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Project\Taishan\BOM\"/>
    </mc:Choice>
  </mc:AlternateContent>
  <xr:revisionPtr revIDLastSave="0" documentId="13_ncr:1_{617360F8-4BF2-4152-A569-48A1DD46A259}" xr6:coauthVersionLast="47" xr6:coauthVersionMax="47" xr10:uidLastSave="{00000000-0000-0000-0000-000000000000}"/>
  <bookViews>
    <workbookView xWindow="-120" yWindow="-120" windowWidth="29040" windowHeight="15720" tabRatio="776" activeTab="1" xr2:uid="{0D5C7754-6F6D-4C52-B108-84585B3D4901}"/>
  </bookViews>
  <sheets>
    <sheet name="（新）变更履历【10月29日以后】" sheetId="42" r:id="rId1"/>
    <sheet name="泰山多功能整机" sheetId="13" r:id="rId2"/>
    <sheet name="泰山多功能胶囊 " sheetId="22" r:id="rId3"/>
    <sheet name="泰山多功能AIO " sheetId="21" r:id="rId4"/>
    <sheet name="泰山单功能整机" sheetId="23" r:id="rId5"/>
    <sheet name="泰山单功能AIO" sheetId="25" r:id="rId6"/>
    <sheet name="泰山单功能胶囊" sheetId="24" r:id="rId7"/>
    <sheet name="零件清单" sheetId="20" r:id="rId8"/>
    <sheet name="丽江变更履历" sheetId="28" r:id="rId9"/>
    <sheet name="丽江-整机Bom" sheetId="29" r:id="rId10"/>
    <sheet name="（丽江）自研零售硒鼓" sheetId="30" r:id="rId11"/>
    <sheet name="（丽江）自研零售粉盒" sheetId="31" r:id="rId12"/>
    <sheet name="润滑油&amp;导电油料号" sheetId="41" state="hidden" r:id="rId13"/>
  </sheets>
  <definedNames>
    <definedName name="_xlnm._FilterDatabase" localSheetId="11" hidden="1">'（丽江）自研零售粉盒'!$A$11:$BB$171</definedName>
    <definedName name="_xlnm._FilterDatabase" localSheetId="10" hidden="1">'（丽江）自研零售硒鼓'!$A$11:$XEY$102</definedName>
    <definedName name="_xlnm._FilterDatabase" localSheetId="0" hidden="1">'（新）变更履历【10月29日以后】'!$B$2:$F$2</definedName>
    <definedName name="_xlnm._FilterDatabase" localSheetId="8" hidden="1">丽江变更履历!$B$2:$F$346</definedName>
    <definedName name="_xlnm._FilterDatabase" localSheetId="9" hidden="1">'丽江-整机Bom'!$A$7:$XDT$701</definedName>
    <definedName name="_xlnm._FilterDatabase" localSheetId="7" hidden="1">零件清单!$A$2:$AL$2944</definedName>
    <definedName name="_xlnm._FilterDatabase" localSheetId="5" hidden="1">泰山单功能AIO!$A$7:$BS$132</definedName>
    <definedName name="_xlnm._FilterDatabase" localSheetId="6" hidden="1">泰山单功能胶囊!$B$7:$BI$62</definedName>
    <definedName name="_xlnm._FilterDatabase" localSheetId="4" hidden="1">泰山单功能整机!$A$7:$BY$489</definedName>
    <definedName name="_xlnm._FilterDatabase" localSheetId="3" hidden="1">'泰山多功能AIO '!$A$7:$CA$171</definedName>
    <definedName name="_xlnm._FilterDatabase" localSheetId="2" hidden="1">'泰山多功能胶囊 '!$A$7:$CC$92</definedName>
    <definedName name="_xlnm._FilterDatabase" localSheetId="1" hidden="1">泰山多功能整机!$A$7:$CD$772</definedName>
    <definedName name="a" localSheetId="11" hidden="1">{"'Broadway ML#4'!$J$7:$N$490"}</definedName>
    <definedName name="a" localSheetId="10" hidden="1">{"'Broadway ML#4'!$J$7:$N$490"}</definedName>
    <definedName name="a" localSheetId="0" hidden="1">{"'Broadway ML#4'!$J$7:$N$490"}</definedName>
    <definedName name="a" localSheetId="8" hidden="1">{"'Broadway ML#4'!$J$7:$N$490"}</definedName>
    <definedName name="a" localSheetId="9" hidden="1">{"'Broadway ML#4'!$J$7:$N$490"}</definedName>
    <definedName name="a" hidden="1">{"'Broadway ML#4'!$J$7:$N$490"}</definedName>
    <definedName name="aaaaaaaaa" localSheetId="11" hidden="1">{"'Broadway ML#4'!$J$7:$N$490"}</definedName>
    <definedName name="aaaaaaaaa" localSheetId="10" hidden="1">{"'Broadway ML#4'!$J$7:$N$490"}</definedName>
    <definedName name="aaaaaaaaa" localSheetId="0" hidden="1">{"'Broadway ML#4'!$J$7:$N$490"}</definedName>
    <definedName name="aaaaaaaaa" localSheetId="8" hidden="1">{"'Broadway ML#4'!$J$7:$N$490"}</definedName>
    <definedName name="aaaaaaaaa" localSheetId="9" hidden="1">{"'Broadway ML#4'!$J$7:$N$490"}</definedName>
    <definedName name="aaaaaaaaa" hidden="1">{"'Broadway ML#4'!$J$7:$N$490"}</definedName>
    <definedName name="CM" localSheetId="11" hidden="1">{"'Broadway ML#4'!$J$7:$N$490"}</definedName>
    <definedName name="CM" localSheetId="10" hidden="1">{"'Broadway ML#4'!$J$7:$N$490"}</definedName>
    <definedName name="CM" localSheetId="0" hidden="1">{"'Broadway ML#4'!$J$7:$N$490"}</definedName>
    <definedName name="CM" localSheetId="8" hidden="1">{"'Broadway ML#4'!$J$7:$N$490"}</definedName>
    <definedName name="CM" localSheetId="9" hidden="1">{"'Broadway ML#4'!$J$7:$N$490"}</definedName>
    <definedName name="CM" hidden="1">{"'Broadway ML#4'!$J$7:$N$490"}</definedName>
    <definedName name="cy" localSheetId="11" hidden="1">{"'Broadway ML#4'!$J$7:$N$490"}</definedName>
    <definedName name="cy" localSheetId="10" hidden="1">{"'Broadway ML#4'!$J$7:$N$490"}</definedName>
    <definedName name="cy" localSheetId="0" hidden="1">{"'Broadway ML#4'!$J$7:$N$490"}</definedName>
    <definedName name="cy" localSheetId="8" hidden="1">{"'Broadway ML#4'!$J$7:$N$490"}</definedName>
    <definedName name="cy" localSheetId="9" hidden="1">{"'Broadway ML#4'!$J$7:$N$490"}</definedName>
    <definedName name="cy" hidden="1">{"'Broadway ML#4'!$J$7:$N$490"}</definedName>
    <definedName name="E" localSheetId="11" hidden="1">{"'Broadway ML#4'!$J$7:$N$490"}</definedName>
    <definedName name="E" localSheetId="10" hidden="1">{"'Broadway ML#4'!$J$7:$N$490"}</definedName>
    <definedName name="E" localSheetId="0" hidden="1">{"'Broadway ML#4'!$J$7:$N$490"}</definedName>
    <definedName name="E" localSheetId="8" hidden="1">{"'Broadway ML#4'!$J$7:$N$490"}</definedName>
    <definedName name="E" localSheetId="9" hidden="1">{"'Broadway ML#4'!$J$7:$N$490"}</definedName>
    <definedName name="E" hidden="1">{"'Broadway ML#4'!$J$7:$N$490"}</definedName>
    <definedName name="FP" localSheetId="11" hidden="1">{"'Broadway ML#4'!$J$7:$N$490"}</definedName>
    <definedName name="FP" localSheetId="10" hidden="1">{"'Broadway ML#4'!$J$7:$N$490"}</definedName>
    <definedName name="FP" localSheetId="0" hidden="1">{"'Broadway ML#4'!$J$7:$N$490"}</definedName>
    <definedName name="FP" localSheetId="8" hidden="1">{"'Broadway ML#4'!$J$7:$N$490"}</definedName>
    <definedName name="FP" localSheetId="9" hidden="1">{"'Broadway ML#4'!$J$7:$N$490"}</definedName>
    <definedName name="FP" hidden="1">{"'Broadway ML#4'!$J$7:$N$490"}</definedName>
    <definedName name="FP_ee" localSheetId="11" hidden="1">{"'Broadway ML#4'!$J$7:$N$490"}</definedName>
    <definedName name="FP_ee" localSheetId="10" hidden="1">{"'Broadway ML#4'!$J$7:$N$490"}</definedName>
    <definedName name="FP_ee" localSheetId="0" hidden="1">{"'Broadway ML#4'!$J$7:$N$490"}</definedName>
    <definedName name="FP_ee" localSheetId="8" hidden="1">{"'Broadway ML#4'!$J$7:$N$490"}</definedName>
    <definedName name="FP_ee" localSheetId="9" hidden="1">{"'Broadway ML#4'!$J$7:$N$490"}</definedName>
    <definedName name="FP_ee" hidden="1">{"'Broadway ML#4'!$J$7:$N$490"}</definedName>
    <definedName name="FPPLUS" localSheetId="11" hidden="1">{"'Broadway ML#4'!$J$7:$N$490"}</definedName>
    <definedName name="FPPLUS" localSheetId="10" hidden="1">{"'Broadway ML#4'!$J$7:$N$490"}</definedName>
    <definedName name="FPPLUS" localSheetId="0" hidden="1">{"'Broadway ML#4'!$J$7:$N$490"}</definedName>
    <definedName name="FPPLUS" localSheetId="8" hidden="1">{"'Broadway ML#4'!$J$7:$N$490"}</definedName>
    <definedName name="FPPLUS" localSheetId="9" hidden="1">{"'Broadway ML#4'!$J$7:$N$490"}</definedName>
    <definedName name="FPPLUS" hidden="1">{"'Broadway ML#4'!$J$7:$N$490"}</definedName>
    <definedName name="G" localSheetId="11" hidden="1">{#N/A,#N/A,FALSE,"Summary";#N/A,#N/A,FALSE,"Service";#N/A,#N/A,FALSE,"Carriage";#N/A,#N/A,FALSE,"Backbone"}</definedName>
    <definedName name="G" localSheetId="10" hidden="1">{#N/A,#N/A,FALSE,"Summary";#N/A,#N/A,FALSE,"Service";#N/A,#N/A,FALSE,"Carriage";#N/A,#N/A,FALSE,"Backbone"}</definedName>
    <definedName name="G" localSheetId="0" hidden="1">{#N/A,#N/A,FALSE,"Summary";#N/A,#N/A,FALSE,"Service";#N/A,#N/A,FALSE,"Carriage";#N/A,#N/A,FALSE,"Backbone"}</definedName>
    <definedName name="G" localSheetId="8" hidden="1">{#N/A,#N/A,FALSE,"Summary";#N/A,#N/A,FALSE,"Service";#N/A,#N/A,FALSE,"Carriage";#N/A,#N/A,FALSE,"Backbone"}</definedName>
    <definedName name="G" localSheetId="9" hidden="1">{#N/A,#N/A,FALSE,"Summary";#N/A,#N/A,FALSE,"Service";#N/A,#N/A,FALSE,"Carriage";#N/A,#N/A,FALSE,"Backbone"}</definedName>
    <definedName name="G" hidden="1">{#N/A,#N/A,FALSE,"Summary";#N/A,#N/A,FALSE,"Service";#N/A,#N/A,FALSE,"Carriage";#N/A,#N/A,FALSE,"Backbone"}</definedName>
    <definedName name="GGGGGG" localSheetId="11" hidden="1">{"'Broadway ML#4'!$J$7:$N$490"}</definedName>
    <definedName name="GGGGGG" localSheetId="10" hidden="1">{"'Broadway ML#4'!$J$7:$N$490"}</definedName>
    <definedName name="GGGGGG" localSheetId="0" hidden="1">{"'Broadway ML#4'!$J$7:$N$490"}</definedName>
    <definedName name="GGGGGG" localSheetId="8" hidden="1">{"'Broadway ML#4'!$J$7:$N$490"}</definedName>
    <definedName name="GGGGGG" localSheetId="9" hidden="1">{"'Broadway ML#4'!$J$7:$N$490"}</definedName>
    <definedName name="GGGGGG" hidden="1">{"'Broadway ML#4'!$J$7:$N$490"}</definedName>
    <definedName name="HTML_CodePage" hidden="1">1252</definedName>
    <definedName name="HTML_Control" localSheetId="11" hidden="1">{"'Broadway ML#4'!$J$7:$N$490"}</definedName>
    <definedName name="HTML_Control" localSheetId="10" hidden="1">{"'Broadway ML#4'!$J$7:$N$490"}</definedName>
    <definedName name="HTML_Control" localSheetId="0" hidden="1">{"'Broadway ML#4'!$J$7:$N$490"}</definedName>
    <definedName name="HTML_Control" localSheetId="8" hidden="1">{"'Broadway ML#4'!$J$7:$N$490"}</definedName>
    <definedName name="HTML_Control" localSheetId="9" hidden="1">{"'Broadway ML#4'!$J$7:$N$490"}</definedName>
    <definedName name="HTML_Control" hidden="1">{"'Broadway ML#4'!$J$7:$N$490"}</definedName>
    <definedName name="HTML_Description" hidden="1">""</definedName>
    <definedName name="HTML_Email" hidden="1">""</definedName>
    <definedName name="HTML_Header" hidden="1">"Broadway ML#4"</definedName>
    <definedName name="HTML_LastUpdate" hidden="1">"5/21/99"</definedName>
    <definedName name="HTML_LineAfter" hidden="1">FALSE</definedName>
    <definedName name="HTML_LineBefore" hidden="1">FALSE</definedName>
    <definedName name="HTML_Name" hidden="1">"Lee Soon Kah"</definedName>
    <definedName name="HTML_OBDlg2" hidden="1">TRUE</definedName>
    <definedName name="HTML_OBDlg4" hidden="1">TRUE</definedName>
    <definedName name="HTML_OS" hidden="1">0</definedName>
    <definedName name="HTML_PathFile" hidden="1">"E:\MSOFFICE\EXCEL\BROADWAY\BOM\AHMO_BOM\BWML#4.htm"</definedName>
    <definedName name="HTML_Title" hidden="1">"bw_ml#4"</definedName>
    <definedName name="MAY" localSheetId="11" hidden="1">{"'Broadway ML#4'!$J$7:$N$490"}</definedName>
    <definedName name="MAY" localSheetId="10" hidden="1">{"'Broadway ML#4'!$J$7:$N$490"}</definedName>
    <definedName name="MAY" localSheetId="0" hidden="1">{"'Broadway ML#4'!$J$7:$N$490"}</definedName>
    <definedName name="MAY" localSheetId="8" hidden="1">{"'Broadway ML#4'!$J$7:$N$490"}</definedName>
    <definedName name="MAY" localSheetId="9" hidden="1">{"'Broadway ML#4'!$J$7:$N$490"}</definedName>
    <definedName name="MAY" hidden="1">{"'Broadway ML#4'!$J$7:$N$490"}</definedName>
    <definedName name="op" localSheetId="11" hidden="1">{"'Broadway ML#4'!$J$7:$N$490"}</definedName>
    <definedName name="op" localSheetId="10" hidden="1">{"'Broadway ML#4'!$J$7:$N$490"}</definedName>
    <definedName name="op" localSheetId="0" hidden="1">{"'Broadway ML#4'!$J$7:$N$490"}</definedName>
    <definedName name="op" localSheetId="8" hidden="1">{"'Broadway ML#4'!$J$7:$N$490"}</definedName>
    <definedName name="op" localSheetId="9" hidden="1">{"'Broadway ML#4'!$J$7:$N$490"}</definedName>
    <definedName name="op" hidden="1">{"'Broadway ML#4'!$J$7:$N$490"}</definedName>
    <definedName name="PM" localSheetId="11" hidden="1">{"'Broadway ML#4'!$J$7:$N$490"}</definedName>
    <definedName name="PM" localSheetId="10" hidden="1">{"'Broadway ML#4'!$J$7:$N$490"}</definedName>
    <definedName name="PM" localSheetId="0" hidden="1">{"'Broadway ML#4'!$J$7:$N$490"}</definedName>
    <definedName name="PM" localSheetId="8" hidden="1">{"'Broadway ML#4'!$J$7:$N$490"}</definedName>
    <definedName name="PM" localSheetId="9" hidden="1">{"'Broadway ML#4'!$J$7:$N$490"}</definedName>
    <definedName name="PM" hidden="1">{"'Broadway ML#4'!$J$7:$N$490"}</definedName>
    <definedName name="ship" localSheetId="11" hidden="1">{#N/A,#N/A,FALSE,"Summary";#N/A,#N/A,FALSE,"Service";#N/A,#N/A,FALSE,"Carriage";#N/A,#N/A,FALSE,"Backbone"}</definedName>
    <definedName name="ship" localSheetId="10" hidden="1">{#N/A,#N/A,FALSE,"Summary";#N/A,#N/A,FALSE,"Service";#N/A,#N/A,FALSE,"Carriage";#N/A,#N/A,FALSE,"Backbone"}</definedName>
    <definedName name="ship" localSheetId="0" hidden="1">{#N/A,#N/A,FALSE,"Summary";#N/A,#N/A,FALSE,"Service";#N/A,#N/A,FALSE,"Carriage";#N/A,#N/A,FALSE,"Backbone"}</definedName>
    <definedName name="ship" localSheetId="8" hidden="1">{#N/A,#N/A,FALSE,"Summary";#N/A,#N/A,FALSE,"Service";#N/A,#N/A,FALSE,"Carriage";#N/A,#N/A,FALSE,"Backbone"}</definedName>
    <definedName name="ship" localSheetId="9" hidden="1">{#N/A,#N/A,FALSE,"Summary";#N/A,#N/A,FALSE,"Service";#N/A,#N/A,FALSE,"Carriage";#N/A,#N/A,FALSE,"Backbone"}</definedName>
    <definedName name="ship" hidden="1">{#N/A,#N/A,FALSE,"Summary";#N/A,#N/A,FALSE,"Service";#N/A,#N/A,FALSE,"Carriage";#N/A,#N/A,FALSE,"Backbone"}</definedName>
    <definedName name="skm" localSheetId="11" hidden="1">{"'Broadway ML#4'!$J$7:$N$490"}</definedName>
    <definedName name="skm" localSheetId="10" hidden="1">{"'Broadway ML#4'!$J$7:$N$490"}</definedName>
    <definedName name="skm" localSheetId="0" hidden="1">{"'Broadway ML#4'!$J$7:$N$490"}</definedName>
    <definedName name="skm" localSheetId="8" hidden="1">{"'Broadway ML#4'!$J$7:$N$490"}</definedName>
    <definedName name="skm" localSheetId="9" hidden="1">{"'Broadway ML#4'!$J$7:$N$490"}</definedName>
    <definedName name="skm" hidden="1">{"'Broadway ML#4'!$J$7:$N$490"}</definedName>
    <definedName name="TYP" localSheetId="11" hidden="1">{"'Broadway ML#4'!$J$7:$N$490"}</definedName>
    <definedName name="TYP" localSheetId="10" hidden="1">{"'Broadway ML#4'!$J$7:$N$490"}</definedName>
    <definedName name="TYP" localSheetId="0" hidden="1">{"'Broadway ML#4'!$J$7:$N$490"}</definedName>
    <definedName name="TYP" localSheetId="8" hidden="1">{"'Broadway ML#4'!$J$7:$N$490"}</definedName>
    <definedName name="TYP" localSheetId="9" hidden="1">{"'Broadway ML#4'!$J$7:$N$490"}</definedName>
    <definedName name="TYP" hidden="1">{"'Broadway ML#4'!$J$7:$N$490"}</definedName>
    <definedName name="wrn.Scott." localSheetId="11" hidden="1">{#N/A,#N/A,FALSE,"Summary";#N/A,#N/A,FALSE,"Service";#N/A,#N/A,FALSE,"Carriage";#N/A,#N/A,FALSE,"Backbone"}</definedName>
    <definedName name="wrn.Scott." localSheetId="10" hidden="1">{#N/A,#N/A,FALSE,"Summary";#N/A,#N/A,FALSE,"Service";#N/A,#N/A,FALSE,"Carriage";#N/A,#N/A,FALSE,"Backbone"}</definedName>
    <definedName name="wrn.Scott." localSheetId="0" hidden="1">{#N/A,#N/A,FALSE,"Summary";#N/A,#N/A,FALSE,"Service";#N/A,#N/A,FALSE,"Carriage";#N/A,#N/A,FALSE,"Backbone"}</definedName>
    <definedName name="wrn.Scott." localSheetId="8" hidden="1">{#N/A,#N/A,FALSE,"Summary";#N/A,#N/A,FALSE,"Service";#N/A,#N/A,FALSE,"Carriage";#N/A,#N/A,FALSE,"Backbone"}</definedName>
    <definedName name="wrn.Scott." localSheetId="9" hidden="1">{#N/A,#N/A,FALSE,"Summary";#N/A,#N/A,FALSE,"Service";#N/A,#N/A,FALSE,"Carriage";#N/A,#N/A,FALSE,"Backbone"}</definedName>
    <definedName name="wrn.Scott." hidden="1">{#N/A,#N/A,FALSE,"Summary";#N/A,#N/A,FALSE,"Service";#N/A,#N/A,FALSE,"Carriage";#N/A,#N/A,FALSE,"Backbone"}</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2936" i="20" l="1"/>
  <c r="AJ2935" i="20"/>
  <c r="AJ2934" i="20"/>
  <c r="AJ2933" i="20"/>
  <c r="AJ2932" i="20"/>
  <c r="AJ2931" i="20"/>
  <c r="AJ2930" i="20"/>
  <c r="AJ2929" i="20"/>
  <c r="AJ2928" i="20"/>
  <c r="AJ2927" i="20"/>
  <c r="AJ2926" i="20"/>
  <c r="AJ2925" i="20"/>
  <c r="AJ2924" i="20"/>
  <c r="AJ2923" i="20"/>
  <c r="AJ2922" i="20"/>
  <c r="AJ2921" i="20"/>
  <c r="AJ2920" i="20"/>
  <c r="AJ2919" i="20"/>
  <c r="AJ2918" i="20"/>
  <c r="AJ2917" i="20"/>
  <c r="AJ2916" i="20"/>
  <c r="AJ2915" i="20"/>
  <c r="AJ2914" i="20"/>
  <c r="AJ2913" i="20"/>
  <c r="AJ2912" i="20"/>
  <c r="AJ2911" i="20"/>
  <c r="AJ2910" i="20"/>
  <c r="AJ2909" i="20"/>
  <c r="AJ2908" i="20"/>
  <c r="AJ2907" i="20"/>
  <c r="AJ2906" i="20"/>
  <c r="AJ2905" i="20"/>
  <c r="AJ2904" i="20"/>
  <c r="AJ2903" i="20"/>
  <c r="AJ2902" i="20"/>
  <c r="AJ2901" i="20"/>
  <c r="AJ2900" i="20"/>
  <c r="AJ2899" i="20"/>
  <c r="AJ2898" i="20"/>
  <c r="AJ2897" i="20"/>
  <c r="AJ2896" i="20"/>
  <c r="AJ2895" i="20"/>
  <c r="AJ2894" i="20"/>
  <c r="AJ2893" i="20"/>
  <c r="AJ2892" i="20"/>
  <c r="AJ2891" i="20"/>
  <c r="AJ2890" i="20"/>
  <c r="AJ2889" i="20"/>
  <c r="AJ2888" i="20"/>
  <c r="AJ2887" i="20"/>
  <c r="AJ2886" i="20"/>
  <c r="AJ2885" i="20"/>
  <c r="AJ2884" i="20"/>
  <c r="AJ2883" i="20"/>
  <c r="AJ2882" i="20"/>
  <c r="AJ2881" i="20"/>
  <c r="AJ2880" i="20"/>
  <c r="AJ2879" i="20"/>
  <c r="AJ2878" i="20"/>
  <c r="AJ2877" i="20"/>
  <c r="AJ2876" i="20"/>
  <c r="AJ2875" i="20"/>
  <c r="AJ2874" i="20"/>
  <c r="AJ2873" i="20"/>
  <c r="AJ2872" i="20"/>
  <c r="AJ2871" i="20"/>
  <c r="AJ2870" i="20"/>
  <c r="AJ2869" i="20"/>
  <c r="AJ2868" i="20"/>
  <c r="AJ2867" i="20"/>
  <c r="AJ2866" i="20"/>
  <c r="AJ2865" i="20"/>
  <c r="AJ2864" i="20"/>
  <c r="AJ2863" i="20"/>
  <c r="AJ2862" i="20"/>
  <c r="AJ2861" i="20"/>
  <c r="AJ2860" i="20"/>
  <c r="AJ2859" i="20"/>
  <c r="AJ2858" i="20"/>
  <c r="AJ2857" i="20"/>
  <c r="AJ2856" i="20"/>
  <c r="AJ2855" i="20"/>
  <c r="AJ2854" i="20"/>
  <c r="AJ2853" i="20"/>
  <c r="AJ2852" i="20"/>
  <c r="AJ2851" i="20"/>
  <c r="AJ2850" i="20"/>
  <c r="AJ2849" i="20"/>
  <c r="AJ2848" i="20"/>
  <c r="AJ2847" i="20"/>
  <c r="AJ2846" i="20"/>
  <c r="AJ2845" i="20"/>
  <c r="AJ2844" i="20"/>
  <c r="AJ2843" i="20"/>
  <c r="AJ2842" i="20"/>
  <c r="AJ2841" i="20"/>
  <c r="AJ2840" i="20"/>
  <c r="AJ2839" i="20"/>
  <c r="AJ2838" i="20"/>
  <c r="AJ2837" i="20"/>
  <c r="AJ2836" i="20"/>
  <c r="AJ2835" i="20"/>
  <c r="AJ2834" i="20"/>
  <c r="AJ2833" i="20"/>
  <c r="AJ2832" i="20"/>
  <c r="AJ2831" i="20"/>
  <c r="AJ2830" i="20"/>
  <c r="AJ2829" i="20"/>
  <c r="AJ2828" i="20"/>
  <c r="AJ2827" i="20"/>
  <c r="AJ2826" i="20"/>
  <c r="AJ2825" i="20"/>
  <c r="AJ2824" i="20"/>
  <c r="AJ2823" i="20"/>
  <c r="AJ2822" i="20"/>
  <c r="AJ2821" i="20"/>
  <c r="AJ2820" i="20"/>
  <c r="AJ2819" i="20"/>
  <c r="AJ2818" i="20"/>
  <c r="AJ2817" i="20"/>
  <c r="AJ2816" i="20"/>
  <c r="AJ2815" i="20"/>
  <c r="AJ2814" i="20"/>
  <c r="AJ2813" i="20"/>
  <c r="AJ2812" i="20"/>
  <c r="AJ2811" i="20"/>
  <c r="AJ2810" i="20"/>
  <c r="AJ2809" i="20"/>
  <c r="AJ2808" i="20"/>
  <c r="AJ2807" i="20"/>
  <c r="AJ2806" i="20"/>
  <c r="AJ2805" i="20"/>
  <c r="AJ2804" i="20"/>
  <c r="AJ2803" i="20"/>
  <c r="AJ2802" i="20"/>
  <c r="AJ2801" i="20"/>
  <c r="AJ2800" i="20"/>
  <c r="AJ2799" i="20"/>
  <c r="AJ2798" i="20"/>
  <c r="AJ2797" i="20"/>
  <c r="AJ2796" i="20"/>
  <c r="AJ2795" i="20"/>
  <c r="AJ2794" i="20"/>
  <c r="AJ2793" i="20"/>
  <c r="AJ2792" i="20"/>
  <c r="AJ2791" i="20"/>
  <c r="AJ2790" i="20"/>
  <c r="AJ2789" i="20"/>
  <c r="AJ2788" i="20"/>
  <c r="AJ2787" i="20"/>
  <c r="AJ2786" i="20"/>
  <c r="AJ2785" i="20"/>
  <c r="AJ2784" i="20"/>
  <c r="AJ2783" i="20"/>
  <c r="AJ2782" i="20"/>
  <c r="AJ2781" i="20"/>
  <c r="AJ2780" i="20"/>
  <c r="AJ2779" i="20"/>
  <c r="AJ2778" i="20"/>
  <c r="AJ2777" i="20"/>
  <c r="AJ2776" i="20"/>
  <c r="AJ2775" i="20"/>
  <c r="AJ2774" i="20"/>
  <c r="AJ2773" i="20"/>
  <c r="AJ2772" i="20"/>
  <c r="AJ2771" i="20"/>
  <c r="AJ2770" i="20"/>
  <c r="AJ2769" i="20"/>
  <c r="AJ2768" i="20"/>
  <c r="AJ2767" i="20"/>
  <c r="AJ2766" i="20"/>
  <c r="AJ2765" i="20"/>
  <c r="AJ2764" i="20"/>
  <c r="AJ2763" i="20"/>
  <c r="AJ2762" i="20"/>
  <c r="AJ2761" i="20"/>
  <c r="AJ2760" i="20"/>
  <c r="AJ2759" i="20"/>
  <c r="AJ2758" i="20"/>
  <c r="AJ2757" i="20"/>
  <c r="AJ2756" i="20"/>
  <c r="AJ2755" i="20"/>
  <c r="AJ2754" i="20"/>
  <c r="AJ2753" i="20"/>
  <c r="AJ2752" i="20"/>
  <c r="AJ2751" i="20"/>
  <c r="AJ2750" i="20"/>
  <c r="AJ2749" i="20"/>
  <c r="AJ2748" i="20"/>
  <c r="AJ2747" i="20"/>
  <c r="AJ2746" i="20"/>
  <c r="AJ2745" i="20"/>
  <c r="AJ2744" i="20"/>
  <c r="AJ2743" i="20"/>
  <c r="AJ2742" i="20"/>
  <c r="AJ2741" i="20"/>
  <c r="AJ2740" i="20"/>
  <c r="AJ2739" i="20"/>
  <c r="AJ2738" i="20"/>
  <c r="AJ2737" i="20"/>
  <c r="AJ2736" i="20"/>
  <c r="AJ2735" i="20"/>
  <c r="AJ2734" i="20"/>
  <c r="AJ2733" i="20"/>
  <c r="AJ2732" i="20"/>
  <c r="AJ2731" i="20"/>
  <c r="AJ2730" i="20"/>
  <c r="AJ2729" i="20"/>
  <c r="AJ2728" i="20"/>
  <c r="AJ2727" i="20"/>
  <c r="AJ2726" i="20"/>
  <c r="AJ2725" i="20"/>
  <c r="AJ2724" i="20"/>
  <c r="AJ2723" i="20"/>
  <c r="AJ2722" i="20"/>
  <c r="AJ2721" i="20"/>
  <c r="AJ2720" i="20"/>
  <c r="AJ2719" i="20"/>
  <c r="AJ2718" i="20"/>
  <c r="AJ2717" i="20"/>
  <c r="AJ2716" i="20"/>
  <c r="AJ2715" i="20"/>
  <c r="AJ2714" i="20"/>
  <c r="AJ2713" i="20"/>
  <c r="AJ2712" i="20"/>
  <c r="AJ2711" i="20"/>
  <c r="AJ2710" i="20"/>
  <c r="AJ2709" i="20"/>
  <c r="AJ2708" i="20"/>
  <c r="AJ2707" i="20"/>
  <c r="AJ2706" i="20"/>
  <c r="AJ2705" i="20"/>
  <c r="AJ2704" i="20"/>
  <c r="AJ2703" i="20"/>
  <c r="AJ2702" i="20"/>
  <c r="AJ2701" i="20"/>
  <c r="AJ2700" i="20"/>
  <c r="AJ2699" i="20"/>
  <c r="AJ2698" i="20"/>
  <c r="AJ2697" i="20"/>
  <c r="AJ2696" i="20"/>
  <c r="AJ2695" i="20"/>
  <c r="AJ2694" i="20"/>
  <c r="AJ2693" i="20"/>
  <c r="AJ2692" i="20"/>
  <c r="AJ2691" i="20"/>
  <c r="AJ2690" i="20"/>
  <c r="AJ2689" i="20"/>
  <c r="AJ2688" i="20"/>
  <c r="AJ2687" i="20"/>
  <c r="AJ2686" i="20"/>
  <c r="AJ2685" i="20"/>
  <c r="AJ2684" i="20"/>
  <c r="AJ2683" i="20"/>
  <c r="AJ2682" i="20"/>
  <c r="AJ2681" i="20"/>
  <c r="AJ2680" i="20"/>
  <c r="AJ2679" i="20"/>
  <c r="AJ2678" i="20"/>
  <c r="AJ2677" i="20"/>
  <c r="AJ2676" i="20"/>
  <c r="AJ2675" i="20"/>
  <c r="AJ2674" i="20"/>
  <c r="AJ2673" i="20"/>
  <c r="AJ2672" i="20"/>
  <c r="AJ2671" i="20"/>
  <c r="AJ2670" i="20"/>
  <c r="AJ2669" i="20"/>
  <c r="AJ2668" i="20"/>
  <c r="AJ2667" i="20"/>
  <c r="AJ2666" i="20"/>
  <c r="AJ2665" i="20"/>
  <c r="AJ2664" i="20"/>
  <c r="AJ2663" i="20"/>
  <c r="AJ2662" i="20"/>
  <c r="AJ2661" i="20"/>
  <c r="AJ2660" i="20"/>
  <c r="AJ2659" i="20"/>
  <c r="AJ2658" i="20"/>
  <c r="AJ2657" i="20"/>
  <c r="AJ2656" i="20"/>
  <c r="AJ2655" i="20"/>
  <c r="AJ2654" i="20"/>
  <c r="AJ2653" i="20"/>
  <c r="AJ2652" i="20"/>
  <c r="AJ2651" i="20"/>
  <c r="AJ2650" i="20"/>
  <c r="AJ2649" i="20"/>
  <c r="AJ2648" i="20"/>
  <c r="AJ2647" i="20"/>
  <c r="AJ2646" i="20"/>
  <c r="AJ2645" i="20"/>
  <c r="AJ2644" i="20"/>
  <c r="AJ2643" i="20"/>
  <c r="AJ2642" i="20"/>
  <c r="AJ2641" i="20"/>
  <c r="AJ2640" i="20"/>
  <c r="AJ2639" i="20"/>
  <c r="AJ2638" i="20"/>
  <c r="AJ2637" i="20"/>
  <c r="AJ2636" i="20"/>
  <c r="AJ2635" i="20"/>
  <c r="AJ2634" i="20"/>
  <c r="AJ2633" i="20"/>
  <c r="AJ2632" i="20"/>
  <c r="AJ2631" i="20"/>
  <c r="AJ2630" i="20"/>
  <c r="AJ2629" i="20"/>
  <c r="AJ2628" i="20"/>
  <c r="AJ2627" i="20"/>
  <c r="AJ2626" i="20"/>
  <c r="AJ2625" i="20"/>
  <c r="AJ2624" i="20"/>
  <c r="AJ2623" i="20"/>
  <c r="AJ2622" i="20"/>
  <c r="AJ2621" i="20"/>
  <c r="AJ2620" i="20"/>
  <c r="AJ2619" i="20"/>
  <c r="AJ2618" i="20"/>
  <c r="AJ2617" i="20"/>
  <c r="AJ2616" i="20"/>
  <c r="AJ2615" i="20"/>
  <c r="AJ2614" i="20"/>
  <c r="AJ2613" i="20"/>
  <c r="AJ2612" i="20"/>
  <c r="AJ2611" i="20"/>
  <c r="AJ2610" i="20"/>
  <c r="AJ2609" i="20"/>
  <c r="AJ2608" i="20"/>
  <c r="AJ2607" i="20"/>
  <c r="AJ2606" i="20"/>
  <c r="AJ2605" i="20"/>
  <c r="AJ2604" i="20"/>
  <c r="AJ2603" i="20"/>
  <c r="AJ2602" i="20"/>
  <c r="AJ2601" i="20"/>
  <c r="AJ2600" i="20"/>
  <c r="AJ2599" i="20"/>
  <c r="AJ2598" i="20"/>
  <c r="AJ2597" i="20"/>
  <c r="AJ2596" i="20"/>
  <c r="AJ2595" i="20"/>
  <c r="AJ2594" i="20"/>
  <c r="AJ2593" i="20"/>
  <c r="AJ2592" i="20"/>
  <c r="AJ2591" i="20"/>
  <c r="AJ2590" i="20"/>
  <c r="AJ2589" i="20"/>
  <c r="AJ2588" i="20"/>
  <c r="AJ2587" i="20"/>
  <c r="AJ2586" i="20"/>
  <c r="AJ2585" i="20"/>
  <c r="AJ2584" i="20"/>
  <c r="AJ2583" i="20"/>
  <c r="AJ2582" i="20"/>
  <c r="AJ2581" i="20"/>
  <c r="AJ2580" i="20"/>
  <c r="AJ2579" i="20"/>
  <c r="AJ2578" i="20"/>
  <c r="AJ2577" i="20"/>
  <c r="AJ2576" i="20"/>
  <c r="AJ2575" i="20"/>
  <c r="AJ2574" i="20"/>
  <c r="AJ2573" i="20"/>
  <c r="AJ2572" i="20"/>
  <c r="AJ2571" i="20"/>
  <c r="AJ2570" i="20"/>
  <c r="AJ2569" i="20"/>
  <c r="AJ2568" i="20"/>
  <c r="AJ2567" i="20"/>
  <c r="AJ2566" i="20"/>
  <c r="AJ2565" i="20"/>
  <c r="AJ2564" i="20"/>
  <c r="AJ2563" i="20"/>
  <c r="AJ2562" i="20"/>
  <c r="AJ2561" i="20"/>
  <c r="AJ2560" i="20"/>
  <c r="AJ2559" i="20"/>
  <c r="AJ2558" i="20"/>
  <c r="AJ2557" i="20"/>
  <c r="AJ2556" i="20"/>
  <c r="AJ2555" i="20"/>
  <c r="AJ2554" i="20"/>
  <c r="AJ2553" i="20"/>
  <c r="AJ2552" i="20"/>
  <c r="AJ2551" i="20"/>
  <c r="AJ2550" i="20"/>
  <c r="AJ2549" i="20"/>
  <c r="AJ2548" i="20"/>
  <c r="AJ2547" i="20"/>
  <c r="AJ2546" i="20"/>
  <c r="AJ2545" i="20"/>
  <c r="AJ2544" i="20"/>
  <c r="AJ2543" i="20"/>
  <c r="AJ2542" i="20"/>
  <c r="AJ2541" i="20"/>
  <c r="AJ2540" i="20"/>
  <c r="AJ2539" i="20"/>
  <c r="AJ2538" i="20"/>
  <c r="AJ2537" i="20"/>
  <c r="AJ2536" i="20"/>
  <c r="AJ2535" i="20"/>
  <c r="AJ2534" i="20"/>
  <c r="AJ2533" i="20"/>
  <c r="AJ2532" i="20"/>
  <c r="AJ2531" i="20"/>
  <c r="AJ2530" i="20"/>
  <c r="AJ2529" i="20"/>
  <c r="AJ2528" i="20"/>
  <c r="AJ2527" i="20"/>
  <c r="AJ2526" i="20"/>
  <c r="AJ2525" i="20"/>
  <c r="AJ2524" i="20"/>
  <c r="AJ2523" i="20"/>
  <c r="AJ2522" i="20"/>
  <c r="AJ2521" i="20"/>
  <c r="AJ2520" i="20"/>
  <c r="AJ2519" i="20"/>
  <c r="AJ2518" i="20"/>
  <c r="AJ2517" i="20"/>
  <c r="AJ2516" i="20"/>
  <c r="AJ2515" i="20"/>
  <c r="AJ2514" i="20"/>
  <c r="AJ2513" i="20"/>
  <c r="AJ2512" i="20"/>
  <c r="AJ2511" i="20"/>
  <c r="AJ2510" i="20"/>
  <c r="AJ2509" i="20"/>
  <c r="AJ2508" i="20"/>
  <c r="AJ2507" i="20"/>
  <c r="AJ2506" i="20"/>
  <c r="AJ2505" i="20"/>
  <c r="AJ2504" i="20"/>
  <c r="AJ2503" i="20"/>
  <c r="AJ2502" i="20"/>
  <c r="AJ2501" i="20"/>
  <c r="AJ2500" i="20"/>
  <c r="AJ2499" i="20"/>
  <c r="AJ2498" i="20"/>
  <c r="AJ2497" i="20"/>
  <c r="AJ2496" i="20"/>
  <c r="AJ2495" i="20"/>
  <c r="AJ2494" i="20"/>
  <c r="AJ2493" i="20"/>
  <c r="AJ2492" i="20"/>
  <c r="AJ2491" i="20"/>
  <c r="AJ2490" i="20"/>
  <c r="AJ2489" i="20"/>
  <c r="AJ2488" i="20"/>
  <c r="AJ2487" i="20"/>
  <c r="AJ2486" i="20"/>
  <c r="AJ2485" i="20"/>
  <c r="AJ2484" i="20"/>
  <c r="AJ2483" i="20"/>
  <c r="AJ2482" i="20"/>
  <c r="AJ2481" i="20"/>
  <c r="AJ2480" i="20"/>
  <c r="AJ2479" i="20"/>
  <c r="AJ2478" i="20"/>
  <c r="AJ2477" i="20"/>
  <c r="AJ2476" i="20"/>
  <c r="AJ2475" i="20"/>
  <c r="AJ2474" i="20"/>
  <c r="AJ2473" i="20"/>
  <c r="AJ2472" i="20"/>
  <c r="AJ2471" i="20"/>
  <c r="AJ2470" i="20"/>
  <c r="AJ2469" i="20"/>
  <c r="AJ2468" i="20"/>
  <c r="AJ2467" i="20"/>
  <c r="AJ2466" i="20"/>
  <c r="AJ2465" i="20"/>
  <c r="AJ2464" i="20"/>
  <c r="AJ2463" i="20"/>
  <c r="AJ2462" i="20"/>
  <c r="AJ2461" i="20"/>
  <c r="AJ2460" i="20"/>
  <c r="AJ2459" i="20"/>
  <c r="AJ2458" i="20"/>
  <c r="AJ2457" i="20"/>
  <c r="AJ2456" i="20"/>
  <c r="AJ2455" i="20"/>
  <c r="AJ2454" i="20"/>
  <c r="AJ2453" i="20"/>
  <c r="AJ2452" i="20"/>
  <c r="AJ2451" i="20"/>
  <c r="AJ2450" i="20"/>
  <c r="AJ2449" i="20"/>
  <c r="AJ2448" i="20"/>
  <c r="AJ2447" i="20"/>
  <c r="AJ2446" i="20"/>
  <c r="AJ2445" i="20"/>
  <c r="AJ2444" i="20"/>
  <c r="AJ2443" i="20"/>
  <c r="AJ2442" i="20"/>
  <c r="AJ2441" i="20"/>
  <c r="AJ2440" i="20"/>
  <c r="AJ2439" i="20"/>
  <c r="AJ2438" i="20"/>
  <c r="AJ2437" i="20"/>
  <c r="AJ2436" i="20"/>
  <c r="AJ2435" i="20"/>
  <c r="AJ2434" i="20"/>
  <c r="AJ2433" i="20"/>
  <c r="AJ2432" i="20"/>
  <c r="AJ2431" i="20"/>
  <c r="AJ2430" i="20"/>
  <c r="AJ2429" i="20"/>
  <c r="AJ2428" i="20"/>
  <c r="AJ2427" i="20"/>
  <c r="AJ2426" i="20"/>
  <c r="AJ2425" i="20"/>
  <c r="AJ2424" i="20"/>
  <c r="AJ2423" i="20"/>
  <c r="AJ2422" i="20"/>
  <c r="AJ2421" i="20"/>
  <c r="AJ2420" i="20"/>
  <c r="AJ2419" i="20"/>
  <c r="AJ2418" i="20"/>
  <c r="AJ2417" i="20"/>
  <c r="AJ2416" i="20"/>
  <c r="AJ2415" i="20"/>
  <c r="AJ2414" i="20"/>
  <c r="AJ2413" i="20"/>
  <c r="AJ2412" i="20"/>
  <c r="AJ2411" i="20"/>
  <c r="AJ2410" i="20"/>
  <c r="AJ2409" i="20"/>
  <c r="AJ2408" i="20"/>
  <c r="AJ2407" i="20"/>
  <c r="AJ2406" i="20"/>
  <c r="AJ2405" i="20"/>
  <c r="AJ2404" i="20"/>
  <c r="AJ2403" i="20"/>
  <c r="AJ2402" i="20"/>
  <c r="AJ2401" i="20"/>
  <c r="AJ2400" i="20"/>
  <c r="AJ2399" i="20"/>
  <c r="AJ2398" i="20"/>
  <c r="AJ2397" i="20"/>
  <c r="AJ2396" i="20"/>
  <c r="AJ2395" i="20"/>
  <c r="AJ2394" i="20"/>
  <c r="AJ2393" i="20"/>
  <c r="AJ2392" i="20"/>
  <c r="AJ2391" i="20"/>
  <c r="AJ2390" i="20"/>
  <c r="AJ2389" i="20"/>
  <c r="AJ2388" i="20"/>
  <c r="AJ2387" i="20"/>
  <c r="AJ2386" i="20"/>
  <c r="AJ2385" i="20"/>
  <c r="AJ2384" i="20"/>
  <c r="AJ2383" i="20"/>
  <c r="AJ2382" i="20"/>
  <c r="AJ2381" i="20"/>
  <c r="AJ2380" i="20"/>
  <c r="AJ2379" i="20"/>
  <c r="AJ2378" i="20"/>
  <c r="AJ2377" i="20"/>
  <c r="AJ2376" i="20"/>
  <c r="AJ2375" i="20"/>
  <c r="AJ2374" i="20"/>
  <c r="AJ2373" i="20"/>
  <c r="AJ2372" i="20"/>
  <c r="AJ2371" i="20"/>
  <c r="AJ2370" i="20"/>
  <c r="AJ2369" i="20"/>
  <c r="AJ2368" i="20"/>
  <c r="AJ2367" i="20"/>
  <c r="AJ2366" i="20"/>
  <c r="AJ2365" i="20"/>
  <c r="AJ2364" i="20"/>
  <c r="AJ2363" i="20"/>
  <c r="AJ2362" i="20"/>
  <c r="AJ2361" i="20"/>
  <c r="AJ2360" i="20"/>
  <c r="AJ2359" i="20"/>
  <c r="AJ2358" i="20"/>
  <c r="AJ2357" i="20"/>
  <c r="AJ2356" i="20"/>
  <c r="AJ2355" i="20"/>
  <c r="AJ2354" i="20"/>
  <c r="AJ2353" i="20"/>
  <c r="AJ2352" i="20"/>
  <c r="AJ2351" i="20"/>
  <c r="AJ2350" i="20"/>
  <c r="AJ2349" i="20"/>
  <c r="AJ2348" i="20"/>
  <c r="AJ2347" i="20"/>
  <c r="AJ2346" i="20"/>
  <c r="AJ2345" i="20"/>
  <c r="AJ2344" i="20"/>
  <c r="AJ2343" i="20"/>
  <c r="AJ2342" i="20"/>
  <c r="AJ2341" i="20"/>
  <c r="AJ2340" i="20"/>
  <c r="AJ2339" i="20"/>
  <c r="AJ2338" i="20"/>
  <c r="AJ2337" i="20"/>
  <c r="AJ2336" i="20"/>
  <c r="AJ2335" i="20"/>
  <c r="AJ2334" i="20"/>
  <c r="AJ2333" i="20"/>
  <c r="AJ2332" i="20"/>
  <c r="AJ2331" i="20"/>
  <c r="AJ2330" i="20"/>
  <c r="AJ2329" i="20"/>
  <c r="AJ2328" i="20"/>
  <c r="AJ2327" i="20"/>
  <c r="AJ2326" i="20"/>
  <c r="AJ2325" i="20"/>
  <c r="AJ2324" i="20"/>
  <c r="AJ2323" i="20"/>
  <c r="AJ2322" i="20"/>
  <c r="AJ2321" i="20"/>
  <c r="AJ2320" i="20"/>
  <c r="AJ2319" i="20"/>
  <c r="AJ2318" i="20"/>
  <c r="AJ2317" i="20"/>
  <c r="AJ2316" i="20"/>
  <c r="AJ2315" i="20"/>
  <c r="AJ2314" i="20"/>
  <c r="AJ2313" i="20"/>
  <c r="AJ2312" i="20"/>
  <c r="AJ2311" i="20"/>
  <c r="AJ2310" i="20"/>
  <c r="AJ2309" i="20"/>
  <c r="AJ2308" i="20"/>
  <c r="AJ2307" i="20"/>
  <c r="AJ2306" i="20"/>
  <c r="AJ2305" i="20"/>
  <c r="AJ2304" i="20"/>
  <c r="AJ2303" i="20"/>
  <c r="AJ2302" i="20"/>
  <c r="AJ2301" i="20"/>
  <c r="AJ2300" i="20"/>
  <c r="AJ2299" i="20"/>
  <c r="AJ2298" i="20"/>
  <c r="AJ2297" i="20"/>
  <c r="AJ2296" i="20"/>
  <c r="AJ2295" i="20"/>
  <c r="AJ2294" i="20"/>
  <c r="AJ2293" i="20"/>
  <c r="AJ2292" i="20"/>
  <c r="AJ2291" i="20"/>
  <c r="AJ2290" i="20"/>
  <c r="AJ2289" i="20"/>
  <c r="AJ2288" i="20"/>
  <c r="AJ2287" i="20"/>
  <c r="AJ2286" i="20"/>
  <c r="AJ2285" i="20"/>
  <c r="AJ2284" i="20"/>
  <c r="AJ2283" i="20"/>
  <c r="AJ2282" i="20"/>
  <c r="AJ2281" i="20"/>
  <c r="AJ2280" i="20"/>
  <c r="AJ2279" i="20"/>
  <c r="AJ2278" i="20"/>
  <c r="AJ2277" i="20"/>
  <c r="AJ2276" i="20"/>
  <c r="AJ2275" i="20"/>
  <c r="AJ2274" i="20"/>
  <c r="AJ2273" i="20"/>
  <c r="AJ2272" i="20"/>
  <c r="AJ2271" i="20"/>
  <c r="AJ2270" i="20"/>
  <c r="AJ2269" i="20"/>
  <c r="AJ2268" i="20"/>
  <c r="AJ2267" i="20"/>
  <c r="AJ2266" i="20"/>
  <c r="AJ2265" i="20"/>
  <c r="AJ2264" i="20"/>
  <c r="AJ2263" i="20"/>
  <c r="AJ2262" i="20"/>
  <c r="AJ2261" i="20"/>
  <c r="AJ2260" i="20"/>
  <c r="AJ2259" i="20"/>
  <c r="AJ2258" i="20"/>
  <c r="AJ2257" i="20"/>
  <c r="AJ2256" i="20"/>
  <c r="AJ2255" i="20"/>
  <c r="AJ2254" i="20"/>
  <c r="AJ2253" i="20"/>
  <c r="AJ2252" i="20"/>
  <c r="AJ2251" i="20"/>
  <c r="AJ2250" i="20"/>
  <c r="AJ2249" i="20"/>
  <c r="AJ2248" i="20"/>
  <c r="AJ2247" i="20"/>
  <c r="AJ2246" i="20"/>
  <c r="AJ2245" i="20"/>
  <c r="AJ2244" i="20"/>
  <c r="AJ2243" i="20"/>
  <c r="AJ2242" i="20"/>
  <c r="AJ2241" i="20"/>
  <c r="AJ2240" i="20"/>
  <c r="AJ2239" i="20"/>
  <c r="AJ2238" i="20"/>
  <c r="AJ2237" i="20"/>
  <c r="AJ2236" i="20"/>
  <c r="AJ2235" i="20"/>
  <c r="AJ2234" i="20"/>
  <c r="AJ2233" i="20"/>
  <c r="AJ2232" i="20"/>
  <c r="AJ2231" i="20"/>
  <c r="AJ2230" i="20"/>
  <c r="AJ2229" i="20"/>
  <c r="AJ2228" i="20"/>
  <c r="AJ2227" i="20"/>
  <c r="AJ2226" i="20"/>
  <c r="AJ2225" i="20"/>
  <c r="AJ2224" i="20"/>
  <c r="AJ2223" i="20"/>
  <c r="AJ2222" i="20"/>
  <c r="AJ2221" i="20"/>
  <c r="AJ2220" i="20"/>
  <c r="AJ2219" i="20"/>
  <c r="AJ2218" i="20"/>
  <c r="AJ2217" i="20"/>
  <c r="AJ2216" i="20"/>
  <c r="AJ2215" i="20"/>
  <c r="AJ2214" i="20"/>
  <c r="AJ2213" i="20"/>
  <c r="AJ2212" i="20"/>
  <c r="AJ2211" i="20"/>
  <c r="AJ2210" i="20"/>
  <c r="AJ2209" i="20"/>
  <c r="AJ2208" i="20"/>
  <c r="AJ2207" i="20"/>
  <c r="AJ2206" i="20"/>
  <c r="AJ2205" i="20"/>
  <c r="AJ2204" i="20"/>
  <c r="AJ2203" i="20"/>
  <c r="AJ2202" i="20"/>
  <c r="AJ2201" i="20"/>
  <c r="AJ2200" i="20"/>
  <c r="AJ2199" i="20"/>
  <c r="AJ2198" i="20"/>
  <c r="AJ2197" i="20"/>
  <c r="AJ2196" i="20"/>
  <c r="AJ2195" i="20"/>
  <c r="AJ2194" i="20"/>
  <c r="AJ2193" i="20"/>
  <c r="AJ2192" i="20"/>
  <c r="AJ2191" i="20"/>
  <c r="AJ2190" i="20"/>
  <c r="AJ2189" i="20"/>
  <c r="AJ2188" i="20"/>
  <c r="AJ2187" i="20"/>
  <c r="AJ2186" i="20"/>
  <c r="AJ2185" i="20"/>
  <c r="AJ2184" i="20"/>
  <c r="AJ2183" i="20"/>
  <c r="AJ2182" i="20"/>
  <c r="AJ2181" i="20"/>
  <c r="AJ2180" i="20"/>
  <c r="AJ2179" i="20"/>
  <c r="AJ2178" i="20"/>
  <c r="AJ2177" i="20"/>
  <c r="AJ2176" i="20"/>
  <c r="AJ2175" i="20"/>
  <c r="AJ2174" i="20"/>
  <c r="AJ2173" i="20"/>
  <c r="AJ2172" i="20"/>
  <c r="AJ2171" i="20"/>
  <c r="AJ2170" i="20"/>
  <c r="AJ2169" i="20"/>
  <c r="AJ2168" i="20"/>
  <c r="AJ2167" i="20"/>
  <c r="AJ2166" i="20"/>
  <c r="AJ2165" i="20"/>
  <c r="AJ2164" i="20"/>
  <c r="AJ2163" i="20"/>
  <c r="AJ2162" i="20"/>
  <c r="AJ2161" i="20"/>
  <c r="AJ2160" i="20"/>
  <c r="AJ2159" i="20"/>
  <c r="AJ2158" i="20"/>
  <c r="AJ2157" i="20"/>
  <c r="AJ2156" i="20"/>
  <c r="AJ2155" i="20"/>
  <c r="AJ2154" i="20"/>
  <c r="AJ2153" i="20"/>
  <c r="AJ2152" i="20"/>
  <c r="AJ2151" i="20"/>
  <c r="AJ2150" i="20"/>
  <c r="AJ2149" i="20"/>
  <c r="AJ2148" i="20"/>
  <c r="AJ2147" i="20"/>
  <c r="AJ2146" i="20"/>
  <c r="AJ2145" i="20"/>
  <c r="AJ2144" i="20"/>
  <c r="AJ2143" i="20"/>
  <c r="AJ2142" i="20"/>
  <c r="AJ2141" i="20"/>
  <c r="AJ2140" i="20"/>
  <c r="AJ2139" i="20"/>
  <c r="AJ2138" i="20"/>
  <c r="AJ2137" i="20"/>
  <c r="AJ2136" i="20"/>
  <c r="AJ2135" i="20"/>
  <c r="AJ2134" i="20"/>
  <c r="AJ2133" i="20"/>
  <c r="AJ2132" i="20"/>
  <c r="AJ2131" i="20"/>
  <c r="AJ2130" i="20"/>
  <c r="AJ2129" i="20"/>
  <c r="AJ2128" i="20"/>
  <c r="AJ2127" i="20"/>
  <c r="AJ2126" i="20"/>
  <c r="AJ2125" i="20"/>
  <c r="AJ2124" i="20"/>
  <c r="AJ2123" i="20"/>
  <c r="AJ2122" i="20"/>
  <c r="AJ2121" i="20"/>
  <c r="AJ2120" i="20"/>
  <c r="AJ2119" i="20"/>
  <c r="AJ2118" i="20"/>
  <c r="AJ2117" i="20"/>
  <c r="AJ2116" i="20"/>
  <c r="AJ2115" i="20"/>
  <c r="AJ2114" i="20"/>
  <c r="AJ2113" i="20"/>
  <c r="AJ2112" i="20"/>
  <c r="AJ2111" i="20"/>
  <c r="AJ2110" i="20"/>
  <c r="AJ2109" i="20"/>
  <c r="AJ2108" i="20"/>
  <c r="AJ2107" i="20"/>
  <c r="AJ2106" i="20"/>
  <c r="AJ2105" i="20"/>
  <c r="AJ2104" i="20"/>
  <c r="AJ2103" i="20"/>
  <c r="AJ2102" i="20"/>
  <c r="AJ2101" i="20"/>
  <c r="AJ2100" i="20"/>
  <c r="AJ2099" i="20"/>
  <c r="AJ2098" i="20"/>
  <c r="AJ2097" i="20"/>
  <c r="AJ2096" i="20"/>
  <c r="AJ2095" i="20"/>
  <c r="AJ2094" i="20"/>
  <c r="AJ2093" i="20"/>
  <c r="AJ2092" i="20"/>
  <c r="AJ2091" i="20"/>
  <c r="AJ2090" i="20"/>
  <c r="AJ2089" i="20"/>
  <c r="AJ2088" i="20"/>
  <c r="AJ2087" i="20"/>
  <c r="AJ2086" i="20"/>
  <c r="AJ2085" i="20"/>
  <c r="AJ2084" i="20"/>
  <c r="AJ2083" i="20"/>
  <c r="AJ2082" i="20"/>
  <c r="AJ2081" i="20"/>
  <c r="AJ2080" i="20"/>
  <c r="AJ2079" i="20"/>
  <c r="AJ2078" i="20"/>
  <c r="AJ2077" i="20"/>
  <c r="AJ2076" i="20"/>
  <c r="AJ2075" i="20"/>
  <c r="AJ2074" i="20"/>
  <c r="AJ2073" i="20"/>
  <c r="AJ2072" i="20"/>
  <c r="AJ2071" i="20"/>
  <c r="AJ2070" i="20"/>
  <c r="AJ2069" i="20"/>
  <c r="AJ2068" i="20"/>
  <c r="AJ2067" i="20"/>
  <c r="AJ2066" i="20"/>
  <c r="AJ2065" i="20"/>
  <c r="AJ2064" i="20"/>
  <c r="AJ2063" i="20"/>
  <c r="AJ2062" i="20"/>
  <c r="AJ2061" i="20"/>
  <c r="AJ2060" i="20"/>
  <c r="AJ2059" i="20"/>
  <c r="AJ2058" i="20"/>
  <c r="AJ2057" i="20"/>
  <c r="AJ2056" i="20"/>
  <c r="AJ2055" i="20"/>
  <c r="AJ2054" i="20"/>
  <c r="AJ2053" i="20"/>
  <c r="AJ2052" i="20"/>
  <c r="AJ2051" i="20"/>
  <c r="AJ2050" i="20"/>
  <c r="AJ2049" i="20"/>
  <c r="AJ2048" i="20"/>
  <c r="AJ2047" i="20"/>
  <c r="AJ2046" i="20"/>
  <c r="AJ2045" i="20"/>
  <c r="AJ2044" i="20"/>
  <c r="AJ2043" i="20"/>
  <c r="AJ2042" i="20"/>
  <c r="AJ2041" i="20"/>
  <c r="AJ2040" i="20"/>
  <c r="AJ2039" i="20"/>
  <c r="AJ2038" i="20"/>
  <c r="AJ2037" i="20"/>
  <c r="AJ2036" i="20"/>
  <c r="AJ2035" i="20"/>
  <c r="AJ2034" i="20"/>
  <c r="AJ2033" i="20"/>
  <c r="AJ2032" i="20"/>
  <c r="AJ2031" i="20"/>
  <c r="AJ2030" i="20"/>
  <c r="AJ2029" i="20"/>
  <c r="AJ2028" i="20"/>
  <c r="AJ2027" i="20"/>
  <c r="AJ2026" i="20"/>
  <c r="AJ2025" i="20"/>
  <c r="AJ2024" i="20"/>
  <c r="AJ2023" i="20"/>
  <c r="AJ2022" i="20"/>
  <c r="AJ2021" i="20"/>
  <c r="AJ2020" i="20"/>
  <c r="AJ2019" i="20"/>
  <c r="AJ2018" i="20"/>
  <c r="AJ2017" i="20"/>
  <c r="AJ2016" i="20"/>
  <c r="AJ2015" i="20"/>
  <c r="AJ2014" i="20"/>
  <c r="AJ2013" i="20"/>
  <c r="AJ2012" i="20"/>
  <c r="AJ2011" i="20"/>
  <c r="AJ2010" i="20"/>
  <c r="AJ2009" i="20"/>
  <c r="AJ2008" i="20"/>
  <c r="AJ2007" i="20"/>
  <c r="AJ2006" i="20"/>
  <c r="AJ2005" i="20"/>
  <c r="AJ2004" i="20"/>
  <c r="AJ2003" i="20"/>
  <c r="AJ2002" i="20"/>
  <c r="AJ2001" i="20"/>
  <c r="AJ2000" i="20"/>
  <c r="AJ1999" i="20"/>
  <c r="AJ1998" i="20"/>
  <c r="AJ1997" i="20"/>
  <c r="AJ1996" i="20"/>
  <c r="AJ1995" i="20"/>
  <c r="AJ1994" i="20"/>
  <c r="AJ1993" i="20"/>
  <c r="AJ1992" i="20"/>
  <c r="AJ1991" i="20"/>
  <c r="AJ1990" i="20"/>
  <c r="AJ1989" i="20"/>
  <c r="AJ1988" i="20"/>
  <c r="AJ1987" i="20"/>
  <c r="AJ1986" i="20"/>
  <c r="AJ1985" i="20"/>
  <c r="AJ1984" i="20"/>
  <c r="AJ1983" i="20"/>
  <c r="AJ1982" i="20"/>
  <c r="AJ1981" i="20"/>
  <c r="AJ1980" i="20"/>
  <c r="AJ1979" i="20"/>
  <c r="AJ1978" i="20"/>
  <c r="AJ1977" i="20"/>
  <c r="AJ1976" i="20"/>
  <c r="AJ1975" i="20"/>
  <c r="AJ1974" i="20"/>
  <c r="AJ1973" i="20"/>
  <c r="AJ1972" i="20"/>
  <c r="AJ1971" i="20"/>
  <c r="AJ1970" i="20"/>
  <c r="AJ1969" i="20"/>
  <c r="AJ1968" i="20"/>
  <c r="AJ1967" i="20"/>
  <c r="AJ1966" i="20"/>
  <c r="AJ1965" i="20"/>
  <c r="AJ1964" i="20"/>
  <c r="AJ1963" i="20"/>
  <c r="AJ1962" i="20"/>
  <c r="AJ1961" i="20"/>
  <c r="AJ1960" i="20"/>
  <c r="AJ1959" i="20"/>
  <c r="AJ1958" i="20"/>
  <c r="AJ1957" i="20"/>
  <c r="AJ1956" i="20"/>
  <c r="AJ1955" i="20"/>
  <c r="AJ1954" i="20"/>
  <c r="AJ1953" i="20"/>
  <c r="AJ1952" i="20"/>
  <c r="AJ1951" i="20"/>
  <c r="AJ1950" i="20"/>
  <c r="AJ1949" i="20"/>
  <c r="AJ1948" i="20"/>
  <c r="AJ1947" i="20"/>
  <c r="AJ1946" i="20"/>
  <c r="AJ1945" i="20"/>
  <c r="AJ1944" i="20"/>
  <c r="AJ1943" i="20"/>
  <c r="AJ1942" i="20"/>
  <c r="AJ1941" i="20"/>
  <c r="AJ1940" i="20"/>
  <c r="AJ1939" i="20"/>
  <c r="AJ1938" i="20"/>
  <c r="AJ1937" i="20"/>
  <c r="AJ1936" i="20"/>
  <c r="AJ1935" i="20"/>
  <c r="AJ1934" i="20"/>
  <c r="AJ1933" i="20"/>
  <c r="AJ1932" i="20"/>
  <c r="AJ1931" i="20"/>
  <c r="AJ1930" i="20"/>
  <c r="AJ1929" i="20"/>
  <c r="AJ1928" i="20"/>
  <c r="AJ1927" i="20"/>
  <c r="AJ1926" i="20"/>
  <c r="AJ1925" i="20"/>
  <c r="AJ1924" i="20"/>
  <c r="AJ1923" i="20"/>
  <c r="AJ1922" i="20"/>
  <c r="AJ1921" i="20"/>
  <c r="AJ1920" i="20"/>
  <c r="AJ1919" i="20"/>
  <c r="AJ1918" i="20"/>
  <c r="AJ1917" i="20"/>
  <c r="AJ1916" i="20"/>
  <c r="AJ1915" i="20"/>
  <c r="AJ1914" i="20"/>
  <c r="AJ1913" i="20"/>
  <c r="AJ1912" i="20"/>
  <c r="AJ1911" i="20"/>
  <c r="AJ1910" i="20"/>
  <c r="AJ1909" i="20"/>
  <c r="AJ1908" i="20"/>
  <c r="AJ1907" i="20"/>
  <c r="AJ1906" i="20"/>
  <c r="AJ1905" i="20"/>
  <c r="AJ1904" i="20"/>
  <c r="AJ1903" i="20"/>
  <c r="AJ1902" i="20"/>
  <c r="AJ1901" i="20"/>
  <c r="AJ1900" i="20"/>
  <c r="AJ1899" i="20"/>
  <c r="AJ1898" i="20"/>
  <c r="AJ1897" i="20"/>
  <c r="AJ1896" i="20"/>
  <c r="AJ1895" i="20"/>
  <c r="AJ1894" i="20"/>
  <c r="AJ1893" i="20"/>
  <c r="AJ1892" i="20"/>
  <c r="AJ1891" i="20"/>
  <c r="AJ1890" i="20"/>
  <c r="AJ1889" i="20"/>
  <c r="AJ1888" i="20"/>
  <c r="AJ1887" i="20"/>
  <c r="AJ1886" i="20"/>
  <c r="AJ1885" i="20"/>
  <c r="AJ1884" i="20"/>
  <c r="AJ1883" i="20"/>
  <c r="AJ1882" i="20"/>
  <c r="AJ1881" i="20"/>
  <c r="AJ1880" i="20"/>
  <c r="AJ1879" i="20"/>
  <c r="AJ1878" i="20"/>
  <c r="AJ1877" i="20"/>
  <c r="AJ1876" i="20"/>
  <c r="AJ1875" i="20"/>
  <c r="AJ1874" i="20"/>
  <c r="AJ1873" i="20"/>
  <c r="AJ1872" i="20"/>
  <c r="AJ1871" i="20"/>
  <c r="AJ1870" i="20"/>
  <c r="AJ1869" i="20"/>
  <c r="AJ1868" i="20"/>
  <c r="AJ1867" i="20"/>
  <c r="AJ1866" i="20"/>
  <c r="AJ1865" i="20"/>
  <c r="AJ1864" i="20"/>
  <c r="AJ1863" i="20"/>
  <c r="AJ1862" i="20"/>
  <c r="AJ1861" i="20"/>
  <c r="AJ1860" i="20"/>
  <c r="AJ1859" i="20"/>
  <c r="AJ1858" i="20"/>
  <c r="AJ1857" i="20"/>
  <c r="AJ1856" i="20"/>
  <c r="AJ1855" i="20"/>
  <c r="AJ1854" i="20"/>
  <c r="AJ1853" i="20"/>
  <c r="AJ1852" i="20"/>
  <c r="AJ1851" i="20"/>
  <c r="AJ1850" i="20"/>
  <c r="AJ1849" i="20"/>
  <c r="AJ1848" i="20"/>
  <c r="AJ1847" i="20"/>
  <c r="AJ1846" i="20"/>
  <c r="AJ1845" i="20"/>
  <c r="AJ1844" i="20"/>
  <c r="AJ1843" i="20"/>
  <c r="AJ1842" i="20"/>
  <c r="AJ1841" i="20"/>
  <c r="AJ1840" i="20"/>
  <c r="AJ1839" i="20"/>
  <c r="AJ1838" i="20"/>
  <c r="AJ1837" i="20"/>
  <c r="AJ1836" i="20"/>
  <c r="AJ1835" i="20"/>
  <c r="AJ1834" i="20"/>
  <c r="AJ1833" i="20"/>
  <c r="AJ1832" i="20"/>
  <c r="AJ1831" i="20"/>
  <c r="AJ1830" i="20"/>
  <c r="AJ1829" i="20"/>
  <c r="AJ1828" i="20"/>
  <c r="AJ1827" i="20"/>
  <c r="AJ1826" i="20"/>
  <c r="AJ1825" i="20"/>
  <c r="AJ1824" i="20"/>
  <c r="AJ1823" i="20"/>
  <c r="AJ1822" i="20"/>
  <c r="AJ1821" i="20"/>
  <c r="AJ1820" i="20"/>
  <c r="AJ1819" i="20"/>
  <c r="AJ1818" i="20"/>
  <c r="AJ1817" i="20"/>
  <c r="AJ1816" i="20"/>
  <c r="AJ1815" i="20"/>
  <c r="AJ1814" i="20"/>
  <c r="AJ1813" i="20"/>
  <c r="AJ1812" i="20"/>
  <c r="AJ1811" i="20"/>
  <c r="AJ1810" i="20"/>
  <c r="AJ1809" i="20"/>
  <c r="AJ1808" i="20"/>
  <c r="AJ1807" i="20"/>
  <c r="AJ1806" i="20"/>
  <c r="AJ1805" i="20"/>
  <c r="AJ1804" i="20"/>
  <c r="AJ1803" i="20"/>
  <c r="AJ1802" i="20"/>
  <c r="AJ1801" i="20"/>
  <c r="AJ1800" i="20"/>
  <c r="AJ1799" i="20"/>
  <c r="AJ1798" i="20"/>
  <c r="AJ1797" i="20"/>
  <c r="AJ1796" i="20"/>
  <c r="AJ1795" i="20"/>
  <c r="AJ1794" i="20"/>
  <c r="AJ1793" i="20"/>
  <c r="AJ1792" i="20"/>
  <c r="AJ1791" i="20"/>
  <c r="AJ1790" i="20"/>
  <c r="AJ1789" i="20"/>
  <c r="AJ1788" i="20"/>
  <c r="AJ1787" i="20"/>
  <c r="AJ1786" i="20"/>
  <c r="AJ1785" i="20"/>
  <c r="AJ1784" i="20"/>
  <c r="AJ1783" i="20"/>
  <c r="AJ1782" i="20"/>
  <c r="AJ1781" i="20"/>
  <c r="AJ1780" i="20"/>
  <c r="AJ1779" i="20"/>
  <c r="AJ1778" i="20"/>
  <c r="AJ1777" i="20"/>
  <c r="AJ1776" i="20"/>
  <c r="AJ1775" i="20"/>
  <c r="AJ1774" i="20"/>
  <c r="AJ1773" i="20"/>
  <c r="AJ1772" i="20"/>
  <c r="AJ1771" i="20"/>
  <c r="AJ1770" i="20"/>
  <c r="AJ1769" i="20"/>
  <c r="AJ1768" i="20"/>
  <c r="AJ1767" i="20"/>
  <c r="AJ1766" i="20"/>
  <c r="AJ1765" i="20"/>
  <c r="AJ1764" i="20"/>
  <c r="AJ1763" i="20"/>
  <c r="AJ1762" i="20"/>
  <c r="AJ1761" i="20"/>
  <c r="AJ1760" i="20"/>
  <c r="AJ1759" i="20"/>
  <c r="AJ1758" i="20"/>
  <c r="AJ1757" i="20"/>
  <c r="AJ1756" i="20"/>
  <c r="AJ1755" i="20"/>
  <c r="AJ1754" i="20"/>
  <c r="AJ1753" i="20"/>
  <c r="AJ1752" i="20"/>
  <c r="AJ1751" i="20"/>
  <c r="AJ1750" i="20"/>
  <c r="AJ1749" i="20"/>
  <c r="AJ1748" i="20"/>
  <c r="AJ1747" i="20"/>
  <c r="AJ1746" i="20"/>
  <c r="AJ1745" i="20"/>
  <c r="AJ1744" i="20"/>
  <c r="AJ1743" i="20"/>
  <c r="AJ1742" i="20"/>
  <c r="AJ1741" i="20"/>
  <c r="AJ1740" i="20"/>
  <c r="AJ1739" i="20"/>
  <c r="AJ1738" i="20"/>
  <c r="AJ1737" i="20"/>
  <c r="AJ1736" i="20"/>
  <c r="AJ1735" i="20"/>
  <c r="AJ1734" i="20"/>
  <c r="AJ1733" i="20"/>
  <c r="AJ1732" i="20"/>
  <c r="AJ1731" i="20"/>
  <c r="AJ1730" i="20"/>
  <c r="AJ1729" i="20"/>
  <c r="AJ1728" i="20"/>
  <c r="AJ1727" i="20"/>
  <c r="AJ1726" i="20"/>
  <c r="AJ1725" i="20"/>
  <c r="AJ1724" i="20"/>
  <c r="AJ1723" i="20"/>
  <c r="AJ1722" i="20"/>
  <c r="AJ1721" i="20"/>
  <c r="AJ1720" i="20"/>
  <c r="AJ1719" i="20"/>
  <c r="AJ1718" i="20"/>
  <c r="AJ1717" i="20"/>
  <c r="AJ1716" i="20"/>
  <c r="AJ1715" i="20"/>
  <c r="AJ1714" i="20"/>
  <c r="AJ1713" i="20"/>
  <c r="AJ1712" i="20"/>
  <c r="AJ1711" i="20"/>
  <c r="AJ1710" i="20"/>
  <c r="AJ1709" i="20"/>
  <c r="AJ1706" i="20"/>
  <c r="AJ1705" i="20"/>
  <c r="AJ1703" i="20"/>
  <c r="AJ1702" i="20"/>
  <c r="AJ1701" i="20"/>
  <c r="AJ1700" i="20"/>
  <c r="AJ1699" i="20"/>
  <c r="AJ1698" i="20"/>
  <c r="AJ1697" i="20"/>
  <c r="AJ1696" i="20"/>
  <c r="AJ1695" i="20"/>
  <c r="AJ1694" i="20"/>
  <c r="AJ1693" i="20"/>
  <c r="AJ1692" i="20"/>
  <c r="AJ1691" i="20"/>
  <c r="AJ1690" i="20"/>
  <c r="AJ1689" i="20"/>
  <c r="AJ1688" i="20"/>
  <c r="AJ1687" i="20"/>
  <c r="AJ1686" i="20"/>
  <c r="AJ1684" i="20"/>
  <c r="AJ1683" i="20"/>
  <c r="AJ1682" i="20"/>
  <c r="AJ1681" i="20"/>
  <c r="AJ1680" i="20"/>
  <c r="AJ1679" i="20"/>
  <c r="AJ1678" i="20"/>
  <c r="AJ1677" i="20"/>
  <c r="AJ1676" i="20"/>
  <c r="AJ1675" i="20"/>
  <c r="AJ1674" i="20"/>
  <c r="AJ1673" i="20"/>
  <c r="AJ1672" i="20"/>
  <c r="AJ1671" i="20"/>
  <c r="AJ1670" i="20"/>
  <c r="AJ1669" i="20"/>
  <c r="AJ1668" i="20"/>
  <c r="AJ1667" i="20"/>
  <c r="AJ1666" i="20"/>
  <c r="AJ1665" i="20"/>
  <c r="AJ1664" i="20"/>
  <c r="AJ1663" i="20"/>
  <c r="AJ1662" i="20"/>
  <c r="AJ1661" i="20"/>
  <c r="AJ1660" i="20"/>
  <c r="AJ1659" i="20"/>
  <c r="AJ1658" i="20"/>
  <c r="AJ1657" i="20"/>
  <c r="AJ1656" i="20"/>
  <c r="AJ1655" i="20"/>
  <c r="AJ1654" i="20"/>
  <c r="AJ1653" i="20"/>
  <c r="AJ1652" i="20"/>
  <c r="AJ1651" i="20"/>
  <c r="AJ1650" i="20"/>
  <c r="AJ1649" i="20"/>
  <c r="AJ1648" i="20"/>
  <c r="AJ1647" i="20"/>
  <c r="AJ1646" i="20"/>
  <c r="AJ1645" i="20"/>
  <c r="AJ1644" i="20"/>
  <c r="AJ1643" i="20"/>
  <c r="AJ1642" i="20"/>
  <c r="AJ1641" i="20"/>
  <c r="AJ1640" i="20"/>
  <c r="AJ1639" i="20"/>
  <c r="AJ1638" i="20"/>
  <c r="AJ1637" i="20"/>
  <c r="AJ1636" i="20"/>
  <c r="AJ1635" i="20"/>
  <c r="AJ1634" i="20"/>
  <c r="AJ1633" i="20"/>
  <c r="AJ1632" i="20"/>
  <c r="AJ1631" i="20"/>
  <c r="AJ1630" i="20"/>
  <c r="AJ1629" i="20"/>
  <c r="AJ1628" i="20"/>
  <c r="AJ1627" i="20"/>
  <c r="AJ1626" i="20"/>
  <c r="AJ1625" i="20"/>
  <c r="AJ1624" i="20"/>
  <c r="AJ1623" i="20"/>
  <c r="AJ1622" i="20"/>
  <c r="AJ1621" i="20"/>
  <c r="AJ1620" i="20"/>
  <c r="AJ1619" i="20"/>
  <c r="AJ1618" i="20"/>
  <c r="AJ1617" i="20"/>
  <c r="AJ1616" i="20"/>
  <c r="AJ1615" i="20"/>
  <c r="AJ1614" i="20"/>
  <c r="AJ1613" i="20"/>
  <c r="AJ1612" i="20"/>
  <c r="AJ1611" i="20"/>
  <c r="AJ1610" i="20"/>
  <c r="AJ1609" i="20"/>
  <c r="AJ1608" i="20"/>
  <c r="AJ1607" i="20"/>
  <c r="AJ1606" i="20"/>
  <c r="AJ1605" i="20"/>
  <c r="AJ1604" i="20"/>
  <c r="AJ1603" i="20"/>
  <c r="AJ1602" i="20"/>
  <c r="AJ1601" i="20"/>
  <c r="AJ1600" i="20"/>
  <c r="AJ1599" i="20"/>
  <c r="AJ1598" i="20"/>
  <c r="AJ1597" i="20"/>
  <c r="AJ1596" i="20"/>
  <c r="AJ1595" i="20"/>
  <c r="AJ1594" i="20"/>
  <c r="AJ1593" i="20"/>
  <c r="AJ1592" i="20"/>
  <c r="AJ1591" i="20"/>
  <c r="AJ1590" i="20"/>
  <c r="AJ1589" i="20"/>
  <c r="AJ1588" i="20"/>
  <c r="AJ1587" i="20"/>
  <c r="AJ1586" i="20"/>
  <c r="AJ1585" i="20"/>
  <c r="AJ1584" i="20"/>
  <c r="AJ1583" i="20"/>
  <c r="AJ1582" i="20"/>
  <c r="AJ1581" i="20"/>
  <c r="AJ1580" i="20"/>
  <c r="AJ1579" i="20"/>
  <c r="AJ1578" i="20"/>
  <c r="AJ1577" i="20"/>
  <c r="AJ1576" i="20"/>
  <c r="AJ1575" i="20"/>
  <c r="AJ1574" i="20"/>
  <c r="AJ1573" i="20"/>
  <c r="AJ1572" i="20"/>
  <c r="AJ1571" i="20"/>
  <c r="AJ1570" i="20"/>
  <c r="AJ1569" i="20"/>
  <c r="AJ1568" i="20"/>
  <c r="AJ1567" i="20"/>
  <c r="AJ1566" i="20"/>
  <c r="AJ1565" i="20"/>
  <c r="AJ1564" i="20"/>
  <c r="AJ1563" i="20"/>
  <c r="AJ1562" i="20"/>
  <c r="AJ1561" i="20"/>
  <c r="AJ1560" i="20"/>
  <c r="AJ1559" i="20"/>
  <c r="AJ1558" i="20"/>
  <c r="AJ1557" i="20"/>
  <c r="AJ1556" i="20"/>
  <c r="AJ1555" i="20"/>
  <c r="AJ1554" i="20"/>
  <c r="AJ1553" i="20"/>
  <c r="AJ1552" i="20"/>
  <c r="AJ1551" i="20"/>
  <c r="AJ1550" i="20"/>
  <c r="AJ1549" i="20"/>
  <c r="AJ1548" i="20"/>
  <c r="AJ1547" i="20"/>
  <c r="AJ1546" i="20"/>
  <c r="AJ1545" i="20"/>
  <c r="AJ1544" i="20"/>
  <c r="AJ1543" i="20"/>
  <c r="AJ1542" i="20"/>
  <c r="AJ1541" i="20"/>
  <c r="AJ1540" i="20"/>
  <c r="AJ1539" i="20"/>
  <c r="AJ1538" i="20"/>
  <c r="AJ1537" i="20"/>
  <c r="AJ1536" i="20"/>
  <c r="AJ1535" i="20"/>
  <c r="AJ1534" i="20"/>
  <c r="AJ1533" i="20"/>
  <c r="AJ1532" i="20"/>
  <c r="AJ1531" i="20"/>
  <c r="AJ1530" i="20"/>
  <c r="AJ1529" i="20"/>
  <c r="AJ1528" i="20"/>
  <c r="AJ1527" i="20"/>
  <c r="AJ1526" i="20"/>
  <c r="AJ1525" i="20"/>
  <c r="AJ1524" i="20"/>
  <c r="AJ1523" i="20"/>
  <c r="AJ1522" i="20"/>
  <c r="AJ1521" i="20"/>
  <c r="AJ1520" i="20"/>
  <c r="AJ1519" i="20"/>
  <c r="AJ1518" i="20"/>
  <c r="AJ1517" i="20"/>
  <c r="AJ1516" i="20"/>
  <c r="AJ1515" i="20"/>
  <c r="AJ1514" i="20"/>
  <c r="AJ1513" i="20"/>
  <c r="AJ1512" i="20"/>
  <c r="AJ1511" i="20"/>
  <c r="AJ1510" i="20"/>
  <c r="AJ1509" i="20"/>
  <c r="AJ1508" i="20"/>
  <c r="AJ1507" i="20"/>
  <c r="AJ1506" i="20"/>
  <c r="AJ1505" i="20"/>
  <c r="AJ1504" i="20"/>
  <c r="AJ1503" i="20"/>
  <c r="AJ1502" i="20"/>
  <c r="AJ1501" i="20"/>
  <c r="AJ1500" i="20"/>
  <c r="AJ1499" i="20"/>
  <c r="AJ1498" i="20"/>
  <c r="AJ1497" i="20"/>
  <c r="AJ1496" i="20"/>
  <c r="AJ1495" i="20"/>
  <c r="AJ1494" i="20"/>
  <c r="AJ1493" i="20"/>
  <c r="AJ1492" i="20"/>
  <c r="AJ1491" i="20"/>
  <c r="AJ1490" i="20"/>
  <c r="AJ1489" i="20"/>
  <c r="AJ1488" i="20"/>
  <c r="AJ1487" i="20"/>
  <c r="AJ1486" i="20"/>
  <c r="AJ1485" i="20"/>
  <c r="AJ1484" i="20"/>
  <c r="AJ1483" i="20"/>
  <c r="AJ1482" i="20"/>
  <c r="AJ1481" i="20"/>
  <c r="AJ1480" i="20"/>
  <c r="AJ1479" i="20"/>
  <c r="AJ1478" i="20"/>
  <c r="AJ1477" i="20"/>
  <c r="AJ1476" i="20"/>
  <c r="AJ1475" i="20"/>
  <c r="AJ1474" i="20"/>
  <c r="AJ1473" i="20"/>
  <c r="AJ1472" i="20"/>
  <c r="AJ1471" i="20"/>
  <c r="AJ1470" i="20"/>
  <c r="AJ1469" i="20"/>
  <c r="AJ1468" i="20"/>
  <c r="AJ1467" i="20"/>
  <c r="AJ1466" i="20"/>
  <c r="AJ1465" i="20"/>
  <c r="AJ1464" i="20"/>
  <c r="AJ1463" i="20"/>
  <c r="AJ1462" i="20"/>
  <c r="AJ1461" i="20"/>
  <c r="AJ1460" i="20"/>
  <c r="AJ1459" i="20"/>
  <c r="AJ1458" i="20"/>
  <c r="AJ1457" i="20"/>
  <c r="AJ1456" i="20"/>
  <c r="AJ1455" i="20"/>
  <c r="AJ1454" i="20"/>
  <c r="AJ1453" i="20"/>
  <c r="AJ1452" i="20"/>
  <c r="AJ1451" i="20"/>
  <c r="AJ1450" i="20"/>
  <c r="AJ1449" i="20"/>
  <c r="AJ1448" i="20"/>
  <c r="AJ1447" i="20"/>
  <c r="AJ1446" i="20"/>
  <c r="AJ1445" i="20"/>
  <c r="AJ1444" i="20"/>
  <c r="AJ1443" i="20"/>
  <c r="AJ1442" i="20"/>
  <c r="AJ1441" i="20"/>
  <c r="AJ1440" i="20"/>
  <c r="AJ1439" i="20"/>
  <c r="AJ1438" i="20"/>
  <c r="AJ1437" i="20"/>
  <c r="AJ1436" i="20"/>
  <c r="AJ1435" i="20"/>
  <c r="AJ1434" i="20"/>
  <c r="AJ1433" i="20"/>
  <c r="AJ1432" i="20"/>
  <c r="AJ1431" i="20"/>
  <c r="AJ1430" i="20"/>
  <c r="AJ1429" i="20"/>
  <c r="AJ1428" i="20"/>
  <c r="AJ1427" i="20"/>
  <c r="AJ1426" i="20"/>
  <c r="AJ1425" i="20"/>
  <c r="AJ1424" i="20"/>
  <c r="AJ1423" i="20"/>
  <c r="AJ1422" i="20"/>
  <c r="AJ1421" i="20"/>
  <c r="AJ1420" i="20"/>
  <c r="AJ1419" i="20"/>
  <c r="AJ1418" i="20"/>
  <c r="AJ1417" i="20"/>
  <c r="AJ1416" i="20"/>
  <c r="AJ1415" i="20"/>
  <c r="AJ1414" i="20"/>
  <c r="AJ1413" i="20"/>
  <c r="AJ1412" i="20"/>
  <c r="AJ1411" i="20"/>
  <c r="AJ1410" i="20"/>
  <c r="AJ1409" i="20"/>
  <c r="AJ1408" i="20"/>
  <c r="AJ1407" i="20"/>
  <c r="AJ1406" i="20"/>
  <c r="AJ1405" i="20"/>
  <c r="AJ1404" i="20"/>
  <c r="AJ1403" i="20"/>
  <c r="AJ1402" i="20"/>
  <c r="AJ1401" i="20"/>
  <c r="AJ1400" i="20"/>
  <c r="AJ1399" i="20"/>
  <c r="AJ1398" i="20"/>
  <c r="AJ1397" i="20"/>
  <c r="AJ1396" i="20"/>
  <c r="AJ1395" i="20"/>
  <c r="AJ1394" i="20"/>
  <c r="AJ1393" i="20"/>
  <c r="AJ1392" i="20"/>
  <c r="AJ1391" i="20"/>
  <c r="AJ1390" i="20"/>
  <c r="AJ1389" i="20"/>
  <c r="AJ1388" i="20"/>
  <c r="AJ1387" i="20"/>
  <c r="AJ1386" i="20"/>
  <c r="AJ1385" i="20"/>
  <c r="AJ1384" i="20"/>
  <c r="AJ1383" i="20"/>
  <c r="AJ1382" i="20"/>
  <c r="AJ1381" i="20"/>
  <c r="AJ1380" i="20"/>
  <c r="AJ1379" i="20"/>
  <c r="AJ1378" i="20"/>
  <c r="AJ1377" i="20"/>
  <c r="AJ1376" i="20"/>
  <c r="AJ1375" i="20"/>
  <c r="AJ1374" i="20"/>
  <c r="AJ1373" i="20"/>
  <c r="AJ1372" i="20"/>
  <c r="AJ1371" i="20"/>
  <c r="AJ1370" i="20"/>
  <c r="AJ1369" i="20"/>
  <c r="AJ1368" i="20"/>
  <c r="AJ1367" i="20"/>
  <c r="AJ1366" i="20"/>
  <c r="AJ1365" i="20"/>
  <c r="AJ1364" i="20"/>
  <c r="AJ1363" i="20"/>
  <c r="AJ1362" i="20"/>
  <c r="AJ1355" i="20"/>
  <c r="AJ1354" i="20"/>
  <c r="AJ1353" i="20"/>
  <c r="AJ1352" i="20"/>
  <c r="AJ1351" i="20"/>
  <c r="AJ1350" i="20"/>
  <c r="AJ1349" i="20"/>
  <c r="AJ1348" i="20"/>
  <c r="AJ1347" i="20"/>
  <c r="AJ1346" i="20"/>
  <c r="AJ1345" i="20"/>
  <c r="AJ1344" i="20"/>
  <c r="AJ1343" i="20"/>
  <c r="AJ1342" i="20"/>
  <c r="AJ1341" i="20"/>
  <c r="AJ1340" i="20"/>
  <c r="AJ1339" i="20"/>
  <c r="AJ1338" i="20"/>
  <c r="AJ1337" i="20"/>
  <c r="AJ1336" i="20"/>
  <c r="AJ1335" i="20"/>
  <c r="AJ1334" i="20"/>
  <c r="AJ1333" i="20"/>
  <c r="AJ1332" i="20"/>
  <c r="AJ1331" i="20"/>
  <c r="AJ1330" i="20"/>
  <c r="AJ1329" i="20"/>
  <c r="AJ1328" i="20"/>
  <c r="AJ1327" i="20"/>
  <c r="AJ1326" i="20"/>
  <c r="AJ1325" i="20"/>
  <c r="AJ1324" i="20"/>
  <c r="AJ1323" i="20"/>
  <c r="AJ1322" i="20"/>
  <c r="AJ1321" i="20"/>
  <c r="AJ1320" i="20"/>
  <c r="AJ1319" i="20"/>
  <c r="AJ1318" i="20"/>
  <c r="AJ1317" i="20"/>
  <c r="AJ1316" i="20"/>
  <c r="AJ1315" i="20"/>
  <c r="AJ1314" i="20"/>
  <c r="AJ1313" i="20"/>
  <c r="AJ1312" i="20"/>
  <c r="AJ1311" i="20"/>
  <c r="AJ1310" i="20"/>
  <c r="AJ1309" i="20"/>
  <c r="AJ1308" i="20"/>
  <c r="AJ1307" i="20"/>
  <c r="AJ1306" i="20"/>
  <c r="AJ1305" i="20"/>
  <c r="AJ1304" i="20"/>
  <c r="AJ1303" i="20"/>
  <c r="AJ1302" i="20"/>
  <c r="AJ1301" i="20"/>
  <c r="AJ1300" i="20"/>
  <c r="AJ1299" i="20"/>
  <c r="AJ1298" i="20"/>
  <c r="AJ1297" i="20"/>
  <c r="AJ1296" i="20"/>
  <c r="AJ1295" i="20"/>
  <c r="AJ1294" i="20"/>
  <c r="AJ1293" i="20"/>
  <c r="AJ1292" i="20"/>
  <c r="AJ1291" i="20"/>
  <c r="AJ1290" i="20"/>
  <c r="AJ1289" i="20"/>
  <c r="AJ1288" i="20"/>
  <c r="AJ1287" i="20"/>
  <c r="AJ1286" i="20"/>
  <c r="AJ1285" i="20"/>
  <c r="AJ1284" i="20"/>
  <c r="AJ1283" i="20"/>
  <c r="AJ1282" i="20"/>
  <c r="AJ1281" i="20"/>
  <c r="AJ1280" i="20"/>
  <c r="AJ1279" i="20"/>
  <c r="AJ1278" i="20"/>
  <c r="AJ1277" i="20"/>
  <c r="AJ1276" i="20"/>
  <c r="AJ1275" i="20"/>
  <c r="AJ1274" i="20"/>
  <c r="AJ1273" i="20"/>
  <c r="AJ1272" i="20"/>
  <c r="AJ1271" i="20"/>
  <c r="AJ1270" i="20"/>
  <c r="AJ1269" i="20"/>
  <c r="AJ1268" i="20"/>
  <c r="AJ1267" i="20"/>
  <c r="AJ1266" i="20"/>
  <c r="AJ1265" i="20"/>
  <c r="AJ1264" i="20"/>
  <c r="AJ1263" i="20"/>
  <c r="AJ1262" i="20"/>
  <c r="AJ1261" i="20"/>
  <c r="AJ1260" i="20"/>
  <c r="AJ1259" i="20"/>
  <c r="AJ1258" i="20"/>
  <c r="AJ1257" i="20"/>
  <c r="AJ1256" i="20"/>
  <c r="AJ1255" i="20"/>
  <c r="AJ1254" i="20"/>
  <c r="AJ1253" i="20"/>
  <c r="AJ1252" i="20"/>
  <c r="AJ1251" i="20"/>
  <c r="AJ1250" i="20"/>
  <c r="AJ1249" i="20"/>
  <c r="AJ1248" i="20"/>
  <c r="AJ1247" i="20"/>
  <c r="AJ1246" i="20"/>
  <c r="AJ1245" i="20"/>
  <c r="AJ1244" i="20"/>
  <c r="AJ1243" i="20"/>
  <c r="AJ1242" i="20"/>
  <c r="AJ1241" i="20"/>
  <c r="AJ1240" i="20"/>
  <c r="AJ1239" i="20"/>
  <c r="AJ1238" i="20"/>
  <c r="AJ1237" i="20"/>
  <c r="AJ1236" i="20"/>
  <c r="AJ1235" i="20"/>
  <c r="AJ1234" i="20"/>
  <c r="AJ1233" i="20"/>
  <c r="AJ1232" i="20"/>
  <c r="AJ1231" i="20"/>
  <c r="AJ1230" i="20"/>
  <c r="AJ1229" i="20"/>
  <c r="AJ1228" i="20"/>
  <c r="AJ1227" i="20"/>
  <c r="AJ1226" i="20"/>
  <c r="AJ1225" i="20"/>
  <c r="AJ1224" i="20"/>
  <c r="AJ1223" i="20"/>
  <c r="AJ1222" i="20"/>
  <c r="AJ1221" i="20"/>
  <c r="AJ1220" i="20"/>
  <c r="AJ1219" i="20"/>
  <c r="AJ1218" i="20"/>
  <c r="AJ1217" i="20"/>
  <c r="AJ1216" i="20"/>
  <c r="AJ1215" i="20"/>
  <c r="AJ1214" i="20"/>
  <c r="AJ1213" i="20"/>
  <c r="AJ1212" i="20"/>
  <c r="AJ1211" i="20"/>
  <c r="AJ1210" i="20"/>
  <c r="AJ1209" i="20"/>
  <c r="AJ1208" i="20"/>
  <c r="AJ1207" i="20"/>
  <c r="AJ1206" i="20"/>
  <c r="AJ1205" i="20"/>
  <c r="AJ1204" i="20"/>
  <c r="AJ1203" i="20"/>
  <c r="AJ1202" i="20"/>
  <c r="AJ1201" i="20"/>
  <c r="AJ1200" i="20"/>
  <c r="AJ1199" i="20"/>
  <c r="AJ1198" i="20"/>
  <c r="AJ1197" i="20"/>
  <c r="AJ1196" i="20"/>
  <c r="AJ1195" i="20"/>
  <c r="AJ1194" i="20"/>
  <c r="AJ1193" i="20"/>
  <c r="AJ1192" i="20"/>
  <c r="AJ1191" i="20"/>
  <c r="AJ1190" i="20"/>
  <c r="AJ1189" i="20"/>
  <c r="AJ1188" i="20"/>
  <c r="AJ1187" i="20"/>
  <c r="AJ1186" i="20"/>
  <c r="AJ1185" i="20"/>
  <c r="AJ1184" i="20"/>
  <c r="AJ1183" i="20"/>
  <c r="AJ1182" i="20"/>
  <c r="AJ1181" i="20"/>
  <c r="AJ1180" i="20"/>
  <c r="AJ1179" i="20"/>
  <c r="AJ1178" i="20"/>
  <c r="AJ1177" i="20"/>
  <c r="AJ1176" i="20"/>
  <c r="AJ1175" i="20"/>
  <c r="AJ1174" i="20"/>
  <c r="AJ1173" i="20"/>
  <c r="AJ1172" i="20"/>
  <c r="AJ1171" i="20"/>
  <c r="AJ1170" i="20"/>
  <c r="AJ1169" i="20"/>
  <c r="AJ1168" i="20"/>
  <c r="AJ1167" i="20"/>
  <c r="AJ1166" i="20"/>
  <c r="AJ1165" i="20"/>
  <c r="AJ1164" i="20"/>
  <c r="AJ1163" i="20"/>
  <c r="AJ1162" i="20"/>
  <c r="AJ1161" i="20"/>
  <c r="AJ1160" i="20"/>
  <c r="AJ1159" i="20"/>
  <c r="AJ1158" i="20"/>
  <c r="AJ1157" i="20"/>
  <c r="AJ1156" i="20"/>
  <c r="AJ1155" i="20"/>
  <c r="AJ1154" i="20"/>
  <c r="AJ1153" i="20"/>
  <c r="AJ1152" i="20"/>
  <c r="AJ1151" i="20"/>
  <c r="AJ1150" i="20"/>
  <c r="AJ1149" i="20"/>
  <c r="AJ1148" i="20"/>
  <c r="AJ1147" i="20"/>
  <c r="AJ1146" i="20"/>
  <c r="AJ1145" i="20"/>
  <c r="AJ1144" i="20"/>
  <c r="AJ1143" i="20"/>
  <c r="AJ1142" i="20"/>
  <c r="AJ1141" i="20"/>
  <c r="AJ1140" i="20"/>
  <c r="AJ1139" i="20"/>
  <c r="AJ1138" i="20"/>
  <c r="AJ1137" i="20"/>
  <c r="AJ1136" i="20"/>
  <c r="AJ1135" i="20"/>
  <c r="AJ1134" i="20"/>
  <c r="AJ1133" i="20"/>
  <c r="AJ1132" i="20"/>
  <c r="AJ1131" i="20"/>
  <c r="AJ1130" i="20"/>
  <c r="AJ1129" i="20"/>
  <c r="AJ1128" i="20"/>
  <c r="AJ1127" i="20"/>
  <c r="AJ1126" i="20"/>
  <c r="AJ1125" i="20"/>
  <c r="AJ1124" i="20"/>
  <c r="AJ1123" i="20"/>
  <c r="AJ1122" i="20"/>
  <c r="AJ1121" i="20"/>
  <c r="AJ1120" i="20"/>
  <c r="AJ1119" i="20"/>
  <c r="AJ1118" i="20"/>
  <c r="AJ1117" i="20"/>
  <c r="AJ1116" i="20"/>
  <c r="AJ1115" i="20"/>
  <c r="AJ1114" i="20"/>
  <c r="AJ1113" i="20"/>
  <c r="AJ1112" i="20"/>
  <c r="AJ1111" i="20"/>
  <c r="AJ1110" i="20"/>
  <c r="AJ1109" i="20"/>
  <c r="AJ1108" i="20"/>
  <c r="AJ1107" i="20"/>
  <c r="AJ1106" i="20"/>
  <c r="AJ1105" i="20"/>
  <c r="AJ1104" i="20"/>
  <c r="AJ1103" i="20"/>
  <c r="AJ1102" i="20"/>
  <c r="AJ1101" i="20"/>
  <c r="AJ1100" i="20"/>
  <c r="AJ1099" i="20"/>
  <c r="AJ1098" i="20"/>
  <c r="AJ1097" i="20"/>
  <c r="AJ1096" i="20"/>
  <c r="AJ1095" i="20"/>
  <c r="AJ1094" i="20"/>
  <c r="AJ1093" i="20"/>
  <c r="AJ1092" i="20"/>
  <c r="AJ1091" i="20"/>
  <c r="AJ1090" i="20"/>
  <c r="AJ1089" i="20"/>
  <c r="AJ1088" i="20"/>
  <c r="AJ1087" i="20"/>
  <c r="AJ1086" i="20"/>
  <c r="AJ1085" i="20"/>
  <c r="AJ1084" i="20"/>
  <c r="AJ1083" i="20"/>
  <c r="AJ1082" i="20"/>
  <c r="AJ1081" i="20"/>
  <c r="AJ1080" i="20"/>
  <c r="AJ1079" i="20"/>
  <c r="AJ1078" i="20"/>
  <c r="AJ1077" i="20"/>
  <c r="AJ1076" i="20"/>
  <c r="AJ1075" i="20"/>
  <c r="AJ1074" i="20"/>
  <c r="AJ1073" i="20"/>
  <c r="AJ1072" i="20"/>
  <c r="AJ1071" i="20"/>
  <c r="AJ1070" i="20"/>
  <c r="AJ1069" i="20"/>
  <c r="AJ1068" i="20"/>
  <c r="AJ1067" i="20"/>
  <c r="AJ1066" i="20"/>
  <c r="AJ1065" i="20"/>
  <c r="AJ1064" i="20"/>
  <c r="AJ1063" i="20"/>
  <c r="AJ1062" i="20"/>
  <c r="AJ1061" i="20"/>
  <c r="AJ1060" i="20"/>
  <c r="AJ1059" i="20"/>
  <c r="AJ1058" i="20"/>
  <c r="AJ1057" i="20"/>
  <c r="AJ1056" i="20"/>
  <c r="AJ1055" i="20"/>
  <c r="AJ1054" i="20"/>
  <c r="AJ1053" i="20"/>
  <c r="AJ1052" i="20"/>
  <c r="AJ1051" i="20"/>
  <c r="AJ1050" i="20"/>
  <c r="AJ1049" i="20"/>
  <c r="AJ1048" i="20"/>
  <c r="AJ1047" i="20"/>
  <c r="AJ1046" i="20"/>
  <c r="AJ1045" i="20"/>
  <c r="AJ1044" i="20"/>
  <c r="AJ1043" i="20"/>
  <c r="AJ1042" i="20"/>
  <c r="AJ1041" i="20"/>
  <c r="AJ1040" i="20"/>
  <c r="AJ1039" i="20"/>
  <c r="AJ1038" i="20"/>
  <c r="AJ1037" i="20"/>
  <c r="AJ1036" i="20"/>
  <c r="AJ1035" i="20"/>
  <c r="AJ1034" i="20"/>
  <c r="AJ1033" i="20"/>
  <c r="AJ1032" i="20"/>
  <c r="AJ1031" i="20"/>
  <c r="AJ1030" i="20"/>
  <c r="AJ1029" i="20"/>
  <c r="AJ1028" i="20"/>
  <c r="AJ1027" i="20"/>
  <c r="AJ1026" i="20"/>
  <c r="AJ1025" i="20"/>
  <c r="AJ1024" i="20"/>
  <c r="AJ1023" i="20"/>
  <c r="AJ1022" i="20"/>
  <c r="AJ1021" i="20"/>
  <c r="AJ1020" i="20"/>
  <c r="AJ1019" i="20"/>
  <c r="AJ1018" i="20"/>
  <c r="AJ1017" i="20"/>
  <c r="AJ1016" i="20"/>
  <c r="AJ1015" i="20"/>
  <c r="AJ1014" i="20"/>
  <c r="AJ1013" i="20"/>
  <c r="AJ1012" i="20"/>
  <c r="AJ1011" i="20"/>
  <c r="AJ1010" i="20"/>
  <c r="AJ1009" i="20"/>
  <c r="AJ1008" i="20"/>
  <c r="AJ1007" i="20"/>
  <c r="AJ1006" i="20"/>
  <c r="AJ1005" i="20"/>
  <c r="AJ1004" i="20"/>
  <c r="AJ1003" i="20"/>
  <c r="AJ1002" i="20"/>
  <c r="AJ1001" i="20"/>
  <c r="AJ1000" i="20"/>
  <c r="AJ999" i="20"/>
  <c r="AJ998" i="20"/>
  <c r="AJ997" i="20"/>
  <c r="AJ996" i="20"/>
  <c r="AJ995" i="20"/>
  <c r="AJ994" i="20"/>
  <c r="AJ993" i="20"/>
  <c r="AJ992" i="20"/>
  <c r="AJ991" i="20"/>
  <c r="AJ990" i="20"/>
  <c r="AJ989" i="20"/>
  <c r="AJ988" i="20"/>
  <c r="AJ987" i="20"/>
  <c r="AJ986" i="20"/>
  <c r="AJ985" i="20"/>
  <c r="AJ984" i="20"/>
  <c r="AJ983" i="20"/>
  <c r="AJ982" i="20"/>
  <c r="AJ981" i="20"/>
  <c r="AJ980" i="20"/>
  <c r="AJ979" i="20"/>
  <c r="AJ978" i="20"/>
  <c r="AJ977" i="20"/>
  <c r="AJ976" i="20"/>
  <c r="AJ975" i="20"/>
  <c r="AJ974" i="20"/>
  <c r="AJ973" i="20"/>
  <c r="AJ972" i="20"/>
  <c r="AJ971" i="20"/>
  <c r="AJ970" i="20"/>
  <c r="AJ969" i="20"/>
  <c r="AJ968" i="20"/>
  <c r="AJ967" i="20"/>
  <c r="AJ966" i="20"/>
  <c r="AJ965" i="20"/>
  <c r="AJ964" i="20"/>
  <c r="AJ963" i="20"/>
  <c r="AJ962" i="20"/>
  <c r="AJ961" i="20"/>
  <c r="AJ960" i="20"/>
  <c r="AJ959" i="20"/>
  <c r="AJ958" i="20"/>
  <c r="AJ957" i="20"/>
  <c r="AJ956" i="20"/>
  <c r="AJ955" i="20"/>
  <c r="AJ954" i="20"/>
  <c r="AJ953" i="20"/>
  <c r="AJ952" i="20"/>
  <c r="AJ951" i="20"/>
  <c r="AJ950" i="20"/>
  <c r="AJ949" i="20"/>
  <c r="AJ948" i="20"/>
  <c r="AJ947" i="20"/>
  <c r="AJ946" i="20"/>
  <c r="AJ945" i="20"/>
  <c r="AJ944" i="20"/>
  <c r="AJ943" i="20"/>
  <c r="AJ942" i="20"/>
  <c r="AJ941" i="20"/>
  <c r="AJ940" i="20"/>
  <c r="AJ939" i="20"/>
  <c r="AJ938" i="20"/>
  <c r="AJ937" i="20"/>
  <c r="AJ936" i="20"/>
  <c r="AJ935" i="20"/>
  <c r="AJ934" i="20"/>
  <c r="AJ933" i="20"/>
  <c r="AJ932" i="20"/>
  <c r="AJ931" i="20"/>
  <c r="AJ930" i="20"/>
  <c r="AJ929" i="20"/>
  <c r="AJ928" i="20"/>
  <c r="AJ927" i="20"/>
  <c r="AJ926" i="20"/>
  <c r="AJ925" i="20"/>
  <c r="AJ924" i="20"/>
  <c r="AJ923" i="20"/>
  <c r="AJ922" i="20"/>
  <c r="AJ921" i="20"/>
  <c r="AJ920" i="20"/>
  <c r="AJ919" i="20"/>
  <c r="AJ918" i="20"/>
  <c r="AJ917" i="20"/>
  <c r="AJ916" i="20"/>
  <c r="AJ915" i="20"/>
  <c r="AJ914" i="20"/>
  <c r="AJ913" i="20"/>
  <c r="AJ912" i="20"/>
  <c r="AJ911" i="20"/>
  <c r="AJ910" i="20"/>
  <c r="AJ909" i="20"/>
  <c r="AJ908" i="20"/>
  <c r="AJ907" i="20"/>
  <c r="AJ906" i="20"/>
  <c r="AJ905" i="20"/>
  <c r="AJ904" i="20"/>
  <c r="AJ903" i="20"/>
  <c r="AJ902" i="20"/>
  <c r="AJ901" i="20"/>
  <c r="AJ900" i="20"/>
  <c r="AJ899" i="20"/>
  <c r="AJ898" i="20"/>
  <c r="AJ897" i="20"/>
  <c r="AJ896" i="20"/>
  <c r="AJ895" i="20"/>
  <c r="AJ894" i="20"/>
  <c r="AJ893" i="20"/>
  <c r="AJ892" i="20"/>
  <c r="AJ891" i="20"/>
  <c r="AJ890" i="20"/>
  <c r="AJ889" i="20"/>
  <c r="AJ888" i="20"/>
  <c r="AJ887" i="20"/>
  <c r="AJ886" i="20"/>
  <c r="AJ885" i="20"/>
  <c r="AJ884" i="20"/>
  <c r="AJ883" i="20"/>
  <c r="AJ882" i="20"/>
  <c r="AJ881" i="20"/>
  <c r="AJ880" i="20"/>
  <c r="AJ879" i="20"/>
  <c r="AJ878" i="20"/>
  <c r="AJ877" i="20"/>
  <c r="AJ876" i="20"/>
  <c r="AJ875" i="20"/>
  <c r="AJ874" i="20"/>
  <c r="AJ873" i="20"/>
  <c r="AJ872" i="20"/>
  <c r="AJ871" i="20"/>
  <c r="AJ870" i="20"/>
  <c r="AJ869" i="20"/>
  <c r="AJ868" i="20"/>
  <c r="AJ867" i="20"/>
  <c r="AJ866" i="20"/>
  <c r="AJ865" i="20"/>
  <c r="AJ864" i="20"/>
  <c r="AJ863" i="20"/>
  <c r="AJ862" i="20"/>
  <c r="AJ861" i="20"/>
  <c r="AJ860" i="20"/>
  <c r="AJ859" i="20"/>
  <c r="AJ858" i="20"/>
  <c r="AJ857" i="20"/>
  <c r="AJ856" i="20"/>
  <c r="AJ855" i="20"/>
  <c r="AJ854" i="20"/>
  <c r="AJ853" i="20"/>
  <c r="AJ852" i="20"/>
  <c r="AJ851" i="20"/>
  <c r="AJ850" i="20"/>
  <c r="AJ849" i="20"/>
  <c r="AJ848" i="20"/>
  <c r="AJ847" i="20"/>
  <c r="AJ846" i="20"/>
  <c r="AJ845" i="20"/>
  <c r="AJ844" i="20"/>
  <c r="AJ843" i="20"/>
  <c r="AJ842" i="20"/>
  <c r="AJ841" i="20"/>
  <c r="AJ840" i="20"/>
  <c r="AJ839" i="20"/>
  <c r="AJ838" i="20"/>
  <c r="AJ837" i="20"/>
  <c r="AJ836" i="20"/>
  <c r="AJ835" i="20"/>
  <c r="AJ834" i="20"/>
  <c r="AJ833" i="20"/>
  <c r="AJ832" i="20"/>
  <c r="AJ831" i="20"/>
  <c r="AJ830" i="20"/>
  <c r="AJ829" i="20"/>
  <c r="AJ828" i="20"/>
  <c r="AJ827" i="20"/>
  <c r="AJ826" i="20"/>
  <c r="AJ825" i="20"/>
  <c r="AJ824" i="20"/>
  <c r="AJ823" i="20"/>
  <c r="AJ822" i="20"/>
  <c r="AJ821" i="20"/>
  <c r="AJ820" i="20"/>
  <c r="AJ819" i="20"/>
  <c r="AJ818" i="20"/>
  <c r="AJ817" i="20"/>
  <c r="AJ816" i="20"/>
  <c r="AJ815" i="20"/>
  <c r="AJ814" i="20"/>
  <c r="AJ813" i="20"/>
  <c r="AJ812" i="20"/>
  <c r="AJ811" i="20"/>
  <c r="AJ810" i="20"/>
  <c r="AJ809" i="20"/>
  <c r="AJ808" i="20"/>
  <c r="AJ807" i="20"/>
  <c r="AJ806" i="20"/>
  <c r="AJ805" i="20"/>
  <c r="AJ804" i="20"/>
  <c r="AJ803" i="20"/>
  <c r="AJ802" i="20"/>
  <c r="AJ801" i="20"/>
  <c r="AJ800" i="20"/>
  <c r="AJ799" i="20"/>
  <c r="AJ798" i="20"/>
  <c r="AJ797" i="20"/>
  <c r="AJ796" i="20"/>
  <c r="AJ795" i="20"/>
  <c r="AJ794" i="20"/>
  <c r="AJ793" i="20"/>
  <c r="AJ792" i="20"/>
  <c r="AJ791" i="20"/>
  <c r="AJ790" i="20"/>
  <c r="AJ789" i="20"/>
  <c r="AJ788" i="20"/>
  <c r="AJ787" i="20"/>
  <c r="AJ786" i="20"/>
  <c r="AJ785" i="20"/>
  <c r="AJ784" i="20"/>
  <c r="AJ783" i="20"/>
  <c r="AJ782" i="20"/>
  <c r="AJ781" i="20"/>
  <c r="AJ780" i="20"/>
  <c r="AJ779" i="20"/>
  <c r="AJ778" i="20"/>
  <c r="AJ777" i="20"/>
  <c r="AJ776" i="20"/>
  <c r="AJ775" i="20"/>
  <c r="AJ774" i="20"/>
  <c r="AJ773" i="20"/>
  <c r="AJ772" i="20"/>
  <c r="AJ771" i="20"/>
  <c r="AJ770" i="20"/>
  <c r="AJ769" i="20"/>
  <c r="AJ768" i="20"/>
  <c r="AJ767" i="20"/>
  <c r="AJ766" i="20"/>
  <c r="AJ765" i="20"/>
  <c r="AJ764" i="20"/>
  <c r="AJ763" i="20"/>
  <c r="AJ762" i="20"/>
  <c r="AJ761" i="20"/>
  <c r="AJ760" i="20"/>
  <c r="AJ759" i="20"/>
  <c r="AJ758" i="20"/>
  <c r="AJ757" i="20"/>
  <c r="AJ756" i="20"/>
  <c r="AJ755" i="20"/>
  <c r="AJ754" i="20"/>
  <c r="AJ753" i="20"/>
  <c r="AJ752" i="20"/>
  <c r="AJ751" i="20"/>
  <c r="AJ750" i="20"/>
  <c r="AJ749" i="20"/>
  <c r="AJ748" i="20"/>
  <c r="AJ747" i="20"/>
  <c r="AJ746" i="20"/>
  <c r="AJ745" i="20"/>
  <c r="AJ744" i="20"/>
  <c r="AJ743" i="20"/>
  <c r="AJ742" i="20"/>
  <c r="AJ741" i="20"/>
  <c r="AJ740" i="20"/>
  <c r="AJ739" i="20"/>
  <c r="AJ738" i="20"/>
  <c r="AJ737" i="20"/>
  <c r="AJ736" i="20"/>
  <c r="AJ735" i="20"/>
  <c r="AJ734" i="20"/>
  <c r="AJ733" i="20"/>
  <c r="AJ732" i="20"/>
  <c r="AJ731" i="20"/>
  <c r="AJ730" i="20"/>
  <c r="AJ729" i="20"/>
  <c r="AJ728" i="20"/>
  <c r="AJ727" i="20"/>
  <c r="AJ726" i="20"/>
  <c r="AJ725" i="20"/>
  <c r="AJ724" i="20"/>
  <c r="AJ723" i="20"/>
  <c r="AJ722" i="20"/>
  <c r="AJ721" i="20"/>
  <c r="AJ720" i="20"/>
  <c r="AJ719" i="20"/>
  <c r="AJ718" i="20"/>
  <c r="AJ717" i="20"/>
  <c r="AJ716" i="20"/>
  <c r="AJ715" i="20"/>
  <c r="AJ714" i="20"/>
  <c r="AJ713" i="20"/>
  <c r="AJ712" i="20"/>
  <c r="AJ711" i="20"/>
  <c r="AJ710" i="20"/>
  <c r="AJ709" i="20"/>
  <c r="AJ708" i="20"/>
  <c r="AJ707" i="20"/>
  <c r="AJ706" i="20"/>
  <c r="AJ705" i="20"/>
  <c r="AJ704" i="20"/>
  <c r="AJ703" i="20"/>
  <c r="AJ702" i="20"/>
  <c r="AJ701" i="20"/>
  <c r="AJ700" i="20"/>
  <c r="AJ699" i="20"/>
  <c r="AJ698" i="20"/>
  <c r="AJ697" i="20"/>
  <c r="AJ696" i="20"/>
  <c r="AJ695" i="20"/>
  <c r="AJ694" i="20"/>
  <c r="AJ693" i="20"/>
  <c r="AJ692" i="20"/>
  <c r="AJ691" i="20"/>
  <c r="AJ690" i="20"/>
  <c r="AJ689" i="20"/>
  <c r="AJ688" i="20"/>
  <c r="AJ687" i="20"/>
  <c r="AJ686" i="20"/>
  <c r="AJ685" i="20"/>
  <c r="AJ684" i="20"/>
  <c r="AJ683" i="20"/>
  <c r="AJ682" i="20"/>
  <c r="AJ681" i="20"/>
  <c r="AJ680" i="20"/>
  <c r="AJ679" i="20"/>
  <c r="AJ678" i="20"/>
  <c r="AJ677" i="20"/>
  <c r="AJ676" i="20"/>
  <c r="AJ675" i="20"/>
  <c r="AJ674" i="20"/>
  <c r="AJ673" i="20"/>
  <c r="AJ672" i="20"/>
  <c r="AJ671" i="20"/>
  <c r="AJ670" i="20"/>
  <c r="AJ669" i="20"/>
  <c r="AJ668" i="20"/>
  <c r="AJ667" i="20"/>
  <c r="AJ666" i="20"/>
  <c r="AJ665" i="20"/>
  <c r="AJ664" i="20"/>
  <c r="AJ663" i="20"/>
  <c r="AJ662" i="20"/>
  <c r="AJ661" i="20"/>
  <c r="AJ660" i="20"/>
  <c r="AJ659" i="20"/>
  <c r="AJ658" i="20"/>
  <c r="AJ657" i="20"/>
  <c r="AJ656" i="20"/>
  <c r="AJ655" i="20"/>
  <c r="AJ654" i="20"/>
  <c r="AJ653" i="20"/>
  <c r="AJ652" i="20"/>
  <c r="AJ651" i="20"/>
  <c r="AJ650" i="20"/>
  <c r="AJ649" i="20"/>
  <c r="AJ648" i="20"/>
  <c r="AJ647" i="20"/>
  <c r="AJ646" i="20"/>
  <c r="AJ645" i="20"/>
  <c r="AJ644" i="20"/>
  <c r="AJ643" i="20"/>
  <c r="AJ642" i="20"/>
  <c r="AJ641" i="20"/>
  <c r="AJ640" i="20"/>
  <c r="AJ639" i="20"/>
  <c r="AJ638" i="20"/>
  <c r="AJ637" i="20"/>
  <c r="AJ636" i="20"/>
  <c r="AJ635" i="20"/>
  <c r="AJ634" i="20"/>
  <c r="AJ633" i="20"/>
  <c r="AJ632" i="20"/>
  <c r="AJ631" i="20"/>
  <c r="AJ630" i="20"/>
  <c r="AJ629" i="20"/>
  <c r="AJ628" i="20"/>
  <c r="AJ627" i="20"/>
  <c r="AJ626" i="20"/>
  <c r="AJ625" i="20"/>
  <c r="AJ624" i="20"/>
  <c r="AJ623" i="20"/>
  <c r="AJ622" i="20"/>
  <c r="AJ621" i="20"/>
  <c r="AJ620" i="20"/>
  <c r="AJ619" i="20"/>
  <c r="AJ618" i="20"/>
  <c r="AJ617" i="20"/>
  <c r="AJ616" i="20"/>
  <c r="AJ615" i="20"/>
  <c r="AJ614" i="20"/>
  <c r="AJ613" i="20"/>
  <c r="AJ612" i="20"/>
  <c r="AJ611" i="20"/>
  <c r="AJ610" i="20"/>
  <c r="AJ609" i="20"/>
  <c r="AJ608" i="20"/>
  <c r="AJ607" i="20"/>
  <c r="AJ606" i="20"/>
  <c r="AJ605" i="20"/>
  <c r="AJ604" i="20"/>
  <c r="AJ603" i="20"/>
  <c r="AJ602" i="20"/>
  <c r="AJ601" i="20"/>
  <c r="AJ600" i="20"/>
  <c r="AJ599" i="20"/>
  <c r="AJ598" i="20"/>
  <c r="AJ597" i="20"/>
  <c r="AJ596" i="20"/>
  <c r="AJ595" i="20"/>
  <c r="AJ594" i="20"/>
  <c r="AJ593" i="20"/>
  <c r="AJ592" i="20"/>
  <c r="AJ591" i="20"/>
  <c r="AJ590" i="20"/>
  <c r="AJ589" i="20"/>
  <c r="AJ588" i="20"/>
  <c r="AJ587" i="20"/>
  <c r="AJ586" i="20"/>
  <c r="AJ585" i="20"/>
  <c r="AJ584" i="20"/>
  <c r="AJ583" i="20"/>
  <c r="AJ582" i="20"/>
  <c r="AJ581" i="20"/>
  <c r="AJ580" i="20"/>
  <c r="AJ579" i="20"/>
  <c r="AJ578" i="20"/>
  <c r="AJ577" i="20"/>
  <c r="AJ576" i="20"/>
  <c r="AJ575" i="20"/>
  <c r="AJ574" i="20"/>
  <c r="AJ573" i="20"/>
  <c r="AJ572" i="20"/>
  <c r="AJ571" i="20"/>
  <c r="AJ570" i="20"/>
  <c r="AJ569" i="20"/>
  <c r="AJ568" i="20"/>
  <c r="AJ567" i="20"/>
  <c r="AJ566" i="20"/>
  <c r="AJ565" i="20"/>
  <c r="AJ564" i="20"/>
  <c r="AJ563" i="20"/>
  <c r="AJ562" i="20"/>
  <c r="AJ561" i="20"/>
  <c r="AJ560" i="20"/>
  <c r="AJ559" i="20"/>
  <c r="AJ558" i="20"/>
  <c r="AJ557" i="20"/>
  <c r="AJ556" i="20"/>
  <c r="AJ555" i="20"/>
  <c r="AJ554" i="20"/>
  <c r="AJ553" i="20"/>
  <c r="AJ552" i="20"/>
  <c r="AJ551" i="20"/>
  <c r="AJ550" i="20"/>
  <c r="AJ549" i="20"/>
  <c r="AJ548" i="20"/>
  <c r="AJ547" i="20"/>
  <c r="AJ546" i="20"/>
  <c r="AJ545" i="20"/>
  <c r="AJ544" i="20"/>
  <c r="AJ543" i="20"/>
  <c r="AJ542" i="20"/>
  <c r="AJ541" i="20"/>
  <c r="AJ540" i="20"/>
  <c r="AJ539" i="20"/>
  <c r="AJ538" i="20"/>
  <c r="AJ537" i="20"/>
  <c r="AJ536" i="20"/>
  <c r="AJ535" i="20"/>
  <c r="AJ534" i="20"/>
  <c r="AJ533" i="20"/>
  <c r="AJ532" i="20"/>
  <c r="AJ531" i="20"/>
  <c r="AJ530" i="20"/>
  <c r="AJ529" i="20"/>
  <c r="AJ528" i="20"/>
  <c r="AJ527" i="20"/>
  <c r="AJ526" i="20"/>
  <c r="AJ525" i="20"/>
  <c r="AJ524" i="20"/>
  <c r="AJ523" i="20"/>
  <c r="AJ522" i="20"/>
  <c r="AJ521" i="20"/>
  <c r="AJ520" i="20"/>
  <c r="AJ519" i="20"/>
  <c r="AJ518" i="20"/>
  <c r="AJ517" i="20"/>
  <c r="AJ516" i="20"/>
  <c r="AJ515" i="20"/>
  <c r="AJ514" i="20"/>
  <c r="AJ513" i="20"/>
  <c r="AJ512" i="20"/>
  <c r="AJ511" i="20"/>
  <c r="AJ510" i="20"/>
  <c r="AJ509" i="20"/>
  <c r="AJ508" i="20"/>
  <c r="AJ507" i="20"/>
  <c r="AJ506" i="20"/>
  <c r="AJ505" i="20"/>
  <c r="AJ504" i="20"/>
  <c r="AJ503" i="20"/>
  <c r="AJ502" i="20"/>
  <c r="AJ501" i="20"/>
  <c r="AJ500" i="20"/>
  <c r="AJ499" i="20"/>
  <c r="AJ498" i="20"/>
  <c r="AJ497" i="20"/>
  <c r="AJ496" i="20"/>
  <c r="AJ495" i="20"/>
  <c r="AJ494" i="20"/>
  <c r="AJ493" i="20"/>
  <c r="AJ492" i="20"/>
  <c r="AJ491" i="20"/>
  <c r="AJ490" i="20"/>
  <c r="AJ489" i="20"/>
  <c r="AJ488" i="20"/>
  <c r="AJ487" i="20"/>
  <c r="AJ486" i="20"/>
  <c r="AJ485" i="20"/>
  <c r="AJ484" i="20"/>
  <c r="AJ483" i="20"/>
  <c r="AJ482" i="20"/>
  <c r="AJ481" i="20"/>
  <c r="AJ480" i="20"/>
  <c r="AJ479" i="20"/>
  <c r="AJ478" i="20"/>
  <c r="AJ477" i="20"/>
  <c r="AJ476" i="20"/>
  <c r="AJ475" i="20"/>
  <c r="AJ474" i="20"/>
  <c r="AJ473" i="20"/>
  <c r="AJ472" i="20"/>
  <c r="AJ471" i="20"/>
  <c r="AJ470" i="20"/>
  <c r="AJ469" i="20"/>
  <c r="AJ468" i="20"/>
  <c r="AJ467" i="20"/>
  <c r="AJ466" i="20"/>
  <c r="AJ465" i="20"/>
  <c r="AJ464" i="20"/>
  <c r="AJ463" i="20"/>
  <c r="AJ462" i="20"/>
  <c r="AJ461" i="20"/>
  <c r="AJ460" i="20"/>
  <c r="AJ459" i="20"/>
  <c r="AJ458" i="20"/>
  <c r="AJ457" i="20"/>
  <c r="AJ456" i="20"/>
  <c r="AJ455" i="20"/>
  <c r="AJ454" i="20"/>
  <c r="AJ453" i="20"/>
  <c r="AJ452" i="20"/>
  <c r="AJ451" i="20"/>
  <c r="AJ450" i="20"/>
  <c r="AJ449" i="20"/>
  <c r="AJ448" i="20"/>
  <c r="AJ447" i="20"/>
  <c r="AJ446" i="20"/>
  <c r="AJ445" i="20"/>
  <c r="AJ444" i="20"/>
  <c r="AJ443" i="20"/>
  <c r="AJ442" i="20"/>
  <c r="AJ441" i="20"/>
  <c r="AJ440" i="20"/>
  <c r="AJ439" i="20"/>
  <c r="AJ438" i="20"/>
  <c r="AJ437" i="20"/>
  <c r="AJ436" i="20"/>
  <c r="AJ435" i="20"/>
  <c r="AJ434" i="20"/>
  <c r="AJ433" i="20"/>
  <c r="AJ432" i="20"/>
  <c r="AJ431" i="20"/>
  <c r="AJ430" i="20"/>
  <c r="AJ429" i="20"/>
  <c r="AJ428" i="20"/>
  <c r="AJ427" i="20"/>
  <c r="AJ426" i="20"/>
  <c r="AJ425" i="20"/>
  <c r="AJ424" i="20"/>
  <c r="AJ423" i="20"/>
  <c r="AJ422" i="20"/>
  <c r="AJ421" i="20"/>
  <c r="AJ420" i="20"/>
  <c r="AJ419" i="20"/>
  <c r="AJ418" i="20"/>
  <c r="AJ417" i="20"/>
  <c r="AJ416" i="20"/>
  <c r="AJ415" i="20"/>
  <c r="AJ414" i="20"/>
  <c r="AJ413" i="20"/>
  <c r="AJ412" i="20"/>
  <c r="AJ411" i="20"/>
  <c r="AJ410" i="20"/>
  <c r="AJ409" i="20"/>
  <c r="AJ408" i="20"/>
  <c r="AJ407" i="20"/>
  <c r="AJ406" i="20"/>
  <c r="AJ405" i="20"/>
  <c r="AJ404" i="20"/>
  <c r="AJ403" i="20"/>
  <c r="AJ402" i="20"/>
  <c r="AJ401" i="20"/>
  <c r="AJ400" i="20"/>
  <c r="AJ399" i="20"/>
  <c r="AJ398" i="20"/>
  <c r="AJ397" i="20"/>
  <c r="AJ396" i="20"/>
  <c r="AJ395" i="20"/>
  <c r="AJ394" i="20"/>
  <c r="AJ393" i="20"/>
  <c r="AJ392" i="20"/>
  <c r="AJ391" i="20"/>
  <c r="AJ390" i="20"/>
  <c r="AJ389" i="20"/>
  <c r="AJ388" i="20"/>
  <c r="AJ387" i="20"/>
  <c r="AJ386" i="20"/>
  <c r="AJ385" i="20"/>
  <c r="AJ384" i="20"/>
  <c r="AJ383" i="20"/>
  <c r="AJ382" i="20"/>
  <c r="AJ381" i="20"/>
  <c r="AJ380" i="20"/>
  <c r="AJ379" i="20"/>
  <c r="AJ378" i="20"/>
  <c r="AJ377" i="20"/>
  <c r="AJ376" i="20"/>
  <c r="AJ375" i="20"/>
  <c r="AJ374" i="20"/>
  <c r="AJ373" i="20"/>
  <c r="AJ372" i="20"/>
  <c r="AJ371" i="20"/>
  <c r="AJ370" i="20"/>
  <c r="AJ369" i="20"/>
  <c r="AJ368" i="20"/>
  <c r="AJ367" i="20"/>
  <c r="AJ366" i="20"/>
  <c r="AJ365" i="20"/>
  <c r="AJ364" i="20"/>
  <c r="AJ363" i="20"/>
  <c r="AJ362" i="20"/>
  <c r="AJ361" i="20"/>
  <c r="AJ360" i="20"/>
  <c r="AJ359" i="20"/>
  <c r="AJ358" i="20"/>
  <c r="AJ357" i="20"/>
  <c r="AJ356" i="20"/>
  <c r="AJ355" i="20"/>
  <c r="AJ354" i="20"/>
  <c r="AJ353" i="20"/>
  <c r="AJ352" i="20"/>
  <c r="AJ351" i="20"/>
  <c r="AJ350" i="20"/>
  <c r="AJ349" i="20"/>
  <c r="AJ348" i="20"/>
  <c r="AJ347" i="20"/>
  <c r="AJ346" i="20"/>
  <c r="AJ345" i="20"/>
  <c r="AJ344" i="20"/>
  <c r="AJ343" i="20"/>
  <c r="AJ342" i="20"/>
  <c r="AJ341" i="20"/>
  <c r="AJ340" i="20"/>
  <c r="AJ339" i="20"/>
  <c r="AJ338" i="20"/>
  <c r="AJ337" i="20"/>
  <c r="AJ336" i="20"/>
  <c r="AJ335" i="20"/>
  <c r="AJ334" i="20"/>
  <c r="AJ333" i="20"/>
  <c r="AJ332" i="20"/>
  <c r="AJ331" i="20"/>
  <c r="AJ330" i="20"/>
  <c r="AJ329" i="20"/>
  <c r="AJ328" i="20"/>
  <c r="AJ327" i="20"/>
  <c r="AJ326" i="20"/>
  <c r="AJ325" i="20"/>
  <c r="AJ324" i="20"/>
  <c r="AJ323" i="20"/>
  <c r="AJ322" i="20"/>
  <c r="AJ321" i="20"/>
  <c r="AJ320" i="20"/>
  <c r="AJ319" i="20"/>
  <c r="AJ318" i="20"/>
  <c r="AJ317" i="20"/>
  <c r="AJ316" i="20"/>
  <c r="AJ315" i="20"/>
  <c r="AJ314" i="20"/>
  <c r="AJ313" i="20"/>
  <c r="AJ312" i="20"/>
  <c r="AJ311" i="20"/>
  <c r="AJ310" i="20"/>
  <c r="AJ309" i="20"/>
  <c r="AJ308" i="20"/>
  <c r="AJ307" i="20"/>
  <c r="AJ306" i="20"/>
  <c r="AJ305" i="20"/>
  <c r="AJ304" i="20"/>
  <c r="AJ303" i="20"/>
  <c r="AJ302" i="20"/>
  <c r="AJ301" i="20"/>
  <c r="AJ300" i="20"/>
  <c r="AJ299" i="20"/>
  <c r="AJ298" i="20"/>
  <c r="AJ297" i="20"/>
  <c r="AJ296" i="20"/>
  <c r="AJ295" i="20"/>
  <c r="AJ294" i="20"/>
  <c r="AJ293" i="20"/>
  <c r="AJ292" i="20"/>
  <c r="AJ291" i="20"/>
  <c r="AJ290" i="20"/>
  <c r="AJ289" i="20"/>
  <c r="AJ288" i="20"/>
  <c r="AJ287" i="20"/>
  <c r="AJ286" i="20"/>
  <c r="AJ285" i="20"/>
  <c r="AJ284" i="20"/>
  <c r="AJ283" i="20"/>
  <c r="AJ282" i="20"/>
  <c r="AJ281" i="20"/>
  <c r="AJ280" i="20"/>
  <c r="AJ279" i="20"/>
  <c r="AJ278" i="20"/>
  <c r="AJ277" i="20"/>
  <c r="AJ276" i="20"/>
  <c r="AJ275" i="20"/>
  <c r="AJ274" i="20"/>
  <c r="AJ273" i="20"/>
  <c r="AJ272" i="20"/>
  <c r="AJ271" i="20"/>
  <c r="AJ270" i="20"/>
  <c r="AJ269" i="20"/>
  <c r="AJ268" i="20"/>
  <c r="AJ267" i="20"/>
  <c r="AJ266" i="20"/>
  <c r="AJ265" i="20"/>
  <c r="AJ264" i="20"/>
  <c r="AJ263" i="20"/>
  <c r="AJ262" i="20"/>
  <c r="AJ261" i="20"/>
  <c r="AJ260" i="20"/>
  <c r="AJ259" i="20"/>
  <c r="AJ258" i="20"/>
  <c r="AJ257" i="20"/>
  <c r="AJ256" i="20"/>
  <c r="AJ255" i="20"/>
  <c r="AJ254" i="20"/>
  <c r="AJ253" i="20"/>
  <c r="AJ252" i="20"/>
  <c r="AJ251" i="20"/>
  <c r="AJ250" i="20"/>
  <c r="AJ249" i="20"/>
  <c r="AJ248" i="20"/>
  <c r="AJ247" i="20"/>
  <c r="AJ246" i="20"/>
  <c r="AJ245" i="20"/>
  <c r="AJ244" i="20"/>
  <c r="AJ243" i="20"/>
  <c r="AJ242" i="20"/>
  <c r="AJ241" i="20"/>
  <c r="AJ240" i="20"/>
  <c r="AJ239" i="20"/>
  <c r="AJ238" i="20"/>
  <c r="AJ237" i="20"/>
  <c r="AJ236" i="20"/>
  <c r="AJ235" i="20"/>
  <c r="AJ234" i="20"/>
  <c r="AJ233" i="20"/>
  <c r="AJ232" i="20"/>
  <c r="AJ231" i="20"/>
  <c r="AJ230" i="20"/>
  <c r="AJ229" i="20"/>
  <c r="AJ228" i="20"/>
  <c r="AJ227" i="20"/>
  <c r="AJ226" i="20"/>
  <c r="AJ225" i="20"/>
  <c r="AJ224" i="20"/>
  <c r="AJ223" i="20"/>
  <c r="AJ222" i="20"/>
  <c r="AJ221" i="20"/>
  <c r="AJ220" i="20"/>
  <c r="AJ219" i="20"/>
  <c r="AJ218" i="20"/>
  <c r="AJ217" i="20"/>
  <c r="AJ216" i="20"/>
  <c r="AJ215" i="20"/>
  <c r="AJ214" i="20"/>
  <c r="AJ213" i="20"/>
  <c r="AJ212" i="20"/>
  <c r="AJ211" i="20"/>
  <c r="AJ210" i="20"/>
  <c r="AJ209" i="20"/>
  <c r="AJ208" i="20"/>
  <c r="AJ207" i="20"/>
  <c r="AJ206" i="20"/>
  <c r="AJ205" i="20"/>
  <c r="AJ204" i="20"/>
  <c r="AJ203" i="20"/>
  <c r="AJ202" i="20"/>
  <c r="AJ201" i="20"/>
  <c r="AJ200" i="20"/>
  <c r="AJ199" i="20"/>
  <c r="AJ198" i="20"/>
  <c r="AJ197" i="20"/>
  <c r="AJ196" i="20"/>
  <c r="AJ195" i="20"/>
  <c r="AJ194" i="20"/>
  <c r="AJ193" i="20"/>
  <c r="AJ192" i="20"/>
  <c r="AJ191" i="20"/>
  <c r="AJ190" i="20"/>
  <c r="AJ189" i="20"/>
  <c r="AJ188" i="20"/>
  <c r="AJ187" i="20"/>
  <c r="AJ186" i="20"/>
  <c r="AJ185" i="20"/>
  <c r="AJ184" i="20"/>
  <c r="AJ183" i="20"/>
  <c r="AJ182" i="20"/>
  <c r="AJ181" i="20"/>
  <c r="AJ180" i="20"/>
  <c r="AJ179" i="20"/>
  <c r="AJ178" i="20"/>
  <c r="AJ177" i="20"/>
  <c r="AJ176" i="20"/>
  <c r="AJ175" i="20"/>
  <c r="AJ174" i="20"/>
  <c r="AJ173" i="20"/>
  <c r="AJ172" i="20"/>
  <c r="AJ171" i="20"/>
  <c r="AJ170" i="20"/>
  <c r="AJ169" i="20"/>
  <c r="AJ168" i="20"/>
  <c r="AJ167" i="20"/>
  <c r="AJ166" i="20"/>
  <c r="AJ165" i="20"/>
  <c r="AJ164" i="20"/>
  <c r="AJ163" i="20"/>
  <c r="AJ162" i="20"/>
  <c r="AJ161" i="20"/>
  <c r="AJ160" i="20"/>
  <c r="AJ159" i="20"/>
  <c r="AJ158" i="20"/>
  <c r="AJ157" i="20"/>
  <c r="AJ156" i="20"/>
  <c r="AJ155" i="20"/>
  <c r="AJ154" i="20"/>
  <c r="AJ153" i="20"/>
  <c r="AJ152" i="20"/>
  <c r="AJ151" i="20"/>
  <c r="AJ150" i="20"/>
  <c r="AJ149" i="20"/>
  <c r="AJ148" i="20"/>
  <c r="AJ147" i="20"/>
  <c r="AJ146" i="20"/>
  <c r="AJ145" i="20"/>
  <c r="AJ144" i="20"/>
  <c r="AJ143" i="20"/>
  <c r="AJ142" i="20"/>
  <c r="AJ141" i="20"/>
  <c r="AJ140" i="20"/>
  <c r="AJ139" i="20"/>
  <c r="AJ138" i="20"/>
  <c r="AJ137" i="20"/>
  <c r="AJ136" i="20"/>
  <c r="AJ135" i="20"/>
  <c r="AJ134" i="20"/>
  <c r="AJ133" i="20"/>
  <c r="AJ132" i="20"/>
  <c r="AJ131" i="20"/>
  <c r="AJ130" i="20"/>
  <c r="AJ129" i="20"/>
  <c r="AJ128" i="20"/>
  <c r="AJ127" i="20"/>
  <c r="AJ126" i="20"/>
  <c r="AJ125" i="20"/>
  <c r="AJ124" i="20"/>
  <c r="AJ123" i="20"/>
  <c r="AJ122" i="20"/>
  <c r="AJ121" i="20"/>
  <c r="AJ120" i="20"/>
  <c r="AJ119" i="20"/>
  <c r="AJ118" i="20"/>
  <c r="AJ117" i="20"/>
  <c r="AJ116" i="20"/>
  <c r="AJ115" i="20"/>
  <c r="AJ114" i="20"/>
  <c r="AJ113" i="20"/>
  <c r="AJ112" i="20"/>
  <c r="AJ111" i="20"/>
  <c r="AJ110" i="20"/>
  <c r="AJ109" i="20"/>
  <c r="AJ108" i="20"/>
  <c r="AJ107" i="20"/>
  <c r="AJ106" i="20"/>
  <c r="AJ105" i="20"/>
  <c r="AJ104" i="20"/>
  <c r="AJ103" i="20"/>
  <c r="AJ102" i="20"/>
  <c r="AJ101" i="20"/>
  <c r="AJ100" i="20"/>
  <c r="AJ99" i="20"/>
  <c r="AJ98" i="20"/>
  <c r="AJ97" i="20"/>
  <c r="AJ96" i="20"/>
  <c r="AJ95" i="20"/>
  <c r="AJ94" i="20"/>
  <c r="AJ93" i="20"/>
  <c r="AJ92" i="20"/>
  <c r="AJ91" i="20"/>
  <c r="AJ90" i="20"/>
  <c r="AJ89" i="20"/>
  <c r="AJ88" i="20"/>
  <c r="AJ87" i="20"/>
  <c r="AJ86" i="20"/>
  <c r="AJ85" i="20"/>
  <c r="AJ84" i="20"/>
  <c r="AJ83" i="20"/>
  <c r="AJ82" i="20"/>
  <c r="AJ81" i="20"/>
  <c r="AJ80" i="20"/>
  <c r="AJ79" i="20"/>
  <c r="AJ78" i="20"/>
  <c r="AJ77" i="20"/>
  <c r="AJ76" i="20"/>
  <c r="AJ75" i="20"/>
  <c r="AJ74" i="20"/>
  <c r="AJ73" i="20"/>
  <c r="AJ72" i="20"/>
  <c r="AJ71" i="20"/>
  <c r="AJ70" i="20"/>
  <c r="AJ69" i="20"/>
  <c r="AJ68" i="20"/>
  <c r="AJ67" i="20"/>
  <c r="AJ66" i="20"/>
  <c r="AJ65" i="20"/>
  <c r="AJ64" i="20"/>
  <c r="AJ63" i="20"/>
  <c r="AJ62" i="20"/>
  <c r="AJ61" i="20"/>
  <c r="AJ60" i="20"/>
  <c r="AJ59" i="20"/>
  <c r="AJ58" i="20"/>
  <c r="AJ57" i="20"/>
  <c r="AJ56" i="20"/>
  <c r="AJ55" i="20"/>
  <c r="AJ54" i="20"/>
  <c r="AJ53" i="20"/>
  <c r="AJ52" i="20"/>
  <c r="AJ51" i="20"/>
  <c r="AJ50" i="20"/>
  <c r="AJ49" i="20"/>
  <c r="AJ48" i="20"/>
  <c r="AJ47" i="20"/>
  <c r="AJ46" i="20"/>
  <c r="AJ45" i="20"/>
  <c r="AJ44" i="20"/>
  <c r="AJ43" i="20"/>
  <c r="AJ42" i="20"/>
  <c r="AJ41" i="20"/>
  <c r="AJ40" i="20"/>
  <c r="AJ39" i="20"/>
  <c r="AJ38" i="20"/>
  <c r="AJ37" i="20"/>
  <c r="AJ36" i="20"/>
  <c r="AJ32" i="20"/>
  <c r="AJ31" i="20"/>
  <c r="AJ30" i="20"/>
  <c r="AJ29" i="20"/>
  <c r="AJ24" i="20"/>
  <c r="AJ23" i="20"/>
  <c r="AJ22" i="20"/>
  <c r="AJ21" i="20"/>
  <c r="AJ20" i="20"/>
  <c r="AJ19" i="20"/>
  <c r="AJ17" i="20"/>
  <c r="AJ16" i="20"/>
  <c r="AJ15" i="20"/>
  <c r="AJ14" i="20"/>
  <c r="AJ13" i="20"/>
  <c r="AJ12" i="20"/>
  <c r="AJ11" i="20"/>
  <c r="AJ10" i="20"/>
  <c r="AJ9" i="20"/>
  <c r="AJ7" i="20"/>
  <c r="AJ6" i="20"/>
  <c r="AJ5" i="20"/>
  <c r="AJ4" i="20"/>
  <c r="AJ3" i="20"/>
  <c r="B34" i="20"/>
  <c r="E34" i="20"/>
  <c r="B35" i="20"/>
  <c r="E35" i="20"/>
  <c r="B33" i="20"/>
  <c r="E33" i="20"/>
  <c r="E18" i="20"/>
  <c r="B18" i="20"/>
  <c r="B8" i="20"/>
  <c r="E8" i="20"/>
  <c r="B25" i="20"/>
  <c r="H355" i="20"/>
  <c r="E2302" i="20"/>
  <c r="E809" i="20"/>
  <c r="H2056" i="20"/>
  <c r="E2056" i="20"/>
  <c r="H925" i="20"/>
  <c r="H595" i="20"/>
  <c r="H568" i="20"/>
  <c r="H599" i="20"/>
  <c r="H598" i="20"/>
  <c r="H2302" i="20"/>
  <c r="B1690" i="20"/>
  <c r="B2863" i="20"/>
  <c r="B2866" i="20"/>
  <c r="E646" i="20"/>
  <c r="H383" i="20"/>
  <c r="H334" i="20"/>
  <c r="B945" i="20"/>
  <c r="B565" i="20"/>
  <c r="B2252" i="20"/>
  <c r="B2253" i="20"/>
  <c r="B2254" i="20"/>
  <c r="B2255" i="20"/>
  <c r="B2256" i="20"/>
  <c r="B2257" i="20"/>
  <c r="B2258" i="20"/>
  <c r="B2259" i="20"/>
  <c r="B2260" i="20"/>
  <c r="B2261" i="20"/>
  <c r="B2262" i="20"/>
  <c r="B2263" i="20"/>
  <c r="B2264" i="20"/>
  <c r="B2265" i="20"/>
  <c r="B2266" i="20"/>
  <c r="B2267" i="20"/>
  <c r="B2268" i="20"/>
  <c r="B2269" i="20"/>
  <c r="B2270" i="20"/>
  <c r="B2271" i="20"/>
  <c r="B2272" i="20"/>
  <c r="B2273" i="20"/>
  <c r="B2274" i="20"/>
  <c r="B2275" i="20"/>
  <c r="B2276" i="20"/>
  <c r="B2277" i="20"/>
  <c r="B2278" i="20"/>
  <c r="B2279" i="20"/>
  <c r="B2280" i="20"/>
  <c r="B2281" i="20"/>
  <c r="B2282" i="20"/>
  <c r="B2283" i="20"/>
  <c r="B2284" i="20"/>
  <c r="B2285" i="20"/>
  <c r="B2286" i="20"/>
  <c r="B2287" i="20"/>
  <c r="B2288" i="20"/>
  <c r="B2289" i="20"/>
  <c r="B2290" i="20"/>
  <c r="B2291" i="20"/>
  <c r="B2292" i="20"/>
  <c r="B2293" i="20"/>
  <c r="B2294" i="20"/>
  <c r="B2295" i="20"/>
  <c r="B2296" i="20"/>
  <c r="B2297" i="20"/>
  <c r="B2298" i="20"/>
  <c r="B2299" i="20"/>
  <c r="B2300" i="20"/>
  <c r="B2301" i="20"/>
  <c r="B2302" i="20"/>
  <c r="B2303" i="20"/>
  <c r="B2304" i="20"/>
  <c r="B2305" i="20"/>
  <c r="B2306" i="20"/>
  <c r="B2307" i="20"/>
  <c r="B2308" i="20"/>
  <c r="B2309" i="20"/>
  <c r="B2310" i="20"/>
  <c r="B2311" i="20"/>
  <c r="B2312" i="20"/>
  <c r="B2313" i="20"/>
  <c r="B2314" i="20"/>
  <c r="B2315" i="20"/>
  <c r="B2316" i="20"/>
  <c r="B2317" i="20"/>
  <c r="B2318" i="20"/>
  <c r="B2319" i="20"/>
  <c r="B2320" i="20"/>
  <c r="B2321" i="20"/>
  <c r="B2322" i="20"/>
  <c r="B2323" i="20"/>
  <c r="B2324" i="20"/>
  <c r="B2325" i="20"/>
  <c r="B2326" i="20"/>
  <c r="B2327" i="20"/>
  <c r="B2328" i="20"/>
  <c r="B2329" i="20"/>
  <c r="B2330" i="20"/>
  <c r="B2331" i="20"/>
  <c r="B2332" i="20"/>
  <c r="B2333" i="20"/>
  <c r="B2334" i="20"/>
  <c r="B2335" i="20"/>
  <c r="B2336" i="20"/>
  <c r="B2337" i="20"/>
  <c r="B2338" i="20"/>
  <c r="B2339" i="20"/>
  <c r="B2340" i="20"/>
  <c r="B2341" i="20"/>
  <c r="B2342" i="20"/>
  <c r="B2343" i="20"/>
  <c r="B2344" i="20"/>
  <c r="B2345" i="20"/>
  <c r="B2346" i="20"/>
  <c r="B2347" i="20"/>
  <c r="B2348" i="20"/>
  <c r="B2349" i="20"/>
  <c r="B2350" i="20"/>
  <c r="B2351" i="20"/>
  <c r="B2352" i="20"/>
  <c r="B2353" i="20"/>
  <c r="B2354" i="20"/>
  <c r="B2355" i="20"/>
  <c r="B2356" i="20"/>
  <c r="B2357" i="20"/>
  <c r="B2358" i="20"/>
  <c r="B2359" i="20"/>
  <c r="B2360" i="20"/>
  <c r="B2361" i="20"/>
  <c r="B2362" i="20"/>
  <c r="B2363" i="20"/>
  <c r="B2364" i="20"/>
  <c r="B2365" i="20"/>
  <c r="B2366" i="20"/>
  <c r="B2367" i="20"/>
  <c r="B2368" i="20"/>
  <c r="B2369" i="20"/>
  <c r="B2370" i="20"/>
  <c r="B2371" i="20"/>
  <c r="B2372" i="20"/>
  <c r="B2373" i="20"/>
  <c r="B2374" i="20"/>
  <c r="B2375" i="20"/>
  <c r="B2376" i="20"/>
  <c r="B2377" i="20"/>
  <c r="B2378" i="20"/>
  <c r="B2379" i="20"/>
  <c r="B2380" i="20"/>
  <c r="B2381" i="20"/>
  <c r="B2382" i="20"/>
  <c r="B2383" i="20"/>
  <c r="B2384" i="20"/>
  <c r="B2385" i="20"/>
  <c r="B2386" i="20"/>
  <c r="B2387" i="20"/>
  <c r="B2388" i="20"/>
  <c r="B2389" i="20"/>
  <c r="B2390" i="20"/>
  <c r="B2391" i="20"/>
  <c r="B2392" i="20"/>
  <c r="B2393" i="20"/>
  <c r="B2394" i="20"/>
  <c r="B2395" i="20"/>
  <c r="B2396" i="20"/>
  <c r="B2397" i="20"/>
  <c r="B2398" i="20"/>
  <c r="B2399" i="20"/>
  <c r="B2400" i="20"/>
  <c r="B2401" i="20"/>
  <c r="B2402" i="20"/>
  <c r="B2403" i="20"/>
  <c r="B2404" i="20"/>
  <c r="B2405" i="20"/>
  <c r="B2406" i="20"/>
  <c r="B2407" i="20"/>
  <c r="B2408" i="20"/>
  <c r="B2409" i="20"/>
  <c r="B2410" i="20"/>
  <c r="B2411" i="20"/>
  <c r="B2412" i="20"/>
  <c r="B2413" i="20"/>
  <c r="B2414" i="20"/>
  <c r="B2415" i="20"/>
  <c r="B2416" i="20"/>
  <c r="B2417" i="20"/>
  <c r="B2418" i="20"/>
  <c r="B2419" i="20"/>
  <c r="B2420" i="20"/>
  <c r="B2421" i="20"/>
  <c r="B2422" i="20"/>
  <c r="B2423" i="20"/>
  <c r="B2424" i="20"/>
  <c r="B2425" i="20"/>
  <c r="B2426" i="20"/>
  <c r="B2427" i="20"/>
  <c r="B2428" i="20"/>
  <c r="B2429" i="20"/>
  <c r="B2430" i="20"/>
  <c r="B2431" i="20"/>
  <c r="B2432" i="20"/>
  <c r="B2433" i="20"/>
  <c r="B2434" i="20"/>
  <c r="B2435" i="20"/>
  <c r="B2436" i="20"/>
  <c r="B2437" i="20"/>
  <c r="B2438" i="20"/>
  <c r="B2439" i="20"/>
  <c r="B2440" i="20"/>
  <c r="B2441" i="20"/>
  <c r="B2442" i="20"/>
  <c r="B2443" i="20"/>
  <c r="B2444" i="20"/>
  <c r="B2445" i="20"/>
  <c r="B2446" i="20"/>
  <c r="B2447" i="20"/>
  <c r="B2448" i="20"/>
  <c r="B2449" i="20"/>
  <c r="B2450" i="20"/>
  <c r="B2451" i="20"/>
  <c r="B2452" i="20"/>
  <c r="B2453" i="20"/>
  <c r="B2454" i="20"/>
  <c r="B2455" i="20"/>
  <c r="B2456" i="20"/>
  <c r="B2457" i="20"/>
  <c r="B2458" i="20"/>
  <c r="B2459" i="20"/>
  <c r="B2460" i="20"/>
  <c r="B2461" i="20"/>
  <c r="B2462" i="20"/>
  <c r="B2463" i="20"/>
  <c r="B2464" i="20"/>
  <c r="B2465" i="20"/>
  <c r="B2466" i="20"/>
  <c r="B2467" i="20"/>
  <c r="B2468" i="20"/>
  <c r="B2469" i="20"/>
  <c r="B2470" i="20"/>
  <c r="B2471" i="20"/>
  <c r="B2472" i="20"/>
  <c r="B2473" i="20"/>
  <c r="B2474" i="20"/>
  <c r="B2475" i="20"/>
  <c r="B2476" i="20"/>
  <c r="B2477" i="20"/>
  <c r="B2478" i="20"/>
  <c r="B2479" i="20"/>
  <c r="B2480" i="20"/>
  <c r="B2481" i="20"/>
  <c r="B2482" i="20"/>
  <c r="B2483" i="20"/>
  <c r="B2484" i="20"/>
  <c r="B2485" i="20"/>
  <c r="B2486" i="20"/>
  <c r="B2487" i="20"/>
  <c r="B2488" i="20"/>
  <c r="B2489" i="20"/>
  <c r="B2490" i="20"/>
  <c r="B2491" i="20"/>
  <c r="B2492" i="20"/>
  <c r="B2493" i="20"/>
  <c r="B2494" i="20"/>
  <c r="B2495" i="20"/>
  <c r="B2496" i="20"/>
  <c r="B2497" i="20"/>
  <c r="B2498" i="20"/>
  <c r="B2499" i="20"/>
  <c r="B2500" i="20"/>
  <c r="B2501" i="20"/>
  <c r="B2502" i="20"/>
  <c r="B2503" i="20"/>
  <c r="B2504" i="20"/>
  <c r="B2505" i="20"/>
  <c r="B2506" i="20"/>
  <c r="B2507" i="20"/>
  <c r="B2508" i="20"/>
  <c r="B2509" i="20"/>
  <c r="B2510" i="20"/>
  <c r="B2511" i="20"/>
  <c r="B2512" i="20"/>
  <c r="B2513" i="20"/>
  <c r="B2514" i="20"/>
  <c r="B2515" i="20"/>
  <c r="B2516" i="20"/>
  <c r="B2517" i="20"/>
  <c r="B2518" i="20"/>
  <c r="B2519" i="20"/>
  <c r="B2520" i="20"/>
  <c r="B2521" i="20"/>
  <c r="B2522" i="20"/>
  <c r="B2523" i="20"/>
  <c r="B2524" i="20"/>
  <c r="B2525" i="20"/>
  <c r="B2526" i="20"/>
  <c r="B2527" i="20"/>
  <c r="B2528" i="20"/>
  <c r="B2529" i="20"/>
  <c r="B2530" i="20"/>
  <c r="B2531" i="20"/>
  <c r="B2532" i="20"/>
  <c r="B2533" i="20"/>
  <c r="B2534" i="20"/>
  <c r="B2535" i="20"/>
  <c r="B2536" i="20"/>
  <c r="B2537" i="20"/>
  <c r="B2538" i="20"/>
  <c r="B2539" i="20"/>
  <c r="B2540" i="20"/>
  <c r="B2541" i="20"/>
  <c r="B2542" i="20"/>
  <c r="B2543" i="20"/>
  <c r="B2544" i="20"/>
  <c r="B2545" i="20"/>
  <c r="B2546" i="20"/>
  <c r="B2547" i="20"/>
  <c r="B2548" i="20"/>
  <c r="B2549" i="20"/>
  <c r="B2550" i="20"/>
  <c r="B2551" i="20"/>
  <c r="B2552" i="20"/>
  <c r="B2553" i="20"/>
  <c r="B2554" i="20"/>
  <c r="B2555" i="20"/>
  <c r="B2556" i="20"/>
  <c r="B2557" i="20"/>
  <c r="B2558" i="20"/>
  <c r="B2559" i="20"/>
  <c r="B2560" i="20"/>
  <c r="B2561" i="20"/>
  <c r="B2562" i="20"/>
  <c r="B2563" i="20"/>
  <c r="B2564" i="20"/>
  <c r="B2565" i="20"/>
  <c r="B2566" i="20"/>
  <c r="B2567" i="20"/>
  <c r="B2568" i="20"/>
  <c r="B2569" i="20"/>
  <c r="B2570" i="20"/>
  <c r="B2571" i="20"/>
  <c r="B2572" i="20"/>
  <c r="B2573" i="20"/>
  <c r="B2574" i="20"/>
  <c r="B2575" i="20"/>
  <c r="B2576" i="20"/>
  <c r="B2577" i="20"/>
  <c r="B2578" i="20"/>
  <c r="B2579" i="20"/>
  <c r="B2580" i="20"/>
  <c r="B2581" i="20"/>
  <c r="B2582" i="20"/>
  <c r="B2583" i="20"/>
  <c r="B2584" i="20"/>
  <c r="B2585" i="20"/>
  <c r="B2586" i="20"/>
  <c r="B2587" i="20"/>
  <c r="B2588" i="20"/>
  <c r="B2589" i="20"/>
  <c r="B2590" i="20"/>
  <c r="B2591" i="20"/>
  <c r="B2592" i="20"/>
  <c r="B2593" i="20"/>
  <c r="B2594" i="20"/>
  <c r="B2595" i="20"/>
  <c r="B2596" i="20"/>
  <c r="B2597" i="20"/>
  <c r="B2598" i="20"/>
  <c r="B2599" i="20"/>
  <c r="B2600" i="20"/>
  <c r="B2601" i="20"/>
  <c r="B2602" i="20"/>
  <c r="B2603" i="20"/>
  <c r="B2604" i="20"/>
  <c r="B2605" i="20"/>
  <c r="B2606" i="20"/>
  <c r="B2607" i="20"/>
  <c r="B2608" i="20"/>
  <c r="B2609" i="20"/>
  <c r="B2610" i="20"/>
  <c r="B2611" i="20"/>
  <c r="B2612" i="20"/>
  <c r="B2613" i="20"/>
  <c r="B2614" i="20"/>
  <c r="B2615" i="20"/>
  <c r="B2616" i="20"/>
  <c r="B2617" i="20"/>
  <c r="B2618" i="20"/>
  <c r="B2619" i="20"/>
  <c r="B2620" i="20"/>
  <c r="B2621" i="20"/>
  <c r="B2622" i="20"/>
  <c r="B2623" i="20"/>
  <c r="B2624" i="20"/>
  <c r="B2625" i="20"/>
  <c r="B2626" i="20"/>
  <c r="B2627" i="20"/>
  <c r="B2628" i="20"/>
  <c r="B2629" i="20"/>
  <c r="B2630" i="20"/>
  <c r="B2631" i="20"/>
  <c r="B2632" i="20"/>
  <c r="B2633" i="20"/>
  <c r="B2634" i="20"/>
  <c r="B2635" i="20"/>
  <c r="B2636" i="20"/>
  <c r="B2637" i="20"/>
  <c r="B2638" i="20"/>
  <c r="B2639" i="20"/>
  <c r="B2640" i="20"/>
  <c r="B2641" i="20"/>
  <c r="B2642" i="20"/>
  <c r="B2643" i="20"/>
  <c r="B2644" i="20"/>
  <c r="B2645" i="20"/>
  <c r="B2646" i="20"/>
  <c r="B2647" i="20"/>
  <c r="B2648" i="20"/>
  <c r="B2649" i="20"/>
  <c r="B2650" i="20"/>
  <c r="B2651" i="20"/>
  <c r="B2652" i="20"/>
  <c r="B2653" i="20"/>
  <c r="B2654" i="20"/>
  <c r="B2655" i="20"/>
  <c r="B2656" i="20"/>
  <c r="B2657" i="20"/>
  <c r="B2658" i="20"/>
  <c r="B2659" i="20"/>
  <c r="B2660" i="20"/>
  <c r="B2661" i="20"/>
  <c r="B2662" i="20"/>
  <c r="B2663" i="20"/>
  <c r="B2664" i="20"/>
  <c r="B2665" i="20"/>
  <c r="B2666" i="20"/>
  <c r="B2667" i="20"/>
  <c r="B2668" i="20"/>
  <c r="B2669" i="20"/>
  <c r="B2670" i="20"/>
  <c r="B2671" i="20"/>
  <c r="B2672" i="20"/>
  <c r="B2673" i="20"/>
  <c r="B2674" i="20"/>
  <c r="B2675" i="20"/>
  <c r="B2676" i="20"/>
  <c r="B2677" i="20"/>
  <c r="B2678" i="20"/>
  <c r="B2679" i="20"/>
  <c r="B2680" i="20"/>
  <c r="B2681" i="20"/>
  <c r="B2682" i="20"/>
  <c r="B2683" i="20"/>
  <c r="B2684" i="20"/>
  <c r="B2685" i="20"/>
  <c r="B2686" i="20"/>
  <c r="B2687" i="20"/>
  <c r="B2688" i="20"/>
  <c r="B2689" i="20"/>
  <c r="B2690" i="20"/>
  <c r="B2691" i="20"/>
  <c r="B2692" i="20"/>
  <c r="B2693" i="20"/>
  <c r="B2694" i="20"/>
  <c r="B2695" i="20"/>
  <c r="B2696" i="20"/>
  <c r="B2697" i="20"/>
  <c r="B2698" i="20"/>
  <c r="B2699" i="20"/>
  <c r="B2700" i="20"/>
  <c r="B2701" i="20"/>
  <c r="B2702" i="20"/>
  <c r="B2703" i="20"/>
  <c r="B2704" i="20"/>
  <c r="B2705" i="20"/>
  <c r="B2706" i="20"/>
  <c r="B2707" i="20"/>
  <c r="B2708" i="20"/>
  <c r="B2709" i="20"/>
  <c r="B2710" i="20"/>
  <c r="B2711" i="20"/>
  <c r="B2712" i="20"/>
  <c r="B2713" i="20"/>
  <c r="B2714" i="20"/>
  <c r="B2715" i="20"/>
  <c r="B2716" i="20"/>
  <c r="B2717" i="20"/>
  <c r="B2718" i="20"/>
  <c r="B2719" i="20"/>
  <c r="B2720" i="20"/>
  <c r="B2721" i="20"/>
  <c r="B2722" i="20"/>
  <c r="B2723" i="20"/>
  <c r="B2724" i="20"/>
  <c r="B2725" i="20"/>
  <c r="B2726" i="20"/>
  <c r="B2727" i="20"/>
  <c r="B2728" i="20"/>
  <c r="B2729" i="20"/>
  <c r="B2730" i="20"/>
  <c r="B2731" i="20"/>
  <c r="B2732" i="20"/>
  <c r="B2733" i="20"/>
  <c r="B2734" i="20"/>
  <c r="B2735" i="20"/>
  <c r="B2736" i="20"/>
  <c r="B2737" i="20"/>
  <c r="B2738" i="20"/>
  <c r="B2739" i="20"/>
  <c r="B2740" i="20"/>
  <c r="B2741" i="20"/>
  <c r="B2742" i="20"/>
  <c r="B2743" i="20"/>
  <c r="B2744" i="20"/>
  <c r="B2745" i="20"/>
  <c r="B2746" i="20"/>
  <c r="B2747" i="20"/>
  <c r="B2748" i="20"/>
  <c r="B2749" i="20"/>
  <c r="B2750" i="20"/>
  <c r="B2751" i="20"/>
  <c r="B2752" i="20"/>
  <c r="B2753" i="20"/>
  <c r="B2754" i="20"/>
  <c r="B2755" i="20"/>
  <c r="B2756" i="20"/>
  <c r="B2757" i="20"/>
  <c r="B2758" i="20"/>
  <c r="B2759" i="20"/>
  <c r="B2760" i="20"/>
  <c r="B2761" i="20"/>
  <c r="B2762" i="20"/>
  <c r="B2763" i="20"/>
  <c r="B2764" i="20"/>
  <c r="B2765" i="20"/>
  <c r="B2766" i="20"/>
  <c r="B2767" i="20"/>
  <c r="B2768" i="20"/>
  <c r="B2769" i="20"/>
  <c r="B2770" i="20"/>
  <c r="B2771" i="20"/>
  <c r="B2772" i="20"/>
  <c r="B2773" i="20"/>
  <c r="B2774" i="20"/>
  <c r="B2775" i="20"/>
  <c r="B2776" i="20"/>
  <c r="B2777" i="20"/>
  <c r="B2778" i="20"/>
  <c r="B2779" i="20"/>
  <c r="B2780" i="20"/>
  <c r="B2781" i="20"/>
  <c r="B2782" i="20"/>
  <c r="B2783" i="20"/>
  <c r="B2784" i="20"/>
  <c r="B2785" i="20"/>
  <c r="B2786" i="20"/>
  <c r="B2787" i="20"/>
  <c r="B2788" i="20"/>
  <c r="B2789" i="20"/>
  <c r="B2790" i="20"/>
  <c r="B2791" i="20"/>
  <c r="B2792" i="20"/>
  <c r="B2793" i="20"/>
  <c r="B2794" i="20"/>
  <c r="B2795" i="20"/>
  <c r="B2796" i="20"/>
  <c r="B2797" i="20"/>
  <c r="B2798" i="20"/>
  <c r="B2799" i="20"/>
  <c r="B2800" i="20"/>
  <c r="B2801" i="20"/>
  <c r="B2802" i="20"/>
  <c r="B2803" i="20"/>
  <c r="B2804" i="20"/>
  <c r="B2805" i="20"/>
  <c r="B2806" i="20"/>
  <c r="B2807" i="20"/>
  <c r="B2808" i="20"/>
  <c r="B2809" i="20"/>
  <c r="B2810" i="20"/>
  <c r="B2811" i="20"/>
  <c r="B2812" i="20"/>
  <c r="B2813" i="20"/>
  <c r="B2814" i="20"/>
  <c r="B2815" i="20"/>
  <c r="B2816" i="20"/>
  <c r="B2817" i="20"/>
  <c r="B2818" i="20"/>
  <c r="B2819" i="20"/>
  <c r="B2820" i="20"/>
  <c r="B2821" i="20"/>
  <c r="B2822" i="20"/>
  <c r="B2823" i="20"/>
  <c r="B2824" i="20"/>
  <c r="B2825" i="20"/>
  <c r="B2826" i="20"/>
  <c r="B2827" i="20"/>
  <c r="B2828" i="20"/>
  <c r="B2829" i="20"/>
  <c r="B2830" i="20"/>
  <c r="B2831" i="20"/>
  <c r="B2832" i="20"/>
  <c r="B2833" i="20"/>
  <c r="B2834" i="20"/>
  <c r="B2835" i="20"/>
  <c r="B2836" i="20"/>
  <c r="B2837" i="20"/>
  <c r="B2838" i="20"/>
  <c r="B2839" i="20"/>
  <c r="B2840" i="20"/>
  <c r="B2841" i="20"/>
  <c r="B2842" i="20"/>
  <c r="B2843" i="20"/>
  <c r="B2844" i="20"/>
  <c r="B2845" i="20"/>
  <c r="B2846" i="20"/>
  <c r="B2847" i="20"/>
  <c r="B2848" i="20"/>
  <c r="B2849" i="20"/>
  <c r="B2850" i="20"/>
  <c r="B2851" i="20"/>
  <c r="B2852" i="20"/>
  <c r="B2853" i="20"/>
  <c r="B2854" i="20"/>
  <c r="B2855" i="20"/>
  <c r="B2856" i="20"/>
  <c r="B2857" i="20"/>
  <c r="B2858" i="20"/>
  <c r="B2859" i="20"/>
  <c r="B2860" i="20"/>
  <c r="B2861" i="20"/>
  <c r="B2862" i="20"/>
  <c r="B2864" i="20"/>
  <c r="B2865" i="20"/>
  <c r="B2867" i="20"/>
  <c r="B2868" i="20"/>
  <c r="B2869" i="20"/>
  <c r="B2870" i="20"/>
  <c r="B2871" i="20"/>
  <c r="B2872" i="20"/>
  <c r="B2873" i="20"/>
  <c r="B2874" i="20"/>
  <c r="B2875" i="20"/>
  <c r="B2876" i="20"/>
  <c r="B2877" i="20"/>
  <c r="B2878" i="20"/>
  <c r="B2879" i="20"/>
  <c r="B2880" i="20"/>
  <c r="B2881" i="20"/>
  <c r="B2882" i="20"/>
  <c r="B2883" i="20"/>
  <c r="B2884" i="20"/>
  <c r="B2885" i="20"/>
  <c r="B2886" i="20"/>
  <c r="B2887" i="20"/>
  <c r="B2888" i="20"/>
  <c r="B2889" i="20"/>
  <c r="B2890" i="20"/>
  <c r="B2891" i="20"/>
  <c r="B2892" i="20"/>
  <c r="B2893" i="20"/>
  <c r="B2894" i="20"/>
  <c r="B2895" i="20"/>
  <c r="B2896" i="20"/>
  <c r="B2897" i="20"/>
  <c r="B2898" i="20"/>
  <c r="B2899" i="20"/>
  <c r="B2900" i="20"/>
  <c r="B2901" i="20"/>
  <c r="B2902" i="20"/>
  <c r="B2903" i="20"/>
  <c r="B2904" i="20"/>
  <c r="B2905" i="20"/>
  <c r="B2906" i="20"/>
  <c r="B2907" i="20"/>
  <c r="B2908" i="20"/>
  <c r="B2909" i="20"/>
  <c r="B2910" i="20"/>
  <c r="B2911" i="20"/>
  <c r="B2912" i="20"/>
  <c r="B2913" i="20"/>
  <c r="B2914" i="20"/>
  <c r="B2915" i="20"/>
  <c r="B2916" i="20"/>
  <c r="B2917" i="20"/>
  <c r="B2918" i="20"/>
  <c r="B2919" i="20"/>
  <c r="B2920" i="20"/>
  <c r="B2921" i="20"/>
  <c r="B2922" i="20"/>
  <c r="B2923" i="20"/>
  <c r="B2924" i="20"/>
  <c r="B2925" i="20"/>
  <c r="B2926" i="20"/>
  <c r="B2927" i="20"/>
  <c r="B2928" i="20"/>
  <c r="B2929" i="20"/>
  <c r="B2930" i="20"/>
  <c r="B2931" i="20"/>
  <c r="B2932" i="20"/>
  <c r="B2933" i="20"/>
  <c r="B2934" i="20"/>
  <c r="B2935" i="20"/>
  <c r="K482" i="20"/>
  <c r="F544" i="20"/>
  <c r="F2869" i="20"/>
  <c r="F2870" i="20"/>
  <c r="F2871" i="20"/>
  <c r="F2872" i="20"/>
  <c r="F2873" i="20"/>
  <c r="F2874" i="20"/>
  <c r="B1118" i="20"/>
  <c r="B1119" i="20"/>
  <c r="B1120" i="20"/>
  <c r="B1121" i="20"/>
  <c r="B1594" i="20"/>
  <c r="F1594" i="20"/>
  <c r="B974" i="20"/>
  <c r="F974" i="20"/>
  <c r="B1078" i="20"/>
  <c r="B1097" i="20"/>
  <c r="K2533" i="20"/>
  <c r="K1589" i="20"/>
  <c r="B1640" i="20" l="1"/>
  <c r="B1641" i="20"/>
  <c r="B1642" i="20"/>
  <c r="E1769" i="20"/>
  <c r="E1771" i="20"/>
  <c r="B1771" i="20"/>
  <c r="B1788" i="20"/>
  <c r="B1590" i="20"/>
  <c r="B1789" i="20"/>
  <c r="B1790" i="20"/>
  <c r="B1791" i="20"/>
  <c r="B1792" i="20"/>
  <c r="B1793" i="20"/>
  <c r="B1794" i="20"/>
  <c r="B1795" i="20"/>
  <c r="B1796" i="20"/>
  <c r="B1797" i="20"/>
  <c r="B1798" i="20"/>
  <c r="B1799" i="20"/>
  <c r="B1800" i="20"/>
  <c r="B1801" i="20"/>
  <c r="B1802" i="20"/>
  <c r="B1803" i="20"/>
  <c r="B1804" i="20"/>
  <c r="B1805" i="20"/>
  <c r="B1806" i="20"/>
  <c r="B1807" i="20"/>
  <c r="B1808" i="20"/>
  <c r="B1809" i="20"/>
  <c r="B1810" i="20"/>
  <c r="B1811" i="20"/>
  <c r="B1812" i="20"/>
  <c r="B1813" i="20"/>
  <c r="B1814" i="20"/>
  <c r="B1815" i="20"/>
  <c r="B1816" i="20"/>
  <c r="B1817" i="20"/>
  <c r="B1818" i="20"/>
  <c r="B1819" i="20"/>
  <c r="B1820" i="20"/>
  <c r="B1821" i="20"/>
  <c r="B1822" i="20"/>
  <c r="B1823" i="20"/>
  <c r="B1824" i="20"/>
  <c r="B1825" i="20"/>
  <c r="B1826" i="20"/>
  <c r="B1827" i="20"/>
  <c r="B1828" i="20"/>
  <c r="B1829" i="20"/>
  <c r="B1830" i="20"/>
  <c r="B1831" i="20"/>
  <c r="B1832" i="20"/>
  <c r="B1833" i="20"/>
  <c r="B1834" i="20"/>
  <c r="B1835" i="20"/>
  <c r="B1836" i="20"/>
  <c r="B1837" i="20"/>
  <c r="B1838" i="20"/>
  <c r="B1839" i="20"/>
  <c r="B1840" i="20"/>
  <c r="B1841" i="20"/>
  <c r="B1842" i="20"/>
  <c r="B1843" i="20"/>
  <c r="B1844" i="20"/>
  <c r="B1845" i="20"/>
  <c r="B1846" i="20"/>
  <c r="B1847" i="20"/>
  <c r="B1848" i="20"/>
  <c r="B1849" i="20"/>
  <c r="B1850" i="20"/>
  <c r="B1851" i="20"/>
  <c r="B1852" i="20"/>
  <c r="B1853" i="20"/>
  <c r="B1854" i="20"/>
  <c r="B1855" i="20"/>
  <c r="B1856" i="20"/>
  <c r="B1857" i="20"/>
  <c r="B1858" i="20"/>
  <c r="B1859" i="20"/>
  <c r="B1860" i="20"/>
  <c r="B1861" i="20"/>
  <c r="B1862" i="20"/>
  <c r="B1863" i="20"/>
  <c r="B1864" i="20"/>
  <c r="B1865" i="20"/>
  <c r="B1866" i="20"/>
  <c r="B1867" i="20"/>
  <c r="B1868" i="20"/>
  <c r="B1869" i="20"/>
  <c r="B1870" i="20"/>
  <c r="B1871" i="20"/>
  <c r="B1872" i="20"/>
  <c r="B1873" i="20"/>
  <c r="B1874" i="20"/>
  <c r="B1875" i="20"/>
  <c r="B1876" i="20"/>
  <c r="B1877" i="20"/>
  <c r="B462" i="20"/>
  <c r="B1702" i="20"/>
  <c r="B1745" i="20"/>
  <c r="B1701" i="20"/>
  <c r="B1611" i="20"/>
  <c r="F1472" i="20"/>
  <c r="F1498" i="20"/>
  <c r="F1476" i="20"/>
  <c r="B1472" i="20"/>
  <c r="B1498" i="20"/>
  <c r="B1474" i="20"/>
  <c r="B1476" i="20"/>
  <c r="E1573" i="20"/>
  <c r="E1584" i="20"/>
  <c r="E1586" i="20"/>
  <c r="E1470" i="20"/>
  <c r="E1471" i="20"/>
  <c r="E1473" i="20"/>
  <c r="E1477" i="20"/>
  <c r="E1496" i="20"/>
  <c r="E1497" i="20"/>
  <c r="E1585" i="20"/>
  <c r="F488" i="20"/>
  <c r="B488" i="20"/>
  <c r="B463" i="20"/>
  <c r="F463" i="20"/>
  <c r="B1589" i="20"/>
  <c r="F1607" i="20"/>
  <c r="B1592" i="20"/>
  <c r="B1214" i="20"/>
  <c r="B1216" i="20"/>
  <c r="B1215" i="20"/>
  <c r="B1213" i="20"/>
  <c r="B1212" i="20"/>
  <c r="B1211" i="20"/>
  <c r="B1787" i="20"/>
  <c r="B1786" i="20"/>
  <c r="B1785" i="20"/>
  <c r="B1081" i="20" l="1"/>
  <c r="B1122" i="20"/>
  <c r="B1125" i="20"/>
  <c r="B1608" i="20"/>
  <c r="B1597" i="20"/>
  <c r="F1638" i="20"/>
  <c r="B1638" i="20"/>
  <c r="B1361" i="20"/>
  <c r="B1360" i="20"/>
  <c r="B1359" i="20"/>
  <c r="B1358" i="20"/>
  <c r="B1357" i="20"/>
  <c r="B1356" i="20"/>
  <c r="H1708" i="20"/>
  <c r="H1707" i="20"/>
  <c r="B1096" i="20"/>
  <c r="B1707" i="20"/>
  <c r="B1708" i="20"/>
  <c r="H2308" i="20"/>
  <c r="H1763" i="20"/>
  <c r="B1763" i="20"/>
  <c r="H1762" i="20"/>
  <c r="B1762" i="20"/>
  <c r="AL1902" i="20"/>
  <c r="F1902" i="20"/>
  <c r="B1902" i="20"/>
  <c r="F1921" i="20"/>
  <c r="B1921" i="20"/>
  <c r="F952" i="20"/>
  <c r="B952" i="20"/>
  <c r="K506" i="20"/>
  <c r="K505" i="20"/>
  <c r="B1210" i="20" l="1"/>
  <c r="F1004" i="20"/>
  <c r="F1003" i="20"/>
  <c r="F1002" i="20"/>
  <c r="F1991" i="20"/>
  <c r="F1587" i="20"/>
  <c r="B403" i="20"/>
  <c r="F403" i="20"/>
  <c r="B1079" i="20"/>
  <c r="B1080" i="20"/>
  <c r="K2096" i="20"/>
  <c r="K229" i="20"/>
  <c r="K230" i="20"/>
  <c r="K226" i="20"/>
  <c r="K223" i="20"/>
  <c r="K215" i="20"/>
  <c r="K214" i="20"/>
  <c r="K209" i="20"/>
  <c r="K208" i="20"/>
  <c r="B1736" i="20"/>
  <c r="H1736" i="20"/>
  <c r="K2131" i="20"/>
  <c r="K2130" i="20"/>
  <c r="F277" i="20"/>
  <c r="H354" i="20"/>
  <c r="H569" i="20"/>
  <c r="H2289" i="20"/>
  <c r="H2020" i="20"/>
  <c r="H618" i="20"/>
  <c r="H644" i="20"/>
  <c r="H645" i="20"/>
  <c r="H375" i="20"/>
  <c r="H371" i="20"/>
  <c r="H367" i="20"/>
  <c r="H555" i="20"/>
  <c r="H2277" i="20"/>
  <c r="H1764" i="20"/>
  <c r="H855" i="20"/>
  <c r="H617" i="20"/>
  <c r="H331" i="20"/>
  <c r="E331" i="20"/>
  <c r="H381" i="20"/>
  <c r="H376" i="20"/>
  <c r="H368" i="20"/>
  <c r="H559" i="20"/>
  <c r="B1615" i="20"/>
  <c r="F1615" i="20"/>
  <c r="B1613" i="20"/>
  <c r="F1613" i="20"/>
  <c r="F1094" i="20"/>
  <c r="F1095" i="20"/>
  <c r="B1095" i="20"/>
  <c r="B1094" i="20"/>
  <c r="F1092" i="20"/>
  <c r="B1092" i="20"/>
  <c r="H325" i="20"/>
  <c r="E76" i="20" l="1"/>
  <c r="E75" i="20"/>
  <c r="E139" i="20"/>
  <c r="E140" i="20"/>
  <c r="E141" i="20"/>
  <c r="E142" i="20"/>
  <c r="E143" i="20"/>
  <c r="E144" i="20"/>
  <c r="E145" i="20"/>
  <c r="E146" i="20"/>
  <c r="E147" i="20"/>
  <c r="E148" i="20"/>
  <c r="E149" i="20"/>
  <c r="E150" i="20"/>
  <c r="E151" i="20"/>
  <c r="E152" i="20"/>
  <c r="E153" i="20"/>
  <c r="E154" i="20"/>
  <c r="E155" i="20"/>
  <c r="E156" i="20"/>
  <c r="E157" i="20"/>
  <c r="E158" i="20"/>
  <c r="E159" i="20"/>
  <c r="E160" i="20"/>
  <c r="E161" i="20"/>
  <c r="E162" i="20"/>
  <c r="E163" i="20"/>
  <c r="E138" i="20"/>
  <c r="E135" i="20"/>
  <c r="E136" i="20"/>
  <c r="E137" i="20"/>
  <c r="E134" i="20"/>
  <c r="E131" i="20"/>
  <c r="E121" i="20"/>
  <c r="E122" i="20"/>
  <c r="E123" i="20"/>
  <c r="E124" i="20"/>
  <c r="E125" i="20"/>
  <c r="E126" i="20"/>
  <c r="E127" i="20"/>
  <c r="E107" i="20"/>
  <c r="E108" i="20"/>
  <c r="E109" i="20"/>
  <c r="E110" i="20"/>
  <c r="E111" i="20"/>
  <c r="E112" i="20"/>
  <c r="E113" i="20"/>
  <c r="E114" i="20"/>
  <c r="E115" i="20"/>
  <c r="E116" i="20"/>
  <c r="E117" i="20"/>
  <c r="E118" i="20"/>
  <c r="E119" i="20"/>
  <c r="E120" i="20"/>
  <c r="E106" i="20"/>
  <c r="E105" i="20"/>
  <c r="E104" i="20"/>
  <c r="E57" i="20"/>
  <c r="E58" i="20"/>
  <c r="E56" i="20"/>
  <c r="E39" i="20"/>
  <c r="E19" i="20"/>
  <c r="E20" i="20"/>
  <c r="E21" i="20"/>
  <c r="E22" i="20"/>
  <c r="E23" i="20"/>
  <c r="E24" i="20"/>
  <c r="E29" i="20"/>
  <c r="E30" i="20"/>
  <c r="E31" i="20"/>
  <c r="E32" i="20"/>
  <c r="E36" i="20"/>
  <c r="E37" i="20"/>
  <c r="E38" i="20"/>
  <c r="E4" i="20"/>
  <c r="E5" i="20"/>
  <c r="E6" i="20"/>
  <c r="E7" i="20"/>
  <c r="E9" i="20"/>
  <c r="E10" i="20"/>
  <c r="E11" i="20"/>
  <c r="E12" i="20"/>
  <c r="E13" i="20"/>
  <c r="E14" i="20"/>
  <c r="E15" i="20"/>
  <c r="E16" i="20"/>
  <c r="E17" i="20"/>
  <c r="E3" i="20"/>
  <c r="H324" i="20"/>
  <c r="E249" i="20"/>
  <c r="E2064" i="20"/>
  <c r="E2259" i="20"/>
  <c r="E2090" i="20"/>
  <c r="E780" i="20"/>
  <c r="E904" i="20"/>
  <c r="E92" i="20"/>
  <c r="E94" i="20"/>
  <c r="E324" i="20"/>
  <c r="E354" i="20"/>
  <c r="E325" i="20"/>
  <c r="E355" i="20"/>
  <c r="E329" i="20"/>
  <c r="E330" i="20"/>
  <c r="E332" i="20"/>
  <c r="E333" i="20"/>
  <c r="E335" i="20"/>
  <c r="E340" i="20"/>
  <c r="E341" i="20"/>
  <c r="E346" i="20"/>
  <c r="E347" i="20"/>
  <c r="E356" i="20"/>
  <c r="E357" i="20"/>
  <c r="E358" i="20"/>
  <c r="E359" i="20"/>
  <c r="E360" i="20"/>
  <c r="E361" i="20"/>
  <c r="E362" i="20"/>
  <c r="E363" i="20"/>
  <c r="E364" i="20"/>
  <c r="E365" i="20"/>
  <c r="E366" i="20"/>
  <c r="E367" i="20"/>
  <c r="E368" i="20"/>
  <c r="E369" i="20"/>
  <c r="E370" i="20"/>
  <c r="E371" i="20"/>
  <c r="E372" i="20"/>
  <c r="E373" i="20"/>
  <c r="E374" i="20"/>
  <c r="E375" i="20"/>
  <c r="E376" i="20"/>
  <c r="E377" i="20"/>
  <c r="E378" i="20"/>
  <c r="E379" i="20"/>
  <c r="E380" i="20"/>
  <c r="E381" i="20"/>
  <c r="E382" i="20"/>
  <c r="E383" i="20"/>
  <c r="E536" i="20"/>
  <c r="E556" i="20"/>
  <c r="E557" i="20"/>
  <c r="E558" i="20"/>
  <c r="E560" i="20"/>
  <c r="E561" i="20"/>
  <c r="E562" i="20"/>
  <c r="E563" i="20"/>
  <c r="E566" i="20"/>
  <c r="E568" i="20"/>
  <c r="E569" i="20"/>
  <c r="E574" i="20"/>
  <c r="E575" i="20"/>
  <c r="E576" i="20"/>
  <c r="E579" i="20"/>
  <c r="E580" i="20"/>
  <c r="E581" i="20"/>
  <c r="E582" i="20"/>
  <c r="E583" i="20"/>
  <c r="E584" i="20"/>
  <c r="E585" i="20"/>
  <c r="E586" i="20"/>
  <c r="E587" i="20"/>
  <c r="E588" i="20"/>
  <c r="E589" i="20"/>
  <c r="E590" i="20"/>
  <c r="E591" i="20"/>
  <c r="E592" i="20"/>
  <c r="E593" i="20"/>
  <c r="E594" i="20"/>
  <c r="E597" i="20"/>
  <c r="E600" i="20"/>
  <c r="E601" i="20"/>
  <c r="E602" i="20"/>
  <c r="E603" i="20"/>
  <c r="E618" i="20"/>
  <c r="E619" i="20"/>
  <c r="E620" i="20"/>
  <c r="E621" i="20"/>
  <c r="E622" i="20"/>
  <c r="E623" i="20"/>
  <c r="E624" i="20"/>
  <c r="E625" i="20"/>
  <c r="E626" i="20"/>
  <c r="E627" i="20"/>
  <c r="E628" i="20"/>
  <c r="E629" i="20"/>
  <c r="E630" i="20"/>
  <c r="E631" i="20"/>
  <c r="E632" i="20"/>
  <c r="E633" i="20"/>
  <c r="E634" i="20"/>
  <c r="E635" i="20"/>
  <c r="E636" i="20"/>
  <c r="E637" i="20"/>
  <c r="E638" i="20"/>
  <c r="E639" i="20"/>
  <c r="E640" i="20"/>
  <c r="E641" i="20"/>
  <c r="E642" i="20"/>
  <c r="E643" i="20"/>
  <c r="E644" i="20"/>
  <c r="E645" i="20"/>
  <c r="E647" i="20"/>
  <c r="E648" i="20"/>
  <c r="E649" i="20"/>
  <c r="E650" i="20"/>
  <c r="E651" i="20"/>
  <c r="E652" i="20"/>
  <c r="E653" i="20"/>
  <c r="E654" i="20"/>
  <c r="E655" i="20"/>
  <c r="E656" i="20"/>
  <c r="E657" i="20"/>
  <c r="E658" i="20"/>
  <c r="E659" i="20"/>
  <c r="E660" i="20"/>
  <c r="E661" i="20"/>
  <c r="E662" i="20"/>
  <c r="E663" i="20"/>
  <c r="E664" i="20"/>
  <c r="E665" i="20"/>
  <c r="E666" i="20"/>
  <c r="E667" i="20"/>
  <c r="E668" i="20"/>
  <c r="E669" i="20"/>
  <c r="E670" i="20"/>
  <c r="E671" i="20"/>
  <c r="E672" i="20"/>
  <c r="E673" i="20"/>
  <c r="E674" i="20"/>
  <c r="E675" i="20"/>
  <c r="E676" i="20"/>
  <c r="E677" i="20"/>
  <c r="E678" i="20"/>
  <c r="E679" i="20"/>
  <c r="E680" i="20"/>
  <c r="E681" i="20"/>
  <c r="E682" i="20"/>
  <c r="E683" i="20"/>
  <c r="E684" i="20"/>
  <c r="E685" i="20"/>
  <c r="E686" i="20"/>
  <c r="E687" i="20"/>
  <c r="E688" i="20"/>
  <c r="E689" i="20"/>
  <c r="E690" i="20"/>
  <c r="E691" i="20"/>
  <c r="E692" i="20"/>
  <c r="E693" i="20"/>
  <c r="E694" i="20"/>
  <c r="E695" i="20"/>
  <c r="E696" i="20"/>
  <c r="E697" i="20"/>
  <c r="E759" i="20"/>
  <c r="E760" i="20"/>
  <c r="E761" i="20"/>
  <c r="E762" i="20"/>
  <c r="E763" i="20"/>
  <c r="E764" i="20"/>
  <c r="E765" i="20"/>
  <c r="E766" i="20"/>
  <c r="E767" i="20"/>
  <c r="E768" i="20"/>
  <c r="E769" i="20"/>
  <c r="E770" i="20"/>
  <c r="E773" i="20"/>
  <c r="E774" i="20"/>
  <c r="E775" i="20"/>
  <c r="E776" i="20"/>
  <c r="E777" i="20"/>
  <c r="E787" i="20"/>
  <c r="E788" i="20"/>
  <c r="E789" i="20"/>
  <c r="E808" i="20"/>
  <c r="E811" i="20"/>
  <c r="E813" i="20"/>
  <c r="E814" i="20"/>
  <c r="E815" i="20"/>
  <c r="E816" i="20"/>
  <c r="E818" i="20"/>
  <c r="E825" i="20"/>
  <c r="E826" i="20"/>
  <c r="E827" i="20"/>
  <c r="E828" i="20"/>
  <c r="E829" i="20"/>
  <c r="E830" i="20"/>
  <c r="E831" i="20"/>
  <c r="E835" i="20"/>
  <c r="E836" i="20"/>
  <c r="E837" i="20"/>
  <c r="E838" i="20"/>
  <c r="E839" i="20"/>
  <c r="E840" i="20"/>
  <c r="E841" i="20"/>
  <c r="E842" i="20"/>
  <c r="E843" i="20"/>
  <c r="E844" i="20"/>
  <c r="E845" i="20"/>
  <c r="E846" i="20"/>
  <c r="E847" i="20"/>
  <c r="E857" i="20"/>
  <c r="E858" i="20"/>
  <c r="E859" i="20"/>
  <c r="E860" i="20"/>
  <c r="E861" i="20"/>
  <c r="E862" i="20"/>
  <c r="E863" i="20"/>
  <c r="E864" i="20"/>
  <c r="E865" i="20"/>
  <c r="E866" i="20"/>
  <c r="E867" i="20"/>
  <c r="E868" i="20"/>
  <c r="E869" i="20"/>
  <c r="E870" i="20"/>
  <c r="E871" i="20"/>
  <c r="E872" i="20"/>
  <c r="E873" i="20"/>
  <c r="E877" i="20"/>
  <c r="E878" i="20"/>
  <c r="E879" i="20"/>
  <c r="E880" i="20"/>
  <c r="E882" i="20"/>
  <c r="E883" i="20"/>
  <c r="E884" i="20"/>
  <c r="E885" i="20"/>
  <c r="E886" i="20"/>
  <c r="E887" i="20"/>
  <c r="E888" i="20"/>
  <c r="E889" i="20"/>
  <c r="E890" i="20"/>
  <c r="E891" i="20"/>
  <c r="E892" i="20"/>
  <c r="E893" i="20"/>
  <c r="E894" i="20"/>
  <c r="E895" i="20"/>
  <c r="E896" i="20"/>
  <c r="E897" i="20"/>
  <c r="E916" i="20"/>
  <c r="E917" i="20"/>
  <c r="E918" i="20"/>
  <c r="E919" i="20"/>
  <c r="E920" i="20"/>
  <c r="E921" i="20"/>
  <c r="E922" i="20"/>
  <c r="E923" i="20"/>
  <c r="E924" i="20"/>
  <c r="E926" i="20"/>
  <c r="E927" i="20"/>
  <c r="E2062" i="20"/>
  <c r="E2156" i="20"/>
  <c r="E2164" i="20"/>
  <c r="E2300" i="20"/>
  <c r="E2301" i="20"/>
  <c r="E349" i="20"/>
  <c r="E348" i="20"/>
  <c r="E386" i="20"/>
  <c r="E384" i="20"/>
  <c r="E385" i="20"/>
  <c r="E389" i="20"/>
  <c r="E390" i="20"/>
  <c r="E391" i="20"/>
  <c r="E350" i="20"/>
  <c r="E387" i="20"/>
  <c r="E388" i="20"/>
  <c r="E392" i="20"/>
  <c r="E399" i="20"/>
  <c r="E353" i="20"/>
  <c r="E393" i="20"/>
  <c r="E394" i="20"/>
  <c r="E395" i="20"/>
  <c r="E351" i="20"/>
  <c r="E352" i="20"/>
  <c r="E401" i="20"/>
  <c r="E400" i="20"/>
  <c r="E402" i="20"/>
  <c r="E396" i="20"/>
  <c r="E397" i="20"/>
  <c r="E398" i="20"/>
  <c r="E607" i="20"/>
  <c r="E609" i="20"/>
  <c r="E698" i="20"/>
  <c r="E700" i="20"/>
  <c r="E702" i="20"/>
  <c r="E707" i="20"/>
  <c r="E713" i="20"/>
  <c r="E704" i="20"/>
  <c r="E710" i="20"/>
  <c r="E716" i="20"/>
  <c r="E719" i="20"/>
  <c r="E720" i="20"/>
  <c r="E721" i="20"/>
  <c r="E722" i="20"/>
  <c r="E605" i="20"/>
  <c r="E611" i="20"/>
  <c r="E606" i="20"/>
  <c r="E608" i="20"/>
  <c r="E610" i="20"/>
  <c r="E699" i="20"/>
  <c r="E701" i="20"/>
  <c r="E703" i="20"/>
  <c r="E708" i="20"/>
  <c r="E714" i="20"/>
  <c r="E705" i="20"/>
  <c r="E711" i="20"/>
  <c r="E717" i="20"/>
  <c r="E723" i="20"/>
  <c r="E724" i="20"/>
  <c r="E725" i="20"/>
  <c r="E726" i="20"/>
  <c r="E709" i="20"/>
  <c r="E715" i="20"/>
  <c r="E706" i="20"/>
  <c r="E712" i="20"/>
  <c r="E718" i="20"/>
  <c r="E727" i="20"/>
  <c r="E728" i="20"/>
  <c r="E729" i="20"/>
  <c r="E730" i="20"/>
  <c r="E899" i="20"/>
  <c r="E903" i="20"/>
  <c r="E928" i="20"/>
  <c r="E900" i="20"/>
  <c r="E821" i="20"/>
  <c r="E833" i="20"/>
  <c r="E901" i="20"/>
  <c r="E905" i="20"/>
  <c r="E929" i="20"/>
  <c r="E822" i="20"/>
  <c r="E834" i="20"/>
  <c r="E902" i="20"/>
  <c r="E906" i="20"/>
  <c r="E930" i="20"/>
  <c r="E819" i="20"/>
  <c r="E832" i="20"/>
  <c r="E820" i="20"/>
  <c r="E848" i="20"/>
  <c r="E907" i="20"/>
  <c r="E908" i="20"/>
  <c r="E849" i="20"/>
  <c r="E909" i="20"/>
  <c r="E850" i="20"/>
  <c r="E910" i="20"/>
  <c r="E852" i="20"/>
  <c r="E913" i="20"/>
  <c r="E914" i="20"/>
  <c r="E853" i="20"/>
  <c r="E915" i="20"/>
  <c r="E854" i="20"/>
  <c r="E911" i="20"/>
  <c r="E851" i="20"/>
  <c r="E912" i="20"/>
  <c r="E604" i="20"/>
  <c r="E250" i="20"/>
  <c r="E779" i="20"/>
  <c r="E772" i="20"/>
  <c r="E810" i="20"/>
  <c r="E812" i="20"/>
  <c r="E817" i="20"/>
  <c r="E856" i="20"/>
  <c r="E874" i="20"/>
  <c r="E875" i="20"/>
  <c r="E876" i="20"/>
  <c r="E881" i="20"/>
  <c r="E898" i="20"/>
  <c r="E771" i="20"/>
  <c r="E747" i="20"/>
  <c r="E748" i="20"/>
  <c r="E749" i="20"/>
  <c r="E750" i="20"/>
  <c r="E751" i="20"/>
  <c r="E752" i="20"/>
  <c r="E753" i="20"/>
  <c r="E754" i="20"/>
  <c r="E535" i="20"/>
  <c r="E537" i="20"/>
  <c r="E567" i="20"/>
  <c r="F1156" i="20"/>
  <c r="F1158" i="20"/>
  <c r="F1160" i="20"/>
  <c r="F1154" i="20"/>
  <c r="F1653" i="20"/>
  <c r="F1652" i="20"/>
  <c r="F1599" i="20"/>
  <c r="F1883" i="20"/>
  <c r="F1882" i="20"/>
  <c r="F1881" i="20"/>
  <c r="F1880" i="20"/>
  <c r="F1879" i="20"/>
  <c r="F1878" i="20"/>
  <c r="F1605" i="20"/>
  <c r="F1598" i="20"/>
  <c r="F993" i="20"/>
  <c r="F992" i="20"/>
  <c r="F991" i="20"/>
  <c r="F990" i="20"/>
  <c r="F989" i="20"/>
  <c r="F988" i="20"/>
  <c r="F987" i="20"/>
  <c r="F985" i="20"/>
  <c r="F984" i="20"/>
  <c r="F983" i="20"/>
  <c r="F982" i="20"/>
  <c r="F981" i="20"/>
  <c r="F980" i="20"/>
  <c r="F979" i="20"/>
  <c r="F978" i="20"/>
  <c r="F986" i="20"/>
  <c r="F977" i="20"/>
  <c r="F804" i="20"/>
  <c r="F807" i="20"/>
  <c r="F806" i="20"/>
  <c r="F805" i="20"/>
  <c r="F547" i="20"/>
  <c r="F549" i="20"/>
  <c r="F546" i="20"/>
  <c r="F548" i="20"/>
  <c r="F545" i="20"/>
  <c r="F543" i="20"/>
  <c r="F542" i="20"/>
  <c r="F313" i="20"/>
  <c r="F312" i="20"/>
  <c r="F306" i="20"/>
  <c r="F311" i="20"/>
  <c r="F310" i="20"/>
  <c r="F309" i="20"/>
  <c r="F308" i="20"/>
  <c r="F307" i="20"/>
  <c r="F305" i="20"/>
  <c r="F304" i="20"/>
  <c r="F314" i="20"/>
  <c r="F303" i="20"/>
  <c r="F302" i="20"/>
  <c r="F301" i="20"/>
  <c r="F541" i="20"/>
  <c r="F538" i="20"/>
  <c r="F321" i="20"/>
  <c r="F319" i="20"/>
  <c r="F300" i="20"/>
  <c r="F298" i="20"/>
  <c r="F296" i="20"/>
  <c r="F291" i="20"/>
  <c r="F290" i="20"/>
  <c r="F288" i="20"/>
  <c r="F287" i="20"/>
  <c r="F286" i="20"/>
  <c r="F281" i="20"/>
  <c r="F280" i="20"/>
  <c r="F278" i="20"/>
  <c r="F273" i="20"/>
  <c r="F272" i="20"/>
  <c r="F271" i="20"/>
  <c r="F270" i="20"/>
  <c r="F269" i="20"/>
  <c r="F266" i="20"/>
  <c r="F265" i="20"/>
  <c r="F2033" i="20"/>
  <c r="F2032" i="20"/>
  <c r="F2031" i="20"/>
  <c r="F2030" i="20"/>
  <c r="F2029" i="20"/>
  <c r="F2028" i="20"/>
  <c r="F2027" i="20"/>
  <c r="F2026" i="20"/>
  <c r="F2025" i="20"/>
  <c r="F2024" i="20"/>
  <c r="F2023" i="20"/>
  <c r="F2022" i="20"/>
  <c r="F2021" i="20"/>
  <c r="F540" i="20"/>
  <c r="F297" i="20"/>
  <c r="F294" i="20"/>
  <c r="F289" i="20"/>
  <c r="F285" i="20"/>
  <c r="F284" i="20"/>
  <c r="F283" i="20"/>
  <c r="F282" i="20"/>
  <c r="F279" i="20"/>
  <c r="F276" i="20"/>
  <c r="F275" i="20"/>
  <c r="F274" i="20"/>
  <c r="F267" i="20"/>
  <c r="F264" i="20"/>
  <c r="F263" i="20"/>
  <c r="F70" i="20"/>
  <c r="F66" i="20"/>
  <c r="F596" i="20"/>
  <c r="F553" i="20"/>
  <c r="F539" i="20"/>
  <c r="F299" i="20"/>
  <c r="F295" i="20"/>
  <c r="F293" i="20"/>
  <c r="F292" i="20"/>
  <c r="F268" i="20"/>
  <c r="F262" i="20"/>
  <c r="B460" i="20"/>
  <c r="B551" i="20"/>
  <c r="B1972" i="20"/>
  <c r="H1761" i="20"/>
  <c r="B1761" i="20"/>
  <c r="H1760" i="20"/>
  <c r="B1760" i="20"/>
  <c r="H1759" i="20"/>
  <c r="B1759" i="20"/>
  <c r="H1758" i="20"/>
  <c r="B1758" i="20"/>
  <c r="H1757" i="20"/>
  <c r="B1757" i="20"/>
  <c r="H1756" i="20"/>
  <c r="B1756" i="20"/>
  <c r="H1755" i="20"/>
  <c r="E994" i="20"/>
  <c r="E995" i="20"/>
  <c r="E996" i="20"/>
  <c r="E997" i="20"/>
  <c r="E998" i="20"/>
  <c r="E999" i="20"/>
  <c r="E1000" i="20"/>
  <c r="E1001" i="20"/>
  <c r="E1042" i="20"/>
  <c r="E1043" i="20"/>
  <c r="E1044" i="20"/>
  <c r="E1045" i="20"/>
  <c r="E1046" i="20"/>
  <c r="E1047" i="20"/>
  <c r="E1048" i="20"/>
  <c r="E1049" i="20"/>
  <c r="E1127" i="20"/>
  <c r="E1128" i="20"/>
  <c r="E1129" i="20"/>
  <c r="E1130" i="20"/>
  <c r="E1131" i="20"/>
  <c r="E975" i="20"/>
  <c r="E1601" i="20"/>
  <c r="E1602" i="20"/>
  <c r="E1603" i="20"/>
  <c r="E1604" i="20"/>
  <c r="F1606" i="20"/>
  <c r="E1652" i="20"/>
  <c r="E1653" i="20"/>
  <c r="E1600" i="20"/>
  <c r="H1754" i="20"/>
  <c r="B1295" i="20"/>
  <c r="B1294" i="20"/>
  <c r="B1293" i="20"/>
  <c r="B1292" i="20"/>
  <c r="B1291" i="20"/>
  <c r="H1753" i="20"/>
  <c r="B1753" i="20"/>
  <c r="H1752" i="20"/>
  <c r="B1752" i="20"/>
  <c r="H1751" i="20"/>
  <c r="B1751" i="20"/>
  <c r="H1750" i="20"/>
  <c r="B1750" i="20"/>
  <c r="H1749" i="20"/>
  <c r="B1749" i="20"/>
  <c r="H1748" i="20"/>
  <c r="B1748" i="20"/>
  <c r="H1747" i="20"/>
  <c r="H1746" i="20"/>
  <c r="B1288" i="20"/>
  <c r="B1287" i="20"/>
  <c r="B1286" i="20"/>
  <c r="B1285" i="20"/>
  <c r="B1284" i="20"/>
  <c r="H73" i="20"/>
  <c r="H573" i="20"/>
  <c r="H572" i="20"/>
  <c r="H571" i="20"/>
  <c r="H1710" i="20"/>
  <c r="H1709" i="20"/>
  <c r="H1777" i="20"/>
  <c r="H1776" i="20"/>
  <c r="B1330" i="20"/>
  <c r="B1345" i="20"/>
  <c r="B1344" i="20"/>
  <c r="B1343" i="20"/>
  <c r="B1342" i="20"/>
  <c r="B1341" i="20"/>
  <c r="B1340" i="20"/>
  <c r="B1339" i="20"/>
  <c r="B1338" i="20"/>
  <c r="B1337" i="20"/>
  <c r="B1700" i="20"/>
  <c r="B1699" i="20"/>
  <c r="B1698" i="20"/>
  <c r="B1697" i="20"/>
  <c r="B1696" i="20"/>
  <c r="B1695" i="20"/>
  <c r="B1694" i="20"/>
  <c r="B1693" i="20"/>
  <c r="B1692" i="20"/>
  <c r="H1742" i="20"/>
  <c r="H1744" i="20"/>
  <c r="H1743" i="20"/>
  <c r="H1741" i="20"/>
  <c r="H1740" i="20"/>
  <c r="H1739" i="20"/>
  <c r="B1741" i="20"/>
  <c r="B1740" i="20"/>
  <c r="B1739" i="20"/>
  <c r="AL1477" i="20" l="1"/>
  <c r="AL1496" i="20"/>
  <c r="AL1653" i="20"/>
  <c r="AL1628" i="20"/>
  <c r="AL1652" i="20"/>
  <c r="AL1629" i="20"/>
  <c r="AL1475" i="20"/>
  <c r="AL1630" i="20"/>
  <c r="AL1604" i="20"/>
  <c r="AL1631" i="20"/>
  <c r="AL1637" i="20"/>
  <c r="AL1603" i="20"/>
  <c r="AL1572" i="20"/>
  <c r="AL1632" i="20"/>
  <c r="AL1633" i="20"/>
  <c r="AL1634" i="20"/>
  <c r="AL2829" i="20"/>
  <c r="AL1635" i="20"/>
  <c r="AL1636" i="20"/>
  <c r="F999" i="20"/>
  <c r="F996" i="20"/>
  <c r="AL1547" i="20"/>
  <c r="F1001" i="20"/>
  <c r="F998" i="20"/>
  <c r="AL1585" i="20"/>
  <c r="F995" i="20"/>
  <c r="AL1551" i="20"/>
  <c r="F1000" i="20"/>
  <c r="F997" i="20"/>
  <c r="AL2831" i="20"/>
  <c r="F994" i="20"/>
  <c r="AL2830" i="20"/>
  <c r="F1600" i="20"/>
  <c r="F1604" i="20"/>
  <c r="F1603" i="20"/>
  <c r="F1602" i="20"/>
  <c r="F1601" i="20"/>
  <c r="B1705" i="20"/>
  <c r="B1355" i="20"/>
  <c r="B1354" i="20"/>
  <c r="B1353" i="20"/>
  <c r="B1352" i="20"/>
  <c r="B1351" i="20"/>
  <c r="B1350" i="20"/>
  <c r="B1349" i="20"/>
  <c r="B1348" i="20"/>
  <c r="B1347" i="20"/>
  <c r="H322" i="20"/>
  <c r="B1346" i="20"/>
  <c r="B1783" i="20"/>
  <c r="E1783" i="20"/>
  <c r="E1782" i="20"/>
  <c r="B1782" i="20"/>
  <c r="B1781" i="20"/>
  <c r="B1780" i="20"/>
  <c r="B1779" i="20"/>
  <c r="B1769" i="20"/>
  <c r="B1297" i="20"/>
  <c r="B1778" i="20"/>
  <c r="B250" i="20"/>
  <c r="B249" i="20"/>
  <c r="B24" i="20"/>
  <c r="B23" i="20"/>
  <c r="B17" i="20"/>
  <c r="B6" i="20"/>
  <c r="B7" i="20"/>
  <c r="B604" i="20"/>
  <c r="B39" i="20"/>
  <c r="B3" i="20"/>
  <c r="B912" i="20"/>
  <c r="B851" i="20"/>
  <c r="B911" i="20"/>
  <c r="B854" i="20"/>
  <c r="B915" i="20"/>
  <c r="B853" i="20"/>
  <c r="B914" i="20"/>
  <c r="B913" i="20"/>
  <c r="B852" i="20"/>
  <c r="B910" i="20"/>
  <c r="B850" i="20"/>
  <c r="B909" i="20"/>
  <c r="B849" i="20"/>
  <c r="B908" i="20"/>
  <c r="B907" i="20"/>
  <c r="B848" i="20"/>
  <c r="B804" i="20"/>
  <c r="B1433" i="20"/>
  <c r="B1415" i="20"/>
  <c r="B820" i="20"/>
  <c r="B1430" i="20"/>
  <c r="B1412" i="20"/>
  <c r="B832" i="20"/>
  <c r="B819" i="20"/>
  <c r="B930" i="20"/>
  <c r="B906" i="20"/>
  <c r="B902" i="20"/>
  <c r="B1432" i="20"/>
  <c r="B1414" i="20"/>
  <c r="B834" i="20"/>
  <c r="B822" i="20"/>
  <c r="B929" i="20"/>
  <c r="B905" i="20"/>
  <c r="B901" i="20"/>
  <c r="B1431" i="20"/>
  <c r="B1413" i="20"/>
  <c r="B833" i="20"/>
  <c r="B821" i="20"/>
  <c r="B900" i="20"/>
  <c r="B928" i="20"/>
  <c r="B903" i="20"/>
  <c r="B899" i="20"/>
  <c r="B807" i="20"/>
  <c r="B806" i="20"/>
  <c r="B805" i="20"/>
  <c r="B730" i="20"/>
  <c r="B729" i="20"/>
  <c r="B728" i="20"/>
  <c r="B727" i="20"/>
  <c r="B718" i="20"/>
  <c r="B712" i="20"/>
  <c r="B706" i="20"/>
  <c r="B715" i="20"/>
  <c r="B709" i="20"/>
  <c r="B726" i="20"/>
  <c r="B725" i="20"/>
  <c r="B724" i="20"/>
  <c r="B723" i="20"/>
  <c r="B717" i="20"/>
  <c r="B711" i="20"/>
  <c r="B705" i="20"/>
  <c r="B714" i="20"/>
  <c r="B708" i="20"/>
  <c r="B703" i="20"/>
  <c r="B701" i="20"/>
  <c r="B699" i="20"/>
  <c r="B610" i="20"/>
  <c r="B608" i="20"/>
  <c r="B606" i="20"/>
  <c r="B611" i="20"/>
  <c r="B605" i="20"/>
  <c r="B722" i="20"/>
  <c r="B721" i="20"/>
  <c r="B720" i="20"/>
  <c r="B719" i="20"/>
  <c r="B716" i="20"/>
  <c r="B710" i="20"/>
  <c r="B704" i="20"/>
  <c r="B713" i="20"/>
  <c r="B707" i="20"/>
  <c r="B702" i="20"/>
  <c r="B700" i="20"/>
  <c r="B698" i="20"/>
  <c r="B609" i="20"/>
  <c r="B607" i="20"/>
  <c r="B547" i="20"/>
  <c r="B549" i="20"/>
  <c r="B546" i="20"/>
  <c r="B548" i="20"/>
  <c r="B545" i="20"/>
  <c r="B543" i="20"/>
  <c r="B542" i="20"/>
  <c r="B966" i="20"/>
  <c r="B970" i="20"/>
  <c r="B968" i="20"/>
  <c r="B972" i="20"/>
  <c r="B969" i="20"/>
  <c r="B965" i="20"/>
  <c r="B398" i="20"/>
  <c r="B397" i="20"/>
  <c r="B396" i="20"/>
  <c r="B402" i="20"/>
  <c r="B400" i="20"/>
  <c r="B401" i="20"/>
  <c r="B352" i="20"/>
  <c r="B351" i="20"/>
  <c r="B395" i="20"/>
  <c r="B394" i="20"/>
  <c r="B393" i="20"/>
  <c r="B353" i="20"/>
  <c r="B399" i="20"/>
  <c r="B392" i="20"/>
  <c r="B388" i="20"/>
  <c r="B387" i="20"/>
  <c r="B350" i="20"/>
  <c r="B391" i="20"/>
  <c r="B390" i="20"/>
  <c r="B389" i="20"/>
  <c r="B385" i="20"/>
  <c r="B384" i="20"/>
  <c r="B386" i="20"/>
  <c r="B348" i="20"/>
  <c r="B349" i="20"/>
  <c r="B313" i="20"/>
  <c r="B312" i="20"/>
  <c r="B306" i="20"/>
  <c r="B311" i="20"/>
  <c r="B310" i="20"/>
  <c r="B309" i="20"/>
  <c r="B308" i="20"/>
  <c r="B307" i="20"/>
  <c r="B305" i="20"/>
  <c r="B304" i="20"/>
  <c r="B314" i="20"/>
  <c r="B303" i="20"/>
  <c r="B302" i="20"/>
  <c r="B301" i="20"/>
  <c r="B964" i="20"/>
  <c r="B963" i="20"/>
  <c r="B159" i="20"/>
  <c r="B160" i="20"/>
  <c r="B145" i="20"/>
  <c r="B158" i="20"/>
  <c r="B157" i="20"/>
  <c r="B156" i="20"/>
  <c r="B155" i="20"/>
  <c r="B154" i="20"/>
  <c r="B153" i="20"/>
  <c r="B152" i="20"/>
  <c r="B151" i="20"/>
  <c r="B148" i="20"/>
  <c r="B163" i="20"/>
  <c r="B150" i="20"/>
  <c r="B162" i="20"/>
  <c r="B149" i="20"/>
  <c r="B147" i="20"/>
  <c r="B161" i="20"/>
  <c r="B54" i="20"/>
  <c r="B146" i="20"/>
  <c r="B144" i="20"/>
  <c r="B143" i="20"/>
  <c r="B2164" i="20"/>
  <c r="B2156" i="20"/>
  <c r="B2062" i="20"/>
  <c r="B2056" i="20"/>
  <c r="B1429" i="20"/>
  <c r="B1428" i="20"/>
  <c r="B1427" i="20"/>
  <c r="B1426" i="20"/>
  <c r="B1425" i="20"/>
  <c r="B1424" i="20"/>
  <c r="B1423" i="20"/>
  <c r="B1422" i="20"/>
  <c r="B1421" i="20"/>
  <c r="B1420" i="20"/>
  <c r="B1419" i="20"/>
  <c r="B1418" i="20"/>
  <c r="B1417" i="20"/>
  <c r="B1416" i="20"/>
  <c r="B1411" i="20"/>
  <c r="B1410" i="20"/>
  <c r="B1409" i="20"/>
  <c r="B1408" i="20"/>
  <c r="B1407" i="20"/>
  <c r="B1406" i="20"/>
  <c r="B1405" i="20"/>
  <c r="B1404" i="20"/>
  <c r="B1403" i="20"/>
  <c r="B1402" i="20"/>
  <c r="B1401" i="20"/>
  <c r="B1400" i="20"/>
  <c r="B1399" i="20"/>
  <c r="B1398" i="20"/>
  <c r="B1397" i="20"/>
  <c r="B1396" i="20"/>
  <c r="B1395" i="20"/>
  <c r="B1394" i="20"/>
  <c r="B1393" i="20"/>
  <c r="B1392" i="20"/>
  <c r="B1391" i="20"/>
  <c r="B1390" i="20"/>
  <c r="B1389" i="20"/>
  <c r="B1388" i="20"/>
  <c r="B1387" i="20"/>
  <c r="B1386" i="20"/>
  <c r="B1385" i="20"/>
  <c r="B1384" i="20"/>
  <c r="B1383" i="20"/>
  <c r="B1382" i="20"/>
  <c r="B1381" i="20"/>
  <c r="B1380" i="20"/>
  <c r="B1379" i="20"/>
  <c r="B1378" i="20"/>
  <c r="B169" i="20"/>
  <c r="B927" i="20"/>
  <c r="B926" i="20"/>
  <c r="B924" i="20"/>
  <c r="B923" i="20"/>
  <c r="B922" i="20"/>
  <c r="B921" i="20"/>
  <c r="B920" i="20"/>
  <c r="B919" i="20"/>
  <c r="B918" i="20"/>
  <c r="B917" i="20"/>
  <c r="B916" i="20"/>
  <c r="B897" i="20"/>
  <c r="B896" i="20"/>
  <c r="B895" i="20"/>
  <c r="B894" i="20"/>
  <c r="B893" i="20"/>
  <c r="B892" i="20"/>
  <c r="B891" i="20"/>
  <c r="B890" i="20"/>
  <c r="B889" i="20"/>
  <c r="B888" i="20"/>
  <c r="B887" i="20"/>
  <c r="B886" i="20"/>
  <c r="B885" i="20"/>
  <c r="B884" i="20"/>
  <c r="B883" i="20"/>
  <c r="B882" i="20"/>
  <c r="B880" i="20"/>
  <c r="B879" i="20"/>
  <c r="B878" i="20"/>
  <c r="B877" i="20"/>
  <c r="B873" i="20"/>
  <c r="B872" i="20"/>
  <c r="B871" i="20"/>
  <c r="B870" i="20"/>
  <c r="B869" i="20"/>
  <c r="B868" i="20"/>
  <c r="B867" i="20"/>
  <c r="B866" i="20"/>
  <c r="B865" i="20"/>
  <c r="B864" i="20"/>
  <c r="B863" i="20"/>
  <c r="B862" i="20"/>
  <c r="B861" i="20"/>
  <c r="B860" i="20"/>
  <c r="B859" i="20"/>
  <c r="B858" i="20"/>
  <c r="B857" i="20"/>
  <c r="B847" i="20"/>
  <c r="B846" i="20"/>
  <c r="B845" i="20"/>
  <c r="B844" i="20"/>
  <c r="B843" i="20"/>
  <c r="B842" i="20"/>
  <c r="B841" i="20"/>
  <c r="B840" i="20"/>
  <c r="B839" i="20"/>
  <c r="B838" i="20"/>
  <c r="B837" i="20"/>
  <c r="B836" i="20"/>
  <c r="B835" i="20"/>
  <c r="B831" i="20"/>
  <c r="B830" i="20"/>
  <c r="B829" i="20"/>
  <c r="B828" i="20"/>
  <c r="B827" i="20"/>
  <c r="B826" i="20"/>
  <c r="B825" i="20"/>
  <c r="B818" i="20"/>
  <c r="B816" i="20"/>
  <c r="B815" i="20"/>
  <c r="B814" i="20"/>
  <c r="B813" i="20"/>
  <c r="B811" i="20"/>
  <c r="B809" i="20"/>
  <c r="B808" i="20"/>
  <c r="B789" i="20"/>
  <c r="B788" i="20"/>
  <c r="B787" i="20"/>
  <c r="B777" i="20"/>
  <c r="B776" i="20"/>
  <c r="B775" i="20"/>
  <c r="B774" i="20"/>
  <c r="B773" i="20"/>
  <c r="B770" i="20"/>
  <c r="B769" i="20"/>
  <c r="B768" i="20"/>
  <c r="B767" i="20"/>
  <c r="B766" i="20"/>
  <c r="B765" i="20"/>
  <c r="B764" i="20"/>
  <c r="B763" i="20"/>
  <c r="B762" i="20"/>
  <c r="B761" i="20"/>
  <c r="B760" i="20"/>
  <c r="B759" i="20"/>
  <c r="B697" i="20"/>
  <c r="B696" i="20"/>
  <c r="B695" i="20"/>
  <c r="B694" i="20"/>
  <c r="B693" i="20"/>
  <c r="B692" i="20"/>
  <c r="B691" i="20"/>
  <c r="B690" i="20"/>
  <c r="B689" i="20"/>
  <c r="B688" i="20"/>
  <c r="B687" i="20"/>
  <c r="B686" i="20"/>
  <c r="B685" i="20"/>
  <c r="B684" i="20"/>
  <c r="B683" i="20"/>
  <c r="B682" i="20"/>
  <c r="B681" i="20"/>
  <c r="B680" i="20"/>
  <c r="B679" i="20"/>
  <c r="B678" i="20"/>
  <c r="B677" i="20"/>
  <c r="B676" i="20"/>
  <c r="B675" i="20"/>
  <c r="B674" i="20"/>
  <c r="B673" i="20"/>
  <c r="B672" i="20"/>
  <c r="B671" i="20"/>
  <c r="B670" i="20"/>
  <c r="B669" i="20"/>
  <c r="B668" i="20"/>
  <c r="B667" i="20"/>
  <c r="B666" i="20"/>
  <c r="B665" i="20"/>
  <c r="B664" i="20"/>
  <c r="B663" i="20"/>
  <c r="B662" i="20"/>
  <c r="B661" i="20"/>
  <c r="B660" i="20"/>
  <c r="B659" i="20"/>
  <c r="B658" i="20"/>
  <c r="B657" i="20"/>
  <c r="B656" i="20"/>
  <c r="B655" i="20"/>
  <c r="B654" i="20"/>
  <c r="B653" i="20"/>
  <c r="B652" i="20"/>
  <c r="B651" i="20"/>
  <c r="B650" i="20"/>
  <c r="B649" i="20"/>
  <c r="B648" i="20"/>
  <c r="B647" i="20"/>
  <c r="B646" i="20"/>
  <c r="B645" i="20"/>
  <c r="B644" i="20"/>
  <c r="B643" i="20"/>
  <c r="B642" i="20"/>
  <c r="B641" i="20"/>
  <c r="B640" i="20"/>
  <c r="B639" i="20"/>
  <c r="B638" i="20"/>
  <c r="B637" i="20"/>
  <c r="B636" i="20"/>
  <c r="B635" i="20"/>
  <c r="B634" i="20"/>
  <c r="B633" i="20"/>
  <c r="B632" i="20"/>
  <c r="B631" i="20"/>
  <c r="B630" i="20"/>
  <c r="B629" i="20"/>
  <c r="B628" i="20"/>
  <c r="B627" i="20"/>
  <c r="B626" i="20"/>
  <c r="B625" i="20"/>
  <c r="B624" i="20"/>
  <c r="B623" i="20"/>
  <c r="B622" i="20"/>
  <c r="B621" i="20"/>
  <c r="B620" i="20"/>
  <c r="B619" i="20"/>
  <c r="B618" i="20"/>
  <c r="B603" i="20"/>
  <c r="B602" i="20"/>
  <c r="B601" i="20"/>
  <c r="B600" i="20"/>
  <c r="B597" i="20"/>
  <c r="B594" i="20"/>
  <c r="B593" i="20"/>
  <c r="B592" i="20"/>
  <c r="B591" i="20"/>
  <c r="B590" i="20"/>
  <c r="B589" i="20"/>
  <c r="B588" i="20"/>
  <c r="B587" i="20"/>
  <c r="B586" i="20"/>
  <c r="B585" i="20"/>
  <c r="B584" i="20"/>
  <c r="B583" i="20"/>
  <c r="B582" i="20"/>
  <c r="B581" i="20"/>
  <c r="B580" i="20"/>
  <c r="B579" i="20"/>
  <c r="B576" i="20"/>
  <c r="B575" i="20"/>
  <c r="B574" i="20"/>
  <c r="B569" i="20"/>
  <c r="B568" i="20"/>
  <c r="B566" i="20"/>
  <c r="B563" i="20"/>
  <c r="B562" i="20"/>
  <c r="B561" i="20"/>
  <c r="B560" i="20"/>
  <c r="B558" i="20"/>
  <c r="B557" i="20"/>
  <c r="B556" i="20"/>
  <c r="B168" i="20"/>
  <c r="B167" i="20"/>
  <c r="B541" i="20"/>
  <c r="B538" i="20"/>
  <c r="B536" i="20"/>
  <c r="B473" i="20"/>
  <c r="B170" i="20"/>
  <c r="B82" i="20"/>
  <c r="B81" i="20"/>
  <c r="B383" i="20"/>
  <c r="B382" i="20"/>
  <c r="B381" i="20"/>
  <c r="B380" i="20"/>
  <c r="B379" i="20"/>
  <c r="B378" i="20"/>
  <c r="B377" i="20"/>
  <c r="B376" i="20"/>
  <c r="B375" i="20"/>
  <c r="B374" i="20"/>
  <c r="B373" i="20"/>
  <c r="B372" i="20"/>
  <c r="B371" i="20"/>
  <c r="B370" i="20"/>
  <c r="B369" i="20"/>
  <c r="B368" i="20"/>
  <c r="B367" i="20"/>
  <c r="B366" i="20"/>
  <c r="B365" i="20"/>
  <c r="B364" i="20"/>
  <c r="B363" i="20"/>
  <c r="B362" i="20"/>
  <c r="B361" i="20"/>
  <c r="B360" i="20"/>
  <c r="B359" i="20"/>
  <c r="B358" i="20"/>
  <c r="B357" i="20"/>
  <c r="B356" i="20"/>
  <c r="B347" i="20"/>
  <c r="B346" i="20"/>
  <c r="B341" i="20"/>
  <c r="B340" i="20"/>
  <c r="B335" i="20"/>
  <c r="B333" i="20"/>
  <c r="B332" i="20"/>
  <c r="B331" i="20"/>
  <c r="B330" i="20"/>
  <c r="B329" i="20"/>
  <c r="B355" i="20"/>
  <c r="B325" i="20"/>
  <c r="B354" i="20"/>
  <c r="B324" i="20"/>
  <c r="B321" i="20"/>
  <c r="B319" i="20"/>
  <c r="B300" i="20"/>
  <c r="B298" i="20"/>
  <c r="B296" i="20"/>
  <c r="B291" i="20"/>
  <c r="B290" i="20"/>
  <c r="B288" i="20"/>
  <c r="B287" i="20"/>
  <c r="B286" i="20"/>
  <c r="B281" i="20"/>
  <c r="B280" i="20"/>
  <c r="B278" i="20"/>
  <c r="B273" i="20"/>
  <c r="B272" i="20"/>
  <c r="B271" i="20"/>
  <c r="B270" i="20"/>
  <c r="B269" i="20"/>
  <c r="B266" i="20"/>
  <c r="B265" i="20"/>
  <c r="B244" i="20"/>
  <c r="B239" i="20"/>
  <c r="B232" i="20"/>
  <c r="B231" i="20"/>
  <c r="B217" i="20"/>
  <c r="B216" i="20"/>
  <c r="B211" i="20"/>
  <c r="B210" i="20"/>
  <c r="B207" i="20"/>
  <c r="B206" i="20"/>
  <c r="B204" i="20"/>
  <c r="B184" i="20"/>
  <c r="B178" i="20"/>
  <c r="B468" i="20"/>
  <c r="B467" i="20"/>
  <c r="B445" i="20"/>
  <c r="B442" i="20"/>
  <c r="B441" i="20"/>
  <c r="B177" i="20"/>
  <c r="B176" i="20"/>
  <c r="B175" i="20"/>
  <c r="B173" i="20"/>
  <c r="B165" i="20"/>
  <c r="B142" i="20"/>
  <c r="B141" i="20"/>
  <c r="B140" i="20"/>
  <c r="B139" i="20"/>
  <c r="B138" i="20"/>
  <c r="B137" i="20"/>
  <c r="B136" i="20"/>
  <c r="B135" i="20"/>
  <c r="B134" i="20"/>
  <c r="B131" i="20"/>
  <c r="B127" i="20"/>
  <c r="B126" i="20"/>
  <c r="B125" i="20"/>
  <c r="B124" i="20"/>
  <c r="B123" i="20"/>
  <c r="B122" i="20"/>
  <c r="B121" i="20"/>
  <c r="B120" i="20"/>
  <c r="B119" i="20"/>
  <c r="B118" i="20"/>
  <c r="B117" i="20"/>
  <c r="B116" i="20"/>
  <c r="B115" i="20"/>
  <c r="B114" i="20"/>
  <c r="B113" i="20"/>
  <c r="B112" i="20"/>
  <c r="B111" i="20"/>
  <c r="B110" i="20"/>
  <c r="B109" i="20"/>
  <c r="B108" i="20"/>
  <c r="B107" i="20"/>
  <c r="B106" i="20"/>
  <c r="B105" i="20"/>
  <c r="B104" i="20"/>
  <c r="B101" i="20"/>
  <c r="B94" i="20"/>
  <c r="B92" i="20"/>
  <c r="B76" i="20"/>
  <c r="B75" i="20"/>
  <c r="B58" i="20"/>
  <c r="B56" i="20"/>
  <c r="E1439" i="20"/>
  <c r="E1438" i="20"/>
  <c r="E1437" i="20"/>
  <c r="E1436" i="20"/>
  <c r="E1435" i="20"/>
  <c r="E439" i="20"/>
  <c r="AK5" i="20" s="1"/>
  <c r="B2064" i="20"/>
  <c r="F2064" i="20"/>
  <c r="B1599" i="20"/>
  <c r="F2792" i="20"/>
  <c r="F2568" i="20"/>
  <c r="F2565" i="20"/>
  <c r="F2562" i="20"/>
  <c r="F2559" i="20"/>
  <c r="F2542" i="20"/>
  <c r="B444" i="20"/>
  <c r="F444" i="20"/>
  <c r="B1637" i="20"/>
  <c r="B1116" i="20"/>
  <c r="B1117" i="20"/>
  <c r="AK2929" i="20" l="1"/>
  <c r="AK2931" i="20"/>
  <c r="AK2930" i="20"/>
  <c r="AK1437" i="20"/>
  <c r="AK2934" i="20"/>
  <c r="AK152" i="20"/>
  <c r="AK1438" i="20"/>
  <c r="AK39" i="20"/>
  <c r="AK2064" i="20"/>
  <c r="AK366" i="20"/>
  <c r="AK575" i="20"/>
  <c r="AK625" i="20"/>
  <c r="AK656" i="20"/>
  <c r="AK686" i="20"/>
  <c r="AK788" i="20"/>
  <c r="AK858" i="20"/>
  <c r="AK892" i="20"/>
  <c r="AK710" i="20"/>
  <c r="AK999" i="20"/>
  <c r="AK163" i="20"/>
  <c r="AK19" i="20"/>
  <c r="AK2259" i="20"/>
  <c r="AK367" i="20"/>
  <c r="AK576" i="20"/>
  <c r="AK626" i="20"/>
  <c r="AK657" i="20"/>
  <c r="AK687" i="20"/>
  <c r="AK789" i="20"/>
  <c r="AK859" i="20"/>
  <c r="AK893" i="20"/>
  <c r="AK387" i="20"/>
  <c r="AK605" i="20"/>
  <c r="AK821" i="20"/>
  <c r="AK250" i="20"/>
  <c r="AK1000" i="20"/>
  <c r="AK703" i="20"/>
  <c r="AK1042" i="20"/>
  <c r="AK139" i="20"/>
  <c r="AK131" i="20"/>
  <c r="AK20" i="20"/>
  <c r="AK1496" i="20"/>
  <c r="AK1471" i="20"/>
  <c r="AK1497" i="20"/>
  <c r="AK76" i="20"/>
  <c r="AK137" i="20"/>
  <c r="AK1435" i="20"/>
  <c r="AK1783" i="20"/>
  <c r="AK2932" i="20"/>
  <c r="AK142" i="20"/>
  <c r="AK123" i="20"/>
  <c r="AK23" i="20"/>
  <c r="AK92" i="20"/>
  <c r="AK371" i="20"/>
  <c r="AK582" i="20"/>
  <c r="AK630" i="20"/>
  <c r="AK661" i="20"/>
  <c r="AK691" i="20"/>
  <c r="AK814" i="20"/>
  <c r="AK863" i="20"/>
  <c r="AK897" i="20"/>
  <c r="AK722" i="20"/>
  <c r="AK75" i="20"/>
  <c r="AK134" i="20"/>
  <c r="AK24" i="20"/>
  <c r="AK94" i="20"/>
  <c r="AK372" i="20"/>
  <c r="AK583" i="20"/>
  <c r="AK631" i="20"/>
  <c r="AK662" i="20"/>
  <c r="AK692" i="20"/>
  <c r="AK815" i="20"/>
  <c r="AK864" i="20"/>
  <c r="AK916" i="20"/>
  <c r="AK393" i="20"/>
  <c r="AK699" i="20"/>
  <c r="AK822" i="20"/>
  <c r="AK817" i="20"/>
  <c r="AK1045" i="20"/>
  <c r="AK727" i="20"/>
  <c r="AK1602" i="20"/>
  <c r="AK144" i="20"/>
  <c r="AK125" i="20"/>
  <c r="AK29" i="20"/>
  <c r="AK1585" i="20"/>
  <c r="AK1475" i="20"/>
  <c r="AK2056" i="20"/>
  <c r="AK112" i="20"/>
  <c r="AK1439" i="20"/>
  <c r="AK439" i="20"/>
  <c r="AK331" i="20"/>
  <c r="AK610" i="20"/>
  <c r="AK2300" i="20"/>
  <c r="AK1043" i="20"/>
  <c r="AK875" i="20"/>
  <c r="AK848" i="20"/>
  <c r="AK715" i="20"/>
  <c r="AK704" i="20"/>
  <c r="AK391" i="20"/>
  <c r="AK896" i="20"/>
  <c r="AK867" i="20"/>
  <c r="AK830" i="20"/>
  <c r="AK766" i="20"/>
  <c r="AK680" i="20"/>
  <c r="AK655" i="20"/>
  <c r="AK629" i="20"/>
  <c r="AK586" i="20"/>
  <c r="AK380" i="20"/>
  <c r="AK347" i="20"/>
  <c r="AK15" i="20"/>
  <c r="AK56" i="20"/>
  <c r="AK122" i="20"/>
  <c r="AK146" i="20"/>
  <c r="AK706" i="20"/>
  <c r="AK851" i="20"/>
  <c r="AK395" i="20"/>
  <c r="AK918" i="20"/>
  <c r="AK871" i="20"/>
  <c r="AK837" i="20"/>
  <c r="AK770" i="20"/>
  <c r="AK684" i="20"/>
  <c r="AK659" i="20"/>
  <c r="AK633" i="20"/>
  <c r="AK590" i="20"/>
  <c r="AK536" i="20"/>
  <c r="AK359" i="20"/>
  <c r="AK14" i="20"/>
  <c r="AK30" i="20"/>
  <c r="AK110" i="20"/>
  <c r="AK155" i="20"/>
  <c r="AK753" i="20"/>
  <c r="AK997" i="20"/>
  <c r="AK903" i="20"/>
  <c r="AK1601" i="20"/>
  <c r="AK535" i="20"/>
  <c r="AK911" i="20"/>
  <c r="AK833" i="20"/>
  <c r="AK701" i="20"/>
  <c r="AK400" i="20"/>
  <c r="AK2062" i="20"/>
  <c r="AK884" i="20"/>
  <c r="AK846" i="20"/>
  <c r="AK808" i="20"/>
  <c r="AK693" i="20"/>
  <c r="AK668" i="20"/>
  <c r="AK642" i="20"/>
  <c r="AK603" i="20"/>
  <c r="AK568" i="20"/>
  <c r="AK368" i="20"/>
  <c r="AK324" i="20"/>
  <c r="AK2925" i="20"/>
  <c r="AK2920" i="20"/>
  <c r="AK2905" i="20"/>
  <c r="AK2890" i="20"/>
  <c r="AK2875" i="20"/>
  <c r="AK2860" i="20"/>
  <c r="AK2845" i="20"/>
  <c r="AK2830" i="20"/>
  <c r="AK2815" i="20"/>
  <c r="AK2800" i="20"/>
  <c r="AK2785" i="20"/>
  <c r="AK2770" i="20"/>
  <c r="AK2755" i="20"/>
  <c r="AK2740" i="20"/>
  <c r="AK2725" i="20"/>
  <c r="AK2710" i="20"/>
  <c r="AK2695" i="20"/>
  <c r="AK2680" i="20"/>
  <c r="AK2919" i="20"/>
  <c r="AK2904" i="20"/>
  <c r="AK2889" i="20"/>
  <c r="AK2874" i="20"/>
  <c r="AK2859" i="20"/>
  <c r="AK2844" i="20"/>
  <c r="AK2829" i="20"/>
  <c r="AK2814" i="20"/>
  <c r="AK2799" i="20"/>
  <c r="AK2784" i="20"/>
  <c r="AK2769" i="20"/>
  <c r="AK2754" i="20"/>
  <c r="AK2739" i="20"/>
  <c r="AK2724" i="20"/>
  <c r="AK2709" i="20"/>
  <c r="AK2888" i="20"/>
  <c r="AK2843" i="20"/>
  <c r="AK2798" i="20"/>
  <c r="AK2753" i="20"/>
  <c r="AK2708" i="20"/>
  <c r="AK2684" i="20"/>
  <c r="AK2663" i="20"/>
  <c r="AK2648" i="20"/>
  <c r="AK2633" i="20"/>
  <c r="AK2618" i="20"/>
  <c r="AK2603" i="20"/>
  <c r="AK2588" i="20"/>
  <c r="AK2573" i="20"/>
  <c r="AK2558" i="20"/>
  <c r="AK2543" i="20"/>
  <c r="AK2528" i="20"/>
  <c r="AK2513" i="20"/>
  <c r="AK2885" i="20"/>
  <c r="AK2840" i="20"/>
  <c r="AK2795" i="20"/>
  <c r="AK2750" i="20"/>
  <c r="AK2705" i="20"/>
  <c r="AK2685" i="20"/>
  <c r="AK2664" i="20"/>
  <c r="AK2649" i="20"/>
  <c r="AK2634" i="20"/>
  <c r="AK2619" i="20"/>
  <c r="AK2604" i="20"/>
  <c r="AK2589" i="20"/>
  <c r="AK2574" i="20"/>
  <c r="AK2559" i="20"/>
  <c r="AK2544" i="20"/>
  <c r="AK2529" i="20"/>
  <c r="AK2514" i="20"/>
  <c r="AK2891" i="20"/>
  <c r="AK2846" i="20"/>
  <c r="AK2801" i="20"/>
  <c r="AK2756" i="20"/>
  <c r="AK2711" i="20"/>
  <c r="AK2681" i="20"/>
  <c r="AK2662" i="20"/>
  <c r="AK2647" i="20"/>
  <c r="AK2632" i="20"/>
  <c r="AK2617" i="20"/>
  <c r="AK2602" i="20"/>
  <c r="AK2587" i="20"/>
  <c r="AK2572" i="20"/>
  <c r="AK2557" i="20"/>
  <c r="AK2542" i="20"/>
  <c r="AK2527" i="20"/>
  <c r="AK2512" i="20"/>
  <c r="AK2496" i="20"/>
  <c r="AK2481" i="20"/>
  <c r="AK2466" i="20"/>
  <c r="AK2451" i="20"/>
  <c r="AK2436" i="20"/>
  <c r="AK2421" i="20"/>
  <c r="AK2406" i="20"/>
  <c r="AK2391" i="20"/>
  <c r="AK2376" i="20"/>
  <c r="AK2361" i="20"/>
  <c r="AK2346" i="20"/>
  <c r="AK2331" i="20"/>
  <c r="AK2316" i="20"/>
  <c r="AK2298" i="20"/>
  <c r="AK2283" i="20"/>
  <c r="AK2268" i="20"/>
  <c r="AK2506" i="20"/>
  <c r="AK2491" i="20"/>
  <c r="AK2476" i="20"/>
  <c r="AK2461" i="20"/>
  <c r="AK2446" i="20"/>
  <c r="AK2431" i="20"/>
  <c r="AK2416" i="20"/>
  <c r="AK2401" i="20"/>
  <c r="AK2386" i="20"/>
  <c r="AK2371" i="20"/>
  <c r="AK2356" i="20"/>
  <c r="AK2341" i="20"/>
  <c r="AK2326" i="20"/>
  <c r="AK2311" i="20"/>
  <c r="AK2293" i="20"/>
  <c r="AK2278" i="20"/>
  <c r="AK2263" i="20"/>
  <c r="AK2504" i="20"/>
  <c r="AK2489" i="20"/>
  <c r="AK2474" i="20"/>
  <c r="AK2459" i="20"/>
  <c r="AK2444" i="20"/>
  <c r="AK2429" i="20"/>
  <c r="AK2414" i="20"/>
  <c r="AK2399" i="20"/>
  <c r="AK2384" i="20"/>
  <c r="AK2369" i="20"/>
  <c r="AK2354" i="20"/>
  <c r="AK2339" i="20"/>
  <c r="AK2324" i="20"/>
  <c r="AK2309" i="20"/>
  <c r="AK2291" i="20"/>
  <c r="AK2276" i="20"/>
  <c r="AK2261" i="20"/>
  <c r="AK2248" i="20"/>
  <c r="AK2238" i="20"/>
  <c r="AK2228" i="20"/>
  <c r="AK2218" i="20"/>
  <c r="AK2208" i="20"/>
  <c r="AK2198" i="20"/>
  <c r="AK2188" i="20"/>
  <c r="AK2178" i="20"/>
  <c r="AK2168" i="20"/>
  <c r="AK2154" i="20"/>
  <c r="AK2144" i="20"/>
  <c r="AK2134" i="20"/>
  <c r="AK2124" i="20"/>
  <c r="AK2114" i="20"/>
  <c r="AK2104" i="20"/>
  <c r="AK2094" i="20"/>
  <c r="AK2082" i="20"/>
  <c r="AK2249" i="20"/>
  <c r="AK2239" i="20"/>
  <c r="AK2229" i="20"/>
  <c r="AK2219" i="20"/>
  <c r="AK2209" i="20"/>
  <c r="AK2199" i="20"/>
  <c r="AK2189" i="20"/>
  <c r="AK2179" i="20"/>
  <c r="AK2169" i="20"/>
  <c r="AK2159" i="20"/>
  <c r="AK2149" i="20"/>
  <c r="AK2139" i="20"/>
  <c r="AK2129" i="20"/>
  <c r="AK2119" i="20"/>
  <c r="AK2109" i="20"/>
  <c r="AK2099" i="20"/>
  <c r="AK2089" i="20"/>
  <c r="AK2074" i="20"/>
  <c r="AK2060" i="20"/>
  <c r="AK2048" i="20"/>
  <c r="AK2038" i="20"/>
  <c r="AK2028" i="20"/>
  <c r="AK2018" i="20"/>
  <c r="AK2008" i="20"/>
  <c r="AK1998" i="20"/>
  <c r="AK1988" i="20"/>
  <c r="AK1978" i="20"/>
  <c r="AK1968" i="20"/>
  <c r="AK1958" i="20"/>
  <c r="AK1948" i="20"/>
  <c r="AK1938" i="20"/>
  <c r="AK1928" i="20"/>
  <c r="AK1918" i="20"/>
  <c r="AK1908" i="20"/>
  <c r="AK1898" i="20"/>
  <c r="AK1888" i="20"/>
  <c r="AK1878" i="20"/>
  <c r="AK1868" i="20"/>
  <c r="AK1858" i="20"/>
  <c r="AK1848" i="20"/>
  <c r="AK1838" i="20"/>
  <c r="AK1828" i="20"/>
  <c r="AK1818" i="20"/>
  <c r="AK1808" i="20"/>
  <c r="AK1798" i="20"/>
  <c r="AK1788" i="20"/>
  <c r="AK1778" i="20"/>
  <c r="AK1768" i="20"/>
  <c r="AK1757" i="20"/>
  <c r="AK1747" i="20"/>
  <c r="AK1737" i="20"/>
  <c r="AK1727" i="20"/>
  <c r="AK1717" i="20"/>
  <c r="AK1706" i="20"/>
  <c r="AK1695" i="20"/>
  <c r="AK1684" i="20"/>
  <c r="AK1674" i="20"/>
  <c r="AK1664" i="20"/>
  <c r="AK1654" i="20"/>
  <c r="AK1642" i="20"/>
  <c r="AK1632" i="20"/>
  <c r="AK1622" i="20"/>
  <c r="AK1612" i="20"/>
  <c r="AK1596" i="20"/>
  <c r="AK1582" i="20"/>
  <c r="AK1570" i="20"/>
  <c r="AK1560" i="20"/>
  <c r="AK1550" i="20"/>
  <c r="AK1540" i="20"/>
  <c r="AK1530" i="20"/>
  <c r="AK1520" i="20"/>
  <c r="AK1510" i="20"/>
  <c r="AK1500" i="20"/>
  <c r="AK1488" i="20"/>
  <c r="AK1478" i="20"/>
  <c r="AK1466" i="20"/>
  <c r="AK1456" i="20"/>
  <c r="AK2077" i="20"/>
  <c r="AK2067" i="20"/>
  <c r="AK2057" i="20"/>
  <c r="AK2047" i="20"/>
  <c r="AK2037" i="20"/>
  <c r="AK2027" i="20"/>
  <c r="AK2017" i="20"/>
  <c r="AK2007" i="20"/>
  <c r="AK1997" i="20"/>
  <c r="AK1987" i="20"/>
  <c r="AK1977" i="20"/>
  <c r="AK1967" i="20"/>
  <c r="AK1957" i="20"/>
  <c r="AK1947" i="20"/>
  <c r="AK1937" i="20"/>
  <c r="AK1927" i="20"/>
  <c r="AK1917" i="20"/>
  <c r="AK1907" i="20"/>
  <c r="AK1897" i="20"/>
  <c r="AK1887" i="20"/>
  <c r="AK1877" i="20"/>
  <c r="AK1867" i="20"/>
  <c r="AK1857" i="20"/>
  <c r="AK1847" i="20"/>
  <c r="AK1837" i="20"/>
  <c r="AK1827" i="20"/>
  <c r="AK1817" i="20"/>
  <c r="AK1807" i="20"/>
  <c r="AK1797" i="20"/>
  <c r="AK2079" i="20"/>
  <c r="AK1773" i="20"/>
  <c r="AK1756" i="20"/>
  <c r="AK1746" i="20"/>
  <c r="AK1736" i="20"/>
  <c r="AK1726" i="20"/>
  <c r="AK1716" i="20"/>
  <c r="AK1705" i="20"/>
  <c r="AK1694" i="20"/>
  <c r="AK1683" i="20"/>
  <c r="AK1673" i="20"/>
  <c r="AK1663" i="20"/>
  <c r="AK1651" i="20"/>
  <c r="AK1641" i="20"/>
  <c r="AK1631" i="20"/>
  <c r="AK1621" i="20"/>
  <c r="AK1611" i="20"/>
  <c r="AK1597" i="20"/>
  <c r="AK1587" i="20"/>
  <c r="AK1575" i="20"/>
  <c r="AK1563" i="20"/>
  <c r="AK1553" i="20"/>
  <c r="AK1543" i="20"/>
  <c r="AK1533" i="20"/>
  <c r="AK1523" i="20"/>
  <c r="AK1513" i="20"/>
  <c r="AK1503" i="20"/>
  <c r="AK1491" i="20"/>
  <c r="AK1481" i="20"/>
  <c r="AK1463" i="20"/>
  <c r="AK1453" i="20"/>
  <c r="AK1443" i="20"/>
  <c r="AK1433" i="20"/>
  <c r="AK1423" i="20"/>
  <c r="AK1413" i="20"/>
  <c r="AK1403" i="20"/>
  <c r="AK1393" i="20"/>
  <c r="AK1383" i="20"/>
  <c r="AK1373" i="20"/>
  <c r="AK1363" i="20"/>
  <c r="AK1350" i="20"/>
  <c r="AK1340" i="20"/>
  <c r="AK1330" i="20"/>
  <c r="AK1320" i="20"/>
  <c r="AK1310" i="20"/>
  <c r="AK1300" i="20"/>
  <c r="AK1290" i="20"/>
  <c r="AK1280" i="20"/>
  <c r="AK1270" i="20"/>
  <c r="AK1260" i="20"/>
  <c r="AK1250" i="20"/>
  <c r="AK1240" i="20"/>
  <c r="AK1230" i="20"/>
  <c r="AK1220" i="20"/>
  <c r="AK1210" i="20"/>
  <c r="AK1200" i="20"/>
  <c r="AK1190" i="20"/>
  <c r="AK1180" i="20"/>
  <c r="AK1170" i="20"/>
  <c r="AK1160" i="20"/>
  <c r="AK1150" i="20"/>
  <c r="AK1140" i="20"/>
  <c r="AK1126" i="20"/>
  <c r="AK1116" i="20"/>
  <c r="AK1106" i="20"/>
  <c r="AJ1360" i="20"/>
  <c r="AK1430" i="20"/>
  <c r="AK1420" i="20"/>
  <c r="AK1410" i="20"/>
  <c r="AK1400" i="20"/>
  <c r="AK1390" i="20"/>
  <c r="AK1380" i="20"/>
  <c r="AK1370" i="20"/>
  <c r="AJ1359" i="20"/>
  <c r="AK1347" i="20"/>
  <c r="AK1337" i="20"/>
  <c r="AK1327" i="20"/>
  <c r="AK1317" i="20"/>
  <c r="AK1307" i="20"/>
  <c r="AK1297" i="20"/>
  <c r="AK1287" i="20"/>
  <c r="AK1277" i="20"/>
  <c r="AK1267" i="20"/>
  <c r="AK1257" i="20"/>
  <c r="AK1247" i="20"/>
  <c r="AK1237" i="20"/>
  <c r="AK1227" i="20"/>
  <c r="AK1217" i="20"/>
  <c r="AK1207" i="20"/>
  <c r="AK1197" i="20"/>
  <c r="AK1187" i="20"/>
  <c r="AK1177" i="20"/>
  <c r="AK1167" i="20"/>
  <c r="AK1157" i="20"/>
  <c r="AK1147" i="20"/>
  <c r="AK1137" i="20"/>
  <c r="AK1121" i="20"/>
  <c r="AK1111" i="20"/>
  <c r="AK1097" i="20"/>
  <c r="AK1087" i="20"/>
  <c r="AK1077" i="20"/>
  <c r="AK1067" i="20"/>
  <c r="AK1057" i="20"/>
  <c r="AK1039" i="20"/>
  <c r="AK1029" i="20"/>
  <c r="AK1019" i="20"/>
  <c r="AK1009" i="20"/>
  <c r="AK991" i="20"/>
  <c r="AK981" i="20"/>
  <c r="AK969" i="20"/>
  <c r="AK959" i="20"/>
  <c r="AK949" i="20"/>
  <c r="AK939" i="20"/>
  <c r="AK925" i="20"/>
  <c r="AK803" i="20"/>
  <c r="AK793" i="20"/>
  <c r="AK757" i="20"/>
  <c r="AK739" i="20"/>
  <c r="AK617" i="20"/>
  <c r="AK577" i="20"/>
  <c r="AK555" i="20"/>
  <c r="AK545" i="20"/>
  <c r="AK531" i="20"/>
  <c r="AK521" i="20"/>
  <c r="AK511" i="20"/>
  <c r="AK501" i="20"/>
  <c r="AK491" i="20"/>
  <c r="AK481" i="20"/>
  <c r="AK471" i="20"/>
  <c r="AK461" i="20"/>
  <c r="AK451" i="20"/>
  <c r="AK441" i="20"/>
  <c r="AK429" i="20"/>
  <c r="AK419" i="20"/>
  <c r="AK1094" i="20"/>
  <c r="AK1084" i="20"/>
  <c r="AK1074" i="20"/>
  <c r="AK1064" i="20"/>
  <c r="AK1054" i="20"/>
  <c r="AK1036" i="20"/>
  <c r="AK1026" i="20"/>
  <c r="AK1016" i="20"/>
  <c r="AK1006" i="20"/>
  <c r="AK988" i="20"/>
  <c r="AK978" i="20"/>
  <c r="AK968" i="20"/>
  <c r="AK958" i="20"/>
  <c r="AK948" i="20"/>
  <c r="AK938" i="20"/>
  <c r="AK806" i="20"/>
  <c r="AK796" i="20"/>
  <c r="AK784" i="20"/>
  <c r="AK746" i="20"/>
  <c r="AK736" i="20"/>
  <c r="AK612" i="20"/>
  <c r="AK570" i="20"/>
  <c r="AK548" i="20"/>
  <c r="AK538" i="20"/>
  <c r="AK526" i="20"/>
  <c r="AK516" i="20"/>
  <c r="AK506" i="20"/>
  <c r="AK496" i="20"/>
  <c r="AK486" i="20"/>
  <c r="AK476" i="20"/>
  <c r="AK466" i="20"/>
  <c r="AK456" i="20"/>
  <c r="AK446" i="20"/>
  <c r="AK436" i="20"/>
  <c r="AK426" i="20"/>
  <c r="AK416" i="20"/>
  <c r="AK406" i="20"/>
  <c r="AK336" i="20"/>
  <c r="AK320" i="20"/>
  <c r="AK310" i="20"/>
  <c r="AK300" i="20"/>
  <c r="AK290" i="20"/>
  <c r="AK280" i="20"/>
  <c r="AK270" i="20"/>
  <c r="AK260" i="20"/>
  <c r="AK248" i="20"/>
  <c r="AK238" i="20"/>
  <c r="AK228" i="20"/>
  <c r="AK218" i="20"/>
  <c r="AK208" i="20"/>
  <c r="AK198" i="20"/>
  <c r="AK188" i="20"/>
  <c r="AK178" i="20"/>
  <c r="AK168" i="20"/>
  <c r="AK128" i="20"/>
  <c r="AK90" i="20"/>
  <c r="AK80" i="20"/>
  <c r="AK409" i="20"/>
  <c r="AK343" i="20"/>
  <c r="AK321" i="20"/>
  <c r="AK311" i="20"/>
  <c r="AK301" i="20"/>
  <c r="AK291" i="20"/>
  <c r="AK281" i="20"/>
  <c r="AK271" i="20"/>
  <c r="AK261" i="20"/>
  <c r="AK251" i="20"/>
  <c r="AK239" i="20"/>
  <c r="AK229" i="20"/>
  <c r="AK219" i="20"/>
  <c r="AK209" i="20"/>
  <c r="AK199" i="20"/>
  <c r="AK189" i="20"/>
  <c r="AK179" i="20"/>
  <c r="AK169" i="20"/>
  <c r="AK105" i="20"/>
  <c r="AK95" i="20"/>
  <c r="AK85" i="20"/>
  <c r="AK74" i="20"/>
  <c r="AK64" i="20"/>
  <c r="AK50" i="20"/>
  <c r="AK40" i="20"/>
  <c r="AK69" i="20"/>
  <c r="AK59" i="20"/>
  <c r="AK47" i="20"/>
  <c r="AK1044" i="20"/>
  <c r="AK700" i="20"/>
  <c r="AK1600" i="20"/>
  <c r="AK998" i="20"/>
  <c r="AK810" i="20"/>
  <c r="AK906" i="20"/>
  <c r="AK723" i="20"/>
  <c r="AK698" i="20"/>
  <c r="AK386" i="20"/>
  <c r="AK891" i="20"/>
  <c r="AK862" i="20"/>
  <c r="AK825" i="20"/>
  <c r="AK761" i="20"/>
  <c r="AK675" i="20"/>
  <c r="AK650" i="20"/>
  <c r="AK624" i="20"/>
  <c r="AK581" i="20"/>
  <c r="AK375" i="20"/>
  <c r="AK333" i="20"/>
  <c r="AK10" i="20"/>
  <c r="AK106" i="20"/>
  <c r="AK136" i="20"/>
  <c r="AK141" i="20"/>
  <c r="AK820" i="20"/>
  <c r="AK390" i="20"/>
  <c r="AK895" i="20"/>
  <c r="AK866" i="20"/>
  <c r="AK829" i="20"/>
  <c r="AK765" i="20"/>
  <c r="AK679" i="20"/>
  <c r="AK654" i="20"/>
  <c r="AK628" i="20"/>
  <c r="AK585" i="20"/>
  <c r="AK379" i="20"/>
  <c r="AK346" i="20"/>
  <c r="AK9" i="20"/>
  <c r="AK21" i="20"/>
  <c r="AK126" i="20"/>
  <c r="AK150" i="20"/>
  <c r="AK915" i="20"/>
  <c r="AK771" i="20"/>
  <c r="AK717" i="20"/>
  <c r="AK1128" i="20"/>
  <c r="AK750" i="20"/>
  <c r="AK913" i="20"/>
  <c r="AK899" i="20"/>
  <c r="AK611" i="20"/>
  <c r="AK394" i="20"/>
  <c r="AK922" i="20"/>
  <c r="AK878" i="20"/>
  <c r="AK841" i="20"/>
  <c r="AK776" i="20"/>
  <c r="AK688" i="20"/>
  <c r="AK663" i="20"/>
  <c r="AK637" i="20"/>
  <c r="AK594" i="20"/>
  <c r="AK560" i="20"/>
  <c r="AK363" i="20"/>
  <c r="AK2090" i="20"/>
  <c r="AK2924" i="20"/>
  <c r="AK2917" i="20"/>
  <c r="AK2902" i="20"/>
  <c r="AK2887" i="20"/>
  <c r="AK2872" i="20"/>
  <c r="AK2857" i="20"/>
  <c r="AK2842" i="20"/>
  <c r="AK2827" i="20"/>
  <c r="AK2812" i="20"/>
  <c r="AK2797" i="20"/>
  <c r="AK2782" i="20"/>
  <c r="AK2767" i="20"/>
  <c r="AK2752" i="20"/>
  <c r="AK2737" i="20"/>
  <c r="AK2722" i="20"/>
  <c r="AK2707" i="20"/>
  <c r="AK2692" i="20"/>
  <c r="AK2677" i="20"/>
  <c r="AK2916" i="20"/>
  <c r="AK2901" i="20"/>
  <c r="AK2886" i="20"/>
  <c r="AK2871" i="20"/>
  <c r="AK2856" i="20"/>
  <c r="AK2841" i="20"/>
  <c r="AK2826" i="20"/>
  <c r="AK2811" i="20"/>
  <c r="AK2796" i="20"/>
  <c r="AK2781" i="20"/>
  <c r="AK2766" i="20"/>
  <c r="AK2751" i="20"/>
  <c r="AK2736" i="20"/>
  <c r="AK2721" i="20"/>
  <c r="AK2706" i="20"/>
  <c r="AK2879" i="20"/>
  <c r="AK2834" i="20"/>
  <c r="AK2789" i="20"/>
  <c r="AK2744" i="20"/>
  <c r="AK2702" i="20"/>
  <c r="AK2682" i="20"/>
  <c r="AK2660" i="20"/>
  <c r="AK2645" i="20"/>
  <c r="AK2630" i="20"/>
  <c r="AK2615" i="20"/>
  <c r="AK2600" i="20"/>
  <c r="AK2585" i="20"/>
  <c r="AK2570" i="20"/>
  <c r="AK2555" i="20"/>
  <c r="AK2540" i="20"/>
  <c r="AK2525" i="20"/>
  <c r="AK2510" i="20"/>
  <c r="AK2876" i="20"/>
  <c r="AK2831" i="20"/>
  <c r="AK2786" i="20"/>
  <c r="AK2741" i="20"/>
  <c r="AK2703" i="20"/>
  <c r="AK2678" i="20"/>
  <c r="AK2661" i="20"/>
  <c r="AK2646" i="20"/>
  <c r="AK2631" i="20"/>
  <c r="AK2616" i="20"/>
  <c r="AK2601" i="20"/>
  <c r="AK2586" i="20"/>
  <c r="AK2571" i="20"/>
  <c r="AK2556" i="20"/>
  <c r="AK2541" i="20"/>
  <c r="AK2526" i="20"/>
  <c r="AK2511" i="20"/>
  <c r="AK2882" i="20"/>
  <c r="AK2837" i="20"/>
  <c r="AK2792" i="20"/>
  <c r="AK2747" i="20"/>
  <c r="AK2699" i="20"/>
  <c r="AK2679" i="20"/>
  <c r="AK2659" i="20"/>
  <c r="AK2644" i="20"/>
  <c r="AK2629" i="20"/>
  <c r="AK2614" i="20"/>
  <c r="AK2599" i="20"/>
  <c r="AK2584" i="20"/>
  <c r="AK2569" i="20"/>
  <c r="AK2554" i="20"/>
  <c r="AK2539" i="20"/>
  <c r="AK2524" i="20"/>
  <c r="AK2508" i="20"/>
  <c r="AK2493" i="20"/>
  <c r="AK2478" i="20"/>
  <c r="AK2463" i="20"/>
  <c r="AK2448" i="20"/>
  <c r="AK2433" i="20"/>
  <c r="AK2418" i="20"/>
  <c r="AK2403" i="20"/>
  <c r="AK2388" i="20"/>
  <c r="AK2373" i="20"/>
  <c r="AK2358" i="20"/>
  <c r="AK2343" i="20"/>
  <c r="AK2328" i="20"/>
  <c r="AK2313" i="20"/>
  <c r="AK2295" i="20"/>
  <c r="AK2280" i="20"/>
  <c r="AK2265" i="20"/>
  <c r="AK2503" i="20"/>
  <c r="AK2488" i="20"/>
  <c r="AK2473" i="20"/>
  <c r="AK2458" i="20"/>
  <c r="AK2443" i="20"/>
  <c r="AK2428" i="20"/>
  <c r="AK2413" i="20"/>
  <c r="AK2398" i="20"/>
  <c r="AK2383" i="20"/>
  <c r="AK2368" i="20"/>
  <c r="AK2353" i="20"/>
  <c r="AK2338" i="20"/>
  <c r="AK2323" i="20"/>
  <c r="AK2308" i="20"/>
  <c r="AK2290" i="20"/>
  <c r="AK2275" i="20"/>
  <c r="AK2260" i="20"/>
  <c r="AK2501" i="20"/>
  <c r="AK2486" i="20"/>
  <c r="AK2471" i="20"/>
  <c r="AK2456" i="20"/>
  <c r="AK2441" i="20"/>
  <c r="AK2426" i="20"/>
  <c r="AK2411" i="20"/>
  <c r="AK2396" i="20"/>
  <c r="AK2381" i="20"/>
  <c r="AK2366" i="20"/>
  <c r="AK2351" i="20"/>
  <c r="AK2336" i="20"/>
  <c r="AK2321" i="20"/>
  <c r="AK2306" i="20"/>
  <c r="AK2288" i="20"/>
  <c r="AK2273" i="20"/>
  <c r="AK2258" i="20"/>
  <c r="AK2246" i="20"/>
  <c r="AK2236" i="20"/>
  <c r="AK2226" i="20"/>
  <c r="AK2216" i="20"/>
  <c r="AK2206" i="20"/>
  <c r="AK2196" i="20"/>
  <c r="AK2186" i="20"/>
  <c r="AK2176" i="20"/>
  <c r="AK2166" i="20"/>
  <c r="AK2152" i="20"/>
  <c r="AK2142" i="20"/>
  <c r="AK2132" i="20"/>
  <c r="AK2122" i="20"/>
  <c r="AK2112" i="20"/>
  <c r="AK2102" i="20"/>
  <c r="AK2092" i="20"/>
  <c r="AK2080" i="20"/>
  <c r="AK2247" i="20"/>
  <c r="AK2237" i="20"/>
  <c r="AK2227" i="20"/>
  <c r="AK2217" i="20"/>
  <c r="AK2207" i="20"/>
  <c r="AK2197" i="20"/>
  <c r="AK2187" i="20"/>
  <c r="AK2177" i="20"/>
  <c r="AK2167" i="20"/>
  <c r="AK2157" i="20"/>
  <c r="AK2147" i="20"/>
  <c r="AK2137" i="20"/>
  <c r="AK2127" i="20"/>
  <c r="AK2117" i="20"/>
  <c r="AK2107" i="20"/>
  <c r="AK2097" i="20"/>
  <c r="AK2087" i="20"/>
  <c r="AK2072" i="20"/>
  <c r="AK2058" i="20"/>
  <c r="AK2046" i="20"/>
  <c r="AK2036" i="20"/>
  <c r="AK2026" i="20"/>
  <c r="AK2016" i="20"/>
  <c r="AK2006" i="20"/>
  <c r="AK1996" i="20"/>
  <c r="AK1986" i="20"/>
  <c r="AK1976" i="20"/>
  <c r="AK1966" i="20"/>
  <c r="AK1956" i="20"/>
  <c r="AK1946" i="20"/>
  <c r="AK1936" i="20"/>
  <c r="AK1926" i="20"/>
  <c r="AK1916" i="20"/>
  <c r="AK1906" i="20"/>
  <c r="AK1896" i="20"/>
  <c r="AK1886" i="20"/>
  <c r="AK1876" i="20"/>
  <c r="AK1866" i="20"/>
  <c r="AK1856" i="20"/>
  <c r="AK1846" i="20"/>
  <c r="AK1836" i="20"/>
  <c r="AK1826" i="20"/>
  <c r="AK1816" i="20"/>
  <c r="AK1806" i="20"/>
  <c r="AK1796" i="20"/>
  <c r="AJ1707" i="20"/>
  <c r="AK1776" i="20"/>
  <c r="AK1766" i="20"/>
  <c r="AK1755" i="20"/>
  <c r="AK1745" i="20"/>
  <c r="AK1735" i="20"/>
  <c r="AK1725" i="20"/>
  <c r="AK1715" i="20"/>
  <c r="AK1703" i="20"/>
  <c r="AK1693" i="20"/>
  <c r="AK1682" i="20"/>
  <c r="AK1672" i="20"/>
  <c r="AK1662" i="20"/>
  <c r="AK1650" i="20"/>
  <c r="AK1640" i="20"/>
  <c r="AK1630" i="20"/>
  <c r="AK1620" i="20"/>
  <c r="AK1610" i="20"/>
  <c r="AK1594" i="20"/>
  <c r="AK1580" i="20"/>
  <c r="AK1568" i="20"/>
  <c r="AK1558" i="20"/>
  <c r="AK1548" i="20"/>
  <c r="AK1538" i="20"/>
  <c r="AK1528" i="20"/>
  <c r="AK1518" i="20"/>
  <c r="AK1508" i="20"/>
  <c r="AK1498" i="20"/>
  <c r="AK1486" i="20"/>
  <c r="AK1476" i="20"/>
  <c r="AK1464" i="20"/>
  <c r="AK1454" i="20"/>
  <c r="AK2075" i="20"/>
  <c r="AK2065" i="20"/>
  <c r="AK2055" i="20"/>
  <c r="AK2045" i="20"/>
  <c r="AK2035" i="20"/>
  <c r="AK2025" i="20"/>
  <c r="AK2015" i="20"/>
  <c r="AK2005" i="20"/>
  <c r="AK1995" i="20"/>
  <c r="AK1985" i="20"/>
  <c r="AK1975" i="20"/>
  <c r="AK1965" i="20"/>
  <c r="AK1955" i="20"/>
  <c r="AK1945" i="20"/>
  <c r="AK1935" i="20"/>
  <c r="AK1925" i="20"/>
  <c r="AK1915" i="20"/>
  <c r="AK1905" i="20"/>
  <c r="AK1895" i="20"/>
  <c r="AK1885" i="20"/>
  <c r="AK1875" i="20"/>
  <c r="AK1865" i="20"/>
  <c r="AK1855" i="20"/>
  <c r="AK1845" i="20"/>
  <c r="AK1835" i="20"/>
  <c r="AK1825" i="20"/>
  <c r="AK1815" i="20"/>
  <c r="AK1805" i="20"/>
  <c r="AK1795" i="20"/>
  <c r="AK1781" i="20"/>
  <c r="AK1767" i="20"/>
  <c r="AK1754" i="20"/>
  <c r="AK1744" i="20"/>
  <c r="AK1734" i="20"/>
  <c r="AK1724" i="20"/>
  <c r="AK1714" i="20"/>
  <c r="AK1702" i="20"/>
  <c r="AK1692" i="20"/>
  <c r="AK1681" i="20"/>
  <c r="AK1671" i="20"/>
  <c r="AK1661" i="20"/>
  <c r="AK1649" i="20"/>
  <c r="AK1639" i="20"/>
  <c r="AK1629" i="20"/>
  <c r="AK1619" i="20"/>
  <c r="AK1609" i="20"/>
  <c r="AK1595" i="20"/>
  <c r="AK1583" i="20"/>
  <c r="AK1571" i="20"/>
  <c r="AK1561" i="20"/>
  <c r="AK1551" i="20"/>
  <c r="AK1541" i="20"/>
  <c r="AK1531" i="20"/>
  <c r="AK1521" i="20"/>
  <c r="AK1511" i="20"/>
  <c r="AK1501" i="20"/>
  <c r="AK1489" i="20"/>
  <c r="AK1479" i="20"/>
  <c r="AK1461" i="20"/>
  <c r="AK1451" i="20"/>
  <c r="AK1441" i="20"/>
  <c r="AK1431" i="20"/>
  <c r="AK1421" i="20"/>
  <c r="AK1411" i="20"/>
  <c r="AK1401" i="20"/>
  <c r="AK1391" i="20"/>
  <c r="AK1381" i="20"/>
  <c r="AK1371" i="20"/>
  <c r="AJ1361" i="20"/>
  <c r="AK1348" i="20"/>
  <c r="AK1338" i="20"/>
  <c r="AK1328" i="20"/>
  <c r="AK1318" i="20"/>
  <c r="AK1308" i="20"/>
  <c r="AK1298" i="20"/>
  <c r="AK1288" i="20"/>
  <c r="AK1278" i="20"/>
  <c r="AK1268" i="20"/>
  <c r="AK1258" i="20"/>
  <c r="AK1248" i="20"/>
  <c r="AK1238" i="20"/>
  <c r="AK1228" i="20"/>
  <c r="AK1218" i="20"/>
  <c r="AK1208" i="20"/>
  <c r="AK1198" i="20"/>
  <c r="AK1188" i="20"/>
  <c r="AK1178" i="20"/>
  <c r="AK1168" i="20"/>
  <c r="AK1158" i="20"/>
  <c r="AK1148" i="20"/>
  <c r="AK1138" i="20"/>
  <c r="AK1124" i="20"/>
  <c r="AK1114" i="20"/>
  <c r="AK1104" i="20"/>
  <c r="AJ1356" i="20"/>
  <c r="AK1428" i="20"/>
  <c r="AK1418" i="20"/>
  <c r="AK1408" i="20"/>
  <c r="AK1398" i="20"/>
  <c r="AK1388" i="20"/>
  <c r="AK1378" i="20"/>
  <c r="AK1368" i="20"/>
  <c r="AK1355" i="20"/>
  <c r="AK1345" i="20"/>
  <c r="AK1335" i="20"/>
  <c r="AK1325" i="20"/>
  <c r="AK1315" i="20"/>
  <c r="AK1305" i="20"/>
  <c r="AK1295" i="20"/>
  <c r="AK1285" i="20"/>
  <c r="AK1275" i="20"/>
  <c r="AK1265" i="20"/>
  <c r="AK1255" i="20"/>
  <c r="AK1245" i="20"/>
  <c r="AK1235" i="20"/>
  <c r="AK1225" i="20"/>
  <c r="AK1215" i="20"/>
  <c r="AK1205" i="20"/>
  <c r="AK1195" i="20"/>
  <c r="AK1185" i="20"/>
  <c r="AK1175" i="20"/>
  <c r="AK1165" i="20"/>
  <c r="AK1155" i="20"/>
  <c r="AK1145" i="20"/>
  <c r="AK1135" i="20"/>
  <c r="AK1119" i="20"/>
  <c r="AK1109" i="20"/>
  <c r="AK1095" i="20"/>
  <c r="AK1085" i="20"/>
  <c r="AK1075" i="20"/>
  <c r="AK1065" i="20"/>
  <c r="AK1055" i="20"/>
  <c r="AK1037" i="20"/>
  <c r="AK1027" i="20"/>
  <c r="AK1017" i="20"/>
  <c r="AK1007" i="20"/>
  <c r="AK989" i="20"/>
  <c r="AK979" i="20"/>
  <c r="AK967" i="20"/>
  <c r="AK957" i="20"/>
  <c r="AK947" i="20"/>
  <c r="AK937" i="20"/>
  <c r="AK855" i="20"/>
  <c r="AK801" i="20"/>
  <c r="AK791" i="20"/>
  <c r="AK755" i="20"/>
  <c r="AK737" i="20"/>
  <c r="AK615" i="20"/>
  <c r="AK573" i="20"/>
  <c r="AK553" i="20"/>
  <c r="AK543" i="20"/>
  <c r="AK529" i="20"/>
  <c r="AK519" i="20"/>
  <c r="AK509" i="20"/>
  <c r="AK499" i="20"/>
  <c r="AK489" i="20"/>
  <c r="AK479" i="20"/>
  <c r="AK469" i="20"/>
  <c r="AK459" i="20"/>
  <c r="AK449" i="20"/>
  <c r="AK437" i="20"/>
  <c r="AK427" i="20"/>
  <c r="AK1101" i="20"/>
  <c r="AK1092" i="20"/>
  <c r="AK1082" i="20"/>
  <c r="AK1072" i="20"/>
  <c r="AK1062" i="20"/>
  <c r="AK1052" i="20"/>
  <c r="AK1034" i="20"/>
  <c r="AK1024" i="20"/>
  <c r="AK1014" i="20"/>
  <c r="AK1004" i="20"/>
  <c r="AK986" i="20"/>
  <c r="AK976" i="20"/>
  <c r="AK966" i="20"/>
  <c r="AK956" i="20"/>
  <c r="AK946" i="20"/>
  <c r="AK936" i="20"/>
  <c r="AK804" i="20"/>
  <c r="AK794" i="20"/>
  <c r="AK782" i="20"/>
  <c r="AK744" i="20"/>
  <c r="AK734" i="20"/>
  <c r="AK598" i="20"/>
  <c r="AK564" i="20"/>
  <c r="AK546" i="20"/>
  <c r="AK534" i="20"/>
  <c r="AK524" i="20"/>
  <c r="AK514" i="20"/>
  <c r="AK504" i="20"/>
  <c r="AK494" i="20"/>
  <c r="AK484" i="20"/>
  <c r="AK474" i="20"/>
  <c r="AK464" i="20"/>
  <c r="AK454" i="20"/>
  <c r="AK444" i="20"/>
  <c r="AK434" i="20"/>
  <c r="AK424" i="20"/>
  <c r="AK414" i="20"/>
  <c r="AK404" i="20"/>
  <c r="AK334" i="20"/>
  <c r="AK318" i="20"/>
  <c r="AK308" i="20"/>
  <c r="AK298" i="20"/>
  <c r="AK288" i="20"/>
  <c r="AK278" i="20"/>
  <c r="AK268" i="20"/>
  <c r="AK258" i="20"/>
  <c r="AK246" i="20"/>
  <c r="AK236" i="20"/>
  <c r="AK226" i="20"/>
  <c r="AK216" i="20"/>
  <c r="AK206" i="20"/>
  <c r="AK196" i="20"/>
  <c r="AK186" i="20"/>
  <c r="AK176" i="20"/>
  <c r="AK166" i="20"/>
  <c r="AK102" i="20"/>
  <c r="AK88" i="20"/>
  <c r="AK417" i="20"/>
  <c r="AK407" i="20"/>
  <c r="AK339" i="20"/>
  <c r="AK319" i="20"/>
  <c r="AK309" i="20"/>
  <c r="AK299" i="20"/>
  <c r="AK289" i="20"/>
  <c r="AK279" i="20"/>
  <c r="AK269" i="20"/>
  <c r="AK604" i="20"/>
  <c r="AK352" i="20"/>
  <c r="AK1603" i="20"/>
  <c r="AK567" i="20"/>
  <c r="AK912" i="20"/>
  <c r="AK905" i="20"/>
  <c r="AK708" i="20"/>
  <c r="AK396" i="20"/>
  <c r="AK2164" i="20"/>
  <c r="AK886" i="20"/>
  <c r="AK857" i="20"/>
  <c r="AK813" i="20"/>
  <c r="AK695" i="20"/>
  <c r="AK670" i="20"/>
  <c r="AK644" i="20"/>
  <c r="AK619" i="20"/>
  <c r="AK574" i="20"/>
  <c r="AK370" i="20"/>
  <c r="AK325" i="20"/>
  <c r="AK4" i="20"/>
  <c r="AK116" i="20"/>
  <c r="AK161" i="20"/>
  <c r="AK1604" i="20"/>
  <c r="AK709" i="20"/>
  <c r="AK348" i="20"/>
  <c r="AK890" i="20"/>
  <c r="AK861" i="20"/>
  <c r="AK818" i="20"/>
  <c r="AK760" i="20"/>
  <c r="AK674" i="20"/>
  <c r="AK649" i="20"/>
  <c r="AK623" i="20"/>
  <c r="AK580" i="20"/>
  <c r="AK374" i="20"/>
  <c r="AK332" i="20"/>
  <c r="AK38" i="20"/>
  <c r="AK58" i="20"/>
  <c r="AK121" i="20"/>
  <c r="AK145" i="20"/>
  <c r="AK929" i="20"/>
  <c r="AK772" i="20"/>
  <c r="AK720" i="20"/>
  <c r="AK1046" i="20"/>
  <c r="AK898" i="20"/>
  <c r="AK849" i="20"/>
  <c r="AK718" i="20"/>
  <c r="AK719" i="20"/>
  <c r="AK388" i="20"/>
  <c r="AK917" i="20"/>
  <c r="AK870" i="20"/>
  <c r="AK836" i="20"/>
  <c r="AK769" i="20"/>
  <c r="AK683" i="20"/>
  <c r="AK658" i="20"/>
  <c r="AK632" i="20"/>
  <c r="AK589" i="20"/>
  <c r="AK383" i="20"/>
  <c r="AK358" i="20"/>
  <c r="AK2928" i="20"/>
  <c r="AK2923" i="20"/>
  <c r="AK2914" i="20"/>
  <c r="AK2899" i="20"/>
  <c r="AK2884" i="20"/>
  <c r="AK2869" i="20"/>
  <c r="AK2854" i="20"/>
  <c r="AK2839" i="20"/>
  <c r="AK2824" i="20"/>
  <c r="AK2809" i="20"/>
  <c r="AK2794" i="20"/>
  <c r="AK2779" i="20"/>
  <c r="AK2764" i="20"/>
  <c r="AK2749" i="20"/>
  <c r="AK2734" i="20"/>
  <c r="AK2719" i="20"/>
  <c r="AK2704" i="20"/>
  <c r="AK2689" i="20"/>
  <c r="AK2674" i="20"/>
  <c r="AK2913" i="20"/>
  <c r="AK2898" i="20"/>
  <c r="AK2883" i="20"/>
  <c r="AK2868" i="20"/>
  <c r="AK2853" i="20"/>
  <c r="AK2838" i="20"/>
  <c r="AK2823" i="20"/>
  <c r="AK2808" i="20"/>
  <c r="AK2793" i="20"/>
  <c r="AK2778" i="20"/>
  <c r="AK2763" i="20"/>
  <c r="AK2748" i="20"/>
  <c r="AK2733" i="20"/>
  <c r="AK2718" i="20"/>
  <c r="AK2915" i="20"/>
  <c r="AK2870" i="20"/>
  <c r="AK2825" i="20"/>
  <c r="AK2780" i="20"/>
  <c r="AK2735" i="20"/>
  <c r="AK2700" i="20"/>
  <c r="AK2675" i="20"/>
  <c r="AK2657" i="20"/>
  <c r="AK2642" i="20"/>
  <c r="AK2627" i="20"/>
  <c r="AK2612" i="20"/>
  <c r="AK2597" i="20"/>
  <c r="AK2582" i="20"/>
  <c r="AK2567" i="20"/>
  <c r="AK2552" i="20"/>
  <c r="AK2537" i="20"/>
  <c r="AK2522" i="20"/>
  <c r="AK2912" i="20"/>
  <c r="AK2867" i="20"/>
  <c r="AK2822" i="20"/>
  <c r="AK2777" i="20"/>
  <c r="AK2732" i="20"/>
  <c r="AK2696" i="20"/>
  <c r="AK2676" i="20"/>
  <c r="AK2658" i="20"/>
  <c r="AK2643" i="20"/>
  <c r="AK2628" i="20"/>
  <c r="AK2613" i="20"/>
  <c r="AK2598" i="20"/>
  <c r="AK2583" i="20"/>
  <c r="AK2568" i="20"/>
  <c r="AK2553" i="20"/>
  <c r="AK2538" i="20"/>
  <c r="AK2523" i="20"/>
  <c r="AK2918" i="20"/>
  <c r="AK2873" i="20"/>
  <c r="AK2828" i="20"/>
  <c r="AK2783" i="20"/>
  <c r="AK2738" i="20"/>
  <c r="AK2697" i="20"/>
  <c r="AK2672" i="20"/>
  <c r="AK2656" i="20"/>
  <c r="AK2641" i="20"/>
  <c r="AK2626" i="20"/>
  <c r="AK2611" i="20"/>
  <c r="AK2596" i="20"/>
  <c r="AK2581" i="20"/>
  <c r="AK2566" i="20"/>
  <c r="AK2551" i="20"/>
  <c r="AK2536" i="20"/>
  <c r="AK2521" i="20"/>
  <c r="AK2505" i="20"/>
  <c r="AK2490" i="20"/>
  <c r="AK2475" i="20"/>
  <c r="AK2460" i="20"/>
  <c r="AK2445" i="20"/>
  <c r="AK2430" i="20"/>
  <c r="AK2415" i="20"/>
  <c r="AK2400" i="20"/>
  <c r="AK2385" i="20"/>
  <c r="AK2370" i="20"/>
  <c r="AK2355" i="20"/>
  <c r="AK2340" i="20"/>
  <c r="AK2325" i="20"/>
  <c r="AK2310" i="20"/>
  <c r="AK2292" i="20"/>
  <c r="AK2277" i="20"/>
  <c r="AK2262" i="20"/>
  <c r="AK2500" i="20"/>
  <c r="AK2485" i="20"/>
  <c r="AK2470" i="20"/>
  <c r="AK2455" i="20"/>
  <c r="AK2440" i="20"/>
  <c r="AK2425" i="20"/>
  <c r="AK2410" i="20"/>
  <c r="AK2395" i="20"/>
  <c r="AK2380" i="20"/>
  <c r="AK2365" i="20"/>
  <c r="AK2350" i="20"/>
  <c r="AK2335" i="20"/>
  <c r="AK2320" i="20"/>
  <c r="AK2305" i="20"/>
  <c r="AK2287" i="20"/>
  <c r="AK2272" i="20"/>
  <c r="AK2257" i="20"/>
  <c r="AK2498" i="20"/>
  <c r="AK2483" i="20"/>
  <c r="AK2468" i="20"/>
  <c r="AK2453" i="20"/>
  <c r="AK2438" i="20"/>
  <c r="AK2423" i="20"/>
  <c r="AK2408" i="20"/>
  <c r="AK2393" i="20"/>
  <c r="AK2378" i="20"/>
  <c r="AK2363" i="20"/>
  <c r="AK2348" i="20"/>
  <c r="AK2333" i="20"/>
  <c r="AK2318" i="20"/>
  <c r="AK2303" i="20"/>
  <c r="AK2285" i="20"/>
  <c r="AK2270" i="20"/>
  <c r="AK2255" i="20"/>
  <c r="AK2244" i="20"/>
  <c r="AK2234" i="20"/>
  <c r="AK2224" i="20"/>
  <c r="AK2214" i="20"/>
  <c r="AK2204" i="20"/>
  <c r="AK2194" i="20"/>
  <c r="AK2184" i="20"/>
  <c r="AK2174" i="20"/>
  <c r="AK2162" i="20"/>
  <c r="AK2150" i="20"/>
  <c r="AK2140" i="20"/>
  <c r="AK2130" i="20"/>
  <c r="AK2120" i="20"/>
  <c r="AK2110" i="20"/>
  <c r="AK2100" i="20"/>
  <c r="AK2088" i="20"/>
  <c r="AK2078" i="20"/>
  <c r="AK2245" i="20"/>
  <c r="AK2235" i="20"/>
  <c r="AK2225" i="20"/>
  <c r="AK2215" i="20"/>
  <c r="AK2205" i="20"/>
  <c r="AK2195" i="20"/>
  <c r="AK2185" i="20"/>
  <c r="AK2175" i="20"/>
  <c r="AK2165" i="20"/>
  <c r="AK2155" i="20"/>
  <c r="AK2145" i="20"/>
  <c r="AK2135" i="20"/>
  <c r="AK2125" i="20"/>
  <c r="AK2115" i="20"/>
  <c r="AK2105" i="20"/>
  <c r="AK2095" i="20"/>
  <c r="AK2085" i="20"/>
  <c r="AK2070" i="20"/>
  <c r="AK2054" i="20"/>
  <c r="AK2044" i="20"/>
  <c r="AK2034" i="20"/>
  <c r="AK2024" i="20"/>
  <c r="AK2014" i="20"/>
  <c r="AK2004" i="20"/>
  <c r="AK1994" i="20"/>
  <c r="AK1984" i="20"/>
  <c r="AK1974" i="20"/>
  <c r="AK1964" i="20"/>
  <c r="AK1954" i="20"/>
  <c r="AK1944" i="20"/>
  <c r="AK1934" i="20"/>
  <c r="AK1924" i="20"/>
  <c r="AK1914" i="20"/>
  <c r="AK1904" i="20"/>
  <c r="AK1894" i="20"/>
  <c r="AK1884" i="20"/>
  <c r="AK1874" i="20"/>
  <c r="AK1864" i="20"/>
  <c r="AK1854" i="20"/>
  <c r="AK1844" i="20"/>
  <c r="AK1834" i="20"/>
  <c r="AK1824" i="20"/>
  <c r="AK1814" i="20"/>
  <c r="AK1804" i="20"/>
  <c r="AK1794" i="20"/>
  <c r="AK2083" i="20"/>
  <c r="AK1774" i="20"/>
  <c r="AK1764" i="20"/>
  <c r="AK1753" i="20"/>
  <c r="AK1743" i="20"/>
  <c r="AK1733" i="20"/>
  <c r="AK1723" i="20"/>
  <c r="AK1713" i="20"/>
  <c r="AK1701" i="20"/>
  <c r="AK1691" i="20"/>
  <c r="AK1680" i="20"/>
  <c r="AK1670" i="20"/>
  <c r="AK1660" i="20"/>
  <c r="AK1648" i="20"/>
  <c r="AK1638" i="20"/>
  <c r="AK1628" i="20"/>
  <c r="AK1618" i="20"/>
  <c r="AK1608" i="20"/>
  <c r="AK1592" i="20"/>
  <c r="AK1578" i="20"/>
  <c r="AK1566" i="20"/>
  <c r="AK1556" i="20"/>
  <c r="AK1546" i="20"/>
  <c r="AK1536" i="20"/>
  <c r="AK1526" i="20"/>
  <c r="AK1516" i="20"/>
  <c r="AK1506" i="20"/>
  <c r="AK1494" i="20"/>
  <c r="AK1484" i="20"/>
  <c r="AK1474" i="20"/>
  <c r="AK1462" i="20"/>
  <c r="AK1452" i="20"/>
  <c r="AK2073" i="20"/>
  <c r="AK2063" i="20"/>
  <c r="AK2053" i="20"/>
  <c r="AK2043" i="20"/>
  <c r="AK2033" i="20"/>
  <c r="AK2023" i="20"/>
  <c r="AK2013" i="20"/>
  <c r="AK2003" i="20"/>
  <c r="AK1993" i="20"/>
  <c r="AK1983" i="20"/>
  <c r="AK1973" i="20"/>
  <c r="AK1963" i="20"/>
  <c r="AK1953" i="20"/>
  <c r="AK1943" i="20"/>
  <c r="AK1933" i="20"/>
  <c r="AK1923" i="20"/>
  <c r="AK1913" i="20"/>
  <c r="AK1903" i="20"/>
  <c r="AK1893" i="20"/>
  <c r="AK1883" i="20"/>
  <c r="AK1873" i="20"/>
  <c r="AK1863" i="20"/>
  <c r="AK1853" i="20"/>
  <c r="AK1843" i="20"/>
  <c r="AK1833" i="20"/>
  <c r="AK1823" i="20"/>
  <c r="AK1813" i="20"/>
  <c r="AK1803" i="20"/>
  <c r="AK1793" i="20"/>
  <c r="AK1779" i="20"/>
  <c r="AK1765" i="20"/>
  <c r="AK1752" i="20"/>
  <c r="AK1742" i="20"/>
  <c r="AK1732" i="20"/>
  <c r="AK1722" i="20"/>
  <c r="AK1712" i="20"/>
  <c r="AK1700" i="20"/>
  <c r="AK1690" i="20"/>
  <c r="AK1679" i="20"/>
  <c r="AK1669" i="20"/>
  <c r="AK1659" i="20"/>
  <c r="AK1647" i="20"/>
  <c r="AK1637" i="20"/>
  <c r="AK1627" i="20"/>
  <c r="AK1617" i="20"/>
  <c r="AK1607" i="20"/>
  <c r="AK1593" i="20"/>
  <c r="AK1581" i="20"/>
  <c r="AK1569" i="20"/>
  <c r="AK1559" i="20"/>
  <c r="AK1549" i="20"/>
  <c r="AK1539" i="20"/>
  <c r="AK1529" i="20"/>
  <c r="AK1519" i="20"/>
  <c r="AK1509" i="20"/>
  <c r="AK1499" i="20"/>
  <c r="AK1487" i="20"/>
  <c r="AK1469" i="20"/>
  <c r="AK1459" i="20"/>
  <c r="AK1449" i="20"/>
  <c r="AK1442" i="20"/>
  <c r="AK1429" i="20"/>
  <c r="AK1419" i="20"/>
  <c r="AK1409" i="20"/>
  <c r="AK1399" i="20"/>
  <c r="AK1389" i="20"/>
  <c r="AK1379" i="20"/>
  <c r="AK1369" i="20"/>
  <c r="AJ1357" i="20"/>
  <c r="AK1346" i="20"/>
  <c r="AK1336" i="20"/>
  <c r="AK1326" i="20"/>
  <c r="AK1316" i="20"/>
  <c r="AK1306" i="20"/>
  <c r="AK1296" i="20"/>
  <c r="AK1286" i="20"/>
  <c r="AK1276" i="20"/>
  <c r="AK1266" i="20"/>
  <c r="AK1256" i="20"/>
  <c r="AK1246" i="20"/>
  <c r="AK1236" i="20"/>
  <c r="AK1226" i="20"/>
  <c r="AK1216" i="20"/>
  <c r="AK1206" i="20"/>
  <c r="AK1196" i="20"/>
  <c r="AK1186" i="20"/>
  <c r="AK1176" i="20"/>
  <c r="AK1166" i="20"/>
  <c r="AK1156" i="20"/>
  <c r="AK1146" i="20"/>
  <c r="AK1136" i="20"/>
  <c r="AK1122" i="20"/>
  <c r="AK1112" i="20"/>
  <c r="AK1102" i="20"/>
  <c r="AK1440" i="20"/>
  <c r="AK1426" i="20"/>
  <c r="AK1416" i="20"/>
  <c r="AK1406" i="20"/>
  <c r="AK1396" i="20"/>
  <c r="AK1386" i="20"/>
  <c r="AK1376" i="20"/>
  <c r="AK1366" i="20"/>
  <c r="AK1353" i="20"/>
  <c r="AK1343" i="20"/>
  <c r="AK1333" i="20"/>
  <c r="AK1323" i="20"/>
  <c r="AK1313" i="20"/>
  <c r="AK1303" i="20"/>
  <c r="AK1293" i="20"/>
  <c r="AK1283" i="20"/>
  <c r="AK1273" i="20"/>
  <c r="AK1263" i="20"/>
  <c r="AK1253" i="20"/>
  <c r="AK1243" i="20"/>
  <c r="AK1233" i="20"/>
  <c r="AK1223" i="20"/>
  <c r="AK1213" i="20"/>
  <c r="AK1203" i="20"/>
  <c r="AK1193" i="20"/>
  <c r="AK1183" i="20"/>
  <c r="AK1173" i="20"/>
  <c r="AK1163" i="20"/>
  <c r="AK1153" i="20"/>
  <c r="AK1143" i="20"/>
  <c r="AK1133" i="20"/>
  <c r="AK1117" i="20"/>
  <c r="AK1107" i="20"/>
  <c r="AK1093" i="20"/>
  <c r="AK1083" i="20"/>
  <c r="AK1073" i="20"/>
  <c r="AK1063" i="20"/>
  <c r="AK1053" i="20"/>
  <c r="AK1035" i="20"/>
  <c r="AK1025" i="20"/>
  <c r="AK1015" i="20"/>
  <c r="AK1005" i="20"/>
  <c r="AK987" i="20"/>
  <c r="AK977" i="20"/>
  <c r="AK965" i="20"/>
  <c r="AK955" i="20"/>
  <c r="AK945" i="20"/>
  <c r="AK935" i="20"/>
  <c r="AK823" i="20"/>
  <c r="AK799" i="20"/>
  <c r="AK785" i="20"/>
  <c r="AK745" i="20"/>
  <c r="AK735" i="20"/>
  <c r="AK613" i="20"/>
  <c r="AK571" i="20"/>
  <c r="AK551" i="20"/>
  <c r="AK541" i="20"/>
  <c r="AK527" i="20"/>
  <c r="AK517" i="20"/>
  <c r="AK507" i="20"/>
  <c r="AK497" i="20"/>
  <c r="AK487" i="20"/>
  <c r="AK477" i="20"/>
  <c r="AK467" i="20"/>
  <c r="AK457" i="20"/>
  <c r="AK447" i="20"/>
  <c r="AK435" i="20"/>
  <c r="AK425" i="20"/>
  <c r="AK1103" i="20"/>
  <c r="AK1090" i="20"/>
  <c r="AK1080" i="20"/>
  <c r="AK1070" i="20"/>
  <c r="AK1060" i="20"/>
  <c r="AK1050" i="20"/>
  <c r="AK1032" i="20"/>
  <c r="AK1022" i="20"/>
  <c r="AK1012" i="20"/>
  <c r="AK1002" i="20"/>
  <c r="AK984" i="20"/>
  <c r="AK974" i="20"/>
  <c r="AK964" i="20"/>
  <c r="AK954" i="20"/>
  <c r="AK944" i="20"/>
  <c r="AK934" i="20"/>
  <c r="AK802" i="20"/>
  <c r="AK792" i="20"/>
  <c r="AK778" i="20"/>
  <c r="AK742" i="20"/>
  <c r="AK732" i="20"/>
  <c r="AK596" i="20"/>
  <c r="AK554" i="20"/>
  <c r="AK544" i="20"/>
  <c r="AK532" i="20"/>
  <c r="AK522" i="20"/>
  <c r="AK512" i="20"/>
  <c r="AK502" i="20"/>
  <c r="AK492" i="20"/>
  <c r="AK482" i="20"/>
  <c r="AK472" i="20"/>
  <c r="AK462" i="20"/>
  <c r="AK452" i="20"/>
  <c r="AK442" i="20"/>
  <c r="AK432" i="20"/>
  <c r="AK422" i="20"/>
  <c r="AK412" i="20"/>
  <c r="AK344" i="20"/>
  <c r="AK328" i="20"/>
  <c r="AK316" i="20"/>
  <c r="AK306" i="20"/>
  <c r="AK296" i="20"/>
  <c r="AK286" i="20"/>
  <c r="AK276" i="20"/>
  <c r="AK266" i="20"/>
  <c r="AK256" i="20"/>
  <c r="AK244" i="20"/>
  <c r="AK234" i="20"/>
  <c r="AK224" i="20"/>
  <c r="AK214" i="20"/>
  <c r="AK204" i="20"/>
  <c r="AK194" i="20"/>
  <c r="AK184" i="20"/>
  <c r="AK174" i="20"/>
  <c r="AK164" i="20"/>
  <c r="AK100" i="20"/>
  <c r="AK86" i="20"/>
  <c r="AK415" i="20"/>
  <c r="AK405" i="20"/>
  <c r="AK337" i="20"/>
  <c r="AK317" i="20"/>
  <c r="AK307" i="20"/>
  <c r="AK297" i="20"/>
  <c r="AK287" i="20"/>
  <c r="AK277" i="20"/>
  <c r="AK267" i="20"/>
  <c r="AK257" i="20"/>
  <c r="AK245" i="20"/>
  <c r="AK235" i="20"/>
  <c r="AK225" i="20"/>
  <c r="AK215" i="20"/>
  <c r="AK205" i="20"/>
  <c r="AK195" i="20"/>
  <c r="AK185" i="20"/>
  <c r="AK175" i="20"/>
  <c r="AK165" i="20"/>
  <c r="AK101" i="20"/>
  <c r="AK91" i="20"/>
  <c r="AK81" i="20"/>
  <c r="AK70" i="20"/>
  <c r="AK60" i="20"/>
  <c r="AK46" i="20"/>
  <c r="AK77" i="20"/>
  <c r="AK65" i="20"/>
  <c r="AK53" i="20"/>
  <c r="AK43" i="20"/>
  <c r="AK900" i="20"/>
  <c r="AK353" i="20"/>
  <c r="AK1130" i="20"/>
  <c r="AK752" i="20"/>
  <c r="AK853" i="20"/>
  <c r="AK928" i="20"/>
  <c r="AK608" i="20"/>
  <c r="AK351" i="20"/>
  <c r="AK924" i="20"/>
  <c r="AK880" i="20"/>
  <c r="AK843" i="20"/>
  <c r="AK787" i="20"/>
  <c r="AK690" i="20"/>
  <c r="AK665" i="20"/>
  <c r="AK639" i="20"/>
  <c r="AK600" i="20"/>
  <c r="AK562" i="20"/>
  <c r="AK365" i="20"/>
  <c r="AK904" i="20"/>
  <c r="AK31" i="20"/>
  <c r="AK111" i="20"/>
  <c r="AK156" i="20"/>
  <c r="AK748" i="20"/>
  <c r="AK1047" i="20"/>
  <c r="AK606" i="20"/>
  <c r="AK2156" i="20"/>
  <c r="AK885" i="20"/>
  <c r="AK847" i="20"/>
  <c r="AK811" i="20"/>
  <c r="AK694" i="20"/>
  <c r="AK669" i="20"/>
  <c r="AK643" i="20"/>
  <c r="AK618" i="20"/>
  <c r="AK569" i="20"/>
  <c r="AK369" i="20"/>
  <c r="AK354" i="20"/>
  <c r="AK120" i="20"/>
  <c r="AK135" i="20"/>
  <c r="AK140" i="20"/>
  <c r="AK1653" i="20"/>
  <c r="AK914" i="20"/>
  <c r="AK402" i="20"/>
  <c r="AK1001" i="20"/>
  <c r="AK856" i="20"/>
  <c r="AK832" i="20"/>
  <c r="AK726" i="20"/>
  <c r="AK707" i="20"/>
  <c r="AK389" i="20"/>
  <c r="AK894" i="20"/>
  <c r="AK865" i="20"/>
  <c r="AK828" i="20"/>
  <c r="AK764" i="20"/>
  <c r="AK678" i="20"/>
  <c r="AK653" i="20"/>
  <c r="AK627" i="20"/>
  <c r="AK584" i="20"/>
  <c r="AK378" i="20"/>
  <c r="AK341" i="20"/>
  <c r="AK2927" i="20"/>
  <c r="AK2922" i="20"/>
  <c r="AK2911" i="20"/>
  <c r="AK2896" i="20"/>
  <c r="AK2881" i="20"/>
  <c r="AK2866" i="20"/>
  <c r="AK2851" i="20"/>
  <c r="AK2836" i="20"/>
  <c r="AK2821" i="20"/>
  <c r="AK2806" i="20"/>
  <c r="AK2791" i="20"/>
  <c r="AK2776" i="20"/>
  <c r="AK2761" i="20"/>
  <c r="AK2746" i="20"/>
  <c r="AK2731" i="20"/>
  <c r="AK2716" i="20"/>
  <c r="AK2701" i="20"/>
  <c r="AK2686" i="20"/>
  <c r="AK2671" i="20"/>
  <c r="AK2910" i="20"/>
  <c r="AK2895" i="20"/>
  <c r="AK2880" i="20"/>
  <c r="AK2865" i="20"/>
  <c r="AK2850" i="20"/>
  <c r="AK2835" i="20"/>
  <c r="AK2820" i="20"/>
  <c r="AK2805" i="20"/>
  <c r="AK2790" i="20"/>
  <c r="AK2775" i="20"/>
  <c r="AK2760" i="20"/>
  <c r="AK2745" i="20"/>
  <c r="AK2730" i="20"/>
  <c r="AK2715" i="20"/>
  <c r="AK2906" i="20"/>
  <c r="AK2861" i="20"/>
  <c r="AK2816" i="20"/>
  <c r="AK2771" i="20"/>
  <c r="AK2726" i="20"/>
  <c r="AK2693" i="20"/>
  <c r="AK2673" i="20"/>
  <c r="AK2654" i="20"/>
  <c r="AK2639" i="20"/>
  <c r="AK2624" i="20"/>
  <c r="AK2609" i="20"/>
  <c r="AK2594" i="20"/>
  <c r="AK2579" i="20"/>
  <c r="AK2564" i="20"/>
  <c r="AK2549" i="20"/>
  <c r="AK2534" i="20"/>
  <c r="AK2519" i="20"/>
  <c r="AK2903" i="20"/>
  <c r="AK2858" i="20"/>
  <c r="AK2813" i="20"/>
  <c r="AK2768" i="20"/>
  <c r="AK2723" i="20"/>
  <c r="AK2694" i="20"/>
  <c r="AK2669" i="20"/>
  <c r="AK2655" i="20"/>
  <c r="AK2640" i="20"/>
  <c r="AK2625" i="20"/>
  <c r="AK2610" i="20"/>
  <c r="AK2595" i="20"/>
  <c r="AK2580" i="20"/>
  <c r="AK2565" i="20"/>
  <c r="AK2550" i="20"/>
  <c r="AK2535" i="20"/>
  <c r="AK2520" i="20"/>
  <c r="AK2909" i="20"/>
  <c r="AK2864" i="20"/>
  <c r="AK2819" i="20"/>
  <c r="AK2774" i="20"/>
  <c r="AK2729" i="20"/>
  <c r="AK2690" i="20"/>
  <c r="AK2670" i="20"/>
  <c r="AK2653" i="20"/>
  <c r="AK2638" i="20"/>
  <c r="AK2623" i="20"/>
  <c r="AK2608" i="20"/>
  <c r="AK2593" i="20"/>
  <c r="AK2578" i="20"/>
  <c r="AK2563" i="20"/>
  <c r="AK2548" i="20"/>
  <c r="AK2533" i="20"/>
  <c r="AK2518" i="20"/>
  <c r="AK2502" i="20"/>
  <c r="AK2487" i="20"/>
  <c r="AK2472" i="20"/>
  <c r="AK2457" i="20"/>
  <c r="AK2442" i="20"/>
  <c r="AK2427" i="20"/>
  <c r="AK2412" i="20"/>
  <c r="AK2397" i="20"/>
  <c r="AK2382" i="20"/>
  <c r="AK2367" i="20"/>
  <c r="AK2352" i="20"/>
  <c r="AK2337" i="20"/>
  <c r="AK2322" i="20"/>
  <c r="AK2307" i="20"/>
  <c r="AK2289" i="20"/>
  <c r="AK2274" i="20"/>
  <c r="AK2256" i="20"/>
  <c r="AK2497" i="20"/>
  <c r="AK2482" i="20"/>
  <c r="AK2467" i="20"/>
  <c r="AK2452" i="20"/>
  <c r="AK2437" i="20"/>
  <c r="AK2422" i="20"/>
  <c r="AK2407" i="20"/>
  <c r="AK2392" i="20"/>
  <c r="AK2377" i="20"/>
  <c r="AK2362" i="20"/>
  <c r="AK2347" i="20"/>
  <c r="AK2332" i="20"/>
  <c r="AK2317" i="20"/>
  <c r="AK2299" i="20"/>
  <c r="AK2284" i="20"/>
  <c r="AK2269" i="20"/>
  <c r="AK2254" i="20"/>
  <c r="AK2495" i="20"/>
  <c r="AK2480" i="20"/>
  <c r="AK2465" i="20"/>
  <c r="AK2450" i="20"/>
  <c r="AK2435" i="20"/>
  <c r="AK2420" i="20"/>
  <c r="AK2405" i="20"/>
  <c r="AK2390" i="20"/>
  <c r="AK2375" i="20"/>
  <c r="AK2360" i="20"/>
  <c r="AK2345" i="20"/>
  <c r="AK2330" i="20"/>
  <c r="AK2315" i="20"/>
  <c r="AK2297" i="20"/>
  <c r="AK2282" i="20"/>
  <c r="AK2267" i="20"/>
  <c r="AK2252" i="20"/>
  <c r="AK2242" i="20"/>
  <c r="AK2232" i="20"/>
  <c r="AK2222" i="20"/>
  <c r="AK2212" i="20"/>
  <c r="AK2202" i="20"/>
  <c r="AK2192" i="20"/>
  <c r="AK2182" i="20"/>
  <c r="AK2172" i="20"/>
  <c r="AK2160" i="20"/>
  <c r="AK2148" i="20"/>
  <c r="AK2138" i="20"/>
  <c r="AK2128" i="20"/>
  <c r="AK2118" i="20"/>
  <c r="AK2108" i="20"/>
  <c r="AK2098" i="20"/>
  <c r="AK2086" i="20"/>
  <c r="AK2253" i="20"/>
  <c r="AK2243" i="20"/>
  <c r="AK2233" i="20"/>
  <c r="AK2223" i="20"/>
  <c r="AK2213" i="20"/>
  <c r="AK2203" i="20"/>
  <c r="AK2193" i="20"/>
  <c r="AK2183" i="20"/>
  <c r="AK2173" i="20"/>
  <c r="AK2163" i="20"/>
  <c r="AK2153" i="20"/>
  <c r="AK2143" i="20"/>
  <c r="AK2133" i="20"/>
  <c r="AK2123" i="20"/>
  <c r="AK2113" i="20"/>
  <c r="AK2103" i="20"/>
  <c r="AK2093" i="20"/>
  <c r="AK2081" i="20"/>
  <c r="AK2068" i="20"/>
  <c r="AK2052" i="20"/>
  <c r="AK2042" i="20"/>
  <c r="AK2032" i="20"/>
  <c r="AK2022" i="20"/>
  <c r="AK2012" i="20"/>
  <c r="AK2002" i="20"/>
  <c r="AK1992" i="20"/>
  <c r="AK1982" i="20"/>
  <c r="AK1972" i="20"/>
  <c r="AK1962" i="20"/>
  <c r="AK1952" i="20"/>
  <c r="AK1942" i="20"/>
  <c r="AK1932" i="20"/>
  <c r="AK1922" i="20"/>
  <c r="AK1912" i="20"/>
  <c r="AK1902" i="20"/>
  <c r="AK1892" i="20"/>
  <c r="AK1882" i="20"/>
  <c r="AK1872" i="20"/>
  <c r="AK1862" i="20"/>
  <c r="AK1852" i="20"/>
  <c r="AK1842" i="20"/>
  <c r="AK1832" i="20"/>
  <c r="AK1822" i="20"/>
  <c r="AK1812" i="20"/>
  <c r="AK1802" i="20"/>
  <c r="AK1792" i="20"/>
  <c r="AK1784" i="20"/>
  <c r="AK1772" i="20"/>
  <c r="AK1761" i="20"/>
  <c r="AK1751" i="20"/>
  <c r="AK1741" i="20"/>
  <c r="AK1731" i="20"/>
  <c r="AK1721" i="20"/>
  <c r="AK1711" i="20"/>
  <c r="AK1699" i="20"/>
  <c r="AK1689" i="20"/>
  <c r="AK1678" i="20"/>
  <c r="AK1668" i="20"/>
  <c r="AK1658" i="20"/>
  <c r="AK1646" i="20"/>
  <c r="AK1636" i="20"/>
  <c r="AK1626" i="20"/>
  <c r="AK1616" i="20"/>
  <c r="AK1606" i="20"/>
  <c r="AK1590" i="20"/>
  <c r="AK1576" i="20"/>
  <c r="AK1564" i="20"/>
  <c r="AK1554" i="20"/>
  <c r="AK1544" i="20"/>
  <c r="AK1534" i="20"/>
  <c r="AK1524" i="20"/>
  <c r="AK1514" i="20"/>
  <c r="AK1504" i="20"/>
  <c r="AK1492" i="20"/>
  <c r="AK1482" i="20"/>
  <c r="AK1472" i="20"/>
  <c r="AK1460" i="20"/>
  <c r="AK1450" i="20"/>
  <c r="AK2071" i="20"/>
  <c r="AK2061" i="20"/>
  <c r="AK2051" i="20"/>
  <c r="AK2041" i="20"/>
  <c r="AK2031" i="20"/>
  <c r="AK2021" i="20"/>
  <c r="AK2011" i="20"/>
  <c r="AK2001" i="20"/>
  <c r="AK1991" i="20"/>
  <c r="AK1981" i="20"/>
  <c r="AK1971" i="20"/>
  <c r="AK1961" i="20"/>
  <c r="AK1951" i="20"/>
  <c r="AK1941" i="20"/>
  <c r="AK1931" i="20"/>
  <c r="AK1921" i="20"/>
  <c r="AK1911" i="20"/>
  <c r="AK1901" i="20"/>
  <c r="AK1891" i="20"/>
  <c r="AK1881" i="20"/>
  <c r="AK1871" i="20"/>
  <c r="AK1861" i="20"/>
  <c r="AK1851" i="20"/>
  <c r="AK1841" i="20"/>
  <c r="AK1831" i="20"/>
  <c r="AK1821" i="20"/>
  <c r="AK1811" i="20"/>
  <c r="AK1801" i="20"/>
  <c r="AK1791" i="20"/>
  <c r="AK1777" i="20"/>
  <c r="AK1760" i="20"/>
  <c r="AK1750" i="20"/>
  <c r="AK1740" i="20"/>
  <c r="AK1730" i="20"/>
  <c r="AK1720" i="20"/>
  <c r="AK1710" i="20"/>
  <c r="AK1698" i="20"/>
  <c r="AK1688" i="20"/>
  <c r="AK1677" i="20"/>
  <c r="AK1667" i="20"/>
  <c r="AK1657" i="20"/>
  <c r="AK1645" i="20"/>
  <c r="AK1635" i="20"/>
  <c r="AK1625" i="20"/>
  <c r="AK1615" i="20"/>
  <c r="AK1605" i="20"/>
  <c r="AK1591" i="20"/>
  <c r="AK1579" i="20"/>
  <c r="AK1567" i="20"/>
  <c r="AK1557" i="20"/>
  <c r="AK1547" i="20"/>
  <c r="AK1537" i="20"/>
  <c r="AK1527" i="20"/>
  <c r="AK1517" i="20"/>
  <c r="AK1507" i="20"/>
  <c r="AK1495" i="20"/>
  <c r="AK1485" i="20"/>
  <c r="AK1467" i="20"/>
  <c r="AK1457" i="20"/>
  <c r="AK1447" i="20"/>
  <c r="AJ1358" i="20"/>
  <c r="AK1427" i="20"/>
  <c r="AK1417" i="20"/>
  <c r="AK1407" i="20"/>
  <c r="AK1397" i="20"/>
  <c r="AK1387" i="20"/>
  <c r="AK1377" i="20"/>
  <c r="AK1367" i="20"/>
  <c r="AK1354" i="20"/>
  <c r="AK1344" i="20"/>
  <c r="AK1334" i="20"/>
  <c r="AK1324" i="20"/>
  <c r="AK1314" i="20"/>
  <c r="AK1304" i="20"/>
  <c r="AK1294" i="20"/>
  <c r="AK1284" i="20"/>
  <c r="AK1274" i="20"/>
  <c r="AK1264" i="20"/>
  <c r="AK1254" i="20"/>
  <c r="AK1244" i="20"/>
  <c r="AK1234" i="20"/>
  <c r="AK1224" i="20"/>
  <c r="AK1214" i="20"/>
  <c r="AK1204" i="20"/>
  <c r="AK1194" i="20"/>
  <c r="AK1184" i="20"/>
  <c r="AK1174" i="20"/>
  <c r="AK1164" i="20"/>
  <c r="AK1154" i="20"/>
  <c r="AK1144" i="20"/>
  <c r="AK1134" i="20"/>
  <c r="AK1120" i="20"/>
  <c r="AK1110" i="20"/>
  <c r="AK1100" i="20"/>
  <c r="AK1434" i="20"/>
  <c r="AK1424" i="20"/>
  <c r="AK1414" i="20"/>
  <c r="AK1404" i="20"/>
  <c r="AK1394" i="20"/>
  <c r="AK1384" i="20"/>
  <c r="AK1374" i="20"/>
  <c r="AK1364" i="20"/>
  <c r="AK1351" i="20"/>
  <c r="AK1341" i="20"/>
  <c r="AK1331" i="20"/>
  <c r="AK1321" i="20"/>
  <c r="AK1311" i="20"/>
  <c r="AK1301" i="20"/>
  <c r="AK1291" i="20"/>
  <c r="AK1281" i="20"/>
  <c r="AK1271" i="20"/>
  <c r="AK1261" i="20"/>
  <c r="AK1251" i="20"/>
  <c r="AK1241" i="20"/>
  <c r="AK1231" i="20"/>
  <c r="AK1221" i="20"/>
  <c r="AK1211" i="20"/>
  <c r="AK1201" i="20"/>
  <c r="AK1191" i="20"/>
  <c r="AK1181" i="20"/>
  <c r="AK1171" i="20"/>
  <c r="AK1161" i="20"/>
  <c r="AK1151" i="20"/>
  <c r="AK1141" i="20"/>
  <c r="AK1125" i="20"/>
  <c r="AK1115" i="20"/>
  <c r="AK1105" i="20"/>
  <c r="AK1091" i="20"/>
  <c r="AK1081" i="20"/>
  <c r="AK1071" i="20"/>
  <c r="AK1061" i="20"/>
  <c r="AK1051" i="20"/>
  <c r="AK1033" i="20"/>
  <c r="AK1023" i="20"/>
  <c r="AK1013" i="20"/>
  <c r="AK1003" i="20"/>
  <c r="AK985" i="20"/>
  <c r="AK973" i="20"/>
  <c r="AK963" i="20"/>
  <c r="AK953" i="20"/>
  <c r="AK943" i="20"/>
  <c r="AK933" i="20"/>
  <c r="AK807" i="20"/>
  <c r="AK797" i="20"/>
  <c r="AK783" i="20"/>
  <c r="AK743" i="20"/>
  <c r="AK733" i="20"/>
  <c r="AK599" i="20"/>
  <c r="AK565" i="20"/>
  <c r="AK549" i="20"/>
  <c r="AK539" i="20"/>
  <c r="AK525" i="20"/>
  <c r="AK515" i="20"/>
  <c r="AK505" i="20"/>
  <c r="AK495" i="20"/>
  <c r="AK485" i="20"/>
  <c r="AK475" i="20"/>
  <c r="AK465" i="20"/>
  <c r="AK455" i="20"/>
  <c r="AK445" i="20"/>
  <c r="AK433" i="20"/>
  <c r="AK423" i="20"/>
  <c r="AK1098" i="20"/>
  <c r="AK1088" i="20"/>
  <c r="AK1078" i="20"/>
  <c r="AK1068" i="20"/>
  <c r="AK1058" i="20"/>
  <c r="AK1040" i="20"/>
  <c r="AK1030" i="20"/>
  <c r="AK1020" i="20"/>
  <c r="AK1010" i="20"/>
  <c r="AK992" i="20"/>
  <c r="AK982" i="20"/>
  <c r="AK972" i="20"/>
  <c r="AK962" i="20"/>
  <c r="AK952" i="20"/>
  <c r="AK942" i="20"/>
  <c r="AK932" i="20"/>
  <c r="AK800" i="20"/>
  <c r="AK790" i="20"/>
  <c r="AK758" i="20"/>
  <c r="AK740" i="20"/>
  <c r="AK616" i="20"/>
  <c r="AK578" i="20"/>
  <c r="AK552" i="20"/>
  <c r="AK542" i="20"/>
  <c r="AK530" i="20"/>
  <c r="AK520" i="20"/>
  <c r="AK510" i="20"/>
  <c r="AK500" i="20"/>
  <c r="AK490" i="20"/>
  <c r="AK480" i="20"/>
  <c r="AK470" i="20"/>
  <c r="AK460" i="20"/>
  <c r="AK450" i="20"/>
  <c r="AK440" i="20"/>
  <c r="AK430" i="20"/>
  <c r="AK420" i="20"/>
  <c r="AK410" i="20"/>
  <c r="AK342" i="20"/>
  <c r="AK326" i="20"/>
  <c r="AK314" i="20"/>
  <c r="AK304" i="20"/>
  <c r="AK294" i="20"/>
  <c r="AK284" i="20"/>
  <c r="AK274" i="20"/>
  <c r="AK264" i="20"/>
  <c r="AK254" i="20"/>
  <c r="AK242" i="20"/>
  <c r="AK232" i="20"/>
  <c r="AK222" i="20"/>
  <c r="AK212" i="20"/>
  <c r="AK202" i="20"/>
  <c r="AK192" i="20"/>
  <c r="AK182" i="20"/>
  <c r="AK172" i="20"/>
  <c r="AK132" i="20"/>
  <c r="AK98" i="20"/>
  <c r="AK84" i="20"/>
  <c r="AK413" i="20"/>
  <c r="AK403" i="20"/>
  <c r="AK327" i="20"/>
  <c r="AK315" i="20"/>
  <c r="AK305" i="20"/>
  <c r="AK295" i="20"/>
  <c r="AK285" i="20"/>
  <c r="AK275" i="20"/>
  <c r="AK265" i="20"/>
  <c r="AK255" i="20"/>
  <c r="AK243" i="20"/>
  <c r="AK233" i="20"/>
  <c r="AK223" i="20"/>
  <c r="AK213" i="20"/>
  <c r="AK203" i="20"/>
  <c r="AK193" i="20"/>
  <c r="AK183" i="20"/>
  <c r="AK173" i="20"/>
  <c r="AK133" i="20"/>
  <c r="AK99" i="20"/>
  <c r="AK89" i="20"/>
  <c r="AK79" i="20"/>
  <c r="AK68" i="20"/>
  <c r="AK54" i="20"/>
  <c r="AK44" i="20"/>
  <c r="AK73" i="20"/>
  <c r="AK63" i="20"/>
  <c r="AK51" i="20"/>
  <c r="AK41" i="20"/>
  <c r="AK724" i="20"/>
  <c r="AK384" i="20"/>
  <c r="AK1048" i="20"/>
  <c r="AK747" i="20"/>
  <c r="AK850" i="20"/>
  <c r="AK728" i="20"/>
  <c r="AK721" i="20"/>
  <c r="AK399" i="20"/>
  <c r="AK919" i="20"/>
  <c r="AK872" i="20"/>
  <c r="AK838" i="20"/>
  <c r="AK773" i="20"/>
  <c r="AK685" i="20"/>
  <c r="AK660" i="20"/>
  <c r="AK634" i="20"/>
  <c r="AK591" i="20"/>
  <c r="AK556" i="20"/>
  <c r="AK360" i="20"/>
  <c r="AK249" i="20"/>
  <c r="AK22" i="20"/>
  <c r="AK127" i="20"/>
  <c r="AK151" i="20"/>
  <c r="AK930" i="20"/>
  <c r="AK751" i="20"/>
  <c r="AK713" i="20"/>
  <c r="AK923" i="20"/>
  <c r="AK879" i="20"/>
  <c r="AK842" i="20"/>
  <c r="AK777" i="20"/>
  <c r="AK689" i="20"/>
  <c r="AK664" i="20"/>
  <c r="AK638" i="20"/>
  <c r="AK597" i="20"/>
  <c r="AK561" i="20"/>
  <c r="AK364" i="20"/>
  <c r="AK780" i="20"/>
  <c r="AK115" i="20"/>
  <c r="AK160" i="20"/>
  <c r="AK1049" i="20"/>
  <c r="AK1129" i="20"/>
  <c r="AK902" i="20"/>
  <c r="AK392" i="20"/>
  <c r="AK996" i="20"/>
  <c r="AK779" i="20"/>
  <c r="AK834" i="20"/>
  <c r="AK711" i="20"/>
  <c r="AK607" i="20"/>
  <c r="AK349" i="20"/>
  <c r="AK889" i="20"/>
  <c r="AK860" i="20"/>
  <c r="AK816" i="20"/>
  <c r="AK759" i="20"/>
  <c r="AK673" i="20"/>
  <c r="AK648" i="20"/>
  <c r="AK622" i="20"/>
  <c r="AK579" i="20"/>
  <c r="AK373" i="20"/>
  <c r="AK330" i="20"/>
  <c r="AK2926" i="20"/>
  <c r="AK2921" i="20"/>
  <c r="AK2908" i="20"/>
  <c r="AK2893" i="20"/>
  <c r="AK2878" i="20"/>
  <c r="AK2863" i="20"/>
  <c r="AK2848" i="20"/>
  <c r="AK2833" i="20"/>
  <c r="AK2818" i="20"/>
  <c r="AK2803" i="20"/>
  <c r="AK2788" i="20"/>
  <c r="AK2773" i="20"/>
  <c r="AK2758" i="20"/>
  <c r="AK2743" i="20"/>
  <c r="AK2728" i="20"/>
  <c r="AK2713" i="20"/>
  <c r="AK2698" i="20"/>
  <c r="AK2683" i="20"/>
  <c r="AK2668" i="20"/>
  <c r="AK2907" i="20"/>
  <c r="AK2892" i="20"/>
  <c r="AK2877" i="20"/>
  <c r="AK2862" i="20"/>
  <c r="AK2847" i="20"/>
  <c r="AK2832" i="20"/>
  <c r="AK2817" i="20"/>
  <c r="AK2802" i="20"/>
  <c r="AK2787" i="20"/>
  <c r="AK2772" i="20"/>
  <c r="AK2757" i="20"/>
  <c r="AK2742" i="20"/>
  <c r="AK2727" i="20"/>
  <c r="AK2712" i="20"/>
  <c r="AK2897" i="20"/>
  <c r="AK2852" i="20"/>
  <c r="AK2807" i="20"/>
  <c r="AK2762" i="20"/>
  <c r="AK2717" i="20"/>
  <c r="AK2691" i="20"/>
  <c r="AK2666" i="20"/>
  <c r="AK2651" i="20"/>
  <c r="AK2636" i="20"/>
  <c r="AK2621" i="20"/>
  <c r="AK2606" i="20"/>
  <c r="AK2591" i="20"/>
  <c r="AK2576" i="20"/>
  <c r="AK2561" i="20"/>
  <c r="AK2546" i="20"/>
  <c r="AK2531" i="20"/>
  <c r="AK2516" i="20"/>
  <c r="AK2894" i="20"/>
  <c r="AK2849" i="20"/>
  <c r="AK2804" i="20"/>
  <c r="AK2759" i="20"/>
  <c r="AK2714" i="20"/>
  <c r="AK2687" i="20"/>
  <c r="AK2667" i="20"/>
  <c r="AK2652" i="20"/>
  <c r="AK2637" i="20"/>
  <c r="AK2622" i="20"/>
  <c r="AK2607" i="20"/>
  <c r="AK2592" i="20"/>
  <c r="AK2577" i="20"/>
  <c r="AK2562" i="20"/>
  <c r="AK2547" i="20"/>
  <c r="AK2532" i="20"/>
  <c r="AK2517" i="20"/>
  <c r="AK2900" i="20"/>
  <c r="AK2855" i="20"/>
  <c r="AK2810" i="20"/>
  <c r="AK2765" i="20"/>
  <c r="AK2720" i="20"/>
  <c r="AK2688" i="20"/>
  <c r="AK2665" i="20"/>
  <c r="AK2650" i="20"/>
  <c r="AK2635" i="20"/>
  <c r="AK2620" i="20"/>
  <c r="AK2605" i="20"/>
  <c r="AK2590" i="20"/>
  <c r="AK2575" i="20"/>
  <c r="AK2560" i="20"/>
  <c r="AK2545" i="20"/>
  <c r="AK2530" i="20"/>
  <c r="AK2515" i="20"/>
  <c r="AK2499" i="20"/>
  <c r="AK2484" i="20"/>
  <c r="AK2469" i="20"/>
  <c r="AK2454" i="20"/>
  <c r="AK2439" i="20"/>
  <c r="AK2424" i="20"/>
  <c r="AK2409" i="20"/>
  <c r="AK2394" i="20"/>
  <c r="AK2379" i="20"/>
  <c r="AK2364" i="20"/>
  <c r="AK2349" i="20"/>
  <c r="AK2334" i="20"/>
  <c r="AK2319" i="20"/>
  <c r="AK2304" i="20"/>
  <c r="AK2286" i="20"/>
  <c r="AK2271" i="20"/>
  <c r="AK2509" i="20"/>
  <c r="AK2494" i="20"/>
  <c r="AK2479" i="20"/>
  <c r="AK2464" i="20"/>
  <c r="AK2449" i="20"/>
  <c r="AK2434" i="20"/>
  <c r="AK2419" i="20"/>
  <c r="AK2404" i="20"/>
  <c r="AK2389" i="20"/>
  <c r="AK2374" i="20"/>
  <c r="AK2359" i="20"/>
  <c r="AK2344" i="20"/>
  <c r="AK2329" i="20"/>
  <c r="AK2314" i="20"/>
  <c r="AK2296" i="20"/>
  <c r="AK2281" i="20"/>
  <c r="AK2266" i="20"/>
  <c r="AK2507" i="20"/>
  <c r="AK2492" i="20"/>
  <c r="AK2477" i="20"/>
  <c r="AK2462" i="20"/>
  <c r="AK2447" i="20"/>
  <c r="AK2432" i="20"/>
  <c r="AK2417" i="20"/>
  <c r="AK2402" i="20"/>
  <c r="AK2387" i="20"/>
  <c r="AK2372" i="20"/>
  <c r="AK2357" i="20"/>
  <c r="AK2342" i="20"/>
  <c r="AK2327" i="20"/>
  <c r="AK2312" i="20"/>
  <c r="AK2294" i="20"/>
  <c r="AK2279" i="20"/>
  <c r="AK2264" i="20"/>
  <c r="AK2250" i="20"/>
  <c r="AK2240" i="20"/>
  <c r="AK2230" i="20"/>
  <c r="AK2220" i="20"/>
  <c r="AK2210" i="20"/>
  <c r="AK2200" i="20"/>
  <c r="AK2190" i="20"/>
  <c r="AK2180" i="20"/>
  <c r="AK2170" i="20"/>
  <c r="AK2158" i="20"/>
  <c r="AK2146" i="20"/>
  <c r="AK2136" i="20"/>
  <c r="AK2126" i="20"/>
  <c r="AK2116" i="20"/>
  <c r="AK2106" i="20"/>
  <c r="AK2096" i="20"/>
  <c r="AK2084" i="20"/>
  <c r="AK2251" i="20"/>
  <c r="AK2241" i="20"/>
  <c r="AK2231" i="20"/>
  <c r="AK2221" i="20"/>
  <c r="AK2211" i="20"/>
  <c r="AK2201" i="20"/>
  <c r="AK2191" i="20"/>
  <c r="AK2181" i="20"/>
  <c r="AK2171" i="20"/>
  <c r="AK2161" i="20"/>
  <c r="AK2151" i="20"/>
  <c r="AK2141" i="20"/>
  <c r="AK2131" i="20"/>
  <c r="AK2121" i="20"/>
  <c r="AK2111" i="20"/>
  <c r="AK2101" i="20"/>
  <c r="AK2091" i="20"/>
  <c r="AK2076" i="20"/>
  <c r="AK2066" i="20"/>
  <c r="AK2050" i="20"/>
  <c r="AK2040" i="20"/>
  <c r="AK2030" i="20"/>
  <c r="AK2020" i="20"/>
  <c r="AK2010" i="20"/>
  <c r="AK2000" i="20"/>
  <c r="AK1990" i="20"/>
  <c r="AK1980" i="20"/>
  <c r="AK1970" i="20"/>
  <c r="AK1960" i="20"/>
  <c r="AK1950" i="20"/>
  <c r="AK1940" i="20"/>
  <c r="AK1930" i="20"/>
  <c r="AK1920" i="20"/>
  <c r="AK1910" i="20"/>
  <c r="AK1900" i="20"/>
  <c r="AK1890" i="20"/>
  <c r="AK1880" i="20"/>
  <c r="AK1870" i="20"/>
  <c r="AK1860" i="20"/>
  <c r="AK1850" i="20"/>
  <c r="AK1840" i="20"/>
  <c r="AK1830" i="20"/>
  <c r="AK1820" i="20"/>
  <c r="AK1810" i="20"/>
  <c r="AK1800" i="20"/>
  <c r="AK1790" i="20"/>
  <c r="AK1780" i="20"/>
  <c r="AK1770" i="20"/>
  <c r="AK1759" i="20"/>
  <c r="AK1749" i="20"/>
  <c r="AK1739" i="20"/>
  <c r="AK1729" i="20"/>
  <c r="AK1719" i="20"/>
  <c r="AK1709" i="20"/>
  <c r="AK1697" i="20"/>
  <c r="AK1687" i="20"/>
  <c r="AK1676" i="20"/>
  <c r="AK1666" i="20"/>
  <c r="AK1656" i="20"/>
  <c r="AK1644" i="20"/>
  <c r="AK1634" i="20"/>
  <c r="AK1624" i="20"/>
  <c r="AK1614" i="20"/>
  <c r="AK1598" i="20"/>
  <c r="AK1588" i="20"/>
  <c r="AK1574" i="20"/>
  <c r="AK1562" i="20"/>
  <c r="AK1552" i="20"/>
  <c r="AK1542" i="20"/>
  <c r="AK1532" i="20"/>
  <c r="AK1522" i="20"/>
  <c r="AK1512" i="20"/>
  <c r="AK1502" i="20"/>
  <c r="AK1490" i="20"/>
  <c r="AK1480" i="20"/>
  <c r="AK1468" i="20"/>
  <c r="AK1458" i="20"/>
  <c r="AK1448" i="20"/>
  <c r="AK2069" i="20"/>
  <c r="AK2059" i="20"/>
  <c r="AK2049" i="20"/>
  <c r="AK2039" i="20"/>
  <c r="AK2029" i="20"/>
  <c r="AK2019" i="20"/>
  <c r="AK2009" i="20"/>
  <c r="AK1999" i="20"/>
  <c r="AK1989" i="20"/>
  <c r="AK1979" i="20"/>
  <c r="AK1969" i="20"/>
  <c r="AK1959" i="20"/>
  <c r="AK1949" i="20"/>
  <c r="AK1939" i="20"/>
  <c r="AK1929" i="20"/>
  <c r="AK1919" i="20"/>
  <c r="AK1909" i="20"/>
  <c r="AK1899" i="20"/>
  <c r="AK1889" i="20"/>
  <c r="AK1879" i="20"/>
  <c r="AK1869" i="20"/>
  <c r="AK1859" i="20"/>
  <c r="AK1849" i="20"/>
  <c r="AK1839" i="20"/>
  <c r="AK1829" i="20"/>
  <c r="AK1819" i="20"/>
  <c r="AK1809" i="20"/>
  <c r="AK1799" i="20"/>
  <c r="AK1789" i="20"/>
  <c r="AK1775" i="20"/>
  <c r="AK1758" i="20"/>
  <c r="AK1748" i="20"/>
  <c r="AK1738" i="20"/>
  <c r="AK1728" i="20"/>
  <c r="AK1718" i="20"/>
  <c r="AJ1708" i="20"/>
  <c r="AK1696" i="20"/>
  <c r="AK1686" i="20"/>
  <c r="AK1675" i="20"/>
  <c r="AK1665" i="20"/>
  <c r="AK1655" i="20"/>
  <c r="AK1643" i="20"/>
  <c r="AK1633" i="20"/>
  <c r="AK1623" i="20"/>
  <c r="AK1613" i="20"/>
  <c r="AK1599" i="20"/>
  <c r="AK1589" i="20"/>
  <c r="AK1577" i="20"/>
  <c r="AK1565" i="20"/>
  <c r="AK1555" i="20"/>
  <c r="AK1545" i="20"/>
  <c r="AK1535" i="20"/>
  <c r="AK1525" i="20"/>
  <c r="AK1515" i="20"/>
  <c r="AK1505" i="20"/>
  <c r="AK1493" i="20"/>
  <c r="AK1483" i="20"/>
  <c r="AK1465" i="20"/>
  <c r="AK1455" i="20"/>
  <c r="AK1445" i="20"/>
  <c r="AK1444" i="20"/>
  <c r="AK1425" i="20"/>
  <c r="AK1415" i="20"/>
  <c r="AK1405" i="20"/>
  <c r="AK1395" i="20"/>
  <c r="AK1385" i="20"/>
  <c r="AK1375" i="20"/>
  <c r="AK1365" i="20"/>
  <c r="AK1352" i="20"/>
  <c r="AK1342" i="20"/>
  <c r="AK1332" i="20"/>
  <c r="AK1322" i="20"/>
  <c r="AK1312" i="20"/>
  <c r="AK1302" i="20"/>
  <c r="AK1292" i="20"/>
  <c r="AK1282" i="20"/>
  <c r="AK1272" i="20"/>
  <c r="AK1262" i="20"/>
  <c r="AK1252" i="20"/>
  <c r="AK1242" i="20"/>
  <c r="AK1232" i="20"/>
  <c r="AK1222" i="20"/>
  <c r="AK1212" i="20"/>
  <c r="AK1202" i="20"/>
  <c r="AK1192" i="20"/>
  <c r="AK1182" i="20"/>
  <c r="AK1172" i="20"/>
  <c r="AK1162" i="20"/>
  <c r="AK1152" i="20"/>
  <c r="AK1142" i="20"/>
  <c r="AK1132" i="20"/>
  <c r="AK1118" i="20"/>
  <c r="AK1108" i="20"/>
  <c r="AK1446" i="20"/>
  <c r="AK1432" i="20"/>
  <c r="AK1422" i="20"/>
  <c r="AK1412" i="20"/>
  <c r="AK1402" i="20"/>
  <c r="AK1392" i="20"/>
  <c r="AK1382" i="20"/>
  <c r="AK1372" i="20"/>
  <c r="AK1362" i="20"/>
  <c r="AK1349" i="20"/>
  <c r="AK1339" i="20"/>
  <c r="AK1329" i="20"/>
  <c r="AK1319" i="20"/>
  <c r="AK1309" i="20"/>
  <c r="AK1299" i="20"/>
  <c r="AK1289" i="20"/>
  <c r="AK1279" i="20"/>
  <c r="AK1269" i="20"/>
  <c r="AK1259" i="20"/>
  <c r="AK1249" i="20"/>
  <c r="AK1239" i="20"/>
  <c r="AK1229" i="20"/>
  <c r="AK1219" i="20"/>
  <c r="AK1209" i="20"/>
  <c r="AK1199" i="20"/>
  <c r="AK1189" i="20"/>
  <c r="AK1179" i="20"/>
  <c r="AK1169" i="20"/>
  <c r="AK1159" i="20"/>
  <c r="AK1149" i="20"/>
  <c r="AK1139" i="20"/>
  <c r="AK1123" i="20"/>
  <c r="AK1113" i="20"/>
  <c r="AK1099" i="20"/>
  <c r="AK1089" i="20"/>
  <c r="AK1079" i="20"/>
  <c r="AK1069" i="20"/>
  <c r="AK1059" i="20"/>
  <c r="AK1041" i="20"/>
  <c r="AK1031" i="20"/>
  <c r="AK1021" i="20"/>
  <c r="AK1011" i="20"/>
  <c r="AK993" i="20"/>
  <c r="AK983" i="20"/>
  <c r="AK971" i="20"/>
  <c r="AK961" i="20"/>
  <c r="AK951" i="20"/>
  <c r="AK941" i="20"/>
  <c r="AK931" i="20"/>
  <c r="AK805" i="20"/>
  <c r="AK795" i="20"/>
  <c r="AK781" i="20"/>
  <c r="AK741" i="20"/>
  <c r="AK731" i="20"/>
  <c r="AK595" i="20"/>
  <c r="AK559" i="20"/>
  <c r="AK547" i="20"/>
  <c r="AK533" i="20"/>
  <c r="AK523" i="20"/>
  <c r="AK513" i="20"/>
  <c r="AK503" i="20"/>
  <c r="AK493" i="20"/>
  <c r="AK483" i="20"/>
  <c r="AK473" i="20"/>
  <c r="AK463" i="20"/>
  <c r="AK453" i="20"/>
  <c r="AK443" i="20"/>
  <c r="AK431" i="20"/>
  <c r="AK421" i="20"/>
  <c r="AK1096" i="20"/>
  <c r="AK1086" i="20"/>
  <c r="AK1076" i="20"/>
  <c r="AK1066" i="20"/>
  <c r="AK1056" i="20"/>
  <c r="AK1038" i="20"/>
  <c r="AK1028" i="20"/>
  <c r="AK1018" i="20"/>
  <c r="AK1008" i="20"/>
  <c r="AK990" i="20"/>
  <c r="AK980" i="20"/>
  <c r="AK970" i="20"/>
  <c r="AK960" i="20"/>
  <c r="AK950" i="20"/>
  <c r="AK940" i="20"/>
  <c r="AK824" i="20"/>
  <c r="AK798" i="20"/>
  <c r="AK786" i="20"/>
  <c r="AK756" i="20"/>
  <c r="AK738" i="20"/>
  <c r="AK614" i="20"/>
  <c r="AK572" i="20"/>
  <c r="AK550" i="20"/>
  <c r="AK540" i="20"/>
  <c r="AK528" i="20"/>
  <c r="AK518" i="20"/>
  <c r="AK508" i="20"/>
  <c r="AK498" i="20"/>
  <c r="AK488" i="20"/>
  <c r="AK478" i="20"/>
  <c r="AK468" i="20"/>
  <c r="AK458" i="20"/>
  <c r="AK448" i="20"/>
  <c r="AK438" i="20"/>
  <c r="AK428" i="20"/>
  <c r="AK418" i="20"/>
  <c r="AK408" i="20"/>
  <c r="AK338" i="20"/>
  <c r="AK322" i="20"/>
  <c r="AK312" i="20"/>
  <c r="AK302" i="20"/>
  <c r="AK292" i="20"/>
  <c r="AK282" i="20"/>
  <c r="AK272" i="20"/>
  <c r="AK262" i="20"/>
  <c r="AK252" i="20"/>
  <c r="AK240" i="20"/>
  <c r="AK230" i="20"/>
  <c r="AK220" i="20"/>
  <c r="AK210" i="20"/>
  <c r="AK200" i="20"/>
  <c r="AK190" i="20"/>
  <c r="AK180" i="20"/>
  <c r="AK170" i="20"/>
  <c r="AK130" i="20"/>
  <c r="AK96" i="20"/>
  <c r="AK82" i="20"/>
  <c r="AK411" i="20"/>
  <c r="AK345" i="20"/>
  <c r="AK323" i="20"/>
  <c r="AK313" i="20"/>
  <c r="AK303" i="20"/>
  <c r="AK293" i="20"/>
  <c r="AK283" i="20"/>
  <c r="AK273" i="20"/>
  <c r="AK263" i="20"/>
  <c r="AK253" i="20"/>
  <c r="AK241" i="20"/>
  <c r="AK231" i="20"/>
  <c r="AK221" i="20"/>
  <c r="AK211" i="20"/>
  <c r="AK201" i="20"/>
  <c r="AK191" i="20"/>
  <c r="AK181" i="20"/>
  <c r="AK171" i="20"/>
  <c r="AK129" i="20"/>
  <c r="AK97" i="20"/>
  <c r="AK87" i="20"/>
  <c r="AK78" i="20"/>
  <c r="AK66" i="20"/>
  <c r="AK52" i="20"/>
  <c r="AK42" i="20"/>
  <c r="AK71" i="20"/>
  <c r="AK61" i="20"/>
  <c r="AK49" i="20"/>
  <c r="AK217" i="20"/>
  <c r="AK103" i="20"/>
  <c r="AK3" i="20"/>
  <c r="AK207" i="20"/>
  <c r="AK93" i="20"/>
  <c r="AK45" i="20"/>
  <c r="AK259" i="20"/>
  <c r="AK197" i="20"/>
  <c r="AK83" i="20"/>
  <c r="AK247" i="20"/>
  <c r="AK187" i="20"/>
  <c r="AK72" i="20"/>
  <c r="AK237" i="20"/>
  <c r="AK177" i="20"/>
  <c r="AK62" i="20"/>
  <c r="AK227" i="20"/>
  <c r="AK167" i="20"/>
  <c r="AK48" i="20"/>
  <c r="AK67" i="20"/>
  <c r="AK55" i="20"/>
  <c r="AK1782" i="20"/>
  <c r="AK1436" i="20"/>
  <c r="AK2933" i="20"/>
  <c r="AK147" i="20"/>
  <c r="AK107" i="20"/>
  <c r="AK32" i="20"/>
  <c r="AK355" i="20"/>
  <c r="AK376" i="20"/>
  <c r="AK587" i="20"/>
  <c r="AK635" i="20"/>
  <c r="AK666" i="20"/>
  <c r="AK696" i="20"/>
  <c r="AK826" i="20"/>
  <c r="AK868" i="20"/>
  <c r="AK920" i="20"/>
  <c r="AK714" i="20"/>
  <c r="AK143" i="20"/>
  <c r="AK124" i="20"/>
  <c r="AK36" i="20"/>
  <c r="AK329" i="20"/>
  <c r="AK377" i="20"/>
  <c r="AK588" i="20"/>
  <c r="AK636" i="20"/>
  <c r="AK667" i="20"/>
  <c r="AK697" i="20"/>
  <c r="AK827" i="20"/>
  <c r="AK869" i="20"/>
  <c r="AK921" i="20"/>
  <c r="AK401" i="20"/>
  <c r="AK705" i="20"/>
  <c r="AK819" i="20"/>
  <c r="AK881" i="20"/>
  <c r="AK1127" i="20"/>
  <c r="AK901" i="20"/>
  <c r="AK907" i="20"/>
  <c r="AK149" i="20"/>
  <c r="AK109" i="20"/>
  <c r="AK37" i="20"/>
  <c r="AK1586" i="20"/>
  <c r="AK1769" i="20"/>
  <c r="AK809" i="20"/>
  <c r="AK335" i="20"/>
  <c r="AK381" i="20"/>
  <c r="AK592" i="20"/>
  <c r="AK640" i="20"/>
  <c r="AK671" i="20"/>
  <c r="AK762" i="20"/>
  <c r="AK831" i="20"/>
  <c r="AK873" i="20"/>
  <c r="AK926" i="20"/>
  <c r="AK729" i="20"/>
  <c r="AK148" i="20"/>
  <c r="AK108" i="20"/>
  <c r="AK6" i="20"/>
  <c r="AK340" i="20"/>
  <c r="AK382" i="20"/>
  <c r="AK593" i="20"/>
  <c r="AK641" i="20"/>
  <c r="AK672" i="20"/>
  <c r="AK763" i="20"/>
  <c r="AK835" i="20"/>
  <c r="AK877" i="20"/>
  <c r="AK927" i="20"/>
  <c r="AK398" i="20"/>
  <c r="AK725" i="20"/>
  <c r="AK908" i="20"/>
  <c r="AK749" i="20"/>
  <c r="AK975" i="20"/>
  <c r="AK909" i="20"/>
  <c r="AK812" i="20"/>
  <c r="AK154" i="20"/>
  <c r="AK114" i="20"/>
  <c r="AK7" i="20"/>
  <c r="AK1771" i="20"/>
  <c r="AK1573" i="20"/>
  <c r="AK646" i="20"/>
  <c r="AK2935" i="20"/>
  <c r="AK157" i="20"/>
  <c r="AK117" i="20"/>
  <c r="AK11" i="20"/>
  <c r="AK356" i="20"/>
  <c r="AK557" i="20"/>
  <c r="AK601" i="20"/>
  <c r="AK645" i="20"/>
  <c r="AK676" i="20"/>
  <c r="AK767" i="20"/>
  <c r="AK839" i="20"/>
  <c r="AK882" i="20"/>
  <c r="AK350" i="20"/>
  <c r="AK910" i="20"/>
  <c r="AK153" i="20"/>
  <c r="AK113" i="20"/>
  <c r="AK12" i="20"/>
  <c r="AK357" i="20"/>
  <c r="AK558" i="20"/>
  <c r="AK602" i="20"/>
  <c r="AK647" i="20"/>
  <c r="AK677" i="20"/>
  <c r="AK768" i="20"/>
  <c r="AK840" i="20"/>
  <c r="AK883" i="20"/>
  <c r="AK2301" i="20"/>
  <c r="AK702" i="20"/>
  <c r="AK712" i="20"/>
  <c r="AK852" i="20"/>
  <c r="AK754" i="20"/>
  <c r="AK1652" i="20"/>
  <c r="AK874" i="20"/>
  <c r="AK994" i="20"/>
  <c r="AK159" i="20"/>
  <c r="AK119" i="20"/>
  <c r="AK13" i="20"/>
  <c r="AK1584" i="20"/>
  <c r="AK1572" i="20"/>
  <c r="AK2302" i="20"/>
  <c r="AK2936" i="20"/>
  <c r="AK162" i="20"/>
  <c r="AK104" i="20"/>
  <c r="AK16" i="20"/>
  <c r="AK361" i="20"/>
  <c r="AK563" i="20"/>
  <c r="AK620" i="20"/>
  <c r="AK651" i="20"/>
  <c r="AK681" i="20"/>
  <c r="AK774" i="20"/>
  <c r="AK844" i="20"/>
  <c r="AK887" i="20"/>
  <c r="AK397" i="20"/>
  <c r="AK876" i="20"/>
  <c r="AK158" i="20"/>
  <c r="AK118" i="20"/>
  <c r="AK17" i="20"/>
  <c r="AK362" i="20"/>
  <c r="AK566" i="20"/>
  <c r="AK621" i="20"/>
  <c r="AK652" i="20"/>
  <c r="AK682" i="20"/>
  <c r="AK775" i="20"/>
  <c r="AK845" i="20"/>
  <c r="AK888" i="20"/>
  <c r="AK385" i="20"/>
  <c r="AK716" i="20"/>
  <c r="AK730" i="20"/>
  <c r="AK854" i="20"/>
  <c r="AK995" i="20"/>
  <c r="AK609" i="20"/>
  <c r="AK537" i="20"/>
  <c r="AK1131" i="20"/>
  <c r="AK138" i="20"/>
  <c r="AK57" i="20"/>
  <c r="AK1470" i="20"/>
  <c r="AK1477" i="20"/>
  <c r="AK1473" i="20"/>
  <c r="AL1917" i="20"/>
  <c r="AL1914" i="20"/>
  <c r="AL1913" i="20"/>
  <c r="AL1912" i="20"/>
  <c r="AL1911" i="20"/>
  <c r="AL2836" i="20"/>
  <c r="AL1907" i="20"/>
  <c r="AL1906" i="20"/>
  <c r="AL1905" i="20"/>
  <c r="AL2835" i="20"/>
  <c r="AL2834" i="20"/>
  <c r="AL2833" i="20"/>
  <c r="AL1904" i="20"/>
  <c r="AL2832" i="20"/>
  <c r="AL1903" i="20"/>
  <c r="AL1901" i="20"/>
  <c r="AL1900" i="20"/>
  <c r="AL1121" i="20"/>
  <c r="AL2352" i="20"/>
  <c r="F52" i="20"/>
  <c r="B52" i="20"/>
  <c r="K1895" i="20"/>
  <c r="K1894" i="20"/>
  <c r="K1891" i="20"/>
  <c r="K1890" i="20"/>
  <c r="K2197" i="20"/>
  <c r="K1646" i="20"/>
  <c r="K1645" i="20"/>
  <c r="B1306" i="20"/>
  <c r="B1307" i="20"/>
  <c r="B1308" i="20"/>
  <c r="B1309" i="20"/>
  <c r="B1310" i="20"/>
  <c r="B1311" i="20"/>
  <c r="B1312" i="20"/>
  <c r="B1313" i="20"/>
  <c r="B1314" i="20"/>
  <c r="B1315" i="20"/>
  <c r="B1316" i="20"/>
  <c r="B1317" i="20"/>
  <c r="B1318" i="20"/>
  <c r="B1319" i="20"/>
  <c r="B1320" i="20"/>
  <c r="B1321" i="20"/>
  <c r="B1266" i="20"/>
  <c r="B336" i="20"/>
  <c r="H2246" i="20"/>
  <c r="H2306" i="20"/>
  <c r="H2305" i="20"/>
  <c r="H336" i="20"/>
  <c r="H327" i="20"/>
  <c r="H326" i="20"/>
  <c r="F55" i="20"/>
  <c r="F59" i="20"/>
  <c r="F60" i="20"/>
  <c r="F61" i="20"/>
  <c r="F64" i="20"/>
  <c r="F65" i="20"/>
  <c r="F68" i="20"/>
  <c r="F69" i="20"/>
  <c r="F71" i="20"/>
  <c r="F78" i="20"/>
  <c r="F464" i="20"/>
  <c r="F84" i="20"/>
  <c r="F86" i="20"/>
  <c r="F89" i="20"/>
  <c r="F90" i="20"/>
  <c r="F93" i="20"/>
  <c r="F95" i="20"/>
  <c r="F96" i="20"/>
  <c r="F97" i="20"/>
  <c r="F98" i="20"/>
  <c r="F99" i="20"/>
  <c r="F233" i="20"/>
  <c r="F443" i="20"/>
  <c r="F461" i="20"/>
  <c r="F475" i="20"/>
  <c r="F485" i="20"/>
  <c r="F2545" i="20"/>
  <c r="F499" i="20"/>
  <c r="F2552" i="20"/>
  <c r="F500" i="20"/>
  <c r="F2554" i="20"/>
  <c r="F501" i="20"/>
  <c r="F504" i="20"/>
  <c r="F2557" i="20"/>
  <c r="F513" i="20"/>
  <c r="F514" i="20"/>
  <c r="F2563" i="20"/>
  <c r="F515" i="20"/>
  <c r="F2566" i="20"/>
  <c r="F516" i="20"/>
  <c r="F2569" i="20"/>
  <c r="F570" i="20"/>
  <c r="F781" i="20"/>
  <c r="F782" i="20"/>
  <c r="F783" i="20"/>
  <c r="F784" i="20"/>
  <c r="F785" i="20"/>
  <c r="F786" i="20"/>
  <c r="F790" i="20"/>
  <c r="F791" i="20"/>
  <c r="F792" i="20"/>
  <c r="F794" i="20"/>
  <c r="F795" i="20"/>
  <c r="F1132" i="20"/>
  <c r="F1133" i="20"/>
  <c r="F1134" i="20"/>
  <c r="F1135" i="20"/>
  <c r="F1136" i="20"/>
  <c r="F1137" i="20"/>
  <c r="F1138" i="20"/>
  <c r="F1139" i="20"/>
  <c r="F1140" i="20"/>
  <c r="F1142" i="20"/>
  <c r="F1143" i="20"/>
  <c r="F1144" i="20"/>
  <c r="F1145" i="20"/>
  <c r="F1146" i="20"/>
  <c r="F938" i="20"/>
  <c r="F939" i="20"/>
  <c r="F940" i="20"/>
  <c r="F941" i="20"/>
  <c r="F942" i="20"/>
  <c r="F943" i="20"/>
  <c r="F944" i="20"/>
  <c r="F948" i="20"/>
  <c r="F949" i="20"/>
  <c r="F950" i="20"/>
  <c r="F951" i="20"/>
  <c r="F959" i="20"/>
  <c r="F960" i="20"/>
  <c r="F961" i="20"/>
  <c r="F962" i="20"/>
  <c r="F958" i="20"/>
  <c r="F1005" i="20"/>
  <c r="F1006" i="20"/>
  <c r="F1007" i="20"/>
  <c r="F1008" i="20"/>
  <c r="F1009" i="20"/>
  <c r="F1010" i="20"/>
  <c r="F1011" i="20"/>
  <c r="F1012" i="20"/>
  <c r="F1013" i="20"/>
  <c r="F1014" i="20"/>
  <c r="F1015" i="20"/>
  <c r="F1016" i="20"/>
  <c r="F1017" i="20"/>
  <c r="F1018" i="20"/>
  <c r="F1027" i="20"/>
  <c r="F1028" i="20"/>
  <c r="F1029" i="20"/>
  <c r="F1030" i="20"/>
  <c r="F1082" i="20"/>
  <c r="F1083" i="20"/>
  <c r="F1084" i="20"/>
  <c r="F1085" i="20"/>
  <c r="F1086" i="20"/>
  <c r="F1087" i="20"/>
  <c r="F1088" i="20"/>
  <c r="F1089" i="20"/>
  <c r="F1090" i="20"/>
  <c r="F1126" i="20"/>
  <c r="F1147" i="20"/>
  <c r="F1148" i="20"/>
  <c r="F1149" i="20"/>
  <c r="F1150" i="20"/>
  <c r="F1151" i="20"/>
  <c r="F1152" i="20"/>
  <c r="F1153" i="20"/>
  <c r="F1164" i="20"/>
  <c r="F1165" i="20"/>
  <c r="F1166" i="20"/>
  <c r="F1167" i="20"/>
  <c r="F1168"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17" i="20"/>
  <c r="F1218" i="20"/>
  <c r="F1219" i="20"/>
  <c r="F1220" i="20"/>
  <c r="F1221" i="20"/>
  <c r="F1222" i="20"/>
  <c r="F1223" i="20"/>
  <c r="F1224" i="20"/>
  <c r="F1225" i="20"/>
  <c r="F1226" i="20"/>
  <c r="F1227" i="20"/>
  <c r="F1228" i="20"/>
  <c r="F1434" i="20"/>
  <c r="F1019" i="20"/>
  <c r="F1020" i="20"/>
  <c r="F1021" i="20"/>
  <c r="F1022" i="20"/>
  <c r="F1023" i="20"/>
  <c r="F1024" i="20"/>
  <c r="F1025" i="20"/>
  <c r="F1026" i="20"/>
  <c r="F1616" i="20"/>
  <c r="F1617" i="20"/>
  <c r="F1618" i="20"/>
  <c r="F1619" i="20"/>
  <c r="F1610" i="20"/>
  <c r="F1620" i="20"/>
  <c r="F1621" i="20"/>
  <c r="F1622" i="20"/>
  <c r="F1639" i="20"/>
  <c r="F1641" i="20"/>
  <c r="F1642" i="20"/>
  <c r="F1623" i="20"/>
  <c r="F1643" i="20"/>
  <c r="F1644" i="20"/>
  <c r="F1645" i="20"/>
  <c r="F1647" i="20"/>
  <c r="F1648" i="20"/>
  <c r="F1646" i="20"/>
  <c r="F1649" i="20"/>
  <c r="F1651" i="20"/>
  <c r="F1654" i="20"/>
  <c r="F1655" i="20"/>
  <c r="F1656" i="20"/>
  <c r="F1657" i="20"/>
  <c r="F1658" i="20"/>
  <c r="F1650" i="20"/>
  <c r="F1659" i="20"/>
  <c r="F1661" i="20"/>
  <c r="F1662" i="20"/>
  <c r="F1660" i="20"/>
  <c r="F1663" i="20"/>
  <c r="F1664" i="20"/>
  <c r="F1927" i="20"/>
  <c r="F1919" i="20"/>
  <c r="F1930" i="20"/>
  <c r="F1933" i="20"/>
  <c r="F1934" i="20"/>
  <c r="F1937" i="20"/>
  <c r="F1624" i="20"/>
  <c r="F1625" i="20"/>
  <c r="F1626" i="20"/>
  <c r="F1627" i="20"/>
  <c r="F1947" i="20"/>
  <c r="F1948" i="20"/>
  <c r="F1949" i="20"/>
  <c r="F1950" i="20"/>
  <c r="F1911" i="20"/>
  <c r="F1912" i="20"/>
  <c r="F1913" i="20"/>
  <c r="F1938" i="20"/>
  <c r="F1935" i="20"/>
  <c r="F1940" i="20"/>
  <c r="F1941" i="20"/>
  <c r="F1942" i="20"/>
  <c r="F1943" i="20"/>
  <c r="F1952" i="20"/>
  <c r="F1953" i="20"/>
  <c r="F1959" i="20"/>
  <c r="F1964" i="20"/>
  <c r="F1972" i="20"/>
  <c r="F2020" i="20"/>
  <c r="F1609" i="20"/>
  <c r="F2125" i="20"/>
  <c r="F2126" i="20"/>
  <c r="F2127" i="20"/>
  <c r="F2034" i="20"/>
  <c r="F2035" i="20"/>
  <c r="F2043" i="20"/>
  <c r="F2044" i="20"/>
  <c r="F2046" i="20"/>
  <c r="F2047" i="20"/>
  <c r="F2048" i="20"/>
  <c r="F2049" i="20"/>
  <c r="F2050" i="20"/>
  <c r="F2051" i="20"/>
  <c r="F2052" i="20"/>
  <c r="F2053" i="20"/>
  <c r="F2054" i="20"/>
  <c r="F2055" i="20"/>
  <c r="F2058" i="20"/>
  <c r="F2059" i="20"/>
  <c r="F2060" i="20"/>
  <c r="F2061" i="20"/>
  <c r="F2063" i="20"/>
  <c r="F2065" i="20"/>
  <c r="F2107" i="20"/>
  <c r="F2066" i="20"/>
  <c r="F2067" i="20"/>
  <c r="F2068" i="20"/>
  <c r="F2069" i="20"/>
  <c r="F2070" i="20"/>
  <c r="F2089" i="20"/>
  <c r="F2092" i="20"/>
  <c r="F2094" i="20"/>
  <c r="F2095" i="20"/>
  <c r="F2096" i="20"/>
  <c r="F2103" i="20"/>
  <c r="F2105" i="20"/>
  <c r="F2116" i="20"/>
  <c r="F2117" i="20"/>
  <c r="F2118" i="20"/>
  <c r="F2120" i="20"/>
  <c r="F2197" i="20"/>
  <c r="F2198" i="20"/>
  <c r="F2202" i="20"/>
  <c r="F2270" i="20"/>
  <c r="F2203" i="20"/>
  <c r="F2207" i="20"/>
  <c r="F2225" i="20"/>
  <c r="F2226" i="20"/>
  <c r="F2227" i="20"/>
  <c r="F2228" i="20"/>
  <c r="F2231" i="20"/>
  <c r="F2232" i="20"/>
  <c r="F2243" i="20"/>
  <c r="F2254" i="20"/>
  <c r="F2266" i="20"/>
  <c r="F57" i="20"/>
  <c r="F62" i="20"/>
  <c r="F63" i="20"/>
  <c r="F67" i="20"/>
  <c r="F72" i="20"/>
  <c r="F79" i="20"/>
  <c r="F80" i="20"/>
  <c r="F465" i="20"/>
  <c r="F88" i="20"/>
  <c r="F100" i="20"/>
  <c r="F128" i="20"/>
  <c r="F133" i="20"/>
  <c r="F440" i="20"/>
  <c r="F179" i="20"/>
  <c r="F180" i="20"/>
  <c r="F181" i="20"/>
  <c r="F182" i="20"/>
  <c r="F183" i="20"/>
  <c r="F186" i="20"/>
  <c r="F188" i="20"/>
  <c r="F189" i="20"/>
  <c r="F190" i="20"/>
  <c r="F193" i="20"/>
  <c r="F194" i="20"/>
  <c r="F196" i="20"/>
  <c r="F197" i="20"/>
  <c r="F200" i="20"/>
  <c r="F201" i="20"/>
  <c r="F202" i="20"/>
  <c r="F203" i="20"/>
  <c r="F208" i="20"/>
  <c r="F209" i="20"/>
  <c r="F212" i="20"/>
  <c r="F214" i="20"/>
  <c r="F215" i="20"/>
  <c r="F223" i="20"/>
  <c r="F226" i="20"/>
  <c r="F228" i="20"/>
  <c r="F229" i="20"/>
  <c r="F230" i="20"/>
  <c r="F234" i="20"/>
  <c r="F235" i="20"/>
  <c r="F236" i="20"/>
  <c r="F237" i="20"/>
  <c r="F242" i="20"/>
  <c r="F256" i="20"/>
  <c r="F257" i="20"/>
  <c r="F316" i="20"/>
  <c r="F317" i="20"/>
  <c r="F337" i="20"/>
  <c r="F338" i="20"/>
  <c r="F404" i="20"/>
  <c r="F405" i="20"/>
  <c r="F410" i="20"/>
  <c r="F416" i="20"/>
  <c r="F433" i="20"/>
  <c r="F434" i="20"/>
  <c r="F446" i="20"/>
  <c r="F449" i="20"/>
  <c r="F450" i="20"/>
  <c r="F452" i="20"/>
  <c r="F453" i="20"/>
  <c r="F454" i="20"/>
  <c r="F455" i="20"/>
  <c r="F456" i="20"/>
  <c r="F469" i="20"/>
  <c r="F470" i="20"/>
  <c r="F471" i="20"/>
  <c r="F472" i="20"/>
  <c r="F474" i="20"/>
  <c r="F476" i="20"/>
  <c r="F477" i="20"/>
  <c r="F478" i="20"/>
  <c r="F479" i="20"/>
  <c r="F481" i="20"/>
  <c r="F486" i="20"/>
  <c r="F492" i="20"/>
  <c r="F495" i="20"/>
  <c r="F496" i="20"/>
  <c r="F497" i="20"/>
  <c r="F503" i="20"/>
  <c r="F507" i="20"/>
  <c r="F509" i="20"/>
  <c r="F510" i="20"/>
  <c r="F511" i="20"/>
  <c r="F517" i="20"/>
  <c r="F518" i="20"/>
  <c r="F519" i="20"/>
  <c r="F520" i="20"/>
  <c r="F521" i="20"/>
  <c r="F522" i="20"/>
  <c r="F523" i="20"/>
  <c r="F524" i="20"/>
  <c r="F525" i="20"/>
  <c r="F526" i="20"/>
  <c r="F527" i="20"/>
  <c r="F528" i="20"/>
  <c r="F564" i="20"/>
  <c r="F616" i="20"/>
  <c r="F731" i="20"/>
  <c r="F732" i="20"/>
  <c r="F733" i="20"/>
  <c r="F734" i="20"/>
  <c r="F735" i="20"/>
  <c r="F803" i="20"/>
  <c r="F1903" i="20"/>
  <c r="F1904" i="20"/>
  <c r="F1905" i="20"/>
  <c r="F1906" i="20"/>
  <c r="F1907" i="20"/>
  <c r="F1908" i="20"/>
  <c r="F1917" i="20"/>
  <c r="F1918" i="20"/>
  <c r="F1920" i="20"/>
  <c r="F1922" i="20"/>
  <c r="F1923" i="20"/>
  <c r="F1924" i="20"/>
  <c r="F1925" i="20"/>
  <c r="F1926" i="20"/>
  <c r="F1928" i="20"/>
  <c r="F1929" i="20"/>
  <c r="F1931" i="20"/>
  <c r="F1932" i="20"/>
  <c r="F1936" i="20"/>
  <c r="F1939" i="20"/>
  <c r="F1944" i="20"/>
  <c r="F1945" i="20"/>
  <c r="F1946" i="20"/>
  <c r="F1954" i="20"/>
  <c r="F1955" i="20"/>
  <c r="F1956" i="20"/>
  <c r="F1957" i="20"/>
  <c r="F1958" i="20"/>
  <c r="F1960" i="20"/>
  <c r="F1961" i="20"/>
  <c r="F1962" i="20"/>
  <c r="F1963" i="20"/>
  <c r="F1966" i="20"/>
  <c r="F1967" i="20"/>
  <c r="F1968" i="20"/>
  <c r="F1969" i="20"/>
  <c r="F1970" i="20"/>
  <c r="F1971" i="20"/>
  <c r="F1973" i="20"/>
  <c r="F1974" i="20"/>
  <c r="F1499" i="20"/>
  <c r="F1500" i="20"/>
  <c r="F1501" i="20"/>
  <c r="F1502" i="20"/>
  <c r="F1503" i="20"/>
  <c r="F1504" i="20"/>
  <c r="F1505" i="20"/>
  <c r="F1506" i="20"/>
  <c r="F1582" i="20"/>
  <c r="F1583" i="20"/>
  <c r="F1981" i="20"/>
  <c r="F1556" i="20"/>
  <c r="F1557" i="20"/>
  <c r="F1564" i="20"/>
  <c r="F1565" i="20"/>
  <c r="F1558" i="20"/>
  <c r="F1566" i="20"/>
  <c r="F1559" i="20"/>
  <c r="F1567" i="20"/>
  <c r="F1560" i="20"/>
  <c r="F1568" i="20"/>
  <c r="F1561" i="20"/>
  <c r="F1569" i="20"/>
  <c r="F1574" i="20"/>
  <c r="F1578" i="20"/>
  <c r="F1575" i="20"/>
  <c r="F1579" i="20"/>
  <c r="F1982" i="20"/>
  <c r="F1511" i="20"/>
  <c r="F1512" i="20"/>
  <c r="F1513" i="20"/>
  <c r="F1514" i="20"/>
  <c r="F1515" i="20"/>
  <c r="F1516" i="20"/>
  <c r="F1517" i="20"/>
  <c r="F1518" i="20"/>
  <c r="F1983" i="20"/>
  <c r="F1984" i="20"/>
  <c r="F1985" i="20"/>
  <c r="F1986" i="20"/>
  <c r="F1987" i="20"/>
  <c r="F1988" i="20"/>
  <c r="F1989" i="20"/>
  <c r="F1990" i="20"/>
  <c r="F1478" i="20"/>
  <c r="F1487" i="20"/>
  <c r="F1479" i="20"/>
  <c r="F1488" i="20"/>
  <c r="F1481" i="20"/>
  <c r="F1490" i="20"/>
  <c r="F1482" i="20"/>
  <c r="F1491" i="20"/>
  <c r="F1992" i="20"/>
  <c r="F1523" i="20"/>
  <c r="F1524" i="20"/>
  <c r="F1525" i="20"/>
  <c r="F1526" i="20"/>
  <c r="F1527" i="20"/>
  <c r="F1528" i="20"/>
  <c r="F1529" i="20"/>
  <c r="F1530" i="20"/>
  <c r="F1535" i="20"/>
  <c r="F1536" i="20"/>
  <c r="F1537" i="20"/>
  <c r="F1538" i="20"/>
  <c r="F1539" i="20"/>
  <c r="F1540" i="20"/>
  <c r="F1541" i="20"/>
  <c r="F1542" i="20"/>
  <c r="F1993" i="20"/>
  <c r="F1531" i="20"/>
  <c r="F1532" i="20"/>
  <c r="F1533" i="20"/>
  <c r="F1534" i="20"/>
  <c r="F1507" i="20"/>
  <c r="F1508" i="20"/>
  <c r="F1509" i="20"/>
  <c r="F1510" i="20"/>
  <c r="F1480" i="20"/>
  <c r="F1489" i="20"/>
  <c r="F2014" i="20"/>
  <c r="F2015" i="20"/>
  <c r="F1996" i="20"/>
  <c r="F2016" i="20"/>
  <c r="F1995" i="20"/>
  <c r="F2018" i="20"/>
  <c r="F2019" i="20"/>
  <c r="F2036" i="20"/>
  <c r="F2037" i="20"/>
  <c r="F2038" i="20"/>
  <c r="F2039" i="20"/>
  <c r="F2040" i="20"/>
  <c r="F2041" i="20"/>
  <c r="F2042" i="20"/>
  <c r="F2279" i="20"/>
  <c r="F2280" i="20"/>
  <c r="F2057" i="20"/>
  <c r="F2071" i="20"/>
  <c r="F2072" i="20"/>
  <c r="F2075" i="20"/>
  <c r="F2076" i="20"/>
  <c r="F2078" i="20"/>
  <c r="F2079" i="20"/>
  <c r="F2080" i="20"/>
  <c r="F2086" i="20"/>
  <c r="F2087" i="20"/>
  <c r="F2088" i="20"/>
  <c r="F2091" i="20"/>
  <c r="F2093" i="20"/>
  <c r="F2097" i="20"/>
  <c r="F2098" i="20"/>
  <c r="F2099" i="20"/>
  <c r="F2100" i="20"/>
  <c r="F2101" i="20"/>
  <c r="F2102" i="20"/>
  <c r="F2104" i="20"/>
  <c r="F2106" i="20"/>
  <c r="F2108" i="20"/>
  <c r="F2109" i="20"/>
  <c r="F2110" i="20"/>
  <c r="F2111" i="20"/>
  <c r="F2112" i="20"/>
  <c r="F2113" i="20"/>
  <c r="F2114" i="20"/>
  <c r="F2115" i="20"/>
  <c r="F2119" i="20"/>
  <c r="F2282" i="20"/>
  <c r="F2121" i="20"/>
  <c r="F2122" i="20"/>
  <c r="F2123" i="20"/>
  <c r="F2124" i="20"/>
  <c r="F2128" i="20"/>
  <c r="F2129" i="20"/>
  <c r="F2130" i="20"/>
  <c r="F2131" i="20"/>
  <c r="F2196" i="20"/>
  <c r="F2199" i="20"/>
  <c r="F2200" i="20"/>
  <c r="F2201" i="20"/>
  <c r="F2204" i="20"/>
  <c r="F2205" i="20"/>
  <c r="F2206" i="20"/>
  <c r="F2208" i="20"/>
  <c r="F2209" i="20"/>
  <c r="F2210" i="20"/>
  <c r="F2211" i="20"/>
  <c r="F2212" i="20"/>
  <c r="F2213" i="20"/>
  <c r="F2214" i="20"/>
  <c r="F2215" i="20"/>
  <c r="F2216" i="20"/>
  <c r="F2217" i="20"/>
  <c r="F2218" i="20"/>
  <c r="F2219" i="20"/>
  <c r="F2220" i="20"/>
  <c r="F2221" i="20"/>
  <c r="F2222" i="20"/>
  <c r="F2224" i="20"/>
  <c r="F2229" i="20"/>
  <c r="F2230" i="20"/>
  <c r="F2234" i="20"/>
  <c r="F2235" i="20"/>
  <c r="F2236" i="20"/>
  <c r="F2237" i="20"/>
  <c r="F2238" i="20"/>
  <c r="F2241" i="20"/>
  <c r="F2242" i="20"/>
  <c r="F2244" i="20"/>
  <c r="F2245" i="20"/>
  <c r="F2250" i="20"/>
  <c r="F2253" i="20"/>
  <c r="F2255" i="20"/>
  <c r="F2256" i="20"/>
  <c r="F2258" i="20"/>
  <c r="F2261" i="20"/>
  <c r="F2264" i="20"/>
  <c r="F2265" i="20"/>
  <c r="F2269" i="20"/>
  <c r="F2272" i="20"/>
  <c r="F2273" i="20"/>
  <c r="F2274" i="20"/>
  <c r="F2275" i="20"/>
  <c r="F2276" i="20"/>
  <c r="F2281" i="20"/>
  <c r="F2239" i="20"/>
  <c r="F1994" i="20"/>
  <c r="F1997" i="20"/>
  <c r="F1998" i="20"/>
  <c r="F1039" i="20"/>
  <c r="F1037" i="20"/>
  <c r="F1038" i="20"/>
  <c r="F2283" i="20"/>
  <c r="F2284" i="20"/>
  <c r="F2291" i="20"/>
  <c r="F2292" i="20"/>
  <c r="F2293" i="20"/>
  <c r="F2295" i="20"/>
  <c r="F1141" i="20"/>
  <c r="F946" i="20"/>
  <c r="F947" i="20"/>
  <c r="F1965" i="20"/>
  <c r="F1975" i="20"/>
  <c r="F2352" i="20"/>
  <c r="F1121" i="20"/>
  <c r="F1900" i="20"/>
  <c r="F1901" i="20"/>
  <c r="F2017" i="20"/>
  <c r="F2081" i="20"/>
  <c r="F1031" i="20"/>
  <c r="F1032" i="20"/>
  <c r="F1033" i="20"/>
  <c r="F1034" i="20"/>
  <c r="F1035" i="20"/>
  <c r="F1036" i="20"/>
  <c r="F2297" i="20"/>
  <c r="F2299" i="20"/>
  <c r="F2309" i="20"/>
  <c r="F2310" i="20"/>
  <c r="F1040" i="20"/>
  <c r="F1999" i="20"/>
  <c r="F185" i="20"/>
  <c r="F205" i="20"/>
  <c r="F252" i="20"/>
  <c r="F255" i="20"/>
  <c r="F431" i="20"/>
  <c r="F1951" i="20"/>
  <c r="F2252" i="20"/>
  <c r="F2257" i="20"/>
  <c r="F2271" i="20"/>
  <c r="F2277" i="20"/>
  <c r="F2303" i="20"/>
  <c r="F2304" i="20"/>
  <c r="F2307" i="20"/>
  <c r="F1252" i="20"/>
  <c r="F1253" i="20"/>
  <c r="F1254" i="20"/>
  <c r="F1255" i="20"/>
  <c r="F1256" i="20"/>
  <c r="F1257" i="20"/>
  <c r="F1914" i="20"/>
  <c r="F1915" i="20"/>
  <c r="F1916" i="20"/>
  <c r="F2857" i="20"/>
  <c r="F1519" i="20"/>
  <c r="F1520" i="20"/>
  <c r="F2002" i="20"/>
  <c r="F2003" i="20"/>
  <c r="F1543" i="20"/>
  <c r="F1544" i="20"/>
  <c r="F2004" i="20"/>
  <c r="F2005" i="20"/>
  <c r="F1563" i="20"/>
  <c r="F1571" i="20"/>
  <c r="F1483" i="20"/>
  <c r="F1492" i="20"/>
  <c r="F1050" i="20"/>
  <c r="F1890" i="20"/>
  <c r="F1891" i="20"/>
  <c r="F1892" i="20"/>
  <c r="F1893" i="20"/>
  <c r="F1894" i="20"/>
  <c r="F1895" i="20"/>
  <c r="F1896" i="20"/>
  <c r="F1897" i="20"/>
  <c r="F1898" i="20"/>
  <c r="F1899" i="20"/>
  <c r="F53" i="20"/>
  <c r="F73" i="20"/>
  <c r="F74" i="20"/>
  <c r="F77" i="20"/>
  <c r="F466" i="20"/>
  <c r="F85" i="20"/>
  <c r="F87" i="20"/>
  <c r="F91" i="20"/>
  <c r="F102" i="20"/>
  <c r="F103" i="20"/>
  <c r="F129" i="20"/>
  <c r="F130" i="20"/>
  <c r="F132" i="20"/>
  <c r="F174" i="20"/>
  <c r="F1077" i="20"/>
  <c r="F187" i="20"/>
  <c r="F191" i="20"/>
  <c r="F192" i="20"/>
  <c r="F195" i="20"/>
  <c r="F198" i="20"/>
  <c r="F199" i="20"/>
  <c r="F213" i="20"/>
  <c r="F218" i="20"/>
  <c r="F219" i="20"/>
  <c r="F220" i="20"/>
  <c r="F221" i="20"/>
  <c r="F222" i="20"/>
  <c r="F224" i="20"/>
  <c r="F225" i="20"/>
  <c r="F227" i="20"/>
  <c r="F238" i="20"/>
  <c r="F240" i="20"/>
  <c r="F241" i="20"/>
  <c r="F243" i="20"/>
  <c r="F245" i="20"/>
  <c r="F246" i="20"/>
  <c r="F247" i="20"/>
  <c r="F248" i="20"/>
  <c r="F251" i="20"/>
  <c r="F253" i="20"/>
  <c r="F254" i="20"/>
  <c r="F258" i="20"/>
  <c r="F259" i="20"/>
  <c r="F260" i="20"/>
  <c r="F261" i="20"/>
  <c r="F315" i="20"/>
  <c r="F320" i="20"/>
  <c r="F322" i="20"/>
  <c r="F326" i="20"/>
  <c r="F327" i="20"/>
  <c r="F328" i="20"/>
  <c r="F334" i="20"/>
  <c r="F339" i="20"/>
  <c r="F342" i="20"/>
  <c r="F343" i="20"/>
  <c r="F344" i="20"/>
  <c r="F345" i="20"/>
  <c r="F406" i="20"/>
  <c r="F407" i="20"/>
  <c r="F408" i="20"/>
  <c r="F409" i="20"/>
  <c r="F411" i="20"/>
  <c r="F412" i="20"/>
  <c r="F413" i="20"/>
  <c r="F414" i="20"/>
  <c r="F415" i="20"/>
  <c r="F417" i="20"/>
  <c r="F418" i="20"/>
  <c r="F419" i="20"/>
  <c r="F420" i="20"/>
  <c r="F421" i="20"/>
  <c r="F422" i="20"/>
  <c r="F423" i="20"/>
  <c r="F424" i="20"/>
  <c r="F425" i="20"/>
  <c r="F426" i="20"/>
  <c r="F427" i="20"/>
  <c r="F428" i="20"/>
  <c r="F429" i="20"/>
  <c r="F430" i="20"/>
  <c r="F432" i="20"/>
  <c r="F435" i="20"/>
  <c r="F436" i="20"/>
  <c r="F437" i="20"/>
  <c r="F438" i="20"/>
  <c r="F166" i="20"/>
  <c r="F171" i="20"/>
  <c r="F447" i="20"/>
  <c r="F448" i="20"/>
  <c r="F451" i="20"/>
  <c r="F457" i="20"/>
  <c r="F458" i="20"/>
  <c r="F459" i="20"/>
  <c r="F480" i="20"/>
  <c r="F483" i="20"/>
  <c r="F482" i="20"/>
  <c r="F484" i="20"/>
  <c r="F487" i="20"/>
  <c r="F489" i="20"/>
  <c r="F490" i="20"/>
  <c r="F491" i="20"/>
  <c r="F493" i="20"/>
  <c r="F494" i="20"/>
  <c r="F498" i="20"/>
  <c r="F502" i="20"/>
  <c r="F505" i="20"/>
  <c r="F506" i="20"/>
  <c r="F508" i="20"/>
  <c r="F512" i="20"/>
  <c r="F1075" i="20"/>
  <c r="F529" i="20"/>
  <c r="F530" i="20"/>
  <c r="F531" i="20"/>
  <c r="F532" i="20"/>
  <c r="F533" i="20"/>
  <c r="F534" i="20"/>
  <c r="F535" i="20"/>
  <c r="F537" i="20"/>
  <c r="F550" i="20"/>
  <c r="F554" i="20"/>
  <c r="F559" i="20"/>
  <c r="F567" i="20"/>
  <c r="F571" i="20"/>
  <c r="F572" i="20"/>
  <c r="F573" i="20"/>
  <c r="F595" i="20"/>
  <c r="F598" i="20"/>
  <c r="F599" i="20"/>
  <c r="F612" i="20"/>
  <c r="F613" i="20"/>
  <c r="F614" i="20"/>
  <c r="F615" i="20"/>
  <c r="F736" i="20"/>
  <c r="F737" i="20"/>
  <c r="F738" i="20"/>
  <c r="F739" i="20"/>
  <c r="F740" i="20"/>
  <c r="F741" i="20"/>
  <c r="F742" i="20"/>
  <c r="F743" i="20"/>
  <c r="F744" i="20"/>
  <c r="F745" i="20"/>
  <c r="F1076" i="20"/>
  <c r="F746" i="20"/>
  <c r="F747" i="20"/>
  <c r="F748" i="20"/>
  <c r="F749" i="20"/>
  <c r="F750" i="20"/>
  <c r="F751" i="20"/>
  <c r="F752" i="20"/>
  <c r="F753" i="20"/>
  <c r="F754" i="20"/>
  <c r="F755" i="20"/>
  <c r="F756" i="20"/>
  <c r="F757" i="20"/>
  <c r="F758" i="20"/>
  <c r="F771" i="20"/>
  <c r="F772" i="20"/>
  <c r="F810" i="20"/>
  <c r="F812" i="20"/>
  <c r="F817" i="20"/>
  <c r="F823" i="20"/>
  <c r="F824" i="20"/>
  <c r="F856" i="20"/>
  <c r="F874" i="20"/>
  <c r="F875" i="20"/>
  <c r="F876" i="20"/>
  <c r="F881" i="20"/>
  <c r="F898" i="20"/>
  <c r="F925" i="20"/>
  <c r="F172" i="20"/>
  <c r="F552" i="20"/>
  <c r="F2045" i="20"/>
  <c r="F2074" i="20"/>
  <c r="F2090" i="20"/>
  <c r="F40" i="20"/>
  <c r="F41" i="20"/>
  <c r="F42" i="20"/>
  <c r="F43" i="20"/>
  <c r="F44" i="20"/>
  <c r="F45" i="20"/>
  <c r="F46" i="20"/>
  <c r="F47" i="20"/>
  <c r="F48" i="20"/>
  <c r="F49" i="20"/>
  <c r="F50" i="20"/>
  <c r="F51" i="20"/>
  <c r="F2233" i="20"/>
  <c r="F2240" i="20"/>
  <c r="F2249" i="20"/>
  <c r="F2260" i="20"/>
  <c r="F2262" i="20"/>
  <c r="F2267" i="20"/>
  <c r="F2278" i="20"/>
  <c r="F2285" i="20"/>
  <c r="F2286" i="20"/>
  <c r="F2287" i="20"/>
  <c r="F2288" i="20"/>
  <c r="F2289" i="20"/>
  <c r="F2290" i="20"/>
  <c r="F2294" i="20"/>
  <c r="F2296" i="20"/>
  <c r="F2298" i="20"/>
  <c r="F1588" i="20"/>
  <c r="F164" i="20"/>
  <c r="F83" i="20"/>
  <c r="F318" i="20"/>
  <c r="F931" i="20"/>
  <c r="F1124" i="20"/>
  <c r="F1435" i="20"/>
  <c r="F1437" i="20"/>
  <c r="F1436" i="20"/>
  <c r="F953" i="20"/>
  <c r="F954" i="20"/>
  <c r="F1439" i="20"/>
  <c r="F955" i="20"/>
  <c r="F956" i="20"/>
  <c r="F439" i="20"/>
  <c r="F1438" i="20"/>
  <c r="F1470" i="20"/>
  <c r="F1473" i="20"/>
  <c r="F957" i="20"/>
  <c r="F1586" i="20"/>
  <c r="F1612" i="20"/>
  <c r="F1614" i="20"/>
  <c r="F1475" i="20"/>
  <c r="F1593" i="20"/>
  <c r="F973" i="20"/>
  <c r="F967" i="20"/>
  <c r="F971" i="20"/>
  <c r="F1595" i="20"/>
  <c r="F1377" i="20"/>
  <c r="F1596" i="20"/>
  <c r="F1591" i="20"/>
  <c r="F2353" i="20"/>
  <c r="F2354" i="20"/>
  <c r="F1123" i="20"/>
  <c r="F1471" i="20"/>
  <c r="F1057" i="20"/>
  <c r="F1058" i="20"/>
  <c r="F1059" i="20"/>
  <c r="F1060" i="20"/>
  <c r="F1061" i="20"/>
  <c r="F1062" i="20"/>
  <c r="F1063" i="20"/>
  <c r="F1069" i="20"/>
  <c r="F1070" i="20"/>
  <c r="F1071" i="20"/>
  <c r="F1072" i="20"/>
  <c r="F1073" i="20"/>
  <c r="F1074" i="20"/>
  <c r="F2573" i="20"/>
  <c r="F2575" i="20"/>
  <c r="F2576" i="20"/>
  <c r="F1585" i="20"/>
  <c r="F1572" i="20"/>
  <c r="F1496" i="20"/>
  <c r="F1497" i="20"/>
  <c r="F1573" i="20"/>
  <c r="F1584" i="20"/>
  <c r="F1477" i="20"/>
  <c r="F1155" i="20"/>
  <c r="F1157" i="20"/>
  <c r="F1161" i="20"/>
  <c r="F1159" i="20"/>
  <c r="F1162" i="20"/>
  <c r="F1163" i="20"/>
  <c r="F1169" i="20"/>
  <c r="F1170" i="20"/>
  <c r="F1171" i="20"/>
  <c r="F1172" i="20"/>
  <c r="F2805" i="20"/>
  <c r="F2806" i="20"/>
  <c r="F2807" i="20"/>
  <c r="F2808" i="20"/>
  <c r="F2809" i="20"/>
  <c r="F2803" i="20"/>
  <c r="F2804" i="20"/>
  <c r="F2810" i="20"/>
  <c r="F2811" i="20"/>
  <c r="F2812" i="20"/>
  <c r="F2813" i="20"/>
  <c r="F1554" i="20"/>
  <c r="F1552" i="20"/>
  <c r="F1548" i="20"/>
  <c r="F1550" i="20"/>
  <c r="F1546" i="20"/>
  <c r="F1545" i="20"/>
  <c r="F1555" i="20"/>
  <c r="F1553" i="20"/>
  <c r="F1549" i="20"/>
  <c r="F1551" i="20"/>
  <c r="F1547" i="20"/>
  <c r="F2831" i="20"/>
  <c r="F2828" i="20"/>
  <c r="F2829" i="20"/>
  <c r="F2830" i="20"/>
  <c r="F1258" i="20"/>
  <c r="F1259" i="20"/>
  <c r="F1260" i="20"/>
  <c r="F1261" i="20"/>
  <c r="F1262" i="20"/>
  <c r="F1263" i="20"/>
  <c r="F1264" i="20"/>
  <c r="F1265" i="20"/>
  <c r="F1267" i="20"/>
  <c r="F1268" i="20"/>
  <c r="F1269" i="20"/>
  <c r="F1270" i="20"/>
  <c r="F1271" i="20"/>
  <c r="F1272" i="20"/>
  <c r="F904" i="20"/>
  <c r="F1450" i="20"/>
  <c r="F1440" i="20"/>
  <c r="F1451" i="20"/>
  <c r="F1449" i="20"/>
  <c r="F1469" i="20"/>
  <c r="F1452" i="20"/>
  <c r="F1441" i="20"/>
  <c r="F1453" i="20"/>
  <c r="F1442" i="20"/>
  <c r="F1443" i="20"/>
  <c r="F1454" i="20"/>
  <c r="F1444" i="20"/>
  <c r="F1445" i="20"/>
  <c r="F1446" i="20"/>
  <c r="F1455" i="20"/>
  <c r="F1456" i="20"/>
  <c r="F1457" i="20"/>
  <c r="F1458" i="20"/>
  <c r="F1459" i="20"/>
  <c r="F1460" i="20"/>
  <c r="F1461" i="20"/>
  <c r="F1462" i="20"/>
  <c r="F1447" i="20"/>
  <c r="F1448" i="20"/>
  <c r="F1463" i="20"/>
  <c r="F1464" i="20"/>
  <c r="F1465" i="20"/>
  <c r="F1466" i="20"/>
  <c r="F1467" i="20"/>
  <c r="F1468" i="20"/>
  <c r="F2656" i="20"/>
  <c r="F1282" i="20"/>
  <c r="F780" i="20"/>
  <c r="F2577" i="20"/>
  <c r="F1064" i="20"/>
  <c r="F1066" i="20"/>
  <c r="F1067" i="20"/>
  <c r="F2655" i="20"/>
  <c r="F1065" i="20"/>
  <c r="F1068" i="20"/>
  <c r="F1289" i="20"/>
  <c r="F1290" i="20"/>
  <c r="F1091" i="20"/>
  <c r="F1093" i="20"/>
  <c r="F1884" i="20"/>
  <c r="F1885" i="20"/>
  <c r="F1886" i="20"/>
  <c r="F2839" i="20"/>
  <c r="F1887" i="20"/>
  <c r="F2840" i="20"/>
  <c r="F1888" i="20"/>
  <c r="F2843" i="20"/>
  <c r="F1889" i="20"/>
  <c r="F2845" i="20"/>
  <c r="F796" i="20"/>
  <c r="F797" i="20"/>
  <c r="F1521" i="20"/>
  <c r="F1522" i="20"/>
  <c r="F2008" i="20"/>
  <c r="F2009" i="20"/>
  <c r="F2010" i="20"/>
  <c r="F2011" i="20"/>
  <c r="F2012" i="20"/>
  <c r="F2013" i="20"/>
  <c r="F2006" i="20"/>
  <c r="F2007" i="20"/>
  <c r="F1562" i="20"/>
  <c r="F1570" i="20"/>
  <c r="F1576" i="20"/>
  <c r="F1577" i="20"/>
  <c r="F1580" i="20"/>
  <c r="F1581" i="20"/>
  <c r="F1484" i="20"/>
  <c r="F1493" i="20"/>
  <c r="F2000" i="20"/>
  <c r="F2001" i="20"/>
  <c r="F1485" i="20"/>
  <c r="F1494" i="20"/>
  <c r="F1486" i="20"/>
  <c r="F1495" i="20"/>
  <c r="F793" i="20"/>
  <c r="F800" i="20"/>
  <c r="F801" i="20"/>
  <c r="F802" i="20"/>
  <c r="F2247" i="20"/>
  <c r="F2248" i="20"/>
  <c r="F2246" i="20"/>
  <c r="F2305" i="20"/>
  <c r="F2306" i="20"/>
  <c r="F2308" i="20"/>
  <c r="F323" i="20"/>
  <c r="F1054" i="20"/>
  <c r="F1055" i="20"/>
  <c r="F1056" i="20"/>
  <c r="F2077" i="20"/>
  <c r="F2084" i="20"/>
  <c r="F2085" i="20"/>
  <c r="F799" i="20"/>
  <c r="F1051" i="20"/>
  <c r="F1052" i="20"/>
  <c r="F1053" i="20"/>
  <c r="F2073" i="20"/>
  <c r="F2082" i="20"/>
  <c r="F2083" i="20"/>
  <c r="F798"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778" i="20"/>
  <c r="F336" i="20"/>
  <c r="B1229" i="20"/>
  <c r="B1362" i="20"/>
  <c r="B1706" i="20"/>
  <c r="B1364" i="20"/>
  <c r="B1363" i="20"/>
  <c r="B1376" i="20"/>
  <c r="B1375" i="20"/>
  <c r="B1374" i="20"/>
  <c r="B1373" i="20"/>
  <c r="B1372" i="20"/>
  <c r="B1371" i="20"/>
  <c r="B1370" i="20"/>
  <c r="B1369" i="20"/>
  <c r="B1368" i="20"/>
  <c r="B1367" i="20"/>
  <c r="B1366" i="20"/>
  <c r="B1365" i="20"/>
  <c r="H1676" i="20"/>
  <c r="B1676" i="20"/>
  <c r="H1675" i="20"/>
  <c r="B1675" i="20"/>
  <c r="H1674" i="20"/>
  <c r="B1674" i="20"/>
  <c r="H1673" i="20"/>
  <c r="B1673" i="20"/>
  <c r="H1672" i="20"/>
  <c r="B1672" i="20"/>
  <c r="H1671" i="20"/>
  <c r="B1671" i="20"/>
  <c r="H1670" i="20"/>
  <c r="B1670" i="20"/>
  <c r="H1669" i="20"/>
  <c r="B1669" i="20"/>
  <c r="H1668" i="20"/>
  <c r="B1668" i="20"/>
  <c r="H1667" i="20"/>
  <c r="B1667" i="20"/>
  <c r="H1666" i="20"/>
  <c r="B1666" i="20"/>
  <c r="H1665" i="20"/>
  <c r="B1665" i="20"/>
  <c r="H1738" i="20"/>
  <c r="B1738" i="20"/>
  <c r="H1737" i="20"/>
  <c r="B1737" i="20"/>
  <c r="H778" i="20"/>
  <c r="B778" i="20"/>
  <c r="H1735" i="20"/>
  <c r="B1735" i="20"/>
  <c r="H1734" i="20"/>
  <c r="B1734" i="20"/>
  <c r="H1733" i="20"/>
  <c r="B1733" i="20"/>
  <c r="H1732" i="20"/>
  <c r="B1732" i="20"/>
  <c r="H1731" i="20"/>
  <c r="B1731" i="20"/>
  <c r="H1730" i="20"/>
  <c r="B1730" i="20"/>
  <c r="H1729" i="20"/>
  <c r="B1729" i="20"/>
  <c r="H1728" i="20"/>
  <c r="B1728" i="20"/>
  <c r="H1727" i="20"/>
  <c r="B1727" i="20"/>
  <c r="H1726" i="20"/>
  <c r="B1726" i="20"/>
  <c r="H1725" i="20"/>
  <c r="B1725" i="20"/>
  <c r="H1724" i="20"/>
  <c r="B1724" i="20"/>
  <c r="H1723" i="20"/>
  <c r="B1723" i="20"/>
  <c r="H1722" i="20"/>
  <c r="B1722" i="20"/>
  <c r="H1721" i="20"/>
  <c r="B1721" i="20"/>
  <c r="H1720" i="20"/>
  <c r="B1720" i="20"/>
  <c r="H1719" i="20"/>
  <c r="B1719" i="20"/>
  <c r="H1718" i="20"/>
  <c r="B1718" i="20"/>
  <c r="H1717" i="20"/>
  <c r="B1717" i="20"/>
  <c r="H1716" i="20"/>
  <c r="B1716" i="20"/>
  <c r="H1715" i="20"/>
  <c r="B1715" i="20"/>
  <c r="H1714" i="20"/>
  <c r="B1714" i="20"/>
  <c r="H1713" i="20"/>
  <c r="B1713" i="20"/>
  <c r="H1712" i="20"/>
  <c r="B1712" i="20"/>
  <c r="H1711" i="20"/>
  <c r="B1711" i="20"/>
  <c r="B1251" i="20"/>
  <c r="B1250" i="20"/>
  <c r="B1249" i="20"/>
  <c r="B1248" i="20"/>
  <c r="B1247" i="20"/>
  <c r="B1246" i="20"/>
  <c r="B1245" i="20"/>
  <c r="B1244" i="20"/>
  <c r="B1243" i="20"/>
  <c r="B1242" i="20"/>
  <c r="B1241" i="20"/>
  <c r="B1240" i="20"/>
  <c r="B1239" i="20"/>
  <c r="B1238" i="20"/>
  <c r="B1237" i="20"/>
  <c r="B1236" i="20"/>
  <c r="B1235" i="20"/>
  <c r="B1234" i="20"/>
  <c r="B1233" i="20"/>
  <c r="B1232" i="20"/>
  <c r="B1231" i="20"/>
  <c r="B1230" i="20"/>
  <c r="B1947" i="20"/>
  <c r="B1948" i="20"/>
  <c r="B1949" i="20"/>
  <c r="B1950" i="20"/>
  <c r="B1911" i="20"/>
  <c r="B1912" i="20"/>
  <c r="B1913" i="20"/>
  <c r="B1624" i="20"/>
  <c r="B1625" i="20"/>
  <c r="B1626" i="20"/>
  <c r="B1627" i="20"/>
  <c r="B1091" i="20"/>
  <c r="B1093" i="20"/>
  <c r="B1884" i="20"/>
  <c r="B1885" i="20"/>
  <c r="B1886" i="20"/>
  <c r="B1887" i="20"/>
  <c r="B1888" i="20"/>
  <c r="B1889" i="20"/>
  <c r="B796" i="20"/>
  <c r="B797" i="20"/>
  <c r="B1976" i="20"/>
  <c r="B1977" i="20"/>
  <c r="B1978" i="20"/>
  <c r="B1979" i="20"/>
  <c r="B1980" i="20"/>
  <c r="B1521" i="20"/>
  <c r="B1522" i="20"/>
  <c r="B2008" i="20"/>
  <c r="B2009" i="20"/>
  <c r="B2010" i="20"/>
  <c r="B2011" i="20"/>
  <c r="B2012" i="20"/>
  <c r="B2013" i="20"/>
  <c r="B2006" i="20"/>
  <c r="B2007" i="20"/>
  <c r="B1562" i="20"/>
  <c r="B1570" i="20"/>
  <c r="B1576" i="20"/>
  <c r="B1577" i="20"/>
  <c r="B1580" i="20"/>
  <c r="B1581" i="20"/>
  <c r="B1484" i="20"/>
  <c r="B1493" i="20"/>
  <c r="B2000" i="20"/>
  <c r="B2001" i="20"/>
  <c r="B1485" i="20"/>
  <c r="B1494" i="20"/>
  <c r="B1486" i="20"/>
  <c r="B1495" i="20"/>
  <c r="B793" i="20"/>
  <c r="B800" i="20"/>
  <c r="B801" i="20"/>
  <c r="B802" i="20"/>
  <c r="B2247" i="20"/>
  <c r="B2248" i="20"/>
  <c r="B2246" i="20"/>
  <c r="B323" i="20"/>
  <c r="B1054" i="20"/>
  <c r="B1055" i="20"/>
  <c r="B1056" i="20"/>
  <c r="B2077" i="20"/>
  <c r="B2084" i="20"/>
  <c r="B2085" i="20"/>
  <c r="B799" i="20"/>
  <c r="B1051" i="20"/>
  <c r="B1052" i="20"/>
  <c r="B1053" i="20"/>
  <c r="B2073" i="20"/>
  <c r="B2082" i="20"/>
  <c r="B2083" i="20"/>
  <c r="B798" i="20"/>
  <c r="B1899" i="20"/>
  <c r="B53" i="20"/>
  <c r="B73" i="20"/>
  <c r="B74" i="20"/>
  <c r="B77" i="20"/>
  <c r="B466" i="20"/>
  <c r="B85" i="20"/>
  <c r="B87" i="20"/>
  <c r="B91" i="20"/>
  <c r="B102" i="20"/>
  <c r="B103" i="20"/>
  <c r="B129" i="20"/>
  <c r="B130" i="20"/>
  <c r="B132" i="20"/>
  <c r="B174" i="20"/>
  <c r="B1077" i="20"/>
  <c r="B187" i="20"/>
  <c r="B191" i="20"/>
  <c r="B192" i="20"/>
  <c r="B195" i="20"/>
  <c r="B198" i="20"/>
  <c r="B199" i="20"/>
  <c r="B213" i="20"/>
  <c r="B218" i="20"/>
  <c r="B219" i="20"/>
  <c r="B220" i="20"/>
  <c r="B221" i="20"/>
  <c r="B222" i="20"/>
  <c r="B224" i="20"/>
  <c r="B225" i="20"/>
  <c r="B227" i="20"/>
  <c r="B238" i="20"/>
  <c r="B240" i="20"/>
  <c r="B241" i="20"/>
  <c r="B243" i="20"/>
  <c r="B245" i="20"/>
  <c r="B246" i="20"/>
  <c r="B247" i="20"/>
  <c r="B248" i="20"/>
  <c r="B251" i="20"/>
  <c r="B253" i="20"/>
  <c r="B254" i="20"/>
  <c r="B258" i="20"/>
  <c r="B259" i="20"/>
  <c r="B260" i="20"/>
  <c r="B261" i="20"/>
  <c r="B262" i="20"/>
  <c r="B268" i="20"/>
  <c r="B292" i="20"/>
  <c r="B293" i="20"/>
  <c r="B295" i="20"/>
  <c r="B299" i="20"/>
  <c r="B315" i="20"/>
  <c r="B320" i="20"/>
  <c r="B322" i="20"/>
  <c r="B326" i="20"/>
  <c r="B327" i="20"/>
  <c r="B328" i="20"/>
  <c r="B334" i="20"/>
  <c r="B339" i="20"/>
  <c r="B342" i="20"/>
  <c r="B343" i="20"/>
  <c r="B344" i="20"/>
  <c r="B345" i="20"/>
  <c r="B1587" i="20"/>
  <c r="B406" i="20"/>
  <c r="B407" i="20"/>
  <c r="B408" i="20"/>
  <c r="B409" i="20"/>
  <c r="B411" i="20"/>
  <c r="B412" i="20"/>
  <c r="B413" i="20"/>
  <c r="B414" i="20"/>
  <c r="B415" i="20"/>
  <c r="B417" i="20"/>
  <c r="B418" i="20"/>
  <c r="B419" i="20"/>
  <c r="B1634" i="20"/>
  <c r="B1636" i="20"/>
  <c r="B1633" i="20"/>
  <c r="B1635" i="20"/>
  <c r="B420" i="20"/>
  <c r="B1628" i="20"/>
  <c r="B1629" i="20"/>
  <c r="B421" i="20"/>
  <c r="B422" i="20"/>
  <c r="B423" i="20"/>
  <c r="B1630" i="20"/>
  <c r="B424" i="20"/>
  <c r="B425" i="20"/>
  <c r="B426" i="20"/>
  <c r="B427" i="20"/>
  <c r="B428" i="20"/>
  <c r="B429" i="20"/>
  <c r="B430" i="20"/>
  <c r="B1631" i="20"/>
  <c r="B1632" i="20"/>
  <c r="B432" i="20"/>
  <c r="B435" i="20"/>
  <c r="B436" i="20"/>
  <c r="B437" i="20"/>
  <c r="B438" i="20"/>
  <c r="B166" i="20"/>
  <c r="B171" i="20"/>
  <c r="B447" i="20"/>
  <c r="B448" i="20"/>
  <c r="B451" i="20"/>
  <c r="B457" i="20"/>
  <c r="B458" i="20"/>
  <c r="B459" i="20"/>
  <c r="B480" i="20"/>
  <c r="B483" i="20"/>
  <c r="B482" i="20"/>
  <c r="B484" i="20"/>
  <c r="B487" i="20"/>
  <c r="B489" i="20"/>
  <c r="B490" i="20"/>
  <c r="B491" i="20"/>
  <c r="B493" i="20"/>
  <c r="B494" i="20"/>
  <c r="B498" i="20"/>
  <c r="B502" i="20"/>
  <c r="B1652" i="20"/>
  <c r="B1653" i="20"/>
  <c r="B505" i="20"/>
  <c r="B506" i="20"/>
  <c r="B508" i="20"/>
  <c r="B512" i="20"/>
  <c r="B1075" i="20"/>
  <c r="B529" i="20"/>
  <c r="B530" i="20"/>
  <c r="B531" i="20"/>
  <c r="B532" i="20"/>
  <c r="B533" i="20"/>
  <c r="B534" i="20"/>
  <c r="B535" i="20"/>
  <c r="B537" i="20"/>
  <c r="B539" i="20"/>
  <c r="B550" i="20"/>
  <c r="B553" i="20"/>
  <c r="B554" i="20"/>
  <c r="B1772" i="20"/>
  <c r="B555" i="20"/>
  <c r="B559" i="20"/>
  <c r="B567" i="20"/>
  <c r="B571" i="20"/>
  <c r="B572" i="20"/>
  <c r="B573" i="20"/>
  <c r="B577" i="20"/>
  <c r="B578" i="20"/>
  <c r="B595" i="20"/>
  <c r="B596" i="20"/>
  <c r="B598" i="20"/>
  <c r="B599" i="20"/>
  <c r="B612" i="20"/>
  <c r="B613" i="20"/>
  <c r="B614" i="20"/>
  <c r="B615" i="20"/>
  <c r="B1773" i="20"/>
  <c r="B617" i="20"/>
  <c r="B736" i="20"/>
  <c r="B737" i="20"/>
  <c r="B738" i="20"/>
  <c r="B739" i="20"/>
  <c r="B740" i="20"/>
  <c r="B741" i="20"/>
  <c r="B742" i="20"/>
  <c r="B743" i="20"/>
  <c r="B744" i="20"/>
  <c r="B745" i="20"/>
  <c r="B1076" i="20"/>
  <c r="B746" i="20"/>
  <c r="B747" i="20"/>
  <c r="B748" i="20"/>
  <c r="B749" i="20"/>
  <c r="B750" i="20"/>
  <c r="B751" i="20"/>
  <c r="B752" i="20"/>
  <c r="B753" i="20"/>
  <c r="B754" i="20"/>
  <c r="B755" i="20"/>
  <c r="B756" i="20"/>
  <c r="B757" i="20"/>
  <c r="B758" i="20"/>
  <c r="B1754" i="20"/>
  <c r="B1746" i="20"/>
  <c r="B1755" i="20"/>
  <c r="B771" i="20"/>
  <c r="B1747" i="20"/>
  <c r="B772" i="20"/>
  <c r="B810" i="20"/>
  <c r="B812" i="20"/>
  <c r="B817" i="20"/>
  <c r="B823" i="20"/>
  <c r="B824" i="20"/>
  <c r="B1774" i="20"/>
  <c r="B1775" i="20"/>
  <c r="B855" i="20"/>
  <c r="B856" i="20"/>
  <c r="B874" i="20"/>
  <c r="B875" i="20"/>
  <c r="B876" i="20"/>
  <c r="B881" i="20"/>
  <c r="B898" i="20"/>
  <c r="B925" i="20"/>
  <c r="B172" i="20"/>
  <c r="B552" i="20"/>
  <c r="B1606" i="20"/>
  <c r="B1601" i="20"/>
  <c r="B1602" i="20"/>
  <c r="B1600" i="20"/>
  <c r="B976" i="20"/>
  <c r="B1603" i="20"/>
  <c r="B1604" i="20"/>
  <c r="B2045" i="20"/>
  <c r="B2074" i="20"/>
  <c r="B2090" i="20"/>
  <c r="B40" i="20"/>
  <c r="B41" i="20"/>
  <c r="B42" i="20"/>
  <c r="B43" i="20"/>
  <c r="B2136" i="20"/>
  <c r="B2137" i="20"/>
  <c r="B2140" i="20"/>
  <c r="B2141" i="20"/>
  <c r="B2142" i="20"/>
  <c r="B2143" i="20"/>
  <c r="B2146" i="20"/>
  <c r="B2147" i="20"/>
  <c r="B2170" i="20"/>
  <c r="B2175" i="20"/>
  <c r="B44" i="20"/>
  <c r="B45" i="20"/>
  <c r="B46" i="20"/>
  <c r="B47" i="20"/>
  <c r="B48" i="20"/>
  <c r="B49" i="20"/>
  <c r="B50" i="20"/>
  <c r="B51" i="20"/>
  <c r="B2233" i="20"/>
  <c r="B2240" i="20"/>
  <c r="B2249" i="20"/>
  <c r="B1764" i="20"/>
  <c r="B1588" i="20"/>
  <c r="B164" i="20"/>
  <c r="B83" i="20"/>
  <c r="B318" i="20"/>
  <c r="B931" i="20"/>
  <c r="B1124" i="20"/>
  <c r="B1435" i="20"/>
  <c r="B1437" i="20"/>
  <c r="B1436" i="20"/>
  <c r="B953" i="20"/>
  <c r="B954" i="20"/>
  <c r="B1439" i="20"/>
  <c r="B955" i="20"/>
  <c r="B956" i="20"/>
  <c r="B439" i="20"/>
  <c r="B1438" i="20"/>
  <c r="B1470" i="20"/>
  <c r="B1473" i="20"/>
  <c r="B957" i="20"/>
  <c r="B1586" i="20"/>
  <c r="B1098" i="20"/>
  <c r="B1099" i="20"/>
  <c r="B1100" i="20"/>
  <c r="B1101" i="20"/>
  <c r="B1102" i="20"/>
  <c r="B1103" i="20"/>
  <c r="B1104" i="20"/>
  <c r="B1105" i="20"/>
  <c r="B1114" i="20"/>
  <c r="B1106" i="20"/>
  <c r="B1107" i="20"/>
  <c r="B1108" i="20"/>
  <c r="B1109" i="20"/>
  <c r="B1115" i="20"/>
  <c r="B1612" i="20"/>
  <c r="B1614" i="20"/>
  <c r="B1112" i="20"/>
  <c r="B1113" i="20"/>
  <c r="B1110" i="20"/>
  <c r="B1111" i="20"/>
  <c r="B1475" i="20"/>
  <c r="B1593" i="20"/>
  <c r="B973" i="20"/>
  <c r="B967" i="20"/>
  <c r="B971" i="20"/>
  <c r="B1595" i="20"/>
  <c r="B1377" i="20"/>
  <c r="B1596" i="20"/>
  <c r="B1591" i="20"/>
  <c r="B1123" i="20"/>
  <c r="B1471" i="20"/>
  <c r="B1057" i="20"/>
  <c r="B1058" i="20"/>
  <c r="B1059" i="20"/>
  <c r="B1060" i="20"/>
  <c r="B1061" i="20"/>
  <c r="B1062" i="20"/>
  <c r="B1041" i="20"/>
  <c r="B1042" i="20"/>
  <c r="B1043" i="20"/>
  <c r="B1063" i="20"/>
  <c r="B1044" i="20"/>
  <c r="B1045" i="20"/>
  <c r="B1046" i="20"/>
  <c r="B1069" i="20"/>
  <c r="B1070" i="20"/>
  <c r="B1071" i="20"/>
  <c r="B1072" i="20"/>
  <c r="B1073" i="20"/>
  <c r="B1074" i="20"/>
  <c r="B1047" i="20"/>
  <c r="B1048" i="20"/>
  <c r="B1049" i="20"/>
  <c r="B1127" i="20"/>
  <c r="B1128" i="20"/>
  <c r="B1129" i="20"/>
  <c r="B1130" i="20"/>
  <c r="B1131" i="20"/>
  <c r="B1205" i="20"/>
  <c r="B1206" i="20"/>
  <c r="B1207" i="20"/>
  <c r="B1209" i="20"/>
  <c r="B1208" i="20"/>
  <c r="B1585" i="20"/>
  <c r="B932" i="20"/>
  <c r="B933" i="20"/>
  <c r="B934" i="20"/>
  <c r="B935" i="20"/>
  <c r="B936" i="20"/>
  <c r="B937" i="20"/>
  <c r="B1572" i="20"/>
  <c r="B1496" i="20"/>
  <c r="B1497" i="20"/>
  <c r="B1573" i="20"/>
  <c r="B1584" i="20"/>
  <c r="B1477" i="20"/>
  <c r="B1155" i="20"/>
  <c r="B1154" i="20"/>
  <c r="B1157" i="20"/>
  <c r="B1156" i="20"/>
  <c r="B1161" i="20"/>
  <c r="B1159" i="20"/>
  <c r="B1158" i="20"/>
  <c r="B1160" i="20"/>
  <c r="B1162" i="20"/>
  <c r="B1163" i="20"/>
  <c r="B994" i="20"/>
  <c r="B995" i="20"/>
  <c r="B544" i="20"/>
  <c r="B1004" i="20"/>
  <c r="B1002" i="20"/>
  <c r="B1003" i="20"/>
  <c r="B996" i="20"/>
  <c r="B997" i="20"/>
  <c r="B998" i="20"/>
  <c r="B999" i="20"/>
  <c r="B1000" i="20"/>
  <c r="B1001" i="20"/>
  <c r="B975" i="20"/>
  <c r="B1169" i="20"/>
  <c r="B1170" i="20"/>
  <c r="B1171" i="20"/>
  <c r="B1172" i="20"/>
  <c r="B1554" i="20"/>
  <c r="B1552" i="20"/>
  <c r="B1548" i="20"/>
  <c r="B1550" i="20"/>
  <c r="B1546" i="20"/>
  <c r="B1545" i="20"/>
  <c r="B1555" i="20"/>
  <c r="B1553" i="20"/>
  <c r="B1549" i="20"/>
  <c r="B1551" i="20"/>
  <c r="B1547" i="20"/>
  <c r="B1258" i="20"/>
  <c r="B1259" i="20"/>
  <c r="B1260" i="20"/>
  <c r="B1261" i="20"/>
  <c r="B1262" i="20"/>
  <c r="B1263" i="20"/>
  <c r="B1264" i="20"/>
  <c r="B1265" i="20"/>
  <c r="B1267" i="20"/>
  <c r="B1268" i="20"/>
  <c r="B1269" i="20"/>
  <c r="B1270" i="20"/>
  <c r="B1271" i="20"/>
  <c r="B1272" i="20"/>
  <c r="B1273" i="20"/>
  <c r="B1274" i="20"/>
  <c r="B1275" i="20"/>
  <c r="B1276" i="20"/>
  <c r="B1277" i="20"/>
  <c r="B1278" i="20"/>
  <c r="B1279" i="20"/>
  <c r="B1280" i="20"/>
  <c r="B1281" i="20"/>
  <c r="B1296" i="20"/>
  <c r="B904" i="20"/>
  <c r="B1450" i="20"/>
  <c r="B1440" i="20"/>
  <c r="B1451" i="20"/>
  <c r="B1449" i="20"/>
  <c r="B1469" i="20"/>
  <c r="B1452" i="20"/>
  <c r="B1441" i="20"/>
  <c r="B1453" i="20"/>
  <c r="B1442" i="20"/>
  <c r="B1443" i="20"/>
  <c r="B1454" i="20"/>
  <c r="B1444" i="20"/>
  <c r="B1445" i="20"/>
  <c r="B1446" i="20"/>
  <c r="B1298" i="20"/>
  <c r="B1299" i="20"/>
  <c r="B1300" i="20"/>
  <c r="B1301" i="20"/>
  <c r="B1302" i="20"/>
  <c r="B1303" i="20"/>
  <c r="B1304" i="20"/>
  <c r="B1305" i="20"/>
  <c r="B1455" i="20"/>
  <c r="B1456" i="20"/>
  <c r="B1457" i="20"/>
  <c r="B1458" i="20"/>
  <c r="B1459" i="20"/>
  <c r="B1460" i="20"/>
  <c r="B1461" i="20"/>
  <c r="B1462" i="20"/>
  <c r="B1447" i="20"/>
  <c r="B1448" i="20"/>
  <c r="B1463" i="20"/>
  <c r="B1464" i="20"/>
  <c r="B1465" i="20"/>
  <c r="B1466" i="20"/>
  <c r="B1467" i="20"/>
  <c r="B1468" i="20"/>
  <c r="B1742" i="20"/>
  <c r="B1743" i="20"/>
  <c r="B1744" i="20"/>
  <c r="B1677" i="20"/>
  <c r="B1678" i="20"/>
  <c r="B1679" i="20"/>
  <c r="B1680" i="20"/>
  <c r="B1681" i="20"/>
  <c r="B1682" i="20"/>
  <c r="B1683" i="20"/>
  <c r="B1684" i="20"/>
  <c r="B1686" i="20"/>
  <c r="B1687" i="20"/>
  <c r="B1688" i="20"/>
  <c r="B1689" i="20"/>
  <c r="B1691" i="20"/>
  <c r="B1322" i="20"/>
  <c r="B1323" i="20"/>
  <c r="B1324" i="20"/>
  <c r="B1325" i="20"/>
  <c r="B1326" i="20"/>
  <c r="B1327" i="20"/>
  <c r="B1328" i="20"/>
  <c r="B1329" i="20"/>
  <c r="B1331" i="20"/>
  <c r="B1332" i="20"/>
  <c r="B1333" i="20"/>
  <c r="B1334" i="20"/>
  <c r="B1335" i="20"/>
  <c r="B1336" i="20"/>
  <c r="B1776" i="20"/>
  <c r="B1777" i="20"/>
  <c r="B1709" i="20"/>
  <c r="B1710" i="20"/>
  <c r="B5" i="20"/>
  <c r="B12" i="20"/>
  <c r="B10" i="20"/>
  <c r="B14" i="20"/>
  <c r="B16" i="20"/>
  <c r="B20" i="20"/>
  <c r="B22" i="20"/>
  <c r="B36" i="20"/>
  <c r="B37" i="20"/>
  <c r="B38" i="20"/>
  <c r="B1282" i="20"/>
  <c r="B1283" i="20"/>
  <c r="B780" i="20"/>
  <c r="B4" i="20"/>
  <c r="B29" i="20"/>
  <c r="B11" i="20"/>
  <c r="B9" i="20"/>
  <c r="B13" i="20"/>
  <c r="B15" i="20"/>
  <c r="B19" i="20"/>
  <c r="B21" i="20"/>
  <c r="B30" i="20"/>
  <c r="B31" i="20"/>
  <c r="B32" i="20"/>
  <c r="B1064" i="20"/>
  <c r="B1066" i="20"/>
  <c r="B1067" i="20"/>
  <c r="B1065" i="20"/>
  <c r="B1068" i="20"/>
  <c r="B1289" i="20"/>
  <c r="B1290" i="20"/>
  <c r="B779" i="20"/>
  <c r="B185" i="20"/>
  <c r="B205" i="20"/>
  <c r="B252" i="20"/>
  <c r="B255" i="20"/>
  <c r="B431" i="20"/>
  <c r="B1951" i="20"/>
  <c r="B2157" i="20"/>
  <c r="B2161" i="20"/>
  <c r="B2184" i="20"/>
  <c r="B2185" i="20"/>
  <c r="B2186" i="20"/>
  <c r="B2187" i="20"/>
  <c r="B2188" i="20"/>
  <c r="B2189" i="20"/>
  <c r="B2190" i="20"/>
  <c r="B2191" i="20"/>
  <c r="B2192" i="20"/>
  <c r="B2193" i="20"/>
  <c r="B2194" i="20"/>
  <c r="B2195" i="20"/>
  <c r="B1252" i="20"/>
  <c r="B1253" i="20"/>
  <c r="B1254" i="20"/>
  <c r="B1255" i="20"/>
  <c r="B1256" i="20"/>
  <c r="B1257" i="20"/>
  <c r="B1914" i="20"/>
  <c r="B1915" i="20"/>
  <c r="B1703" i="20"/>
  <c r="B1916" i="20"/>
  <c r="B1519" i="20"/>
  <c r="B1520" i="20"/>
  <c r="B2002" i="20"/>
  <c r="B2003" i="20"/>
  <c r="B1543" i="20"/>
  <c r="B1544" i="20"/>
  <c r="B2004" i="20"/>
  <c r="B2005" i="20"/>
  <c r="B1563" i="20"/>
  <c r="B1571" i="20"/>
  <c r="B1483" i="20"/>
  <c r="B1492" i="20"/>
  <c r="B1050" i="20"/>
  <c r="B1878" i="20"/>
  <c r="B1879" i="20"/>
  <c r="B1880" i="20"/>
  <c r="B1881" i="20"/>
  <c r="B1882" i="20"/>
  <c r="B1883" i="20"/>
  <c r="B1890" i="20"/>
  <c r="B1891" i="20"/>
  <c r="B1892" i="20"/>
  <c r="B1893" i="20"/>
  <c r="B1894" i="20"/>
  <c r="B1895" i="20"/>
  <c r="B1896" i="20"/>
  <c r="B1897" i="20"/>
  <c r="B1898" i="20"/>
  <c r="B1999" i="20"/>
  <c r="B1040" i="20"/>
  <c r="B2067" i="20"/>
  <c r="B2066" i="20"/>
  <c r="B2059" i="20"/>
  <c r="B2055" i="20"/>
  <c r="B2054" i="20"/>
  <c r="B2070" i="20"/>
  <c r="B2053" i="20"/>
  <c r="B2052" i="20"/>
  <c r="B1036" i="20"/>
  <c r="B1035" i="20"/>
  <c r="B1034" i="20"/>
  <c r="B1033" i="20"/>
  <c r="B1032" i="20"/>
  <c r="B1031" i="20"/>
  <c r="B2081" i="20"/>
  <c r="B2017" i="20"/>
  <c r="B978" i="20"/>
  <c r="B1901" i="20"/>
  <c r="B1900" i="20"/>
  <c r="B1975" i="20"/>
  <c r="B1965" i="20"/>
  <c r="B947" i="20"/>
  <c r="B946" i="20"/>
  <c r="B1141" i="20"/>
  <c r="B2094" i="20"/>
  <c r="B2118" i="20"/>
  <c r="B1038" i="20"/>
  <c r="B1037" i="20"/>
  <c r="B1039" i="20"/>
  <c r="B1998" i="20"/>
  <c r="B1997" i="20"/>
  <c r="B1994" i="20"/>
  <c r="B2239" i="20"/>
  <c r="B1766" i="20"/>
  <c r="B1770" i="20"/>
  <c r="B1765" i="20"/>
  <c r="B1768" i="20"/>
  <c r="B1784" i="20"/>
  <c r="B2250" i="20"/>
  <c r="B1767" i="20"/>
  <c r="B2245" i="20"/>
  <c r="B2244" i="20"/>
  <c r="B2242" i="20"/>
  <c r="B2241" i="20"/>
  <c r="B2238" i="20"/>
  <c r="B2237" i="20"/>
  <c r="B2236" i="20"/>
  <c r="B2235" i="20"/>
  <c r="B2234" i="20"/>
  <c r="B2230" i="20"/>
  <c r="B2229" i="20"/>
  <c r="B2224" i="20"/>
  <c r="B2222" i="20"/>
  <c r="B2221" i="20"/>
  <c r="B2220" i="20"/>
  <c r="B2219" i="20"/>
  <c r="B2218" i="20"/>
  <c r="B2217" i="20"/>
  <c r="B2216" i="20"/>
  <c r="B2215" i="20"/>
  <c r="B2214" i="20"/>
  <c r="B2213" i="20"/>
  <c r="B2212" i="20"/>
  <c r="B2211" i="20"/>
  <c r="B2210" i="20"/>
  <c r="B2209" i="20"/>
  <c r="B2208" i="20"/>
  <c r="B2206" i="20"/>
  <c r="B2205" i="20"/>
  <c r="B2204" i="20"/>
  <c r="B2201" i="20"/>
  <c r="B2200" i="20"/>
  <c r="B2199" i="20"/>
  <c r="B2196" i="20"/>
  <c r="B2183" i="20"/>
  <c r="B2181" i="20"/>
  <c r="B2179" i="20"/>
  <c r="B2178" i="20"/>
  <c r="B2177" i="20"/>
  <c r="B2176" i="20"/>
  <c r="B2169" i="20"/>
  <c r="B2168" i="20"/>
  <c r="B2167" i="20"/>
  <c r="B2166" i="20"/>
  <c r="B2165" i="20"/>
  <c r="B2163" i="20"/>
  <c r="B2162" i="20"/>
  <c r="B2151" i="20"/>
  <c r="B2145" i="20"/>
  <c r="B2139" i="20"/>
  <c r="B2138" i="20"/>
  <c r="B2133" i="20"/>
  <c r="B2131" i="20"/>
  <c r="B2130" i="20"/>
  <c r="B2129" i="20"/>
  <c r="B2128" i="20"/>
  <c r="B2124" i="20"/>
  <c r="B2123" i="20"/>
  <c r="B2122" i="20"/>
  <c r="B2121" i="20"/>
  <c r="B1610" i="20"/>
  <c r="B2119" i="20"/>
  <c r="B2115" i="20"/>
  <c r="B2114" i="20"/>
  <c r="B2113" i="20"/>
  <c r="B2112" i="20"/>
  <c r="B2111" i="20"/>
  <c r="B2110" i="20"/>
  <c r="B2109" i="20"/>
  <c r="B2108" i="20"/>
  <c r="B2106" i="20"/>
  <c r="B2104" i="20"/>
  <c r="B2102" i="20"/>
  <c r="B2101" i="20"/>
  <c r="B2100" i="20"/>
  <c r="B2099" i="20"/>
  <c r="B2098" i="20"/>
  <c r="B2097" i="20"/>
  <c r="B2093" i="20"/>
  <c r="B2091" i="20"/>
  <c r="B2088" i="20"/>
  <c r="B2087" i="20"/>
  <c r="B2086" i="20"/>
  <c r="B2080" i="20"/>
  <c r="B2079" i="20"/>
  <c r="B2078" i="20"/>
  <c r="B2076" i="20"/>
  <c r="B2075" i="20"/>
  <c r="B2072" i="20"/>
  <c r="B2071" i="20"/>
  <c r="B2057" i="20"/>
  <c r="B2046" i="20"/>
  <c r="B2043" i="20"/>
  <c r="B2042" i="20"/>
  <c r="B2041" i="20"/>
  <c r="B2040" i="20"/>
  <c r="B2039" i="20"/>
  <c r="B2038" i="20"/>
  <c r="B2037" i="20"/>
  <c r="B2036" i="20"/>
  <c r="B2033" i="20"/>
  <c r="B2032" i="20"/>
  <c r="B2029" i="20"/>
  <c r="B2028" i="20"/>
  <c r="B2024" i="20"/>
  <c r="B2023" i="20"/>
  <c r="B2022" i="20"/>
  <c r="B2019" i="20"/>
  <c r="B2018" i="20"/>
  <c r="B1995" i="20"/>
  <c r="B2016" i="20"/>
  <c r="B1996" i="20"/>
  <c r="B2015" i="20"/>
  <c r="B2014" i="20"/>
  <c r="B1489" i="20"/>
  <c r="B1480" i="20"/>
  <c r="B1510" i="20"/>
  <c r="B1509" i="20"/>
  <c r="B1508" i="20"/>
  <c r="B1507" i="20"/>
  <c r="B1534" i="20"/>
  <c r="B1533" i="20"/>
  <c r="B1532" i="20"/>
  <c r="B1531" i="20"/>
  <c r="B1993" i="20"/>
  <c r="B1542" i="20"/>
  <c r="B1541" i="20"/>
  <c r="B1540" i="20"/>
  <c r="B1539" i="20"/>
  <c r="B1538" i="20"/>
  <c r="B1537" i="20"/>
  <c r="B1536" i="20"/>
  <c r="B1535" i="20"/>
  <c r="B1530" i="20"/>
  <c r="B1529" i="20"/>
  <c r="B1528" i="20"/>
  <c r="B1527" i="20"/>
  <c r="B1526" i="20"/>
  <c r="B1525" i="20"/>
  <c r="B1524" i="20"/>
  <c r="B1523" i="20"/>
  <c r="B1992" i="20"/>
  <c r="B1491" i="20"/>
  <c r="B1482" i="20"/>
  <c r="B1490" i="20"/>
  <c r="B1481" i="20"/>
  <c r="B1488" i="20"/>
  <c r="B1479" i="20"/>
  <c r="B1487" i="20"/>
  <c r="B1478" i="20"/>
  <c r="B1991" i="20"/>
  <c r="B1990" i="20"/>
  <c r="B1989" i="20"/>
  <c r="B1988" i="20"/>
  <c r="B1987" i="20"/>
  <c r="B1986" i="20"/>
  <c r="B1985" i="20"/>
  <c r="B1984" i="20"/>
  <c r="B1983" i="20"/>
  <c r="B1518" i="20"/>
  <c r="B1517" i="20"/>
  <c r="B1516" i="20"/>
  <c r="B1515" i="20"/>
  <c r="B1514" i="20"/>
  <c r="B1513" i="20"/>
  <c r="B1512" i="20"/>
  <c r="B1511" i="20"/>
  <c r="B1982" i="20"/>
  <c r="B1579" i="20"/>
  <c r="B1575" i="20"/>
  <c r="B1578" i="20"/>
  <c r="B1574" i="20"/>
  <c r="B1569" i="20"/>
  <c r="B1561" i="20"/>
  <c r="B1568" i="20"/>
  <c r="B1560" i="20"/>
  <c r="B1567" i="20"/>
  <c r="B1559" i="20"/>
  <c r="B1566" i="20"/>
  <c r="B1558" i="20"/>
  <c r="B1565" i="20"/>
  <c r="B1564" i="20"/>
  <c r="B1557" i="20"/>
  <c r="B1556" i="20"/>
  <c r="B1981" i="20"/>
  <c r="B1583" i="20"/>
  <c r="B1582" i="20"/>
  <c r="B1506" i="20"/>
  <c r="B1505" i="20"/>
  <c r="B1504" i="20"/>
  <c r="B1503" i="20"/>
  <c r="B1502" i="20"/>
  <c r="B1501" i="20"/>
  <c r="B1500" i="20"/>
  <c r="B1499" i="20"/>
  <c r="B1974" i="20"/>
  <c r="B1973" i="20"/>
  <c r="B1971" i="20"/>
  <c r="B1970" i="20"/>
  <c r="B1969" i="20"/>
  <c r="B1968" i="20"/>
  <c r="B1967" i="20"/>
  <c r="B1966" i="20"/>
  <c r="B1963" i="20"/>
  <c r="B1962" i="20"/>
  <c r="B1961" i="20"/>
  <c r="B1960" i="20"/>
  <c r="B1958" i="20"/>
  <c r="B1957" i="20"/>
  <c r="B1956" i="20"/>
  <c r="B1955" i="20"/>
  <c r="B1954" i="20"/>
  <c r="B1946" i="20"/>
  <c r="B1945" i="20"/>
  <c r="B1944" i="20"/>
  <c r="B1939" i="20"/>
  <c r="B1936" i="20"/>
  <c r="B1932" i="20"/>
  <c r="B1931" i="20"/>
  <c r="B1929" i="20"/>
  <c r="B1928" i="20"/>
  <c r="B1926" i="20"/>
  <c r="B1925" i="20"/>
  <c r="B1924" i="20"/>
  <c r="B1923" i="20"/>
  <c r="B1922" i="20"/>
  <c r="B1920" i="20"/>
  <c r="B1918" i="20"/>
  <c r="B1917" i="20"/>
  <c r="B1910" i="20"/>
  <c r="B1909" i="20"/>
  <c r="B1908" i="20"/>
  <c r="B1907" i="20"/>
  <c r="B1906" i="20"/>
  <c r="B1905" i="20"/>
  <c r="B1904" i="20"/>
  <c r="B1903" i="20"/>
  <c r="B803" i="20"/>
  <c r="B735" i="20"/>
  <c r="B734" i="20"/>
  <c r="B733" i="20"/>
  <c r="B732" i="20"/>
  <c r="B731" i="20"/>
  <c r="B616" i="20"/>
  <c r="B564" i="20"/>
  <c r="B540" i="20"/>
  <c r="B528" i="20"/>
  <c r="B527" i="20"/>
  <c r="B526" i="20"/>
  <c r="B525" i="20"/>
  <c r="B524" i="20"/>
  <c r="B523" i="20"/>
  <c r="B522" i="20"/>
  <c r="B521" i="20"/>
  <c r="B520" i="20"/>
  <c r="B519" i="20"/>
  <c r="B518" i="20"/>
  <c r="B517" i="20"/>
  <c r="B511" i="20"/>
  <c r="B510" i="20"/>
  <c r="B509" i="20"/>
  <c r="B507" i="20"/>
  <c r="B503" i="20"/>
  <c r="B497" i="20"/>
  <c r="B496" i="20"/>
  <c r="B495" i="20"/>
  <c r="B492" i="20"/>
  <c r="B486" i="20"/>
  <c r="B481" i="20"/>
  <c r="B479" i="20"/>
  <c r="B478" i="20"/>
  <c r="B477" i="20"/>
  <c r="B476" i="20"/>
  <c r="B474" i="20"/>
  <c r="B472" i="20"/>
  <c r="B471" i="20"/>
  <c r="B470" i="20"/>
  <c r="B469" i="20"/>
  <c r="B456" i="20"/>
  <c r="B455" i="20"/>
  <c r="B454" i="20"/>
  <c r="B453" i="20"/>
  <c r="B452" i="20"/>
  <c r="B450" i="20"/>
  <c r="B449" i="20"/>
  <c r="B446" i="20"/>
  <c r="B434" i="20"/>
  <c r="B433" i="20"/>
  <c r="B416" i="20"/>
  <c r="B410" i="20"/>
  <c r="B405" i="20"/>
  <c r="B404" i="20"/>
  <c r="B338" i="20"/>
  <c r="B337" i="20"/>
  <c r="B317" i="20"/>
  <c r="B316" i="20"/>
  <c r="B297" i="20"/>
  <c r="B294" i="20"/>
  <c r="B285" i="20"/>
  <c r="B284" i="20"/>
  <c r="B283" i="20"/>
  <c r="B282" i="20"/>
  <c r="B279" i="20"/>
  <c r="B276" i="20"/>
  <c r="B275" i="20"/>
  <c r="B274" i="20"/>
  <c r="B267" i="20"/>
  <c r="B264" i="20"/>
  <c r="B263" i="20"/>
  <c r="B257" i="20"/>
  <c r="B256" i="20"/>
  <c r="B242" i="20"/>
  <c r="B237" i="20"/>
  <c r="B236" i="20"/>
  <c r="B235" i="20"/>
  <c r="B234" i="20"/>
  <c r="B230" i="20"/>
  <c r="B229" i="20"/>
  <c r="B228" i="20"/>
  <c r="B226" i="20"/>
  <c r="B223" i="20"/>
  <c r="B215" i="20"/>
  <c r="B214" i="20"/>
  <c r="B212" i="20"/>
  <c r="B209" i="20"/>
  <c r="B208" i="20"/>
  <c r="B203" i="20"/>
  <c r="B202" i="20"/>
  <c r="B201" i="20"/>
  <c r="B200" i="20"/>
  <c r="B197" i="20"/>
  <c r="B196" i="20"/>
  <c r="B194" i="20"/>
  <c r="B193" i="20"/>
  <c r="B190" i="20"/>
  <c r="B189" i="20"/>
  <c r="B188" i="20"/>
  <c r="B186" i="20"/>
  <c r="B183" i="20"/>
  <c r="B182" i="20"/>
  <c r="B181" i="20"/>
  <c r="B180" i="20"/>
  <c r="B179" i="20"/>
  <c r="B440" i="20"/>
  <c r="B133" i="20"/>
  <c r="B128" i="20"/>
  <c r="B100" i="20"/>
  <c r="B88" i="20"/>
  <c r="B465" i="20"/>
  <c r="B80" i="20"/>
  <c r="B79" i="20"/>
  <c r="B72" i="20"/>
  <c r="B67" i="20"/>
  <c r="B63" i="20"/>
  <c r="B62" i="20"/>
  <c r="B57" i="20"/>
  <c r="B2251" i="20"/>
  <c r="B2243" i="20"/>
  <c r="B2232" i="20"/>
  <c r="B2231" i="20"/>
  <c r="B2228" i="20"/>
  <c r="B2227" i="20"/>
  <c r="B2226" i="20"/>
  <c r="B2225" i="20"/>
  <c r="B2207" i="20"/>
  <c r="B2203" i="20"/>
  <c r="B2202" i="20"/>
  <c r="B2198" i="20"/>
  <c r="B2197" i="20"/>
  <c r="B2120" i="20"/>
  <c r="B2117" i="20"/>
  <c r="B2116" i="20"/>
  <c r="B2107" i="20"/>
  <c r="B2105" i="20"/>
  <c r="B2103" i="20"/>
  <c r="B2096" i="20"/>
  <c r="B2095" i="20"/>
  <c r="B2092" i="20"/>
  <c r="B2089" i="20"/>
  <c r="B2069" i="20"/>
  <c r="B2068" i="20"/>
  <c r="B2065" i="20"/>
  <c r="B2063" i="20"/>
  <c r="B2061" i="20"/>
  <c r="B2060" i="20"/>
  <c r="B2058" i="20"/>
  <c r="B2051" i="20"/>
  <c r="B2050" i="20"/>
  <c r="B2049" i="20"/>
  <c r="B2048" i="20"/>
  <c r="B2047" i="20"/>
  <c r="B2044" i="20"/>
  <c r="B2035" i="20"/>
  <c r="B2034" i="20"/>
  <c r="B2127" i="20"/>
  <c r="B2126" i="20"/>
  <c r="B2125" i="20"/>
  <c r="B1609" i="20"/>
  <c r="B2031" i="20"/>
  <c r="B2030" i="20"/>
  <c r="B2027" i="20"/>
  <c r="B2026" i="20"/>
  <c r="B2025" i="20"/>
  <c r="B2021" i="20"/>
  <c r="B2020" i="20"/>
  <c r="B1964" i="20"/>
  <c r="B1959" i="20"/>
  <c r="B1953" i="20"/>
  <c r="B1952" i="20"/>
  <c r="B1943" i="20"/>
  <c r="B1942" i="20"/>
  <c r="B1941" i="20"/>
  <c r="B1940" i="20"/>
  <c r="B1938" i="20"/>
  <c r="B1937" i="20"/>
  <c r="B1935" i="20"/>
  <c r="B1934" i="20"/>
  <c r="B1933" i="20"/>
  <c r="B1930" i="20"/>
  <c r="B1927" i="20"/>
  <c r="B1919" i="20"/>
  <c r="B1664" i="20"/>
  <c r="B1663" i="20"/>
  <c r="B1662" i="20"/>
  <c r="B1661" i="20"/>
  <c r="B1660" i="20"/>
  <c r="B1659" i="20"/>
  <c r="B1658" i="20"/>
  <c r="B1657" i="20"/>
  <c r="B1656" i="20"/>
  <c r="B1655" i="20"/>
  <c r="B1654" i="20"/>
  <c r="B1651" i="20"/>
  <c r="B1650" i="20"/>
  <c r="B1649" i="20"/>
  <c r="B1648" i="20"/>
  <c r="B1647" i="20"/>
  <c r="B1646" i="20"/>
  <c r="B1645" i="20"/>
  <c r="B1644" i="20"/>
  <c r="B1643" i="20"/>
  <c r="B1639" i="20"/>
  <c r="B1623" i="20"/>
  <c r="B1622" i="20"/>
  <c r="B1621" i="20"/>
  <c r="B1620" i="20"/>
  <c r="B1619" i="20"/>
  <c r="B1618" i="20"/>
  <c r="B1617" i="20"/>
  <c r="B1616" i="20"/>
  <c r="B1605" i="20"/>
  <c r="B277" i="20"/>
  <c r="B1598" i="20"/>
  <c r="B1026" i="20"/>
  <c r="B1025" i="20"/>
  <c r="B1024" i="20"/>
  <c r="B1023" i="20"/>
  <c r="B1022" i="20"/>
  <c r="B1021" i="20"/>
  <c r="B1020" i="20"/>
  <c r="B1019" i="20"/>
  <c r="B1434" i="20"/>
  <c r="B2182" i="20"/>
  <c r="B2135" i="20"/>
  <c r="B2180" i="20"/>
  <c r="B2174" i="20"/>
  <c r="B2173" i="20"/>
  <c r="B2160" i="20"/>
  <c r="B2159" i="20"/>
  <c r="B2158" i="20"/>
  <c r="B2150" i="20"/>
  <c r="B2134" i="20"/>
  <c r="B2172" i="20"/>
  <c r="B2171" i="20"/>
  <c r="B2155" i="20"/>
  <c r="B2154" i="20"/>
  <c r="B2144" i="20"/>
  <c r="B2132" i="20"/>
  <c r="B1228" i="20"/>
  <c r="B2149" i="20"/>
  <c r="B2152" i="20"/>
  <c r="B2148" i="20"/>
  <c r="B1227" i="20"/>
  <c r="B1226" i="20"/>
  <c r="B1225" i="20"/>
  <c r="B1224" i="20"/>
  <c r="B1223" i="20"/>
  <c r="B1222" i="20"/>
  <c r="B1221" i="20"/>
  <c r="B1220" i="20"/>
  <c r="B1219" i="20"/>
  <c r="B1218" i="20"/>
  <c r="B1217" i="20"/>
  <c r="B2153" i="20"/>
  <c r="B1204" i="20"/>
  <c r="B1203" i="20"/>
  <c r="B1202" i="20"/>
  <c r="B1201" i="20"/>
  <c r="B1200" i="20"/>
  <c r="B1199" i="20"/>
  <c r="B1198" i="20"/>
  <c r="B1197" i="20"/>
  <c r="B1196" i="20"/>
  <c r="B1195" i="20"/>
  <c r="B1194" i="20"/>
  <c r="B1193" i="20"/>
  <c r="B1192" i="20"/>
  <c r="B1191" i="20"/>
  <c r="B1190" i="20"/>
  <c r="B1189" i="20"/>
  <c r="B1188" i="20"/>
  <c r="B1187" i="20"/>
  <c r="B1186" i="20"/>
  <c r="B1185" i="20"/>
  <c r="B1184" i="20"/>
  <c r="B1183" i="20"/>
  <c r="B1182" i="20"/>
  <c r="B1181" i="20"/>
  <c r="B1180" i="20"/>
  <c r="B1179" i="20"/>
  <c r="B1178" i="20"/>
  <c r="B1177" i="20"/>
  <c r="B1176" i="20"/>
  <c r="B1175" i="20"/>
  <c r="B1174" i="20"/>
  <c r="B1173" i="20"/>
  <c r="B1168" i="20"/>
  <c r="B1167" i="20"/>
  <c r="B1166" i="20"/>
  <c r="B1165" i="20"/>
  <c r="B1164" i="20"/>
  <c r="B1153" i="20"/>
  <c r="B1152" i="20"/>
  <c r="B1151" i="20"/>
  <c r="B1150" i="20"/>
  <c r="B1149" i="20"/>
  <c r="B1148" i="20"/>
  <c r="B1147" i="20"/>
  <c r="B1126" i="20"/>
  <c r="B1090" i="20"/>
  <c r="B1089" i="20"/>
  <c r="B1088" i="20"/>
  <c r="B1087" i="20"/>
  <c r="B1086" i="20"/>
  <c r="B1085" i="20"/>
  <c r="B1084" i="20"/>
  <c r="B1083" i="20"/>
  <c r="B1082" i="20"/>
  <c r="B1030" i="20"/>
  <c r="B1029" i="20"/>
  <c r="B1028" i="20"/>
  <c r="B1027" i="20"/>
  <c r="B1018" i="20"/>
  <c r="B1017" i="20"/>
  <c r="B1016" i="20"/>
  <c r="B1015" i="20"/>
  <c r="B1014" i="20"/>
  <c r="B1013" i="20"/>
  <c r="B1012" i="20"/>
  <c r="B1011" i="20"/>
  <c r="B1010" i="20"/>
  <c r="B1009" i="20"/>
  <c r="B1008" i="20"/>
  <c r="B1007" i="20"/>
  <c r="B1006" i="20"/>
  <c r="B1005" i="20"/>
  <c r="B993" i="20"/>
  <c r="B992" i="20"/>
  <c r="B991" i="20"/>
  <c r="B990" i="20"/>
  <c r="B989" i="20"/>
  <c r="B988" i="20"/>
  <c r="B987" i="20"/>
  <c r="B986" i="20"/>
  <c r="B985" i="20"/>
  <c r="B984" i="20"/>
  <c r="B983" i="20"/>
  <c r="B982" i="20"/>
  <c r="B981" i="20"/>
  <c r="B980" i="20"/>
  <c r="B979" i="20"/>
  <c r="B977" i="20"/>
  <c r="B958" i="20"/>
  <c r="B962" i="20"/>
  <c r="B961" i="20"/>
  <c r="B960" i="20"/>
  <c r="B959" i="20"/>
  <c r="B951" i="20"/>
  <c r="B950" i="20"/>
  <c r="B949" i="20"/>
  <c r="B948" i="20"/>
  <c r="B944" i="20"/>
  <c r="B943" i="20"/>
  <c r="B942" i="20"/>
  <c r="B941" i="20"/>
  <c r="B940" i="20"/>
  <c r="B939" i="20"/>
  <c r="B938" i="20"/>
  <c r="B1146" i="20"/>
  <c r="B1145" i="20"/>
  <c r="B1144" i="20"/>
  <c r="B1143" i="20"/>
  <c r="B1142" i="20"/>
  <c r="B1140" i="20"/>
  <c r="B1139" i="20"/>
  <c r="B1138" i="20"/>
  <c r="B1137" i="20"/>
  <c r="B1136" i="20"/>
  <c r="B1135" i="20"/>
  <c r="B1134" i="20"/>
  <c r="B1133" i="20"/>
  <c r="B1132" i="20"/>
  <c r="B795" i="20"/>
  <c r="B794" i="20"/>
  <c r="B792" i="20"/>
  <c r="B791" i="20"/>
  <c r="B790" i="20"/>
  <c r="B786" i="20"/>
  <c r="B785" i="20"/>
  <c r="B784" i="20"/>
  <c r="B783" i="20"/>
  <c r="B782" i="20"/>
  <c r="B781" i="20"/>
  <c r="B570" i="20"/>
  <c r="B516" i="20"/>
  <c r="B515" i="20"/>
  <c r="B514" i="20"/>
  <c r="B513" i="20"/>
  <c r="B504" i="20"/>
  <c r="B501" i="20"/>
  <c r="B500" i="20"/>
  <c r="B499" i="20"/>
  <c r="B485" i="20"/>
  <c r="B475" i="20"/>
  <c r="B461" i="20"/>
  <c r="B443" i="20"/>
  <c r="B289" i="20"/>
  <c r="B233" i="20"/>
  <c r="B99" i="20"/>
  <c r="B98" i="20"/>
  <c r="B97" i="20"/>
  <c r="B96" i="20"/>
  <c r="B95" i="20"/>
  <c r="B93" i="20"/>
  <c r="B90" i="20"/>
  <c r="B89" i="20"/>
  <c r="B86" i="20"/>
  <c r="B84" i="20"/>
  <c r="B464" i="20"/>
  <c r="B78" i="20"/>
  <c r="B71" i="20"/>
  <c r="B70" i="20"/>
  <c r="B69" i="20"/>
  <c r="B68" i="20"/>
  <c r="B66" i="20"/>
  <c r="B65" i="20"/>
  <c r="B64" i="20"/>
  <c r="B61" i="20"/>
  <c r="B60" i="20"/>
  <c r="B59" i="20"/>
  <c r="B55"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luoyi</author>
    <author>tc={45B72CDD-DB71-4828-BD2A-B7ADEB6F5B3F}</author>
    <author>15822</author>
    <author>tc={738A6632-EC4C-4A4C-93AC-2CFAA23F3BDD}</author>
    <author>tc={30DC5E43-CC2C-446B-AF41-9E28C02B49A1}</author>
    <author>tc={85509B93-5143-4AE7-95B6-BE418B4F7429}</author>
    <author>tc={0762A3F6-89FB-4DBB-BAA4-3A8A469B98B7}</author>
  </authors>
  <commentList>
    <comment ref="AQ67" authorId="0" shapeId="0" xr:uid="{15804EE5-DE35-4231-8FF5-8955E7EB7BD1}">
      <text>
        <r>
          <rPr>
            <b/>
            <sz val="9"/>
            <rFont val="宋体"/>
            <family val="3"/>
            <charset val="134"/>
          </rPr>
          <t>luoyi:</t>
        </r>
        <r>
          <rPr>
            <sz val="9"/>
            <rFont val="宋体"/>
            <family val="3"/>
            <charset val="134"/>
          </rPr>
          <t xml:space="preserve">
数量2→1</t>
        </r>
      </text>
    </comment>
    <comment ref="R258" authorId="1" shapeId="0" xr:uid="{45B72CDD-DB71-4828-BD2A-B7ADEB6F5B3F}">
      <text>
        <t>[线程批注]
你的Excel版本可读取此线程批注; 但如果在更新版本的Excel中打开文件，则对批注所作的任何改动都将被删除。了解详细信息: https://go.microsoft.com/fwlink/?linkid=870924
注释:
    only use 日东</t>
      </text>
    </comment>
    <comment ref="R303" authorId="2" shapeId="0" xr:uid="{FDA9A414-C5EE-4B27-A8FF-9264DA0FA9C5}">
      <text>
        <r>
          <rPr>
            <b/>
            <sz val="9"/>
            <rFont val="宋体"/>
            <family val="3"/>
            <charset val="134"/>
          </rPr>
          <t>DVT2设变，V1.02</t>
        </r>
      </text>
    </comment>
    <comment ref="R306" authorId="2" shapeId="0" xr:uid="{5A441CFF-D00D-48B1-8310-E3775500FE82}">
      <text>
        <r>
          <rPr>
            <b/>
            <sz val="9"/>
            <rFont val="宋体"/>
            <family val="3"/>
            <charset val="134"/>
          </rPr>
          <t>V1.05</t>
        </r>
      </text>
    </comment>
    <comment ref="AQ569" authorId="3" shapeId="0" xr:uid="{738A6632-EC4C-4A4C-93AC-2CFAA23F3BDD}">
      <text>
        <t>[线程批注]
你的Excel版本可读取此线程批注; 但如果在更新版本的Excel中打开文件，则对批注所作的任何改动都将被删除。了解详细信息: https://go.microsoft.com/fwlink/?linkid=870924
注释:
    1→2</t>
      </text>
    </comment>
    <comment ref="R570" authorId="4" shapeId="0" xr:uid="{30DC5E43-CC2C-446B-AF41-9E28C02B49A1}">
      <text>
        <t>[线程批注]
你的Excel版本可读取此线程批注; 但如果在更新版本的Excel中打开文件，则对批注所作的任何改动都将被删除。了解详细信息: https://go.microsoft.com/fwlink/?linkid=870924
注释:
    B→D</t>
      </text>
    </comment>
    <comment ref="AQ579" authorId="5" shapeId="0" xr:uid="{85509B93-5143-4AE7-95B6-BE418B4F7429}">
      <text>
        <t>[线程批注]
你的Excel版本可读取此线程批注; 但如果在更新版本的Excel中打开文件，则对批注所作的任何改动都将被删除。了解详细信息: https://go.microsoft.com/fwlink/?linkid=870924
注释:
    2→3</t>
      </text>
    </comment>
    <comment ref="R580" authorId="6" shapeId="0" xr:uid="{0762A3F6-89FB-4DBB-BAA4-3A8A469B98B7}">
      <text>
        <t>[线程批注]
你的Excel版本可读取此线程批注; 但如果在更新版本的Excel中打开文件，则对批注所作的任何改动都将被删除。了解详细信息: https://go.microsoft.com/fwlink/?linkid=870924
注释:
    B→D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tc={623BE5EE-89FD-4588-9B8E-4117D2BEBA01}</author>
    <author>15822</author>
    <author>China</author>
    <author>tc={FFBF0FFE-F4E4-466A-B0F7-35388EC691FB}</author>
    <author>tc={B7FB33B0-D7B0-4E20-90BD-1A04FDCF0114}</author>
    <author>tc={BBCE2B66-1278-4277-ACC7-2037C54C63D7}</author>
    <author>tc={FA68B621-80B9-4607-97F9-CF5FE34B8D00}</author>
  </authors>
  <commentList>
    <comment ref="R234" authorId="0" shapeId="0" xr:uid="{623BE5EE-89FD-4588-9B8E-4117D2BEBA01}">
      <text>
        <t>[线程批注]
你的Excel版本可读取此线程批注; 但如果在更新版本的Excel中打开文件，则对批注所作的任何改动都将被删除。了解详细信息: https://go.microsoft.com/fwlink/?linkid=870924
注释:
    ONLY USE 日东</t>
      </text>
    </comment>
    <comment ref="R276" authorId="1" shapeId="0" xr:uid="{07DD2011-7550-4BC5-9F69-813F21D71B0E}">
      <text>
        <r>
          <rPr>
            <b/>
            <sz val="9"/>
            <rFont val="宋体"/>
            <family val="3"/>
            <charset val="134"/>
          </rPr>
          <t>DVT2设变，V1.02</t>
        </r>
      </text>
    </comment>
    <comment ref="R279" authorId="1" shapeId="0" xr:uid="{3C61C66F-24F3-4C19-9901-CFB2B2633EA0}">
      <text>
        <r>
          <rPr>
            <b/>
            <sz val="9"/>
            <rFont val="宋体"/>
            <family val="3"/>
            <charset val="134"/>
          </rPr>
          <t>V1.05</t>
        </r>
      </text>
    </comment>
    <comment ref="N386" authorId="2" shapeId="0" xr:uid="{BAE22960-E02A-44DA-ABB4-913A7B69225C}">
      <text>
        <r>
          <rPr>
            <sz val="9"/>
            <rFont val="宋体"/>
            <family val="3"/>
            <charset val="134"/>
          </rPr>
          <t>20180106 姜：螺丝种类修正
20180307 张：
133Q3101→134Q3101</t>
        </r>
      </text>
    </comment>
    <comment ref="X386" authorId="2" shapeId="0" xr:uid="{2D4F059D-4807-48CF-B26E-44B24D420B35}">
      <text>
        <r>
          <rPr>
            <sz val="9"/>
            <rFont val="宋体"/>
            <family val="3"/>
            <charset val="134"/>
          </rPr>
          <t>20180106 姜：螺丝数量修正：2→1</t>
        </r>
      </text>
    </comment>
    <comment ref="N390" authorId="2" shapeId="0" xr:uid="{AA1A5519-4683-448B-9579-C48A1E2647B7}">
      <text>
        <r>
          <rPr>
            <sz val="9"/>
            <rFont val="宋体"/>
            <family val="3"/>
            <charset val="134"/>
          </rPr>
          <t>20180106 姜：螺丝种类修正
20180307 张：
133Q3101→134Q3101</t>
        </r>
      </text>
    </comment>
    <comment ref="X390" authorId="2" shapeId="0" xr:uid="{6EA7FDDC-E56C-4FE7-BCD2-51E0F5B7C45D}">
      <text>
        <r>
          <rPr>
            <sz val="9"/>
            <rFont val="宋体"/>
            <family val="3"/>
            <charset val="134"/>
          </rPr>
          <t>20180106 姜：螺丝数量修正：2→1</t>
        </r>
      </text>
    </comment>
    <comment ref="X429" authorId="3" shapeId="0" xr:uid="{FFBF0FFE-F4E4-466A-B0F7-35388EC691FB}">
      <text>
        <t>[线程批注]
你的Excel版本可读取此线程批注; 但如果在更新版本的Excel中打开文件，则对批注所作的任何改动都将被删除。了解详细信息: https://go.microsoft.com/fwlink/?linkid=870924
注释:
    1→2</t>
      </text>
    </comment>
    <comment ref="R430" authorId="4" shapeId="0" xr:uid="{B7FB33B0-D7B0-4E20-90BD-1A04FDCF0114}">
      <text>
        <t>[线程批注]
你的Excel版本可读取此线程批注; 但如果在更新版本的Excel中打开文件，则对批注所作的任何改动都将被删除。了解详细信息: https://go.microsoft.com/fwlink/?linkid=870924
注释:
    B→D</t>
      </text>
    </comment>
    <comment ref="X439" authorId="5" shapeId="0" xr:uid="{BBCE2B66-1278-4277-ACC7-2037C54C63D7}">
      <text>
        <t>[线程批注]
你的Excel版本可读取此线程批注; 但如果在更新版本的Excel中打开文件，则对批注所作的任何改动都将被删除。了解详细信息: https://go.microsoft.com/fwlink/?linkid=870924
注释:
    2→3</t>
      </text>
    </comment>
    <comment ref="R440" authorId="6" shapeId="0" xr:uid="{FA68B621-80B9-4607-97F9-CF5FE34B8D00}">
      <text>
        <t>[线程批注]
你的Excel版本可读取此线程批注; 但如果在更新版本的Excel中打开文件，则对批注所作的任何改动都将被删除。了解详细信息: https://go.microsoft.com/fwlink/?linkid=870924
注释:
    B→D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tc={E6CED112-083E-4645-AAC9-32B5330E872B}</author>
  </authors>
  <commentList>
    <comment ref="R110" authorId="0" shapeId="0" xr:uid="{E6CED112-083E-4645-AAC9-32B5330E872B}">
      <text>
        <t>[线程批注]
你的Excel版本可读取此线程批注; 但如果在更新版本的Excel中打开文件，则对批注所作的任何改动都将被删除。了解详细信息: https://go.microsoft.com/fwlink/?linkid=870924
注释:
    ONLY USE 日东</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15822</author>
  </authors>
  <commentList>
    <comment ref="D337" authorId="0" shapeId="0" xr:uid="{30CDB934-5F2B-4477-9B43-739FDCB4AEF3}">
      <text>
        <r>
          <rPr>
            <sz val="9"/>
            <rFont val="宋体"/>
            <family val="3"/>
            <charset val="134"/>
          </rPr>
          <t>V1.04
粉盒塑料袋追加</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44250</author>
    <author>China</author>
    <author>15822</author>
    <author>jiangwei</author>
  </authors>
  <commentList>
    <comment ref="AZ106" authorId="0" shapeId="0" xr:uid="{0944A1A0-44D4-40B7-B4D3-A996CF05627E}">
      <text>
        <r>
          <rPr>
            <b/>
            <sz val="9"/>
            <rFont val="宋体"/>
            <family val="3"/>
            <charset val="134"/>
          </rPr>
          <t>44250:</t>
        </r>
        <r>
          <rPr>
            <sz val="9"/>
            <rFont val="宋体"/>
            <family val="3"/>
            <charset val="134"/>
          </rPr>
          <t xml:space="preserve">
张兴民认为此材料应与外壳同材质，因此修改。</t>
        </r>
      </text>
    </comment>
    <comment ref="M214" authorId="1" shapeId="0" xr:uid="{DDDBA341-53F2-4F44-ACF6-8F0485A328C1}">
      <text>
        <r>
          <rPr>
            <b/>
            <sz val="9"/>
            <rFont val="宋体"/>
            <family val="3"/>
            <charset val="134"/>
          </rPr>
          <t>20180108 jiang:
改为圆头螺丝</t>
        </r>
      </text>
    </comment>
    <comment ref="AW215" authorId="2" shapeId="0" xr:uid="{56BB8E9F-DBE8-4E38-8C75-996BB706AFF3}">
      <text>
        <r>
          <rPr>
            <b/>
            <sz val="9"/>
            <rFont val="宋体"/>
            <family val="3"/>
            <charset val="134"/>
          </rPr>
          <t>V1.03
供应商变更</t>
        </r>
      </text>
    </comment>
    <comment ref="BC215" authorId="2" shapeId="0" xr:uid="{01FF7634-D9B9-4820-9B10-F59E5647768D}">
      <text>
        <r>
          <rPr>
            <b/>
            <sz val="9"/>
            <rFont val="宋体"/>
            <family val="3"/>
            <charset val="134"/>
          </rPr>
          <t>V1.03
供应商变更</t>
        </r>
      </text>
    </comment>
    <comment ref="BD215" authorId="2" shapeId="0" xr:uid="{30997FF8-60ED-4799-B7D7-8D0A0EAE634C}">
      <text>
        <r>
          <rPr>
            <b/>
            <sz val="9"/>
            <rFont val="宋体"/>
            <family val="3"/>
            <charset val="134"/>
          </rPr>
          <t>V1.03
供应商变更</t>
        </r>
      </text>
    </comment>
    <comment ref="E254" authorId="2" shapeId="0" xr:uid="{795B36EC-9647-4B08-846D-7E790AFC8FB7}">
      <text>
        <r>
          <rPr>
            <b/>
            <sz val="9"/>
            <rFont val="宋体"/>
            <family val="3"/>
            <charset val="134"/>
          </rPr>
          <t>V1.03
变更碳粉层级</t>
        </r>
        <r>
          <rPr>
            <sz val="9"/>
            <rFont val="宋体"/>
            <family val="3"/>
            <charset val="134"/>
          </rPr>
          <t xml:space="preserve">
</t>
        </r>
      </text>
    </comment>
    <comment ref="E256" authorId="2" shapeId="0" xr:uid="{D5B663BB-14AB-4443-81F0-A0618CEC132B}">
      <text>
        <r>
          <rPr>
            <b/>
            <sz val="9"/>
            <rFont val="宋体"/>
            <family val="3"/>
            <charset val="134"/>
          </rPr>
          <t>V1.03
变更碳粉层级</t>
        </r>
        <r>
          <rPr>
            <sz val="9"/>
            <rFont val="宋体"/>
            <family val="3"/>
            <charset val="134"/>
          </rPr>
          <t xml:space="preserve">
</t>
        </r>
      </text>
    </comment>
    <comment ref="M264" authorId="3" shapeId="0" xr:uid="{20FBADF4-B3F1-47F2-BE64-E0D9B5D9F258}">
      <text>
        <r>
          <rPr>
            <b/>
            <sz val="9"/>
            <rFont val="宋体"/>
            <family val="3"/>
            <charset val="134"/>
          </rPr>
          <t>Simon：螺丝种类减少</t>
        </r>
      </text>
    </comment>
    <comment ref="M268" authorId="3" shapeId="0" xr:uid="{A692349B-6624-4698-9C8A-D2C17E5AF454}">
      <text>
        <r>
          <rPr>
            <b/>
            <sz val="9"/>
            <rFont val="宋体"/>
            <family val="3"/>
            <charset val="134"/>
          </rPr>
          <t>Simon：螺丝种类减少</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jiangwei</author>
    <author>15822</author>
  </authors>
  <commentList>
    <comment ref="L34" authorId="0" shapeId="0" xr:uid="{4CE4302D-E229-4DBE-9222-96E0C65B087D}">
      <text>
        <r>
          <rPr>
            <b/>
            <sz val="9"/>
            <rFont val="宋体"/>
            <family val="3"/>
            <charset val="134"/>
          </rPr>
          <t>Simon：螺丝种类减少</t>
        </r>
      </text>
    </comment>
    <comment ref="M34" authorId="0" shapeId="0" xr:uid="{1EDFB250-5A44-450C-82AD-370F28467508}">
      <text>
        <r>
          <rPr>
            <b/>
            <sz val="9"/>
            <rFont val="宋体"/>
            <family val="3"/>
            <charset val="134"/>
          </rPr>
          <t>Simon：螺丝种类减少</t>
        </r>
      </text>
    </comment>
    <comment ref="L38" authorId="0" shapeId="0" xr:uid="{18BB6692-F188-46FA-ACBC-8285452A0AE8}">
      <text>
        <r>
          <rPr>
            <b/>
            <sz val="9"/>
            <rFont val="宋体"/>
            <family val="3"/>
            <charset val="134"/>
          </rPr>
          <t>Simon：螺丝种类减少</t>
        </r>
      </text>
    </comment>
    <comment ref="M38" authorId="0" shapeId="0" xr:uid="{8E0610C8-7C53-429D-BB90-6CA8F7721C83}">
      <text>
        <r>
          <rPr>
            <b/>
            <sz val="9"/>
            <rFont val="宋体"/>
            <family val="3"/>
            <charset val="134"/>
          </rPr>
          <t>Simon：螺丝种类减少</t>
        </r>
      </text>
    </comment>
    <comment ref="P45" authorId="1" shapeId="0" xr:uid="{5D6B7DF5-26B5-4777-8791-D5FB55003F11}">
      <text>
        <r>
          <rPr>
            <b/>
            <sz val="9"/>
            <rFont val="宋体"/>
            <family val="3"/>
            <charset val="134"/>
          </rPr>
          <t>DVT2设变，V1.02</t>
        </r>
      </text>
    </comment>
    <comment ref="P51" authorId="1" shapeId="0" xr:uid="{45834609-7229-44B5-AC4A-22CC26EF7CAC}">
      <text>
        <r>
          <rPr>
            <b/>
            <sz val="9"/>
            <rFont val="宋体"/>
            <family val="3"/>
            <charset val="134"/>
          </rPr>
          <t>V1.04
DVT2改善</t>
        </r>
      </text>
    </comment>
    <comment ref="P52" authorId="1" shapeId="0" xr:uid="{6E06B93E-A52C-4893-97FD-BFE289D3659F}">
      <text>
        <r>
          <rPr>
            <b/>
            <sz val="9"/>
            <rFont val="宋体"/>
            <family val="3"/>
            <charset val="134"/>
          </rPr>
          <t>V1.04 DVT2设变</t>
        </r>
      </text>
    </comment>
    <comment ref="Z66" authorId="1" shapeId="0" xr:uid="{4226F810-EF5B-4B26-9ADA-9995BEFAC1D0}">
      <text>
        <r>
          <rPr>
            <b/>
            <sz val="9"/>
            <rFont val="宋体"/>
            <family val="3"/>
            <charset val="134"/>
          </rPr>
          <t>V1.05
珍珠棉料号拆分成两个号码，区分左右使用</t>
        </r>
      </text>
    </comment>
    <comment ref="Z67" authorId="1" shapeId="0" xr:uid="{4E7F9457-02D7-499E-9097-70D773B6F93D}">
      <text>
        <r>
          <rPr>
            <b/>
            <sz val="9"/>
            <rFont val="宋体"/>
            <family val="3"/>
            <charset val="134"/>
          </rPr>
          <t>V1.05
珍珠棉料号拆分成两个号码，区分左右使用</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China</author>
    <author>15822</author>
  </authors>
  <commentList>
    <comment ref="L20" authorId="0" shapeId="0" xr:uid="{43ECB0E5-13B2-4BE2-BE97-0C734988A134}">
      <text>
        <r>
          <rPr>
            <b/>
            <sz val="9"/>
            <rFont val="宋体"/>
            <family val="3"/>
            <charset val="134"/>
          </rPr>
          <t>20180108 jiang:
改为圆头螺丝</t>
        </r>
      </text>
    </comment>
    <comment ref="M20" authorId="0" shapeId="0" xr:uid="{C915434B-0A0E-4F0D-860D-0F9BE5A3CCF1}">
      <text>
        <r>
          <rPr>
            <b/>
            <sz val="9"/>
            <rFont val="宋体"/>
            <family val="3"/>
            <charset val="134"/>
          </rPr>
          <t>20180108 jiang:
改为圆头螺丝</t>
        </r>
      </text>
    </comment>
    <comment ref="AR21" authorId="1" shapeId="0" xr:uid="{929E48E8-597B-49EA-85C7-9F3E65262FF6}">
      <text>
        <r>
          <rPr>
            <b/>
            <sz val="9"/>
            <rFont val="宋体"/>
            <family val="3"/>
            <charset val="134"/>
          </rPr>
          <t>V1.03
供应商变更</t>
        </r>
      </text>
    </comment>
    <comment ref="P22" authorId="1" shapeId="0" xr:uid="{A25806AC-AF23-4B41-95FA-842A294D5220}">
      <text>
        <r>
          <rPr>
            <b/>
            <sz val="9"/>
            <rFont val="宋体"/>
            <family val="3"/>
            <charset val="134"/>
          </rPr>
          <t>DVT2设变，V1.02</t>
        </r>
      </text>
    </comment>
    <comment ref="P33" authorId="1" shapeId="0" xr:uid="{441B240E-9387-4B9B-858D-E83B5F415E05}">
      <text>
        <r>
          <rPr>
            <b/>
            <sz val="9"/>
            <rFont val="宋体"/>
            <family val="3"/>
            <charset val="134"/>
          </rPr>
          <t>V1.01 DVT2设变</t>
        </r>
      </text>
    </comment>
    <comment ref="P34" authorId="1" shapeId="0" xr:uid="{A84F4E53-5223-4346-8105-87437E555401}">
      <text>
        <r>
          <rPr>
            <b/>
            <sz val="9"/>
            <rFont val="宋体"/>
            <family val="3"/>
            <charset val="134"/>
          </rPr>
          <t>更新刮刀图纸</t>
        </r>
      </text>
    </comment>
    <comment ref="AA40" authorId="1" shapeId="0" xr:uid="{0FAABFC5-9CE5-4163-ABC4-969007A2F3EE}">
      <text>
        <r>
          <rPr>
            <b/>
            <sz val="9"/>
            <rFont val="宋体"/>
            <family val="3"/>
            <charset val="134"/>
          </rPr>
          <t>V1.04
修改名称</t>
        </r>
      </text>
    </comment>
    <comment ref="P42" authorId="1" shapeId="0" xr:uid="{8FFE9A68-D91A-425A-9CBA-D59B2DC299F5}">
      <text>
        <r>
          <rPr>
            <b/>
            <sz val="9"/>
            <rFont val="宋体"/>
            <family val="3"/>
            <charset val="134"/>
          </rPr>
          <t>V1.04
DVT2 改善</t>
        </r>
      </text>
    </comment>
    <comment ref="P50" authorId="1" shapeId="0" xr:uid="{6FEC4B42-447F-460D-BB48-C58B585BD916}">
      <text>
        <r>
          <rPr>
            <b/>
            <sz val="9"/>
            <rFont val="宋体"/>
            <family val="3"/>
            <charset val="134"/>
          </rPr>
          <t>V1.04
DVT2改善</t>
        </r>
      </text>
    </comment>
    <comment ref="D61" authorId="1" shapeId="0" xr:uid="{D034F22C-14D4-45CD-8048-9AEF3C9A7F0D}">
      <text>
        <r>
          <rPr>
            <b/>
            <sz val="9"/>
            <rFont val="宋体"/>
            <family val="3"/>
            <charset val="134"/>
          </rPr>
          <t>V1.03
变更碳粉层级</t>
        </r>
        <r>
          <rPr>
            <sz val="9"/>
            <rFont val="宋体"/>
            <family val="3"/>
            <charset val="134"/>
          </rPr>
          <t xml:space="preserve">
</t>
        </r>
      </text>
    </comment>
    <comment ref="AB61" authorId="1" shapeId="0" xr:uid="{97473513-CCE8-446F-8EDC-9D40A62570C9}">
      <text>
        <r>
          <rPr>
            <b/>
            <sz val="9"/>
            <rFont val="宋体"/>
            <family val="3"/>
            <charset val="134"/>
          </rPr>
          <t>V1.05</t>
        </r>
      </text>
    </comment>
    <comment ref="L81" authorId="0" shapeId="0" xr:uid="{A047E1DF-585F-4A1C-BB9F-930944B3901E}">
      <text>
        <r>
          <rPr>
            <b/>
            <sz val="9"/>
            <rFont val="宋体"/>
            <family val="3"/>
            <charset val="134"/>
          </rPr>
          <t>20180108 jiang:
改为圆头螺丝</t>
        </r>
      </text>
    </comment>
    <comment ref="M81" authorId="0" shapeId="0" xr:uid="{38BB3A9D-57DC-405D-B26D-0FCF2E707018}">
      <text>
        <r>
          <rPr>
            <b/>
            <sz val="9"/>
            <rFont val="宋体"/>
            <family val="3"/>
            <charset val="134"/>
          </rPr>
          <t>20180108 jiang:
改为圆头螺丝</t>
        </r>
      </text>
    </comment>
    <comment ref="AR82" authorId="1" shapeId="0" xr:uid="{234890C3-BF3F-41A7-B108-784F7D144720}">
      <text>
        <r>
          <rPr>
            <b/>
            <sz val="9"/>
            <rFont val="宋体"/>
            <family val="3"/>
            <charset val="134"/>
          </rPr>
          <t>V1.03
供应商变更</t>
        </r>
      </text>
    </comment>
    <comment ref="P83" authorId="1" shapeId="0" xr:uid="{310BCC9D-70F5-449F-BBE6-82EB53EFAC1E}">
      <text>
        <r>
          <rPr>
            <b/>
            <sz val="9"/>
            <rFont val="宋体"/>
            <family val="3"/>
            <charset val="134"/>
          </rPr>
          <t>DVT2设变，V1.02</t>
        </r>
      </text>
    </comment>
    <comment ref="P94" authorId="1" shapeId="0" xr:uid="{2709878C-6752-41F0-948E-95F8CF3171BD}">
      <text>
        <r>
          <rPr>
            <b/>
            <sz val="9"/>
            <rFont val="宋体"/>
            <family val="3"/>
            <charset val="134"/>
          </rPr>
          <t>V1.01 DVT2设变</t>
        </r>
      </text>
    </comment>
    <comment ref="P95" authorId="1" shapeId="0" xr:uid="{EBC7CD6E-FA38-4A4D-95BE-C824B2F0C964}">
      <text>
        <r>
          <rPr>
            <b/>
            <sz val="9"/>
            <rFont val="宋体"/>
            <family val="3"/>
            <charset val="134"/>
          </rPr>
          <t>更新刮刀图纸</t>
        </r>
      </text>
    </comment>
    <comment ref="AA101" authorId="1" shapeId="0" xr:uid="{A9A53067-8007-496D-9F5D-A5B3907E8AA5}">
      <text>
        <r>
          <rPr>
            <b/>
            <sz val="9"/>
            <rFont val="宋体"/>
            <family val="3"/>
            <charset val="134"/>
          </rPr>
          <t>V1.04
修改名称</t>
        </r>
      </text>
    </comment>
    <comment ref="P103" authorId="1" shapeId="0" xr:uid="{5E1005CC-9681-4166-9DED-1230183F0DA9}">
      <text>
        <r>
          <rPr>
            <b/>
            <sz val="9"/>
            <rFont val="宋体"/>
            <family val="3"/>
            <charset val="134"/>
          </rPr>
          <t>V1.04
DVT2 改善</t>
        </r>
      </text>
    </comment>
    <comment ref="P111" authorId="1" shapeId="0" xr:uid="{CCD90200-D0DD-4236-B491-DE89C4831370}">
      <text>
        <r>
          <rPr>
            <b/>
            <sz val="9"/>
            <rFont val="宋体"/>
            <family val="3"/>
            <charset val="134"/>
          </rPr>
          <t>V1.04
DVT2改善</t>
        </r>
      </text>
    </comment>
    <comment ref="D122" authorId="1" shapeId="0" xr:uid="{1E8BA152-B02C-4AB3-AF84-D23868E9EEE2}">
      <text>
        <r>
          <rPr>
            <b/>
            <sz val="9"/>
            <rFont val="宋体"/>
            <family val="3"/>
            <charset val="134"/>
          </rPr>
          <t>V1.03
变更碳粉层级</t>
        </r>
        <r>
          <rPr>
            <sz val="9"/>
            <rFont val="宋体"/>
            <family val="3"/>
            <charset val="134"/>
          </rPr>
          <t xml:space="preserve">
</t>
        </r>
      </text>
    </comment>
    <comment ref="AB122" authorId="1" shapeId="0" xr:uid="{5C943325-88A2-4B90-82A0-973C05308171}">
      <text>
        <r>
          <rPr>
            <b/>
            <sz val="9"/>
            <rFont val="宋体"/>
            <family val="3"/>
            <charset val="134"/>
          </rPr>
          <t>V1.05</t>
        </r>
      </text>
    </comment>
    <comment ref="AA132" authorId="1" shapeId="0" xr:uid="{D434CCE7-AAA7-43CF-B780-EDFA28F224C4}">
      <text>
        <r>
          <rPr>
            <b/>
            <sz val="9"/>
            <rFont val="宋体"/>
            <family val="3"/>
            <charset val="134"/>
          </rPr>
          <t>V1.05
珍珠棉料号拆分成两个号码，区分左右使用</t>
        </r>
      </text>
    </comment>
    <comment ref="AA133" authorId="1" shapeId="0" xr:uid="{4A885221-038C-44ED-A5A7-DD20A261D4CD}">
      <text>
        <r>
          <rPr>
            <b/>
            <sz val="9"/>
            <rFont val="宋体"/>
            <family val="3"/>
            <charset val="134"/>
          </rPr>
          <t>V1.05
珍珠棉料号拆分成两个号码，区分左右使用</t>
        </r>
      </text>
    </comment>
  </commentList>
</comments>
</file>

<file path=xl/sharedStrings.xml><?xml version="1.0" encoding="utf-8"?>
<sst xmlns="http://schemas.openxmlformats.org/spreadsheetml/2006/main" count="161020" uniqueCount="10135">
  <si>
    <t>版本号
（文件名）</t>
  </si>
  <si>
    <t>日期</t>
  </si>
  <si>
    <t>变更者</t>
  </si>
  <si>
    <t>序号</t>
  </si>
  <si>
    <t>变更内容</t>
  </si>
  <si>
    <t>V0.01</t>
  </si>
  <si>
    <t>罗意</t>
  </si>
  <si>
    <t>1.把BOM整合，引用数据等。
2.zhubajie GM266DNA包装箱内资料不能共通需要新取料号
  B49X405       →   B49X405
  *B49D410     →   *B49D410
  **B49Q401   →   **B49Q401
  **B19D402   →   **B49D404
  **B19D403   →   **B19D403
  **B19D409   →   **B19D409
  **B19D404   →   **B19D404
3.honghaier&amp;sunwukong所有型号用户手册共通，均改为B19D400
4.honghaier&amp;sunwukong所有型号包装箱内资料共通，均改为B19X401
5.版本号升级：
  A33C061D/A33S062A/A11D005B/A13D032B/A12P005F/A33P061D
6.ABC+L增加三个型号：M7228W/M7288W/M7298W
7.A33X084           A33X084
  *A33R086   A    *A33R086  B
  *A13P068   C    *A33P076
  *222Q0351 +
8.A33X100          A33X100
  *A33R097   A    *A33R097   B
  *A13P068   C    *A13P068   C
  *211Q0401 +   *A33P076   +
                             *211Q0401 +
9.A33X099           A33X099
  *A33R096   A      *A33R096   B
  *A13P068   C      *A13P068   C
  *211Q0401 +     *A33P076   +
                             *211Q0401 +
10.A33X066          A33X066
    *A33R061   B   *A33R061  C
    *A13P068   C   *A33P076  +
    *211Q0401 +
11.A13X223          A13X223
    *A13R008   +   *A13R008  A
    *A13P068   C   *A33P076  +
    *211Q0401 +
12.A15X502         A15X502
    *A15R010  B    *A15R010  B
                              *A15R012  +
    *A15P076  A    *A15P076  A
    *A15P077  A    *A15P119  A
                               *A15P077  A
                              *A15P120  +
13.A15X503         A15X503
    *A15R011  B    *A15R011  B
                             *A15R013  +
    *A15P078  A   *A15P078  A
                             *A15P121  +
14.A15X509        A15X509
     *A15P125 +  *A15P082  C
                            *A15P125  A
15.A35X159        A35X159
    *A15P076  A  *A15P076  A
    *A15P077  A  *A15P119  A
                          *A15P077  A
                          *A15P120  +</t>
  </si>
  <si>
    <t>V0.02</t>
  </si>
  <si>
    <t>1.SWK扫描仪B11X362改为C11X362
   侧板颜色为领像灰，不能共通HHR。
2.HHR/SWK 昌红BOM增加PE袋，A39D279A&amp;A49D279A
3.ABC+L 修改入库单位Miss
   A13C006    0    A13C006    1
  *A13P057   1    *A13P057   0
  *A13D029  1     *A13D029  0
4.ABC+L 料号Miss
  A29Q061(M7288W外箱)重复料号改为A29Q073
  A29Q062(标贴：机番：M7288W)重复料号改为A29Q074
5.ABC+C 料号Miss
  A39Q275(铭板标贴：L100)重复料号改为A29Q273
  A39Q276(印刷原图：铭板标贴：L100)重复料号改为A29Q274
  A39Q277(印刷原图：中国能源：L100)重复料号改为A29Q271
6.增加PCU组件下的详细零部件
7.pcu墨粉盒料号Miss
   A39Q281(单粉盒，296*100*77（外径）:LT100)重复料号改为A39Q290
8.NEZHA定影螺钉修改
   A35X151           B15X151
   *A35X152         *B15X152
   **A35X156        **B15X156
   ***A35X160      ***B15X160
   ****A35T154     ****A15T010  A
9.版本号升级
  A59D28B/B19D400A/A59Q287A/B19Q400A/A31C001B/*A31P002H
  A51C001B/*A51P002H/B41C001B/*A51P002H/B41C002B/*B41P002H
  A17X240B/B77X240A
1.版本号升级
   A13C005D       A13X005
   A13P062D       *A13P100
   A13P061+       *A13P101
   A13P071B        *A13S019
   A13P060C        A13P062E
                              A13P061A
                              A13P071C
                              A13P060D
   ABC+C单功能机种(SFP)使用A33P061D/A33P064F
   ABC+C多功能机种(MFP)使用A33P061D/A33P064-F1F
2.修正Miss
   A33X100                              A33X099
   *A13P068数量2→1            *211Q0401数量2→1
   *211Q0401数量3→2</t>
  </si>
  <si>
    <t>V0.03</t>
  </si>
  <si>
    <t>1.修正Miss
   ZBJ GM266DNAPCU组立料号：A54X121→A54X131
   ZBJ M7360DNAS PCU组立料号：A54X131→A54X121
   Nezha LJ2310N/LJ2320DN&amp;ZBJ M7360DNA
   A54X121       A54X121
  *A34X127 → *A54X127</t>
  </si>
  <si>
    <t>V0.04</t>
  </si>
  <si>
    <t>1.修正Miss
   ZBJ M7360DNAS PCU组立料号：A54X131→A54X121
   修改ABC+L PCB板子入库单位：0→1
2.新增M7298W箱内资料料号：A29X160
3.ABC+L M7228W/M7288W/M7298W
   外箱供应商：鸿泰达→裕同</t>
  </si>
  <si>
    <t>V0.05</t>
  </si>
  <si>
    <t>1.版本号升级
   A31P001M/A41C001A/*A41P003H/A33P061E/A33P061-F1E
   A33P064G/A53P064G/B43P064G/A33P064-F1G/A31P004E
   A33P081C/A33P088A/A33P096G
2.料号变更
   A13E006A→A13C008+</t>
  </si>
  <si>
    <t>V0.06</t>
  </si>
  <si>
    <t>1.版本号升级
   A34P121G/A34P123G/A34P124F/A34P122D/A54P121B/A14P050C
   A14P031H/A14P049E/A14P032E/A59Q273A/A54Q123A/A59Q271B
   A54Q121B/A59Q274A/A54Q124A/A59Q275A/A54Q125A/A59Q276A
   A54Q126A/A59Q272B/A54Q122B/A59Q277A/A54Q127A/A59Q278A
   A54Q128A/A32E001B/
2.料号变更
   ZBJ BLMADF用户手册共通，B49D409/B49D418/B69D400→B49D400</t>
  </si>
  <si>
    <t>V0.07</t>
  </si>
  <si>
    <t>1.MIC ZBJ&amp;BLM产品规格变更
   变更较多，详细看BOM标黄部分
2.包材料号变更
   B19D403→B49D411    B19D409→B49D412
   A59D315→A39D315   B69X401→B49X401
   B49X405→B49X409
3.包材部分零件名称修改
   凡涉及型号名M7360DNAS→M7365DNA
4.料号变更
   B41X005→B41X006   B41X003→B41X004</t>
  </si>
  <si>
    <t>V0.08</t>
  </si>
  <si>
    <t>1.MIC ZBJ取消GM266DNA型号
2.修正MIC ZBJ外壳系料号MISS（具体看BOM）
   B41P016（上盖）料号有重复使用，改为B41P015
   B41X020（MF机上盖：组件）料号有重复使用，改为B41X021
   B41C002（MF机上盖：组装件）料号有重复使用，改为B41C005
3.A38E258移到光宝BOM
4.ECR A32007123
   A31E003A→B</t>
  </si>
  <si>
    <t>V0.09</t>
  </si>
  <si>
    <r>
      <rPr>
        <sz val="10"/>
        <rFont val="微软雅黑"/>
        <family val="2"/>
        <charset val="134"/>
      </rPr>
      <t xml:space="preserve">1.版本号升级
   B19D407A/B29D407A/C19D422A/C29D410A
2.Gear clutch设变   供应商：光宝→美上日东
    A13X005   </t>
    </r>
    <r>
      <rPr>
        <b/>
        <sz val="10"/>
        <color rgb="FFFF0000"/>
        <rFont val="微软雅黑"/>
        <family val="2"/>
        <charset val="134"/>
      </rPr>
      <t>0</t>
    </r>
    <r>
      <rPr>
        <sz val="10"/>
        <rFont val="微软雅黑"/>
        <family val="2"/>
        <charset val="134"/>
      </rPr>
      <t xml:space="preserve">    A13X005  </t>
    </r>
    <r>
      <rPr>
        <b/>
        <sz val="10"/>
        <color rgb="FFFF0000"/>
        <rFont val="微软雅黑"/>
        <family val="2"/>
        <charset val="134"/>
      </rPr>
      <t>1</t>
    </r>
    <r>
      <rPr>
        <sz val="10"/>
        <rFont val="微软雅黑"/>
        <family val="2"/>
        <charset val="134"/>
      </rPr>
      <t xml:space="preserve">
    A13P100   </t>
    </r>
    <r>
      <rPr>
        <b/>
        <sz val="10"/>
        <color rgb="FFFF0000"/>
        <rFont val="微软雅黑"/>
        <family val="2"/>
        <charset val="134"/>
      </rPr>
      <t>1</t>
    </r>
    <r>
      <rPr>
        <sz val="10"/>
        <rFont val="微软雅黑"/>
        <family val="2"/>
        <charset val="134"/>
      </rPr>
      <t xml:space="preserve">    A13P100   </t>
    </r>
    <r>
      <rPr>
        <b/>
        <sz val="10"/>
        <color rgb="FFFF0000"/>
        <rFont val="微软雅黑"/>
        <family val="2"/>
        <charset val="134"/>
      </rPr>
      <t>0</t>
    </r>
    <r>
      <rPr>
        <sz val="10"/>
        <rFont val="微软雅黑"/>
        <family val="2"/>
        <charset val="134"/>
      </rPr>
      <t xml:space="preserve">
    A13P101   </t>
    </r>
    <r>
      <rPr>
        <b/>
        <sz val="10"/>
        <color rgb="FFFF0000"/>
        <rFont val="微软雅黑"/>
        <family val="2"/>
        <charset val="134"/>
      </rPr>
      <t>1</t>
    </r>
    <r>
      <rPr>
        <sz val="10"/>
        <rFont val="微软雅黑"/>
        <family val="2"/>
        <charset val="134"/>
      </rPr>
      <t xml:space="preserve">    A13P101   </t>
    </r>
    <r>
      <rPr>
        <b/>
        <sz val="10"/>
        <color rgb="FFFF0000"/>
        <rFont val="微软雅黑"/>
        <family val="2"/>
        <charset val="134"/>
      </rPr>
      <t>0</t>
    </r>
    <r>
      <rPr>
        <sz val="10"/>
        <rFont val="微软雅黑"/>
        <family val="2"/>
        <charset val="134"/>
      </rPr>
      <t xml:space="preserve">
    A13S019   </t>
    </r>
    <r>
      <rPr>
        <b/>
        <sz val="10"/>
        <color rgb="FFFF0000"/>
        <rFont val="微软雅黑"/>
        <family val="2"/>
        <charset val="134"/>
      </rPr>
      <t>1</t>
    </r>
    <r>
      <rPr>
        <sz val="10"/>
        <rFont val="微软雅黑"/>
        <family val="2"/>
        <charset val="134"/>
      </rPr>
      <t xml:space="preserve">    A13S019   </t>
    </r>
    <r>
      <rPr>
        <b/>
        <sz val="10"/>
        <color rgb="FFFF0000"/>
        <rFont val="微软雅黑"/>
        <family val="2"/>
        <charset val="134"/>
      </rPr>
      <t xml:space="preserve">0
</t>
    </r>
    <r>
      <rPr>
        <sz val="10"/>
        <rFont val="微软雅黑"/>
        <family val="2"/>
        <charset val="134"/>
      </rPr>
      <t>3.ZBJ 料号Miss
   M7360DNA PCU料号由</t>
    </r>
    <r>
      <rPr>
        <b/>
        <sz val="10"/>
        <color rgb="FFFF0000"/>
        <rFont val="微软雅黑"/>
        <family val="2"/>
        <charset val="134"/>
      </rPr>
      <t xml:space="preserve">A54X121→A34X121
</t>
    </r>
    <r>
      <rPr>
        <sz val="10"/>
        <rFont val="微软雅黑"/>
        <family val="2"/>
        <charset val="134"/>
      </rPr>
      <t>4.增加NMW BOM
5.料号Miss修正
   B41C003→A51C001
   A31P009+→A31P009D
   A31P010+→A31P010D
   B41P009+→B41P009D
   B41P010+→B41P009D
   B41P001+→A41P001G
6.ECR A12010138 版本号升级
    A19X126A/A29X127A/A29X132A
   ECR A32010128 版本号升级
   A39X272A/*A39D314A/**A39D282C
7.NMW 光宝料号重复修正
   B10X001 → B30X012
   B20X001 → B40X013
   B41X002 → B40X014
   C11X003 → B30X013
   C21X001 → B40X015</t>
    </r>
  </si>
  <si>
    <t>V0.10</t>
  </si>
  <si>
    <t>BLM设变A52001226</t>
  </si>
  <si>
    <t>A41X010→B61X010</t>
  </si>
  <si>
    <t>*A31X011→*B61X011</t>
  </si>
  <si>
    <t>**A31C001→**B61C001</t>
  </si>
  <si>
    <t>***A31P002→***B61P002</t>
  </si>
  <si>
    <t>L设变A12005127</t>
  </si>
  <si>
    <t>A14P032D→A14P032E</t>
  </si>
  <si>
    <t>L设变A12011140</t>
  </si>
  <si>
    <t>增加风扇供应商A11E009-S1（永亿豪）</t>
  </si>
  <si>
    <t>NMWl料号重复修正</t>
  </si>
  <si>
    <t>B11X010→B31X010</t>
  </si>
  <si>
    <t>B21X010→B41X010</t>
  </si>
  <si>
    <t>B41X017→B41X022</t>
  </si>
  <si>
    <t>B71X010→B31X011</t>
  </si>
  <si>
    <t>C21X010→B41X023</t>
  </si>
  <si>
    <t>NMW料号Miss修正</t>
  </si>
  <si>
    <t>B31X006→A51X006</t>
  </si>
  <si>
    <t>*B38E265→*A38E263</t>
  </si>
  <si>
    <t>B38E265→A58E241</t>
  </si>
  <si>
    <t>NMW jam解除标贴料号应为旧料，不用新做</t>
  </si>
  <si>
    <t>B39D400→A39D296A</t>
  </si>
  <si>
    <t>ZBJ M7360DNA/BLM M100DNA不需要用户手册，取消备料</t>
  </si>
  <si>
    <t>B49X401，①删除B49Q400光盘，②B19D404→B49D428</t>
  </si>
  <si>
    <t>V0.11</t>
  </si>
  <si>
    <t>ABC+C新增四个机型BOM</t>
  </si>
  <si>
    <t>ZBJ BLM 新增机身二维码标签</t>
  </si>
  <si>
    <t>M7360DNA B49D429</t>
  </si>
  <si>
    <t>V0.12</t>
  </si>
  <si>
    <t>删除M7360DNA光宝构成组件料号B41X001</t>
  </si>
  <si>
    <t>删除M7365DNA光宝构成组件料号B41X004</t>
  </si>
  <si>
    <t>NMW 配送方式变更  以下材料移到昌红BOM
111Q3081  数量  8
A51P016   数量  2
A51C001   数量  1
B41C001   数量  1
A39Q022  数量  2</t>
  </si>
  <si>
    <r>
      <rPr>
        <sz val="10"/>
        <color theme="1"/>
        <rFont val="微软雅黑"/>
        <family val="2"/>
        <charset val="134"/>
      </rPr>
      <t xml:space="preserve">ECR A52103029(ZBJ NMW BLM）
A31X001     </t>
    </r>
    <r>
      <rPr>
        <sz val="10"/>
        <color rgb="FFFF0000"/>
        <rFont val="微软雅黑"/>
        <family val="2"/>
        <charset val="134"/>
      </rPr>
      <t>B41X015</t>
    </r>
    <r>
      <rPr>
        <sz val="10"/>
        <color theme="1"/>
        <rFont val="微软雅黑"/>
        <family val="2"/>
        <charset val="134"/>
      </rPr>
      <t xml:space="preserve">
*A31X009    </t>
    </r>
    <r>
      <rPr>
        <sz val="10"/>
        <color rgb="FFFF0000"/>
        <rFont val="微软雅黑"/>
        <family val="2"/>
        <charset val="134"/>
      </rPr>
      <t>*B41X025</t>
    </r>
    <r>
      <rPr>
        <sz val="10"/>
        <color theme="1"/>
        <rFont val="微软雅黑"/>
        <family val="2"/>
        <charset val="134"/>
      </rPr>
      <t xml:space="preserve">
**A31D001   </t>
    </r>
    <r>
      <rPr>
        <sz val="10"/>
        <color rgb="FFFF0000"/>
        <rFont val="微软雅黑"/>
        <family val="2"/>
        <charset val="134"/>
      </rPr>
      <t>**A51D001</t>
    </r>
  </si>
  <si>
    <t>V0.13</t>
  </si>
  <si>
    <t>ECR A32011132 单粉盒包装变更</t>
  </si>
  <si>
    <t>A19Q058A/A14Q087A/A39Q290A/A34Q132A</t>
  </si>
  <si>
    <t>ECR A32011133 单粉盒包装变更</t>
  </si>
  <si>
    <t>A19Q988C/A19Q989A/A39Q997C/A39Q996B/A59Q990A/A59Q991A</t>
  </si>
  <si>
    <t>ECR A32101135</t>
  </si>
  <si>
    <t>A33P061F/A33P061-F1F</t>
  </si>
  <si>
    <t>ECR A32103136</t>
  </si>
  <si>
    <t>A33P061G/A33P061-F1G/A33P099D</t>
  </si>
  <si>
    <t>ECR A32104137</t>
  </si>
  <si>
    <t>A41P005D/A41P005-M1-10D/A41P006D/A41P006-M1-10D</t>
  </si>
  <si>
    <t>ECR A12103147</t>
  </si>
  <si>
    <t>A19X126A/A29X127A/A29X132A</t>
  </si>
  <si>
    <t>V0.14</t>
  </si>
  <si>
    <t>NMW 料号变更</t>
  </si>
  <si>
    <t>B41X015→B31X013</t>
  </si>
  <si>
    <t>*A31X002→*B31X012</t>
  </si>
  <si>
    <t>**A31P001 数量0 → **A31P001  数量1</t>
  </si>
  <si>
    <t>A51X011→B31X014</t>
  </si>
  <si>
    <t>*B41X012→*B41X013</t>
  </si>
  <si>
    <t>A51C001→B31C001   删除A31P001</t>
  </si>
  <si>
    <t>B41C001→B41C003   删除A31P001</t>
  </si>
  <si>
    <t>V0.15</t>
  </si>
  <si>
    <t>修正NMW ECR A52103029(ZBJ NMW BLM）对应关系</t>
  </si>
  <si>
    <t>ECR A12104151（适用机型M7268W）</t>
  </si>
  <si>
    <t>A17X107          1→A17X241         1
*A17T008        4→*A17T008        4
*A17S021   A  4→*A17S021   A  4
*A17X240   A  1→*A17X140  B   1
*A18E042        1→</t>
  </si>
  <si>
    <t>NMW 外箱供应商 裕同改为合众</t>
  </si>
  <si>
    <t>ECR A32104138</t>
  </si>
  <si>
    <t>A39X272 B</t>
  </si>
  <si>
    <t>A39D314 B</t>
  </si>
  <si>
    <t>A39D280 A</t>
  </si>
  <si>
    <t>A39D282 D</t>
  </si>
  <si>
    <t>A39D288 A</t>
  </si>
  <si>
    <t>甘淑华</t>
  </si>
  <si>
    <t>给纸</t>
  </si>
  <si>
    <t>ECR TS2105028</t>
  </si>
  <si>
    <t>A33P075B→A33P075C</t>
  </si>
  <si>
    <t>包装</t>
  </si>
  <si>
    <t>M7298W M7228W 外箱供应商旺盈</t>
  </si>
  <si>
    <t>V0.16</t>
  </si>
  <si>
    <t>外壳</t>
  </si>
  <si>
    <t>ECR A32006119 优化结构</t>
  </si>
  <si>
    <t>A13S009 B→A33S009 +</t>
  </si>
  <si>
    <t>ECR A12105156 新增颜色</t>
  </si>
  <si>
    <t>A21X205     → A21X205
*A21P088D     *A21P088-00E</t>
  </si>
  <si>
    <t>A21X213     → A21X213
*A21P090D     *A21P090-00E</t>
  </si>
  <si>
    <t>A21X213     → A21X213
*A11P028B      *A11P028-00C</t>
  </si>
  <si>
    <t>A21X205    → A21X205
*A21P101E     *A21P101-00F</t>
  </si>
  <si>
    <t>A21X214     → A21X214
*A21P087G     *A21P087-00H</t>
  </si>
  <si>
    <t>A21P087     → A21P087-00
*A11Q004+    *A11Q004-00A</t>
  </si>
  <si>
    <t>A23X313    → A23X313
*A23P097C     *A23P097-00D</t>
  </si>
  <si>
    <t>A23X314    → A23X314
*A23P094D    *A23P094-00E</t>
  </si>
  <si>
    <t>A23X314     → A23X314
*A23P091C     *A23P091-00D</t>
  </si>
  <si>
    <t>A23X314     → A23X314
*A23P092C     *A23P092-00D</t>
  </si>
  <si>
    <t>V0.17</t>
  </si>
  <si>
    <t>EP</t>
  </si>
  <si>
    <t>ECR A32106141 公差变更</t>
  </si>
  <si>
    <t>A34P124 F→G</t>
  </si>
  <si>
    <t>A14P049 E→F</t>
  </si>
  <si>
    <t>A14P045 B→C</t>
  </si>
  <si>
    <t>A14P046 B→C</t>
  </si>
  <si>
    <t>ECR A12106157</t>
  </si>
  <si>
    <t>A13X005 +→A</t>
  </si>
  <si>
    <t>*A13P101 +→A</t>
  </si>
  <si>
    <t>ECR TS2107126 脚垫变更回不加硬度的材料 A11D034 B→A11D034 C（同A版本）</t>
  </si>
  <si>
    <t>ECR  TS2107143</t>
  </si>
  <si>
    <t>A11P017-10 -&gt; TSCP017 泰山申请新料号，新开模，不能和领象小新等机器共通
A11P016共通设变从E升级到G
ABC+C MFP机型 A11P017-00从F版本改回A11P017D版本
ABC+C SFP机型 从A11P017-00改为A21P101-00</t>
  </si>
  <si>
    <t>V0.18</t>
  </si>
  <si>
    <t>hero</t>
  </si>
  <si>
    <t>ECR TS2107157 调整分离pad的宽度，改善贴歪的最大尺寸</t>
  </si>
  <si>
    <t>A13D027 A→A13D027-S2 A</t>
  </si>
  <si>
    <t>张兴民</t>
  </si>
  <si>
    <t>驱动</t>
  </si>
  <si>
    <t>ECR A32107142 对应齿轮精度不足，无法修正后的缓和公差；通过消除小齿的筋位提升啮合精度。</t>
  </si>
  <si>
    <t>A32P036 B→C</t>
  </si>
  <si>
    <t>陈启峰</t>
  </si>
  <si>
    <t>包材</t>
  </si>
  <si>
    <t>ECR A12107164 PANDA彩盒及外箱印刷内容和表面处理工艺变更</t>
  </si>
  <si>
    <t>A19Q051 +→A</t>
  </si>
  <si>
    <t>A19Q059 +→A</t>
  </si>
  <si>
    <t>A19Q990 A→B</t>
  </si>
  <si>
    <t>A19Q991 A→B</t>
  </si>
  <si>
    <t>A29Q057 +→A</t>
  </si>
  <si>
    <t>A29Q065 +→A</t>
  </si>
  <si>
    <t>ECR A12108166 PANDA外箱A29Q057印刷内容</t>
  </si>
  <si>
    <t>A29Q057 A → B</t>
  </si>
  <si>
    <t>洪浙丰</t>
  </si>
  <si>
    <t>双面</t>
  </si>
  <si>
    <t>ECR TS2107155 双面搬送辊组件（含前、后）中A33P076更改为A13P068+C形环，消除通纸测试中A33P076卡扣磨损的风险。</t>
  </si>
  <si>
    <t>A33R096 B→C</t>
  </si>
  <si>
    <t>A33R097 B→C</t>
  </si>
  <si>
    <t>A33X099 +→A</t>
  </si>
  <si>
    <t>A33P076 删除</t>
  </si>
  <si>
    <t>A13P068 数量1→2</t>
  </si>
  <si>
    <t>222Q0401 数量0→1</t>
  </si>
  <si>
    <t>A33X100 +→A</t>
  </si>
  <si>
    <t>V0.19</t>
  </si>
  <si>
    <t>ECR TS2109265 HW反馈小白用户会把手柄掰断，增加加强筋及圆角对应</t>
  </si>
  <si>
    <t>A33P070 D→E</t>
  </si>
  <si>
    <t>all</t>
  </si>
  <si>
    <t>ZBJ BLM合并与MIC内</t>
  </si>
  <si>
    <t>排纸</t>
  </si>
  <si>
    <t>ECR A32109146 图纸尺寸更新至与实物一致，不产生费用。</t>
  </si>
  <si>
    <t>A33P097 A→B</t>
  </si>
  <si>
    <t>ECR A12108168 服务热线变更，印刷内容修改（裕同）</t>
  </si>
  <si>
    <t>A19X126 A→B</t>
  </si>
  <si>
    <t>A29X127 A→B</t>
  </si>
  <si>
    <t>A29X132 A→B</t>
  </si>
  <si>
    <t>B19D400 A→B</t>
  </si>
  <si>
    <t>A59D285 B→C</t>
  </si>
  <si>
    <t>B49D400 +→A</t>
  </si>
  <si>
    <t>焦树杰</t>
  </si>
  <si>
    <t>ECR TS2109281 公差缓和</t>
  </si>
  <si>
    <t>A14P046 C→D</t>
  </si>
  <si>
    <t>ABC+L/ABC+C/MIC/NMW新增速干油，412Q4001/412Q4002为一供二供区别</t>
  </si>
  <si>
    <t>412Q4001 每台用量0.2g</t>
  </si>
  <si>
    <t>412Q4002 每台用量0.2g</t>
  </si>
  <si>
    <t>朱海鹏</t>
  </si>
  <si>
    <t>定影</t>
  </si>
  <si>
    <t>ABC+L  A15R009、A15P074新增速干油，412Q4001/412Q4002为一供二供区别</t>
  </si>
  <si>
    <t>排纸
&amp;
双面</t>
  </si>
  <si>
    <t>ABC+C/MIC/NMW
新增速干油，412Q4001/412Q4002为一供二供区别；
新增导电油，413Q4002/413Q4003为一供二供区别;</t>
  </si>
  <si>
    <t>A33S088新增速干油，412Q4001/412Q4002</t>
  </si>
  <si>
    <t>A33R086新增速干油，412Q4001/412Q4002</t>
  </si>
  <si>
    <t>A33R086新增导电油，413Q4002/413Q4003</t>
  </si>
  <si>
    <t>A33R096、A33R097新增速干油，412Q4001/412Q4002</t>
  </si>
  <si>
    <t>A33R097新增导电油，413Q4002/413Q4003</t>
  </si>
  <si>
    <t>新增速干油，412Q4001/412Q4002为一供二供区别；
新增润滑油，411Q4001/411Q4002为一供二供区别；</t>
  </si>
  <si>
    <t>ABC+L/ABC+C/MIC/NMW
新增产线辅料：511Q5004 Tape,Paper,33*t0.1,124g,RoHS/511Q5014 滑石粉:Laser Land #50</t>
  </si>
  <si>
    <t>ECR A32108144 服务热线变更，印刷内容修改（中新联）</t>
  </si>
  <si>
    <t>A59Q287 A→B</t>
  </si>
  <si>
    <t>B19Q400 A→B</t>
  </si>
  <si>
    <t>B49Q402 +→A</t>
  </si>
  <si>
    <t>ECR A32108143 服务热线变更，印刷内容修改（鸿泰达）</t>
  </si>
  <si>
    <t>A39X272 B→C</t>
  </si>
  <si>
    <t>A39D314 B→C</t>
  </si>
  <si>
    <t>A39D282 D→E</t>
  </si>
  <si>
    <t>A39D315 +→A</t>
  </si>
  <si>
    <t>A59X272 +→A</t>
  </si>
  <si>
    <t>A59D271 +→A</t>
  </si>
  <si>
    <t>A59D273 B→C</t>
  </si>
  <si>
    <t>A59D315 +→A</t>
  </si>
  <si>
    <t>B19X401 +→A</t>
  </si>
  <si>
    <t>B19D401 +→A</t>
  </si>
  <si>
    <t>B19D403 +→A</t>
  </si>
  <si>
    <t>B19D409 +→A</t>
  </si>
  <si>
    <t>B49X401 +→A</t>
  </si>
  <si>
    <t>B49D401 +→A</t>
  </si>
  <si>
    <t>B49D403 +→A</t>
  </si>
  <si>
    <t>B49X409 +→A</t>
  </si>
  <si>
    <t>B49D419 +→A</t>
  </si>
  <si>
    <t>B49D421 +→A</t>
  </si>
  <si>
    <t>B49D427 +→A</t>
  </si>
  <si>
    <t>ECR A32110147 针对驱动产生的异音进行对策，防止齿轮和马达盖板进行齿面摩擦。</t>
  </si>
  <si>
    <t>A32P041 B→C</t>
  </si>
  <si>
    <t>ECR A12108167 服务热线变更，印刷内容修改（华凯）</t>
  </si>
  <si>
    <t>A29X153 +→A</t>
  </si>
  <si>
    <t>A29X160 +→A</t>
  </si>
  <si>
    <t>V1.0</t>
  </si>
  <si>
    <t>合并泰山项目整机、硒鼓、粉盒BOM</t>
  </si>
  <si>
    <t>V1.1</t>
  </si>
  <si>
    <t>泰山CV81Z对应零售硒鼓（CD81Z-G）,零售粉盒（CD81Z-F）BOM编码新增</t>
  </si>
  <si>
    <t>ECR TS2111323 根据HW要求，TSTD405  设变TS2109286变更内容作废，设变返回</t>
  </si>
  <si>
    <t xml:space="preserve">TSTD405 A→B  </t>
  </si>
  <si>
    <t>ECR TS2111326 根据HW要求，CV81随机及零售硒鼓粉盒铭牌标签印刷内容变更</t>
  </si>
  <si>
    <t>1.CV81随机硒鼓粉盒铭牌标签  制造商名字删除，所有机型共通      (※CV81Z-WDM,CV81Z-LDM也随之变更)
        TSGX122  鼓粉盒组品
         *TSGX411  硒鼓用铭牌标签组件（预置非信创中文）  1→0
         *TSGX417  硒鼓用铭牌标签组件（预置中文）        0→1
       TSGX123   组品：胶囊组件
         *TSGX412  粉盒用铭牌标签组件（预置非信创中文）  1→0
         *TSGX418  粉盒用铭牌标签组件（预置中文）        0→1   
2.CV81零售硒鼓粉盒铭牌标签   印刷内容及物料名称变更
        TSGX401  硒鼓用铭牌标签组件（CD81-G零售非信创中文） 版本：+ → A
                *A69D281   硒鼓铭牌标签纸120X40XR2（非信创中文） 1→0
         *A69D287  硒鼓铭牌标签纸120X40XR2（中文）       0→1
        TSGX402  粉盒用铭牌标签组件（CD81-F零售非信创中文）  版本：+ → A
         *A69D282  粉盒用铭牌标签纸60*35*R2（非信创中文） 1→0
         *A69D288  粉盒用铭牌标签纸60*35*R2（中文）       0→1</t>
  </si>
  <si>
    <t>李盛</t>
  </si>
  <si>
    <t>ECR TS2111322 1.为改善CIS 走线EMI问题，上盖TSCP507 CIS走线增加开孔；CIS隔离泡棉TSCD007取消</t>
  </si>
  <si>
    <t>1、上盖 TSCP507 　CIS走线增加EMI开孔　　 M→Ｎ    
2、CIS隔离泡棉 TSCD007       1→０</t>
  </si>
  <si>
    <t>邢志文</t>
  </si>
  <si>
    <t>本体</t>
  </si>
  <si>
    <t>ECR TS2111324     解决OPC接地钣金与框架干涉导致的不回弹</t>
  </si>
  <si>
    <t>1. TSCP001   G→Ｈ</t>
  </si>
  <si>
    <t>2.TSCM020   A→Ｂ</t>
  </si>
  <si>
    <t>扫描</t>
  </si>
  <si>
    <t>扫描模组按照光宝BOM更新</t>
  </si>
  <si>
    <t>郭建立</t>
    <phoneticPr fontId="10" type="noConversion"/>
  </si>
  <si>
    <t>EP</t>
    <phoneticPr fontId="10" type="noConversion"/>
  </si>
  <si>
    <r>
      <rPr>
        <sz val="11"/>
        <color theme="1"/>
        <rFont val="Wingdings"/>
        <family val="2"/>
        <charset val="2"/>
      </rPr>
      <t></t>
    </r>
    <r>
      <rPr>
        <sz val="11"/>
        <color theme="1"/>
        <rFont val="Calibri"/>
        <family val="2"/>
      </rPr>
      <t xml:space="preserve">	</t>
    </r>
    <r>
      <rPr>
        <sz val="11"/>
        <color theme="1"/>
        <rFont val="Microsoft JhengHei"/>
        <family val="2"/>
      </rPr>
      <t>零售</t>
    </r>
    <r>
      <rPr>
        <sz val="11"/>
        <color theme="1"/>
        <rFont val="Calibri"/>
        <family val="2"/>
      </rPr>
      <t xml:space="preserve">AIO
</t>
    </r>
    <r>
      <rPr>
        <sz val="11"/>
        <color theme="1"/>
        <rFont val="Wingdings"/>
        <family val="2"/>
        <charset val="2"/>
      </rPr>
      <t></t>
    </r>
    <r>
      <rPr>
        <sz val="11"/>
        <color theme="1"/>
        <rFont val="Calibri"/>
        <family val="2"/>
      </rPr>
      <t xml:space="preserve">	</t>
    </r>
    <r>
      <rPr>
        <sz val="11"/>
        <color theme="1"/>
        <rFont val="Microsoft JhengHei"/>
        <family val="2"/>
      </rPr>
      <t>最高阶组件料号为—</t>
    </r>
    <r>
      <rPr>
        <sz val="11"/>
        <color theme="1"/>
        <rFont val="Calibri"/>
        <family val="2"/>
      </rPr>
      <t>TSGX137</t>
    </r>
    <r>
      <rPr>
        <sz val="11"/>
        <color theme="1"/>
        <rFont val="Microsoft JhengHei"/>
        <family val="2"/>
      </rPr>
      <t>（适用</t>
    </r>
    <r>
      <rPr>
        <sz val="11"/>
        <color theme="1"/>
        <rFont val="Calibri"/>
        <family val="2"/>
      </rPr>
      <t>CV81Z</t>
    </r>
    <r>
      <rPr>
        <sz val="11"/>
        <color theme="1"/>
        <rFont val="Microsoft JhengHei"/>
        <family val="2"/>
      </rPr>
      <t>），名称：零售鼓粉盒组品</t>
    </r>
    <r>
      <rPr>
        <sz val="11"/>
        <color theme="1"/>
        <rFont val="Calibri"/>
        <family val="2"/>
      </rPr>
      <t>-</t>
    </r>
    <r>
      <rPr>
        <sz val="11"/>
        <color theme="1"/>
        <rFont val="Microsoft JhengHei"/>
        <family val="2"/>
      </rPr>
      <t>（</t>
    </r>
    <r>
      <rPr>
        <sz val="11"/>
        <color theme="1"/>
        <rFont val="Calibri"/>
        <family val="2"/>
      </rPr>
      <t>B</t>
    </r>
    <r>
      <rPr>
        <sz val="11"/>
        <color theme="1"/>
        <rFont val="Microsoft JhengHei"/>
        <family val="2"/>
      </rPr>
      <t>代表</t>
    </r>
    <r>
      <rPr>
        <sz val="11"/>
        <color theme="1"/>
        <rFont val="Calibri"/>
        <family val="2"/>
      </rPr>
      <t>business</t>
    </r>
    <r>
      <rPr>
        <sz val="11"/>
        <color theme="1"/>
        <rFont val="Microsoft JhengHei"/>
        <family val="2"/>
      </rPr>
      <t>）</t>
    </r>
    <r>
      <rPr>
        <sz val="11"/>
        <color theme="1"/>
        <rFont val="Calibri"/>
        <family val="2"/>
      </rPr>
      <t xml:space="preserve">
</t>
    </r>
    <r>
      <rPr>
        <sz val="11"/>
        <color theme="1"/>
        <rFont val="Wingdings"/>
        <family val="2"/>
        <charset val="2"/>
      </rPr>
      <t></t>
    </r>
    <r>
      <rPr>
        <sz val="11"/>
        <color theme="1"/>
        <rFont val="Calibri"/>
        <family val="2"/>
      </rPr>
      <t xml:space="preserve">	TSGP124</t>
    </r>
    <r>
      <rPr>
        <sz val="11"/>
        <color theme="1"/>
        <rFont val="Microsoft JhengHei"/>
        <family val="2"/>
      </rPr>
      <t>更正材料牌号</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Microsoft JhengHei"/>
        <family val="2"/>
      </rPr>
      <t>小圆点对应机型更新</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Microsoft JhengHei"/>
        <family val="2"/>
      </rPr>
      <t>零售胶囊</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Microsoft JhengHei"/>
        <family val="2"/>
      </rPr>
      <t>最高阶组件料号为—</t>
    </r>
    <r>
      <rPr>
        <sz val="11"/>
        <color theme="1"/>
        <rFont val="Calibri"/>
        <family val="2"/>
      </rPr>
      <t>TSGX138</t>
    </r>
    <r>
      <rPr>
        <sz val="11"/>
        <color theme="1"/>
        <rFont val="Microsoft JhengHei"/>
        <family val="2"/>
      </rPr>
      <t>（适用</t>
    </r>
    <r>
      <rPr>
        <sz val="11"/>
        <color theme="1"/>
        <rFont val="Calibri"/>
        <family val="2"/>
      </rPr>
      <t>CV81Z</t>
    </r>
    <r>
      <rPr>
        <sz val="11"/>
        <color theme="1"/>
        <rFont val="Microsoft JhengHei"/>
        <family val="2"/>
      </rPr>
      <t>），名称组品：零售胶囊</t>
    </r>
    <r>
      <rPr>
        <sz val="11"/>
        <color theme="1"/>
        <rFont val="Calibri"/>
        <family val="2"/>
      </rPr>
      <t>-B</t>
    </r>
    <r>
      <rPr>
        <sz val="11"/>
        <color theme="1"/>
        <rFont val="Microsoft JhengHei"/>
        <family val="2"/>
      </rPr>
      <t>（</t>
    </r>
    <r>
      <rPr>
        <sz val="11"/>
        <color theme="1"/>
        <rFont val="Calibri"/>
        <family val="2"/>
      </rPr>
      <t>B</t>
    </r>
    <r>
      <rPr>
        <sz val="11"/>
        <color theme="1"/>
        <rFont val="Microsoft JhengHei"/>
        <family val="2"/>
      </rPr>
      <t>代表</t>
    </r>
    <r>
      <rPr>
        <sz val="11"/>
        <color theme="1"/>
        <rFont val="Calibri"/>
        <family val="2"/>
      </rPr>
      <t>business</t>
    </r>
    <r>
      <rPr>
        <sz val="11"/>
        <color theme="1"/>
        <rFont val="Microsoft JhengHei"/>
        <family val="2"/>
      </rPr>
      <t>）</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Microsoft JhengHei"/>
        <family val="2"/>
      </rPr>
      <t>小圆点对应机型更新</t>
    </r>
    <phoneticPr fontId="10" type="noConversion"/>
  </si>
  <si>
    <t>	TSGP124更正材料牌号
	小圆点对应机型更新
删除TSGX134/TSGX135/TSGX136</t>
    <phoneticPr fontId="10" type="noConversion"/>
  </si>
  <si>
    <t>A33R086-S1在配置2、3补充打点；A33R086-S2在配置1补充打点</t>
  </si>
  <si>
    <t>A33R096-S1在配置2、3补充打点；A33R096-S2在配置1补充打点</t>
  </si>
  <si>
    <t>A33R097-S1在配置2、3补充打点；A33R097-S2在配置1补充打点</t>
  </si>
  <si>
    <t>V1.2</t>
  </si>
  <si>
    <t>ECR TS2110316    部品TSGP131【粉盒门】规格缓和公差放宽
TSGP131   C→D</t>
  </si>
  <si>
    <t>ECR TS2110317    部品TSGP140【胶囊外壳】公差放宽，追加注3（管控方式）
TSGP140   G→H</t>
  </si>
  <si>
    <t>ECR TS2110321   导入上盖TSCP507复制模
TSCP507-M2导入</t>
  </si>
  <si>
    <t>ECR TS2111325    为改善翻刀问题，需对清洁刮刀定位相关尺寸追加重点尺寸标记
TSGP135   E→F</t>
  </si>
  <si>
    <t>ECR TS2111328  泰山上支撑臂不能共用领像，故导入泰山专用模TSCP017（恒科）替换A11P017-10（昌红）
A11P017-10　Ｄ→TSCP017　Ｂ</t>
  </si>
  <si>
    <t>吕雨涛</t>
  </si>
  <si>
    <t>电气</t>
  </si>
  <si>
    <t>ECR TS2111329   应对缺料临时增加晶恒JHQ6115
TSEE249-S1/TSEE249-S2/TSEE249-S3/TSEE249-S4    A→Ｂ</t>
  </si>
  <si>
    <t>ECR TS2111330  A15P082 定影分离爪的复制模导入
A15P082-M2导入</t>
  </si>
  <si>
    <t>ECR TS2111334  HW要求，快速安装指南TSTD407/TSTD417印刷内容、用纸尺寸、装订方式变更
1.TSTD407  快速安装指南（CV81-WDM中文）       B→C
2.TSTD417   快速安装指南（CV81Z-WDM中文）    +→A</t>
  </si>
  <si>
    <t>ECR TS2111335  HW要求，安全信息页TSTD467废除</t>
  </si>
  <si>
    <t>ALL</t>
  </si>
  <si>
    <t>28PPM和30PPM海外及信创机型本体和零售耗材BOM创建</t>
  </si>
  <si>
    <t>V1.3</t>
  </si>
  <si>
    <t xml:space="preserve">ECR TS2111333 Alpha整机固定胶带优化，同时LSU胶带牵引带TSTD461废除
牵引带 TSTD461  1→０
511Q5001  1.86→1.56m
</t>
  </si>
  <si>
    <t>小新包材辅料追加</t>
  </si>
  <si>
    <t>MIC 包材辅料追加</t>
  </si>
  <si>
    <t>泰山海外版BOM修订
  TSTD429-S2   0➡１；　　TSTD431-S2　   0➡１</t>
  </si>
  <si>
    <t>28PPM和30PPM中国版外壳组件名称变更
 TSCX500-00　外壳：MF：总组立：灰白色➡（中国）外壳：MF：总组立：灰白色
 TSCX500-10　外壳：MF：总组立：灰色➡（中国）外壳：MF：总组立：灰色
新增28PPM和30PP海外及中国单功能外壳组件料号
TSCX506-00(海外)外壳：MF：总组立：灰白色
TSCX506-10(海外)外壳：MF：总组立：灰色
TSCX507-10中国）外壳：SF：总组立：灰色</t>
  </si>
  <si>
    <t>28PPM海外版面板料号新增：TSSD367-04</t>
  </si>
  <si>
    <t>V1.4</t>
  </si>
  <si>
    <t>ECR TS2111345 AlphaLSU胶带废除  快速安装指南印刷内容变更
TSTD407 C→D
TSTD417 A→Ｂ</t>
  </si>
  <si>
    <t>ECR A32109149 修正BOM错误
A33X082中，111Q3081数量4→2
A33P097 版本B→C</t>
  </si>
  <si>
    <t>ECR A32109150 双面搬送辊（含前、后）图面修正，版本升级；领像、泰山BOM调整。</t>
  </si>
  <si>
    <t>A33R096 C→D</t>
  </si>
  <si>
    <t>A33R097 C→D</t>
  </si>
  <si>
    <t>ECR TS2107155（8月份已发，因库存未消耗完，存在过渡阶段，BOM未更新至最终版本，本次修正）</t>
  </si>
  <si>
    <t>针对领像全机种
1、A33X099组件中，A33P076 数量1→0；A13P068数量1→2；211Q0401数量1→2。
2、A33X100组件中，A33P076 数量1→0；A13P068数量1→2；211Q0401数量2→3。</t>
  </si>
  <si>
    <t>针对泰山全机种
1、TSPX099组件中，211Q0401数量1→2；222Q0401数量1→0。
2、TSPX100组件中，211Q0401数量2→3；222Q0401数量1→0。</t>
  </si>
  <si>
    <t>ECR TS2111345 LSU胶带削除，快速安装指南TSTD407/TSTD417印刷内容变更
TSTD407   C→D
TSTD417   A→B</t>
  </si>
  <si>
    <t>ECR TS2111348 整机铭牌标签纸A69271及铭牌标签组件TSTX422/424印刷内容变更
A69271    +→A
TSTX422    +→A
TSTX424    +→A</t>
  </si>
  <si>
    <t>海外版2B,2C, 附件用塑料袋TSTD421  用量1→2
A69D291  废除
A69D286  名称变更：整机铭牌标签纸104*22mm(信创中文)→整机铭牌标签纸104*22mm(英文)
所有CV81-WDM(英文)/CV81Z-WDM(英文)→CV81-WDM2(英文)/CV81Z-WDM2(英文)</t>
  </si>
  <si>
    <t>泰山整机BOM新增海外版随机AIO+胶囊-TSGX150，海外版随机鼓粉盒组品-TSGX151   海外版随机胶囊组品-TSGX152</t>
    <phoneticPr fontId="10" type="noConversion"/>
  </si>
  <si>
    <t>刘洋</t>
  </si>
  <si>
    <t>EE</t>
  </si>
  <si>
    <t>1.海外版2B,2C，删除TSEE552
2.海外版2B,2C，增加TSEE277，TSEE278</t>
  </si>
  <si>
    <t>张莉媛</t>
  </si>
  <si>
    <t>LSU</t>
  </si>
  <si>
    <t>料号A17T008，修改描述：“段阶螺钉:镀黑” 改成 “段阶螺钉”</t>
  </si>
  <si>
    <t>V1.5</t>
  </si>
  <si>
    <t>信创多功能版删除TSEE552，增加TSEE276</t>
  </si>
  <si>
    <t>小新&amp;领像：联想料号A17T008对应的光宝料号变更：28-02032-00A→28-02032-01A</t>
  </si>
  <si>
    <t>ECR TS2111358：
BOM层级调整：TSPX087组件下111Q3081数量2→0，移除
BOM层级调整：TSPX081组件下111Q3081数量0→2，新增</t>
  </si>
  <si>
    <t>泰山/小新/领像/信创/信创NMW, 转印系下新增组件A14X221，以便服务BOM调用，A14R004/A14P052/A14P053/A14P054/A14P055/A14S006挂在此组件下方</t>
    <phoneticPr fontId="10" type="noConversion"/>
  </si>
  <si>
    <t>ECR TS2111361：
泰山_all：TSPX096双面搬送系：总组立，增加411Q4001，0.2g；增加411Q4002，0.2g；二种油为一二供关系，二取一即可。涂抹于A33P105轴肩上。
领像_all：A33X096双面搬送系：ABC_C_P：总组立，增加411Q4001，0.2g；增加411Q4002，0.2g；二种油为一二供关系，二取一即可。涂抹于A33P105轴肩上。</t>
  </si>
  <si>
    <t>ECR TS2111355：
TSTD428 机身二维码标签：英文  C→D</t>
  </si>
  <si>
    <t>海外版电源线收纳对策，新增物料
新增TSTD440  箱内附件用托盘
新增TSTD441  自粘袋（HDPE）350*200  同时，TSTD421海外版使用废除</t>
  </si>
  <si>
    <t>零售胶囊礼品定制版（新增组件TSGX153）BOM建立
同时，TSGD308 零售粉盒赠品二维码标签(CD81-F中文)新增
EP部分A34M001， 更正供应商信息，宏达-&gt;日东</t>
    <phoneticPr fontId="10" type="noConversion"/>
  </si>
  <si>
    <t>其他</t>
  </si>
  <si>
    <t>ECR TS2111332:  增加二维码，产线防漏
A39D313   +→A
TSCD507   A→B
TSCD500   A→B</t>
  </si>
  <si>
    <t>ECR  TS2111336 画线位置调整，方便产线组装确认
23-01214-00A-D(TSEE263-S1)	AA→BB
23-01214-01A-D(TSEE263-S2)	AA→BB</t>
  </si>
  <si>
    <t>ECR   TS2111338 防止漏贴扫描仪防拆标签，增加二维码扫描防呆
TSSD372 + →A(36-06899-00A-D →36-06899-00B-D)</t>
  </si>
  <si>
    <t>ECR    TS2111347 为更好的组装，LSU线增加尺寸并管控公差，电源线修改绕线尺寸并备注绕4圈。
TSEE250 + →A
TSEE553 + →A</t>
  </si>
  <si>
    <t>ECR  TS2111354  解决开机时CIS 校验问题  主板上AFE 芯片的第一脚由悬空状态改为接地。
TSEE249-S1  V1.1→V1.2
TSEE249-S2  V1.1→V1.2
TSEE249-S3  V1.1→V1.2
TSEE249-S4  V1.1→V1.2
TSEE249-S5  V1.1→V1.2
TSEE249-S6  V1.1→V1.2
TSEE249-S7  V1.1→V1.2
TSEE249-S8  V1.1→V1.2</t>
  </si>
  <si>
    <t>ECR  TS2111350   FW取消了AIO的在位检知功能，对应该功能的部品同时取消
TSGM124  1→0</t>
  </si>
  <si>
    <t>ECR  TS2109278   
1.由于排放TVOC偏上限，为了降低排放数据，增加冷气进气量降低TVOC的排放数据。在纸盒上增加开孔，增加冷气进气量。
2.对应市场出现的问题点（Lock spring弹出（目前市场反馈 1台）及后延长板脱开（运输发现2台）；
TSPP064-00  	I→J
TSPP064-10	I→J
TSCP505-M1-00	L→M
TSCP505-M2-00	L→M
TSCP505-M3-00	L→M
TSCP505-M1-10	L→M
TSCP505-M2-20	L→M
TSCP505-M3-30	L→M
A31E003	+→A</t>
  </si>
  <si>
    <t>ECR  TS2111357  Alpha已量产，生产需求较大，目前模具产能赶不上，下壳TSCP505-M2复制模必须导入对应</t>
  </si>
  <si>
    <t>ECR TS2111363
TSCX503 MF机上盖：组件，新增111Q3081，数量2</t>
  </si>
  <si>
    <t>V1.6</t>
  </si>
  <si>
    <t>ECR TS2111363（重新调整层级——已与范敏沟通一致）
TSCX503 MF机上盖：组件，新增的111Q3081（数量2）合并至序号133中，合并后数量为3，更新打点信息。
序号132，111Q3081数量为1，仅在信创单功能一列打点。</t>
  </si>
  <si>
    <t xml:space="preserve">ECR TS2110304  设变撤回
TSCX504-00-S1/S2前盖组件：白, TSCX504-10-S1/S2前盖组件：灰    入库单位：1→0  供应商：亿和/恒意盛→光宝
同时，TSCP517-00-S1/S2,TSCP513-00-S1/S2  入库单位 0→1  </t>
  </si>
  <si>
    <t>海外版包材用量修正
TSTD440 箱内资料托盘 2→1　　　  TSTD441自粘袋2→1</t>
  </si>
  <si>
    <t>信创机型指引标贴变更
  删除机身二维码标贴TSTD426    1→0
  前盖标贴变更 TSCD501→TSCD508（信创多功能）   TSCD501→TSCD509（信创单功能）</t>
  </si>
  <si>
    <t>郭建立</t>
  </si>
  <si>
    <t>新增俄罗斯版随机AIO/胶囊组件料号-TSGX154、TSGX155、TSGX156，更新打点
更正TSGX150/151/15打点
新增俄罗斯版零售AIO/零售胶囊组件号--TSGX157(2C AIO)/TSGX158(2C 胶囊)/TSGX159（2B AIO）/TSGX160（2B胶囊）</t>
  </si>
  <si>
    <t xml:space="preserve">新增海外版扩展机型BOM
  1.整机：俄罗斯/沙特/菲律宾  2B和2C，同时海外版名称改为欧洲版
  2. 硒鼓/粉盒零售： 俄罗斯版 2B和2C ，同时海外版名称改为非俄罗斯版
同时，非俄罗斯铭牌标签来料印刷内容变更  ECRTS2112373
 A69D289/A69D290/TSGX421/TSGX422/TSGX423/TSGX424TSGX431/TSGX432/TSGX427/TSGX428/TSGX435/TSGX436   +→A    
俄罗斯版用铭牌标签物料新增 A69D291/A69D292              </t>
  </si>
  <si>
    <t>ALL整机   辅料  511Q5004（Tape,Paper,33*t0.1,124g,RoHS）废除</t>
  </si>
  <si>
    <t>服务需求，备件构成变更
TSCX502-00/10
  *111Q3081   4→0
TSCX503/505
  *111Q3083   1→0
  *TSCS010   1→0
  *A31D002   1→0
  *A11P016   1→0
  *TSCP526   1→0
 TSCX500-00/10/TSCX506/10/TSCX507-10
  *111Q3081   0→4
  *111Q3083   0→1
  *TSCP526   0→1
  *TSCX508   0→1
       **TSCS010   0→1
        **A31D002  0→1
       **A11P016   0→1</t>
  </si>
  <si>
    <t>V1.7</t>
  </si>
  <si>
    <t>ECR TS2111365  连接器由镀锡改成镀金，改善锡须问题, 以下物料版本上升
TSEE244-S1/-S2    A→B
TSEE244-S3/-S4/-S9/-S10/-S11/-S12   +→A
TSEE245-S1/-S2/-S3/-S4/ TSEE246-S2 +→A</t>
  </si>
  <si>
    <t xml:space="preserve">ECRTS2112373   非俄罗斯铭牌标签来料印刷内容变更
TSGX421/TSGX422/TSGX423/TSGX424TSGX431/TSGX432/TSGX427/TSGX428/TSGX435/TSGX436   +→A   </t>
  </si>
  <si>
    <t>ECR_TS2111374：双面带轮A33P105涂油量更正（光宝产线已实际执行）
泰山_all：TSPX096双面搬送系：总组立，411Q4001，0.2g→0.03g；411Q4002，0.2g→0.03g；
领像_all：A33X096双面搬送系：ABC_C_P：总组立，411Q4001，0.2g→0.03g；411Q4002，0.2g→0.03g；</t>
  </si>
  <si>
    <t>本体/扫描</t>
  </si>
  <si>
    <t>单功能去除TSCP002及相关组件，30PPM扫描打点错误修正</t>
  </si>
  <si>
    <t>1. 海外(2B)30PPM机型CV81Z-WDM2用保修卡 和2C共用物料，
    CV81Z-WDM2
       *TSTD409  0→1   同时名称变更：保修卡（CV81-WDM2英文）→保修卡（海外）
2.由于海外版快速指南和保修卡对比国内版由单张→小册子，故箱内资料袋新增
    CV81-WDM2
　    *TSTD410  0→1  同时名称变更：保修卡（CV81Z-WDM2英文）→箱内资料用PE袋260*185
    CV81-WDM2/CV81-WDM2
       *TSTD405  1→0
3.TSTD442 进口商地址标签删除
4. TSGD309 由于尺寸变更，名称修订：进口商地址标签120*70→125*55
5.俄罗斯整机随机胶囊硒鼓用铭牌标签同其他海外归一
    TSGX439→TSGX421　　　TSGX444→TSGX421
   同时,俄罗斯随机胶囊组件  TSGX154→TSGX150    TSGX155→TSGX151    TSGX156→TSGX152
6. 俄罗斯整机铭牌标签纸 A69D286→A69D293(新增)
7. ECR TS2112366　　TSCD505前盖标贴：英文 中二维码追加
     TSCD505  A→Ｂ</t>
    <phoneticPr fontId="10" type="noConversion"/>
  </si>
  <si>
    <t>V1.8</t>
    <phoneticPr fontId="10" type="noConversion"/>
  </si>
  <si>
    <t>TSCD509  名称修订：前盖标贴：CV81Z-LDM中文→前盖标贴：CV81Z-LDP中文</t>
  </si>
  <si>
    <t>所有海外俄罗斯整机随机胶囊硒鼓用铭牌标签子物料漏打点
53050168-001 /53050154-001
  A69D289硒鼓用铭牌标签纸120*40*R2（海外1）0→1
  A69D290粉盒用铭牌标签纸60*35*R2（海外1）  0→1</t>
  </si>
  <si>
    <t>ECR TS2111340　ALPHA&amp;领像   图面优化　
TSPP081  B→C　　　A33P097  B→C</t>
  </si>
  <si>
    <t>鼓粉盒</t>
  </si>
  <si>
    <t>ECR   TS2111353   部品TSGP123【墨盒：下：泰山】尺寸追加
TSGP123	F→G</t>
  </si>
  <si>
    <t>ECR   TS2111359   Gear-Tension-Left孔和Bottom-Housing齿轮轴公差调整
TSSP368（54-20073-00A-D）AA→BB
TSSP363-S1/S2(54-20070-00A-D)　　DD→	A</t>
  </si>
  <si>
    <t>ECR   TS2111356  框架通纸骨位段差披锋导致双面卡纸对策
TSCP001	H→J</t>
  </si>
  <si>
    <t>ECR   TS2112362  为了方便光宝与供应商理解图纸，2D图的尺寸标注方式变更。
TSFM155	Ｂ→C</t>
  </si>
  <si>
    <t>ECR   TS2112364  解决的是高压弹簧和AIO弹片接触不良问题
TSCS005	A→B</t>
  </si>
  <si>
    <t>ECR  TS2112370  增加工艺孔，和签样品形状保持一致，更新2D图
TSDM032	A→B</t>
  </si>
  <si>
    <t>自研零售硒鼓粉盒包装辅料追加</t>
  </si>
  <si>
    <t>泰山硒鼓零售用纸护角L=940mm   TSGD291→A39D318</t>
  </si>
  <si>
    <t>ECR  TS2112377  根据华为需求表更新，前盖标签：中文  印刷内容（网址二维码）变更。故前盖标签物料变更
于此同时，前盖组件
TSCX500-00/TSCX500-10   版本上升：+→A
 *TSCD501  1→0
 *TSCD510  0→1</t>
  </si>
  <si>
    <t>ECR  TS2112385 根据华为联络，海外版快速指南TSTD414/415印刷内容变更
TSTD414/TSTD415：+→A</t>
  </si>
  <si>
    <t>ECR  TS2201386 根据华为联络，硒鼓粉盒中箱标签TSGX404/408印刷内容中追加 意大利环保信息，故印刷内容变更
TSGX404/TSGX408：+→A</t>
  </si>
  <si>
    <t>零售硒鼓/胶囊 海外非俄罗斯追加 意大利环保信息标签新增物料：
 TSGX449  环保信息标签组件（海外非俄硒鼓） 0→1
 TSGX450  环保信息标签组件（海外非俄粉盒） 0→1</t>
  </si>
  <si>
    <t>ECR  TS2201389 根据华为联络，TSCD505/TSFD158/TSFD159印刷内容变更
TSCD505/TSFD158/TSFD159：B→C</t>
  </si>
  <si>
    <t>陈启峰</t>
    <phoneticPr fontId="10" type="noConversion"/>
  </si>
  <si>
    <t>包装</t>
    <phoneticPr fontId="10" type="noConversion"/>
  </si>
  <si>
    <t xml:space="preserve">海外版2C（28PPM）53050170-001根据定制信息表，其子物料：标签类 接续变更
        TSTD442  整机进口商地址标签125*55 0→1
 新增A69D294  欧洲版铭牌标签  0→1
 新增TSTX430  整机用铭牌标签组件（CV81-WDM2欧洲） 0→1
 新增TSTX431  整机用铭牌标签组件（CV81-WDM2欧洲） 0→1
 新增TSTX429   环保信息标签组件（海外非俄整机） 0→1
　　　*A69D285  铜版纸标签纸65*65*R2  0→1
           *A69D280  碳带RICOH B110A 幅=80MM　0→1
同时，欧洲/菲律宾2B/2C标签A69D286/TSTX416/417/419/420 1→0 </t>
  </si>
  <si>
    <t>三层堆码用纸护角TSTD466 海外版机型中追加 0→4/999
S/N条码标签组件TSTX446海外版机型中用量变更4→1（由于海外机型不要三联标贴）</t>
    <phoneticPr fontId="10" type="noConversion"/>
  </si>
  <si>
    <t>ECR TS2112376
TSCM004 版本号 D-&gt;F
611Q6002 数量 5-&gt;7</t>
  </si>
  <si>
    <t xml:space="preserve">吕雨涛 </t>
    <phoneticPr fontId="10" type="noConversion"/>
  </si>
  <si>
    <t>电气</t>
    <phoneticPr fontId="10" type="noConversion"/>
  </si>
  <si>
    <r>
      <t>TS2112365  连接器由镀锡改成镀金，改善锡须问题
TSEE244-S1</t>
    </r>
    <r>
      <rPr>
        <sz val="10"/>
        <color theme="1"/>
        <rFont val="Yu Gothic"/>
        <family val="2"/>
        <charset val="128"/>
      </rPr>
      <t>/</t>
    </r>
    <r>
      <rPr>
        <sz val="10"/>
        <color theme="1"/>
        <rFont val="微软雅黑"/>
        <family val="2"/>
        <charset val="134"/>
      </rPr>
      <t>S2    A</t>
    </r>
    <r>
      <rPr>
        <sz val="10"/>
        <color theme="1"/>
        <rFont val="Yu Gothic"/>
        <family val="2"/>
        <charset val="128"/>
      </rPr>
      <t>→</t>
    </r>
    <r>
      <rPr>
        <sz val="10"/>
        <color theme="1"/>
        <rFont val="微软雅黑"/>
        <family val="2"/>
        <charset val="134"/>
      </rPr>
      <t>B
TSEE246-S2    +</t>
    </r>
    <r>
      <rPr>
        <sz val="10"/>
        <color theme="1"/>
        <rFont val="Yu Gothic"/>
        <family val="2"/>
        <charset val="128"/>
      </rPr>
      <t xml:space="preserve">→A
</t>
    </r>
    <r>
      <rPr>
        <sz val="10"/>
        <color theme="1"/>
        <rFont val="微软雅黑"/>
        <family val="2"/>
        <charset val="134"/>
      </rPr>
      <t>TSEE245-S1/S2/S3/S4    +→A
TSEE244-S3/S4/S9/S10/S11/S12    +→A</t>
    </r>
    <phoneticPr fontId="10" type="noConversion"/>
  </si>
  <si>
    <t xml:space="preserve">泰山ALL  </t>
  </si>
  <si>
    <t>华为/光宝BOM编码补充</t>
  </si>
  <si>
    <t>V1.9</t>
    <phoneticPr fontId="10" type="noConversion"/>
  </si>
  <si>
    <t>ECR  TS2201386  设变内容订正成   海外非俄零售硒鼓粉盒中箱标签追加意大利环保信息，单独管理，故物料变更
TSGX404/TSGX408：+→A(此设变内容作废)
改为，TSGX404→TSGX451   TSGX404→TSGX452</t>
  </si>
  <si>
    <t>进口商地址标签TSGD309，俄罗斯零售硒鼓粉盒机型不使用
  TSGD309  1→0(此变更仅适用于俄罗斯零售硒鼓粉盒)</t>
  </si>
  <si>
    <t>TSTQ405 用量单位订正：P→ｍ</t>
  </si>
  <si>
    <r>
      <t>泰山整机BOM   511Q5005 透明胶带18mm   0</t>
    </r>
    <r>
      <rPr>
        <sz val="10"/>
        <color theme="1"/>
        <rFont val="Yu Gothic"/>
        <family val="2"/>
        <charset val="128"/>
      </rPr>
      <t>→0.12ｍ</t>
    </r>
    <phoneticPr fontId="10" type="noConversion"/>
  </si>
  <si>
    <t>本体海外其他模组组件料号TSTX409/410/411/412增加,同时名称与对应关系变更</t>
    <phoneticPr fontId="10" type="noConversion"/>
  </si>
  <si>
    <t>泰山ALL</t>
  </si>
  <si>
    <t>ECR  TS2201396  根据PM联络HW BOM编码中后缀-001删除   版本+→A
对象料号：
 TSGX404  硒鼓用中箱标签组件
 TSGX408   粉盒用中箱标签组件       以上变更同时，物料名称变更
 TSGX452   粉盒用中箱标签组件(海外非俄）
 TSTX419     整机用彩箱标签组件(CV81-WDM2英文)
 TSTX427     整机用彩箱标签组件(CV81-WDM2俄文）
 TSTX431    整机用彩箱标签组件(CV81-WDM2欧洲)
 TSTX442      整机用彩箱标签组件(CV81Z-LDM中文)</t>
  </si>
  <si>
    <t>整机欧洲版新增  TSTX447 阿拉伯语标签组件  0→１</t>
  </si>
  <si>
    <t>外壳</t>
    <phoneticPr fontId="10" type="noConversion"/>
  </si>
  <si>
    <t>信创多功能版外壳组件料号新增TSCX508-10</t>
    <phoneticPr fontId="10" type="noConversion"/>
  </si>
  <si>
    <t>ECR  TS2201399  根据HW通用物流指导书，货物侧面打包带取消，同时俄罗斯整机堆码层数4→2层
TSTX401/TSTX402/TSTX403 国内2C/2B/信创
*A69D276  PET打包带（绿色HT）1.6m→1.1m
*A69D277  缠绕膜（T=25μｍ）3.76m→2.96m
TSTX405/TSTX407/TSTX408/TSTX409/TSTX411/TSTX412 海外非俄2C/2B
*A69D276  PET打包带（绿色HT）1.3m→1m
*A69D277  缠绕膜（T=25μｍ）3.24m→2.74m
*TSTX444   栈板标签组件   2/18→2/24
*TSTX445   批次号标签组件   2/18→2/24
TSTX406/TSTX410  海外俄罗斯2C/2B
*A69D277  缠绕膜（T=25μｍ）3.24m→3.76m
*TSTX444   栈板标签组件   2/18→2/12
*TSTX445   批次号标签组件   2/18→2/12
*TSTD445木栈板1300*980*126  1/24→1/12
*TSTD446纸护角L=830   4/999→4/12
*TSTD447纸护角L=1660  4/24→0
*TSTD458纸护角L=960 2/24→2/12
*TSTD451栈板顶部防尘盖1270*960(t=5mm)  1/24→1/12
*TSTD462栈板顶部防雨袋子1300*1000*200（t=0.08）  1/24→1/12
TSGX129/TSGX137/TSGX139/TSGX140/TSGX141/TSGX157/TSGX159/TSGX142  硒鼓零售
*A69D276  PET打包带（绿色HT）0.25m→0.16m
TSGX130/TSGX138/TSGX143/TSGX144/TSGX145/TSGX146/TSGX158/TSGX160/TSGX153  粉盒零售
*A69D276  PET打包带（绿色HT）0.046m→0.03m</t>
  </si>
  <si>
    <t>对应光宝料号更新</t>
  </si>
  <si>
    <t>V2.0</t>
  </si>
  <si>
    <t>SFP单功能机组件 新增零件如下：
  TSCX505 
*TSCP530-10    1→1
*TSCP530-20    0→1
*TSCP532   0→1
*TSCP533   0→1
*TSCP534    0→1
*TSCP535    0→1
*TSCD511    0→5
*111Q3081   0→9</t>
  </si>
  <si>
    <t>威海工厂BOM追加，以下包材物料新增二供料号（专供威海）
TSGD273-S2/TSGD274-S2/TSGD275-S2/TSGD281-S2/TSGD282-S2/TSGD283-S2/TSGD284-S2/TSGD287-S2/TSGD288-S2/TSGD289-S2
/TSGD290-S2/TSGD292-S2/TSGD293-S2/TSGD294-S2/TSGD295-S2/TSGD296-S2/TSGD297-S2/TSGD298-S2/TSGD299-S2/TSTD429-S2
/TSTD433-S2/TSTD433-S3/TSTD435-S2/TSTD435-S3/TSTD445-S2/TSTD446-S2/TSTD449-S2/TSTD450-S2/TSTD451-S2/TSTD458-S2
/TSTD459-S2/TSTD460-S2/TSTD462-S2/TSTD464-S2/TSTD466-S2/TSTQ404-S2/TSTQ405-S2
同时，光宝工厂所用以下包材物料料号增加后缀-S1.
511Q5001/A69D271/A69D272/A69D273/A69D274/A69D275/A69D276/A69D277/A69D279/A69D280/A69D283/A69D284/A69D285/A69D287
/A69D288/TSGD271/TSGD272/TSGD273/TSGD274/TSGD275/TSGD281/TSGD282/TSGD283/TSGD284/TSGD287/TSGD288/TSGD289/TSGD290
/TSGD292/TSGD293/TSGD294/TSGD295/TSGD296/TSGD297/TSGD298/TSGD299/TSTD435/TSTD445/TSTD446/TSTD449/TSTD450/TSTD451
/TSTD458/TSTD459/TSTD460/TSTD462/TSTD464/TSTD466/TSTQ404/TSTQ405
其中，原TSTD429-S2/TSTD433-S2变更为TSTD429-S1/TSTD433-S1
ECR2201401  保修卡（海外）TSTD409印刷内容变更，版本+→A</t>
  </si>
  <si>
    <t>TS整机BOM
A14P051加入一行，原A14P051变为A14P051-M1，新加行为A14P051-M2
TSGP123加入一行，原TSGP123变为TSGP123-M1，新加行为TSGP123-M2
TSGP134加入一行，原TSGP123变为TSGP134-M1，新加行为TSGP134-M2
TSGP136加入一行，原TSGP123变为TSGP136-M1，新加行为TSGP136-M2
TSGP140加入两行，原TSGP123变为TSGP140-M1，新加行为TSGP140-M2/TSGP140-M3
TSGP702-S1变为TSGP702-M1，TSGP702-S2变为TSGP702-M2
TSGP705-01变为TSGP705-01-M2
511Q5013加入一行，原511Q5013变为511Q5013-S1，新加行为511Q5013-S2
511Q5014加入一行，原511Q5014变为511Q5014-S1，新加行为511Q5014-S2
3处112Q3081各加入一行，原112Q3081变为112Q3081-S1，新加行为112Q3081-S2
2处115Q3061各加入一行，原115Q3061变为115Q3061-S1，新加行为115Q3061-S2
TSGP701加入一行，原TSGP701变为TSGP701-M1，新加行为TSGP701-M2
TSGP706加入一行，原TSGP706变为TSGP706-M1，新加行为TSGP706-M2
TS AIO零售BOM
TSGP123加入一行，原TSGP123变为TSGP123-M1，新加行为TSGP123-M2
TSGP134加入一行，原TSGP123变为TSGP134-M1，新加行为TSGP134-M2
TSGP136加入一行，原TSGP123变为TSGP136-M1，新加行为TSGP136-M2
3处112Q3081各加入一行，原112Q3081变为112Q3081-S1，新加行为112Q3081-S2
1处115Q3061各加入一行，原115Q3061变为115Q3061-S1，新加行为115Q3061-S2
TSGP706加入一行，原TSGP706变为TSGP706-M1，新加行为TSGP706-M2
TS胶囊零售BOM
TSGP140加入两行，原TSGP123变为TSGP140-M1，新加行为TSGP140-M2/TSGP140-M3
TSGP702-S1变为TSGP702-M1，TSGP702-S2变为TSGP702-M2
TSGP705-00加入一行，原TSGP705-00变为TSGP705-00-M1，新加行为TSGP705-00-M2
1处115Q3061各加入一行，原115Q3061变为115Q3061-S1，新加行为115Q3061-S2
TSGP701加入一行，原TSGP701变为TSGP701-M1，新加行为TSGP701-M2
TSGP703加入一行，原TSGP703变为TSGP703-M1，新加行为TSGP703-M2</t>
  </si>
  <si>
    <t>新增A32E032-S2 调整M2的厂商为日珥雅信</t>
  </si>
  <si>
    <t>111Q3101→111Q3101-S1，新增 111Q3101-S2 焱瑞for威海</t>
  </si>
  <si>
    <t>121Q3061→121Q3061-S1，新增121Q3061-S2焱瑞  for威海</t>
  </si>
  <si>
    <t>132Q3052→132Q3052-S1，新增132Q3052-S2焱瑞 for 威海；</t>
  </si>
  <si>
    <t>222Q0601→222Q0601-S1，新增222Q0601-S2 焱瑞for 威海</t>
  </si>
  <si>
    <t>TSDP051→TSDP051-M1，新增TSDP051-M2恒毅盛 for 威海</t>
  </si>
  <si>
    <t>A33P075→A33P075-M1,新增加A33P075-M2</t>
  </si>
  <si>
    <t>A33P062→A33P062-M1，新增加A33P062-M2</t>
  </si>
  <si>
    <t>TSPP061→TSPP061-M1 for威海，TSPP061-M2 for 华南</t>
  </si>
  <si>
    <t>TSPP064-00→TSPP064-00-M1，TSPP064-10→TSPP064-10-M2，新增加TSPP064-00-M3，TSPP064-10-M3  威海亿和 for 威海</t>
  </si>
  <si>
    <t>111Q3081→111Q3081-S1，新增 111Q3081-S2 焱瑞 for 威海；</t>
  </si>
  <si>
    <t>A33C061→A33C061-S1 厂商改为中鼎江门；新增加A33C061-S3（材料有优化） 中鼎安徽；</t>
  </si>
  <si>
    <t>A33R061-S1厂商改为中鼎江门，A33R061-S3厂商改为中鼎安徽</t>
  </si>
  <si>
    <t>TSPP065-10→TSPP065-10-M1，新增TSPP065-10-M2 for 威海</t>
  </si>
  <si>
    <t>TSPP065-20→TSPP065-20-M1，新增TSPP065-20-M2 for 威海</t>
  </si>
  <si>
    <t>TSPP066-10→TSPP066-10-M1,新增，TSPP066-10-M2 for 威海</t>
  </si>
  <si>
    <t>TSPP066-20→TSPP066-20-M1，新增，TSPP066-20-M2 for威海</t>
  </si>
  <si>
    <t>A33P070-10→A33P070-10-M1 ，新增 A33P070-10-M2 for 威海</t>
  </si>
  <si>
    <t>A33P070-20→A33P070-20-M1，新增33P070-20-M2 for 威海</t>
  </si>
  <si>
    <t>A33P074→A33P074-M1 ，新增A33P074-M2 威海亿和  for 威海</t>
  </si>
  <si>
    <t>A33P076→A33P076-M1，新增A33P076-M2 威海亿和 for 威海</t>
  </si>
  <si>
    <t>TSPM061→TSPM061-M1，新增TSPM061-M2威海恒科 for 威海</t>
  </si>
  <si>
    <t>威海工厂BOM追加，以下物料新增二供料号（专供威海）
T131Q3061-S2/134Q3101-S2/A15P079-M2/A15T009-S2/TSFD160-S2/TSFM151-M2/TSFP164-M2/TSFP165-M2/TSFP170-M2
同时，光宝工厂所用以下物料料号增加后缀-S1.-M1
1131Q3061-S1/134Q3101-S1/A15T009-S1/TSFD160-S1/TSFM151-M1/TSFP164-M1/TSFP165-M1/TSFP170-M1</t>
  </si>
  <si>
    <t>A33P074-S1→A33P074-M1，新增一行A33P074-M2，并更新各配置下的打点</t>
  </si>
  <si>
    <t>A33P076→A33P076-M1，新增一行A33P076-M2，并更新各配置下的打点</t>
  </si>
  <si>
    <t>A33P086→A33P086-M1，新增一行A33P086-M2，并更新各配置下的打点</t>
  </si>
  <si>
    <t>A33P084→A33P084-M1，新增一行A33P084-M2，并更新各配置下的打点</t>
  </si>
  <si>
    <t>新增一行A33R086-S3</t>
  </si>
  <si>
    <t>111Q3081→111Q3081-S1，新增一行111Q3081-S2，并更新各配置下的打点</t>
  </si>
  <si>
    <t>TSPP099→TSPP099-M1，新增一行TSPP099-M2，并更新各配置下的打点</t>
  </si>
  <si>
    <t>新增一行A33R096-S3</t>
  </si>
  <si>
    <t>新增一行A33R097-S3</t>
  </si>
  <si>
    <t>零件材料更新如下：
TSCP505-00-S1     （ABS）/HF-630/UVS9W-G1895 → PC+ABS）/JH960-7700/  C9W-G2185
TSCP505-00-S2     （ABS）/HF-630/UVS9W-G1895 → PC+ABS）/JH960-7700/  C9W-G2185
TSCP505-10-S1      （ABS）/HF-630/UVS5A-G0288 → PC+ABS）/JH960-7700/  C5A-G0264
TSCP505-10-S2      （ABS）/HF-630/UVS5A-G0288 → PC+ABS）/JH960-7700/  C5A-G0264 
零件版本更新如下： 
TSCP505-00-S1    M →N
TSCP505-00-S2    M →N
TSCP505-10-S1    M →N
TSCP505-10-S2    M →N
TSCP504-00-S1    K →L
TSCP504-00-S2    K →L
TSCP504-10-S1    K →L
TSCP504-10-S2    K →L
TSCP507               M →N
TSCQ500              +→A
TSCQ501              +→A</t>
  </si>
  <si>
    <t>TSCP001 →TSCP001-M1，新增一行TSCP001-M2，新增一行TSCP001-M3，新增一行TSCP001-M4，并更新各配置下的打点</t>
  </si>
  <si>
    <t>111Q3101→111Q3101-S1，新增一行111Q3101-S2，并更新各配置下的打点</t>
  </si>
  <si>
    <t>133Q4061→133Q4061-S1，新增一行133Q4061-S2，并更新各配置下的打点</t>
  </si>
  <si>
    <t>TSCQ001→TSCQ001-S1，新增一行TSCQ001-S2，并更新各配置下的打点</t>
  </si>
  <si>
    <t>TSCP006→TSCP006-M1，新增一行TSCP006-M2，并更新各配置下的打点</t>
  </si>
  <si>
    <t>TSCP013→TSCP013-M1，新增一行TSCP013-M2，并更新各配置下的打点</t>
  </si>
  <si>
    <t>TSCM004→TSCM004-M1，新增一行TSCM004-M2，并更新各配置下的打点</t>
  </si>
  <si>
    <t>TSCP015→TSCP015-M1，新增一行TSCP015-M2，并更新各配置下的打点，云天化M90替代M90-44</t>
  </si>
  <si>
    <t>TSCP014→TSCP014-M1，新增一行TSCP014-M2，并更新各配置下的打点</t>
  </si>
  <si>
    <t>TS整机BOM--TSGM702加入一行，原TSGM702变为TSGM702-M1，新加行为TSGM702-M2
TS零售胶囊BOM--TSGM701加入一行，原TSGM701变为TSGM701-M1，新加行为TSGM701-M2</t>
  </si>
  <si>
    <t xml:space="preserve">
新增零件料号如下： 
TSCP507 →TSCP507-M1（亿和），新增两行TSCP507-M2（亿和）、TSCP507-M3（威海亿和），并更新各配置下的打点
 </t>
  </si>
  <si>
    <t>威海生产
删除 TSEE261-S1，TSEE261-S2，TSEE262-S1，TSEE262-S2，TSEE273-S1，TSEE273-S2，TSEE280-S1，TSEE280-S2，TSEE263-S1，TSEE263-S2，TSEE265-S1，TSEE265-S2，TSEE241-S1，TSEE241-S2，TSEE241-S3，TSEE241-S4，TSEE241-S9，TSEE241-S10，TSEE241-S11，TSEE241-S12，TSEE271-S1，TSEE271-S2，TSEE271-S3，TSEE271-S4，TSEE291-S1，TSEE291-S2，TSEE291-S3，TSEE291-S4，TSEE249-S1，TSEE249-S2，TSEE249-S3，TSEE249-S4，TSEE249-S9，TSEE249-S10，TSEE249-S11，TSEE249-S12，TSEE244-S1，TSEE244-S3，TSEE244-S5，TSEE244-S6，TSEE244-S7，TSEE244-S8，TSEE290-S1，TSEE290-S2，TSEE244-S9，TSEE244-S10，TSEE244-S11，TSEE244-S12，TSEE245-S1，TSEE245-S3
增加 
TSEE242-S2，TSEE268-S1，TSEE268-S2，TSEE268-S3，TSEE268-S4，TSEE269-S1，TSEE269-S2，TSEE269-S3，TSEE269-S4</t>
  </si>
  <si>
    <t>新增TSSX368-00，TSSX368-10，TSSX368-20，TSSX368-30，TSSX368-40应对威海生产，入库单位为1</t>
  </si>
  <si>
    <t>复制扫描所有子料号对应威海生产，入库单位为0</t>
  </si>
  <si>
    <t>114Q3101→114Q3101-S1，新增一行114Q3101-S2，并更新各配置下的打点</t>
  </si>
  <si>
    <t>V2.1</t>
  </si>
  <si>
    <t>欧洲版30ppm整机53050156(CV81Z-WDM2)标签追加
    TSTX409 其他模组：总模组(CV81Z-WDM2欧洲）
     ├TSTX429 环保信息标签组件（海外非俄整机） 0→1
     ├TSTD442整机进口商地址标签125*55 　　0→1
     ├TSTX417整机用铭牌标签组件（CV81Z-WDM2英文） 0→1
     └TSTX420整机用彩箱标签组件（CV81Z-WDM2英文） 0→1</t>
  </si>
  <si>
    <t>2.根据HW包装技术要求，信创零售耗材（CD81Z-G）/粉盒(CD81Z-F)用防拆标签变更
TSGX141/TSGX142/TSGX145/TSGX146
  ├TSGD287-S1/S2  防拆标签彩盒用45*30   1→０
  └TSGD310        防拆标签黄盒用60*30   0→1</t>
  </si>
  <si>
    <t>根据制程，机身二维码标签TSTD426/428接续由包装组件变更为扫描组件变更
TSTX401/TSTX402（其他模组CV81-WDM/CV81Z-WDM中文）
  └TSTD426      1→0
TSTX405/TSTX406/TSTX407/TSTX408/TSTX409/TSTX410/TSTX411/TSTX412（其他模组CV81-WDM2/CV81Z-WDM2海外）
  └TSTD428      1→0
TSSX361/368-00/TSSX361/368-10
  └TSTD426     0→1
TSSX361/368-30/TSSX361/368-40
    └TSTD428   0→1</t>
  </si>
  <si>
    <t>新增CV81-WDM中文门店样机SKU(53050119)，同时新增以下标签
     TSTX413（其他模组CV81-WDM/CV81Z-WDM中文）
      ├TSTX448  整机用铭牌标签组件（CV81-WDM中文样机）   0→1
      └TSTX449  整机用彩箱标签组件（CV81-WDM中文样机）   0→1</t>
  </si>
  <si>
    <t>供应商信息订正
132Q2251 、111Q3083  光宝→焱瑞
312Q0511、311Q0511 、611Q6002、211Q0401光宝→康扬</t>
  </si>
  <si>
    <t>威海工厂相关零件，料号变更如下：
一、505下盖：
TSCP505-00-S1-------------TSCP505-00-M1---深圳亿和
                         -------------TSCP505-00-M2---威海亿和（移模）
TSCP505-00-S2-------------TSCP505-00-M3---恒毅盛
TSCP505-10-S1-------------TSCP505-10-M1---深圳亿和
                         -------------TSCP505-10-M2---威海亿和（移模）
TSCP505-10-S2-------------TSCP505-10-M3---恒毅盛
二、512纸盒后盖：
TSCP512-S1-------------TSCP505-M1--威海亿和（移模）
TSCP512-S2-------------TSCP505-M2--恒毅盛
三、518 下盖：后：右：
TSCP518-S1-------------TSCP518-M1--威海亿和（移模）
TSCP518-S2-------------TSCP518-M2--恒毅盛
四、519 下盖：后：左：
TSCP519-S1-------------TSCP519-M1--威海亿和（移模）
TSCP519-S2-------------TSCP519-M2--恒毅盛
五、508  排纸延长板：大：
TSCP508-------------TSCP508-M1--深圳亿和
              -------------TSCP508-M2--威海亿和（新开模具）
六、前盖组件
TSCX504-00-S1-------------TSCX504-00-M1---------威海亿和
  TSCP517-00-S1--------------TSCP517-00-M1-------威海亿和（移模）
  TSCP513-00-S1--------------TSCP513-00-M1-------威海亿和（移模）
TSCX504-00-S2-------------TSCX504-00-M2---------恒毅盛
  TSCP517-00-S2--------------TSCP517-00-M2-------恒毅盛
  TSCP513-00-S2--------------TSCP513-00-M2-------恒毅盛
TSCX504-10-S1-------------TSCX504-10-M1---------威海亿和
  TSCP517-10-S1--------------TSCP517-10-M1-------威海亿和（移模）
  TSCP513-10-S1--------------TSCP513-10-M1-------威海亿和（移模）
TSCX504-10-S2-------------TSCX504-10-M2---------恒毅盛
  TSCP517-10-S2--------------TSCP517-10-M2-------恒毅盛
  TSCP513-10-S2--------------TSCP513-10-M2-------恒毅盛</t>
  </si>
  <si>
    <t>V2.2</t>
  </si>
  <si>
    <t>泰山all</t>
  </si>
  <si>
    <t>威海工厂对应，以下料号更新
1.504后盖
   TSCP504-00-S1-------------TSCP504-00-M1---深圳亿和
   TSCP504-00-S2-------------TSCP504-00-M2---威海恒毅盛（移模）
   TSCP504-10-S1-------------TSCP504-10-M1---深圳亿和
   TSCP504-10-S2-------------TSCP504-10-M2---威海恒毅盛（移模）
2.前门组件
   TSCX504-00-M1/M2--------TSCX504-00
   TSCX504-10-M1/M2--------TSCX504-10
3.给纸盒底座
    TSPP064-10-M1  新增
    TSPP064-00-M2  新增
4.保修卡
   TSTD408--------TSTD408-S1(深圳裕同）TSTD408-S2(烟台裕同)
   TSTD418--------TSTD418-S1(深圳裕同）TSTD418-S2(烟台裕同)
5.纸护角
   A39D318--------A39D318-S1(光宝）A39D318-S2(奥特玛特)</t>
  </si>
  <si>
    <t>keypart物料追记</t>
  </si>
  <si>
    <t>捷普OCP+NFC的Scanner料号新增（专供威海）
TSSX369-00(捷普国内28ppm)
TSSX369-10(捷普国内30ppm)
TSSX369-20(捷普国内信创30ppm)
TSSX369-30(捷普海外28ppm)
TSSX369-40(捷普海外30ppm)</t>
  </si>
  <si>
    <t>电子</t>
  </si>
  <si>
    <t>1.将OCP板，蓝牙板，NFC板由电气系移到扫描系
2.威海生产扫描系TSSX369加入捷普OCP板，NFC板
3.威海生产扫描系TSSX368加入新康威OCP板，NFC板</t>
  </si>
  <si>
    <t>ME</t>
  </si>
  <si>
    <t>115Q3061-S1/S2 →115Q3061　　统一由焱瑞供应</t>
  </si>
  <si>
    <t>ECR-TS2201401  保修卡（海外）TSTD409印刷内容变更   版本+→A</t>
  </si>
  <si>
    <t>ECR-TS2201402 快速安装指南TSTD407/417印刷内容变更 
   TSTD407 快速安装指南（CV81-WDM中文） 版本D→E
   TSTD417 快速安装指南（CV81Z-WDM中文） 版本B→C</t>
  </si>
  <si>
    <t xml:space="preserve">ECR-TS2202403 整机/耗材中箱标签中WIP No.格式变更及整机外箱标签中追加CartonID二维码，同时中文门店样机用标签新增
 1.外箱标签中WIP No.格式变更： XXXXXXXX/XXX→/XXXXXXXX
  ●对象料号：
          TSTX444  栈板标签组件   +→A
          TSGX451  硒鼓用中箱标签组件(海外非俄)    +→A
    2.外箱标签中追加CartonID二维码  
     ●对象料号：
          TSTX419    整机用彩箱标签组件(CV81-WDM2英文)  A→B
          TSTX427    整机用彩箱标签组件(CV81-WDM2俄文） A→B
          TSTX431    整机用彩箱标签组件(CV81-WDM2欧洲) A→B
          TSTX442    整机用彩箱标签组件(CV81Z-LDM中文) A→B
    3.外箱标签中WIP No.格式变更XXXXXXXX/XXX→/XXXXXXXX，同时追加CartonID二维码
      ●对象料号：
          TSTX420  整机用彩箱标签组件(CV81Z-WDM2英文)  +→A
          TSTX428  整机用彩箱标签组件(CV81Z-WDM2俄文) +→A
          TSTX441  整机用彩箱标签组件(CV81-WDM中文) +→A
          TSTX443  整机用彩箱标签组件(CV81Z-WDM中文) +→A
   4.以上变更的同时，2C中文门店样机用铭牌标签和外箱标签新增
      ●对象料号：
          TSTX448  整机用铭牌标签组件（CV81-WDM中文样机）
          TSTX449  整机用彩箱标签组件(CV81-WDM中文样机)
</t>
  </si>
  <si>
    <t>V2.3</t>
  </si>
  <si>
    <t>泰山信创单功能
 TSTD403  缓冲EPS: SFP→缓冲EPS: SFP(左)    2→１
  TSTD404  PE袋: SFP→缓冲EPS: SFP(右)  
  TSTD443  PE袋: SFP   0→１（新增）</t>
  </si>
  <si>
    <t>泰山信创多功能
 TSTD419  用户手册   1→0　（废除）</t>
  </si>
  <si>
    <t>泰山整机/泰山AIO：删除TSGR121-S2，TSGR121-S1→TSGR121，删除A14M011-S2，A14M011-S1 →A14M011，
删除A14R007-S2，A14R007-S1 →A14R007,删除A14C004-S2，A14C004-S1 →A14C004</t>
  </si>
  <si>
    <t>ECR-TS22002406 整机2C和2B中文用保修卡TSTD408/TSTD418及俄罗斯版铭牌标签TSTX425/TSTX426内容变更
1.TSTD408-S1/TSTD408-S2   印刷内容变更   版本 A→B
2.TSTX402  包装模组：总模组（CV81Z-WDM中文）C→D
      ├TSTD418-S1/TSTD418-S2 废除　1→0
      └ TSTD413-S1/TSTD413-S2 保修卡（CV81Z系列中文）　0→1
3.TSTX425/TSTX426        版本 + → A</t>
  </si>
  <si>
    <t>ECR-TS22002411 A69D271/TSTX422/423/424/448标签物料二维码订正&amp;俄罗斯2B零售硒鼓粉盒铭牌标签TSGX441/446公司信息变更
1.由于铭牌标签纸中物料二维码内容漏了"D"字，所以进行订正。
             A69D271-S1  版本 A → B
            A69D271-S2   版本 A → B
             TSTX422  版本 A → B
             TSTX423  版本 + → A
             TSTX424  版本 A → B
             TSTX448  版本 + → A
2.华为需求变更，俄罗斯2B零售硒鼓粉盒的铭牌标签中公司信息变更。
             TSGX441/446        版本 + → A</t>
  </si>
  <si>
    <t>泰山整机BOM：密封胶单位 ml →g（与领像统一）
泰山AIO：添加EP辅料511Q5013(密封胶)/511Q5014(滑石粉)</t>
  </si>
  <si>
    <t># HIPS新材料验证-新增临时料号
TSCP505-00-M1-1        SFP下盖-白-金发料     深圳亿和  0→1
TSCP505-00-M1-2        SFP下盖-白-联桥料     深圳亿和  0→1
TSCP505-00-M3-1        SFP下盖-白-金发料     恒毅盛  0→1
TSCP505-00-M3-2        SFP下盖-白-联桥料     恒毅盛  0→1
TSCP505-10-M1-1        SFP下盖-灰-金发料     深圳亿和  0→1
TSCP505-10-M1-2        SFP下盖-灰-联桥料     深圳亿和  0→1
TSCP505-10-M3-1        SFP下盖-灰-金发料     恒毅盛  0→1
TSCP505-10-M3-2        SFP下盖-灰-联桥料     恒毅盛  0→1
TSCP504-00-M1-1        SFP后盖-白-金发料     深圳亿和  0→1
TSCP504-00-M1-2        SFP后盖-白-联桥料     深圳亿和  0→1
TSCP504-00-M2-1        SFP后盖-白-金发料     威海恒毅盛  0→1
TSCP504-00-M2-2        SFP后盖-白-联桥料     威海恒毅盛  0→1
TSCP504-10-M1-1        SFP后盖-灰-金发料     深圳亿和  0→1
TSCP504-10-M1-2        SFP后盖-灰-联桥料     深圳亿和  0→1
TSCP504-10-M2-1        SFP后盖-灰-金发料     威海恒毅盛  0→1
TSCP504-10-M2-2        SFP后盖-灰-联桥料     威海恒毅盛  0→1
TSCP513-00-M1-1        SFP前盖-白-金发料     深圳亿和  0→1
TSCP513-00-M1-2        SFP前盖-白-联桥料     深圳亿和  0→1
TSCP513-00-M2-1        SFP前盖-白-金发料     威海恒毅盛  0→1
TSCP513-00-M2-2        SFP前盖-白-联桥料     威海恒毅盛  0→1
TSCP513-10-M1-1        SFP前盖-灰-金发料     深圳亿和  0→1
TSCP513-10-M1-2        SFP前盖-灰-联桥料     深圳亿和  0→1
TSCP513-10-M2-1        SFP前盖-灰-金发料     威海恒毅盛  0→1
TSCP513-10-M2-2        SFP前盖-灰-联桥料     威海恒毅盛  0→1</t>
  </si>
  <si>
    <t>TSPP064-00-M1-1 for 金发    新增</t>
  </si>
  <si>
    <t>TSPP064-10-M1-2 for 联桥 新增</t>
  </si>
  <si>
    <t>TSPP064-00-M2-2 for 联桥  新增</t>
  </si>
  <si>
    <t>TSPP064-10-M2-1 for 金发 新增</t>
  </si>
  <si>
    <t>TSPP065-10-M1-1for 金发    新增</t>
  </si>
  <si>
    <t>TSPP065-10-M1-2for 联桥 新增</t>
  </si>
  <si>
    <t>TSPP065-20-M1-1for 金发    新增</t>
  </si>
  <si>
    <t>TSPP065-20-M1-2for 联桥 新增</t>
  </si>
  <si>
    <t>TSPP066-10-M1-1for 金发    新增</t>
  </si>
  <si>
    <t>TSPP066-10-M1-2for 联桥 新增</t>
  </si>
  <si>
    <t>TSPP066-20-M1-1for 金发    新增</t>
  </si>
  <si>
    <t>TSPP066-20-M1-2for 联桥 新增</t>
  </si>
  <si>
    <t>TSPP077-00-1for 金发    新增</t>
  </si>
  <si>
    <t>TSPP077-00-2for 联桥 新增</t>
  </si>
  <si>
    <t>TSPP077-10-1for 金发    新增</t>
  </si>
  <si>
    <t>TSPP077-10-2for 联桥 新增</t>
  </si>
  <si>
    <t>A33P070-10-M1-1for 金发    新增</t>
  </si>
  <si>
    <t>A33P070-10-M1-2for 联桥 新增</t>
  </si>
  <si>
    <t>A33P070-20-M1-1for 金发    新增</t>
  </si>
  <si>
    <t>A33P070-20-M1-2for 联桥 新增</t>
  </si>
  <si>
    <t xml:space="preserve">TSPX061-00-SFP  白色 新增组件  </t>
  </si>
  <si>
    <t xml:space="preserve">TSPX061-10-SFP 灰色 新增组件  </t>
  </si>
  <si>
    <t xml:space="preserve">TSPX062-SFP 新增组件  </t>
  </si>
  <si>
    <t xml:space="preserve">TSPX063-00-SFP  白色 新增组件  </t>
  </si>
  <si>
    <t xml:space="preserve">TSPX063-10-SFP灰色 新增组件  </t>
  </si>
  <si>
    <t>罗碧</t>
  </si>
  <si>
    <t>泰山新产品BOM追加
整机单功能2C（中国，欧洲，沙特，俄罗斯，菲律宾）
零售硒鼓&amp;粉盒2C（中国，海外非俄，俄罗斯）</t>
  </si>
  <si>
    <t xml:space="preserve">
TSCP526             铰链：左上盖               1→0
TSCP526-00      铰链：左上盖-MFP       0→1
TSCP526-01      铰链：左上盖-SFP       0→1
TSCP531             装饰盖：单功能                   1→0
TSCP531-10      装饰盖：单功能-信创版      0→1
TSCP531-20      装饰盖：单功能-通用版      0→1
TSCD513             BT板ESD泡棉               0→1   
</t>
  </si>
  <si>
    <t>TSCM009，TSCM020更新在威海生产BOM的打点</t>
  </si>
  <si>
    <t>A69D273-S1, A69D287-S1,A69D293,A69D294,TSTX446 更新在单功能机的BOM打点</t>
  </si>
  <si>
    <t>给纸系</t>
  </si>
  <si>
    <t>413Q4003更新在单功能机的BOM打点</t>
  </si>
  <si>
    <t>更新TSGP148以及EP 部分的打点问题</t>
  </si>
  <si>
    <t>V2.4</t>
  </si>
  <si>
    <t>泰山单功能和多功能BOM分开</t>
  </si>
  <si>
    <t>V2.5</t>
  </si>
  <si>
    <t>泰山单功能机操作信息说明标签追加
 新增     TSCD514 操作信息说明标签（中文）
 新增     TSCD515 操作信息说明标签（英文）</t>
  </si>
  <si>
    <t>冯泉</t>
  </si>
  <si>
    <t>A31E003A→C版本（单功能/多功能）</t>
  </si>
  <si>
    <t xml:space="preserve">
单功能机BOM：添加整理料号，如下：
TSCP505-00-M1
TSCP505-00-M2
TSCP505-00-M3
TSCP505-10-M2
TSCP504-00-M1
TSCP504-00-M2
TSCP512-M2
TSCP519-M2
TSCP518-M2
TSCX504-00
TSCP517-00-M1
TSCP513-00-M1
TSCP517-00-M2
TSCP513-00-M2
TSCP517-10-M1
TSCP513-10-M1
</t>
  </si>
  <si>
    <t>单功能BOM更新（料号变更）
  前盖标贴：CV81-WDP中文    TSCD512→TSCD516
  前盖标贴：CV81-WDP2英文　TSCD513→TSCD517</t>
  </si>
  <si>
    <t>V2.6</t>
  </si>
  <si>
    <t>郭凤奎</t>
  </si>
  <si>
    <t>所有设计鼓盒清洁贴片A14D021 版本升级C-&gt;D  内容为双面胶独家指定使用日东5000NS</t>
  </si>
  <si>
    <t xml:space="preserve">
单功能机BOM：由于不使用联桥料，删除料号如下：
TSCP505-00-M1-2        SFP下盖-白-联桥料     深圳亿和  1→0
TSCP505-00-M3-2        SFP下盖-白-联桥料     恒毅盛 1→0
TSCP505-10-M1-2        SFP下盖-灰-联桥料     深圳亿和  1→0
TSCP505-10-M3-2        SFP下盖-灰-联桥料     恒毅盛  1→0
TSCP504-00-M1-2        SFP后盖-白-联桥料     深圳亿和 1→0
TSCP504-00-M2-2        SFP后盖-白-联桥料     威海恒毅盛  1→0
TSCP504-10-M1-2        SFP后盖-灰-联桥料     深圳亿和  1→0
TSCP504-10-M2-2        SFP后盖-灰-联桥料     威海恒毅盛  1→0
TSCP513-00-M1-2        SFP前盖-白-联桥料     深圳亿和  1→0
TSCP513-00-M2-2        SFP前盖-白-联桥料     威海恒毅盛  1→0
TSCP513-10-M1-2        SFP前盖-灰-联桥料     深圳亿和  1→0
TSCP513-10-M2-2        SFP前盖-灰-联桥料     威海恒毅盛  1→0</t>
  </si>
  <si>
    <t>取纸</t>
  </si>
  <si>
    <t>TSPP064-10-M1-2 for 联桥 新增  → 删除</t>
  </si>
  <si>
    <t>TSPP064-00-M2-2 for 联桥  新增→ 删除</t>
  </si>
  <si>
    <t>TSPP065-10-M1-2for 联桥   新增→ 删除</t>
  </si>
  <si>
    <t>TSPP065-20-M1-2for 联桥    新增→ 删除</t>
  </si>
  <si>
    <t>TSPP066-10-M1-2for 联桥    新增→ 删除</t>
  </si>
  <si>
    <t>TSPP066-20-M1-2for 联桥    新增→ 删除</t>
  </si>
  <si>
    <t>TSPP077-00-2for 联桥   新增→ 删除</t>
  </si>
  <si>
    <t>TSPP077-10-2for 联桥金发    新增→ 删除</t>
  </si>
  <si>
    <t>A33P070-10-M1-2for 联桥发    新增→ 删除</t>
  </si>
  <si>
    <t>A33P070-20-M1-2for 联桥    新增→ 删除</t>
  </si>
  <si>
    <t>A33C061
A33P063
A33D061   信创机型打点取消，TSPP065-10-M1-1取消信创机型打点</t>
  </si>
  <si>
    <t>泰山随机硒鼓 临时出货43003251BOM 新增
同时，新增TSGD15 硒鼓用彩盒（无印刷黄盒）</t>
  </si>
  <si>
    <t>信创多功能整机CV81Z-LDM的HW整机编码53050096→53050200</t>
  </si>
  <si>
    <t>泰山随机硒鼓 临时出货43003251子组件变更
    TSGX131→TSGX168
     TSGX133→TSGX169</t>
  </si>
  <si>
    <t>泰山信创多功能光碟TSTD424   版本上升+→A</t>
  </si>
  <si>
    <t xml:space="preserve"> 新增   泰山多功能菲律宾铭牌标签组件及铭牌标签纸
  TSTX408    包装模组：总模组（CV81-WDM2菲律宾）版本： B→C
     ├TSTX419    整机用彩箱标签组件（CV81-WDM2英文）   0→1 
     └TSTX463   整机用铭牌标签组件(CV81-WDM2菲律宾）   0→1    新增
        └A69D295 整机铭牌标签纸104*22mm(81-NTC)    0→1    新增
    TSTX412    包装模组：总模组（CV81-WDM2菲律宾）版本： A→B
     ├TSTX420    整机用彩箱标签组件（CV81Z-WDM2英文）   0→1 
     └TSTX464   整机用铭牌标签组件(CV81Z-WDM2菲律宾）   0→1    新增
        └A69D296 整机铭牌标签纸104*22mm(81Z-NTC)    0→1    新增</t>
  </si>
  <si>
    <t>ECR-A12202174  因公司更名，小新整机所涉及包装箱印刷内容变更&amp;及声明函追加
   外装箱   A29Q038/A29Q037/A29Q041/A19Q036/A19Q023    版本 +→A
   其他模组总组立A29X110/A29X109/A29X123/A19X109/A19X122      版本 +→A
                  └A19Q081 公司更名声明函    0→1    新增</t>
  </si>
  <si>
    <t xml:space="preserve">
泰山单功能机BOM：
1、A41P015 排纸压板       换成       A31P015 排纸压板
2、TSCP508-M2 删除（原定威海开复制模，目前暂未定）</t>
  </si>
  <si>
    <t>TSSS361删除，PCNTS2201393</t>
  </si>
  <si>
    <t>TSCM004-M2，供应商修改， 威海珠海日东-&gt;威海恒科。零件清单是正确的。
TSCP001-M4，供应商修改， 恒毅盛-&gt;威海恒毅盛。</t>
  </si>
  <si>
    <t>泰山多功能/单功能胶囊，TSGM701-M2供应商更正：威海日东-&gt;威海恒科
泰山多功能/单功能整机，泰山多功能/单功能AIO，211Q0301供应商更正：康扬-&gt;华凯</t>
  </si>
  <si>
    <t>罗碧</t>
    <phoneticPr fontId="1" type="noConversion"/>
  </si>
  <si>
    <t>全部</t>
    <phoneticPr fontId="1" type="noConversion"/>
  </si>
  <si>
    <t>零件清单供应商信息整理，BOM公式刷新</t>
    <phoneticPr fontId="1" type="noConversion"/>
  </si>
  <si>
    <t>TSSP375删除，这个料量产前就不用了</t>
  </si>
  <si>
    <t>V2.8</t>
  </si>
  <si>
    <t>All</t>
  </si>
  <si>
    <t>泰山多功能整机新增CV81马来西亚版量产料号53050191</t>
  </si>
  <si>
    <t>ECRTS2203424   TSGD274_AIO粉盒用右缓冲材  形状变更，防止弹片变形对策
  TSGD274  版本B→ｃ</t>
  </si>
  <si>
    <t>ECRTS2203425   信创多功能 宣传名变更  商用激光一体机 →擎云P5 激光多功能一体机。所以一些物料印刷内容变更
   TSGD302    硒鼓用彩盒（信创多功能中文）+→A
   TSGD306    胶囊粉筒1支装用彩盒（信创多功能中文）+→A
   TSTD434    包装外箱CV81Z-LDM）+→A
   TSTD424    CD-ROM（CV81Z-LDM中文）A→B
   TSTX423    整机用铭牌标签组件（CV81Z-LDM中文）A→B
   TSTX442    整机用彩箱标签组件（CV81Z-LDM中文）B→C</t>
  </si>
  <si>
    <t>泰山多功能整机新增CV81马来西亚版量产料号53050191
包装新增物料
B9A1A013   包装模组：总模组(CV81-WDM2马来西亚）
  ├B9B1A066  整机用铭牌标签组件(CV81-WDM2马来西亚）
    　　└P3M1S001  整机铭牌标签纸104X22mm(UKCA+SIRIM)
   ├B9B1A067   进口商地址标签组件(英国荷兰）
   └B9B1A068   整机用彩箱标签组件（CV81-WDM2马来西亚）</t>
  </si>
  <si>
    <t>V3.1</t>
  </si>
  <si>
    <t>排纸
(泰山单功能&amp;多功能）</t>
  </si>
  <si>
    <t>TSPP082版本纠错C→D</t>
  </si>
  <si>
    <t>TSPP081版本纠错C→D</t>
  </si>
  <si>
    <t>ECR_ TS2204429：TSPP084版本C→D，A33P097版本C→D</t>
  </si>
  <si>
    <t>排纸
（泰山单功能）</t>
  </si>
  <si>
    <t>TSPX081组件下，新增111Q3081-S2，并更新华南、威海的打点</t>
  </si>
  <si>
    <t>TSPX082组件下，新增111Q3081-S2，并更新华南、威海的打点</t>
  </si>
  <si>
    <t>A33X085组件下，新增A33P086-M2，并更新华南、威海的打点</t>
  </si>
  <si>
    <t>TSPX084组件下，新增A33P076-M2、A33R086-S3，并更新华南、威海的打点</t>
  </si>
  <si>
    <t>TSPX087组件下，新增A33C090-M2，并更新华南、威海的打点</t>
  </si>
  <si>
    <t>TSPX086组件下，新增TSPP084-M2，并更新华南、威海的打点</t>
  </si>
  <si>
    <t>双面
（泰山单功能）</t>
  </si>
  <si>
    <t>TSPX101组件下，新增A33P074-M2，并更新华南、威海的打点</t>
  </si>
  <si>
    <t>TSPX099组件下，新增A33R096-S3，并更新华南、威海的打点</t>
  </si>
  <si>
    <t>TSPX097组件下，新增TSPP099-M2，并更新华南、威海的打点</t>
  </si>
  <si>
    <t>TSPX0100组件下，新增A33R097-S3，并更新华南、威海的打点</t>
  </si>
  <si>
    <t>SFP BOM</t>
  </si>
  <si>
    <t>TSPP064-00-M1-1→R2P1P001  图面版本升级为H</t>
  </si>
  <si>
    <t>TSPP064-10-M2-1→R2P1P002 图面版本升级为H</t>
  </si>
  <si>
    <t>TSPP065-10-M1-1→R2P1P003 图面版本升级为B</t>
  </si>
  <si>
    <t>TSPP065-20-M1-1→R2P1P004 图面版本升级为B</t>
  </si>
  <si>
    <t>TSPP066-10-M1-1→R2P1P005 图面版本升级为B</t>
  </si>
  <si>
    <t>TSPP066-20-M1-1→R2P1P006 图面版本升级为B</t>
  </si>
  <si>
    <t>TSPP077-00-1→R2P1P007 图面版本升级为C</t>
  </si>
  <si>
    <t>TSPP077-10-1→R2P1P008 图面版本升级为C</t>
  </si>
  <si>
    <t>A33P070-10-M1-1→R2P1P009 图面版本升级为F</t>
  </si>
  <si>
    <t>A33P070-20-M1-1→R2P1P010 图面版本升级为F</t>
  </si>
  <si>
    <t>A33C061-S3→B8P10001 图面版本升级为E</t>
  </si>
  <si>
    <t>A33D061-S3→L6P1D001</t>
  </si>
  <si>
    <t>C33P076→L6P1P011 图面版本升级为C</t>
  </si>
  <si>
    <t>A13D027-S2→L6P1D002 图面版本升级为B</t>
  </si>
  <si>
    <t>A33R061-S1，A33R061-S2→A33R061</t>
  </si>
  <si>
    <t>A33P074-M1→A33P074</t>
  </si>
  <si>
    <t>A33P076-M1→A33P076</t>
  </si>
  <si>
    <t>A33P075-M1→A33P075</t>
  </si>
  <si>
    <t>TSPX061-00-SFP→B8P1XS01</t>
  </si>
  <si>
    <t>TSPX061-10-SFP→B8P1XS02</t>
  </si>
  <si>
    <t>TSPX062-SFP→B8P1XS03</t>
  </si>
  <si>
    <t>TSPP061-M1→TSPP061</t>
  </si>
  <si>
    <t>A33P062-M2→A33P062</t>
  </si>
  <si>
    <t>TSPX063-00-SFP→B8P1XS04</t>
  </si>
  <si>
    <t>TSPX063-10-SFP→B8P1XS05</t>
  </si>
  <si>
    <t>A33R061-S3不存在，删除</t>
  </si>
  <si>
    <t>TSPX064→B8P1XM06</t>
  </si>
  <si>
    <t>驱动（SFP&amp;MFP同时修改）</t>
  </si>
  <si>
    <t xml:space="preserve">TSDX041→B8D1X001
A32E032-S1→A32E032
A32E032-S2→A32E032
111Q3101-S1→111Q3101
111Q3101-S2→111Q3101
TSDP051-M1→TSDP051
TSDP051-M2→TSDP051
121Q3061-S1→121Q3061
121Q3061-S2→121Q3061
TSDX047→B8D1X002
TSDX044→B8D1X003
222Q0601--S1→222Q0601
222Q0601-S2→222Q0601
A32Q031-S1→A32Q031
A32Q031-S2→A32Q031
TSDX042→B8D1X004
C32E001-S1→C32E001
C32E001-S2→C32E001
132Q3052-S1→132Q3052
132Q3052-S2→132Q3052
TSDM043→B8D10005  图面版本升级为C
TSDX045→B8D1X005
</t>
  </si>
  <si>
    <t>泰山多功能整机/AIO：S1/S2，M1、M2、M3信息维护，新料号信息维护
泰山单功能整机/零售AIO/零售胶囊：复制泰山多功能部分新料号信息
泰山多功能整机/AI,O删除恒久OPC（TSGR124-S2/L6G1R002,量产后再导入）</t>
  </si>
  <si>
    <t>泰山多功能整机：S1/S2，M1、M2、M3信息维护，新料号信息维护
泰山扫描零件清单信息维护</t>
  </si>
  <si>
    <t>威海新料号（泰山多功能BOM）：
##组件号：B8K1X00#
B8K1X001-----&gt;B8K1XA01 (中国)外壳：MF：总组立：灰白色
B8K1X002-----&gt;B8K1XA02 (中国)外壳：MF：总组立：灰色
B8K1X003-----&gt;B8K1XA03(海外)外壳：MF：总组立：灰白色
B8K1X004-----&gt;B8K1XA04 (海外)外壳：MF：总组立：灰色
B8K1X005-----&gt;B8K1XA05 (信创)外壳：MF：总组立：灰色
B8K1X006-----&gt;B8K1XA06 盖板：下：外盖：组立：灰白色
B8K1X007-----&gt;B8K1XA07 盖板：下：外盖：组立：灰色
B8K1X008-----&gt;B8K1XA08 链接臂组件
B8K1X009-----&gt;B8K1XA09 MF机上盖：组件
##零件号：L6K1P00#
一、下盖：
TSCP505-00-M1-----L6K1P001-----&gt;L6K1PA01 深圳亿和
TSCP505-00-M2-----L6K1P001-----&gt;L6K1PA01 威海亿和
TSCP505-00-M3-----L6K1P001-----&gt;L6K1PA01 恒毅盛
TSCP505-10-M1-----L6K1P002-----&gt;L6K1PA02 深圳亿和
TSCP505-10-M2-----L6K1P002-----&gt;L6K1PA02 威海亿和
TSCP505-10-M3-----L6K1P002-----&gt;L6K1PA02 恒毅盛
二、后盖
TSCP504-00-M1-----L6K1P003-----&gt;L6K1PA03 深圳亿和
TSCP504-00-M2-----L6K1P003-----&gt;L6K1PA03 威海恒毅盛
TSCP504-10-M1-----L6K1P004-----&gt;L6K1PA04 深圳亿和
TSCP504-10-M2-----L6K1P004-----&gt;L6K1PA04 威海恒毅盛
三、前盖组件
TSCP517-00-M1-----L6K1P005-----&gt;L6K1PA05 威海亿和
TSCP517-00-M2-----L6K1P005-----&gt;L6K1PA05 恒毅盛
TSCP517-10-M1-----L6K1P006-----&gt;L6K1PA06 威海亿和
TSCP517-10-M2-----L6K1P006-----&gt;L6K1PA06 恒毅盛 
TSCP513-00-M1-----L6K1P007-----&gt;L6K1PA07 威海亿和
TSCP513-00-M2-----L6K1P007-----&gt;L6K1PA07 恒毅盛
TSCP513-10-M1-----L6K1P008-----&gt;L6K1PA08 威海亿和
TSCP513-10-M2-----L6K1P008-----&gt;L6K1PA08 恒毅盛</t>
  </si>
  <si>
    <t>泰山多功能整机 威海生产BOM删除TSEE260</t>
  </si>
  <si>
    <t>泰山多功能信创整机，华南生产删除TSEE260</t>
  </si>
  <si>
    <t>威海新料号（泰山单功能BOM）：
##组件号：B8K1XA0#
B8K1X008-----&gt;B8K1XA08 链接臂组件
TSCX507-00-----&gt;B8K1XA10 (中国)外壳：SF：总组立：灰白色
TSCX507-10-----&gt;B8K1XA11  (中国)外壳：SF：总组立：灰色
TSCX509-00-----&gt;B8K1XA12 (海外)外壳：SF：总组立：灰白色
TSCX505-10-----&gt;B8K1XA13 组立：SFP上盖-信创版
TSCX505-20-----&gt;B8K1XA14  组立：SFP上盖-通用版
##零件号：L6K1PA0#
一、下盖：
TSCP505-00-M1-----L6K1P001-----&gt;L6K1PA01 深圳亿和
TSCP505-00-M2-----L6K1P001-----&gt;L6K1PA01 威海亿和
TSCP505-00-M3-----L6K1P001-----&gt;L6K1PA01 恒毅盛
TSCP505-10-M1-----L6K1P002-----&gt;L6K1PA02 深圳亿和
TSCP505-10-M2-----L6K1P002-----&gt;L6K1PA02 威海亿和
TSCP505-10-M3-----L6K1P002-----&gt;L6K1PA02 恒毅盛
二、后盖
TSCP504-00-M1-----L6K1P003-----&gt;L6K1PA03 深圳亿和
TSCP504-00-M2-----L6K1P003-----&gt;L6K1PA03 威海恒毅盛
TSCP504-10-M1-----L6K1P004-----&gt;L6K1PA04 深圳亿和
TSCP504-10-M2-----L6K1P004-----&gt;L6K1PA04 威海恒毅盛
三、前盖组件
TSCP517-00-M1-----L6K1P005-----&gt;L6K1PA05 威海亿和
TSCP517-00-M2-----L6K1P005-----&gt;L6K1PA05 恒毅盛
TSCP517-10-M1-----L6K1P006-----&gt;L6K1PA06 威海亿和
TSCP517-10-M2-----L6K1P006-----&gt;L6K1PA06 恒毅盛 
TSCP513-00-M1-----L6K1P007-----&gt;L6K1PA07 威海亿和
TSCP513-00-M2-----L6K1P007-----&gt;L6K1PA07 恒毅盛
TSCP513-10-M1-----L6K1P008-----&gt;L6K1PA08 威海亿和
TSCP513-10-M2-----L6K1P008-----&gt;L6K1PA08 恒毅盛
临时料号：R2K1PA0#
TSCP505-00-M1-1--&gt; R2K1PA01	SFP下盖-白-金发料
TSCP505-00-M3-1--&gt;	R2K1PA01	SFP下盖-白-金发料
TSCP505-10-M1-1--&gt;	R2K1PA02	SFP下盖-灰-金发料
TSCP505-10-M3-1--&gt;	R2K1PA02	SFP下盖-灰-金发料
TSCP504-00-M1-1--&gt;	R2K1PA03	SFP后盖-白-金发料
TSCP504-00-M2-1--&gt;	R2K1PA03	SFP后盖-白-金发料
TSCP504-10-M1-1--&gt;	R2K1PA04	SFP后盖-灰-金发料
TSCP504-10-M2-1--&gt;	R2K1PA04	SFP后盖-灰-金发料
TSCP513-00-M1-1--&gt;	R2K1PA05	SFP前盖-白-金发料
TSCP513-00-M2-1--&gt;	R2K1PA05	SFP前盖-白-金发料
TSCP513-10-M1-1--&gt;	R2K1PA06	SFP前盖-灰-金发料
TSCP513-10-M2-1--&gt;	R2K1PA06	SFP前盖-灰-金发料</t>
  </si>
  <si>
    <t>排纸
（泰山单功能&amp;多功能）</t>
  </si>
  <si>
    <t>TSPX081组件下，111Q3081-S2的打点全部移至111Q3081-S1的一行</t>
  </si>
  <si>
    <t>TSPX082组件下，111Q3081-S2的打点全部移至111Q3081-S1的一行</t>
  </si>
  <si>
    <t>A33X085组件下，A33P086-M2的打点全部移至A33P086-M1的一行</t>
  </si>
  <si>
    <t>TSPX084组件下，A33P076-M2、A33R086-S2、A33R086-S3的打点全部移至A33P076-M1、A33R086-S1的一行</t>
  </si>
  <si>
    <t>TSPX087组件下，A33C090-M2的打点全部移至A33C090-M1的一行</t>
  </si>
  <si>
    <t>TSPX086组件下，TSPP084-M2的打点全部移至TSPP084-M1的一行</t>
  </si>
  <si>
    <t>TSPX086组件下，删除TSPP084-M2，打点全部移至TSPP084-M1的一行</t>
  </si>
  <si>
    <t>双面
（泰山单功能&amp;多功能）</t>
  </si>
  <si>
    <t>TSPX101组件下，A33P074-M2的打点全部移至A33P074-M1的一行</t>
  </si>
  <si>
    <t>TSPX099组件下，A33R096-S2、A33R096-S3的打点全部移至A33R096-S1的一行</t>
  </si>
  <si>
    <t>TSPX097组件下，TSPP099-M2的打点全部移至TSPP099-M1的一行</t>
  </si>
  <si>
    <t>TSPX0100组件下，A33R097-S3的打点全部移至A33R097-S1的一行</t>
  </si>
  <si>
    <t>本体（泰山单功能&amp;多功能</t>
  </si>
  <si>
    <t>TSCX001→B8C1XA01     本体构造系:TS:总组立，国内</t>
  </si>
  <si>
    <t>TSCX016→B8C1XA02     本体构造系:TS:总组立，信创</t>
  </si>
  <si>
    <t>TSCX018→B8C1XA03     本体构造系:TS:总组立，海外</t>
  </si>
  <si>
    <t>TSCX002→B8C1XA04     本体：框体：组立，国内</t>
  </si>
  <si>
    <t>TSCX019→B8C1XA05     本体：框体：组立，海外</t>
  </si>
  <si>
    <t>TSCX017→B8C1XA06     本体：框体：组立，信创</t>
  </si>
  <si>
    <t>TSCX003→B8C1XA07     隔热板组件</t>
  </si>
  <si>
    <t>TSCX009→B8C1XA08     支撑板:CTL:小组立</t>
  </si>
  <si>
    <t>TSCX006→B8C1XA09     支撑板:PSU:小组立</t>
  </si>
  <si>
    <t>TSCX007→B8C1XA10     风扇马达:小组立</t>
  </si>
  <si>
    <t>TSCX008→B8C1XA11     FPC固定：小组立</t>
  </si>
  <si>
    <t>TSCX014→B8C1XA12     微动开关:小组立</t>
  </si>
  <si>
    <t>TSCX015→B8C1XA13     机电物料</t>
  </si>
  <si>
    <t>TSCP001-M1/M2/M3/M4→TSCP001</t>
  </si>
  <si>
    <t>133Q4061-S1/S2→133Q4061</t>
  </si>
  <si>
    <t>111Q3101-S1/S2→111Q3101</t>
  </si>
  <si>
    <t>111Q3081-S1/S2→111Q3081</t>
  </si>
  <si>
    <t>TSCS007-S1/S2→TSCS007</t>
  </si>
  <si>
    <t>TSCP006-M1/M2→TSCP006</t>
  </si>
  <si>
    <t>111Q3101-S1/S2→1111Q3101</t>
  </si>
  <si>
    <t>TSCM004-M1/M2→TSCM004</t>
  </si>
  <si>
    <t>TSCP013-M1/M2→TSCP013</t>
  </si>
  <si>
    <t>TSCP014-M1/M2→TSCP014</t>
  </si>
  <si>
    <t>TSCP015-M1/M2→TSCP015</t>
  </si>
  <si>
    <t>TSCQ001-S1/S2→TSCQ001</t>
  </si>
  <si>
    <t>郭延龙</t>
  </si>
  <si>
    <t>单功能机增加定影上盖，左右侧盖Cost  Down原材料变更物料：
R2F1P005  恒威（杰事杰）
R2F1P008  恒威（会通）
R2F1P004  恒威（杰事杰）
R2F1P007  恒威（会通）
R2F1P003  恒威（杰事杰）
R2F1P006  恒威（会通）</t>
  </si>
  <si>
    <t xml:space="preserve">泰山单功能BOM：
删除料号：TSCS010   扭簧：支撑臂
</t>
  </si>
  <si>
    <t>ECR A12202174/A12204178  公司更名，小新整机外装箱，能效标签，铭牌标签印刷内容变更，同时lPLM系统对应，料号变更
对象机型（5个）M7208W Pro，M7268W，M7268，LJ2268W，LJ2268
内容过多，详细参考设变票</t>
  </si>
  <si>
    <t>ECR A12203176/A12204179  公司更名，小新耗材外装箱印刷内容变更，同时lPLM系统对应，料号变更
对象机型（4个）硒鼓LD2268,墨粉盒LT2268,墨粉盒LT2268双支装,墨粉盒LT2268三支装
内容过多，详细参考设变票</t>
  </si>
  <si>
    <t>ECR A32204160公司更名，领像整机外装箱，能效标签，铭牌标签印刷内容变更，同时lPLM系统对应，料号变更
对象机型：L100DW、L100W，L100D，L100，M100W，M100D，M100
内容过多，详细参考设变票</t>
  </si>
  <si>
    <t>ECR A32202157、A32204161公司更名，领像耗材机外装箱印刷内容变更，同时lPLM系统对应，料号变更
对象机型：硒鼓LD100，墨粉盒LT100单支装，墨粉盒LT100双支装，墨粉盒LT100三支装
内容过多，详细参考设变票</t>
  </si>
  <si>
    <t>ECR A12203176、A52204041公司更名，领像MIC耗材外装箱印刷内容变更，同时lPLM系统对应，料号变更
对象机型：墨粉盒LT230SH ,硒鼓LD230S
内容过多，详细参考设变票</t>
  </si>
  <si>
    <t>信创多功能零售硒鼓粉盒铭牌标签/彩盒标签BOM修订
      55080084
         ├TSGX425   硒鼓用铭牌标签组件（信创多功能中文）
         ├TSGX429　硒鼓用彩盒标签组件（信创多功能中文）
         ├TSGX413　硒鼓用铭牌标签组件（CD81Z-G零售中文）
         └TSGX419　硒鼓用彩盒标签组件（CD81Z-G中文）
      55080086
　　  ├TSGX433    粉盒铭牌标签组件（信创多功能中文）
         ├TSGX437　粉盒1支装用彩盒标签组件（信创多功能中文）
         ├TSGX414　粉盒铭牌标签组件（CD81Z-F零售中文）
         └TSGX420　粉盒1支装用彩盒标签组件（CD81Z-F中文）</t>
  </si>
  <si>
    <t>TSDP051 M1供应商由银宝山→深圳亿和 （ 已经移模到深圳亿和）</t>
  </si>
  <si>
    <t>接海鲲通知，删除取消的复制模信息：TSGP701-M2，TSGP703-M2，TSGP706-M2</t>
  </si>
  <si>
    <t>接海鲲通知，删除取消的复制模信息：TSPP065-20-M2，TSDP051-M2，TSFP165-M2，TSFP170-M2，TSFP164-M2</t>
  </si>
  <si>
    <t>合并新旧编码BOM，整合零件清单&amp;变更履历</t>
  </si>
  <si>
    <r>
      <t>V3.2</t>
    </r>
    <r>
      <rPr>
        <sz val="11"/>
        <color rgb="FFFF0000"/>
        <rFont val="等线"/>
        <family val="3"/>
        <charset val="134"/>
      </rPr>
      <t xml:space="preserve">
For 领像新增17K需求</t>
    </r>
  </si>
  <si>
    <t xml:space="preserve">ECR A32204163
领像及MIC/丽江系列SFP/MFP/ADF用A39D277/A49D277/B49D277/278密度/重量根据实际订正，同时，料号根据新规则变更如下
　 A39D277 →　P5F1A001,　 A49D277→　 P5F1A002,  　 B49D277→　 P5F1A003,  　 B49D278→　 P5F1A004, </t>
  </si>
  <si>
    <t>版本纠错，A33C090、A33C090-M1 版本为C</t>
  </si>
  <si>
    <r>
      <t>领像BOM变更（对应领像新增17K需求）：ECR_A32204165
A31P002通用下盖-版本升级：H→J(已结构设变，采用领像LOGO)
A31C001通用下盖组立-版本升级：B→C（升级对应领像17K）
A31P016后盖_版本升级：C→D(已结构设变)</t>
    </r>
    <r>
      <rPr>
        <b/>
        <sz val="11"/>
        <color rgb="FFFF0000"/>
        <rFont val="等线"/>
        <family val="3"/>
        <charset val="134"/>
      </rPr>
      <t xml:space="preserve">
注：A31C001 C需与A31P016 D配套导入</t>
    </r>
  </si>
  <si>
    <r>
      <t>领像BOM变更（对应领像新增17K需求）：ECR_A32204166
A31M004 B→C   新旧料可混用
L6C1DC01  Mylar：框体，新增物料</t>
    </r>
    <r>
      <rPr>
        <b/>
        <sz val="11"/>
        <color rgb="FFFF0000"/>
        <rFont val="等线"/>
        <family val="3"/>
        <charset val="134"/>
      </rPr>
      <t xml:space="preserve">
注：设变后，A41P004F与L6C1DC01  Mylar：框体 配套导入，同时取消A41P001</t>
    </r>
  </si>
  <si>
    <t>何强</t>
  </si>
  <si>
    <t>外壳/驱动</t>
  </si>
  <si>
    <r>
      <t>领像BOM变更（对应领像新增17K需求）：ECR_A32204166
取消中盖：A41P001
A41P004 D→F
驱动单面钣金A32M032 A→C    新旧料可混用</t>
    </r>
    <r>
      <rPr>
        <b/>
        <sz val="11"/>
        <color rgb="FFFF0000"/>
        <rFont val="等线"/>
        <family val="3"/>
        <charset val="134"/>
      </rPr>
      <t xml:space="preserve">
注：设变后，A41P004F与L6C1DC01  Mylar：框体 配套导入，同时取消A41P001</t>
    </r>
  </si>
  <si>
    <r>
      <t>领像BOM变更（对应领像新增17K需求）：ECR_A32204166
A33P081 版本C→D（结构变更，</t>
    </r>
    <r>
      <rPr>
        <b/>
        <sz val="11"/>
        <color rgb="FFFF0000"/>
        <rFont val="等线"/>
        <family val="3"/>
        <charset val="134"/>
      </rPr>
      <t>A33P081 D需与A35P151  F 配套导入</t>
    </r>
    <r>
      <rPr>
        <sz val="11"/>
        <color rgb="FF000000"/>
        <rFont val="等线"/>
        <family val="3"/>
        <charset val="134"/>
      </rPr>
      <t>）</t>
    </r>
  </si>
  <si>
    <r>
      <t>领像BOM变更（对应领像新增17K需求）：ECR_A32204166
A35P151 版本E→F （结构变更，</t>
    </r>
    <r>
      <rPr>
        <b/>
        <sz val="11"/>
        <color rgb="FFFF0000"/>
        <rFont val="等线"/>
        <family val="3"/>
        <charset val="134"/>
      </rPr>
      <t>A33P081 D需与A35P151  F 配套导入</t>
    </r>
    <r>
      <rPr>
        <sz val="11"/>
        <color rgb="FF000000"/>
        <rFont val="等线"/>
        <family val="3"/>
        <charset val="134"/>
      </rPr>
      <t>）</t>
    </r>
  </si>
  <si>
    <t>领像BOM变更（对应领像新增17K需求）：ECR_A32204165
A31C002  SFP上盖组立-版本升级：+→A     新旧料可混用
A31P003  SFP上盖_版本升级：H→K(结构设变)</t>
  </si>
  <si>
    <r>
      <t>领像BOM变更（对应领像新增17K需求）：ECR_A32204166
A32P050 版本E→F，丽江项目已设变</t>
    </r>
    <r>
      <rPr>
        <sz val="11"/>
        <color rgb="FFFF0000"/>
        <rFont val="等线"/>
        <family val="3"/>
        <charset val="134"/>
      </rPr>
      <t>，</t>
    </r>
    <r>
      <rPr>
        <b/>
        <sz val="11"/>
        <color rgb="FFFF0000"/>
        <rFont val="等线"/>
        <family val="3"/>
        <charset val="134"/>
      </rPr>
      <t>为对应领像新增17K需求，需要追加工才能使用（右图箭头所示凸点剪掉）</t>
    </r>
  </si>
  <si>
    <t>V3.3</t>
  </si>
  <si>
    <t>更新扫描零件清单，除领像，小新，MIC等</t>
  </si>
  <si>
    <t>泰山MFP及SFP 组件料号 A33X068→B8P1XM10</t>
  </si>
  <si>
    <t>1.泰山单功能机：星光分离爪A15P125泰山DVT2验证时Black画像划痕严重，丽江BOM定影变更
2.泰山多功能机/单功能机：A15P079M1和M2共图纸，取消新编号：L6F1P001/L6F1P002，改为共用料号：A15P079</t>
  </si>
  <si>
    <t>AIO密封胶用量调整，涉及泰山多功能整机/泰山单功能整机：10g-&gt;0.75g、泰山多功能AIO/泰山单功能AIO：0.4g-&gt;0.75g</t>
  </si>
  <si>
    <t>泰山多功能：增加PLM新料号</t>
  </si>
  <si>
    <t>泰山多功能机删除SFP机的信息及打点</t>
  </si>
  <si>
    <t>A32E032-S2 30齿的离合器 由于品质问题暂时取消</t>
  </si>
  <si>
    <t>删除以下威海扫描组件的子料号，仅保留最上层组件料号，
B8S1X023
B8S1X024
B8S1X025
B8S1X026
B8S1X027
B8S1X028
B8S1X029
B8S1X030
B8S1X031
B8S1X032</t>
  </si>
  <si>
    <t>V3.4</t>
  </si>
  <si>
    <t>ECR TS2205441   防呆对策，塑料印刷内容变更（追加物料条码），同时，料号变更     自然切换
 TSTD405	　箱内资料用PE袋→ 　　P5D1A004	LDPE塑料袋240x155mm
TSTD410	　箱内资料用PE袋260X185→　P5D1A005	LDPE塑料袋260x185mm 
TSTD421	　配件用塑料袋→　P5D1A002　HDPE自粘袋210x120mm 
TSTD431-S2　MFP用塑料袋→　P5D1A001　HDPE塑料袋（150x2+450）x750mm
TSTD441　　自粘袋（HDPE）350X200→　P5D1A003　HDPE自粘袋310x200mm</t>
  </si>
  <si>
    <t>按规则更新PLM模组料号
TSEX243→	B8C1XA51
TSEX244→	B8C1XA52
TSEX245→	B8C1XA53
TSEX246→	B8C1XA54
TSEX247→	B8C1XA55
TSEX248→	B8C1XA56
TSEX249→	B8C1XA57
TSEX250→	B8C1XA58
TSEX251→	B8C1XA59
TSEX252→	B8C1XA60
TSEX253→	B8C1XA61</t>
    <phoneticPr fontId="1" type="noConversion"/>
  </si>
  <si>
    <t>ECR TS2205444   TSTD424 CD-ROM(CV81-LDM中文)刻录内容和印刷变更,同时，料号变更     自然切换
 TSTD424	　版本B→ 　　P5E1A002	版本A</t>
  </si>
  <si>
    <t>A32E032 30齿离合器  增加二供厂商 日尔雅信</t>
  </si>
  <si>
    <t>48002417/48002642激光多功能一体机CV81Z-WDM-220 30ppm外装箱误删除，追加
  TSTD435 0 →1</t>
  </si>
  <si>
    <t>EE&amp;All</t>
  </si>
  <si>
    <t>取消EE组立，EE料入ME模组</t>
  </si>
  <si>
    <t>泰山多功能AIO：墨粉A14Q010用量订正</t>
  </si>
  <si>
    <t>V3.5</t>
  </si>
  <si>
    <t>排纸系</t>
  </si>
  <si>
    <t>泰山单功能&amp;多功能：
TSEE259，电气系→排纸系</t>
  </si>
  <si>
    <t>泰山单功能/多功能整机 漏打点修订</t>
  </si>
  <si>
    <t>零件清单</t>
  </si>
  <si>
    <t>TSGR124/L6G1R001(OPC)删除恒久供应商信息，恒久未导入</t>
  </si>
  <si>
    <t>锁定此版BOM为数据源上传PLM，后续变更需同步更新PLM</t>
  </si>
  <si>
    <t>ECR TS2205444   多功能海外版全系列整机用保修卡（海外）TSTD409 印刷变更,同时，为对应PLM系统，料号变更     自然切换
 TSTD409	　版本A→ 　　P5S1A007	版本A</t>
  </si>
  <si>
    <t>PLM已同步</t>
  </si>
  <si>
    <t>驱动系</t>
  </si>
  <si>
    <t>泰山单功能&amp;多功能：
TSEE252、TSEE253，电气系→驱动系</t>
  </si>
  <si>
    <t xml:space="preserve"> EE</t>
  </si>
  <si>
    <t xml:space="preserve">泰山单功能删除TSEE270 OCP 磁环 </t>
  </si>
  <si>
    <t>威海多功能零售胶囊用环保信息标签组件（海外非俄粉盒）TSGX450
打点位置修订  55080038下删除，55080050下追加</t>
  </si>
  <si>
    <t>泰山信创单功能
电源板由TSEE274改成E5P10001和E5P10002
定影线由TSEE281改成TSEE260
E2F10006 入库单位改成1
E2F10015 入库单位改成1
E2F10007 入库单位改成1
E2F10016 入库单位改成1
E2F10008 入库单位改成1
E2F10017 入库单位改成1
E2F10009 入库单位改成1
E2F10018 入库单位改成1</t>
  </si>
  <si>
    <t>V3.6</t>
  </si>
  <si>
    <t xml:space="preserve">泰山MFP，泰山SFP，零件清单
新增：
B8C1XA14 支撑板:PSU:小组立-功能地
TSCM006 屏蔽板：PSU - 功能地
TSCD005 隔离钣金海外信创二维码贴纸-18X18XR1
修改：
B8C1XA09 支撑板:PSU:小组立-&gt; 支撑板:PSU:小组立-保护地
TSCM004 屏蔽板：PSU:TS -&gt; 屏蔽板：PSU - 保护地
更新泰山MFP打点。
国内机型打点：
B8C1XA09	支撑板:PSU:小组立-保护地
TSCM004	H	屏蔽板：PSU - 保护地
海外信创机型打点：
B8C1XA14	支撑板:PSU:小组立-功能地
TSCM006		屏蔽板：PSU - 功能地
TSCD005		隔离钣金海外信创二维码贴纸-18X18XR1
</t>
  </si>
  <si>
    <t>泰山单功能纸护角TSTD475长度由1453→1440ｍｍ，故名称和零件清单属性修正。</t>
  </si>
  <si>
    <t>泰山单功能外壳系新增组件料号B8K1XA16，用于单功能通用版电子料</t>
  </si>
  <si>
    <t>A12203177，自研LSU 导入LJ2268&amp;LJ2268W</t>
  </si>
  <si>
    <t>泰山多功能机和单功能机删除星光分离爪A15P125
泰山多功能机删除泰进加压辊L6F1R002</t>
  </si>
  <si>
    <t>泰山单功能整机，加入A14P051（之前误删）</t>
  </si>
  <si>
    <t>泰山多功能零售硒鼓新增京东礼品装SKU 43003281
   同时，新增彩箱标签组件B9B1A065 0→１</t>
  </si>
  <si>
    <t>泰山单功能机删除泰进加压辊L6F1R002</t>
  </si>
  <si>
    <t>泰山多功能AIO：新增京东礼品SKU组件号B8G1X077</t>
  </si>
  <si>
    <t>泰山单功能及泰山多功能：E5P10001、E5P10002、TSEE274、TSEE243、TSEE551   BOM等级由3级→1级；</t>
  </si>
  <si>
    <t>单功能信创所对应的硒鼓粉盒铭牌标签变更
43003244  AIO信创单功能硒鼓
   铭牌标签组件 TSGX426→TSGX413
  彩盒标签组件  TSGX430→TSGX419
43003245  信创单功能胶囊
     铭牌标签组件 TSGX434→TSGX414
     彩盒标签组件  TSGX438→TSGX420</t>
  </si>
  <si>
    <t>泰山All
栈板、护角等分数形式用量换算成小数</t>
  </si>
  <si>
    <t xml:space="preserve">零件清单和泰山多功能整机增加EE组件，
B8S1X039	1	扫描EE组件 -国内-华南，在下面这些机型打点 华南（"2C中国版28PPM"，"2C中国版门店样机28PPM"，"2B中国版30PPM"）
B8S1X040	1	扫描EE组件 -信创-华南，在下面这些机型打点 华南（"信创多功能版 30PPM"）
B8S1X041	1	扫描EE组件 -海外-华南，在下面这些机型打点 华南（"2C欧洲版28PPM"	"2C俄罗斯版28PPM"	"2C沙特版28PPM"	"2C菲律宾版28PPM" "2B欧洲版30PPM"	"2B俄罗斯版30PPM"	"2B沙特版30PPM"	"2B菲律宾版30PPM"	 "2C马来西亚28PPM"）
B8S1X042	1	扫描EE组件 -国内-威海，在下面这些机型打点 威海（"2C中国版28PPM"，"2C中国版门店样机28PPM"，"2B中国版30PPM"）B8S1X043	1	扫描EE组件 -信创-威海，在下面这些机型打点 威海（"信创多功能版 30PPM"）
B8S1X044	1	扫描EE组件 -海外-威海，在下面这些机型打点 威海（"2C欧洲版28PPM"	"2C俄罗斯版28PPM"	"2C沙特版28PPM"	"2C菲律宾版28PPM" "2B欧洲版30PPM"	"2B俄罗斯版30PPM"	"2B沙特版30PPM"	"2B菲律宾版30PPM"	 "2C马来西亚28PPM"）
</t>
  </si>
  <si>
    <t>泰山单功能AIO：增加A14R007、A14C004，A14M011（之前误删）,泰山单功能整机：增加TSGP702（之前误删）</t>
  </si>
  <si>
    <t>泰山单功能BOM：
412Q4002 速干油  移至  单功能上盖（L6K1PA09、L6K1PA10）下方</t>
  </si>
  <si>
    <t>V3.7</t>
  </si>
  <si>
    <t xml:space="preserve">泰山单功能BOM：
（序号124)  111Q3101 十字槽带座塑胶用自攻牙螺钉:3×10 ： 数量：1   删除
（序号129)  111Q3081  十字槽带座塑胶用自攻牙螺钉:3×8  ： 数量：11 改为 15
（序号133)  111Q3081  十字槽带座塑胶用自攻牙螺钉:3×8  ： 数量：1   改为 2  </t>
  </si>
  <si>
    <t xml:space="preserve">泰山多功能BOM：
TSCP508 补充威海工厂打点 </t>
  </si>
  <si>
    <t>泰山多功能AIO：新增一行A14Q010，挂在第二阶，用来区分2个新零售型号（零售AIO+随机粉量）的碳粉充填量，
更新B8G1X022对应打点</t>
  </si>
  <si>
    <t>泰山多功能机/单功能机 定影左右盖TSFP165/TSFP164 2D图纸版本更新（B=&gt;C）</t>
  </si>
  <si>
    <t>段松林</t>
  </si>
  <si>
    <t>A12207183，导入中扬电位器，A17X140D→A17X140E</t>
  </si>
  <si>
    <t xml:space="preserve">泰山单功能BOM：
1、TSCQ500  logo                                    1→0
2、 L6K1DA01  LOGO-PET 丝印  新增料号  0→１ </t>
  </si>
  <si>
    <t>新增 L6EM0001 电磁离合器：30齿（新增替代料）</t>
  </si>
  <si>
    <t>泰山多功能/单功能 整机/AIO:
TSGS123维持原料号（L6xxx新料号取消），删除S2，版本B-&gt;C
TSGS124维持原料号（L6xxx新料号取消），删除S2，版本B-&gt;C
TSGR124维持原料号（L6xxx新料号取消）
零件清单同步更新</t>
  </si>
  <si>
    <t>泰山单功能BOM：
根据单功能机DVT1改善及公差放缓设变，以下料号版本升级：
1、L6K1PA09、10 单功能上盖        A→B
2、L6K1PA11、12 上盖装饰板        A→B
3、TSCP532 上盖解锁按键              +→A
4、TSCP533 取消及配置按键           +→A
5、TSCP534 导光柱                        +→A
6、TSCP535 OCP保护罩                 +→A
7、TSCP536 SFP：铰链：左上盖      +→A
8、TSCD512 OCP保护罩ESD泡棉     +→A</t>
  </si>
  <si>
    <t xml:space="preserve">泰山单功能BOM：
（序号125)  111Q3081  十字槽带座塑胶用自攻牙螺钉:3×8  ： 数量：15改为 13
</t>
  </si>
  <si>
    <t>1.泰山多功能整机，威海生产删除扫描模组下阶物料，以模组形式采购
TSEE244-S2,TSEE244-S4,TSEE244-S6,TSEE244-S8,TSEE244-S10,TSEE244-S12,TSEE245-S2,TSEE245-S4,TSEE246-S2
2.泰山多功能整机，2C中国版28PPM，2C中国版门店样机28PPM，2B中国版30PPM
定影线由TSEE281改成TSEE260</t>
  </si>
  <si>
    <t>泰山多功能/单功能：
1.统一灯管料号L6F1E001:Lamplic和蓝晶光电共用
2.删除星光加压辊轴承A15P121
3.统一定影辊齿轮料号A15P076:东丽/星光共用料号
4.统一加热辊轴承料号A15P120：槌屋/星光共用料号</t>
  </si>
  <si>
    <t xml:space="preserve">泰山多功能BOM：
对应上盖增加scanner转轴设变，对应删除零件：
A41P005-10  基座:左铰链（黑色）                数量      1→0
A41P006-10  基座:右铰链（黑色）                数量     1→0             
十字槽带座塑胶用自攻牙螺钉:3×10                数量      5→1  </t>
  </si>
  <si>
    <t>取纸模组</t>
  </si>
  <si>
    <t>MFP的机型的取纸辊料号（A33C061）保持与新料号（B8P10001）一致，即B8P10001组件替代A33C061</t>
  </si>
  <si>
    <t>泰山单功能BOM：
新取料号P3G1P001（给纸盒底座:操作指示说明）</t>
  </si>
  <si>
    <t>EP辅料</t>
  </si>
  <si>
    <t>泰山单功能整机BOM：
511Q5013，511Q5014漏打点补齐</t>
  </si>
  <si>
    <t>ECR TS2206471  华为需求变更 光盘数据及机身二维码印刷内容变更，同时对应PLM系统，料号变更
1.PLM系统对应，缓冲EPS：MFP   料号变更.TSTD429-S2→P5F1A005
2.PLM系统对应，包装外箱(CV81-WDM)   料号变更TSTD433-S2→P5B1A035 且名称变更包装外箱(CV81-WDM中文)
3.机身二维码：中文　印刷内容变更 同时，PLM系统对应料号变更TSTD426→P3G1S001
4.P5E1A002　光盘数据变更（用户手册），同时印刷内容变更</t>
  </si>
  <si>
    <t>李盛/甘淑华</t>
  </si>
  <si>
    <t>泰山单功能机：磁铁:前盖  TSCQ501  增加二供供应商 ---卓美磁业</t>
  </si>
  <si>
    <t>泰山多功能/单功能整机，泰山多功能/单功能AIO：
EP辅料（511Q5013/511Q5014）改挂到鼓粉盒组件下，与润滑油平级，模组分类改为“鼓粉盒”
零件清单
显影刮刀A14M011删除二供（鼎诚盛）信息
清洁刮刀A14C004删除二供（鼎诚盛）信息
充电辊A14R007删除二供（大振）信息
转印辊A14R004删除二供（长锦城）信息
泰山单功能/多功能整机：
TSGP702 D-&gt;E, TSGP123, G-&gt;H, TSGD706 A-&gt;B
泰山单功能/多功能AIO：
TSGP123, G-&gt;H, TSGD706 A-&gt;B
泰山单功能/多功能胶囊：
TSGP702 D-&gt;E,TSGD141 D-&gt;E,TSGD145,A-&gt;B</t>
  </si>
  <si>
    <t>本体
单功能</t>
  </si>
  <si>
    <t>TSCX001→B8C1XA01</t>
  </si>
  <si>
    <t>TSCX016→B8C1XA02</t>
  </si>
  <si>
    <t>TSCX018→B8C1XA03</t>
  </si>
  <si>
    <t>TSCX002→B8C1XA04</t>
  </si>
  <si>
    <t>TSCX019→B8C1XA05</t>
  </si>
  <si>
    <t>TSCX017→B8C1XA06</t>
  </si>
  <si>
    <t xml:space="preserve">TSCS009压簧: 上盖按钮弹起  </t>
  </si>
  <si>
    <t>TSCS011压簧: 上盖按钮弹起:P    追加</t>
  </si>
  <si>
    <t>2022/06/27</t>
  </si>
  <si>
    <t>TSCS011→L6C1SA01压簧: 上盖按钮弹起:P</t>
  </si>
  <si>
    <t>TSTD425→P5E1A004CD-ROM（CV81Z-LDP中文），使用新料号</t>
  </si>
  <si>
    <t>泰山多功能整机BOM，机身二维码标签威海工厂打点删除
P3G1S001
TSTD428</t>
  </si>
  <si>
    <t>自研零售硒鼓
ECR D52206037   P5B1A018/28图面纠错，更新至与实物一致  
       P5B1A018 LD100外箱12   B→C
      P5B1A028 硒鼓通用外箱12(联想)   B→C</t>
  </si>
  <si>
    <t>泰山多功能，谭山单功能新料号物料，版本号变成A</t>
  </si>
  <si>
    <t>建立/Hero</t>
  </si>
  <si>
    <t>A14P051 单功能机补上打点</t>
  </si>
  <si>
    <t xml:space="preserve">泰山BOM：外壳系信息纠正：
一、零件清单-中文名修改：
  料号                  新中文名
TSCP017	       支撑臂_P（泰山）
二、零件料号版本规范：
TSCD511		指示灯ESD泡棉   +→A
TSCD513		BT板ESD泡棉       +→A
TSCD504   泰山脚垫            +→A
三、泰山组件料号版本规范：
B8K1XA01	(中国)外壳：MF：总组立：灰白色          +→AA
B8K1XA02	(中国)外壳：MF：总组立：灰色             +→AA
B8K1XA03	(海外)外壳：MF：总组立：灰白色         +→AA
B8K1XA04	(海外)外壳：MF：总组立：灰色             +→AA
B8K1XA05	(信创)外壳：MF：总组立：灰色             +→AA
B8K1XA06	盖板：下：外盖：组立：灰白色            +→AA
B8K1XA07	盖板：下：外盖：组立：灰色                +→AA
B8K1XA08	链接臂组件                                              +→AA
B8K1XA09	MF机上盖：组件                                     +→AA
B8K1XA10	中国)外壳：SF：总组立：灰白色           +→AA
B8K1XA11	(中国)外壳：SF：总组立：灰色              +→AA
B8K1XA12	(海外)外壳：SF：总组立：灰白色           +→AA
B8K1XA13	组立：SFP上盖-信创版                            +→AA
B8K1XA14	组立：SFP上盖-通用版                             +→AA 
B8K1XA15	组立：SFP上盖电子组立 信创                  +→AA
B8K1XA16	组立：SFP上盖电子组立  通用                 +→AA
</t>
  </si>
  <si>
    <r>
      <rPr>
        <sz val="11"/>
        <color rgb="FF000000"/>
        <rFont val="等线"/>
        <family val="3"/>
        <charset val="134"/>
      </rPr>
      <t>TSCX001→</t>
    </r>
    <r>
      <rPr>
        <strike/>
        <sz val="11"/>
        <color rgb="FF000000"/>
        <rFont val="等线"/>
        <family val="3"/>
        <charset val="134"/>
      </rPr>
      <t>B8C1XA01</t>
    </r>
    <r>
      <rPr>
        <b/>
        <sz val="11"/>
        <color rgb="FFFF0000"/>
        <rFont val="等线"/>
        <family val="3"/>
        <charset val="134"/>
      </rPr>
      <t>→B8C1XA15</t>
    </r>
  </si>
  <si>
    <r>
      <rPr>
        <sz val="11"/>
        <color rgb="FF000000"/>
        <rFont val="等线"/>
        <family val="3"/>
        <charset val="134"/>
      </rPr>
      <t>TSCX016→</t>
    </r>
    <r>
      <rPr>
        <strike/>
        <sz val="11"/>
        <color rgb="FF000000"/>
        <rFont val="等线"/>
        <family val="3"/>
        <charset val="134"/>
      </rPr>
      <t>B8C1XA02</t>
    </r>
    <r>
      <rPr>
        <b/>
        <sz val="11"/>
        <color rgb="FFFF0000"/>
        <rFont val="等线"/>
        <family val="3"/>
        <charset val="134"/>
      </rPr>
      <t>→B8C1XA16</t>
    </r>
  </si>
  <si>
    <r>
      <rPr>
        <sz val="11"/>
        <color rgb="FF000000"/>
        <rFont val="等线"/>
        <family val="3"/>
        <charset val="134"/>
      </rPr>
      <t>TSCX018→</t>
    </r>
    <r>
      <rPr>
        <strike/>
        <sz val="11"/>
        <color rgb="FF000000"/>
        <rFont val="等线"/>
        <family val="3"/>
        <charset val="134"/>
      </rPr>
      <t>B8C1XA03</t>
    </r>
    <r>
      <rPr>
        <b/>
        <sz val="11"/>
        <color rgb="FFFF0000"/>
        <rFont val="等线"/>
        <family val="3"/>
        <charset val="134"/>
      </rPr>
      <t>→B8C1XA17</t>
    </r>
  </si>
  <si>
    <r>
      <rPr>
        <sz val="11"/>
        <color rgb="FF000000"/>
        <rFont val="等线"/>
        <family val="3"/>
        <charset val="134"/>
      </rPr>
      <t>TSCX002→</t>
    </r>
    <r>
      <rPr>
        <strike/>
        <sz val="11"/>
        <color rgb="FF000000"/>
        <rFont val="等线"/>
        <family val="3"/>
        <charset val="134"/>
      </rPr>
      <t>B8C1XA04</t>
    </r>
    <r>
      <rPr>
        <b/>
        <sz val="11"/>
        <color rgb="FFFF0000"/>
        <rFont val="等线"/>
        <family val="3"/>
        <charset val="134"/>
      </rPr>
      <t>→B8C1XA18</t>
    </r>
  </si>
  <si>
    <r>
      <rPr>
        <sz val="11"/>
        <color rgb="FF000000"/>
        <rFont val="等线"/>
        <family val="3"/>
        <charset val="134"/>
      </rPr>
      <t>TSCX019→</t>
    </r>
    <r>
      <rPr>
        <strike/>
        <sz val="11"/>
        <color rgb="FF000000"/>
        <rFont val="等线"/>
        <family val="3"/>
        <charset val="134"/>
      </rPr>
      <t>B8C1XA05</t>
    </r>
    <r>
      <rPr>
        <b/>
        <sz val="11"/>
        <color rgb="FFFF0000"/>
        <rFont val="等线"/>
        <family val="3"/>
        <charset val="134"/>
      </rPr>
      <t>→B8C1XA19</t>
    </r>
  </si>
  <si>
    <r>
      <rPr>
        <sz val="11"/>
        <color rgb="FF000000"/>
        <rFont val="等线"/>
        <family val="3"/>
        <charset val="134"/>
      </rPr>
      <t>TSCX017→</t>
    </r>
    <r>
      <rPr>
        <strike/>
        <sz val="11"/>
        <color rgb="FF000000"/>
        <rFont val="等线"/>
        <family val="3"/>
        <charset val="134"/>
      </rPr>
      <t>B8C1XA06</t>
    </r>
    <r>
      <rPr>
        <b/>
        <sz val="11"/>
        <color rgb="FFFF0000"/>
        <rFont val="等线"/>
        <family val="3"/>
        <charset val="134"/>
      </rPr>
      <t>→B8C1XA20</t>
    </r>
  </si>
  <si>
    <t>B8C1XA01    +→AA</t>
  </si>
  <si>
    <t>B8C1XA02    +→AA</t>
  </si>
  <si>
    <t>B8C1XA03    +→AA</t>
  </si>
  <si>
    <t>B8C1XA04    +→AA</t>
  </si>
  <si>
    <t>B8C1XA05    +→AA</t>
  </si>
  <si>
    <t>B8C1XA06    +→AA</t>
  </si>
  <si>
    <t>B8C1XA07    +→AA</t>
  </si>
  <si>
    <t>B8C1XA08    +→AA</t>
  </si>
  <si>
    <t>B8C1XA09    +→AA</t>
  </si>
  <si>
    <t>B8C1XA10    +→AA</t>
  </si>
  <si>
    <t>B8C1XA11    +→AA</t>
  </si>
  <si>
    <t>B8C1XA12    +→AA</t>
  </si>
  <si>
    <t>B8C1XA13    +→AA</t>
  </si>
  <si>
    <t>B8C1XA14    +→AA</t>
  </si>
  <si>
    <t>L6C1SA01    +→A</t>
  </si>
  <si>
    <t>多功能和单功能：
修改版本为AA：
B8F1X001
B8F1X002
B8F1X003
B8F1X004
B8F1X005
B8F1X006
B8F1X007
B8F1X008
B8F1X009
B8F1X010
B8F1X011
B8F1X012
B8F1X013
B8F1X014
B8F1X015
B8F1X016
B8F1X017</t>
  </si>
  <si>
    <t>自研硒鼓
ECR A12207185   P5B1A007（LD2268外箱12)尺寸纠正，更新至实物一致
P5B1A007   版本A→B</t>
  </si>
  <si>
    <t>模组信息更新</t>
  </si>
  <si>
    <t>V3.8</t>
  </si>
  <si>
    <t>ECR TS2207475
1.增加感叹图标 2.增加警示语3.尺寸增大：23.*14→45.5*15
ECR TS2207476
1.增加警示语 2.变更新料号:TSCD510→P3G1S005A</t>
  </si>
  <si>
    <t>料号-名称对应关系纠错：TSFP171和TSFP172</t>
  </si>
  <si>
    <r>
      <rPr>
        <sz val="10"/>
        <color rgb="FF000000"/>
        <rFont val="微软雅黑"/>
        <family val="2"/>
        <charset val="134"/>
      </rPr>
      <t xml:space="preserve">ECR D52207041 零售硒鼓用珍珠面A39Q276&amp;A39Q277形状变更（丽江PVT跌落测试问题对策）.设变同时，为对应PLM系统，料号及名称变更
     ■对象物料
     A39Q276 珍珠棉：LD100鼓盒:左  →P5F1A006 EPE珍珠棉（左）：硒鼓
     A39Q277 珍珠棉：LD100鼓盒:左  →P5F1A007 EPE珍珠棉（右）：硒鼓
</t>
    </r>
    <r>
      <rPr>
        <b/>
        <sz val="10"/>
        <color rgb="FFFF0000"/>
        <rFont val="微软雅黑"/>
        <family val="2"/>
        <charset val="134"/>
      </rPr>
      <t>※此设变旧品用完用新品，顺切</t>
    </r>
  </si>
  <si>
    <r>
      <rPr>
        <sz val="11"/>
        <color rgb="FF000000"/>
        <rFont val="等线"/>
        <family val="3"/>
        <charset val="134"/>
      </rPr>
      <t xml:space="preserve">TSCP011供应商修正    </t>
    </r>
    <r>
      <rPr>
        <strike/>
        <sz val="11"/>
        <color rgb="FF000000"/>
        <rFont val="等线"/>
        <family val="3"/>
        <charset val="134"/>
      </rPr>
      <t>珠海日东</t>
    </r>
    <r>
      <rPr>
        <sz val="11"/>
        <color rgb="FF000000"/>
        <rFont val="等线"/>
        <family val="3"/>
        <charset val="134"/>
      </rPr>
      <t>→昌红</t>
    </r>
  </si>
  <si>
    <t xml:space="preserve">泰山单功能BOM：
版本升级：
TSCD512 	OCP保护罩ESD泡棉   A→B
</t>
  </si>
  <si>
    <t>泰山多功能整机，零件清单
TSCM006-&gt;TSCM010,料号变更</t>
  </si>
  <si>
    <t>泰山多/单功能整机/胶囊，TSGD141， C-&gt;D</t>
  </si>
  <si>
    <t>零件清单：A14P051 C-&gt;B, TSGP125 E-&gt;F, TSGP134 E-&gt;G</t>
  </si>
  <si>
    <t xml:space="preserve">泰山BOM对应ECR：TS2207481 版本变更：
L6K1PA01		下盖（白）          材料设变          最新版本：B
L6K1PA02		下盖（灰）          材料设变          最新版本：B
L6K1PA03		后盖（白）          材料设变          最新版本：B
L6K1PA04		后盖（灰）          材料设变          最新版本：B
L6K1PA05		前盖夹板（白） 材料设变          最新版本：B
L6K1PA06		前盖夹板（灰） 材料设变          最新版本：B
L6K1PA07		前盖（白）         材料设变           最新版本：B
L6K1PA08		前盖（灰）         材料设变           最新版本：B
相关材料和色号变更已在零件清单更新
</t>
  </si>
  <si>
    <t>泰山多功能和单功能整机BOM
因二维码标签编码规则变更，TSEE552国内版USB线和TSEE276海外版USB线，料号版本变成A</t>
  </si>
  <si>
    <t>系统已同步更新</t>
  </si>
  <si>
    <t>陈启峰</t>
    <phoneticPr fontId="1" type="noConversion"/>
  </si>
  <si>
    <t>包装</t>
    <phoneticPr fontId="1" type="noConversion"/>
  </si>
  <si>
    <r>
      <rPr>
        <sz val="11"/>
        <color rgb="FF000000"/>
        <rFont val="等线"/>
        <family val="3"/>
        <charset val="134"/>
      </rPr>
      <t xml:space="preserve">泰山BOM对应ECR：TS2207484     保修卡（CV81-WDM中文）印刷内容变更，同时料号变更
TSTD408  版本B </t>
    </r>
    <r>
      <rPr>
        <sz val="11"/>
        <color rgb="FF000000"/>
        <rFont val="Yu Gothic"/>
        <family val="2"/>
        <charset val="128"/>
      </rPr>
      <t>→</t>
    </r>
    <r>
      <rPr>
        <sz val="11"/>
        <color rgb="FF000000"/>
        <rFont val="等线"/>
        <family val="3"/>
        <charset val="134"/>
      </rPr>
      <t>P5S1A012  版本A</t>
    </r>
  </si>
  <si>
    <r>
      <rPr>
        <sz val="11"/>
        <color rgb="FF000000"/>
        <rFont val="等线"/>
        <family val="3"/>
        <charset val="134"/>
      </rPr>
      <t xml:space="preserve">新增整机编码，包装总模组及外箱标签料号
48002755（HW编码53050232）  （Vmall内购机）激光多功能一体机CV81-WDM-220
   </t>
    </r>
    <r>
      <rPr>
        <sz val="11"/>
        <color rgb="FF000000"/>
        <rFont val="Yu Gothic"/>
        <family val="2"/>
        <charset val="128"/>
      </rPr>
      <t>└</t>
    </r>
    <r>
      <rPr>
        <sz val="11"/>
        <color rgb="FF000000"/>
        <rFont val="等线"/>
        <family val="3"/>
        <charset val="134"/>
      </rPr>
      <t xml:space="preserve">B9A1A083   包装模组：总模组(CV81-WDM中文Vmall内购）
           </t>
    </r>
    <r>
      <rPr>
        <sz val="11"/>
        <color rgb="FF000000"/>
        <rFont val="Yu Gothic"/>
        <family val="2"/>
        <charset val="128"/>
      </rPr>
      <t>└</t>
    </r>
    <r>
      <rPr>
        <sz val="11"/>
        <color rgb="FF000000"/>
        <rFont val="等线"/>
        <family val="3"/>
        <charset val="134"/>
      </rPr>
      <t>B9B1A083 整机用彩箱标签组件（CV81-WDM中文Vmall内购）
48002756 （HW编码53050234） （Vmall内购机）激光多功能一体机CV81Z-WDM-220
       └B9A1A084   包装模组：总模组(CV81-WDM中文Vmall内购）
           └B9B1A084 整机用彩箱标签组件（CV81Z-WDM中文Vmall内购）</t>
    </r>
  </si>
  <si>
    <t>泰山多功能：删除以下扫描模组威海EE组件号
B8S1X042，B8S1X043，B8S1X044</t>
  </si>
  <si>
    <t>泰山多功能：删除身份证标贴威海打点
TSSD373，TSSD375</t>
  </si>
  <si>
    <t>泰山多功能和泰山单功能线材厂商更正
TSEE258 津达更正为星地
TSEE256 津达更正为金佳
TSEE250 津达更正为星地</t>
  </si>
  <si>
    <t>信创单功能BOM对应ECR：TS2207488 变更：
    1.Alpha单功能以下物料印刷新规出图时，为对应PLM系统，料号变更。
        1-1.粉盒更换指引标签：单功能信创    TSCD516→P3G1S002
        1-2.CD-ROM（CV81Z-LDP中文）       TSTD425→ P5E1A004  
    2.根据华为的要求，以下BOM变更
        2-1.纸盒装纸提示标签单功能和多功能必须印刷内容分开 
                TSPD061给纸盒底座:操作指示说明 →  P3G1S003　纸盒装纸指引标签：单功能
        2-1.单功能信创保修卡复用多功能2B机型 
                TSTD411保修卡（CV81-LDP中文）→TSTD413 保修卡（CV81Z系列中文）</t>
  </si>
  <si>
    <t>泰山单功能多功能BOM变更  ECR No： TS2207475 
1.单功能多功能国内机型：高温标签A39D313→P3G1S004  ，同时，因此变更，新规如下组件：
    1-1. B8C1X001   隔热板：小组立(国内)
    1-2. B8F1X013   定影系：220V:总组立：泰山（国内）
    1-3. B8F1X014    定影系：220V：服务组件（国内）
2. 多功能国内2B/2C机型 粉盒更换指引标签印刷内容变更 同时PLM系统对应料号变更 TSCD510→P3G1S005
3. 多功能信创机型   粉盒更换指引标签印刷内容变更,同时PLM系统对应料号变更 TSCD508→P3G1S007</t>
  </si>
  <si>
    <t>V3.9</t>
    <phoneticPr fontId="1" type="noConversion"/>
  </si>
  <si>
    <t>ECR D52207053 丽江/信创/领像 塑料袋印刷内容变更，同时PLM系统对应料号变更(自然切换)
   1.PE袋:SFP    A39D279 →P5D1A006
   2.PE袋:MFP    A49D279 →P5D1A007
   3.PE袋:ADF    B49D279 →P5D1A008</t>
  </si>
  <si>
    <t>新规产品供应商选定
TSTD436——华凯
P3G1S002——东涛
P3G1S003——东涛</t>
  </si>
  <si>
    <t>2022/0816</t>
  </si>
  <si>
    <t>1.泰山多功能和单功能，增加电源板组件料号B8C1X005，B8C1X004，B8C1X031
2.泰山信创单功能电源板物料变更，由TSEE274变成E5P10003</t>
  </si>
  <si>
    <t>名称变更：
单/多功能：   B8C1XA11   FPC固定：小组立→WiFi固定：小组立
多功能：        B8C1XA02  本体构造系：泰山：总组立：信创→本体构造系：泰山：总组立：信创（不带WiFi）
单功能：        B8C1XA16  本体构造系：泰山：总组立：信创→本体构造系：泰山：总组立：信创（不带WiFi）
BOM变更：
单/多功能：   B8C1XA11  WiFi固定：小组立
                  →将WiFi板及FPC线放入本体WiFi固定：小组立下</t>
  </si>
  <si>
    <t xml:space="preserve">ECR  TS2208494   根据产线使用实际，以下标签BOM漏接续，BOM修正用量追加（仅BOM更新，实物无变化）
        1.本体框架上的SN标签
         2.国内机型 电源线/USB线同捆塑料袋上的SN标签
由于以上变更，下记料号版本上升
       B8C1XA04/05/06/B9A1A001/B9A1A002/B9A1A003/B9A1A012/B9A1A036/B9A1A037/B9A1A083/B9A1A084   AA→AB 
       </t>
  </si>
  <si>
    <t>新增装配属性：底数</t>
  </si>
  <si>
    <t>扫描</t>
    <phoneticPr fontId="1" type="noConversion"/>
  </si>
  <si>
    <t>泰山多功能整机BOM删除以下多余打点：
E5L10002，E5L10011，E5L10012，E5L10013,E5L10014，E5L10006，E5L10015，E5N10005，E5N10006</t>
    <phoneticPr fontId="1" type="noConversion"/>
  </si>
  <si>
    <t>BOM锁定发起签审</t>
  </si>
  <si>
    <t>给纸，排纸，双面，</t>
  </si>
  <si>
    <t>MFP及SFP 同步修改， 速干油：DO 710(L4)（412Q4002）  用量由0.5→1.8g,    导电油，C200(413Q4003)  1.5g→0.032g （分摊到给纸，排纸，双面）</t>
  </si>
  <si>
    <t>泰山单功能BOM：
根据ECR-TS2208496设变，以下料号版本升级：
1、L6K1PA09、10 单功能上盖        B→C
2、TSCP532 上盖解锁按键              A→B
3、TSCP534 导光柱                         A→B
4、TSCP533 取消及配置按键           A→B</t>
  </si>
  <si>
    <t>ECR TS2208495   泰山信创单功能外箱TSTD402印刷出图， 版本+→A</t>
  </si>
  <si>
    <t>BOM miss修正，泰山单功能&amp;多功能：A17S021版本修改：+→A</t>
  </si>
  <si>
    <t>A32E032  离合器  增加二供日耳雅信, C32E001-S1 →L6EMM001 无刷马达：30W 泰山 ,版本AA→BB</t>
  </si>
  <si>
    <t>TSGD135版本+→A,TSGD136版本+→A, TSGD137版本D→A, A14C021版本+→A,TSGP131版本C→D,A14D021版本 D→E,A14P045版本 B→C，
TSGP134版本 G→F,TSGM702版本 C→D,L6G1P001版本 D→A,TSGP704版本 B→A，TSGR124版本 A→+，TSGR121版本 C→A</t>
  </si>
  <si>
    <t>之前物料没有版本号的，版本号命名为A
之前物料有版本号的，保持版本号不变</t>
  </si>
  <si>
    <t>P3G1S001名称修正：机身二维码：中文→机身二维码标签：中文：CV81Z</t>
  </si>
  <si>
    <t>多功能/单功能：
错误纠正：A15P076版本A=&gt;B  
TSFP170版本D=&gt;E
TSFP164版本B=&gt;C
TSFP165版本B=&gt;C
TSFM151 复制模供应商威海恒科导入前BOM取消
A15P079 复制模供应商威海恒科导入前BOM取消</t>
  </si>
  <si>
    <t>外观</t>
  </si>
  <si>
    <t>泰山BOM：外壳件名称加后缀
L6K1PA01  下盖                            →   下盖 （灰白）：阿尔法
L6K1PA02  下盖                            →  下盖 （灰）  ：阿尔法
L6K1PA03  后盖                             →  后盖（灰白） ：阿尔法
L6K1PA04  后盖                             → 后盖（灰）  ：阿尔法
L6K1PA05  前盖夹板                      → 前盖夹板（灰白 ） ：阿尔法
L6K1PA06  前盖夹板                      → 前盖夹板 （灰）  ：阿尔法
L6K1PA07  前盖                             → 前盖（灰白 ） ：阿尔法
L6K1PA08  前盖                             → 前盖（灰） ：阿尔法
TSCP507	  上盖：多功能               → 上盖：多功能 ：阿尔法
L6K1PA09 上盖：单功能-信创版   → 上盖：单功能-信创版  ：阿尔法
L6K1PA10 上盖：单功能-通用版   →上盖：单功能-通用版  ：阿尔法
L6K1PA11 装饰盖：单功能-信创版 →  装饰盖：单功能-信创版：阿尔法
L6K1PA12 装饰盖：单功能-通用版 →装饰盖：单功能-通用版  ：阿尔法</t>
  </si>
  <si>
    <t>版本纠正（与现状对应）：A33P085  +→A</t>
  </si>
  <si>
    <t>版本纠正（与现状对应）：A33S088  +→A</t>
  </si>
  <si>
    <t>版本纠正（与现状对应）：A33P086  +→A</t>
  </si>
  <si>
    <t>版本纠正（与现状对应）：A33M091 +→B</t>
  </si>
  <si>
    <t>版本纠正（与现状对应）：A33Q091 +→A</t>
  </si>
  <si>
    <t>版本纠正（与现状对应）：A13P068  +→C</t>
  </si>
  <si>
    <t>泰山单功能、多功能整机：移除润滑油二供411Q4002</t>
  </si>
  <si>
    <t>版本纠正（与现状对应）：零件清单物料属性，版本，名称根据图纸包材一致更新
（对象过多，具体清单略）</t>
  </si>
  <si>
    <t>A14M0205版本 B→A</t>
  </si>
  <si>
    <r>
      <rPr>
        <sz val="11"/>
        <color rgb="FF000000"/>
        <rFont val="等线"/>
        <family val="3"/>
        <charset val="134"/>
      </rPr>
      <t xml:space="preserve">泰山单功能多功能BOM变更  ECR No： TS2207475         </t>
    </r>
    <r>
      <rPr>
        <b/>
        <u/>
        <sz val="11"/>
        <color rgb="FFFF0000"/>
        <rFont val="等线"/>
        <family val="3"/>
        <charset val="134"/>
      </rPr>
      <t xml:space="preserve"> ※此设变暂时取消，BOM返回</t>
    </r>
  </si>
  <si>
    <r>
      <rPr>
        <sz val="11"/>
        <color rgb="FF000000"/>
        <rFont val="等线"/>
        <family val="3"/>
        <charset val="134"/>
      </rPr>
      <t xml:space="preserve">泰山BOM对应ECR：TS2207484     保修卡（CV81-WDM中文）印刷内容变更，同时料号变更    </t>
    </r>
    <r>
      <rPr>
        <b/>
        <u/>
        <sz val="11"/>
        <color rgb="FFFF0000"/>
        <rFont val="等线"/>
        <family val="3"/>
        <charset val="134"/>
      </rPr>
      <t xml:space="preserve"> ※此设变暂时取消，BOM返回</t>
    </r>
  </si>
  <si>
    <t>2022/0831</t>
  </si>
  <si>
    <t>1.泰山信创单功能删除预留二供厂商物料
E5L10015，E5C10045，E5C10046
2.删除二供E5L10017
3.修正E2F10006描述和厂商</t>
  </si>
  <si>
    <t>版本纠正（与现状对应）： TSSD373  版本C→B</t>
  </si>
  <si>
    <t>1.泰山单功能和多功能整机线材类除LSU,USB和电源线之外的线材放到EE模组里
2.泰山多功能国内版定影线由之前的TSEE260和TSEE281，改成只有TSEE260</t>
  </si>
  <si>
    <t>泰山多功能AIO删除多余打点：B8G1X024,B8G1X025</t>
  </si>
  <si>
    <t>扫描系</t>
  </si>
  <si>
    <t>泰山多功能整机: 所有UNIT下面，扫描系（新康威）和扫描系（捷普）改为 扫描系
零件清单：所有扫描系（新康威），扫描系（捷普），扫描系（新康威/捷普）改为 扫描系
以下零件供应商，光宝-&gt;光宝（新康威）
B8S1X023
B8S1X024
B8S1X025
B8S1X026
B8S1X027
以下零件供应商，光宝-&gt;光宝（捷普）
B8S1X028
B8S1X029
B8S1X030
B8S1X031
B8S1X032</t>
  </si>
  <si>
    <t>B8D10005 版本C-B</t>
  </si>
  <si>
    <t>华南生产</t>
    <phoneticPr fontId="1" type="noConversion"/>
  </si>
  <si>
    <t>威海生产</t>
    <phoneticPr fontId="1" type="noConversion"/>
  </si>
  <si>
    <t>泰山 CV81 BOM</t>
  </si>
  <si>
    <t>激光多功能一体机
CV81-WDM-220</t>
  </si>
  <si>
    <t>激光多功能一体机
CV81Z-WDM-220</t>
  </si>
  <si>
    <t>激光多功能一体机
CV81-WDM2-220</t>
  </si>
  <si>
    <t>激光多功能一体机
CV81Z-WDM2-220</t>
  </si>
  <si>
    <t>激光多功能一体机
CV81Z-LDM-220</t>
  </si>
  <si>
    <t>灰色部分带有公式不可编辑，需要编辑请在零件清单上编辑。</t>
  </si>
  <si>
    <t>品创编码试产</t>
    <phoneticPr fontId="10" type="noConversion"/>
  </si>
  <si>
    <t>48002421</t>
  </si>
  <si>
    <t>48002519</t>
  </si>
  <si>
    <t>48002535</t>
  </si>
  <si>
    <t>48002536</t>
  </si>
  <si>
    <t>48002538</t>
  </si>
  <si>
    <t>48002520</t>
  </si>
  <si>
    <t>48002513</t>
  </si>
  <si>
    <t>48002639</t>
  </si>
  <si>
    <t>48002641</t>
  </si>
  <si>
    <t>48002643</t>
  </si>
  <si>
    <t>品创编码量产</t>
    <phoneticPr fontId="10" type="noConversion"/>
  </si>
  <si>
    <t>48002755</t>
  </si>
  <si>
    <t>48002415</t>
  </si>
  <si>
    <t>48002756</t>
  </si>
  <si>
    <t>48002417</t>
  </si>
  <si>
    <t>48002521</t>
  </si>
  <si>
    <t>48002539</t>
  </si>
  <si>
    <t>48002540</t>
  </si>
  <si>
    <t>48002542</t>
  </si>
  <si>
    <t>48002522</t>
  </si>
  <si>
    <t>48002546</t>
  </si>
  <si>
    <t>48002547</t>
  </si>
  <si>
    <t>48002549</t>
  </si>
  <si>
    <t>48002689</t>
  </si>
  <si>
    <t>48002512</t>
  </si>
  <si>
    <t>48002640</t>
  </si>
  <si>
    <t>48002642</t>
  </si>
  <si>
    <t>48002644</t>
  </si>
  <si>
    <t>HW编码</t>
    <phoneticPr fontId="10" type="noConversion"/>
  </si>
  <si>
    <t>53050232</t>
  </si>
  <si>
    <t>53050098</t>
  </si>
  <si>
    <t>53050119</t>
  </si>
  <si>
    <t>53050234</t>
  </si>
  <si>
    <t>53050023</t>
  </si>
  <si>
    <t>53050170</t>
  </si>
  <si>
    <t>53050168</t>
  </si>
  <si>
    <t>53050174</t>
  </si>
  <si>
    <t>53050172</t>
  </si>
  <si>
    <t>53050154</t>
  </si>
  <si>
    <t>53050166</t>
  </si>
  <si>
    <t>53050162</t>
  </si>
  <si>
    <t>53050191</t>
  </si>
  <si>
    <t>53050200</t>
  </si>
  <si>
    <t>53050098</t>
    <phoneticPr fontId="10" type="noConversion"/>
  </si>
  <si>
    <t>53050023</t>
    <phoneticPr fontId="10" type="noConversion"/>
  </si>
  <si>
    <t>光宝编码</t>
    <phoneticPr fontId="10" type="noConversion"/>
  </si>
  <si>
    <t>52-14046-00B-D</t>
    <phoneticPr fontId="10" type="noConversion"/>
  </si>
  <si>
    <t>52-14035-00B-D</t>
  </si>
  <si>
    <t>52-14439-00A-D</t>
  </si>
  <si>
    <t>52-14439-04A-D</t>
  </si>
  <si>
    <t>52-14439-02A-D</t>
  </si>
  <si>
    <t>52-14439-03A-D</t>
  </si>
  <si>
    <t>52-14439-01A-D</t>
  </si>
  <si>
    <t>52-14439-05A-D</t>
  </si>
  <si>
    <t>52-14439-06A-D</t>
  </si>
  <si>
    <t>52-14439-07A-D</t>
  </si>
  <si>
    <t>52-14322-00A-D</t>
  </si>
  <si>
    <t>N/A</t>
  </si>
  <si>
    <t>UNIT</t>
  </si>
  <si>
    <t>旧料号</t>
  </si>
  <si>
    <t>料号</t>
    <phoneticPr fontId="1" type="noConversion"/>
  </si>
  <si>
    <t>备注</t>
    <phoneticPr fontId="1" type="noConversion"/>
  </si>
  <si>
    <t>改图&amp;修模</t>
    <phoneticPr fontId="1" type="noConversion"/>
  </si>
  <si>
    <t>版本</t>
  </si>
  <si>
    <t>2C中国版
28PPM
（Vmall内购机）</t>
  </si>
  <si>
    <t>2C中国版
28PPM</t>
  </si>
  <si>
    <t>2C中国版门店样机
28PPM</t>
  </si>
  <si>
    <t>2B中国版
30PPM
（Vmall内购机）</t>
    <phoneticPr fontId="1" type="noConversion"/>
  </si>
  <si>
    <t>2B中国版
30PPM</t>
  </si>
  <si>
    <t>2C欧洲版
28PPM</t>
  </si>
  <si>
    <t>2C俄罗斯版
28PPM</t>
  </si>
  <si>
    <t>2C沙特版
28PPM</t>
  </si>
  <si>
    <t>2C菲律宾版
28PPM</t>
  </si>
  <si>
    <t>2B欧洲版
30PPM</t>
  </si>
  <si>
    <t>2B俄罗斯版
30PPM</t>
  </si>
  <si>
    <t>2B沙特版
30PPM</t>
  </si>
  <si>
    <t>2B菲律宾版
30PPM</t>
  </si>
  <si>
    <t>2C马来西亚
28PPM</t>
  </si>
  <si>
    <t>信创多功能版
30PPM</t>
  </si>
  <si>
    <t>参考料号
领像</t>
  </si>
  <si>
    <t>光宝料号</t>
  </si>
  <si>
    <t>Owner</t>
  </si>
  <si>
    <t>名称</t>
  </si>
  <si>
    <t>每台
用量</t>
  </si>
  <si>
    <t>底数</t>
  </si>
  <si>
    <t>单位</t>
  </si>
  <si>
    <t>入库
单位</t>
  </si>
  <si>
    <t>加工
种类</t>
  </si>
  <si>
    <t>服务组件</t>
  </si>
  <si>
    <t>keypart</t>
  </si>
  <si>
    <t>量产下单比例</t>
  </si>
  <si>
    <t>试产
M1
比例</t>
  </si>
  <si>
    <t>体积
(mm*3)</t>
  </si>
  <si>
    <t>板厚
肉厚
线径
(mm)</t>
  </si>
  <si>
    <t>密度</t>
  </si>
  <si>
    <t>质量
(g)</t>
  </si>
  <si>
    <t>尺寸（mm）</t>
  </si>
  <si>
    <t>颜色</t>
  </si>
  <si>
    <t>材质</t>
  </si>
  <si>
    <t>材料号</t>
  </si>
  <si>
    <t>材料生产商</t>
  </si>
  <si>
    <t>材料刻印</t>
  </si>
  <si>
    <t>零件
厂商1</t>
  </si>
  <si>
    <t>零件
厂商2</t>
  </si>
  <si>
    <t>零件
厂商3</t>
  </si>
  <si>
    <t>零件
厂商4</t>
  </si>
  <si>
    <t>零件
厂商5</t>
  </si>
  <si>
    <t>M1 模具号</t>
    <phoneticPr fontId="1" type="noConversion"/>
  </si>
  <si>
    <t>M1 模具供应商</t>
    <phoneticPr fontId="1" type="noConversion"/>
  </si>
  <si>
    <t>M2 模具号</t>
  </si>
  <si>
    <t>M2 模具供应商</t>
  </si>
  <si>
    <t>M3 模具号</t>
    <phoneticPr fontId="1" type="noConversion"/>
  </si>
  <si>
    <t>M3 模具供应商</t>
    <phoneticPr fontId="1" type="noConversion"/>
  </si>
  <si>
    <t>组合</t>
  </si>
  <si>
    <t>取数(P）</t>
  </si>
  <si>
    <t>成型机吨数(吨）</t>
  </si>
  <si>
    <t>成型时间（S)</t>
  </si>
  <si>
    <t>包装要求
是否需要原包装上线</t>
  </si>
  <si>
    <t>本体系</t>
  </si>
  <si>
    <t>TSCX001</t>
  </si>
  <si>
    <t>B8C1XA01</t>
  </si>
  <si>
    <t>使用新料号</t>
    <phoneticPr fontId="1" type="noConversion"/>
  </si>
  <si>
    <t>AA</t>
  </si>
  <si>
    <t>●</t>
  </si>
  <si>
    <t>A31X001</t>
  </si>
  <si>
    <t>52-14088-00B-D</t>
  </si>
  <si>
    <t>本体构造系:泰山:总组立，国内</t>
  </si>
  <si>
    <t>　</t>
  </si>
  <si>
    <t>p</t>
  </si>
  <si>
    <t>X</t>
  </si>
  <si>
    <t>F</t>
  </si>
  <si>
    <t>—</t>
  </si>
  <si>
    <t>——</t>
  </si>
  <si>
    <t>TSCX016</t>
  </si>
  <si>
    <t>B8C1XA02</t>
  </si>
  <si>
    <t>52-14088-01A-D</t>
  </si>
  <si>
    <t>本体构造系:泰山:总组立，信创（不带WiFi）</t>
  </si>
  <si>
    <t>TSCX018</t>
  </si>
  <si>
    <t>B8C1XA03</t>
  </si>
  <si>
    <t>52-14088-02A-D</t>
  </si>
  <si>
    <t>本体构造系:泰山:总组立，海外</t>
  </si>
  <si>
    <t>TSCX002</t>
  </si>
  <si>
    <t>B8C1XA04</t>
  </si>
  <si>
    <t>AB</t>
  </si>
  <si>
    <t>A31X002</t>
  </si>
  <si>
    <t>52-13995-00B-D</t>
  </si>
  <si>
    <t>本体：框体：组立，国内</t>
  </si>
  <si>
    <t>TSCX019</t>
  </si>
  <si>
    <t>B8C1XA05</t>
  </si>
  <si>
    <t>52-13995-03A-D</t>
  </si>
  <si>
    <t>本体：框体：组立，海外</t>
  </si>
  <si>
    <t>TSCX017</t>
  </si>
  <si>
    <t>B8C1XA06</t>
  </si>
  <si>
    <t>52-13995-01A-D</t>
  </si>
  <si>
    <t>本体：框体：组立，信创</t>
  </si>
  <si>
    <t>A69D275-S1</t>
  </si>
  <si>
    <t>A69D275</t>
  </si>
  <si>
    <t>维持旧料料号，取消后缀</t>
    <phoneticPr fontId="1" type="noConversion"/>
  </si>
  <si>
    <t>+</t>
  </si>
  <si>
    <t>36-00147-02A-D</t>
  </si>
  <si>
    <t>标签纸76*20mm</t>
  </si>
  <si>
    <t>D</t>
  </si>
  <si>
    <t>76*20</t>
  </si>
  <si>
    <t>白色</t>
  </si>
  <si>
    <t>80g铜版纸</t>
  </si>
  <si>
    <t>AW3209</t>
  </si>
  <si>
    <t>Avery</t>
  </si>
  <si>
    <t>威海先优</t>
  </si>
  <si>
    <t>光宝</t>
  </si>
  <si>
    <t>A69D280-S1</t>
  </si>
  <si>
    <t>515Q0003</t>
  </si>
  <si>
    <t>A</t>
  </si>
  <si>
    <t>36-01260-02A-D</t>
  </si>
  <si>
    <t>碳带RICOH B110A 幅=80MM</t>
  </si>
  <si>
    <t>m</t>
  </si>
  <si>
    <t>Q</t>
  </si>
  <si>
    <t>w=80mm</t>
  </si>
  <si>
    <t>黑色</t>
  </si>
  <si>
    <t>聚酯薄膜</t>
  </si>
  <si>
    <t>B110A</t>
  </si>
  <si>
    <t>理光</t>
  </si>
  <si>
    <t xml:space="preserve"> </t>
  </si>
  <si>
    <t>TSCP001</t>
    <phoneticPr fontId="1" type="noConversion"/>
  </si>
  <si>
    <t>TSCP001-M1</t>
  </si>
  <si>
    <t>TSCP001</t>
  </si>
  <si>
    <t>取消后缀</t>
    <phoneticPr fontId="1" type="noConversion"/>
  </si>
  <si>
    <t>J</t>
  </si>
  <si>
    <t>A31P001</t>
  </si>
  <si>
    <t>54-20088-00B-D</t>
  </si>
  <si>
    <t>本体筐体:泰山</t>
  </si>
  <si>
    <t>P</t>
  </si>
  <si>
    <t>355*290*186</t>
  </si>
  <si>
    <t>PC+ABS</t>
  </si>
  <si>
    <t>DN-7820M</t>
  </si>
  <si>
    <t>Teijin</t>
  </si>
  <si>
    <t>&gt;PC+ABS-(MS+TD)25FR(40)&lt;</t>
  </si>
  <si>
    <t>恒毅盛</t>
  </si>
  <si>
    <t>威海恒毅盛</t>
  </si>
  <si>
    <t>TSCP001-M2</t>
  </si>
  <si>
    <t>TSCP001-M3</t>
  </si>
  <si>
    <t>133Q4061</t>
    <phoneticPr fontId="1" type="noConversion"/>
  </si>
  <si>
    <t>133Q4061-S1</t>
  </si>
  <si>
    <t>133Q4061</t>
  </si>
  <si>
    <t>28-02027-00A-D</t>
  </si>
  <si>
    <t>十字槽弹簧圈机械牙螺钉 M4×6</t>
  </si>
  <si>
    <t>SAE1018</t>
  </si>
  <si>
    <t>焱瑞</t>
  </si>
  <si>
    <t>否</t>
  </si>
  <si>
    <t>111Q3101</t>
    <phoneticPr fontId="1" type="noConversion"/>
  </si>
  <si>
    <t>111Q3101-S1</t>
  </si>
  <si>
    <t>111Q3101</t>
  </si>
  <si>
    <t>28-00037-57A-D</t>
  </si>
  <si>
    <t>十字槽带座塑胶用自攻牙螺钉:3×10</t>
  </si>
  <si>
    <t>111Q3081</t>
    <phoneticPr fontId="1" type="noConversion"/>
  </si>
  <si>
    <t>111Q3081-S1</t>
  </si>
  <si>
    <t>111Q3081</t>
  </si>
  <si>
    <t>28-00037-71A-D</t>
  </si>
  <si>
    <t>十字槽带座塑胶用自攻牙螺钉:3×8</t>
  </si>
  <si>
    <t>312Q0511</t>
  </si>
  <si>
    <t>维持原料号不变</t>
    <phoneticPr fontId="1" type="noConversion"/>
  </si>
  <si>
    <t>54-17516-00A-D</t>
  </si>
  <si>
    <t>线夹:CHK-6</t>
  </si>
  <si>
    <t>311Q0511</t>
  </si>
  <si>
    <t>54-17517-00A-D</t>
  </si>
  <si>
    <t>线夹:CHI-6</t>
  </si>
  <si>
    <t xml:space="preserve"> s</t>
  </si>
  <si>
    <t>TSCS003</t>
  </si>
  <si>
    <t>A31S003</t>
  </si>
  <si>
    <t>21-09482-00A-D</t>
  </si>
  <si>
    <t>压簧: 高压弹簧：VSVK</t>
  </si>
  <si>
    <t>S</t>
  </si>
  <si>
    <t>Φ0.5</t>
  </si>
  <si>
    <t>圈数:38</t>
  </si>
  <si>
    <t>Ni-SWC</t>
  </si>
  <si>
    <t>尚迪</t>
  </si>
  <si>
    <t>TSCS004</t>
  </si>
  <si>
    <t>A31S004</t>
  </si>
  <si>
    <t>21-09483-00A-D</t>
  </si>
  <si>
    <t>压簧: 高压弹簧：VB</t>
  </si>
  <si>
    <t>圈数:41.5</t>
  </si>
  <si>
    <t>TSCS005</t>
  </si>
  <si>
    <t>B</t>
  </si>
  <si>
    <t>A31S005</t>
  </si>
  <si>
    <t>21-09481-00A-D</t>
  </si>
  <si>
    <t>压簧: 高压弹簧：VC</t>
  </si>
  <si>
    <t>圈数:36.5</t>
  </si>
  <si>
    <t>TSCS007-S1</t>
  </si>
  <si>
    <t>TSCS007</t>
  </si>
  <si>
    <t>21-09484-00A-D</t>
  </si>
  <si>
    <t>线簧: 接地线簧-排纸</t>
  </si>
  <si>
    <t>美上日东</t>
  </si>
  <si>
    <t>TSCS022</t>
  </si>
  <si>
    <t>21-09499-00A-D</t>
  </si>
  <si>
    <t>线簧: 接地线簧-OPC</t>
  </si>
  <si>
    <t>TSCS006</t>
  </si>
  <si>
    <t>A31S006</t>
  </si>
  <si>
    <t>21-09519-00A-D</t>
  </si>
  <si>
    <t>压簧: 高压弹簧：ItVt</t>
  </si>
  <si>
    <t>圈数:21</t>
  </si>
  <si>
    <t>TSCM001</t>
  </si>
  <si>
    <t>A31M001</t>
  </si>
  <si>
    <t>54-20108-00A-D</t>
  </si>
  <si>
    <t>板弹簧：AIO：接地片</t>
  </si>
  <si>
    <t>M</t>
  </si>
  <si>
    <t>62.4*49.1</t>
  </si>
  <si>
    <t>自然色</t>
  </si>
  <si>
    <t>不锈钢</t>
  </si>
  <si>
    <t>SUS301CSP-3/4H</t>
  </si>
  <si>
    <t>浙江甬金金属</t>
  </si>
  <si>
    <t>珠海日东</t>
  </si>
  <si>
    <t>TSCM002</t>
  </si>
  <si>
    <t>A31M002</t>
  </si>
  <si>
    <t>54-20096-00A-D</t>
  </si>
  <si>
    <t>板弹簧：除电</t>
  </si>
  <si>
    <t>165.36*14.5</t>
  </si>
  <si>
    <t>A31M003</t>
  </si>
  <si>
    <t>54-18140-00A-D</t>
  </si>
  <si>
    <t>板弹簧:中继:接地</t>
  </si>
  <si>
    <t>8.2*68*0.2</t>
  </si>
  <si>
    <t>A31S001</t>
  </si>
  <si>
    <t>21-08820-00A-D</t>
  </si>
  <si>
    <t>扭簧：AIO：本体：右</t>
  </si>
  <si>
    <t>4*40*4</t>
  </si>
  <si>
    <t>A31S002</t>
  </si>
  <si>
    <t>21-08819-00A-D</t>
  </si>
  <si>
    <t>扭簧：AIO：本体：左</t>
  </si>
  <si>
    <t>圈数:4.5</t>
  </si>
  <si>
    <t>TSCM020</t>
  </si>
  <si>
    <t>A31M005</t>
  </si>
  <si>
    <t>54-20100-00B-D</t>
  </si>
  <si>
    <t>板弹簧：OCP:除电</t>
  </si>
  <si>
    <t>43.08*3.5</t>
  </si>
  <si>
    <t>TSCM007</t>
  </si>
  <si>
    <t>A31M007</t>
  </si>
  <si>
    <t>54-20109-00A-D</t>
  </si>
  <si>
    <t>板弹簧：纸盒：接地</t>
  </si>
  <si>
    <t>62.81*14.7</t>
  </si>
  <si>
    <t>TSCM009</t>
  </si>
  <si>
    <t>A31M009</t>
  </si>
  <si>
    <t>54-20099-00A-D</t>
  </si>
  <si>
    <t>板弹簧：双面：接地</t>
  </si>
  <si>
    <t>86.54*8</t>
  </si>
  <si>
    <t>A31M010</t>
  </si>
  <si>
    <t>54-18136-00A-D</t>
  </si>
  <si>
    <t>板弹簧：排纸：接地</t>
  </si>
  <si>
    <t>12*32*1.3</t>
  </si>
  <si>
    <t>TSCP006-M1</t>
  </si>
  <si>
    <t>TSCP006</t>
  </si>
  <si>
    <t>C</t>
  </si>
  <si>
    <t>54-20130-00A-D</t>
  </si>
  <si>
    <t>按钮件</t>
  </si>
  <si>
    <t>22*20*7.8</t>
  </si>
  <si>
    <t>ABS</t>
  </si>
  <si>
    <t>HP-126</t>
  </si>
  <si>
    <t>Kingfa</t>
  </si>
  <si>
    <t>&gt;ABS&lt;</t>
  </si>
  <si>
    <t>TSCS009</t>
  </si>
  <si>
    <t>21-09486-00A-D</t>
  </si>
  <si>
    <t>压簧: 上盖按钮弹起:MF</t>
  </si>
  <si>
    <t>圈数:45</t>
  </si>
  <si>
    <t>TSCP011</t>
  </si>
  <si>
    <t>54-20303-00A-D</t>
  </si>
  <si>
    <t>USB：外壳</t>
  </si>
  <si>
    <t>12*12*13</t>
  </si>
  <si>
    <t>昌红</t>
  </si>
  <si>
    <t>TSCP008</t>
  </si>
  <si>
    <t>A31P008</t>
  </si>
  <si>
    <t>54-20080-00A-D</t>
  </si>
  <si>
    <t>底板：高压弹簧盖</t>
  </si>
  <si>
    <t>103.5*26.5*19</t>
  </si>
  <si>
    <t>HIPS</t>
  </si>
  <si>
    <t>FRHIPS-960</t>
  </si>
  <si>
    <t>&gt;PS-HI FR(17)&lt;</t>
  </si>
  <si>
    <t>TSCX003</t>
  </si>
  <si>
    <t>B8C1XA07</t>
  </si>
  <si>
    <t>A31X003</t>
  </si>
  <si>
    <t>52-14013-00B-D</t>
  </si>
  <si>
    <t>隔热板：小组立</t>
  </si>
  <si>
    <t>A39D313</t>
  </si>
  <si>
    <t>维持旧料号不变</t>
    <phoneticPr fontId="1" type="noConversion"/>
  </si>
  <si>
    <t>A39Q300</t>
  </si>
  <si>
    <t>36-06594-00A-D</t>
  </si>
  <si>
    <t>高温标贴</t>
  </si>
  <si>
    <t>23*14</t>
  </si>
  <si>
    <t>哑白+三色丝印</t>
  </si>
  <si>
    <t>PET覆哑膜</t>
  </si>
  <si>
    <t>No.72825T</t>
  </si>
  <si>
    <t>Fasson</t>
  </si>
  <si>
    <t>华凯</t>
  </si>
  <si>
    <t>TSCP004</t>
  </si>
  <si>
    <t>A31P004</t>
  </si>
  <si>
    <t>54-20083-00A-D</t>
  </si>
  <si>
    <t>隔热板：定影：空气流动</t>
  </si>
  <si>
    <t>283.5*40*50</t>
  </si>
  <si>
    <t>PC</t>
  </si>
  <si>
    <t>JH820</t>
  </si>
  <si>
    <t>＞PC＜</t>
  </si>
  <si>
    <t>A11P100</t>
  </si>
  <si>
    <t>21-08597-01A-D</t>
  </si>
  <si>
    <t>马刺轮</t>
  </si>
  <si>
    <t>Φ6</t>
  </si>
  <si>
    <t>PP</t>
  </si>
  <si>
    <t>LIMIRROR X10S</t>
  </si>
  <si>
    <t>TORAY</t>
  </si>
  <si>
    <t>TSCX009</t>
  </si>
  <si>
    <t>B8C1XA08</t>
  </si>
  <si>
    <t>A31X009</t>
  </si>
  <si>
    <t>52-14008-00B-D</t>
  </si>
  <si>
    <t>支撑板:主控板:小组立</t>
  </si>
  <si>
    <t>TSCM008</t>
  </si>
  <si>
    <t>A31M008</t>
  </si>
  <si>
    <t>54-20110-00A-D</t>
  </si>
  <si>
    <t>控制板接地支撑板</t>
  </si>
  <si>
    <t>144.16*15.6</t>
  </si>
  <si>
    <t>SECC</t>
  </si>
  <si>
    <t>20/20</t>
  </si>
  <si>
    <t>JFE/新日铁/宝山钢铁</t>
  </si>
  <si>
    <t>TSCS008</t>
  </si>
  <si>
    <t>A31D001</t>
  </si>
  <si>
    <t>21-09488-00A-D</t>
  </si>
  <si>
    <t>线簧: 接地线簧-驱动钣金</t>
  </si>
  <si>
    <t>TSCX006</t>
  </si>
  <si>
    <t>B8C1XA09</t>
  </si>
  <si>
    <t>A31X006</t>
  </si>
  <si>
    <t>52-14004-00B-D</t>
  </si>
  <si>
    <t>支撑板:PSU:小组立:保护地</t>
  </si>
  <si>
    <t>TSCX020</t>
  </si>
  <si>
    <t>B8C1XA14</t>
  </si>
  <si>
    <t>支撑板:PSU:小组立:功能地</t>
  </si>
  <si>
    <t>TSCM004-M1</t>
  </si>
  <si>
    <t>TSCM004</t>
  </si>
  <si>
    <t>H</t>
  </si>
  <si>
    <t>54-20167-00B-D</t>
  </si>
  <si>
    <t>屏蔽板：PSU - 保护地</t>
  </si>
  <si>
    <t>263.8*80</t>
  </si>
  <si>
    <t>威海恒科</t>
  </si>
  <si>
    <t>TSCM004-M2</t>
  </si>
  <si>
    <t>恒科</t>
  </si>
  <si>
    <t>·</t>
  </si>
  <si>
    <t>TSCM010</t>
  </si>
  <si>
    <t>屏蔽板：PSU：功能地</t>
  </si>
  <si>
    <t>TSCD005</t>
  </si>
  <si>
    <t>隔离钣金海外信创二维码贴纸：18X18XR1</t>
  </si>
  <si>
    <t>18*18*1</t>
  </si>
  <si>
    <t>TAPE</t>
  </si>
  <si>
    <t>TSCM013</t>
  </si>
  <si>
    <t>A31M004</t>
  </si>
  <si>
    <t>54-20097-00A-D</t>
  </si>
  <si>
    <t>PSU:支撑板</t>
  </si>
  <si>
    <t>40*49.2</t>
  </si>
  <si>
    <t>611Q6002</t>
  </si>
  <si>
    <t>A31M013</t>
  </si>
  <si>
    <t>54-20209-00A-D</t>
  </si>
  <si>
    <t>支撑柱：标准件：外采：SS2-6</t>
  </si>
  <si>
    <t>康扬</t>
  </si>
  <si>
    <t>TSCX007</t>
  </si>
  <si>
    <t>B8C1XA10</t>
  </si>
  <si>
    <t>A31X007</t>
  </si>
  <si>
    <t>52-14010-00B-D</t>
  </si>
  <si>
    <t>风扇马达:小组立:泰山</t>
  </si>
  <si>
    <t>TSCX022</t>
  </si>
  <si>
    <t>52-14436-00A-D</t>
  </si>
  <si>
    <t>风扇马达:小组立：服务</t>
  </si>
  <si>
    <t>A31E003</t>
  </si>
  <si>
    <t>20-05536-00B-D</t>
  </si>
  <si>
    <t>风扇:离心式:60×60×23</t>
  </si>
  <si>
    <t>E</t>
  </si>
  <si>
    <t>K</t>
  </si>
  <si>
    <t>60×60×23</t>
  </si>
  <si>
    <t>永亿豪</t>
  </si>
  <si>
    <t>TSCD006</t>
  </si>
  <si>
    <t>A11D006</t>
  </si>
  <si>
    <t>21-09518-00A-D</t>
  </si>
  <si>
    <t>贴片:风扇:泰山</t>
  </si>
  <si>
    <t>22*5*4</t>
  </si>
  <si>
    <t>海绵</t>
  </si>
  <si>
    <t>SM55#60</t>
  </si>
  <si>
    <t>INOAC</t>
  </si>
  <si>
    <t>TSCP013-M1</t>
  </si>
  <si>
    <t>TSCP013</t>
  </si>
  <si>
    <t>54-20139-00A-D</t>
  </si>
  <si>
    <t>气流风道</t>
  </si>
  <si>
    <t>150*68*17</t>
  </si>
  <si>
    <t>TSCP014-M1</t>
  </si>
  <si>
    <t>TSCP014</t>
  </si>
  <si>
    <t>54-20135-00A-D</t>
  </si>
  <si>
    <t>子风道件</t>
  </si>
  <si>
    <t>82*36*12</t>
  </si>
  <si>
    <t>TSCX008</t>
  </si>
  <si>
    <t>B8C1XA11</t>
  </si>
  <si>
    <t>52-14237-00B-D</t>
  </si>
  <si>
    <t>WiFi固定：小组立</t>
  </si>
  <si>
    <t>TSCM005</t>
  </si>
  <si>
    <t>54-20301-00A-D</t>
  </si>
  <si>
    <t>FPC：板弹簧：上</t>
  </si>
  <si>
    <t>20.6*5*2.2</t>
  </si>
  <si>
    <t>132Q2251</t>
  </si>
  <si>
    <t>28-02377-00A-D</t>
  </si>
  <si>
    <t>十字槽机械牙螺钉:M2×2.5</t>
  </si>
  <si>
    <t>TSEE243</t>
  </si>
  <si>
    <t>A</t>
    <phoneticPr fontId="1" type="noConversion"/>
  </si>
  <si>
    <t>A18E019</t>
  </si>
  <si>
    <t>31-00677-00A-D</t>
  </si>
  <si>
    <t>TS WIFI Board</t>
  </si>
  <si>
    <t>必联</t>
  </si>
  <si>
    <t>TSCX014</t>
  </si>
  <si>
    <t>B8C1XA12</t>
  </si>
  <si>
    <t>A31X014</t>
  </si>
  <si>
    <t>52-14011-00B-D</t>
  </si>
  <si>
    <t>微动开关:小组立:泰山</t>
  </si>
  <si>
    <t>TSCP015-M1</t>
  </si>
  <si>
    <t>TSCP015</t>
  </si>
  <si>
    <t>54-20138-00A-D</t>
  </si>
  <si>
    <t>摇摆联动件:微动开关</t>
  </si>
  <si>
    <t>67*27*15</t>
  </si>
  <si>
    <t>POM</t>
  </si>
  <si>
    <t>M90-44</t>
  </si>
  <si>
    <t>Polyplastic</t>
  </si>
  <si>
    <t>&gt;POM&lt;</t>
  </si>
  <si>
    <t>A33S063</t>
  </si>
  <si>
    <t>21-08815-00A-D</t>
  </si>
  <si>
    <t>压缩弹簧：分离</t>
  </si>
  <si>
    <t>Φ0.45</t>
  </si>
  <si>
    <t>15.8*6*6</t>
  </si>
  <si>
    <t>本色</t>
  </si>
  <si>
    <t>TSCX015</t>
  </si>
  <si>
    <t>B8C1XA13</t>
  </si>
  <si>
    <t>52-14317-00A-D</t>
  </si>
  <si>
    <t>机电物料</t>
  </si>
  <si>
    <t>TSCQ001-S1</t>
  </si>
  <si>
    <t>TSCQ001</t>
  </si>
  <si>
    <t>28-00489-01A-D</t>
  </si>
  <si>
    <t>束线扎带</t>
  </si>
  <si>
    <t>2.5*12</t>
  </si>
  <si>
    <t>Nylon</t>
  </si>
  <si>
    <t>PA66</t>
  </si>
  <si>
    <t>TSEE270</t>
  </si>
  <si>
    <t>22-02085-00A-D</t>
  </si>
  <si>
    <t>OCP FFC 磁环</t>
  </si>
  <si>
    <t>Laird</t>
  </si>
  <si>
    <t>电源板</t>
  </si>
  <si>
    <t>B8C1X004</t>
  </si>
  <si>
    <t>AA</t>
    <phoneticPr fontId="1" type="noConversion"/>
  </si>
  <si>
    <t>泰山多功能国内版电源板线束组件</t>
  </si>
  <si>
    <t>B8C1X005</t>
  </si>
  <si>
    <t>泰山多功能海外电源板线束组件（保护地）</t>
  </si>
  <si>
    <t>B8C1X038</t>
  </si>
  <si>
    <t>B8C1X038</t>
    <phoneticPr fontId="1" type="noConversion"/>
  </si>
  <si>
    <t>泰山信创多功能电源板线束组件</t>
  </si>
  <si>
    <t>TSEE242-S1</t>
  </si>
  <si>
    <t>E5P10001</t>
  </si>
  <si>
    <t>E5P10001和E5P10002替代</t>
    <phoneticPr fontId="1" type="noConversion"/>
  </si>
  <si>
    <t>A38E241</t>
  </si>
  <si>
    <t>31-00682-00A-D</t>
  </si>
  <si>
    <t>TS LVP+HVP 220V Board</t>
  </si>
  <si>
    <t>190*60*30</t>
  </si>
  <si>
    <t>三华</t>
  </si>
  <si>
    <t>TSEE242-S2</t>
  </si>
  <si>
    <t>E5P10002</t>
  </si>
  <si>
    <t>31-00678-00A-D</t>
  </si>
  <si>
    <t>新康威</t>
  </si>
  <si>
    <t>TSEE274-S1</t>
  </si>
  <si>
    <t>TSEE274</t>
  </si>
  <si>
    <t>目前只有S1</t>
    <phoneticPr fontId="1" type="noConversion"/>
  </si>
  <si>
    <t>31-00720-00A-D</t>
  </si>
  <si>
    <t>XC,TS LVP+HVP 220V Board</t>
  </si>
  <si>
    <t>TSEE551</t>
  </si>
  <si>
    <t>A38E255</t>
  </si>
  <si>
    <t>31-00712-00A-D</t>
  </si>
  <si>
    <t>HARNESS_TS_WIFI_FPC</t>
  </si>
  <si>
    <t>电连</t>
  </si>
  <si>
    <t>TSEE260</t>
  </si>
  <si>
    <t>A38E259</t>
  </si>
  <si>
    <t>38-01224-00A-D</t>
  </si>
  <si>
    <t>HARNESS_TS_FUSE</t>
  </si>
  <si>
    <t>金佳</t>
  </si>
  <si>
    <t>TSEE281</t>
  </si>
  <si>
    <t>HARNESS_TS_FUSE(增加绝缘层厚度)</t>
  </si>
  <si>
    <t>TSEE258</t>
  </si>
  <si>
    <t>A38E252</t>
  </si>
  <si>
    <t>38-01222-00A-D</t>
  </si>
  <si>
    <t>HARNESS_TS_HVP_REG_FAN</t>
  </si>
  <si>
    <t>星地</t>
  </si>
  <si>
    <t>TSEE256</t>
  </si>
  <si>
    <t>A38X244</t>
  </si>
  <si>
    <t>38-01223-00A-D</t>
  </si>
  <si>
    <t>HARNESS_TS_PSU</t>
  </si>
  <si>
    <t>TSEE255</t>
  </si>
  <si>
    <t>A31E004</t>
  </si>
  <si>
    <t>20-06144-00A-D</t>
  </si>
  <si>
    <t>HARNESS_TS_SWITCH</t>
  </si>
  <si>
    <t>TSEE266</t>
  </si>
  <si>
    <t>20-06189-00A-D</t>
  </si>
  <si>
    <t>HARNESS_TS_AMP</t>
  </si>
  <si>
    <t>津达</t>
  </si>
  <si>
    <t>TSEE253</t>
  </si>
  <si>
    <t>38-01218-00A-D</t>
  </si>
  <si>
    <t>HARNESS_TS_DM_CL</t>
  </si>
  <si>
    <t>TSEE252</t>
  </si>
  <si>
    <t>38-01219-00A-D</t>
  </si>
  <si>
    <t>HARNESS_TS_DUP</t>
  </si>
  <si>
    <t>TSEE254</t>
  </si>
  <si>
    <t>38-01217-00A-D</t>
  </si>
  <si>
    <t>HARNESS_TS_PAPEN</t>
  </si>
  <si>
    <t>　津达</t>
  </si>
  <si>
    <t>TSEE259</t>
  </si>
  <si>
    <t>A38E251</t>
  </si>
  <si>
    <t>38-01221-00A-D</t>
  </si>
  <si>
    <t>HARNESS_TS_TH_PAPOUT</t>
  </si>
  <si>
    <t>TSCX500-00</t>
  </si>
  <si>
    <t>B8K1XA01</t>
  </si>
  <si>
    <t>A41X010</t>
  </si>
  <si>
    <t>52-14014-00B-D</t>
  </si>
  <si>
    <t>(中国)外壳：MF：总组立：灰白色</t>
  </si>
  <si>
    <t>TSCX500-10</t>
  </si>
  <si>
    <t>B8K1XA02</t>
  </si>
  <si>
    <t>52-14014-01B-D</t>
  </si>
  <si>
    <t>(中国)外壳：MF：总组立：灰色</t>
  </si>
  <si>
    <t>TSCX506-00</t>
  </si>
  <si>
    <t>B8K1XA03</t>
  </si>
  <si>
    <t>52-14461-00A-D</t>
  </si>
  <si>
    <t>(海外)外壳：MF：总组立：灰白色</t>
  </si>
  <si>
    <t>TSCX506-10</t>
  </si>
  <si>
    <t>B8K1XA04</t>
  </si>
  <si>
    <t>52-14461-01A-D</t>
  </si>
  <si>
    <t>(海外)外壳：MF：总组立：灰色</t>
  </si>
  <si>
    <t>TSCX508-10</t>
    <phoneticPr fontId="10" type="noConversion"/>
  </si>
  <si>
    <t>TSCX508-10</t>
  </si>
  <si>
    <t>B8K1XA05</t>
  </si>
  <si>
    <t>(信创)外壳：MF：总组立：灰色</t>
  </si>
  <si>
    <t>TSCD500</t>
  </si>
  <si>
    <t>36-07249-00A-D</t>
  </si>
  <si>
    <t>防撕标贴：中文</t>
  </si>
  <si>
    <t>18*18*R1</t>
  </si>
  <si>
    <t>四色印刷</t>
  </si>
  <si>
    <t>PET带VOID字模</t>
  </si>
  <si>
    <t>是</t>
  </si>
  <si>
    <t>TSCD506</t>
  </si>
  <si>
    <t>36-07249-01A-D</t>
  </si>
  <si>
    <t>防撕标贴：英文</t>
  </si>
  <si>
    <t>TSCD510</t>
  </si>
  <si>
    <t>粉盒更换指引标签：多功能中文</t>
  </si>
  <si>
    <t>324.8*65*R1</t>
  </si>
  <si>
    <t>70g合成纸</t>
  </si>
  <si>
    <t>FPG-CW80B</t>
  </si>
  <si>
    <t>冠城</t>
  </si>
  <si>
    <t>东涛</t>
  </si>
  <si>
    <t>TSCD508</t>
  </si>
  <si>
    <t>36-07248-02A-D</t>
  </si>
  <si>
    <t>粉盒更换指引标签：多功能信创</t>
  </si>
  <si>
    <t>TSCD505</t>
  </si>
  <si>
    <t>36-07248-01A-D</t>
  </si>
  <si>
    <t>前盖标贴：英文</t>
  </si>
  <si>
    <t>维持原料号，仅去后缀</t>
    <phoneticPr fontId="1" type="noConversion"/>
  </si>
  <si>
    <t>李盛</t>
    <phoneticPr fontId="1" type="noConversion"/>
  </si>
  <si>
    <t>TSCX502-00</t>
  </si>
  <si>
    <t>B8K1XA06</t>
  </si>
  <si>
    <t>A31X011</t>
  </si>
  <si>
    <t>52-14020-00B-D</t>
  </si>
  <si>
    <t>盖板：下：外盖：组立：灰白色</t>
  </si>
  <si>
    <t>TSCX502-10</t>
  </si>
  <si>
    <t>B8K1XA07</t>
  </si>
  <si>
    <t>52-14020-01B-D</t>
  </si>
  <si>
    <t>盖板：下：外盖：组立：灰色</t>
  </si>
  <si>
    <t>TSCD504</t>
  </si>
  <si>
    <t>A11D034</t>
  </si>
  <si>
    <t>21-09532-00A-D</t>
  </si>
  <si>
    <t>脚垫：橡胶</t>
  </si>
  <si>
    <t>硬度70°</t>
  </si>
  <si>
    <t>10*10*3</t>
  </si>
  <si>
    <t>TSCP505-00-M1</t>
  </si>
  <si>
    <t>L6K1PA01</t>
  </si>
  <si>
    <t>改图+修模</t>
  </si>
  <si>
    <t>A31P002</t>
  </si>
  <si>
    <t>54-20082-00A-D</t>
  </si>
  <si>
    <t>下盖（灰白）：阿尔法</t>
  </si>
  <si>
    <t>366*315*200.5</t>
  </si>
  <si>
    <t>灰白色/S9W-G1895</t>
  </si>
  <si>
    <t>NSE-700</t>
  </si>
  <si>
    <t>&gt;PS-HI FR(40)&lt;</t>
  </si>
  <si>
    <t>威海亿和</t>
  </si>
  <si>
    <t>深圳亿和</t>
  </si>
  <si>
    <t>TSCP505-M1</t>
  </si>
  <si>
    <t>TSCP505-M2</t>
  </si>
  <si>
    <t>TSCP505-M3</t>
  </si>
  <si>
    <t>TSCP505-10-M1</t>
  </si>
  <si>
    <t>L6K1PA02</t>
  </si>
  <si>
    <t>54-20082-01A-D</t>
  </si>
  <si>
    <t>下盖（灰）：阿尔法</t>
  </si>
  <si>
    <t xml:space="preserve">灰色/F5A-G0082 </t>
  </si>
  <si>
    <t>TSCP504-00-M1</t>
  </si>
  <si>
    <t>L6K1PA03</t>
  </si>
  <si>
    <t>54-20134-00A-D</t>
  </si>
  <si>
    <t>后盖（灰白）：阿尔法</t>
  </si>
  <si>
    <t>258*112.5*32.5</t>
  </si>
  <si>
    <t>灰白色/F9W-G0376</t>
  </si>
  <si>
    <t>HIPS-5197</t>
  </si>
  <si>
    <t>&gt;HIPS-5197&lt;</t>
  </si>
  <si>
    <t>TSCP504-M1</t>
  </si>
  <si>
    <t>TSCP504-M2</t>
  </si>
  <si>
    <t>TSCP504-10-M1</t>
  </si>
  <si>
    <t>L6K1PA04</t>
  </si>
  <si>
    <t>54-20134-01A-D</t>
  </si>
  <si>
    <t>后盖（灰）：阿尔法</t>
  </si>
  <si>
    <t xml:space="preserve">灰色/F5A-G0081 </t>
  </si>
  <si>
    <t>TSCP512-M1</t>
  </si>
  <si>
    <t>TSCP512</t>
  </si>
  <si>
    <t>纸盒后盖</t>
  </si>
  <si>
    <t>237.5*31.5*70</t>
  </si>
  <si>
    <t>C5AT-G019/UL94V0/透明灰</t>
  </si>
  <si>
    <t>JH820-M10</t>
  </si>
  <si>
    <t>TSCP512-M2</t>
  </si>
  <si>
    <t>TSCP519-M1</t>
  </si>
  <si>
    <t>TSCP519</t>
  </si>
  <si>
    <t>54-20120-00A-D</t>
  </si>
  <si>
    <t>下盖：后：左</t>
  </si>
  <si>
    <t>25.3*66*10.3</t>
  </si>
  <si>
    <t>黑色 F3B-G0099</t>
  </si>
  <si>
    <t>TSCP519-M2</t>
  </si>
  <si>
    <t>TSCP518-M1</t>
  </si>
  <si>
    <t>TSCP518</t>
  </si>
  <si>
    <t>54-20117-00A-D</t>
  </si>
  <si>
    <t>下盖：后：右</t>
  </si>
  <si>
    <t>25.4*66*6.8</t>
  </si>
  <si>
    <t>TSCP518-M2</t>
  </si>
  <si>
    <t>TSCQ501</t>
  </si>
  <si>
    <t>54-20201-00A-D</t>
  </si>
  <si>
    <t>磁铁：前盖</t>
  </si>
  <si>
    <t>25x12x1.4mm</t>
  </si>
  <si>
    <t>N52钕铁硼磁钢，表面镀锌</t>
  </si>
  <si>
    <t>TSCQ500-S1</t>
  </si>
  <si>
    <t>TSCQ500</t>
  </si>
  <si>
    <t>A31Q001</t>
  </si>
  <si>
    <t>36-07253-00A-D</t>
  </si>
  <si>
    <t>logo</t>
  </si>
  <si>
    <t>镍标</t>
  </si>
  <si>
    <t>TSCP517-00-M1</t>
  </si>
  <si>
    <t>L6K1PA05</t>
  </si>
  <si>
    <t>54-20123-00A-D</t>
  </si>
  <si>
    <t>前盖夹板（灰白）：阿尔法</t>
  </si>
  <si>
    <t>128.3*360.6*27.5</t>
  </si>
  <si>
    <t>灰白色 S9W-G1869</t>
  </si>
  <si>
    <t>TSCP517-M1</t>
  </si>
  <si>
    <t>TSCP517-M2</t>
  </si>
  <si>
    <t>TSCP517-10-M1</t>
  </si>
  <si>
    <t>L6K1PA06</t>
  </si>
  <si>
    <t>54-20123-01A-D</t>
  </si>
  <si>
    <t>前盖夹板（灰）：阿尔法</t>
  </si>
  <si>
    <t>灰色 S5A-G0283</t>
  </si>
  <si>
    <t>TSCP513-00-M1</t>
  </si>
  <si>
    <t>L6K1PA07</t>
  </si>
  <si>
    <t>54-20122-00A-D</t>
  </si>
  <si>
    <t>前盖（灰白）：阿尔法</t>
  </si>
  <si>
    <t>366*153.5*23.3</t>
  </si>
  <si>
    <t>TSCP513-M1</t>
  </si>
  <si>
    <t>TSCP513-M2</t>
  </si>
  <si>
    <t>TSCP513-10-M1</t>
  </si>
  <si>
    <t>L6K1PA08</t>
  </si>
  <si>
    <t>54-20122-01A-D</t>
  </si>
  <si>
    <t>前盖（灰）：阿尔法</t>
  </si>
  <si>
    <t>灰色/F5A-G0081</t>
  </si>
  <si>
    <t>TSCX508</t>
  </si>
  <si>
    <t>B8K1XA08</t>
  </si>
  <si>
    <t>52-14584-00A-D</t>
  </si>
  <si>
    <t>链接臂组件</t>
  </si>
  <si>
    <t>TSCS010</t>
  </si>
  <si>
    <t>21-09530-00A-D</t>
  </si>
  <si>
    <t>扭簧：支撑臂</t>
  </si>
  <si>
    <t>Φ1.4</t>
  </si>
  <si>
    <t>圈数：10</t>
  </si>
  <si>
    <t>SWP-B</t>
  </si>
  <si>
    <t>A31D002</t>
  </si>
  <si>
    <t>21-08989-00B-D</t>
  </si>
  <si>
    <t>橡胶圈：支撑臂</t>
  </si>
  <si>
    <t>PU</t>
  </si>
  <si>
    <t>PU50</t>
  </si>
  <si>
    <t>中鼎</t>
  </si>
  <si>
    <t>A11P016</t>
  </si>
  <si>
    <t>G</t>
  </si>
  <si>
    <t>54-17549-00D-D</t>
  </si>
  <si>
    <t>导轨:P</t>
  </si>
  <si>
    <t>＞POM＜</t>
  </si>
  <si>
    <t>412Q4002</t>
  </si>
  <si>
    <t>11-01992-00A-D</t>
  </si>
  <si>
    <t>速干油：DO 710(L4)</t>
  </si>
  <si>
    <t>g</t>
  </si>
  <si>
    <t>Lubtech</t>
  </si>
  <si>
    <t>TSCP017</t>
  </si>
  <si>
    <t>54-20302-00A-D</t>
  </si>
  <si>
    <t>支撑臂_P（泰山）</t>
  </si>
  <si>
    <t>TSCP526-00</t>
  </si>
  <si>
    <t>TSCP526</t>
  </si>
  <si>
    <t>54-20126-00A-D</t>
  </si>
  <si>
    <t>铰链：左上盖-MFP</t>
  </si>
  <si>
    <t>33.8*60*2</t>
  </si>
  <si>
    <t>黑色 S3A-G0173</t>
  </si>
  <si>
    <t>111Q3083</t>
  </si>
  <si>
    <t>28-02378-00A-D</t>
  </si>
  <si>
    <t>十字段付螺钉:导轨钉:3×8</t>
  </si>
  <si>
    <t>TSCX503</t>
  </si>
  <si>
    <t>B8K1XA09</t>
  </si>
  <si>
    <t>A41X011</t>
  </si>
  <si>
    <t>52-14009-00B-D</t>
  </si>
  <si>
    <t>MF机上盖：组件</t>
  </si>
  <si>
    <t>TSCP507-M1</t>
  </si>
  <si>
    <t>TSCP507</t>
  </si>
  <si>
    <t>N</t>
  </si>
  <si>
    <t>A41P003</t>
  </si>
  <si>
    <t>54-20081-00A-D</t>
  </si>
  <si>
    <t>上盖：多功能 ：阿尔法</t>
  </si>
  <si>
    <t>359*313.3*98.2</t>
  </si>
  <si>
    <t>TSCP507-M2</t>
  </si>
  <si>
    <t>TSCP507-M3</t>
  </si>
  <si>
    <t>TSCD507</t>
  </si>
  <si>
    <t>36-07298-00A-D</t>
  </si>
  <si>
    <t>上盖警示标贴</t>
  </si>
  <si>
    <t>65*25*R1</t>
  </si>
  <si>
    <t>专色印刷</t>
  </si>
  <si>
    <t>A41P015</t>
  </si>
  <si>
    <t>54-18584-00B-D</t>
  </si>
  <si>
    <t>排纸压板：MF（黑）</t>
  </si>
  <si>
    <t>40*34*12.8</t>
  </si>
  <si>
    <t>黑色/S3B-G0327</t>
  </si>
  <si>
    <t>TSCP508-M1</t>
  </si>
  <si>
    <t>TSCP508</t>
  </si>
  <si>
    <t>A31P014</t>
  </si>
  <si>
    <t>54-20084-00A-D</t>
  </si>
  <si>
    <t>排纸延长板：大</t>
  </si>
  <si>
    <t>116*158.4*3.5</t>
  </si>
  <si>
    <t>TSCP509</t>
  </si>
  <si>
    <t>A31P006</t>
  </si>
  <si>
    <t>54-20093-00A-D</t>
  </si>
  <si>
    <t>排纸延长板：stopper</t>
  </si>
  <si>
    <t>158.4*58*3.3</t>
  </si>
  <si>
    <t>TSCP527</t>
  </si>
  <si>
    <t>54-20129-00A-D</t>
  </si>
  <si>
    <t>按键：上盖</t>
  </si>
  <si>
    <t>13.5*25*15.5</t>
  </si>
  <si>
    <t>黑色 F3B-G0098</t>
  </si>
  <si>
    <t>TSCS501-S1</t>
  </si>
  <si>
    <t>TSCS501</t>
  </si>
  <si>
    <t>21-09480-00A-D</t>
  </si>
  <si>
    <t>弹簧：上盖</t>
  </si>
  <si>
    <t>φ0.65</t>
  </si>
  <si>
    <t>镀蓝白锌</t>
  </si>
  <si>
    <t>SWC</t>
  </si>
  <si>
    <t>威海尚迪</t>
  </si>
  <si>
    <t>TSCP528</t>
  </si>
  <si>
    <t>54-20128-00A-D</t>
  </si>
  <si>
    <t>挂钩：上盖：左</t>
  </si>
  <si>
    <t>7.79*29.6*7.7</t>
  </si>
  <si>
    <t>TSCP529</t>
  </si>
  <si>
    <t>54-20127-00A-D</t>
  </si>
  <si>
    <t>挂钩：上盖：右</t>
  </si>
  <si>
    <t>266.8*29.8*34.2</t>
  </si>
  <si>
    <t>&gt;POM-GF25&lt;</t>
  </si>
  <si>
    <t>B8D1X001</t>
  </si>
  <si>
    <t>TSDX041</t>
  </si>
  <si>
    <t>无</t>
  </si>
  <si>
    <t>52-14045-00B-D</t>
  </si>
  <si>
    <t>驱动模组:总组立：双面：泰山</t>
  </si>
  <si>
    <t>A32E032</t>
  </si>
  <si>
    <t>A32E032-S1</t>
  </si>
  <si>
    <t>20-05533-00A-D</t>
  </si>
  <si>
    <t>电磁离合器：30齿</t>
  </si>
  <si>
    <t>37*31.5*21</t>
  </si>
  <si>
    <t>小仓</t>
  </si>
  <si>
    <t>日耳雅信</t>
  </si>
  <si>
    <t>TSDP051</t>
  </si>
  <si>
    <t>TSDP051-M1</t>
  </si>
  <si>
    <t>A32P051</t>
  </si>
  <si>
    <t>54-20119-00A-D</t>
  </si>
  <si>
    <t>束线槽</t>
  </si>
  <si>
    <t>　192.511977*154.774211*31.5</t>
  </si>
  <si>
    <t>121Q3061</t>
  </si>
  <si>
    <t>121Q3061-S1</t>
  </si>
  <si>
    <t>28-01499-00A-D</t>
  </si>
  <si>
    <t>十字槽带座金属用自攻牙螺钉:3×6</t>
  </si>
  <si>
    <t>411Q4001</t>
  </si>
  <si>
    <t>11-01993-00A-D</t>
  </si>
  <si>
    <t>润滑油：CL-901H</t>
  </si>
  <si>
    <t>B8D1X002</t>
  </si>
  <si>
    <t>TSDX047</t>
  </si>
  <si>
    <t>52-14303-00A-D</t>
  </si>
  <si>
    <t>驱动服务组件</t>
  </si>
  <si>
    <t>B8D1X003</t>
  </si>
  <si>
    <t>TSDX044</t>
  </si>
  <si>
    <t>A32X044</t>
  </si>
  <si>
    <t>52-14102-00B-D</t>
  </si>
  <si>
    <t>排纸：双面：驱动：组立</t>
  </si>
  <si>
    <t>A32P044</t>
  </si>
  <si>
    <t>54-18179-00A-D</t>
  </si>
  <si>
    <t>齿轮连接柄:与clutch1</t>
  </si>
  <si>
    <t>37*15*15</t>
  </si>
  <si>
    <t>三协</t>
  </si>
  <si>
    <t>A32P043</t>
  </si>
  <si>
    <t>54-18180-00A-D</t>
  </si>
  <si>
    <t>齿轮连接柄:与clutch2</t>
  </si>
  <si>
    <t>36.3*13.6*13.6</t>
  </si>
  <si>
    <t>A32P042</t>
  </si>
  <si>
    <t>54-18172-00A-D</t>
  </si>
  <si>
    <t>齿轮：惰轮：排纸</t>
  </si>
  <si>
    <t>21*10*21</t>
  </si>
  <si>
    <t>A32P041</t>
  </si>
  <si>
    <t>54-18169-00B-D</t>
  </si>
  <si>
    <t>齿轮：惰轮：排纸：两段轮：φ49.327*18.4：M0.4*114：M0.8*56：LZ750(POM)</t>
  </si>
  <si>
    <t>50*20*50</t>
  </si>
  <si>
    <t>LZ750</t>
  </si>
  <si>
    <t>ASAHI KASEI</t>
  </si>
  <si>
    <t>A32P031</t>
  </si>
  <si>
    <t>54-18170-00A-D</t>
  </si>
  <si>
    <t>齿轮:给纸:搬送</t>
  </si>
  <si>
    <t>24.8*5*24.8</t>
  </si>
  <si>
    <t>TSDM032</t>
  </si>
  <si>
    <t>A32M032</t>
  </si>
  <si>
    <t>54-20105-00A-D</t>
  </si>
  <si>
    <t>双面小钣金：驱动：排纸</t>
  </si>
  <si>
    <t>90*20*50</t>
  </si>
  <si>
    <t>B8D1X005</t>
  </si>
  <si>
    <t>TSDX045</t>
    <phoneticPr fontId="1" type="noConversion"/>
  </si>
  <si>
    <t>52-14026-00B-D</t>
  </si>
  <si>
    <t>单面：驱动：组立</t>
  </si>
  <si>
    <t>TSDP054</t>
  </si>
  <si>
    <t>A32P054</t>
  </si>
  <si>
    <t>54-20116-00A-D</t>
  </si>
  <si>
    <t>齿轮：斜齿转直齿</t>
  </si>
  <si>
    <t>56*19*56</t>
  </si>
  <si>
    <t>中宇</t>
  </si>
  <si>
    <t>A12P024</t>
  </si>
  <si>
    <t>54-17606-00A-D</t>
  </si>
  <si>
    <t>齿轮:驱动:定影:第2</t>
  </si>
  <si>
    <t>PBT</t>
  </si>
  <si>
    <t>209AW</t>
  </si>
  <si>
    <t>Wintech Polymer</t>
  </si>
  <si>
    <t>亿和</t>
  </si>
  <si>
    <t>A32P039</t>
  </si>
  <si>
    <t>54-18166-00B-D</t>
  </si>
  <si>
    <t>齿轮：驱动：定影：第1</t>
  </si>
  <si>
    <t>TSDP037</t>
  </si>
  <si>
    <t>A32P037</t>
  </si>
  <si>
    <t>54-20121-00A-D</t>
  </si>
  <si>
    <t>齿轮：驱动：第3</t>
  </si>
  <si>
    <t>56*16.5*56</t>
  </si>
  <si>
    <t>TSDP033</t>
  </si>
  <si>
    <t>A32P033</t>
  </si>
  <si>
    <t>54-20162-00A-D</t>
  </si>
  <si>
    <t>齿轮：驱动：第2</t>
  </si>
  <si>
    <t>16.5*48*48</t>
  </si>
  <si>
    <t>TSDP032</t>
  </si>
  <si>
    <t>A32P032</t>
  </si>
  <si>
    <t>54-20124-00A-D</t>
  </si>
  <si>
    <t>齿轮：给纸中继：三段轮</t>
  </si>
  <si>
    <t>41*28*41</t>
  </si>
  <si>
    <t>A32P036</t>
  </si>
  <si>
    <t>54-18171-00C-D</t>
  </si>
  <si>
    <t>齿轮：驱动：AIO</t>
  </si>
  <si>
    <t>48.5*35*48.5</t>
  </si>
  <si>
    <t>A13P069</t>
  </si>
  <si>
    <t>54-17613-00A-D</t>
  </si>
  <si>
    <t>齿轮:中继:搬送</t>
  </si>
  <si>
    <t xml:space="preserve">222Q0601 </t>
  </si>
  <si>
    <t>222Q0601--S1</t>
  </si>
  <si>
    <t>222Q0601</t>
  </si>
  <si>
    <t>28-02025-00A-D</t>
  </si>
  <si>
    <t>E形环:φ6</t>
  </si>
  <si>
    <t>TSDP034</t>
  </si>
  <si>
    <t>A32P034</t>
  </si>
  <si>
    <t>54-20125-00A-D</t>
  </si>
  <si>
    <t>齿轮：惰轮：同步带轮</t>
  </si>
  <si>
    <t>23.2*17*23.2</t>
  </si>
  <si>
    <t xml:space="preserve">A32Q031 </t>
  </si>
  <si>
    <t>A32Q031-S1</t>
  </si>
  <si>
    <t>A32Q031</t>
  </si>
  <si>
    <t>21-08833-00A-D</t>
  </si>
  <si>
    <t>双面：同步带</t>
  </si>
  <si>
    <t>157*18*4</t>
  </si>
  <si>
    <t>橡胶</t>
  </si>
  <si>
    <t>N544</t>
  </si>
  <si>
    <t>东阪</t>
  </si>
  <si>
    <t>先锋</t>
  </si>
  <si>
    <t>TSDX042</t>
  </si>
  <si>
    <t>B8D1X004</t>
  </si>
  <si>
    <t>52-13997-00B-D</t>
  </si>
  <si>
    <t>马达板组立：驱动：泰山</t>
  </si>
  <si>
    <t>L6EMM001</t>
  </si>
  <si>
    <t>C32E001-S1</t>
  </si>
  <si>
    <t>BB</t>
  </si>
  <si>
    <t>20-06059-00A-D</t>
  </si>
  <si>
    <t>无刷马达:30W</t>
  </si>
  <si>
    <t>φ61.4*41.6439</t>
  </si>
  <si>
    <t>Nidec</t>
  </si>
  <si>
    <t>NMB</t>
  </si>
  <si>
    <t xml:space="preserve">132Q3052 </t>
  </si>
  <si>
    <t>132Q3052-S1</t>
  </si>
  <si>
    <t>132Q3052</t>
  </si>
  <si>
    <t>28-01993-00A-D</t>
  </si>
  <si>
    <t>十字槽带座圆头机械牙螺钉M3×5</t>
  </si>
  <si>
    <t>B8D10005</t>
  </si>
  <si>
    <t>TSDM043</t>
  </si>
  <si>
    <t>B8D10005</t>
    <phoneticPr fontId="1" type="noConversion"/>
  </si>
  <si>
    <t>需改图</t>
  </si>
  <si>
    <t>c</t>
  </si>
  <si>
    <t>驱动：总装配</t>
  </si>
  <si>
    <t>A32T034</t>
  </si>
  <si>
    <t>轴：驱动：定影</t>
  </si>
  <si>
    <t>T</t>
  </si>
  <si>
    <t>44*6*6</t>
  </si>
  <si>
    <t>易切钢</t>
  </si>
  <si>
    <t>SUM24</t>
  </si>
  <si>
    <t>A32T032</t>
  </si>
  <si>
    <t>AIO齿轮轴</t>
  </si>
  <si>
    <t>42.5*8*8</t>
  </si>
  <si>
    <t>A32T031</t>
  </si>
  <si>
    <t>轴：给纸惰轮</t>
  </si>
  <si>
    <t>8*8*8</t>
  </si>
  <si>
    <t>TSDM031</t>
  </si>
  <si>
    <t>A32M031</t>
  </si>
  <si>
    <t>马达盖板：驱动</t>
  </si>
  <si>
    <t>230*135*10</t>
  </si>
  <si>
    <t>NCE16</t>
  </si>
  <si>
    <t>A32T036</t>
  </si>
  <si>
    <t>轴：两面同步带轮</t>
  </si>
  <si>
    <t>18.5*6*6</t>
  </si>
  <si>
    <t>TSDT037</t>
  </si>
  <si>
    <t>21*8*8</t>
  </si>
  <si>
    <t>A32P035</t>
  </si>
  <si>
    <t>54-18213-00A-D</t>
  </si>
  <si>
    <t>同步带轮：驱动</t>
  </si>
  <si>
    <t>22.7*26.5*26.5</t>
  </si>
  <si>
    <t>TS7X211</t>
  </si>
  <si>
    <t>B8L1X001</t>
  </si>
  <si>
    <t>A37X211</t>
  </si>
  <si>
    <t>52-13996-00B-D</t>
  </si>
  <si>
    <t>光学写入模组:总组立</t>
  </si>
  <si>
    <t>TS7X212</t>
  </si>
  <si>
    <t>B8L1X002</t>
  </si>
  <si>
    <t>52-14075-00B-D</t>
  </si>
  <si>
    <t>A17T008</t>
  </si>
  <si>
    <t>28-02032-01A-D</t>
  </si>
  <si>
    <t>段阶螺钉:镀黑</t>
  </si>
  <si>
    <t>SWCH16A</t>
  </si>
  <si>
    <t>A17S021</t>
  </si>
  <si>
    <t>21-08590-00A-D</t>
  </si>
  <si>
    <t>压缩弹簧:写入组件</t>
  </si>
  <si>
    <t>TS7X239</t>
  </si>
  <si>
    <t>A17X240</t>
  </si>
  <si>
    <t>20-06138-00A-D</t>
  </si>
  <si>
    <t>光学写入模组:组立</t>
  </si>
  <si>
    <t>TS7X240</t>
  </si>
  <si>
    <t>20-06137-00A-D</t>
  </si>
  <si>
    <t>511Q5002</t>
  </si>
  <si>
    <t>511Q5002-S1</t>
  </si>
  <si>
    <t>维持原料号不变，仅去后缀</t>
    <phoneticPr fontId="1" type="noConversion"/>
  </si>
  <si>
    <t>36-05399-00A-D</t>
  </si>
  <si>
    <t>蓝色胶带15mm</t>
  </si>
  <si>
    <t>5000*15</t>
  </si>
  <si>
    <t>浅蓝色</t>
  </si>
  <si>
    <t>MOPP</t>
  </si>
  <si>
    <t>No.64293</t>
  </si>
  <si>
    <t>TESA</t>
  </si>
  <si>
    <t>TSEE250</t>
  </si>
  <si>
    <t>A38E256</t>
  </si>
  <si>
    <t>38-01220-00A-D</t>
  </si>
  <si>
    <t>HARNESS_TS_PM_LD</t>
  </si>
  <si>
    <t>TSGX150</t>
    <phoneticPr fontId="10" type="noConversion"/>
  </si>
  <si>
    <t>TSGX150</t>
  </si>
  <si>
    <t>B8G1X001</t>
  </si>
  <si>
    <t>A34X121</t>
  </si>
  <si>
    <t>52-14047-02A-D</t>
  </si>
  <si>
    <t>组品：鼓粉盒与胶囊-海外版</t>
  </si>
  <si>
    <t>TSGX121</t>
  </si>
  <si>
    <t>B8G1X002</t>
  </si>
  <si>
    <t>52-14047-00B-D</t>
  </si>
  <si>
    <t>组品：鼓粉盒与胶囊</t>
  </si>
  <si>
    <t>TSGX151</t>
  </si>
  <si>
    <t>B8G1X003</t>
  </si>
  <si>
    <t>52-14042-03A-D</t>
  </si>
  <si>
    <t>鼓粉盒组品--海外版</t>
  </si>
  <si>
    <t>TSGX122</t>
  </si>
  <si>
    <t>B8G1X004</t>
  </si>
  <si>
    <t>52-14042-00B-D</t>
  </si>
  <si>
    <t>鼓粉盒组品</t>
  </si>
  <si>
    <t>511Q5013-S1</t>
  </si>
  <si>
    <t>511Q5013</t>
  </si>
  <si>
    <t>11-01979-00A-D</t>
  </si>
  <si>
    <t>密封胶: Kafuter K-704</t>
  </si>
  <si>
    <t>511Q5014-S1</t>
  </si>
  <si>
    <t>511Q5014</t>
  </si>
  <si>
    <t>11-01981-00A-D</t>
  </si>
  <si>
    <t>滑石粉:Laser Land #50</t>
  </si>
  <si>
    <t>413Q4003</t>
  </si>
  <si>
    <t>11-01994-00A-D</t>
  </si>
  <si>
    <t>导电油：C200</t>
  </si>
  <si>
    <t>TSGX417</t>
  </si>
  <si>
    <t>硒鼓用铭牌标签组件（预置中文）</t>
  </si>
  <si>
    <t>`</t>
    <phoneticPr fontId="1" type="noConversion"/>
  </si>
  <si>
    <t>TSGX421</t>
  </si>
  <si>
    <t>硒鼓用铭牌标签组件（预置英文）</t>
  </si>
  <si>
    <t>A69D287-S1</t>
  </si>
  <si>
    <t>A69D287</t>
  </si>
  <si>
    <t>36-07239-01A-D</t>
  </si>
  <si>
    <t>硒鼓铭牌标签纸120*40*R2（中文）</t>
  </si>
  <si>
    <t>120*40</t>
  </si>
  <si>
    <t>三色印刷</t>
  </si>
  <si>
    <t>合成纸0.075mm+PP可打印哑膜0.02mm</t>
  </si>
  <si>
    <t>A69D289</t>
  </si>
  <si>
    <t>36-07239-02B-D</t>
  </si>
  <si>
    <t>硒鼓用铭牌标签纸120*40*R2（海外1）</t>
  </si>
  <si>
    <t>A69D273-S1</t>
  </si>
  <si>
    <t>515Q0001</t>
  </si>
  <si>
    <t>36-01259-01A-D</t>
  </si>
  <si>
    <t>碳带RICOH B110C 幅=110MM</t>
  </si>
  <si>
    <t>w=110mm</t>
  </si>
  <si>
    <t>B110CR</t>
  </si>
  <si>
    <t>TSGX124</t>
  </si>
  <si>
    <t>B8G1X005</t>
  </si>
  <si>
    <t>A34X124</t>
  </si>
  <si>
    <t>52-14023-00B-D</t>
  </si>
  <si>
    <t>粉盒模组:泰山</t>
  </si>
  <si>
    <t>112Q3081-S1</t>
  </si>
  <si>
    <t>112Q3081</t>
  </si>
  <si>
    <t>28-00156-01A-D</t>
  </si>
  <si>
    <t>十字槽圆头塑胶用自攻牙螺钉：3×8</t>
  </si>
  <si>
    <t>211Q0301</t>
  </si>
  <si>
    <t>28-02294-00A-D</t>
  </si>
  <si>
    <t>C形卡环：消音：φ3</t>
  </si>
  <si>
    <t>TSGD134</t>
  </si>
  <si>
    <t>A14D007</t>
    <phoneticPr fontId="1" type="noConversion"/>
  </si>
  <si>
    <t>21-09534-00A-D</t>
  </si>
  <si>
    <t>贴片：支架：右</t>
  </si>
  <si>
    <t>25x5x2.85</t>
  </si>
  <si>
    <t>井上ESH #100，</t>
  </si>
  <si>
    <t>A14P029</t>
  </si>
  <si>
    <t>54-19566-00A-D</t>
  </si>
  <si>
    <t>滑动轴承：墨粉补给辊：左</t>
  </si>
  <si>
    <t>A14D008</t>
  </si>
  <si>
    <t>21-09257-00A-D</t>
  </si>
  <si>
    <t>密封海绵：墨粉补给辊</t>
  </si>
  <si>
    <t>发泡PUR：普林斯通制SPG（４倍压）</t>
  </si>
  <si>
    <t>TSGR121</t>
  </si>
  <si>
    <t>A14R005</t>
  </si>
  <si>
    <t>21-09470-00A-D</t>
  </si>
  <si>
    <t>墨粉补给辊</t>
  </si>
  <si>
    <t>R</t>
  </si>
  <si>
    <t>258.6x10.4x10.4</t>
  </si>
  <si>
    <t>乐普泰</t>
  </si>
  <si>
    <t>A14P030</t>
  </si>
  <si>
    <t>54-19576-00A-D</t>
  </si>
  <si>
    <t>滑动轴承：墨粉补给辊：右</t>
  </si>
  <si>
    <t>A14D009</t>
  </si>
  <si>
    <t>21-09275-00A-D</t>
  </si>
  <si>
    <t>密封：滑动轴承：墨粉补给辊：上</t>
  </si>
  <si>
    <t>海绵+背胶</t>
  </si>
  <si>
    <t>发泡PUR：普林斯通制 Rial Sealer(1/2 压缩）</t>
  </si>
  <si>
    <t>A14D010</t>
  </si>
  <si>
    <t>21-09259-00A-D</t>
  </si>
  <si>
    <t>密封：滑动轴承：墨粉补给辊：下</t>
  </si>
  <si>
    <t>10.9x5.4x1</t>
  </si>
  <si>
    <t>TSGD135</t>
  </si>
  <si>
    <t>TSGD135</t>
    <phoneticPr fontId="1" type="noConversion"/>
  </si>
  <si>
    <t>A14D011</t>
  </si>
  <si>
    <t>21-09535-00A-D</t>
  </si>
  <si>
    <t>贴片：支架：左</t>
  </si>
  <si>
    <t>25x5x2</t>
  </si>
  <si>
    <t>TSGD136</t>
  </si>
  <si>
    <t>A14D012</t>
  </si>
  <si>
    <t>21-09540-00A-D</t>
  </si>
  <si>
    <t>海绵：显影刮刀：下</t>
  </si>
  <si>
    <t>226.8x9.3x2</t>
  </si>
  <si>
    <t>普林斯通的UBT</t>
  </si>
  <si>
    <t>A14D017</t>
  </si>
  <si>
    <t>21-09260-00A-D</t>
  </si>
  <si>
    <t>贴片：显影刮刀：下</t>
  </si>
  <si>
    <t>226.5x10x0.1</t>
  </si>
  <si>
    <t>PET+背胶</t>
  </si>
  <si>
    <t>TORAY制S-10</t>
  </si>
  <si>
    <t>TSGD137</t>
  </si>
  <si>
    <t>A14D013</t>
  </si>
  <si>
    <t>21-09539-00A-D</t>
  </si>
  <si>
    <t>贴片：显影辊：下</t>
  </si>
  <si>
    <t>238x9x0.1</t>
  </si>
  <si>
    <t>A14C021</t>
  </si>
  <si>
    <t>A14M021</t>
  </si>
  <si>
    <t>54-20163-00A-D</t>
  </si>
  <si>
    <t>不锈钢片：贴片下</t>
  </si>
  <si>
    <t>238x4x0.1</t>
  </si>
  <si>
    <t>A14M011</t>
  </si>
  <si>
    <t>54-19586-00A-D</t>
  </si>
  <si>
    <t>显影刮刀：激光点焊</t>
  </si>
  <si>
    <t>244x19.7x4.7</t>
  </si>
  <si>
    <t>黑木</t>
  </si>
  <si>
    <t>TSGX125</t>
  </si>
  <si>
    <t>B8G1X006</t>
  </si>
  <si>
    <t>A34C121</t>
  </si>
  <si>
    <t>52-14043-00B-D</t>
  </si>
  <si>
    <t>料斗：熔接:TS</t>
  </si>
  <si>
    <t>A14D014</t>
  </si>
  <si>
    <t>21-09256-00A-D</t>
  </si>
  <si>
    <t>贴片：搅拌器</t>
  </si>
  <si>
    <t>14x14x0.2</t>
  </si>
  <si>
    <t>A14D015</t>
  </si>
  <si>
    <t>21-09263-00A-D</t>
  </si>
  <si>
    <t>密封件：搅拌器</t>
  </si>
  <si>
    <t>14x14x4</t>
  </si>
  <si>
    <t>PET+背胶+海绵</t>
  </si>
  <si>
    <t>INOAC制 SM55#180+TORAY制 S10</t>
  </si>
  <si>
    <t>TSGP123-M1</t>
  </si>
  <si>
    <t>TSGP123</t>
  </si>
  <si>
    <t>A34P121</t>
  </si>
  <si>
    <t>54-20102-00A-D</t>
  </si>
  <si>
    <t>墨盒：下：TS</t>
  </si>
  <si>
    <t>255.8x106x35.7</t>
  </si>
  <si>
    <t>GP-22</t>
  </si>
  <si>
    <t>BASF</t>
  </si>
  <si>
    <t>TSGP124</t>
  </si>
  <si>
    <t>A34P122</t>
  </si>
  <si>
    <t>54-20113-00A-D</t>
  </si>
  <si>
    <t>墨盒：上:TS</t>
  </si>
  <si>
    <t>241x50.5x12.8</t>
  </si>
  <si>
    <t>TSGX126</t>
  </si>
  <si>
    <t>B8G1X007</t>
  </si>
  <si>
    <t>A14C002</t>
  </si>
  <si>
    <t>52-14048-00B-D</t>
  </si>
  <si>
    <t>搅拌器：熔接</t>
  </si>
  <si>
    <t>TSGP125</t>
  </si>
  <si>
    <t>A14P033</t>
  </si>
  <si>
    <t>54-20104-00A-D</t>
  </si>
  <si>
    <t>搅拌器：粉盒</t>
  </si>
  <si>
    <t>237.2x26.5x26.5</t>
  </si>
  <si>
    <t>TSGD130-S1</t>
  </si>
  <si>
    <t>TSGD130</t>
  </si>
  <si>
    <t>A14D016</t>
  </si>
  <si>
    <t>21-09464-00A-D</t>
  </si>
  <si>
    <t>贴片：搅拌器：上</t>
  </si>
  <si>
    <t>14.8x8x0.1</t>
  </si>
  <si>
    <t>TOARY</t>
  </si>
  <si>
    <t>TSGD706-S1</t>
  </si>
  <si>
    <t>TSGD706</t>
  </si>
  <si>
    <t>21-09613-00A-D</t>
  </si>
  <si>
    <t>拍粉贴片：搅拌器：上</t>
  </si>
  <si>
    <t>PET</t>
  </si>
  <si>
    <t>TOARY制S-10</t>
  </si>
  <si>
    <t>TSGP144</t>
  </si>
  <si>
    <t>A14P037</t>
  </si>
  <si>
    <t>54-20155-00A-D</t>
  </si>
  <si>
    <t>齿轮：惰轮：1</t>
  </si>
  <si>
    <t>12x12x6.5</t>
  </si>
  <si>
    <t>TSGP143</t>
  </si>
  <si>
    <t>A14P035</t>
  </si>
  <si>
    <t>54-20159-00A-D</t>
  </si>
  <si>
    <t>齿轮：墨粉补给辊</t>
  </si>
  <si>
    <t>9.7x9.7x6.1</t>
  </si>
  <si>
    <t>TSGP142</t>
  </si>
  <si>
    <t>A14P036</t>
  </si>
  <si>
    <t>54-20160-00A-D</t>
  </si>
  <si>
    <t>齿轮：显影辊</t>
  </si>
  <si>
    <t>10.5x10.5x8.5</t>
  </si>
  <si>
    <t>A14M015</t>
  </si>
  <si>
    <t>54-19569-00A-D</t>
  </si>
  <si>
    <t>端子：显影刮刀：墨粉补给辊</t>
  </si>
  <si>
    <t>铜</t>
  </si>
  <si>
    <t xml:space="preserve">C5210P-1/2H </t>
  </si>
  <si>
    <t>宏达</t>
  </si>
  <si>
    <t>A14M016</t>
  </si>
  <si>
    <t>54-19575-00A-D</t>
  </si>
  <si>
    <t>端子：显影辊</t>
  </si>
  <si>
    <t>TSGR122</t>
  </si>
  <si>
    <t>A14R006</t>
  </si>
  <si>
    <t>21-09467-00A-D</t>
  </si>
  <si>
    <t>显影辊：TS</t>
  </si>
  <si>
    <t>264.5x12x12</t>
  </si>
  <si>
    <t>TSGP145</t>
  </si>
  <si>
    <t>A14P034</t>
  </si>
  <si>
    <t>54-20158-00A-D</t>
  </si>
  <si>
    <t>齿轮：二级齿轮</t>
  </si>
  <si>
    <t>17.3x17.3x15.9</t>
  </si>
  <si>
    <t>A14P038</t>
  </si>
  <si>
    <t>54-19562-00A-D</t>
  </si>
  <si>
    <t>齿轮：搅拌器</t>
  </si>
  <si>
    <t>TSGP126</t>
  </si>
  <si>
    <t>A14P039</t>
  </si>
  <si>
    <t>54-20103-00A-D</t>
  </si>
  <si>
    <t>滑动轴承：显影辊：右</t>
  </si>
  <si>
    <t>16x16x8.5</t>
  </si>
  <si>
    <t>EW-02</t>
  </si>
  <si>
    <t>TSGP127</t>
  </si>
  <si>
    <t>A14P040</t>
  </si>
  <si>
    <t>54-20111-00A-D</t>
  </si>
  <si>
    <t>滑动轴承：显影辊：左</t>
  </si>
  <si>
    <t>16x16x7.2</t>
  </si>
  <si>
    <t>TSGP128</t>
  </si>
  <si>
    <t>A14P041</t>
  </si>
  <si>
    <t>54-20112-00A-D</t>
  </si>
  <si>
    <t>滑动轴承：显影辊：面板：右</t>
  </si>
  <si>
    <t>9x9x3.5</t>
  </si>
  <si>
    <t>54-19561-00A-D</t>
  </si>
  <si>
    <t>滑动轴承：显影辊：面板：左</t>
  </si>
  <si>
    <t>6x6x2.5</t>
  </si>
  <si>
    <t>A14P043</t>
  </si>
  <si>
    <t>54-19568-00A-D</t>
  </si>
  <si>
    <t>顶盖：料斗</t>
  </si>
  <si>
    <t>17.4x17.4x8.3</t>
  </si>
  <si>
    <t>PE</t>
  </si>
  <si>
    <t>K4535</t>
  </si>
  <si>
    <t>Formosa</t>
  </si>
  <si>
    <t>A14Q010</t>
  </si>
  <si>
    <t>11-01980-00A-D</t>
  </si>
  <si>
    <t>墨粉：黑：LEP3</t>
  </si>
  <si>
    <t>巴川</t>
  </si>
  <si>
    <t>TSGP131</t>
  </si>
  <si>
    <t>54-20140-00A-D</t>
  </si>
  <si>
    <t>塑料件：粉盒门</t>
  </si>
  <si>
    <t>32.65x31x10.7</t>
  </si>
  <si>
    <t>TSGD132-S1</t>
  </si>
  <si>
    <t>TSGD132</t>
  </si>
  <si>
    <t>21-09485-00A-D</t>
  </si>
  <si>
    <t>海绵：粉盒门</t>
  </si>
  <si>
    <t>27x17.8x2</t>
  </si>
  <si>
    <t>井上LE-20LF</t>
  </si>
  <si>
    <t>TSGD133</t>
  </si>
  <si>
    <t>21-09516-00A-D</t>
  </si>
  <si>
    <t>低密度海绵：粉盒门</t>
  </si>
  <si>
    <t>SM55</t>
  </si>
  <si>
    <t>TSGD703-S1</t>
  </si>
  <si>
    <t>TSGD703</t>
  </si>
  <si>
    <t>21-09498-00A-D</t>
  </si>
  <si>
    <t>粉盒密封SH</t>
  </si>
  <si>
    <t>28x13x0.3</t>
  </si>
  <si>
    <t>S-10</t>
  </si>
  <si>
    <t>TSGD705</t>
  </si>
  <si>
    <t>54-20398-00A-D</t>
  </si>
  <si>
    <t>接粉挡片</t>
  </si>
  <si>
    <t>黑</t>
  </si>
  <si>
    <t>PC+海绵</t>
  </si>
  <si>
    <t>PC：住友 PHF850MAB，海绵：井上SM-55</t>
  </si>
  <si>
    <t>住友&amp;井上</t>
  </si>
  <si>
    <t>TSGT144</t>
  </si>
  <si>
    <t>21-09497-00A-D</t>
  </si>
  <si>
    <t>铁轴：齿轮加强柱子</t>
  </si>
  <si>
    <t>12.8x6x6</t>
  </si>
  <si>
    <t>SUM24L/SUM23</t>
  </si>
  <si>
    <t>精之成</t>
  </si>
  <si>
    <t>TSGP149</t>
  </si>
  <si>
    <t>54-20153-00A-D</t>
  </si>
  <si>
    <t>齿轮：减速二级齿轮</t>
  </si>
  <si>
    <t>19.2x19.2x18.9</t>
  </si>
  <si>
    <t>TSGP148</t>
  </si>
  <si>
    <t>54-20154-00A-D</t>
  </si>
  <si>
    <t>齿轮：惰轮2</t>
  </si>
  <si>
    <t>13.2x13.2x5</t>
  </si>
  <si>
    <t>TSGP147</t>
  </si>
  <si>
    <t>54-20157-00A-D</t>
  </si>
  <si>
    <t>齿轮：惰轮1</t>
  </si>
  <si>
    <t>10.2x10.2x5</t>
  </si>
  <si>
    <t>TSGP707</t>
  </si>
  <si>
    <t>54-20156-00A-D</t>
  </si>
  <si>
    <t>齿轮：连接胶囊</t>
  </si>
  <si>
    <t>12x12x42.3</t>
  </si>
  <si>
    <t>TSGX127</t>
  </si>
  <si>
    <t>B8G1X008</t>
  </si>
  <si>
    <t>A34X123</t>
  </si>
  <si>
    <t>52-14049-00B-D</t>
  </si>
  <si>
    <t>鼓盒组品</t>
  </si>
  <si>
    <t>A14S013</t>
  </si>
  <si>
    <t>21-09271-00A-D</t>
  </si>
  <si>
    <t>压缩弹簧：带电辊：1.5N</t>
  </si>
  <si>
    <t>3.15x3.15x10.1</t>
  </si>
  <si>
    <t>A14R007</t>
  </si>
  <si>
    <t>21-09281-00A-D</t>
  </si>
  <si>
    <t>辊：带电</t>
  </si>
  <si>
    <t>245.5x9.5x9.5</t>
  </si>
  <si>
    <t>威海大振</t>
  </si>
  <si>
    <t>A14D018</t>
  </si>
  <si>
    <t>21-09261-00A-D</t>
  </si>
  <si>
    <t>密封：清洁刮刀</t>
  </si>
  <si>
    <t>3x2.5x7</t>
  </si>
  <si>
    <t>发泡PUR：INOAL制SM55#60</t>
  </si>
  <si>
    <t>A14P045</t>
  </si>
  <si>
    <t>54-19577-00B-D</t>
  </si>
  <si>
    <t>滑动轴承：带电：左</t>
  </si>
  <si>
    <t>A14P046</t>
  </si>
  <si>
    <t>54-19570-00B-D</t>
  </si>
  <si>
    <t>滑动轴承：带电：右</t>
  </si>
  <si>
    <t>TSGD138</t>
  </si>
  <si>
    <t>A14D019</t>
  </si>
  <si>
    <t>21-09611-00A-D</t>
  </si>
  <si>
    <t>贴片：清洁刮刀：左</t>
  </si>
  <si>
    <t>15.5x4.5x6.5</t>
  </si>
  <si>
    <t>TSGD139</t>
  </si>
  <si>
    <t>A14D020</t>
  </si>
  <si>
    <t>21-09612-00A-D</t>
  </si>
  <si>
    <t>贴片：清洁刮刀：右</t>
  </si>
  <si>
    <t>12.5x4.5x6</t>
  </si>
  <si>
    <t>A14D021</t>
  </si>
  <si>
    <t>21-09266-00B-D</t>
  </si>
  <si>
    <t>入口密封：清洁</t>
  </si>
  <si>
    <t>245.5x8.4x0.1</t>
  </si>
  <si>
    <t>A14D023</t>
  </si>
  <si>
    <t>21-09274-00A-D</t>
  </si>
  <si>
    <t>密封：清洁：下：右</t>
  </si>
  <si>
    <t>16.6x14.4x3</t>
  </si>
  <si>
    <t>A14D024</t>
  </si>
  <si>
    <t>21-09279-00A-D</t>
  </si>
  <si>
    <t>密封：清洁：下：左</t>
  </si>
  <si>
    <t>16.1x14.4x3</t>
  </si>
  <si>
    <t>A14D025</t>
  </si>
  <si>
    <t>21-09269-00A-D</t>
  </si>
  <si>
    <t>密封：清洁刮刀：横</t>
  </si>
  <si>
    <t>5.6x1.8x233</t>
  </si>
  <si>
    <t>TSGP134-M1</t>
  </si>
  <si>
    <t>TSGP134</t>
  </si>
  <si>
    <t>A34P124</t>
  </si>
  <si>
    <t>54-20090-00A-D</t>
  </si>
  <si>
    <t>废粉仓：TS</t>
  </si>
  <si>
    <t>253.9x57x32.2</t>
  </si>
  <si>
    <t>TSGP134-M2</t>
  </si>
  <si>
    <t>TSGP706-M1</t>
  </si>
  <si>
    <t>TSGP706</t>
  </si>
  <si>
    <t>54-20141-00A-D</t>
  </si>
  <si>
    <t>废粉仓上盖</t>
  </si>
  <si>
    <t>197.5x28.3x9.2</t>
  </si>
  <si>
    <t>A34M001</t>
  </si>
  <si>
    <t>54-19580-00A-D</t>
  </si>
  <si>
    <t>端子：带电:LD100</t>
  </si>
  <si>
    <t>A14C004</t>
  </si>
  <si>
    <t>54-19585-00A-D</t>
  </si>
  <si>
    <t>清洁刮刀：TS</t>
  </si>
  <si>
    <t>TSGX128</t>
  </si>
  <si>
    <t>B8G1X009</t>
  </si>
  <si>
    <t>52-14051-00B-D</t>
  </si>
  <si>
    <t>组品：鼓粉盒与胶囊连接器</t>
  </si>
  <si>
    <t>115Q3061</t>
  </si>
  <si>
    <t>28-00302-00A-D</t>
  </si>
  <si>
    <t>十字槽平头塑胶用自攻牙螺钉：3×6</t>
  </si>
  <si>
    <t>TSGM125</t>
  </si>
  <si>
    <t>54-20281-00A-D</t>
  </si>
  <si>
    <t>胶囊锁定钣金</t>
  </si>
  <si>
    <t>34.7x17.2x11.1</t>
  </si>
  <si>
    <t>白</t>
  </si>
  <si>
    <t>TSGP135</t>
  </si>
  <si>
    <t>54-20142-00A-D</t>
  </si>
  <si>
    <t>左连接板</t>
  </si>
  <si>
    <t>149x49x42</t>
  </si>
  <si>
    <t>TSGP136-M1</t>
  </si>
  <si>
    <t>TSGP136</t>
  </si>
  <si>
    <t>54-20161-00A-D</t>
  </si>
  <si>
    <t>右连接板</t>
  </si>
  <si>
    <t>165x97x257.3</t>
  </si>
  <si>
    <t>&gt;PC+ABS-(MS+TD)30FR(40)&lt;</t>
  </si>
  <si>
    <t>TSGP137</t>
  </si>
  <si>
    <t>54-20149-00A-D</t>
  </si>
  <si>
    <t>塑料销钉</t>
  </si>
  <si>
    <t>8x8x13.5</t>
  </si>
  <si>
    <t>TSGS123-S1</t>
  </si>
  <si>
    <t>TSGS123</t>
  </si>
  <si>
    <t>维持原料号一供/二供统一通纸</t>
    <phoneticPr fontId="1" type="noConversion"/>
  </si>
  <si>
    <t>改图</t>
  </si>
  <si>
    <t>21-09487-00A-D</t>
  </si>
  <si>
    <t>左拉簧8N</t>
  </si>
  <si>
    <t>5.3x5.3x17.2</t>
  </si>
  <si>
    <t>黄锌</t>
  </si>
  <si>
    <t>TSGS124-S1</t>
  </si>
  <si>
    <t>TSGS124</t>
  </si>
  <si>
    <t>21-09490-00A-D</t>
  </si>
  <si>
    <t>右拉簧10N</t>
  </si>
  <si>
    <t>蓝白锌</t>
  </si>
  <si>
    <t>TSGS701</t>
  </si>
  <si>
    <t>21-09489-00A-D</t>
  </si>
  <si>
    <t>驱动侧胶囊扭簧</t>
  </si>
  <si>
    <t>TSGS702</t>
  </si>
  <si>
    <t>21-09491-00A-D</t>
  </si>
  <si>
    <t>非驱动侧胶囊扭簧</t>
  </si>
  <si>
    <t>TSGR124-S1</t>
  </si>
  <si>
    <t>TSGR124</t>
  </si>
  <si>
    <t>21-09502-00A-D</t>
  </si>
  <si>
    <t>组品：硒鼓</t>
  </si>
  <si>
    <t>27.8x27.8x259.1</t>
  </si>
  <si>
    <t>京瓷</t>
  </si>
  <si>
    <t>TSGT121</t>
  </si>
  <si>
    <t>21-09495-00A-D</t>
  </si>
  <si>
    <t>硒鼓铁轴</t>
  </si>
  <si>
    <t>6x6x273.5</t>
  </si>
  <si>
    <t>TSGD701</t>
  </si>
  <si>
    <t>21-09472-00A-D</t>
  </si>
  <si>
    <t>贴片：AIO侧盖弹簧孔</t>
  </si>
  <si>
    <t>32x10.4x0.2</t>
  </si>
  <si>
    <t>PHF850MAB</t>
  </si>
  <si>
    <t>住友</t>
  </si>
  <si>
    <t>TSGD702</t>
  </si>
  <si>
    <t>21-09494-00A-D</t>
  </si>
  <si>
    <t>接粉海绵贴片：AIO</t>
  </si>
  <si>
    <t>15x2.6x52</t>
  </si>
  <si>
    <t>TSGX152</t>
  </si>
  <si>
    <t>B8G1X010</t>
  </si>
  <si>
    <t>52-14055-03A-D</t>
  </si>
  <si>
    <t>组品：胶囊组件-海外版</t>
  </si>
  <si>
    <t>TSGX123</t>
  </si>
  <si>
    <t>B8G1X011</t>
  </si>
  <si>
    <t>52-14055-00B-D</t>
  </si>
  <si>
    <t>组品：胶囊组件</t>
  </si>
  <si>
    <t>TSGX418</t>
  </si>
  <si>
    <t>粉盒铭牌标签组件（预置中文）</t>
  </si>
  <si>
    <t>TSGX422</t>
  </si>
  <si>
    <t>粉盒用铭牌标签组件（预置英文）</t>
  </si>
  <si>
    <t>A69D288-S1</t>
  </si>
  <si>
    <t>A69D288</t>
  </si>
  <si>
    <t>36-07240-01A-D</t>
  </si>
  <si>
    <t>粉盒铭牌标签纸60*35*R2（中文）</t>
  </si>
  <si>
    <t>60*35</t>
  </si>
  <si>
    <t>A69D290</t>
  </si>
  <si>
    <t>36-07240-02B-D</t>
  </si>
  <si>
    <t>粉盒用铭牌标签纸60*35*R2（海外1）</t>
  </si>
  <si>
    <t>TSGM702-M1</t>
  </si>
  <si>
    <t>TSGM702</t>
  </si>
  <si>
    <t>54-20147-01A-D</t>
  </si>
  <si>
    <t>随机胶囊粉口滑动门</t>
  </si>
  <si>
    <t>36x37.5x37.5</t>
  </si>
  <si>
    <t>SPCC</t>
  </si>
  <si>
    <t>TSGM702-M2</t>
  </si>
  <si>
    <t>TSGP140-M1</t>
  </si>
  <si>
    <t>TSGP140</t>
  </si>
  <si>
    <t>54-20148-00A-D</t>
  </si>
  <si>
    <t>胶囊外观</t>
  </si>
  <si>
    <t>40x42.5x185.5</t>
  </si>
  <si>
    <t>TSGP140-M2</t>
  </si>
  <si>
    <t>TSGP140-M3</t>
  </si>
  <si>
    <t>TSGP701-M1</t>
  </si>
  <si>
    <t>TSGP701</t>
  </si>
  <si>
    <t>54-20150-00A-D</t>
  </si>
  <si>
    <t>胶囊开关</t>
  </si>
  <si>
    <t>136x39x25.7</t>
  </si>
  <si>
    <t>TSGP702-M1</t>
  </si>
  <si>
    <t>TSGP702</t>
  </si>
  <si>
    <t>54-20145-00A-D</t>
  </si>
  <si>
    <t>胶囊本体</t>
  </si>
  <si>
    <t>164x38x35.5</t>
  </si>
  <si>
    <t>威海日东</t>
  </si>
  <si>
    <t>TSGP702-M2</t>
  </si>
  <si>
    <t>TSGP702-M3</t>
  </si>
  <si>
    <t>TSGP705-01-M2</t>
  </si>
  <si>
    <t>L6G1P001</t>
  </si>
  <si>
    <t>改图/改模</t>
  </si>
  <si>
    <t>54-20144-01A-D</t>
  </si>
  <si>
    <t>随机胶囊后盖</t>
  </si>
  <si>
    <t>39.9x13x170.4</t>
  </si>
  <si>
    <t>TSGP705-M1</t>
  </si>
  <si>
    <t>TSGP705-M2</t>
  </si>
  <si>
    <t>TSGD141-S1</t>
  </si>
  <si>
    <t>TSGD141</t>
  </si>
  <si>
    <t>21-09493-00A-D</t>
  </si>
  <si>
    <t>胶囊密封门海绵</t>
  </si>
  <si>
    <t>30x13.6x1</t>
  </si>
  <si>
    <t>TSGP704</t>
  </si>
  <si>
    <t>54-20151-00A-D</t>
  </si>
  <si>
    <t>胶囊固定门</t>
  </si>
  <si>
    <t>39*36*14.4</t>
  </si>
  <si>
    <t>112Q3061</t>
  </si>
  <si>
    <t>转印系</t>
  </si>
  <si>
    <t>A14X114</t>
  </si>
  <si>
    <t>B8G1X012</t>
  </si>
  <si>
    <t>52-11465-00A-D</t>
  </si>
  <si>
    <t>转印模组:组立</t>
  </si>
  <si>
    <t>A14X220</t>
  </si>
  <si>
    <t>B8G1X013</t>
  </si>
  <si>
    <t>52-11447-00A-D</t>
  </si>
  <si>
    <t>分离模组:组立</t>
  </si>
  <si>
    <t>A14M020</t>
  </si>
  <si>
    <t>54-17545-00A-D</t>
  </si>
  <si>
    <t>电极板:分离</t>
  </si>
  <si>
    <t>SUS304-H</t>
  </si>
  <si>
    <t>A14P051-M1</t>
  </si>
  <si>
    <t>A14P051</t>
  </si>
  <si>
    <t>54-17560-00A-D</t>
  </si>
  <si>
    <t>盖板:电极板</t>
  </si>
  <si>
    <t>A14P051-M2</t>
  </si>
  <si>
    <t>A14X221</t>
    <phoneticPr fontId="10" type="noConversion"/>
  </si>
  <si>
    <t>A14X221</t>
  </si>
  <si>
    <t>B8G1X014</t>
  </si>
  <si>
    <t>52-14563-00A-D</t>
  </si>
  <si>
    <t>转印辊组件</t>
  </si>
  <si>
    <t>X</t>
    <phoneticPr fontId="10" type="noConversion"/>
  </si>
  <si>
    <t>A14R004</t>
  </si>
  <si>
    <t>21-08609-00A-D</t>
  </si>
  <si>
    <t>转印辊</t>
  </si>
  <si>
    <t>A14P052</t>
  </si>
  <si>
    <t>54-17614-00A-D</t>
  </si>
  <si>
    <t>齿轮:转印辊</t>
  </si>
  <si>
    <t>A14P053</t>
  </si>
  <si>
    <t>54-17543-00B-D</t>
  </si>
  <si>
    <t>轮:定位:转印辊</t>
  </si>
  <si>
    <t>A14P054</t>
  </si>
  <si>
    <t>54-17571-00A-D</t>
  </si>
  <si>
    <t>滑动轴承:转印辊:右</t>
  </si>
  <si>
    <t>A14P055</t>
  </si>
  <si>
    <t>54-17570-00A-D</t>
  </si>
  <si>
    <t>滑动轴承:转印辊:左</t>
  </si>
  <si>
    <t>A14S006</t>
  </si>
  <si>
    <t>21-08587-00A-D</t>
  </si>
  <si>
    <t>弹簧:转印辊</t>
  </si>
  <si>
    <t>B8P1XM01</t>
  </si>
  <si>
    <t>TSPX061-00</t>
  </si>
  <si>
    <t>A33X061</t>
  </si>
  <si>
    <t>52-14053-00B-D</t>
  </si>
  <si>
    <t>给纸模组:P:总组立：灰白色</t>
  </si>
  <si>
    <t>B8P1XM02</t>
  </si>
  <si>
    <t>TSPX061-10</t>
  </si>
  <si>
    <t>52-14053-01B-D</t>
  </si>
  <si>
    <t>给纸模组:P:总组立：灰色</t>
  </si>
  <si>
    <t>B8P1XM03</t>
  </si>
  <si>
    <t>TSPX062</t>
  </si>
  <si>
    <t>A33X062</t>
  </si>
  <si>
    <t>52-14054-00B-D</t>
  </si>
  <si>
    <t>　取纸：组立</t>
  </si>
  <si>
    <t>TSPP061</t>
  </si>
  <si>
    <t>TSPP061-M1</t>
  </si>
  <si>
    <t>A33P061-F1</t>
  </si>
  <si>
    <t>54-18143-02A-D</t>
  </si>
  <si>
    <t>取纸基架</t>
  </si>
  <si>
    <t>260*50*50</t>
  </si>
  <si>
    <t>TSPP061-M2</t>
  </si>
  <si>
    <t>A33P062</t>
  </si>
  <si>
    <t>A33P062-M1</t>
  </si>
  <si>
    <t>54-18156-00B-D</t>
  </si>
  <si>
    <t>取纸轴</t>
  </si>
  <si>
    <t>132*7*7</t>
  </si>
  <si>
    <t>A33P062-M2</t>
  </si>
  <si>
    <t>L6P1P011</t>
  </si>
  <si>
    <t>C33P076</t>
  </si>
  <si>
    <t>54-19935-00A-D</t>
  </si>
  <si>
    <t>检测臂：纸有无</t>
  </si>
  <si>
    <t>64.7*20.77*18.1</t>
  </si>
  <si>
    <t>黑色 S3B-G0327</t>
  </si>
  <si>
    <t>B8P10001</t>
  </si>
  <si>
    <t>A33C061-S3</t>
  </si>
  <si>
    <t>A33C061</t>
  </si>
  <si>
    <t>21-08837-00C-D</t>
  </si>
  <si>
    <t>取纸辊轴:给纸Φ27.5</t>
  </si>
  <si>
    <t>A33P063</t>
  </si>
  <si>
    <t>取纸轮毂</t>
  </si>
  <si>
    <t>62.5*20*20</t>
  </si>
  <si>
    <t xml:space="preserve">L6P1D001
</t>
  </si>
  <si>
    <t>A33D061-S3</t>
  </si>
  <si>
    <t>L6P1D001</t>
  </si>
  <si>
    <t>A33D061</t>
  </si>
  <si>
    <t>取纸胶辊：φ27.5</t>
  </si>
  <si>
    <t>62.5*ø27.5</t>
  </si>
  <si>
    <t>E353-S</t>
  </si>
  <si>
    <t>中鼎-安徽</t>
  </si>
  <si>
    <t>A13C008</t>
  </si>
  <si>
    <t>20-05200-00B-D</t>
  </si>
  <si>
    <t>遮断型光电传感器:LG2A24BL1</t>
  </si>
  <si>
    <t>甘淑华</t>
    <phoneticPr fontId="1" type="noConversion"/>
  </si>
  <si>
    <t>B8P1XM04</t>
  </si>
  <si>
    <t>TSPX063-00</t>
  </si>
  <si>
    <t>A33X063</t>
  </si>
  <si>
    <t>52-14019-00B-D</t>
  </si>
  <si>
    <t>给纸盒:组立灰白色</t>
  </si>
  <si>
    <t>B8P1XM05</t>
  </si>
  <si>
    <t>TSPX063-10</t>
  </si>
  <si>
    <t>52-14019-01B-D</t>
  </si>
  <si>
    <t>给纸盒:组立：灰色</t>
  </si>
  <si>
    <t>TSCP005</t>
  </si>
  <si>
    <t>54-20133-00A-D</t>
  </si>
  <si>
    <t>惰轮：纸盒</t>
  </si>
  <si>
    <t>5.4*ø5</t>
  </si>
  <si>
    <t>L6P1P001</t>
  </si>
  <si>
    <t>TSPP064-00-M1</t>
  </si>
  <si>
    <t>A33P064</t>
  </si>
  <si>
    <t>54-20114-00B-D</t>
  </si>
  <si>
    <t>给纸盒底座:灰白色</t>
  </si>
  <si>
    <t>314.9*366*45.53</t>
  </si>
  <si>
    <t>灰白色 C9W-G2185</t>
  </si>
  <si>
    <t>MAC-201</t>
  </si>
  <si>
    <t>&gt;PC+ABS&lt;</t>
  </si>
  <si>
    <t>TSPP064-M1</t>
  </si>
  <si>
    <t>TSPP064-M2</t>
  </si>
  <si>
    <t>TSPP064-M3</t>
  </si>
  <si>
    <t>L6P1P002</t>
  </si>
  <si>
    <t>TSPP064-10-M1</t>
  </si>
  <si>
    <t>54-20114-01B-D</t>
  </si>
  <si>
    <t>给纸盒底座：灰色</t>
  </si>
  <si>
    <t>灰色 C5A-G0264</t>
  </si>
  <si>
    <t>TSPD061</t>
  </si>
  <si>
    <t>36-07250-00A-D</t>
  </si>
  <si>
    <t>纸盒操作说明标签</t>
  </si>
  <si>
    <t>181.9*28.9*R1</t>
  </si>
  <si>
    <t>L6P1P003</t>
  </si>
  <si>
    <t>TSPP065-10-M1</t>
  </si>
  <si>
    <t>A33P065</t>
  </si>
  <si>
    <t>54-20300-00A-D</t>
  </si>
  <si>
    <t>导纸板：右：灰白色：泰山</t>
  </si>
  <si>
    <t>111*126*31</t>
  </si>
  <si>
    <t>灰白色</t>
  </si>
  <si>
    <t>TSPP065</t>
  </si>
  <si>
    <t>L6P1P004</t>
  </si>
  <si>
    <t>TSPP065-20-M1</t>
  </si>
  <si>
    <t>54-20300-01A-D</t>
  </si>
  <si>
    <t>导纸板：右：灰色：泰山</t>
  </si>
  <si>
    <t>灰色</t>
  </si>
  <si>
    <t>L6P1P005</t>
  </si>
  <si>
    <t>TSPP066-10-M1</t>
  </si>
  <si>
    <t>A33P066</t>
  </si>
  <si>
    <t>54-20299-00A-D</t>
  </si>
  <si>
    <t>导纸板：左：灰白色：泰山</t>
  </si>
  <si>
    <t>TSPP066</t>
  </si>
  <si>
    <t>L6P1P006</t>
  </si>
  <si>
    <t>TSPP066-20-M1</t>
  </si>
  <si>
    <t>54-20299-01A-D</t>
  </si>
  <si>
    <t>导纸板：左：灰色：泰山</t>
  </si>
  <si>
    <t>TSPP067</t>
  </si>
  <si>
    <t>A33P067</t>
  </si>
  <si>
    <t>54-20280-00A-D</t>
  </si>
  <si>
    <t>给纸盒-固定销</t>
  </si>
  <si>
    <t>81.460*36.33*19.1</t>
  </si>
  <si>
    <t>绿色 F7G-G0012</t>
  </si>
  <si>
    <t>A33P068</t>
  </si>
  <si>
    <t>54-18192-00A-D</t>
  </si>
  <si>
    <t>基座固定板</t>
  </si>
  <si>
    <t>110*21*7</t>
  </si>
  <si>
    <t>L6P1P007</t>
  </si>
  <si>
    <t>TSPP077-00</t>
  </si>
  <si>
    <t>TSPP069</t>
  </si>
  <si>
    <t>54-20279-00A-D</t>
  </si>
  <si>
    <t>给纸盒延长板:灰白色</t>
  </si>
  <si>
    <t>1,04</t>
  </si>
  <si>
    <t>168.40*160.24*21.9</t>
  </si>
  <si>
    <t>灰白色   S9W-G1869</t>
  </si>
  <si>
    <t>TSPP077</t>
  </si>
  <si>
    <t>L6P1P008</t>
  </si>
  <si>
    <t>TSPP077-10</t>
  </si>
  <si>
    <t>54-20279-01A-D</t>
  </si>
  <si>
    <t>给纸盒延长板：灰色</t>
  </si>
  <si>
    <t>灰色  S5A-G0283</t>
  </si>
  <si>
    <t>TSPS067</t>
  </si>
  <si>
    <t>21-09528-00A-D</t>
  </si>
  <si>
    <t>弹簧：固定</t>
  </si>
  <si>
    <t>115Q2651</t>
  </si>
  <si>
    <t>28-02371-00A-D</t>
  </si>
  <si>
    <t>十字槽平头塑胶用自攻牙螺钉：2.6×5</t>
  </si>
  <si>
    <t>B8P1XM06</t>
  </si>
  <si>
    <t>TSPX064</t>
  </si>
  <si>
    <t>A33X064</t>
  </si>
  <si>
    <t>52-14007-00B-D</t>
  </si>
  <si>
    <t>给纸抬升板：组件</t>
  </si>
  <si>
    <t>TSPM061</t>
  </si>
  <si>
    <t>TSPM061-M1</t>
  </si>
  <si>
    <t>A33M061</t>
  </si>
  <si>
    <t>54-20106-00A-D</t>
  </si>
  <si>
    <t>底板：抬升：取纸</t>
  </si>
  <si>
    <t>TSPM061-M2</t>
  </si>
  <si>
    <t>A13D032</t>
  </si>
  <si>
    <t>21-08604-00B-D</t>
  </si>
  <si>
    <t>摩擦垫片:底板</t>
  </si>
  <si>
    <t>48*10*1.1</t>
  </si>
  <si>
    <t>黄黑</t>
  </si>
  <si>
    <t>混合软木垫</t>
  </si>
  <si>
    <t>A13P063</t>
  </si>
  <si>
    <t>54-17610-00A-D</t>
  </si>
  <si>
    <t>齿轮:侧挡板</t>
  </si>
  <si>
    <t>φ16.2*4.5</t>
  </si>
  <si>
    <t>A33S061</t>
  </si>
  <si>
    <t>21-08817-00A-D</t>
  </si>
  <si>
    <t>压缩弹簧：底板锁定</t>
  </si>
  <si>
    <t>Φ0.32</t>
  </si>
  <si>
    <t>21.9*5*5</t>
  </si>
  <si>
    <t>A33S062</t>
  </si>
  <si>
    <t>21-08816-00B-D</t>
  </si>
  <si>
    <t>压缩弹簧：给纸盒基座</t>
  </si>
  <si>
    <t>Φ1</t>
  </si>
  <si>
    <t>54*28*28</t>
  </si>
  <si>
    <t>L6P1P009</t>
  </si>
  <si>
    <t>A33P070-10-M1</t>
  </si>
  <si>
    <t>A33P070</t>
  </si>
  <si>
    <t>54-18198-01A-D</t>
  </si>
  <si>
    <t>给纸盒挡纸板:灰白色</t>
  </si>
  <si>
    <t>26.5*66*22</t>
  </si>
  <si>
    <t>L6P1P010</t>
  </si>
  <si>
    <t>A33P070-20-M1</t>
  </si>
  <si>
    <t>54-18198-02A-D</t>
  </si>
  <si>
    <t>给纸盒挡纸板：灰色</t>
  </si>
  <si>
    <t>B8P1XM07</t>
  </si>
  <si>
    <t>TSPX065</t>
  </si>
  <si>
    <t>A33X065</t>
  </si>
  <si>
    <t>52-12023-01B-D</t>
  </si>
  <si>
    <t>分离模组：组件立</t>
  </si>
  <si>
    <t>TSPS063</t>
  </si>
  <si>
    <t>21-09538-00A-D</t>
  </si>
  <si>
    <t>L6P1D002</t>
  </si>
  <si>
    <t>A13D027-S2</t>
  </si>
  <si>
    <t>A13D027-S1</t>
  </si>
  <si>
    <t>21-08606-00C-D</t>
  </si>
  <si>
    <t>摩擦垫:13×49.5</t>
  </si>
  <si>
    <t>13*49.5*1.2</t>
  </si>
  <si>
    <t>黄色</t>
  </si>
  <si>
    <t>A33P071</t>
  </si>
  <si>
    <t>54-18153-00B-D</t>
  </si>
  <si>
    <t>磨擦片固定板</t>
  </si>
  <si>
    <t>64*18*18</t>
  </si>
  <si>
    <t>A33P072</t>
  </si>
  <si>
    <t>54-18152-00A-D</t>
  </si>
  <si>
    <t>41.5*17*7.5</t>
  </si>
  <si>
    <t>A33S064</t>
  </si>
  <si>
    <t>21-08811-00A-D</t>
  </si>
  <si>
    <t>压缩弹簧：给纸盒卡钩</t>
  </si>
  <si>
    <t>Φ0.6</t>
  </si>
  <si>
    <t>22*7*7</t>
  </si>
  <si>
    <t>中间搬送</t>
  </si>
  <si>
    <t>B8P1XM08</t>
  </si>
  <si>
    <t>TSPX066</t>
  </si>
  <si>
    <t>A33X066</t>
  </si>
  <si>
    <t>52-14028-00B-D</t>
  </si>
  <si>
    <t>中间搬送：组立：泰山</t>
  </si>
  <si>
    <t>B8P1XM09</t>
  </si>
  <si>
    <t>TSPX067</t>
  </si>
  <si>
    <t>A33X067</t>
  </si>
  <si>
    <t>52-12026-01B-D</t>
  </si>
  <si>
    <t>登陆传感器：组立</t>
  </si>
  <si>
    <t>A33P073</t>
  </si>
  <si>
    <t>54-18202-00B-D</t>
  </si>
  <si>
    <t>遮挡片:登录</t>
  </si>
  <si>
    <t>53.5*21.5*5.5</t>
  </si>
  <si>
    <t>A33S009</t>
  </si>
  <si>
    <t>A13S009</t>
  </si>
  <si>
    <t>21-08581-01A-D</t>
  </si>
  <si>
    <t>弹簧:遮挡片:登录</t>
  </si>
  <si>
    <t>A33R061</t>
  </si>
  <si>
    <t>A33R061-S1</t>
  </si>
  <si>
    <t>21-08826-00B-D</t>
  </si>
  <si>
    <t>搬送辊：中继：给纸</t>
  </si>
  <si>
    <t>Φ６</t>
  </si>
  <si>
    <t>276*12.5*12.5</t>
  </si>
  <si>
    <t>灰黑</t>
  </si>
  <si>
    <t>橡胶+易切钢</t>
  </si>
  <si>
    <t>EPDM：RT-5753；1215</t>
  </si>
  <si>
    <t>Rubbertet</t>
  </si>
  <si>
    <t>中鼎-江门</t>
  </si>
  <si>
    <t>FANCY</t>
  </si>
  <si>
    <t>B8P1XM10</t>
  </si>
  <si>
    <t>A33X068</t>
  </si>
  <si>
    <t>52-12036-00A-D</t>
  </si>
  <si>
    <t>从动滚轮：组件</t>
  </si>
  <si>
    <t>A33P074</t>
  </si>
  <si>
    <t>A33P074-M1</t>
  </si>
  <si>
    <t>54-18207-00B-D</t>
  </si>
  <si>
    <t>双面滚轮：中继</t>
  </si>
  <si>
    <t>25*10*10</t>
  </si>
  <si>
    <t>A33S066</t>
  </si>
  <si>
    <t>21-08818-00A-D</t>
  </si>
  <si>
    <t>弹簧：惰轮：双面</t>
  </si>
  <si>
    <t>33*3.8*3.8</t>
  </si>
  <si>
    <t>A33P076</t>
  </si>
  <si>
    <t>A33P076-M1</t>
  </si>
  <si>
    <t>54-19553-00A-D</t>
  </si>
  <si>
    <t>滑动轴承:φ5:φ9:9</t>
  </si>
  <si>
    <t>Φ5</t>
  </si>
  <si>
    <t>Φ5-Φ9-D8</t>
  </si>
  <si>
    <t>A33P076-M2</t>
  </si>
  <si>
    <t>A33P075</t>
  </si>
  <si>
    <t>A33P075-M1</t>
    <phoneticPr fontId="1" type="noConversion"/>
  </si>
  <si>
    <t>54-18160-00B-D</t>
  </si>
  <si>
    <t>支架：中间搬送</t>
  </si>
  <si>
    <t>266*47*61</t>
  </si>
  <si>
    <t>A33P075-M1</t>
  </si>
  <si>
    <t>A33P075-M2</t>
  </si>
  <si>
    <t>TSSX361-00</t>
  </si>
  <si>
    <t>B8S1X001</t>
  </si>
  <si>
    <t>52-13988-00B-D</t>
  </si>
  <si>
    <t>扫描组件:中国28PPM:华为</t>
  </si>
  <si>
    <t>TSSX361-10</t>
  </si>
  <si>
    <t>B8S1X002</t>
  </si>
  <si>
    <t>52-13988-01B-D</t>
  </si>
  <si>
    <t>扫描组件:中国30PPM:华为</t>
  </si>
  <si>
    <t>TSSX361-20</t>
  </si>
  <si>
    <t>B8S1X003</t>
  </si>
  <si>
    <t>52-13988-02A-D</t>
  </si>
  <si>
    <t>扫描组件:信创30PPM:华为</t>
  </si>
  <si>
    <t>TSSX361-30</t>
  </si>
  <si>
    <t>B8S1X004</t>
  </si>
  <si>
    <t>52-13988-03A-D</t>
  </si>
  <si>
    <t>扫描组件:国外28PPM:华为</t>
  </si>
  <si>
    <t>TSSX361-40</t>
  </si>
  <si>
    <t>B8S1X005</t>
  </si>
  <si>
    <t>52-13988-04A-D</t>
  </si>
  <si>
    <t>扫描组件:国外30PPM:华为</t>
  </si>
  <si>
    <t>TSTD426</t>
  </si>
  <si>
    <t>P3G1S001</t>
  </si>
  <si>
    <t>使用新料号 ECR No.TS2206471</t>
    <phoneticPr fontId="1" type="noConversion"/>
  </si>
  <si>
    <t>36-07173-03A-D</t>
  </si>
  <si>
    <t>机身二维码标签：中文：CV81Z</t>
  </si>
  <si>
    <t>67.2*23*R1</t>
  </si>
  <si>
    <t>透明+白色单色印刷</t>
  </si>
  <si>
    <t>TSTD428</t>
  </si>
  <si>
    <t>机身二维码：英文</t>
  </si>
  <si>
    <t>TSSX362-00</t>
  </si>
  <si>
    <t>B8S1X006</t>
    <phoneticPr fontId="1" type="noConversion"/>
  </si>
  <si>
    <t>52-13984-00B-D</t>
  </si>
  <si>
    <t>原稿盖板组件:灰白</t>
  </si>
  <si>
    <t>TSSX362-10</t>
  </si>
  <si>
    <t>B8S1X007</t>
  </si>
  <si>
    <t>52-13984-01B-D</t>
  </si>
  <si>
    <t>原稿盖板组件:灰</t>
  </si>
  <si>
    <t>TSSP361-00-S1</t>
  </si>
  <si>
    <t>L6S1P001</t>
  </si>
  <si>
    <t>54-20067-00A-D</t>
  </si>
  <si>
    <t>原稿盖板:灰白</t>
  </si>
  <si>
    <t>366*277.3*13.4</t>
  </si>
  <si>
    <t>TSSP361-M1</t>
  </si>
  <si>
    <t>TSSP361-M2</t>
  </si>
  <si>
    <t>TSSP361-10-S1</t>
  </si>
  <si>
    <t>L6S1P002</t>
  </si>
  <si>
    <t>54-20067-01A-D</t>
  </si>
  <si>
    <t>原稿盖板:灰</t>
  </si>
  <si>
    <t>TSSD361-S1</t>
  </si>
  <si>
    <t>TSSD361</t>
  </si>
  <si>
    <t>21-08031-04A-D</t>
  </si>
  <si>
    <t>白板:PP:298*219.1*0.35:带胶</t>
  </si>
  <si>
    <t>299*219.1*0.35</t>
  </si>
  <si>
    <t>超然</t>
  </si>
  <si>
    <t>美硕</t>
  </si>
  <si>
    <t>TSSP370-00</t>
  </si>
  <si>
    <t>L6S1P003</t>
  </si>
  <si>
    <t>54-16160-02A-D</t>
  </si>
  <si>
    <t>铰链:原稿盖板:POM:灰白</t>
  </si>
  <si>
    <t>14*58*6</t>
  </si>
  <si>
    <t>宜欣</t>
  </si>
  <si>
    <t>TSSP370-10</t>
  </si>
  <si>
    <t>L6S1P004</t>
  </si>
  <si>
    <t>54-16160-03A-D</t>
  </si>
  <si>
    <t>铰链:原稿盖板:POM:灰</t>
  </si>
  <si>
    <t>TSSX363-00</t>
  </si>
  <si>
    <t>B8S1X008</t>
  </si>
  <si>
    <t>52-13987-00B-D</t>
  </si>
  <si>
    <t>扫描上盖组件:中国28PPM:华为</t>
  </si>
  <si>
    <t>TSSX363-10</t>
  </si>
  <si>
    <t>B8S1X009</t>
  </si>
  <si>
    <t>52-13987-01B-D</t>
  </si>
  <si>
    <t>扫描上盖组件:中国30PPM:华为</t>
  </si>
  <si>
    <t>TSSX363-20</t>
  </si>
  <si>
    <t>B8S1X010</t>
  </si>
  <si>
    <t>52-13987-02A-D</t>
  </si>
  <si>
    <t>扫描上盖组件:信创:华为</t>
  </si>
  <si>
    <t>TSSX363-30</t>
  </si>
  <si>
    <t>B8S1X011</t>
  </si>
  <si>
    <t>52-13987-03A-D</t>
  </si>
  <si>
    <t>扫描上盖组件:海外28PPM:华为</t>
  </si>
  <si>
    <t>TSSX363-40</t>
  </si>
  <si>
    <t>B8S1X012</t>
  </si>
  <si>
    <t>52-13987-04A-D</t>
  </si>
  <si>
    <t>扫描上盖组件:海外30PPM:华为</t>
  </si>
  <si>
    <t>TSSP362-00-S1</t>
  </si>
  <si>
    <t>L6S1P005</t>
  </si>
  <si>
    <t>54-20071-00A-D</t>
  </si>
  <si>
    <t>扫描上盖:白:华为</t>
  </si>
  <si>
    <t>366*320*33.45</t>
  </si>
  <si>
    <t>TSSP362-M1</t>
  </si>
  <si>
    <t>TSSP362-M2</t>
  </si>
  <si>
    <t>TSSP362-10-S1</t>
  </si>
  <si>
    <t>L6S1P006</t>
  </si>
  <si>
    <t>54-20071-01A-D</t>
  </si>
  <si>
    <t>扫描上盖:灰:华为</t>
  </si>
  <si>
    <t>TSSD362</t>
  </si>
  <si>
    <t>36-06504-00A-D</t>
  </si>
  <si>
    <t>双面胶:左:3M9448HK:248*23*0.15</t>
  </si>
  <si>
    <t>248*23*0.15</t>
  </si>
  <si>
    <t>3M9448HK</t>
  </si>
  <si>
    <t>3M</t>
  </si>
  <si>
    <t>怡德</t>
  </si>
  <si>
    <t>TSSD363</t>
  </si>
  <si>
    <t>36-06512-00A-D</t>
  </si>
  <si>
    <t>双面胶:前:3M4920:346*4*0.38</t>
  </si>
  <si>
    <t>346*4*0.38</t>
  </si>
  <si>
    <t>3M4920</t>
  </si>
  <si>
    <t>TSSD364</t>
  </si>
  <si>
    <t>36-06498-00A-D</t>
  </si>
  <si>
    <t>双面胶:后:3M4920:324*4*0.38</t>
  </si>
  <si>
    <t>324*4*0.38</t>
  </si>
  <si>
    <t>TSSD365</t>
  </si>
  <si>
    <t>36-06879-00A-D</t>
  </si>
  <si>
    <t>双面胶:右:3M4920:233*3*0.38</t>
  </si>
  <si>
    <t>233*3*0.38</t>
  </si>
  <si>
    <t>TSSD366</t>
  </si>
  <si>
    <t>36-06511-00A-D</t>
  </si>
  <si>
    <t>校准白条:FPG200:244.4*11.4*0.2</t>
  </si>
  <si>
    <t>244.4*11.4*0.2</t>
  </si>
  <si>
    <t>FPG200</t>
  </si>
  <si>
    <t>日本王子纸业</t>
  </si>
  <si>
    <t>TSST361-S1</t>
  </si>
  <si>
    <t>TSST361</t>
  </si>
  <si>
    <t>21-08801-02A-D</t>
  </si>
  <si>
    <t>玻璃:351.1*249.8*2.85</t>
  </si>
  <si>
    <t>350.1*248.8</t>
  </si>
  <si>
    <t>透明</t>
  </si>
  <si>
    <t>玻璃</t>
  </si>
  <si>
    <t>易承</t>
  </si>
  <si>
    <t>TSSP369-S1</t>
  </si>
  <si>
    <t>TSSP369</t>
  </si>
  <si>
    <t>54-20069-00A-D</t>
  </si>
  <si>
    <t>支撑臂:玻璃:前:356.5*20.65*10.5</t>
  </si>
  <si>
    <t>356.5*20.65*10.5</t>
  </si>
  <si>
    <t>TSSP369-M1</t>
  </si>
  <si>
    <t>TSSP369-M2</t>
  </si>
  <si>
    <t>TSSP373-S1</t>
  </si>
  <si>
    <t>TSSP373</t>
  </si>
  <si>
    <t>54-20068-00A-D</t>
  </si>
  <si>
    <t>支撑臂:玻璃:右:242*7.1*5.95</t>
  </si>
  <si>
    <t>242*7.1*5.95</t>
  </si>
  <si>
    <t>TSSP373-M1</t>
  </si>
  <si>
    <t>TSSP373-M2</t>
  </si>
  <si>
    <t>TSSX364-00</t>
  </si>
  <si>
    <t>B8S1X013</t>
  </si>
  <si>
    <t>52-13986-00B-D</t>
  </si>
  <si>
    <t>操作面板组件:中国28PPM:华为</t>
  </si>
  <si>
    <t>TSSX364-01</t>
  </si>
  <si>
    <t>B8S1X014</t>
  </si>
  <si>
    <t>52-13986-01B-D</t>
  </si>
  <si>
    <t>操作面板组件:中国30PPM:华为</t>
  </si>
  <si>
    <t>TSSX364-02</t>
  </si>
  <si>
    <t>B8S1X015</t>
  </si>
  <si>
    <t>52-13986-02A-D</t>
  </si>
  <si>
    <t>操作面板组件:信创:华为</t>
  </si>
  <si>
    <t>TSSX364-03</t>
  </si>
  <si>
    <t>B8S1X016</t>
  </si>
  <si>
    <t>52-13986-03A-D</t>
  </si>
  <si>
    <t>操作面板组件:海外28PPM:华为</t>
  </si>
  <si>
    <t>TSSX364-04</t>
  </si>
  <si>
    <t>B8S1X017</t>
  </si>
  <si>
    <t>52-13986-04A-D</t>
  </si>
  <si>
    <t>操作面板组件:海外30PPM:华为</t>
  </si>
  <si>
    <t>TSSD367-00</t>
  </si>
  <si>
    <t>L6S1D001</t>
  </si>
  <si>
    <t>54-20115-00A-D</t>
  </si>
  <si>
    <t>操作面板:中国28PPM:华为</t>
  </si>
  <si>
    <t>363.6*46*2</t>
  </si>
  <si>
    <t>PMMA</t>
  </si>
  <si>
    <t>1.9mm标准板材</t>
  </si>
  <si>
    <t>奇美</t>
  </si>
  <si>
    <t>TSSD367-01</t>
  </si>
  <si>
    <t>L6S1D002</t>
  </si>
  <si>
    <t>54-20115-01A-D</t>
  </si>
  <si>
    <t>操作面板:中国30PPM:华为</t>
  </si>
  <si>
    <t>TSSD374</t>
  </si>
  <si>
    <t>控制面板保护膜：中文：非信创</t>
  </si>
  <si>
    <t>362.6*45</t>
  </si>
  <si>
    <t>TSSD367-02</t>
  </si>
  <si>
    <t>L6S1D003</t>
  </si>
  <si>
    <t>54-20115-02A-D</t>
  </si>
  <si>
    <t>操作面板:信创:华为</t>
  </si>
  <si>
    <t>TSSD377</t>
  </si>
  <si>
    <t>控制面板保护膜：中文：信创</t>
  </si>
  <si>
    <t>TSSD367-04</t>
  </si>
  <si>
    <t>L6S1D004</t>
  </si>
  <si>
    <t>54-20115-04A-D</t>
  </si>
  <si>
    <t>操作面板:海外28PPM:华为</t>
  </si>
  <si>
    <t>TSSD367-03</t>
  </si>
  <si>
    <t>L6S1D005</t>
  </si>
  <si>
    <t>54-20115-03A-D</t>
  </si>
  <si>
    <t>操作面板:海外30PPM:华为</t>
  </si>
  <si>
    <t>TSSD376</t>
  </si>
  <si>
    <t>控制面板保护膜：英文：非信创</t>
  </si>
  <si>
    <t>114Q3101-S1</t>
  </si>
  <si>
    <t>114Q3101</t>
  </si>
  <si>
    <t>28-02043-00A-D</t>
  </si>
  <si>
    <t>十字槽弹簧圈+垫片塑胶用自攻牙螺钉:M3×10</t>
  </si>
  <si>
    <t>SWCH/10A</t>
  </si>
  <si>
    <t>114Q3102</t>
  </si>
  <si>
    <t>28-00037-56A-D</t>
  </si>
  <si>
    <t>十字槽弹簧圈+垫片塑胶用自攻牙螺钉:M3×10-2</t>
  </si>
  <si>
    <t>TSSX365</t>
  </si>
  <si>
    <t>B8S1X018</t>
  </si>
  <si>
    <t>52-13985-00B-D</t>
  </si>
  <si>
    <t>扫描下盖组件:中国非信创:华为</t>
  </si>
  <si>
    <t>TSSX365-10</t>
  </si>
  <si>
    <t>B8S1X019</t>
  </si>
  <si>
    <t>52-13985-01A-D</t>
  </si>
  <si>
    <t>扫描下壳组件:信创:华为</t>
  </si>
  <si>
    <t>TSSX365-20</t>
  </si>
  <si>
    <t>B8S1X020</t>
  </si>
  <si>
    <t>52-13985-02A-D</t>
  </si>
  <si>
    <t>扫描下壳组件:海外:华为</t>
  </si>
  <si>
    <t>TSSD373</t>
  </si>
  <si>
    <t>36-07256-00A-D</t>
  </si>
  <si>
    <t>身份证操作标贴：中文</t>
  </si>
  <si>
    <t>217.4*41*R1</t>
  </si>
  <si>
    <t>TSSD375</t>
  </si>
  <si>
    <t>36-07256-01A-D</t>
  </si>
  <si>
    <t>身份证操作标贴：英文</t>
  </si>
  <si>
    <t>217.4*34.5*R1</t>
  </si>
  <si>
    <t>TSSP363-S1</t>
  </si>
  <si>
    <t>TSSP363</t>
  </si>
  <si>
    <t>54-20070-00A-D</t>
  </si>
  <si>
    <t>扫描下盖:HIPS:362*316*59.6:华为</t>
  </si>
  <si>
    <t>362*316*59.6</t>
  </si>
  <si>
    <t>TSSP363-M1</t>
  </si>
  <si>
    <t>TSSP363-M2</t>
  </si>
  <si>
    <t>TSSQ362</t>
  </si>
  <si>
    <t>11-01880-00A-D</t>
  </si>
  <si>
    <t>润滑油</t>
  </si>
  <si>
    <t>KF96-5000CS</t>
  </si>
  <si>
    <t>SHINETSU</t>
  </si>
  <si>
    <t>新亞興達</t>
  </si>
  <si>
    <t>TSSE367-S1</t>
  </si>
  <si>
    <t>TSSE367</t>
  </si>
  <si>
    <t>20-06054-00A-D</t>
  </si>
  <si>
    <t>步进马达:PM:24V:0.35A:D35</t>
  </si>
  <si>
    <t>35*49.2*8.45</t>
  </si>
  <si>
    <t>金属灰色</t>
  </si>
  <si>
    <t>MITSUMI</t>
  </si>
  <si>
    <t>NEOCENE</t>
  </si>
  <si>
    <t>A4SP370</t>
  </si>
  <si>
    <t>54-15783-01A-D</t>
  </si>
  <si>
    <t>齿轮/皮带轮:Z73/27:M0.4/M1:直齿/直齿</t>
  </si>
  <si>
    <t>φ30*16.6</t>
  </si>
  <si>
    <t>祥万舜</t>
  </si>
  <si>
    <t>A4SP367</t>
  </si>
  <si>
    <t>54-15790-01A-D</t>
  </si>
  <si>
    <t>齿轮:Z38:M0.4:直齿</t>
  </si>
  <si>
    <t>φ16*7</t>
  </si>
  <si>
    <t>TSSS362</t>
  </si>
  <si>
    <t>21-08033-01A-D</t>
  </si>
  <si>
    <t>弹簧:皮带惰轮:扭簧:N5.25*D10.9*d1.3</t>
  </si>
  <si>
    <t>d1.3</t>
  </si>
  <si>
    <t>5.25*D10.9*d1.3</t>
  </si>
  <si>
    <t>SUS304</t>
  </si>
  <si>
    <t>佳品</t>
  </si>
  <si>
    <t>TSSP367</t>
  </si>
  <si>
    <t>54-20072-01A-D</t>
  </si>
  <si>
    <t>皮带惰轮:POM:D12.1*9.5</t>
  </si>
  <si>
    <t>D12.1*9.5</t>
  </si>
  <si>
    <t>东莞中宇</t>
  </si>
  <si>
    <t>A4SP371</t>
  </si>
  <si>
    <t>54-15786-01A-D</t>
  </si>
  <si>
    <t>张紧轮:M1:Z27:POM</t>
  </si>
  <si>
    <t>φ11.5*8.5</t>
  </si>
  <si>
    <t>TSSP368</t>
  </si>
  <si>
    <t>54-20073-00A-D</t>
  </si>
  <si>
    <t>张紧轮:左:M1:Z27:POM</t>
  </si>
  <si>
    <t>φ11.42*9.5</t>
  </si>
  <si>
    <t>A4SP374</t>
  </si>
  <si>
    <t>54-15784-01A-D</t>
  </si>
  <si>
    <t>支架:惰轮:黑色:POM</t>
  </si>
  <si>
    <t>11.18*21.52*15.6</t>
  </si>
  <si>
    <t>411Q4002</t>
  </si>
  <si>
    <t>11-01503-01A-D</t>
  </si>
  <si>
    <t>润滑油：EM-50L</t>
  </si>
  <si>
    <t>道康宁</t>
  </si>
  <si>
    <t>TSSQ364</t>
  </si>
  <si>
    <t>11-01865-00A-D</t>
  </si>
  <si>
    <t>速干油</t>
  </si>
  <si>
    <t>FG-088</t>
  </si>
  <si>
    <t>RAPID CHEM</t>
  </si>
  <si>
    <t>長百川</t>
  </si>
  <si>
    <t>TSSX366</t>
  </si>
  <si>
    <t>B8S1X021</t>
  </si>
  <si>
    <t>52-13989-00B-D</t>
  </si>
  <si>
    <t>CIS组件:华为</t>
  </si>
  <si>
    <t>TSSE368-S1</t>
  </si>
  <si>
    <t>TSSE368</t>
  </si>
  <si>
    <t>20-06125-00A-D</t>
  </si>
  <si>
    <t>图像传感器:CIS:1200dpi:A4:12p</t>
  </si>
  <si>
    <t>236*18*9.4</t>
  </si>
  <si>
    <t>亚泰</t>
  </si>
  <si>
    <t>菱光</t>
  </si>
  <si>
    <t>TSSP366-S1</t>
  </si>
  <si>
    <t>TSSP366</t>
  </si>
  <si>
    <t>54-20074-00A-D</t>
  </si>
  <si>
    <t>支架:CIS:HIPS:186.5*29.5*17</t>
  </si>
  <si>
    <t>186.5*29.5*17</t>
  </si>
  <si>
    <t>TSSP366-M1</t>
  </si>
  <si>
    <t>TSSP366-M2</t>
  </si>
  <si>
    <t>TSSP365-S1</t>
  </si>
  <si>
    <t>TSSP365</t>
  </si>
  <si>
    <t>54-20075-00A-D</t>
  </si>
  <si>
    <t>滑动轴承:CIS:POM:30.2*23.3*18</t>
  </si>
  <si>
    <t>30.2*23.3*18</t>
  </si>
  <si>
    <t>TSSP365-M1</t>
  </si>
  <si>
    <t>TSSP365-M2</t>
  </si>
  <si>
    <t>TSSS363</t>
  </si>
  <si>
    <t>21-08266-00A-D</t>
  </si>
  <si>
    <t>弹簧:CIS:锥形压簧:N5*D11*d10</t>
  </si>
  <si>
    <t>d0.6</t>
  </si>
  <si>
    <t>5*D11*d0.6</t>
  </si>
  <si>
    <t>A4SP375</t>
  </si>
  <si>
    <t>54-15993-00B-D</t>
  </si>
  <si>
    <t>滑片:CIS:POM+PTFE10%:19.8*12*3.2</t>
  </si>
  <si>
    <t>19.8*12*3.2</t>
  </si>
  <si>
    <t>POM+PTFE10%</t>
  </si>
  <si>
    <t>TSSQ365</t>
  </si>
  <si>
    <t>21-08034-01A-D</t>
  </si>
  <si>
    <t>同步带:黑色:S1M:809*2.3</t>
  </si>
  <si>
    <t>809*2.3</t>
  </si>
  <si>
    <t>CR/Rubber</t>
  </si>
  <si>
    <t>TSSQ367</t>
  </si>
  <si>
    <t>22-01295-00A-D</t>
  </si>
  <si>
    <t>磁环:N701:23.5x10x6.3</t>
  </si>
  <si>
    <t>23.5x10x6.3</t>
  </si>
  <si>
    <t>磁环</t>
  </si>
  <si>
    <t>美桀</t>
  </si>
  <si>
    <t>TSSQ366</t>
  </si>
  <si>
    <t>28-01098-07A-D</t>
  </si>
  <si>
    <t>M3*8</t>
  </si>
  <si>
    <t>Steel</t>
  </si>
  <si>
    <t>國林 (東莞) 螺絲制品</t>
  </si>
  <si>
    <t>TSSQ368</t>
  </si>
  <si>
    <t>TSSD368</t>
  </si>
  <si>
    <t>21-09462-00A-D</t>
  </si>
  <si>
    <t>贴片:FB铰链:PET:40*21*0.4:带胶</t>
  </si>
  <si>
    <t>40*21*0.4</t>
  </si>
  <si>
    <t>TSSX367</t>
  </si>
  <si>
    <t>B8S1X022</t>
  </si>
  <si>
    <t>57-00747-00A-D</t>
  </si>
  <si>
    <t>扫描包材组件:华为</t>
  </si>
  <si>
    <t>TSSD370</t>
  </si>
  <si>
    <t>36-00747-00A-D</t>
  </si>
  <si>
    <t>标签纸:33*10*0.1</t>
  </si>
  <si>
    <t>33*10*0.1</t>
  </si>
  <si>
    <t>标签纸</t>
  </si>
  <si>
    <t xml:space="preserve">廣州普琳印刷制品 </t>
  </si>
  <si>
    <t>TSSD371</t>
  </si>
  <si>
    <t>36-01060-02A-D</t>
  </si>
  <si>
    <t>碳带:TEC452:110*300m</t>
  </si>
  <si>
    <t>110*300m</t>
  </si>
  <si>
    <t>碳带</t>
  </si>
  <si>
    <t>深圳市新利通包裝製品</t>
  </si>
  <si>
    <t>TSSD372</t>
  </si>
  <si>
    <t>36-06899-00B-D</t>
  </si>
  <si>
    <t>防拆标签:D10:PP:80g</t>
  </si>
  <si>
    <t>D10</t>
  </si>
  <si>
    <t>易碎贴</t>
  </si>
  <si>
    <t>TSSD369</t>
  </si>
  <si>
    <t>36-05375-00A-D</t>
  </si>
  <si>
    <t>测试纸:210*297:FT05</t>
  </si>
  <si>
    <t>spc</t>
  </si>
  <si>
    <t>210*297</t>
  </si>
  <si>
    <t>A4纸</t>
  </si>
  <si>
    <t>TSSD378</t>
  </si>
  <si>
    <t>36-05522-00A-D</t>
  </si>
  <si>
    <t>测试纸:8.28*11.7:OQC Chart</t>
  </si>
  <si>
    <t>8.28*11.7</t>
  </si>
  <si>
    <t>铜板纸</t>
  </si>
  <si>
    <t>廣州市貝斯迪包裝</t>
  </si>
  <si>
    <t>B8S1X039</t>
  </si>
  <si>
    <t>EE扫描：组立，国内，华南，华为</t>
  </si>
  <si>
    <t>B8S1X040</t>
  </si>
  <si>
    <t>EE扫描：组立，信创，华南，华为</t>
  </si>
  <si>
    <t>B8S1X041</t>
  </si>
  <si>
    <t>EE扫描：组立，海外，华南，华为</t>
  </si>
  <si>
    <t>TSEE273-S1</t>
  </si>
  <si>
    <t>E2F10003</t>
  </si>
  <si>
    <t>E2F10003和E2F10012替代</t>
    <phoneticPr fontId="1" type="noConversion"/>
  </si>
  <si>
    <t>23-01216-02A-D</t>
  </si>
  <si>
    <t>Cable,FFC,23(0.5),861.5,OCP,WHT,JUIFANG,TSEE273-S1,13L1-D,RoHS</t>
  </si>
  <si>
    <t>瑞芳</t>
  </si>
  <si>
    <t>TSEE273-S2</t>
  </si>
  <si>
    <t>E2F10012</t>
  </si>
  <si>
    <t>23-01216-03A-D</t>
  </si>
  <si>
    <t>Cable,FFC,23(0.5),861.5,OCP,WHT,HF,TSEE273-S2,13L1-D,RoHS</t>
  </si>
  <si>
    <t>禾惠</t>
  </si>
  <si>
    <t>TSEE261-S1</t>
  </si>
  <si>
    <t>E2F10001</t>
  </si>
  <si>
    <t>E2F10001和E2F10010替代</t>
    <phoneticPr fontId="1" type="noConversion"/>
  </si>
  <si>
    <t>23-01213-00A-D</t>
  </si>
  <si>
    <t>Cable,FFC,13(0.5),63,OCP,WHT,JUIFANG,TSEE261-S1,13L1-D,RoHS</t>
  </si>
  <si>
    <t>TSEE261-S2</t>
  </si>
  <si>
    <t>E2F10010</t>
  </si>
  <si>
    <t>23-01213-01A-D</t>
  </si>
  <si>
    <t>Cable,FFC,13(0.5),63,OCP,WHT,HF,TSEE261-S2,13L1-D,RoHS</t>
  </si>
  <si>
    <t>TSEE262-S1</t>
  </si>
  <si>
    <t>E2F10002</t>
  </si>
  <si>
    <t>E2F10002和E2F10011替代</t>
    <phoneticPr fontId="1" type="noConversion"/>
  </si>
  <si>
    <t>23-01216-00A-D</t>
  </si>
  <si>
    <t>Cable,FFC,23(0.5),776,NFC,JUIFANG,TSEE262-S1,13L1-D,RoHS</t>
  </si>
  <si>
    <t>TSEE262-S2</t>
  </si>
  <si>
    <t>E2F10011</t>
  </si>
  <si>
    <t>23-01216-01A-D</t>
  </si>
  <si>
    <t>Cable,FFC,23(0.5),776,NFC,HF,TSEE262-S2,13L1-D,RoHS</t>
  </si>
  <si>
    <t>TSEE263-S1</t>
  </si>
  <si>
    <t>E2F10004</t>
  </si>
  <si>
    <t>E2F10004和E2F10013替代</t>
    <phoneticPr fontId="1" type="noConversion"/>
  </si>
  <si>
    <t>23-01214-00A-D</t>
  </si>
  <si>
    <t>Cable,FFC,6(0.5),143.5,Bluetooth,WHT,JUIFANG,TSEE263-S1,13L1-D,RoHS</t>
  </si>
  <si>
    <t>TSEE263-S2</t>
  </si>
  <si>
    <t>E2F10013</t>
  </si>
  <si>
    <t>23-01214-01A-D</t>
  </si>
  <si>
    <t>Cable,FFC,6(0.5),143.5,Bluetooth,WHT,HF,TSEE263-S2,13L1-D,RoHS</t>
  </si>
  <si>
    <t>TSEE265-S1</t>
  </si>
  <si>
    <t>E2F10005</t>
  </si>
  <si>
    <t>E2F10005和E2F10014替代</t>
    <phoneticPr fontId="1" type="noConversion"/>
  </si>
  <si>
    <t>23-01215-00A-D</t>
  </si>
  <si>
    <t>HARNESS_TS_CIS</t>
  </si>
  <si>
    <t>TSEE265-S2</t>
  </si>
  <si>
    <t>E2F10014</t>
  </si>
  <si>
    <t>23-01215-01A-D</t>
  </si>
  <si>
    <t>HARNESS_TS_CIS-2nd</t>
  </si>
  <si>
    <t>TSEE244-S1</t>
  </si>
  <si>
    <t>E5L10001</t>
  </si>
  <si>
    <t>E5L10001,E5L10010替代</t>
    <phoneticPr fontId="1" type="noConversion"/>
  </si>
  <si>
    <t>31-00674-00A-D</t>
  </si>
  <si>
    <t>TS OCP Board,配置1</t>
  </si>
  <si>
    <t>TSEE244-S3</t>
  </si>
  <si>
    <t>E5L10010</t>
  </si>
  <si>
    <t>31-00709-00A-D</t>
  </si>
  <si>
    <t>TS OCP Board,配置3</t>
  </si>
  <si>
    <t>TSEE244-S5</t>
  </si>
  <si>
    <t>E5L10003</t>
  </si>
  <si>
    <t>E5L10003，E5L10004替代</t>
    <phoneticPr fontId="1" type="noConversion"/>
  </si>
  <si>
    <t>31-00719-00A-D</t>
  </si>
  <si>
    <t>XC,TS OCP Board,配置5</t>
  </si>
  <si>
    <t>TSEE244-S7</t>
  </si>
  <si>
    <t>E5L10004</t>
  </si>
  <si>
    <t>31-00719-02A-D</t>
  </si>
  <si>
    <t>XC,TS OCP Board,配置7</t>
  </si>
  <si>
    <t>TSEE244-S9</t>
  </si>
  <si>
    <t>E5L10005</t>
  </si>
  <si>
    <t>TS OCP Board,配置9</t>
  </si>
  <si>
    <t>TSEE245-S1</t>
  </si>
  <si>
    <t>E5N10001</t>
  </si>
  <si>
    <t>E5N10001，E5N10002替代</t>
    <phoneticPr fontId="1" type="noConversion"/>
  </si>
  <si>
    <t>31-00675-00A-D</t>
  </si>
  <si>
    <t>TS NFC Board,配置1</t>
  </si>
  <si>
    <t>TSEE245-S3</t>
  </si>
  <si>
    <t>E5N10002</t>
  </si>
  <si>
    <t>31-00708-00A-D</t>
  </si>
  <si>
    <t>TS NFC Board,配置3</t>
  </si>
  <si>
    <t>TSEE246-S2</t>
  </si>
  <si>
    <t>TSEE246</t>
  </si>
  <si>
    <t>去掉后缀</t>
    <phoneticPr fontId="1" type="noConversion"/>
  </si>
  <si>
    <t>31-00691-00A-D</t>
  </si>
  <si>
    <t>TS BT Board-汇顶</t>
  </si>
  <si>
    <t>TSSX368-00</t>
  </si>
  <si>
    <t>B8S1X023</t>
  </si>
  <si>
    <t>扫描:组件:中国28PPM:威海:华为</t>
  </si>
  <si>
    <t>TSSX368-10</t>
  </si>
  <si>
    <t>B8S1X024</t>
  </si>
  <si>
    <t>扫描:组件:中国30PPM:威海:华为</t>
  </si>
  <si>
    <t>TSSX368-20</t>
  </si>
  <si>
    <t>B8S1X025</t>
  </si>
  <si>
    <t>扫描:组件:信创:威海:华为</t>
  </si>
  <si>
    <t>TSSX369-00</t>
  </si>
  <si>
    <t>B8S1X028</t>
  </si>
  <si>
    <t>扫描组件:中国28PPM:威海:华为</t>
  </si>
  <si>
    <t>TSSX369-10</t>
  </si>
  <si>
    <t>B8S1X029</t>
  </si>
  <si>
    <t>扫描组件:中国30PPM:威海:华为</t>
  </si>
  <si>
    <t>TSSX369-20</t>
  </si>
  <si>
    <t>B8S1X030</t>
  </si>
  <si>
    <t>扫描组件:信创:威海:华为</t>
  </si>
  <si>
    <t>B8Q1X001</t>
  </si>
  <si>
    <t>TSPX081</t>
  </si>
  <si>
    <t>\</t>
  </si>
  <si>
    <t>52-14032-00A-D</t>
  </si>
  <si>
    <t>排纸系：总组立</t>
  </si>
  <si>
    <t>洪浙丰</t>
    <phoneticPr fontId="1" type="noConversion"/>
  </si>
  <si>
    <t>B8Q1X002</t>
  </si>
  <si>
    <t>TSPX087</t>
  </si>
  <si>
    <t>52-14083-00A-D</t>
  </si>
  <si>
    <t>排纸：服务组件</t>
  </si>
  <si>
    <t>B8Q1X003</t>
  </si>
  <si>
    <t>TSPX082</t>
  </si>
  <si>
    <t>A33X082</t>
  </si>
  <si>
    <t>52-14033-00A-D</t>
  </si>
  <si>
    <t>纸路：排纸：上：小组立</t>
  </si>
  <si>
    <t>TSPP082</t>
  </si>
  <si>
    <t>A33P088</t>
  </si>
  <si>
    <t>54-20089-00A-D</t>
  </si>
  <si>
    <t>纸路：排纸：上</t>
  </si>
  <si>
    <t>256*51*45</t>
  </si>
  <si>
    <t>A33P085</t>
  </si>
  <si>
    <t>54-18158-00A-D</t>
  </si>
  <si>
    <t>齿轮：排纸</t>
  </si>
  <si>
    <t>14*14*10</t>
  </si>
  <si>
    <t>B8Q1X004</t>
  </si>
  <si>
    <t>TSPX083</t>
  </si>
  <si>
    <t>A33X083</t>
  </si>
  <si>
    <t>52-14022-00A-D</t>
  </si>
  <si>
    <t>纸路：排纸：下：小组立</t>
  </si>
  <si>
    <t>TSPP081</t>
  </si>
  <si>
    <t>A33P081</t>
  </si>
  <si>
    <t>54-20087-00A-D</t>
  </si>
  <si>
    <t>框体：排纸：下</t>
  </si>
  <si>
    <t>280*35*40</t>
  </si>
  <si>
    <t>B8Q1X005</t>
  </si>
  <si>
    <t>A33X085</t>
  </si>
  <si>
    <t>52-12035-00A-D</t>
  </si>
  <si>
    <t>滚轮：排纸：小组立</t>
  </si>
  <si>
    <t>A33S088</t>
  </si>
  <si>
    <t>21-08814-00A-D</t>
  </si>
  <si>
    <t>弹簧：排纸滚轮</t>
  </si>
  <si>
    <t>φ0.5</t>
  </si>
  <si>
    <t>30.2*3*3</t>
  </si>
  <si>
    <t>A33P086</t>
  </si>
  <si>
    <t>A33P086-M1</t>
  </si>
  <si>
    <t>54-18205-00B-D</t>
  </si>
  <si>
    <t>滚轮：排纸</t>
  </si>
  <si>
    <t>Φ３</t>
  </si>
  <si>
    <t>19*9.5*9.5</t>
  </si>
  <si>
    <t>A33P086-M2</t>
  </si>
  <si>
    <t>B8Q1X006</t>
  </si>
  <si>
    <t>TSPX084</t>
  </si>
  <si>
    <t>A33X084</t>
  </si>
  <si>
    <t>52-12033-01A-D</t>
  </si>
  <si>
    <t>排纸辊：小组立</t>
  </si>
  <si>
    <t>A33R086</t>
  </si>
  <si>
    <t>A33R086-S1</t>
  </si>
  <si>
    <t>21-08825-00B-D</t>
  </si>
  <si>
    <t>排纸辊</t>
  </si>
  <si>
    <t>Φ12.15</t>
  </si>
  <si>
    <t>284.5*12.15*12.15</t>
  </si>
  <si>
    <t>A33T083</t>
  </si>
  <si>
    <t>轴：排纸辊</t>
  </si>
  <si>
    <t>φ5</t>
  </si>
  <si>
    <t>φ5*284.5</t>
  </si>
  <si>
    <t>A33D084</t>
  </si>
  <si>
    <t>排纸辊：橡胶</t>
  </si>
  <si>
    <t>φ12.15</t>
  </si>
  <si>
    <t>φ12.15*10</t>
  </si>
  <si>
    <t>黑色/灰色</t>
  </si>
  <si>
    <t>EPDM橡胶</t>
  </si>
  <si>
    <t>RT-5753</t>
  </si>
  <si>
    <t>A33C090</t>
  </si>
  <si>
    <t>A33C090-M1</t>
  </si>
  <si>
    <t>21-08835-00A-D</t>
  </si>
  <si>
    <t>除电：排纸</t>
  </si>
  <si>
    <t>175*11.5*15.5</t>
  </si>
  <si>
    <t>毛刷：Fancy</t>
  </si>
  <si>
    <t>A33C090-M2</t>
  </si>
  <si>
    <t>A33M091</t>
  </si>
  <si>
    <t>板弹簧：除电：排纸</t>
  </si>
  <si>
    <t>175*8*11.5</t>
  </si>
  <si>
    <t>A33Q091</t>
  </si>
  <si>
    <t>除电刷：排纸</t>
  </si>
  <si>
    <t>130*15.5*0.2</t>
  </si>
  <si>
    <t>SUS316</t>
  </si>
  <si>
    <t>B8Q1X007</t>
  </si>
  <si>
    <t>TSPX086</t>
  </si>
  <si>
    <t>A33X086</t>
  </si>
  <si>
    <t>52-14025-00A-D</t>
  </si>
  <si>
    <t>两面：纵：小组立</t>
  </si>
  <si>
    <t>TSPP084</t>
  </si>
  <si>
    <t>TSPP084-M1</t>
  </si>
  <si>
    <t>A33P096</t>
  </si>
  <si>
    <t>54-20091-00A-D</t>
  </si>
  <si>
    <t>纸路：双面纵搬送</t>
  </si>
  <si>
    <t>250*80*40</t>
  </si>
  <si>
    <t>A33P097</t>
  </si>
  <si>
    <t>54-18204-00B-D</t>
  </si>
  <si>
    <t>遮光板：双面纵搬送</t>
  </si>
  <si>
    <t>47.3*35*35</t>
  </si>
  <si>
    <t>LV-2225Y</t>
  </si>
  <si>
    <t>A33S096</t>
  </si>
  <si>
    <t>21-08813-00A-D</t>
  </si>
  <si>
    <t>弹簧：遮挡片：排纸</t>
  </si>
  <si>
    <t>φ0.3</t>
  </si>
  <si>
    <t>8*5*8</t>
  </si>
  <si>
    <t>SUS304-WPB</t>
  </si>
  <si>
    <t>A33D096</t>
  </si>
  <si>
    <t>21-08822-00A-D</t>
  </si>
  <si>
    <t>分离片：双面纵搬送</t>
  </si>
  <si>
    <t>223*22*0.1</t>
  </si>
  <si>
    <t>DIV Lumirror S10</t>
  </si>
  <si>
    <t>定影系</t>
  </si>
  <si>
    <t>TSFX151</t>
  </si>
  <si>
    <t>B8F1X001</t>
  </si>
  <si>
    <t>A35X151</t>
  </si>
  <si>
    <t>52-14027-00A-D</t>
  </si>
  <si>
    <t>定影系：220V:总组立：泰山</t>
  </si>
  <si>
    <t>TSFX152</t>
  </si>
  <si>
    <t>B8F1X002</t>
  </si>
  <si>
    <t>A35X152</t>
  </si>
  <si>
    <t>52-14059-00A-D</t>
  </si>
  <si>
    <t>定影系：220V：服务组件</t>
  </si>
  <si>
    <t>414Q4002</t>
  </si>
  <si>
    <t>11-01991-00A-D</t>
  </si>
  <si>
    <t>耐高温润滑油：CF1501</t>
  </si>
  <si>
    <t>TSFD160-S1</t>
  </si>
  <si>
    <t>TSFD160</t>
  </si>
  <si>
    <t>维持旧料号，取消后缀</t>
    <phoneticPr fontId="1" type="noConversion"/>
  </si>
  <si>
    <t>36-07258-00A-D</t>
  </si>
  <si>
    <t>二维码标签：定影</t>
  </si>
  <si>
    <t>14*14</t>
  </si>
  <si>
    <t>PI</t>
  </si>
  <si>
    <t>威海锦富</t>
  </si>
  <si>
    <t>TSFD158</t>
  </si>
  <si>
    <t>36-07251-00A-D</t>
  </si>
  <si>
    <t>压解除标贴：左</t>
  </si>
  <si>
    <t>31*19*R4</t>
  </si>
  <si>
    <t>哑白+四色印刷</t>
  </si>
  <si>
    <t>TSFD159</t>
  </si>
  <si>
    <t>36-07246-00A-D</t>
  </si>
  <si>
    <t>压解除标贴：右</t>
  </si>
  <si>
    <t>TSFX153</t>
  </si>
  <si>
    <t>B8F1X003</t>
  </si>
  <si>
    <t>A35X153</t>
  </si>
  <si>
    <t>52-14017-00A-D</t>
  </si>
  <si>
    <t>上盖：定影：220V:小组立</t>
  </si>
  <si>
    <t>TSFX158</t>
  </si>
  <si>
    <t>B8F1X004</t>
  </si>
  <si>
    <t>A35X158</t>
  </si>
  <si>
    <t>52-14006-00A-D</t>
  </si>
  <si>
    <t>红外线加热灯:220V：定影:组立</t>
  </si>
  <si>
    <t>134Q3101-S1</t>
  </si>
  <si>
    <t>134Q3101</t>
  </si>
  <si>
    <t>28-02044-00A-D</t>
  </si>
  <si>
    <t>十字槽弹片+座金机械牙螺丝::M3×10</t>
  </si>
  <si>
    <t>统一料号L6F1E001:Lamplic和蓝晶光电共用</t>
  </si>
  <si>
    <t>TSFE007-S1</t>
  </si>
  <si>
    <t>L6F1E001</t>
  </si>
  <si>
    <t>A15E007</t>
  </si>
  <si>
    <t>20-06142-01A-D</t>
  </si>
  <si>
    <t>红外线加热灯:770W:220V</t>
  </si>
  <si>
    <t>LAMPLIC</t>
  </si>
  <si>
    <t>蓝晶光电</t>
  </si>
  <si>
    <t>TSFM153</t>
  </si>
  <si>
    <t>A15M023</t>
  </si>
  <si>
    <t>54-20095-00A-D</t>
  </si>
  <si>
    <t>板螺母:加热灯</t>
  </si>
  <si>
    <t>23.2*8*1.6</t>
  </si>
  <si>
    <t>A15X511</t>
  </si>
  <si>
    <t>B8F1X005</t>
  </si>
  <si>
    <t>52-11431-00A-D</t>
  </si>
  <si>
    <t>热敏电阻:组立</t>
  </si>
  <si>
    <t>A15E008</t>
  </si>
  <si>
    <t>1R-D0026-00A-D</t>
  </si>
  <si>
    <t>热敏电阻</t>
  </si>
  <si>
    <t>Semitec</t>
  </si>
  <si>
    <t>TSFX155</t>
  </si>
  <si>
    <t>B8F1X006</t>
  </si>
  <si>
    <t>A15X513</t>
  </si>
  <si>
    <t>52-14030-00A-D</t>
  </si>
  <si>
    <t>温度控制器:组立</t>
  </si>
  <si>
    <t>A15E022</t>
  </si>
  <si>
    <t>20-05207-00A-D</t>
  </si>
  <si>
    <t>热熔断器</t>
  </si>
  <si>
    <t>TSFS176-S1</t>
  </si>
  <si>
    <t>TSFS176</t>
  </si>
  <si>
    <t>A15S015</t>
  </si>
  <si>
    <t>21-09500-00A-D</t>
  </si>
  <si>
    <t>电极:左</t>
  </si>
  <si>
    <t>TSFS177-S1</t>
  </si>
  <si>
    <t>TSFS177</t>
  </si>
  <si>
    <t>A15S016</t>
  </si>
  <si>
    <t>21-09492-00A-D</t>
  </si>
  <si>
    <t>电极:右</t>
  </si>
  <si>
    <t>A15X509</t>
  </si>
  <si>
    <t>B8F1X007</t>
  </si>
  <si>
    <t>52-11443-00A-D</t>
  </si>
  <si>
    <t>分离爪:组立</t>
  </si>
  <si>
    <t>星光的暂时不要用，待验证</t>
  </si>
  <si>
    <t>A15P082</t>
  </si>
  <si>
    <t>54-17611-00C-D</t>
  </si>
  <si>
    <t>定影分离爪</t>
  </si>
  <si>
    <t>PFA</t>
  </si>
  <si>
    <t>F1470</t>
  </si>
  <si>
    <t>Toray</t>
  </si>
  <si>
    <t>东丽</t>
  </si>
  <si>
    <t>星光</t>
  </si>
  <si>
    <t>A35S012</t>
  </si>
  <si>
    <t>21-08579-01A-D</t>
  </si>
  <si>
    <t>拉伸弹簧:分离爪</t>
  </si>
  <si>
    <t>TSFX154</t>
  </si>
  <si>
    <t>B8F1X008</t>
  </si>
  <si>
    <t>A35X154</t>
  </si>
  <si>
    <t>52-14024-00A-D</t>
  </si>
  <si>
    <t>上盖:定影:小组立</t>
  </si>
  <si>
    <t>TSFP170-M1</t>
  </si>
  <si>
    <t>TSFP170</t>
  </si>
  <si>
    <t>A35P151</t>
  </si>
  <si>
    <t>54-20086-00A-D</t>
  </si>
  <si>
    <t>上盖:定影</t>
  </si>
  <si>
    <t>　277*73.68*36.7</t>
  </si>
  <si>
    <t>R3G40</t>
  </si>
  <si>
    <t>131Q3061-S1</t>
  </si>
  <si>
    <t>131Q3061</t>
  </si>
  <si>
    <t>28-00033-63A-D</t>
  </si>
  <si>
    <t>十字槽带座机械牙螺钉M3×6</t>
  </si>
  <si>
    <t>A15T009-S1</t>
  </si>
  <si>
    <t>A15T009</t>
  </si>
  <si>
    <t>28-02036-01A-D</t>
  </si>
  <si>
    <t>段阶螺钉:M3</t>
  </si>
  <si>
    <t>永利螺丝</t>
  </si>
  <si>
    <t>TSFX156</t>
  </si>
  <si>
    <t>B8F1X009</t>
  </si>
  <si>
    <t>A35X156</t>
  </si>
  <si>
    <t>52-14015-00A-D</t>
  </si>
  <si>
    <t>筐体:定影:下:小组立</t>
  </si>
  <si>
    <t>TSFX160</t>
  </si>
  <si>
    <t>B8F1X010</t>
  </si>
  <si>
    <t>A35X160</t>
  </si>
  <si>
    <t>52-14005-00A-D</t>
  </si>
  <si>
    <t>加压：压解除：左：小组立</t>
  </si>
  <si>
    <t>料号-名称对应关系纠错</t>
  </si>
  <si>
    <t>TSFP171</t>
  </si>
  <si>
    <t>54-20165-00A-D</t>
  </si>
  <si>
    <t>压解除：右：操作臂</t>
  </si>
  <si>
    <t>蓝色 Pantone 2915c</t>
  </si>
  <si>
    <t>TSFM155</t>
  </si>
  <si>
    <t>A15M030</t>
  </si>
  <si>
    <t>54-20098-00A-D</t>
  </si>
  <si>
    <t>加压臂:加压辊</t>
  </si>
  <si>
    <t>50*21.99*1.6</t>
  </si>
  <si>
    <t>TSFX161</t>
  </si>
  <si>
    <t>B8F1X011</t>
  </si>
  <si>
    <t>加压：压解除：右：小组立</t>
  </si>
  <si>
    <t>TSFP172</t>
  </si>
  <si>
    <t>54-20166-00A-D</t>
  </si>
  <si>
    <t>压解除：左：操作臂</t>
  </si>
  <si>
    <t>A15X504</t>
  </si>
  <si>
    <t>B8F1X012</t>
  </si>
  <si>
    <t>52-11454-00A-D</t>
  </si>
  <si>
    <t>定影入口导向板:组立</t>
  </si>
  <si>
    <t>A15P079-M1</t>
  </si>
  <si>
    <t>A15P079</t>
  </si>
  <si>
    <t>54-17582-00B-D</t>
  </si>
  <si>
    <t>定影入口导向板</t>
  </si>
  <si>
    <t>　220*28.56*25.13</t>
  </si>
  <si>
    <t>&gt;PET-(MD+GF40)FR(17)&lt;</t>
  </si>
  <si>
    <t>TSFX157</t>
  </si>
  <si>
    <t>B8F1X013</t>
  </si>
  <si>
    <t>A35X157</t>
  </si>
  <si>
    <t>52-14018-00A-D</t>
  </si>
  <si>
    <t>筐体:下:定影:组立</t>
  </si>
  <si>
    <t>TSFX164</t>
  </si>
  <si>
    <t>B8F1X014</t>
  </si>
  <si>
    <t>A35X503</t>
  </si>
  <si>
    <t>52-14021-00A-D</t>
  </si>
  <si>
    <t>加压辊:定影:组立</t>
  </si>
  <si>
    <t>TSFR156-S1</t>
  </si>
  <si>
    <t>L6F1R001</t>
  </si>
  <si>
    <t>A15R011</t>
  </si>
  <si>
    <t>21-09520-00A-D</t>
  </si>
  <si>
    <t>加压辊：Ø27</t>
  </si>
  <si>
    <t>临时删除星光A15P121</t>
  </si>
  <si>
    <t>A15P078</t>
  </si>
  <si>
    <t>A15P078</t>
    <phoneticPr fontId="1" type="noConversion"/>
  </si>
  <si>
    <t>A15P121，A15P078替代关系</t>
    <phoneticPr fontId="1" type="noConversion"/>
  </si>
  <si>
    <t>54-17599-01A-D</t>
  </si>
  <si>
    <t>滑动轴承:加压辊</t>
  </si>
  <si>
    <t>PPS</t>
  </si>
  <si>
    <t>D5700</t>
  </si>
  <si>
    <t>槌屋</t>
  </si>
  <si>
    <t>TSFX159</t>
  </si>
  <si>
    <t>B8F1X015</t>
  </si>
  <si>
    <t>A35X159</t>
  </si>
  <si>
    <t>52-14016-00A-D</t>
  </si>
  <si>
    <t>加热辊:小组立</t>
  </si>
  <si>
    <t>A15S017</t>
  </si>
  <si>
    <t>21-08585-00A-D</t>
  </si>
  <si>
    <t>C形环:定影辊:右</t>
  </si>
  <si>
    <t>φ1</t>
  </si>
  <si>
    <t>TSFS179</t>
  </si>
  <si>
    <t>A15S022</t>
  </si>
  <si>
    <t>21-09501-00A-D</t>
  </si>
  <si>
    <t>C环:定影辊:非驱动侧</t>
  </si>
  <si>
    <t>A15R012-S1</t>
  </si>
  <si>
    <t>A15R012</t>
  </si>
  <si>
    <t>A15R010</t>
  </si>
  <si>
    <t>21-08921-00A-D</t>
  </si>
  <si>
    <t>定影辊</t>
  </si>
  <si>
    <t>统一定影辊齿轮料号A15P076:东丽/星光共用料号</t>
  </si>
  <si>
    <t>A15P076</t>
  </si>
  <si>
    <t>A15P076</t>
    <phoneticPr fontId="1" type="noConversion"/>
  </si>
  <si>
    <t>A15P119，A15P076替代关系</t>
    <phoneticPr fontId="1" type="noConversion"/>
  </si>
  <si>
    <t>54-17607-00A-D</t>
  </si>
  <si>
    <t>齿轮:定影辊</t>
  </si>
  <si>
    <t>TI200 C-H02</t>
  </si>
  <si>
    <t>统一加热辊轴承料号A15P120：槌屋/星光共用料号</t>
  </si>
  <si>
    <t>A15P120</t>
  </si>
  <si>
    <t>A15P120</t>
    <phoneticPr fontId="1" type="noConversion"/>
  </si>
  <si>
    <t>A15P120，A15P077替代关系</t>
    <phoneticPr fontId="1" type="noConversion"/>
  </si>
  <si>
    <t>54-17584-02A-D</t>
  </si>
  <si>
    <t>滑动轴承:定影辊</t>
  </si>
  <si>
    <t>S-2626</t>
  </si>
  <si>
    <t>TSFM151-M1</t>
  </si>
  <si>
    <t>TSFM151</t>
  </si>
  <si>
    <t>A35M154</t>
  </si>
  <si>
    <t>54-20107-00A-D</t>
  </si>
  <si>
    <t>框体:下:定影:铆接</t>
  </si>
  <si>
    <t>281.3*70.81*80.94</t>
  </si>
  <si>
    <t>TSFM152</t>
  </si>
  <si>
    <t>A15M002</t>
  </si>
  <si>
    <t>框体:定影:下</t>
  </si>
  <si>
    <t>TSFT160</t>
  </si>
  <si>
    <t>销：压解除</t>
  </si>
  <si>
    <t>A15T006</t>
  </si>
  <si>
    <t>销子:加压部</t>
  </si>
  <si>
    <t>A15M003</t>
  </si>
  <si>
    <t>54-17534-00A-D</t>
  </si>
  <si>
    <t>支撑板:定影</t>
  </si>
  <si>
    <t>237.36*27*11</t>
  </si>
  <si>
    <t>TSFX165</t>
  </si>
  <si>
    <t>B8F1X016</t>
  </si>
  <si>
    <t>52-14081-00A-D</t>
  </si>
  <si>
    <t>左盖：定影：小组立</t>
  </si>
  <si>
    <t>TSFP164-M1</t>
  </si>
  <si>
    <t>TSFP164</t>
  </si>
  <si>
    <t>54-20169-00A-D</t>
  </si>
  <si>
    <t>盖板：定影：右</t>
  </si>
  <si>
    <t>　70.7*63.24*24.12</t>
  </si>
  <si>
    <t>TSFX166</t>
  </si>
  <si>
    <t>B8F1X017</t>
  </si>
  <si>
    <t>52-14057-00A-D</t>
  </si>
  <si>
    <t>右盖：定影：小组立</t>
  </si>
  <si>
    <t>TSFP165-M1</t>
  </si>
  <si>
    <t>TSFP165</t>
  </si>
  <si>
    <t>54-20168-00A-D</t>
  </si>
  <si>
    <t>盖板：定影：左</t>
  </si>
  <si>
    <t>　70.7*56.05*29.62</t>
  </si>
  <si>
    <t>双面系</t>
  </si>
  <si>
    <t>B8R1X001</t>
  </si>
  <si>
    <t>TSPX096</t>
  </si>
  <si>
    <t>A33X096</t>
  </si>
  <si>
    <t>52-14034-00A-D</t>
  </si>
  <si>
    <t>双面搬送系：总组立</t>
  </si>
  <si>
    <t>B8R1X002</t>
  </si>
  <si>
    <t>TSPX101</t>
  </si>
  <si>
    <t>52-14224-00A-D</t>
  </si>
  <si>
    <t>滚轮：两面：小组立</t>
  </si>
  <si>
    <t>B8R1X003</t>
  </si>
  <si>
    <t>TSPX097</t>
  </si>
  <si>
    <t>52-14062-00A-D</t>
  </si>
  <si>
    <t>双面横搬送：服务组件</t>
  </si>
  <si>
    <t>B8R1X004</t>
  </si>
  <si>
    <t>TSPX099</t>
  </si>
  <si>
    <t>A33X099</t>
  </si>
  <si>
    <t>52-12047-01A-D</t>
  </si>
  <si>
    <t>搬送辊：前：两面：小组立</t>
  </si>
  <si>
    <t>A13P068</t>
  </si>
  <si>
    <t>54-17635-00A-D</t>
  </si>
  <si>
    <t>φ5:φ9:9</t>
  </si>
  <si>
    <t>A33P106</t>
  </si>
  <si>
    <t>54-18200-00A-D</t>
  </si>
  <si>
    <t>双面：同步带轮2_S2M_19T</t>
  </si>
  <si>
    <t>11*13*13</t>
  </si>
  <si>
    <t>211Q0401</t>
  </si>
  <si>
    <t>28-02042-00A-D</t>
  </si>
  <si>
    <t>C形卡环：消音：φ4</t>
  </si>
  <si>
    <t>A33R096</t>
  </si>
  <si>
    <t>A33R096-S1</t>
  </si>
  <si>
    <t>21-08824-00B-D</t>
  </si>
  <si>
    <t>双面前传送辊</t>
  </si>
  <si>
    <t>Φ11.25</t>
  </si>
  <si>
    <t>245*11.25*11.25</t>
  </si>
  <si>
    <t>A33T096</t>
  </si>
  <si>
    <t>双面前传送辊：轴</t>
  </si>
  <si>
    <t>φ5*245.9</t>
  </si>
  <si>
    <t>A33D097</t>
  </si>
  <si>
    <t>双面传送辊：橡胶</t>
  </si>
  <si>
    <t>φ11.25</t>
  </si>
  <si>
    <t>φ11.25*14</t>
  </si>
  <si>
    <t>TSPP099</t>
  </si>
  <si>
    <t>TSPP099-M1</t>
  </si>
  <si>
    <t>A33P099</t>
  </si>
  <si>
    <t>54-20085-00A-D</t>
  </si>
  <si>
    <t>搬送板：水平：两面</t>
  </si>
  <si>
    <t>266*253*31</t>
  </si>
  <si>
    <t>TSPP099-M2</t>
  </si>
  <si>
    <t>B8R1X005</t>
  </si>
  <si>
    <t>TSPX100</t>
  </si>
  <si>
    <t>A33X100</t>
  </si>
  <si>
    <t>52-12058-01A-D</t>
  </si>
  <si>
    <t>搬送辊：后：两面：小组立</t>
  </si>
  <si>
    <t>A33P105</t>
  </si>
  <si>
    <t>54-18199-00A-D</t>
  </si>
  <si>
    <t>双面：同步带轮1_S2M_19T</t>
  </si>
  <si>
    <t>15*14*14</t>
  </si>
  <si>
    <t>A33R097</t>
  </si>
  <si>
    <t>A33R097-S1</t>
  </si>
  <si>
    <t>21-08823-00B-D</t>
  </si>
  <si>
    <t>双面后传送辊</t>
  </si>
  <si>
    <t>A33T097</t>
  </si>
  <si>
    <t>双面后传送辊：轴</t>
  </si>
  <si>
    <t>φ5*274.4</t>
  </si>
  <si>
    <t>TSPQ096</t>
  </si>
  <si>
    <t>A33Q096</t>
  </si>
  <si>
    <t>21-09466-00A-D</t>
  </si>
  <si>
    <t>皮带：S2M-T203-L406：两面</t>
  </si>
  <si>
    <t>181.5*4*13</t>
  </si>
  <si>
    <t>主控板</t>
  </si>
  <si>
    <t>TSEX243</t>
  </si>
  <si>
    <t>B8C1XA51</t>
  </si>
  <si>
    <t>52-14091-00A-D</t>
  </si>
  <si>
    <t>EE 组立</t>
  </si>
  <si>
    <t>TSEX244</t>
  </si>
  <si>
    <t>B8C1XA52</t>
  </si>
  <si>
    <t>52-14074-00A-D</t>
  </si>
  <si>
    <t>TSEX245</t>
  </si>
  <si>
    <t>B8C1XA53</t>
  </si>
  <si>
    <t>TSEX246</t>
  </si>
  <si>
    <t>B8C1XA54</t>
  </si>
  <si>
    <t>TSEX247</t>
  </si>
  <si>
    <t>B8C1XA55</t>
  </si>
  <si>
    <t>TSEX248</t>
  </si>
  <si>
    <t>B8C1XA56</t>
  </si>
  <si>
    <t>TSEX249</t>
  </si>
  <si>
    <t>B8C1XA57</t>
  </si>
  <si>
    <t>TSEX250</t>
  </si>
  <si>
    <t>B8C1XA58</t>
  </si>
  <si>
    <t>TSEX251</t>
  </si>
  <si>
    <t>B8C1XA59</t>
  </si>
  <si>
    <t>TSEX252</t>
  </si>
  <si>
    <t>B8C1XA60</t>
  </si>
  <si>
    <t>TSEX253</t>
  </si>
  <si>
    <t>B8C1XA61</t>
  </si>
  <si>
    <t>TSEE241-S1</t>
  </si>
  <si>
    <t>E5C10001</t>
  </si>
  <si>
    <t>E5C10001，E5C10002，E5C10003，E5C10004，E5C10025，E5C10026，E5C10027，E5C10028替代</t>
    <phoneticPr fontId="1" type="noConversion"/>
  </si>
  <si>
    <t>A48E243</t>
  </si>
  <si>
    <t>50-03406-00D-D</t>
  </si>
  <si>
    <t>Controller,打印,网络,WIFI,双面,30PPM,220V，配置1</t>
  </si>
  <si>
    <t>TSEE241-S2</t>
  </si>
  <si>
    <t>E5C10002</t>
  </si>
  <si>
    <t>50-03412-00C-D</t>
  </si>
  <si>
    <t>Controller,打印,网络,WIFI,双面,30PPM,220V，配置2</t>
  </si>
  <si>
    <t>TSEE241-S3</t>
  </si>
  <si>
    <t>E5C10003</t>
  </si>
  <si>
    <t>50-03436-00A-D</t>
  </si>
  <si>
    <t>Controller,打印,网络,WIFI,双面,30PPM,220V，配置3</t>
  </si>
  <si>
    <t>TSEE241-S4</t>
  </si>
  <si>
    <t>E5C10004</t>
  </si>
  <si>
    <t>50-03439-00A-D</t>
  </si>
  <si>
    <t>Controller,打印,网络,WIFI,双面,30PPM,220V，配置4</t>
  </si>
  <si>
    <t>TSEE241-S9</t>
  </si>
  <si>
    <t>E5C10005</t>
  </si>
  <si>
    <t>E5C10005,E5C10006,E5C10007,E5C10008,E5C10029,E5C10030,E5C10031,E5C10032替代</t>
    <phoneticPr fontId="1" type="noConversion"/>
  </si>
  <si>
    <t>Controller,打印,网络,WIFI,双面,30PPM,220V,配置1,overseas</t>
  </si>
  <si>
    <t>TSEE241-S10</t>
  </si>
  <si>
    <t>E5C10006</t>
  </si>
  <si>
    <t>Controller,打印,网络,WIFI,双面,30PPM,220V,配置2,overseas</t>
  </si>
  <si>
    <t>TSEE241-S11</t>
  </si>
  <si>
    <t>E5C10007</t>
  </si>
  <si>
    <t>Controller,打印,网络,WIFI,双面,30PPM,220V,配置3,overseas</t>
  </si>
  <si>
    <t>TSEE241-S12</t>
  </si>
  <si>
    <t>E5C10008</t>
  </si>
  <si>
    <t>Controller,打印,网络,WIFI,双面,30PPM,220V,配置4,overseas</t>
  </si>
  <si>
    <t>TSEE268-S1</t>
  </si>
  <si>
    <t>E5C10025</t>
  </si>
  <si>
    <t>31-00700-00A-D</t>
  </si>
  <si>
    <t>Controller,打印,网络,WIFI,双面,30PPM,220V,配置1</t>
  </si>
  <si>
    <t>捷普</t>
  </si>
  <si>
    <t>TSEE268-S2</t>
  </si>
  <si>
    <t>E5C10026</t>
  </si>
  <si>
    <t>31-00701-00A-D</t>
  </si>
  <si>
    <t>Controller,打印,网络,WIFI,双面,30PPM,220V,配置2</t>
  </si>
  <si>
    <t>TSEE268-S3</t>
  </si>
  <si>
    <t>E5C10027</t>
  </si>
  <si>
    <t>31-00706-00A-D</t>
  </si>
  <si>
    <t>Controller,打印,网络,WIFI,双面,30PPM,220V,配置3</t>
  </si>
  <si>
    <t>TSEE268-S4</t>
  </si>
  <si>
    <t>E5C10028</t>
  </si>
  <si>
    <t>31-00707-00A-D</t>
  </si>
  <si>
    <t>Controller,打印,网络,WIFI,双面,30PPM,220V,配置4</t>
  </si>
  <si>
    <t>TSEE268-S9</t>
  </si>
  <si>
    <t>E5C10029</t>
  </si>
  <si>
    <t>TSEE268-S10</t>
  </si>
  <si>
    <t>E5C10030</t>
  </si>
  <si>
    <t>TSEE268-S11</t>
  </si>
  <si>
    <t>E5C10031</t>
  </si>
  <si>
    <t>TSEE268-S12</t>
  </si>
  <si>
    <t>E5C10032</t>
  </si>
  <si>
    <t>TSEE271-S1</t>
  </si>
  <si>
    <t>E5C10033</t>
  </si>
  <si>
    <t>E5C10033，E5C10034，E5C10035，E5C10036，E5C10009，E5C10010，E5C10011，E5C10012替代</t>
    <phoneticPr fontId="1" type="noConversion"/>
  </si>
  <si>
    <t>50-03466-00A-D</t>
  </si>
  <si>
    <t>XC,Controller,打印,网络,WIFI,双面,30PPM,220V,配置1</t>
  </si>
  <si>
    <t>TSEE271-S2</t>
  </si>
  <si>
    <t>E5C10034</t>
  </si>
  <si>
    <t>50-03466-01A-D</t>
  </si>
  <si>
    <t>XC,Controller,打印,网络,WIFI,双面,30PPM,220V,配置2</t>
  </si>
  <si>
    <t>TSEE271-S3</t>
  </si>
  <si>
    <t>E5C10035</t>
  </si>
  <si>
    <t>50-03466-02A-D</t>
  </si>
  <si>
    <t>XC,Controller,打印,网络,WIFI,双面,30PPM,220V,配置3</t>
  </si>
  <si>
    <t>TSEE271-S4</t>
  </si>
  <si>
    <t>E5C10036</t>
  </si>
  <si>
    <t>50-03466-03A-D</t>
  </si>
  <si>
    <t>XC,Controller,打印,网络,WIFI,双面,30PPM,220V,配置4</t>
  </si>
  <si>
    <t>TSEE272-S1</t>
  </si>
  <si>
    <t>E5C10009</t>
  </si>
  <si>
    <t>31-00718-00A-D</t>
  </si>
  <si>
    <t>TSEE272-S2</t>
  </si>
  <si>
    <t>E5C10010</t>
  </si>
  <si>
    <t>31-00718-01A-D</t>
  </si>
  <si>
    <t>TSEE272-S3</t>
  </si>
  <si>
    <t>E5C10011</t>
  </si>
  <si>
    <t>31-00718-02A-D</t>
  </si>
  <si>
    <t>TSEE272-S4</t>
  </si>
  <si>
    <t>E5C10012</t>
  </si>
  <si>
    <t>31-00718-03A-D</t>
  </si>
  <si>
    <t>TSEE249-S1</t>
  </si>
  <si>
    <t>E5C10013</t>
  </si>
  <si>
    <t>E5C10013，E5C10014，E5C10015，E5C10016，E5C10037，E5C10038，E5C10039，E5C10040替代</t>
    <phoneticPr fontId="1" type="noConversion"/>
  </si>
  <si>
    <t>50-03417-00C-D</t>
  </si>
  <si>
    <t>Controller,打印,WIFI,双面,28PPM,220V，配置1</t>
  </si>
  <si>
    <t>TSEE249-S2</t>
  </si>
  <si>
    <t>E5C10014</t>
  </si>
  <si>
    <t>50-03416-00C-D</t>
  </si>
  <si>
    <t>Controller,打印,WIFI,双面,28PPM,220V，配置2</t>
  </si>
  <si>
    <t>TSEE249-S3</t>
  </si>
  <si>
    <t>E5C10015</t>
  </si>
  <si>
    <t>50-03434-00A-D</t>
  </si>
  <si>
    <t>Controller,打印,WIFI,双面,28PPM,220V，配置3</t>
  </si>
  <si>
    <t>TSEE249-S4</t>
  </si>
  <si>
    <t>E5C10016</t>
  </si>
  <si>
    <t>50-03438-00A-D</t>
  </si>
  <si>
    <t>Controller,打印,WIFI,双面,28PPM,220V，配置4</t>
  </si>
  <si>
    <t>TSEE249-S9</t>
  </si>
  <si>
    <t>E5C10017</t>
  </si>
  <si>
    <t>E5C10017，E5C10018，E5C10019，E5C10020，E5C10041，E5C10042，E5C10043，E5C10044替代</t>
    <phoneticPr fontId="1" type="noConversion"/>
  </si>
  <si>
    <t>Controller,打印,WIFI,双面,28PPM,220V,配置1,overseas</t>
  </si>
  <si>
    <t>TSEE249-S10</t>
  </si>
  <si>
    <t>E5C10018</t>
  </si>
  <si>
    <t>Controller,打印,WIFI,双面,28PPM,220V,配置2,overseas</t>
  </si>
  <si>
    <t>TSEE249-S11</t>
  </si>
  <si>
    <t>E5C10019</t>
  </si>
  <si>
    <t>Controller,打印,WIFI,双面,28PPM,220V,配置3,overseas</t>
  </si>
  <si>
    <t>TSEE249-S12</t>
  </si>
  <si>
    <t>E5C10020</t>
  </si>
  <si>
    <t>Controller,打印,WIFI,双面,28PPM,220V,配置4,overseas</t>
  </si>
  <si>
    <t>TSEE269-S1</t>
  </si>
  <si>
    <t>E5C10037</t>
  </si>
  <si>
    <t>31-00702-00A-D</t>
  </si>
  <si>
    <t>Controller,打印,WIFI,双面,28PPM,220V,配置1</t>
  </si>
  <si>
    <t>TSEE269-S2</t>
  </si>
  <si>
    <t>E5C10038</t>
  </si>
  <si>
    <t>31-00699-00A-D</t>
  </si>
  <si>
    <t>Controller,打印,WIFI,双面,28PPM,220V,配置2</t>
  </si>
  <si>
    <t>TSEE269-S3</t>
  </si>
  <si>
    <t>E5C10039</t>
  </si>
  <si>
    <t>31-00704-00A-D</t>
  </si>
  <si>
    <t>Controller,打印,WIFI,双面,28PPM,220V,配置3</t>
  </si>
  <si>
    <t>TSEE269-S4</t>
  </si>
  <si>
    <t>E5C10040</t>
  </si>
  <si>
    <t>31-00705-00A-D</t>
  </si>
  <si>
    <t>Controller,打印,WIFI,双面,28PPM,220V,配置4</t>
  </si>
  <si>
    <t>TSEE269-S9</t>
  </si>
  <si>
    <t>E5C10041</t>
  </si>
  <si>
    <t>TSEE269-S10</t>
  </si>
  <si>
    <t>E5C10042</t>
  </si>
  <si>
    <t>TSEE269-S11</t>
  </si>
  <si>
    <t>E5C10043</t>
  </si>
  <si>
    <t>TSEE269-S12</t>
  </si>
  <si>
    <t>E5C10044</t>
  </si>
  <si>
    <t>包装系</t>
  </si>
  <si>
    <t>TSTX401</t>
  </si>
  <si>
    <t>B9A1A001</t>
  </si>
  <si>
    <t>包装模组：总模组(CV81-WDM中文）</t>
  </si>
  <si>
    <t>TSTX402</t>
  </si>
  <si>
    <t>B9A1A002</t>
  </si>
  <si>
    <t>包装模组：总模组（CV81Z-WDM中文）</t>
  </si>
  <si>
    <t>TSTX403</t>
  </si>
  <si>
    <t>B9A1A003</t>
  </si>
  <si>
    <t>包装模组：总模组（CV81Z-LDM中文）</t>
  </si>
  <si>
    <t>TSTX405</t>
  </si>
  <si>
    <t>B9A1A004</t>
  </si>
  <si>
    <t>包装模组：总模组(CV81-WDM2欧洲）</t>
  </si>
  <si>
    <t>TSTX406</t>
  </si>
  <si>
    <t>B9A1A005</t>
  </si>
  <si>
    <t>包装模组：总模组（CV81-WDM2俄罗斯）</t>
  </si>
  <si>
    <t>TSTX407</t>
  </si>
  <si>
    <t>B9A1A006</t>
  </si>
  <si>
    <t>包装模组：总模组（CV81-WDM2沙特）</t>
  </si>
  <si>
    <t>TSTX408</t>
  </si>
  <si>
    <t>B9A1A007</t>
  </si>
  <si>
    <t>包装模组：总模组（CV81-WDM2菲律宾）</t>
  </si>
  <si>
    <t>TSTX409</t>
  </si>
  <si>
    <t>B9A1A008</t>
  </si>
  <si>
    <t>包装模组：总模组(CV81Z-WDM2欧洲）</t>
  </si>
  <si>
    <t>TSTX410</t>
  </si>
  <si>
    <t>B9A1A009</t>
  </si>
  <si>
    <t>包装模组：总模组（CV81Z-WDM2俄罗斯）</t>
  </si>
  <si>
    <t>TSTX411</t>
  </si>
  <si>
    <t>B9A1A010</t>
  </si>
  <si>
    <t>包装模组：总模组（CV81Z-WDM2沙特）</t>
  </si>
  <si>
    <t>TSTX412</t>
  </si>
  <si>
    <t>B9A1A011</t>
  </si>
  <si>
    <t>包装模组：总模组（CV81Z-WDM2菲律宾）</t>
  </si>
  <si>
    <t>TSTX413</t>
  </si>
  <si>
    <t>B9A1A012</t>
  </si>
  <si>
    <t>包装模组：总模组(CV81-WDM中文门店样机）</t>
  </si>
  <si>
    <t>B9A1A013</t>
  </si>
  <si>
    <t>包装模组：总模组(CV81-WDM2马来西亚）</t>
  </si>
  <si>
    <t>x</t>
  </si>
  <si>
    <t>B9A1A083</t>
    <phoneticPr fontId="1" type="noConversion"/>
  </si>
  <si>
    <t>B9A1A083</t>
  </si>
  <si>
    <t>包装模组：总模组(CV81-WDM中文Vmall内购）</t>
  </si>
  <si>
    <t>B9A1A084</t>
    <phoneticPr fontId="1" type="noConversion"/>
  </si>
  <si>
    <t>B9A1A084</t>
  </si>
  <si>
    <t>包装模组：总模组（CV81Z-WDM中文Vmall内购）</t>
  </si>
  <si>
    <t>TSTD405</t>
  </si>
  <si>
    <t>P5D1A004</t>
  </si>
  <si>
    <t>使用新料号 ECR No.TS2205441</t>
    <phoneticPr fontId="1" type="noConversion"/>
  </si>
  <si>
    <t>66-08041-00B-D</t>
  </si>
  <si>
    <t>LDPE塑料袋240x155mm</t>
  </si>
  <si>
    <t>0.93kg/m³</t>
  </si>
  <si>
    <t>240*155</t>
  </si>
  <si>
    <t>透明+单色印刷</t>
  </si>
  <si>
    <t>LDPE</t>
  </si>
  <si>
    <t>LDPE-04</t>
  </si>
  <si>
    <t>合众</t>
  </si>
  <si>
    <t>TSTX429</t>
    <phoneticPr fontId="10" type="noConversion"/>
  </si>
  <si>
    <t>TSTX429</t>
  </si>
  <si>
    <t>环保信息标签组件（海外非俄整机）</t>
  </si>
  <si>
    <t>A69D285</t>
  </si>
  <si>
    <t>36-07241-00B-D</t>
  </si>
  <si>
    <t>铜版纸标签纸65*65*R2</t>
  </si>
  <si>
    <t>65*65</t>
  </si>
  <si>
    <t>TSTD407</t>
  </si>
  <si>
    <t>36-07274-00B-D</t>
  </si>
  <si>
    <t>快速安装指南（CV81-WDM中文）</t>
  </si>
  <si>
    <t>210*148.5（A3十字对折）</t>
  </si>
  <si>
    <t>双色印刷</t>
  </si>
  <si>
    <t>80g哑粉</t>
  </si>
  <si>
    <t>TSTD412</t>
  </si>
  <si>
    <t>36-07307-00A-D</t>
  </si>
  <si>
    <t>快速安装指南（CV81Z-LDM中文）</t>
  </si>
  <si>
    <t>210*148.5（A4对折）</t>
  </si>
  <si>
    <t>TSTD417</t>
  </si>
  <si>
    <t>36-07308-00A-D</t>
  </si>
  <si>
    <t>快速安装指南（CV81Z-WDM中文）</t>
  </si>
  <si>
    <t>TSTD414</t>
  </si>
  <si>
    <t>快速安装指南（CV81-WDM2海外）</t>
  </si>
  <si>
    <t>0.075+0.12</t>
  </si>
  <si>
    <t>210*145（骑马订）</t>
  </si>
  <si>
    <t>内文80g哑粉+封面128铜版纸</t>
  </si>
  <si>
    <t>TSTD415</t>
  </si>
  <si>
    <t>快速安装指南（CV81Z-WDM2海外）</t>
  </si>
  <si>
    <t>TSTD408-S1</t>
  </si>
  <si>
    <t>TSTD408</t>
  </si>
  <si>
    <t>36-07272-00A-D</t>
  </si>
  <si>
    <t>保修卡（CV81-WDM中文）</t>
  </si>
  <si>
    <t>130*100</t>
  </si>
  <si>
    <t>单色印刷</t>
  </si>
  <si>
    <t>深圳裕同</t>
  </si>
  <si>
    <t>烟台裕同</t>
  </si>
  <si>
    <t>TSTD413-S1</t>
  </si>
  <si>
    <t>TSTD413</t>
  </si>
  <si>
    <t>36-07309-00A-D</t>
  </si>
  <si>
    <t>保修卡（CV81Z系列中文）</t>
  </si>
  <si>
    <t>TSTD409</t>
  </si>
  <si>
    <t>P5S1A007</t>
  </si>
  <si>
    <t>保修卡（海外）</t>
  </si>
  <si>
    <t>80K单色印刷</t>
  </si>
  <si>
    <t>TSTD410</t>
  </si>
  <si>
    <t>P5D1A005</t>
  </si>
  <si>
    <t>LDPE塑料袋260x185mm</t>
  </si>
  <si>
    <t>260*185</t>
  </si>
  <si>
    <t>TSTD424</t>
  </si>
  <si>
    <t>P5E1A002</t>
  </si>
  <si>
    <t>CD-ROM（CV81Z-LDM中文）</t>
  </si>
  <si>
    <t>125*125*1.5</t>
  </si>
  <si>
    <t>鸿泰达</t>
  </si>
  <si>
    <t>TSTD421</t>
  </si>
  <si>
    <t>P5D1A002</t>
  </si>
  <si>
    <t>66-08006-00A-D</t>
  </si>
  <si>
    <t>HDPE自粘袋210x120mm</t>
  </si>
  <si>
    <t>210*120</t>
  </si>
  <si>
    <t>半透明+单色印刷</t>
  </si>
  <si>
    <t>HDPE</t>
  </si>
  <si>
    <t>HDPE-02</t>
  </si>
  <si>
    <t>东莞旺盈</t>
  </si>
  <si>
    <t>TSTD440</t>
  </si>
  <si>
    <t>箱内附件用托盘</t>
  </si>
  <si>
    <t>635*434</t>
  </si>
  <si>
    <t>E-F瓦楞纸板</t>
  </si>
  <si>
    <t>粉灰W250/SCP100/白牛卡170  E-F</t>
  </si>
  <si>
    <t>TSTD441</t>
  </si>
  <si>
    <t>P5D1A003</t>
  </si>
  <si>
    <t>HDPE自粘袋310x200mm</t>
  </si>
  <si>
    <t>350*200</t>
  </si>
  <si>
    <t>TSTD422</t>
  </si>
  <si>
    <t>66-08009-00A-D</t>
  </si>
  <si>
    <t>EPE缓冲片</t>
  </si>
  <si>
    <t>18kg/㎥</t>
  </si>
  <si>
    <t>366*255*5</t>
  </si>
  <si>
    <t>EPE珍珠棉</t>
  </si>
  <si>
    <t>TSTX422</t>
  </si>
  <si>
    <t>整机用铭牌标签组件（CV81-WDM中文）</t>
  </si>
  <si>
    <t>TSTX423</t>
  </si>
  <si>
    <t>整机用铭牌标签组件（CV81Z-LDM中文）</t>
  </si>
  <si>
    <t>TSTX424</t>
  </si>
  <si>
    <t>整机用铭牌标签组件（CV81Z-WDM中文）</t>
  </si>
  <si>
    <t>TSTX416</t>
  </si>
  <si>
    <t>整机用铭牌标签组件（CV81-WDM2英文）</t>
  </si>
  <si>
    <t>TSTX417</t>
  </si>
  <si>
    <t>整机用铭牌标签组件（CV81Z-WDM2英文）</t>
  </si>
  <si>
    <t>TSTX425</t>
  </si>
  <si>
    <t>整机用铭牌标签组件（CV81-WDM2俄文）</t>
  </si>
  <si>
    <t>TSTX426</t>
  </si>
  <si>
    <t>整机用铭牌标签组件（CV81Z-WDM2俄文）</t>
  </si>
  <si>
    <t>TSTX430</t>
    <phoneticPr fontId="10" type="noConversion"/>
  </si>
  <si>
    <t>TSTX430</t>
  </si>
  <si>
    <t>整机用铭牌标签组件（CV81-WDM2欧洲）</t>
  </si>
  <si>
    <t>TSTX448</t>
  </si>
  <si>
    <t>整机用铭牌标签组件（CV81-WDM中文样机）</t>
  </si>
  <si>
    <t>TSTX463</t>
  </si>
  <si>
    <t>整机用铭牌标签组件(CV81-WDM2菲律宾）</t>
  </si>
  <si>
    <t>TSTX464</t>
  </si>
  <si>
    <t>整机用铭牌标签组件(CV81Z-WDM2菲律宾）</t>
  </si>
  <si>
    <t>B9B1A066</t>
  </si>
  <si>
    <t>整机用铭牌标签组件(CV81-WDM2马来西亚）</t>
  </si>
  <si>
    <t>A69D271-S1</t>
  </si>
  <si>
    <t>A69D271</t>
  </si>
  <si>
    <t>36-07237-01A-D</t>
  </si>
  <si>
    <t>整机铭牌标签纸104*22mm(中文)</t>
  </si>
  <si>
    <t>104*22</t>
  </si>
  <si>
    <t>A69D286</t>
  </si>
  <si>
    <t>36-07237-02A-D</t>
  </si>
  <si>
    <t>整机铭牌标签纸104*22mm(海外1)</t>
  </si>
  <si>
    <t>先优</t>
  </si>
  <si>
    <t>A69D293</t>
  </si>
  <si>
    <t>整机铭牌标签纸104*22mm(海外2)</t>
  </si>
  <si>
    <t>A69D294</t>
    <phoneticPr fontId="10" type="noConversion"/>
  </si>
  <si>
    <t>A69D294</t>
  </si>
  <si>
    <t>整机铭牌标签纸104*22mm(海外3)</t>
  </si>
  <si>
    <t>A69D295</t>
  </si>
  <si>
    <t>整机铭牌标签纸104*22mm(CV81-NTC)</t>
  </si>
  <si>
    <t>A69D296</t>
  </si>
  <si>
    <t>整机铭牌标签纸104*22mm(81Z-NTC)</t>
  </si>
  <si>
    <t>P3M1S001</t>
  </si>
  <si>
    <t>P3M1S001</t>
    <phoneticPr fontId="1" type="noConversion"/>
  </si>
  <si>
    <t>整机铭牌标签纸104X22mm(UKCA+SIRIM)</t>
  </si>
  <si>
    <t>TSTD429-S2</t>
  </si>
  <si>
    <t>P5F1A005</t>
  </si>
  <si>
    <t>缓冲EPS：MFP</t>
  </si>
  <si>
    <t>20kg/m³</t>
  </si>
  <si>
    <t>134g±5%</t>
  </si>
  <si>
    <t>407*390*117</t>
  </si>
  <si>
    <t>EPS50倍</t>
  </si>
  <si>
    <t>EPS-06</t>
  </si>
  <si>
    <t>佛山宜顺</t>
  </si>
  <si>
    <t>威海汉威</t>
  </si>
  <si>
    <t>TSTD431-S2</t>
  </si>
  <si>
    <t>P5D1A001</t>
  </si>
  <si>
    <t>A49D279</t>
  </si>
  <si>
    <t>66-07937-00A-D</t>
  </si>
  <si>
    <t>HDPE塑料袋（150x2+450）x750mm</t>
  </si>
  <si>
    <t>(450+150*2)*750</t>
  </si>
  <si>
    <t>半透明</t>
  </si>
  <si>
    <t>TSTD433-S2</t>
  </si>
  <si>
    <t>P5B1A035</t>
    <phoneticPr fontId="1" type="noConversion"/>
  </si>
  <si>
    <t>包装外箱(CV81-WDM中文)</t>
  </si>
  <si>
    <t>480*425*420</t>
  </si>
  <si>
    <t>四色彩印</t>
  </si>
  <si>
    <t>BC-F瓦楞纸板</t>
  </si>
  <si>
    <t>粉灰W350/SCP140/K230/SCP14/白牛卡190</t>
  </si>
  <si>
    <t>裕同</t>
  </si>
  <si>
    <t>TSTD434</t>
  </si>
  <si>
    <t>66-07941-03A-D</t>
  </si>
  <si>
    <t>包装外箱（CV81Z-LDM)</t>
  </si>
  <si>
    <t>四色水印</t>
  </si>
  <si>
    <t xml:space="preserve">K230/SCP140/K230/SCP140/K230  </t>
  </si>
  <si>
    <t>TSTD435</t>
  </si>
  <si>
    <t>包装外箱（CV81Z-WDM)</t>
  </si>
  <si>
    <t>TSTD400</t>
  </si>
  <si>
    <t>包装外箱(CV81-WDM英文)</t>
  </si>
  <si>
    <t>TSTD401</t>
  </si>
  <si>
    <t>包装外箱CV81Z-WDM英文)</t>
  </si>
  <si>
    <t>TSTD437</t>
  </si>
  <si>
    <t>36-07175-03A-D</t>
  </si>
  <si>
    <t>中国能源标贴(CV81-WDM)</t>
  </si>
  <si>
    <t>30*45</t>
  </si>
  <si>
    <t>80g铜版纸覆PET哑膜</t>
  </si>
  <si>
    <t>TSTD438</t>
  </si>
  <si>
    <t>36-07175-01A-D</t>
  </si>
  <si>
    <t>中国能源标贴(CV81Z-LDM)</t>
  </si>
  <si>
    <t>TSTD439</t>
  </si>
  <si>
    <t>36-07175-02A-D</t>
  </si>
  <si>
    <t>中国能源标贴(CV81Z-WDM)</t>
  </si>
  <si>
    <t>TSTX441</t>
  </si>
  <si>
    <t>整机用彩箱标签组件（CV81-WDM中文）</t>
  </si>
  <si>
    <t>TSTX442</t>
  </si>
  <si>
    <t>整机用彩箱标签组件（CV81Z-LDM中文）</t>
  </si>
  <si>
    <t>TSTX443</t>
  </si>
  <si>
    <t>整机用彩箱标签组件（CV81Z-WDM中文）</t>
  </si>
  <si>
    <t>TSTX419</t>
  </si>
  <si>
    <t>整机用彩箱标签组件（CV81-WDM2英文）</t>
  </si>
  <si>
    <t>TSTX420</t>
  </si>
  <si>
    <t>整机用彩箱标签组件（CV81Z-WDM2英文）</t>
  </si>
  <si>
    <t>TSTX427</t>
  </si>
  <si>
    <t>整机用彩箱标签组件（CV81-WDM2俄文）</t>
  </si>
  <si>
    <t>TSTX428</t>
  </si>
  <si>
    <t>整机用彩箱标签组件（CV81Z-WDM2俄文）</t>
  </si>
  <si>
    <t>TSTX431</t>
    <phoneticPr fontId="10" type="noConversion"/>
  </si>
  <si>
    <t>TSTX431</t>
  </si>
  <si>
    <t>整机用彩箱标签组件（CV81-WDM2欧洲）</t>
  </si>
  <si>
    <t>TSTX449</t>
  </si>
  <si>
    <t>整机用彩箱标签组件（CV81-WDM中文样机）</t>
  </si>
  <si>
    <t>B9B1A068</t>
  </si>
  <si>
    <t>整机用彩箱标签组件（CV81-WDM2马来西亚）</t>
  </si>
  <si>
    <t>B9B1A083</t>
  </si>
  <si>
    <t>整机用彩箱标签组件（CV81-WDM中文Vmall内购）</t>
  </si>
  <si>
    <t>B9B1A084</t>
  </si>
  <si>
    <t>整机用彩箱标签组件（CV81Z-WDM中文Vmall内购）</t>
  </si>
  <si>
    <t>A69D272-S1</t>
  </si>
  <si>
    <t>A69D272</t>
  </si>
  <si>
    <t>36-07242-00B-D</t>
  </si>
  <si>
    <t>标签纸115*60*R2mm</t>
  </si>
  <si>
    <t>115*60</t>
  </si>
  <si>
    <t>B9B1A067</t>
  </si>
  <si>
    <t>进口商地址标签组件(英国荷兰)</t>
  </si>
  <si>
    <t>A19Q040-S1</t>
  </si>
  <si>
    <t>A19Q040</t>
  </si>
  <si>
    <t>标签纸75*50*R2mm</t>
  </si>
  <si>
    <t>75*50</t>
  </si>
  <si>
    <t>TSTD442</t>
  </si>
  <si>
    <t>整机进口商地址标签</t>
  </si>
  <si>
    <t>125*55</t>
  </si>
  <si>
    <t>511Q5001-S1</t>
  </si>
  <si>
    <t>511Q5001</t>
  </si>
  <si>
    <t>36-02833-00A-D</t>
  </si>
  <si>
    <t>橙色胶带18mm</t>
  </si>
  <si>
    <t>5000*18</t>
  </si>
  <si>
    <t>橘红色</t>
  </si>
  <si>
    <t>No.3851</t>
  </si>
  <si>
    <t>日东电工</t>
  </si>
  <si>
    <t>511Q5005-S1</t>
  </si>
  <si>
    <t>511Q5005</t>
  </si>
  <si>
    <t>36-00961-01A</t>
  </si>
  <si>
    <t>透明胶带18mm</t>
  </si>
  <si>
    <t>BOPP</t>
  </si>
  <si>
    <t>TSTQ404-S1</t>
  </si>
  <si>
    <t>TSTQ404</t>
  </si>
  <si>
    <t>36-07208-00A-D</t>
  </si>
  <si>
    <t>ZD封箱胶带L=900M(幅72mm)</t>
  </si>
  <si>
    <t>9000*72</t>
  </si>
  <si>
    <t>诚兴</t>
  </si>
  <si>
    <t>A69D276-S1</t>
  </si>
  <si>
    <t>A69D276</t>
  </si>
  <si>
    <t>66-07972-00A-D</t>
  </si>
  <si>
    <t>PET打包带（绿色HT）</t>
  </si>
  <si>
    <t>16*110000</t>
  </si>
  <si>
    <t>绿色</t>
  </si>
  <si>
    <t>A69D277-S1</t>
  </si>
  <si>
    <t>A69D277</t>
  </si>
  <si>
    <t>66-00378-01A-D</t>
  </si>
  <si>
    <t>缠绕膜（T=25μｍ）</t>
  </si>
  <si>
    <t>500*50000</t>
  </si>
  <si>
    <t xml:space="preserve">LLDPE </t>
  </si>
  <si>
    <t>TSTD445-S1</t>
  </si>
  <si>
    <t>TSTD445</t>
  </si>
  <si>
    <t>66-08007-00B-D</t>
  </si>
  <si>
    <t>木栈板1300*980*126</t>
  </si>
  <si>
    <t>1300*980*126</t>
  </si>
  <si>
    <t>原木色</t>
  </si>
  <si>
    <t>胶合板</t>
  </si>
  <si>
    <t>奥特玛特</t>
  </si>
  <si>
    <t>TSTD446-S1</t>
  </si>
  <si>
    <t>TSTD446</t>
  </si>
  <si>
    <t>66-08017-13A-D</t>
  </si>
  <si>
    <t>纸护角830*50*50</t>
  </si>
  <si>
    <t>345±15g/m</t>
  </si>
  <si>
    <t>（50+50）*5*830</t>
  </si>
  <si>
    <t>茶色</t>
  </si>
  <si>
    <t>牛皮纸+沙管纸</t>
  </si>
  <si>
    <t>TSTD458-S1</t>
  </si>
  <si>
    <t>TSTD458</t>
  </si>
  <si>
    <t>66-08017-05A-D</t>
  </si>
  <si>
    <t>纸护角960*50*50</t>
  </si>
  <si>
    <t>（50+50）*5*960</t>
  </si>
  <si>
    <t>TSTD459-S1</t>
  </si>
  <si>
    <t>TSTD459</t>
  </si>
  <si>
    <t>66-08017-11A-D</t>
  </si>
  <si>
    <t>纸护角1275*50*50</t>
  </si>
  <si>
    <t>（50+50）*5*1275</t>
  </si>
  <si>
    <t>TSTD460-S1</t>
  </si>
  <si>
    <t>TSTD460</t>
  </si>
  <si>
    <t>66-08017-12A-D</t>
  </si>
  <si>
    <t>纸护角415*50*50</t>
  </si>
  <si>
    <t>（50+50）*5*415</t>
  </si>
  <si>
    <t>TSTD466-S1</t>
  </si>
  <si>
    <t>TSTD466</t>
  </si>
  <si>
    <t>66-08017-14A-D</t>
  </si>
  <si>
    <t>纸护角1245*50*50</t>
  </si>
  <si>
    <t>（50+50）*5*1245</t>
  </si>
  <si>
    <t>TSTD447</t>
  </si>
  <si>
    <t>纸护角1660*50*50</t>
  </si>
  <si>
    <t>（50+50）*5*1660</t>
  </si>
  <si>
    <t>TSTX444</t>
  </si>
  <si>
    <t>TSTX444</t>
    <phoneticPr fontId="10" type="noConversion"/>
  </si>
  <si>
    <t>栈板标签组件</t>
  </si>
  <si>
    <t>A69D274-S1</t>
  </si>
  <si>
    <t>A69D274</t>
  </si>
  <si>
    <t>36-00385-01A-D</t>
  </si>
  <si>
    <t>标签纸152*102mm</t>
  </si>
  <si>
    <t>152*102</t>
  </si>
  <si>
    <t>A69D279-S1</t>
  </si>
  <si>
    <t>515Q0002</t>
  </si>
  <si>
    <t>36-01058-04A-D</t>
  </si>
  <si>
    <t>碳带RICOH B110A 幅=110MM</t>
  </si>
  <si>
    <t>TSTX445</t>
  </si>
  <si>
    <t>TSTX445</t>
    <phoneticPr fontId="10" type="noConversion"/>
  </si>
  <si>
    <t>批次号标签组件</t>
  </si>
  <si>
    <t>TSTD449-S1</t>
  </si>
  <si>
    <t>TSTD449</t>
  </si>
  <si>
    <t>36-06162-00A-D</t>
  </si>
  <si>
    <t>空箱贴纸（A4）</t>
  </si>
  <si>
    <t>A4</t>
  </si>
  <si>
    <t>A4复印纸60g以上</t>
  </si>
  <si>
    <t>TSTD450-S1</t>
  </si>
  <si>
    <t>TSTD450</t>
  </si>
  <si>
    <t>66-08039-00A-D</t>
  </si>
  <si>
    <t>集装箱充气袋</t>
  </si>
  <si>
    <t>2000*1200</t>
  </si>
  <si>
    <t>内袋：尼龙9层共挤，  外袋：牛皮纸+PP复合</t>
  </si>
  <si>
    <t>TSTD451-S1</t>
  </si>
  <si>
    <t>TSTD451</t>
  </si>
  <si>
    <t>66-08033-00A-D</t>
  </si>
  <si>
    <t>防尘盖板1270*960</t>
  </si>
  <si>
    <t>1270*960*5</t>
  </si>
  <si>
    <t>A-F瓦楞纸板</t>
  </si>
  <si>
    <t>K150/SCP120/K150</t>
  </si>
  <si>
    <t>TSTD462-S1</t>
  </si>
  <si>
    <t>TSTD462</t>
  </si>
  <si>
    <t>66-08008-00B-D</t>
  </si>
  <si>
    <t>栈板顶部防雨袋子1300*1000*200（t=0.08）</t>
  </si>
  <si>
    <t>1300*1000*200</t>
  </si>
  <si>
    <t>TSTX446</t>
  </si>
  <si>
    <t>TSTX446</t>
    <phoneticPr fontId="10" type="noConversion"/>
  </si>
  <si>
    <t>S/N条码标签组件</t>
  </si>
  <si>
    <t>TSTD464-S1</t>
  </si>
  <si>
    <t>TSTD464</t>
  </si>
  <si>
    <t>●</t>
    <phoneticPr fontId="10" type="noConversion"/>
  </si>
  <si>
    <t>36-07278-00A-D</t>
  </si>
  <si>
    <t>条码标签纸42*13mm</t>
  </si>
  <si>
    <t>42*13</t>
  </si>
  <si>
    <t>TSTX447</t>
  </si>
  <si>
    <t>摩洛哥定制标签组件</t>
  </si>
  <si>
    <t>A19D035</t>
  </si>
  <si>
    <t>36-06136-00A-D</t>
  </si>
  <si>
    <t>标签纸102*76mm</t>
  </si>
  <si>
    <t>102*76</t>
  </si>
  <si>
    <t>TSEE552</t>
  </si>
  <si>
    <t>23-01162-01A-D</t>
  </si>
  <si>
    <t>HARNESS_TS_USB</t>
  </si>
  <si>
    <t>TSEE276</t>
  </si>
  <si>
    <t>HARNESS_TS_USB,oversea</t>
  </si>
  <si>
    <t>TSEE553</t>
  </si>
  <si>
    <t>23-01102-02A-D</t>
  </si>
  <si>
    <t>HARNESS_TS_Power Cord</t>
  </si>
  <si>
    <t>良得</t>
  </si>
  <si>
    <t>TSEE275</t>
  </si>
  <si>
    <t>HARNESS_TS_Power Cord，Europe</t>
  </si>
  <si>
    <t>Linetek</t>
  </si>
  <si>
    <t>TSEE278</t>
  </si>
  <si>
    <t>HARNESS_TS_Power Cord，English</t>
  </si>
  <si>
    <t>TSEE277</t>
  </si>
  <si>
    <t>HARNESS_TS_Power Cord，Amercia</t>
  </si>
  <si>
    <t>CD81-F
2C中国版</t>
  </si>
  <si>
    <t>CD81-F
2C中国礼品版</t>
  </si>
  <si>
    <t>CD81-F
2C海外・非俄罗斯版</t>
  </si>
  <si>
    <t>CD81-F
2C俄罗斯版</t>
  </si>
  <si>
    <t>CD81Z-F
2B中国版</t>
  </si>
  <si>
    <t>CD81Z-F
2B海外・非俄罗斯版</t>
  </si>
  <si>
    <t>CD81Z-F
2B俄罗斯版</t>
  </si>
  <si>
    <t>CD81Z-F
信创多功能版</t>
  </si>
  <si>
    <t>35-00323-01B-D</t>
    <phoneticPr fontId="10" type="noConversion"/>
  </si>
  <si>
    <t>35-00323-92A-D</t>
    <phoneticPr fontId="10" type="noConversion"/>
  </si>
  <si>
    <t>35-00323-91A-D</t>
  </si>
  <si>
    <t>35-00323-AHA-D</t>
  </si>
  <si>
    <t>35-00323-83A-D</t>
  </si>
  <si>
    <t>35-00323-86A-D</t>
  </si>
  <si>
    <t>35-00323-AFA-D</t>
  </si>
  <si>
    <t>35-00323-85A-D</t>
  </si>
  <si>
    <t>#</t>
  </si>
  <si>
    <t>旧料号</t>
    <phoneticPr fontId="1" type="noConversion"/>
  </si>
  <si>
    <t>胶囊粉筒TSLT81
（适用于CV81-WDM）</t>
    <phoneticPr fontId="1" type="noConversion"/>
  </si>
  <si>
    <t>胶囊粉筒TSLT81
（适用于CV81-WDM）</t>
  </si>
  <si>
    <t>胶囊粉筒TSLT81
（适用于海外・非俄罗斯CV81-WDM2）</t>
  </si>
  <si>
    <t>胶囊粉筒TSLT81
（适用于海外・俄罗斯CV81-WDM2）</t>
    <phoneticPr fontId="1" type="noConversion"/>
  </si>
  <si>
    <t>胶囊粉筒TSLT81
（适用于CV81Z-WDM）</t>
  </si>
  <si>
    <t>胶囊粉筒TSLT81
（适用于海外・非俄罗斯CV81Z-WDM2）</t>
  </si>
  <si>
    <t>胶囊粉筒TSLT81
（适用于海外俄罗斯CV81Z-WDM2）</t>
  </si>
  <si>
    <t>胶囊粉筒TSLT81
（适用于CV81Z-LDM）</t>
  </si>
  <si>
    <t>Rank</t>
  </si>
  <si>
    <t>量产
下单
比例</t>
  </si>
  <si>
    <t>新规零件</t>
  </si>
  <si>
    <t>分类</t>
  </si>
  <si>
    <t>说明</t>
  </si>
  <si>
    <t>取数(个）</t>
  </si>
  <si>
    <t>鼓粉盒</t>
    <phoneticPr fontId="1" type="noConversion"/>
  </si>
  <si>
    <t>TSGX130</t>
    <phoneticPr fontId="10" type="noConversion"/>
  </si>
  <si>
    <t>B8G1X027</t>
  </si>
  <si>
    <t>●</t>
    <phoneticPr fontId="1" type="noConversion"/>
  </si>
  <si>
    <t>35-00323-01B-D</t>
  </si>
  <si>
    <t>组品：零售胶囊</t>
  </si>
  <si>
    <t>new</t>
  </si>
  <si>
    <t>TSGX138</t>
    <phoneticPr fontId="10" type="noConversion"/>
  </si>
  <si>
    <t>B8G1X028</t>
  </si>
  <si>
    <t>组品：零售胶囊-B</t>
  </si>
  <si>
    <t>TSGX143</t>
    <phoneticPr fontId="10" type="noConversion"/>
  </si>
  <si>
    <t>B8G1X029</t>
  </si>
  <si>
    <t>组品：零售胶囊-HW2C</t>
  </si>
  <si>
    <t>TSGX144</t>
    <phoneticPr fontId="10" type="noConversion"/>
  </si>
  <si>
    <t>B8G1X030</t>
  </si>
  <si>
    <t>组品：零售胶囊-HW2B</t>
  </si>
  <si>
    <t>TSGX145</t>
    <phoneticPr fontId="10" type="noConversion"/>
  </si>
  <si>
    <t>B8G1X031</t>
  </si>
  <si>
    <t>组品：零售胶囊-XCM</t>
  </si>
  <si>
    <t>TSGX158</t>
    <phoneticPr fontId="10" type="noConversion"/>
  </si>
  <si>
    <t>B8G1X033</t>
  </si>
  <si>
    <t>组品：零售胶囊-2C俄罗斯</t>
  </si>
  <si>
    <t>TSGX160</t>
    <phoneticPr fontId="10" type="noConversion"/>
  </si>
  <si>
    <t>B8G1X034</t>
  </si>
  <si>
    <t>组品：零售胶囊-2B俄罗斯</t>
  </si>
  <si>
    <t>TSGX153</t>
    <phoneticPr fontId="10" type="noConversion"/>
  </si>
  <si>
    <t>B8G1X035</t>
  </si>
  <si>
    <t>35-00323-92A-D</t>
  </si>
  <si>
    <t>零售胶囊国内礼品版</t>
  </si>
  <si>
    <t>包装系</t>
    <phoneticPr fontId="1" type="noConversion"/>
  </si>
  <si>
    <t>　</t>
    <phoneticPr fontId="10" type="noConversion"/>
  </si>
  <si>
    <t>TSGD281-S1</t>
  </si>
  <si>
    <t>TSGD281-S1</t>
    <phoneticPr fontId="10" type="noConversion"/>
  </si>
  <si>
    <t>TSGD281</t>
  </si>
  <si>
    <t>66-07947-00A-D</t>
  </si>
  <si>
    <t>胶囊粉筒用中箱（1支,2支装共用）</t>
  </si>
  <si>
    <t>Ⅱ</t>
  </si>
  <si>
    <t>　490*392*359</t>
  </si>
  <si>
    <t>茶色 单色水印</t>
  </si>
  <si>
    <t xml:space="preserve">K230/SCP140*3/K230 </t>
  </si>
  <si>
    <t>TSGD282-S1</t>
  </si>
  <si>
    <t>TSGD282-S1</t>
    <phoneticPr fontId="10" type="noConversion"/>
  </si>
  <si>
    <t>TSGD282</t>
  </si>
  <si>
    <t>66-07951-00B-D</t>
  </si>
  <si>
    <t>胶囊粉筒1支装用彩盒（CD81-F中文）</t>
  </si>
  <si>
    <t>233*93*81</t>
  </si>
  <si>
    <t>单粉W300/SCP100/K160   E-F</t>
  </si>
  <si>
    <t>TSGD299-S1</t>
  </si>
  <si>
    <t>TSGD299-S1</t>
    <phoneticPr fontId="10" type="noConversion"/>
  </si>
  <si>
    <t>TSGD299</t>
  </si>
  <si>
    <t>66-07951-01A-D</t>
  </si>
  <si>
    <t>胶囊粉筒1支装用彩盒（CD81Z-F中文）</t>
  </si>
  <si>
    <t>TSGD304</t>
  </si>
  <si>
    <t>TSGD304</t>
    <phoneticPr fontId="10" type="noConversion"/>
  </si>
  <si>
    <t>66-07951-05A-D</t>
  </si>
  <si>
    <t>胶囊粉筒1支装用彩盒（CD81-F英文）</t>
  </si>
  <si>
    <t>TSGD305</t>
  </si>
  <si>
    <t>TSGD305</t>
    <phoneticPr fontId="10" type="noConversion"/>
  </si>
  <si>
    <t>66-07951-04A-D</t>
  </si>
  <si>
    <t>胶囊粉筒1支装用彩盒（CD81Z-F英文）</t>
  </si>
  <si>
    <t>TSGD306</t>
  </si>
  <si>
    <t>TSGD306</t>
    <phoneticPr fontId="10" type="noConversion"/>
  </si>
  <si>
    <t>66-07951-02A-D</t>
  </si>
  <si>
    <t>胶囊粉筒1支装彩盒（信创多功能中文）</t>
  </si>
  <si>
    <t>四色印刷水印</t>
  </si>
  <si>
    <t xml:space="preserve">K180/SCP100/K160 </t>
  </si>
  <si>
    <t>TSGD308</t>
  </si>
  <si>
    <t>TSGD308</t>
    <phoneticPr fontId="10" type="noConversion"/>
  </si>
  <si>
    <t>36-07336-00A-D</t>
  </si>
  <si>
    <t>零售粉盒赠品二维码标签(CD81-F中文)</t>
  </si>
  <si>
    <t>50*27</t>
  </si>
  <si>
    <t>TSGD283-S1</t>
    <phoneticPr fontId="1" type="noConversion"/>
  </si>
  <si>
    <t>TSGD283-S1</t>
    <phoneticPr fontId="10" type="noConversion"/>
  </si>
  <si>
    <t>TSGD283</t>
  </si>
  <si>
    <t>66-07945-00A-D</t>
  </si>
  <si>
    <t>胶囊缓冲材-左</t>
  </si>
  <si>
    <t>88*72.5*50</t>
  </si>
  <si>
    <t>PES-06</t>
  </si>
  <si>
    <t>TSGD284-S1</t>
    <phoneticPr fontId="1" type="noConversion"/>
  </si>
  <si>
    <t>TSGD284-S1</t>
    <phoneticPr fontId="10" type="noConversion"/>
  </si>
  <si>
    <t>TSGD284</t>
  </si>
  <si>
    <t>66-07945-01A-D</t>
  </si>
  <si>
    <t>胶囊缓冲材-右</t>
  </si>
  <si>
    <t>88*72.5*60</t>
  </si>
  <si>
    <t>A19Q041</t>
  </si>
  <si>
    <t>A19Q041</t>
    <phoneticPr fontId="10" type="noConversion"/>
  </si>
  <si>
    <t>66-07770-00B-D</t>
  </si>
  <si>
    <t>黑色PET袋370*115*0.03</t>
  </si>
  <si>
    <t>370*115</t>
  </si>
  <si>
    <t>黑色+白色印刷</t>
  </si>
  <si>
    <t>511Q5001</t>
    <phoneticPr fontId="10" type="noConversion"/>
  </si>
  <si>
    <t>TSTQ405-S1</t>
  </si>
  <si>
    <t>TSTQ405-S1</t>
    <phoneticPr fontId="10" type="noConversion"/>
  </si>
  <si>
    <t>TSTQ405</t>
  </si>
  <si>
    <t>36-07182-00A-D</t>
  </si>
  <si>
    <t>包装箱用胶带L=130M</t>
  </si>
  <si>
    <t>1300*72</t>
  </si>
  <si>
    <t>TSGD287-S1</t>
  </si>
  <si>
    <t>TSGD287-S1</t>
    <phoneticPr fontId="10" type="noConversion"/>
  </si>
  <si>
    <t>TSGD287</t>
  </si>
  <si>
    <t>36-07261-00A-D</t>
  </si>
  <si>
    <t>防拆标签彩盒用45*30</t>
  </si>
  <si>
    <t>45*30*R3</t>
  </si>
  <si>
    <t>TSGD310</t>
  </si>
  <si>
    <t>TSGD310</t>
    <phoneticPr fontId="10" type="noConversion"/>
  </si>
  <si>
    <t>防拆标签黄盒用60*30</t>
  </si>
  <si>
    <t>PET透明</t>
  </si>
  <si>
    <t>TSGX402</t>
  </si>
  <si>
    <t>TSGX402</t>
    <phoneticPr fontId="10" type="noConversion"/>
  </si>
  <si>
    <t>粉盒铭牌标签组件（CD81-F零售中文）</t>
  </si>
  <si>
    <t>TSGX414</t>
  </si>
  <si>
    <t>TSGX414</t>
    <phoneticPr fontId="10" type="noConversion"/>
  </si>
  <si>
    <t>粉盒铭牌标签组件（CD81Z-F零售中文）</t>
  </si>
  <si>
    <t>TSGX431</t>
  </si>
  <si>
    <t>TSGX431</t>
    <phoneticPr fontId="10" type="noConversion"/>
  </si>
  <si>
    <t>粉盒铭牌标签组件（CD81-F零售英文）</t>
  </si>
  <si>
    <t>TSGX432</t>
  </si>
  <si>
    <t>TSGX432</t>
    <phoneticPr fontId="10" type="noConversion"/>
  </si>
  <si>
    <t>粉盒铭牌标签组件（CD81Z-F零售英文）</t>
  </si>
  <si>
    <t>TSGX445</t>
  </si>
  <si>
    <t>TSGX445</t>
    <phoneticPr fontId="10" type="noConversion"/>
  </si>
  <si>
    <t>粉盒用铭牌标签组件（CD81-G零售俄文）</t>
  </si>
  <si>
    <t>TSGX446</t>
  </si>
  <si>
    <t>TSGX446</t>
    <phoneticPr fontId="10" type="noConversion"/>
  </si>
  <si>
    <t>粉盒用铭牌标签组件（CD81Z-G零售俄文）</t>
  </si>
  <si>
    <t>A69D288-S1</t>
    <phoneticPr fontId="10" type="noConversion"/>
  </si>
  <si>
    <t>Ⅲ</t>
  </si>
  <si>
    <t>A69D290</t>
    <phoneticPr fontId="10" type="noConversion"/>
  </si>
  <si>
    <t>A69D292</t>
  </si>
  <si>
    <t>A69D292</t>
    <phoneticPr fontId="10" type="noConversion"/>
  </si>
  <si>
    <t>36-07240-03A-D</t>
  </si>
  <si>
    <t>粉盒用铭牌标签纸60*35*R2（海外2）</t>
  </si>
  <si>
    <t>A69D273-S1</t>
    <phoneticPr fontId="10" type="noConversion"/>
  </si>
  <si>
    <t>TSGX450</t>
  </si>
  <si>
    <t>TSGX450</t>
    <phoneticPr fontId="10" type="noConversion"/>
  </si>
  <si>
    <t>环保信息标签组件（海外非俄粉盒）</t>
  </si>
  <si>
    <t>A69D285-S1</t>
  </si>
  <si>
    <t>A69D285-S1</t>
    <phoneticPr fontId="10" type="noConversion"/>
  </si>
  <si>
    <t>A69D280-S1</t>
    <phoneticPr fontId="10" type="noConversion"/>
  </si>
  <si>
    <t>TSGX407</t>
  </si>
  <si>
    <t>TSGX407</t>
    <phoneticPr fontId="10" type="noConversion"/>
  </si>
  <si>
    <t>粉盒1支装用彩盒标签组件（CD81-F中文）</t>
  </si>
  <si>
    <t>TSGX420</t>
  </si>
  <si>
    <t>TSGX420</t>
    <phoneticPr fontId="10" type="noConversion"/>
  </si>
  <si>
    <t>粉盒1支装用彩盒标签组件（CD81Z-F中文）</t>
  </si>
  <si>
    <t>TSGX435</t>
  </si>
  <si>
    <t>TSGX435</t>
    <phoneticPr fontId="10" type="noConversion"/>
  </si>
  <si>
    <t>粉盒1支装用彩盒标签组件（CD81-F英文）</t>
  </si>
  <si>
    <t>TSGX436</t>
  </si>
  <si>
    <t>TSGX436</t>
    <phoneticPr fontId="10" type="noConversion"/>
  </si>
  <si>
    <t>粉盒1支装用彩盒标签组件（CD81Z-F英文）</t>
  </si>
  <si>
    <t>TSGX447</t>
  </si>
  <si>
    <t>TSGX447</t>
    <phoneticPr fontId="10" type="noConversion"/>
  </si>
  <si>
    <t>粉盒1支装用彩盒标签组件（CD81-F俄文）</t>
  </si>
  <si>
    <t>TSGX448</t>
  </si>
  <si>
    <t>TSGX448</t>
    <phoneticPr fontId="10" type="noConversion"/>
  </si>
  <si>
    <t>粉盒1支装用彩盒标签组件（CD81Z-F俄文）</t>
  </si>
  <si>
    <t>TSGD309</t>
  </si>
  <si>
    <t>TSGD309</t>
    <phoneticPr fontId="10" type="noConversion"/>
  </si>
  <si>
    <t>36-07339-00A-D</t>
  </si>
  <si>
    <t>进口商地址标签（海外）125*55</t>
  </si>
  <si>
    <t>TSGX408</t>
  </si>
  <si>
    <t>TSGX408</t>
    <phoneticPr fontId="10" type="noConversion"/>
  </si>
  <si>
    <t>粉盒1支装用中箱标签组件</t>
  </si>
  <si>
    <t>TSGX452</t>
  </si>
  <si>
    <t>TSGX452</t>
    <phoneticPr fontId="10" type="noConversion"/>
  </si>
  <si>
    <t>粉盒1支装用中箱标签组件（海外非俄)</t>
  </si>
  <si>
    <t>A69D283-S1</t>
  </si>
  <si>
    <t>A69D283-S1</t>
    <phoneticPr fontId="10" type="noConversion"/>
  </si>
  <si>
    <t>A69D283</t>
  </si>
  <si>
    <t>36-06120-01A-D</t>
  </si>
  <si>
    <t>铜版纸标签纸200*101*R2</t>
  </si>
  <si>
    <t>200*101*R2</t>
  </si>
  <si>
    <t>A69D279-S1</t>
    <phoneticPr fontId="10" type="noConversion"/>
  </si>
  <si>
    <t>A69D284-S1</t>
  </si>
  <si>
    <t>A69D284-S1</t>
    <phoneticPr fontId="10" type="noConversion"/>
  </si>
  <si>
    <t>A69D284</t>
  </si>
  <si>
    <t>36-07206-00A-D</t>
  </si>
  <si>
    <t>尾数标签</t>
  </si>
  <si>
    <t>80*55</t>
  </si>
  <si>
    <t>A69D274-S1</t>
    <phoneticPr fontId="10" type="noConversion"/>
  </si>
  <si>
    <t>A69D275-S1</t>
    <phoneticPr fontId="10" type="noConversion"/>
  </si>
  <si>
    <t>A69D276-S1</t>
    <phoneticPr fontId="10" type="noConversion"/>
  </si>
  <si>
    <t>A69D277-S1</t>
    <phoneticPr fontId="10" type="noConversion"/>
  </si>
  <si>
    <t>TSGD275-S1</t>
  </si>
  <si>
    <t>TSGD275-S1</t>
    <phoneticPr fontId="10" type="noConversion"/>
  </si>
  <si>
    <t>TSGD275</t>
  </si>
  <si>
    <t>66-08016-00B-D</t>
  </si>
  <si>
    <t>木栈板1200*1000*126</t>
  </si>
  <si>
    <t>26kg</t>
  </si>
  <si>
    <t>1200*1000*126</t>
  </si>
  <si>
    <t>TSGD288-S1</t>
  </si>
  <si>
    <t>TSGD288-S1</t>
    <phoneticPr fontId="10" type="noConversion"/>
  </si>
  <si>
    <t>TSGD288</t>
  </si>
  <si>
    <t>66-08032-00A-D</t>
  </si>
  <si>
    <t>防尘盖板1175*980</t>
  </si>
  <si>
    <t>1175*980*5</t>
  </si>
  <si>
    <t xml:space="preserve">K150/SCP120/K150 </t>
  </si>
  <si>
    <t>TSGD295-S1</t>
  </si>
  <si>
    <t>TSGD295-S1</t>
    <phoneticPr fontId="10" type="noConversion"/>
  </si>
  <si>
    <t>TSGD295</t>
  </si>
  <si>
    <t>66-08017-01A-D</t>
  </si>
  <si>
    <t>纸护角1176*50*50</t>
  </si>
  <si>
    <t>（50+50）*5*1176</t>
  </si>
  <si>
    <t>TSTD458-S1</t>
    <phoneticPr fontId="10" type="noConversion"/>
  </si>
  <si>
    <t>TSGD296-S1</t>
  </si>
  <si>
    <t>TSGD296-S1</t>
    <phoneticPr fontId="10" type="noConversion"/>
  </si>
  <si>
    <t>TSGD296</t>
  </si>
  <si>
    <t>66-08017-04A-D</t>
  </si>
  <si>
    <t>纸护角1077*50*50</t>
  </si>
  <si>
    <t>（50+50）*5*1077</t>
  </si>
  <si>
    <t>TSGD293-S1</t>
  </si>
  <si>
    <t>TSGD293-S1</t>
    <phoneticPr fontId="10" type="noConversion"/>
  </si>
  <si>
    <t>TSGD293</t>
  </si>
  <si>
    <t>66-08017-09A-D</t>
  </si>
  <si>
    <t>纸护角359*50*50</t>
  </si>
  <si>
    <t>（50+50）*5*359</t>
  </si>
  <si>
    <t>TSGD294-S1</t>
  </si>
  <si>
    <t>TSGD294-S1</t>
    <phoneticPr fontId="10" type="noConversion"/>
  </si>
  <si>
    <t>TSGD294</t>
  </si>
  <si>
    <t>66-08017-08A-D</t>
  </si>
  <si>
    <t>纸护角718*50*50</t>
  </si>
  <si>
    <t>（50+50）*5*718</t>
  </si>
  <si>
    <t>TSGD297-S1</t>
  </si>
  <si>
    <t>TSGD297-S1</t>
    <phoneticPr fontId="10" type="noConversion"/>
  </si>
  <si>
    <t>TSGD297</t>
  </si>
  <si>
    <t>66-08043-00A-D</t>
  </si>
  <si>
    <t>栈板顶部防雨袋1200*1000*200（t=0.08）</t>
  </si>
  <si>
    <t>1200*1000*200</t>
  </si>
  <si>
    <t>TSTD449-S1</t>
    <phoneticPr fontId="10" type="noConversion"/>
  </si>
  <si>
    <t>TSTD450-S1</t>
    <phoneticPr fontId="10" type="noConversion"/>
  </si>
  <si>
    <t>TSGX132</t>
  </si>
  <si>
    <t>TSGX132</t>
    <phoneticPr fontId="10" type="noConversion"/>
  </si>
  <si>
    <t>B8G1X036</t>
  </si>
  <si>
    <t>52-14055-01B-D</t>
  </si>
  <si>
    <t>组品：零售胶囊组件</t>
  </si>
  <si>
    <t>A14Q010</t>
    <phoneticPr fontId="10" type="noConversion"/>
  </si>
  <si>
    <t>初始寿命由1000页变更为1500页</t>
  </si>
  <si>
    <t>412Q4002</t>
    <phoneticPr fontId="10" type="noConversion"/>
  </si>
  <si>
    <t>TSGM701-M1</t>
  </si>
  <si>
    <t>TSGM701-M1</t>
    <phoneticPr fontId="10" type="noConversion"/>
  </si>
  <si>
    <t>TSGM701</t>
    <phoneticPr fontId="1" type="noConversion"/>
  </si>
  <si>
    <t>54-20147-00A-D</t>
  </si>
  <si>
    <t>胶囊粉口滑动门</t>
  </si>
  <si>
    <t>TSGM701</t>
  </si>
  <si>
    <t>塑料件改为铁件</t>
  </si>
  <si>
    <t>TSGP150</t>
  </si>
  <si>
    <t>TSGP150</t>
    <phoneticPr fontId="10" type="noConversion"/>
  </si>
  <si>
    <t>54-20152-00A-D</t>
  </si>
  <si>
    <t>齿轮：胶囊搅拌齿轮</t>
  </si>
  <si>
    <t>24x24x5</t>
  </si>
  <si>
    <t>齿轮</t>
  </si>
  <si>
    <t>胶囊部分全部新规</t>
  </si>
  <si>
    <t>TSGP140-M1</t>
    <phoneticPr fontId="10" type="noConversion"/>
  </si>
  <si>
    <t>TSGP140</t>
    <phoneticPr fontId="1" type="noConversion"/>
  </si>
  <si>
    <t>外观件</t>
  </si>
  <si>
    <t>TSGP701-M1</t>
    <phoneticPr fontId="10" type="noConversion"/>
  </si>
  <si>
    <t>TSGP701</t>
    <phoneticPr fontId="1" type="noConversion"/>
  </si>
  <si>
    <t>一般结构件</t>
  </si>
  <si>
    <t>TSGP702-M1</t>
    <phoneticPr fontId="10" type="noConversion"/>
  </si>
  <si>
    <t>TSGP702</t>
    <phoneticPr fontId="1" type="noConversion"/>
  </si>
  <si>
    <t>TSGP703-M1</t>
  </si>
  <si>
    <t>TSGP703-M1</t>
    <phoneticPr fontId="10" type="noConversion"/>
  </si>
  <si>
    <t>TSGP703</t>
    <phoneticPr fontId="1" type="noConversion"/>
  </si>
  <si>
    <t>54-20146-00A-D</t>
  </si>
  <si>
    <t>胶囊搅拌器</t>
  </si>
  <si>
    <t>28x28x165.5</t>
  </si>
  <si>
    <t>TSGP703</t>
  </si>
  <si>
    <t>TSGP705-00-M1</t>
  </si>
  <si>
    <t>TSGP705-00-M1</t>
    <phoneticPr fontId="10" type="noConversion"/>
  </si>
  <si>
    <t>L6G1P002</t>
  </si>
  <si>
    <t>54-20144-00A-D</t>
  </si>
  <si>
    <t>零售胶囊后盖</t>
  </si>
  <si>
    <t>TSGD145-S1</t>
  </si>
  <si>
    <t>TSGD145-S1</t>
    <phoneticPr fontId="10" type="noConversion"/>
  </si>
  <si>
    <t>TSGD145</t>
    <phoneticPr fontId="1" type="noConversion"/>
  </si>
  <si>
    <t>21-09614-00A-D</t>
  </si>
  <si>
    <t>拍粉贴片：胶囊搅拌器</t>
  </si>
  <si>
    <t>TOARY S-10</t>
  </si>
  <si>
    <t>TSGP708</t>
  </si>
  <si>
    <t>TSGP708</t>
    <phoneticPr fontId="10" type="noConversion"/>
  </si>
  <si>
    <t>54-20143-00A-D</t>
  </si>
  <si>
    <t>胶囊冲粉盖</t>
  </si>
  <si>
    <t>9.6x9.6x3.5</t>
  </si>
  <si>
    <t>LDPE-2426H</t>
  </si>
  <si>
    <t>中日</t>
  </si>
  <si>
    <t>TSGD141-S1</t>
    <phoneticPr fontId="10" type="noConversion"/>
  </si>
  <si>
    <t>TSGD141</t>
    <phoneticPr fontId="1" type="noConversion"/>
  </si>
  <si>
    <t>TSGD140-S1</t>
  </si>
  <si>
    <t>TSGD140-S1</t>
    <phoneticPr fontId="10" type="noConversion"/>
  </si>
  <si>
    <t>TSGD140</t>
    <phoneticPr fontId="1" type="noConversion"/>
  </si>
  <si>
    <t>21-09473-00A-D</t>
  </si>
  <si>
    <t>贴片：胶囊搅拌器</t>
  </si>
  <si>
    <t>8.4*11*0.1</t>
  </si>
  <si>
    <t>TSGP704</t>
    <phoneticPr fontId="10" type="noConversion"/>
  </si>
  <si>
    <t>A14D014</t>
    <phoneticPr fontId="10" type="noConversion"/>
  </si>
  <si>
    <t>A14D015</t>
    <phoneticPr fontId="10" type="noConversion"/>
  </si>
  <si>
    <t>115Q3061</t>
    <phoneticPr fontId="10" type="noConversion"/>
  </si>
  <si>
    <t>CD81-G
2C中国版</t>
  </si>
  <si>
    <t>CD81-G
2C海外
非俄罗斯版</t>
    <phoneticPr fontId="1" type="noConversion"/>
  </si>
  <si>
    <t>CD81-G
2C海外
俄罗斯版</t>
    <phoneticPr fontId="1" type="noConversion"/>
  </si>
  <si>
    <t>CD81Z-G
2B中国版</t>
  </si>
  <si>
    <t>CD81Z-G
2B海外
非俄罗斯版</t>
    <phoneticPr fontId="1" type="noConversion"/>
  </si>
  <si>
    <t>CD81Z-G
2B海外
俄罗斯版</t>
    <phoneticPr fontId="1" type="noConversion"/>
  </si>
  <si>
    <t>CD81Z-G
信创多功能版</t>
  </si>
  <si>
    <t>随机硒鼓临时出货
中文</t>
  </si>
  <si>
    <t>京东随机硒鼓
CD81-G中文</t>
  </si>
  <si>
    <t>CD81-G
2C中国版</t>
    <phoneticPr fontId="10" type="noConversion"/>
  </si>
  <si>
    <t>35-00323-00B-D</t>
    <phoneticPr fontId="10" type="noConversion"/>
  </si>
  <si>
    <t>35-00323-84A-D</t>
  </si>
  <si>
    <t>35-00323-AEA-D</t>
  </si>
  <si>
    <t>35-00323-82A-D</t>
  </si>
  <si>
    <t>35-00323-89A-D</t>
  </si>
  <si>
    <t>35-00323-AGA-D</t>
  </si>
  <si>
    <t>35-00323-90A-D</t>
  </si>
  <si>
    <t>鼓粉盒TSLD81
（适用于CV81-WDM）</t>
  </si>
  <si>
    <t>鼓粉盒TSLD81
（适用于海外・非俄罗斯CV81-WDM2）</t>
  </si>
  <si>
    <t>鼓粉盒TSLD81
（适用于海外・俄罗斯
CV81-WDM2）</t>
  </si>
  <si>
    <t>鼓粉盒TSLD81
（适用于CV81Z-WDM）</t>
  </si>
  <si>
    <t>鼓粉盒TSLD81
（适用于海外・非俄罗斯CV81Z-WDM2）</t>
  </si>
  <si>
    <t>鼓粉盒TSLD81
（适用于海外・俄罗斯
CV81Z-WDM2）</t>
  </si>
  <si>
    <t>鼓粉盒TSLD81
（适用于CV81Z-LDM）</t>
  </si>
  <si>
    <t>鼓粉盒TSLD81
（适用于CV81-WDM）</t>
    <phoneticPr fontId="1" type="noConversion"/>
  </si>
  <si>
    <t>TSGX129</t>
    <phoneticPr fontId="10" type="noConversion"/>
  </si>
  <si>
    <t>B8G1X015</t>
  </si>
  <si>
    <t>零售鼓粉盒组品</t>
  </si>
  <si>
    <t>TSGX137</t>
    <phoneticPr fontId="10" type="noConversion"/>
  </si>
  <si>
    <t>B8G1X016</t>
  </si>
  <si>
    <t>零售鼓粉盒组品-B</t>
  </si>
  <si>
    <t>TSGX139</t>
    <phoneticPr fontId="10" type="noConversion"/>
  </si>
  <si>
    <t>B8G1X017</t>
  </si>
  <si>
    <t>零售鼓粉盒组品-HW2C</t>
  </si>
  <si>
    <t>TSGX140</t>
    <phoneticPr fontId="10" type="noConversion"/>
  </si>
  <si>
    <t>B8G1X018</t>
  </si>
  <si>
    <t>零售鼓粉盒组品-HW2B</t>
  </si>
  <si>
    <t>TSGX141</t>
    <phoneticPr fontId="10" type="noConversion"/>
  </si>
  <si>
    <t>B8G1X019</t>
  </si>
  <si>
    <t>零售鼓粉盒组品-XCM</t>
  </si>
  <si>
    <t>TSGX157</t>
    <phoneticPr fontId="10" type="noConversion"/>
  </si>
  <si>
    <t>B8G1X020</t>
  </si>
  <si>
    <t>零售鼓粉盒组品-2C俄罗斯</t>
  </si>
  <si>
    <t>TSGX159</t>
    <phoneticPr fontId="10" type="noConversion"/>
  </si>
  <si>
    <t>B8G1X021</t>
  </si>
  <si>
    <t>零售鼓粉盒组品-2B俄罗斯</t>
  </si>
  <si>
    <t>TSGX167</t>
    <phoneticPr fontId="10" type="noConversion"/>
  </si>
  <si>
    <t>B8G1X022</t>
  </si>
  <si>
    <t>随机鼓粉盒组品-临时出货</t>
  </si>
  <si>
    <t>B8G1X077</t>
    <phoneticPr fontId="10" type="noConversion"/>
  </si>
  <si>
    <t>B8G1X077</t>
  </si>
  <si>
    <t>鼓粉盒组品-京东礼品版</t>
  </si>
  <si>
    <t>维持旧料号</t>
    <phoneticPr fontId="1" type="noConversion"/>
  </si>
  <si>
    <t>TSGD271-S1</t>
  </si>
  <si>
    <t>TSGD271-S1</t>
    <phoneticPr fontId="10" type="noConversion"/>
  </si>
  <si>
    <t>TSGD271</t>
  </si>
  <si>
    <t>66-07943-00A-D</t>
  </si>
  <si>
    <t>硒鼓用中箱</t>
  </si>
  <si>
    <t>577*470*365</t>
  </si>
  <si>
    <t>K230/SCP140*3/K230</t>
  </si>
  <si>
    <t>TSGD272-S1</t>
  </si>
  <si>
    <t>TSGD272-S1</t>
    <phoneticPr fontId="10" type="noConversion"/>
  </si>
  <si>
    <t>TSGD272</t>
  </si>
  <si>
    <t>66-07952-00B-D</t>
  </si>
  <si>
    <t>硒鼓用彩盒（CD81-G中文）</t>
  </si>
  <si>
    <t>330*223*110</t>
  </si>
  <si>
    <t>TSGD298-S1</t>
  </si>
  <si>
    <t>TSGD298-S1</t>
    <phoneticPr fontId="10" type="noConversion"/>
  </si>
  <si>
    <t>TSGD298</t>
  </si>
  <si>
    <t>66-07952-01A-D</t>
  </si>
  <si>
    <t>硒鼓用彩盒（CD81Z-G中文）</t>
  </si>
  <si>
    <t>TSGD300</t>
  </si>
  <si>
    <t>TSGD300</t>
    <phoneticPr fontId="10" type="noConversion"/>
  </si>
  <si>
    <t>66-07952-04A-D</t>
  </si>
  <si>
    <t>硒鼓用彩盒（CD81-G英文）</t>
  </si>
  <si>
    <t>TSGD301</t>
  </si>
  <si>
    <t>TSGD301</t>
    <phoneticPr fontId="10" type="noConversion"/>
  </si>
  <si>
    <t>66-07952-03A-D</t>
  </si>
  <si>
    <t>硒鼓用彩盒（CD81Z-G英文）</t>
  </si>
  <si>
    <t>TSGD302</t>
  </si>
  <si>
    <t>TSGD302</t>
    <phoneticPr fontId="10" type="noConversion"/>
  </si>
  <si>
    <t>66-07952-05A-D</t>
  </si>
  <si>
    <t>硒鼓用彩盒（信创多功能中文）</t>
  </si>
  <si>
    <t>K180/SCP100/K160</t>
  </si>
  <si>
    <t>TSGD315</t>
  </si>
  <si>
    <t>TSGD315</t>
    <phoneticPr fontId="10" type="noConversion"/>
  </si>
  <si>
    <t>66-07952-06A-D</t>
  </si>
  <si>
    <t>硒鼓用彩盒（无印刷黄盒）</t>
  </si>
  <si>
    <t>TSGD273-S1</t>
    <phoneticPr fontId="10" type="noConversion"/>
  </si>
  <si>
    <t>TSGD273</t>
  </si>
  <si>
    <t>66-07950-00A-D</t>
  </si>
  <si>
    <t>AIO碳粉盒左缓冲材</t>
  </si>
  <si>
    <t>16.7kg/m³</t>
  </si>
  <si>
    <t>14±5%</t>
  </si>
  <si>
    <t>216*101*70</t>
  </si>
  <si>
    <t>EPS60倍</t>
  </si>
  <si>
    <t>TSGD274-S1</t>
  </si>
  <si>
    <t>TSGD274-S1</t>
    <phoneticPr fontId="10" type="noConversion"/>
  </si>
  <si>
    <t>TSGD274</t>
  </si>
  <si>
    <t>66-07948-00A-D</t>
  </si>
  <si>
    <t>AIO碳粉盒右缓冲材</t>
  </si>
  <si>
    <t>14.5+5%</t>
  </si>
  <si>
    <t>A19Q046</t>
    <phoneticPr fontId="10" type="noConversion"/>
  </si>
  <si>
    <t>A19Q046</t>
  </si>
  <si>
    <t>66-07771-00B-D</t>
  </si>
  <si>
    <t>黑色PET袋，330*300*0.03</t>
  </si>
  <si>
    <t>330*300</t>
  </si>
  <si>
    <t>TSGD286</t>
    <phoneticPr fontId="10" type="noConversion"/>
  </si>
  <si>
    <t>TSGD286</t>
  </si>
  <si>
    <t>66-08020-00A-D</t>
  </si>
  <si>
    <t>硒鼓用中箱内卡</t>
  </si>
  <si>
    <t>1041*330</t>
  </si>
  <si>
    <t>B-F瓦楞纸板</t>
  </si>
  <si>
    <t>K150/SCP110/K150</t>
  </si>
  <si>
    <t>TSGX401</t>
  </si>
  <si>
    <t>TSGX401</t>
    <phoneticPr fontId="10" type="noConversion"/>
  </si>
  <si>
    <t>硒鼓用铭牌标签组件（CD81-G零售中文）</t>
  </si>
  <si>
    <t>TSGX413</t>
  </si>
  <si>
    <t>TSGX413</t>
    <phoneticPr fontId="10" type="noConversion"/>
  </si>
  <si>
    <t>硒鼓用铭牌标签组件（CD81Z-G零售中文）</t>
  </si>
  <si>
    <t>TSGX423</t>
  </si>
  <si>
    <t>TSGX423</t>
    <phoneticPr fontId="10" type="noConversion"/>
  </si>
  <si>
    <t>硒鼓用铭牌标签组件（CD81-G零售英文）</t>
  </si>
  <si>
    <t>TSGX424</t>
  </si>
  <si>
    <t>TSGX424</t>
    <phoneticPr fontId="10" type="noConversion"/>
  </si>
  <si>
    <t>硒鼓用铭牌标签组件（CD81Z-G零售英文）</t>
  </si>
  <si>
    <t>TSGX440</t>
  </si>
  <si>
    <t>TSGX440</t>
    <phoneticPr fontId="10" type="noConversion"/>
  </si>
  <si>
    <t>硒鼓用铭牌标签组件（CD81-G零售俄文）</t>
  </si>
  <si>
    <t>TSGX441</t>
  </si>
  <si>
    <t>TSGX441</t>
    <phoneticPr fontId="10" type="noConversion"/>
  </si>
  <si>
    <t>硒鼓用铭牌标签组件（CD81Z-G零售俄文）</t>
  </si>
  <si>
    <t>TSGX417</t>
    <phoneticPr fontId="10" type="noConversion"/>
  </si>
  <si>
    <t>A69D287-S1</t>
    <phoneticPr fontId="10" type="noConversion"/>
  </si>
  <si>
    <t>A69D289</t>
    <phoneticPr fontId="10" type="noConversion"/>
  </si>
  <si>
    <t>A69D291</t>
  </si>
  <si>
    <t>A69D291</t>
    <phoneticPr fontId="10" type="noConversion"/>
  </si>
  <si>
    <t>硒鼓用铭牌标签纸120*40*R2（海外2）</t>
  </si>
  <si>
    <t>TSGX403</t>
  </si>
  <si>
    <t>TSGX403</t>
    <phoneticPr fontId="10" type="noConversion"/>
  </si>
  <si>
    <t>硒鼓用彩盒标签组件（CD81-G中文）</t>
  </si>
  <si>
    <t>TSGX419</t>
  </si>
  <si>
    <t>TSGX419</t>
    <phoneticPr fontId="10" type="noConversion"/>
  </si>
  <si>
    <t>硒鼓用彩盒标签组件（CD81Z-G中文）</t>
  </si>
  <si>
    <t>TSGX427</t>
  </si>
  <si>
    <t>TSGX427</t>
    <phoneticPr fontId="10" type="noConversion"/>
  </si>
  <si>
    <t>硒鼓用彩盒标签组件（CD81-G英文）</t>
  </si>
  <si>
    <t>TSGX428</t>
  </si>
  <si>
    <t>TSGX428</t>
    <phoneticPr fontId="10" type="noConversion"/>
  </si>
  <si>
    <t>硒鼓用彩盒标签组件（CD81Z-G英文）</t>
  </si>
  <si>
    <t>TSGX442</t>
  </si>
  <si>
    <t>TSGX442</t>
    <phoneticPr fontId="10" type="noConversion"/>
  </si>
  <si>
    <t>硒鼓用彩盒标签组件（CD81-G俄文）</t>
  </si>
  <si>
    <t>TSGX443</t>
  </si>
  <si>
    <t>TSGX443</t>
    <phoneticPr fontId="10" type="noConversion"/>
  </si>
  <si>
    <t>硒鼓用彩盒标签组件（CD81Z-G俄文）</t>
  </si>
  <si>
    <t>B9B1A065</t>
  </si>
  <si>
    <t>B9B1A065</t>
    <phoneticPr fontId="10" type="noConversion"/>
  </si>
  <si>
    <t>硒鼓用彩盒标签组件（京东礼品版）</t>
  </si>
  <si>
    <t>TSGX449</t>
  </si>
  <si>
    <t>TSGX449</t>
    <phoneticPr fontId="10" type="noConversion"/>
  </si>
  <si>
    <t>环保信息标签组件（海外非俄硒鼓）</t>
  </si>
  <si>
    <t>TSGX404</t>
  </si>
  <si>
    <t>TSGX404</t>
    <phoneticPr fontId="10" type="noConversion"/>
  </si>
  <si>
    <t>硒鼓用中箱标签组件</t>
  </si>
  <si>
    <t>TSGX451</t>
  </si>
  <si>
    <t>TSGX451</t>
    <phoneticPr fontId="10" type="noConversion"/>
  </si>
  <si>
    <t>硒鼓用中箱标签组件(海外非俄)</t>
  </si>
  <si>
    <t>TSGD289-S1</t>
  </si>
  <si>
    <t>TSGD289-S1</t>
    <phoneticPr fontId="10" type="noConversion"/>
  </si>
  <si>
    <t>TSGD289</t>
  </si>
  <si>
    <t>66-08031-00A-D</t>
  </si>
  <si>
    <t>防尘盖板1150*940</t>
  </si>
  <si>
    <t>1150*940*5</t>
  </si>
  <si>
    <t>TSGD290-S1</t>
  </si>
  <si>
    <t>TSGD290-S1</t>
    <phoneticPr fontId="10" type="noConversion"/>
  </si>
  <si>
    <t>TSGD290</t>
  </si>
  <si>
    <t>66-08017-07A-D</t>
  </si>
  <si>
    <t>纸护角1154*50*50</t>
  </si>
  <si>
    <t>（50+50）*5*1154</t>
  </si>
  <si>
    <t>A39D318-S1</t>
  </si>
  <si>
    <t>A39D318-S1</t>
    <phoneticPr fontId="10" type="noConversion"/>
  </si>
  <si>
    <t>A39D318</t>
  </si>
  <si>
    <t>66-08017-02A-D</t>
  </si>
  <si>
    <t>纸护角940*50*50</t>
  </si>
  <si>
    <t>（50+50）*5*940</t>
  </si>
  <si>
    <t>TSGD292-S1</t>
  </si>
  <si>
    <t>TSGD292-S1</t>
    <phoneticPr fontId="10" type="noConversion"/>
  </si>
  <si>
    <t>TSGD292</t>
  </si>
  <si>
    <t>66-08017-03A-D</t>
  </si>
  <si>
    <t>纸护角1095*50*50</t>
  </si>
  <si>
    <t>（50+50）*5*1095</t>
  </si>
  <si>
    <t xml:space="preserve"> ●</t>
  </si>
  <si>
    <t>TSGX131</t>
  </si>
  <si>
    <t>TSGX131</t>
    <phoneticPr fontId="10" type="noConversion"/>
  </si>
  <si>
    <t>B8G1X023</t>
  </si>
  <si>
    <t>52-14042-01B-D</t>
  </si>
  <si>
    <t>零售鼓粉盒半组品</t>
  </si>
  <si>
    <t>TSGX168</t>
  </si>
  <si>
    <t>TSGX168</t>
    <phoneticPr fontId="10" type="noConversion"/>
  </si>
  <si>
    <t>B8G1X024</t>
  </si>
  <si>
    <t>零售鼓粉盒半组品(随机临时出货)</t>
  </si>
  <si>
    <t>TSGX169</t>
  </si>
  <si>
    <t>TSGX169</t>
    <phoneticPr fontId="10" type="noConversion"/>
  </si>
  <si>
    <t>B8G1X025</t>
  </si>
  <si>
    <t>粉盒模组:泰山(随机临时出货)</t>
  </si>
  <si>
    <t>TSGX133</t>
  </si>
  <si>
    <t>TSGX133</t>
    <phoneticPr fontId="10" type="noConversion"/>
  </si>
  <si>
    <t>B8G1X026</t>
  </si>
  <si>
    <t>52-14023-01B-D</t>
  </si>
  <si>
    <t>511Q5013-S1</t>
    <phoneticPr fontId="10" type="noConversion"/>
  </si>
  <si>
    <t/>
  </si>
  <si>
    <t>511Q5014-S1</t>
    <phoneticPr fontId="10" type="noConversion"/>
  </si>
  <si>
    <t>411Q4001</t>
    <phoneticPr fontId="10" type="noConversion"/>
  </si>
  <si>
    <t>413Q4003</t>
    <phoneticPr fontId="10" type="noConversion"/>
  </si>
  <si>
    <t>112Q3081-S1</t>
    <phoneticPr fontId="10" type="noConversion"/>
  </si>
  <si>
    <t>211Q0301</t>
    <phoneticPr fontId="10" type="noConversion"/>
  </si>
  <si>
    <t>TSGD134</t>
    <phoneticPr fontId="10" type="noConversion"/>
  </si>
  <si>
    <t>A14D007</t>
  </si>
  <si>
    <t>A14P029</t>
    <phoneticPr fontId="10" type="noConversion"/>
  </si>
  <si>
    <t>A14D008</t>
    <phoneticPr fontId="10" type="noConversion"/>
  </si>
  <si>
    <t>TSGR121</t>
    <phoneticPr fontId="10" type="noConversion"/>
  </si>
  <si>
    <t>TSGR121</t>
    <phoneticPr fontId="1" type="noConversion"/>
  </si>
  <si>
    <t>寿命由1500页提升到1.5万页</t>
  </si>
  <si>
    <t>A14P030</t>
    <phoneticPr fontId="10" type="noConversion"/>
  </si>
  <si>
    <t>A14D009</t>
    <phoneticPr fontId="10" type="noConversion"/>
  </si>
  <si>
    <t>A14D010</t>
    <phoneticPr fontId="10" type="noConversion"/>
  </si>
  <si>
    <t>TSGD135</t>
    <phoneticPr fontId="10" type="noConversion"/>
  </si>
  <si>
    <t>TSGD136</t>
    <phoneticPr fontId="10" type="noConversion"/>
  </si>
  <si>
    <t>A14D017</t>
    <phoneticPr fontId="10" type="noConversion"/>
  </si>
  <si>
    <t>TSGD137</t>
    <phoneticPr fontId="10" type="noConversion"/>
  </si>
  <si>
    <t>厚度有0.188mm变为0.1mm</t>
  </si>
  <si>
    <t>A14C021</t>
    <phoneticPr fontId="10" type="noConversion"/>
  </si>
  <si>
    <t>A14M011</t>
    <phoneticPr fontId="10" type="noConversion"/>
  </si>
  <si>
    <t>TSGX125</t>
    <phoneticPr fontId="10" type="noConversion"/>
  </si>
  <si>
    <t>TSGP123-M1</t>
    <phoneticPr fontId="10" type="noConversion"/>
  </si>
  <si>
    <t>精密结构件</t>
  </si>
  <si>
    <t>TSGP124</t>
    <phoneticPr fontId="10" type="noConversion"/>
  </si>
  <si>
    <t>TSGX126</t>
    <phoneticPr fontId="10" type="noConversion"/>
  </si>
  <si>
    <t>TSGP125</t>
    <phoneticPr fontId="10" type="noConversion"/>
  </si>
  <si>
    <t>TSGD130-S1</t>
    <phoneticPr fontId="10" type="noConversion"/>
  </si>
  <si>
    <t>长PET片换成小片</t>
  </si>
  <si>
    <t>TSGD706-S1</t>
    <phoneticPr fontId="10" type="noConversion"/>
  </si>
  <si>
    <t>TSGP144</t>
    <phoneticPr fontId="10" type="noConversion"/>
  </si>
  <si>
    <t>和abc相同。</t>
  </si>
  <si>
    <t>TSGP143</t>
    <phoneticPr fontId="10" type="noConversion"/>
  </si>
  <si>
    <t>TSGP142</t>
    <phoneticPr fontId="10" type="noConversion"/>
  </si>
  <si>
    <t>A14M015</t>
    <phoneticPr fontId="10" type="noConversion"/>
  </si>
  <si>
    <t>A14M016</t>
    <phoneticPr fontId="10" type="noConversion"/>
  </si>
  <si>
    <t>TSGR122</t>
    <phoneticPr fontId="10" type="noConversion"/>
  </si>
  <si>
    <t>TSGP145</t>
    <phoneticPr fontId="10" type="noConversion"/>
  </si>
  <si>
    <t>A14P038</t>
    <phoneticPr fontId="10" type="noConversion"/>
  </si>
  <si>
    <t>该齿轮EVT1组装好像没被TSGP145压住</t>
  </si>
  <si>
    <t>TSGP126</t>
    <phoneticPr fontId="10" type="noConversion"/>
  </si>
  <si>
    <t>EVT1用量产件</t>
  </si>
  <si>
    <t>TSGP127</t>
    <phoneticPr fontId="10" type="noConversion"/>
  </si>
  <si>
    <t>EVT2用量产件</t>
  </si>
  <si>
    <t>TSGP128</t>
    <phoneticPr fontId="10" type="noConversion"/>
  </si>
  <si>
    <t>EVT3用量产件</t>
  </si>
  <si>
    <t>A14P041</t>
    <phoneticPr fontId="10" type="noConversion"/>
  </si>
  <si>
    <t>EVT4用量产件</t>
  </si>
  <si>
    <t>A14P043</t>
    <phoneticPr fontId="10" type="noConversion"/>
  </si>
  <si>
    <t>TSGP131</t>
    <phoneticPr fontId="10" type="noConversion"/>
  </si>
  <si>
    <t>新增连接密封</t>
  </si>
  <si>
    <t>TSGD132-S1</t>
    <phoneticPr fontId="10" type="noConversion"/>
  </si>
  <si>
    <t>TSGD133</t>
    <phoneticPr fontId="10" type="noConversion"/>
  </si>
  <si>
    <t>TSGD703-S1</t>
    <phoneticPr fontId="10" type="noConversion"/>
  </si>
  <si>
    <t>TSGD705</t>
    <phoneticPr fontId="10" type="noConversion"/>
  </si>
  <si>
    <t>TSGT144</t>
    <phoneticPr fontId="10" type="noConversion"/>
  </si>
  <si>
    <t>改善塑料高温问题</t>
  </si>
  <si>
    <t>TSGP149</t>
    <phoneticPr fontId="10" type="noConversion"/>
  </si>
  <si>
    <t>与胶囊的传动</t>
  </si>
  <si>
    <t>TSGP148</t>
    <phoneticPr fontId="10" type="noConversion"/>
  </si>
  <si>
    <t>TSGP147</t>
    <phoneticPr fontId="10" type="noConversion"/>
  </si>
  <si>
    <t>TSGP707</t>
    <phoneticPr fontId="10" type="noConversion"/>
  </si>
  <si>
    <t>TSGX127</t>
    <phoneticPr fontId="10" type="noConversion"/>
  </si>
  <si>
    <t>A11P100</t>
    <phoneticPr fontId="10" type="noConversion"/>
  </si>
  <si>
    <t>与胶囊螺丝共用</t>
  </si>
  <si>
    <t>A14S013</t>
    <phoneticPr fontId="10" type="noConversion"/>
  </si>
  <si>
    <t>A14R007</t>
    <phoneticPr fontId="10" type="noConversion"/>
  </si>
  <si>
    <t>寿命由1万变为1.5万</t>
  </si>
  <si>
    <t>A14D018</t>
    <phoneticPr fontId="10" type="noConversion"/>
  </si>
  <si>
    <t>A14P045</t>
    <phoneticPr fontId="10" type="noConversion"/>
  </si>
  <si>
    <t>A14P046</t>
    <phoneticPr fontId="10" type="noConversion"/>
  </si>
  <si>
    <t>TSGD138</t>
    <phoneticPr fontId="10" type="noConversion"/>
  </si>
  <si>
    <t>TSGD139</t>
    <phoneticPr fontId="10" type="noConversion"/>
  </si>
  <si>
    <t>A14D021</t>
    <phoneticPr fontId="10" type="noConversion"/>
  </si>
  <si>
    <t>A14D023</t>
    <phoneticPr fontId="10" type="noConversion"/>
  </si>
  <si>
    <t>A14D024</t>
    <phoneticPr fontId="10" type="noConversion"/>
  </si>
  <si>
    <t>A14D025</t>
    <phoneticPr fontId="10" type="noConversion"/>
  </si>
  <si>
    <t>TSGP134-M1</t>
    <phoneticPr fontId="10" type="noConversion"/>
  </si>
  <si>
    <t>TSGP706-M1</t>
    <phoneticPr fontId="10" type="noConversion"/>
  </si>
  <si>
    <t>A34M001</t>
    <phoneticPr fontId="10" type="noConversion"/>
  </si>
  <si>
    <t>A14C004</t>
    <phoneticPr fontId="10" type="noConversion"/>
  </si>
  <si>
    <t>TSGX128</t>
    <phoneticPr fontId="10" type="noConversion"/>
  </si>
  <si>
    <t>TSGM125</t>
    <phoneticPr fontId="10" type="noConversion"/>
  </si>
  <si>
    <t>TSGP135</t>
    <phoneticPr fontId="10" type="noConversion"/>
  </si>
  <si>
    <t>TSGP136-M1</t>
    <phoneticPr fontId="10" type="noConversion"/>
  </si>
  <si>
    <t>连接部分全部新规</t>
  </si>
  <si>
    <t>112Q3081-S2</t>
  </si>
  <si>
    <t>112Q3081-S2</t>
    <phoneticPr fontId="10" type="noConversion"/>
  </si>
  <si>
    <t>TSGP137</t>
    <phoneticPr fontId="10" type="noConversion"/>
  </si>
  <si>
    <t>TSGS123-S1</t>
    <phoneticPr fontId="10" type="noConversion"/>
  </si>
  <si>
    <t>TSGS124-S1</t>
    <phoneticPr fontId="10" type="noConversion"/>
  </si>
  <si>
    <t>TSGS701</t>
    <phoneticPr fontId="10" type="noConversion"/>
  </si>
  <si>
    <t>TSGS702</t>
    <phoneticPr fontId="10" type="noConversion"/>
  </si>
  <si>
    <t>TSGR124-S1</t>
    <phoneticPr fontId="10" type="noConversion"/>
  </si>
  <si>
    <t>TSGT121</t>
    <phoneticPr fontId="10" type="noConversion"/>
  </si>
  <si>
    <t>TSGD701</t>
    <phoneticPr fontId="10" type="noConversion"/>
  </si>
  <si>
    <t>TSGD702</t>
    <phoneticPr fontId="10" type="noConversion"/>
  </si>
  <si>
    <t>威海工厂</t>
  </si>
  <si>
    <t>激光单功能一体机
 CV81Z-LDP-220</t>
  </si>
  <si>
    <t>品创编码试产</t>
  </si>
  <si>
    <t>48002685</t>
  </si>
  <si>
    <t>品创编码量产</t>
  </si>
  <si>
    <t>48002686</t>
  </si>
  <si>
    <t>PLM料号</t>
  </si>
  <si>
    <t>信创单功能版
30PPM</t>
  </si>
  <si>
    <t>B8C1XA16</t>
  </si>
  <si>
    <t>使用新料号</t>
  </si>
  <si>
    <t>本体构造系:泰山:总组立，信创(不带WiFi)</t>
  </si>
  <si>
    <t>B8C1XA20</t>
  </si>
  <si>
    <t>B8C1XA20</t>
    <phoneticPr fontId="1" type="noConversion"/>
  </si>
  <si>
    <t>维持原料号，仅去后缀</t>
  </si>
  <si>
    <t>维持原料号</t>
  </si>
  <si>
    <t>L6C1SA01</t>
  </si>
  <si>
    <t>压簧: 上盖按钮弹起:P</t>
  </si>
  <si>
    <t>维持旧料号不变</t>
  </si>
  <si>
    <t>取消后缀</t>
  </si>
  <si>
    <t>高温件</t>
  </si>
  <si>
    <t>B8C1X031</t>
  </si>
  <si>
    <t>海外电源板组件</t>
  </si>
  <si>
    <t>保持不变</t>
  </si>
  <si>
    <t>k</t>
  </si>
  <si>
    <t>维持原料号不变</t>
  </si>
  <si>
    <t>TSEE280-S1</t>
  </si>
  <si>
    <t>E2F10006</t>
  </si>
  <si>
    <t>XC_SFP_HARNESS_TS_OCP</t>
  </si>
  <si>
    <t>E5P10003</t>
  </si>
  <si>
    <t>TS,PSU,A_SOURCE,OVERSEAS,安规改善</t>
  </si>
  <si>
    <t>TSCD514</t>
  </si>
  <si>
    <t>操作指示说明标签（中文）</t>
  </si>
  <si>
    <t>65*36*R1.5</t>
  </si>
  <si>
    <t>TSCD516</t>
  </si>
  <si>
    <t>P3G1S002</t>
  </si>
  <si>
    <t>维持旧料号不变ECR No.TS2207488</t>
  </si>
  <si>
    <t>粉盒更换指引标签：单功能信创</t>
  </si>
  <si>
    <t>324.8*65</t>
  </si>
  <si>
    <t>维持原料号，去后缀</t>
  </si>
  <si>
    <t>L6K1PA02</t>
    <phoneticPr fontId="1" type="noConversion"/>
  </si>
  <si>
    <t>L6K1PA02,R2K1PA02替代关系</t>
    <phoneticPr fontId="1" type="noConversion"/>
  </si>
  <si>
    <t>TSCP505-10-M1-1</t>
  </si>
  <si>
    <t>R2K1PA02</t>
  </si>
  <si>
    <t>临时用只改图</t>
  </si>
  <si>
    <t>SFP下盖-灰-金发料</t>
  </si>
  <si>
    <t xml:space="preserve">灰色 F5A-G0082  </t>
  </si>
  <si>
    <t>L6K1PA04,R2K1PA04替代关系</t>
  </si>
  <si>
    <t>TSCP504-10-M1-1</t>
  </si>
  <si>
    <t>R2K1PA04</t>
  </si>
  <si>
    <t>L6K1PA04,R2K1PA04替代关系</t>
    <phoneticPr fontId="1" type="noConversion"/>
  </si>
  <si>
    <t>L</t>
  </si>
  <si>
    <t>SFP后盖-灰-金发料</t>
  </si>
  <si>
    <t>灰色  F5A-G0081</t>
  </si>
  <si>
    <t>54-20118-02A-D</t>
  </si>
  <si>
    <t>54-20120-02A-D</t>
  </si>
  <si>
    <t>54-20117-01A-D</t>
  </si>
  <si>
    <t>卓美磁业</t>
  </si>
  <si>
    <t xml:space="preserve">TSCQ500-S1 </t>
  </si>
  <si>
    <t xml:space="preserve">L6K1DA01  </t>
  </si>
  <si>
    <t>/</t>
  </si>
  <si>
    <t>L6K1DA01</t>
  </si>
  <si>
    <t>logo-PET 丝印</t>
  </si>
  <si>
    <t>PET 丝印</t>
  </si>
  <si>
    <t>TSCP513-10-M1-1</t>
  </si>
  <si>
    <t>R2K1PA06</t>
    <phoneticPr fontId="1" type="noConversion"/>
  </si>
  <si>
    <t>R2K1PA06,L6K1PA08替代关系</t>
    <phoneticPr fontId="1" type="noConversion"/>
  </si>
  <si>
    <t>SFP前盖-灰-金发料</t>
  </si>
  <si>
    <t>L6K1PA08</t>
    <phoneticPr fontId="1" type="noConversion"/>
  </si>
  <si>
    <t>54-20123-03A-D</t>
  </si>
  <si>
    <t xml:space="preserve">TSCP536 </t>
  </si>
  <si>
    <t>TSCP536</t>
  </si>
  <si>
    <t>铰链：左上盖-SFP</t>
  </si>
  <si>
    <t xml:space="preserve">111Q3083 </t>
  </si>
  <si>
    <t>TSCX505</t>
  </si>
  <si>
    <t>TSCX505-10</t>
  </si>
  <si>
    <t>B8K1XA13</t>
  </si>
  <si>
    <t>52-14460-00A-D</t>
  </si>
  <si>
    <t>组立：SFP上盖-信创版</t>
  </si>
  <si>
    <t>TSCP530-10</t>
  </si>
  <si>
    <t>L6K1PA09</t>
  </si>
  <si>
    <t>NDTSCP530</t>
  </si>
  <si>
    <t>上盖：单功能-信创版：阿尔法</t>
  </si>
  <si>
    <t>360.7×314.97×68</t>
  </si>
  <si>
    <t>T1K00001</t>
  </si>
  <si>
    <t>TSCP531-10</t>
  </si>
  <si>
    <t>L6K1PA11</t>
  </si>
  <si>
    <t>装饰盖：单功能-信创版：阿尔法</t>
  </si>
  <si>
    <t>355.7×148×12.5</t>
  </si>
  <si>
    <t>T1K00002</t>
  </si>
  <si>
    <t>TSCP532</t>
  </si>
  <si>
    <t>单功能机-上盖解锁按键</t>
  </si>
  <si>
    <t>17×17×42.5</t>
  </si>
  <si>
    <t>TSCP533</t>
  </si>
  <si>
    <t>取消及配置按键</t>
  </si>
  <si>
    <t>57×37×8</t>
  </si>
  <si>
    <t>TSCP534</t>
  </si>
  <si>
    <t>导光柱</t>
  </si>
  <si>
    <t>7.7×72.7×7.75</t>
  </si>
  <si>
    <t>乳白色半透 DMC9WT-G092</t>
  </si>
  <si>
    <t>TSCP535</t>
  </si>
  <si>
    <t>OCP板保护罩</t>
  </si>
  <si>
    <t>45×210×12</t>
  </si>
  <si>
    <t>TSCD511</t>
  </si>
  <si>
    <t>指示灯ESD泡棉</t>
  </si>
  <si>
    <t xml:space="preserve">9448HK </t>
  </si>
  <si>
    <t>TSCD512</t>
  </si>
  <si>
    <t>OCP保护罩ESD泡棉</t>
  </si>
  <si>
    <t>PET+3M9448HK</t>
  </si>
  <si>
    <t>0.2PSR+3M9448HK</t>
  </si>
  <si>
    <t>NANOCELL、3M</t>
  </si>
  <si>
    <t>A31P015</t>
  </si>
  <si>
    <t>排纸压板：SF（黑）</t>
  </si>
  <si>
    <t>34*32*12.8</t>
  </si>
  <si>
    <t>B8K1XA15</t>
  </si>
  <si>
    <t>组立：SFP上盖电子组立 信创</t>
  </si>
  <si>
    <t>TSEE290-S1</t>
  </si>
  <si>
    <t>E5L10008</t>
  </si>
  <si>
    <t>XC,TS,SFP OCP Board,配置1</t>
  </si>
  <si>
    <t>L6EM0001</t>
  </si>
  <si>
    <t>新增替代料验证</t>
  </si>
  <si>
    <t>电磁离合器：30齿(新增替代料)</t>
  </si>
  <si>
    <t>TSDX045</t>
  </si>
  <si>
    <t>TSDX042</t>
    <phoneticPr fontId="1" type="noConversion"/>
  </si>
  <si>
    <t xml:space="preserve">B8D1X004
</t>
    <phoneticPr fontId="1" type="noConversion"/>
  </si>
  <si>
    <t>54-20136-00A-D</t>
  </si>
  <si>
    <t>230*50*135</t>
  </si>
  <si>
    <t>自然本色</t>
  </si>
  <si>
    <t>一品</t>
  </si>
  <si>
    <t>一品（NMB）</t>
  </si>
  <si>
    <t>维持原料号不变，仅去后缀</t>
  </si>
  <si>
    <t>维持旧料料号，取消后缀</t>
  </si>
  <si>
    <t>A14M011-S1</t>
  </si>
  <si>
    <t>A14R007-S1</t>
  </si>
  <si>
    <t>A14C004-S1</t>
  </si>
  <si>
    <t>维持原料号一供/二供统一通纸</t>
  </si>
  <si>
    <t>A14R004-S1</t>
  </si>
  <si>
    <t>A14R004</t>
    <phoneticPr fontId="1" type="noConversion"/>
  </si>
  <si>
    <t>B8P1XS02</t>
  </si>
  <si>
    <t>TSPX061-10-SFP</t>
  </si>
  <si>
    <t>给纸模组:P:总组立 SFP 灰色</t>
  </si>
  <si>
    <t>B8P1XS03</t>
  </si>
  <si>
    <t>TSPX062-SFP</t>
  </si>
  <si>
    <t>取纸机构：组立 SFP</t>
  </si>
  <si>
    <t>B8P1XS05</t>
  </si>
  <si>
    <t>TSPX063-10-SFP</t>
  </si>
  <si>
    <t>给纸盒: 组立 ：灰色</t>
  </si>
  <si>
    <t>R2P1P002</t>
  </si>
  <si>
    <t>TSPP064-10-M2-1</t>
  </si>
  <si>
    <t>给纸盒底座</t>
  </si>
  <si>
    <t>366.01*314.995914*46.150226</t>
  </si>
  <si>
    <t>灰色F5A-G0081</t>
  </si>
  <si>
    <t>P3G1S003</t>
  </si>
  <si>
    <t>纸盒装纸指引标签：单功能</t>
  </si>
  <si>
    <t>R2P1P004</t>
  </si>
  <si>
    <t>TSPP065-20-M1-1</t>
  </si>
  <si>
    <t>导纸板：右</t>
  </si>
  <si>
    <t>R2P1P006</t>
  </si>
  <si>
    <t>TSPP066-20-M1-1</t>
  </si>
  <si>
    <t>导纸板：左</t>
  </si>
  <si>
    <t>New</t>
  </si>
  <si>
    <t>R2P1P008</t>
  </si>
  <si>
    <t>TSPP077-10-1</t>
  </si>
  <si>
    <t>给纸盒延长板 NEW</t>
  </si>
  <si>
    <t>R2P1P010</t>
  </si>
  <si>
    <t>A33P070-20-M1-1</t>
  </si>
  <si>
    <t>给纸盒挡纸板</t>
  </si>
  <si>
    <t>只改图</t>
  </si>
  <si>
    <t>中间搬送</t>
    <phoneticPr fontId="1" type="noConversion"/>
  </si>
  <si>
    <t>L6F1E001,L6F1E002替代关系</t>
    <phoneticPr fontId="1" type="noConversion"/>
  </si>
  <si>
    <t>一二供合一个料号</t>
  </si>
  <si>
    <t>TSEX254</t>
  </si>
  <si>
    <t>TSEX254</t>
    <phoneticPr fontId="1" type="noConversion"/>
  </si>
  <si>
    <t>B8C1XA62</t>
    <phoneticPr fontId="1" type="noConversion"/>
  </si>
  <si>
    <t>更新新料号</t>
  </si>
  <si>
    <t>TSEE291-S1</t>
  </si>
  <si>
    <t>E5C10021</t>
  </si>
  <si>
    <t>E5C10021,E5C10022替代</t>
  </si>
  <si>
    <t>XC,SFP,Controller,打印,网络,双面,30PPM,220V,配置1</t>
  </si>
  <si>
    <t>TSEE291-S2</t>
  </si>
  <si>
    <t>E5C10022</t>
  </si>
  <si>
    <t>XC,SFP,Controller,打印,网络,双面,30PPM,220V,配置2</t>
  </si>
  <si>
    <t>TSTX404</t>
  </si>
  <si>
    <t>B9A1A036</t>
  </si>
  <si>
    <t>包装模组：总模组(CV81Z-LDP中文）</t>
  </si>
  <si>
    <t>使用新料号 ECR No.TS2205441</t>
  </si>
  <si>
    <t>TSTD416</t>
  </si>
  <si>
    <t>快速安装指南（CV81Z-LDP中文）</t>
  </si>
  <si>
    <t>210*148.5</t>
  </si>
  <si>
    <t>未出图</t>
  </si>
  <si>
    <t>TSTD425</t>
  </si>
  <si>
    <t>P5E1A004</t>
  </si>
  <si>
    <t>CD-ROM（CV81Z-LDP中文）</t>
  </si>
  <si>
    <t>125*125*1.3</t>
  </si>
  <si>
    <t>TSTX418</t>
  </si>
  <si>
    <t>整机用铭牌标签组件（CV81Z-LDP中文）</t>
  </si>
  <si>
    <t>TSTD403-S1</t>
  </si>
  <si>
    <t>TSTD403</t>
  </si>
  <si>
    <t>缓冲EPS：SFP（左）</t>
  </si>
  <si>
    <t>89.5(-4%,+12%)</t>
  </si>
  <si>
    <t>407*334*100</t>
  </si>
  <si>
    <t>TSTD404-S1</t>
  </si>
  <si>
    <t>TSTD404</t>
  </si>
  <si>
    <t>缓冲EPS：SFP（右）</t>
  </si>
  <si>
    <t>TSTD443</t>
  </si>
  <si>
    <t>PE袋：SFP</t>
  </si>
  <si>
    <t>(450+150*2)*650</t>
  </si>
  <si>
    <t>TSTD402-S1</t>
  </si>
  <si>
    <t>TSTD402</t>
  </si>
  <si>
    <t>包装外箱（CV81Z-LDP)</t>
  </si>
  <si>
    <t>480*425*360</t>
  </si>
  <si>
    <t>TSTD436</t>
  </si>
  <si>
    <t>中国能源标贴(CV81Z-LDP)</t>
  </si>
  <si>
    <t>TSTX421</t>
  </si>
  <si>
    <t>整机用彩箱标签组件（CV81Z-LDP中文）</t>
  </si>
  <si>
    <t>TSTD475-S1</t>
  </si>
  <si>
    <t>TSTD475</t>
  </si>
  <si>
    <t>纸护角1440*50*50</t>
  </si>
  <si>
    <t>（50+50）*5*1440</t>
  </si>
  <si>
    <t>威海傲正代木</t>
  </si>
  <si>
    <t>CD81Z-G
信创单机版</t>
  </si>
  <si>
    <t>鼓粉盒TSLD81
（适用于CV81Z-LDP）</t>
  </si>
  <si>
    <t>采购
比例</t>
  </si>
  <si>
    <t>TSGX142</t>
  </si>
  <si>
    <t>B8G1X046</t>
  </si>
  <si>
    <t>零售鼓粉盒组品-XCP</t>
  </si>
  <si>
    <t>TSGD302-S1</t>
  </si>
  <si>
    <t>TSGD273-S1</t>
  </si>
  <si>
    <t>TSGD273-S1</t>
    <phoneticPr fontId="1" type="noConversion"/>
  </si>
  <si>
    <t>TSGD274-S1</t>
    <phoneticPr fontId="1" type="noConversion"/>
  </si>
  <si>
    <t>A14M011</t>
    <phoneticPr fontId="1" type="noConversion"/>
  </si>
  <si>
    <t>A14P041</t>
    <phoneticPr fontId="1" type="noConversion"/>
  </si>
  <si>
    <t>A14R007</t>
    <phoneticPr fontId="1" type="noConversion"/>
  </si>
  <si>
    <t>大振</t>
  </si>
  <si>
    <t>A14C004</t>
    <phoneticPr fontId="1" type="noConversion"/>
  </si>
  <si>
    <t>鼎诚盛</t>
  </si>
  <si>
    <t>CD81Z-F
信创单功能版</t>
  </si>
  <si>
    <t>改图&amp;修模</t>
  </si>
  <si>
    <t>胶囊粉筒TSLT81
（适用于CV81Z-LDP）</t>
  </si>
  <si>
    <t>TSGX146</t>
  </si>
  <si>
    <t>B8G1X032</t>
  </si>
  <si>
    <t>35-00323-88A-D</t>
  </si>
  <si>
    <t>组品：零售胶囊-XCP</t>
  </si>
  <si>
    <t>TSGD306-S1</t>
  </si>
  <si>
    <t>66-07951-03A-D</t>
  </si>
  <si>
    <t>TSGD283-S1</t>
  </si>
  <si>
    <t>TSGD284-S1</t>
  </si>
  <si>
    <t>改图/修模</t>
  </si>
  <si>
    <t>TSGD145</t>
  </si>
  <si>
    <t>TSGD140</t>
  </si>
  <si>
    <t>序号
号</t>
  </si>
  <si>
    <t>单元</t>
  </si>
  <si>
    <t>加工种类</t>
  </si>
  <si>
    <t>密度（g/cm3)</t>
  </si>
  <si>
    <t>M1模具号</t>
    <phoneticPr fontId="1" type="noConversion"/>
  </si>
  <si>
    <t>M1模具供应商</t>
    <phoneticPr fontId="1" type="noConversion"/>
  </si>
  <si>
    <t>M2模具号</t>
    <phoneticPr fontId="1" type="noConversion"/>
  </si>
  <si>
    <t>M2模具供应商</t>
    <phoneticPr fontId="1" type="noConversion"/>
  </si>
  <si>
    <t>M3模具号</t>
  </si>
  <si>
    <t>M3模具供应商</t>
  </si>
  <si>
    <t>M4模具号</t>
  </si>
  <si>
    <t>M4模具供应商</t>
  </si>
  <si>
    <t>PIC</t>
  </si>
  <si>
    <t>状态</t>
  </si>
  <si>
    <t>标准化名称</t>
  </si>
  <si>
    <t>旧料号查重</t>
  </si>
  <si>
    <t>新料号查重</t>
  </si>
  <si>
    <t>ABC+L</t>
  </si>
  <si>
    <t>PCU：同捆：总组立</t>
  </si>
  <si>
    <t>ABC+C</t>
  </si>
  <si>
    <t>LT100</t>
  </si>
  <si>
    <t>—</t>
    <phoneticPr fontId="1" type="noConversion"/>
  </si>
  <si>
    <t>LD100</t>
  </si>
  <si>
    <t>墨粉盒LT100</t>
  </si>
  <si>
    <t>LT100H</t>
  </si>
  <si>
    <t>硒鼓LD100</t>
  </si>
  <si>
    <t>MIC</t>
  </si>
  <si>
    <t>墨粉盒LT260SH</t>
  </si>
  <si>
    <t>硒鼓LD260S</t>
  </si>
  <si>
    <t>墨粉盒LT230SH</t>
  </si>
  <si>
    <t>硒鼓LD230S</t>
  </si>
  <si>
    <t>墨粉盒LT330SH</t>
  </si>
  <si>
    <t>硒鼓LD330S</t>
  </si>
  <si>
    <t>LT331SH</t>
  </si>
  <si>
    <t>LD331S</t>
  </si>
  <si>
    <t>LT100三支装</t>
  </si>
  <si>
    <t>硒鼓LD3320</t>
  </si>
  <si>
    <t>墨粉盒LT2620H</t>
  </si>
  <si>
    <t>硒鼓LD2620</t>
  </si>
  <si>
    <t>LT3330H</t>
  </si>
  <si>
    <t>LD3320</t>
  </si>
  <si>
    <t>ABC+</t>
  </si>
  <si>
    <t>墨粉盒GT1000</t>
  </si>
  <si>
    <t>墨粉盒LT3320SH</t>
  </si>
  <si>
    <t>墨粉盒GT2600</t>
  </si>
  <si>
    <t>墨粉盒GT3300</t>
  </si>
  <si>
    <t>GT1000</t>
  </si>
  <si>
    <t>GT2600</t>
  </si>
  <si>
    <t>GT3300</t>
  </si>
  <si>
    <t>LT3320SH</t>
  </si>
  <si>
    <t>硒鼓GD1000</t>
  </si>
  <si>
    <t>硒鼓GD2600</t>
  </si>
  <si>
    <t>硒鼓GD3300</t>
  </si>
  <si>
    <t>GD1000</t>
  </si>
  <si>
    <t>GD2600</t>
  </si>
  <si>
    <t>GD3300</t>
  </si>
  <si>
    <t>TSGM124</t>
  </si>
  <si>
    <t>AIO组品检查片</t>
  </si>
  <si>
    <t>15.8x2.6x6.5</t>
  </si>
  <si>
    <t>已取消</t>
  </si>
  <si>
    <t>TSGX154</t>
  </si>
  <si>
    <t>组品：鼓粉盒与胶囊-俄罗斯</t>
  </si>
  <si>
    <t>TSGX155</t>
  </si>
  <si>
    <t>鼓粉盒组品--俄罗斯</t>
  </si>
  <si>
    <t>胶囊粉筒</t>
  </si>
  <si>
    <t>TSGX156</t>
  </si>
  <si>
    <t>组品：胶囊组件-俄罗斯</t>
  </si>
  <si>
    <t>250*120*10</t>
  </si>
  <si>
    <t>TSPP064-00</t>
  </si>
  <si>
    <t>TSPP064-10</t>
  </si>
  <si>
    <t>TSPP065-10</t>
  </si>
  <si>
    <t>TSPP065-20</t>
  </si>
  <si>
    <t>TSPP066-10</t>
  </si>
  <si>
    <t>TSPP066-20</t>
  </si>
  <si>
    <t>外壳系</t>
  </si>
  <si>
    <t>重复专用（勿删）</t>
  </si>
  <si>
    <t>111Q2061</t>
  </si>
  <si>
    <t>塑料自攻ScrewＭ２</t>
  </si>
  <si>
    <t>111Q3081-S1</t>
    <phoneticPr fontId="1" type="noConversion"/>
  </si>
  <si>
    <t>111Q3082</t>
  </si>
  <si>
    <t>十字槽塑胶用自攻牙螺钉:3×8，AIO</t>
  </si>
  <si>
    <t>废弃？</t>
  </si>
  <si>
    <t>111Q3084</t>
  </si>
  <si>
    <t>十字槽塑胶用自攻牙螺钉:3×8，AIO，不锈钢SUS304</t>
  </si>
  <si>
    <t>221Q1632</t>
  </si>
  <si>
    <t>打包带铁扣</t>
  </si>
  <si>
    <t>t=0.25mm</t>
  </si>
  <si>
    <t>28*18*5</t>
    <phoneticPr fontId="1" type="noConversion"/>
  </si>
  <si>
    <t>银色</t>
    <phoneticPr fontId="1" type="noConversion"/>
  </si>
  <si>
    <t>镀锌板</t>
    <phoneticPr fontId="1" type="noConversion"/>
  </si>
  <si>
    <t>222Q0201</t>
  </si>
  <si>
    <t>E环：φ2</t>
  </si>
  <si>
    <t>222Q0251</t>
  </si>
  <si>
    <t>E形卡环:2.5</t>
  </si>
  <si>
    <t>PCU</t>
  </si>
  <si>
    <t>222Q0351</t>
  </si>
  <si>
    <t>E环：φ3.5×φ8×0.6</t>
  </si>
  <si>
    <t>222Q0401</t>
  </si>
  <si>
    <t>E环：φ4</t>
  </si>
  <si>
    <t>姜晓欢</t>
  </si>
  <si>
    <t>A32C033</t>
  </si>
  <si>
    <t>单面驱动钣金组件：领像</t>
  </si>
  <si>
    <t>180*50*105</t>
  </si>
  <si>
    <t>A32C043</t>
  </si>
  <si>
    <t>双面驱动钣金组件：领像</t>
  </si>
  <si>
    <t>D52C043</t>
  </si>
  <si>
    <t>B8D1XBD5</t>
  </si>
  <si>
    <t>驱动钣金支架组件：双面：丽江</t>
  </si>
  <si>
    <t>413Q4002</t>
  </si>
  <si>
    <t>导电油：GE-676</t>
  </si>
  <si>
    <t>Floil</t>
  </si>
  <si>
    <t>414Q4001</t>
  </si>
  <si>
    <t>耐高温润滑油：S552R</t>
  </si>
  <si>
    <t>NOK</t>
  </si>
  <si>
    <t>5000*15</t>
    <phoneticPr fontId="1" type="noConversion"/>
  </si>
  <si>
    <t>浅蓝色</t>
    <phoneticPr fontId="1" type="noConversion"/>
  </si>
  <si>
    <t>MOPP</t>
    <phoneticPr fontId="1" type="noConversion"/>
  </si>
  <si>
    <t>No.64293</t>
    <phoneticPr fontId="1" type="noConversion"/>
  </si>
  <si>
    <t>TESA</t>
    <phoneticPr fontId="1" type="noConversion"/>
  </si>
  <si>
    <t>511Q5003</t>
  </si>
  <si>
    <t>PP打包带13mm</t>
  </si>
  <si>
    <t>0.7±0.1</t>
    <phoneticPr fontId="1" type="noConversion"/>
  </si>
  <si>
    <t>13*0.7*1000M/RL</t>
  </si>
  <si>
    <t>511Q5004</t>
  </si>
  <si>
    <t>Tape,Paper,33*t0.1,124g,RoHS</t>
  </si>
  <si>
    <t>511Q5006</t>
  </si>
  <si>
    <t>测试用纸：A4,70g,三星蓝旗舰</t>
  </si>
  <si>
    <t>A11D005</t>
  </si>
  <si>
    <t>贴片:ECB</t>
  </si>
  <si>
    <t>贴片:风扇</t>
  </si>
  <si>
    <t>橡胶垫脚</t>
  </si>
  <si>
    <t xml:space="preserve">C </t>
  </si>
  <si>
    <t>A11E004</t>
  </si>
  <si>
    <t>微动开关:DE2L-FJ10</t>
  </si>
  <si>
    <t>贝尔佳</t>
  </si>
  <si>
    <t>A11E009</t>
  </si>
  <si>
    <t>风扇:四角60×厚15:讯硕</t>
  </si>
  <si>
    <t>讯硕</t>
  </si>
  <si>
    <t>A11E010</t>
  </si>
  <si>
    <t>Inlet</t>
  </si>
  <si>
    <t>A11M004</t>
  </si>
  <si>
    <t>支撑板:电源</t>
  </si>
  <si>
    <t>A11M005</t>
  </si>
  <si>
    <t>板弹簧:AIO:接地片</t>
  </si>
  <si>
    <t>A11M006</t>
  </si>
  <si>
    <t>板弹簧:转写:带电</t>
  </si>
  <si>
    <t>A11M007</t>
  </si>
  <si>
    <t>板弹簧:除电</t>
  </si>
  <si>
    <t>A11M008</t>
  </si>
  <si>
    <t>A11M009</t>
  </si>
  <si>
    <t>支撑板:ECB:P</t>
  </si>
  <si>
    <t>A11M010</t>
  </si>
  <si>
    <t>支撑板:本体:后</t>
  </si>
  <si>
    <t>A11M025</t>
  </si>
  <si>
    <t>接地板:ECB</t>
  </si>
  <si>
    <t>A11P001</t>
  </si>
  <si>
    <t>本体筐体</t>
  </si>
  <si>
    <t>DN-7730M</t>
  </si>
  <si>
    <t>A11P002</t>
  </si>
  <si>
    <t>侧板:筐体:左</t>
  </si>
  <si>
    <t>HAC8250NH</t>
  </si>
  <si>
    <t>KumhoSunny</t>
  </si>
  <si>
    <t>A11P003</t>
  </si>
  <si>
    <t>侧板:筐体:右</t>
  </si>
  <si>
    <t>A11P004</t>
  </si>
  <si>
    <t>隔热板:定影:空气流动</t>
  </si>
  <si>
    <t>A11P006</t>
  </si>
  <si>
    <t>盖板:下:外装:P</t>
  </si>
  <si>
    <t>A11P007</t>
  </si>
  <si>
    <t>盖板:上:外装:P</t>
  </si>
  <si>
    <t>A11P009</t>
  </si>
  <si>
    <t>隔热板:定影:上</t>
  </si>
  <si>
    <t>HAC8250</t>
  </si>
  <si>
    <t>A11P010</t>
  </si>
  <si>
    <t>基座:磁铁</t>
  </si>
  <si>
    <t>A11P011</t>
  </si>
  <si>
    <t>盖板:操作部:上</t>
  </si>
  <si>
    <t>A11P012</t>
  </si>
  <si>
    <t>加压臂:AIO:压:右</t>
  </si>
  <si>
    <t>加压臂:AIO:压:左</t>
  </si>
  <si>
    <t>A11P014</t>
  </si>
  <si>
    <t>基座:铰链:左:P</t>
  </si>
  <si>
    <t>A11P015</t>
  </si>
  <si>
    <t>基座:铰链:右:P</t>
  </si>
  <si>
    <t>A11P017</t>
  </si>
  <si>
    <t>支撑臂：P（白）</t>
  </si>
  <si>
    <t>A11P018</t>
  </si>
  <si>
    <t>支架:微动开关</t>
  </si>
  <si>
    <t>A11P019</t>
  </si>
  <si>
    <t>支架:WIFI</t>
  </si>
  <si>
    <t>PA-765A</t>
  </si>
  <si>
    <t>CHIMEI</t>
  </si>
  <si>
    <t>A11P028</t>
  </si>
  <si>
    <t>键:操作部:电源</t>
  </si>
  <si>
    <t>小新白/F9W-G0231</t>
  </si>
  <si>
    <t>A11Q001</t>
  </si>
  <si>
    <t>磁铁:组立</t>
  </si>
  <si>
    <t>A11Q002</t>
  </si>
  <si>
    <t>印版:取出卡纸</t>
  </si>
  <si>
    <t>Lenovo</t>
  </si>
  <si>
    <t>A11Q003</t>
  </si>
  <si>
    <t>印刷原图:键:操作部:电源</t>
  </si>
  <si>
    <t>A11Q004</t>
  </si>
  <si>
    <t>印刷原图:公司标:LENOVO</t>
  </si>
  <si>
    <t>A11Q005</t>
  </si>
  <si>
    <t>印刷原图:USB</t>
  </si>
  <si>
    <t>A11S001</t>
  </si>
  <si>
    <t>弹簧:AIO:压</t>
  </si>
  <si>
    <t>A11S002</t>
  </si>
  <si>
    <t>弹簧:AIO:带电</t>
  </si>
  <si>
    <t>A11S003</t>
  </si>
  <si>
    <t>弹簧:端子:带电</t>
  </si>
  <si>
    <t>A11S004</t>
  </si>
  <si>
    <t>接地弹簧:HVP</t>
  </si>
  <si>
    <t>A11X001</t>
  </si>
  <si>
    <t>本体构造系:P+:总组立</t>
  </si>
  <si>
    <t>A11X101</t>
  </si>
  <si>
    <t>本体构造系:P+Wifi:总组立</t>
  </si>
  <si>
    <t>A11X111</t>
  </si>
  <si>
    <t>外装模组:P+:总组立</t>
  </si>
  <si>
    <t>A11X146</t>
  </si>
  <si>
    <t>隔热板:定影:小组立</t>
  </si>
  <si>
    <t>A11X147</t>
  </si>
  <si>
    <t>隔热板:小组立</t>
  </si>
  <si>
    <t>A11X201</t>
  </si>
  <si>
    <t>筐体:本体:小组立</t>
  </si>
  <si>
    <t>A11X202</t>
  </si>
  <si>
    <t>侧板:本体:右:小组立</t>
  </si>
  <si>
    <t>A11X203</t>
  </si>
  <si>
    <t>侧板:本体:左:小组立</t>
  </si>
  <si>
    <t>A11X205</t>
  </si>
  <si>
    <t>铰链:P:组立</t>
  </si>
  <si>
    <t>A11X206</t>
  </si>
  <si>
    <t>支撑板:CTL:小组立</t>
  </si>
  <si>
    <t>A11X207</t>
  </si>
  <si>
    <t>支撑板:PSU:小组立</t>
  </si>
  <si>
    <t>A11X208</t>
  </si>
  <si>
    <t>风扇马达:小组立</t>
  </si>
  <si>
    <t>A11X209</t>
  </si>
  <si>
    <t>支撑板:本体:后:小组立</t>
  </si>
  <si>
    <t>A11X210</t>
  </si>
  <si>
    <t>微动开关:小组立</t>
  </si>
  <si>
    <t>A11X211</t>
  </si>
  <si>
    <t>嵌入电源:小组立</t>
  </si>
  <si>
    <t>A11X212</t>
  </si>
  <si>
    <t>盖板:WIFI:小组立</t>
  </si>
  <si>
    <t>A11X213</t>
  </si>
  <si>
    <t>操作部:P:组立</t>
  </si>
  <si>
    <t>A11X214</t>
  </si>
  <si>
    <t>盖板:下:外盖:P:组立</t>
  </si>
  <si>
    <t>A11X301</t>
  </si>
  <si>
    <t>盖板:隔热板:上:小组立</t>
  </si>
  <si>
    <t>A11X302</t>
  </si>
  <si>
    <t>压:AIO:右:小组立</t>
  </si>
  <si>
    <t>A11X303</t>
  </si>
  <si>
    <t>压:AIO:左:小组立</t>
  </si>
  <si>
    <t>D52C033</t>
  </si>
  <si>
    <t>B8D1XBS5</t>
  </si>
  <si>
    <t>驱动钣金支架组件：单面：丽江</t>
  </si>
  <si>
    <t>A12E001</t>
  </si>
  <si>
    <t>无刷马达:16.5W</t>
  </si>
  <si>
    <t>A32E001</t>
  </si>
  <si>
    <t>无刷马达:20.5W</t>
  </si>
  <si>
    <t>A38E253</t>
  </si>
  <si>
    <t>HARNESS_ABCC_DM_CL</t>
  </si>
  <si>
    <t>A38E257</t>
  </si>
  <si>
    <t>HARNESS_ABCC_DUP</t>
  </si>
  <si>
    <t>C12E001</t>
    <phoneticPr fontId="1" type="noConversion"/>
  </si>
  <si>
    <t>C12E001</t>
  </si>
  <si>
    <t>直流无刷马达</t>
  </si>
  <si>
    <t>马达盖板：驱动:领像</t>
  </si>
  <si>
    <t>182.5*26*6</t>
  </si>
  <si>
    <t>D52M031</t>
  </si>
  <si>
    <t>L6D1MB01</t>
  </si>
  <si>
    <t>A12P005</t>
  </si>
  <si>
    <t>盖板:驱动</t>
  </si>
  <si>
    <t>黑色</t>
    <phoneticPr fontId="1" type="noConversion"/>
  </si>
  <si>
    <t>R312G15</t>
  </si>
  <si>
    <t>&gt;PBT-GF15 FR17&lt;</t>
  </si>
  <si>
    <t>A12P020</t>
  </si>
  <si>
    <t>齿轮:驱动:硒鼓:第1</t>
  </si>
  <si>
    <t>A12P021</t>
  </si>
  <si>
    <t>齿轮:驱动:硒鼓:第2</t>
  </si>
  <si>
    <t>A12P022</t>
  </si>
  <si>
    <t>齿轮:驱动:硒鼓:第3</t>
  </si>
  <si>
    <t>A12P023</t>
  </si>
  <si>
    <t>齿轮:驱动:定影:第1</t>
  </si>
  <si>
    <t>A13C005</t>
  </si>
  <si>
    <t>弹簧单向离合器</t>
  </si>
  <si>
    <t>suncall</t>
  </si>
  <si>
    <t>A14C001</t>
    <phoneticPr fontId="1" type="noConversion"/>
  </si>
  <si>
    <t>料斗：熔接</t>
  </si>
  <si>
    <t>A14D011</t>
    <phoneticPr fontId="1" type="noConversion"/>
  </si>
  <si>
    <t>A14D012</t>
    <phoneticPr fontId="1" type="noConversion"/>
  </si>
  <si>
    <t>A14D016</t>
    <phoneticPr fontId="1" type="noConversion"/>
  </si>
  <si>
    <t>A14D019</t>
    <phoneticPr fontId="1" type="noConversion"/>
  </si>
  <si>
    <t>A14D020</t>
    <phoneticPr fontId="1" type="noConversion"/>
  </si>
  <si>
    <t>A14D026</t>
  </si>
  <si>
    <t>清洁刮刀：PCU</t>
  </si>
  <si>
    <t>显影刮刀：激光点焊</t>
    <phoneticPr fontId="1" type="noConversion"/>
  </si>
  <si>
    <t>A14M012</t>
  </si>
  <si>
    <t>支架：显影刮刀</t>
  </si>
  <si>
    <t>A14M014</t>
  </si>
  <si>
    <t>显影刮刀</t>
  </si>
  <si>
    <t>NK301</t>
  </si>
  <si>
    <t>3/4H-TAM</t>
  </si>
  <si>
    <t>日本金属</t>
  </si>
  <si>
    <t>A14M018</t>
  </si>
  <si>
    <t>端子：带电</t>
  </si>
  <si>
    <t>A14M019</t>
  </si>
  <si>
    <t>支架：清洁刮刀</t>
  </si>
  <si>
    <t>SEEC-GX-K2</t>
  </si>
  <si>
    <t>神户</t>
  </si>
  <si>
    <t>A14M031</t>
  </si>
  <si>
    <t>A14M031</t>
    <phoneticPr fontId="1" type="noConversion"/>
  </si>
  <si>
    <t>限位挡片：齿轮</t>
  </si>
  <si>
    <t>A14P031</t>
  </si>
  <si>
    <t>墨盒：下：L</t>
  </si>
  <si>
    <t>A14P032</t>
  </si>
  <si>
    <t>墨盒：上</t>
  </si>
  <si>
    <t>搅拌器</t>
  </si>
  <si>
    <t>齿轮：惰轮：2</t>
  </si>
  <si>
    <t>A14P042</t>
  </si>
  <si>
    <t>A14P049</t>
  </si>
  <si>
    <t>盖板：清洁</t>
  </si>
  <si>
    <t>A14P050</t>
  </si>
  <si>
    <t>壳体：侧板：墨盒</t>
  </si>
  <si>
    <t>A14Q006</t>
  </si>
  <si>
    <t>部件式样书：墨粉补给辊</t>
  </si>
  <si>
    <t>废除</t>
  </si>
  <si>
    <t>A14Q007</t>
  </si>
  <si>
    <t>印刷原图：防止投入火中：粉盒</t>
  </si>
  <si>
    <t>lenovo</t>
  </si>
  <si>
    <t>A14Q008</t>
  </si>
  <si>
    <t>显影辊：部件式样书</t>
  </si>
  <si>
    <t>A14Q009</t>
  </si>
  <si>
    <t>部件式样书：带电辊</t>
  </si>
  <si>
    <t>A14Q011</t>
  </si>
  <si>
    <t>零件式样书：硒鼓</t>
  </si>
  <si>
    <t>恒久</t>
  </si>
  <si>
    <t>A14Q040</t>
  </si>
  <si>
    <t>印刷原图：防止投入火中：鼓盒</t>
  </si>
  <si>
    <t>A14Q076</t>
  </si>
  <si>
    <t>A14Q076</t>
    <phoneticPr fontId="1" type="noConversion"/>
  </si>
  <si>
    <t>鼓盒外箱印刷</t>
  </si>
  <si>
    <t>废除</t>
    <phoneticPr fontId="1" type="noConversion"/>
  </si>
  <si>
    <t>A14Q078</t>
  </si>
  <si>
    <t>防伪标签</t>
  </si>
  <si>
    <t>上海贝橡</t>
  </si>
  <si>
    <t>A14Q087</t>
  </si>
  <si>
    <t>粉盒外箱印刷</t>
  </si>
  <si>
    <t>A14Q088</t>
  </si>
  <si>
    <t>防伪防拆标签</t>
  </si>
  <si>
    <t>18*45</t>
  </si>
  <si>
    <t>上海中商</t>
  </si>
  <si>
    <t>A14Q970</t>
  </si>
  <si>
    <t>单粉盒:LT2268两支装</t>
  </si>
  <si>
    <t>A14Q971</t>
  </si>
  <si>
    <t>三支装单粉盒包装盒</t>
  </si>
  <si>
    <t>A14R001</t>
  </si>
  <si>
    <t>硒鼓：总组立</t>
  </si>
  <si>
    <t>A14R006</t>
    <phoneticPr fontId="10" type="noConversion"/>
  </si>
  <si>
    <t>显影辊</t>
  </si>
  <si>
    <t>A14S019</t>
  </si>
  <si>
    <t>扭簧：加压：左</t>
  </si>
  <si>
    <t>A14S020</t>
  </si>
  <si>
    <t>扭簧：显影：右</t>
  </si>
  <si>
    <t>A14T001</t>
  </si>
  <si>
    <t>轴：硒鼓</t>
  </si>
  <si>
    <t>A14T002</t>
  </si>
  <si>
    <t>芯轴：带电辊</t>
  </si>
  <si>
    <t>红外线加热灯:700W:220V</t>
  </si>
  <si>
    <t>A15M001</t>
  </si>
  <si>
    <t>筐体:下:定影:铆接</t>
  </si>
  <si>
    <t>筐体:定影:下</t>
  </si>
  <si>
    <t>A15P072</t>
  </si>
  <si>
    <t>齿轮:排纸单元:第2</t>
  </si>
  <si>
    <t>A15P073</t>
  </si>
  <si>
    <t>齿轮:排纸单元:第1</t>
  </si>
  <si>
    <t>A15P074</t>
  </si>
  <si>
    <t>排纸辊:中间:排纸单元</t>
  </si>
  <si>
    <t>A15P075</t>
  </si>
  <si>
    <t>轴:排纸辊:排纸模组</t>
  </si>
  <si>
    <t>A15P077</t>
  </si>
  <si>
    <t>A15P080</t>
  </si>
  <si>
    <t>导向板:出口:定影</t>
  </si>
  <si>
    <t>FC02</t>
  </si>
  <si>
    <t>Dupont</t>
  </si>
  <si>
    <t>A15P083</t>
  </si>
  <si>
    <t>A15P083</t>
    <phoneticPr fontId="1" type="noConversion"/>
  </si>
  <si>
    <t>遮光片:排纸传感</t>
  </si>
  <si>
    <t>A15P086</t>
  </si>
  <si>
    <t>筐体:上:定影</t>
  </si>
  <si>
    <t>A15P119</t>
  </si>
  <si>
    <t>A15P121</t>
  </si>
  <si>
    <t>A15P125</t>
  </si>
  <si>
    <t>A15R009</t>
  </si>
  <si>
    <t>排纸辊:组立</t>
  </si>
  <si>
    <t>enbi</t>
  </si>
  <si>
    <t>定影加压辊:φ２７</t>
  </si>
  <si>
    <t>A15R012</t>
    <phoneticPr fontId="1" type="noConversion"/>
  </si>
  <si>
    <t>A15R013</t>
  </si>
  <si>
    <t>A15S011</t>
  </si>
  <si>
    <t>弹簧:排纸辊:排纸单元</t>
  </si>
  <si>
    <t>φ0.55</t>
  </si>
  <si>
    <t>C形环:定影辊:左</t>
  </si>
  <si>
    <t>A15T005</t>
  </si>
  <si>
    <t>轴:排纸:中继:第2</t>
  </si>
  <si>
    <t>A15T007</t>
  </si>
  <si>
    <t>轴:排纸:中继:第1</t>
  </si>
  <si>
    <t>A15T010</t>
  </si>
  <si>
    <t>A15X105</t>
  </si>
  <si>
    <t>定影模组:CHN（220V）</t>
  </si>
  <si>
    <t>A15X224</t>
  </si>
  <si>
    <t>定影排纸模组:服务组件:220V:总组立</t>
  </si>
  <si>
    <t>A15X310</t>
  </si>
  <si>
    <t>排纸模组:组立</t>
  </si>
  <si>
    <t>A15X311</t>
  </si>
  <si>
    <t>定影模组:220V:组立</t>
  </si>
  <si>
    <t>A15X404</t>
  </si>
  <si>
    <t>A15X405</t>
  </si>
  <si>
    <t>筐体:上:定影:组立</t>
  </si>
  <si>
    <t>A15X501</t>
  </si>
  <si>
    <t>筐体:定影:下:组立</t>
  </si>
  <si>
    <t>A15X502</t>
  </si>
  <si>
    <t>定影辊:组立</t>
  </si>
  <si>
    <t>A15X503</t>
  </si>
  <si>
    <t>定影加压辊:组立</t>
  </si>
  <si>
    <t>A15X505</t>
  </si>
  <si>
    <t>导向板:定影出口:组立</t>
  </si>
  <si>
    <t>A15X506</t>
  </si>
  <si>
    <t>加压臂:左:加压:小组立</t>
  </si>
  <si>
    <t>A15X508</t>
  </si>
  <si>
    <t>筐体:上:定影:小组立</t>
  </si>
  <si>
    <t>A15X510</t>
  </si>
  <si>
    <t>红外线加热灯:定影:组立</t>
  </si>
  <si>
    <t>A15X512</t>
  </si>
  <si>
    <t>排纸传感:组立</t>
  </si>
  <si>
    <t>A16E013</t>
  </si>
  <si>
    <t>PCB模组:PANEL:P</t>
  </si>
  <si>
    <t>佀本</t>
  </si>
  <si>
    <t>A18E034</t>
  </si>
  <si>
    <t>harness:定影:CHN</t>
  </si>
  <si>
    <t>电气系</t>
  </si>
  <si>
    <t>A18E039</t>
  </si>
  <si>
    <t>电源线:250V:10A:CHN</t>
  </si>
  <si>
    <t>A18E043</t>
  </si>
  <si>
    <t>harness:fuser sensor</t>
  </si>
  <si>
    <t>A19D028</t>
  </si>
  <si>
    <t>A19D028</t>
    <phoneticPr fontId="1" type="noConversion"/>
  </si>
  <si>
    <t>标贴基材：额定电压铭板标贴</t>
  </si>
  <si>
    <t>105*25</t>
    <phoneticPr fontId="1" type="noConversion"/>
  </si>
  <si>
    <t>哑银</t>
    <phoneticPr fontId="1" type="noConversion"/>
  </si>
  <si>
    <t>PET覆可打印哑膜</t>
  </si>
  <si>
    <t>A19D035-S1</t>
  </si>
  <si>
    <t>A19D400</t>
  </si>
  <si>
    <t>防尘盖板1100*970</t>
  </si>
  <si>
    <t>1100*970*3</t>
  </si>
  <si>
    <t>A19D401</t>
  </si>
  <si>
    <t>纸护角908*50*50</t>
  </si>
  <si>
    <t>（50+50）*5*908</t>
  </si>
  <si>
    <t>A19D402</t>
  </si>
  <si>
    <t>纸护角1000*50*50</t>
  </si>
  <si>
    <t>（50+50）*5*1000</t>
  </si>
  <si>
    <t>A19D403</t>
  </si>
  <si>
    <t>纸护角840*50*50</t>
  </si>
  <si>
    <t>（50+50）*5*840</t>
  </si>
  <si>
    <t>A19Q011</t>
  </si>
  <si>
    <t>封箱胶带LENOVO</t>
  </si>
  <si>
    <t>731M*72,</t>
  </si>
  <si>
    <t>A19Q013</t>
  </si>
  <si>
    <t>印刷原图:额定标贴:LJ2268</t>
  </si>
  <si>
    <t>A19Q015</t>
  </si>
  <si>
    <t>印刷原图:额定标贴:LJ2268W</t>
  </si>
  <si>
    <t>A19Q017</t>
  </si>
  <si>
    <t>PE袋</t>
  </si>
  <si>
    <t>(360+140*2)*480</t>
  </si>
  <si>
    <t>LDPE-4</t>
  </si>
  <si>
    <t>A19Q022</t>
  </si>
  <si>
    <t>干燥剂：5g</t>
  </si>
  <si>
    <t>55*45</t>
  </si>
  <si>
    <t>5±0.2g/包</t>
  </si>
  <si>
    <t>透明颗粒/白色袋</t>
  </si>
  <si>
    <t>硅胶/无纺布</t>
  </si>
  <si>
    <t>A19Q025</t>
  </si>
  <si>
    <t>印刷原图：机番：LJ2268W</t>
  </si>
  <si>
    <t>A19Q037</t>
  </si>
  <si>
    <t>铜版标签纸50*16*R2</t>
  </si>
  <si>
    <t>50*16</t>
  </si>
  <si>
    <t>A19Q039</t>
  </si>
  <si>
    <t>标贴：机番：LJ2268W</t>
  </si>
  <si>
    <t>A19Q050</t>
  </si>
  <si>
    <t>粉盒保护壳</t>
  </si>
  <si>
    <t>265*40*35</t>
  </si>
  <si>
    <t>&gt;PET&lt;</t>
  </si>
  <si>
    <t>A19Q055</t>
  </si>
  <si>
    <t>标贴：机番：LJ2268</t>
  </si>
  <si>
    <t>A19Q056</t>
  </si>
  <si>
    <t>印刷原图：机番：LJ2268</t>
  </si>
  <si>
    <t>A19Q072</t>
  </si>
  <si>
    <t>珍珠棉：粉盒:左</t>
  </si>
  <si>
    <t>92*65*50</t>
  </si>
  <si>
    <t>A19Q073</t>
  </si>
  <si>
    <t>珍珠棉：粉盒:右</t>
  </si>
  <si>
    <t>A19Q074</t>
  </si>
  <si>
    <t>珍珠棉：鼓盒:左</t>
  </si>
  <si>
    <t>155*75*70</t>
  </si>
  <si>
    <t>A19Q075</t>
  </si>
  <si>
    <t>珍珠棉：鼓盒:右</t>
  </si>
  <si>
    <t>A19Q080</t>
  </si>
  <si>
    <t>缓冲EPS，SFP</t>
  </si>
  <si>
    <t>A19Q081</t>
  </si>
  <si>
    <t>公司更名声明函</t>
  </si>
  <si>
    <t>70g书纸</t>
  </si>
  <si>
    <t>A19X109</t>
  </si>
  <si>
    <t>其他模组:总组立:LJ2268W</t>
  </si>
  <si>
    <t>A19X122</t>
  </si>
  <si>
    <t>其他模组:总组立:LJ2268</t>
  </si>
  <si>
    <t>A19X126</t>
  </si>
  <si>
    <t>包装箱内资料</t>
  </si>
  <si>
    <t>A19X230</t>
  </si>
  <si>
    <t>包装模组:组立</t>
  </si>
  <si>
    <t>A19X231</t>
  </si>
  <si>
    <t>A19X234</t>
  </si>
  <si>
    <t>同捆资料:CHN</t>
  </si>
  <si>
    <t>A29D400</t>
  </si>
  <si>
    <t>防尘盖板1180*1010</t>
  </si>
  <si>
    <t>1180*1010*3</t>
  </si>
  <si>
    <t>A29D401</t>
  </si>
  <si>
    <t>纸护角1030*50*50</t>
  </si>
  <si>
    <t>（50+50）*5*1030</t>
  </si>
  <si>
    <t>A29Q013</t>
  </si>
  <si>
    <t>印刷原图:额定标贴:M7268</t>
  </si>
  <si>
    <t>A29Q015</t>
  </si>
  <si>
    <t>印刷原图:额定标贴:M7268W</t>
  </si>
  <si>
    <t>A29Q017</t>
  </si>
  <si>
    <t>印刷原图:额定标贴:M7208W Pro</t>
  </si>
  <si>
    <t>A29Q043</t>
  </si>
  <si>
    <t>标贴：机番：M7268W</t>
  </si>
  <si>
    <t>A29Q044</t>
  </si>
  <si>
    <t>印刷原图：机番：M7268W</t>
  </si>
  <si>
    <t>A29Q050</t>
  </si>
  <si>
    <t>铭板标贴:M7228W</t>
  </si>
  <si>
    <t>105*25mm</t>
  </si>
  <si>
    <t>亚银</t>
  </si>
  <si>
    <t>油墨：RICOH B110C</t>
  </si>
  <si>
    <t>A29Q051</t>
  </si>
  <si>
    <t>印刷原图:额定标贴:M7228W</t>
  </si>
  <si>
    <t>A29Q052</t>
  </si>
  <si>
    <t>铭板标贴:M7288W</t>
  </si>
  <si>
    <t>A29Q053</t>
  </si>
  <si>
    <t>印刷原图:额定标贴:M7288W</t>
  </si>
  <si>
    <t>A29Q054</t>
  </si>
  <si>
    <t>铭板标贴:M7298W</t>
  </si>
  <si>
    <t>A29Q055</t>
  </si>
  <si>
    <t>印刷原图:额定标贴:M7298W</t>
  </si>
  <si>
    <t>A29Q056</t>
  </si>
  <si>
    <t>标贴：中国能源:M7228W</t>
  </si>
  <si>
    <t>A29Q057</t>
  </si>
  <si>
    <t>M7228W外箱</t>
  </si>
  <si>
    <t>513*393*260</t>
  </si>
  <si>
    <t>单色水印(黑)</t>
  </si>
  <si>
    <t>K200/SCP140/K100/SCP140/K200</t>
  </si>
  <si>
    <t>A29Q058</t>
  </si>
  <si>
    <t>标贴：机番：M7228W</t>
  </si>
  <si>
    <t>A29Q059</t>
  </si>
  <si>
    <t>印刷原图：机番：M7228W</t>
  </si>
  <si>
    <t>A29Q060</t>
  </si>
  <si>
    <t>标贴：中国能源:M7288W</t>
  </si>
  <si>
    <t>A29Q061</t>
  </si>
  <si>
    <t>标贴：机番：M7268</t>
  </si>
  <si>
    <t>A29Q062</t>
  </si>
  <si>
    <t>印刷原图：机番：M7268</t>
  </si>
  <si>
    <t>A29Q063</t>
  </si>
  <si>
    <t>印刷原图：机番：M7288W</t>
  </si>
  <si>
    <t>A29Q064</t>
  </si>
  <si>
    <t>标贴：中国能源:M7298W</t>
  </si>
  <si>
    <t>A29Q065</t>
  </si>
  <si>
    <t>M7298W外箱</t>
  </si>
  <si>
    <t>A29Q066</t>
  </si>
  <si>
    <t>标贴：机番：M7298W</t>
  </si>
  <si>
    <t>A29Q067</t>
  </si>
  <si>
    <t>标贴：机番：M7208W Pro</t>
  </si>
  <si>
    <t>A29Q068</t>
  </si>
  <si>
    <t>印刷原图：机番：M7208W Pro</t>
  </si>
  <si>
    <t>A29Q069</t>
  </si>
  <si>
    <t>印刷原图：机番：M7298W</t>
  </si>
  <si>
    <t>A29Q073</t>
  </si>
  <si>
    <t>M7288W外箱</t>
  </si>
  <si>
    <t>A29Q074</t>
  </si>
  <si>
    <t>标贴：机番：M7288W</t>
  </si>
  <si>
    <t>A29Q080</t>
  </si>
  <si>
    <t>缓冲EPS，MFP</t>
  </si>
  <si>
    <t>20G/L</t>
  </si>
  <si>
    <t>85G/PCS±10%</t>
  </si>
  <si>
    <t>376*232*144</t>
  </si>
  <si>
    <t>A29X109</t>
  </si>
  <si>
    <t>其他模组:总组立:M7268W</t>
  </si>
  <si>
    <t>A29X110</t>
  </si>
  <si>
    <t>其他模组:总组立:M7208W Pro</t>
  </si>
  <si>
    <t>A29X123</t>
  </si>
  <si>
    <t>其他模组:总组立:M7268</t>
  </si>
  <si>
    <t>A29X127</t>
  </si>
  <si>
    <t>A29X132</t>
  </si>
  <si>
    <t>A29X150</t>
  </si>
  <si>
    <t>其他模组:总组立:M7228W</t>
  </si>
  <si>
    <t>A29X151</t>
  </si>
  <si>
    <t>其他模组:总组立:M7288W</t>
  </si>
  <si>
    <t>A29X152</t>
  </si>
  <si>
    <t>其他模组:总组立:M7298W</t>
  </si>
  <si>
    <t>A29X153</t>
  </si>
  <si>
    <t>A29X154</t>
  </si>
  <si>
    <t>包装模组:M7228W</t>
  </si>
  <si>
    <t>A29X155</t>
  </si>
  <si>
    <t>包装模组:M7288W</t>
  </si>
  <si>
    <t>A29X156</t>
  </si>
  <si>
    <t>包装模组:M7298W</t>
  </si>
  <si>
    <t>A29X157</t>
  </si>
  <si>
    <t>A29X158</t>
  </si>
  <si>
    <t>A29X159</t>
  </si>
  <si>
    <t>A29X160</t>
  </si>
  <si>
    <t>A29X231</t>
  </si>
  <si>
    <t>A29X235</t>
  </si>
  <si>
    <t>A29X236</t>
  </si>
  <si>
    <t>PC-SE11</t>
  </si>
  <si>
    <t>苏州奥美光学</t>
  </si>
  <si>
    <t>微动开关(含Harness)</t>
  </si>
  <si>
    <t>A31E010</t>
  </si>
  <si>
    <t>电源线接口(含Harness)</t>
  </si>
  <si>
    <t>17.3*8.50*18</t>
  </si>
  <si>
    <t>14*21*0.2</t>
  </si>
  <si>
    <t>屏蔽钣金：PSU</t>
  </si>
  <si>
    <t>190*61*7.2</t>
  </si>
  <si>
    <t>A31M005</t>
    <phoneticPr fontId="1" type="noConversion"/>
  </si>
  <si>
    <t>125*13.8*10</t>
  </si>
  <si>
    <t>8*24*18</t>
  </si>
  <si>
    <t>接地钣金：主控板</t>
  </si>
  <si>
    <t>35*80*10</t>
  </si>
  <si>
    <t>8*38*16</t>
  </si>
  <si>
    <t>A31M012</t>
  </si>
  <si>
    <t>支撑小钣金1：PSU</t>
  </si>
  <si>
    <t>20*15*20</t>
  </si>
  <si>
    <t>支撑小钣金2：PSU</t>
  </si>
  <si>
    <t>61.5*7.3*15</t>
  </si>
  <si>
    <t>主框体</t>
  </si>
  <si>
    <t>254*300*190</t>
  </si>
  <si>
    <t>A31P003</t>
  </si>
  <si>
    <t>上盖：SF：信创（黑）：丽江</t>
  </si>
  <si>
    <t>41.5*263*345</t>
  </si>
  <si>
    <t>A31P005</t>
  </si>
  <si>
    <t>操作固定板</t>
  </si>
  <si>
    <t>25.4*58.6*10.4</t>
  </si>
  <si>
    <t>排纸延长板：大（黑）</t>
  </si>
  <si>
    <t>80*129*6</t>
  </si>
  <si>
    <t>94.5*26.5*10</t>
  </si>
  <si>
    <t>A31P009</t>
  </si>
  <si>
    <t>左饰板</t>
  </si>
  <si>
    <t>189*52*4.7</t>
  </si>
  <si>
    <t xml:space="preserve">黑色/F3B-G0099 </t>
  </si>
  <si>
    <t>A31P010</t>
  </si>
  <si>
    <t>右饰板</t>
  </si>
  <si>
    <t>A31P011</t>
  </si>
  <si>
    <t>基座:铰链:左:P（白色）</t>
  </si>
  <si>
    <t>21.5*28*38</t>
  </si>
  <si>
    <t>＞POM ＜</t>
  </si>
  <si>
    <t>A31P012</t>
  </si>
  <si>
    <t>基座:铰链:右:P（白色）</t>
  </si>
  <si>
    <t>18.6*28*38</t>
  </si>
  <si>
    <t>A31P013</t>
  </si>
  <si>
    <t>风扇罩</t>
  </si>
  <si>
    <t>160*68*23</t>
  </si>
  <si>
    <t>排纸延长板：Stopper（黑）</t>
  </si>
  <si>
    <t>100*35.6*7.1</t>
  </si>
  <si>
    <t>A31P016</t>
  </si>
  <si>
    <t>后盖（黑）：丽江</t>
  </si>
  <si>
    <t>小新白/F9W-G0412</t>
  </si>
  <si>
    <t>弹簧：端子：带电：VSVK</t>
  </si>
  <si>
    <t>40*10*4</t>
  </si>
  <si>
    <t>弹簧：端子：带电：VB</t>
  </si>
  <si>
    <t>30*4*35</t>
  </si>
  <si>
    <t>弹簧：端子：带电：VC</t>
  </si>
  <si>
    <t>35*32*5</t>
  </si>
  <si>
    <t>弹簧：端子：带电：ItVt</t>
  </si>
  <si>
    <t>2.7*5*5</t>
  </si>
  <si>
    <t>A31X015</t>
  </si>
  <si>
    <t>A12P025</t>
  </si>
  <si>
    <t>齿轮:驱动:给纸:第1</t>
  </si>
  <si>
    <t>A12P026</t>
  </si>
  <si>
    <t>齿轮:驱动:给纸:第2</t>
  </si>
  <si>
    <t>A32E032-S1</t>
    <phoneticPr fontId="1" type="noConversion"/>
  </si>
  <si>
    <t>A32E032-S2</t>
  </si>
  <si>
    <t>A12P027</t>
  </si>
  <si>
    <t>齿轮:驱动:中继</t>
  </si>
  <si>
    <t>齿轮：给纸中继：三段轮:领像</t>
  </si>
  <si>
    <t>44*26.5*44</t>
  </si>
  <si>
    <t>30.4*17.6*30.4</t>
  </si>
  <si>
    <t>39*18.4*39</t>
  </si>
  <si>
    <t>A32P041</t>
    <phoneticPr fontId="1" type="noConversion"/>
  </si>
  <si>
    <t>A32P050</t>
  </si>
  <si>
    <t>马达罩：驱动</t>
  </si>
  <si>
    <t>100*90*40</t>
  </si>
  <si>
    <t>GB-25R</t>
  </si>
  <si>
    <t>A32P060</t>
  </si>
  <si>
    <t>齿轮:单面专用</t>
  </si>
  <si>
    <t>34.5*25*25</t>
  </si>
  <si>
    <t>L6D1P001</t>
  </si>
  <si>
    <t>陶瓷定影驱动两段轮</t>
  </si>
  <si>
    <t>L6D1P002</t>
  </si>
  <si>
    <t>齿轮：驱动：第一：两段轮：φ56.14*18.9：Z130*M0.4: Z50*M0.8:POM(LZ750)</t>
  </si>
  <si>
    <t>57*57*19</t>
  </si>
  <si>
    <t>&gt;pom&lt;</t>
  </si>
  <si>
    <t>D52P032</t>
  </si>
  <si>
    <t>L6D1PB01</t>
  </si>
  <si>
    <t>412Q4001</t>
  </si>
  <si>
    <t>速干油：FG-088</t>
  </si>
  <si>
    <t>Rapid Chem</t>
  </si>
  <si>
    <t>A12S005</t>
  </si>
  <si>
    <t>弹簧:定影齿轮:解除</t>
  </si>
  <si>
    <t>A12T004</t>
  </si>
  <si>
    <t>轴:驱动:定影:第1</t>
  </si>
  <si>
    <t>A32T037</t>
  </si>
  <si>
    <t>轴：驱动</t>
  </si>
  <si>
    <t>取纸胶辊</t>
  </si>
  <si>
    <t>46*ø27.5</t>
  </si>
  <si>
    <t>GM30X</t>
  </si>
  <si>
    <t>山内</t>
  </si>
  <si>
    <t>A33P061</t>
    <phoneticPr fontId="1" type="noConversion"/>
  </si>
  <si>
    <t>取纸基架：亿和</t>
  </si>
  <si>
    <t>A33P061</t>
  </si>
  <si>
    <t>A33P064-F1</t>
  </si>
  <si>
    <t>A33P064</t>
    <phoneticPr fontId="1" type="noConversion"/>
  </si>
  <si>
    <t>360*258*43</t>
  </si>
  <si>
    <t>白色 白度：95%</t>
  </si>
  <si>
    <t>绿色 Pantone7478C</t>
  </si>
  <si>
    <t>给纸盒：固定销</t>
  </si>
  <si>
    <t>15*8*7.5</t>
  </si>
  <si>
    <t>A33P069</t>
  </si>
  <si>
    <t>给纸盒延升板</t>
  </si>
  <si>
    <t>148.5*75*19</t>
  </si>
  <si>
    <t>HIPS-5197</t>
    <phoneticPr fontId="1" type="noConversion"/>
  </si>
  <si>
    <t>A33P074-M2</t>
  </si>
  <si>
    <t>A33P081</t>
    <phoneticPr fontId="1" type="noConversion"/>
  </si>
  <si>
    <t>框体：排纸：下：黑色</t>
  </si>
  <si>
    <t>双面：横搬送基板</t>
  </si>
  <si>
    <t>皮带：S2M-T188-L376：两面</t>
  </si>
  <si>
    <t>A33R061-S1</t>
    <phoneticPr fontId="1" type="noConversion"/>
  </si>
  <si>
    <t>A33R061</t>
    <phoneticPr fontId="1" type="noConversion"/>
  </si>
  <si>
    <t>墨盒：下：LT100</t>
  </si>
  <si>
    <t>墨盒：上:LT100</t>
  </si>
  <si>
    <t>A34P123</t>
  </si>
  <si>
    <t>壳体：鼓盒粉盒连接：LD100</t>
  </si>
  <si>
    <t>废粉仓：LD100</t>
  </si>
  <si>
    <t>A34Q121</t>
  </si>
  <si>
    <t>印刷原图：防止投入火中：粉盒LT100</t>
  </si>
  <si>
    <t>A34Q123</t>
  </si>
  <si>
    <t>印刷原图：防止投入火中：LD100</t>
  </si>
  <si>
    <t>A34Q124</t>
  </si>
  <si>
    <t>鼓盒外箱印刷:LD100</t>
  </si>
  <si>
    <t>A34Q125</t>
  </si>
  <si>
    <t>粉盒外箱印刷：LT100H</t>
  </si>
  <si>
    <t>A34Q132</t>
  </si>
  <si>
    <t>粉盒外箱印刷：LT100</t>
  </si>
  <si>
    <t>277*75*65</t>
  </si>
  <si>
    <t>260*40*30</t>
  </si>
  <si>
    <t>A35T154</t>
  </si>
  <si>
    <t>Pin:螺钉:加压</t>
  </si>
  <si>
    <t>定影系：ABC_P_C:总组立</t>
  </si>
  <si>
    <t>定影系：服务组件：总组立</t>
  </si>
  <si>
    <t>B8F1XA12</t>
  </si>
  <si>
    <t>盖板：定影：上</t>
  </si>
  <si>
    <t>定影辊:小组立</t>
  </si>
  <si>
    <t>加压臂:加压:小组立</t>
  </si>
  <si>
    <t>ABC_C_HVP</t>
  </si>
  <si>
    <t>120*90*38</t>
  </si>
  <si>
    <t>L6D1T001</t>
  </si>
  <si>
    <t>陶瓷定影驱动两段轮轴</t>
  </si>
  <si>
    <t>D52T037</t>
  </si>
  <si>
    <t>L6D1TB01</t>
  </si>
  <si>
    <t>转轴：驱动钣金：驱动：φ8*16.7：丽江</t>
  </si>
  <si>
    <t>φ10</t>
  </si>
  <si>
    <t>φ8*16.7</t>
  </si>
  <si>
    <t>HARNESS_ABCC_FUSE</t>
  </si>
  <si>
    <t>A38E260</t>
  </si>
  <si>
    <t>USB线</t>
  </si>
  <si>
    <t>Airspeed</t>
  </si>
  <si>
    <t>A39D279</t>
  </si>
  <si>
    <t>P5D1A006</t>
  </si>
  <si>
    <t>(360+280*2)*530</t>
  </si>
  <si>
    <t>A39D280</t>
  </si>
  <si>
    <t>安全信息</t>
  </si>
  <si>
    <t>A3（2个对折）</t>
  </si>
  <si>
    <t>80g书纸</t>
  </si>
  <si>
    <t>A39D282</t>
  </si>
  <si>
    <t>快速安装指南</t>
  </si>
  <si>
    <t>A39D288</t>
  </si>
  <si>
    <t>装箱清单</t>
  </si>
  <si>
    <t>A5</t>
  </si>
  <si>
    <t>A39D296</t>
  </si>
  <si>
    <t>Jam解除标贴</t>
  </si>
  <si>
    <t>18*136mm</t>
  </si>
  <si>
    <t>哑白+单色印刷</t>
  </si>
  <si>
    <t>A39D301</t>
  </si>
  <si>
    <t>机身二维码:L100</t>
  </si>
  <si>
    <t>30*40mm</t>
  </si>
  <si>
    <t>A39D302</t>
  </si>
  <si>
    <t>机身二维码:L100D</t>
  </si>
  <si>
    <t>A39D303</t>
  </si>
  <si>
    <t>机身二维码:L100DW</t>
  </si>
  <si>
    <t>A39D304</t>
  </si>
  <si>
    <t>机身二维码:L100W</t>
  </si>
  <si>
    <t>P3G1S004</t>
  </si>
  <si>
    <t>高温标贴(中文)</t>
  </si>
  <si>
    <t>45.5*15</t>
  </si>
  <si>
    <t>A39D314</t>
  </si>
  <si>
    <t>包装箱内资料PE袋</t>
  </si>
  <si>
    <t>260*181</t>
  </si>
  <si>
    <t>透明（料号印刷）</t>
  </si>
  <si>
    <t>A39D315</t>
  </si>
  <si>
    <t>保修卡</t>
  </si>
  <si>
    <t>A39D316</t>
  </si>
  <si>
    <t>木栈板1220*1015*120</t>
  </si>
  <si>
    <t>1220*1015*120</t>
  </si>
  <si>
    <t>原木色</t>
    <phoneticPr fontId="1" type="noConversion"/>
  </si>
  <si>
    <t>胶合板</t>
    <phoneticPr fontId="1" type="noConversion"/>
  </si>
  <si>
    <t>A39D317</t>
  </si>
  <si>
    <t>防尘盖板1150*970</t>
  </si>
  <si>
    <t>1150*970*3</t>
  </si>
  <si>
    <t>茶色</t>
    <phoneticPr fontId="1" type="noConversion"/>
  </si>
  <si>
    <t>A39D319</t>
  </si>
  <si>
    <t>A39D319</t>
    <phoneticPr fontId="1" type="noConversion"/>
  </si>
  <si>
    <t>纸护角820*50*50</t>
  </si>
  <si>
    <t>（50+50）*5*820</t>
    <phoneticPr fontId="1" type="noConversion"/>
  </si>
  <si>
    <t>A39D320</t>
  </si>
  <si>
    <t>纸护角1080*50*50</t>
  </si>
  <si>
    <t>（50+50）*5*1080</t>
    <phoneticPr fontId="1" type="noConversion"/>
  </si>
  <si>
    <t>A39D321</t>
  </si>
  <si>
    <t>纸护角765*50*50</t>
  </si>
  <si>
    <t>（50+50）*5*765</t>
    <phoneticPr fontId="1" type="noConversion"/>
  </si>
  <si>
    <t>A39Q271</t>
  </si>
  <si>
    <t>印刷原图：中国能源：L100</t>
  </si>
  <si>
    <t>A39Q272</t>
  </si>
  <si>
    <t>单粉盒，296*100*77（外径）:LT100H</t>
  </si>
  <si>
    <t>297*98*72</t>
  </si>
  <si>
    <t>K180/SCP120/K180</t>
  </si>
  <si>
    <t>A39Q274</t>
  </si>
  <si>
    <t>印刷原图：铭板标贴：L100</t>
  </si>
  <si>
    <t>A39Q276</t>
  </si>
  <si>
    <t>P5F1A006</t>
  </si>
  <si>
    <t>珍珠棉：LD100鼓盒:左</t>
  </si>
  <si>
    <t>A39Q277</t>
  </si>
  <si>
    <t>P5F1A007</t>
  </si>
  <si>
    <t>珍珠棉：LD100鼓盒:右</t>
  </si>
  <si>
    <t>A39Q278</t>
  </si>
  <si>
    <t>印刷原图：彩色包装外箱：L100系列</t>
  </si>
  <si>
    <t>480*350*285</t>
  </si>
  <si>
    <t>A39Q279</t>
  </si>
  <si>
    <t>外置标贴：L100</t>
  </si>
  <si>
    <t>102*76,74LJ,RoHS</t>
  </si>
  <si>
    <t>Carton Blank,Paper</t>
  </si>
  <si>
    <t>A39Q280</t>
  </si>
  <si>
    <t>印刷原图：外置标贴：L100</t>
  </si>
  <si>
    <t>A39Q282</t>
  </si>
  <si>
    <t>印刷原图：铭板标贴：L100W</t>
  </si>
  <si>
    <t>A39Q283</t>
  </si>
  <si>
    <t>印刷原图：中国能源：L100W</t>
  </si>
  <si>
    <t>A39Q284</t>
  </si>
  <si>
    <t>印刷原图：单色包装外箱：L100系列</t>
  </si>
  <si>
    <t>480*350*283</t>
  </si>
  <si>
    <t>A39Q285</t>
  </si>
  <si>
    <t>外置标贴：L100W</t>
  </si>
  <si>
    <t>A39Q286</t>
  </si>
  <si>
    <t>印刷原图：外置标贴：L100W</t>
  </si>
  <si>
    <t>A39Q288</t>
  </si>
  <si>
    <t>印刷原图：铭板标贴：L100D</t>
  </si>
  <si>
    <t>A39Q289</t>
  </si>
  <si>
    <t>印刷原图：中国能源：L100D</t>
  </si>
  <si>
    <t>A39Q291</t>
  </si>
  <si>
    <t>外置标贴：L100D</t>
  </si>
  <si>
    <t>A39Q292</t>
  </si>
  <si>
    <t>印刷原图：外置标贴：L100D</t>
  </si>
  <si>
    <t>A39Q294</t>
  </si>
  <si>
    <t>印刷原图：铭板标贴：L100DW</t>
  </si>
  <si>
    <t>A39Q295</t>
  </si>
  <si>
    <t>印刷原图：中国能源：L100DW</t>
  </si>
  <si>
    <t>A39Q297</t>
  </si>
  <si>
    <t>外置标贴：L100DW</t>
  </si>
  <si>
    <t>A39Q298</t>
  </si>
  <si>
    <t>印刷原图：外置标贴：L100DW</t>
  </si>
  <si>
    <t>A39Q299</t>
  </si>
  <si>
    <t>木栈板1100*1030*120</t>
  </si>
  <si>
    <t>1100*1030*120</t>
  </si>
  <si>
    <t>高温标贴原图</t>
  </si>
  <si>
    <t>23*14mm</t>
  </si>
  <si>
    <t>A39Q301</t>
  </si>
  <si>
    <t>Jam解除标贴原图</t>
  </si>
  <si>
    <t>216*25</t>
  </si>
  <si>
    <t>A39Q302</t>
  </si>
  <si>
    <t>防尘盖板1050*1000</t>
  </si>
  <si>
    <t>1050*1000*5</t>
  </si>
  <si>
    <t>K150/SCP120/K150</t>
    <phoneticPr fontId="1" type="noConversion"/>
  </si>
  <si>
    <t>A39Q303</t>
  </si>
  <si>
    <t>防尘盖板940*830</t>
  </si>
  <si>
    <t>940*830*5</t>
  </si>
  <si>
    <t>A39Q306</t>
  </si>
  <si>
    <t>机身二维码原图:L100</t>
  </si>
  <si>
    <t>A39Q307</t>
  </si>
  <si>
    <t>机身二维码原图:L100D</t>
  </si>
  <si>
    <t>A39Q308</t>
  </si>
  <si>
    <t>机身二维码原图:L100DW</t>
  </si>
  <si>
    <t>A39Q309</t>
  </si>
  <si>
    <t>机身二维码原图:L100W</t>
  </si>
  <si>
    <t>A39Q971</t>
  </si>
  <si>
    <t>单粉盒，305*278*70（外径）:LT100三支装</t>
  </si>
  <si>
    <t>A39X273</t>
  </si>
  <si>
    <t>同捆资料：CHN</t>
  </si>
  <si>
    <t>A39X275</t>
  </si>
  <si>
    <t>机身标贴：组立：L100W</t>
  </si>
  <si>
    <t>A39X277</t>
  </si>
  <si>
    <t>其他模组：总模组:L100D</t>
  </si>
  <si>
    <t>A39X278</t>
  </si>
  <si>
    <t>机身标贴：组立：L100D</t>
  </si>
  <si>
    <t>A39X280</t>
  </si>
  <si>
    <t>其他模组：总模组:L100DW</t>
  </si>
  <si>
    <t>A39X281</t>
  </si>
  <si>
    <t>机身标贴：组立：L100DW</t>
  </si>
  <si>
    <t>A39X283</t>
  </si>
  <si>
    <t>机身标贴：组立：L100</t>
  </si>
  <si>
    <t xml:space="preserve"> 上盖：MF：信创（黑）：丽江</t>
  </si>
  <si>
    <t>黑色/F3B-G0098</t>
  </si>
  <si>
    <t>A41P004</t>
  </si>
  <si>
    <t>导轨:MF</t>
  </si>
  <si>
    <t>PA6+G10</t>
  </si>
  <si>
    <t>A41P005</t>
  </si>
  <si>
    <t>基座:左铰链：MF（白色）</t>
  </si>
  <si>
    <t>A41P006</t>
  </si>
  <si>
    <t>基座:右铰链：MF（白色）</t>
  </si>
  <si>
    <t>P5D1A007</t>
  </si>
  <si>
    <t>PE袋：MFP</t>
  </si>
  <si>
    <t>(360+310*2)*690</t>
  </si>
  <si>
    <t>A49D285</t>
  </si>
  <si>
    <t>单色包装外箱：M100系列</t>
  </si>
  <si>
    <t>473*406*393</t>
  </si>
  <si>
    <t>k200/scp170/k100/SCP170/K200</t>
  </si>
  <si>
    <t>A49D295</t>
  </si>
  <si>
    <t>中国能源标贴：M101DW</t>
  </si>
  <si>
    <t>A49D301</t>
  </si>
  <si>
    <t>机身二维码</t>
  </si>
  <si>
    <t>A49D302</t>
  </si>
  <si>
    <t>A49D303</t>
  </si>
  <si>
    <t>A49D304</t>
  </si>
  <si>
    <t>A49D305</t>
  </si>
  <si>
    <t>A49D306</t>
  </si>
  <si>
    <t>A49D307</t>
  </si>
  <si>
    <t>A49D308</t>
  </si>
  <si>
    <t>A49D310</t>
  </si>
  <si>
    <t>中国能源标贴：M101</t>
  </si>
  <si>
    <t>A49D311</t>
  </si>
  <si>
    <t>中国能源标贴：M102</t>
  </si>
  <si>
    <t>A49D312</t>
  </si>
  <si>
    <t>中国能源标贴：M101W</t>
  </si>
  <si>
    <t>A49D313</t>
  </si>
  <si>
    <t>中国能源标贴：M102W</t>
  </si>
  <si>
    <t>A49D400</t>
  </si>
  <si>
    <t>A49D401</t>
  </si>
  <si>
    <t>A49D402</t>
  </si>
  <si>
    <t>A49D403</t>
  </si>
  <si>
    <t>A49D404</t>
  </si>
  <si>
    <t>中国能源标贴：M1520W</t>
  </si>
  <si>
    <t>A49D405</t>
  </si>
  <si>
    <t>外置标贴：M1520W</t>
  </si>
  <si>
    <t>A49D406</t>
  </si>
  <si>
    <t>中国能源标贴：M1520D</t>
  </si>
  <si>
    <t>A49D407</t>
  </si>
  <si>
    <t>外置标贴：M1520D</t>
  </si>
  <si>
    <t>A49D408</t>
  </si>
  <si>
    <t>中国能源标贴：M1688W</t>
  </si>
  <si>
    <t>A49D409</t>
  </si>
  <si>
    <t>外置标贴：M1688W</t>
  </si>
  <si>
    <t>A49D410</t>
  </si>
  <si>
    <t>中国能源标贴：M1688DW</t>
  </si>
  <si>
    <t>A49D411</t>
  </si>
  <si>
    <t>外置标贴：M1688DW</t>
  </si>
  <si>
    <t>A49D412</t>
  </si>
  <si>
    <t>单色包装外箱：M1520系列</t>
  </si>
  <si>
    <t>A49D413</t>
  </si>
  <si>
    <t>单色包装外箱：M1688系列</t>
  </si>
  <si>
    <t>A49D414</t>
  </si>
  <si>
    <t>机身扫码打印二维码</t>
  </si>
  <si>
    <t>A49Q276</t>
  </si>
  <si>
    <t>印刷原图：铭板标贴：M100</t>
  </si>
  <si>
    <t>A49Q277</t>
  </si>
  <si>
    <t>印刷原图：中国能源：M100</t>
  </si>
  <si>
    <t>A49Q278</t>
  </si>
  <si>
    <t>印刷原图：彩色包装外箱：M100系列</t>
  </si>
  <si>
    <t>A49Q279</t>
  </si>
  <si>
    <t>外置标贴：M100</t>
  </si>
  <si>
    <t>A49Q280</t>
  </si>
  <si>
    <t>印刷原图：外置标贴：M100</t>
  </si>
  <si>
    <t>A49Q282</t>
  </si>
  <si>
    <t>印刷原图：铭板标贴：M100W</t>
  </si>
  <si>
    <t>A49Q283</t>
  </si>
  <si>
    <t>印刷原图：中国能源：M100W</t>
  </si>
  <si>
    <t>A49Q284</t>
  </si>
  <si>
    <t>印刷原图：单色包装外箱：M100系列</t>
  </si>
  <si>
    <t>A49Q285</t>
  </si>
  <si>
    <t>外置标贴：M100W</t>
  </si>
  <si>
    <t>A49Q286</t>
  </si>
  <si>
    <t>印刷原图：外置标贴：M100W</t>
  </si>
  <si>
    <t>A49Q288</t>
  </si>
  <si>
    <t>印刷原图：铭板标贴：M100D</t>
  </si>
  <si>
    <t>A49Q289</t>
  </si>
  <si>
    <t>印刷原图：中国能源：M100D</t>
  </si>
  <si>
    <t>A49Q291</t>
  </si>
  <si>
    <t>外置标贴：M100D</t>
  </si>
  <si>
    <t>A49Q292</t>
  </si>
  <si>
    <t>印刷原图：外置标贴：M100D</t>
  </si>
  <si>
    <t>A49Q293</t>
  </si>
  <si>
    <t>铭板标贴：M101DW</t>
  </si>
  <si>
    <t>A49Q294</t>
  </si>
  <si>
    <t>印刷原图：铭板标贴：M101DW</t>
  </si>
  <si>
    <t>A49Q295</t>
  </si>
  <si>
    <t>印刷原图：中国能源：M101DW</t>
  </si>
  <si>
    <t>A49Q297</t>
  </si>
  <si>
    <t>外置标贴：M101DW</t>
  </si>
  <si>
    <t>A49Q298</t>
  </si>
  <si>
    <t>印刷原图：外置标贴：M101DW</t>
  </si>
  <si>
    <t>A49Q306</t>
  </si>
  <si>
    <t>机身二维码原图</t>
  </si>
  <si>
    <t>A49Q307</t>
  </si>
  <si>
    <t>A49Q308</t>
  </si>
  <si>
    <t>A49Q309</t>
  </si>
  <si>
    <t>A49Q310</t>
  </si>
  <si>
    <t>A49Q311</t>
  </si>
  <si>
    <t>A49Q312</t>
  </si>
  <si>
    <t>A49Q313</t>
  </si>
  <si>
    <t>A49Q314</t>
  </si>
  <si>
    <t>铭板标贴：M101</t>
  </si>
  <si>
    <t>A49Q315</t>
  </si>
  <si>
    <t>印刷原图：铭板标贴：M101</t>
  </si>
  <si>
    <t>A49Q316</t>
  </si>
  <si>
    <t>铭板标贴：M102</t>
  </si>
  <si>
    <t>A49Q317</t>
  </si>
  <si>
    <t>印刷原图：铭板标贴：M102</t>
  </si>
  <si>
    <t>A49Q318</t>
  </si>
  <si>
    <t>铭板标贴：M101W</t>
  </si>
  <si>
    <t>A49Q319</t>
  </si>
  <si>
    <t>印刷原图：铭板标贴：M101W</t>
  </si>
  <si>
    <t>A49Q320</t>
  </si>
  <si>
    <t>铭板标贴：M102W</t>
  </si>
  <si>
    <t>A49Q321</t>
  </si>
  <si>
    <t>印刷原图：铭板标贴：M102W</t>
  </si>
  <si>
    <t>A49Q322</t>
  </si>
  <si>
    <t>A49Q323</t>
  </si>
  <si>
    <t>印刷原图：中国能源：M102</t>
  </si>
  <si>
    <t>A49Q324</t>
  </si>
  <si>
    <t>印刷原图：中国能源：M101W</t>
  </si>
  <si>
    <t>A49Q325</t>
  </si>
  <si>
    <t>印刷原图：中国能源：M102W</t>
  </si>
  <si>
    <t>A49Q326</t>
  </si>
  <si>
    <t>A49Q327</t>
  </si>
  <si>
    <t>A49Q328</t>
  </si>
  <si>
    <t>外置标贴：M102</t>
  </si>
  <si>
    <t>A49Q329</t>
  </si>
  <si>
    <t>印刷原图：外置标贴：M102</t>
  </si>
  <si>
    <t>A49Q330</t>
  </si>
  <si>
    <t>A49Q331</t>
  </si>
  <si>
    <t>A49Q332</t>
  </si>
  <si>
    <t>外置标贴：M102W</t>
  </si>
  <si>
    <t>A49Q333</t>
  </si>
  <si>
    <t>印刷原图：外置标贴：M102W</t>
  </si>
  <si>
    <t>A49Q400</t>
  </si>
  <si>
    <t>铭板标贴：M1520W</t>
  </si>
  <si>
    <t>25*105</t>
  </si>
  <si>
    <t>A49Q401</t>
  </si>
  <si>
    <t>铭板标贴：M1520D</t>
  </si>
  <si>
    <t>A49Q402</t>
  </si>
  <si>
    <t>铭板标贴：M1688W</t>
  </si>
  <si>
    <t>A49Q403</t>
  </si>
  <si>
    <t>铭板标贴：M1688DW</t>
  </si>
  <si>
    <t>A49X271</t>
  </si>
  <si>
    <t>其他模组：总模组:M100</t>
  </si>
  <si>
    <t>A49X272</t>
  </si>
  <si>
    <t>机身标贴：组立：M100</t>
  </si>
  <si>
    <t>A49X274</t>
  </si>
  <si>
    <t>其他模组：总模组:M100W</t>
  </si>
  <si>
    <t>A49X275</t>
  </si>
  <si>
    <t>机身标贴：组立：M100W</t>
  </si>
  <si>
    <t>A49X277</t>
  </si>
  <si>
    <t>其他模组：总模组:M100D</t>
  </si>
  <si>
    <t>A49X278</t>
  </si>
  <si>
    <t>机身标贴：组立：M100D</t>
  </si>
  <si>
    <t>A49X280</t>
  </si>
  <si>
    <t>其他模组：总模组:M101DW</t>
  </si>
  <si>
    <t>A49X281</t>
  </si>
  <si>
    <t>机身标贴：组立：M101DW</t>
  </si>
  <si>
    <t>A49X282</t>
  </si>
  <si>
    <t>包装模组：M101DW</t>
  </si>
  <si>
    <t>A49X283</t>
  </si>
  <si>
    <t>其他模组：总模组:M101</t>
  </si>
  <si>
    <t>A49X284</t>
  </si>
  <si>
    <t>机身标贴：组立：M101</t>
  </si>
  <si>
    <t>A49X285</t>
  </si>
  <si>
    <t>包装模组：M101</t>
  </si>
  <si>
    <t>A49X286</t>
  </si>
  <si>
    <t>其他模组：总模组:M102</t>
  </si>
  <si>
    <t>A49X287</t>
  </si>
  <si>
    <t>机身标贴：组立：M102</t>
  </si>
  <si>
    <t>A49X288</t>
  </si>
  <si>
    <t>包装模组：M102</t>
  </si>
  <si>
    <t>A49X289</t>
  </si>
  <si>
    <t>其他模组：总模组:M101W</t>
  </si>
  <si>
    <t>A49X290</t>
  </si>
  <si>
    <t>机身标贴：组立：M101W</t>
  </si>
  <si>
    <t>A49X291</t>
  </si>
  <si>
    <t>包装模组：M101W</t>
  </si>
  <si>
    <t>A49X292</t>
  </si>
  <si>
    <t>其他模组：总模组:M102W</t>
  </si>
  <si>
    <t>A49X293</t>
  </si>
  <si>
    <t>机身标贴：组立：M102W</t>
  </si>
  <si>
    <t>A49X294</t>
  </si>
  <si>
    <t>包装模组：M102W</t>
  </si>
  <si>
    <t>A49X400</t>
  </si>
  <si>
    <t>其他模组：总模组:M1520W</t>
  </si>
  <si>
    <t>A49X401</t>
  </si>
  <si>
    <t>其他模组：总模组:M1520D</t>
  </si>
  <si>
    <t>A49X402</t>
  </si>
  <si>
    <t>其他模组：总模组:M1688W</t>
  </si>
  <si>
    <t>A49X403</t>
  </si>
  <si>
    <t>其他模组：总模组:M1688DW</t>
  </si>
  <si>
    <t>A49X404</t>
  </si>
  <si>
    <t>机身标贴：组立：M1520W</t>
  </si>
  <si>
    <t>A49X405</t>
  </si>
  <si>
    <t>机身标贴：组立：M1520D</t>
  </si>
  <si>
    <t>A49X406</t>
  </si>
  <si>
    <t>机身标贴：组立：M1688W</t>
  </si>
  <si>
    <t>A49X407</t>
  </si>
  <si>
    <t>机身标贴：组立：M1688DW</t>
  </si>
  <si>
    <t>A49X408</t>
  </si>
  <si>
    <t>包装模组：M1520W</t>
  </si>
  <si>
    <t>A49X409</t>
  </si>
  <si>
    <t>包装模组：M1520D</t>
  </si>
  <si>
    <t>A49X410</t>
  </si>
  <si>
    <t>包装模组：M1688W</t>
  </si>
  <si>
    <t>A49X411</t>
  </si>
  <si>
    <t>包装模组：M1688DW</t>
  </si>
  <si>
    <t>杨晓莉</t>
  </si>
  <si>
    <t>A51P011</t>
  </si>
  <si>
    <t>基座:铰链:左:P（灰色）</t>
  </si>
  <si>
    <t>钛合灰</t>
  </si>
  <si>
    <t>A51P012</t>
  </si>
  <si>
    <t>基座:铰链:右:P（灰色）</t>
  </si>
  <si>
    <t>A51P013</t>
  </si>
  <si>
    <t>ID chip holder 支架</t>
  </si>
  <si>
    <t>黑色 KF1684BK</t>
  </si>
  <si>
    <t>A51P016</t>
  </si>
  <si>
    <t>后盖（灰）：丽江</t>
  </si>
  <si>
    <t>钛合灰/F4A-G0084</t>
  </si>
  <si>
    <t>A51P020</t>
  </si>
  <si>
    <t>ID CHIP 垫片支架</t>
  </si>
  <si>
    <t>A51P028</t>
  </si>
  <si>
    <t>键:操作部:电源（灰色）</t>
  </si>
  <si>
    <t>钛合灰/F4A-G0061</t>
  </si>
  <si>
    <t>A51S001</t>
  </si>
  <si>
    <t>ID chip：弹簧：短</t>
  </si>
  <si>
    <t>A51S002</t>
  </si>
  <si>
    <t>ID chip：弹簧：长</t>
  </si>
  <si>
    <t xml:space="preserve"> E</t>
  </si>
  <si>
    <t>A53P064</t>
  </si>
  <si>
    <t>钛合灰/F5A-G0062</t>
  </si>
  <si>
    <t>A53P069</t>
  </si>
  <si>
    <t>A54P121</t>
  </si>
  <si>
    <t>墨盒：上:260S</t>
  </si>
  <si>
    <t>A54Q121</t>
  </si>
  <si>
    <t>粉盒外箱印刷：LT260SH</t>
  </si>
  <si>
    <t>A54Q122</t>
  </si>
  <si>
    <t>鼓盒外箱印刷：LD260S</t>
  </si>
  <si>
    <t>A54Q123</t>
  </si>
  <si>
    <t>粉盒外箱印刷：LT230SH</t>
  </si>
  <si>
    <t>A54Q124</t>
  </si>
  <si>
    <t>粉盒外箱印刷：LT330SH</t>
  </si>
  <si>
    <t>A54Q125</t>
  </si>
  <si>
    <t>粉盒外箱印刷：LT331SH</t>
  </si>
  <si>
    <t>A54Q126</t>
  </si>
  <si>
    <t>鼓盒外箱印刷：LD230S</t>
  </si>
  <si>
    <t>A54Q127</t>
  </si>
  <si>
    <t>鼓盒外箱印刷：LD330S</t>
  </si>
  <si>
    <t>A54Q128</t>
  </si>
  <si>
    <t>鼓盒外箱印刷：LD331S</t>
  </si>
  <si>
    <t>A58E039</t>
  </si>
  <si>
    <t>电源线：250V：10A：CHN</t>
  </si>
  <si>
    <t>LineTek</t>
  </si>
  <si>
    <t>A58E241</t>
  </si>
  <si>
    <t>A58E241</t>
    <phoneticPr fontId="1" type="noConversion"/>
  </si>
  <si>
    <t>ID CHIP</t>
  </si>
  <si>
    <t>A58E246</t>
  </si>
  <si>
    <t>PSU:P+/MF+:CHN:組立</t>
  </si>
  <si>
    <t>A58E260</t>
  </si>
  <si>
    <t>A59D271</t>
  </si>
  <si>
    <t>包装箱内资料PE袋：M7365DNA</t>
  </si>
  <si>
    <t>A59D272</t>
  </si>
  <si>
    <t>A59D273</t>
  </si>
  <si>
    <t>A59D274</t>
  </si>
  <si>
    <t>A59D275</t>
  </si>
  <si>
    <t>牛皮外箱：SFP</t>
  </si>
  <si>
    <t>A59D277</t>
  </si>
  <si>
    <t>中国能源标贴：LJ2320DN</t>
  </si>
  <si>
    <t>A59D278</t>
  </si>
  <si>
    <t>中国能源标贴：LJ2310N</t>
  </si>
  <si>
    <t>A59D281</t>
  </si>
  <si>
    <t>铭板标贴：LJ2310N</t>
  </si>
  <si>
    <t>A59D282</t>
  </si>
  <si>
    <t>铭板标贴：LJ2320DN</t>
  </si>
  <si>
    <t>A59D283</t>
  </si>
  <si>
    <t>外置标贴：LJ2310N</t>
  </si>
  <si>
    <t>A59D284</t>
  </si>
  <si>
    <t>外置标贴：LJ2320DN</t>
  </si>
  <si>
    <t>A59D285</t>
  </si>
  <si>
    <t>用户手册</t>
  </si>
  <si>
    <t>封面120g/内页70g书纸装订</t>
  </si>
  <si>
    <t>A59Q275</t>
  </si>
  <si>
    <t>单粉盒，296*100*77（外径）:LT331SH</t>
  </si>
  <si>
    <t>A59Q278</t>
  </si>
  <si>
    <t>单鼓盒，324*166*88（外径）:LD331S</t>
  </si>
  <si>
    <t>A59Q280</t>
  </si>
  <si>
    <t>外置标贴印刷原图：LJ2310N</t>
  </si>
  <si>
    <t>A59Q281</t>
  </si>
  <si>
    <t>外置标贴印刷原图：LJ2320DN</t>
  </si>
  <si>
    <t>A59Q282</t>
  </si>
  <si>
    <t>印刷原图：铭板标贴：LJ2320DN</t>
  </si>
  <si>
    <t>A59Q283</t>
  </si>
  <si>
    <t>印刷原图：铭板标贴：LJ2310N</t>
  </si>
  <si>
    <t>A59Q287</t>
  </si>
  <si>
    <t>光盘：LJ2310N/LJ2320DN</t>
  </si>
  <si>
    <t>中新联</t>
  </si>
  <si>
    <t>A59Q990</t>
  </si>
  <si>
    <t>粉盒通用外箱16</t>
  </si>
  <si>
    <t>422*315*340</t>
  </si>
  <si>
    <t>K200/SCP100/SCP150/SCP100/K200</t>
  </si>
  <si>
    <t>A59X275</t>
  </si>
  <si>
    <t>粉盒包装:LT331SH</t>
  </si>
  <si>
    <t>A59X278</t>
  </si>
  <si>
    <t>单鼓盒的包装:LD331S</t>
  </si>
  <si>
    <t>A69D278</t>
  </si>
  <si>
    <t>A69D281</t>
  </si>
  <si>
    <t>硒鼓铭牌标签纸120X40XR2（非信创中文）</t>
  </si>
  <si>
    <t>A69D282</t>
  </si>
  <si>
    <t>粉盒铭牌标签纸60X35XR2（非信创中文）</t>
  </si>
  <si>
    <t>A69D286-S1</t>
  </si>
  <si>
    <t>A69D289-S1</t>
  </si>
  <si>
    <t>A69D290-S1</t>
  </si>
  <si>
    <t>A69D291-S1</t>
  </si>
  <si>
    <t>A69D292-S1</t>
  </si>
  <si>
    <t>A69D293-S1</t>
  </si>
  <si>
    <t>A69D294-S1</t>
  </si>
  <si>
    <t>A69D295-S1</t>
  </si>
  <si>
    <t>B15X151</t>
  </si>
  <si>
    <t>B15X152</t>
  </si>
  <si>
    <t>B15X156</t>
  </si>
  <si>
    <t>B15X160</t>
  </si>
  <si>
    <t>B19D400</t>
  </si>
  <si>
    <t>用户手册：G262DN/G336DN</t>
  </si>
  <si>
    <t>B19D401</t>
  </si>
  <si>
    <t>包装箱内资料PE袋：G262DN/G336DN</t>
  </si>
  <si>
    <t>B19D402</t>
  </si>
  <si>
    <t>安全信息：G系列</t>
  </si>
  <si>
    <t>B19D403</t>
  </si>
  <si>
    <t>快速安装指南：G系列</t>
  </si>
  <si>
    <t>B19D404</t>
  </si>
  <si>
    <t>装箱清单：MIC系列</t>
  </si>
  <si>
    <t>B19D405</t>
  </si>
  <si>
    <t>铭板标贴：G262DN</t>
  </si>
  <si>
    <t>B19D406</t>
  </si>
  <si>
    <t>中国能源标贴：G262DN</t>
  </si>
  <si>
    <t>B19D407</t>
  </si>
  <si>
    <t>牛皮外箱：G262DN</t>
  </si>
  <si>
    <t>B19D408</t>
  </si>
  <si>
    <t>外置标贴：G262DN</t>
  </si>
  <si>
    <t>B19D409</t>
  </si>
  <si>
    <t>保修卡：涉密市场通用版：G系列</t>
  </si>
  <si>
    <t>B19Q400</t>
  </si>
  <si>
    <t>光盘：G262DN/G336DN</t>
  </si>
  <si>
    <t>B19X400</t>
  </si>
  <si>
    <t>其他模组：总组立：GM262DN</t>
  </si>
  <si>
    <t>B19X401</t>
  </si>
  <si>
    <t>包装箱内资料：G系列</t>
  </si>
  <si>
    <t>B19X402</t>
  </si>
  <si>
    <t>包装模组：G262DN</t>
  </si>
  <si>
    <t>B19X403</t>
  </si>
  <si>
    <t>包装组立：G262DN</t>
  </si>
  <si>
    <t>B21P005</t>
  </si>
  <si>
    <t>基座:左铰链：MF（灰色）</t>
  </si>
  <si>
    <t>B21P006</t>
  </si>
  <si>
    <t>基座:右铰链：MF（灰色）</t>
  </si>
  <si>
    <t>B29D400</t>
  </si>
  <si>
    <t>用户手册：GM265DN/GM337DN</t>
  </si>
  <si>
    <t>B29D401</t>
  </si>
  <si>
    <t>包装箱内资料PE袋：GM265DN/GM337DN</t>
  </si>
  <si>
    <t>B29D405</t>
  </si>
  <si>
    <t>铭板标贴：GM265DN</t>
  </si>
  <si>
    <t>B29D406</t>
  </si>
  <si>
    <t>中国能源标贴：GM265DN</t>
  </si>
  <si>
    <t>B29D407</t>
  </si>
  <si>
    <t>牛皮外箱：GM265DN</t>
  </si>
  <si>
    <t>472*402*391</t>
  </si>
  <si>
    <t>B29D408</t>
  </si>
  <si>
    <t>外置标贴：GM265DN</t>
  </si>
  <si>
    <t>B29Q400</t>
  </si>
  <si>
    <t>光盘：GM265DN/GM337DN</t>
  </si>
  <si>
    <t>B29X400</t>
  </si>
  <si>
    <t>其他模组：总组立：GM265DN</t>
  </si>
  <si>
    <t>B29X402</t>
  </si>
  <si>
    <t>包装模组：GM265DN</t>
  </si>
  <si>
    <t>B29X403</t>
  </si>
  <si>
    <t>包装组立：GM265DN</t>
  </si>
  <si>
    <t>B39D401</t>
  </si>
  <si>
    <t>牛皮纸箱：SFP：NMW</t>
  </si>
  <si>
    <t>TBD</t>
  </si>
  <si>
    <t>待出图</t>
  </si>
  <si>
    <t>B39D403</t>
  </si>
  <si>
    <t>用户手册：G系列</t>
  </si>
  <si>
    <t>B39D404</t>
  </si>
  <si>
    <t>包装箱内资料PE袋：G系列</t>
  </si>
  <si>
    <t>B39D405</t>
  </si>
  <si>
    <t>B39D406</t>
  </si>
  <si>
    <t>B39D407</t>
  </si>
  <si>
    <t>保修卡：SM市场通用版：G系列</t>
  </si>
  <si>
    <t>B39D408</t>
  </si>
  <si>
    <t>铭板标贴：G263DNS</t>
  </si>
  <si>
    <t>B39D409</t>
  </si>
  <si>
    <t>铭板标贴：G338DNS</t>
  </si>
  <si>
    <t>B39D410</t>
  </si>
  <si>
    <t>中国能源标贴：G263DNS</t>
  </si>
  <si>
    <t>B39D411</t>
  </si>
  <si>
    <t>中国能源标贴：G338DNS</t>
  </si>
  <si>
    <t>B39D412</t>
  </si>
  <si>
    <t>外置标贴：G263DNS</t>
  </si>
  <si>
    <t>B39D413</t>
  </si>
  <si>
    <t>外置标贴：G338DNS</t>
  </si>
  <si>
    <t>B39Q400</t>
  </si>
  <si>
    <t>光盘：G系列</t>
  </si>
  <si>
    <t>B39X400</t>
  </si>
  <si>
    <t>包装模组：G263DNA</t>
  </si>
  <si>
    <t>B39X401</t>
  </si>
  <si>
    <t>包装模组：G338DNS</t>
  </si>
  <si>
    <t>B39X402</t>
  </si>
  <si>
    <t>包装组立：SFP：NMW</t>
  </si>
  <si>
    <t>B39X403</t>
  </si>
  <si>
    <t>包装组立：G338DNS</t>
  </si>
  <si>
    <t>B39X404</t>
  </si>
  <si>
    <t>其他模组：总组立：G263DNS</t>
  </si>
  <si>
    <t>B39X405</t>
  </si>
  <si>
    <t>其他模组：总组立：G338DNS</t>
  </si>
  <si>
    <t>B39X406</t>
  </si>
  <si>
    <t>B49D279</t>
  </si>
  <si>
    <t>P5D1A008</t>
  </si>
  <si>
    <t>PE袋：ADF</t>
  </si>
  <si>
    <t>(360+310*2)*790</t>
  </si>
  <si>
    <t>B49D400</t>
  </si>
  <si>
    <t>用户手册：M7360DNA</t>
  </si>
  <si>
    <t>B49D401</t>
  </si>
  <si>
    <t>包装箱内资料PE袋：M7360DNA</t>
  </si>
  <si>
    <t>B49D402</t>
  </si>
  <si>
    <t>安全信息：M7360DNA</t>
  </si>
  <si>
    <t>B49D403</t>
  </si>
  <si>
    <t>快速安装指南：M7360DNA</t>
  </si>
  <si>
    <t>B49D404</t>
  </si>
  <si>
    <t>安全信息：GM266DNA</t>
  </si>
  <si>
    <t>B49D405</t>
  </si>
  <si>
    <t>铭板标贴：M7360DNA</t>
  </si>
  <si>
    <t>B49D406</t>
  </si>
  <si>
    <t>中国能源标贴：M7360DNA</t>
  </si>
  <si>
    <t>B49D407</t>
  </si>
  <si>
    <t>牛皮外箱：M7360DNA</t>
  </si>
  <si>
    <t>472*432*452</t>
  </si>
  <si>
    <t>B49D408</t>
  </si>
  <si>
    <t>外置标贴：M7360DNA</t>
  </si>
  <si>
    <t>B49D409</t>
  </si>
  <si>
    <t>用户手册：GM266DNA</t>
  </si>
  <si>
    <t>B49D410</t>
  </si>
  <si>
    <t>包装箱内资料PE袋：GM266DNA</t>
  </si>
  <si>
    <t>B49D411</t>
  </si>
  <si>
    <t>快速安装指南：GM266DNA</t>
  </si>
  <si>
    <t>B49D412</t>
  </si>
  <si>
    <t>保修卡：GM266DNA</t>
  </si>
  <si>
    <t>B49D414</t>
  </si>
  <si>
    <t>铭板标贴：GM266DNA</t>
  </si>
  <si>
    <t>B49D415</t>
  </si>
  <si>
    <t>中国能源标贴：GM266DNA</t>
  </si>
  <si>
    <t>B49D416</t>
  </si>
  <si>
    <t>牛皮外箱：GM266DNA</t>
  </si>
  <si>
    <t>B49D417</t>
  </si>
  <si>
    <t>外置标贴：GM266DNA</t>
  </si>
  <si>
    <t>B49D418</t>
  </si>
  <si>
    <t>用户手册：M7360DNAS</t>
  </si>
  <si>
    <t>B49D419</t>
  </si>
  <si>
    <t>包装箱内资料PE袋：M7360DNAS</t>
  </si>
  <si>
    <t>B49D420</t>
  </si>
  <si>
    <t>安全信息：M7360DNAS</t>
  </si>
  <si>
    <t>B49D421</t>
  </si>
  <si>
    <t>快速安装指南：M7360DNAS</t>
  </si>
  <si>
    <t>B49D423</t>
  </si>
  <si>
    <t>铭板标贴：M7360DNAS</t>
  </si>
  <si>
    <t>B49D424</t>
  </si>
  <si>
    <t>中国能源标贴：M7360DNAS</t>
  </si>
  <si>
    <t>B49D425</t>
  </si>
  <si>
    <t>牛皮外箱：M7360DNAS</t>
  </si>
  <si>
    <t>B49D426</t>
  </si>
  <si>
    <t>外置标贴：M7360DNAS</t>
  </si>
  <si>
    <t>B49D427</t>
  </si>
  <si>
    <t>保修卡：SM市场通用版：高德</t>
  </si>
  <si>
    <t>B49D428</t>
  </si>
  <si>
    <t>装箱清单：M7360DNA/M100DNA</t>
  </si>
  <si>
    <t>B49D429</t>
  </si>
  <si>
    <t>机身二维码:M7360DNA</t>
  </si>
  <si>
    <t>B49D440</t>
  </si>
  <si>
    <t>牛皮外箱：GM266DNS</t>
  </si>
  <si>
    <t>B49D441</t>
  </si>
  <si>
    <t>牛皮外箱：GM268DNAS</t>
  </si>
  <si>
    <t>B49D442</t>
  </si>
  <si>
    <t>牛皮外箱：GM339DNS</t>
  </si>
  <si>
    <t>B49D443</t>
  </si>
  <si>
    <t>铭板标贴：GM266DNS</t>
  </si>
  <si>
    <t>B49D444</t>
  </si>
  <si>
    <t>铭板标贴：GM268DNAS</t>
  </si>
  <si>
    <t>B49D445</t>
  </si>
  <si>
    <t>铭板标贴：GM339DNS</t>
  </si>
  <si>
    <t>B49D446</t>
  </si>
  <si>
    <t>中国能源标贴：GM266DNS</t>
  </si>
  <si>
    <t>B49D447</t>
  </si>
  <si>
    <t>中国能源标贴：GM268DNAS</t>
  </si>
  <si>
    <t>B49D448</t>
  </si>
  <si>
    <t>中国能源标贴：GM339DNS</t>
  </si>
  <si>
    <t>B49D449</t>
  </si>
  <si>
    <t>外置标贴：GM266DNS</t>
  </si>
  <si>
    <t>B49D450</t>
  </si>
  <si>
    <t>外置标贴：GM268DNAS</t>
  </si>
  <si>
    <t>B49D451</t>
  </si>
  <si>
    <t>外置标贴：GM339DNS</t>
  </si>
  <si>
    <t>B49Q400</t>
  </si>
  <si>
    <t>光盘：M7360DNA</t>
  </si>
  <si>
    <t>B49Q401</t>
  </si>
  <si>
    <t>光盘：GM266DNA</t>
  </si>
  <si>
    <t>B49Q402</t>
  </si>
  <si>
    <t>光盘：M7360DNAS</t>
  </si>
  <si>
    <t>B49X400</t>
  </si>
  <si>
    <t>其他模组：总组立：M7360DNA</t>
  </si>
  <si>
    <t>B49X401</t>
  </si>
  <si>
    <t>包装箱内资料：M7360DNA/M100DNA</t>
  </si>
  <si>
    <t>B49X402</t>
  </si>
  <si>
    <t>包装模组：M7360DNA</t>
  </si>
  <si>
    <t>B49X403</t>
  </si>
  <si>
    <t>包装组立：M7360DNA</t>
  </si>
  <si>
    <t>B49X408</t>
  </si>
  <si>
    <t>其他模组：总组立：M7365DNA</t>
  </si>
  <si>
    <t>B49X409</t>
  </si>
  <si>
    <t>包装箱内资料：M7365DNA</t>
  </si>
  <si>
    <t>B49X410</t>
  </si>
  <si>
    <t>包装模组：M7365DNA</t>
  </si>
  <si>
    <t>B49X411</t>
  </si>
  <si>
    <t>包装组立：M7365DNA</t>
  </si>
  <si>
    <t>B49X420</t>
  </si>
  <si>
    <t>包装模组：GM266DNS</t>
  </si>
  <si>
    <t>B49X421</t>
  </si>
  <si>
    <t>包装模组：GM268DNAS</t>
  </si>
  <si>
    <t>B49X422</t>
  </si>
  <si>
    <t>包装模组：GM339DNS</t>
  </si>
  <si>
    <t>B49X423</t>
  </si>
  <si>
    <t>包装组立：MFP：NMW</t>
  </si>
  <si>
    <t>B49X424</t>
  </si>
  <si>
    <t>包装组立：ADF：NMW</t>
  </si>
  <si>
    <t>B49X425</t>
  </si>
  <si>
    <t>包装组立：GM339DNS</t>
  </si>
  <si>
    <t>B49X426</t>
  </si>
  <si>
    <t>其他模组：总组立：GM266DNS</t>
  </si>
  <si>
    <t>B49X427</t>
  </si>
  <si>
    <t>其他模组：总组立：GM268DNAS</t>
  </si>
  <si>
    <t>B49X428</t>
  </si>
  <si>
    <t>其他模组：总组立：GM339DNS</t>
  </si>
  <si>
    <t>B69D400</t>
  </si>
  <si>
    <t>用户手册：M100DNA</t>
  </si>
  <si>
    <t>B69D401</t>
  </si>
  <si>
    <t>包装箱内资料PE袋：M100DNA</t>
  </si>
  <si>
    <t>B69D402</t>
  </si>
  <si>
    <t>安全信息：M100DNA</t>
  </si>
  <si>
    <t>B69D403</t>
  </si>
  <si>
    <t>快速安装指南：M100DNA</t>
  </si>
  <si>
    <t>B69D405</t>
  </si>
  <si>
    <t>铭板标贴：M100DNA</t>
  </si>
  <si>
    <t>B69D406</t>
  </si>
  <si>
    <t>中国能源标贴：M100DNA</t>
  </si>
  <si>
    <t>B69D407</t>
  </si>
  <si>
    <t>牛皮外箱：M100DNA</t>
  </si>
  <si>
    <t>B69D408</t>
  </si>
  <si>
    <t>外置标贴：M100DNA</t>
  </si>
  <si>
    <t>B69D409</t>
  </si>
  <si>
    <t>机身二维码:M100DNA</t>
  </si>
  <si>
    <t>B69D410</t>
  </si>
  <si>
    <t>木栈板1000*900*120</t>
  </si>
  <si>
    <t>1000*900*120</t>
  </si>
  <si>
    <t>B69D411</t>
  </si>
  <si>
    <t>防尘盖板1065*970</t>
  </si>
  <si>
    <t>1065*970*3</t>
  </si>
  <si>
    <t>B69Q400</t>
  </si>
  <si>
    <t>光盘：M100DNA</t>
  </si>
  <si>
    <t>B69X400</t>
  </si>
  <si>
    <t>其他模组：总组立：M100DNA</t>
  </si>
  <si>
    <t>B69X402</t>
  </si>
  <si>
    <t>包装模组：M100DNA</t>
  </si>
  <si>
    <t>B69X403</t>
  </si>
  <si>
    <t>包装组立：M100DNA</t>
  </si>
  <si>
    <t>B77X240</t>
  </si>
  <si>
    <t>ADF</t>
  </si>
  <si>
    <t>B8A1X001</t>
  </si>
  <si>
    <t>扫描+ADF：总组立-Duplex,丽江</t>
  </si>
  <si>
    <t>B8A1X002</t>
  </si>
  <si>
    <t>扫描：总组立-Duplex,丽江</t>
  </si>
  <si>
    <t>B8A1X003</t>
  </si>
  <si>
    <t>ADF：总组立,丽江</t>
  </si>
  <si>
    <t>B8A1X004</t>
  </si>
  <si>
    <t>扫描+ADF: 总组立, Duplex, 钛合灰,丽江</t>
  </si>
  <si>
    <t>B8A1X005</t>
  </si>
  <si>
    <t>扫描: 组立，Duplex，钛合灰,丽江</t>
  </si>
  <si>
    <t>B8A1X006</t>
  </si>
  <si>
    <t>ADF:  组立, 钛合灰,丽江</t>
  </si>
  <si>
    <t>B8C1X001</t>
  </si>
  <si>
    <t>X</t>
    <phoneticPr fontId="1" type="noConversion"/>
  </si>
  <si>
    <t>隔热板：小组立(国内)</t>
  </si>
  <si>
    <t>B8C1XB04</t>
  </si>
  <si>
    <t>隔热板：组立</t>
  </si>
  <si>
    <t>B8C1XB05</t>
  </si>
  <si>
    <t>支撑板:CTL:小组立:丽江</t>
  </si>
  <si>
    <t>B8C1XB07</t>
  </si>
  <si>
    <t>B8C1XB09</t>
  </si>
  <si>
    <t>D51X005</t>
  </si>
  <si>
    <t>B8C1XB11</t>
  </si>
  <si>
    <t>Wifi：小组立</t>
  </si>
  <si>
    <t>A12X102</t>
  </si>
  <si>
    <t>驱动模组:总组立</t>
  </si>
  <si>
    <t>A12X215</t>
  </si>
  <si>
    <t>驱动模组:盖板:小组立</t>
  </si>
  <si>
    <t>A32X031</t>
  </si>
  <si>
    <t>驱动模组:总组立：单面：领像</t>
  </si>
  <si>
    <t>A32X032</t>
  </si>
  <si>
    <t>马达和钣金支架组件：驱动：单面：领像</t>
  </si>
  <si>
    <t>A32X034</t>
  </si>
  <si>
    <t>排纸驱动组件：驱动：单面：领像</t>
  </si>
  <si>
    <t>A32X035</t>
  </si>
  <si>
    <t>马达和钣金支架和齿轮组件：单面：领像</t>
  </si>
  <si>
    <t>A32X041</t>
  </si>
  <si>
    <t>驱动模组:总组立：双面：领像</t>
  </si>
  <si>
    <t>A32X042</t>
  </si>
  <si>
    <t>马达和钣金支架组件：驱动：双面：领像</t>
  </si>
  <si>
    <t>排纸驱动组件：驱动：双面：领像</t>
  </si>
  <si>
    <t>A32X045</t>
  </si>
  <si>
    <t>马达和钣金支架和齿轮组件：驱动：双面：领像</t>
  </si>
  <si>
    <t>D52X041</t>
  </si>
  <si>
    <t>B8D1XBD1</t>
  </si>
  <si>
    <t>驱动模组:总组立：双面：丽江</t>
  </si>
  <si>
    <t>B8D1XBD2</t>
  </si>
  <si>
    <t>排纸驱动组件：驱动：双面：丽江</t>
  </si>
  <si>
    <t>B8F10A01</t>
  </si>
  <si>
    <t>定影钣金框架铆接件</t>
  </si>
  <si>
    <t>B8F10A02</t>
  </si>
  <si>
    <t>威海联桥</t>
  </si>
  <si>
    <t>B8F1XA01</t>
  </si>
  <si>
    <t>定影系：丽江：总组立</t>
  </si>
  <si>
    <t>B8F1XA02</t>
  </si>
  <si>
    <t>B8F1XA03</t>
  </si>
  <si>
    <t>B8F1XA04</t>
  </si>
  <si>
    <t>加压臂:加压:左:小组立</t>
  </si>
  <si>
    <t>B8F1XA05</t>
  </si>
  <si>
    <t>加压臂:加压:右:小组立</t>
  </si>
  <si>
    <t>B8F1XA06</t>
  </si>
  <si>
    <t>B8F1XA07</t>
  </si>
  <si>
    <t>B8F1XA08</t>
  </si>
  <si>
    <t>B8F1XA09</t>
  </si>
  <si>
    <t>B8F1XA10</t>
  </si>
  <si>
    <t>B8F1XA11</t>
  </si>
  <si>
    <t>TSGX129</t>
  </si>
  <si>
    <t>TSGX137</t>
  </si>
  <si>
    <t>TSGX139</t>
  </si>
  <si>
    <t>TSGX140</t>
  </si>
  <si>
    <t>TSGX141</t>
  </si>
  <si>
    <t>TSGX157</t>
  </si>
  <si>
    <t>TSGX159</t>
  </si>
  <si>
    <t>随机鼓粉盒组品-临时出货</t>
    <phoneticPr fontId="10" type="noConversion"/>
  </si>
  <si>
    <t>零售鼓粉盒半组品(随机临时出货)</t>
    <phoneticPr fontId="10" type="noConversion"/>
  </si>
  <si>
    <t>粉盒模组:泰山(随机临时出货)</t>
    <phoneticPr fontId="10" type="noConversion"/>
  </si>
  <si>
    <t>TSGX130</t>
  </si>
  <si>
    <t>TSGX138</t>
  </si>
  <si>
    <t>TSGX143</t>
  </si>
  <si>
    <t>TSGX144</t>
  </si>
  <si>
    <t>TSGX145</t>
  </si>
  <si>
    <t>TSGX158</t>
  </si>
  <si>
    <t>TSGX160</t>
  </si>
  <si>
    <t>TSGX153</t>
  </si>
  <si>
    <t>B8G1X037</t>
  </si>
  <si>
    <t>鼓粉盒：同捆：总组立GDT1000</t>
  </si>
  <si>
    <t>B8G1X038</t>
  </si>
  <si>
    <t>鼓粉盒：同捆：总组立GDT2600</t>
  </si>
  <si>
    <t>B8G1X039</t>
  </si>
  <si>
    <t>鼓粉盒：同捆：总组立GDT3300</t>
  </si>
  <si>
    <t>B8G1X040</t>
  </si>
  <si>
    <r>
      <t>粉盒模组：组立：</t>
    </r>
    <r>
      <rPr>
        <b/>
        <sz val="10"/>
        <color rgb="FF000000"/>
        <rFont val="微软雅黑"/>
        <family val="2"/>
        <charset val="134"/>
      </rPr>
      <t>GT1000SJ</t>
    </r>
    <phoneticPr fontId="1" type="noConversion"/>
  </si>
  <si>
    <t>B8G1X041</t>
  </si>
  <si>
    <r>
      <t>粉盒模组：组立：</t>
    </r>
    <r>
      <rPr>
        <b/>
        <sz val="10"/>
        <color rgb="FF000000"/>
        <rFont val="微软雅黑"/>
        <family val="2"/>
        <charset val="134"/>
      </rPr>
      <t>GT2600SJ</t>
    </r>
    <phoneticPr fontId="1" type="noConversion"/>
  </si>
  <si>
    <t>B8G1X042</t>
  </si>
  <si>
    <r>
      <t>粉盒模组：组立：</t>
    </r>
    <r>
      <rPr>
        <b/>
        <sz val="10"/>
        <color rgb="FF000000"/>
        <rFont val="微软雅黑"/>
        <family val="2"/>
        <charset val="134"/>
      </rPr>
      <t>GT3300SJ</t>
    </r>
    <phoneticPr fontId="1" type="noConversion"/>
  </si>
  <si>
    <t>B8G1X043</t>
  </si>
  <si>
    <t>鼓盒：组立：GD1000</t>
  </si>
  <si>
    <t>B8G1X044</t>
  </si>
  <si>
    <t>鼓盒：组立：GD2600</t>
  </si>
  <si>
    <t>B8G1X045</t>
  </si>
  <si>
    <t>鼓盒：组立：GD3300</t>
  </si>
  <si>
    <t>TSGX161</t>
  </si>
  <si>
    <t>B8G1X047</t>
  </si>
  <si>
    <t>零售鼓粉盒组品-CV81-WDP中文</t>
  </si>
  <si>
    <t>TSGX162</t>
  </si>
  <si>
    <t>B8G1X048</t>
  </si>
  <si>
    <t>零售鼓粉盒组品-CV81-WDP2英文</t>
  </si>
  <si>
    <t>TSGX163</t>
  </si>
  <si>
    <t>B8G1X049</t>
  </si>
  <si>
    <t>零售鼓粉盒组品-CV81-WDP2俄文</t>
  </si>
  <si>
    <t>TSGX164</t>
  </si>
  <si>
    <t>B8G1X050</t>
  </si>
  <si>
    <t>组品：零售胶囊-CV81-WDP中文</t>
  </si>
  <si>
    <t>TSGX165</t>
  </si>
  <si>
    <t>B8G1X051</t>
  </si>
  <si>
    <t>组品：零售胶囊-CV81-WDP2英文</t>
  </si>
  <si>
    <t>TSGX166</t>
  </si>
  <si>
    <t>B8G1X052</t>
  </si>
  <si>
    <t>组品：零售胶囊-CV81-WDP2俄文</t>
  </si>
  <si>
    <t>B8G1X053</t>
  </si>
  <si>
    <t>鼓粉盒：同捆：总组立:LDT100</t>
  </si>
  <si>
    <t>A54X121</t>
  </si>
  <si>
    <t>B8G1X054</t>
  </si>
  <si>
    <t xml:space="preserve">鼓粉盒：同捆：总组立LDT230SH </t>
  </si>
  <si>
    <t>A54X134</t>
  </si>
  <si>
    <t>B8G1X055</t>
  </si>
  <si>
    <t>鼓粉盒：同捆：总组立LDT2620</t>
  </si>
  <si>
    <t>A54X131</t>
  </si>
  <si>
    <t>B8G1X056</t>
  </si>
  <si>
    <t>鼓粉盒：同捆：总组立LDT260SH G26X</t>
  </si>
  <si>
    <t>A54X132</t>
  </si>
  <si>
    <t>B8G1X057</t>
  </si>
  <si>
    <t>鼓粉盒：同捆：总组立LDT330SH G33X</t>
  </si>
  <si>
    <t>A54X137</t>
  </si>
  <si>
    <t>B8G1X058</t>
  </si>
  <si>
    <t>鼓粉盒：同捆：总组立LDT3320SH</t>
  </si>
  <si>
    <t>B8G1X059</t>
  </si>
  <si>
    <r>
      <t>粉盒模组：组立：</t>
    </r>
    <r>
      <rPr>
        <b/>
        <sz val="10"/>
        <color rgb="FF000000"/>
        <rFont val="微软雅黑"/>
        <family val="2"/>
        <charset val="134"/>
      </rPr>
      <t>LT100SJA</t>
    </r>
    <phoneticPr fontId="1" type="noConversion"/>
  </si>
  <si>
    <t>A54X122</t>
  </si>
  <si>
    <t>B8G1X060</t>
  </si>
  <si>
    <r>
      <t>粉盒模组：组立：</t>
    </r>
    <r>
      <rPr>
        <b/>
        <sz val="10"/>
        <color rgb="FF000000"/>
        <rFont val="微软雅黑"/>
        <family val="2"/>
        <charset val="134"/>
      </rPr>
      <t>LT230SHSJ</t>
    </r>
    <phoneticPr fontId="10" type="noConversion"/>
  </si>
  <si>
    <t>A54X135</t>
  </si>
  <si>
    <t>B8G1X061</t>
  </si>
  <si>
    <r>
      <t>粉盒模组：组立：</t>
    </r>
    <r>
      <rPr>
        <b/>
        <sz val="10"/>
        <color rgb="FF000000"/>
        <rFont val="微软雅黑"/>
        <family val="2"/>
        <charset val="134"/>
      </rPr>
      <t>LT2620HSJ</t>
    </r>
    <phoneticPr fontId="10" type="noConversion"/>
  </si>
  <si>
    <t>A54X123</t>
  </si>
  <si>
    <t>B8G1X062</t>
  </si>
  <si>
    <r>
      <t>粉盒模组：组立：</t>
    </r>
    <r>
      <rPr>
        <b/>
        <sz val="10"/>
        <color rgb="FF000000"/>
        <rFont val="微软雅黑"/>
        <family val="2"/>
        <charset val="134"/>
      </rPr>
      <t>LT260SHSJ</t>
    </r>
    <phoneticPr fontId="1" type="noConversion"/>
  </si>
  <si>
    <t>A54X124</t>
  </si>
  <si>
    <t>B8G1X063</t>
  </si>
  <si>
    <r>
      <t>粉盒模组：组立：</t>
    </r>
    <r>
      <rPr>
        <b/>
        <sz val="10"/>
        <color rgb="FF000000"/>
        <rFont val="微软雅黑"/>
        <family val="2"/>
        <charset val="134"/>
      </rPr>
      <t>LT330SHSJ</t>
    </r>
    <phoneticPr fontId="1" type="noConversion"/>
  </si>
  <si>
    <t>A54X138</t>
  </si>
  <si>
    <t>B8G1X064</t>
  </si>
  <si>
    <r>
      <t>粉盒模组：组立：</t>
    </r>
    <r>
      <rPr>
        <b/>
        <sz val="10"/>
        <color rgb="FF000000"/>
        <rFont val="微软雅黑"/>
        <family val="2"/>
        <charset val="134"/>
      </rPr>
      <t>LT3320SHSJ</t>
    </r>
    <phoneticPr fontId="1" type="noConversion"/>
  </si>
  <si>
    <t>B8G1X065</t>
  </si>
  <si>
    <t>鼓盒：组立：LD100</t>
  </si>
  <si>
    <t>A54X127</t>
  </si>
  <si>
    <t>B8G1X066</t>
  </si>
  <si>
    <t>鼓盒：组立：LD230S</t>
  </si>
  <si>
    <t>A54X136</t>
  </si>
  <si>
    <t>B8G1X067</t>
  </si>
  <si>
    <t>鼓盒：组立：LD2620</t>
  </si>
  <si>
    <t>A54X128</t>
  </si>
  <si>
    <t>B8G1X068</t>
  </si>
  <si>
    <t>鼓盒：组立：LD260S</t>
  </si>
  <si>
    <t>A54X129</t>
  </si>
  <si>
    <t>B8G1X069</t>
  </si>
  <si>
    <t>鼓盒：组立：LD330S</t>
  </si>
  <si>
    <t>A54X139</t>
  </si>
  <si>
    <t>B8G1X070</t>
  </si>
  <si>
    <t>鼓盒：组立：LD3320</t>
  </si>
  <si>
    <t>B8G1X071</t>
    <phoneticPr fontId="1" type="noConversion"/>
  </si>
  <si>
    <t>料斗：熔接:LT100</t>
  </si>
  <si>
    <t>A54C121</t>
  </si>
  <si>
    <t>B8G1X072</t>
    <phoneticPr fontId="1" type="noConversion"/>
  </si>
  <si>
    <t>料斗：熔接:260S</t>
  </si>
  <si>
    <t>B8G1X073</t>
    <phoneticPr fontId="1" type="noConversion"/>
  </si>
  <si>
    <t>A34X122</t>
  </si>
  <si>
    <t>B8G1X074</t>
  </si>
  <si>
    <t>粉盒模组：组立：LT100</t>
  </si>
  <si>
    <t>B8G1X075</t>
  </si>
  <si>
    <t>B8G1X076</t>
    <phoneticPr fontId="1" type="noConversion"/>
  </si>
  <si>
    <t>B8G1X076</t>
  </si>
  <si>
    <r>
      <t>粉盒模组：组立：</t>
    </r>
    <r>
      <rPr>
        <b/>
        <sz val="10"/>
        <color rgb="FF000000"/>
        <rFont val="微软雅黑"/>
        <family val="2"/>
        <charset val="134"/>
      </rPr>
      <t>LT100SJB</t>
    </r>
    <phoneticPr fontId="1" type="noConversion"/>
  </si>
  <si>
    <t>TSCX507-00</t>
  </si>
  <si>
    <t>B8K1XA10</t>
  </si>
  <si>
    <t>(中国)外壳：SF：总组立：灰白色</t>
  </si>
  <si>
    <t>TSCX507-10</t>
  </si>
  <si>
    <t>B8K1XA11</t>
  </si>
  <si>
    <t>(中国)外壳：SF：总组立：灰色</t>
  </si>
  <si>
    <t>TSCX509-00</t>
  </si>
  <si>
    <t>B8K1XA12</t>
  </si>
  <si>
    <t>(海外)外壳：SF：总组立：灰白色</t>
  </si>
  <si>
    <t>TSCX505-20</t>
  </si>
  <si>
    <t>B8K1XA14</t>
  </si>
  <si>
    <t>组立：SFP上盖-通用版</t>
  </si>
  <si>
    <t>B8K1XA16</t>
  </si>
  <si>
    <t>组立：SFP上盖电子组立  通用</t>
  </si>
  <si>
    <t>B8K1XB01</t>
  </si>
  <si>
    <t>外壳：联想：MF：信创（灰）</t>
  </si>
  <si>
    <t>B8K1XB02</t>
  </si>
  <si>
    <t>外壳：联想：MF：通用（白）</t>
  </si>
  <si>
    <t>B8K1XB03</t>
  </si>
  <si>
    <t>外壳：联想：SF：信创（灰）</t>
  </si>
  <si>
    <t>B8K1XB04</t>
  </si>
  <si>
    <t>外壳：联想：SF：通用（白）</t>
  </si>
  <si>
    <t>B8K1XB05</t>
  </si>
  <si>
    <t>外壳：至像：MF：信创（灰）</t>
  </si>
  <si>
    <t>B8K1XB06</t>
  </si>
  <si>
    <t>外壳：至像：MF：通用（白）</t>
  </si>
  <si>
    <t>B8K1XB07</t>
  </si>
  <si>
    <t>外壳：至像：SF：信创（灰）</t>
  </si>
  <si>
    <t>B8K1XB08</t>
  </si>
  <si>
    <t>外壳：至像：SF：通用（白）</t>
  </si>
  <si>
    <t>B8K1XB09</t>
  </si>
  <si>
    <t>下盖组立：联想 信创（灰）</t>
  </si>
  <si>
    <t>B8K1XB10</t>
  </si>
  <si>
    <t>下盖组立：联想 通用（白）</t>
  </si>
  <si>
    <t>B8K1XB11</t>
  </si>
  <si>
    <t>下盖组立：至像 信创（灰）</t>
  </si>
  <si>
    <t>B8K1XB12</t>
  </si>
  <si>
    <t>下盖组立：至像 通用（白）</t>
  </si>
  <si>
    <t>B8K1XB13</t>
  </si>
  <si>
    <t>上盖组立： MF: 信创（黑）</t>
  </si>
  <si>
    <t>B8K1XB14</t>
  </si>
  <si>
    <t>上盖组立： MF: 通用（白）</t>
  </si>
  <si>
    <t>B8K1XB15</t>
  </si>
  <si>
    <t>上盖组立： SF: 信创（黑）</t>
  </si>
  <si>
    <t>B8K1XB16</t>
  </si>
  <si>
    <t>上盖组立： SF: 通用（白）</t>
  </si>
  <si>
    <t>B8K1XB17</t>
  </si>
  <si>
    <t>外壳：联想：MF：通用 带网口（白）</t>
  </si>
  <si>
    <t>B8K1XB18</t>
  </si>
  <si>
    <t>下盖组立：联想 通用 带网口（白）</t>
  </si>
  <si>
    <t>B8K1XB19</t>
  </si>
  <si>
    <t>操作部:P:组立（白）</t>
  </si>
  <si>
    <t>B8K1XB20</t>
  </si>
  <si>
    <t>操作部:P:组立（灰）</t>
  </si>
  <si>
    <t>B8K1XB21</t>
  </si>
  <si>
    <t>ID Chip:组立</t>
  </si>
  <si>
    <t>B8K1XB22</t>
  </si>
  <si>
    <t>外壳：联想：MF：通用（灰）</t>
  </si>
  <si>
    <t>D57X212</t>
  </si>
  <si>
    <t>B8L1XD02</t>
  </si>
  <si>
    <t>D57X211</t>
  </si>
  <si>
    <t>B8L1XD03</t>
  </si>
  <si>
    <t>D57X240</t>
  </si>
  <si>
    <t>B8L1XD04</t>
  </si>
  <si>
    <t>自研</t>
  </si>
  <si>
    <t>D57X241</t>
  </si>
  <si>
    <t>B8L1XD05</t>
  </si>
  <si>
    <t>B8P1XL01</t>
  </si>
  <si>
    <t>B8P1XL02</t>
  </si>
  <si>
    <t>给纸模组:P:总组立</t>
  </si>
  <si>
    <t>B8P1XL03</t>
  </si>
  <si>
    <t>B8P1XL04</t>
  </si>
  <si>
    <t>B8P1XL05</t>
  </si>
  <si>
    <t>给纸盒:丽江:组立_钛合灰</t>
  </si>
  <si>
    <t>TSPX061-00-SFP</t>
  </si>
  <si>
    <t>B8P1XS01</t>
  </si>
  <si>
    <t>给纸模组:P:总组立 SFP 灰白色</t>
  </si>
  <si>
    <t>TSPX062-SFP</t>
    <phoneticPr fontId="1" type="noConversion"/>
  </si>
  <si>
    <t>TSPX063-00-SFP</t>
    <phoneticPr fontId="1" type="noConversion"/>
  </si>
  <si>
    <t>B8P1XS04</t>
  </si>
  <si>
    <t>给纸盒::组立：灰白色</t>
  </si>
  <si>
    <t>B8Q1X201</t>
  </si>
  <si>
    <t>排纸系：总组立：白色</t>
  </si>
  <si>
    <t>D53X081</t>
  </si>
  <si>
    <t>B8Q1X202</t>
  </si>
  <si>
    <t>排纸系：总组立：黑色</t>
  </si>
  <si>
    <t>B8Q1X203</t>
  </si>
  <si>
    <t>排纸：组立：白色</t>
  </si>
  <si>
    <t>D53X087</t>
  </si>
  <si>
    <t>B8Q1X204</t>
  </si>
  <si>
    <t>排纸：组立：黑色</t>
  </si>
  <si>
    <t>B8Q1X205</t>
  </si>
  <si>
    <t>纸路：排纸：下：小组立：白色</t>
  </si>
  <si>
    <t>D53X083</t>
  </si>
  <si>
    <t>B8Q1X206</t>
  </si>
  <si>
    <t>纸路：排纸：下：小组立：黑色</t>
  </si>
  <si>
    <t>B8Q1X207</t>
  </si>
  <si>
    <t>滚轮：排纸：小组立：白色</t>
  </si>
  <si>
    <t>B8Q1X208</t>
  </si>
  <si>
    <t>B8Q1X209</t>
  </si>
  <si>
    <t>B8Q1X210</t>
  </si>
  <si>
    <t>D53X096</t>
  </si>
  <si>
    <t>B8R1X201</t>
  </si>
  <si>
    <t>D53X101</t>
  </si>
  <si>
    <t>B8R1X202</t>
  </si>
  <si>
    <t>双面搬送板：水平：组立</t>
  </si>
  <si>
    <t>B8R1X203</t>
  </si>
  <si>
    <t>B8R1X204</t>
  </si>
  <si>
    <t>B8S1X006</t>
  </si>
  <si>
    <t>光宝(新康威)</t>
  </si>
  <si>
    <t>TSSX368-30</t>
  </si>
  <si>
    <t>B8S1X026</t>
  </si>
  <si>
    <t>扫描组件:海外28PPM:威海:华为</t>
  </si>
  <si>
    <t>TSSX368-40</t>
  </si>
  <si>
    <t>B8S1X027</t>
  </si>
  <si>
    <t>扫描组件:海外30PPM:威海:华为</t>
  </si>
  <si>
    <t>光宝(捷普)</t>
  </si>
  <si>
    <t>TSSX369-30</t>
  </si>
  <si>
    <t>B8S1X031</t>
  </si>
  <si>
    <t>扫描组件:海外:28PPM:威海:华为</t>
  </si>
  <si>
    <t>TSSX369-40</t>
  </si>
  <si>
    <t>B8S1X032</t>
  </si>
  <si>
    <t>扫描组件:中国:30PPM:威海:华为</t>
  </si>
  <si>
    <t>B8S1X033</t>
  </si>
  <si>
    <t>扫描：总组立，WIFI+BT，小新白,丽江</t>
  </si>
  <si>
    <t>B8S1X034</t>
  </si>
  <si>
    <t>扫描：总组立，Duplex，小新白,丽江</t>
  </si>
  <si>
    <t>B8S1X035</t>
  </si>
  <si>
    <t>扫描：总组立，Duplex+WIFI+BT，小新白,丽江</t>
  </si>
  <si>
    <t>B8S1X036</t>
  </si>
  <si>
    <t>扫描：总组立，Duplex，钛合灰,丽江</t>
  </si>
  <si>
    <t>B8S1X037</t>
  </si>
  <si>
    <t>扫描：总组立，No Duplex+ No WIFI+No BT，小新白,丽江</t>
  </si>
  <si>
    <t>B8S1X038</t>
  </si>
  <si>
    <t>扫描：总组立，Duplex+WIFI+BT，钛合灰,丽江</t>
  </si>
  <si>
    <t>B8S1X042</t>
  </si>
  <si>
    <t>EE扫描：组立，国内，威海，华为</t>
  </si>
  <si>
    <t>B8S1X043</t>
  </si>
  <si>
    <t>EE扫描：组立，信创，威海，华为</t>
  </si>
  <si>
    <t>B8S1X044</t>
  </si>
  <si>
    <t>EE扫描：组立，海外，威海，华为</t>
  </si>
  <si>
    <t>A19X118</t>
  </si>
  <si>
    <t>B9A1A014</t>
  </si>
  <si>
    <t>包装模组:LJ2268</t>
  </si>
  <si>
    <t>A19X119</t>
  </si>
  <si>
    <t>B9A1A015</t>
  </si>
  <si>
    <t>包装模组:LJ2268W</t>
  </si>
  <si>
    <t>A29X120</t>
  </si>
  <si>
    <t>B9A1A016</t>
  </si>
  <si>
    <t>包装模组:M7268</t>
  </si>
  <si>
    <t>A29X119</t>
  </si>
  <si>
    <t>B9A1A017</t>
  </si>
  <si>
    <t>包装模组:M7268W</t>
  </si>
  <si>
    <t>A29X121</t>
  </si>
  <si>
    <t>B9A1A018</t>
  </si>
  <si>
    <t>包装模组:M7208W Pro</t>
  </si>
  <si>
    <t>A19X106</t>
  </si>
  <si>
    <t>B9A1A019</t>
  </si>
  <si>
    <t>包装模组:LD2268</t>
  </si>
  <si>
    <t>A19X112</t>
  </si>
  <si>
    <t>B9A1A020</t>
  </si>
  <si>
    <t>包装模组:LT2268（单）</t>
  </si>
  <si>
    <t>A19X970</t>
  </si>
  <si>
    <t>B9A1A021</t>
  </si>
  <si>
    <t>包装模组:LT2268（双）</t>
  </si>
  <si>
    <t>A19X971</t>
  </si>
  <si>
    <t>B9A1A022</t>
  </si>
  <si>
    <t>包装模组:LT2268（三）</t>
  </si>
  <si>
    <t>A39X274</t>
  </si>
  <si>
    <t>B9A1A023</t>
  </si>
  <si>
    <t>包装模组:L100</t>
  </si>
  <si>
    <t>A39X276</t>
  </si>
  <si>
    <t>B9A1A024</t>
  </si>
  <si>
    <t>包装模组:L100W</t>
  </si>
  <si>
    <t>A39X279</t>
  </si>
  <si>
    <t>B9A1A025</t>
  </si>
  <si>
    <t>包装模组:L100D</t>
  </si>
  <si>
    <t>A39X282</t>
  </si>
  <si>
    <t>B9A1A026</t>
  </si>
  <si>
    <t>包装模组:L100DW</t>
  </si>
  <si>
    <t>A49X273</t>
  </si>
  <si>
    <t>B9A1A027</t>
  </si>
  <si>
    <t>包装模组:M100</t>
  </si>
  <si>
    <t>A49X276</t>
  </si>
  <si>
    <t>B9A1A028</t>
  </si>
  <si>
    <t>包装模组:M100W</t>
  </si>
  <si>
    <t>A49X279</t>
  </si>
  <si>
    <t>B9A1A029</t>
  </si>
  <si>
    <t>包装模组:M100D</t>
  </si>
  <si>
    <t>A39X272</t>
  </si>
  <si>
    <t>B9A1A030</t>
  </si>
  <si>
    <t>包装模组:LD100</t>
  </si>
  <si>
    <t>A39X271</t>
  </si>
  <si>
    <t>B9A1A031</t>
  </si>
  <si>
    <t>包装模组:LT100（单）</t>
  </si>
  <si>
    <t>A39X970</t>
  </si>
  <si>
    <t>B9A1A032</t>
  </si>
  <si>
    <t>包装模组:LT100（双）</t>
  </si>
  <si>
    <t>A39X971</t>
  </si>
  <si>
    <t>B9A1A033</t>
  </si>
  <si>
    <t>包装模组:LT100（三）</t>
  </si>
  <si>
    <t>A59X273</t>
  </si>
  <si>
    <t>B9A1A034</t>
  </si>
  <si>
    <t>包装模组:LT230SH</t>
  </si>
  <si>
    <t>A59X276</t>
  </si>
  <si>
    <t>B9A1A035</t>
  </si>
  <si>
    <t>包装模组:LD230S</t>
  </si>
  <si>
    <t>TSTX414</t>
  </si>
  <si>
    <t>B9A1A037</t>
  </si>
  <si>
    <t>包装模组：总模组(CV81-WDP中文）</t>
  </si>
  <si>
    <t>TSTX415</t>
  </si>
  <si>
    <t>B9A1A038</t>
  </si>
  <si>
    <t>包装模组：总模组(CV81-LDP欧洲）</t>
  </si>
  <si>
    <t>TSTX450</t>
  </si>
  <si>
    <t>B9A1A039</t>
  </si>
  <si>
    <t>包装模组：总模组(CV81-LDP俄罗斯）</t>
  </si>
  <si>
    <t>TSTX451</t>
  </si>
  <si>
    <t>B9A1A040</t>
  </si>
  <si>
    <t>包装模组：总模组(CV81-LDP沙特）</t>
  </si>
  <si>
    <t>TSTX452</t>
  </si>
  <si>
    <t>B9A1A041</t>
  </si>
  <si>
    <t>包装模组：总模组(CV81-LDP菲律宾）</t>
  </si>
  <si>
    <t>D69X400</t>
  </si>
  <si>
    <t>B9A1A042</t>
  </si>
  <si>
    <t>包装模组：M1520WPro</t>
  </si>
  <si>
    <t>D69X401</t>
  </si>
  <si>
    <t>B9A1A043</t>
  </si>
  <si>
    <t xml:space="preserve">包装模组：M1520DPro </t>
  </si>
  <si>
    <t>D69X402</t>
  </si>
  <si>
    <t>B9A1A044</t>
  </si>
  <si>
    <t>包装模组：M101DWPro</t>
  </si>
  <si>
    <t>D69X403</t>
  </si>
  <si>
    <t>B9A1A045</t>
  </si>
  <si>
    <t>包装模组：M1688DWPro</t>
  </si>
  <si>
    <t>D69X404</t>
  </si>
  <si>
    <t>B9A1A046</t>
  </si>
  <si>
    <t>包装模组：M7360DNW</t>
  </si>
  <si>
    <t>D69X405</t>
  </si>
  <si>
    <t>B9A1A047</t>
  </si>
  <si>
    <t>包装模组：M200DW</t>
  </si>
  <si>
    <t>D69X406</t>
  </si>
  <si>
    <t>B9A1A048</t>
  </si>
  <si>
    <t>包装模组：M260DW</t>
  </si>
  <si>
    <t>D69X407</t>
  </si>
  <si>
    <t>B9A1A049</t>
  </si>
  <si>
    <t>B9A1A050</t>
  </si>
  <si>
    <t>包装模组：M100 Pro</t>
  </si>
  <si>
    <t>D59X400</t>
  </si>
  <si>
    <t>B9A1A051</t>
  </si>
  <si>
    <t>包装模组：LJ2320DN</t>
  </si>
  <si>
    <t>D59X401</t>
  </si>
  <si>
    <t>B9A1A052</t>
  </si>
  <si>
    <t>包装模组：G263DNS</t>
  </si>
  <si>
    <t>D69X408</t>
  </si>
  <si>
    <t>B9A1A053</t>
  </si>
  <si>
    <t>D69X409</t>
  </si>
  <si>
    <t>B9A1A054</t>
  </si>
  <si>
    <t>D69X410</t>
  </si>
  <si>
    <t>B9A1A055</t>
  </si>
  <si>
    <t xml:space="preserve">包装模组：M265DN  </t>
  </si>
  <si>
    <t>D69X412</t>
  </si>
  <si>
    <t>B9A1A056</t>
  </si>
  <si>
    <t>B9A1A057</t>
  </si>
  <si>
    <t>包装模组：G336DN</t>
  </si>
  <si>
    <t>B9A1A058</t>
  </si>
  <si>
    <t>B9A1A059</t>
  </si>
  <si>
    <t>包装模组：GM337DN</t>
  </si>
  <si>
    <t>B9A1A060</t>
  </si>
  <si>
    <t>B9A1A061</t>
  </si>
  <si>
    <t>包装模组：G2600DN</t>
  </si>
  <si>
    <t>B9A1A062</t>
  </si>
  <si>
    <t>包装模组：GM7650DNA</t>
  </si>
  <si>
    <t>B9A1A063</t>
  </si>
  <si>
    <t>包装模组：GM7650DN</t>
  </si>
  <si>
    <t>B9A1A064</t>
  </si>
  <si>
    <t>包装模组：G3300DN</t>
  </si>
  <si>
    <t>B9A1A065</t>
  </si>
  <si>
    <t>包装模组：GM8300DN</t>
  </si>
  <si>
    <t>A59X272</t>
  </si>
  <si>
    <t>B9A1A066</t>
  </si>
  <si>
    <t>包装模组:LD260S</t>
  </si>
  <si>
    <t>A59X277</t>
  </si>
  <si>
    <t>B9A1A067</t>
  </si>
  <si>
    <t>包装模组:LD330S</t>
  </si>
  <si>
    <t>B9A1A068</t>
  </si>
  <si>
    <t>包装模组:LD2620</t>
  </si>
  <si>
    <t>B9A1A069</t>
  </si>
  <si>
    <t>包装模组:LD3320</t>
  </si>
  <si>
    <t>B9A1A070</t>
  </si>
  <si>
    <t>包装模组:GD1000</t>
  </si>
  <si>
    <t>B9A1A071</t>
  </si>
  <si>
    <t>包装模组:GD2600</t>
  </si>
  <si>
    <t>B9A1A072</t>
  </si>
  <si>
    <t>包装模组:GD3300</t>
  </si>
  <si>
    <t>A59X271</t>
  </si>
  <si>
    <t>B9A1A073</t>
  </si>
  <si>
    <t>包装模组:LT260SH(单)</t>
  </si>
  <si>
    <t>A59X274</t>
  </si>
  <si>
    <t>B9A1A074</t>
  </si>
  <si>
    <t>包装模组:LT330SH(单)</t>
  </si>
  <si>
    <t>B9A1A075</t>
  </si>
  <si>
    <t>包装模组:LT2620H(单)</t>
  </si>
  <si>
    <t>B9A1A076</t>
  </si>
  <si>
    <t>包装模组:LT3320SH(单)</t>
  </si>
  <si>
    <t>B9A1A077</t>
  </si>
  <si>
    <t>包装模组:GT1000(单)</t>
  </si>
  <si>
    <t>B9A1A078</t>
  </si>
  <si>
    <t>包装模组:GT2600(单)</t>
  </si>
  <si>
    <t>B9A1A079</t>
  </si>
  <si>
    <t>包装模组:GT3300(单)</t>
  </si>
  <si>
    <t>D69X413</t>
  </si>
  <si>
    <t>B9A1A080</t>
  </si>
  <si>
    <t>包装箱内资料组件：2C</t>
    <phoneticPr fontId="1" type="noConversion"/>
  </si>
  <si>
    <t>B9A1A081</t>
    <phoneticPr fontId="1" type="noConversion"/>
  </si>
  <si>
    <t>包装箱内资料组件：MIC</t>
    <phoneticPr fontId="1" type="noConversion"/>
  </si>
  <si>
    <t>D69X414</t>
  </si>
  <si>
    <t>B9B1A001</t>
  </si>
  <si>
    <t>铭牌标签组件：M1520WPro</t>
  </si>
  <si>
    <t>D69X415</t>
  </si>
  <si>
    <t>B9B1A002</t>
  </si>
  <si>
    <t xml:space="preserve">铭牌标签组件：M1520DPro </t>
  </si>
  <si>
    <t>D69X416</t>
  </si>
  <si>
    <t>B9B1A003</t>
  </si>
  <si>
    <t>铭牌标签组件：M101DWPro</t>
  </si>
  <si>
    <t>D69X417</t>
  </si>
  <si>
    <t>B9B1A004</t>
  </si>
  <si>
    <t>铭牌标签组件：M1688DWPro</t>
  </si>
  <si>
    <t>D69X418</t>
  </si>
  <si>
    <t>B9B1A005</t>
  </si>
  <si>
    <t>铭牌标签组件：M7360DNW</t>
  </si>
  <si>
    <t>D69X419</t>
  </si>
  <si>
    <t>B9B1A006</t>
  </si>
  <si>
    <t>铭牌标签组件：M200DW</t>
  </si>
  <si>
    <t>D69X420</t>
  </si>
  <si>
    <t>B9B1A007</t>
  </si>
  <si>
    <t>铭牌标签组件：M260DW</t>
  </si>
  <si>
    <t>D69X421</t>
  </si>
  <si>
    <t>B9B1A008</t>
  </si>
  <si>
    <t>铭牌标签组件：M7360DNA</t>
  </si>
  <si>
    <t>B9B1A009</t>
  </si>
  <si>
    <t>铭牌标签组件：M100 Pro</t>
  </si>
  <si>
    <t>D59X404</t>
  </si>
  <si>
    <t>B9B1A010</t>
  </si>
  <si>
    <t>铭牌标签组件：LJ2320DN</t>
  </si>
  <si>
    <t>D59X405</t>
  </si>
  <si>
    <t>B9B1A011</t>
  </si>
  <si>
    <t>铭牌标签组件：G263DNS</t>
  </si>
  <si>
    <t>D69X422</t>
  </si>
  <si>
    <t>B9B1A012</t>
  </si>
  <si>
    <t>铭牌标签组件：GM266DNS</t>
  </si>
  <si>
    <t>D69X423</t>
  </si>
  <si>
    <t>B9B1A013</t>
  </si>
  <si>
    <t>铭牌标签组件：GM268DNAS</t>
  </si>
  <si>
    <t>D69X424</t>
  </si>
  <si>
    <t>B9B1A014</t>
  </si>
  <si>
    <t xml:space="preserve">铭牌标签组件：M265DN  </t>
  </si>
  <si>
    <t>D69X425</t>
  </si>
  <si>
    <t>B9B1A015</t>
  </si>
  <si>
    <t>铭牌标签组件：M7365DNA</t>
  </si>
  <si>
    <t>B9B1A016</t>
  </si>
  <si>
    <t>铭牌标签组件：G336DN</t>
  </si>
  <si>
    <t>B9B1A017</t>
  </si>
  <si>
    <t>铭牌标签组件：G338DNS</t>
  </si>
  <si>
    <t>B9B1A018</t>
  </si>
  <si>
    <t>铭牌标签组件：GM337DN</t>
  </si>
  <si>
    <t>B9B1A019</t>
  </si>
  <si>
    <t>铭牌标签组件：GM339DNS</t>
  </si>
  <si>
    <t>B9B1A020</t>
  </si>
  <si>
    <t>铭牌标签组件：G2600DN</t>
  </si>
  <si>
    <t>B9B1A021</t>
  </si>
  <si>
    <t>铭牌标签组件：GM7650DNA</t>
  </si>
  <si>
    <t>B9B1A022</t>
  </si>
  <si>
    <t>铭牌标签组件：GM7650DN</t>
  </si>
  <si>
    <t>B9B1A023</t>
  </si>
  <si>
    <t>铭牌标签组件：G3300DN</t>
  </si>
  <si>
    <t>B9B1A024</t>
  </si>
  <si>
    <t>铭牌标签组件：GM8300DN</t>
  </si>
  <si>
    <t>D69X426</t>
  </si>
  <si>
    <t>B9B1A025</t>
  </si>
  <si>
    <t>外置标贴组件：M1520Wpro</t>
  </si>
  <si>
    <t>D69X427</t>
  </si>
  <si>
    <t>B9B1A026</t>
  </si>
  <si>
    <t>外置标贴组件：M1520DPro</t>
  </si>
  <si>
    <t>D69X428</t>
  </si>
  <si>
    <t>B9B1A027</t>
  </si>
  <si>
    <t>外置标贴组件：M101DWPro</t>
  </si>
  <si>
    <t>D69X429</t>
  </si>
  <si>
    <t>B9B1A028</t>
  </si>
  <si>
    <t>外置标贴组件：M1688DWPro</t>
  </si>
  <si>
    <t>D69X430</t>
  </si>
  <si>
    <t>B9B1A029</t>
  </si>
  <si>
    <t>外置标贴组件：M7360DNW</t>
  </si>
  <si>
    <t>D69X431</t>
  </si>
  <si>
    <t>B9B1A030</t>
  </si>
  <si>
    <t>外置标贴组件：M200DW</t>
  </si>
  <si>
    <t>D69X432</t>
  </si>
  <si>
    <t>B9B1A031</t>
  </si>
  <si>
    <t>外置标贴组件：M260DW</t>
  </si>
  <si>
    <t>D69X433</t>
  </si>
  <si>
    <t>B9B1A032</t>
  </si>
  <si>
    <t>外置标贴组件：M7360DNA</t>
  </si>
  <si>
    <t>B9B1A033</t>
  </si>
  <si>
    <t>外置标签组件：M100 Pro</t>
  </si>
  <si>
    <t>D59X406</t>
  </si>
  <si>
    <t>B9B1A034</t>
  </si>
  <si>
    <t>外置标贴组件：LJ2320DN</t>
  </si>
  <si>
    <t>D59X407</t>
  </si>
  <si>
    <t>B9B1A035</t>
  </si>
  <si>
    <t>外置标贴组件：G263DNS</t>
  </si>
  <si>
    <t>D69X434</t>
  </si>
  <si>
    <t>B9B1A036</t>
  </si>
  <si>
    <t>外置标贴组件：GM266DNS</t>
  </si>
  <si>
    <t>D69X435</t>
  </si>
  <si>
    <t>B9B1A037</t>
  </si>
  <si>
    <t>外置标贴组件：GM268DNAS</t>
  </si>
  <si>
    <t>D69X436</t>
  </si>
  <si>
    <t>B9B1A038</t>
  </si>
  <si>
    <t>外置标贴组件：GM265DN</t>
  </si>
  <si>
    <t>D69X437</t>
  </si>
  <si>
    <t>B9B1A039</t>
  </si>
  <si>
    <t>外置标贴组件：M7365DNA</t>
  </si>
  <si>
    <t>B9B1A040</t>
  </si>
  <si>
    <t>外置标签组件：G336DN</t>
  </si>
  <si>
    <t>B9B1A041</t>
  </si>
  <si>
    <t>外置标签组件：G338DNS</t>
  </si>
  <si>
    <t>B9B1A042</t>
  </si>
  <si>
    <t>外置标签组件：GM337DN</t>
  </si>
  <si>
    <t>B9B1A043</t>
  </si>
  <si>
    <t>外置标签组件：GM339DNS</t>
  </si>
  <si>
    <t>B9B1A044</t>
  </si>
  <si>
    <t>外置标签组件：G2600DN</t>
  </si>
  <si>
    <t>B9B1A045</t>
  </si>
  <si>
    <t>外置标签组件：GM7650DNA</t>
  </si>
  <si>
    <t>B9B1A046</t>
  </si>
  <si>
    <t>外置标签组件：GM7650DN</t>
  </si>
  <si>
    <t>B9B1A047</t>
  </si>
  <si>
    <t>外置标签组件：G3300DN</t>
  </si>
  <si>
    <t>B9B1A048</t>
  </si>
  <si>
    <t>外置标签组件：GM8300DN</t>
  </si>
  <si>
    <t>B9B1A049</t>
  </si>
  <si>
    <t>箱内资料组件用条码标签</t>
  </si>
  <si>
    <t>B9B1A050</t>
  </si>
  <si>
    <t>顶盖二维码组件：M1520Wpro</t>
  </si>
  <si>
    <t>B9B1A051</t>
  </si>
  <si>
    <t>顶盖二维码组件：M1520DPro</t>
  </si>
  <si>
    <t>B9B1A052</t>
  </si>
  <si>
    <t>顶盖二维码组件：M101DWPro</t>
  </si>
  <si>
    <t>B9B1A053</t>
  </si>
  <si>
    <t>顶盖二维码组件：M1688DWPro</t>
  </si>
  <si>
    <t>B9B1A054</t>
  </si>
  <si>
    <t>顶盖二维码组件：M7360DNW</t>
  </si>
  <si>
    <t>B9B1A055</t>
  </si>
  <si>
    <t>顶盖二维码组件：M200DW</t>
  </si>
  <si>
    <t>B9B1A056</t>
  </si>
  <si>
    <t>顶盖二维码组件：M260DW</t>
  </si>
  <si>
    <t>B9B1A057</t>
  </si>
  <si>
    <t>顶盖二维码组件：M7360DNA</t>
  </si>
  <si>
    <t>B9B1A058</t>
  </si>
  <si>
    <t>顶盖二维码组件：M100Pro</t>
  </si>
  <si>
    <t>B9B1A059</t>
  </si>
  <si>
    <t>硒鼓内盒标签组件（联想）</t>
  </si>
  <si>
    <t>B9B1A060</t>
  </si>
  <si>
    <t>硒鼓内盒标签组件（至像）</t>
  </si>
  <si>
    <t>B9B1A061</t>
  </si>
  <si>
    <t>粉盒内盒标签组件（联想）</t>
  </si>
  <si>
    <t>B9B1A062</t>
  </si>
  <si>
    <t>粉盒内盒标签组件（至像）</t>
  </si>
  <si>
    <t>B9B1A063</t>
  </si>
  <si>
    <t>外置标签组件（通用）</t>
  </si>
  <si>
    <t>B9B1A064</t>
  </si>
  <si>
    <t>外置标签组件（MIC）</t>
  </si>
  <si>
    <t>A29Q016</t>
  </si>
  <si>
    <t>B9B1A069</t>
  </si>
  <si>
    <t>铭板标贴:M7208W Pro</t>
  </si>
  <si>
    <t>A29Q014</t>
  </si>
  <si>
    <t>B9B1A070</t>
  </si>
  <si>
    <t>铭板标贴:M7268W</t>
  </si>
  <si>
    <t>A29Q012</t>
  </si>
  <si>
    <t>B9B1A071</t>
  </si>
  <si>
    <t>铭板标贴:M7268</t>
  </si>
  <si>
    <t>A19Q014</t>
  </si>
  <si>
    <t>B9B1A072</t>
  </si>
  <si>
    <t>铭板标贴:LJ2268W</t>
  </si>
  <si>
    <t>A19Q012</t>
  </si>
  <si>
    <t>B9B1A073</t>
  </si>
  <si>
    <t>铭板标贴:LJ2268</t>
  </si>
  <si>
    <t>A39Q293</t>
  </si>
  <si>
    <t>B9B1A074</t>
  </si>
  <si>
    <t>铭板标贴：L100DW</t>
  </si>
  <si>
    <t>A39Q281</t>
  </si>
  <si>
    <t>B9B1A075</t>
  </si>
  <si>
    <t>铭板标贴：L100W</t>
  </si>
  <si>
    <t>A39Q287</t>
  </si>
  <si>
    <t>B9B1A076</t>
  </si>
  <si>
    <t>铭板标贴：L100D</t>
  </si>
  <si>
    <t>A39Q273</t>
  </si>
  <si>
    <t>B9B1A077</t>
  </si>
  <si>
    <t>铭板标贴：L100</t>
  </si>
  <si>
    <t>A49Q281</t>
  </si>
  <si>
    <t>B9B1A078</t>
  </si>
  <si>
    <t>铭板标贴：M100W</t>
  </si>
  <si>
    <t>A49Q287</t>
  </si>
  <si>
    <t>B9B1A079</t>
  </si>
  <si>
    <t>铭板标贴：M100D</t>
  </si>
  <si>
    <t>A49Q275</t>
  </si>
  <si>
    <t>B9B1A080</t>
  </si>
  <si>
    <t>铭板标贴：M100</t>
  </si>
  <si>
    <t>D52X045</t>
  </si>
  <si>
    <t>B8D1XBD3</t>
  </si>
  <si>
    <t>马达、钣金支架和齿轮组件：驱动：双面：丽江</t>
  </si>
  <si>
    <t>C19D400</t>
  </si>
  <si>
    <t>用户手册：LJ3360DN</t>
  </si>
  <si>
    <t>C19D401</t>
  </si>
  <si>
    <t>包装箱内资料PE袋：LJ3360DN</t>
  </si>
  <si>
    <t>C19D402</t>
  </si>
  <si>
    <t>安全信息：LJ3360DN</t>
  </si>
  <si>
    <t>C19D403</t>
  </si>
  <si>
    <t>快速安装指南：LJ3360DN</t>
  </si>
  <si>
    <t>C19D404</t>
  </si>
  <si>
    <t>装箱清单：LJ3360DN</t>
  </si>
  <si>
    <t>C19D405</t>
  </si>
  <si>
    <t>用户手册：LJ3350N</t>
  </si>
  <si>
    <t>C19D406</t>
  </si>
  <si>
    <t>包装箱内资料PE袋：LJ3350N</t>
  </si>
  <si>
    <t>C19D407</t>
  </si>
  <si>
    <t>安全信息：LJ3350N</t>
  </si>
  <si>
    <t>C19D408</t>
  </si>
  <si>
    <t>快速安装指南：LJ3350N</t>
  </si>
  <si>
    <t>C19D409</t>
  </si>
  <si>
    <t>装箱清单：LJ3350N</t>
  </si>
  <si>
    <t>C19D415</t>
  </si>
  <si>
    <t>用户手册：LJ3360DNS</t>
  </si>
  <si>
    <t>C19D416</t>
  </si>
  <si>
    <t>包装箱内资料PE袋：LJ3360DNS</t>
  </si>
  <si>
    <t>C19D417</t>
  </si>
  <si>
    <t>安全信息：LJ3360DNS</t>
  </si>
  <si>
    <t>C19D418</t>
  </si>
  <si>
    <t>快速安装指南：LJ3360DNS</t>
  </si>
  <si>
    <t>C19D419</t>
  </si>
  <si>
    <t>装箱清单：LJ3360DNS</t>
  </si>
  <si>
    <t>C19D420</t>
  </si>
  <si>
    <t>牛皮外箱：LJ3360DN</t>
  </si>
  <si>
    <t>C19D421</t>
  </si>
  <si>
    <t>牛皮外箱：LJ3350N</t>
  </si>
  <si>
    <t>C19D422</t>
  </si>
  <si>
    <t>牛皮外箱：G336DN</t>
  </si>
  <si>
    <t>C19D423</t>
  </si>
  <si>
    <t>牛皮外箱：LJ3360DNS</t>
  </si>
  <si>
    <t>C19D424</t>
  </si>
  <si>
    <t>铭板标贴：LJ3350N</t>
  </si>
  <si>
    <t>C19D425</t>
  </si>
  <si>
    <t>铭板标贴：G336DN</t>
  </si>
  <si>
    <t>C19D426</t>
  </si>
  <si>
    <t>铭板标贴：LJ3360DN</t>
  </si>
  <si>
    <t>C19D427</t>
  </si>
  <si>
    <t>铭板标贴：LJ3360DNS</t>
  </si>
  <si>
    <t>C19D428</t>
  </si>
  <si>
    <t>中国能源标贴：LJ3360DN</t>
  </si>
  <si>
    <t>C19D429</t>
  </si>
  <si>
    <t>外置标贴：LJ3360DN</t>
  </si>
  <si>
    <t>C19D430</t>
  </si>
  <si>
    <t>中国能源标贴：LJ3350N</t>
  </si>
  <si>
    <t>C19D431</t>
  </si>
  <si>
    <t>外置标贴：LJ3350N</t>
  </si>
  <si>
    <t>C19D432</t>
  </si>
  <si>
    <t>中国能源标贴：G336DN</t>
  </si>
  <si>
    <t>C19D433</t>
  </si>
  <si>
    <t>外置标贴：G336DN</t>
  </si>
  <si>
    <t>C19D434</t>
  </si>
  <si>
    <t>中国能源标贴：LJ3360DNS</t>
  </si>
  <si>
    <t>C19D435</t>
  </si>
  <si>
    <t>外置标贴：LJ3360DNS</t>
  </si>
  <si>
    <t>C19Q400</t>
  </si>
  <si>
    <t>光盘</t>
  </si>
  <si>
    <t>C19Q401</t>
  </si>
  <si>
    <t>C19Q403</t>
  </si>
  <si>
    <t>C19X404</t>
  </si>
  <si>
    <t>其他模组：总组立：G336DN</t>
  </si>
  <si>
    <t>C19X412</t>
  </si>
  <si>
    <t>C19X413</t>
  </si>
  <si>
    <t>包装组立：G336DN</t>
  </si>
  <si>
    <t>C19X418</t>
  </si>
  <si>
    <t>C29D405</t>
  </si>
  <si>
    <t>用户手册：M8360DNS</t>
  </si>
  <si>
    <t>C29D406</t>
  </si>
  <si>
    <t>包装箱内资料PE袋：M8360DNS</t>
  </si>
  <si>
    <t>C29D407</t>
  </si>
  <si>
    <t>安全信息：M8360DNS</t>
  </si>
  <si>
    <t>C29D408</t>
  </si>
  <si>
    <t>快速安装指南：M8360DNS</t>
  </si>
  <si>
    <t>C29D409</t>
  </si>
  <si>
    <t>装箱清单：M8360DNS</t>
  </si>
  <si>
    <t>C29D410</t>
  </si>
  <si>
    <t>牛皮外箱：GM337DN</t>
  </si>
  <si>
    <t>C29D411</t>
  </si>
  <si>
    <t>牛皮外箱：M8360DNS</t>
  </si>
  <si>
    <t>C29D412</t>
  </si>
  <si>
    <t>铭板标贴：GM337DN</t>
  </si>
  <si>
    <t>C29D413</t>
  </si>
  <si>
    <t>铭板标贴：M8360DNS</t>
  </si>
  <si>
    <t>C29D414</t>
  </si>
  <si>
    <t>中国能源标贴：GM337DN</t>
  </si>
  <si>
    <t>C29D415</t>
  </si>
  <si>
    <t>外置标贴：GM337DN</t>
  </si>
  <si>
    <t>C29D416</t>
  </si>
  <si>
    <t>中国能源标贴：M8360DNS</t>
  </si>
  <si>
    <t>C29D417</t>
  </si>
  <si>
    <t>外置标贴：M8360DNS</t>
  </si>
  <si>
    <t>C29Q401</t>
  </si>
  <si>
    <t>C29X400</t>
  </si>
  <si>
    <t>其他模组：总组立：GM337DN</t>
  </si>
  <si>
    <t>C29X404</t>
  </si>
  <si>
    <t>C29X405</t>
  </si>
  <si>
    <t>包装组立：GM337DN</t>
  </si>
  <si>
    <t>C29X408</t>
  </si>
  <si>
    <t>D51X001</t>
  </si>
  <si>
    <t>本体构造系:丽江:总组立</t>
  </si>
  <si>
    <t>D51X002</t>
  </si>
  <si>
    <t>本体：框体：组立</t>
  </si>
  <si>
    <t>D51X003</t>
  </si>
  <si>
    <t>本体构造系_带ADF:丽江:总组立</t>
  </si>
  <si>
    <t>D51X004</t>
  </si>
  <si>
    <t>线材:本体</t>
  </si>
  <si>
    <t>D51X006</t>
  </si>
  <si>
    <t>支撑板:PSU:小组立:丽江</t>
  </si>
  <si>
    <t>D59D400</t>
  </si>
  <si>
    <t>包装箱内资料PE袋：LJ2320</t>
  </si>
  <si>
    <t>D59D401</t>
  </si>
  <si>
    <t>安全信息: LJ2320</t>
  </si>
  <si>
    <t>D59D402</t>
  </si>
  <si>
    <t>快速安装指南：LJ2320</t>
  </si>
  <si>
    <t>D59D403</t>
  </si>
  <si>
    <t>D59D404</t>
  </si>
  <si>
    <t>装箱清单：LJ2320</t>
  </si>
  <si>
    <t>D59D405</t>
  </si>
  <si>
    <t>用户手册：LJ2320</t>
  </si>
  <si>
    <t>D59D406</t>
  </si>
  <si>
    <t>D59D407</t>
  </si>
  <si>
    <t>机身二维码：LJ2320DN</t>
  </si>
  <si>
    <t>D59D408</t>
  </si>
  <si>
    <t>机身二维码：G263DNS</t>
  </si>
  <si>
    <t>D59Q400</t>
  </si>
  <si>
    <t>光盘：LJ2320</t>
  </si>
  <si>
    <t>D69D400</t>
  </si>
  <si>
    <t>包装箱内资料PE袋：2C</t>
  </si>
  <si>
    <t>D69D401</t>
  </si>
  <si>
    <t>D69D402</t>
  </si>
  <si>
    <t>安全信息：2C</t>
  </si>
  <si>
    <t>D69D403</t>
  </si>
  <si>
    <t>快速安装指南：2C</t>
  </si>
  <si>
    <t>D69D404</t>
  </si>
  <si>
    <t>装箱清单：2C</t>
  </si>
  <si>
    <t>D69D406</t>
  </si>
  <si>
    <t>机身二维码：M1520Wpro</t>
  </si>
  <si>
    <t>D69D407</t>
  </si>
  <si>
    <t>机身二维码：M1520DPro</t>
  </si>
  <si>
    <t>D69D408</t>
  </si>
  <si>
    <t>机身二维码：M101DWPro</t>
  </si>
  <si>
    <t>D69D409</t>
  </si>
  <si>
    <t>机身二维码：M1688DWPro</t>
  </si>
  <si>
    <t>D69D410</t>
  </si>
  <si>
    <t>机身二维码：M7360DNW</t>
  </si>
  <si>
    <t>D69D411</t>
  </si>
  <si>
    <t>机身二维码：M200DW</t>
  </si>
  <si>
    <t>D69D412</t>
  </si>
  <si>
    <t>机身二维码：M260DW</t>
  </si>
  <si>
    <t>D69D414</t>
  </si>
  <si>
    <t>机身二维码：M7360DNA</t>
  </si>
  <si>
    <t>D69D415</t>
  </si>
  <si>
    <t>机身二维码：GM266DNS</t>
  </si>
  <si>
    <t>D69D416</t>
  </si>
  <si>
    <t>机身二维码：GM268DNAS</t>
  </si>
  <si>
    <t>D69D417</t>
  </si>
  <si>
    <t>机身二维码：GM265DN</t>
  </si>
  <si>
    <t>D69D418</t>
  </si>
  <si>
    <t>机身二维码：M7365DNA</t>
  </si>
  <si>
    <t>D69D419</t>
  </si>
  <si>
    <t>整机外箱：MFP系列(2C)</t>
  </si>
  <si>
    <t>D69D420</t>
  </si>
  <si>
    <t>整机外箱：ADF系列(2C)</t>
  </si>
  <si>
    <t>D69Q400</t>
  </si>
  <si>
    <t>LJEE551</t>
  </si>
  <si>
    <t xml:space="preserve">HARNESS_LJ_PSU &amp; Main MD &amp; PAPCL &amp; PWR Button </t>
  </si>
  <si>
    <t>LJEE552</t>
  </si>
  <si>
    <t xml:space="preserve">HARNESS_LJ_LSU&amp;PM </t>
  </si>
  <si>
    <t>LJEE553</t>
  </si>
  <si>
    <t>E2C10003</t>
  </si>
  <si>
    <t>HARNESS_LJ_SWITCH</t>
  </si>
  <si>
    <t>LJEE554</t>
  </si>
  <si>
    <t>HARNESS_LJ_FAN MOTOR &amp; HVP &amp; REG SENSOR</t>
  </si>
  <si>
    <t>E2C10005</t>
  </si>
  <si>
    <t>HARNESS_LJ_DUPLEX CLUTCH</t>
  </si>
  <si>
    <t>LJEE556</t>
  </si>
  <si>
    <t>E2C10006</t>
  </si>
  <si>
    <t>HARNESS_LJ_ID CHIP</t>
  </si>
  <si>
    <t>LJEE557</t>
  </si>
  <si>
    <t>E2C10007</t>
  </si>
  <si>
    <t>HARNESS_LJ_THERMISTER, DUP PAP IN</t>
  </si>
  <si>
    <t>LJEE558</t>
  </si>
  <si>
    <t>HARNESS_LJ_ADF Power</t>
  </si>
  <si>
    <t>TSEE282-S1</t>
  </si>
  <si>
    <t>E2F10007</t>
  </si>
  <si>
    <t>Cable,FFC,13(0.5),,OCP</t>
  </si>
  <si>
    <t>TSEE283-S1</t>
  </si>
  <si>
    <t>E2F10008</t>
  </si>
  <si>
    <t>Cable,FFC,23(0.5),,NFC</t>
  </si>
  <si>
    <t>TSEE284-S1</t>
  </si>
  <si>
    <t>E2F10009</t>
  </si>
  <si>
    <t>Cable,FFC,23(0.5),,BT</t>
  </si>
  <si>
    <t>TSEE280-S2</t>
  </si>
  <si>
    <t>E2F10015</t>
  </si>
  <si>
    <t>Cable,FFC,23(0.5),,OCP,WHT,HF,TSEE280-S2,13L1-D,RoHS</t>
  </si>
  <si>
    <t>TSEE282-S2</t>
  </si>
  <si>
    <t>E2F10016</t>
  </si>
  <si>
    <t>待定</t>
  </si>
  <si>
    <t>TSEE283-S2</t>
  </si>
  <si>
    <t>E2F10017</t>
  </si>
  <si>
    <t>TSEE284-S2</t>
  </si>
  <si>
    <t>E2F10018</t>
  </si>
  <si>
    <t>LJEE559</t>
  </si>
  <si>
    <t>FFC_LJ_OCP</t>
  </si>
  <si>
    <t>LJEE560</t>
  </si>
  <si>
    <t>FFC_LJ_BT</t>
  </si>
  <si>
    <t>LJEE561</t>
  </si>
  <si>
    <t>E2F10021</t>
  </si>
  <si>
    <t>FFC_LJ_WIFI</t>
  </si>
  <si>
    <r>
      <t>Controller,</t>
    </r>
    <r>
      <rPr>
        <sz val="10"/>
        <rFont val="宋体"/>
        <family val="3"/>
        <charset val="134"/>
      </rPr>
      <t>打印</t>
    </r>
    <r>
      <rPr>
        <sz val="10"/>
        <rFont val="Arial"/>
        <family val="2"/>
      </rPr>
      <t>,</t>
    </r>
    <r>
      <rPr>
        <sz val="10"/>
        <rFont val="宋体"/>
        <family val="3"/>
        <charset val="134"/>
      </rPr>
      <t>网络</t>
    </r>
    <r>
      <rPr>
        <sz val="10"/>
        <rFont val="Arial"/>
        <family val="2"/>
      </rPr>
      <t>,WIFI,</t>
    </r>
    <r>
      <rPr>
        <sz val="10"/>
        <rFont val="宋体"/>
        <family val="3"/>
        <charset val="134"/>
      </rPr>
      <t>双面</t>
    </r>
    <r>
      <rPr>
        <sz val="10"/>
        <rFont val="Arial"/>
        <family val="2"/>
      </rPr>
      <t>,30PPM,220V,</t>
    </r>
    <r>
      <rPr>
        <sz val="10"/>
        <rFont val="宋体"/>
        <family val="3"/>
        <charset val="134"/>
      </rPr>
      <t>配置</t>
    </r>
    <r>
      <rPr>
        <sz val="10"/>
        <rFont val="Arial"/>
        <family val="2"/>
      </rPr>
      <t>1,overseas</t>
    </r>
  </si>
  <si>
    <r>
      <t>Controller,</t>
    </r>
    <r>
      <rPr>
        <sz val="10"/>
        <rFont val="宋体"/>
        <family val="3"/>
        <charset val="134"/>
      </rPr>
      <t>打印</t>
    </r>
    <r>
      <rPr>
        <sz val="10"/>
        <rFont val="Arial"/>
        <family val="2"/>
      </rPr>
      <t>,</t>
    </r>
    <r>
      <rPr>
        <sz val="10"/>
        <rFont val="宋体"/>
        <family val="3"/>
        <charset val="134"/>
      </rPr>
      <t>网络</t>
    </r>
    <r>
      <rPr>
        <sz val="10"/>
        <rFont val="Arial"/>
        <family val="2"/>
      </rPr>
      <t>,WIFI,</t>
    </r>
    <r>
      <rPr>
        <sz val="10"/>
        <rFont val="宋体"/>
        <family val="3"/>
        <charset val="134"/>
      </rPr>
      <t>双面</t>
    </r>
    <r>
      <rPr>
        <sz val="10"/>
        <rFont val="Arial"/>
        <family val="2"/>
      </rPr>
      <t>,30PPM,220V,</t>
    </r>
    <r>
      <rPr>
        <sz val="10"/>
        <rFont val="宋体"/>
        <family val="3"/>
        <charset val="134"/>
      </rPr>
      <t>配置</t>
    </r>
    <r>
      <rPr>
        <sz val="10"/>
        <rFont val="Arial"/>
        <family val="2"/>
      </rPr>
      <t>2,overseas</t>
    </r>
  </si>
  <si>
    <r>
      <t>Controller,</t>
    </r>
    <r>
      <rPr>
        <sz val="10"/>
        <rFont val="微软雅黑"/>
        <family val="2"/>
        <charset val="134"/>
      </rPr>
      <t>打印</t>
    </r>
    <r>
      <rPr>
        <sz val="10"/>
        <rFont val="Arial"/>
        <family val="2"/>
      </rPr>
      <t>,</t>
    </r>
    <r>
      <rPr>
        <sz val="10"/>
        <rFont val="微软雅黑"/>
        <family val="2"/>
        <charset val="134"/>
      </rPr>
      <t>网络</t>
    </r>
    <r>
      <rPr>
        <sz val="10"/>
        <rFont val="Arial"/>
        <family val="2"/>
      </rPr>
      <t>,WIFI,</t>
    </r>
    <r>
      <rPr>
        <sz val="10"/>
        <rFont val="微软雅黑"/>
        <family val="2"/>
        <charset val="134"/>
      </rPr>
      <t>双面</t>
    </r>
    <r>
      <rPr>
        <sz val="10"/>
        <rFont val="Arial"/>
        <family val="2"/>
      </rPr>
      <t>,30PPM,220V,</t>
    </r>
    <r>
      <rPr>
        <sz val="10"/>
        <rFont val="宋体"/>
        <family val="3"/>
        <charset val="134"/>
      </rPr>
      <t>配置</t>
    </r>
    <r>
      <rPr>
        <sz val="10"/>
        <rFont val="Arial"/>
        <family val="2"/>
      </rPr>
      <t>3,overseas</t>
    </r>
  </si>
  <si>
    <r>
      <t>Controller,</t>
    </r>
    <r>
      <rPr>
        <sz val="10"/>
        <rFont val="微软雅黑"/>
        <family val="2"/>
        <charset val="134"/>
      </rPr>
      <t>打印</t>
    </r>
    <r>
      <rPr>
        <sz val="10"/>
        <rFont val="Arial"/>
        <family val="2"/>
      </rPr>
      <t>,</t>
    </r>
    <r>
      <rPr>
        <sz val="10"/>
        <rFont val="微软雅黑"/>
        <family val="2"/>
        <charset val="134"/>
      </rPr>
      <t>网络</t>
    </r>
    <r>
      <rPr>
        <sz val="10"/>
        <rFont val="Arial"/>
        <family val="2"/>
      </rPr>
      <t>,WIFI,</t>
    </r>
    <r>
      <rPr>
        <sz val="10"/>
        <rFont val="微软雅黑"/>
        <family val="2"/>
        <charset val="134"/>
      </rPr>
      <t>双面</t>
    </r>
    <r>
      <rPr>
        <sz val="10"/>
        <rFont val="Arial"/>
        <family val="2"/>
      </rPr>
      <t>,30PPM,220V,</t>
    </r>
    <r>
      <rPr>
        <sz val="10"/>
        <rFont val="宋体"/>
        <family val="3"/>
        <charset val="134"/>
      </rPr>
      <t>配置</t>
    </r>
    <r>
      <rPr>
        <sz val="10"/>
        <rFont val="Arial"/>
        <family val="2"/>
      </rPr>
      <t>4,overseas</t>
    </r>
  </si>
  <si>
    <r>
      <t>XC,Controller,</t>
    </r>
    <r>
      <rPr>
        <sz val="10"/>
        <rFont val="宋体"/>
        <family val="3"/>
        <charset val="134"/>
      </rPr>
      <t>打印</t>
    </r>
    <r>
      <rPr>
        <sz val="10"/>
        <rFont val="Arial"/>
        <family val="2"/>
      </rPr>
      <t>,</t>
    </r>
    <r>
      <rPr>
        <sz val="10"/>
        <rFont val="宋体"/>
        <family val="3"/>
        <charset val="134"/>
      </rPr>
      <t>网络</t>
    </r>
    <r>
      <rPr>
        <sz val="10"/>
        <rFont val="Arial"/>
        <family val="2"/>
      </rPr>
      <t>,WIFI,</t>
    </r>
    <r>
      <rPr>
        <sz val="10"/>
        <rFont val="宋体"/>
        <family val="3"/>
        <charset val="134"/>
      </rPr>
      <t>双面</t>
    </r>
    <r>
      <rPr>
        <sz val="10"/>
        <rFont val="Arial"/>
        <family val="2"/>
      </rPr>
      <t>,30PPM,220V,</t>
    </r>
    <r>
      <rPr>
        <sz val="10"/>
        <rFont val="宋体"/>
        <family val="3"/>
        <charset val="134"/>
      </rPr>
      <t>配置</t>
    </r>
    <r>
      <rPr>
        <sz val="10"/>
        <rFont val="Arial"/>
        <family val="2"/>
      </rPr>
      <t>1</t>
    </r>
  </si>
  <si>
    <r>
      <t>XC,Controller,</t>
    </r>
    <r>
      <rPr>
        <sz val="10"/>
        <rFont val="宋体"/>
        <family val="3"/>
        <charset val="134"/>
      </rPr>
      <t>打印</t>
    </r>
    <r>
      <rPr>
        <sz val="10"/>
        <rFont val="Arial"/>
        <family val="2"/>
      </rPr>
      <t>,</t>
    </r>
    <r>
      <rPr>
        <sz val="10"/>
        <rFont val="宋体"/>
        <family val="3"/>
        <charset val="134"/>
      </rPr>
      <t>网络</t>
    </r>
    <r>
      <rPr>
        <sz val="10"/>
        <rFont val="Arial"/>
        <family val="2"/>
      </rPr>
      <t>,WIFI,</t>
    </r>
    <r>
      <rPr>
        <sz val="10"/>
        <rFont val="宋体"/>
        <family val="3"/>
        <charset val="134"/>
      </rPr>
      <t>双面</t>
    </r>
    <r>
      <rPr>
        <sz val="10"/>
        <rFont val="Arial"/>
        <family val="2"/>
      </rPr>
      <t>,30PPM,220V,</t>
    </r>
    <r>
      <rPr>
        <sz val="10"/>
        <rFont val="宋体"/>
        <family val="3"/>
        <charset val="134"/>
      </rPr>
      <t>配置</t>
    </r>
    <r>
      <rPr>
        <sz val="10"/>
        <rFont val="Arial"/>
        <family val="2"/>
      </rPr>
      <t>2</t>
    </r>
  </si>
  <si>
    <r>
      <t>XC,Controller,</t>
    </r>
    <r>
      <rPr>
        <sz val="10"/>
        <rFont val="微软雅黑"/>
        <family val="2"/>
        <charset val="134"/>
      </rPr>
      <t>打印</t>
    </r>
    <r>
      <rPr>
        <sz val="10"/>
        <rFont val="Arial"/>
        <family val="2"/>
      </rPr>
      <t>,</t>
    </r>
    <r>
      <rPr>
        <sz val="10"/>
        <rFont val="微软雅黑"/>
        <family val="2"/>
        <charset val="134"/>
      </rPr>
      <t>网络</t>
    </r>
    <r>
      <rPr>
        <sz val="10"/>
        <rFont val="Arial"/>
        <family val="2"/>
      </rPr>
      <t>,WIFI,</t>
    </r>
    <r>
      <rPr>
        <sz val="10"/>
        <rFont val="微软雅黑"/>
        <family val="2"/>
        <charset val="134"/>
      </rPr>
      <t>双面</t>
    </r>
    <r>
      <rPr>
        <sz val="10"/>
        <rFont val="Arial"/>
        <family val="2"/>
      </rPr>
      <t>,30PPM,220V,</t>
    </r>
    <r>
      <rPr>
        <sz val="10"/>
        <rFont val="宋体"/>
        <family val="3"/>
        <charset val="134"/>
      </rPr>
      <t>配置</t>
    </r>
    <r>
      <rPr>
        <sz val="10"/>
        <rFont val="Arial"/>
        <family val="2"/>
      </rPr>
      <t>3</t>
    </r>
  </si>
  <si>
    <r>
      <t>XC,Controller,</t>
    </r>
    <r>
      <rPr>
        <sz val="10"/>
        <rFont val="微软雅黑"/>
        <family val="2"/>
        <charset val="134"/>
      </rPr>
      <t>打印</t>
    </r>
    <r>
      <rPr>
        <sz val="10"/>
        <rFont val="Arial"/>
        <family val="2"/>
      </rPr>
      <t>,</t>
    </r>
    <r>
      <rPr>
        <sz val="10"/>
        <rFont val="微软雅黑"/>
        <family val="2"/>
        <charset val="134"/>
      </rPr>
      <t>网络</t>
    </r>
    <r>
      <rPr>
        <sz val="10"/>
        <rFont val="Arial"/>
        <family val="2"/>
      </rPr>
      <t>,WIFI,</t>
    </r>
    <r>
      <rPr>
        <sz val="10"/>
        <rFont val="微软雅黑"/>
        <family val="2"/>
        <charset val="134"/>
      </rPr>
      <t>双面</t>
    </r>
    <r>
      <rPr>
        <sz val="10"/>
        <rFont val="Arial"/>
        <family val="2"/>
      </rPr>
      <t>,30PPM,220V,</t>
    </r>
    <r>
      <rPr>
        <sz val="10"/>
        <rFont val="宋体"/>
        <family val="3"/>
        <charset val="134"/>
      </rPr>
      <t>配置</t>
    </r>
    <r>
      <rPr>
        <sz val="10"/>
        <rFont val="Arial"/>
        <family val="2"/>
      </rPr>
      <t>4</t>
    </r>
  </si>
  <si>
    <r>
      <t>Controller,</t>
    </r>
    <r>
      <rPr>
        <sz val="10"/>
        <rFont val="宋体"/>
        <family val="3"/>
        <charset val="134"/>
      </rPr>
      <t>打印</t>
    </r>
    <r>
      <rPr>
        <sz val="10"/>
        <rFont val="Arial"/>
        <family val="2"/>
      </rPr>
      <t>,WIFI,</t>
    </r>
    <r>
      <rPr>
        <sz val="10"/>
        <rFont val="宋体"/>
        <family val="3"/>
        <charset val="134"/>
      </rPr>
      <t>双面</t>
    </r>
    <r>
      <rPr>
        <sz val="10"/>
        <rFont val="Arial"/>
        <family val="2"/>
      </rPr>
      <t>,28PPM,220V,</t>
    </r>
    <r>
      <rPr>
        <sz val="10"/>
        <rFont val="宋体"/>
        <family val="3"/>
        <charset val="134"/>
      </rPr>
      <t>配置</t>
    </r>
    <r>
      <rPr>
        <sz val="10"/>
        <rFont val="Arial"/>
        <family val="2"/>
      </rPr>
      <t>1,overseas</t>
    </r>
  </si>
  <si>
    <r>
      <t>Controller,</t>
    </r>
    <r>
      <rPr>
        <sz val="10"/>
        <rFont val="宋体"/>
        <family val="3"/>
        <charset val="134"/>
      </rPr>
      <t>打印</t>
    </r>
    <r>
      <rPr>
        <sz val="10"/>
        <rFont val="Arial"/>
        <family val="2"/>
      </rPr>
      <t>,WIFI,</t>
    </r>
    <r>
      <rPr>
        <sz val="10"/>
        <rFont val="宋体"/>
        <family val="3"/>
        <charset val="134"/>
      </rPr>
      <t>双面</t>
    </r>
    <r>
      <rPr>
        <sz val="10"/>
        <rFont val="Arial"/>
        <family val="2"/>
      </rPr>
      <t>,28PPM,220V,</t>
    </r>
    <r>
      <rPr>
        <sz val="10"/>
        <rFont val="宋体"/>
        <family val="3"/>
        <charset val="134"/>
      </rPr>
      <t>配置</t>
    </r>
    <r>
      <rPr>
        <sz val="10"/>
        <rFont val="Arial"/>
        <family val="2"/>
      </rPr>
      <t>2,overseas</t>
    </r>
  </si>
  <si>
    <r>
      <t>Controller,</t>
    </r>
    <r>
      <rPr>
        <sz val="10"/>
        <rFont val="宋体"/>
        <family val="3"/>
        <charset val="134"/>
      </rPr>
      <t>打印</t>
    </r>
    <r>
      <rPr>
        <sz val="10"/>
        <rFont val="Arial"/>
        <family val="2"/>
      </rPr>
      <t>,WIFI,</t>
    </r>
    <r>
      <rPr>
        <sz val="10"/>
        <rFont val="宋体"/>
        <family val="3"/>
        <charset val="134"/>
      </rPr>
      <t>双面</t>
    </r>
    <r>
      <rPr>
        <sz val="10"/>
        <rFont val="Arial"/>
        <family val="2"/>
      </rPr>
      <t>,28PPM,220V,</t>
    </r>
    <r>
      <rPr>
        <sz val="10"/>
        <rFont val="宋体"/>
        <family val="3"/>
        <charset val="134"/>
      </rPr>
      <t>配置</t>
    </r>
    <r>
      <rPr>
        <sz val="10"/>
        <rFont val="Arial"/>
        <family val="2"/>
      </rPr>
      <t>3,overseas</t>
    </r>
  </si>
  <si>
    <r>
      <t>Controller,</t>
    </r>
    <r>
      <rPr>
        <sz val="10"/>
        <rFont val="宋体"/>
        <family val="3"/>
        <charset val="134"/>
      </rPr>
      <t>打印</t>
    </r>
    <r>
      <rPr>
        <sz val="10"/>
        <rFont val="Arial"/>
        <family val="2"/>
      </rPr>
      <t>,WIFI,</t>
    </r>
    <r>
      <rPr>
        <sz val="10"/>
        <rFont val="宋体"/>
        <family val="3"/>
        <charset val="134"/>
      </rPr>
      <t>双面</t>
    </r>
    <r>
      <rPr>
        <sz val="10"/>
        <rFont val="Arial"/>
        <family val="2"/>
      </rPr>
      <t>,28PPM,220V,</t>
    </r>
    <r>
      <rPr>
        <sz val="10"/>
        <rFont val="宋体"/>
        <family val="3"/>
        <charset val="134"/>
      </rPr>
      <t>配置</t>
    </r>
    <r>
      <rPr>
        <sz val="10"/>
        <rFont val="Arial"/>
        <family val="2"/>
      </rPr>
      <t>4,overseas</t>
    </r>
  </si>
  <si>
    <t>TSEE295-S1</t>
  </si>
  <si>
    <t>E5C10023</t>
  </si>
  <si>
    <t>SFP,Controller,打印,网络,双面,28PPM,220V,配置1，中国向</t>
  </si>
  <si>
    <t>TSEE295-S2</t>
  </si>
  <si>
    <t>E5C10024</t>
  </si>
  <si>
    <t>SFP,Controller,打印,网络,双面,28PPM,220V,配置2，中国向</t>
  </si>
  <si>
    <t>TSEE292-S1</t>
  </si>
  <si>
    <t>E5C10045</t>
  </si>
  <si>
    <t>TSEE292-S2</t>
  </si>
  <si>
    <t>E5C10046</t>
  </si>
  <si>
    <t>LJEE267</t>
  </si>
  <si>
    <t>E5C10073</t>
  </si>
  <si>
    <t>LJ_EGB_CTL_A_MFP-GM268DNAS</t>
  </si>
  <si>
    <t>LJEE266</t>
  </si>
  <si>
    <t>E5C10081</t>
  </si>
  <si>
    <t>LJ_EGB_CTL_A_MFP-GM339DNS</t>
  </si>
  <si>
    <t>LJEE582</t>
  </si>
  <si>
    <t>E5C10082</t>
  </si>
  <si>
    <t>LJ_EGB_CTL_B_MFP-GM339DNS</t>
  </si>
  <si>
    <t>LJEE264</t>
  </si>
  <si>
    <t>E5C10085</t>
  </si>
  <si>
    <t>LJ_EGB_CTL_A_MFP-GM7650DNA</t>
  </si>
  <si>
    <t>LJEE270</t>
  </si>
  <si>
    <t>E5C10086</t>
  </si>
  <si>
    <t>LJ_EGB_CTL_B_MFP-GM7650DNA</t>
  </si>
  <si>
    <t>LJEE265</t>
  </si>
  <si>
    <t>E5C10089</t>
  </si>
  <si>
    <t>LJ_EGB_CTL_A_SFP-G3300DN</t>
  </si>
  <si>
    <t>LJEE581</t>
  </si>
  <si>
    <t>E5C10090</t>
  </si>
  <si>
    <t>LJ_EGB_CTL_B_SFP-G3300DN</t>
  </si>
  <si>
    <t>LJEE263</t>
  </si>
  <si>
    <t>E5C10091</t>
  </si>
  <si>
    <t>LJ_EGB_CTL_A_MFP-GM8300DN</t>
  </si>
  <si>
    <t>LJEE269</t>
  </si>
  <si>
    <t>E5C10092</t>
  </si>
  <si>
    <t>LJ_EGB_CTL_B_MFP-GM8300DN</t>
  </si>
  <si>
    <t>LJEE262</t>
  </si>
  <si>
    <t>E5C10093</t>
  </si>
  <si>
    <t>LJ_EGB_CTL_A_MFP-M100 Pro</t>
  </si>
  <si>
    <t>LJEE268</t>
  </si>
  <si>
    <t>E5C10094</t>
  </si>
  <si>
    <t>LJ_EGB_CTL_B_MFP-M100 Pro</t>
  </si>
  <si>
    <t>TSEE244-S2</t>
  </si>
  <si>
    <t>E5L10002</t>
  </si>
  <si>
    <t>TS OCP Board,配置2</t>
  </si>
  <si>
    <r>
      <t>XC,TS OCP Board,</t>
    </r>
    <r>
      <rPr>
        <sz val="10"/>
        <rFont val="宋体"/>
        <family val="3"/>
        <charset val="134"/>
      </rPr>
      <t>配置7</t>
    </r>
  </si>
  <si>
    <t>TSEE244-S11</t>
  </si>
  <si>
    <t>E5L10006</t>
  </si>
  <si>
    <t>TS OCP Board,配置11</t>
  </si>
  <si>
    <t>TSEE299-S1</t>
  </si>
  <si>
    <t>E5L10007</t>
  </si>
  <si>
    <t>TSEE244-S4</t>
  </si>
  <si>
    <t>E5L10011</t>
  </si>
  <si>
    <t>TS OCP Board,配置4</t>
  </si>
  <si>
    <t>TSEE244-S6</t>
  </si>
  <si>
    <t>E5L10012</t>
  </si>
  <si>
    <r>
      <t>XC,TS OCP Board,</t>
    </r>
    <r>
      <rPr>
        <sz val="10"/>
        <rFont val="宋体"/>
        <family val="3"/>
        <charset val="134"/>
      </rPr>
      <t>配置6</t>
    </r>
  </si>
  <si>
    <t>TSEE244-S8</t>
  </si>
  <si>
    <t>E5L10013</t>
  </si>
  <si>
    <r>
      <t>XC,TS OCP Board,</t>
    </r>
    <r>
      <rPr>
        <sz val="10"/>
        <rFont val="宋体"/>
        <family val="3"/>
        <charset val="134"/>
      </rPr>
      <t>配置8</t>
    </r>
  </si>
  <si>
    <t>TSEE244-S10</t>
  </si>
  <si>
    <t>E5L10014</t>
  </si>
  <si>
    <t>TS OCP Board,配置10</t>
  </si>
  <si>
    <t>TSEE244-S12</t>
  </si>
  <si>
    <t>E5L10015</t>
  </si>
  <si>
    <t>TS OCP Board,配置12</t>
  </si>
  <si>
    <t>TSEE299-S2</t>
  </si>
  <si>
    <t>E5L10016</t>
  </si>
  <si>
    <t>XC,TS SFP OCP Board,配置1</t>
  </si>
  <si>
    <t>TSEE290-S2</t>
  </si>
  <si>
    <t>E5L10017</t>
  </si>
  <si>
    <t>LJEE242</t>
  </si>
  <si>
    <t>E5L10018</t>
  </si>
  <si>
    <t>LJ_OCP_Board</t>
  </si>
  <si>
    <t>LJEE243</t>
  </si>
  <si>
    <t>LJ_ADF_OCP_Board</t>
  </si>
  <si>
    <t>TSEE293-S1</t>
  </si>
  <si>
    <t>E5N10003</t>
  </si>
  <si>
    <t>TS SFP NFC Board,配置1</t>
  </si>
  <si>
    <t>TSEE293-S2</t>
  </si>
  <si>
    <t>E5N10004</t>
  </si>
  <si>
    <t>TS SFP NFC Board,配置2</t>
  </si>
  <si>
    <t>TSEE245-S2</t>
  </si>
  <si>
    <t>E5N10005</t>
  </si>
  <si>
    <t>TS NFC Board,配置2</t>
  </si>
  <si>
    <t>TSEE245-S4</t>
  </si>
  <si>
    <t>E5N10006</t>
  </si>
  <si>
    <t>TS NFC Board,配置4</t>
  </si>
  <si>
    <t>TSEE293-S3</t>
  </si>
  <si>
    <t>E5N10007</t>
  </si>
  <si>
    <t>TS SFP NFC Board,配置3</t>
  </si>
  <si>
    <t>TSEE293-S4</t>
  </si>
  <si>
    <t>E5N10008</t>
  </si>
  <si>
    <t>TS SFP NFC Board,配置4</t>
  </si>
  <si>
    <t>LJEE244</t>
  </si>
  <si>
    <t>LJ_ADF_Board</t>
  </si>
  <si>
    <t>LJEE590</t>
  </si>
  <si>
    <t>LJ BT Board</t>
  </si>
  <si>
    <t>LJEE245</t>
  </si>
  <si>
    <t>LJ_WiFi_Board</t>
  </si>
  <si>
    <t>L6C1DB01</t>
  </si>
  <si>
    <t>贴片:主控板</t>
  </si>
  <si>
    <t>D51P016</t>
  </si>
  <si>
    <t>L6C1PB01</t>
  </si>
  <si>
    <t>A31P001-M2</t>
  </si>
  <si>
    <t>L6C1PB02</t>
  </si>
  <si>
    <t>S</t>
    <phoneticPr fontId="1" type="noConversion"/>
  </si>
  <si>
    <t>D52X042</t>
  </si>
  <si>
    <t>B8D1XBD4</t>
  </si>
  <si>
    <t>马达和钣金支架组件：驱动：双面：丽江</t>
  </si>
  <si>
    <t>B8D1XBD6</t>
  </si>
  <si>
    <t>驱动模组:总组立：双面_WIFI：丽江</t>
  </si>
  <si>
    <t>D52X031</t>
  </si>
  <si>
    <t>B8D1XBS1</t>
  </si>
  <si>
    <t>驱动模组:总组立：单面：丽江</t>
  </si>
  <si>
    <t>B8D1XBS2</t>
  </si>
  <si>
    <t>排纸驱动组件：驱动：单面：丽江</t>
  </si>
  <si>
    <t>D52X035</t>
  </si>
  <si>
    <t>B8D1XBS3</t>
  </si>
  <si>
    <t>马达、钣金支架和齿轮组件：驱动：单面：丽江</t>
  </si>
  <si>
    <t>D52X032</t>
  </si>
  <si>
    <t>B8D1XBS4</t>
  </si>
  <si>
    <t>马达和钣金支架组件：驱动：单面：丽江</t>
  </si>
  <si>
    <t>E</t>
    <phoneticPr fontId="1" type="noConversion"/>
  </si>
  <si>
    <t>TSFE007-S2</t>
  </si>
  <si>
    <t>L6F1E002</t>
  </si>
  <si>
    <t>L6F1MA01</t>
  </si>
  <si>
    <t>48.8*22.62*1.6</t>
  </si>
  <si>
    <t>L6F1MA02</t>
  </si>
  <si>
    <t>276.7*70.81*75.24</t>
  </si>
  <si>
    <t>L6F1MA03</t>
  </si>
  <si>
    <t>L6F1PA01</t>
  </si>
  <si>
    <t>分离爪头部</t>
  </si>
  <si>
    <t>PTFE</t>
  </si>
  <si>
    <t>CGM031-1-B</t>
  </si>
  <si>
    <t>中昊晨光</t>
  </si>
  <si>
    <t>L6F1PA02</t>
  </si>
  <si>
    <t>分离爪支撑件</t>
  </si>
  <si>
    <t>Ryton® R-4-230BL</t>
  </si>
  <si>
    <t>Solvay</t>
  </si>
  <si>
    <t>TSFR156-S2</t>
  </si>
  <si>
    <t>L6F1R002</t>
  </si>
  <si>
    <t>泰进</t>
  </si>
  <si>
    <t>L6F1R003</t>
  </si>
  <si>
    <t>加热辊：泰进</t>
  </si>
  <si>
    <t>L6G1D001</t>
  </si>
  <si>
    <t>D</t>
    <phoneticPr fontId="1" type="noConversion"/>
  </si>
  <si>
    <t>D51Q001</t>
  </si>
  <si>
    <t>L6K1DB01</t>
  </si>
  <si>
    <t>Lenovo Logo MIC（丝印）</t>
  </si>
  <si>
    <t>L6K1DB02</t>
  </si>
  <si>
    <t>Lenovo Logo 通用（丝印）</t>
  </si>
  <si>
    <t>D61Q001</t>
  </si>
  <si>
    <t>L6K1DB03</t>
  </si>
  <si>
    <t>至像 Logo MIC（丝印）</t>
  </si>
  <si>
    <t>L6K1DB04</t>
  </si>
  <si>
    <t>至像 Logo 通用（丝印）</t>
  </si>
  <si>
    <t xml:space="preserve">灰色/F5A-G0082 </t>
    <phoneticPr fontId="1" type="noConversion"/>
  </si>
  <si>
    <t xml:space="preserve">灰色/F5A-G0081 </t>
    <phoneticPr fontId="1" type="noConversion"/>
  </si>
  <si>
    <t>灰色 S5A-G0283</t>
    <phoneticPr fontId="1" type="noConversion"/>
  </si>
  <si>
    <t>灰色/F5A-G0081</t>
    <phoneticPr fontId="1" type="noConversion"/>
  </si>
  <si>
    <t>TSCP530-20</t>
  </si>
  <si>
    <t>L6K1PA10</t>
  </si>
  <si>
    <t>上盖：单功能-通用版：阿尔法</t>
  </si>
  <si>
    <t>TSCP531-20</t>
  </si>
  <si>
    <t>L6K1PA12</t>
  </si>
  <si>
    <t>装饰盖：单功能-通用版：阿尔法</t>
  </si>
  <si>
    <t>L6K1PB01</t>
  </si>
  <si>
    <t>上盖：SF：通用（白）  ：丽江</t>
  </si>
  <si>
    <t>小新白/S9W-G2033</t>
  </si>
  <si>
    <t>L6K1PB02</t>
  </si>
  <si>
    <t>上盖：MF：通用（白） ：丽江</t>
  </si>
  <si>
    <t>L6K1PB03</t>
  </si>
  <si>
    <t>排纸延长板：大（白）</t>
  </si>
  <si>
    <t>L6K1PB04</t>
  </si>
  <si>
    <t>排纸延长板：Stopper（白）</t>
  </si>
  <si>
    <t>L6K1PB05</t>
  </si>
  <si>
    <t>排纸压板：SF（白）</t>
  </si>
  <si>
    <t>L6K1PB06</t>
  </si>
  <si>
    <t>下盖：联想 信创（灰）：丽江</t>
  </si>
  <si>
    <t>355*270*193</t>
  </si>
  <si>
    <t>L6K1PB07</t>
  </si>
  <si>
    <t>下盖：联想 通用（白）：丽江</t>
  </si>
  <si>
    <t>L6K1PB08</t>
  </si>
  <si>
    <t>下盖：至像 信创（灰）：丽江</t>
  </si>
  <si>
    <t>L6K1PB09</t>
  </si>
  <si>
    <t>下盖：至像 通用（白）：丽江</t>
  </si>
  <si>
    <t>L6K1PB10</t>
  </si>
  <si>
    <t>排纸压板：MF（白）</t>
  </si>
  <si>
    <t>L6K1PB12</t>
  </si>
  <si>
    <t>支撑臂：P（黑）</t>
  </si>
  <si>
    <t>L6Q1P201</t>
  </si>
  <si>
    <t>框体：排纸：下：白色</t>
  </si>
  <si>
    <t>小新白/C9W-G2381</t>
  </si>
  <si>
    <t>L6Q1P203</t>
  </si>
  <si>
    <t>滚轮：排纸：白色</t>
  </si>
  <si>
    <t>A29Q071</t>
  </si>
  <si>
    <t>P3E1P001</t>
  </si>
  <si>
    <t>中国能源标贴(M7208W Pro)</t>
  </si>
  <si>
    <t>4色丝印</t>
  </si>
  <si>
    <t>A29Q033</t>
  </si>
  <si>
    <t>P3E1P002</t>
  </si>
  <si>
    <t>中国能源标贴(M7268W)</t>
  </si>
  <si>
    <t>A29Q070</t>
  </si>
  <si>
    <t>P3E1P003</t>
  </si>
  <si>
    <t>中国能源标贴(M7268)</t>
  </si>
  <si>
    <t>A19Q028</t>
  </si>
  <si>
    <t>P3E1P004</t>
  </si>
  <si>
    <t>中国能源标贴(LJ2268W)</t>
  </si>
  <si>
    <t>A19Q069</t>
  </si>
  <si>
    <t>P3E1P005</t>
  </si>
  <si>
    <t>中国能源标贴(LJ2268)</t>
  </si>
  <si>
    <t>A39D295</t>
  </si>
  <si>
    <t>P3E1P006</t>
  </si>
  <si>
    <t>中国能源标贴(L100DW)</t>
  </si>
  <si>
    <t>A39D298</t>
  </si>
  <si>
    <t>P3E1P007</t>
  </si>
  <si>
    <t>中国能源标贴(L100W)</t>
  </si>
  <si>
    <t>A39D286</t>
  </si>
  <si>
    <t>P3E1P008</t>
  </si>
  <si>
    <t>中国能源标贴(L100D)</t>
  </si>
  <si>
    <t>A39D290</t>
  </si>
  <si>
    <t>P3E1P009</t>
  </si>
  <si>
    <t>中国能源标贴(L100)</t>
  </si>
  <si>
    <t>A49D293</t>
  </si>
  <si>
    <t>P3E1P010</t>
  </si>
  <si>
    <t>中国能源标贴(M100W)</t>
  </si>
  <si>
    <t>A49D294</t>
  </si>
  <si>
    <t>P3E1P011</t>
  </si>
  <si>
    <t>中国能源标贴(M100D)</t>
  </si>
  <si>
    <t>A49D290</t>
  </si>
  <si>
    <t>P3E1P012</t>
  </si>
  <si>
    <t>中国能源标贴(M100)</t>
  </si>
  <si>
    <t>D69D423</t>
  </si>
  <si>
    <t>P3E1P013</t>
  </si>
  <si>
    <t>中国能效标贴：M1520Wpro</t>
    <phoneticPr fontId="1" type="noConversion"/>
  </si>
  <si>
    <t>D69D424</t>
  </si>
  <si>
    <t>P3E1P014</t>
  </si>
  <si>
    <t>中国能效标贴：M1520DPro</t>
  </si>
  <si>
    <t>D69D425</t>
  </si>
  <si>
    <t>P3E1P015</t>
  </si>
  <si>
    <t>中国能效标贴：M101DWPro</t>
  </si>
  <si>
    <t>D69D426</t>
  </si>
  <si>
    <t>P3E1P016</t>
  </si>
  <si>
    <t>中国能效标贴：M1688DWPro</t>
  </si>
  <si>
    <t>D69D427</t>
  </si>
  <si>
    <t>P3E1P017</t>
  </si>
  <si>
    <t>中国能效标贴：M7360DNW</t>
  </si>
  <si>
    <t>D69D428</t>
  </si>
  <si>
    <t>P3E1P018</t>
  </si>
  <si>
    <t>中国能效标贴：M200DW</t>
  </si>
  <si>
    <t>D69D429</t>
  </si>
  <si>
    <t>P3E1P019</t>
  </si>
  <si>
    <t>中国能效标贴：M260DW</t>
  </si>
  <si>
    <t>D69D430</t>
  </si>
  <si>
    <t>P3E1P020</t>
  </si>
  <si>
    <t>中国能效标贴：M7360DNA</t>
  </si>
  <si>
    <t>未出图</t>
    <phoneticPr fontId="1" type="noConversion"/>
  </si>
  <si>
    <t>P3E1P021</t>
  </si>
  <si>
    <t>中国能效标签：M100 Pro</t>
  </si>
  <si>
    <t>D59D410</t>
  </si>
  <si>
    <t>P3E1P022</t>
  </si>
  <si>
    <t>中国能效标贴：LJ2320DN</t>
  </si>
  <si>
    <t>D59D411</t>
  </si>
  <si>
    <t>P3E1P023</t>
  </si>
  <si>
    <t>中国能效标贴：G263DNS</t>
  </si>
  <si>
    <t>D69D431</t>
  </si>
  <si>
    <t>P3E1P024</t>
  </si>
  <si>
    <t>中国能效标贴：GM266DNS</t>
  </si>
  <si>
    <t>D69D432</t>
  </si>
  <si>
    <t>P3E1P025</t>
  </si>
  <si>
    <t>中国能效标贴：GM268DNAS</t>
  </si>
  <si>
    <t>D69D433</t>
  </si>
  <si>
    <t>P3E1P026</t>
  </si>
  <si>
    <t>中国能效标贴：GM265DN</t>
  </si>
  <si>
    <t>D69D434</t>
  </si>
  <si>
    <t>P3E1P027</t>
  </si>
  <si>
    <t>中国能效标贴：M7365DNA</t>
  </si>
  <si>
    <t>P3E1P028</t>
  </si>
  <si>
    <t>中国能效标签：G336DN</t>
  </si>
  <si>
    <t>P3E1P029</t>
  </si>
  <si>
    <t>中国能效标签：G338DNS</t>
  </si>
  <si>
    <t>P3E1P030</t>
  </si>
  <si>
    <t>中国能效标签：GM337DN</t>
  </si>
  <si>
    <t>P3E1P031</t>
  </si>
  <si>
    <t>中国能效标签：GM339DNS</t>
  </si>
  <si>
    <t>P3E1P032</t>
  </si>
  <si>
    <t>中国能效标签：G2600DN</t>
  </si>
  <si>
    <t>P3E1P033</t>
  </si>
  <si>
    <t>中国能效标签：GM7650DNA</t>
  </si>
  <si>
    <t>P3E1P034</t>
  </si>
  <si>
    <t>中国能效标签：GM7650DN</t>
  </si>
  <si>
    <t>P3E1P035</t>
  </si>
  <si>
    <t>中国能效标签：G3300DN</t>
  </si>
  <si>
    <t>P3E1P036</t>
  </si>
  <si>
    <t>中国能效标签：GM8300DN</t>
  </si>
  <si>
    <t>P3G1P001</t>
  </si>
  <si>
    <t>给纸盒底座:操作指示说明</t>
  </si>
  <si>
    <t>P3K1P001</t>
  </si>
  <si>
    <t>铜版纸标签纸45*30*R2</t>
  </si>
  <si>
    <t>P3Q1P001</t>
  </si>
  <si>
    <t>制造商信息标签（至像）</t>
  </si>
  <si>
    <t>75*50*R2</t>
  </si>
  <si>
    <t>白底+黑色印刷</t>
  </si>
  <si>
    <t>P3Q1P002</t>
  </si>
  <si>
    <t>制造商信息标签（品创）</t>
  </si>
  <si>
    <t>D69D436</t>
  </si>
  <si>
    <t>P5A1A001</t>
  </si>
  <si>
    <t>防尘盖板1200*950</t>
  </si>
  <si>
    <t>1200*950*5</t>
    <phoneticPr fontId="1" type="noConversion"/>
  </si>
  <si>
    <t>A-F瓦楞纸板</t>
    <phoneticPr fontId="1" type="noConversion"/>
  </si>
  <si>
    <t>D59D413</t>
  </si>
  <si>
    <t>P5A1A002</t>
  </si>
  <si>
    <t>防尘盖板1050*950</t>
  </si>
  <si>
    <t>1050*950*5</t>
    <phoneticPr fontId="1" type="noConversion"/>
  </si>
  <si>
    <t>A29Q038</t>
  </si>
  <si>
    <t>P5B1A001</t>
  </si>
  <si>
    <t>M7208W Pro外箱</t>
  </si>
  <si>
    <t>A29Q037</t>
  </si>
  <si>
    <t>P5B1A002</t>
  </si>
  <si>
    <t>M7268W外箱</t>
  </si>
  <si>
    <t>A29Q041</t>
  </si>
  <si>
    <t>P5B1A003</t>
  </si>
  <si>
    <t>M7268外箱</t>
  </si>
  <si>
    <t>A19Q036</t>
  </si>
  <si>
    <t>P5B1A004</t>
  </si>
  <si>
    <t>LJ2268W外箱</t>
  </si>
  <si>
    <t>488*363*210</t>
  </si>
  <si>
    <t>A19Q023</t>
  </si>
  <si>
    <t>P5B1A005</t>
  </si>
  <si>
    <t>LJ2268外箱</t>
  </si>
  <si>
    <t>A19Q045</t>
  </si>
  <si>
    <t>P5B1A006</t>
  </si>
  <si>
    <t>LD2268内盒</t>
  </si>
  <si>
    <t>324*169*90</t>
  </si>
  <si>
    <t>A19Q989</t>
  </si>
  <si>
    <t>P5B1A007</t>
  </si>
  <si>
    <t>LD2268外箱12</t>
  </si>
  <si>
    <t>525*335*376</t>
  </si>
  <si>
    <t>A19Q058</t>
  </si>
  <si>
    <t>P5B1A008</t>
  </si>
  <si>
    <t>LT2268内盒（单）</t>
  </si>
  <si>
    <t>A19Q988</t>
  </si>
  <si>
    <t>P5B1A009</t>
  </si>
  <si>
    <t>LT2268外箱（单）16</t>
  </si>
  <si>
    <t>A19Q970</t>
  </si>
  <si>
    <t>P5B1A010</t>
  </si>
  <si>
    <t>LT2268内盒（双）</t>
  </si>
  <si>
    <t>305*187*70</t>
  </si>
  <si>
    <t>A19Q980</t>
  </si>
  <si>
    <t>P5B1A011</t>
  </si>
  <si>
    <t>LT2268外箱（双）4</t>
  </si>
  <si>
    <t>326*206*312</t>
  </si>
  <si>
    <t>A19Q971</t>
  </si>
  <si>
    <t>P5B1A012</t>
  </si>
  <si>
    <t>LT2268内盒（三）</t>
  </si>
  <si>
    <t>305*280*70</t>
  </si>
  <si>
    <t>A19Q981</t>
  </si>
  <si>
    <t>P5B1A013</t>
  </si>
  <si>
    <t>LT2268外箱（三）8</t>
  </si>
  <si>
    <t>576*326*312</t>
  </si>
  <si>
    <t>A39D285</t>
  </si>
  <si>
    <t>P5B1A014</t>
  </si>
  <si>
    <t>SFP单色包装外箱(L100D/DW)</t>
  </si>
  <si>
    <t>486*356*290</t>
  </si>
  <si>
    <t>K200/SCP170/K100/SCP170/K200</t>
  </si>
  <si>
    <t>A39D305</t>
  </si>
  <si>
    <t>P5B1A015</t>
  </si>
  <si>
    <t>SFP彩色包装外箱(L100/W)</t>
  </si>
  <si>
    <t>4色彩印</t>
  </si>
  <si>
    <t>粉灰350/SCP130/K150/SCP130/K150</t>
  </si>
  <si>
    <t>A49D281</t>
  </si>
  <si>
    <t>P5B1A016</t>
  </si>
  <si>
    <t>MFP彩色包装外箱(M100/D/DW)</t>
  </si>
  <si>
    <t>480*406*405</t>
  </si>
  <si>
    <t>A39Q275</t>
  </si>
  <si>
    <t>P5B1A017</t>
  </si>
  <si>
    <t>LD100内盒</t>
  </si>
  <si>
    <t>A39Q996</t>
  </si>
  <si>
    <t>P5B1A018</t>
  </si>
  <si>
    <t>LD100外箱12</t>
  </si>
  <si>
    <t>A39Q290</t>
  </si>
  <si>
    <t>P5B1A019</t>
  </si>
  <si>
    <t>LT100内盒（单）</t>
  </si>
  <si>
    <t>A39Q997</t>
  </si>
  <si>
    <t>P5B1A020</t>
  </si>
  <si>
    <t>LT100外箱（单）16</t>
  </si>
  <si>
    <t>A39Q970</t>
  </si>
  <si>
    <t>P5B1A021</t>
  </si>
  <si>
    <t>LT100内盒（双）</t>
  </si>
  <si>
    <t>A39Q980</t>
  </si>
  <si>
    <t>P5B1A022</t>
  </si>
  <si>
    <t>LT100外箱（双）4</t>
  </si>
  <si>
    <t>A39Q97</t>
  </si>
  <si>
    <t>P5B1A023</t>
  </si>
  <si>
    <t>LT100内盒（三）</t>
  </si>
  <si>
    <t>A39Q981</t>
  </si>
  <si>
    <t>P5B1A024</t>
  </si>
  <si>
    <t>LT100外箱（三）8</t>
  </si>
  <si>
    <t>A59Q273</t>
  </si>
  <si>
    <t>P5B1A025</t>
  </si>
  <si>
    <t>LT230SH内盒（单）</t>
  </si>
  <si>
    <t>P5B1A026</t>
  </si>
  <si>
    <t>粉盒通用外箱16(联想)</t>
  </si>
  <si>
    <t>A59Q276</t>
  </si>
  <si>
    <t>P5B1A027</t>
  </si>
  <si>
    <t>LD230S内盒</t>
  </si>
  <si>
    <t>A59Q991</t>
  </si>
  <si>
    <t>P5B1A028</t>
  </si>
  <si>
    <t>硒鼓通用外箱12（联想）</t>
  </si>
  <si>
    <t>P5B1A029</t>
  </si>
  <si>
    <t>整机外箱：SFP系列(联想)</t>
  </si>
  <si>
    <t>486*356*290</t>
    <phoneticPr fontId="1" type="noConversion"/>
  </si>
  <si>
    <t>单色水印(黑)</t>
    <phoneticPr fontId="1" type="noConversion"/>
  </si>
  <si>
    <t>P5B1A030</t>
  </si>
  <si>
    <t>整机外箱：MFP系列(联想)</t>
  </si>
  <si>
    <t>480*401*405</t>
    <phoneticPr fontId="1" type="noConversion"/>
  </si>
  <si>
    <t>P5B1A031</t>
  </si>
  <si>
    <t>整机外箱：ADF系列(联想)</t>
  </si>
  <si>
    <t>478*438*459</t>
    <phoneticPr fontId="1" type="noConversion"/>
  </si>
  <si>
    <t>D59D409</t>
  </si>
  <si>
    <t>P5B1A032</t>
  </si>
  <si>
    <t>整机外箱：SFP系列(至像)</t>
    <phoneticPr fontId="1" type="noConversion"/>
  </si>
  <si>
    <t>D69D421</t>
    <phoneticPr fontId="1" type="noConversion"/>
  </si>
  <si>
    <t>P5B1A033</t>
  </si>
  <si>
    <t>整机外箱：MFP系列(至像)</t>
    <phoneticPr fontId="1" type="noConversion"/>
  </si>
  <si>
    <t>D69D422</t>
  </si>
  <si>
    <t>P5B1A034</t>
  </si>
  <si>
    <t>整机外箱：ADF系列(至像)</t>
    <phoneticPr fontId="1" type="noConversion"/>
  </si>
  <si>
    <t xml:space="preserve">P5B1A035 </t>
  </si>
  <si>
    <t>A59Q272</t>
  </si>
  <si>
    <t>P5B1A038</t>
  </si>
  <si>
    <t>LD260S内盒</t>
  </si>
  <si>
    <t>A59Q277</t>
  </si>
  <si>
    <t>P5B1A039</t>
  </si>
  <si>
    <t>LD330S内盒</t>
  </si>
  <si>
    <t>P5B1A040</t>
  </si>
  <si>
    <t>LD2620内盒</t>
  </si>
  <si>
    <t>P5B1A041</t>
  </si>
  <si>
    <t>LD3320内盒</t>
  </si>
  <si>
    <t>P5B1A042</t>
  </si>
  <si>
    <t>GD1000内盒</t>
  </si>
  <si>
    <t>P5B1A043</t>
  </si>
  <si>
    <t>GD2600内盒</t>
  </si>
  <si>
    <t>P5B1A044</t>
  </si>
  <si>
    <t>GD3300内盒</t>
  </si>
  <si>
    <t>P5B1A045</t>
  </si>
  <si>
    <t>GD1000外箱12</t>
  </si>
  <si>
    <t>A59Q271</t>
  </si>
  <si>
    <t>P5B1A046</t>
  </si>
  <si>
    <t>LT260SH内盒(单)</t>
  </si>
  <si>
    <t>A59Q274</t>
  </si>
  <si>
    <t>P5B1A047</t>
  </si>
  <si>
    <t>LT330SH内盒(单)</t>
  </si>
  <si>
    <t>P5B1A048</t>
  </si>
  <si>
    <t>LT2620H内盒(单)</t>
  </si>
  <si>
    <t>P5B1A049</t>
  </si>
  <si>
    <t>LT3320SH内盒(单)</t>
  </si>
  <si>
    <t>P5B1A050</t>
  </si>
  <si>
    <t>GT1000内盒(单)</t>
  </si>
  <si>
    <t>P5B1A051</t>
  </si>
  <si>
    <t>GT2600内盒(单)</t>
  </si>
  <si>
    <t>P5B1A052</t>
  </si>
  <si>
    <t>GT3300内盒(单)</t>
  </si>
  <si>
    <t>P5B1A053</t>
  </si>
  <si>
    <t>GT1000外箱（单）16</t>
  </si>
  <si>
    <t>P5B1A054</t>
  </si>
  <si>
    <t>粉盒通用外箱16(至像)</t>
  </si>
  <si>
    <t>P5B1A055</t>
  </si>
  <si>
    <t>硒鼓通用外箱12（至像）</t>
  </si>
  <si>
    <t>TSTD431-S1</t>
  </si>
  <si>
    <t>P5E1A001</t>
  </si>
  <si>
    <t>驱动光盘(联想MIC)</t>
  </si>
  <si>
    <t>P5E1A003</t>
  </si>
  <si>
    <t>驱动光盘(至像MIC)</t>
  </si>
  <si>
    <t>A39D277</t>
  </si>
  <si>
    <t>P5F1A001</t>
  </si>
  <si>
    <t>缓冲EPS：SFP</t>
  </si>
  <si>
    <t>78±5%</t>
  </si>
  <si>
    <t>342*267*123</t>
  </si>
  <si>
    <t>EPS38倍</t>
  </si>
  <si>
    <t>EPS- 06</t>
  </si>
  <si>
    <t>A49D277</t>
  </si>
  <si>
    <t>P5F1A002</t>
  </si>
  <si>
    <t>22kg</t>
  </si>
  <si>
    <t>107±5%</t>
  </si>
  <si>
    <t>463*375*120</t>
  </si>
  <si>
    <t>EPS45倍</t>
  </si>
  <si>
    <t>B49D277</t>
  </si>
  <si>
    <t>P5F1A003</t>
  </si>
  <si>
    <t>缓冲EPS（左）:ADF</t>
  </si>
  <si>
    <t>119±5%</t>
  </si>
  <si>
    <t>100*421*437</t>
  </si>
  <si>
    <t>B49D278</t>
  </si>
  <si>
    <t>P5F1A004</t>
  </si>
  <si>
    <t>缓冲EPS（右）:ADF</t>
  </si>
  <si>
    <t>137±5%</t>
  </si>
  <si>
    <t>120*421*437</t>
  </si>
  <si>
    <t>D69D435</t>
  </si>
  <si>
    <t>P5P1A001</t>
  </si>
  <si>
    <t>木栈板1240*980*120</t>
  </si>
  <si>
    <t>1240*980*120</t>
    <phoneticPr fontId="1" type="noConversion"/>
  </si>
  <si>
    <t>D59D412</t>
  </si>
  <si>
    <t>P5P1A002</t>
  </si>
  <si>
    <t>木栈板1100*1000*120</t>
  </si>
  <si>
    <t>1100*1000*120</t>
    <phoneticPr fontId="1" type="noConversion"/>
  </si>
  <si>
    <t>P5S1A001</t>
  </si>
  <si>
    <t>用户手册(联想MIC)</t>
  </si>
  <si>
    <t>P5S1A002</t>
  </si>
  <si>
    <t>快速安装指南(通用)</t>
  </si>
  <si>
    <t>P5S1A003</t>
  </si>
  <si>
    <t>保修卡（通用）</t>
  </si>
  <si>
    <t>P5S1A004</t>
  </si>
  <si>
    <t>装箱清单（通用）</t>
  </si>
  <si>
    <t>P5S1A005</t>
  </si>
  <si>
    <t>安全信息（通用）</t>
    <phoneticPr fontId="1" type="noConversion"/>
  </si>
  <si>
    <t>P5S1A006</t>
  </si>
  <si>
    <t>安全信息（MIC）</t>
    <phoneticPr fontId="1" type="noConversion"/>
  </si>
  <si>
    <t>P5S1A008</t>
  </si>
  <si>
    <t>快速安装指南(MIC)</t>
  </si>
  <si>
    <t>P5S1A009</t>
  </si>
  <si>
    <t>保修卡（MIC）</t>
  </si>
  <si>
    <t>P5S1A010</t>
  </si>
  <si>
    <t>装箱清单（MIC）</t>
  </si>
  <si>
    <t>P5S1A011</t>
  </si>
  <si>
    <t>用户手册（至像MIC）</t>
  </si>
  <si>
    <t>喷墨手板</t>
  </si>
  <si>
    <t>D7CP001</t>
  </si>
  <si>
    <t>R2B10001</t>
  </si>
  <si>
    <t>Cover-Base-1</t>
  </si>
  <si>
    <t>D7CP002</t>
  </si>
  <si>
    <t>R2B10002</t>
  </si>
  <si>
    <t>Cover-sensor-1</t>
  </si>
  <si>
    <t>北斗鑫</t>
  </si>
  <si>
    <t>D7CP004</t>
  </si>
  <si>
    <t>R2B10003</t>
  </si>
  <si>
    <t>ARM_PICKER-1</t>
  </si>
  <si>
    <t>D7CP005</t>
  </si>
  <si>
    <t>R2B10004</t>
  </si>
  <si>
    <t>BEARING_EXIT_LEFT-1</t>
  </si>
  <si>
    <t>D7CP006</t>
  </si>
  <si>
    <t>R2B10005</t>
  </si>
  <si>
    <t>BEARING_EXIT_RIGHT-1</t>
  </si>
  <si>
    <t>D7CP007</t>
  </si>
  <si>
    <t>R2B10006</t>
  </si>
  <si>
    <t>BRACKER_PICK_GEAR-1</t>
  </si>
  <si>
    <t>D7CP008</t>
  </si>
  <si>
    <t>R2B10007</t>
  </si>
  <si>
    <t>BRACKET_EXIT-1</t>
  </si>
  <si>
    <t>D7CP009</t>
  </si>
  <si>
    <t>R2B10008</t>
  </si>
  <si>
    <t>BRACKET_DRIVE-1</t>
  </si>
  <si>
    <t>D7CP010</t>
  </si>
  <si>
    <t>R2B10009</t>
  </si>
  <si>
    <t>SPRING_STOP_LEFT-1</t>
  </si>
  <si>
    <t>D7CP011</t>
  </si>
  <si>
    <t>R2B10010</t>
  </si>
  <si>
    <t>SPRING_STOP_RIGHT-1</t>
  </si>
  <si>
    <t>D7CP012</t>
  </si>
  <si>
    <t>R2B10011</t>
  </si>
  <si>
    <t>GEAR_M07Z15_IDLER-1</t>
  </si>
  <si>
    <t>D7CP013</t>
  </si>
  <si>
    <t>R2B10012</t>
  </si>
  <si>
    <t>GEAR_M07Z15_WTH_SIDE-1</t>
  </si>
  <si>
    <t>D7CP014</t>
  </si>
  <si>
    <t>R2B10013</t>
  </si>
  <si>
    <t>GEAR_M07Z19-1</t>
  </si>
  <si>
    <t>D7CP015</t>
  </si>
  <si>
    <t>R2B10014</t>
  </si>
  <si>
    <t>GEAR_M07Z19_FEED-1</t>
  </si>
  <si>
    <t>D7CP016</t>
  </si>
  <si>
    <t>R2B10015</t>
  </si>
  <si>
    <t>GEAR_M07Z23_M07Z28-1</t>
  </si>
  <si>
    <t>D7CP017</t>
  </si>
  <si>
    <t>R2B10016</t>
  </si>
  <si>
    <t>GEAR_M07Z33-1</t>
  </si>
  <si>
    <t>D7CP018</t>
  </si>
  <si>
    <t>R2B10017</t>
  </si>
  <si>
    <t>GEAR_M07Z46_M07Z21-1</t>
  </si>
  <si>
    <t>D7CP019</t>
  </si>
  <si>
    <t>R2B10018</t>
  </si>
  <si>
    <t>GUIDE_STARWHEEL-1</t>
  </si>
  <si>
    <t>D7CP020</t>
  </si>
  <si>
    <t>R2B10019</t>
  </si>
  <si>
    <t>SHAFT_PICK-1</t>
  </si>
  <si>
    <t>D7CP021</t>
  </si>
  <si>
    <t>R2B10020</t>
  </si>
  <si>
    <t>STOP_FINGER LEFT-1</t>
  </si>
  <si>
    <t>D7CP022</t>
  </si>
  <si>
    <t>R2B10021</t>
  </si>
  <si>
    <t>STOP_FINGER RIGHT-1</t>
  </si>
  <si>
    <t>D7CP023</t>
  </si>
  <si>
    <t>R2B10022</t>
  </si>
  <si>
    <t>SUPPORT_SENSOR-1</t>
  </si>
  <si>
    <t>D7CP024</t>
  </si>
  <si>
    <t>R2B10024</t>
  </si>
  <si>
    <t>Pinch_roller-1</t>
  </si>
  <si>
    <t>D7CP025</t>
  </si>
  <si>
    <t>R2B10025</t>
  </si>
  <si>
    <t>CR_guide_upper-1</t>
  </si>
  <si>
    <t>D7CP026</t>
  </si>
  <si>
    <t>R2B10026</t>
  </si>
  <si>
    <t>CR_BASE-1</t>
  </si>
  <si>
    <t>D7CP027</t>
  </si>
  <si>
    <t>R2B10027</t>
  </si>
  <si>
    <t>Pen Plate-1</t>
  </si>
  <si>
    <t>D7CP028</t>
  </si>
  <si>
    <t>R2B10028</t>
  </si>
  <si>
    <t>FFC-RELIEF-1</t>
  </si>
  <si>
    <t>D7CP029</t>
  </si>
  <si>
    <t>R2B10029</t>
  </si>
  <si>
    <t>PLATE_WEAR-1</t>
  </si>
  <si>
    <t>D7CP030</t>
  </si>
  <si>
    <t>R2B10030</t>
  </si>
  <si>
    <t>FFC_support-1</t>
  </si>
  <si>
    <t>D7CP031</t>
  </si>
  <si>
    <t>R2B10031</t>
  </si>
  <si>
    <t>BACKBONE-1</t>
  </si>
  <si>
    <t>D7CP032</t>
  </si>
  <si>
    <t>R2B10032</t>
  </si>
  <si>
    <t>RAIL-1</t>
  </si>
  <si>
    <t>D7CP033</t>
  </si>
  <si>
    <t>R2B10033</t>
  </si>
  <si>
    <t>CRG_SHAFT-1</t>
  </si>
  <si>
    <t>D7CP054</t>
  </si>
  <si>
    <t>R2B10034</t>
  </si>
  <si>
    <t>Spring_shaft-1</t>
  </si>
  <si>
    <t>D7CP055</t>
  </si>
  <si>
    <t>R2B10035</t>
  </si>
  <si>
    <t>FFC_Spring-1</t>
  </si>
  <si>
    <t>D7CP034</t>
  </si>
  <si>
    <t>R2B10036</t>
  </si>
  <si>
    <t>刮刀外壳-1</t>
  </si>
  <si>
    <t>D7CP035</t>
  </si>
  <si>
    <t>R2B10037</t>
  </si>
  <si>
    <t>刮刀底座-1</t>
  </si>
  <si>
    <t>D7CP036</t>
  </si>
  <si>
    <t>R2B10038</t>
  </si>
  <si>
    <t>刮刀-1</t>
  </si>
  <si>
    <t>D7CP037</t>
  </si>
  <si>
    <t>R2B10039</t>
  </si>
  <si>
    <t>刮刀滑轨-1</t>
  </si>
  <si>
    <t>D7CP038</t>
  </si>
  <si>
    <t>R2B10040</t>
  </si>
  <si>
    <t>滑块底座-1</t>
  </si>
  <si>
    <t>D7CP039</t>
  </si>
  <si>
    <t>R2B10041</t>
  </si>
  <si>
    <t>拉杆滑块-1</t>
  </si>
  <si>
    <t>D7CP040</t>
  </si>
  <si>
    <t>R2B10042</t>
  </si>
  <si>
    <t>保湿盖滑轨底座-1</t>
  </si>
  <si>
    <t>D7CP041</t>
  </si>
  <si>
    <t>R2B10043</t>
  </si>
  <si>
    <t>保湿盖底座-1</t>
  </si>
  <si>
    <t>D7CP042</t>
  </si>
  <si>
    <t>R2B10044</t>
  </si>
  <si>
    <t>保湿盖-1</t>
  </si>
  <si>
    <t>D7CP043</t>
  </si>
  <si>
    <t>R2B10045</t>
  </si>
  <si>
    <t>保湿盖安装底板-1</t>
  </si>
  <si>
    <t>D7CP044</t>
  </si>
  <si>
    <t>R2B10046</t>
  </si>
  <si>
    <t>Y接头-1</t>
  </si>
  <si>
    <t>D7CP045</t>
  </si>
  <si>
    <t>R2B10047</t>
  </si>
  <si>
    <t>管子接头-1</t>
  </si>
  <si>
    <t>D7CP046</t>
  </si>
  <si>
    <t>R2B10048</t>
  </si>
  <si>
    <t>保湿盖弹簧-1</t>
  </si>
  <si>
    <t>D7CP047</t>
  </si>
  <si>
    <t>R2B10049</t>
  </si>
  <si>
    <t>保湿盖复位弹簧-1</t>
  </si>
  <si>
    <t>D7CP048</t>
  </si>
  <si>
    <t>R2B10050</t>
  </si>
  <si>
    <t>刮刀复位弹簧-1</t>
  </si>
  <si>
    <t>D7CP049</t>
  </si>
  <si>
    <t>R2B10051</t>
  </si>
  <si>
    <t>刮刀升降弹簧-1</t>
  </si>
  <si>
    <t>D7CP051</t>
  </si>
  <si>
    <t>R2B10052</t>
  </si>
  <si>
    <t>吸墨片-1</t>
  </si>
  <si>
    <t>D7CP003</t>
  </si>
  <si>
    <t>R2B10053</t>
  </si>
  <si>
    <t>ARM_MESHING_GEAR0424-1</t>
  </si>
  <si>
    <t>D7CP056</t>
  </si>
  <si>
    <t>R2B10054</t>
  </si>
  <si>
    <t>GEAR_IDLER83_0.5</t>
  </si>
  <si>
    <t>阿尔法手板</t>
  </si>
  <si>
    <t>R2B10055</t>
  </si>
  <si>
    <t>TSGP140H</t>
  </si>
  <si>
    <t>R2B10056</t>
  </si>
  <si>
    <t>随机胶囊框体</t>
  </si>
  <si>
    <t>首品</t>
  </si>
  <si>
    <t>丽江项目手板</t>
  </si>
  <si>
    <t>D52C043A</t>
  </si>
  <si>
    <t>R2B10058</t>
  </si>
  <si>
    <t>双面驱动钣金组件</t>
  </si>
  <si>
    <t>PRT0003</t>
  </si>
  <si>
    <t>R2B10059</t>
  </si>
  <si>
    <t>磁环及线束固定架</t>
  </si>
  <si>
    <t>A32P050G</t>
  </si>
  <si>
    <t>R2B10060</t>
  </si>
  <si>
    <t>马达保护罩</t>
  </si>
  <si>
    <t>PRT0003_20220507</t>
  </si>
  <si>
    <t>R2B10061</t>
  </si>
  <si>
    <t>A32P050G_20220507</t>
  </si>
  <si>
    <t>R2B10062</t>
  </si>
  <si>
    <t>BMDW_XX_MAE</t>
  </si>
  <si>
    <t>R2B10064</t>
  </si>
  <si>
    <t>治具_电位_前</t>
  </si>
  <si>
    <t>BMDW_XX_GO</t>
  </si>
  <si>
    <t>R2B10065</t>
  </si>
  <si>
    <t>治具_电位_后</t>
  </si>
  <si>
    <t>BMDW_LX_GO</t>
  </si>
  <si>
    <t>R2B10066</t>
  </si>
  <si>
    <t>SRL_ZJ</t>
  </si>
  <si>
    <t>R2B10067</t>
  </si>
  <si>
    <t>食入量治具</t>
  </si>
  <si>
    <t>自研扫描手板</t>
  </si>
  <si>
    <t>D9SP001</t>
  </si>
  <si>
    <t>R2B10068</t>
  </si>
  <si>
    <t>Bottom housing-1</t>
  </si>
  <si>
    <t>R2临时料号</t>
  </si>
  <si>
    <t>D9SM002</t>
  </si>
  <si>
    <t>R2B10069</t>
  </si>
  <si>
    <t>Motor clamp-1</t>
  </si>
  <si>
    <t>鑫德科</t>
  </si>
  <si>
    <t>R2B1S003</t>
  </si>
  <si>
    <t>R2B10070</t>
  </si>
  <si>
    <t>主驱动齿轮</t>
  </si>
  <si>
    <t>陶瓷定影手板</t>
  </si>
  <si>
    <t>R2B10071</t>
  </si>
  <si>
    <t>定影上盖</t>
  </si>
  <si>
    <t>L6F1M101</t>
  </si>
  <si>
    <t>R2B10072</t>
  </si>
  <si>
    <t>定影支撑板</t>
  </si>
  <si>
    <t>L6F1P101-PPS</t>
  </si>
  <si>
    <t>R2B10073</t>
  </si>
  <si>
    <t>右定影膜轴承</t>
  </si>
  <si>
    <t>L6F1P102-PPS</t>
  </si>
  <si>
    <t>R2B10074</t>
  </si>
  <si>
    <t>左定影膜轴承</t>
  </si>
  <si>
    <t>L6F1M102</t>
  </si>
  <si>
    <t>R2B10075</t>
  </si>
  <si>
    <t>U形钣金</t>
  </si>
  <si>
    <t>L6F1P103-PPS</t>
  </si>
  <si>
    <t>R2B10076</t>
  </si>
  <si>
    <t>陶瓷片支架</t>
  </si>
  <si>
    <t>L6F1M106</t>
  </si>
  <si>
    <t>R2B10077</t>
  </si>
  <si>
    <t>压力供电端子</t>
  </si>
  <si>
    <t>L6F1P104</t>
  </si>
  <si>
    <t>R2B10078</t>
  </si>
  <si>
    <t>插接头</t>
  </si>
  <si>
    <t>L6F1M103</t>
  </si>
  <si>
    <t>R2B10079</t>
  </si>
  <si>
    <t>热敏电阻按压弹片</t>
  </si>
  <si>
    <t>L6F1P105</t>
  </si>
  <si>
    <t>R2B10080</t>
  </si>
  <si>
    <t>温度保险丝盖板</t>
  </si>
  <si>
    <t>L6F1S101</t>
  </si>
  <si>
    <t>R2B10081</t>
  </si>
  <si>
    <t>温度保险丝盖板弹簧</t>
  </si>
  <si>
    <t>L6F1M104</t>
  </si>
  <si>
    <t>R2B10082</t>
  </si>
  <si>
    <t>电极1</t>
  </si>
  <si>
    <t>L6F1M105</t>
  </si>
  <si>
    <t>R2B10083</t>
  </si>
  <si>
    <t>电极2</t>
  </si>
  <si>
    <t>B8F1X101</t>
  </si>
  <si>
    <t>R2B10085</t>
  </si>
  <si>
    <t>钣金框架铆接件</t>
  </si>
  <si>
    <t>L6F1T101</t>
  </si>
  <si>
    <t>R2B10087</t>
  </si>
  <si>
    <t>惰轮钢轴</t>
  </si>
  <si>
    <t>L6F1P106</t>
  </si>
  <si>
    <t>R2B10088</t>
  </si>
  <si>
    <t>齿轮:加压辊</t>
  </si>
  <si>
    <t>L6F1P107</t>
  </si>
  <si>
    <t>R2B10089</t>
  </si>
  <si>
    <t>惰轮</t>
  </si>
  <si>
    <t>R2B10091</t>
  </si>
  <si>
    <t>本体框架</t>
  </si>
  <si>
    <t>R2B10094</t>
  </si>
  <si>
    <t>双面纵向导纸板</t>
  </si>
  <si>
    <t>L6F1P101-ABS</t>
  </si>
  <si>
    <t>R2B10095</t>
  </si>
  <si>
    <t>L6F1P102-ABS</t>
  </si>
  <si>
    <t>R2B10096</t>
  </si>
  <si>
    <t>L6F1P103-ABS</t>
  </si>
  <si>
    <t>R2B10097</t>
  </si>
  <si>
    <t>TSFP164-1</t>
  </si>
  <si>
    <t>R2F1P003</t>
  </si>
  <si>
    <t>BC3056B8</t>
  </si>
  <si>
    <t>杰事杰</t>
  </si>
  <si>
    <t>TSFP165-1</t>
  </si>
  <si>
    <t>R2F1P004</t>
  </si>
  <si>
    <t>TSFP170-1</t>
  </si>
  <si>
    <t>R2F1P005</t>
  </si>
  <si>
    <t>　276.7*73.86*36.7</t>
  </si>
  <si>
    <t>TSFP164-2</t>
  </si>
  <si>
    <t>R2F1P006</t>
  </si>
  <si>
    <t>RG602</t>
  </si>
  <si>
    <t>会通</t>
  </si>
  <si>
    <t>TSFP165-2</t>
  </si>
  <si>
    <t>R2F1P007</t>
  </si>
  <si>
    <t>TSFP170-2</t>
  </si>
  <si>
    <t>R2F1P008</t>
  </si>
  <si>
    <t>TSCP505-00-M1-1</t>
  </si>
  <si>
    <t>R2K1PA01</t>
  </si>
  <si>
    <t>SFP下盖-白-金发料</t>
  </si>
  <si>
    <t xml:space="preserve">灰白色 S9W-G1895 </t>
  </si>
  <si>
    <t>TSCP504-00-M1-1</t>
  </si>
  <si>
    <t>R2K1PA03</t>
  </si>
  <si>
    <t>SFP后盖-白-金发料</t>
  </si>
  <si>
    <t xml:space="preserve"> 灰白色  F9W-G0376</t>
  </si>
  <si>
    <t>TSCP513-00-M1-1</t>
  </si>
  <si>
    <t>R2K1PA05</t>
  </si>
  <si>
    <t>SFP前盖-白-金发料</t>
  </si>
  <si>
    <t>R2K1PA06</t>
  </si>
  <si>
    <t>TSPP064-00-M1-1</t>
  </si>
  <si>
    <t>R2P1P001</t>
  </si>
  <si>
    <t>灰白色 F9W-G0376</t>
  </si>
  <si>
    <t>零时用，正式承认后改回L6开头的料号</t>
  </si>
  <si>
    <t>TSPP065-10-M1-1</t>
  </si>
  <si>
    <t>R2P1P003</t>
  </si>
  <si>
    <t>TSPP066-10-M1-1</t>
  </si>
  <si>
    <t>R2P1P005</t>
  </si>
  <si>
    <t>TSPP077-00-1</t>
  </si>
  <si>
    <t>R2P1P007</t>
  </si>
  <si>
    <t>A33P070-10-M1-1</t>
  </si>
  <si>
    <t>R2P1P009</t>
  </si>
  <si>
    <t>TSCD500</t>
    <phoneticPr fontId="1" type="noConversion"/>
  </si>
  <si>
    <t>TSCD513</t>
  </si>
  <si>
    <t>BT板ESD泡棉</t>
  </si>
  <si>
    <t>EVA+3M9448HK</t>
  </si>
  <si>
    <t>0.125X-30+3M9448HK</t>
  </si>
  <si>
    <t>TORAY、3M</t>
  </si>
  <si>
    <t>TSCD515</t>
  </si>
  <si>
    <t>操作指示说明标签（英文）</t>
  </si>
  <si>
    <t>TSCD517</t>
  </si>
  <si>
    <t>前盖标贴：CV81-WDP2英文</t>
  </si>
  <si>
    <t>TSCP001-M4</t>
  </si>
  <si>
    <t>TSCP017</t>
    <phoneticPr fontId="1" type="noConversion"/>
  </si>
  <si>
    <t>TSCQ500-S1</t>
    <phoneticPr fontId="1" type="noConversion"/>
  </si>
  <si>
    <t>TSCQ501</t>
    <phoneticPr fontId="1" type="noConversion"/>
  </si>
  <si>
    <t>TSCS010</t>
    <phoneticPr fontId="1" type="noConversion"/>
  </si>
  <si>
    <t>TSCS501-S1</t>
    <phoneticPr fontId="1" type="noConversion"/>
  </si>
  <si>
    <t>TSE5255</t>
  </si>
  <si>
    <t>B8C1XA63</t>
  </si>
  <si>
    <t>TSE5256</t>
  </si>
  <si>
    <t>B8C1XA64</t>
  </si>
  <si>
    <t>TSE5257</t>
  </si>
  <si>
    <t>B8C1XA65</t>
  </si>
  <si>
    <t>TSE5258</t>
  </si>
  <si>
    <t>B8C1XA66</t>
  </si>
  <si>
    <t>TSE5259</t>
  </si>
  <si>
    <t>B8C1XA67</t>
  </si>
  <si>
    <t>TSEE281</t>
    <phoneticPr fontId="1" type="noConversion"/>
  </si>
  <si>
    <t>TSEE285-S1</t>
  </si>
  <si>
    <t>Cable,FFC,13(0.5),,OCP,OVERSEA</t>
  </si>
  <si>
    <t>TSEE285-S2</t>
  </si>
  <si>
    <t>TSEE291-S3</t>
  </si>
  <si>
    <t>XC,SFP,Controller,打印,网络,双面,30PPM,220V,配置3</t>
  </si>
  <si>
    <t>TSEE291-S4</t>
  </si>
  <si>
    <t>XC,SFP,Controller,打印,网络,双面,30PPM,220V,配置4</t>
  </si>
  <si>
    <t>TSEE292-S3</t>
  </si>
  <si>
    <t>TSEE292-S4</t>
  </si>
  <si>
    <t>TSEE294-S1</t>
  </si>
  <si>
    <t>TS SFP OCP Board,海外配置1</t>
  </si>
  <si>
    <t>TSEE294-S2</t>
  </si>
  <si>
    <t>TSEE296-S1</t>
  </si>
  <si>
    <t>TSEE296-S2</t>
  </si>
  <si>
    <t>TSEE297-S1</t>
  </si>
  <si>
    <t>SFP,Controller,打印,网络,双面,28PPM,220V,配置1，海外向</t>
  </si>
  <si>
    <t>TSEE297-S2</t>
  </si>
  <si>
    <t>SFP,Controller,打印,网络,双面,28PPM,220V,配置2，海外向</t>
  </si>
  <si>
    <t>TSEE298-S1</t>
  </si>
  <si>
    <t>TSEE298-S2</t>
  </si>
  <si>
    <t>TSEX242</t>
    <phoneticPr fontId="1" type="noConversion"/>
  </si>
  <si>
    <t>TSEX242</t>
  </si>
  <si>
    <t>TSFS176-S1</t>
    <phoneticPr fontId="1" type="noConversion"/>
  </si>
  <si>
    <t>TSGD144</t>
    <phoneticPr fontId="1" type="noConversion"/>
  </si>
  <si>
    <t>TSGD144</t>
  </si>
  <si>
    <t>粉盒单页</t>
  </si>
  <si>
    <t>175*29</t>
  </si>
  <si>
    <t>TSGD271</t>
    <phoneticPr fontId="1" type="noConversion"/>
  </si>
  <si>
    <t>TSGD285</t>
  </si>
  <si>
    <t>胶囊粉筒2支装彩盒（CD81-F中文）</t>
  </si>
  <si>
    <t>233*184*81</t>
  </si>
  <si>
    <t>TSGD291</t>
  </si>
  <si>
    <t>TSGD293-S2</t>
  </si>
  <si>
    <t>TSGD303</t>
  </si>
  <si>
    <t>硒鼓用彩盒（信创单机中文）</t>
  </si>
  <si>
    <t>TSGD307</t>
  </si>
  <si>
    <t>胶囊粉筒1支装用彩盒（信创单机中文）</t>
  </si>
  <si>
    <t>TSGD311-S1</t>
  </si>
  <si>
    <t>TSGD311</t>
  </si>
  <si>
    <t>硒鼓用彩盒（CV81-WDP中文）</t>
  </si>
  <si>
    <t>TSGD312-S1</t>
  </si>
  <si>
    <t>TSGD312</t>
  </si>
  <si>
    <t>硒鼓用彩盒（CV81-WDP2英文）</t>
  </si>
  <si>
    <t>TSGD313-S1</t>
  </si>
  <si>
    <t>TSGD313</t>
  </si>
  <si>
    <t>胶囊粉筒1支装用彩盒（CV81-WDP中文）</t>
  </si>
  <si>
    <t>TSGD314-S1</t>
  </si>
  <si>
    <t>TSGD314</t>
  </si>
  <si>
    <t>胶囊粉筒1支装用彩盒（CV81-WDP2英文）</t>
  </si>
  <si>
    <t>TSGD704</t>
  </si>
  <si>
    <t>硒鼓单页</t>
  </si>
  <si>
    <t>265*180</t>
  </si>
  <si>
    <t>TSGX405</t>
  </si>
  <si>
    <t>AIO栈板标签组件</t>
  </si>
  <si>
    <t>TSGX406</t>
  </si>
  <si>
    <t>AIO批次号标签组件</t>
  </si>
  <si>
    <t>TSGX409</t>
  </si>
  <si>
    <t>粉盒用栈板标签组件</t>
  </si>
  <si>
    <t>TSGX410</t>
  </si>
  <si>
    <t>粉盒用批次号标签组件</t>
  </si>
  <si>
    <t>TSGX411</t>
  </si>
  <si>
    <t>硒鼓用铭牌标签组件（预置非信创中文）</t>
  </si>
  <si>
    <t>TSGX412</t>
  </si>
  <si>
    <t>粉盒用铭牌标签组件（预置非信创中文）</t>
  </si>
  <si>
    <t>TSGX415</t>
  </si>
  <si>
    <t>粉盒2支装用彩盒标签组件（CD81-F中文）</t>
  </si>
  <si>
    <t>TSGX416</t>
  </si>
  <si>
    <t>粉盒2支装中箱标签组件</t>
  </si>
  <si>
    <t>TSGX425</t>
  </si>
  <si>
    <t>硒鼓用铭牌标签组件（信创多功能中文）</t>
  </si>
  <si>
    <t>TSGX426</t>
  </si>
  <si>
    <t>硒鼓用铭牌标签组件（信创单机中文）</t>
  </si>
  <si>
    <t>TSGX429</t>
  </si>
  <si>
    <t>硒鼓用彩盒标签组件（信创多功能中文）</t>
  </si>
  <si>
    <t>TSGX430</t>
  </si>
  <si>
    <t>硒鼓用彩盒标签组件（信创单机中文）</t>
  </si>
  <si>
    <t>TSGX433</t>
  </si>
  <si>
    <t>粉盒铭牌标签组件（信创多功能中文）</t>
  </si>
  <si>
    <t>TSGX434</t>
  </si>
  <si>
    <t>粉盒铭牌标签组件（信创单机中文）</t>
  </si>
  <si>
    <t>TSGX437</t>
  </si>
  <si>
    <t>粉盒1支装用彩盒标签组件（信创多功能中文）</t>
  </si>
  <si>
    <t>TSGX438</t>
  </si>
  <si>
    <t>粉盒1支装用彩盒标签组件（信创单机中文）</t>
  </si>
  <si>
    <t>TSGX439</t>
  </si>
  <si>
    <t>硒鼓用铭牌标签组件（预置俄文）</t>
  </si>
  <si>
    <t>TSGX444</t>
  </si>
  <si>
    <t>粉盒用铭牌标签组件（预置俄文）</t>
  </si>
  <si>
    <t>TSGX453</t>
  </si>
  <si>
    <t>硒鼓用铭牌标签组件（CV81-WDP中文）</t>
  </si>
  <si>
    <t>TSGX454</t>
  </si>
  <si>
    <t>硒鼓用铭牌标签组件（CV81-WDP英文）</t>
  </si>
  <si>
    <t>TSGX455</t>
  </si>
  <si>
    <t>硒鼓用铭牌标签组件（CV81-WDP俄文）</t>
  </si>
  <si>
    <t>TSGX456</t>
  </si>
  <si>
    <t>硒鼓用彩盒标签组件（CV81-WDP中文）</t>
  </si>
  <si>
    <t>TSGX457</t>
  </si>
  <si>
    <t>硒鼓用彩盒标签组件（CV81-WDP英文）</t>
  </si>
  <si>
    <t>TSGX458</t>
  </si>
  <si>
    <t>硒鼓用彩盒标签组件（CV81-WDP俄文）</t>
  </si>
  <si>
    <t>TSGX459</t>
  </si>
  <si>
    <t>粉盒用铭牌标签组件（CV81-WDP中文）</t>
  </si>
  <si>
    <t>TSGX460</t>
  </si>
  <si>
    <t>粉盒用铭牌标签组件（CV81-WDP英文）</t>
  </si>
  <si>
    <t>TSGX461</t>
  </si>
  <si>
    <t>粉盒用铭牌标签组件（CV81-WDP俄文）</t>
  </si>
  <si>
    <t>TSGX462</t>
  </si>
  <si>
    <t>粉盒1支装用彩盒标签组件（CV81-WDP中文）</t>
  </si>
  <si>
    <t>TSGX463</t>
  </si>
  <si>
    <t>粉盒1支装用彩盒标签组件（CV81-WDP英文）</t>
  </si>
  <si>
    <t>TSGX464</t>
  </si>
  <si>
    <t>粉盒1支装用彩盒标签组件（CV81-WDP俄文）</t>
  </si>
  <si>
    <t>TSSP375</t>
  </si>
  <si>
    <t>马达盖-已废弃</t>
  </si>
  <si>
    <t>70.63*53.7*16.7</t>
  </si>
  <si>
    <t>TSSS361</t>
  </si>
  <si>
    <t>感应线簧-已废弃</t>
  </si>
  <si>
    <t>358.6*40*d0.6</t>
  </si>
  <si>
    <t>SWICF</t>
  </si>
  <si>
    <t>TSTD406</t>
  </si>
  <si>
    <t>保修卡（CV81Z-LDP中文）</t>
  </si>
  <si>
    <t>TSTD411</t>
  </si>
  <si>
    <t>TSTD413-S1</t>
    <phoneticPr fontId="1" type="noConversion"/>
  </si>
  <si>
    <t>TSTD418-S1</t>
  </si>
  <si>
    <t>保修卡（CV81Z-WDM中文）</t>
  </si>
  <si>
    <t>TSTD419</t>
  </si>
  <si>
    <t>用户手册（CV81Z-LDM中文）</t>
  </si>
  <si>
    <t>TSTD423</t>
  </si>
  <si>
    <t>用户手册（CV81Z-LDP中文）</t>
  </si>
  <si>
    <t>机身二维码：中文</t>
  </si>
  <si>
    <t>TSTD429-S1</t>
    <phoneticPr fontId="1" type="noConversion"/>
  </si>
  <si>
    <t>TSTD430-S1</t>
  </si>
  <si>
    <t>TSTD430</t>
  </si>
  <si>
    <t>A4纸配套盒子</t>
  </si>
  <si>
    <t>旺盈</t>
  </si>
  <si>
    <t>TSTD433-S2</t>
    <phoneticPr fontId="1" type="noConversion"/>
  </si>
  <si>
    <t>裕同</t>
    <phoneticPr fontId="1" type="noConversion"/>
  </si>
  <si>
    <t>TSTD435-S1</t>
  </si>
  <si>
    <t>TSTD444</t>
  </si>
  <si>
    <t>A4纸70g 30页装</t>
  </si>
  <si>
    <t>天章</t>
  </si>
  <si>
    <t>TSTD452</t>
  </si>
  <si>
    <t>上发泡材</t>
  </si>
  <si>
    <t>TSTD453</t>
  </si>
  <si>
    <t>下发泡材</t>
  </si>
  <si>
    <t>TSTD454</t>
  </si>
  <si>
    <t>塑料提手（黑）</t>
  </si>
  <si>
    <t>TSTD455</t>
  </si>
  <si>
    <t>电源线配套盒</t>
  </si>
  <si>
    <t>TSTD456</t>
  </si>
  <si>
    <t>防拆标签中箱用80*50</t>
  </si>
  <si>
    <t>80*50MM</t>
  </si>
  <si>
    <t>黑色单色印刷</t>
  </si>
  <si>
    <t>TSTD457</t>
  </si>
  <si>
    <t>胶囊把手定位用缓冲材</t>
  </si>
  <si>
    <t>190*53</t>
  </si>
  <si>
    <t>TSTD461</t>
  </si>
  <si>
    <t>牵引带</t>
  </si>
  <si>
    <t>190*45*0.15</t>
  </si>
  <si>
    <t>TORAY T60</t>
  </si>
  <si>
    <t>TSTD463</t>
  </si>
  <si>
    <t>牵引带标贴</t>
  </si>
  <si>
    <t>TSTD465</t>
  </si>
  <si>
    <t>麦拉60*30mm</t>
  </si>
  <si>
    <t>TSTD467</t>
  </si>
  <si>
    <t>安全信息页</t>
  </si>
  <si>
    <t>TSTD468</t>
  </si>
  <si>
    <t>用户手册（信创多功能中文）</t>
  </si>
  <si>
    <t>TSTD469</t>
  </si>
  <si>
    <t>纸护角1050*50*50</t>
  </si>
  <si>
    <t>（50+50）*5*1050</t>
  </si>
  <si>
    <t>TSTD470</t>
  </si>
  <si>
    <t>快速安装指南（ CV81-WDP中文）</t>
  </si>
  <si>
    <t>TSTD471</t>
  </si>
  <si>
    <t>快速安装指南（CV81-WDP2海外）</t>
  </si>
  <si>
    <t>TSTD472-S1</t>
  </si>
  <si>
    <t>TSTD472</t>
  </si>
  <si>
    <t>包装外箱(CV81-WDP)</t>
  </si>
  <si>
    <t>TSTD473-S1</t>
  </si>
  <si>
    <t>TSTD473</t>
  </si>
  <si>
    <t>包装外箱(CV81-WDP2)</t>
  </si>
  <si>
    <t>TSTD474</t>
  </si>
  <si>
    <t>中国能源标贴CV81-WDP)</t>
  </si>
  <si>
    <t>TSTX453</t>
  </si>
  <si>
    <t>整机用铭牌标签组件(CV81-WDP中文）</t>
  </si>
  <si>
    <t>TSTX454</t>
  </si>
  <si>
    <t>整机用铭牌标签组件(CV81-WDP2欧洲）</t>
  </si>
  <si>
    <t>TSTX455</t>
  </si>
  <si>
    <t>整机用铭牌标签组件(CV81-WDP2俄罗斯）</t>
  </si>
  <si>
    <t>TSTX456</t>
  </si>
  <si>
    <t>整机用铭牌标签组件(CV81-WDP2沙特）</t>
  </si>
  <si>
    <t>TSTX457</t>
  </si>
  <si>
    <t>整机用铭牌标签组件(CV81-WDP2菲律宾）</t>
  </si>
  <si>
    <t>TSTX458</t>
  </si>
  <si>
    <t>整机用彩箱标签组件(CV81Z-WDP中文）</t>
  </si>
  <si>
    <t>TSTX459</t>
  </si>
  <si>
    <t>整机用彩箱标签组件(CV81-WDP2欧洲）</t>
  </si>
  <si>
    <t>TSTX460</t>
  </si>
  <si>
    <t>整机用彩箱标签组件(CV81-WDP2俄罗斯）</t>
  </si>
  <si>
    <t>TSTX461</t>
  </si>
  <si>
    <t>整机用彩箱标签组件(CV81-WDP2沙特）</t>
  </si>
  <si>
    <t>TSTX462</t>
  </si>
  <si>
    <t>整机用彩箱标签组件(CV81-WDP2菲律宾）</t>
  </si>
  <si>
    <t>A33X081</t>
  </si>
  <si>
    <t>领像使用</t>
  </si>
  <si>
    <t>排纸系：ABC_C_P:总组立</t>
  </si>
  <si>
    <t>双面搬送系：ABC_C_P：总组立</t>
  </si>
  <si>
    <t>B8D1XBS6</t>
  </si>
  <si>
    <t>驱动模组:总组立：单面_WIFI：丽江</t>
  </si>
  <si>
    <t>B77X211</t>
  </si>
  <si>
    <t>132Q3062</t>
  </si>
  <si>
    <t>十字槽带座圆头机械牙螺钉M3×6 高硬度</t>
  </si>
  <si>
    <t>311Q0306</t>
  </si>
  <si>
    <t>线夹:CHI-3</t>
  </si>
  <si>
    <t>311Q0606</t>
  </si>
  <si>
    <t>线夹：LSU Harness用</t>
  </si>
  <si>
    <t>413Q4001</t>
  </si>
  <si>
    <t>导电油：KS-660</t>
  </si>
  <si>
    <t>信越化学</t>
  </si>
  <si>
    <t>A11E009-S1</t>
  </si>
  <si>
    <t>风扇:四角60×厚15:永亿豪</t>
  </si>
  <si>
    <t>A11P017-10</t>
  </si>
  <si>
    <t>铰链：P</t>
  </si>
  <si>
    <t>废弃</t>
  </si>
  <si>
    <t>A11P028-00</t>
  </si>
  <si>
    <t>A11P028-10</t>
  </si>
  <si>
    <t>灰色UB-LX-29739</t>
  </si>
  <si>
    <t>A11P028-20</t>
  </si>
  <si>
    <t>深灰色UB-LX-29746</t>
  </si>
  <si>
    <t>A11Q004-00</t>
  </si>
  <si>
    <t>A11Q004-10</t>
  </si>
  <si>
    <t>A11Q004-20</t>
  </si>
  <si>
    <t>A13C006</t>
  </si>
  <si>
    <t>给纸辊:橡胶:组立</t>
  </si>
  <si>
    <t>A13D027</t>
  </si>
  <si>
    <t>A13D029</t>
  </si>
  <si>
    <t>橡胶:给纸辊</t>
  </si>
  <si>
    <t>A13D030</t>
  </si>
  <si>
    <t>贴片:给纸辊</t>
  </si>
  <si>
    <t>PET+双面胶</t>
  </si>
  <si>
    <t>A13D033</t>
  </si>
  <si>
    <t>贴片:底板:上:给纸:P</t>
  </si>
  <si>
    <t>A13D041</t>
  </si>
  <si>
    <t>橡胶垫圈:给纸盒</t>
  </si>
  <si>
    <t>A13E005</t>
  </si>
  <si>
    <t>电磁阀:拍打式</t>
  </si>
  <si>
    <t>丰亚电子</t>
  </si>
  <si>
    <t>A13E006</t>
  </si>
  <si>
    <t>A13M022</t>
  </si>
  <si>
    <t>轴:给纸</t>
  </si>
  <si>
    <t>A13M028</t>
  </si>
  <si>
    <t>导向板:摩擦垫</t>
  </si>
  <si>
    <t>A13P056</t>
  </si>
  <si>
    <t>分离台:手送:摩擦垫</t>
  </si>
  <si>
    <t>A13P057</t>
  </si>
  <si>
    <t>轴套:给纸辊</t>
  </si>
  <si>
    <t>A13P058</t>
  </si>
  <si>
    <t>基座:给纸辊</t>
  </si>
  <si>
    <t>A13P059</t>
  </si>
  <si>
    <t>辅助轮:给纸辊</t>
  </si>
  <si>
    <t>A13P060</t>
  </si>
  <si>
    <t>导向板:上:给纸</t>
  </si>
  <si>
    <t>A13P061</t>
  </si>
  <si>
    <t>凸轮:给纸辊:左</t>
  </si>
  <si>
    <t>A13P062</t>
  </si>
  <si>
    <t>凸轮:给纸辊:右</t>
  </si>
  <si>
    <t>A13P064</t>
  </si>
  <si>
    <t>底板:給紙:P</t>
  </si>
  <si>
    <t>PC-GF20</t>
  </si>
  <si>
    <t>G-3420H</t>
  </si>
  <si>
    <t>TeiJin</t>
  </si>
  <si>
    <t>&gt;PC-GF20K&lt;</t>
    <phoneticPr fontId="1" type="noConversion"/>
  </si>
  <si>
    <t>A13P065</t>
  </si>
  <si>
    <t>侧挡板:右:给纸:P</t>
  </si>
  <si>
    <t>A13P066</t>
  </si>
  <si>
    <t>侧挡板:左:给纸:P</t>
  </si>
  <si>
    <t>A13P067</t>
  </si>
  <si>
    <t>给纸延长板:P</t>
  </si>
  <si>
    <t>A13P070</t>
  </si>
  <si>
    <t>A13P071</t>
  </si>
  <si>
    <t>滑动轴承:中继:从动</t>
  </si>
  <si>
    <t>A13P100</t>
  </si>
  <si>
    <t>Driver_Gear_Clutch</t>
  </si>
  <si>
    <t>PBT+PE</t>
  </si>
  <si>
    <t>PBT+PE FR(17)</t>
  </si>
  <si>
    <t>A13P101</t>
  </si>
  <si>
    <t>Holder_Gear_Clutch</t>
  </si>
  <si>
    <t>A13R008</t>
  </si>
  <si>
    <t>驱动辊:中继</t>
  </si>
  <si>
    <t>A13S007</t>
  </si>
  <si>
    <t>压缩弹簧:分离</t>
  </si>
  <si>
    <t>A13S010</t>
  </si>
  <si>
    <t>弹簧:中继:从动</t>
  </si>
  <si>
    <t>A13S014</t>
  </si>
  <si>
    <t>压缩弹簧:给纸压</t>
  </si>
  <si>
    <t>A13S019</t>
  </si>
  <si>
    <t>Spring_Clutch</t>
  </si>
  <si>
    <t>A13T003</t>
  </si>
  <si>
    <t>从动辊:中继</t>
  </si>
  <si>
    <t>A13X005</t>
  </si>
  <si>
    <t>A13X103</t>
  </si>
  <si>
    <t>A13X221</t>
  </si>
  <si>
    <t>给纸模组:组立</t>
  </si>
  <si>
    <t>A13X222</t>
  </si>
  <si>
    <t>给纸盒:P:组立</t>
  </si>
  <si>
    <t>A13X223</t>
  </si>
  <si>
    <t>中继模组:搬送:组立</t>
  </si>
  <si>
    <t>A13X305</t>
  </si>
  <si>
    <t>遮光片:登录:组立</t>
  </si>
  <si>
    <t>A13X306</t>
  </si>
  <si>
    <t>给纸:组立</t>
  </si>
  <si>
    <t>A13X307</t>
  </si>
  <si>
    <t>给纸组件:组立</t>
  </si>
  <si>
    <t>A13X308</t>
  </si>
  <si>
    <t>导向板:上:组立</t>
  </si>
  <si>
    <t>A13X309</t>
  </si>
  <si>
    <t>底板:下:小组立</t>
  </si>
  <si>
    <t>A13X313</t>
  </si>
  <si>
    <t>纸托盘：组立：P</t>
  </si>
  <si>
    <t>A13X402</t>
  </si>
  <si>
    <t>给纸辊:组立</t>
  </si>
  <si>
    <t>A13X403</t>
  </si>
  <si>
    <t>导向板:上:小组立</t>
  </si>
  <si>
    <t>A14X104</t>
  </si>
  <si>
    <t>A14X218</t>
  </si>
  <si>
    <t>显影模组：组立</t>
  </si>
  <si>
    <t>A14X219</t>
  </si>
  <si>
    <t>PCU：组立</t>
  </si>
  <si>
    <t>A17X107</t>
  </si>
  <si>
    <t>A17X140</t>
  </si>
  <si>
    <t>A17X241</t>
  </si>
  <si>
    <t>A18E016</t>
  </si>
  <si>
    <t>PCB組立:mainboard:P-LJ2268W</t>
  </si>
  <si>
    <t>A18E017</t>
  </si>
  <si>
    <t>A18E018</t>
  </si>
  <si>
    <t>复合高圧电源:ABC－P+/MF+:組立</t>
  </si>
  <si>
    <t>PCB组立:WIFI:P／MF</t>
  </si>
  <si>
    <t>A18E023</t>
  </si>
  <si>
    <t>PCB組立:mainboard:P-LJ2268</t>
  </si>
  <si>
    <t>A18E032</t>
  </si>
  <si>
    <t>harness:PANEL:P</t>
  </si>
  <si>
    <t>A18E042</t>
  </si>
  <si>
    <t>harness:optical writing</t>
  </si>
  <si>
    <t>A18E044</t>
  </si>
  <si>
    <t>harness:HVP-SENSOR-CL</t>
  </si>
  <si>
    <t>A18E045</t>
  </si>
  <si>
    <t>harness:PSU-MOTOR-CL</t>
  </si>
  <si>
    <t>A18E046</t>
  </si>
  <si>
    <t>harness:WIFI:P</t>
  </si>
  <si>
    <t>A18E047</t>
  </si>
  <si>
    <t>harness:WIFI:MF+</t>
  </si>
  <si>
    <t>A18X108</t>
  </si>
  <si>
    <t>电气模组:P-LJ2268W:总组立</t>
  </si>
  <si>
    <t>A18X129</t>
  </si>
  <si>
    <t>PCB:MAINBOARD:P-LJ2268:総組立</t>
  </si>
  <si>
    <t>A18X132</t>
  </si>
  <si>
    <t>电气模组:P-LJ2268:总组立</t>
  </si>
  <si>
    <t>A18X225</t>
  </si>
  <si>
    <t>PSU:P+/MF+:CHN:組付</t>
  </si>
  <si>
    <t>A18X226</t>
  </si>
  <si>
    <t>PCB:MAINBOARD:P-LJ2268W:総組立</t>
  </si>
  <si>
    <t>A18X227</t>
  </si>
  <si>
    <t>复合高圧电源:ABC－P+/MF+:模组</t>
  </si>
  <si>
    <t>A21M026</t>
  </si>
  <si>
    <t>支撑板:ECB:MF</t>
  </si>
  <si>
    <t>A21M027</t>
  </si>
  <si>
    <t>支撑板:磁铁:扫描仪</t>
  </si>
  <si>
    <t>A21P087-00</t>
  </si>
  <si>
    <t>盖板:下:外装:MF</t>
  </si>
  <si>
    <t>A21P087-10</t>
  </si>
  <si>
    <t>白色UB-LX-29737</t>
  </si>
  <si>
    <t>A21P087-20</t>
  </si>
  <si>
    <t>浅灰色UB-LX-29743</t>
  </si>
  <si>
    <t>A21P088-00</t>
  </si>
  <si>
    <t>基座:铰链:MF</t>
  </si>
  <si>
    <t>A21P088-10</t>
  </si>
  <si>
    <t>A21P088-20</t>
  </si>
  <si>
    <t>A21P089</t>
  </si>
  <si>
    <t>A21P090-00</t>
  </si>
  <si>
    <t>键:操作部:启动</t>
  </si>
  <si>
    <t>A21P090-10</t>
  </si>
  <si>
    <t>A21P090-20</t>
  </si>
  <si>
    <t>A21P101</t>
  </si>
  <si>
    <t>铰链:前:MF</t>
  </si>
  <si>
    <t>黑色 Pantone black 419C</t>
  </si>
  <si>
    <t>A21P101-00</t>
  </si>
  <si>
    <t>A21P101-10</t>
  </si>
  <si>
    <t>A21Q014</t>
  </si>
  <si>
    <t>印刷原图:键:操作部:启动</t>
  </si>
  <si>
    <t>A21X001</t>
  </si>
  <si>
    <t>本体构造模组:MF:总组立</t>
  </si>
  <si>
    <t>A21X101</t>
  </si>
  <si>
    <t>本体构造模组:MF+Wifi:总组立</t>
  </si>
  <si>
    <t>A21X102</t>
  </si>
  <si>
    <t>本体构造模组:M7228W:总组立</t>
  </si>
  <si>
    <t>A21X103</t>
  </si>
  <si>
    <t>本体构造模组:M7298W:总组立</t>
  </si>
  <si>
    <t>A21X111</t>
  </si>
  <si>
    <t>外装模组:MF:总组立</t>
  </si>
  <si>
    <t>A21X112</t>
  </si>
  <si>
    <t>外装模组:MF:总组立 M7228W</t>
  </si>
  <si>
    <t>A21X113</t>
  </si>
  <si>
    <t>外装模组:MF:总组立 M7298W</t>
  </si>
  <si>
    <t>A21X205</t>
  </si>
  <si>
    <t>铰链:MF:组立</t>
  </si>
  <si>
    <t>A21X206</t>
  </si>
  <si>
    <t>支撑板:CTL:MF:小组立</t>
  </si>
  <si>
    <t>A21X207</t>
  </si>
  <si>
    <t>铰链:MF:组立 M7228W</t>
  </si>
  <si>
    <t>A21X208</t>
  </si>
  <si>
    <t>铰链:MF:组立 M7298W</t>
  </si>
  <si>
    <t>A21X209</t>
  </si>
  <si>
    <t>A21X212</t>
  </si>
  <si>
    <t>盖板:WIFI:小组立：MF</t>
  </si>
  <si>
    <t>A21X213</t>
  </si>
  <si>
    <t>操作部:MF:组立</t>
  </si>
  <si>
    <t>A21X214</t>
  </si>
  <si>
    <t>盖板:下:外装:MF:组立</t>
  </si>
  <si>
    <t>A21X215</t>
  </si>
  <si>
    <t>盖板:下:外装:MF:组立 M7228W</t>
  </si>
  <si>
    <t>A21X216</t>
  </si>
  <si>
    <t>盖板:下:外装:MF:组立 M7298W</t>
  </si>
  <si>
    <t>A21X217</t>
  </si>
  <si>
    <t>A21X218</t>
  </si>
  <si>
    <t>A21X228</t>
  </si>
  <si>
    <t>支撑板:磁铁:扫描仪:组立</t>
  </si>
  <si>
    <t>A23P091-00</t>
  </si>
  <si>
    <t>给纸盒延长板:下:MF</t>
  </si>
  <si>
    <t>FRHIPS-930/MT1297</t>
  </si>
  <si>
    <t>A23P091-10</t>
  </si>
  <si>
    <t>A23P091-20</t>
  </si>
  <si>
    <t>A23P092-00</t>
  </si>
  <si>
    <t>给纸盒延长板:上:MF</t>
  </si>
  <si>
    <t>A23P092-10</t>
  </si>
  <si>
    <t>A23P092-20</t>
  </si>
  <si>
    <t>A23P093</t>
  </si>
  <si>
    <t>底板:下:給紙</t>
  </si>
  <si>
    <t>A23P094-00</t>
  </si>
  <si>
    <t>盖板:给纸</t>
  </si>
  <si>
    <t>A23P094-10</t>
  </si>
  <si>
    <t>A23P094-20</t>
  </si>
  <si>
    <t>A23P095</t>
  </si>
  <si>
    <t>支撑板:底板:右</t>
  </si>
  <si>
    <t>A23P096</t>
  </si>
  <si>
    <t>支撑板:底板:左</t>
  </si>
  <si>
    <t>A23P097-00</t>
  </si>
  <si>
    <t>底板:上:MF</t>
  </si>
  <si>
    <t>A23P097-10</t>
  </si>
  <si>
    <t>A23P097-20</t>
  </si>
  <si>
    <t>A23P098</t>
  </si>
  <si>
    <t>侧挡板:左:给纸:MF</t>
  </si>
  <si>
    <t>A23P099</t>
  </si>
  <si>
    <t>侧挡板:右:给纸:MF</t>
  </si>
  <si>
    <t>A23S018</t>
  </si>
  <si>
    <t>压缩弹簧:给纸:导向</t>
  </si>
  <si>
    <t>A23T011</t>
  </si>
  <si>
    <t>段阶螺钉:遮光器</t>
  </si>
  <si>
    <t>A23X103</t>
  </si>
  <si>
    <t>给纸模组:MF:总组立</t>
  </si>
  <si>
    <t>A23X104</t>
  </si>
  <si>
    <t>A23X105</t>
  </si>
  <si>
    <t>A23X222</t>
  </si>
  <si>
    <t>给纸盒:MF:组立</t>
  </si>
  <si>
    <t>A23X223</t>
  </si>
  <si>
    <t>A23X224</t>
  </si>
  <si>
    <t>A23X309</t>
  </si>
  <si>
    <t>A23X312</t>
  </si>
  <si>
    <t>给纸盒支撑固定组件</t>
  </si>
  <si>
    <t>A23X313</t>
  </si>
  <si>
    <t>纸托盘：组立：MF</t>
  </si>
  <si>
    <t>A23X314</t>
  </si>
  <si>
    <t>盖板:给纸：小组立</t>
  </si>
  <si>
    <t>A23X315</t>
  </si>
  <si>
    <t>A23X316</t>
  </si>
  <si>
    <t>A23X317</t>
  </si>
  <si>
    <t>A23X318</t>
  </si>
  <si>
    <t>A26E021</t>
  </si>
  <si>
    <t>PCB模组:PANEL:MF</t>
  </si>
  <si>
    <t>A28E020</t>
  </si>
  <si>
    <t>PCB組立:mainboard:MF+M7268W</t>
  </si>
  <si>
    <t>A28E024</t>
  </si>
  <si>
    <t>PCB組立:mainboard:MF-M7268</t>
  </si>
  <si>
    <t>A28E025</t>
  </si>
  <si>
    <t>PCB組立:mainboard:MF-M7208W Pro</t>
  </si>
  <si>
    <t>A28E026</t>
  </si>
  <si>
    <t>PCB組立:mainboard:MF-M7228W</t>
  </si>
  <si>
    <t>A28E027</t>
  </si>
  <si>
    <t>PCB組立:mainboard:MF-M7288W</t>
  </si>
  <si>
    <t>A28E028</t>
  </si>
  <si>
    <t>PCB組立:mainboard:MF-M7298W</t>
  </si>
  <si>
    <t>A28E040</t>
  </si>
  <si>
    <t>线束:PANEL:MF</t>
  </si>
  <si>
    <t>A28X108</t>
  </si>
  <si>
    <t>電装系:ABC-MF-M7208W Pro:CHN</t>
  </si>
  <si>
    <t>A28X130</t>
  </si>
  <si>
    <t>PCB:MAINBOARD:MF-M7268 :総組立</t>
  </si>
  <si>
    <t>A28X131</t>
  </si>
  <si>
    <t>PCB:MAINBOARD:MF-M7208W Pro:総組立</t>
  </si>
  <si>
    <t>A28X133</t>
  </si>
  <si>
    <t>電装系:ABC-M7268:CHN</t>
  </si>
  <si>
    <t>A28X134</t>
  </si>
  <si>
    <t>電装系:ABC-MF-M7268W:CHN</t>
  </si>
  <si>
    <t>A28X135</t>
  </si>
  <si>
    <t>電装系:ABC-MF-M7228W:CHN</t>
  </si>
  <si>
    <t>A28X136</t>
  </si>
  <si>
    <t>電装系:ABC-MF-M7288W:CHN</t>
  </si>
  <si>
    <t>A28X137</t>
  </si>
  <si>
    <t>電装系:ABC-MF-M7298W:CHN</t>
  </si>
  <si>
    <t>A28X138</t>
  </si>
  <si>
    <t>PCB:MAINBOARD:MF-M7228W:総組立</t>
  </si>
  <si>
    <t>A28X139</t>
  </si>
  <si>
    <t>PCB:MAINBOARD:MF-M7288W:総組立</t>
  </si>
  <si>
    <t>A28X140</t>
  </si>
  <si>
    <t>PCB:MAINBOARD:MF-M7298W:総組立</t>
  </si>
  <si>
    <t>A28X226</t>
  </si>
  <si>
    <t>PCB:MAINBOARD:MF-M7268W:総組立</t>
  </si>
  <si>
    <t>A2SX110</t>
  </si>
  <si>
    <t>扫描:压板:总组立</t>
  </si>
  <si>
    <t>A2SX111</t>
  </si>
  <si>
    <t>A2SX112</t>
  </si>
  <si>
    <t>A2SX229</t>
  </si>
  <si>
    <t>扫描:压板:组立</t>
  </si>
  <si>
    <t>A31C001</t>
  </si>
  <si>
    <t>下盖：组件</t>
  </si>
  <si>
    <t>A31C002</t>
  </si>
  <si>
    <t>P机上盖：组件</t>
  </si>
  <si>
    <t>A31M011</t>
  </si>
  <si>
    <t>bracket_CTL_support</t>
  </si>
  <si>
    <t>26*10*7.5</t>
  </si>
  <si>
    <t>下盖</t>
  </si>
  <si>
    <t>Lenovo Logo</t>
  </si>
  <si>
    <t>本体构造系:ABC_C_P:总组立</t>
  </si>
  <si>
    <t>A31X005</t>
  </si>
  <si>
    <t>ABC_C_1_Hinge_P</t>
  </si>
  <si>
    <t>A31X010</t>
  </si>
  <si>
    <t>ABC_C_1_exterior_assy</t>
  </si>
  <si>
    <t>盖板:下:外盖:组立</t>
  </si>
  <si>
    <t>A31X013</t>
  </si>
  <si>
    <t>A32Q031-S2</t>
  </si>
  <si>
    <t>A32Q033</t>
  </si>
  <si>
    <t>支撑柱：LCF-6</t>
  </si>
  <si>
    <t>15.4*6*4</t>
  </si>
  <si>
    <t>A33C061-S1</t>
  </si>
  <si>
    <t>A33P062-S1</t>
  </si>
  <si>
    <t>A33P070-10</t>
  </si>
  <si>
    <t>A33P070-10-M1-2</t>
  </si>
  <si>
    <t>P</t>
    <phoneticPr fontId="1" type="noConversion"/>
  </si>
  <si>
    <t>A33P070-20</t>
  </si>
  <si>
    <t>A33P070-201</t>
  </si>
  <si>
    <t>A33P070-20-M1-2</t>
  </si>
  <si>
    <t>复制模料号与原模料号统一</t>
  </si>
  <si>
    <t>A33P075-S1</t>
  </si>
  <si>
    <t>A33P086-M2</t>
    <phoneticPr fontId="1" type="noConversion"/>
  </si>
  <si>
    <t>A33R061-S2</t>
  </si>
  <si>
    <t>A33R061-S3</t>
  </si>
  <si>
    <t>中继辊</t>
  </si>
  <si>
    <t>A33R086-S2</t>
    <phoneticPr fontId="1" type="noConversion"/>
  </si>
  <si>
    <t>A33R086-S3</t>
  </si>
  <si>
    <t>搬送辊：前：两面</t>
  </si>
  <si>
    <t>245*11.3*11.3</t>
  </si>
  <si>
    <t>A33R096-S2</t>
  </si>
  <si>
    <t>A33R096-S3</t>
  </si>
  <si>
    <t>搬送辊：后：两面</t>
  </si>
  <si>
    <t>274.5*11.3*11.3</t>
  </si>
  <si>
    <t>A33R097-S2</t>
  </si>
  <si>
    <t>A33R097-S3</t>
  </si>
  <si>
    <t>取纸机构：组立</t>
  </si>
  <si>
    <t>给纸盒:ABC_C:组立</t>
  </si>
  <si>
    <t>分离模组：组立</t>
  </si>
  <si>
    <t>ABC_C_3_Regist_Assy</t>
  </si>
  <si>
    <t>中继：sensor:assy</t>
  </si>
  <si>
    <t>A38E242</t>
  </si>
  <si>
    <t>ABC_C_EGB_CTL_L100</t>
  </si>
  <si>
    <t>100*70*30</t>
  </si>
  <si>
    <t>A38E243</t>
  </si>
  <si>
    <t>ABC_C_EGB_CTL_L100DW</t>
  </si>
  <si>
    <t>A38E246</t>
  </si>
  <si>
    <t>A38E247</t>
  </si>
  <si>
    <t>ABC_C_EGB_CTL_L100D</t>
  </si>
  <si>
    <t>A38E249</t>
  </si>
  <si>
    <t>ABC_C_EGB_CTL_L100W</t>
  </si>
  <si>
    <t>HARNESS：热敏电阻:排纸OUT</t>
  </si>
  <si>
    <t>HARNESS_ABCC_HVP_REG_FAN</t>
  </si>
  <si>
    <t>A38E254</t>
  </si>
  <si>
    <t>HARNESS_ABCC_PSU</t>
  </si>
  <si>
    <t>CABLE_ABCC_WIFI</t>
  </si>
  <si>
    <t>HARNESS_ABCC_PM_LD</t>
  </si>
  <si>
    <t>A38E258</t>
  </si>
  <si>
    <t>HARNESS_ABCC_POW_SW</t>
  </si>
  <si>
    <t>A38E263</t>
  </si>
  <si>
    <t>Cable,Pin数:4pin,28#,UL1061,L790</t>
  </si>
  <si>
    <t>A38X241</t>
  </si>
  <si>
    <t>电气模组:总组立</t>
  </si>
  <si>
    <t>A38X242</t>
  </si>
  <si>
    <t>复合高圧电源:ABC_C:模组</t>
  </si>
  <si>
    <t>A38X243</t>
  </si>
  <si>
    <t>PCB:CTL:総組立_L100DW</t>
  </si>
  <si>
    <t>PSU:ABC_C:CHN:組付</t>
  </si>
  <si>
    <t>A38X245</t>
  </si>
  <si>
    <t>WIFI:組付</t>
  </si>
  <si>
    <t>A38X246</t>
  </si>
  <si>
    <t>A38X247</t>
  </si>
  <si>
    <t>PCB:CTL:総組立_L100D</t>
  </si>
  <si>
    <t>A38X248</t>
  </si>
  <si>
    <t>A38X249</t>
  </si>
  <si>
    <t>PCB:CTL:総組立_L100W</t>
  </si>
  <si>
    <t>A38X250</t>
  </si>
  <si>
    <t>A38X251</t>
  </si>
  <si>
    <t>PCB:CTL:総組立_L100</t>
  </si>
  <si>
    <t>A41C001</t>
  </si>
  <si>
    <t>MF机上盖：组装件</t>
  </si>
  <si>
    <t>A41D362</t>
  </si>
  <si>
    <t>Bottom-Housing</t>
  </si>
  <si>
    <t>A41P001</t>
  </si>
  <si>
    <t>中盖</t>
  </si>
  <si>
    <t>A41P363</t>
  </si>
  <si>
    <t>Panel-Frame Duplex</t>
  </si>
  <si>
    <t>A41X005</t>
  </si>
  <si>
    <t>Hinge:MF:upper:cover</t>
  </si>
  <si>
    <t>ABC_C_1_exterior_MF_assy</t>
  </si>
  <si>
    <t>A41X361</t>
  </si>
  <si>
    <t>扫描：总组立</t>
  </si>
  <si>
    <t>A48E242</t>
  </si>
  <si>
    <t>ABC_C_EGB_CTL：M100</t>
  </si>
  <si>
    <t>ABC_C_EGB_CTL：M101DW</t>
  </si>
  <si>
    <t>A48E247</t>
  </si>
  <si>
    <t>ABC_C_EGB_CTL：M100D</t>
  </si>
  <si>
    <t>A48E249</t>
  </si>
  <si>
    <t>ABC_C_EGB_CTL：M100W</t>
  </si>
  <si>
    <t>A48E250</t>
  </si>
  <si>
    <t>ABC_C_EGB_CTL：M101</t>
  </si>
  <si>
    <t>A48E251</t>
  </si>
  <si>
    <t>ABC_C_EGB_CTL：M102</t>
  </si>
  <si>
    <t>A48E252</t>
  </si>
  <si>
    <t>ABC_C_EGB_CTL：M101W</t>
  </si>
  <si>
    <t>A48E253</t>
  </si>
  <si>
    <t>ABC_C_EGB_CTL：M102W</t>
  </si>
  <si>
    <t>A48E254</t>
  </si>
  <si>
    <t>ABC_C_EGB_CTL：M1520W</t>
  </si>
  <si>
    <t>A48E255</t>
  </si>
  <si>
    <t>ABC_C_EGB_CTL：M1520D</t>
  </si>
  <si>
    <t>A48E256</t>
  </si>
  <si>
    <t>ABC_C_EGB_CTL：M1688W</t>
  </si>
  <si>
    <t>A48E257</t>
  </si>
  <si>
    <t>ABC_C_EGB_CTL：M1688DW</t>
  </si>
  <si>
    <t>A48X241</t>
  </si>
  <si>
    <t>电气模组:MF：总组立</t>
  </si>
  <si>
    <t>A48X242</t>
  </si>
  <si>
    <t>A48X243</t>
  </si>
  <si>
    <t>PCB:CTL:総組立_M101DW</t>
  </si>
  <si>
    <t>A48X244</t>
  </si>
  <si>
    <t>A48X245</t>
  </si>
  <si>
    <t>PCB:CTL:総組立_M100W</t>
  </si>
  <si>
    <t>A48X246</t>
  </si>
  <si>
    <t>A48X247</t>
  </si>
  <si>
    <t>PCB:CTL:総組立_M100D</t>
  </si>
  <si>
    <t>A48X248</t>
  </si>
  <si>
    <t>PCB:CTL:総組立_M100</t>
  </si>
  <si>
    <t>A48X250</t>
  </si>
  <si>
    <t>PCB:CTL:総組立_M101</t>
  </si>
  <si>
    <t>A48X251</t>
  </si>
  <si>
    <t>A48X252</t>
  </si>
  <si>
    <t>A48X253</t>
  </si>
  <si>
    <t>A48X254</t>
  </si>
  <si>
    <t>PCB:CTL:総組立_M102</t>
  </si>
  <si>
    <t>A48X255</t>
  </si>
  <si>
    <t>A48X256</t>
  </si>
  <si>
    <t>A48X257</t>
  </si>
  <si>
    <t>A48X258</t>
  </si>
  <si>
    <t>A48X259</t>
  </si>
  <si>
    <t>A48X260</t>
  </si>
  <si>
    <t>A48X261</t>
  </si>
  <si>
    <t>A48X262</t>
  </si>
  <si>
    <t>PCB:CTL:総組立_M1520W</t>
  </si>
  <si>
    <t>A48X263</t>
  </si>
  <si>
    <t>PCB:CTL:総組立_M1520D</t>
  </si>
  <si>
    <t>A48X264</t>
  </si>
  <si>
    <t>PCB:CTL:総組立_M1688W</t>
  </si>
  <si>
    <t>A48X265</t>
  </si>
  <si>
    <t>PCB:CTL:総組立_M1688DW</t>
  </si>
  <si>
    <t>A51C001</t>
  </si>
  <si>
    <t>A51D001</t>
  </si>
  <si>
    <t>A51P002</t>
  </si>
  <si>
    <t>A51X005</t>
  </si>
  <si>
    <t>ABC_G_1_Hinge_P</t>
  </si>
  <si>
    <t>A51X006</t>
  </si>
  <si>
    <t>A51X010</t>
  </si>
  <si>
    <t>Nezha_1_exterior_assy</t>
  </si>
  <si>
    <t>A51X011</t>
  </si>
  <si>
    <t>A51X013</t>
  </si>
  <si>
    <t>A53X061</t>
  </si>
  <si>
    <t>A53X063</t>
  </si>
  <si>
    <t>A54X125</t>
  </si>
  <si>
    <t>粉盒模组：组立：LT331SH</t>
  </si>
  <si>
    <t>A54X130</t>
  </si>
  <si>
    <t>鼓盒：组立：LD331S</t>
  </si>
  <si>
    <t>A58E242</t>
  </si>
  <si>
    <t>Nezha_G_EGB_CTL_LJ2310N</t>
  </si>
  <si>
    <t>A58E243</t>
  </si>
  <si>
    <t>Nezha_G_EGB_CTL_LJ2320DN</t>
  </si>
  <si>
    <t>A58X244</t>
  </si>
  <si>
    <t>A58X251</t>
  </si>
  <si>
    <t>PCB:CTL:総組立_LJ2310N</t>
  </si>
  <si>
    <t>A58X252</t>
  </si>
  <si>
    <t>A58X253</t>
  </si>
  <si>
    <t>PCB:CTL:総組立_LJ2320DN</t>
  </si>
  <si>
    <t>A58X254</t>
  </si>
  <si>
    <t>A6SP371</t>
  </si>
  <si>
    <t>Panel-Frame</t>
  </si>
  <si>
    <t>B10X001</t>
  </si>
  <si>
    <t>光宝整机构成系</t>
  </si>
  <si>
    <t>B10X002</t>
  </si>
  <si>
    <t>昌红整机构成系</t>
  </si>
  <si>
    <t>B11X010</t>
  </si>
  <si>
    <t>ABC_G_1_exterior_assy</t>
  </si>
  <si>
    <t>B11X362</t>
  </si>
  <si>
    <t>B18E242</t>
  </si>
  <si>
    <t>Honghaier_G_EGB_CTL_G262DN</t>
  </si>
  <si>
    <t>B18X250</t>
  </si>
  <si>
    <t>B18X251</t>
  </si>
  <si>
    <t>PCB:CTL:総組立_G262DN</t>
  </si>
  <si>
    <t>B20X001</t>
  </si>
  <si>
    <t>B20X002</t>
  </si>
  <si>
    <t>B21X005</t>
  </si>
  <si>
    <t>B21X010</t>
  </si>
  <si>
    <t>B28E241</t>
  </si>
  <si>
    <t>Honghaier_G_EGB_CTL_GM265DN</t>
  </si>
  <si>
    <t>B28X250</t>
  </si>
  <si>
    <t>B28X251</t>
  </si>
  <si>
    <t>PCB:CTL:総組立_GM265DN</t>
  </si>
  <si>
    <t>B30X010</t>
  </si>
  <si>
    <t>B30X011</t>
  </si>
  <si>
    <t>B30X012</t>
  </si>
  <si>
    <t>B30X013</t>
  </si>
  <si>
    <t>B31C001</t>
  </si>
  <si>
    <t>B31X010</t>
  </si>
  <si>
    <t>B31X011</t>
  </si>
  <si>
    <t>B31X012</t>
  </si>
  <si>
    <t>B31X013</t>
  </si>
  <si>
    <t>B31X014</t>
  </si>
  <si>
    <t>B38E241</t>
  </si>
  <si>
    <t>Controller,G263DNS,打印,双面</t>
  </si>
  <si>
    <t>B38E242</t>
  </si>
  <si>
    <t>Controller,G338DNS,打印,双面</t>
  </si>
  <si>
    <t>B38E265</t>
  </si>
  <si>
    <t>B38X250</t>
  </si>
  <si>
    <t>电气模组:SF:总组立</t>
  </si>
  <si>
    <t>B38X251</t>
  </si>
  <si>
    <t>B38X252</t>
  </si>
  <si>
    <t>PCB:CTL:総組立_G263DNS</t>
  </si>
  <si>
    <t>B38X253</t>
  </si>
  <si>
    <t>PCB:CTL:総組立_G338DNS</t>
  </si>
  <si>
    <t>B40X010</t>
  </si>
  <si>
    <t>B40X011</t>
  </si>
  <si>
    <t>B40X012</t>
  </si>
  <si>
    <t>B40X013</t>
  </si>
  <si>
    <t>B40X014</t>
  </si>
  <si>
    <t>B40X015</t>
  </si>
  <si>
    <t>B41C001</t>
  </si>
  <si>
    <t>B41C002</t>
  </si>
  <si>
    <t>B41C003</t>
  </si>
  <si>
    <t>B41C004</t>
  </si>
  <si>
    <t>B41C005</t>
  </si>
  <si>
    <t>B41P001</t>
  </si>
  <si>
    <t>B41P002</t>
  </si>
  <si>
    <t>领像灰 F5A-G0065</t>
  </si>
  <si>
    <t>B41P003</t>
  </si>
  <si>
    <t>B41P005</t>
  </si>
  <si>
    <t>基座:左铰链</t>
  </si>
  <si>
    <t>B41P006</t>
  </si>
  <si>
    <t>基座:右铰链</t>
  </si>
  <si>
    <t>B41P009</t>
  </si>
  <si>
    <t>B41P010</t>
  </si>
  <si>
    <t>B41P011</t>
  </si>
  <si>
    <t>B41P012</t>
  </si>
  <si>
    <t>B41P015</t>
  </si>
  <si>
    <t>上盖</t>
  </si>
  <si>
    <t>B41P016</t>
  </si>
  <si>
    <t>后盖</t>
  </si>
  <si>
    <t>B41P017</t>
  </si>
  <si>
    <t>排纸压板</t>
  </si>
  <si>
    <t>B41P018</t>
  </si>
  <si>
    <t>B41P019</t>
  </si>
  <si>
    <t>排纸延长板：Stopper</t>
  </si>
  <si>
    <t>B41P028</t>
  </si>
  <si>
    <t>B41Q310</t>
  </si>
  <si>
    <t>ADF：警示标语</t>
  </si>
  <si>
    <t>B41X005</t>
  </si>
  <si>
    <t>B41X010</t>
  </si>
  <si>
    <t>B41X011</t>
  </si>
  <si>
    <t>B41X012</t>
  </si>
  <si>
    <t>B41X013</t>
  </si>
  <si>
    <t>B41X015</t>
  </si>
  <si>
    <t>B41X016</t>
  </si>
  <si>
    <t>B41X017</t>
  </si>
  <si>
    <t>B41X018</t>
  </si>
  <si>
    <t>B41X020</t>
  </si>
  <si>
    <t>B41X021</t>
  </si>
  <si>
    <t>B41X022</t>
  </si>
  <si>
    <t>B41X023</t>
  </si>
  <si>
    <t>B41X025</t>
  </si>
  <si>
    <t>B41X301</t>
  </si>
  <si>
    <t>ADF：总组立</t>
  </si>
  <si>
    <t>B41X302</t>
  </si>
  <si>
    <t>B41X303</t>
  </si>
  <si>
    <t>B41X361</t>
  </si>
  <si>
    <t>B41X362</t>
  </si>
  <si>
    <t>B41X363</t>
  </si>
  <si>
    <t>B43P064</t>
  </si>
  <si>
    <t>领像灰 F5A-G0068</t>
  </si>
  <si>
    <t>B43P069</t>
  </si>
  <si>
    <t>B43X061</t>
  </si>
  <si>
    <t>B43X063</t>
  </si>
  <si>
    <t>B48E242</t>
  </si>
  <si>
    <t>Honghaier_G_EGB_CTL_M7360DNA</t>
  </si>
  <si>
    <t>B48E243</t>
  </si>
  <si>
    <t>Honghaier_G_EGB_CTL_GM266DNA</t>
  </si>
  <si>
    <t>B48E244</t>
  </si>
  <si>
    <t>Honghaier_G_EGB_CTL_M7360DNAS</t>
  </si>
  <si>
    <t>B48E245</t>
  </si>
  <si>
    <t>Controller,GM266DNS,打印,双面</t>
  </si>
  <si>
    <t>B48E246</t>
  </si>
  <si>
    <t>Controller,GM268DNAS,打印,双面</t>
  </si>
  <si>
    <t>B48E247</t>
  </si>
  <si>
    <t>Controller,GM339DNS,打印,双面</t>
  </si>
  <si>
    <t>B48X250</t>
  </si>
  <si>
    <t>B48X251</t>
  </si>
  <si>
    <t>PCB:CTL:総組立_M7360DNA</t>
  </si>
  <si>
    <t>B48X254</t>
  </si>
  <si>
    <t>B48X255</t>
  </si>
  <si>
    <t>PCB:CTL:総組立_M7365DNA</t>
  </si>
  <si>
    <t>B48X260</t>
  </si>
  <si>
    <t>电气模组:MF:总组立</t>
  </si>
  <si>
    <t>B48X261</t>
  </si>
  <si>
    <t>B48X262</t>
  </si>
  <si>
    <t>B48X263</t>
  </si>
  <si>
    <t>PCB:CTL:総組立_GM266DNS</t>
  </si>
  <si>
    <t>B48X264</t>
  </si>
  <si>
    <t>PCB:CTL:総組立_GM268DNAS</t>
  </si>
  <si>
    <t>B48X265</t>
  </si>
  <si>
    <t>PCB:CTL:総組立_GM339DNS</t>
  </si>
  <si>
    <t>B4AE302</t>
  </si>
  <si>
    <t>ZBJ-ADF-FFC-Cable</t>
  </si>
  <si>
    <t>B4AE303</t>
  </si>
  <si>
    <t>ZBJ-ADF-Power-Harness</t>
  </si>
  <si>
    <t>B4SP327</t>
  </si>
  <si>
    <t>Housing,Bottom,HIPS,360*329.50*97,B4SP327,93L3-D,RoHS</t>
  </si>
  <si>
    <t>B4SP368</t>
  </si>
  <si>
    <t>Cover-ADF-Board</t>
  </si>
  <si>
    <t>B61C001</t>
  </si>
  <si>
    <t>B61P002</t>
  </si>
  <si>
    <t>B61X010</t>
  </si>
  <si>
    <t>B61X011</t>
  </si>
  <si>
    <t>B68E242</t>
  </si>
  <si>
    <t>Bailongma_G_EGB_CTL_M100DNA</t>
  </si>
  <si>
    <t>B68X250</t>
  </si>
  <si>
    <t>B68X251</t>
  </si>
  <si>
    <t>PCB:CTL:総組立_M100DNA</t>
  </si>
  <si>
    <t>B71X010</t>
  </si>
  <si>
    <t>C11X003</t>
  </si>
  <si>
    <t>C11X007</t>
  </si>
  <si>
    <t>C11X362</t>
  </si>
  <si>
    <t>C18E242</t>
  </si>
  <si>
    <t>Sunwukong_G_EGB_CTL_LJ3360DN</t>
  </si>
  <si>
    <t>C18E243</t>
  </si>
  <si>
    <t>Sunwukong_G_EGB_CTL_LJ3350N</t>
  </si>
  <si>
    <t>C18E244</t>
  </si>
  <si>
    <t>Sunwukong_G_EGB_CTL_G336DN</t>
  </si>
  <si>
    <t>C18E245</t>
  </si>
  <si>
    <t>Sunwukong_G_EGB_CTL_LJ3360DNS</t>
  </si>
  <si>
    <t>C18E246</t>
  </si>
  <si>
    <t>PSU:P+/SF+:CHN:組立</t>
  </si>
  <si>
    <t>C18X254</t>
  </si>
  <si>
    <t>C18X255</t>
  </si>
  <si>
    <t>PCB:CTL:総組立_G336DN</t>
  </si>
  <si>
    <t>C21X001</t>
  </si>
  <si>
    <t>C21X003</t>
  </si>
  <si>
    <t>C21X010</t>
  </si>
  <si>
    <t>C28E242</t>
  </si>
  <si>
    <t>Sunwukong_G_EGB_CTL_GM337DN</t>
  </si>
  <si>
    <t>C28E243</t>
  </si>
  <si>
    <t>Sunwukong_G_EGB_CTL_M8360DNS</t>
  </si>
  <si>
    <t>C28X250</t>
  </si>
  <si>
    <t>C28X251</t>
  </si>
  <si>
    <t>PCB:CTL:総組立_GM337DN</t>
  </si>
  <si>
    <t>C32E001-S2</t>
  </si>
  <si>
    <t>D51X010-01</t>
  </si>
  <si>
    <t>LiJiang_exterior_MF_assy</t>
  </si>
  <si>
    <t>D51X010-11</t>
  </si>
  <si>
    <t>LiJiang_exterior_P_assy_信创</t>
  </si>
  <si>
    <t>D51X010-21</t>
  </si>
  <si>
    <t>LiJiang_exterior_MF_assy_信创</t>
  </si>
  <si>
    <t>D53D027</t>
  </si>
  <si>
    <t>Q7136KC</t>
  </si>
  <si>
    <t>D53X061-00</t>
  </si>
  <si>
    <t>D53X061-10</t>
  </si>
  <si>
    <t>D53X062</t>
  </si>
  <si>
    <t>D53X063-00</t>
  </si>
  <si>
    <t>给纸盒:丽江:组立_白</t>
  </si>
  <si>
    <t>D53X063-10</t>
  </si>
  <si>
    <t>D53X065</t>
  </si>
  <si>
    <t>LiJiang_paper_separation_assy</t>
  </si>
  <si>
    <t>D58X251</t>
  </si>
  <si>
    <t>D58X252</t>
  </si>
  <si>
    <t>D68X241</t>
  </si>
  <si>
    <t>D68X242</t>
  </si>
  <si>
    <t>D68X243</t>
  </si>
  <si>
    <t>D68X244</t>
  </si>
  <si>
    <t>D68X245</t>
  </si>
  <si>
    <t>D68X253</t>
  </si>
  <si>
    <t>D68X254</t>
  </si>
  <si>
    <t>D68X255</t>
  </si>
  <si>
    <t>D68X256</t>
  </si>
  <si>
    <t>LJEE246</t>
  </si>
  <si>
    <t>LJ_EGB_CTL_M1520WPro</t>
  </si>
  <si>
    <t>LJEE247</t>
  </si>
  <si>
    <t xml:space="preserve">LJ_EGB_CTL_M1520DPro </t>
  </si>
  <si>
    <t>LJEE248</t>
  </si>
  <si>
    <t>LJ_EGB_CTL_M101DWPro</t>
  </si>
  <si>
    <t>LJEE249</t>
  </si>
  <si>
    <t>LJ_EGB_CTL_M1688DW</t>
  </si>
  <si>
    <t>LJEE250</t>
  </si>
  <si>
    <t>LJ_EGB_CTL_M7360DNW</t>
  </si>
  <si>
    <t>LJEE251</t>
  </si>
  <si>
    <t>LJ_EGB_CTL_M7360DNA</t>
  </si>
  <si>
    <t>LJEE252</t>
  </si>
  <si>
    <t>LJ_EGB_CTL_M200DW</t>
  </si>
  <si>
    <t>LJEE253</t>
  </si>
  <si>
    <t>LJ_EGB_CTL_M260DW</t>
  </si>
  <si>
    <t>LJEE254</t>
  </si>
  <si>
    <t>LJ_EGB_CTL_LJ2320DN</t>
  </si>
  <si>
    <t>LJEE255</t>
  </si>
  <si>
    <t xml:space="preserve">LJ_EGB_CTL_GM265DN  </t>
  </si>
  <si>
    <t>LJEE256</t>
  </si>
  <si>
    <t>LJ_EGB_CTL_M7365DNA</t>
  </si>
  <si>
    <t>LJEE257</t>
  </si>
  <si>
    <t>LJ_EGB_CTL_G263DNS</t>
  </si>
  <si>
    <t>LJEE258</t>
  </si>
  <si>
    <t>LJ_EGB_CTL_GM266DNS</t>
  </si>
  <si>
    <t>LJEE259</t>
  </si>
  <si>
    <t>LJ_EGB_CTL_GM268DNAS</t>
  </si>
  <si>
    <t>LJEE555</t>
  </si>
  <si>
    <t>LJEE583</t>
  </si>
  <si>
    <t>LJ_EGB_CTL_B_MFP-DNAS</t>
  </si>
  <si>
    <t>TSCD007</t>
  </si>
  <si>
    <t>FFC排线泡棉</t>
  </si>
  <si>
    <t>30*23*6</t>
  </si>
  <si>
    <t>EVA</t>
  </si>
  <si>
    <t>TSCD501</t>
  </si>
  <si>
    <t>前盖标贴：中文</t>
  </si>
  <si>
    <t>70g复合纸</t>
  </si>
  <si>
    <t>TSCD502</t>
  </si>
  <si>
    <t>离墙距离标贴</t>
  </si>
  <si>
    <t>TSCD503</t>
  </si>
  <si>
    <t>指引单页</t>
  </si>
  <si>
    <t>TSCD509</t>
  </si>
  <si>
    <t>前盖标贴：CV81Z-LDP中文</t>
  </si>
  <si>
    <t>TSCP504-00-M2-1</t>
  </si>
  <si>
    <t>TSCP504-10-M2-1</t>
  </si>
  <si>
    <t>上盖：多功能</t>
  </si>
  <si>
    <t>TSCP513-00</t>
  </si>
  <si>
    <t>前盖</t>
  </si>
  <si>
    <t>TSCP513-00-M2-1</t>
  </si>
  <si>
    <t>TSCP513-10</t>
  </si>
  <si>
    <t>TSCP513-10-M2-1</t>
  </si>
  <si>
    <t>TSCP517-00</t>
  </si>
  <si>
    <t>前盖夹板</t>
  </si>
  <si>
    <t>TSCP517-10</t>
  </si>
  <si>
    <t>TSCP531</t>
  </si>
  <si>
    <t>单功能机-上盖装饰板</t>
  </si>
  <si>
    <t>TSCQ501-S1</t>
  </si>
  <si>
    <t>TSEE246-S1</t>
  </si>
  <si>
    <t>TS BT Board-Dialog</t>
  </si>
  <si>
    <t>TSEE261</t>
  </si>
  <si>
    <t>HARNESS_TS_OCP</t>
  </si>
  <si>
    <t>TSEE262</t>
  </si>
  <si>
    <t>HARNESS_TS_NFC</t>
  </si>
  <si>
    <t>TSEE263</t>
  </si>
  <si>
    <t>HARNESS_TS_BT</t>
  </si>
  <si>
    <t>TSEE264</t>
  </si>
  <si>
    <t>HARNESS_TS_AIO_P</t>
  </si>
  <si>
    <t>B8L1XD01</t>
  </si>
  <si>
    <t>B8C1XB10</t>
  </si>
  <si>
    <t>Harness_本体</t>
  </si>
  <si>
    <t>B8C1XB08</t>
  </si>
  <si>
    <t>B8C1XB06</t>
  </si>
  <si>
    <t>B8C1XB03</t>
  </si>
  <si>
    <t>B8C1X003</t>
  </si>
  <si>
    <t>本体构造系_带ADF:丽江:总组立（不带WiFi）</t>
  </si>
  <si>
    <t>B8C1XB02</t>
  </si>
  <si>
    <t>B8C1XB01</t>
  </si>
  <si>
    <t>B8C1X002</t>
  </si>
  <si>
    <t>本体构造系:丽江:总组立（不带WiFi）</t>
  </si>
  <si>
    <t>B8P1XL06</t>
  </si>
  <si>
    <t>TSCX001</t>
    <phoneticPr fontId="1" type="noConversion"/>
  </si>
  <si>
    <t>B8C1XA15</t>
    <phoneticPr fontId="1" type="noConversion"/>
  </si>
  <si>
    <t>B8C1XA17</t>
  </si>
  <si>
    <t>B8C1XA18</t>
  </si>
  <si>
    <t>B8C1XA19</t>
  </si>
  <si>
    <t>LSU</t>
    <phoneticPr fontId="1" type="noConversion"/>
  </si>
  <si>
    <t>张丽媛</t>
    <phoneticPr fontId="1" type="noConversion"/>
  </si>
  <si>
    <t>B9A1A082</t>
  </si>
  <si>
    <t>包装箱内资料组件：至像MIC</t>
  </si>
  <si>
    <t>B9B1A081</t>
  </si>
  <si>
    <t>能效标识信息标签组件（通用）</t>
  </si>
  <si>
    <t>B9B1A082</t>
  </si>
  <si>
    <t>能效标识信息标签组件（MIC）</t>
  </si>
  <si>
    <t>B8C1XA51</t>
    <phoneticPr fontId="1" type="noConversion"/>
  </si>
  <si>
    <t>刘洋</t>
    <phoneticPr fontId="1" type="noConversion"/>
  </si>
  <si>
    <t>E5C10047</t>
    <phoneticPr fontId="1" type="noConversion"/>
  </si>
  <si>
    <t xml:space="preserve">LJ_EGB_CTL_A_SFP-LJ2320DN </t>
  </si>
  <si>
    <t>佀本</t>
    <phoneticPr fontId="1" type="noConversion"/>
  </si>
  <si>
    <t>E5C10048</t>
  </si>
  <si>
    <t xml:space="preserve">LJ_EGB_CTL_B_SFP-LJ2320DN </t>
  </si>
  <si>
    <t>E5C10049</t>
  </si>
  <si>
    <t xml:space="preserve">LJ_EGB_CTL_A_SFP-G263DNS </t>
  </si>
  <si>
    <t>E5C10050</t>
  </si>
  <si>
    <t xml:space="preserve">LJ_EGB_CTL_B_SFP-G263DNS </t>
  </si>
  <si>
    <t>E5C10051</t>
  </si>
  <si>
    <t>LJ_EGB_CTL_A_MFP-M1520W Pro</t>
  </si>
  <si>
    <t>E5C10052</t>
  </si>
  <si>
    <t>LJ_EGB_CTL_B_MFP-M1520W Pro</t>
  </si>
  <si>
    <t>E5C10053</t>
  </si>
  <si>
    <t xml:space="preserve">LJ_EGB_CTL_A_MFP-M1520D Pro </t>
  </si>
  <si>
    <t>E5C10054</t>
  </si>
  <si>
    <t xml:space="preserve">LJ_EGB_CTL_B_MFP-M1520D Pro </t>
  </si>
  <si>
    <t>E5C10055</t>
  </si>
  <si>
    <t xml:space="preserve">LJ_EGB_CTL_A_MFP-M101DW Pro </t>
  </si>
  <si>
    <t>E5C10056</t>
  </si>
  <si>
    <t xml:space="preserve">LJ_EGB_CTL_B_MFP-M101DW Pro </t>
  </si>
  <si>
    <t>E5C10057</t>
  </si>
  <si>
    <t xml:space="preserve">LJ_EGB_CTL_A_MFP-M1688DW Pro </t>
  </si>
  <si>
    <t>E5C10058</t>
  </si>
  <si>
    <t xml:space="preserve">LJ_EGB_CTL_B_MFP-M1688DW Pro </t>
  </si>
  <si>
    <t>E5C10059</t>
  </si>
  <si>
    <t>LJ_EGB_CTL_A_MFP-M7360DNW</t>
  </si>
  <si>
    <t>E5C10060</t>
  </si>
  <si>
    <t>LJ_EGB_CTL_B_MFP-M7360DNW</t>
  </si>
  <si>
    <t>E5C10061</t>
  </si>
  <si>
    <t>LJ_EGB_CTL_A_MFP-M7360DNA</t>
  </si>
  <si>
    <t>E5C10062</t>
  </si>
  <si>
    <t>LJ_EGB_CTL_B_MFP-M7360DNA</t>
  </si>
  <si>
    <t>E5C10063</t>
  </si>
  <si>
    <t>LJ_EGB_CTL_A_MFP-M200DW</t>
  </si>
  <si>
    <t>E5C10064</t>
  </si>
  <si>
    <t>LJ_EGB_CTL_B_MFP-M200DW</t>
  </si>
  <si>
    <t>E5C10065</t>
  </si>
  <si>
    <t>LJ_EGB_CTL_A_MFP-M260DW</t>
  </si>
  <si>
    <t>E5C10066</t>
  </si>
  <si>
    <t>LJ_EGB_CTL_B_MFP-M260DW</t>
  </si>
  <si>
    <t>E5C10067</t>
  </si>
  <si>
    <t>LJ_EGB_CTL_A_MFP-M7365DNA</t>
  </si>
  <si>
    <t>E5C10068</t>
  </si>
  <si>
    <t>LJ_EGB_CTL_B_MFP-M7365DNA</t>
  </si>
  <si>
    <t>E5C10069</t>
  </si>
  <si>
    <t xml:space="preserve">LJ_EGB_CTL_A_MFP-GM265DN </t>
  </si>
  <si>
    <t>E5C10070</t>
  </si>
  <si>
    <t xml:space="preserve">LJ_EGB_CTL_B_MFP-GM265DN </t>
  </si>
  <si>
    <t>E5C10071</t>
  </si>
  <si>
    <t xml:space="preserve">LJ_EGB_CTL_A_MFP-GM266DNS </t>
  </si>
  <si>
    <t>E5C10072</t>
  </si>
  <si>
    <t xml:space="preserve">LJ_EGB_CTL_B_MFP-GM266DNS </t>
  </si>
  <si>
    <t>E5C10075</t>
  </si>
  <si>
    <t>LJ_EGB_CTL_A_SFP-G336DN</t>
  </si>
  <si>
    <t>E5C10076</t>
  </si>
  <si>
    <t>LJ_EGB_CTL_B_SFP-G336DN</t>
  </si>
  <si>
    <t>E5C10077</t>
  </si>
  <si>
    <t>LJ_EGB_CTL_A_SFP-G338DNS</t>
  </si>
  <si>
    <t>E5C10078</t>
  </si>
  <si>
    <t>LJ_EGB_CTL_B_SFP-G338DNS</t>
  </si>
  <si>
    <t>E5C10079</t>
  </si>
  <si>
    <t>LJ_EGB_CTL_A_MFP-GM337DN</t>
  </si>
  <si>
    <t>E5C10080</t>
  </si>
  <si>
    <t>LJ_EGB_CTL_B_MFP-GM337DN</t>
  </si>
  <si>
    <t>E5C10083</t>
  </si>
  <si>
    <t xml:space="preserve">LJ_EGB_CTL_A_SFP-G2600DN </t>
  </si>
  <si>
    <t>E5C10084</t>
  </si>
  <si>
    <t xml:space="preserve">LJ_EGB_CTL_B_SFP-G2600DN </t>
  </si>
  <si>
    <t>E5C10087</t>
  </si>
  <si>
    <t>LJ_EGB_CTL_A_MFP-GM7650DN</t>
  </si>
  <si>
    <t>E5C10088</t>
  </si>
  <si>
    <t>LJ_EGB_CTL_B_MFP-GM7650DN</t>
  </si>
  <si>
    <t>LJEE260</t>
    <phoneticPr fontId="1" type="noConversion"/>
  </si>
  <si>
    <t>E5L10019</t>
  </si>
  <si>
    <t>LJ_OCP_FB CY Board</t>
  </si>
  <si>
    <t>LJEE261</t>
  </si>
  <si>
    <t>E5L10021</t>
  </si>
  <si>
    <t>LJ_OCP_ADF CY Board</t>
  </si>
  <si>
    <t>LT230SH</t>
  </si>
  <si>
    <t>LT260SH</t>
  </si>
  <si>
    <t>LT2620H</t>
  </si>
  <si>
    <t>扫描自研</t>
  </si>
  <si>
    <t>R2B10098</t>
  </si>
  <si>
    <t>齿轮/皮带轮:Z43/27:M0.6/M1:斜齿/直齿</t>
  </si>
  <si>
    <t>泰山信创单功能电源板</t>
  </si>
  <si>
    <t>E5T10001</t>
  </si>
  <si>
    <t>E2F10019</t>
  </si>
  <si>
    <t>E2F10020</t>
  </si>
  <si>
    <t>泰山电源板组件</t>
  </si>
  <si>
    <t>泰山海外电源板组件，保护地</t>
  </si>
  <si>
    <t>模组</t>
    <phoneticPr fontId="10" type="noConversion"/>
  </si>
  <si>
    <t>V0.1</t>
    <phoneticPr fontId="10" type="noConversion"/>
  </si>
  <si>
    <t>洪浙丰</t>
    <phoneticPr fontId="10" type="noConversion"/>
  </si>
  <si>
    <t>\</t>
    <phoneticPr fontId="10" type="noConversion"/>
  </si>
  <si>
    <t>初版</t>
    <phoneticPr fontId="10" type="noConversion"/>
  </si>
  <si>
    <t>V0.2</t>
  </si>
  <si>
    <t>A51X006层级上移至第二层</t>
  </si>
  <si>
    <t>本体部品Owner变更、新增D51X003 本体构造系_带ADF:丽江:总组立（支撑臂区分FB与ADF机型）且D51X001反映机型打点变更、</t>
  </si>
  <si>
    <t>D61S015/D61S016反映机型打点变更、料号变更：D51X005→D51P016（Lijiang_导轨_P）、新增D51X004  Harness组件；</t>
  </si>
  <si>
    <t>BOM序号6螺钉数量由5→9，追加了HVP板固定的4颗螺钉、A31X009下追加了4颗CTL板固定用的螺钉、新增D51X005（Wifi板及固定螺钉）；</t>
  </si>
  <si>
    <t>A33S063→TSPS063  分离弹簧换成泰山规格</t>
  </si>
  <si>
    <t>整机包装bom追加</t>
  </si>
  <si>
    <t>B4SP368、A6SP371入库单位1→0</t>
  </si>
  <si>
    <t>A54X121、A54X134入库单位1→0</t>
  </si>
  <si>
    <t>新增D51X011（装配组件，虚拟号），同时A31C002、D51P016移至该层级下；A11P017更新打点信息</t>
  </si>
  <si>
    <t>新增A39D296</t>
  </si>
  <si>
    <t>给纸系、排纸系</t>
  </si>
  <si>
    <t>新增A33P076-M1，与A33P076-M2为原模、复制模关系，采购比例由供应链决定</t>
  </si>
  <si>
    <t>D51X005入库单位1→0</t>
  </si>
  <si>
    <t>A15P119每台用量0→1，一二供比例0%→50%</t>
  </si>
  <si>
    <t>A15P076一二供比例100%→50%</t>
  </si>
  <si>
    <t>A15P077一二供比例100%→50%，A15P120一二供比例0%→50%</t>
  </si>
  <si>
    <t>A15P125单机用量0→3；</t>
  </si>
  <si>
    <t>A15R011一二供比例100%→0%  注：加压辊目前仅使用TSFR156-S2（泰进）</t>
  </si>
  <si>
    <t>A35T154删除，增加D55X160、D55X161</t>
  </si>
  <si>
    <t>D55X151
  ├TSFD158　　压解除标贴：左　　0→1
  └TSFD159　　压解除标贴：右　　0→1</t>
  </si>
  <si>
    <t>V0.3</t>
    <phoneticPr fontId="10" type="noConversion"/>
  </si>
  <si>
    <t>自研零售粉盒</t>
    <phoneticPr fontId="10" type="noConversion"/>
  </si>
  <si>
    <t>油用量添加（411Q4001、411Q4002、412Q4001、412Q4002、413Q4001、413Q4002、413Q4003）
删除ABC+L（小新）部分</t>
  </si>
  <si>
    <t>自研零售硒鼓</t>
  </si>
  <si>
    <t>删除ABC+L（小新）部分</t>
  </si>
  <si>
    <t>A59Q276入库单位1.428→1</t>
  </si>
  <si>
    <t>电气系</t>
    <phoneticPr fontId="10" type="noConversion"/>
  </si>
  <si>
    <t>删除一行重复的LJEE245</t>
    <phoneticPr fontId="10" type="noConversion"/>
  </si>
  <si>
    <t>LJEE551、LJEE554、LJEE245、111Q3081-S2从电气系移至本体系</t>
    <phoneticPr fontId="10" type="noConversion"/>
  </si>
  <si>
    <t>LJEE242、LJEE559、LJEE560 层级变更，电气系→扫描系，入库单位1→0</t>
  </si>
  <si>
    <t>LJEE243、LJEE244、B4AE302、B4AE303 层级变更，电气系→ADF，入库单位1→0</t>
  </si>
  <si>
    <t>B4SP327、B4SP368、A6SP371 层级变更，电气系→ADF</t>
  </si>
  <si>
    <t>扫描+ADF</t>
  </si>
  <si>
    <t>新增一行D6SX369，将D6SX364，D6SX365纳入其子料号</t>
  </si>
  <si>
    <t>新增一行D6SX370，将D6SX367，D6SX368纳入其子料号</t>
  </si>
  <si>
    <t>A32P050材料纠错，ABS→HIPS</t>
  </si>
  <si>
    <t>V0.4</t>
    <phoneticPr fontId="10" type="noConversion"/>
  </si>
  <si>
    <t>包装系</t>
    <phoneticPr fontId="10" type="noConversion"/>
  </si>
  <si>
    <r>
      <t xml:space="preserve">ADF系整机包装D69X407/D69X409/D69X412
   </t>
    </r>
    <r>
      <rPr>
        <sz val="10"/>
        <color theme="1"/>
        <rFont val="Yu Gothic"/>
        <family val="2"/>
        <charset val="128"/>
      </rPr>
      <t>├</t>
    </r>
    <r>
      <rPr>
        <sz val="10"/>
        <color theme="1"/>
        <rFont val="微软雅黑"/>
        <family val="2"/>
        <charset val="134"/>
      </rPr>
      <t>TSTD445-S1 栈板   1/12</t>
    </r>
    <r>
      <rPr>
        <sz val="10"/>
        <color theme="1"/>
        <rFont val="Yu Gothic"/>
        <family val="2"/>
        <charset val="128"/>
      </rPr>
      <t>→0，</t>
    </r>
    <r>
      <rPr>
        <sz val="10"/>
        <color theme="1"/>
        <rFont val="微软雅黑"/>
        <family val="2"/>
        <charset val="134"/>
      </rPr>
      <t>删除该行</t>
    </r>
    <r>
      <rPr>
        <sz val="10"/>
        <color theme="1"/>
        <rFont val="Yu Gothic"/>
        <family val="2"/>
        <charset val="128"/>
      </rPr>
      <t xml:space="preserve">
　├TSGD295  </t>
    </r>
    <r>
      <rPr>
        <sz val="10"/>
        <color theme="1"/>
        <rFont val="微软雅黑"/>
        <family val="2"/>
        <charset val="134"/>
      </rPr>
      <t>纸护角</t>
    </r>
    <r>
      <rPr>
        <sz val="10"/>
        <color theme="1"/>
        <rFont val="Yu Gothic"/>
        <family val="2"/>
        <charset val="128"/>
      </rPr>
      <t xml:space="preserve">  2/12→0</t>
    </r>
    <r>
      <rPr>
        <sz val="10"/>
        <color theme="1"/>
        <rFont val="微软雅黑"/>
        <family val="2"/>
        <charset val="134"/>
      </rPr>
      <t>，删除该行</t>
    </r>
    <r>
      <rPr>
        <sz val="10"/>
        <color theme="1"/>
        <rFont val="Yu Gothic"/>
        <family val="2"/>
        <charset val="128"/>
      </rPr>
      <t xml:space="preserve">
</t>
    </r>
    <r>
      <rPr>
        <sz val="10"/>
        <color theme="1"/>
        <rFont val="微软雅黑"/>
        <family val="2"/>
        <charset val="134"/>
      </rPr>
      <t xml:space="preserve">    ├A39D319  纸护角  2/12→0
     ├B69D410  栈板  0→1/8
    ├A39Q303   防尘盖板  0→1/8
   </t>
    </r>
    <r>
      <rPr>
        <sz val="10"/>
        <color theme="1"/>
        <rFont val="Yu Gothic"/>
        <family val="2"/>
        <charset val="128"/>
      </rPr>
      <t xml:space="preserve"> </t>
    </r>
    <r>
      <rPr>
        <sz val="10"/>
        <color theme="1"/>
        <rFont val="微软雅黑"/>
        <family val="2"/>
        <charset val="134"/>
      </rPr>
      <t>├A19D403   纸护角  4/18→6/8</t>
    </r>
    <r>
      <rPr>
        <sz val="10"/>
        <color theme="1"/>
        <rFont val="Yu Gothic"/>
        <family val="2"/>
        <charset val="128"/>
      </rPr>
      <t xml:space="preserve">
</t>
    </r>
    <r>
      <rPr>
        <sz val="10"/>
        <color theme="1"/>
        <rFont val="微软雅黑"/>
        <family val="2"/>
        <charset val="134"/>
      </rPr>
      <t xml:space="preserve">   </t>
    </r>
    <r>
      <rPr>
        <sz val="10"/>
        <color theme="1"/>
        <rFont val="Yu Gothic"/>
        <family val="2"/>
        <charset val="128"/>
      </rPr>
      <t xml:space="preserve"> └</t>
    </r>
    <r>
      <rPr>
        <sz val="10"/>
        <color theme="1"/>
        <rFont val="微软雅黑"/>
        <family val="2"/>
        <charset val="134"/>
      </rPr>
      <t>A39D318  纸护角  0→</t>
    </r>
    <r>
      <rPr>
        <sz val="10"/>
        <color theme="1"/>
        <rFont val="Yu Gothic"/>
        <family val="2"/>
        <charset val="128"/>
      </rPr>
      <t>2</t>
    </r>
    <r>
      <rPr>
        <sz val="10"/>
        <color theme="1"/>
        <rFont val="微软雅黑"/>
        <family val="2"/>
        <charset val="134"/>
      </rPr>
      <t>/8</t>
    </r>
    <phoneticPr fontId="10" type="noConversion"/>
  </si>
  <si>
    <r>
      <t>碳带A69D279-S</t>
    </r>
    <r>
      <rPr>
        <sz val="10"/>
        <color theme="1"/>
        <rFont val="Yu Gothic"/>
        <family val="2"/>
        <charset val="128"/>
      </rPr>
      <t>1→</t>
    </r>
    <r>
      <rPr>
        <sz val="10"/>
        <color theme="1"/>
        <rFont val="微软雅黑"/>
        <family val="2"/>
        <charset val="134"/>
      </rPr>
      <t>A69D279-S</t>
    </r>
    <r>
      <rPr>
        <sz val="10"/>
        <color theme="1"/>
        <rFont val="Yu Gothic"/>
        <family val="2"/>
        <charset val="128"/>
      </rPr>
      <t>2</t>
    </r>
    <phoneticPr fontId="10" type="noConversion"/>
  </si>
  <si>
    <t>铭牌标签组件D69X414/D69X415/D69X416/D69X417/D69X418/D69X419/D69X420/D69X421/D59X404/D59X405/D69X422/D69X423/D69X424/D69X425
       ├D69D405 铭牌标签纸   1→0，删除该行
       ├A19D028 铭牌标签纸   0→1
       ├A69D273-S1   1→0，删除该行
       └A69D273-S2   0→0.027m</t>
    <phoneticPr fontId="10" type="noConversion"/>
  </si>
  <si>
    <t>D59D413  栈板顶部防尘盖1000*910t=5mm)  →  栈板顶部防尘盖1050*950(t=5mm)
D69D436   栈板顶部防尘盖1160*900(t=5mm)→  栈板顶部防尘盖1200*950(t=5mm)
D69D435   木栈板1220*960*120→ 木栈板1240*980*120
D59D412    木栈板1060*970*120→木栈板1100*1000*120</t>
    <phoneticPr fontId="10" type="noConversion"/>
  </si>
  <si>
    <t>产线辅料</t>
    <phoneticPr fontId="10" type="noConversion"/>
  </si>
  <si>
    <t>511Q5004删除</t>
    <phoneticPr fontId="10" type="noConversion"/>
  </si>
  <si>
    <t>驱动系</t>
    <phoneticPr fontId="10" type="noConversion"/>
  </si>
  <si>
    <t>A32P054材料：E45034→M90-44</t>
  </si>
  <si>
    <t>本体系</t>
    <phoneticPr fontId="10" type="noConversion"/>
  </si>
  <si>
    <t>D61X015、D61X016两个组件及其下层零件（D61P015、D61P016、D61P017、D61S015、D61S016、D61Q015）删除</t>
    <phoneticPr fontId="10" type="noConversion"/>
  </si>
  <si>
    <t>V0.5</t>
    <phoneticPr fontId="10" type="noConversion"/>
  </si>
  <si>
    <t>A32P054C版更改回B版，因为改模变动量太大，暂不执行C版；材料由M90-44改回GB-25R</t>
    <phoneticPr fontId="10" type="noConversion"/>
  </si>
  <si>
    <t>A32M031E更改为D52M031+；并添加D52M031到零件清单；
A32T037A更改为D52T037+;并将D52T037移动到组件D52C043G下，入库单位1→0（组装改为铆接）。并添加D52T037到零件清单；
纠错：D52C033和D52C043版本更改为新版发放</t>
    <phoneticPr fontId="10" type="noConversion"/>
  </si>
  <si>
    <t>更改驱动ower：张兴民→何强
D52X032版本纠错：A→+ ；名称纠错：Motoboard_Du→Motoboard_ASSY_Si
D52X042版本纠错：A→+ ;  名称更改：Motoboard_Du→Motoboard_ASSY_Du
D52C033名称纠错：driver_main_vracket_assy_Du→driver_main_vracket_assy_Si
A32T032版本纠错：B→C
A12P024版本纠错：A→B
A13P069版本纠错：A→B</t>
    <phoneticPr fontId="10" type="noConversion"/>
  </si>
  <si>
    <t>A33P061 ，A33P061-F1用在所有机种，A33P061分配比列为100%，A33P061-F1比例为0</t>
    <phoneticPr fontId="10" type="noConversion"/>
  </si>
  <si>
    <t>A33P064-F1 分配比列为100% ；A33P064比例为0</t>
    <phoneticPr fontId="10" type="noConversion"/>
  </si>
  <si>
    <t>D53D027 （中鼎）改回A13D027-S2（华凯）</t>
    <phoneticPr fontId="10" type="noConversion"/>
  </si>
  <si>
    <t>删除A38E263</t>
    <phoneticPr fontId="10" type="noConversion"/>
  </si>
  <si>
    <t>LJEE556由电气系移至外壳系</t>
    <phoneticPr fontId="10" type="noConversion"/>
  </si>
  <si>
    <t>D51X011名称修正：MF机上盖：组件→P机上盖：组件</t>
    <phoneticPr fontId="10" type="noConversion"/>
  </si>
  <si>
    <t>修正版本错误：A33P088 B→A，A33P097  D→C</t>
    <phoneticPr fontId="10" type="noConversion"/>
  </si>
  <si>
    <t>A33X081→D53X081,A33X083→D53X083</t>
    <phoneticPr fontId="10" type="noConversion"/>
  </si>
  <si>
    <t>新增组件号D53X087</t>
  </si>
  <si>
    <t>A33P085移至与A33X083平级</t>
  </si>
  <si>
    <t>A33X096→D53X096</t>
  </si>
  <si>
    <t>新增组件号D53X101</t>
  </si>
  <si>
    <t xml:space="preserve">整机BOM追加物料
标签纸A19Q037  0→2,   </t>
    <phoneticPr fontId="10" type="noConversion"/>
  </si>
  <si>
    <t>A69D279-S2用量0.02m→0.06m；A69D280 删除</t>
    <phoneticPr fontId="10" type="noConversion"/>
  </si>
  <si>
    <t>PCU</t>
    <phoneticPr fontId="10" type="noConversion"/>
  </si>
  <si>
    <t>整机的硒鼓 BOM 内追加密封胶 511Q5013（kafuter K-704），用量0.4g</t>
    <phoneticPr fontId="10" type="noConversion"/>
  </si>
  <si>
    <t>PCU&amp;自研零售硒鼓、粉盒</t>
    <phoneticPr fontId="10" type="noConversion"/>
  </si>
  <si>
    <t>1.整机BOM内删除：1种润滑油 411Q4002，1种速干油 412Q4001，2种导电油 413Q4001 、413Q4002
2.自研零售硒鼓追加导电油 413Q4003，密封胶 kafuter 511Q5013，滑石粉 511Q5014
3.自研零售粉盒 BOM 删除1种润滑油 411Q4002，1种速干油 412Q4001，2种导电油 413Q4001 、413Q4002</t>
    <phoneticPr fontId="10" type="noConversion"/>
  </si>
  <si>
    <t>自研零售粉盒的 MIC BOM 内删除：1种润滑油 411Q4002，1种速干油 412Q4001，2种导电油 413Q4001 、413Q4002</t>
    <phoneticPr fontId="10" type="noConversion"/>
  </si>
  <si>
    <t>V0.6</t>
  </si>
  <si>
    <t>增加加压臂固定螺钉2EA：A35T154（DVT1使用）</t>
    <phoneticPr fontId="10" type="noConversion"/>
  </si>
  <si>
    <t>加压辊：TSFR156-S1 Fancy修改试产备料比例为100%, TSFR156-S2 泰进由于还在改善中，修改供货比例为0%</t>
    <phoneticPr fontId="10" type="noConversion"/>
  </si>
  <si>
    <t>加热辊：A15R012-S1 fancy修改试产备料比例0→50%；A15R012-S2泰进修改试产备料比例100→50%</t>
    <phoneticPr fontId="10" type="noConversion"/>
  </si>
  <si>
    <t>A15R011删除，原本DVT1无备料需求。</t>
    <phoneticPr fontId="10" type="noConversion"/>
  </si>
  <si>
    <t>带LOGO透明胶带A19Q011  ADF/SFP机型下追加打点，且用量1.35→1.25m</t>
    <phoneticPr fontId="10" type="noConversion"/>
  </si>
  <si>
    <t>A41P001 取消在G263DNS型号下的打点</t>
    <phoneticPr fontId="10" type="noConversion"/>
  </si>
  <si>
    <t>D51P016备注DVT1不使用</t>
    <phoneticPr fontId="10" type="noConversion"/>
  </si>
  <si>
    <t>LSU</t>
    <phoneticPr fontId="10" type="noConversion"/>
  </si>
  <si>
    <t>D57X211名称更改：光学写入模组:总组立（自研）→光学写入模组:总组立，并取消所有机型下的打点。</t>
    <phoneticPr fontId="10" type="noConversion"/>
  </si>
  <si>
    <t>D57X240版本A→+，名称更改：光学写入模组:组立（自研）→光学写入模组:组立，并取消所有机型下的打点。</t>
    <phoneticPr fontId="10" type="noConversion"/>
  </si>
  <si>
    <t>A38E256层级调整：电气系→LSU</t>
    <phoneticPr fontId="10" type="noConversion"/>
  </si>
  <si>
    <t>删除LJEE551、LJEE554  注：本体系已有</t>
    <phoneticPr fontId="10" type="noConversion"/>
  </si>
  <si>
    <t>511Q5013入库单位纠错：2→1</t>
  </si>
  <si>
    <t>V0.7</t>
    <phoneticPr fontId="10" type="noConversion"/>
  </si>
  <si>
    <t>姜晓欢</t>
    <phoneticPr fontId="10" type="noConversion"/>
  </si>
  <si>
    <t>硒鼓</t>
    <phoneticPr fontId="10" type="noConversion"/>
  </si>
  <si>
    <t>整机下位追加编码：
追加总捆：A54X131
追加粉盒：A54X123
追加鼓盒：A54X127 、A54X136、A54X128</t>
    <phoneticPr fontId="10" type="noConversion"/>
  </si>
  <si>
    <t>V0.8</t>
    <phoneticPr fontId="10" type="noConversion"/>
  </si>
  <si>
    <t>整机</t>
  </si>
  <si>
    <t>新增型号G336DN、G338DNS、GM337DN、GM339DNS、G2600DN、GM7650DNA、GM7650DN、G3300DN、GM8300DN、M100</t>
  </si>
  <si>
    <t>A41P005、A41P006取消在信创机型下的打点（LJ2320DN、G263DNS、GM266DNS、GM268DNAS、GM265DN、M7365DNA）</t>
  </si>
  <si>
    <t>新增A51P011、A51P012、A31P011、A31P012、B21P005、B21P006</t>
  </si>
  <si>
    <t>A31P006、A31P014分别合并重复的行，打点合并至同一行</t>
  </si>
  <si>
    <t>111Q3101-S2补充在LJ2320DN、G263DNS下的打点</t>
  </si>
  <si>
    <t>新增B8Q1X201、B8Q1X203、B8Q1X205、L6Q1P201、B8Q1X207、L6Q1P203并在所有通用型号下打点</t>
  </si>
  <si>
    <t>D53X081、D53X087、D53X083、A33P081、A33X085、A33P086取消在所有通用型号下的打点</t>
  </si>
  <si>
    <t>A33P081版本D→E，图面增加颜色说明</t>
  </si>
  <si>
    <t>A33P086版本A→B，图面增加颜色说明</t>
  </si>
  <si>
    <t>A33P097版本C→D</t>
  </si>
  <si>
    <t>411Q4001取消在M1520W Pro型号下的打点</t>
  </si>
  <si>
    <t>A33P105版本A→ " "</t>
  </si>
  <si>
    <t>版本纠错：A33R096-S2、A33R096-S3 版本C→D；A33R097-S2、A33R097-S3  版本C→D</t>
  </si>
  <si>
    <t>按照之前合议的，DVT2在丽江上改善领像漏粉问题的材料导入
整机：
追加材料：A14C021
变更材料：A14D013-&gt;TSGD137
自研零售粉盒：ABC+C/MIC
追加材料：A14C021
变更材料：A14D013-&gt;TSGD137</t>
    <phoneticPr fontId="1" type="noConversion"/>
  </si>
  <si>
    <t xml:space="preserve">配色调整，PLM料号更新
D6SX361	-&gt; B8S1X033	
D6SX362	-&gt; B8S1X034	
D6SX363	-&gt; B8S1X035	
D6SX366	-&gt; B8S1X036	</t>
  </si>
  <si>
    <t>新增料号B8S1X037对应M100机型，扫描：总组立-No Duplex+ No WIFI+BT</t>
  </si>
  <si>
    <t>删除A41D362、A41P363（扫描下层物料不在整机bom中体现，并非真实删除该零件）</t>
  </si>
  <si>
    <t>配色调整，PLM料号更新
D6SX369	-&gt; B8A1X001
D6SX364	-&gt; B8A1X002
D6SX365	-&gt; B8A1X003
D6SX370	-&gt; B8A1X004
D6SX367	-&gt; B8A1X005
D6SX368	-&gt; B8A1X006</t>
  </si>
  <si>
    <t>删除B4SP327、B4SP368、A6SP371（ADF下层物料不在整机bom中体现，并非真实删除该零件）</t>
  </si>
  <si>
    <t>更新物料号：
D55X151-&gt;B8F1XA01
D55X152-&gt;B8F1XA02
D55X156-&gt;B8F1XA03
D55X160-&gt;B8F1XA04
D55M154-&gt;L6F1MA01
D55X161-&gt;B8F1XA05
D55X157-&gt;B8F1XA06
D55X503-&gt;B8F1XA07
TSFR156-S1-&gt;L6F1R001
TSFR156-S2-&gt;L6F1R002
D55X159-&gt;B8F1XA08
D55M151-&gt;B8F10A01
D55M152-&gt;L6F1MA02
D55T153-&gt;L6F1MA03</t>
  </si>
  <si>
    <t>D57X211、D57X240（自研LSU）增加在26ppm机型下的打点</t>
  </si>
  <si>
    <t>A17X240试产备料比例100%→50%；D57X240（自研LSU）试产备料比例0%→50%</t>
  </si>
  <si>
    <t>删除物料：
A31P002       领像下盖（白）
A51P002       领像下盖（灰）
D51X010-01
D51X010-11
D51X010-21
A31C001
A51C001
D51X011
D61X011
A41C001
A31C002</t>
  </si>
  <si>
    <t>新增零件：
L6K1PB01	上盖：SF：通用（白）
L6K1PB02	上盖：MF：通用（白）
L6K1PB03	排纸延长板：大（白）
L6K1PB04	排纸延长板：Stopper（白）
L6K1PB05	排纸压板（白）
L6K1PB06	下盖：联想 信创（灰）
L6K1PB07	下盖：联想 通用（白）
L6K1PB08	下盖：至像 信创（灰）
L6K1PB09	下盖：至像 通用（白）</t>
  </si>
  <si>
    <t xml:space="preserve">新增组件号：
B8K1XB01	外壳：联想：MF：信创（灰）
B8K1XB02	外壳：联想：MF：通用（白）
B8K1XB03	外壳：联想：SF：信创（灰）
B8K1XB04	外壳：联想：SF：通用（白）
B8K1XB05	外壳：至像：MF：信创（灰）
B8K1XB06	外壳：至像：MF：通用（白）
B8K1XB07	外壳：至像：SF：信创（灰）
B8K1XB08	外壳：至像：SF：通用（白）
B8K1XB09	下盖组立：联想 信创（灰）
B8K1XB10	下盖组立：联想 通用（白）
B8K1XB11	下盖组立：至像 信创（灰）
B8K1XB12	下盖组立：至像 通用（白）
B8K1XB13	上盖组立： MF: 信创（黑）
B8K1XB14	下盖组立： MF: 通用（白）
B8K1XB15	下盖组立： SF: 信创（黑）
B8K1XB16	下盖组立： SF: 通用（白）
</t>
  </si>
  <si>
    <t>D53X061-00→B8P1XL01，D53X061-10→B8P1XL02</t>
  </si>
  <si>
    <t>D53X062→B8P1XL03</t>
  </si>
  <si>
    <t>A33C061-S3→B8P10001（共用泰山），厂商由中鼎→中鼎安徽，A33D061-S3→L6P1D001（共用泰山威海）</t>
  </si>
  <si>
    <t>D53X063-00→B8P1XL04，D53X063-10→B8P1XL05</t>
  </si>
  <si>
    <t>D53X065→B8P1XM07（共用泰山），A13D027-S2→L6P1D002（共用泰山）</t>
  </si>
  <si>
    <t>A33P067、A33P068补充在MIC机型下的打点</t>
  </si>
  <si>
    <t>DVT1组装策略
外壳系</t>
  </si>
  <si>
    <t>删除A11P016、A31D002、A41P001（DVT1临时增加）</t>
  </si>
  <si>
    <t>DVT1组装策略
定影系</t>
  </si>
  <si>
    <t>删除A35T154（DVT1临时增加）</t>
  </si>
  <si>
    <t>DVT1组装策略
驱动系</t>
  </si>
  <si>
    <t>删除A32T037（DVT1临时增加）</t>
  </si>
  <si>
    <t>整机下位追加编码：
追加总捆：A54X132，A54X137
追加粉盒：A54X124，A54X138
追加鼓盒：A54X129，A54X139</t>
  </si>
  <si>
    <t>电源线和USB线增加MIC机型（MIC是黑色，领像是白色），并更新通用、MIC打点
新增A58E260、A58E039</t>
  </si>
  <si>
    <t>B4AE303→LJEE558</t>
  </si>
  <si>
    <t>BT板子更换新料号：TSEE246-S2→LJEE590</t>
  </si>
  <si>
    <t>删除B4AE302（扫描下层物料不在整机bom中体现，并非真实删除该零件）</t>
  </si>
  <si>
    <t>删除之前PCBA型号，归一化要求增加6+6;
删除LJEE246、LJEE247、LJEE248、LJEE249、LJEE250、LJEE251、LJEE252、LJEE253、LJEE254、LJEE255、LJEE256、LJEE257、LJEE258、LJEE259
新增LJEE262、LJEE263、LJEE264、LJEE265、LJEE266、LJEE267、LJEE268、LJEE269、LJEE270、LJEE581、LJEE582、LJEE583</t>
  </si>
  <si>
    <t>至像整机下位追加新取料号：
追加总捆：B8G1X037，B8G1X038，B8G1X039
追加粉盒：B8G1X040，B8G1X041，B8G1X042
追加鼓盒：B8G1X043，B8G1X044，B8G1X045</t>
  </si>
  <si>
    <t>V0.9</t>
    <phoneticPr fontId="10" type="noConversion"/>
  </si>
  <si>
    <t>整机BOM:
新增一行A14R007-S2，原A14R007变为A14R007-S1
新增一行A14C004-S2，原A14C004变为A14C004-S1
新增一行A14M011-S2，原A14M011变为A14M011-S1
新增一行A14R004-S2，原A14R004变为A14R004-S1
自研零售硒鼓：
新增一行A14R007-S2，原A14R007变为A14R007-S1
新增一行A14C004-S2，原A14C004变为A14C004-S1
自研零售粉盒：
新增两行A14M011-S2，原A14M011变为A14M011-S1</t>
    <phoneticPr fontId="10" type="noConversion"/>
  </si>
  <si>
    <t>整机BOM 新增料号如下：
组立：B8K1XB17  下盖：联想 通用 带网口（白）
零件：L6K1PB11  下盖：联想 通用 带网口（白）</t>
  </si>
  <si>
    <t>1.新增分离爪物料：
B8F10A02：分离爪组件
L6F1PA01：分离爪头部
L6F1PA02：分离爪支撑件
2.修改分离爪供货比例：
星光50%=&gt;30%
联桥0%=&gt;20%
3.修改加压辊供货比例：
Fancy 100%=&gt;50%
泰进 0%=&gt;50%</t>
  </si>
  <si>
    <t>A13C008用量2→1</t>
  </si>
  <si>
    <t>增加A39D313、A39Q300</t>
  </si>
  <si>
    <t>自研零售硒鼓追加新型号：GD1000 、LD3320、GD2600、GD3300
追加物料编号：43003263，43003264，43003265
                       B8G1X043，B8G1X044，B8G1X045
自研零售粉盒追加新型号：GT1000、LT3320SH、GT2600、GT3300
追加物料编号：43003256，43003257，43003258，43003259
                       B8G1X040，B8G1X041，B8G1X042</t>
    <phoneticPr fontId="10" type="noConversion"/>
  </si>
  <si>
    <t>A31E004→LJEE553</t>
  </si>
  <si>
    <t>自研零售硒鼓BOM 删除重复材料：511Q5014 滑石粉:Laser Land #50</t>
    <phoneticPr fontId="10" type="noConversion"/>
  </si>
  <si>
    <t xml:space="preserve">D52M031 +→A 取纸辊加速移动孔位
取纸辊加速更改齿轮：删除A32P032，新增D52P032 </t>
  </si>
  <si>
    <t>姜晓欢</t>
    <phoneticPr fontId="1" type="noConversion"/>
  </si>
  <si>
    <t>PCU</t>
    <phoneticPr fontId="1" type="noConversion"/>
  </si>
  <si>
    <t>整机及自研零售粉盒的 A34P121 由于设变，版本号由 G-&gt;J</t>
  </si>
  <si>
    <t>自研零售粉盒的物料编码错误改正：43003009-&gt;43003017</t>
    <phoneticPr fontId="1" type="noConversion"/>
  </si>
  <si>
    <t>根据PLM料号规则，组件料号变更：
D51X001→B8C1XB01
D51X002→B8C1XB02
D51X003→B8C1XB03
D51X004→B8C1XB10
D51X005→B8C1XB11
D51X006→B8C1XB06
A31X003→B8C1XB04
A31X009→B8C1XB05
A31X007→B8C1XB07
A31X014→B8C1XB08
A31X015→B8C1XB09
螺钉料号变更：
111Q3081-S2→111Q3081
133Q4061-S2→133Q4061
111Q3101-S2→111Q3101</t>
    <phoneticPr fontId="1" type="noConversion"/>
  </si>
  <si>
    <t>电系系</t>
  </si>
  <si>
    <t>增加1个磁环  TSEE270</t>
  </si>
  <si>
    <t>变更 整机包装模组
D69X400	→B9A1A042，D69X401→B9A1A043，D69X402→B9A1A044，D69X403→B9A1A045，D69X404→B9A1A046，D69X405	→B9A1A047，
D69X406	→B9A1A048，D69X407→B9A1A049，D59X400→B9A1A051，D59X401→B9A1A052，D69X408→B9A1A053，D69X409	→B9A1A054
D69X410	→B9A1A055，D69X412→B9A1A056
新增 整机包装模组
B9A1A050/B9A1A057/B9A1A058/B9A1A059/B9A1A060/B9A1A061/B9A1A062/B9A1A063/B9A1A064/B9A1A065
伴随以上包装模组变更和新增，相应子物料也随之变更和新增</t>
  </si>
  <si>
    <t>变更 零售硒鼓包装模组
A39X272→B9A1A030，A59X276→B9A1A035，A59X272→B9A1A066，A59X277→B9A1A067
新增 零售硒鼓包装模组
B9A1A068/B9A1A069/B9A1A070/B9A1A071/B9A1A072
伴随以上包装模组变更和新增，相应子物料也随之变更和新增</t>
  </si>
  <si>
    <t>变更 零售硒鼓包装模组
A39X271→B9A1A031，A59X273→B9A1A034，A59X271→B9A1A073，A59X274→B9A1A074
新增 零售硒鼓包装模组
B9A1A075/B9A1A076/B9A1A077/B9A1A078/B9A1A079
伴随以上包装模组变更和新增，相应子物料也随之变更和新增</t>
  </si>
  <si>
    <t>根据PLM料号规则，组件料号变更：
D53X081→B8Q1X202
D53X087→B8Q1X204
D53X083→B8Q1X206
A33X085→B8Q1X005（同泰山）
A33X082→B8Q1X208
A33X084→B8Q1X209
A33X086→B8Q1X210</t>
  </si>
  <si>
    <t>根据PLM料号规则，零件料号变更：
111Q3081-S2→111Q3081</t>
  </si>
  <si>
    <t>根据PLM料号规则，组件料号变更：
D53X096→B8R1X201
D53X101→B8R1X202
A33X099→B8R1X203
A33X100→B8R1X204</t>
  </si>
  <si>
    <t>根据PLM料号规则，零件料号变更：
A33R096-S2→A33R096
A33R097-S2→A33R097</t>
  </si>
  <si>
    <t>给纸，双面</t>
  </si>
  <si>
    <t>根据PLM料号规则，组件料号变更：A33X068 →B8P1XM10</t>
  </si>
  <si>
    <t>把TSPP061纳入，与A33P061，A33P061-F1并列使用，结构稍微有点差异，但不影响使用</t>
  </si>
  <si>
    <t>其他复制模料号合并为原模料号</t>
  </si>
  <si>
    <t>取纸机构：组立 共用泰山 D53X062→B8P1XL03</t>
    <phoneticPr fontId="1" type="noConversion"/>
  </si>
  <si>
    <t>根据PLM料号规则，组立料号变更：
A31X013→B8K1XB19  操作部:P:组立（白）
A51X013→B8K1XB20  操作部:P:组立（灰）
A51X006→B8K1XB21  ID Chip:组立</t>
    <phoneticPr fontId="1" type="noConversion"/>
  </si>
  <si>
    <t>零件清单以及BOM更新，加工种类 1 -&gt; X,
B8S1X036，扫描：总组立-Duplex -&gt; 扫描：总组立-Duplex,MIC
B8A1X001, 扫描+ADF：总组立-Duplex -&gt; 扫描+ADF：总组立-Duplex,丽江
B8A1X002, 扫描：总组立-Duplex -&gt; 扫描：总组立-Duplex,丽江
B8A1X003, ADF：总组立-&gt; ADF：总组立,丽江
B8A1X004, 扫描+ADF：总组立-Duplex-&gt; 扫描+ADF：总组立-Duplex,丽江MIC
B8A1X005, 扫描：总组立-Duplex-&gt; 扫描：总组立-Duplex,丽江MIC
B8A1X006, ADF：总组立-&gt; ADF：总组立,丽江MIC</t>
  </si>
  <si>
    <t>整机BOM内 区分 通用 及 MIC 型号的灌粉量：
通用随机粉盒的灌粉量：35g
MIC 随机粉盒的灌粉量：70g</t>
  </si>
  <si>
    <t xml:space="preserve">丽江整机 BOM，组件改用新编码规则：
</t>
  </si>
  <si>
    <t>丽江整理BOM，删除入库单为为零的下属材料：</t>
  </si>
  <si>
    <t>自研零售硒鼓 BOM，删除入库单为零的下述材料：</t>
  </si>
  <si>
    <t>自研零售硒鼓 BOM，按照新编码规则新取料号：</t>
  </si>
  <si>
    <t>根据PLM料号规则，O列增加新料号</t>
  </si>
  <si>
    <t>根据PLM料号规则，零件料号变更：D51P016→L6C1PB01</t>
    <phoneticPr fontId="1" type="noConversion"/>
  </si>
  <si>
    <t>*D51X005下层
    111Q3081-S2   WIFI固定用螺钉删除。</t>
  </si>
  <si>
    <t>张莉媛</t>
    <phoneticPr fontId="1" type="noConversion"/>
  </si>
  <si>
    <t>根据PLM料号规则，料号变更：
A37X211→B8L1XD01
B77X211→B8L1XD02
D57X211→B8L1XD03
D57X240→B8L1XD04</t>
  </si>
  <si>
    <t>根据PLM料号规则，丝印料号变更：
D51Q001→L6K1DB01  Lenovo Logo MIC（丝印）
               →L6K1DB02   Lenovo Logo 通用（丝印）
D61Q001→L6K1DB03  至像 Logo MIC（丝印）
               →L6K1DB04  至像 Logo 通用（丝印）</t>
  </si>
  <si>
    <t>（丽江）自研零售粉盒：
43003098 -&gt; 43003102</t>
  </si>
  <si>
    <t>以下组件的入库单位由1→０
包装箱内资料组件B9A1A080，B9A1A081
机身二维码标签组件B9B1A050，B9B1A051，B9B1A052，B9B1A053，B9B1A054，B9B1A055，B9B1A056，B9B1A057，B9B1A058</t>
  </si>
  <si>
    <t>TSEE270更新带WIFI机型下的打点
新增一行，增加 TSEE270，并在MFP机型下打点</t>
  </si>
  <si>
    <t>1.星光分离爪A15P125泰山DVT2验证时Black画像划痕严重，丽江BOM定影变更：DVT2停用。使用东丽的分离爪进行替代。
2.润滑油用量修正：0.26g=&gt;0.39g，同时删除NOK供应商</t>
  </si>
  <si>
    <t>1.删除A31D001    贴片：ECB
2.追加L6C1DB01  贴片：ECB</t>
  </si>
  <si>
    <t>1.整机BOM内 密封胶用量变更：
密封胶 kafuter 511Q5013，用量：0.4g-&gt;0.8g
2.自研零售硒鼓密封胶用量变更：
密封胶 kafuter 511Q5013，用量：0.1g-&gt;0.53g
3.自研零售粉盒 密封胶用量变更：
密封胶 kafuter 511Q5013，用量：0.3g-&gt;0.27g</t>
  </si>
  <si>
    <t>产品规格变更：M7360DNW 及M7360DNA随机墨粉规格变更为1500页
整机 BOM 内追加新料号：B8G1X075、B8G1X076
                                        追加 A14Q010 一行，50g 灌粉量</t>
  </si>
  <si>
    <t>按PLM料号规则取新号，该新号为设变后物料（与设变前的另一套模A31P001进行区分）。新料号在丽江PVT导入。
A31P001-M2 N版→L6C1PB02 A版</t>
  </si>
  <si>
    <t>P5S1A001/P5E1A001/P5S1A002/P5S1A003/P5S1A004/P5S1A005/P5S1A006/TSTD410
入库单位修订 0→1</t>
  </si>
  <si>
    <t>删除虚拟组件号：D68X241、D68X242、D68X243、D68X244、D68X245、D58X251、D58X252、D58X253、D58X254、D58X255、D58X256</t>
  </si>
  <si>
    <t>V0.12（For PVT)</t>
  </si>
  <si>
    <t xml:space="preserve">料号变更：
B8K1XB09_10_11_12_18 下盖组件版本升级，A版本→B版本：对应A31P001主框架料号变更为L6C1PB02
</t>
  </si>
  <si>
    <t xml:space="preserve">ECR TS2205441   防呆对策，塑料印刷内容变更（追加物料条码），同时，料号变更
TSTD410	　箱内资料用PE袋260X185→　P5D1A005	LDPE塑料袋260x185mm </t>
  </si>
  <si>
    <t>定影组件号更新为新编号：
A35X158=&gt;B8F1XA11,A15X511=&gt;B8F1X005,A15X513=&gt;B8F1XA09,A15X509=&gt;B8F1X007,A35X154=&gt;B8F1XA10,A15X504=&gt;B8F1X012</t>
  </si>
  <si>
    <t>M7360DNA,M7365DNA,GM268DNAS外装箱订正
P5B1A032整机外箱：SFP系列(至像)→P5B1A031整机外箱：ADF系列(联想)</t>
  </si>
  <si>
    <t xml:space="preserve">M7360DNW、M7360DNA两个型号由通用变更为MIC，但实际上仅变更颜色（白色→钛合灰）
B8A1X001，B8A1X002，B8A1X003 取消打点，料号删除
B8A1X004，B8A1X005，B8A1X006 新增M7360DNA下的打点
B8S1X035取消在M7360DNW下的打点
新增料号B8S1X038 扫描：总组立-Duplex+WIFI+BT,MIC，并在M7360DNW打点
</t>
  </si>
  <si>
    <t>M7360DNW、M7360DNA两个型号变更颜色（白色→钛合灰）</t>
  </si>
  <si>
    <t>丽江整机BOM中A19Q046黑色PET袋，330*300*0.03 删除</t>
  </si>
  <si>
    <t>PLM料号误记订正
 缓冲EPS（左）:ADF 　B49D277→P5F1A003
缓冲EPS（右）:ADF　　P5F1A003→P5F1A004
 PE袋：ADF           P5F1A004 →B49D279</t>
  </si>
  <si>
    <t>层级调整：
LJEE555，电气系→驱动系</t>
  </si>
  <si>
    <t>层级调整：
LJEE557，电气系→驱动系</t>
  </si>
  <si>
    <t>1. 新增物料
    P5B1A054  粉盒通用外箱16(至像)
    P5B1A055  硒鼓通用外箱12（至像）
2.同时，以下物料名称变更
   P5B1A026　粉盒通用外箱16→粉盒通用外箱16(联想)
   P5B1A028  硒鼓通用外箱12→硒鼓通用外箱12（联想）
3.以下型号耗材的外箱物料变更
 43003257墨粉GT2600/43003258 墨粉GT3300/43003259 墨粉LT3320SH
   P5B1A026→ P5B1A054
　P5B1A028→P5B1A055
4. 整机用透明胶带用量增加（电源线和USB线固定）
  511Q5005  0.05m→0.25ｍ
5.栈板标签用标签纸和碳带追加
      SFP单功能整机 
　　　 A69D274　标签纸152*102mm　 0 →1/18
　　　 515Q0002　碳带RICOH B110A 幅=110MM   0→0.152/18ｍ
       MFP多功能整机 
　　　 A69D274　标签纸152*102mm　 0 →1/12
　　　 515Q0002　碳带RICOH B110A 幅=110MM   0→0.152/12ｍ
      ADF多功能整机 
　　　 A69D274　标签纸152*102mm　 0 →1/8
　　　 515Q0002　碳带RICOH B110A 幅=110MM   0→0.152/8ｍ　 
       零售硒鼓 
　　　 A69D274　标签纸152*102mm　 0 →1/360
　　　 515Q0002　碳带RICOH B110A 幅=110MM   0→0.152/360ｍ
     零售粉盒 
　　　 A69D274　标签纸152*102mm　 0 →1/360
　　　 515Q0002　碳带RICOH B110A 幅=110MM   0→0.152/360ｍ</t>
  </si>
  <si>
    <t>TSEE270（Wifi线使用）层级调整，电气系→驱动系</t>
  </si>
  <si>
    <t>TSEE270删除一行（CIS线使用的删除）</t>
  </si>
  <si>
    <t xml:space="preserve">增加一行111Q3101 </t>
  </si>
  <si>
    <t>A32P050F→G
A41P004F→G
D52C033A→B
D52C043A→B
D52M031A→B
D52T037+→A</t>
  </si>
  <si>
    <t>整机新增制造商信息标签
 联想及至像通用机型
　M1520W Pro/M1520D Pro /M101DW Pro/M1688DW Pro/M200DW/M260DW/M100 Pro/M7360DNW/M7360DNA　
       P3Q1P001   制造商信息标签（至像） 0→1
 联想及至像MIC机型    
     LJ2320DN/G263DNS/GM266DNS/GM268DNAS/GM265DN/M7365DNA/G336DN/G338DNS/GM337DN/GM339DNS/
     G2600DN/GM7650DNA/GM7650DN/G3300DN/GM8300DN
     　 P3Q1P002    制造商信息标签（品创）　0→1</t>
  </si>
  <si>
    <t xml:space="preserve"> 整机外置标签用量变更由1张/台→2张/台（全机型）
    B9B1A025/B9B1A026/B9B1A027/B9B1A028/B9B1A029/B9B1A030/B9B1A031/B9B1A032/B9B1A033/B9B1A034/B9B1A035
    B9B1A036/B9B1A037/B9B1A038/B9B1A039/B9B1A040/B9B1A041/B9B1A042/B9B1A043/B9B1A044/B9B1A045/B9B1A046
    B9B1A047/B9B1A048                用量：1pcs→２pcs</t>
  </si>
  <si>
    <t xml:space="preserve">
零售硒鼓的内盒标签和外置标签 组件号增加，子物料标签纸和碳带阶层变更。同时，MIC耗材用外置标签用量 1张/箱→2张/箱，
B9B1A059/B9B1A060/B9B1A063B9B1A064  （新增）
联想MIC硒鼓包装模组：B9A1A035/B9A1A066/B9A1A067/B9A1A068/B9A1A069 　版本：A→B
    *A19Q040   铜版纸标签纸75*50*R2   　　　　　1/12→0
    *515Q0003  碳带RICOH B110A 幅=80MM　　　0.05m→0
　 *A69D283  铜版纸标签纸200*101*R2　　　　　 1/12→0
    *515Q0002  碳带RICOH B110A 幅=110MM　　0.2m→0
    *B9B1A059  硒鼓内盒标签组件（联想）　　　　　 0→1  
　 **A19Q040   铜版纸标签纸75*50*R2   　　　　　 0→1
    **515Q0003  碳带RICOH B110A 幅=80MM　　　0→0.05m
    *B9B1A064  外置标签组件（MIC）　　　　　 0→2/12
　 **A69D283  铜版纸标签纸200*101*R2　　　　　 0→1
    **515Q0002  碳带RICOH B110A 幅=110MM　　　0→0.2m
联想通用硒鼓包装模组：B9A1A030　版本：A→B
    *A19Q040   铜版纸标签纸75*50*R2   　　　　　1/12→0
    *515Q0003  碳带RICOH B110A 幅=80MM　　　0.05m→0
　 *A69D283  铜版纸标签纸200*101*R2　　　　　 1/12→0
    *515Q0002  碳带RICOH B110A 幅=110MM　　　0.2m→0
    *B9B1A059  硒鼓内盒标签组件（联想）　　　　　 0→1
　 **A19Q040   铜版纸标签纸75*50*R2   　　　　　 0→1
    **515Q0003  碳带RICOH B110A 幅=80MM　　　0→0.05m
    *B9B1A063  外置标签组件（通用）　　　　　      0→2/12
　 **A69D283  铜版纸标签纸200*101*R2　　　　　 0→1
    **515Q0002  碳带RICOH B110A 幅=110MM　　0→0.2m
至像通用硒鼓包装模组：B9A1A070　版本：A→B
    *A19Q040   铜版纸标签纸75*50*R2   　　　　　1/12→0
    *515Q0003  碳带RICOH B110A 幅=80MM　　　0.05m→0
　 *A69D283  铜版纸标签纸200*101*R2　　　　　 1/12→0
    *515Q0002  碳带RICOH B110A 幅=110MM　　0.2m→0
    *B9B1A060  硒鼓内盒标签组件（至像）　　　　　 0→1
　 **A19Q040   铜版纸标签纸75*50*R2   　　　　　 0→1
    **515Q0003  碳带RICOH B110A 幅=80MM　　　0→0.05m
    *B9B1A063  外置标签组件（通用）　　　　　      0→2/12
　 **A69D283  铜版纸标签纸200*101*R2　　　　　 0→1
    **515Q0002  碳带RICOH B110A 幅=110MM　　　0→0.2m
至像MIC硒鼓包装模组：B9A1A071/B9A1A072　版本：A→B
    *A19Q040   铜版纸标签纸75*50*R2   　　　　　1/12→0
    *515Q0003  碳带RICOH B110A 幅=80MM　　　0.05m→0
　 *A69D283  铜版纸标签纸200*101*R2　　　　　 1/12→0
    *515Q0002  碳带RICOH B110A 幅=110MM　　0.2m→0
    *B9B1A060  硒鼓内盒标签组件（至像）　　　　　 0→1
　 **A19Q040   铜版纸标签纸75*50*R2   　　　　　 0→1
    **515Q0003  碳带RICOH B110A 幅=80MM　　　0→0.05m
    *B9B1A064  外置标签组件（MIC）　　　　　       0→2/12
　 **A69D283  铜版纸标签纸200*101*R2　　　　　 0→1
    **515Q0002  碳带RICOH B110A 幅=110MM　　　0→0.2m</t>
  </si>
  <si>
    <t xml:space="preserve">
零售硒鼓的内盒标签和外置标签 组件号增加，子物料标签纸和碳带阶层变更。同时，MIC耗材用外置标签用量 1张/箱→2张/箱，
B9B1A061/B9B1A062/B9B1A063B9B1A064  （新增）
联想MIC粉盒包装模组：B9A1A034/B9A1A073/B9A1A074/B9A1A075/B9A1A076 　版本：A→B
    *A19Q040   铜版纸标签纸75*50*R2   　　　　　1/12→0
    *515Q0003  碳带RICOH B110A 幅=80MM　　　0.05m→0
　 *A69D283  铜版纸标签纸200*101*R2　　　　　 1/12→0
    *515Q0002  碳带RICOH B110A 幅=110MM　　0.2m→0
    *B9B1A061  粉盒内盒标签组件（联想）　　　　　 0→1  
　 **A19Q040   铜版纸标签纸75*50*R2   　　　　　 0→1
    **515Q0003  碳带RICOH B110A 幅=80MM　　　0→0.05m
    *B9B1A064  外置标签组件（MIC）　　　　　 0→2/12
　 **A69D283  铜版纸标签纸200*101*R2　　　　　 0→1
    **515Q0002  碳带RICOH B110A 幅=110MM　　　0→0.2m
联想通用粉盒包装模组：B9A1A031　版本：A→B
    *A19Q040   铜版纸标签纸75*50*R2   　　　　　1/12→0
    *515Q0003  碳带RICOH B110A 幅=80MM　　　0.05m→0
　 *A69D283  铜版纸标签纸200*101*R2　　　　　 1/12→0
    *515Q0002  碳带RICOH B110A 幅=110MM　　　0.2m→0
    *B9B1A061  粉盒内盒标签组件（联想）　　　　　 0→1
　 **A19Q040   铜版纸标签纸75*50*R2   　　　　　 0→1
    **515Q0003  碳带RICOH B110A 幅=80MM　　　0→0.05m
    *B9B1A063  外置标签组件（通用）　　　　　      0→2/12
　 **A69D283  铜版纸标签纸200*101*R2　　　　　 0→1
    **515Q0002  碳带RICOH B110A 幅=110MM　　0→0.2m
至像通用粉盒包装模组：B9A1A077　版本：A→B
    *A19Q040   铜版纸标签纸75*50*R2   　　　　　1/12→0
    *515Q0003  碳带RICOH B110A 幅=80MM　　　0.05m→0
　 *A69D283  铜版纸标签纸200*101*R2　　　　　 1/12→0
    *515Q0002  碳带RICOH B110A 幅=110MM　　0.2m→0
    *B9B1A062  粉盒内盒标签组件（至像）　　　　　 0→1
　 **A19Q040   铜版纸标签纸75*50*R2   　　　　　 0→1
    **515Q0003  碳带RICOH B110A 幅=80MM　　　0→0.05m
    *B9B1A063  外置标签组件（通用）　　　　　      0→2/12
　 **A69D283  铜版纸标签纸200*101*R2　　　　　 0→1
    **515Q0002  碳带RICOH B110A 幅=110MM　　　0→0.2m
至像MIC粉盒包装模组：B9A1A078/B9A1A079 　版本：A→B
    *A19Q040   铜版纸标签纸75*50*R2   　　　　　1/12→0
    *515Q0003  碳带RICOH B110A 幅=80MM　　　0.05m→0
　 *A69D283  铜版纸标签纸200*101*R2　　　　　 1/12→0
    *515Q0002  碳带RICOH B110A 幅=110MM　　0.2m→0
    *B9B1A062  粉盒内盒标签组件（至像）　　　　　 0→1
　 **A19Q040   铜版纸标签纸75*50*R2   　　　　　 0→1
    **515Q0003  碳带RICOH B110A 幅=80MM　　 0→0.05m
    *B9B1A064  外置标签组件（MIC）　　　　　     0→2/12
　 **A69D283  铜版纸标签纸200*101*R2　　　　　 0→1
    **515Q0002  碳带RICOH B110A 幅=110MM　　0→0.2m</t>
  </si>
  <si>
    <t>ECR A32205170    联想零售硒鼓粉盒包装箱至像LOGO追加，印刷内容变更
P5B1A017/P5B1A018//P5B1A019/P5B1A020/P5B1A025/P5B1A026P5B1A027/P5B1A028    版本A→Ｂ</t>
  </si>
  <si>
    <t>层级调整：
A38E241、A58E246、LJEE553、A31E010、LJEE551、LJEE554、LJEE245、LJEE561   电气系→本体系</t>
  </si>
  <si>
    <t>删除B8K1XB17、B8K1XB18、L6K1PB11</t>
  </si>
  <si>
    <t>删除A11P017，新增L6K1PB12</t>
  </si>
  <si>
    <t>整机 BOM内按照最新的 RFI 变更随机粉盒的名称</t>
    <phoneticPr fontId="1" type="noConversion"/>
  </si>
  <si>
    <t>工厂提出 NC 系统 只能到百分位，所以更新 自研零售硒鼓导电油用量：413Q4003 : 0.007-&gt;0.01</t>
    <phoneticPr fontId="1" type="noConversion"/>
  </si>
  <si>
    <t>工厂提出 NC 系统 只能到百分位，所以更新 自研零售粉盒导电油用量：413Q4003 : 0.024-&gt;0.02</t>
    <phoneticPr fontId="1" type="noConversion"/>
  </si>
  <si>
    <t>A17X240在M100 Pro型号下打点</t>
  </si>
  <si>
    <t>A31P016、A51P016版本纠正为D</t>
  </si>
  <si>
    <t>M7360DNA型号下，打点更新，删除B8Q1X201、B8Q1X203、B8Q1X205、B8Q1X207的打点，新增B8Q1X202、B8Q1X204、B8Q1X206、B8Q1X005。</t>
  </si>
  <si>
    <t>机身二维码标签组件  子物料变更
B9B1A050/B9B1A051/B9B1A052/B9B1A053/B9B1A054/B9B1A055/B9B1A056/B9B1A057/B9B1A058  版本:A→Ｂ
     *P3KIS001→P3KIP001（料号纠错）
　  *515Q0001→515Q0002（料号纠错）</t>
  </si>
  <si>
    <t>G336DN、G338DNS、GM337DN、GM339DNS、G3300DN、GM8300DN型号下，
33PPM LSU（旧）料号变更，新料号不变：B77X211→D57X212，B77X240→D57X241</t>
  </si>
  <si>
    <t>丽江整机 BOM：
1.A14M011 移除 DVT2 备料的零件厂商2 鼎诚盛
2.A14R007 移除 DVT2 备料的零件厂商2 大振
3.A14C004 移除 DVT2 备料的零件厂商2 鼎诚盛
4.A14R004 移除 DVT2 备料的零件厂商2 长锦城</t>
    <phoneticPr fontId="1" type="noConversion"/>
  </si>
  <si>
    <t>丽江自研零售硒鼓 BOM：
1.A14R007 移除 DVT2 备料的零件厂商2 大振
2.A14C004 移除 DVT2 备料的零件厂商2 鼎诚盛</t>
    <phoneticPr fontId="1" type="noConversion"/>
  </si>
  <si>
    <t>丽江自研零售粉盒 BOM：
A14M011 移除 DVT2 备料的零件厂商2 鼎诚盛</t>
    <phoneticPr fontId="1" type="noConversion"/>
  </si>
  <si>
    <t>丽江整机 BOM 转印系 部分材料的 层级错误修改：</t>
  </si>
  <si>
    <t>B8A1X002、B8A1X003多余的行删除</t>
  </si>
  <si>
    <t>电气系部分物料层级调整：</t>
  </si>
  <si>
    <t>V1.0（For MP）</t>
  </si>
  <si>
    <t>1.星光分离爪A15P125 PVT继续验证，供货比例由0%改为30%
2.加压臂L6F1MA01设变发行，BOM零件版本更新，由版本0改为版本A
3.定影上盖A35P151设变发行，BOM零件版本更新，由版本F改为版本G</t>
  </si>
  <si>
    <t>自研LSU模组从整机BOM中删除：D57X211（B8L1XD03）、D57X240（B8L1XD04）
料号变更：A37X211→B8L1XD01</t>
  </si>
  <si>
    <t>1.删除二供泰进加压辊（L6F1R002）
2.删除二供星光分离爪（A15P125）
3.删除二供联桥分离爪（B8F10A02）</t>
  </si>
  <si>
    <t>D51X005   Wifi小组立BOM由3级→1级</t>
  </si>
  <si>
    <t>A38E241   ABC_C_HVP    BOM由3级→1级</t>
  </si>
  <si>
    <t>A58E246   MIC LVP         BOM由3级→1级</t>
  </si>
  <si>
    <t>A33X068（B8P1XM10）组件：A33S066下层挂润滑油412Q4002</t>
  </si>
  <si>
    <t xml:space="preserve">1. MIC和通用机型的箱内资料分开，且中国能效标识信息和安全信息页分开，故，箱内资料组件B9A1A080/B9A1A081的子物料变更。
B9A1A080  包装箱内资料组件：2C→包装箱内资料组件：通用（名称变更）
  *B9B1A081   能效标识信息标签组件（通用） 0→１　（新增）
  **A69D274   标签纸152*102mm     0→１
  **515Q0002  碳带RICOH B110A 幅=110MM    0→0.152ｍ
B9A1A080  包装箱内资料组件：2C→包装箱内资料组件：通用（名称变更）
  *P5S1A002　快速安装指南→P5S1A008　快速安装指南(MIC)　（新增）
  *P5S1A003　保修卡→P5S1A009　保修卡（MIC）　（新增）
  *P5S1A004　装箱清单→P5S1A010  装箱清单(MIC)　（新增）
  *B9B1A082   能效标识信息标签组件（MIC） 0→１　（新增）
  **A69D274   标签纸152*102mm     0→１
  **515Q0002  碳带RICOH B110A 幅=110MM    0→0.152ｍ
2.伴随以上变更，以下物料的名称变更
    P5S1A001   用户手册：G系列→用户手册(MIC))
    P5S1A002　快速安装指南→快速安装指南(通用)
    P5S1A003　保修卡→保修卡（通用）
    P5S1A004　装箱清单→装箱清单(通用)　
　P5E1A001　驱动光盘→驱动光盘（MIC）
</t>
  </si>
  <si>
    <t xml:space="preserve">丽江BOM：
M100 Pro机型：打点纠正为联想通用白
</t>
  </si>
  <si>
    <t>丽江整机 BOM：
1.废粉仓 PET片两侧小耳朵形象删除，A14D021-&gt;L6G1D001
2.改善跌落漏粉问题，粉仓的 “海绵：显影刮刀：下”变更，由 A14D012-&gt;TSGD136(泰山用)</t>
    <phoneticPr fontId="1" type="noConversion"/>
  </si>
  <si>
    <t>自研零售硒鼓：
废粉仓 PET片两侧小耳朵形象删除，A14D021-&gt;L6G1D001</t>
    <phoneticPr fontId="1" type="noConversion"/>
  </si>
  <si>
    <t>自研零售粉盒：
改善跌落漏粉问题，粉仓的 “海绵：显影刮刀：下”变更，由 A14D012-&gt;TSGD136(泰山用)</t>
    <phoneticPr fontId="1" type="noConversion"/>
  </si>
  <si>
    <t>B8L1XD01→B8L1XD01A,B8L1XD02→B8L1XD02A,B8L1XD05→B8L1XD05A</t>
  </si>
  <si>
    <t>区分带WiFi和不带WiFi的单面和双面驱动组件，新增B8D1XBS6和B8D1XBD6</t>
  </si>
  <si>
    <t>1.更新零售硒鼓和零售粉盒的 所有 试产/量产的 物料编号
2.更新自研零售硒鼓 LD2620 的物料编号：43003130-&gt;43003103</t>
    <phoneticPr fontId="1" type="noConversion"/>
  </si>
  <si>
    <t xml:space="preserve">丽江BOM：
A51P020  （ID CHIP 垫片支架） 为领像售后临时料，从丽江BOM中删除
</t>
  </si>
  <si>
    <t>A33S066下层412Q4002补充M7360DNW下打点</t>
  </si>
  <si>
    <t>1，24个机型需要变成一料一码，
删除原有料号；
LJEE262；LJEE263；LJEE264；LJEE265；LJEE266；LJEE267；LJEE268；LJEE269；LJEE270；LJEE581；LJEE582；LJEE583；
增加新的料号；E5C10047;E5C10048;E5C10049;E5C10050;E5C10051;E5C10052;E5C10053;E5C10054;E5C10055;E5C10056;E5C10057;E5C10058;E5C10059;E5C10060;E5C10061;E5C10062;E5C10063;E5C10064;E5C10065;E5C10066;E5C10067;E5C10068;E5C10069;E5C10070;E5C10071;E5C10072;E5C10073;E5C10074;E5C10075;E5C10076;E5C10077;E5C10078;E5C10079;E5C10080;E5C10081;E5C10082;E5C10083;E5C10084;E5C10085;E5C10086;E5C10087;E5C10088;E5C10089;E5C10090;E5C10091;E5C10092;E5C10093;E5C10094;
2，增加赛普拉斯相关OCP；
E5L10021；E5L10019
3，更换新的料号；
E5L10018；E5L10019；E5L10020；E5L10021；E5S10001；E5W10001；E5T10001；E2C10001；E2C10002；E2C10003；E2C10004；E2C10005；E2C10006；E2C10007；E2C10008；E2F10019；E2F10020；E2F10021；
4，M7360DNA，M7360DNW电源线和USB线进行打点到MIC（使用MIC配色）</t>
  </si>
  <si>
    <t>整机 BOM：
A14R001 版本：B-&gt;C
自研零售硒鼓：
A14P021 版本：C-&gt;D</t>
    <phoneticPr fontId="1" type="noConversion"/>
  </si>
  <si>
    <t>1.增加二供星光分离爪（A15P125），建议供货比例东丽80%，星光20%
2.增加二供泰进加压辊（L6F1R002），建议供货比例Fancy80%,泰进20%
3.增加二供泰进加热辊（L6F1R003），建议供货比例Fancy80%,泰进20%</t>
  </si>
  <si>
    <t>M100 Pro型号打点更新，
删除B8Q1X202、B8Q1X204、B8Q1X206、A33P081、B8Q1X005、A33P086
新增B8Q1X201、B8Q1X203、B8Q1X205、L6Q1P201、B8Q1X007、L6Q1P203</t>
  </si>
  <si>
    <t>Hero</t>
  </si>
  <si>
    <t>删除A33P061-F1，与A33P061合并为一行，供应商横向展开</t>
  </si>
  <si>
    <t>版本纠错：TSPP061  +→A</t>
  </si>
  <si>
    <t>PCU
自研零售硒鼓</t>
  </si>
  <si>
    <t>整机 BOM：
A34M001 版本：空-&gt;A
自研零售硒鼓：
A34M001 版本：空-&gt;A</t>
    <phoneticPr fontId="1" type="noConversion"/>
  </si>
  <si>
    <t>由于，至像和联想软件界面变更，所以，至像MIC用户手册和光碟及箱内资料组件  新增。故打点以下变更
至像MIC 包装总模组B9A1A061/B9A1A062B9A1A063/B9A1A064/B9A1A065
  ├P5S1A001 　用户手册（联想MIC）　　　   1→０
  ├P5S1A001    包装箱内资料组件：联想MIC   1→０
  ├P5S1A011 　用户手册（至像MIC）　　　   0→1     新增
  └B9A1A081　包装箱内资料组件：至像MIC　0→1　  新增
       ├P5E1A003  驱动光盘（至像MIC）                            0→1     新增
       ├ P5S1A006  安全信息页（MIC）                              0→1       　
       ├ P5S1A008   快速安装指南(MIC)                              0→1
       ├P5S1A009    保修卡（MIC）                                    0→1
       ├P5S1A010     装箱清单(MIC)                                    0→1
       ├ B9B1A082    能效标识信息标签组件（MIC）           0→1
       ├P5D1A005     LDPE塑料袋260x185mm                   0→1
       └B9B1A049     箱内资料组件用条码标签组件              0→1
同时，以下物料名称变更
    P5S1A001 用户手册　→　用户手册（联想MIC）
    P5E1A001 驱动光盘   →　 驱动光盘（联想MIC）
    B9A1A081 包装箱内资料组件：MIC   →　 包装箱内资料组件：联想MIC</t>
  </si>
  <si>
    <t xml:space="preserve">纠错：原bom中料号与名称对应错误
TSFP171和TSFP172 料号互换，名称不变 </t>
  </si>
  <si>
    <t>自研零售粉盒 物料编码变更：
43003009 -&gt; 43003282
43003035 -&gt; 43003283
43003037 -&gt; 43003284
追加 LT330SH 的试产物料编号：43003288</t>
    <phoneticPr fontId="1" type="noConversion"/>
  </si>
  <si>
    <t>自研零售硒鼓追加4个型号的 试产物料编号</t>
    <phoneticPr fontId="1" type="noConversion"/>
  </si>
  <si>
    <t>整机 BOM：TSGD136 版本：A-&gt;空
DR两侧海绵磨损改善：
整机 BOM：
A14D007 -&gt; TSGD134 (贴片：支架：右)
A14D011 -&gt; TSGD135 (贴片：支架：左)</t>
    <phoneticPr fontId="1" type="noConversion"/>
  </si>
  <si>
    <t>自研零售粉盒 BOM：TSGD136 版本：A-&gt;空
DR两侧海绵磨损改善：
自研零售粉盒：
A14D007 -&gt; TSGD134 (贴片：支架：右)
A14D011 -&gt; TSGD135 (贴片：支架：左)</t>
    <phoneticPr fontId="1" type="noConversion"/>
  </si>
  <si>
    <t>版本更新：A33P081 E→F；L6Q1P201 E→F；A33P096 G→H</t>
  </si>
  <si>
    <t>1.统一分离爪料号A15P082：东丽/星光共用料号
2.删除Fancy加压辊L6F1R001,使用泰进加压辊L6F1R002
3.删除星光轴承A15P121,使用槌屋轴承A15P078
4.删除Fancy加热辊A15R012，使用泰进加热辊L6F1R003
5.统一定影辊齿轮料号A15P076:东丽/星光共用料号
6.统一加热辊轴承料号A15P120：槌屋/星光共用料号</t>
  </si>
  <si>
    <t>删除二供润滑油、导电油：412Q4001、411Q4002、413Q4001、413Q4002、414Q4001</t>
  </si>
  <si>
    <t>A32E032删除二供（日耳雅信）</t>
  </si>
  <si>
    <t>删除替代料TSPP061</t>
  </si>
  <si>
    <t>ECR-D52206029
丽江BOM纠错：原bom中零件清单颜色描述错误
B21P005     颜色：白色→钛合灰
B21P006     颜色：白色→钛合灰</t>
  </si>
  <si>
    <t>ECR-D52206029
泰进加热辊L6F1R003 BOM遗漏打点丽江所有型号追加</t>
  </si>
  <si>
    <t>ECR-D52206029
自研零售粉盒 变更遗漏补充：
A14D007 -&gt; TSGD134 (贴片：支架：右)
A14D011 -&gt; TSGD135 (贴片：支架：左)</t>
  </si>
  <si>
    <t>ECR-D52206029
A12P020 单机用量2→1；A32P037单机用量2→1</t>
  </si>
  <si>
    <t xml:space="preserve">ECR-D52206030，以下料号版本升级：
1、L6K1PB06、07、08、09	下盖                      B →C 
2、A31P016、A51P016	 	后盖                       E →F
3、A41P003、L6K1PB02		MFP：上盖            L →M
4、B8K1XB09_10_11_12	 	下盖组立                B→C
5、B8K1XB13_14	  	        MFP：上盖组立        B →C
6、B8K1XB15_16		        SFP：上盖组立           A→B 
  </t>
  </si>
  <si>
    <t>零售粉盒 变更遗漏：
粉仓的 “海绵：显影刮刀：下”变更，由 A14D012-&gt;TSGD136(泰山用)</t>
  </si>
  <si>
    <t xml:space="preserve">
ECR-D52206032，以下料号版本升级：
A31P005 操作固定板（名称英文改中文）                  B →C 
</t>
  </si>
  <si>
    <t>ECR-D52206035，以下料号版本升级：
A11P017、L6K1PB12    铰链：P             E →F 
L6K1PB12名称更新为：	支撑臂：P（黑）</t>
  </si>
  <si>
    <t>ECR D52206027     丽江联想品牌SFP和MFP整机外箱印刷内容变更（量产对应）
   ■对象物料
      P5B1A029 整机外箱：SFP系列(联想)   A→B
      P5B1A030 整机外箱：MFP系列(联想)   A→B</t>
  </si>
  <si>
    <t>ECR D52206037   丽江联想/至像品牌通用/MIC零售硒鼓外箱尺寸&amp;外置标签/透明胶带用量纠错，更新至与实物一致
1.P5B1A018/28/45/55图面纠错，更新至与实物一致  
   ■对象物料
      P5B1A018 LD100外箱12   B→C
      P5B1A028 硒鼓通用外箱12(联想)   B→C
      P5B1A045 GD1000外箱12   A→B
      P5B1A055 硒鼓通用外箱12(至像)   A→B
2.零售硒鼓粉盒 胶带追加
  511Q5005  透明胶带18mm  0→0.06ｍ
　A19Q011　带LENOVOlogo包装箱透明胶带　　0→0.1075ｍ　（零售硒鼓）
　A19Q011　带LENOVOlogo包装箱透明胶带　　0→0.067ｍ　（零售粉盒）
3.零售硒鼓粉盒 外置标签用量修正
硒鼓LD100/GD1000
  B9B1A063  外置标签组件（通用） 0.166667→0.08333
粉盒LT100/GT1000
    B9B1A063  外置标签组件（通用） 0.125→0.0625</t>
  </si>
  <si>
    <t>ECR-D52206035
A33P097公差缓和，版本D→E</t>
  </si>
  <si>
    <t>丽江零件清单-中文名修改：
  料号                  新中文名
A11P017	    	   支撑臂：P（白）
L6K1PB12       	支撑臂：P（黑）
丽江零件清单-以下料号废弃：
A11P017-10	  	铰链：P                  
A31X005		       	ABC_C_1_Hinge_P
A31X010	   	    	ABC_C_1_exterior_assy</t>
  </si>
  <si>
    <t>丽江零件清单-中文名修改：
  料号                  新中文名
A51P013	   ID chip holder 支架
A51S001     ID chip：弹簧：短
A51S002	   ID chip：弹簧：长</t>
  </si>
  <si>
    <t>丽江零件清单-外壳重复名修改（加颜色）：
  料号                  新中文名
A51P011	   基座:铰链:左:P（灰色）
A51P012	   基座:铰链:右:P（灰色）
A31P011	   基座:铰链:左:P（白色）
A31P012	   基座:铰链:右:P（白色）
A41P005	   基座:左铰链：MF（白色）
A41P006	   基座:右铰链：MF（白色）
A31P006	    排纸延长板：大（黑）
A31P014	    排纸延长板：Stopper（黑）
A31P015	     排纸压板（黑）
A31P016	     后盖（白）
A51P016	     后盖（灰）
L6K1PB08     下盖：至像 信创（灰）</t>
  </si>
  <si>
    <t>ECR-D52206033
A32M032 增加尺寸管控，版本C→D</t>
  </si>
  <si>
    <t>导轨A41P004G升版为H版</t>
  </si>
  <si>
    <t>V0.14（For GM268DNAS、M7360DNA、G263DNS、GM266DNS、M7365DNA)</t>
  </si>
  <si>
    <r>
      <rPr>
        <sz val="11"/>
        <color rgb="FF000000"/>
        <rFont val="等线"/>
        <family val="3"/>
        <charset val="134"/>
      </rPr>
      <t xml:space="preserve">丽江BOM：外壳系信息纠正：
一、丽江丝印料号版本规范：
L6K1DB01    Lenovo Logo MIC（丝印）   +→A
L6K1DB02	   Lenovo Logo 通用（丝印）   +→A
L6K1DB03	   至像 Logo MIVC（丝印）     +→A 
L6K1DB04	   至像 Logo 通用（丝印）      +→A
二、丽江组件料号版本规范：
B8K1XB01		外壳：联想：MF：信创（灰）     +→AA
B8K1XB02		外壳：联想：MF：通用（白）     +→AA
B8K1XB03		外壳：联想：SF：信创（灰）     +→AA
B8K1XB04		外壳：联想：SF：通用（白）     +→AA
B8K1XB05		外壳：至像：MF：信创（灰）     +→AA
B8K1XB06		外壳：至像：MF：通用（白）     +→AA
B8K1XB07		外壳：至像：SF：信创（灰）     +→AA
B8K1XB08		外壳：至像：SF：通用（白）     +→AA
B8K1XB22		外壳：联想：MF：通用（灰）     +→AA
B8K1XB19		操作部:P:组立（白）                    A→AA
B8K1XB20		操作部:P:组立（灰）                    A→AA
B8K1XB21		ID Chip:组立                                 +→AA
三、版本号纠正：
A11D034                橡胶垫脚          </t>
    </r>
    <r>
      <rPr>
        <b/>
        <sz val="11"/>
        <color rgb="FF000000"/>
        <rFont val="等线"/>
        <family val="3"/>
        <charset val="134"/>
      </rPr>
      <t>B→C</t>
    </r>
  </si>
  <si>
    <t>组件号修改版本为AA：
B8F1XA01
B8F1XA02
B8F1XA11
B8F1X005
B8F1XA09
B8F1X007
B8F1XA10
B8F1XA03
B8F1XA04
B8F1XA05
B8F1X012
B8F1XA06
B8F1XA07
B8F1XA08</t>
  </si>
  <si>
    <t>B8C1XB04+→AA</t>
  </si>
  <si>
    <t>B8C1XB05+→AA</t>
  </si>
  <si>
    <t>B8C1XB07+→AA</t>
  </si>
  <si>
    <t>B8C1XB09+→AA</t>
  </si>
  <si>
    <t>B8C1XB11+→AA</t>
  </si>
  <si>
    <t>L6C1DB01+→A</t>
  </si>
  <si>
    <t>L6C1PB02A→B</t>
  </si>
  <si>
    <t>A31P004E→F</t>
  </si>
  <si>
    <t>A31P008B→C</t>
  </si>
  <si>
    <t>整机 BOM 模组名称变更：
1.PCU -&gt; 鼓粉盒
2.产线辅料（滑石粉）-名称变更成 鼓粉盒</t>
    <phoneticPr fontId="1" type="noConversion"/>
  </si>
  <si>
    <t>1、B8L1XD01A→B8L1XD01AA
2、B8L1XD02A→B8L1XD02AA
3、零件清单中追加B8L1XD01信息</t>
  </si>
  <si>
    <r>
      <rPr>
        <sz val="11"/>
        <color rgb="FF000000"/>
        <rFont val="等线"/>
        <family val="3"/>
        <charset val="134"/>
      </rPr>
      <t xml:space="preserve">丽江BOM：外壳系信息纠正：
三、版本号纠正：
A11P028                键:操作部:电源（白）          </t>
    </r>
    <r>
      <rPr>
        <b/>
        <sz val="11"/>
        <color rgb="FF000000"/>
        <rFont val="等线"/>
        <family val="3"/>
        <charset val="134"/>
      </rPr>
      <t>B→C</t>
    </r>
  </si>
  <si>
    <t>ECR D52207040  丽江用户手册P5S1A001&amp;驱动光盘P5E1A001印刷内容及刻录数据变更（量产对应）
  P5S1A001 用户手册（联想MIC）  版本A→B     
  P5E1A001 驱动光盘（联想MIC）  版本A→B</t>
  </si>
  <si>
    <t>P3K1P001   机身二维码标签纸  →铜版纸标签纸45*30*R2</t>
  </si>
  <si>
    <t>组件料号变更：A35X153=&gt;B8F1XA12
版本料号变更：
A15S015/A15S016 :C=&gt;D
A15E022:D=&gt;E
A15P120:0=&gt;C
料号-名称对应关系纠错：TSFP171和TSFP172</t>
  </si>
  <si>
    <t>TSTD464条码标签纸42*13mm  通用机型打点追加</t>
  </si>
  <si>
    <t>转印系</t>
    <phoneticPr fontId="1" type="noConversion"/>
  </si>
  <si>
    <r>
      <rPr>
        <sz val="10"/>
        <color rgb="FF000000"/>
        <rFont val="微软雅黑"/>
        <family val="2"/>
        <charset val="134"/>
      </rPr>
      <t>A14P054：名称修改 ：滑动轴承:转印辊:左 -&gt; 滑动轴承:转印辊:</t>
    </r>
    <r>
      <rPr>
        <b/>
        <sz val="10"/>
        <color rgb="FF0000FF"/>
        <rFont val="微软雅黑"/>
        <family val="2"/>
        <charset val="134"/>
      </rPr>
      <t xml:space="preserve">右 
</t>
    </r>
    <r>
      <rPr>
        <sz val="10"/>
        <color rgb="FF000000"/>
        <rFont val="微软雅黑"/>
        <family val="2"/>
        <charset val="134"/>
      </rPr>
      <t>A14P055：名称修改 ：滑动轴承:转印辊:右 -&gt; 滑动轴承:转印辊:</t>
    </r>
    <r>
      <rPr>
        <b/>
        <sz val="10"/>
        <color rgb="FF0000FF"/>
        <rFont val="微软雅黑"/>
        <family val="2"/>
        <charset val="134"/>
      </rPr>
      <t>左</t>
    </r>
    <r>
      <rPr>
        <sz val="10"/>
        <color rgb="FF000000"/>
        <rFont val="微软雅黑"/>
        <family val="2"/>
        <charset val="134"/>
      </rPr>
      <t xml:space="preserve"> </t>
    </r>
  </si>
  <si>
    <t>ECR  D52207045  丽江整机外箱P5B1A029/30/31/32/33/34供应商(威海祥同→威海先优)变更
 ■对象物料
     P5B1A029  整机外箱：SFP系列(联想)
     P5B1A030  整机外箱：MFP系列(联想)
     P5B1A031  整机外箱：ADF系列(联想)
     P5B1A032  整机外箱：SFP系列(至像)
     P5B1A033  整机外箱：MFP系列(至像)
     P5B1A034  整机外箱：ADF系列(至像)</t>
  </si>
  <si>
    <t>L6C1PB02B→C</t>
  </si>
  <si>
    <t>整机BOM修订：A14M011 名称更正：显影刮刀：铆接 -&gt; 显影刮刀：激光点焊
自研零售粉盒 BOM 修订：A14M011 名称更正：显影刮刀：铆接 -&gt; 显影刮刀：激光点焊</t>
    <phoneticPr fontId="1" type="noConversion"/>
  </si>
  <si>
    <t>A35P151:物料版本更新：F=&gt;G</t>
  </si>
  <si>
    <r>
      <rPr>
        <sz val="11"/>
        <color rgb="FF000000"/>
        <rFont val="等线"/>
        <family val="3"/>
        <charset val="134"/>
      </rPr>
      <t xml:space="preserve">丽江BOM：外壳系零件清单：
版本及名称区分纠正：
A31P015  	排纸压板：SF（黑）	   </t>
    </r>
    <r>
      <rPr>
        <b/>
        <sz val="11"/>
        <color rgb="FF000000"/>
        <rFont val="等线"/>
        <family val="3"/>
        <charset val="134"/>
      </rPr>
      <t xml:space="preserve">C→D
A41P015  	排纸压板：MF（黑）	   C→D
</t>
    </r>
  </si>
  <si>
    <t>A33P088 版本：A→B</t>
  </si>
  <si>
    <t>ECR D52207040  丽江用户手册P5S1A001&amp;驱动光盘P5E1A001印刷内容及刻录数据变更（自然切换）
  P5S1A001 用户手册（联想MIC）  版本B→C     
  P5E1A001 驱动光盘（联想MIC）  版本B→C</t>
  </si>
  <si>
    <t>V1.3 BOM审批发行</t>
  </si>
  <si>
    <t>丽江整机bom鼓粉盒的滑石粉 511Q5014 level 变更，变更到鼓粉盒下面</t>
  </si>
  <si>
    <t>ECR D52207053 丽江/领像 塑料袋印刷内容变更，同时PLM系统对应料号变更(自然切换)
   1.PE袋:SFP    A39D279 →P5D1A006
   2.PE袋:MFP    A49D279 →P5D1A007
   3.PE袋:ADF    B49D279 →P5D1A008</t>
  </si>
  <si>
    <t>1.丽江整机BOM
A34P122 版本由 D-&gt;E
A54P121 版本由 B-&gt;C
2.自研零售粉盒BOM
A34P122 版本由 D-&gt;E
A54P121 版本由 B-&gt;C</t>
  </si>
  <si>
    <t>ECR_D52209067:
纠错：删除电气系多余螺钉：121Q3061（2个）、111Q3081（7个）</t>
  </si>
  <si>
    <t>新增下记组件料号：
B8C1X002       本体构造系:丽江:总组立（不带WiFi）
B8C1X003       本体构造系_带ADF:丽江:总组立（不带WiFi）
BOM层别变更：
B8C1XB11       WiFi小组立由一级变为二级</t>
  </si>
  <si>
    <t xml:space="preserve">零件清单：
A14P054：名称修改 ：滑动轴承:转印辊:左 -&gt; 滑动轴承:转印辊:右 ，颜色：自然色-&gt;黑色
A14P055：名称修改 ：滑动轴承:转印辊:右 -&gt; 滑动轴承:转印辊:左 </t>
  </si>
  <si>
    <t>零件清单：
更新相关描述，之前没有带具体型号</t>
  </si>
  <si>
    <t xml:space="preserve">  </t>
  </si>
  <si>
    <t>增加组件号</t>
  </si>
  <si>
    <t>编码</t>
  </si>
  <si>
    <t>B8C1X006</t>
  </si>
  <si>
    <t>丽江电源板组件</t>
  </si>
  <si>
    <t>B8C1X007</t>
  </si>
  <si>
    <t>丽江主板组件SFP-LJ2320DN</t>
  </si>
  <si>
    <t>B8C1X008</t>
  </si>
  <si>
    <t>丽江主板组件SFP-G263DNS</t>
  </si>
  <si>
    <t>B8C1X009</t>
  </si>
  <si>
    <t>丽江主板组件MFP-M1520W Pro</t>
  </si>
  <si>
    <t>B8C1X010</t>
  </si>
  <si>
    <t>丽江主板组件MFP-M1520D Pro</t>
  </si>
  <si>
    <t>B8C1X011</t>
  </si>
  <si>
    <t>丽江主板组件MFP-M101DW Pro</t>
  </si>
  <si>
    <t>B8C1X012</t>
  </si>
  <si>
    <t>丽江主板组件MFP-M1688DW Pro</t>
  </si>
  <si>
    <t>B8C1X013</t>
  </si>
  <si>
    <t>丽江主板组件MFP-M7360DNW</t>
  </si>
  <si>
    <t>B8C1X014</t>
  </si>
  <si>
    <t>丽江主板组件MFP-M7360DNA</t>
  </si>
  <si>
    <t>B8C1X015</t>
  </si>
  <si>
    <t>丽江主板组件MFP-M200DW</t>
  </si>
  <si>
    <t>B8C1X016</t>
  </si>
  <si>
    <t>丽江主板组件MFP-M260DW</t>
  </si>
  <si>
    <t>B8C1X017</t>
  </si>
  <si>
    <t>丽江主板组件MFP-M7365DNA</t>
  </si>
  <si>
    <t>B8C1X018</t>
  </si>
  <si>
    <t>丽江主板组件MFP-GM265DN</t>
  </si>
  <si>
    <t>B8C1X019</t>
  </si>
  <si>
    <t>丽江主板组件MFP-GM266DNS</t>
  </si>
  <si>
    <t>B8C1X020</t>
  </si>
  <si>
    <t>丽江主板组件MFP-GM268DNAS</t>
  </si>
  <si>
    <t>B8C1X021</t>
  </si>
  <si>
    <t>丽江主板组件SFP-G336DN</t>
  </si>
  <si>
    <t>B8C1X022</t>
  </si>
  <si>
    <t>丽江主板组件SFP-G338DNS</t>
  </si>
  <si>
    <t>B8C1X023</t>
  </si>
  <si>
    <t>丽江主板组件MFP-GM337DN</t>
  </si>
  <si>
    <t>B8C1X024</t>
  </si>
  <si>
    <t>丽江主板组件MFP-GM339DNS</t>
  </si>
  <si>
    <t>B8C1X025</t>
  </si>
  <si>
    <t>丽江主板组件SFP-G2600DN</t>
  </si>
  <si>
    <t>B8C1X026</t>
  </si>
  <si>
    <t>丽江主板组件MFP-GM7650DNA</t>
  </si>
  <si>
    <t>B8C1X027</t>
  </si>
  <si>
    <t>丽江主板组件MFP-GM7650DN</t>
  </si>
  <si>
    <t>B8C1X028</t>
  </si>
  <si>
    <t>丽江主板组件SFP-G3300DN</t>
  </si>
  <si>
    <t>B8C1X029</t>
  </si>
  <si>
    <t>丽江主板组件MFP-GM8300DN</t>
  </si>
  <si>
    <t>B8C1X030</t>
  </si>
  <si>
    <t>丽江主板组件MFP-M100 Pro</t>
  </si>
  <si>
    <t>ECR.No.: D52208060  根据产线实际，以下标签纸所用碳带变更
     对象标签纸：A19Q037/A69D275/P3K1P001/STSD464　　　　　所使用碳带：515Q0002(碳带Ricoh B110A 幅110mm)→515Q0003(碳带Ricoh B110A 幅80mm)
   B9A1A042/43/44/45/46/47/48/49/50/51/52/53/54/55/56/57/58/59/60/61/62/63/64/65   AA→AB
   B9B1A049/50/51/52/53/54/55/56/57/58  A→B</t>
  </si>
  <si>
    <t>系统已更新</t>
  </si>
  <si>
    <t>V1.4 BOM上传PLM</t>
  </si>
  <si>
    <t>给纸，排纸，双面</t>
  </si>
  <si>
    <t>MFP及SFP 同步修改，导电油，C200(413Q4003)  1.5g→0.032g （分摊到给纸，排纸，双面）</t>
  </si>
  <si>
    <t xml:space="preserve">V1.5
</t>
    <phoneticPr fontId="1" type="noConversion"/>
  </si>
  <si>
    <t>丽江整机 BOM：
A14R007 追加二供厂商：威海大振
丽江自研零售硒鼓：
A14R007 追加二供厂商：威海大振</t>
  </si>
  <si>
    <t>LJ2320DN电源线A58E039打点被误删，已补齐打点</t>
  </si>
  <si>
    <t>1.ECR:D52207042   C环变更：A15S022=&gt;TSFS179
2.ECR:D52207042
C环变更：A15S022=&gt;TSFS179上级组件版本变更：AA=&gt;AB</t>
  </si>
  <si>
    <t>扫描ADF</t>
  </si>
  <si>
    <t>1. ADF层级调整，把下列4各零件放到B8A1X005下面，
E5L10020
E5L10021
E5S10001
E2C10008
2. 扫描ADF模组名称调整，以下料号所有名称后缀增加“，丽江”
B8A1X004
B8A1X005
B8A1X006
B8S1X033
B8S1X034
B8S1X035
B8S1X037
B8S1X036
B8S1X038</t>
  </si>
  <si>
    <t>D52208063：一品LSU二供马达导入</t>
  </si>
  <si>
    <t>整机BOM：
TSGD136 版本由 空-&gt;A
A14M011 版本由 B-&gt;C
A34P123 版本由 G-&gt;F
A14P051 版本由 C-&gt;B</t>
  </si>
  <si>
    <t>零售硒鼓：
L6G1D001 加工种类由：1-&gt;D
A34P123 版本由 G-&gt;F</t>
  </si>
  <si>
    <t>零售粉盒：
TSGD136 版本由 空-&gt;A
A14M011 版本由 B-&gt;C</t>
  </si>
  <si>
    <t>P5B1A047  加工种类由：Q-&gt;D</t>
  </si>
  <si>
    <t>P3G1P001  加工种类由：1-&gt;D</t>
  </si>
  <si>
    <t>错误纠正：A15P076版本A=&gt;B    B8F10A01版本AA=&gt;A
复制模导入前先取消珠海日工供应商A15P079</t>
  </si>
  <si>
    <t>丽江BOM：外壳件名称加后缀
A31P003	 上盖：SF：信创（黑）→   上盖：SF：信创（黑）：丽江
A41P003	 上盖：MF：信创（黑） → 上盖：MF：信创（黑）：丽江
L6K1PB01 上盖：SF：通用（白） → 上盖：SF：通用（白）  ：丽江
L6K1PB02 上盖：MF：通用（白）→  上盖：MF：通用（白） ：丽江
A51P016	  后盖（灰）                 →  后盖（灰） ：丽江
A31P016	  后盖（黑）                →   后盖（黑）：丽江
L6K1PB06 下盖：联想 信创（灰） →  下盖：联想 信创（灰）：丽江
L6K1PB07 下盖：联想 通用（白）→  下盖：联想 通用（白）：丽江
L6K1PB08 下盖：至像 信创（灰）→ 下盖：至像 信创（灰） ：丽江
L6K1PB09 下盖：至像 通用（白）→ 下盖：至像 通用（白）  ：丽江</t>
  </si>
  <si>
    <t>A33P088版本纠错（与现状对应）：A→B</t>
  </si>
  <si>
    <t>A33S096名称纠正（与图纸对应）：弹簧：遮光板：双面纵搬送 → 弹簧：遮挡片：排纸</t>
  </si>
  <si>
    <t>A33S088名称纠正（与图纸对应）：弹簧：滚轮：排纸 → 弹簧：排纸滚轮</t>
  </si>
  <si>
    <t>A33P099名称纠正（与图纸对应）：搬送板：水平：两面 → 双面：横搬送基板</t>
  </si>
  <si>
    <t xml:space="preserve">零售鼓盒试产料号-&gt;量产料号 </t>
  </si>
  <si>
    <t>零售粉盒试产料号-&gt;量产料号</t>
  </si>
  <si>
    <t>零件清单及零售粉盒bom：
43003017 名称：LT100 二支装-&gt;墨粉盒LT100
43003029 名称：LT230SH -&gt; 墨粉盒LT230SH
43003021 名称：LT260SH -&gt; 墨粉盒LT260SH
43003031 名称：LT330SH -&gt;墨粉盒LT330SH
43003098 名称：LT2620H-&gt;墨粉盒LT2620H
追加料号：43003252，43003253，43003254，43003255</t>
  </si>
  <si>
    <t>零件清单及零售鼓盒BOM：
追加料号：43003019 ，43003063，43003260，43003261，43003262
43003030 名称：LD230S-&gt;硒鼓LD230S
43003022 名称：LD260S-&gt;硒鼓LD260S
43003032 名称：LD330S-&gt;硒鼓LD330S
43003099 名称：LD2620-&gt;硒鼓LD2620</t>
  </si>
  <si>
    <t>电源板</t>
    <phoneticPr fontId="1" type="noConversion"/>
  </si>
  <si>
    <t>线材类除LSU,USB和电源线之外的线材放到电源板模组里</t>
  </si>
  <si>
    <t>以下物料调整层级：
411Q4001，412Q4002，413Q4003，511Q5013</t>
  </si>
  <si>
    <t>非量产的MIC机型的USB线使用泰山加磁环 TSEE276</t>
  </si>
  <si>
    <t>MFP</t>
  </si>
  <si>
    <t>SFP</t>
  </si>
  <si>
    <t>灰色部分代表不可编辑</t>
  </si>
  <si>
    <t>通用
联想
白</t>
  </si>
  <si>
    <t>通用
至像
白</t>
  </si>
  <si>
    <t>通用
联想
钛合灰</t>
  </si>
  <si>
    <t>MIC
联想
钛合灰</t>
  </si>
  <si>
    <t>MIC
至像
钛合灰</t>
  </si>
  <si>
    <t>MP</t>
  </si>
  <si>
    <t>未立项</t>
  </si>
  <si>
    <t>试产中</t>
  </si>
  <si>
    <t>试产整机料号</t>
  </si>
  <si>
    <t>量产整机料号</t>
  </si>
  <si>
    <t>26PPM</t>
  </si>
  <si>
    <t>新料号</t>
  </si>
  <si>
    <t>版
本</t>
  </si>
  <si>
    <t>M1520W Pro</t>
  </si>
  <si>
    <t xml:space="preserve">M1520D Pro </t>
  </si>
  <si>
    <t>M101DW Pro</t>
  </si>
  <si>
    <t>M1688DW Pro</t>
  </si>
  <si>
    <t>M200DW</t>
  </si>
  <si>
    <t>M260DW</t>
  </si>
  <si>
    <t>M100 Pro</t>
  </si>
  <si>
    <t>M7360DNW</t>
  </si>
  <si>
    <t>M7360DNA</t>
  </si>
  <si>
    <t>LJ2320DN</t>
  </si>
  <si>
    <t>G263DNS</t>
  </si>
  <si>
    <t>GM266DNS</t>
  </si>
  <si>
    <t>GM268DNAS</t>
  </si>
  <si>
    <t xml:space="preserve">GM265DN  </t>
  </si>
  <si>
    <t>M7365DNA</t>
  </si>
  <si>
    <t xml:space="preserve">G2600DN </t>
  </si>
  <si>
    <t>GM7650DNA</t>
  </si>
  <si>
    <t>GM7650DN</t>
  </si>
  <si>
    <t>领像/泰山
参考料号</t>
  </si>
  <si>
    <t>用
量
单
位</t>
    <phoneticPr fontId="10" type="noConversion"/>
  </si>
  <si>
    <t>Key part</t>
  </si>
  <si>
    <r>
      <rPr>
        <sz val="10"/>
        <rFont val="微软雅黑"/>
        <family val="2"/>
        <charset val="134"/>
      </rPr>
      <t>体积
(mm</t>
    </r>
    <r>
      <rPr>
        <vertAlign val="superscript"/>
        <sz val="10"/>
        <rFont val="微软雅黑"/>
        <family val="2"/>
        <charset val="134"/>
      </rPr>
      <t>3</t>
    </r>
    <r>
      <rPr>
        <sz val="10"/>
        <rFont val="微软雅黑"/>
        <family val="2"/>
        <charset val="134"/>
      </rPr>
      <t>)</t>
    </r>
  </si>
  <si>
    <t>质量
（g)</t>
  </si>
  <si>
    <t>材料
生产商</t>
  </si>
  <si>
    <t>本体构造系:带ADF:丽江:总组立（不带WiFi）</t>
  </si>
  <si>
    <t>111Q3081-S2</t>
  </si>
  <si>
    <t>A31M010</t>
    <phoneticPr fontId="1" type="noConversion"/>
  </si>
  <si>
    <t>111Q3101-S2</t>
  </si>
  <si>
    <t>611Q6002</t>
    <phoneticPr fontId="10" type="noConversion"/>
  </si>
  <si>
    <t>133Q4061-S2</t>
  </si>
  <si>
    <t>E5W10001</t>
  </si>
  <si>
    <t>暂时不变</t>
    <phoneticPr fontId="1" type="noConversion"/>
  </si>
  <si>
    <t>B8C1X032</t>
  </si>
  <si>
    <t>丽江电源板线束组件NON_DUP,NON_IDCHIP</t>
  </si>
  <si>
    <t>B8C1X033</t>
  </si>
  <si>
    <t>丽江电源板线束组件NON_WIFI,NON_IDCHIP</t>
  </si>
  <si>
    <t>B8C1X034</t>
  </si>
  <si>
    <t>丽江电源板线束组件NON_WIFI</t>
  </si>
  <si>
    <t>B8C1X035</t>
  </si>
  <si>
    <t>丽江电源板线束组件NON_IDCHIP</t>
  </si>
  <si>
    <t>B8C1X036</t>
  </si>
  <si>
    <t>丽江电源板线束组件NON_WIFI,NON_DUP,NON_IDCHIP</t>
  </si>
  <si>
    <t>E2C10001</t>
  </si>
  <si>
    <t>E2C10004</t>
  </si>
  <si>
    <t>佀本</t>
    <phoneticPr fontId="10" type="noConversion"/>
  </si>
  <si>
    <t>E</t>
    <phoneticPr fontId="10" type="noConversion"/>
  </si>
  <si>
    <t>E2C10007</t>
    <phoneticPr fontId="1" type="noConversion"/>
  </si>
  <si>
    <t>A38E259</t>
    <phoneticPr fontId="1" type="noConversion"/>
  </si>
  <si>
    <t>DVT2已用新料号</t>
    <phoneticPr fontId="1" type="noConversion"/>
  </si>
  <si>
    <t xml:space="preserve">D51X010-01   D51X010-11  D51X010-21  </t>
  </si>
  <si>
    <t>A31C001
A51C001</t>
  </si>
  <si>
    <t>L6C1PB02</t>
    <phoneticPr fontId="1" type="noConversion"/>
  </si>
  <si>
    <t>冯泉</t>
    <phoneticPr fontId="10" type="noConversion"/>
  </si>
  <si>
    <t>A31P002
A51P002</t>
  </si>
  <si>
    <t>A31P009</t>
    <phoneticPr fontId="10" type="noConversion"/>
  </si>
  <si>
    <t>A31P010</t>
    <phoneticPr fontId="10" type="noConversion"/>
  </si>
  <si>
    <t>A51P028</t>
    <phoneticPr fontId="10" type="noConversion"/>
  </si>
  <si>
    <t>A31P005</t>
    <phoneticPr fontId="10" type="noConversion"/>
  </si>
  <si>
    <t>A16E013</t>
    <phoneticPr fontId="10" type="noConversion"/>
  </si>
  <si>
    <t>A41C001  A31C002</t>
  </si>
  <si>
    <t>A41P003</t>
    <phoneticPr fontId="10" type="noConversion"/>
  </si>
  <si>
    <t>A41P004</t>
    <phoneticPr fontId="10" type="noConversion"/>
  </si>
  <si>
    <t>新增料号</t>
  </si>
  <si>
    <t>A32M032</t>
    <phoneticPr fontId="10" type="noConversion"/>
  </si>
  <si>
    <t>A32C033</t>
    <phoneticPr fontId="10" type="noConversion"/>
  </si>
  <si>
    <t>A32M031</t>
    <phoneticPr fontId="10" type="noConversion"/>
  </si>
  <si>
    <t>A32P037</t>
    <phoneticPr fontId="10" type="noConversion"/>
  </si>
  <si>
    <t>A32P054</t>
    <phoneticPr fontId="10" type="noConversion"/>
  </si>
  <si>
    <t>E2C10002</t>
  </si>
  <si>
    <t>PCU：同捆：总组立:LDT100</t>
  </si>
  <si>
    <t xml:space="preserve">PCU：同捆：总组立LDT230SH </t>
  </si>
  <si>
    <t>PCU：同捆：总组立LDT2620</t>
  </si>
  <si>
    <t>PCU：同捆：总组立LDT260SH G26X</t>
  </si>
  <si>
    <t>新追加</t>
  </si>
  <si>
    <t>PCU：同捆：总组立GDT1000</t>
  </si>
  <si>
    <t>PCU：同捆：总组立GDT2600</t>
  </si>
  <si>
    <t>B8G1X075</t>
    <phoneticPr fontId="1" type="noConversion"/>
  </si>
  <si>
    <t>粉盒模组：组立：LT100SJA</t>
  </si>
  <si>
    <t>粉盒模组：组立：LT230SHSJ</t>
  </si>
  <si>
    <t>粉盒模组：组立：LT2620HSJ</t>
  </si>
  <si>
    <t>A54X123</t>
    <phoneticPr fontId="10" type="noConversion"/>
  </si>
  <si>
    <t>粉盒模组：组立：LT260SHSJ</t>
  </si>
  <si>
    <t>B8G1X040</t>
    <phoneticPr fontId="10" type="noConversion"/>
  </si>
  <si>
    <t>粉盒模组：组立：GT1000SJ</t>
  </si>
  <si>
    <t>B8G1X041</t>
    <phoneticPr fontId="10" type="noConversion"/>
  </si>
  <si>
    <t>粉盒模组：组立：GT2600SJ</t>
  </si>
  <si>
    <t>粉盒模组：组立：LT100SJB</t>
  </si>
  <si>
    <t>411Q4001</t>
    <phoneticPr fontId="1" type="noConversion"/>
  </si>
  <si>
    <t>TSGD134</t>
    <phoneticPr fontId="1" type="noConversion"/>
  </si>
  <si>
    <t>p</t>
    <phoneticPr fontId="10" type="noConversion"/>
  </si>
  <si>
    <t>A14R005</t>
    <phoneticPr fontId="10" type="noConversion"/>
  </si>
  <si>
    <t>TSGD136</t>
    <phoneticPr fontId="1" type="noConversion"/>
  </si>
  <si>
    <t>B8G1X071</t>
  </si>
  <si>
    <t>B8G1X072</t>
  </si>
  <si>
    <t>A34P121</t>
    <phoneticPr fontId="1" type="noConversion"/>
  </si>
  <si>
    <t>A54P121</t>
    <phoneticPr fontId="1" type="noConversion"/>
  </si>
  <si>
    <t>B8G1X073</t>
  </si>
  <si>
    <t>A14Q010</t>
    <phoneticPr fontId="1" type="noConversion"/>
  </si>
  <si>
    <t>A54X127</t>
    <phoneticPr fontId="10" type="noConversion"/>
  </si>
  <si>
    <t>A54X136</t>
    <phoneticPr fontId="10" type="noConversion"/>
  </si>
  <si>
    <t>A54X128</t>
    <phoneticPr fontId="10" type="noConversion"/>
  </si>
  <si>
    <t>B8G1X043</t>
    <phoneticPr fontId="10" type="noConversion"/>
  </si>
  <si>
    <t>B8G1X044</t>
    <phoneticPr fontId="10" type="noConversion"/>
  </si>
  <si>
    <t>L6G1D001</t>
    <phoneticPr fontId="1" type="noConversion"/>
  </si>
  <si>
    <t>A14R001</t>
    <phoneticPr fontId="1" type="noConversion"/>
  </si>
  <si>
    <t>A34M001</t>
    <phoneticPr fontId="1" type="noConversion"/>
  </si>
  <si>
    <t>A14P055</t>
    <phoneticPr fontId="1" type="noConversion"/>
  </si>
  <si>
    <t>使用新料号与泰山共用</t>
  </si>
  <si>
    <t>与泰山共用</t>
  </si>
  <si>
    <t>A33P065</t>
    <phoneticPr fontId="10" type="noConversion"/>
  </si>
  <si>
    <t>A33P066</t>
    <phoneticPr fontId="10" type="noConversion"/>
  </si>
  <si>
    <t>A33P067</t>
    <phoneticPr fontId="10" type="noConversion"/>
  </si>
  <si>
    <t>A33P069</t>
    <phoneticPr fontId="10" type="noConversion"/>
  </si>
  <si>
    <t>泰山共用</t>
  </si>
  <si>
    <t>泰山共用</t>
    <phoneticPr fontId="1" type="noConversion"/>
  </si>
  <si>
    <t>维持原料号</t>
    <phoneticPr fontId="1" type="noConversion"/>
  </si>
  <si>
    <t>DVT2已用新料号</t>
  </si>
  <si>
    <t>E5L10020</t>
  </si>
  <si>
    <t>E5S10001</t>
  </si>
  <si>
    <t>E2C10008</t>
  </si>
  <si>
    <t>A33R086-S2</t>
  </si>
  <si>
    <t>D55X151</t>
  </si>
  <si>
    <t>D55X152</t>
  </si>
  <si>
    <t>114Q3101-S2</t>
  </si>
  <si>
    <t>D55X156</t>
  </si>
  <si>
    <t>D55X160</t>
  </si>
  <si>
    <t>132Q3052</t>
    <phoneticPr fontId="10" type="noConversion"/>
  </si>
  <si>
    <t>D55M154
A15M030</t>
  </si>
  <si>
    <t>D55X161</t>
  </si>
  <si>
    <t>D55X157</t>
  </si>
  <si>
    <t>D55X503</t>
  </si>
  <si>
    <t>D55X159</t>
  </si>
  <si>
    <t>D55M151
A35M154</t>
  </si>
  <si>
    <t>D55M152
A15M002</t>
  </si>
  <si>
    <t>D55T153
TSFT160</t>
  </si>
  <si>
    <t>B8C1X007</t>
    <phoneticPr fontId="1" type="noConversion"/>
  </si>
  <si>
    <t>E5C10047</t>
  </si>
  <si>
    <t>B8C1X008</t>
    <phoneticPr fontId="1" type="noConversion"/>
  </si>
  <si>
    <t>E5C10050</t>
    <phoneticPr fontId="1" type="noConversion"/>
  </si>
  <si>
    <t>E5C10051</t>
    <phoneticPr fontId="1" type="noConversion"/>
  </si>
  <si>
    <t>B8C1X010</t>
    <phoneticPr fontId="1" type="noConversion"/>
  </si>
  <si>
    <t>E5C10054</t>
    <phoneticPr fontId="1" type="noConversion"/>
  </si>
  <si>
    <t>E5C10055</t>
    <phoneticPr fontId="1" type="noConversion"/>
  </si>
  <si>
    <t>B8C1X012</t>
    <phoneticPr fontId="1" type="noConversion"/>
  </si>
  <si>
    <t>E5C10058</t>
    <phoneticPr fontId="1" type="noConversion"/>
  </si>
  <si>
    <t>E5C10059</t>
    <phoneticPr fontId="1" type="noConversion"/>
  </si>
  <si>
    <t>B8C1X014</t>
    <phoneticPr fontId="1" type="noConversion"/>
  </si>
  <si>
    <t>E5C10062</t>
    <phoneticPr fontId="1" type="noConversion"/>
  </si>
  <si>
    <t>E5C10063</t>
    <phoneticPr fontId="1" type="noConversion"/>
  </si>
  <si>
    <t>B8C1X016</t>
    <phoneticPr fontId="1" type="noConversion"/>
  </si>
  <si>
    <t>E5C10066</t>
    <phoneticPr fontId="1" type="noConversion"/>
  </si>
  <si>
    <t>E5C10067</t>
    <phoneticPr fontId="1" type="noConversion"/>
  </si>
  <si>
    <t>B8C1X018</t>
    <phoneticPr fontId="1" type="noConversion"/>
  </si>
  <si>
    <t>E5C10070</t>
    <phoneticPr fontId="1" type="noConversion"/>
  </si>
  <si>
    <t>E5C10071</t>
    <phoneticPr fontId="1" type="noConversion"/>
  </si>
  <si>
    <t>B8C1X020</t>
    <phoneticPr fontId="1" type="noConversion"/>
  </si>
  <si>
    <t>B8C1X025</t>
    <phoneticPr fontId="1" type="noConversion"/>
  </si>
  <si>
    <t>E5C10084</t>
    <phoneticPr fontId="1" type="noConversion"/>
  </si>
  <si>
    <t>E5C10085</t>
    <phoneticPr fontId="1" type="noConversion"/>
  </si>
  <si>
    <t>B8C1X027</t>
    <phoneticPr fontId="1" type="noConversion"/>
  </si>
  <si>
    <t>E5C10088</t>
    <phoneticPr fontId="1" type="noConversion"/>
  </si>
  <si>
    <t>E5C10093</t>
    <phoneticPr fontId="1" type="noConversion"/>
  </si>
  <si>
    <t>B39D403</t>
    <phoneticPr fontId="1" type="noConversion"/>
  </si>
  <si>
    <t>D69X413</t>
    <phoneticPr fontId="1" type="noConversion"/>
  </si>
  <si>
    <t>包装箱内资料组件：2C</t>
  </si>
  <si>
    <t>B9A1A081</t>
  </si>
  <si>
    <t>包装箱内资料组件：MIC</t>
  </si>
  <si>
    <t>B39Q400</t>
    <phoneticPr fontId="1" type="noConversion"/>
  </si>
  <si>
    <t>A39D288</t>
    <phoneticPr fontId="1" type="noConversion"/>
  </si>
  <si>
    <t>A39D280</t>
    <phoneticPr fontId="1" type="noConversion"/>
  </si>
  <si>
    <t>安全信息（通用）</t>
  </si>
  <si>
    <t>安全信息（MIC）</t>
  </si>
  <si>
    <t>A69D279-S2</t>
  </si>
  <si>
    <t>D69X414</t>
    <phoneticPr fontId="1" type="noConversion"/>
  </si>
  <si>
    <t>D59X404</t>
    <phoneticPr fontId="1" type="noConversion"/>
  </si>
  <si>
    <t>D69X422</t>
    <phoneticPr fontId="1" type="noConversion"/>
  </si>
  <si>
    <t>A19D028</t>
    <phoneticPr fontId="10" type="noConversion"/>
  </si>
  <si>
    <t>105*25</t>
  </si>
  <si>
    <t>哑银</t>
  </si>
  <si>
    <t>A69D273-S2</t>
    <phoneticPr fontId="10" type="noConversion"/>
  </si>
  <si>
    <t>m</t>
    <phoneticPr fontId="10" type="noConversion"/>
  </si>
  <si>
    <t>使用新料号 ECR 2207053</t>
  </si>
  <si>
    <t>480*401*405</t>
  </si>
  <si>
    <t>478*438*459</t>
  </si>
  <si>
    <t>整机外箱：SFP系列(至像)</t>
  </si>
  <si>
    <t>整机外箱：MFP系列(至像)</t>
  </si>
  <si>
    <t>整机外箱：ADF系列(至像)</t>
  </si>
  <si>
    <t>D69D423</t>
    <phoneticPr fontId="1" type="noConversion"/>
  </si>
  <si>
    <t>中国能效标贴：M1520Wpro</t>
  </si>
  <si>
    <t>D69X426</t>
    <phoneticPr fontId="1" type="noConversion"/>
  </si>
  <si>
    <t>D59X406</t>
    <phoneticPr fontId="1" type="noConversion"/>
  </si>
  <si>
    <t>A69D275</t>
    <phoneticPr fontId="10" type="noConversion"/>
  </si>
  <si>
    <t>A69D280-S2</t>
  </si>
  <si>
    <t>1240*980*120</t>
  </si>
  <si>
    <t>1100*1000*120</t>
  </si>
  <si>
    <t>D69D436</t>
    <phoneticPr fontId="10" type="noConversion"/>
  </si>
  <si>
    <t>1200*950*5</t>
  </si>
  <si>
    <t>D59D413</t>
    <phoneticPr fontId="10" type="noConversion"/>
  </si>
  <si>
    <t>1050*950*5</t>
  </si>
  <si>
    <t>A39D318</t>
    <phoneticPr fontId="10" type="noConversion"/>
  </si>
  <si>
    <t>A39D318</t>
    <phoneticPr fontId="1" type="noConversion"/>
  </si>
  <si>
    <t>（50+50）*5*820</t>
  </si>
  <si>
    <t>（50+50）*5*1080</t>
  </si>
  <si>
    <t>（50+50）*5*765</t>
  </si>
  <si>
    <t>A19D403</t>
    <phoneticPr fontId="10" type="noConversion"/>
  </si>
  <si>
    <t>0.7±0.1</t>
  </si>
  <si>
    <t>221Q1632</t>
    <phoneticPr fontId="1" type="noConversion"/>
  </si>
  <si>
    <t>28*18*5</t>
  </si>
  <si>
    <t>银色</t>
  </si>
  <si>
    <t>镀锌板</t>
  </si>
  <si>
    <r>
      <rPr>
        <sz val="10"/>
        <color rgb="FF000000"/>
        <rFont val="微软雅黑"/>
        <family val="2"/>
        <charset val="134"/>
      </rPr>
      <t xml:space="preserve">43003099（量产）/ </t>
    </r>
    <r>
      <rPr>
        <sz val="10"/>
        <color rgb="FF0000FF"/>
        <rFont val="微软雅黑"/>
        <family val="2"/>
        <charset val="134"/>
      </rPr>
      <t>43003103（试产）</t>
    </r>
    <r>
      <rPr>
        <sz val="10"/>
        <color rgb="FF000000"/>
        <rFont val="微软雅黑"/>
        <family val="2"/>
        <charset val="134"/>
      </rPr>
      <t>硒鼓LD2620   (适用于G263DNS、GM266DNS、GM268DNAS)</t>
    </r>
  </si>
  <si>
    <r>
      <rPr>
        <sz val="10"/>
        <color rgb="FF000000"/>
        <rFont val="微软雅黑"/>
        <family val="2"/>
        <charset val="134"/>
      </rPr>
      <t xml:space="preserve">43003032 （量产）/ </t>
    </r>
    <r>
      <rPr>
        <sz val="10"/>
        <color rgb="FF0000FF"/>
        <rFont val="微软雅黑"/>
        <family val="2"/>
        <charset val="134"/>
      </rPr>
      <t>43003289（试产）</t>
    </r>
    <r>
      <rPr>
        <sz val="10"/>
        <color rgb="FF000000"/>
        <rFont val="微软雅黑"/>
        <family val="2"/>
        <charset val="134"/>
      </rPr>
      <t xml:space="preserve"> 硒鼓LD330S （适用于G336DN、GM337DN）</t>
    </r>
  </si>
  <si>
    <r>
      <rPr>
        <sz val="10"/>
        <color rgb="FF000000"/>
        <rFont val="微软雅黑"/>
        <family val="2"/>
        <charset val="134"/>
      </rPr>
      <t xml:space="preserve">43003022（量产）/ </t>
    </r>
    <r>
      <rPr>
        <sz val="10"/>
        <color rgb="FF0000FF"/>
        <rFont val="微软雅黑"/>
        <family val="2"/>
        <charset val="134"/>
      </rPr>
      <t xml:space="preserve">43003287（试产） </t>
    </r>
    <r>
      <rPr>
        <sz val="10"/>
        <color rgb="FF000000"/>
        <rFont val="微软雅黑"/>
        <family val="2"/>
        <charset val="134"/>
      </rPr>
      <t>硒鼓LD260S （适用于G262DN、GM265DN）</t>
    </r>
  </si>
  <si>
    <r>
      <rPr>
        <sz val="10"/>
        <color rgb="FF000000"/>
        <rFont val="微软雅黑"/>
        <family val="2"/>
        <charset val="134"/>
      </rPr>
      <t xml:space="preserve">43003030（量产）/  </t>
    </r>
    <r>
      <rPr>
        <sz val="10"/>
        <color rgb="FF0000FF"/>
        <rFont val="微软雅黑"/>
        <family val="2"/>
        <charset val="134"/>
      </rPr>
      <t>43003286（试产）</t>
    </r>
    <r>
      <rPr>
        <sz val="10"/>
        <color rgb="FF000000"/>
        <rFont val="微软雅黑"/>
        <family val="2"/>
        <charset val="134"/>
      </rPr>
      <t>硒鼓LD230S （适用于 LJ2310N/LJ2320DN/LJ2320DN/M7365DNA）</t>
    </r>
  </si>
  <si>
    <r>
      <rPr>
        <sz val="10"/>
        <color rgb="FF000000"/>
        <rFont val="微软雅黑"/>
        <family val="2"/>
        <charset val="134"/>
      </rPr>
      <t xml:space="preserve">43003019（量产）/  </t>
    </r>
    <r>
      <rPr>
        <sz val="10"/>
        <color rgb="FF0000FF"/>
        <rFont val="微软雅黑"/>
        <family val="2"/>
        <charset val="134"/>
      </rPr>
      <t>43003285（试产）</t>
    </r>
    <r>
      <rPr>
        <sz val="10"/>
        <color rgb="FF000000"/>
        <rFont val="微软雅黑"/>
        <family val="2"/>
        <charset val="134"/>
      </rPr>
      <t>硒鼓LD100   （适用于L100/L100D/L100W/L100DW/M100/ M100 Pro/M100D/M100W/M101/M101W/M101DW/M102/M102W/M1520D/M1520W/M1688W/M1688DW/M1520W Pro/M1520D Pro/M101DW Pro/M1688DW Pro/M7360DNW/M7360DNA）</t>
    </r>
  </si>
  <si>
    <r>
      <rPr>
        <sz val="10"/>
        <color rgb="FF000000"/>
        <rFont val="微软雅黑"/>
        <family val="2"/>
        <charset val="134"/>
      </rPr>
      <t xml:space="preserve">43003063（量产）/  </t>
    </r>
    <r>
      <rPr>
        <sz val="10"/>
        <color rgb="FF0000FF"/>
        <rFont val="微软雅黑"/>
        <family val="2"/>
        <charset val="134"/>
      </rPr>
      <t>43003069（试产）</t>
    </r>
    <r>
      <rPr>
        <sz val="10"/>
        <color rgb="FF000000"/>
        <rFont val="微软雅黑"/>
        <family val="2"/>
        <charset val="134"/>
      </rPr>
      <t>硒鼓LD3320（适用于G34/GM34系列/G338DNS/GM339DNS）</t>
    </r>
  </si>
  <si>
    <r>
      <rPr>
        <sz val="10"/>
        <color rgb="FF000000"/>
        <rFont val="微软雅黑"/>
        <family val="2"/>
        <charset val="134"/>
      </rPr>
      <t xml:space="preserve">43003260（量产） / </t>
    </r>
    <r>
      <rPr>
        <sz val="10"/>
        <color rgb="FF0000FF"/>
        <rFont val="微软雅黑"/>
        <family val="2"/>
        <charset val="134"/>
      </rPr>
      <t>43003263（试产）</t>
    </r>
    <r>
      <rPr>
        <sz val="10"/>
        <color rgb="FF000000"/>
        <rFont val="微软雅黑"/>
        <family val="2"/>
        <charset val="134"/>
      </rPr>
      <t xml:space="preserve"> 硒鼓GD1000 （适用于M200W/M260DW）</t>
    </r>
  </si>
  <si>
    <r>
      <rPr>
        <sz val="10"/>
        <color rgb="FF000000"/>
        <rFont val="微软雅黑"/>
        <family val="2"/>
        <charset val="134"/>
      </rPr>
      <t xml:space="preserve">43003261（量产）/ </t>
    </r>
    <r>
      <rPr>
        <sz val="10"/>
        <color rgb="FF0000FF"/>
        <rFont val="微软雅黑"/>
        <family val="2"/>
        <charset val="134"/>
      </rPr>
      <t>43003264（试产）</t>
    </r>
    <r>
      <rPr>
        <sz val="10"/>
        <color rgb="FF000000"/>
        <rFont val="微软雅黑"/>
        <family val="2"/>
        <charset val="134"/>
      </rPr>
      <t xml:space="preserve"> 硒鼓GD2600（适用于G2600DN/GM7650DNA/GM7650DN）</t>
    </r>
  </si>
  <si>
    <r>
      <rPr>
        <sz val="10"/>
        <color rgb="FF000000"/>
        <rFont val="微软雅黑"/>
        <family val="2"/>
        <charset val="134"/>
      </rPr>
      <t xml:space="preserve">43003262（量产）/ </t>
    </r>
    <r>
      <rPr>
        <sz val="10"/>
        <color rgb="FF0000FF"/>
        <rFont val="微软雅黑"/>
        <family val="2"/>
        <charset val="134"/>
      </rPr>
      <t>43003265（试产）</t>
    </r>
    <r>
      <rPr>
        <sz val="10"/>
        <color rgb="FF000000"/>
        <rFont val="微软雅黑"/>
        <family val="2"/>
        <charset val="134"/>
      </rPr>
      <t xml:space="preserve"> 硒鼓GD3300（适用于G3300DN/GM8300DN）</t>
    </r>
  </si>
  <si>
    <t>LD100
联想
通用</t>
  </si>
  <si>
    <t>LD230S
联想
MIC</t>
  </si>
  <si>
    <t>LD260S
联想
MIC</t>
  </si>
  <si>
    <t>LD330S
联想
MIC</t>
  </si>
  <si>
    <t>LD2620
联想
MIC</t>
  </si>
  <si>
    <t>LD3320
联想
MIC</t>
  </si>
  <si>
    <t>GD1000
至像
通用</t>
  </si>
  <si>
    <t>GD2600
至像
MIC</t>
  </si>
  <si>
    <t>GD3300
至像
MIC</t>
  </si>
  <si>
    <t>每台
個数</t>
  </si>
  <si>
    <t>零件单位</t>
  </si>
  <si>
    <t>43003019</t>
    <phoneticPr fontId="1" type="noConversion"/>
  </si>
  <si>
    <t>43003030</t>
  </si>
  <si>
    <t>43003022</t>
  </si>
  <si>
    <t>43003032</t>
  </si>
  <si>
    <t>43003099</t>
  </si>
  <si>
    <t>43003063</t>
  </si>
  <si>
    <t>43003260</t>
  </si>
  <si>
    <t>43003261</t>
  </si>
  <si>
    <t>43003262</t>
  </si>
  <si>
    <t>新追加</t>
    <phoneticPr fontId="1" type="noConversion"/>
  </si>
  <si>
    <t>511Q5013</t>
    <phoneticPr fontId="10" type="noConversion"/>
  </si>
  <si>
    <t>511Q5014</t>
    <phoneticPr fontId="10" type="noConversion"/>
  </si>
  <si>
    <t>A14R007-S1</t>
    <phoneticPr fontId="10" type="noConversion"/>
  </si>
  <si>
    <t>去掉后缀</t>
  </si>
  <si>
    <t>L6G1D001</t>
    <phoneticPr fontId="10" type="noConversion"/>
  </si>
  <si>
    <t>A34P124</t>
    <phoneticPr fontId="10" type="noConversion"/>
  </si>
  <si>
    <t>A14C004-S1</t>
    <phoneticPr fontId="10" type="noConversion"/>
  </si>
  <si>
    <t>ECR D52207041</t>
  </si>
  <si>
    <t>A69D280</t>
  </si>
  <si>
    <t>A69D279</t>
  </si>
  <si>
    <r>
      <rPr>
        <sz val="10"/>
        <color rgb="FF000000"/>
        <rFont val="微软雅黑"/>
        <family val="2"/>
        <charset val="134"/>
      </rPr>
      <t xml:space="preserve">43003098 墨粉盒LT2620H   (适用于G263DNS、GM266DNS、GM268DNAS) - 量产 /  </t>
    </r>
    <r>
      <rPr>
        <sz val="10"/>
        <color rgb="FF0000FF"/>
        <rFont val="微软雅黑"/>
        <family val="2"/>
        <charset val="134"/>
      </rPr>
      <t>43003102 墨粉盒LT2620H   (适用于G263DNS、GM266DNS、GM268DNAS) - 试产</t>
    </r>
  </si>
  <si>
    <r>
      <rPr>
        <sz val="10"/>
        <color rgb="FF000000"/>
        <rFont val="微软雅黑"/>
        <family val="2"/>
        <charset val="134"/>
      </rPr>
      <t xml:space="preserve">43003031 墨粉盒LT330SH （适用于G336DN、GM337DN）- 量产 / </t>
    </r>
    <r>
      <rPr>
        <sz val="10"/>
        <color rgb="FF0000FF"/>
        <rFont val="微软雅黑"/>
        <family val="2"/>
        <charset val="134"/>
      </rPr>
      <t>43003288 墨粉盒LT330SH （适用于G336DN、GM337DN）- 试产</t>
    </r>
  </si>
  <si>
    <r>
      <rPr>
        <sz val="10"/>
        <color rgb="FF000000"/>
        <rFont val="微软雅黑"/>
        <family val="2"/>
        <charset val="134"/>
      </rPr>
      <t xml:space="preserve">43003021 墨粉盒LT260SH （适用于G262DN、GM265DN）- 量产 / </t>
    </r>
    <r>
      <rPr>
        <sz val="10"/>
        <color rgb="FF0000FF"/>
        <rFont val="微软雅黑"/>
        <family val="2"/>
        <charset val="134"/>
      </rPr>
      <t>43003284  墨粉盒LT260SH （适用于G262DN、GM265DN）- 试产</t>
    </r>
  </si>
  <si>
    <r>
      <rPr>
        <sz val="10"/>
        <color rgb="FF000000"/>
        <rFont val="微软雅黑"/>
        <family val="2"/>
        <charset val="134"/>
      </rPr>
      <t xml:space="preserve">43003029 墨粉盒LT230SH （适用于LJ2310N/LJ2320DN/LJ2320DN/M7365DNA）- 量产 / </t>
    </r>
    <r>
      <rPr>
        <sz val="10"/>
        <color rgb="FF0000FF"/>
        <rFont val="微软雅黑"/>
        <family val="2"/>
        <charset val="134"/>
      </rPr>
      <t>43003283 墨粉盒LT230SH （适用于LJ2310N/LJ2320DN/LJ2320DN/M7365DNA）- 试产</t>
    </r>
  </si>
  <si>
    <r>
      <rPr>
        <sz val="10"/>
        <color rgb="FF000000"/>
        <rFont val="微软雅黑"/>
        <family val="2"/>
        <charset val="134"/>
      </rPr>
      <t xml:space="preserve">43003017 墨粉盒LT100    （适用于L100/M100/ M100 Pro/M101/M102系列产品及M7360DNA）- 量产 / </t>
    </r>
    <r>
      <rPr>
        <sz val="10"/>
        <color rgb="FF0000FF"/>
        <rFont val="微软雅黑"/>
        <family val="2"/>
        <charset val="134"/>
      </rPr>
      <t>43003282 墨粉盒LT100     （适用于L100/M100/ M100 Pro/M101/M102系列产品及M7360DNA）-试产</t>
    </r>
  </si>
  <si>
    <r>
      <rPr>
        <sz val="10"/>
        <color rgb="FF000000"/>
        <rFont val="微软雅黑"/>
        <family val="2"/>
        <charset val="134"/>
      </rPr>
      <t>43003252 墨粉GT1000    （适用于M200W/M260DW）- 量产</t>
    </r>
    <r>
      <rPr>
        <sz val="10"/>
        <color rgb="FF0000FF"/>
        <rFont val="微软雅黑"/>
        <family val="2"/>
        <charset val="134"/>
      </rPr>
      <t xml:space="preserve"> / 43003256 墨粉GT1000（适用于M200W/M260DW）-试产</t>
    </r>
  </si>
  <si>
    <r>
      <rPr>
        <sz val="10"/>
        <color rgb="FF000000"/>
        <rFont val="微软雅黑"/>
        <family val="2"/>
        <charset val="134"/>
      </rPr>
      <t>43003254 墨粉GT2600   （适用于G2600DN/GM7650DNA/GM7650DN）-量产</t>
    </r>
    <r>
      <rPr>
        <sz val="10"/>
        <color rgb="FF0000FF"/>
        <rFont val="微软雅黑"/>
        <family val="2"/>
        <charset val="134"/>
      </rPr>
      <t xml:space="preserve"> / 43003257 墨粉GT2600（适用于G2600DN/GM7650DNA/GM7650DN）-试产</t>
    </r>
  </si>
  <si>
    <r>
      <rPr>
        <sz val="10"/>
        <color rgb="FF000000"/>
        <rFont val="微软雅黑"/>
        <family val="2"/>
        <charset val="134"/>
      </rPr>
      <t>43003255 墨粉GT3300  （适用于G3300DN/GM8300DN）-量产</t>
    </r>
    <r>
      <rPr>
        <sz val="10"/>
        <color rgb="FF0000FF"/>
        <rFont val="微软雅黑"/>
        <family val="2"/>
        <charset val="134"/>
      </rPr>
      <t xml:space="preserve"> / 43003258 墨粉GT3300（适用于G3300DN/GM8300DN）-试产</t>
    </r>
  </si>
  <si>
    <r>
      <rPr>
        <sz val="10"/>
        <color rgb="FF000000"/>
        <rFont val="微软雅黑"/>
        <family val="2"/>
        <charset val="134"/>
      </rPr>
      <t>43003253 墨粉LT3320SH（适用于G338DNS/GM339DNS）-量产</t>
    </r>
    <r>
      <rPr>
        <sz val="10"/>
        <color rgb="FF0000FF"/>
        <rFont val="微软雅黑"/>
        <family val="2"/>
        <charset val="134"/>
      </rPr>
      <t xml:space="preserve"> / 43003259 墨粉LT3320SH（适用于G338DNS/GM339DNS）-试产</t>
    </r>
  </si>
  <si>
    <t>LT100
通用</t>
    <phoneticPr fontId="10" type="noConversion"/>
  </si>
  <si>
    <t>LT230SH
MIC</t>
    <phoneticPr fontId="10" type="noConversion"/>
  </si>
  <si>
    <t>LT260SH
MIC</t>
    <phoneticPr fontId="10" type="noConversion"/>
  </si>
  <si>
    <t>LT330SH
MIC</t>
    <phoneticPr fontId="10" type="noConversion"/>
  </si>
  <si>
    <t>LT2620H
MIC</t>
    <phoneticPr fontId="10" type="noConversion"/>
  </si>
  <si>
    <t>LT3320SH
MIC</t>
    <phoneticPr fontId="10" type="noConversion"/>
  </si>
  <si>
    <t>GT1000
通用</t>
    <phoneticPr fontId="10" type="noConversion"/>
  </si>
  <si>
    <t>GT2600
MIC</t>
    <phoneticPr fontId="10" type="noConversion"/>
  </si>
  <si>
    <t>GT3300
MIC</t>
    <phoneticPr fontId="10" type="noConversion"/>
  </si>
  <si>
    <t>供应商料号</t>
  </si>
  <si>
    <t>43003017</t>
  </si>
  <si>
    <t>43003252</t>
  </si>
  <si>
    <t>A34X122</t>
    <phoneticPr fontId="1" type="noConversion"/>
  </si>
  <si>
    <t>A14R005</t>
    <phoneticPr fontId="1" type="noConversion"/>
  </si>
  <si>
    <t>C</t>
    <phoneticPr fontId="10" type="noConversion"/>
  </si>
  <si>
    <t>A14M011-S1</t>
    <phoneticPr fontId="10" type="noConversion"/>
  </si>
  <si>
    <t>A14R006</t>
    <phoneticPr fontId="1" type="noConversion"/>
  </si>
  <si>
    <t>43003029</t>
  </si>
  <si>
    <t>43003021</t>
  </si>
  <si>
    <t>43003031</t>
  </si>
  <si>
    <t>43003098</t>
  </si>
  <si>
    <t>43003253</t>
  </si>
  <si>
    <t>43003254</t>
  </si>
  <si>
    <t>43003255</t>
  </si>
  <si>
    <t>粉盒模组：组立：LT330SHSJ</t>
  </si>
  <si>
    <t>粉盒模组：组立：LT3320SHSJ</t>
  </si>
  <si>
    <t>DVT2已新取号</t>
    <phoneticPr fontId="1" type="noConversion"/>
  </si>
  <si>
    <t>粉盒模组：组立：GT3300SJ</t>
  </si>
  <si>
    <t>联想料号（各种用油总代号、具体油型号在供应商列写明）</t>
  </si>
  <si>
    <t>联想料号（指定用油料号）</t>
  </si>
  <si>
    <t>牌号</t>
  </si>
  <si>
    <t>供应商</t>
  </si>
  <si>
    <t>411Q4000</t>
  </si>
  <si>
    <t>CL-901H</t>
  </si>
  <si>
    <t>EM-50L</t>
  </si>
  <si>
    <t>411Q4003(TSSQ362)</t>
  </si>
  <si>
    <t>新亚与达</t>
  </si>
  <si>
    <t>412Q4000</t>
  </si>
  <si>
    <t>DO 710(L4)</t>
  </si>
  <si>
    <t>导电油</t>
  </si>
  <si>
    <t>413Q4000</t>
  </si>
  <si>
    <t>KS-660</t>
  </si>
  <si>
    <t>GE-676</t>
  </si>
  <si>
    <t>C200</t>
  </si>
  <si>
    <t>耐高温润滑油</t>
  </si>
  <si>
    <t>414Q4000</t>
  </si>
  <si>
    <t>S552R</t>
  </si>
  <si>
    <t>CF1501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</si>
</sst>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0\)"/>
    <numFmt numFmtId="177" formatCode="0_);[Red]\(0\)"/>
    <numFmt numFmtId="178" formatCode="0.00_ "/>
  </numFmts>
  <fonts count="97">
    <font>
      <sz val="11"/>
      <color theme="1"/>
      <name val="等线"/>
      <family val="2"/>
      <charset val="134"/>
      <scheme val="minor"/>
    </font>
    <font>
      <sz val="9"/>
      <name val="等线"/>
      <family val="2"/>
      <charset val="134"/>
      <scheme val="minor"/>
    </font>
    <font>
      <sz val="11"/>
      <color theme="1"/>
      <name val="等线"/>
      <family val="3"/>
      <charset val="134"/>
      <scheme val="minor"/>
    </font>
    <font>
      <sz val="10"/>
      <color theme="1"/>
      <name val="微软雅黑"/>
      <family val="2"/>
      <charset val="134"/>
    </font>
    <font>
      <sz val="11"/>
      <color theme="1"/>
      <name val="等线"/>
      <family val="3"/>
      <charset val="134"/>
      <scheme val="minor"/>
    </font>
    <font>
      <sz val="10"/>
      <name val="微软雅黑"/>
      <family val="2"/>
      <charset val="134"/>
    </font>
    <font>
      <b/>
      <sz val="10"/>
      <color rgb="FFFF0000"/>
      <name val="微软雅黑"/>
      <family val="2"/>
      <charset val="134"/>
    </font>
    <font>
      <sz val="10"/>
      <color rgb="FFFF0000"/>
      <name val="微软雅黑"/>
      <family val="2"/>
      <charset val="134"/>
    </font>
    <font>
      <sz val="10"/>
      <color theme="1"/>
      <name val="微软雅黑"/>
      <family val="2"/>
    </font>
    <font>
      <sz val="10"/>
      <color rgb="FF000000"/>
      <name val="微软雅黑"/>
      <family val="2"/>
      <charset val="134"/>
    </font>
    <font>
      <sz val="9"/>
      <name val="等线"/>
      <family val="3"/>
      <charset val="134"/>
      <scheme val="minor"/>
    </font>
    <font>
      <sz val="11"/>
      <color rgb="FF444444"/>
      <name val="Calibri"/>
      <family val="2"/>
      <charset val="1"/>
    </font>
    <font>
      <sz val="10"/>
      <color theme="1"/>
      <name val="Yu Gothic"/>
      <family val="2"/>
      <charset val="128"/>
    </font>
    <font>
      <sz val="10"/>
      <color rgb="FF000000"/>
      <name val="微软雅黑"/>
      <family val="2"/>
    </font>
    <font>
      <sz val="9"/>
      <name val="宋体"/>
      <family val="3"/>
      <charset val="134"/>
    </font>
    <font>
      <b/>
      <sz val="9"/>
      <name val="宋体"/>
      <family val="3"/>
      <charset val="134"/>
    </font>
    <font>
      <sz val="10"/>
      <name val="微软雅黑"/>
      <family val="2"/>
    </font>
    <font>
      <sz val="11"/>
      <color rgb="FF000000"/>
      <name val="微软雅黑"/>
      <family val="2"/>
      <charset val="134"/>
    </font>
    <font>
      <sz val="11"/>
      <name val="等线"/>
      <family val="3"/>
      <charset val="134"/>
      <scheme val="minor"/>
    </font>
    <font>
      <sz val="11"/>
      <color rgb="FF000000"/>
      <name val="宋体"/>
      <family val="3"/>
      <charset val="134"/>
    </font>
    <font>
      <sz val="11"/>
      <color rgb="FF000000"/>
      <name val="等线"/>
      <family val="3"/>
      <charset val="134"/>
      <scheme val="minor"/>
    </font>
    <font>
      <sz val="10"/>
      <name val="Arial"/>
      <family val="2"/>
    </font>
    <font>
      <sz val="10"/>
      <color rgb="FF000000"/>
      <name val="Arial"/>
      <family val="2"/>
    </font>
    <font>
      <sz val="10"/>
      <color rgb="FFFF0000"/>
      <name val="微软雅黑"/>
      <family val="2"/>
    </font>
    <font>
      <sz val="11"/>
      <color rgb="FF000000"/>
      <name val="Calibri"/>
      <family val="2"/>
    </font>
    <font>
      <sz val="11"/>
      <color rgb="FF000000"/>
      <name val="Arial"/>
      <family val="2"/>
    </font>
    <font>
      <sz val="11"/>
      <color rgb="FF000000"/>
      <name val="Calibri"/>
      <family val="2"/>
      <charset val="1"/>
    </font>
    <font>
      <b/>
      <sz val="10"/>
      <color rgb="FF000000"/>
      <name val="微软雅黑"/>
      <family val="2"/>
      <charset val="134"/>
    </font>
    <font>
      <sz val="10"/>
      <name val="宋体"/>
      <family val="3"/>
      <charset val="134"/>
    </font>
    <font>
      <sz val="11"/>
      <color rgb="FFFF0000"/>
      <name val="等线"/>
      <family val="2"/>
      <charset val="134"/>
      <scheme val="minor"/>
    </font>
    <font>
      <sz val="11"/>
      <name val="等线"/>
      <family val="2"/>
      <charset val="134"/>
      <scheme val="minor"/>
    </font>
    <font>
      <sz val="11"/>
      <name val="宋体"/>
      <family val="3"/>
      <charset val="134"/>
    </font>
    <font>
      <sz val="10"/>
      <name val="Microsoft YaHei Light"/>
      <family val="2"/>
      <charset val="134"/>
    </font>
    <font>
      <b/>
      <sz val="12"/>
      <color rgb="FF000000"/>
      <name val="微软雅黑"/>
      <family val="2"/>
      <charset val="134"/>
    </font>
    <font>
      <b/>
      <sz val="14"/>
      <color rgb="FF000000"/>
      <name val="微软雅黑"/>
      <family val="2"/>
      <charset val="134"/>
    </font>
    <font>
      <sz val="18"/>
      <color rgb="FF000000"/>
      <name val="微软雅黑"/>
      <family val="2"/>
      <charset val="134"/>
    </font>
    <font>
      <sz val="11"/>
      <color rgb="FF000000"/>
      <name val="等线"/>
      <family val="2"/>
      <charset val="134"/>
      <scheme val="minor"/>
    </font>
    <font>
      <sz val="12"/>
      <color rgb="FF000000"/>
      <name val="宋体"/>
      <family val="3"/>
      <charset val="134"/>
    </font>
    <font>
      <sz val="12"/>
      <color rgb="FF000000"/>
      <name val="宋体"/>
      <family val="3"/>
    </font>
    <font>
      <b/>
      <sz val="12"/>
      <color rgb="FF000000"/>
      <name val="等线"/>
      <family val="3"/>
      <charset val="134"/>
      <scheme val="minor"/>
    </font>
    <font>
      <sz val="11"/>
      <name val="等线"/>
      <family val="3"/>
      <charset val="134"/>
    </font>
    <font>
      <sz val="11"/>
      <name val="Calibri"/>
      <family val="2"/>
    </font>
    <font>
      <sz val="11"/>
      <color rgb="FF000000"/>
      <name val="等线"/>
      <family val="3"/>
      <charset val="134"/>
    </font>
    <font>
      <sz val="11"/>
      <color rgb="FF444444"/>
      <name val="Calibri"/>
      <family val="2"/>
    </font>
    <font>
      <b/>
      <sz val="10"/>
      <name val="微软雅黑"/>
      <family val="2"/>
      <charset val="134"/>
    </font>
    <font>
      <sz val="11"/>
      <name val="等线"/>
      <family val="3"/>
    </font>
    <font>
      <sz val="11"/>
      <color rgb="FFFF0000"/>
      <name val="宋体"/>
      <family val="3"/>
      <charset val="134"/>
    </font>
    <font>
      <sz val="11"/>
      <color rgb="FF000000"/>
      <name val="宋体"/>
      <family val="3"/>
    </font>
    <font>
      <strike/>
      <sz val="11"/>
      <color theme="1"/>
      <name val="等线"/>
      <family val="2"/>
      <charset val="134"/>
      <scheme val="minor"/>
    </font>
    <font>
      <sz val="11"/>
      <color theme="1"/>
      <name val="等线"/>
      <family val="2"/>
      <charset val="134"/>
      <scheme val="minor"/>
    </font>
    <font>
      <sz val="9"/>
      <color rgb="FF000000"/>
      <name val="宋体"/>
      <family val="3"/>
      <charset val="134"/>
    </font>
    <font>
      <sz val="11"/>
      <color rgb="FFFF0000"/>
      <name val="Calibri"/>
      <family val="2"/>
    </font>
    <font>
      <strike/>
      <sz val="10"/>
      <name val="微软雅黑"/>
      <family val="2"/>
      <charset val="134"/>
    </font>
    <font>
      <b/>
      <sz val="11"/>
      <color rgb="FFFF0000"/>
      <name val="宋体"/>
      <family val="3"/>
      <charset val="134"/>
    </font>
    <font>
      <sz val="11"/>
      <color rgb="FFFF0000"/>
      <name val="等线"/>
      <family val="3"/>
      <charset val="134"/>
    </font>
    <font>
      <sz val="10"/>
      <color rgb="FF0000FF"/>
      <name val="微软雅黑"/>
      <family val="2"/>
      <charset val="134"/>
    </font>
    <font>
      <vertAlign val="superscript"/>
      <sz val="10"/>
      <name val="微软雅黑"/>
      <family val="2"/>
      <charset val="134"/>
    </font>
    <font>
      <b/>
      <sz val="10"/>
      <color rgb="FF0000FF"/>
      <name val="微软雅黑"/>
      <family val="2"/>
      <charset val="134"/>
    </font>
    <font>
      <sz val="9"/>
      <color theme="1"/>
      <name val="微软雅黑"/>
      <family val="2"/>
      <charset val="134"/>
    </font>
    <font>
      <sz val="12"/>
      <color rgb="FF444444"/>
      <name val="Calibri"/>
      <family val="2"/>
    </font>
    <font>
      <sz val="10.5"/>
      <color theme="1"/>
      <name val="等线"/>
      <family val="3"/>
      <charset val="134"/>
      <scheme val="minor"/>
    </font>
    <font>
      <b/>
      <sz val="16"/>
      <color theme="1"/>
      <name val="微软雅黑"/>
      <family val="2"/>
      <charset val="134"/>
    </font>
    <font>
      <sz val="11"/>
      <color theme="1"/>
      <name val="Microsoft JhengHei"/>
      <family val="2"/>
    </font>
    <font>
      <sz val="11"/>
      <color theme="1"/>
      <name val="宋体"/>
      <family val="2"/>
      <charset val="134"/>
    </font>
    <font>
      <sz val="11"/>
      <color theme="1"/>
      <name val="Microsoft JhengHei"/>
      <family val="2"/>
      <charset val="2"/>
    </font>
    <font>
      <sz val="11"/>
      <color theme="1"/>
      <name val="Wingdings"/>
      <family val="2"/>
      <charset val="2"/>
    </font>
    <font>
      <sz val="11"/>
      <color theme="1"/>
      <name val="Calibri"/>
      <family val="2"/>
    </font>
    <font>
      <sz val="11"/>
      <color theme="1"/>
      <name val="Microsoft JhengHei"/>
      <family val="2"/>
      <charset val="136"/>
    </font>
    <font>
      <sz val="10"/>
      <color rgb="FF000000"/>
      <name val="Microsoft YaHei Light"/>
      <family val="2"/>
      <charset val="134"/>
    </font>
    <font>
      <sz val="11"/>
      <color rgb="FF000000"/>
      <name val="等线"/>
      <family val="3"/>
    </font>
    <font>
      <sz val="10"/>
      <color theme="1"/>
      <name val="等线"/>
      <family val="3"/>
      <charset val="134"/>
      <scheme val="minor"/>
    </font>
    <font>
      <b/>
      <sz val="11"/>
      <color rgb="FFFF0000"/>
      <name val="等线"/>
      <family val="3"/>
      <charset val="134"/>
    </font>
    <font>
      <sz val="11"/>
      <color rgb="FFFF0000"/>
      <name val="等线"/>
      <family val="3"/>
      <charset val="134"/>
      <scheme val="minor"/>
    </font>
    <font>
      <b/>
      <sz val="11"/>
      <color theme="1"/>
      <name val="等线"/>
      <family val="3"/>
      <charset val="134"/>
      <scheme val="minor"/>
    </font>
    <font>
      <sz val="11"/>
      <color rgb="FF9C0006"/>
      <name val="等线"/>
      <family val="3"/>
      <charset val="134"/>
    </font>
    <font>
      <strike/>
      <sz val="11"/>
      <color theme="1"/>
      <name val="等线"/>
      <family val="3"/>
      <charset val="134"/>
      <scheme val="minor"/>
    </font>
    <font>
      <b/>
      <sz val="11"/>
      <color rgb="FF000000"/>
      <name val="等线"/>
      <family val="3"/>
      <charset val="134"/>
    </font>
    <font>
      <strike/>
      <sz val="11"/>
      <color rgb="FF000000"/>
      <name val="等线"/>
      <family val="3"/>
      <charset val="134"/>
    </font>
    <font>
      <sz val="11"/>
      <color rgb="FF000000"/>
      <name val="Yu Gothic"/>
      <family val="2"/>
      <charset val="128"/>
    </font>
    <font>
      <sz val="9"/>
      <color rgb="FFFF0000"/>
      <name val="宋体"/>
      <family val="3"/>
    </font>
    <font>
      <sz val="9"/>
      <color rgb="FFFF0000"/>
      <name val="宋体"/>
      <family val="3"/>
      <charset val="134"/>
    </font>
    <font>
      <sz val="12"/>
      <color rgb="FFFF0000"/>
      <name val="宋体"/>
      <family val="3"/>
      <charset val="134"/>
    </font>
    <font>
      <sz val="10"/>
      <color rgb="FF000000"/>
      <name val="Times New Roman"/>
      <family val="1"/>
    </font>
    <font>
      <strike/>
      <sz val="11"/>
      <color rgb="FF000000"/>
      <name val="等线"/>
      <family val="2"/>
      <charset val="134"/>
      <scheme val="minor"/>
    </font>
    <font>
      <sz val="9"/>
      <color rgb="FF000000"/>
      <name val="Calibri"/>
      <family val="2"/>
    </font>
    <font>
      <sz val="9"/>
      <color rgb="FF000000"/>
      <name val="Times New Roman"/>
      <family val="1"/>
    </font>
    <font>
      <sz val="11"/>
      <color theme="1"/>
      <name val="等线"/>
      <family val="2"/>
      <scheme val="minor"/>
    </font>
    <font>
      <sz val="11"/>
      <color theme="1"/>
      <name val="等线"/>
      <family val="2"/>
      <charset val="134"/>
    </font>
    <font>
      <b/>
      <u/>
      <sz val="11"/>
      <color rgb="FFFF0000"/>
      <name val="等线"/>
      <family val="3"/>
      <charset val="134"/>
    </font>
    <font>
      <sz val="11"/>
      <color theme="1"/>
      <name val="等线"/>
      <family val="3"/>
      <charset val="134"/>
    </font>
    <font>
      <sz val="11"/>
      <name val="宋体"/>
      <family val="3"/>
    </font>
    <font>
      <b/>
      <sz val="14"/>
      <name val="微软雅黑"/>
      <family val="2"/>
      <charset val="134"/>
    </font>
    <font>
      <sz val="18"/>
      <name val="微软雅黑"/>
      <family val="2"/>
      <charset val="134"/>
    </font>
    <font>
      <sz val="11"/>
      <name val="Calibri"/>
      <family val="2"/>
      <charset val="1"/>
    </font>
    <font>
      <sz val="11"/>
      <name val="Arial"/>
      <family val="2"/>
    </font>
    <font>
      <sz val="12"/>
      <name val="Microsoft YaHei Light"/>
      <family val="2"/>
      <charset val="1"/>
    </font>
    <font>
      <sz val="10.5"/>
      <name val="等线"/>
      <family val="3"/>
      <charset val="134"/>
    </font>
  </fonts>
  <fills count="45">
    <fill>
      <patternFill patternType="none"/>
    </fill>
    <fill>
      <patternFill patternType="gray125"/>
    </fill>
    <fill>
      <patternFill patternType="solid">
        <fgColor theme="0"/>
        <bgColor indexed="64"/>
      </patternFill>
    </fill>
    <fill>
      <patternFill patternType="solid">
        <fgColor rgb="FFE2EFDA"/>
        <bgColor indexed="64"/>
      </patternFill>
    </fill>
    <fill>
      <patternFill patternType="solid">
        <fgColor theme="0" tint="-0.249977111117893"/>
        <bgColor indexed="64"/>
      </patternFill>
    </fill>
    <fill>
      <patternFill patternType="solid">
        <fgColor rgb="FFFFFF99"/>
        <bgColor indexed="64"/>
      </patternFill>
    </fill>
    <fill>
      <patternFill patternType="solid">
        <fgColor rgb="FFCCFFCC"/>
        <bgColor indexed="64"/>
      </patternFill>
    </fill>
    <fill>
      <patternFill patternType="solid">
        <fgColor rgb="FFDDEBF7"/>
        <bgColor indexed="64"/>
      </patternFill>
    </fill>
    <fill>
      <patternFill patternType="solid">
        <fgColor indexed="43"/>
        <bgColor indexed="64"/>
      </patternFill>
    </fill>
    <fill>
      <patternFill patternType="solid">
        <fgColor indexed="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FFFF"/>
        <bgColor rgb="FF000000"/>
      </patternFill>
    </fill>
    <fill>
      <patternFill patternType="solid">
        <fgColor rgb="FFFFFFFF"/>
        <bgColor indexed="64"/>
      </patternFill>
    </fill>
    <fill>
      <patternFill patternType="solid">
        <fgColor rgb="FFCCFFCC"/>
        <bgColor rgb="FF000000"/>
      </patternFill>
    </fill>
    <fill>
      <patternFill patternType="solid">
        <fgColor rgb="FFFFFF99"/>
        <bgColor rgb="FF000000"/>
      </patternFill>
    </fill>
    <fill>
      <patternFill patternType="solid">
        <fgColor rgb="FFFFF2CC"/>
        <bgColor indexed="64"/>
      </patternFill>
    </fill>
    <fill>
      <patternFill patternType="solid">
        <fgColor rgb="FFA6A6A6"/>
        <bgColor indexed="64"/>
      </patternFill>
    </fill>
    <fill>
      <patternFill patternType="solid">
        <fgColor rgb="FFBFBFBF"/>
        <bgColor rgb="FF000000"/>
      </patternFill>
    </fill>
    <fill>
      <patternFill patternType="solid">
        <fgColor rgb="FFBFBFBF"/>
        <bgColor indexed="64"/>
      </patternFill>
    </fill>
    <fill>
      <patternFill patternType="solid">
        <fgColor rgb="FFE2EFDA"/>
        <bgColor rgb="FF000000"/>
      </patternFill>
    </fill>
    <fill>
      <patternFill patternType="solid">
        <fgColor rgb="FFA6A6A6"/>
        <bgColor rgb="FF000000"/>
      </patternFill>
    </fill>
    <fill>
      <patternFill patternType="solid">
        <fgColor rgb="FFBDD7EE"/>
        <bgColor rgb="FF000000"/>
      </patternFill>
    </fill>
    <fill>
      <patternFill patternType="solid">
        <fgColor rgb="FFFFF2CC"/>
        <bgColor rgb="FF000000"/>
      </patternFill>
    </fill>
    <fill>
      <patternFill patternType="solid">
        <fgColor rgb="FFFFFF00"/>
        <bgColor rgb="FF000000"/>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C000"/>
        <bgColor rgb="FF000000"/>
      </patternFill>
    </fill>
    <fill>
      <patternFill patternType="solid">
        <fgColor rgb="FFFFC000"/>
        <bgColor indexed="64"/>
      </patternFill>
    </fill>
    <fill>
      <patternFill patternType="solid">
        <fgColor theme="4" tint="0.59999389629810485"/>
        <bgColor indexed="64"/>
      </patternFill>
    </fill>
    <fill>
      <patternFill patternType="solid">
        <fgColor rgb="FFDDEBF7"/>
        <bgColor rgb="FF000000"/>
      </patternFill>
    </fill>
    <fill>
      <patternFill patternType="solid">
        <fgColor rgb="FFD9D9D9"/>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92D050"/>
        <bgColor indexed="64"/>
      </patternFill>
    </fill>
    <fill>
      <patternFill patternType="solid">
        <fgColor theme="8" tint="0.79967650379955446"/>
        <bgColor indexed="64"/>
      </patternFill>
    </fill>
    <fill>
      <patternFill patternType="solid">
        <fgColor rgb="FFB1A0C7"/>
        <bgColor indexed="64"/>
      </patternFill>
    </fill>
    <fill>
      <patternFill patternType="solid">
        <fgColor theme="9" tint="0.59999389629810485"/>
        <bgColor indexed="64"/>
      </patternFill>
    </fill>
    <fill>
      <patternFill patternType="solid">
        <fgColor rgb="FFF7FD9D"/>
        <bgColor rgb="FF000000"/>
      </patternFill>
    </fill>
    <fill>
      <patternFill patternType="solid">
        <fgColor rgb="FFFF0000"/>
        <bgColor indexed="64"/>
      </patternFill>
    </fill>
    <fill>
      <patternFill patternType="solid">
        <fgColor rgb="FF00B0F0"/>
        <bgColor rgb="FF000000"/>
      </patternFill>
    </fill>
    <fill>
      <patternFill patternType="solid">
        <fgColor rgb="FFFFC7CE"/>
        <bgColor rgb="FF000000"/>
      </patternFill>
    </fill>
    <fill>
      <patternFill patternType="solid">
        <fgColor rgb="FFD0CECE"/>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auto="1"/>
      </top>
      <bottom/>
      <diagonal/>
    </border>
    <border>
      <left style="thin">
        <color rgb="FF000000"/>
      </left>
      <right/>
      <top style="thin">
        <color rgb="FF000000"/>
      </top>
      <bottom style="thin">
        <color rgb="FF000000"/>
      </bottom>
      <diagonal/>
    </border>
    <border>
      <left/>
      <right/>
      <top style="thin">
        <color auto="1"/>
      </top>
      <bottom style="thin">
        <color auto="1"/>
      </bottom>
      <diagonal/>
    </border>
    <border>
      <left style="thin">
        <color auto="1"/>
      </left>
      <right/>
      <top style="thin">
        <color auto="1"/>
      </top>
      <bottom/>
      <diagonal/>
    </border>
    <border>
      <left/>
      <right/>
      <top style="thin">
        <color rgb="FF000000"/>
      </top>
      <bottom/>
      <diagonal/>
    </border>
    <border>
      <left/>
      <right/>
      <top style="thin">
        <color rgb="FF000000"/>
      </top>
      <bottom style="thin">
        <color rgb="FF000000"/>
      </bottom>
      <diagonal/>
    </border>
    <border>
      <left style="thin">
        <color auto="1"/>
      </left>
      <right/>
      <top style="thin">
        <color auto="1"/>
      </top>
      <bottom style="thin">
        <color rgb="FF000000"/>
      </bottom>
      <diagonal/>
    </border>
    <border>
      <left style="thin">
        <color auto="1"/>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top/>
      <bottom style="thin">
        <color auto="1"/>
      </bottom>
      <diagonal/>
    </border>
    <border>
      <left style="thin">
        <color auto="1"/>
      </left>
      <right/>
      <top/>
      <bottom style="thin">
        <color auto="1"/>
      </bottom>
      <diagonal/>
    </border>
    <border>
      <left/>
      <right/>
      <top/>
      <bottom style="thin">
        <color rgb="FF000000"/>
      </bottom>
      <diagonal/>
    </border>
    <border>
      <left style="thin">
        <color rgb="FF000000"/>
      </left>
      <right/>
      <top style="thin">
        <color rgb="FF000000"/>
      </top>
      <bottom/>
      <diagonal/>
    </border>
    <border>
      <left style="thin">
        <color auto="1"/>
      </left>
      <right style="thin">
        <color auto="1"/>
      </right>
      <top style="thin">
        <color auto="1"/>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indexed="64"/>
      </bottom>
      <diagonal/>
    </border>
    <border>
      <left/>
      <right/>
      <top style="thin">
        <color auto="1"/>
      </top>
      <bottom style="thin">
        <color rgb="FF000000"/>
      </bottom>
      <diagonal/>
    </border>
    <border>
      <left style="thin">
        <color auto="1"/>
      </left>
      <right/>
      <top/>
      <bottom style="thin">
        <color rgb="FF000000"/>
      </bottom>
      <diagonal/>
    </border>
  </borders>
  <cellStyleXfs count="21">
    <xf numFmtId="0" fontId="0" fillId="0" borderId="0">
      <alignment vertical="center"/>
    </xf>
    <xf numFmtId="0" fontId="2"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21" fillId="0" borderId="0"/>
    <xf numFmtId="0" fontId="4" fillId="0" borderId="0">
      <alignment vertical="center"/>
    </xf>
    <xf numFmtId="0" fontId="2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49" fillId="0" borderId="0">
      <alignment vertical="center"/>
    </xf>
    <xf numFmtId="0" fontId="2" fillId="0" borderId="0">
      <alignment vertical="center"/>
    </xf>
    <xf numFmtId="0" fontId="2" fillId="0" borderId="0">
      <alignment vertical="center"/>
    </xf>
  </cellStyleXfs>
  <cellXfs count="1535">
    <xf numFmtId="0" fontId="0" fillId="0" borderId="0" xfId="0">
      <alignment vertical="center"/>
    </xf>
    <xf numFmtId="0" fontId="9" fillId="0" borderId="8" xfId="1" applyFont="1" applyBorder="1">
      <alignment vertical="center"/>
    </xf>
    <xf numFmtId="0" fontId="9" fillId="0" borderId="8" xfId="6" applyFont="1" applyBorder="1" applyAlignment="1">
      <alignment horizontal="center" vertical="center"/>
    </xf>
    <xf numFmtId="0" fontId="9" fillId="0" borderId="1" xfId="6" applyFont="1" applyBorder="1" applyAlignment="1">
      <alignment horizontal="center" vertical="center"/>
    </xf>
    <xf numFmtId="0" fontId="5" fillId="0" borderId="0" xfId="0" applyFont="1">
      <alignment vertical="center"/>
    </xf>
    <xf numFmtId="0" fontId="5" fillId="0" borderId="0" xfId="0" applyFont="1" applyAlignment="1">
      <alignment horizontal="center" vertical="center"/>
    </xf>
    <xf numFmtId="0" fontId="9" fillId="0" borderId="0" xfId="0" applyFont="1">
      <alignment vertical="center"/>
    </xf>
    <xf numFmtId="0" fontId="7" fillId="0" borderId="8" xfId="0" applyFont="1" applyBorder="1" applyAlignment="1">
      <alignment horizontal="center" vertical="center"/>
    </xf>
    <xf numFmtId="0" fontId="9" fillId="0" borderId="1" xfId="0" applyFont="1" applyBorder="1" applyAlignment="1">
      <alignment horizontal="center" vertical="center"/>
    </xf>
    <xf numFmtId="0" fontId="9" fillId="0" borderId="1" xfId="0" applyFont="1" applyBorder="1">
      <alignment vertical="center"/>
    </xf>
    <xf numFmtId="0" fontId="9" fillId="0" borderId="6" xfId="0" applyFont="1" applyBorder="1" applyAlignment="1">
      <alignment horizontal="center" vertical="center"/>
    </xf>
    <xf numFmtId="0" fontId="7" fillId="0" borderId="0" xfId="0" applyFont="1">
      <alignment vertical="center"/>
    </xf>
    <xf numFmtId="0" fontId="7" fillId="0" borderId="1" xfId="0" applyFont="1" applyBorder="1" applyAlignment="1">
      <alignment horizontal="center" vertical="center"/>
    </xf>
    <xf numFmtId="0" fontId="9" fillId="0" borderId="0" xfId="0" applyFont="1" applyAlignment="1">
      <alignment horizontal="center" vertical="center"/>
    </xf>
    <xf numFmtId="0" fontId="9" fillId="0" borderId="8" xfId="0" applyFont="1" applyBorder="1">
      <alignment vertical="center"/>
    </xf>
    <xf numFmtId="0" fontId="13" fillId="0" borderId="8" xfId="0" applyFont="1" applyBorder="1" applyAlignment="1">
      <alignment horizontal="center" vertical="center"/>
    </xf>
    <xf numFmtId="0" fontId="9" fillId="0" borderId="0" xfId="6" applyFont="1">
      <alignment vertical="center"/>
    </xf>
    <xf numFmtId="0" fontId="7" fillId="0" borderId="0" xfId="0" applyFont="1" applyAlignment="1">
      <alignment horizontal="center" vertical="center"/>
    </xf>
    <xf numFmtId="0" fontId="9" fillId="0" borderId="21" xfId="0" applyFont="1" applyBorder="1" applyAlignment="1">
      <alignment horizontal="center" vertical="center"/>
    </xf>
    <xf numFmtId="0" fontId="9" fillId="0" borderId="18" xfId="0" applyFont="1" applyBorder="1" applyAlignment="1">
      <alignment horizontal="center" vertical="center"/>
    </xf>
    <xf numFmtId="0" fontId="9" fillId="0" borderId="5" xfId="0" applyFont="1" applyBorder="1" applyAlignment="1">
      <alignment horizontal="center" vertical="center"/>
    </xf>
    <xf numFmtId="0" fontId="13" fillId="0" borderId="1" xfId="6" applyFont="1" applyBorder="1" applyAlignment="1">
      <alignment horizontal="center" vertical="center"/>
    </xf>
    <xf numFmtId="0" fontId="9" fillId="12" borderId="8" xfId="0" applyFont="1" applyFill="1" applyBorder="1" applyAlignment="1">
      <alignment horizontal="center" vertical="center"/>
    </xf>
    <xf numFmtId="0" fontId="9" fillId="0" borderId="8" xfId="0" applyFont="1" applyBorder="1" applyAlignment="1">
      <alignment horizontal="center" vertical="center" wrapText="1"/>
    </xf>
    <xf numFmtId="0" fontId="9" fillId="0" borderId="6" xfId="0" applyFont="1" applyBorder="1">
      <alignment vertical="center"/>
    </xf>
    <xf numFmtId="0" fontId="9" fillId="0" borderId="12" xfId="0" applyFont="1" applyBorder="1" applyAlignment="1">
      <alignment horizontal="center" vertical="center"/>
    </xf>
    <xf numFmtId="0" fontId="9" fillId="0" borderId="12" xfId="0" applyFont="1" applyBorder="1">
      <alignment vertical="center"/>
    </xf>
    <xf numFmtId="0" fontId="9" fillId="0" borderId="7" xfId="0" applyFont="1" applyBorder="1" applyAlignment="1">
      <alignment horizontal="center" vertical="center"/>
    </xf>
    <xf numFmtId="0" fontId="9" fillId="0" borderId="16" xfId="0" applyFont="1" applyBorder="1" applyAlignment="1">
      <alignment horizontal="center" vertical="center"/>
    </xf>
    <xf numFmtId="0" fontId="9" fillId="0" borderId="8" xfId="0" applyFont="1" applyBorder="1" applyAlignment="1">
      <alignment horizontal="left" vertical="center"/>
    </xf>
    <xf numFmtId="0" fontId="9" fillId="0" borderId="8" xfId="0" applyFont="1" applyBorder="1" applyAlignment="1">
      <alignment vertical="center" wrapText="1"/>
    </xf>
    <xf numFmtId="0" fontId="9" fillId="0" borderId="1" xfId="0" applyFont="1" applyBorder="1" applyAlignment="1">
      <alignment vertical="center" wrapText="1"/>
    </xf>
    <xf numFmtId="0" fontId="9" fillId="0" borderId="4" xfId="0" applyFont="1" applyBorder="1">
      <alignment vertical="center"/>
    </xf>
    <xf numFmtId="0" fontId="9" fillId="0" borderId="15" xfId="0" applyFont="1" applyBorder="1" applyAlignment="1">
      <alignment horizontal="center" vertical="center" wrapText="1"/>
    </xf>
    <xf numFmtId="0" fontId="13" fillId="0" borderId="0" xfId="0" applyFont="1">
      <alignment vertical="center"/>
    </xf>
    <xf numFmtId="0" fontId="23" fillId="0" borderId="8" xfId="0" applyFont="1" applyBorder="1" applyAlignment="1">
      <alignment horizontal="center" vertical="center"/>
    </xf>
    <xf numFmtId="0" fontId="9" fillId="0" borderId="9" xfId="0" applyFont="1" applyBorder="1">
      <alignment vertical="center"/>
    </xf>
    <xf numFmtId="0" fontId="9" fillId="0" borderId="0" xfId="3" applyFont="1">
      <alignment vertical="center"/>
    </xf>
    <xf numFmtId="0" fontId="9" fillId="0" borderId="1" xfId="0" applyFont="1" applyBorder="1" applyAlignment="1">
      <alignment horizontal="left" vertical="center"/>
    </xf>
    <xf numFmtId="0" fontId="13" fillId="0" borderId="9" xfId="0" applyFont="1" applyBorder="1" applyAlignment="1">
      <alignment horizontal="center" vertical="center"/>
    </xf>
    <xf numFmtId="0" fontId="9" fillId="10" borderId="8" xfId="0" applyFont="1" applyFill="1" applyBorder="1" applyAlignment="1">
      <alignment horizontal="center" vertical="center"/>
    </xf>
    <xf numFmtId="0" fontId="5" fillId="0" borderId="8" xfId="0" applyFont="1" applyBorder="1" applyAlignment="1">
      <alignment horizontal="left" vertical="center"/>
    </xf>
    <xf numFmtId="0" fontId="9" fillId="19" borderId="0" xfId="0" applyFont="1" applyFill="1" applyAlignment="1">
      <alignment horizontal="left" vertical="center"/>
    </xf>
    <xf numFmtId="0" fontId="9" fillId="19" borderId="0" xfId="0" applyFont="1" applyFill="1" applyAlignment="1">
      <alignment horizontal="center" vertical="center"/>
    </xf>
    <xf numFmtId="0" fontId="25" fillId="0" borderId="8" xfId="0" applyFont="1" applyBorder="1" applyAlignment="1">
      <alignment horizontal="center" vertical="center"/>
    </xf>
    <xf numFmtId="0" fontId="9" fillId="0" borderId="9" xfId="0" applyFont="1" applyBorder="1" applyAlignment="1">
      <alignment horizontal="center" vertical="center" wrapText="1"/>
    </xf>
    <xf numFmtId="0" fontId="9" fillId="0" borderId="11" xfId="0" applyFont="1" applyBorder="1" applyAlignment="1">
      <alignment horizontal="center" vertical="center" wrapText="1"/>
    </xf>
    <xf numFmtId="0" fontId="9" fillId="6" borderId="8" xfId="0" applyFont="1" applyFill="1" applyBorder="1">
      <alignment vertical="center"/>
    </xf>
    <xf numFmtId="0" fontId="9" fillId="20" borderId="8" xfId="0" applyFont="1" applyFill="1" applyBorder="1" applyAlignment="1">
      <alignment horizontal="center" vertical="center"/>
    </xf>
    <xf numFmtId="0" fontId="9" fillId="12" borderId="12" xfId="0" applyFont="1" applyFill="1" applyBorder="1" applyAlignment="1">
      <alignment horizontal="center" vertical="center"/>
    </xf>
    <xf numFmtId="0" fontId="9" fillId="6" borderId="8" xfId="0" applyFont="1" applyFill="1" applyBorder="1" applyAlignment="1">
      <alignment horizontal="left" vertical="center"/>
    </xf>
    <xf numFmtId="0" fontId="9" fillId="5" borderId="8" xfId="0" applyFont="1" applyFill="1" applyBorder="1" applyAlignment="1">
      <alignment horizontal="left" vertical="center"/>
    </xf>
    <xf numFmtId="0" fontId="9" fillId="0" borderId="0" xfId="0" applyFont="1" applyAlignment="1">
      <alignment horizontal="left" vertical="center"/>
    </xf>
    <xf numFmtId="0" fontId="9" fillId="0" borderId="0" xfId="3" applyFont="1" applyAlignment="1">
      <alignment horizontal="center" vertical="center"/>
    </xf>
    <xf numFmtId="0" fontId="9" fillId="0" borderId="0" xfId="3" applyFont="1" applyAlignment="1">
      <alignment horizontal="left" vertical="center"/>
    </xf>
    <xf numFmtId="0" fontId="9" fillId="0" borderId="0" xfId="3" applyFont="1" applyAlignment="1">
      <alignment horizontal="center" vertical="center" wrapText="1"/>
    </xf>
    <xf numFmtId="0" fontId="9" fillId="0" borderId="0" xfId="3" applyFont="1" applyAlignment="1">
      <alignment vertical="center" wrapText="1"/>
    </xf>
    <xf numFmtId="0" fontId="9" fillId="0" borderId="0" xfId="3" applyFont="1" applyAlignment="1">
      <alignment horizontal="left" vertical="center" wrapText="1"/>
    </xf>
    <xf numFmtId="0" fontId="9" fillId="0" borderId="1" xfId="3" applyFont="1" applyBorder="1" applyAlignment="1">
      <alignment horizontal="center" vertical="top"/>
    </xf>
    <xf numFmtId="0" fontId="9" fillId="0" borderId="1" xfId="3" applyFont="1" applyBorder="1" applyAlignment="1">
      <alignment vertical="top"/>
    </xf>
    <xf numFmtId="0" fontId="9" fillId="0" borderId="1" xfId="3" applyFont="1" applyBorder="1" applyAlignment="1">
      <alignment horizontal="center" vertical="top" wrapText="1"/>
    </xf>
    <xf numFmtId="0" fontId="9" fillId="0" borderId="6" xfId="3" applyFont="1" applyBorder="1" applyAlignment="1">
      <alignment horizontal="left" vertical="top" wrapText="1"/>
    </xf>
    <xf numFmtId="0" fontId="9" fillId="0" borderId="2" xfId="3" applyFont="1" applyBorder="1" applyAlignment="1">
      <alignment horizontal="center" vertical="top" wrapText="1"/>
    </xf>
    <xf numFmtId="176" fontId="9" fillId="0" borderId="1" xfId="3" applyNumberFormat="1" applyFont="1" applyBorder="1" applyAlignment="1">
      <alignment horizontal="center" vertical="top" wrapText="1"/>
    </xf>
    <xf numFmtId="0" fontId="9" fillId="0" borderId="1" xfId="3" applyFont="1" applyBorder="1" applyAlignment="1">
      <alignment horizontal="left" vertical="top"/>
    </xf>
    <xf numFmtId="0" fontId="9" fillId="0" borderId="0" xfId="3" applyFont="1" applyAlignment="1">
      <alignment vertical="top"/>
    </xf>
    <xf numFmtId="0" fontId="9" fillId="0" borderId="1" xfId="6" applyFont="1" applyBorder="1" applyAlignment="1">
      <alignment horizontal="left" vertical="center"/>
    </xf>
    <xf numFmtId="0" fontId="9" fillId="2" borderId="8" xfId="6" applyFont="1" applyFill="1" applyBorder="1" applyAlignment="1">
      <alignment horizontal="center" vertical="center"/>
    </xf>
    <xf numFmtId="0" fontId="9" fillId="3" borderId="1" xfId="6" applyFont="1" applyFill="1" applyBorder="1" applyAlignment="1">
      <alignment horizontal="center" vertical="center"/>
    </xf>
    <xf numFmtId="0" fontId="9" fillId="4" borderId="1" xfId="8" applyFont="1" applyFill="1" applyBorder="1" applyAlignment="1">
      <alignment horizontal="center" vertical="center"/>
    </xf>
    <xf numFmtId="0" fontId="9" fillId="0" borderId="17" xfId="6" applyFont="1" applyBorder="1" applyAlignment="1">
      <alignment horizontal="center" vertical="center"/>
    </xf>
    <xf numFmtId="0" fontId="9" fillId="0" borderId="13" xfId="6" applyFont="1" applyBorder="1" applyAlignment="1">
      <alignment horizontal="center" vertical="center"/>
    </xf>
    <xf numFmtId="0" fontId="9" fillId="0" borderId="11" xfId="6" applyFont="1" applyBorder="1">
      <alignment vertical="center"/>
    </xf>
    <xf numFmtId="0" fontId="9" fillId="0" borderId="11" xfId="6" applyFont="1" applyBorder="1" applyAlignment="1">
      <alignment horizontal="center" vertical="center"/>
    </xf>
    <xf numFmtId="0" fontId="9" fillId="0" borderId="12" xfId="6" applyFont="1" applyBorder="1" applyAlignment="1">
      <alignment horizontal="left" vertical="center"/>
    </xf>
    <xf numFmtId="0" fontId="13" fillId="0" borderId="12" xfId="6" applyFont="1" applyBorder="1" applyAlignment="1">
      <alignment horizontal="center" vertical="center"/>
    </xf>
    <xf numFmtId="0" fontId="9" fillId="0" borderId="28" xfId="0" applyFont="1" applyBorder="1">
      <alignment vertical="center"/>
    </xf>
    <xf numFmtId="0" fontId="9" fillId="13" borderId="8" xfId="0" applyFont="1" applyFill="1" applyBorder="1">
      <alignment vertical="center"/>
    </xf>
    <xf numFmtId="0" fontId="9" fillId="0" borderId="6" xfId="6" applyFont="1" applyBorder="1" applyAlignment="1">
      <alignment horizontal="left" vertical="center"/>
    </xf>
    <xf numFmtId="0" fontId="9" fillId="12" borderId="15" xfId="0" applyFont="1" applyFill="1" applyBorder="1" applyAlignment="1">
      <alignment horizontal="center" vertical="center"/>
    </xf>
    <xf numFmtId="0" fontId="24" fillId="0" borderId="8" xfId="0" applyFont="1" applyBorder="1" applyAlignment="1">
      <alignment horizontal="left" vertical="center"/>
    </xf>
    <xf numFmtId="0" fontId="9" fillId="2" borderId="8" xfId="0" applyFont="1" applyFill="1" applyBorder="1" applyAlignment="1">
      <alignment horizontal="left" vertical="center"/>
    </xf>
    <xf numFmtId="0" fontId="9" fillId="24" borderId="8" xfId="0" applyFont="1" applyFill="1" applyBorder="1">
      <alignment vertical="center"/>
    </xf>
    <xf numFmtId="0" fontId="9" fillId="0" borderId="9" xfId="0" applyFont="1" applyBorder="1" applyAlignment="1">
      <alignment horizontal="left" vertical="center"/>
    </xf>
    <xf numFmtId="0" fontId="0" fillId="0" borderId="0" xfId="0" applyAlignment="1">
      <alignment horizontal="left" vertical="center"/>
    </xf>
    <xf numFmtId="0" fontId="29" fillId="0" borderId="0" xfId="0" applyFont="1">
      <alignment vertical="center"/>
    </xf>
    <xf numFmtId="0" fontId="30" fillId="0" borderId="0" xfId="0" applyFont="1">
      <alignment vertical="center"/>
    </xf>
    <xf numFmtId="0" fontId="5" fillId="0" borderId="0" xfId="0" applyFont="1" applyAlignment="1">
      <alignment horizontal="left" vertical="center"/>
    </xf>
    <xf numFmtId="0" fontId="31" fillId="0" borderId="0" xfId="0" applyFont="1">
      <alignment vertical="center"/>
    </xf>
    <xf numFmtId="0" fontId="18" fillId="0" borderId="0" xfId="0" applyFont="1">
      <alignment vertical="center"/>
    </xf>
    <xf numFmtId="0" fontId="31" fillId="0" borderId="0" xfId="0" applyFont="1" applyAlignment="1">
      <alignment vertical="top"/>
    </xf>
    <xf numFmtId="0" fontId="9" fillId="9" borderId="1" xfId="6" applyFont="1" applyFill="1" applyBorder="1">
      <alignment vertical="center"/>
    </xf>
    <xf numFmtId="0" fontId="25" fillId="0" borderId="9" xfId="0" applyFont="1" applyBorder="1" applyAlignment="1">
      <alignment horizontal="center" vertical="center"/>
    </xf>
    <xf numFmtId="0" fontId="9" fillId="0" borderId="13" xfId="3" applyFont="1" applyBorder="1" applyAlignment="1">
      <alignment horizontal="center" vertical="center"/>
    </xf>
    <xf numFmtId="49" fontId="9" fillId="0" borderId="13" xfId="0" applyNumberFormat="1" applyFont="1" applyBorder="1" applyAlignment="1">
      <alignment horizontal="left" vertical="center"/>
    </xf>
    <xf numFmtId="0" fontId="9" fillId="0" borderId="13" xfId="3" applyFont="1" applyBorder="1" applyAlignment="1">
      <alignment horizontal="center" vertical="top" wrapText="1"/>
    </xf>
    <xf numFmtId="0" fontId="9" fillId="8" borderId="1" xfId="6" applyFont="1" applyFill="1" applyBorder="1">
      <alignment vertical="center"/>
    </xf>
    <xf numFmtId="0" fontId="9" fillId="5" borderId="8" xfId="0" applyFont="1" applyFill="1" applyBorder="1">
      <alignment vertical="center"/>
    </xf>
    <xf numFmtId="0" fontId="36" fillId="0" borderId="0" xfId="0" applyFont="1">
      <alignment vertical="center"/>
    </xf>
    <xf numFmtId="0" fontId="24" fillId="0" borderId="8" xfId="0" applyFont="1" applyBorder="1" applyAlignment="1">
      <alignment horizontal="center" vertical="center"/>
    </xf>
    <xf numFmtId="0" fontId="9" fillId="0" borderId="18" xfId="0" applyFont="1" applyBorder="1">
      <alignment vertical="center"/>
    </xf>
    <xf numFmtId="0" fontId="9" fillId="0" borderId="27" xfId="0" applyFont="1" applyBorder="1">
      <alignment vertical="center"/>
    </xf>
    <xf numFmtId="0" fontId="9" fillId="15" borderId="11" xfId="0" applyFont="1" applyFill="1" applyBorder="1" applyAlignment="1">
      <alignment horizontal="left" vertical="center"/>
    </xf>
    <xf numFmtId="0" fontId="9" fillId="15" borderId="8" xfId="0" applyFont="1" applyFill="1" applyBorder="1" applyAlignment="1">
      <alignment horizontal="left" vertical="center"/>
    </xf>
    <xf numFmtId="0" fontId="9" fillId="14" borderId="8" xfId="0" applyFont="1" applyFill="1" applyBorder="1" applyAlignment="1">
      <alignment horizontal="left" vertical="center"/>
    </xf>
    <xf numFmtId="0" fontId="9" fillId="5" borderId="13" xfId="0" applyFont="1" applyFill="1" applyBorder="1">
      <alignment vertical="center"/>
    </xf>
    <xf numFmtId="0" fontId="9" fillId="0" borderId="8" xfId="0" applyFont="1" applyBorder="1" applyAlignment="1">
      <alignment horizontal="center" vertical="center"/>
    </xf>
    <xf numFmtId="0" fontId="9" fillId="0" borderId="8" xfId="0" applyFont="1" applyBorder="1" applyAlignment="1">
      <alignment horizontal="center" vertical="top" wrapText="1"/>
    </xf>
    <xf numFmtId="0" fontId="9" fillId="0" borderId="0" xfId="0" applyFont="1" applyAlignment="1">
      <alignment horizontal="center" vertical="top" wrapText="1"/>
    </xf>
    <xf numFmtId="0" fontId="9" fillId="0" borderId="0" xfId="0" applyFont="1" applyAlignment="1">
      <alignment horizontal="center" vertical="center" wrapText="1"/>
    </xf>
    <xf numFmtId="49" fontId="9" fillId="0" borderId="1" xfId="0" applyNumberFormat="1" applyFont="1" applyBorder="1" applyAlignment="1">
      <alignment horizontal="left" vertical="center"/>
    </xf>
    <xf numFmtId="0" fontId="19" fillId="0" borderId="0" xfId="0" applyFont="1">
      <alignment vertical="center"/>
    </xf>
    <xf numFmtId="0" fontId="9" fillId="0" borderId="8" xfId="0" applyFont="1" applyBorder="1" applyAlignment="1">
      <alignment horizontal="center" vertical="top"/>
    </xf>
    <xf numFmtId="0" fontId="9" fillId="0" borderId="0" xfId="0" applyFont="1" applyAlignment="1">
      <alignment vertical="top"/>
    </xf>
    <xf numFmtId="0" fontId="13" fillId="14" borderId="8" xfId="0" applyFont="1" applyFill="1" applyBorder="1" applyAlignment="1">
      <alignment horizontal="left" vertical="center"/>
    </xf>
    <xf numFmtId="0" fontId="9" fillId="16" borderId="8" xfId="0" applyFont="1" applyFill="1" applyBorder="1" applyAlignment="1">
      <alignment horizontal="center" vertical="center"/>
    </xf>
    <xf numFmtId="0" fontId="9" fillId="0" borderId="24" xfId="0" applyFont="1" applyBorder="1" applyAlignment="1">
      <alignment horizontal="center" vertical="center" wrapText="1"/>
    </xf>
    <xf numFmtId="0" fontId="9" fillId="22" borderId="8" xfId="0" applyFont="1" applyFill="1" applyBorder="1" applyAlignment="1">
      <alignment horizontal="center" vertical="center"/>
    </xf>
    <xf numFmtId="0" fontId="9" fillId="0" borderId="9" xfId="0" applyFont="1" applyBorder="1" applyAlignment="1">
      <alignment horizontal="center" vertical="top" wrapText="1"/>
    </xf>
    <xf numFmtId="0" fontId="9" fillId="14" borderId="11" xfId="0" applyFont="1" applyFill="1" applyBorder="1" applyAlignment="1">
      <alignment horizontal="left" vertical="center"/>
    </xf>
    <xf numFmtId="0" fontId="9" fillId="15" borderId="25" xfId="0" applyFont="1" applyFill="1" applyBorder="1" applyAlignment="1">
      <alignment horizontal="left" vertical="center"/>
    </xf>
    <xf numFmtId="0" fontId="13" fillId="15" borderId="11" xfId="0" applyFont="1" applyFill="1" applyBorder="1" applyAlignment="1">
      <alignment horizontal="left" vertical="center"/>
    </xf>
    <xf numFmtId="0" fontId="9" fillId="15" borderId="17" xfId="0" applyFont="1" applyFill="1" applyBorder="1" applyAlignment="1">
      <alignment horizontal="left" vertical="center"/>
    </xf>
    <xf numFmtId="0" fontId="9" fillId="14" borderId="9" xfId="0" applyFont="1" applyFill="1" applyBorder="1" applyAlignment="1">
      <alignment horizontal="left" vertical="center"/>
    </xf>
    <xf numFmtId="0" fontId="9" fillId="6" borderId="25" xfId="0" applyFont="1" applyFill="1" applyBorder="1">
      <alignment vertical="center"/>
    </xf>
    <xf numFmtId="0" fontId="9" fillId="14" borderId="30" xfId="0" applyFont="1" applyFill="1" applyBorder="1" applyAlignment="1">
      <alignment horizontal="left" vertical="center"/>
    </xf>
    <xf numFmtId="0" fontId="9" fillId="14" borderId="29" xfId="0" applyFont="1" applyFill="1" applyBorder="1" applyAlignment="1">
      <alignment horizontal="left" vertical="center"/>
    </xf>
    <xf numFmtId="0" fontId="9" fillId="14" borderId="25" xfId="0" applyFont="1" applyFill="1" applyBorder="1" applyAlignment="1">
      <alignment horizontal="left" vertical="center"/>
    </xf>
    <xf numFmtId="0" fontId="9" fillId="6" borderId="17" xfId="0" applyFont="1" applyFill="1" applyBorder="1">
      <alignment vertical="center"/>
    </xf>
    <xf numFmtId="0" fontId="9" fillId="14" borderId="12" xfId="0" applyFont="1" applyFill="1" applyBorder="1" applyAlignment="1">
      <alignment horizontal="left" vertical="center"/>
    </xf>
    <xf numFmtId="0" fontId="9" fillId="15" borderId="27" xfId="0" applyFont="1" applyFill="1" applyBorder="1" applyAlignment="1">
      <alignment horizontal="left" vertical="center"/>
    </xf>
    <xf numFmtId="0" fontId="9" fillId="14" borderId="7" xfId="0" applyFont="1" applyFill="1" applyBorder="1" applyAlignment="1">
      <alignment horizontal="left" vertical="center"/>
    </xf>
    <xf numFmtId="0" fontId="9" fillId="0" borderId="5" xfId="0" applyFont="1" applyBorder="1" applyAlignment="1">
      <alignment horizontal="center" vertical="top" wrapText="1"/>
    </xf>
    <xf numFmtId="0" fontId="9" fillId="0" borderId="5" xfId="0" applyFont="1" applyBorder="1" applyAlignment="1">
      <alignment vertical="top"/>
    </xf>
    <xf numFmtId="0" fontId="9" fillId="0" borderId="5" xfId="0" applyFont="1" applyBorder="1" applyAlignment="1">
      <alignment vertical="top" wrapText="1"/>
    </xf>
    <xf numFmtId="0" fontId="9" fillId="0" borderId="6" xfId="0" applyFont="1" applyBorder="1" applyAlignment="1">
      <alignment horizontal="center" vertical="top"/>
    </xf>
    <xf numFmtId="0" fontId="9" fillId="3" borderId="8" xfId="0" applyFont="1" applyFill="1" applyBorder="1" applyAlignment="1">
      <alignment horizontal="center" vertical="center"/>
    </xf>
    <xf numFmtId="0" fontId="13" fillId="0" borderId="17" xfId="0" applyFont="1" applyBorder="1">
      <alignment vertical="center"/>
    </xf>
    <xf numFmtId="0" fontId="9" fillId="3" borderId="9" xfId="0" applyFont="1" applyFill="1" applyBorder="1" applyAlignment="1">
      <alignment horizontal="center" vertical="center"/>
    </xf>
    <xf numFmtId="0" fontId="9" fillId="0" borderId="30" xfId="0" applyFont="1" applyBorder="1">
      <alignment vertical="center"/>
    </xf>
    <xf numFmtId="0" fontId="25" fillId="0" borderId="11" xfId="0" applyFont="1" applyBorder="1" applyAlignment="1">
      <alignment horizontal="center" vertical="center"/>
    </xf>
    <xf numFmtId="0" fontId="9" fillId="3" borderId="8" xfId="0" applyFont="1" applyFill="1" applyBorder="1" applyAlignment="1">
      <alignment horizontal="center" vertical="center" wrapText="1"/>
    </xf>
    <xf numFmtId="0" fontId="9" fillId="12" borderId="7" xfId="0" applyFont="1" applyFill="1" applyBorder="1" applyAlignment="1">
      <alignment horizontal="center" vertical="center"/>
    </xf>
    <xf numFmtId="0" fontId="9" fillId="0" borderId="0" xfId="3" applyFont="1" applyAlignment="1">
      <alignment horizontal="center" vertical="top"/>
    </xf>
    <xf numFmtId="0" fontId="39" fillId="0" borderId="0" xfId="0" applyFont="1">
      <alignment vertical="center"/>
    </xf>
    <xf numFmtId="9" fontId="9" fillId="0" borderId="1" xfId="6" applyNumberFormat="1" applyFont="1" applyBorder="1" applyAlignment="1">
      <alignment horizontal="center" vertical="center"/>
    </xf>
    <xf numFmtId="0" fontId="7" fillId="0" borderId="17" xfId="0" applyFont="1" applyBorder="1" applyAlignment="1">
      <alignment horizontal="center" vertical="center"/>
    </xf>
    <xf numFmtId="0" fontId="34" fillId="0" borderId="0" xfId="3" applyFont="1" applyAlignment="1">
      <alignment horizontal="center" vertical="center"/>
    </xf>
    <xf numFmtId="49" fontId="9" fillId="0" borderId="0" xfId="0" applyNumberFormat="1" applyFont="1" applyAlignment="1">
      <alignment horizontal="center" vertical="center" wrapText="1"/>
    </xf>
    <xf numFmtId="49" fontId="9" fillId="0" borderId="6" xfId="0" applyNumberFormat="1" applyFont="1" applyBorder="1" applyAlignment="1">
      <alignment horizontal="center" vertical="top" wrapText="1"/>
    </xf>
    <xf numFmtId="0" fontId="9" fillId="0" borderId="11" xfId="0" applyFont="1" applyBorder="1" applyAlignment="1">
      <alignment horizontal="left" vertical="center"/>
    </xf>
    <xf numFmtId="0" fontId="43" fillId="0" borderId="8" xfId="0" applyFont="1" applyBorder="1">
      <alignment vertical="center"/>
    </xf>
    <xf numFmtId="0" fontId="11" fillId="0" borderId="8" xfId="0" applyFont="1" applyBorder="1">
      <alignment vertical="center"/>
    </xf>
    <xf numFmtId="0" fontId="9" fillId="0" borderId="8" xfId="14" applyFont="1" applyBorder="1" applyAlignment="1">
      <alignment horizontal="center" vertical="center"/>
    </xf>
    <xf numFmtId="0" fontId="9" fillId="0" borderId="8" xfId="14" applyFont="1" applyBorder="1" applyAlignment="1">
      <alignment horizontal="left" vertical="center"/>
    </xf>
    <xf numFmtId="0" fontId="42" fillId="0" borderId="8" xfId="0" applyFont="1" applyBorder="1" applyAlignment="1">
      <alignment horizontal="center" vertical="center"/>
    </xf>
    <xf numFmtId="0" fontId="9" fillId="10" borderId="8" xfId="0" applyFont="1" applyFill="1" applyBorder="1" applyAlignment="1">
      <alignment horizontal="center" vertical="top" wrapText="1"/>
    </xf>
    <xf numFmtId="0" fontId="7" fillId="10" borderId="8" xfId="0" applyFont="1" applyFill="1" applyBorder="1" applyAlignment="1">
      <alignment horizontal="center" vertical="center"/>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5" fillId="0" borderId="11" xfId="0" applyFont="1" applyBorder="1" applyAlignment="1">
      <alignment horizontal="center" vertical="center"/>
    </xf>
    <xf numFmtId="0" fontId="9" fillId="29" borderId="13" xfId="3" applyFont="1" applyFill="1" applyBorder="1" applyAlignment="1">
      <alignment horizontal="center" vertical="top" wrapText="1"/>
    </xf>
    <xf numFmtId="0" fontId="9" fillId="19" borderId="8" xfId="0" applyFont="1" applyFill="1" applyBorder="1" applyAlignment="1">
      <alignment horizontal="left" vertical="center"/>
    </xf>
    <xf numFmtId="0" fontId="30" fillId="0" borderId="0" xfId="0" applyFont="1" applyAlignment="1">
      <alignment horizontal="left" vertical="center"/>
    </xf>
    <xf numFmtId="0" fontId="5" fillId="4" borderId="1" xfId="0" applyFont="1" applyFill="1" applyBorder="1" applyAlignment="1">
      <alignment horizontal="center" vertical="top" wrapText="1"/>
    </xf>
    <xf numFmtId="0" fontId="5" fillId="4" borderId="1" xfId="0" applyFont="1" applyFill="1" applyBorder="1" applyAlignment="1">
      <alignment horizontal="center" vertical="top"/>
    </xf>
    <xf numFmtId="0" fontId="41" fillId="0" borderId="32" xfId="0" applyFont="1" applyBorder="1" applyAlignment="1">
      <alignment horizontal="left" vertical="center"/>
    </xf>
    <xf numFmtId="0" fontId="41" fillId="0" borderId="0" xfId="0" applyFont="1" applyAlignment="1">
      <alignment horizontal="left" vertical="center"/>
    </xf>
    <xf numFmtId="0" fontId="5" fillId="0" borderId="8" xfId="0" applyFont="1" applyBorder="1" applyAlignment="1">
      <alignment horizontal="center" vertical="top" wrapText="1"/>
    </xf>
    <xf numFmtId="0" fontId="5" fillId="29" borderId="13" xfId="13" applyFont="1" applyFill="1" applyBorder="1" applyAlignment="1">
      <alignment horizontal="left" vertical="top" wrapText="1"/>
    </xf>
    <xf numFmtId="0" fontId="5" fillId="0" borderId="13" xfId="6" applyFont="1" applyBorder="1" applyAlignment="1">
      <alignment horizontal="center" vertical="center"/>
    </xf>
    <xf numFmtId="0" fontId="5" fillId="19" borderId="8" xfId="0" applyFont="1" applyFill="1" applyBorder="1" applyAlignment="1">
      <alignment horizontal="center" vertical="center"/>
    </xf>
    <xf numFmtId="0" fontId="41" fillId="0" borderId="14" xfId="0" applyFont="1" applyBorder="1" applyAlignment="1">
      <alignment horizontal="center" vertical="center"/>
    </xf>
    <xf numFmtId="0" fontId="5" fillId="29" borderId="13" xfId="13" applyFont="1" applyFill="1" applyBorder="1" applyAlignment="1">
      <alignment horizontal="center" vertical="top" wrapText="1"/>
    </xf>
    <xf numFmtId="0" fontId="9" fillId="0" borderId="8" xfId="13" applyFont="1" applyBorder="1">
      <alignment vertical="center"/>
    </xf>
    <xf numFmtId="0" fontId="7" fillId="0" borderId="8" xfId="0" applyFont="1" applyBorder="1">
      <alignment vertical="center"/>
    </xf>
    <xf numFmtId="0" fontId="9" fillId="0" borderId="0" xfId="13" applyFont="1">
      <alignment vertical="center"/>
    </xf>
    <xf numFmtId="0" fontId="9" fillId="0" borderId="0" xfId="13" applyFont="1" applyAlignment="1">
      <alignment vertical="center" wrapText="1"/>
    </xf>
    <xf numFmtId="0" fontId="9" fillId="0" borderId="0" xfId="13" applyFont="1" applyAlignment="1">
      <alignment vertical="top"/>
    </xf>
    <xf numFmtId="0" fontId="9" fillId="0" borderId="0" xfId="14" applyFont="1">
      <alignment vertical="center"/>
    </xf>
    <xf numFmtId="0" fontId="9" fillId="0" borderId="1" xfId="14" applyFont="1" applyBorder="1" applyAlignment="1">
      <alignment horizontal="center" vertical="center"/>
    </xf>
    <xf numFmtId="0" fontId="13" fillId="0" borderId="8" xfId="14" applyFont="1" applyBorder="1" applyAlignment="1">
      <alignment horizontal="left" vertical="center"/>
    </xf>
    <xf numFmtId="0" fontId="9" fillId="16" borderId="1" xfId="14" applyFont="1" applyFill="1" applyBorder="1" applyAlignment="1">
      <alignment horizontal="center" vertical="center"/>
    </xf>
    <xf numFmtId="0" fontId="7" fillId="5" borderId="1" xfId="0" applyFont="1" applyFill="1" applyBorder="1">
      <alignment vertical="center"/>
    </xf>
    <xf numFmtId="0" fontId="7" fillId="0" borderId="1" xfId="14" applyFont="1" applyBorder="1" applyAlignment="1">
      <alignment horizontal="center" vertical="center"/>
    </xf>
    <xf numFmtId="0" fontId="7" fillId="0" borderId="8" xfId="0" applyFont="1" applyBorder="1" applyAlignment="1">
      <alignment horizontal="left" vertical="center"/>
    </xf>
    <xf numFmtId="0" fontId="9" fillId="0" borderId="10" xfId="0" applyFont="1" applyBorder="1" applyAlignment="1">
      <alignment horizontal="left" vertical="center"/>
    </xf>
    <xf numFmtId="0" fontId="5" fillId="0" borderId="8" xfId="0" applyFont="1" applyBorder="1" applyAlignment="1">
      <alignment horizontal="center" vertical="center" wrapText="1"/>
    </xf>
    <xf numFmtId="0" fontId="9" fillId="0" borderId="17" xfId="13" applyFont="1" applyBorder="1" applyAlignment="1">
      <alignment horizontal="left" vertical="center"/>
    </xf>
    <xf numFmtId="0" fontId="9" fillId="0" borderId="8" xfId="13" applyFont="1" applyBorder="1" applyAlignment="1">
      <alignment horizontal="center" vertical="center"/>
    </xf>
    <xf numFmtId="0" fontId="9" fillId="0" borderId="8" xfId="13" applyFont="1" applyBorder="1" applyAlignment="1">
      <alignment horizontal="left" vertical="center"/>
    </xf>
    <xf numFmtId="0" fontId="7" fillId="0" borderId="15" xfId="0" applyFont="1" applyBorder="1" applyAlignment="1">
      <alignment horizontal="center" vertical="center"/>
    </xf>
    <xf numFmtId="0" fontId="9" fillId="15" borderId="30" xfId="0" applyFont="1" applyFill="1" applyBorder="1" applyAlignment="1">
      <alignment horizontal="left" vertical="center"/>
    </xf>
    <xf numFmtId="0" fontId="9" fillId="5" borderId="17" xfId="0" applyFont="1" applyFill="1" applyBorder="1">
      <alignment vertical="center"/>
    </xf>
    <xf numFmtId="0" fontId="9" fillId="14" borderId="17" xfId="0" applyFont="1" applyFill="1" applyBorder="1" applyAlignment="1">
      <alignment horizontal="left" vertical="center"/>
    </xf>
    <xf numFmtId="0" fontId="7" fillId="3" borderId="8" xfId="0" applyFont="1" applyFill="1" applyBorder="1" applyAlignment="1">
      <alignment horizontal="center" vertical="center"/>
    </xf>
    <xf numFmtId="0" fontId="7" fillId="0" borderId="9" xfId="0" applyFont="1" applyBorder="1" applyAlignment="1">
      <alignment horizontal="center" vertical="center"/>
    </xf>
    <xf numFmtId="0" fontId="7" fillId="15" borderId="8" xfId="0" applyFont="1" applyFill="1" applyBorder="1" applyAlignment="1">
      <alignment horizontal="left" vertical="center"/>
    </xf>
    <xf numFmtId="0" fontId="7" fillId="14" borderId="8" xfId="0" applyFont="1" applyFill="1" applyBorder="1" applyAlignment="1">
      <alignment horizontal="left" vertical="center"/>
    </xf>
    <xf numFmtId="0" fontId="7" fillId="15" borderId="17" xfId="0" applyFont="1" applyFill="1" applyBorder="1" applyAlignment="1">
      <alignment horizontal="left" vertical="center"/>
    </xf>
    <xf numFmtId="0" fontId="30" fillId="0" borderId="0" xfId="0" applyFont="1" applyProtection="1">
      <alignment vertical="center"/>
      <protection locked="0"/>
    </xf>
    <xf numFmtId="0" fontId="9" fillId="0" borderId="0" xfId="0" applyFont="1" applyProtection="1">
      <alignment vertical="center"/>
      <protection locked="0"/>
    </xf>
    <xf numFmtId="0" fontId="47" fillId="0" borderId="8" xfId="0" applyFont="1" applyBorder="1" applyAlignment="1">
      <alignment horizontal="center" vertical="center"/>
    </xf>
    <xf numFmtId="0" fontId="13" fillId="0" borderId="0" xfId="0" applyFont="1" applyProtection="1">
      <alignment vertical="center"/>
      <protection locked="0"/>
    </xf>
    <xf numFmtId="0" fontId="9" fillId="0" borderId="0" xfId="0" applyFont="1" applyAlignment="1" applyProtection="1">
      <alignment vertical="top"/>
      <protection locked="0"/>
    </xf>
    <xf numFmtId="0" fontId="36" fillId="0" borderId="0" xfId="0" applyFont="1" applyProtection="1">
      <alignment vertical="center"/>
      <protection locked="0"/>
    </xf>
    <xf numFmtId="0" fontId="5" fillId="0" borderId="0" xfId="6" applyFont="1" applyAlignment="1">
      <alignment horizontal="center" vertical="center"/>
    </xf>
    <xf numFmtId="0" fontId="29" fillId="0" borderId="0" xfId="0" applyFont="1" applyAlignment="1">
      <alignment horizontal="left" vertical="center"/>
    </xf>
    <xf numFmtId="0" fontId="0" fillId="0" borderId="0" xfId="0" applyAlignment="1">
      <alignment horizontal="center" vertical="center"/>
    </xf>
    <xf numFmtId="0" fontId="9" fillId="10" borderId="8" xfId="0" applyFont="1" applyFill="1" applyBorder="1" applyAlignment="1">
      <alignment horizontal="center" vertical="center" wrapText="1"/>
    </xf>
    <xf numFmtId="0" fontId="5" fillId="0" borderId="8" xfId="0" applyFont="1" applyBorder="1">
      <alignment vertical="center"/>
    </xf>
    <xf numFmtId="0" fontId="9" fillId="0" borderId="13" xfId="6" applyFont="1" applyBorder="1">
      <alignment vertical="center"/>
    </xf>
    <xf numFmtId="0" fontId="5" fillId="4" borderId="8" xfId="17" applyFont="1" applyFill="1" applyBorder="1" applyAlignment="1">
      <alignment horizontal="center" vertical="center" wrapText="1"/>
    </xf>
    <xf numFmtId="0" fontId="9" fillId="0" borderId="1" xfId="13" applyFont="1" applyBorder="1" applyAlignment="1">
      <alignment horizontal="center" vertical="center"/>
    </xf>
    <xf numFmtId="0" fontId="7" fillId="0" borderId="1" xfId="13" applyFont="1" applyBorder="1" applyAlignment="1">
      <alignment horizontal="center" vertical="center"/>
    </xf>
    <xf numFmtId="0" fontId="42" fillId="0" borderId="0" xfId="0" applyFont="1">
      <alignment vertical="center"/>
    </xf>
    <xf numFmtId="0" fontId="7" fillId="0" borderId="13" xfId="6" applyFont="1" applyBorder="1" applyAlignment="1">
      <alignment horizontal="center" vertical="center"/>
    </xf>
    <xf numFmtId="0" fontId="5" fillId="0" borderId="8" xfId="0" applyFont="1" applyBorder="1" applyAlignment="1">
      <alignment horizontal="left" vertical="top"/>
    </xf>
    <xf numFmtId="0" fontId="30" fillId="0" borderId="8" xfId="0" applyFont="1" applyBorder="1" applyAlignment="1">
      <alignment horizontal="left" vertical="center"/>
    </xf>
    <xf numFmtId="0" fontId="41" fillId="0" borderId="8" xfId="0" applyFont="1" applyBorder="1" applyAlignment="1">
      <alignment horizontal="left" vertical="center"/>
    </xf>
    <xf numFmtId="0" fontId="40" fillId="0" borderId="8" xfId="0" applyFont="1" applyBorder="1" applyAlignment="1">
      <alignment horizontal="left" vertical="center"/>
    </xf>
    <xf numFmtId="0" fontId="45" fillId="0" borderId="8" xfId="0" applyFont="1" applyBorder="1" applyAlignment="1">
      <alignment horizontal="left" vertical="center"/>
    </xf>
    <xf numFmtId="0" fontId="5" fillId="0" borderId="8" xfId="14" applyFont="1" applyBorder="1" applyAlignment="1">
      <alignment horizontal="left" vertical="center"/>
    </xf>
    <xf numFmtId="0" fontId="16" fillId="0" borderId="8" xfId="14" applyFont="1" applyBorder="1" applyAlignment="1">
      <alignment horizontal="left" vertical="center"/>
    </xf>
    <xf numFmtId="0" fontId="5" fillId="19" borderId="8" xfId="0" applyFont="1" applyFill="1" applyBorder="1" applyAlignment="1">
      <alignment horizontal="left" vertical="center"/>
    </xf>
    <xf numFmtId="0" fontId="5" fillId="10" borderId="8" xfId="0" applyFont="1" applyFill="1" applyBorder="1" applyAlignment="1">
      <alignment horizontal="left" vertical="center"/>
    </xf>
    <xf numFmtId="0" fontId="5" fillId="0" borderId="8" xfId="0" applyFont="1" applyBorder="1" applyAlignment="1">
      <alignment horizontal="left" vertical="center" wrapText="1"/>
    </xf>
    <xf numFmtId="0" fontId="5" fillId="0" borderId="8" xfId="13" applyFont="1" applyBorder="1" applyAlignment="1">
      <alignment horizontal="left" vertical="center"/>
    </xf>
    <xf numFmtId="0" fontId="18" fillId="0" borderId="8" xfId="0" applyFont="1" applyBorder="1" applyAlignment="1">
      <alignment horizontal="left" vertical="center"/>
    </xf>
    <xf numFmtId="0" fontId="0" fillId="0" borderId="8" xfId="0" applyBorder="1" applyAlignment="1">
      <alignment horizontal="left" vertical="center"/>
    </xf>
    <xf numFmtId="0" fontId="5" fillId="0" borderId="8" xfId="15" applyFont="1" applyBorder="1" applyAlignment="1">
      <alignment horizontal="left" vertical="center"/>
    </xf>
    <xf numFmtId="0" fontId="5" fillId="0" borderId="8" xfId="16" applyFont="1" applyBorder="1" applyAlignment="1">
      <alignment horizontal="left" vertical="center"/>
    </xf>
    <xf numFmtId="0" fontId="5" fillId="0" borderId="8" xfId="8" applyFont="1" applyBorder="1" applyAlignment="1">
      <alignment horizontal="left" vertical="center"/>
    </xf>
    <xf numFmtId="0" fontId="5" fillId="12" borderId="8" xfId="0" applyFont="1" applyFill="1" applyBorder="1" applyAlignment="1">
      <alignment horizontal="left" vertical="center"/>
    </xf>
    <xf numFmtId="0" fontId="5" fillId="2" borderId="8" xfId="13" applyFont="1" applyFill="1" applyBorder="1" applyAlignment="1">
      <alignment horizontal="left" vertical="center"/>
    </xf>
    <xf numFmtId="0" fontId="31" fillId="0" borderId="8" xfId="0" applyFont="1" applyBorder="1" applyAlignment="1">
      <alignment horizontal="left" vertical="center"/>
    </xf>
    <xf numFmtId="0" fontId="5" fillId="0" borderId="8" xfId="17" applyFont="1" applyBorder="1" applyAlignment="1">
      <alignment horizontal="left" vertical="center"/>
    </xf>
    <xf numFmtId="0" fontId="21" fillId="0" borderId="8" xfId="0" applyFont="1" applyBorder="1" applyAlignment="1">
      <alignment horizontal="left" vertical="center"/>
    </xf>
    <xf numFmtId="0" fontId="21" fillId="12" borderId="8" xfId="0" applyFont="1" applyFill="1" applyBorder="1" applyAlignment="1">
      <alignment horizontal="left" vertical="center"/>
    </xf>
    <xf numFmtId="0" fontId="16" fillId="0" borderId="8" xfId="0" applyFont="1" applyBorder="1" applyAlignment="1">
      <alignment horizontal="left" vertical="center"/>
    </xf>
    <xf numFmtId="49" fontId="9" fillId="0" borderId="8" xfId="0" applyNumberFormat="1" applyFont="1" applyBorder="1" applyAlignment="1">
      <alignment horizontal="left" vertical="center"/>
    </xf>
    <xf numFmtId="0" fontId="5" fillId="29" borderId="28" xfId="13" applyFont="1" applyFill="1" applyBorder="1" applyAlignment="1">
      <alignment horizontal="center" vertical="top" wrapText="1"/>
    </xf>
    <xf numFmtId="0" fontId="9" fillId="29" borderId="28" xfId="3" applyFont="1" applyFill="1" applyBorder="1" applyAlignment="1">
      <alignment horizontal="center" vertical="top" wrapText="1"/>
    </xf>
    <xf numFmtId="0" fontId="9" fillId="0" borderId="11" xfId="0" applyFont="1" applyBorder="1" applyAlignment="1">
      <alignment horizontal="center" vertical="top" wrapText="1"/>
    </xf>
    <xf numFmtId="0" fontId="45" fillId="0" borderId="8" xfId="0" applyFont="1" applyBorder="1" applyAlignment="1">
      <alignment horizontal="center" vertical="center"/>
    </xf>
    <xf numFmtId="0" fontId="30" fillId="0" borderId="8" xfId="0" applyFont="1" applyBorder="1" applyAlignment="1">
      <alignment horizontal="center" vertical="center"/>
    </xf>
    <xf numFmtId="0" fontId="5" fillId="12" borderId="8" xfId="0" applyFont="1" applyFill="1" applyBorder="1" applyAlignment="1">
      <alignment horizontal="center" vertical="center"/>
    </xf>
    <xf numFmtId="0" fontId="40" fillId="0" borderId="8" xfId="0" applyFont="1" applyBorder="1" applyAlignment="1">
      <alignment horizontal="center" vertical="center"/>
    </xf>
    <xf numFmtId="0" fontId="41" fillId="0" borderId="8" xfId="0" applyFont="1" applyBorder="1" applyAlignment="1">
      <alignment horizontal="center" vertical="center"/>
    </xf>
    <xf numFmtId="0" fontId="51" fillId="0" borderId="8" xfId="0" applyFont="1" applyBorder="1" applyAlignment="1">
      <alignment horizontal="left" vertical="center"/>
    </xf>
    <xf numFmtId="0" fontId="9" fillId="18" borderId="8" xfId="0" applyFont="1" applyFill="1" applyBorder="1" applyAlignment="1">
      <alignment horizontal="center" vertical="center"/>
    </xf>
    <xf numFmtId="0" fontId="0" fillId="0" borderId="8" xfId="0" applyBorder="1" applyAlignment="1">
      <alignment horizontal="center" vertical="center"/>
    </xf>
    <xf numFmtId="0" fontId="5" fillId="0" borderId="19" xfId="6" applyFont="1" applyBorder="1" applyAlignment="1">
      <alignment horizontal="center" vertical="center"/>
    </xf>
    <xf numFmtId="0" fontId="5" fillId="0" borderId="8" xfId="6" applyFont="1" applyBorder="1" applyAlignment="1">
      <alignment horizontal="center" vertical="center"/>
    </xf>
    <xf numFmtId="0" fontId="33" fillId="25" borderId="0" xfId="3" applyFont="1" applyFill="1" applyAlignment="1">
      <alignment horizontal="center" vertical="center"/>
    </xf>
    <xf numFmtId="0" fontId="5" fillId="0" borderId="11" xfId="6" applyFont="1" applyBorder="1" applyAlignment="1">
      <alignment horizontal="center" vertical="center"/>
    </xf>
    <xf numFmtId="0" fontId="5" fillId="0" borderId="8" xfId="0" applyFont="1" applyBorder="1" applyAlignment="1">
      <alignment vertical="center" wrapText="1"/>
    </xf>
    <xf numFmtId="0" fontId="25" fillId="0" borderId="10" xfId="0" applyFont="1" applyBorder="1" applyAlignment="1">
      <alignment horizontal="center" vertical="center"/>
    </xf>
    <xf numFmtId="0" fontId="5" fillId="32" borderId="8" xfId="0" applyFont="1" applyFill="1" applyBorder="1" applyAlignment="1">
      <alignment horizontal="left" vertical="center"/>
    </xf>
    <xf numFmtId="0" fontId="9" fillId="32" borderId="8" xfId="0" applyFont="1" applyFill="1" applyBorder="1" applyAlignment="1">
      <alignment horizontal="left" vertical="center"/>
    </xf>
    <xf numFmtId="0" fontId="9" fillId="32" borderId="8" xfId="0" applyFont="1" applyFill="1" applyBorder="1" applyAlignment="1">
      <alignment horizontal="center" vertical="center"/>
    </xf>
    <xf numFmtId="0" fontId="36" fillId="32" borderId="8" xfId="0" applyFont="1" applyFill="1" applyBorder="1" applyAlignment="1">
      <alignment horizontal="left" vertical="center"/>
    </xf>
    <xf numFmtId="0" fontId="0" fillId="32" borderId="8" xfId="0" applyFill="1" applyBorder="1" applyAlignment="1">
      <alignment horizontal="left" vertical="center"/>
    </xf>
    <xf numFmtId="0" fontId="7" fillId="32" borderId="8" xfId="0" applyFont="1" applyFill="1" applyBorder="1" applyAlignment="1">
      <alignment horizontal="left" vertical="center"/>
    </xf>
    <xf numFmtId="0" fontId="45" fillId="32" borderId="8" xfId="0" applyFont="1" applyFill="1" applyBorder="1" applyAlignment="1">
      <alignment horizontal="left" vertical="center"/>
    </xf>
    <xf numFmtId="0" fontId="9" fillId="10" borderId="8" xfId="0" applyFont="1" applyFill="1" applyBorder="1" applyAlignment="1">
      <alignment horizontal="left" vertical="center"/>
    </xf>
    <xf numFmtId="0" fontId="9" fillId="12" borderId="9" xfId="0" applyFont="1" applyFill="1" applyBorder="1" applyAlignment="1">
      <alignment horizontal="center" vertical="center"/>
    </xf>
    <xf numFmtId="0" fontId="5" fillId="0" borderId="17" xfId="0" applyFont="1" applyBorder="1" applyAlignment="1">
      <alignment horizontal="center" vertical="center"/>
    </xf>
    <xf numFmtId="0" fontId="9" fillId="15" borderId="0" xfId="0" applyFont="1" applyFill="1" applyAlignment="1">
      <alignment horizontal="left" vertical="center"/>
    </xf>
    <xf numFmtId="0" fontId="13" fillId="14" borderId="10" xfId="0" applyFont="1" applyFill="1" applyBorder="1" applyAlignment="1">
      <alignment horizontal="left" vertical="center"/>
    </xf>
    <xf numFmtId="0" fontId="13" fillId="15" borderId="10" xfId="0" applyFont="1" applyFill="1" applyBorder="1" applyAlignment="1">
      <alignment horizontal="left" vertical="center"/>
    </xf>
    <xf numFmtId="0" fontId="13" fillId="15" borderId="26" xfId="0" applyFont="1" applyFill="1" applyBorder="1" applyAlignment="1">
      <alignment horizontal="left" vertical="center"/>
    </xf>
    <xf numFmtId="0" fontId="9" fillId="16" borderId="15" xfId="0" applyFont="1" applyFill="1" applyBorder="1" applyAlignment="1">
      <alignment horizontal="center" vertical="center"/>
    </xf>
    <xf numFmtId="0" fontId="9" fillId="3" borderId="15" xfId="0" applyFont="1" applyFill="1" applyBorder="1" applyAlignment="1">
      <alignment horizontal="center" vertical="center"/>
    </xf>
    <xf numFmtId="0" fontId="5" fillId="0" borderId="9" xfId="0" applyFont="1" applyBorder="1" applyAlignment="1">
      <alignment horizontal="left" vertical="center"/>
    </xf>
    <xf numFmtId="0" fontId="5" fillId="0" borderId="11" xfId="0" applyFont="1" applyBorder="1" applyAlignment="1">
      <alignment horizontal="left" vertical="center"/>
    </xf>
    <xf numFmtId="0" fontId="5" fillId="0" borderId="13" xfId="6" applyFont="1" applyBorder="1" applyAlignment="1">
      <alignment horizontal="left" vertical="center"/>
    </xf>
    <xf numFmtId="0" fontId="30" fillId="0" borderId="0" xfId="0" applyFont="1" applyAlignment="1" applyProtection="1">
      <alignment horizontal="left" vertical="center"/>
      <protection locked="0"/>
    </xf>
    <xf numFmtId="0" fontId="29" fillId="0" borderId="0" xfId="0" applyFont="1" applyAlignment="1">
      <alignment horizontal="center" vertical="center"/>
    </xf>
    <xf numFmtId="0" fontId="48" fillId="0" borderId="0" xfId="0" applyFont="1" applyAlignment="1">
      <alignment horizontal="left" vertical="center"/>
    </xf>
    <xf numFmtId="0" fontId="9" fillId="0" borderId="8" xfId="18" applyFont="1" applyBorder="1" applyAlignment="1">
      <alignment horizontal="center" vertical="center"/>
    </xf>
    <xf numFmtId="0" fontId="19" fillId="0" borderId="8" xfId="0" applyFont="1" applyBorder="1" applyAlignment="1">
      <alignment horizontal="left" vertical="center"/>
    </xf>
    <xf numFmtId="0" fontId="5" fillId="32" borderId="8" xfId="0" applyFont="1" applyFill="1" applyBorder="1" applyAlignment="1">
      <alignment horizontal="center" vertical="center"/>
    </xf>
    <xf numFmtId="0" fontId="0" fillId="32" borderId="0" xfId="0" applyFill="1" applyAlignment="1">
      <alignment horizontal="left" vertical="center"/>
    </xf>
    <xf numFmtId="0" fontId="36" fillId="0" borderId="0" xfId="0" applyFont="1" applyAlignment="1">
      <alignment horizontal="left" vertical="center"/>
    </xf>
    <xf numFmtId="0" fontId="5" fillId="29" borderId="28" xfId="13" applyFont="1" applyFill="1" applyBorder="1" applyAlignment="1">
      <alignment horizontal="left" vertical="top" wrapText="1"/>
    </xf>
    <xf numFmtId="0" fontId="5" fillId="0" borderId="8" xfId="6" applyFont="1" applyBorder="1" applyAlignment="1">
      <alignment horizontal="left" vertical="center"/>
    </xf>
    <xf numFmtId="0" fontId="43" fillId="0" borderId="0" xfId="0" applyFont="1">
      <alignment vertical="center"/>
    </xf>
    <xf numFmtId="0" fontId="5" fillId="19" borderId="8" xfId="0" applyFont="1" applyFill="1" applyBorder="1">
      <alignment vertical="center"/>
    </xf>
    <xf numFmtId="0" fontId="50" fillId="32" borderId="8" xfId="0" applyFont="1" applyFill="1" applyBorder="1" applyAlignment="1">
      <alignment horizontal="left" vertical="center" wrapText="1"/>
    </xf>
    <xf numFmtId="0" fontId="46" fillId="0" borderId="8" xfId="0" applyFont="1" applyBorder="1" applyAlignment="1">
      <alignment horizontal="left" vertical="center"/>
    </xf>
    <xf numFmtId="0" fontId="19" fillId="0" borderId="8" xfId="0" applyFont="1" applyBorder="1" applyAlignment="1">
      <alignment horizontal="center" vertical="center"/>
    </xf>
    <xf numFmtId="0" fontId="19" fillId="10" borderId="8" xfId="0" applyFont="1" applyFill="1" applyBorder="1" applyAlignment="1">
      <alignment horizontal="left" vertical="center"/>
    </xf>
    <xf numFmtId="0" fontId="5" fillId="18" borderId="8" xfId="0" applyFont="1" applyFill="1" applyBorder="1">
      <alignment vertical="center"/>
    </xf>
    <xf numFmtId="0" fontId="9" fillId="18" borderId="8" xfId="0" applyFont="1" applyFill="1" applyBorder="1">
      <alignment vertical="center"/>
    </xf>
    <xf numFmtId="0" fontId="5" fillId="0" borderId="8" xfId="17" applyFont="1" applyBorder="1" applyAlignment="1">
      <alignment horizontal="center" vertical="center"/>
    </xf>
    <xf numFmtId="0" fontId="9" fillId="12" borderId="14" xfId="0" applyFont="1" applyFill="1" applyBorder="1" applyAlignment="1">
      <alignment horizontal="center" vertical="center"/>
    </xf>
    <xf numFmtId="0" fontId="5" fillId="0" borderId="1" xfId="0" applyFont="1" applyBorder="1" applyAlignment="1">
      <alignment horizontal="center" vertical="center"/>
    </xf>
    <xf numFmtId="0" fontId="11" fillId="0" borderId="8" xfId="0" applyFont="1" applyBorder="1" applyAlignment="1">
      <alignment horizontal="center" vertical="center"/>
    </xf>
    <xf numFmtId="0" fontId="5" fillId="0" borderId="1" xfId="0" applyFont="1" applyBorder="1" applyAlignment="1">
      <alignment horizontal="left" vertical="center"/>
    </xf>
    <xf numFmtId="0" fontId="40" fillId="0" borderId="8" xfId="0" applyFont="1" applyBorder="1">
      <alignment vertical="center"/>
    </xf>
    <xf numFmtId="0" fontId="5" fillId="33" borderId="8" xfId="0" applyFont="1" applyFill="1" applyBorder="1" applyAlignment="1">
      <alignment horizontal="left" vertical="center"/>
    </xf>
    <xf numFmtId="0" fontId="19" fillId="33" borderId="8" xfId="0" applyFont="1" applyFill="1" applyBorder="1" applyAlignment="1">
      <alignment horizontal="left" vertical="center"/>
    </xf>
    <xf numFmtId="0" fontId="19" fillId="33" borderId="8" xfId="0" applyFont="1" applyFill="1" applyBorder="1" applyAlignment="1">
      <alignment horizontal="center" vertical="center"/>
    </xf>
    <xf numFmtId="0" fontId="0" fillId="33" borderId="8" xfId="0" applyFill="1" applyBorder="1" applyAlignment="1">
      <alignment horizontal="left" vertical="center"/>
    </xf>
    <xf numFmtId="0" fontId="47" fillId="0" borderId="8" xfId="0" applyFont="1" applyBorder="1" applyAlignment="1">
      <alignment horizontal="left" vertical="center"/>
    </xf>
    <xf numFmtId="0" fontId="11" fillId="0" borderId="0" xfId="0" applyFont="1">
      <alignment vertical="center"/>
    </xf>
    <xf numFmtId="0" fontId="5" fillId="0" borderId="8" xfId="14" applyFont="1" applyBorder="1" applyAlignment="1">
      <alignment horizontal="center" vertical="center"/>
    </xf>
    <xf numFmtId="0" fontId="5" fillId="2" borderId="8" xfId="16" applyFont="1" applyFill="1" applyBorder="1" applyAlignment="1">
      <alignment horizontal="center" vertical="center"/>
    </xf>
    <xf numFmtId="0" fontId="19" fillId="0" borderId="0" xfId="0" applyFont="1" applyAlignment="1">
      <alignment horizontal="center" vertical="center"/>
    </xf>
    <xf numFmtId="0" fontId="42" fillId="32" borderId="8" xfId="0" applyFont="1" applyFill="1" applyBorder="1" applyAlignment="1">
      <alignment horizontal="center" vertical="center"/>
    </xf>
    <xf numFmtId="0" fontId="46" fillId="0" borderId="8" xfId="0" applyFont="1" applyBorder="1" applyAlignment="1">
      <alignment horizontal="center" vertical="center"/>
    </xf>
    <xf numFmtId="0" fontId="51" fillId="0" borderId="8" xfId="0" applyFont="1" applyBorder="1" applyAlignment="1">
      <alignment horizontal="center" vertical="center"/>
    </xf>
    <xf numFmtId="0" fontId="5" fillId="23" borderId="8" xfId="0" applyFont="1" applyFill="1" applyBorder="1" applyAlignment="1">
      <alignment horizontal="center" vertical="center"/>
    </xf>
    <xf numFmtId="0" fontId="19" fillId="19" borderId="8" xfId="0" applyFont="1" applyFill="1" applyBorder="1" applyAlignment="1">
      <alignment horizontal="left" vertical="center"/>
    </xf>
    <xf numFmtId="0" fontId="19" fillId="19" borderId="8" xfId="0" applyFont="1" applyFill="1" applyBorder="1" applyAlignment="1">
      <alignment horizontal="center" vertical="center"/>
    </xf>
    <xf numFmtId="0" fontId="0" fillId="19" borderId="8" xfId="0" applyFill="1" applyBorder="1" applyAlignment="1">
      <alignment horizontal="left" vertical="center"/>
    </xf>
    <xf numFmtId="0" fontId="19" fillId="32" borderId="8" xfId="0" applyFont="1" applyFill="1" applyBorder="1" applyAlignment="1">
      <alignment horizontal="left" vertical="center"/>
    </xf>
    <xf numFmtId="0" fontId="19" fillId="32" borderId="8" xfId="0" applyFont="1" applyFill="1" applyBorder="1" applyAlignment="1">
      <alignment horizontal="center" vertical="center"/>
    </xf>
    <xf numFmtId="0" fontId="30" fillId="32" borderId="8" xfId="0" applyFont="1" applyFill="1" applyBorder="1" applyAlignment="1">
      <alignment horizontal="left" vertical="center"/>
    </xf>
    <xf numFmtId="0" fontId="5" fillId="0" borderId="1" xfId="0" applyFont="1" applyBorder="1">
      <alignment vertical="center"/>
    </xf>
    <xf numFmtId="0" fontId="9" fillId="34" borderId="8" xfId="0" applyFont="1" applyFill="1" applyBorder="1" applyAlignment="1">
      <alignment horizontal="left" vertical="center"/>
    </xf>
    <xf numFmtId="0" fontId="9" fillId="34" borderId="8" xfId="0" applyFont="1" applyFill="1" applyBorder="1">
      <alignment vertical="center"/>
    </xf>
    <xf numFmtId="0" fontId="9" fillId="34" borderId="8" xfId="0" applyFont="1" applyFill="1" applyBorder="1" applyAlignment="1">
      <alignment horizontal="center" vertical="center"/>
    </xf>
    <xf numFmtId="0" fontId="42" fillId="34" borderId="8" xfId="0" applyFont="1" applyFill="1" applyBorder="1">
      <alignment vertical="center"/>
    </xf>
    <xf numFmtId="0" fontId="42" fillId="34" borderId="8" xfId="0" applyFont="1" applyFill="1" applyBorder="1" applyAlignment="1">
      <alignment horizontal="center" vertical="center"/>
    </xf>
    <xf numFmtId="0" fontId="7" fillId="2" borderId="8" xfId="18" applyFont="1" applyFill="1" applyBorder="1" applyAlignment="1">
      <alignment horizontal="center" vertical="center"/>
    </xf>
    <xf numFmtId="0" fontId="43" fillId="0" borderId="8" xfId="0" applyFont="1" applyBorder="1" applyAlignment="1">
      <alignment horizontal="center" vertical="center"/>
    </xf>
    <xf numFmtId="0" fontId="5" fillId="0" borderId="18" xfId="0" applyFont="1" applyBorder="1" applyAlignment="1">
      <alignment horizontal="center" vertical="center"/>
    </xf>
    <xf numFmtId="0" fontId="5" fillId="0" borderId="15" xfId="0" applyFont="1" applyBorder="1" applyAlignment="1">
      <alignment horizontal="center" vertical="center"/>
    </xf>
    <xf numFmtId="0" fontId="21" fillId="0" borderId="8" xfId="0" applyFont="1" applyBorder="1" applyAlignment="1">
      <alignment horizontal="center" vertical="center"/>
    </xf>
    <xf numFmtId="0" fontId="41" fillId="10" borderId="8" xfId="0" applyFont="1" applyFill="1" applyBorder="1" applyAlignment="1">
      <alignment horizontal="center" vertical="center"/>
    </xf>
    <xf numFmtId="0" fontId="7" fillId="12" borderId="8" xfId="0" applyFont="1" applyFill="1" applyBorder="1" applyAlignment="1">
      <alignment horizontal="center" vertical="center"/>
    </xf>
    <xf numFmtId="0" fontId="5" fillId="10" borderId="8" xfId="0" applyFont="1" applyFill="1" applyBorder="1" applyAlignment="1">
      <alignment horizontal="center" vertical="center"/>
    </xf>
    <xf numFmtId="0" fontId="9" fillId="0" borderId="8" xfId="0" applyFont="1" applyBorder="1" applyAlignment="1">
      <alignment horizontal="left" vertical="top"/>
    </xf>
    <xf numFmtId="0" fontId="5" fillId="4" borderId="8" xfId="0" applyFont="1" applyFill="1" applyBorder="1" applyAlignment="1">
      <alignment horizontal="center" vertical="center"/>
    </xf>
    <xf numFmtId="0" fontId="53" fillId="0" borderId="8" xfId="0" applyFont="1" applyBorder="1" applyAlignment="1">
      <alignment vertical="center" wrapText="1"/>
    </xf>
    <xf numFmtId="0" fontId="42" fillId="32" borderId="8" xfId="0" applyFont="1" applyFill="1" applyBorder="1">
      <alignment vertical="center"/>
    </xf>
    <xf numFmtId="0" fontId="9" fillId="32" borderId="8" xfId="0" applyFont="1" applyFill="1" applyBorder="1">
      <alignment vertical="center"/>
    </xf>
    <xf numFmtId="0" fontId="42" fillId="32" borderId="8" xfId="0" applyFont="1" applyFill="1" applyBorder="1" applyAlignment="1">
      <alignment horizontal="left" vertical="center"/>
    </xf>
    <xf numFmtId="0" fontId="45" fillId="0" borderId="8" xfId="0" applyFont="1" applyBorder="1">
      <alignment vertical="center"/>
    </xf>
    <xf numFmtId="0" fontId="3" fillId="0" borderId="0" xfId="13" applyFont="1">
      <alignment vertical="center"/>
    </xf>
    <xf numFmtId="0" fontId="3" fillId="0" borderId="0" xfId="13" applyFont="1" applyAlignment="1">
      <alignment horizontal="center" vertical="center"/>
    </xf>
    <xf numFmtId="0" fontId="3" fillId="2" borderId="0" xfId="13" applyFont="1" applyFill="1" applyAlignment="1">
      <alignment horizontal="center" vertical="center"/>
    </xf>
    <xf numFmtId="0" fontId="9" fillId="0" borderId="8" xfId="0" applyFont="1" applyBorder="1" applyAlignment="1">
      <alignment horizontal="center"/>
    </xf>
    <xf numFmtId="0" fontId="9" fillId="6" borderId="8" xfId="13" applyFont="1" applyFill="1" applyBorder="1" applyAlignment="1">
      <alignment horizontal="left" vertical="center"/>
    </xf>
    <xf numFmtId="0" fontId="9" fillId="5" borderId="8" xfId="13" applyFont="1" applyFill="1" applyBorder="1" applyAlignment="1">
      <alignment horizontal="left" vertical="center"/>
    </xf>
    <xf numFmtId="0" fontId="9" fillId="0" borderId="8" xfId="13" applyFont="1" applyBorder="1" applyAlignment="1" applyProtection="1">
      <alignment horizontal="center" vertical="center"/>
      <protection locked="0"/>
    </xf>
    <xf numFmtId="0" fontId="9" fillId="0" borderId="8" xfId="16" applyFont="1" applyBorder="1" applyAlignment="1">
      <alignment horizontal="center" vertical="center"/>
    </xf>
    <xf numFmtId="0" fontId="9" fillId="0" borderId="1" xfId="13" applyFont="1" applyBorder="1" applyAlignment="1">
      <alignment horizontal="center"/>
    </xf>
    <xf numFmtId="0" fontId="9" fillId="0" borderId="1" xfId="0" applyFont="1" applyBorder="1" applyAlignment="1">
      <alignment horizontal="center"/>
    </xf>
    <xf numFmtId="0" fontId="9" fillId="0" borderId="8" xfId="13" applyFont="1" applyBorder="1" applyAlignment="1">
      <alignment horizontal="center"/>
    </xf>
    <xf numFmtId="0" fontId="3" fillId="0" borderId="1" xfId="13" applyFont="1" applyBorder="1" applyAlignment="1">
      <alignment horizontal="center"/>
    </xf>
    <xf numFmtId="0" fontId="3" fillId="0" borderId="8" xfId="13" applyFont="1" applyBorder="1">
      <alignment vertical="center"/>
    </xf>
    <xf numFmtId="0" fontId="3" fillId="0" borderId="0" xfId="19" applyFont="1">
      <alignment vertical="center"/>
    </xf>
    <xf numFmtId="0" fontId="3" fillId="0" borderId="0" xfId="19" applyFont="1" applyAlignment="1">
      <alignment horizontal="center" vertical="center"/>
    </xf>
    <xf numFmtId="0" fontId="3" fillId="0" borderId="1" xfId="19" applyFont="1" applyBorder="1" applyAlignment="1">
      <alignment vertical="center" wrapText="1"/>
    </xf>
    <xf numFmtId="0" fontId="3" fillId="0" borderId="9" xfId="19" applyFont="1" applyBorder="1" applyAlignment="1">
      <alignment vertical="center" wrapText="1"/>
    </xf>
    <xf numFmtId="0" fontId="3" fillId="0" borderId="2" xfId="19" applyFont="1" applyBorder="1" applyAlignment="1">
      <alignment vertical="center" wrapText="1"/>
    </xf>
    <xf numFmtId="0" fontId="3" fillId="34" borderId="9" xfId="19" applyFont="1" applyFill="1" applyBorder="1" applyAlignment="1">
      <alignment horizontal="center" vertical="center"/>
    </xf>
    <xf numFmtId="14" fontId="3" fillId="34" borderId="14" xfId="19" applyNumberFormat="1" applyFont="1" applyFill="1" applyBorder="1" applyAlignment="1">
      <alignment horizontal="center" vertical="center" wrapText="1"/>
    </xf>
    <xf numFmtId="0" fontId="3" fillId="32" borderId="9" xfId="19" applyFont="1" applyFill="1" applyBorder="1">
      <alignment vertical="center"/>
    </xf>
    <xf numFmtId="0" fontId="3" fillId="32" borderId="9" xfId="19" applyFont="1" applyFill="1" applyBorder="1" applyAlignment="1">
      <alignment horizontal="center" vertical="center"/>
    </xf>
    <xf numFmtId="14" fontId="3" fillId="32" borderId="14" xfId="19" applyNumberFormat="1" applyFont="1" applyFill="1" applyBorder="1" applyAlignment="1">
      <alignment horizontal="center" vertical="center"/>
    </xf>
    <xf numFmtId="0" fontId="3" fillId="34" borderId="9" xfId="19" applyFont="1" applyFill="1" applyBorder="1">
      <alignment vertical="center"/>
    </xf>
    <xf numFmtId="0" fontId="3" fillId="0" borderId="8" xfId="19" applyFont="1" applyBorder="1">
      <alignment vertical="center"/>
    </xf>
    <xf numFmtId="0" fontId="3" fillId="34" borderId="8" xfId="19" applyFont="1" applyFill="1" applyBorder="1" applyAlignment="1">
      <alignment vertical="center" wrapText="1"/>
    </xf>
    <xf numFmtId="14" fontId="3" fillId="34" borderId="15" xfId="19" applyNumberFormat="1" applyFont="1" applyFill="1" applyBorder="1" applyAlignment="1">
      <alignment horizontal="center" vertical="center" wrapText="1"/>
    </xf>
    <xf numFmtId="0" fontId="3" fillId="0" borderId="8" xfId="19" applyFont="1" applyBorder="1" applyAlignment="1">
      <alignment vertical="center" wrapText="1"/>
    </xf>
    <xf numFmtId="0" fontId="3" fillId="34" borderId="0" xfId="19" applyFont="1" applyFill="1">
      <alignment vertical="center"/>
    </xf>
    <xf numFmtId="0" fontId="3" fillId="34" borderId="8" xfId="19" applyFont="1" applyFill="1" applyBorder="1">
      <alignment vertical="center"/>
    </xf>
    <xf numFmtId="0" fontId="3" fillId="34" borderId="8" xfId="19" applyFont="1" applyFill="1" applyBorder="1" applyAlignment="1">
      <alignment horizontal="left" vertical="top" wrapText="1"/>
    </xf>
    <xf numFmtId="0" fontId="3" fillId="0" borderId="14" xfId="19" applyFont="1" applyBorder="1" applyAlignment="1">
      <alignment horizontal="left" vertical="center" wrapText="1"/>
    </xf>
    <xf numFmtId="0" fontId="3" fillId="0" borderId="15" xfId="19" applyFont="1" applyBorder="1" applyAlignment="1">
      <alignment horizontal="left" vertical="center" wrapText="1"/>
    </xf>
    <xf numFmtId="0" fontId="3" fillId="0" borderId="8" xfId="19" applyFont="1" applyBorder="1" applyAlignment="1">
      <alignment horizontal="left" vertical="center" wrapText="1"/>
    </xf>
    <xf numFmtId="0" fontId="3" fillId="0" borderId="9" xfId="19" applyFont="1" applyBorder="1">
      <alignment vertical="center"/>
    </xf>
    <xf numFmtId="0" fontId="3" fillId="0" borderId="8" xfId="19" applyFont="1" applyBorder="1" applyAlignment="1">
      <alignment horizontal="center" vertical="center" wrapText="1"/>
    </xf>
    <xf numFmtId="0" fontId="3" fillId="0" borderId="8" xfId="19" applyFont="1" applyBorder="1" applyAlignment="1">
      <alignment horizontal="left" vertical="center"/>
    </xf>
    <xf numFmtId="0" fontId="9" fillId="0" borderId="8" xfId="19" applyFont="1" applyBorder="1">
      <alignment vertical="center"/>
    </xf>
    <xf numFmtId="0" fontId="3" fillId="0" borderId="2" xfId="19" applyFont="1" applyBorder="1" applyAlignment="1">
      <alignment horizontal="left" vertical="center" wrapText="1"/>
    </xf>
    <xf numFmtId="0" fontId="3" fillId="0" borderId="2" xfId="19" applyFont="1" applyBorder="1">
      <alignment vertical="center"/>
    </xf>
    <xf numFmtId="0" fontId="3" fillId="0" borderId="1" xfId="19" applyFont="1" applyBorder="1">
      <alignment vertical="center"/>
    </xf>
    <xf numFmtId="0" fontId="3" fillId="0" borderId="1" xfId="19" applyFont="1" applyBorder="1" applyAlignment="1">
      <alignment horizontal="left" vertical="center"/>
    </xf>
    <xf numFmtId="0" fontId="9" fillId="0" borderId="1" xfId="19" applyFont="1" applyBorder="1">
      <alignment vertical="center"/>
    </xf>
    <xf numFmtId="0" fontId="43" fillId="0" borderId="1" xfId="19" applyFont="1" applyBorder="1">
      <alignment vertical="center"/>
    </xf>
    <xf numFmtId="0" fontId="5" fillId="2" borderId="19" xfId="19" applyFont="1" applyFill="1" applyBorder="1" applyAlignment="1">
      <alignment horizontal="left" vertical="center"/>
    </xf>
    <xf numFmtId="0" fontId="5" fillId="2" borderId="19" xfId="19" applyFont="1" applyFill="1" applyBorder="1" applyAlignment="1">
      <alignment horizontal="center" vertical="center"/>
    </xf>
    <xf numFmtId="0" fontId="18" fillId="0" borderId="0" xfId="13" applyFont="1">
      <alignment vertical="center"/>
    </xf>
    <xf numFmtId="0" fontId="5" fillId="0" borderId="0" xfId="13" applyFont="1" applyAlignment="1">
      <alignment horizontal="center" vertical="center"/>
    </xf>
    <xf numFmtId="178" fontId="5" fillId="0" borderId="0" xfId="13" applyNumberFormat="1" applyFont="1" applyAlignment="1">
      <alignment horizontal="center" vertical="center"/>
    </xf>
    <xf numFmtId="0" fontId="5" fillId="0" borderId="0" xfId="13" applyFont="1">
      <alignment vertical="center"/>
    </xf>
    <xf numFmtId="0" fontId="5" fillId="0" borderId="0" xfId="13" applyFont="1" applyAlignment="1">
      <alignment horizontal="left" vertical="center"/>
    </xf>
    <xf numFmtId="0" fontId="5" fillId="0" borderId="8" xfId="13" applyFont="1" applyBorder="1" applyAlignment="1">
      <alignment horizontal="center" vertical="center"/>
    </xf>
    <xf numFmtId="0" fontId="5" fillId="0" borderId="1" xfId="13" applyFont="1" applyBorder="1" applyAlignment="1">
      <alignment horizontal="center" vertical="center"/>
    </xf>
    <xf numFmtId="0" fontId="9" fillId="5" borderId="1" xfId="13" applyFont="1" applyFill="1" applyBorder="1" applyAlignment="1">
      <alignment horizontal="left" vertical="center"/>
    </xf>
    <xf numFmtId="0" fontId="9" fillId="6" borderId="1" xfId="13" applyFont="1" applyFill="1" applyBorder="1" applyAlignment="1">
      <alignment horizontal="left" vertical="center"/>
    </xf>
    <xf numFmtId="0" fontId="5" fillId="6" borderId="1" xfId="13" applyFont="1" applyFill="1" applyBorder="1" applyAlignment="1">
      <alignment horizontal="left" vertical="center"/>
    </xf>
    <xf numFmtId="0" fontId="5" fillId="5" borderId="1" xfId="13" applyFont="1" applyFill="1" applyBorder="1" applyAlignment="1">
      <alignment horizontal="left" vertical="center"/>
    </xf>
    <xf numFmtId="0" fontId="8" fillId="0" borderId="1" xfId="13" applyFont="1" applyBorder="1" applyAlignment="1">
      <alignment horizontal="center" vertical="center"/>
    </xf>
    <xf numFmtId="0" fontId="7" fillId="0" borderId="6" xfId="13" applyFont="1" applyBorder="1" applyAlignment="1">
      <alignment horizontal="center" vertical="center"/>
    </xf>
    <xf numFmtId="0" fontId="7" fillId="0" borderId="8" xfId="18" applyFont="1" applyBorder="1" applyAlignment="1">
      <alignment horizontal="center" vertical="center" wrapText="1"/>
    </xf>
    <xf numFmtId="0" fontId="7" fillId="0" borderId="1" xfId="18" applyFont="1" applyBorder="1" applyAlignment="1">
      <alignment horizontal="center" vertical="center"/>
    </xf>
    <xf numFmtId="0" fontId="9" fillId="0" borderId="1" xfId="18" applyFont="1" applyBorder="1" applyAlignment="1">
      <alignment horizontal="center" vertical="center" wrapText="1"/>
    </xf>
    <xf numFmtId="0" fontId="5" fillId="0" borderId="0" xfId="1" applyFont="1" applyAlignment="1">
      <alignment horizontal="center" vertical="center"/>
    </xf>
    <xf numFmtId="0" fontId="9" fillId="0" borderId="15" xfId="13" applyFont="1" applyBorder="1" applyAlignment="1">
      <alignment horizontal="center" vertical="center"/>
    </xf>
    <xf numFmtId="0" fontId="9" fillId="0" borderId="2" xfId="13" applyFont="1" applyBorder="1" applyAlignment="1">
      <alignment horizontal="center" vertical="center"/>
    </xf>
    <xf numFmtId="0" fontId="49" fillId="0" borderId="0" xfId="18">
      <alignment vertical="center"/>
    </xf>
    <xf numFmtId="0" fontId="5" fillId="8" borderId="1" xfId="13" applyFont="1" applyFill="1" applyBorder="1" applyAlignment="1">
      <alignment horizontal="left" vertical="center"/>
    </xf>
    <xf numFmtId="0" fontId="5" fillId="9" borderId="1" xfId="13" applyFont="1" applyFill="1" applyBorder="1" applyAlignment="1">
      <alignment horizontal="left" vertical="center"/>
    </xf>
    <xf numFmtId="0" fontId="3" fillId="0" borderId="1" xfId="14" applyFont="1" applyBorder="1" applyAlignment="1">
      <alignment horizontal="center" vertical="center"/>
    </xf>
    <xf numFmtId="0" fontId="5" fillId="10" borderId="1" xfId="13" applyFont="1" applyFill="1" applyBorder="1" applyAlignment="1">
      <alignment horizontal="center" vertical="center"/>
    </xf>
    <xf numFmtId="0" fontId="0" fillId="0" borderId="0" xfId="18" applyFont="1">
      <alignment vertical="center"/>
    </xf>
    <xf numFmtId="0" fontId="3" fillId="0" borderId="1" xfId="18" applyFont="1" applyBorder="1" applyAlignment="1">
      <alignment horizontal="center" vertical="center"/>
    </xf>
    <xf numFmtId="0" fontId="5" fillId="0" borderId="8" xfId="1" applyFont="1" applyBorder="1" applyAlignment="1">
      <alignment horizontal="center" vertical="center"/>
    </xf>
    <xf numFmtId="0" fontId="3" fillId="0" borderId="1" xfId="18" applyFont="1" applyBorder="1">
      <alignment vertical="center"/>
    </xf>
    <xf numFmtId="0" fontId="5" fillId="4" borderId="8" xfId="13" applyFont="1" applyFill="1" applyBorder="1" applyAlignment="1">
      <alignment horizontal="center" vertical="center" wrapText="1"/>
    </xf>
    <xf numFmtId="0" fontId="5" fillId="4" borderId="8" xfId="13" applyFont="1" applyFill="1" applyBorder="1" applyAlignment="1">
      <alignment horizontal="center" vertical="center"/>
    </xf>
    <xf numFmtId="178" fontId="5" fillId="4" borderId="8" xfId="13" applyNumberFormat="1" applyFont="1" applyFill="1" applyBorder="1" applyAlignment="1">
      <alignment horizontal="center" vertical="center" wrapText="1"/>
    </xf>
    <xf numFmtId="0" fontId="5" fillId="0" borderId="8" xfId="13" applyFont="1" applyBorder="1" applyAlignment="1">
      <alignment horizontal="center" vertical="center" wrapText="1"/>
    </xf>
    <xf numFmtId="0" fontId="5" fillId="0" borderId="13" xfId="13" applyFont="1" applyBorder="1" applyAlignment="1">
      <alignment horizontal="center" vertical="center" wrapText="1"/>
    </xf>
    <xf numFmtId="176" fontId="5" fillId="0" borderId="1" xfId="13" applyNumberFormat="1" applyFont="1" applyBorder="1" applyAlignment="1">
      <alignment horizontal="center" vertical="center" wrapText="1"/>
    </xf>
    <xf numFmtId="0" fontId="5" fillId="0" borderId="1" xfId="13" applyFont="1" applyBorder="1" applyAlignment="1">
      <alignment horizontal="center" vertical="center" wrapText="1"/>
    </xf>
    <xf numFmtId="0" fontId="5" fillId="0" borderId="0" xfId="1" applyFont="1" applyAlignment="1">
      <alignment horizontal="center" vertical="center" wrapText="1"/>
    </xf>
    <xf numFmtId="0" fontId="2" fillId="0" borderId="0" xfId="1" applyAlignment="1">
      <alignment horizontal="center" vertical="center"/>
    </xf>
    <xf numFmtId="0" fontId="44" fillId="0" borderId="0" xfId="13" applyFont="1" applyAlignment="1">
      <alignment horizontal="center" vertical="center"/>
    </xf>
    <xf numFmtId="0" fontId="44" fillId="0" borderId="0" xfId="13" applyFont="1">
      <alignment vertical="center"/>
    </xf>
    <xf numFmtId="178" fontId="44" fillId="0" borderId="0" xfId="13" applyNumberFormat="1" applyFont="1" applyAlignment="1">
      <alignment horizontal="center" vertical="center"/>
    </xf>
    <xf numFmtId="0" fontId="5" fillId="4" borderId="0" xfId="15" applyFont="1" applyFill="1" applyAlignment="1">
      <alignment horizontal="center" vertical="center"/>
    </xf>
    <xf numFmtId="0" fontId="5" fillId="4" borderId="0" xfId="15" applyFont="1" applyFill="1" applyAlignment="1">
      <alignment horizontal="left" vertical="center"/>
    </xf>
    <xf numFmtId="0" fontId="5" fillId="0" borderId="0" xfId="16" applyFont="1" applyAlignment="1">
      <alignment horizontal="center" vertical="center"/>
    </xf>
    <xf numFmtId="0" fontId="49" fillId="0" borderId="0" xfId="18" applyAlignment="1">
      <alignment horizontal="center" vertical="center"/>
    </xf>
    <xf numFmtId="0" fontId="36" fillId="0" borderId="0" xfId="18" applyFont="1">
      <alignment vertical="center"/>
    </xf>
    <xf numFmtId="0" fontId="36" fillId="0" borderId="0" xfId="18" applyFont="1" applyAlignment="1">
      <alignment horizontal="center" vertical="center"/>
    </xf>
    <xf numFmtId="0" fontId="9" fillId="0" borderId="8" xfId="18" applyFont="1" applyBorder="1" applyAlignment="1">
      <alignment horizontal="left" vertical="center" wrapText="1"/>
    </xf>
    <xf numFmtId="0" fontId="9" fillId="0" borderId="8" xfId="18" applyFont="1" applyBorder="1" applyAlignment="1">
      <alignment horizontal="center"/>
    </xf>
    <xf numFmtId="0" fontId="3" fillId="2" borderId="1" xfId="18" applyFont="1" applyFill="1" applyBorder="1" applyAlignment="1">
      <alignment horizontal="center" vertical="center"/>
    </xf>
    <xf numFmtId="0" fontId="26" fillId="5" borderId="8" xfId="18" applyFont="1" applyFill="1" applyBorder="1">
      <alignment vertical="center"/>
    </xf>
    <xf numFmtId="0" fontId="9" fillId="0" borderId="8" xfId="18" applyFont="1" applyBorder="1">
      <alignment vertical="center"/>
    </xf>
    <xf numFmtId="0" fontId="9" fillId="3" borderId="8" xfId="18" applyFont="1" applyFill="1" applyBorder="1" applyAlignment="1">
      <alignment horizontal="center" vertical="center"/>
    </xf>
    <xf numFmtId="0" fontId="9" fillId="15" borderId="8" xfId="18" applyFont="1" applyFill="1" applyBorder="1" applyAlignment="1">
      <alignment horizontal="left" vertical="center"/>
    </xf>
    <xf numFmtId="0" fontId="9" fillId="14" borderId="8" xfId="18" applyFont="1" applyFill="1" applyBorder="1" applyAlignment="1">
      <alignment horizontal="left" vertical="center"/>
    </xf>
    <xf numFmtId="0" fontId="9" fillId="5" borderId="11" xfId="13" applyFont="1" applyFill="1" applyBorder="1" applyAlignment="1">
      <alignment horizontal="left" vertical="center"/>
    </xf>
    <xf numFmtId="0" fontId="9" fillId="6" borderId="11" xfId="13" applyFont="1" applyFill="1" applyBorder="1" applyAlignment="1">
      <alignment horizontal="left" vertical="center"/>
    </xf>
    <xf numFmtId="0" fontId="7" fillId="0" borderId="8" xfId="18" applyFont="1" applyBorder="1" applyAlignment="1">
      <alignment horizontal="center"/>
    </xf>
    <xf numFmtId="0" fontId="3" fillId="0" borderId="1" xfId="18" applyFont="1" applyBorder="1" applyAlignment="1">
      <alignment horizontal="center"/>
    </xf>
    <xf numFmtId="0" fontId="7" fillId="0" borderId="2" xfId="18" applyFont="1" applyBorder="1" applyAlignment="1">
      <alignment horizontal="center" vertical="center"/>
    </xf>
    <xf numFmtId="0" fontId="9" fillId="0" borderId="15" xfId="18" applyFont="1" applyBorder="1" applyAlignment="1">
      <alignment horizontal="center"/>
    </xf>
    <xf numFmtId="0" fontId="9" fillId="5" borderId="8" xfId="18" applyFont="1" applyFill="1" applyBorder="1" applyAlignment="1">
      <alignment horizontal="left" vertical="center"/>
    </xf>
    <xf numFmtId="0" fontId="9" fillId="6" borderId="8" xfId="18" applyFont="1" applyFill="1" applyBorder="1" applyAlignment="1">
      <alignment horizontal="left" vertical="center"/>
    </xf>
    <xf numFmtId="0" fontId="9" fillId="0" borderId="29" xfId="18" applyFont="1" applyBorder="1" applyAlignment="1">
      <alignment horizontal="left" vertical="center"/>
    </xf>
    <xf numFmtId="0" fontId="9" fillId="2" borderId="8" xfId="18" applyFont="1" applyFill="1" applyBorder="1" applyAlignment="1">
      <alignment horizontal="center"/>
    </xf>
    <xf numFmtId="0" fontId="9" fillId="0" borderId="0" xfId="18" applyFont="1" applyAlignment="1">
      <alignment horizontal="center" vertical="center"/>
    </xf>
    <xf numFmtId="0" fontId="9" fillId="0" borderId="1" xfId="18" applyFont="1" applyBorder="1" applyAlignment="1">
      <alignment horizontal="center"/>
    </xf>
    <xf numFmtId="0" fontId="9" fillId="2" borderId="1" xfId="18" applyFont="1" applyFill="1" applyBorder="1" applyAlignment="1"/>
    <xf numFmtId="0" fontId="9" fillId="2" borderId="13" xfId="18" applyFont="1" applyFill="1" applyBorder="1" applyAlignment="1">
      <alignment horizontal="center"/>
    </xf>
    <xf numFmtId="0" fontId="9" fillId="8" borderId="2" xfId="18" applyFont="1" applyFill="1" applyBorder="1" applyAlignment="1">
      <alignment horizontal="left"/>
    </xf>
    <xf numFmtId="0" fontId="9" fillId="9" borderId="2" xfId="18" applyFont="1" applyFill="1" applyBorder="1" applyAlignment="1">
      <alignment horizontal="left"/>
    </xf>
    <xf numFmtId="0" fontId="9" fillId="0" borderId="24" xfId="18" applyFont="1" applyBorder="1" applyAlignment="1">
      <alignment horizontal="left" vertical="center"/>
    </xf>
    <xf numFmtId="0" fontId="9" fillId="0" borderId="1" xfId="18" applyFont="1" applyBorder="1" applyAlignment="1">
      <alignment vertical="center" wrapText="1"/>
    </xf>
    <xf numFmtId="0" fontId="9" fillId="0" borderId="8" xfId="18" applyFont="1" applyBorder="1" applyAlignment="1">
      <alignment horizontal="center" vertical="center" wrapText="1"/>
    </xf>
    <xf numFmtId="0" fontId="9" fillId="0" borderId="13" xfId="18" applyFont="1" applyBorder="1" applyAlignment="1">
      <alignment horizontal="center" vertical="center" wrapText="1"/>
    </xf>
    <xf numFmtId="0" fontId="9" fillId="15" borderId="1" xfId="18" applyFont="1" applyFill="1" applyBorder="1" applyAlignment="1">
      <alignment horizontal="left" vertical="center" wrapText="1"/>
    </xf>
    <xf numFmtId="0" fontId="9" fillId="14" borderId="1" xfId="18" applyFont="1" applyFill="1" applyBorder="1" applyAlignment="1">
      <alignment horizontal="left" vertical="center" wrapText="1"/>
    </xf>
    <xf numFmtId="0" fontId="9" fillId="14" borderId="31" xfId="18" applyFont="1" applyFill="1" applyBorder="1" applyAlignment="1">
      <alignment horizontal="left" vertical="center" wrapText="1"/>
    </xf>
    <xf numFmtId="0" fontId="9" fillId="15" borderId="31" xfId="18" applyFont="1" applyFill="1" applyBorder="1" applyAlignment="1">
      <alignment horizontal="left" vertical="center" wrapText="1"/>
    </xf>
    <xf numFmtId="0" fontId="9" fillId="14" borderId="31" xfId="18" applyFont="1" applyFill="1" applyBorder="1" applyAlignment="1">
      <alignment horizontal="left" vertical="center"/>
    </xf>
    <xf numFmtId="0" fontId="9" fillId="8" borderId="8" xfId="18" applyFont="1" applyFill="1" applyBorder="1" applyAlignment="1">
      <alignment horizontal="left"/>
    </xf>
    <xf numFmtId="0" fontId="9" fillId="0" borderId="1" xfId="18" applyFont="1" applyBorder="1" applyAlignment="1">
      <alignment horizontal="left" vertical="center" wrapText="1"/>
    </xf>
    <xf numFmtId="0" fontId="9" fillId="8" borderId="1" xfId="18" applyFont="1" applyFill="1" applyBorder="1" applyAlignment="1">
      <alignment horizontal="left"/>
    </xf>
    <xf numFmtId="0" fontId="9" fillId="9" borderId="1" xfId="18" applyFont="1" applyFill="1" applyBorder="1" applyAlignment="1">
      <alignment horizontal="left"/>
    </xf>
    <xf numFmtId="0" fontId="9" fillId="0" borderId="1" xfId="18" applyFont="1" applyBorder="1" applyAlignment="1">
      <alignment horizontal="center" vertical="center"/>
    </xf>
    <xf numFmtId="0" fontId="9" fillId="0" borderId="18" xfId="18" applyFont="1" applyBorder="1" applyAlignment="1">
      <alignment horizontal="center" vertical="center"/>
    </xf>
    <xf numFmtId="0" fontId="9" fillId="8" borderId="1" xfId="18" applyFont="1" applyFill="1" applyBorder="1" applyAlignment="1">
      <alignment horizontal="left" vertical="center"/>
    </xf>
    <xf numFmtId="0" fontId="9" fillId="9" borderId="1" xfId="18" applyFont="1" applyFill="1" applyBorder="1" applyAlignment="1">
      <alignment horizontal="left" vertical="center"/>
    </xf>
    <xf numFmtId="0" fontId="3" fillId="9" borderId="1" xfId="18" applyFont="1" applyFill="1" applyBorder="1" applyAlignment="1"/>
    <xf numFmtId="0" fontId="7" fillId="2" borderId="1" xfId="18" applyFont="1" applyFill="1" applyBorder="1" applyAlignment="1">
      <alignment horizontal="center"/>
    </xf>
    <xf numFmtId="0" fontId="9" fillId="8" borderId="1" xfId="18" applyFont="1" applyFill="1" applyBorder="1" applyAlignment="1"/>
    <xf numFmtId="0" fontId="9" fillId="9" borderId="1" xfId="18" applyFont="1" applyFill="1" applyBorder="1" applyAlignment="1"/>
    <xf numFmtId="0" fontId="9" fillId="0" borderId="1" xfId="18" applyFont="1" applyBorder="1" applyAlignment="1"/>
    <xf numFmtId="0" fontId="3" fillId="2" borderId="1" xfId="18" applyFont="1" applyFill="1" applyBorder="1" applyAlignment="1">
      <alignment horizontal="center"/>
    </xf>
    <xf numFmtId="0" fontId="9" fillId="2" borderId="1" xfId="18" applyFont="1" applyFill="1" applyBorder="1" applyAlignment="1">
      <alignment horizontal="center"/>
    </xf>
    <xf numFmtId="0" fontId="3" fillId="0" borderId="1" xfId="18" applyFont="1" applyBorder="1" applyAlignment="1"/>
    <xf numFmtId="0" fontId="7" fillId="2" borderId="1" xfId="18" applyFont="1" applyFill="1" applyBorder="1" applyAlignment="1">
      <alignment horizontal="center" vertical="center"/>
    </xf>
    <xf numFmtId="0" fontId="3" fillId="8" borderId="1" xfId="18" applyFont="1" applyFill="1" applyBorder="1" applyAlignment="1"/>
    <xf numFmtId="0" fontId="55" fillId="2" borderId="1" xfId="18" applyFont="1" applyFill="1" applyBorder="1" applyAlignment="1">
      <alignment horizontal="center"/>
    </xf>
    <xf numFmtId="0" fontId="9" fillId="0" borderId="4" xfId="19" applyFont="1" applyBorder="1" applyAlignment="1">
      <alignment horizontal="center" vertical="center"/>
    </xf>
    <xf numFmtId="0" fontId="9" fillId="0" borderId="6" xfId="19" applyFont="1" applyBorder="1" applyAlignment="1">
      <alignment horizontal="center" vertical="center"/>
    </xf>
    <xf numFmtId="0" fontId="9" fillId="0" borderId="12" xfId="19" applyFont="1" applyBorder="1" applyAlignment="1">
      <alignment horizontal="center" vertical="center"/>
    </xf>
    <xf numFmtId="0" fontId="9" fillId="15" borderId="4" xfId="19" applyFont="1" applyFill="1" applyBorder="1">
      <alignment vertical="center"/>
    </xf>
    <xf numFmtId="0" fontId="3" fillId="2" borderId="12" xfId="18" applyFont="1" applyFill="1" applyBorder="1" applyAlignment="1">
      <alignment horizontal="center"/>
    </xf>
    <xf numFmtId="0" fontId="3" fillId="2" borderId="28" xfId="18" applyFont="1" applyFill="1" applyBorder="1" applyAlignment="1">
      <alignment horizontal="center"/>
    </xf>
    <xf numFmtId="0" fontId="3" fillId="9" borderId="4" xfId="18" applyFont="1" applyFill="1" applyBorder="1" applyAlignment="1"/>
    <xf numFmtId="0" fontId="7" fillId="2" borderId="2" xfId="18" applyFont="1" applyFill="1" applyBorder="1" applyAlignment="1">
      <alignment horizontal="center" vertical="center"/>
    </xf>
    <xf numFmtId="0" fontId="5" fillId="23" borderId="30" xfId="0" applyFont="1" applyFill="1" applyBorder="1">
      <alignment vertical="center"/>
    </xf>
    <xf numFmtId="0" fontId="5" fillId="23" borderId="17" xfId="0" applyFont="1" applyFill="1" applyBorder="1">
      <alignment vertical="center"/>
    </xf>
    <xf numFmtId="0" fontId="5" fillId="23" borderId="25" xfId="0" applyFont="1" applyFill="1" applyBorder="1">
      <alignment vertical="center"/>
    </xf>
    <xf numFmtId="0" fontId="5" fillId="2" borderId="1" xfId="18" applyFont="1" applyFill="1" applyBorder="1" applyAlignment="1">
      <alignment horizontal="center"/>
    </xf>
    <xf numFmtId="0" fontId="3" fillId="9" borderId="1" xfId="18" quotePrefix="1" applyFont="1" applyFill="1" applyBorder="1" applyAlignment="1"/>
    <xf numFmtId="0" fontId="55" fillId="9" borderId="1" xfId="18" quotePrefix="1" applyFont="1" applyFill="1" applyBorder="1" applyAlignment="1"/>
    <xf numFmtId="0" fontId="55" fillId="8" borderId="1" xfId="18" applyFont="1" applyFill="1" applyBorder="1" applyAlignment="1"/>
    <xf numFmtId="0" fontId="55" fillId="9" borderId="1" xfId="18" applyFont="1" applyFill="1" applyBorder="1" applyAlignment="1"/>
    <xf numFmtId="0" fontId="3" fillId="37" borderId="1" xfId="18" applyFont="1" applyFill="1" applyBorder="1" applyAlignment="1">
      <alignment horizontal="center" vertical="center"/>
    </xf>
    <xf numFmtId="0" fontId="3" fillId="0" borderId="0" xfId="18" applyFont="1" applyAlignment="1">
      <alignment horizontal="center" vertical="center"/>
    </xf>
    <xf numFmtId="0" fontId="3" fillId="0" borderId="0" xfId="18" applyFont="1">
      <alignment vertical="center"/>
    </xf>
    <xf numFmtId="0" fontId="3" fillId="2" borderId="0" xfId="18" applyFont="1" applyFill="1">
      <alignment vertical="center"/>
    </xf>
    <xf numFmtId="0" fontId="9" fillId="0" borderId="13" xfId="18" applyFont="1" applyBorder="1" applyAlignment="1">
      <alignment horizontal="center" vertical="center"/>
    </xf>
    <xf numFmtId="0" fontId="9" fillId="0" borderId="15" xfId="13" applyFont="1" applyBorder="1">
      <alignment vertical="center"/>
    </xf>
    <xf numFmtId="0" fontId="9" fillId="0" borderId="15" xfId="18" applyFont="1" applyBorder="1">
      <alignment vertical="center"/>
    </xf>
    <xf numFmtId="0" fontId="9" fillId="0" borderId="24" xfId="18" applyFont="1" applyBorder="1">
      <alignment vertical="center"/>
    </xf>
    <xf numFmtId="0" fontId="9" fillId="0" borderId="17" xfId="18" applyFont="1" applyBorder="1">
      <alignment vertical="center"/>
    </xf>
    <xf numFmtId="0" fontId="9" fillId="0" borderId="1" xfId="13" applyFont="1" applyBorder="1" applyAlignment="1" applyProtection="1">
      <alignment horizontal="center" vertical="center"/>
      <protection locked="0"/>
    </xf>
    <xf numFmtId="0" fontId="9" fillId="0" borderId="15" xfId="16" applyFont="1" applyBorder="1">
      <alignment vertical="center"/>
    </xf>
    <xf numFmtId="0" fontId="9" fillId="0" borderId="17" xfId="16" applyFont="1" applyBorder="1">
      <alignment vertical="center"/>
    </xf>
    <xf numFmtId="0" fontId="9" fillId="0" borderId="2" xfId="18" applyFont="1" applyBorder="1" applyAlignment="1">
      <alignment horizontal="center" vertical="center"/>
    </xf>
    <xf numFmtId="0" fontId="9" fillId="0" borderId="18" xfId="18" applyFont="1" applyBorder="1">
      <alignment vertical="center"/>
    </xf>
    <xf numFmtId="0" fontId="9" fillId="5" borderId="8" xfId="18" applyFont="1" applyFill="1" applyBorder="1">
      <alignment vertical="center"/>
    </xf>
    <xf numFmtId="0" fontId="9" fillId="6" borderId="8" xfId="18" applyFont="1" applyFill="1" applyBorder="1">
      <alignment vertical="center"/>
    </xf>
    <xf numFmtId="0" fontId="9" fillId="0" borderId="6" xfId="18" applyFont="1" applyBorder="1">
      <alignment vertical="center"/>
    </xf>
    <xf numFmtId="0" fontId="9" fillId="0" borderId="0" xfId="18" applyFont="1">
      <alignment vertical="center"/>
    </xf>
    <xf numFmtId="0" fontId="9" fillId="2" borderId="6" xfId="18" applyFont="1" applyFill="1" applyBorder="1" applyAlignment="1"/>
    <xf numFmtId="0" fontId="9" fillId="2" borderId="13" xfId="18" applyFont="1" applyFill="1" applyBorder="1" applyAlignment="1"/>
    <xf numFmtId="0" fontId="9" fillId="8" borderId="2" xfId="18" applyFont="1" applyFill="1" applyBorder="1" applyAlignment="1"/>
    <xf numFmtId="0" fontId="9" fillId="9" borderId="2" xfId="18" applyFont="1" applyFill="1" applyBorder="1" applyAlignment="1"/>
    <xf numFmtId="0" fontId="9" fillId="0" borderId="6" xfId="18" applyFont="1" applyBorder="1" applyAlignment="1">
      <alignment vertical="center" wrapText="1"/>
    </xf>
    <xf numFmtId="0" fontId="9" fillId="0" borderId="13" xfId="18" applyFont="1" applyBorder="1" applyAlignment="1">
      <alignment vertical="center" wrapText="1"/>
    </xf>
    <xf numFmtId="0" fontId="9" fillId="15" borderId="1" xfId="18" applyFont="1" applyFill="1" applyBorder="1" applyAlignment="1">
      <alignment vertical="center" wrapText="1"/>
    </xf>
    <xf numFmtId="0" fontId="9" fillId="14" borderId="1" xfId="18" applyFont="1" applyFill="1" applyBorder="1" applyAlignment="1">
      <alignment vertical="center" wrapText="1"/>
    </xf>
    <xf numFmtId="0" fontId="9" fillId="14" borderId="31" xfId="18" applyFont="1" applyFill="1" applyBorder="1" applyAlignment="1">
      <alignment vertical="center" wrapText="1"/>
    </xf>
    <xf numFmtId="0" fontId="9" fillId="15" borderId="31" xfId="18" applyFont="1" applyFill="1" applyBorder="1" applyAlignment="1">
      <alignment vertical="center" wrapText="1"/>
    </xf>
    <xf numFmtId="0" fontId="9" fillId="14" borderId="31" xfId="18" applyFont="1" applyFill="1" applyBorder="1">
      <alignment vertical="center"/>
    </xf>
    <xf numFmtId="0" fontId="9" fillId="8" borderId="8" xfId="18" applyFont="1" applyFill="1" applyBorder="1" applyAlignment="1"/>
    <xf numFmtId="0" fontId="9" fillId="2" borderId="1" xfId="18" applyFont="1" applyFill="1" applyBorder="1">
      <alignment vertical="center"/>
    </xf>
    <xf numFmtId="0" fontId="9" fillId="8" borderId="1" xfId="18" applyFont="1" applyFill="1" applyBorder="1">
      <alignment vertical="center"/>
    </xf>
    <xf numFmtId="0" fontId="9" fillId="9" borderId="1" xfId="18" applyFont="1" applyFill="1" applyBorder="1">
      <alignment vertical="center"/>
    </xf>
    <xf numFmtId="0" fontId="3" fillId="2" borderId="1" xfId="18" applyFont="1" applyFill="1" applyBorder="1">
      <alignment vertical="center"/>
    </xf>
    <xf numFmtId="0" fontId="7" fillId="2" borderId="1" xfId="18" applyFont="1" applyFill="1" applyBorder="1">
      <alignment vertical="center"/>
    </xf>
    <xf numFmtId="0" fontId="3" fillId="8" borderId="1" xfId="18" applyFont="1" applyFill="1" applyBorder="1">
      <alignment vertical="center"/>
    </xf>
    <xf numFmtId="0" fontId="3" fillId="9" borderId="1" xfId="18" applyFont="1" applyFill="1" applyBorder="1">
      <alignment vertical="center"/>
    </xf>
    <xf numFmtId="0" fontId="5" fillId="9" borderId="1" xfId="19" applyFont="1" applyFill="1" applyBorder="1" applyAlignment="1">
      <alignment horizontal="left" vertical="center"/>
    </xf>
    <xf numFmtId="0" fontId="5" fillId="0" borderId="1" xfId="13" applyFont="1" applyBorder="1" applyAlignment="1">
      <alignment horizontal="left" vertical="center"/>
    </xf>
    <xf numFmtId="0" fontId="9" fillId="40" borderId="1" xfId="19" applyFont="1" applyFill="1" applyBorder="1">
      <alignment vertical="center"/>
    </xf>
    <xf numFmtId="0" fontId="5" fillId="0" borderId="1" xfId="13" applyFont="1" applyBorder="1">
      <alignment vertical="center"/>
    </xf>
    <xf numFmtId="0" fontId="55" fillId="2" borderId="1" xfId="18" applyFont="1" applyFill="1" applyBorder="1">
      <alignment vertical="center"/>
    </xf>
    <xf numFmtId="0" fontId="55" fillId="8" borderId="1" xfId="18" applyFont="1" applyFill="1" applyBorder="1">
      <alignment vertical="center"/>
    </xf>
    <xf numFmtId="0" fontId="55" fillId="9" borderId="1" xfId="18" applyFont="1" applyFill="1" applyBorder="1">
      <alignment vertical="center"/>
    </xf>
    <xf numFmtId="0" fontId="3" fillId="9" borderId="1" xfId="18" quotePrefix="1" applyFont="1" applyFill="1" applyBorder="1">
      <alignment vertical="center"/>
    </xf>
    <xf numFmtId="0" fontId="55" fillId="9" borderId="1" xfId="18" quotePrefix="1" applyFont="1" applyFill="1" applyBorder="1">
      <alignment vertical="center"/>
    </xf>
    <xf numFmtId="0" fontId="49" fillId="10" borderId="0" xfId="18" applyFill="1">
      <alignment vertical="center"/>
    </xf>
    <xf numFmtId="0" fontId="3" fillId="10" borderId="1" xfId="13" applyFont="1" applyFill="1" applyBorder="1" applyAlignment="1">
      <alignment horizontal="center" vertical="center"/>
    </xf>
    <xf numFmtId="0" fontId="3" fillId="10" borderId="1" xfId="13" applyFont="1" applyFill="1" applyBorder="1" applyAlignment="1">
      <alignment horizontal="left" vertical="center"/>
    </xf>
    <xf numFmtId="0" fontId="3" fillId="37" borderId="1" xfId="18" applyFont="1" applyFill="1" applyBorder="1" applyAlignment="1">
      <alignment horizontal="left" vertical="center"/>
    </xf>
    <xf numFmtId="0" fontId="26" fillId="0" borderId="8" xfId="0" applyFont="1" applyBorder="1" applyAlignment="1">
      <alignment horizontal="center" vertical="center"/>
    </xf>
    <xf numFmtId="0" fontId="5" fillId="10" borderId="1" xfId="13" applyFont="1" applyFill="1" applyBorder="1">
      <alignment vertical="center"/>
    </xf>
    <xf numFmtId="0" fontId="5" fillId="0" borderId="1" xfId="13" applyFont="1" applyBorder="1" applyAlignment="1">
      <alignment horizontal="center" vertical="top" wrapText="1"/>
    </xf>
    <xf numFmtId="176" fontId="5" fillId="0" borderId="1" xfId="13" applyNumberFormat="1" applyFont="1" applyBorder="1" applyAlignment="1">
      <alignment horizontal="center" vertical="top" wrapText="1"/>
    </xf>
    <xf numFmtId="0" fontId="5" fillId="0" borderId="1" xfId="13" applyFont="1" applyBorder="1" applyAlignment="1">
      <alignment horizontal="center" vertical="top"/>
    </xf>
    <xf numFmtId="0" fontId="5" fillId="0" borderId="4" xfId="13" applyFont="1" applyBorder="1" applyAlignment="1">
      <alignment horizontal="center" vertical="top" wrapText="1"/>
    </xf>
    <xf numFmtId="0" fontId="5" fillId="0" borderId="4" xfId="13" applyFont="1" applyBorder="1" applyAlignment="1">
      <alignment horizontal="center" vertical="top"/>
    </xf>
    <xf numFmtId="0" fontId="5" fillId="0" borderId="0" xfId="13" applyFont="1" applyAlignment="1">
      <alignment vertical="top"/>
    </xf>
    <xf numFmtId="0" fontId="5" fillId="38" borderId="1" xfId="16" applyFont="1" applyFill="1" applyBorder="1" applyAlignment="1">
      <alignment horizontal="center" vertical="center"/>
    </xf>
    <xf numFmtId="0" fontId="41" fillId="0" borderId="1" xfId="0" applyFont="1" applyBorder="1" applyAlignment="1">
      <alignment horizontal="center" vertical="center"/>
    </xf>
    <xf numFmtId="0" fontId="40" fillId="0" borderId="1" xfId="0" applyFont="1" applyBorder="1" applyAlignment="1">
      <alignment horizontal="left" vertical="center"/>
    </xf>
    <xf numFmtId="0" fontId="40" fillId="0" borderId="0" xfId="0" applyFont="1">
      <alignment vertical="center"/>
    </xf>
    <xf numFmtId="0" fontId="40" fillId="0" borderId="0" xfId="0" applyFont="1" applyAlignment="1">
      <alignment horizontal="left" vertical="center"/>
    </xf>
    <xf numFmtId="0" fontId="5" fillId="0" borderId="0" xfId="8" applyFont="1" applyAlignment="1">
      <alignment horizontal="left" vertical="center"/>
    </xf>
    <xf numFmtId="0" fontId="3" fillId="0" borderId="8" xfId="19" applyFont="1" applyBorder="1" applyAlignment="1">
      <alignment horizontal="center" vertical="center"/>
    </xf>
    <xf numFmtId="14" fontId="3" fillId="32" borderId="5" xfId="19" applyNumberFormat="1" applyFont="1" applyFill="1" applyBorder="1" applyAlignment="1">
      <alignment horizontal="center" vertical="center"/>
    </xf>
    <xf numFmtId="0" fontId="3" fillId="32" borderId="2" xfId="19" applyFont="1" applyFill="1" applyBorder="1" applyAlignment="1">
      <alignment horizontal="center" vertical="center"/>
    </xf>
    <xf numFmtId="0" fontId="3" fillId="32" borderId="2" xfId="19" applyFont="1" applyFill="1" applyBorder="1" applyAlignment="1">
      <alignment vertical="center" wrapText="1"/>
    </xf>
    <xf numFmtId="0" fontId="3" fillId="0" borderId="1" xfId="13" applyFont="1" applyBorder="1" applyAlignment="1">
      <alignment horizontal="center" vertical="center"/>
    </xf>
    <xf numFmtId="0" fontId="11" fillId="10" borderId="0" xfId="0" applyFont="1" applyFill="1">
      <alignment vertical="center"/>
    </xf>
    <xf numFmtId="0" fontId="3" fillId="10" borderId="1" xfId="18" applyFont="1" applyFill="1" applyBorder="1">
      <alignment vertical="center"/>
    </xf>
    <xf numFmtId="0" fontId="7" fillId="0" borderId="8" xfId="6" applyFont="1" applyBorder="1" applyAlignment="1">
      <alignment horizontal="center" vertical="center"/>
    </xf>
    <xf numFmtId="14" fontId="3" fillId="0" borderId="9" xfId="19" applyNumberFormat="1" applyFont="1" applyBorder="1" applyAlignment="1">
      <alignment horizontal="center" vertical="center" wrapText="1"/>
    </xf>
    <xf numFmtId="0" fontId="2" fillId="10" borderId="8" xfId="1" applyFill="1" applyBorder="1">
      <alignment vertical="center"/>
    </xf>
    <xf numFmtId="0" fontId="49" fillId="0" borderId="8" xfId="18" applyBorder="1">
      <alignment vertical="center"/>
    </xf>
    <xf numFmtId="14" fontId="2" fillId="10" borderId="8" xfId="1" applyNumberFormat="1" applyFill="1" applyBorder="1" applyAlignment="1">
      <alignment horizontal="center" vertical="center"/>
    </xf>
    <xf numFmtId="0" fontId="2" fillId="10" borderId="8" xfId="1" applyFill="1" applyBorder="1" applyAlignment="1">
      <alignment horizontal="center" vertical="center"/>
    </xf>
    <xf numFmtId="14" fontId="3" fillId="0" borderId="15" xfId="19" applyNumberFormat="1" applyFont="1" applyBorder="1" applyAlignment="1">
      <alignment horizontal="center" vertical="center" wrapText="1"/>
    </xf>
    <xf numFmtId="14" fontId="2" fillId="0" borderId="15" xfId="1" applyNumberFormat="1" applyBorder="1" applyAlignment="1">
      <alignment horizontal="center" vertical="center"/>
    </xf>
    <xf numFmtId="14" fontId="9" fillId="0" borderId="6" xfId="0" applyNumberFormat="1" applyFont="1" applyBorder="1" applyAlignment="1">
      <alignment horizontal="center" vertical="center"/>
    </xf>
    <xf numFmtId="0" fontId="9" fillId="0" borderId="17" xfId="18" applyFont="1" applyBorder="1" applyAlignment="1">
      <alignment horizontal="center"/>
    </xf>
    <xf numFmtId="0" fontId="58" fillId="0" borderId="9" xfId="19" applyFont="1" applyBorder="1" applyAlignment="1">
      <alignment vertical="top" wrapText="1"/>
    </xf>
    <xf numFmtId="0" fontId="7" fillId="4" borderId="1" xfId="8" applyFont="1" applyFill="1" applyBorder="1" applyAlignment="1">
      <alignment horizontal="center" vertical="center"/>
    </xf>
    <xf numFmtId="0" fontId="9" fillId="2" borderId="1" xfId="18" applyFont="1" applyFill="1" applyBorder="1" applyAlignment="1">
      <alignment horizontal="center" vertical="center"/>
    </xf>
    <xf numFmtId="0" fontId="9" fillId="2" borderId="4" xfId="18" applyFont="1" applyFill="1" applyBorder="1" applyAlignment="1">
      <alignment horizontal="center"/>
    </xf>
    <xf numFmtId="0" fontId="9" fillId="0" borderId="13" xfId="0" applyFont="1" applyBorder="1" applyAlignment="1">
      <alignment horizontal="center"/>
    </xf>
    <xf numFmtId="0" fontId="9" fillId="2" borderId="2" xfId="18" applyFont="1" applyFill="1" applyBorder="1" applyAlignment="1">
      <alignment horizontal="center"/>
    </xf>
    <xf numFmtId="0" fontId="9" fillId="0" borderId="2" xfId="18" applyFont="1" applyBorder="1" applyAlignment="1">
      <alignment horizontal="center"/>
    </xf>
    <xf numFmtId="0" fontId="9" fillId="0" borderId="15" xfId="0" applyFont="1" applyBorder="1" applyAlignment="1">
      <alignment horizontal="center"/>
    </xf>
    <xf numFmtId="0" fontId="7" fillId="0" borderId="1" xfId="18" applyFont="1" applyBorder="1" applyAlignment="1">
      <alignment horizontal="left" vertical="center" wrapText="1"/>
    </xf>
    <xf numFmtId="0" fontId="7" fillId="14" borderId="1" xfId="18" applyFont="1" applyFill="1" applyBorder="1" applyAlignment="1">
      <alignment horizontal="left" vertical="center" wrapText="1"/>
    </xf>
    <xf numFmtId="0" fontId="7" fillId="8" borderId="0" xfId="18" applyFont="1" applyFill="1" applyAlignment="1">
      <alignment horizontal="left"/>
    </xf>
    <xf numFmtId="0" fontId="7" fillId="14" borderId="2" xfId="18" applyFont="1" applyFill="1" applyBorder="1" applyAlignment="1">
      <alignment horizontal="left" vertical="center"/>
    </xf>
    <xf numFmtId="0" fontId="7" fillId="15" borderId="2" xfId="18" applyFont="1" applyFill="1" applyBorder="1" applyAlignment="1">
      <alignment horizontal="left" vertical="center" wrapText="1"/>
    </xf>
    <xf numFmtId="0" fontId="7" fillId="14" borderId="2" xfId="18" applyFont="1" applyFill="1" applyBorder="1" applyAlignment="1">
      <alignment horizontal="left" vertical="center" wrapText="1"/>
    </xf>
    <xf numFmtId="0" fontId="7" fillId="15" borderId="1" xfId="18" applyFont="1" applyFill="1" applyBorder="1" applyAlignment="1">
      <alignment horizontal="left" vertical="center" wrapText="1"/>
    </xf>
    <xf numFmtId="0" fontId="7" fillId="0" borderId="13" xfId="18" applyFont="1" applyBorder="1" applyAlignment="1">
      <alignment horizontal="center" vertical="center" wrapText="1"/>
    </xf>
    <xf numFmtId="0" fontId="7" fillId="0" borderId="15" xfId="18" applyFont="1" applyBorder="1" applyAlignment="1">
      <alignment horizontal="center"/>
    </xf>
    <xf numFmtId="0" fontId="7" fillId="0" borderId="17" xfId="18" applyFont="1" applyBorder="1" applyAlignment="1">
      <alignment horizontal="center"/>
    </xf>
    <xf numFmtId="0" fontId="9" fillId="0" borderId="2" xfId="18" applyFont="1" applyBorder="1" applyAlignment="1">
      <alignment vertical="center" wrapText="1"/>
    </xf>
    <xf numFmtId="0" fontId="9" fillId="2" borderId="4" xfId="18" applyFont="1" applyFill="1" applyBorder="1" applyAlignment="1"/>
    <xf numFmtId="0" fontId="9" fillId="0" borderId="1" xfId="18" applyFont="1" applyBorder="1" applyAlignment="1">
      <alignment horizontal="center" vertical="top" wrapText="1"/>
    </xf>
    <xf numFmtId="0" fontId="9" fillId="4" borderId="1" xfId="0" applyFont="1" applyFill="1" applyBorder="1" applyAlignment="1">
      <alignment horizontal="center" vertical="top" wrapText="1"/>
    </xf>
    <xf numFmtId="0" fontId="9" fillId="0" borderId="1" xfId="18" applyFont="1" applyBorder="1">
      <alignment vertical="center"/>
    </xf>
    <xf numFmtId="0" fontId="9" fillId="2" borderId="1" xfId="18" applyFont="1" applyFill="1" applyBorder="1" applyAlignment="1">
      <alignment horizontal="left"/>
    </xf>
    <xf numFmtId="0" fontId="9" fillId="0" borderId="13" xfId="18" applyFont="1" applyBorder="1">
      <alignment vertical="center"/>
    </xf>
    <xf numFmtId="0" fontId="9" fillId="0" borderId="6" xfId="18" applyFont="1" applyBorder="1" applyAlignment="1">
      <alignment horizontal="center" vertical="center"/>
    </xf>
    <xf numFmtId="0" fontId="36" fillId="0" borderId="8" xfId="18" applyFont="1" applyBorder="1">
      <alignment vertical="center"/>
    </xf>
    <xf numFmtId="0" fontId="9" fillId="0" borderId="4" xfId="18" applyFont="1" applyBorder="1" applyAlignment="1">
      <alignment horizontal="center" vertical="center"/>
    </xf>
    <xf numFmtId="0" fontId="9" fillId="0" borderId="8" xfId="18" applyFont="1" applyBorder="1" applyAlignment="1">
      <alignment vertical="center" wrapText="1"/>
    </xf>
    <xf numFmtId="0" fontId="26" fillId="0" borderId="0" xfId="0" applyFont="1">
      <alignment vertical="center"/>
    </xf>
    <xf numFmtId="0" fontId="9" fillId="0" borderId="4" xfId="18" applyFont="1" applyBorder="1" applyAlignment="1">
      <alignment horizontal="center"/>
    </xf>
    <xf numFmtId="0" fontId="7" fillId="0" borderId="5" xfId="18" applyFont="1" applyBorder="1" applyAlignment="1">
      <alignment horizontal="center" vertical="center"/>
    </xf>
    <xf numFmtId="0" fontId="3" fillId="0" borderId="8" xfId="19" applyFont="1" applyBorder="1" applyAlignment="1">
      <alignment horizontal="left" vertical="top" wrapText="1"/>
    </xf>
    <xf numFmtId="0" fontId="0" fillId="0" borderId="9" xfId="0" applyBorder="1" applyAlignment="1">
      <alignment horizontal="left" vertical="center"/>
    </xf>
    <xf numFmtId="0" fontId="3" fillId="0" borderId="15" xfId="19" applyFont="1" applyBorder="1" applyAlignment="1">
      <alignment vertical="center" wrapText="1"/>
    </xf>
    <xf numFmtId="0" fontId="3" fillId="0" borderId="15" xfId="19" applyFont="1" applyBorder="1" applyAlignment="1">
      <alignment vertical="top" wrapText="1"/>
    </xf>
    <xf numFmtId="0" fontId="3" fillId="0" borderId="14" xfId="19" applyFont="1" applyBorder="1" applyAlignment="1">
      <alignment vertical="center" wrapText="1"/>
    </xf>
    <xf numFmtId="0" fontId="3" fillId="0" borderId="1" xfId="13" applyFont="1" applyBorder="1">
      <alignment vertical="center"/>
    </xf>
    <xf numFmtId="0" fontId="5" fillId="0" borderId="1" xfId="16" applyFont="1" applyBorder="1" applyAlignment="1">
      <alignment horizontal="center" vertical="center"/>
    </xf>
    <xf numFmtId="14" fontId="9" fillId="0" borderId="8" xfId="0" applyNumberFormat="1" applyFont="1" applyBorder="1" applyAlignment="1">
      <alignment horizontal="center" vertical="center"/>
    </xf>
    <xf numFmtId="0" fontId="54" fillId="0" borderId="8" xfId="0" applyFont="1" applyBorder="1">
      <alignment vertical="center"/>
    </xf>
    <xf numFmtId="0" fontId="26" fillId="0" borderId="8" xfId="0" applyFont="1" applyBorder="1" applyAlignment="1">
      <alignment horizontal="left" vertical="center"/>
    </xf>
    <xf numFmtId="0" fontId="7" fillId="14" borderId="9" xfId="0" applyFont="1" applyFill="1" applyBorder="1" applyAlignment="1">
      <alignment horizontal="left" vertical="center"/>
    </xf>
    <xf numFmtId="0" fontId="19" fillId="0" borderId="0" xfId="0" applyFont="1" applyAlignment="1">
      <alignment horizontal="left" vertical="center"/>
    </xf>
    <xf numFmtId="0" fontId="45" fillId="0" borderId="0" xfId="0" applyFont="1" applyAlignment="1">
      <alignment horizontal="left" vertical="center"/>
    </xf>
    <xf numFmtId="0" fontId="41" fillId="0" borderId="9" xfId="0" applyFont="1" applyBorder="1" applyAlignment="1">
      <alignment horizontal="center" vertical="center"/>
    </xf>
    <xf numFmtId="0" fontId="41" fillId="0" borderId="11" xfId="0" applyFont="1" applyBorder="1" applyAlignment="1">
      <alignment horizontal="center" vertical="center"/>
    </xf>
    <xf numFmtId="0" fontId="5" fillId="0" borderId="17" xfId="0" applyFont="1" applyBorder="1" applyAlignment="1">
      <alignment horizontal="left" vertical="center"/>
    </xf>
    <xf numFmtId="0" fontId="7" fillId="0" borderId="0" xfId="14" applyFont="1">
      <alignment vertical="center"/>
    </xf>
    <xf numFmtId="0" fontId="7" fillId="0" borderId="1" xfId="14" applyFont="1" applyBorder="1">
      <alignment vertical="center"/>
    </xf>
    <xf numFmtId="0" fontId="7" fillId="0" borderId="0" xfId="0" applyFont="1" applyProtection="1">
      <alignment vertical="center"/>
      <protection locked="0"/>
    </xf>
    <xf numFmtId="0" fontId="46" fillId="0" borderId="0" xfId="0" applyFont="1">
      <alignment vertical="center"/>
    </xf>
    <xf numFmtId="0" fontId="5" fillId="9" borderId="1" xfId="18" quotePrefix="1" applyFont="1" applyFill="1" applyBorder="1" applyAlignment="1"/>
    <xf numFmtId="0" fontId="5" fillId="8" borderId="1" xfId="18" applyFont="1" applyFill="1" applyBorder="1" applyAlignment="1"/>
    <xf numFmtId="0" fontId="5" fillId="9" borderId="1" xfId="18" applyFont="1" applyFill="1" applyBorder="1" applyAlignment="1"/>
    <xf numFmtId="0" fontId="59" fillId="0" borderId="8" xfId="0" applyFont="1" applyBorder="1">
      <alignment vertical="center"/>
    </xf>
    <xf numFmtId="0" fontId="0" fillId="0" borderId="0" xfId="1" applyFont="1" applyAlignment="1">
      <alignment horizontal="center" vertical="center"/>
    </xf>
    <xf numFmtId="0" fontId="22" fillId="0" borderId="8" xfId="0" applyFont="1" applyBorder="1" applyAlignment="1">
      <alignment vertical="center" wrapText="1"/>
    </xf>
    <xf numFmtId="0" fontId="0" fillId="0" borderId="17" xfId="0" applyBorder="1" applyAlignment="1">
      <alignment horizontal="left" vertical="center"/>
    </xf>
    <xf numFmtId="0" fontId="0" fillId="0" borderId="15" xfId="0" applyBorder="1" applyAlignment="1">
      <alignment horizontal="left" vertical="center"/>
    </xf>
    <xf numFmtId="0" fontId="5" fillId="0" borderId="9" xfId="0" applyFont="1" applyBorder="1">
      <alignment vertical="center"/>
    </xf>
    <xf numFmtId="0" fontId="40" fillId="0" borderId="9" xfId="0" applyFont="1" applyBorder="1">
      <alignment vertical="center"/>
    </xf>
    <xf numFmtId="0" fontId="40" fillId="0" borderId="9" xfId="0" applyFont="1" applyBorder="1" applyAlignment="1">
      <alignment horizontal="center" vertical="center"/>
    </xf>
    <xf numFmtId="0" fontId="30" fillId="0" borderId="9" xfId="0" applyFont="1" applyBorder="1" applyAlignment="1">
      <alignment horizontal="left" vertical="center"/>
    </xf>
    <xf numFmtId="0" fontId="0" fillId="0" borderId="9" xfId="0" applyBorder="1" applyAlignment="1">
      <alignment horizontal="center" vertical="center"/>
    </xf>
    <xf numFmtId="0" fontId="5" fillId="0" borderId="11" xfId="0" applyFont="1" applyBorder="1">
      <alignment vertical="center"/>
    </xf>
    <xf numFmtId="0" fontId="0" fillId="0" borderId="11" xfId="0" applyBorder="1" applyAlignment="1">
      <alignment horizontal="left" vertical="center"/>
    </xf>
    <xf numFmtId="0" fontId="30" fillId="0" borderId="11" xfId="0" applyFont="1" applyBorder="1" applyAlignment="1">
      <alignment horizontal="left" vertical="center"/>
    </xf>
    <xf numFmtId="0" fontId="5" fillId="36" borderId="8" xfId="13" applyFont="1" applyFill="1" applyBorder="1" applyAlignment="1">
      <alignment horizontal="center" vertical="center"/>
    </xf>
    <xf numFmtId="0" fontId="22" fillId="0" borderId="8" xfId="1" applyFont="1" applyBorder="1">
      <alignment vertical="center"/>
    </xf>
    <xf numFmtId="0" fontId="9" fillId="0" borderId="1" xfId="18" applyFont="1" applyBorder="1" applyAlignment="1">
      <alignment horizontal="center" vertical="top"/>
    </xf>
    <xf numFmtId="0" fontId="9" fillId="0" borderId="1" xfId="18" applyFont="1" applyBorder="1" applyAlignment="1">
      <alignment vertical="top"/>
    </xf>
    <xf numFmtId="0" fontId="9" fillId="0" borderId="13" xfId="13" applyFont="1" applyBorder="1" applyAlignment="1">
      <alignment horizontal="center" vertical="top" wrapText="1"/>
    </xf>
    <xf numFmtId="0" fontId="27" fillId="0" borderId="1" xfId="18" applyFont="1" applyBorder="1" applyAlignment="1">
      <alignment horizontal="center" vertical="top" wrapText="1"/>
    </xf>
    <xf numFmtId="176" fontId="9" fillId="0" borderId="1" xfId="18" applyNumberFormat="1" applyFont="1" applyBorder="1" applyAlignment="1">
      <alignment horizontal="center" vertical="top" wrapText="1"/>
    </xf>
    <xf numFmtId="0" fontId="3" fillId="0" borderId="13" xfId="18" applyFont="1" applyBorder="1">
      <alignment vertical="center"/>
    </xf>
    <xf numFmtId="0" fontId="3" fillId="0" borderId="18" xfId="18" applyFont="1" applyBorder="1" applyAlignment="1">
      <alignment horizontal="center" vertical="center"/>
    </xf>
    <xf numFmtId="0" fontId="3" fillId="0" borderId="6" xfId="18" applyFont="1" applyBorder="1" applyAlignment="1">
      <alignment horizontal="center" vertical="center"/>
    </xf>
    <xf numFmtId="0" fontId="55" fillId="0" borderId="1" xfId="18" applyFont="1" applyBorder="1">
      <alignment vertical="center"/>
    </xf>
    <xf numFmtId="0" fontId="3" fillId="0" borderId="13" xfId="13" applyFont="1" applyBorder="1">
      <alignment vertical="center"/>
    </xf>
    <xf numFmtId="0" fontId="3" fillId="0" borderId="4" xfId="13" applyFont="1" applyBorder="1" applyAlignment="1">
      <alignment horizontal="center" vertical="top"/>
    </xf>
    <xf numFmtId="0" fontId="9" fillId="0" borderId="13" xfId="13" applyFont="1" applyBorder="1" applyAlignment="1">
      <alignment horizontal="center" vertical="center" wrapText="1"/>
    </xf>
    <xf numFmtId="0" fontId="3" fillId="0" borderId="4" xfId="13" applyFont="1" applyBorder="1" applyAlignment="1">
      <alignment horizontal="center" vertical="top" wrapText="1"/>
    </xf>
    <xf numFmtId="0" fontId="57" fillId="0" borderId="4" xfId="13" applyFont="1" applyBorder="1" applyAlignment="1">
      <alignment horizontal="center" vertical="top" wrapText="1"/>
    </xf>
    <xf numFmtId="0" fontId="6" fillId="0" borderId="4" xfId="13" applyFont="1" applyBorder="1" applyAlignment="1">
      <alignment horizontal="center" vertical="top" wrapText="1"/>
    </xf>
    <xf numFmtId="176" fontId="3" fillId="0" borderId="4" xfId="13" applyNumberFormat="1" applyFont="1" applyBorder="1" applyAlignment="1">
      <alignment horizontal="center" vertical="top" wrapText="1"/>
    </xf>
    <xf numFmtId="178" fontId="5" fillId="0" borderId="8" xfId="13" applyNumberFormat="1" applyFont="1" applyBorder="1" applyAlignment="1">
      <alignment horizontal="center" vertical="center" wrapText="1"/>
    </xf>
    <xf numFmtId="0" fontId="5" fillId="0" borderId="8" xfId="17" applyFont="1" applyBorder="1" applyAlignment="1">
      <alignment horizontal="center" vertical="center" wrapText="1"/>
    </xf>
    <xf numFmtId="0" fontId="60" fillId="0" borderId="0" xfId="0" applyFont="1">
      <alignment vertical="center"/>
    </xf>
    <xf numFmtId="0" fontId="6" fillId="0" borderId="8" xfId="6" applyFont="1" applyBorder="1" applyAlignment="1">
      <alignment horizontal="center" vertical="center"/>
    </xf>
    <xf numFmtId="0" fontId="44" fillId="0" borderId="8" xfId="0" applyFont="1" applyBorder="1" applyAlignment="1">
      <alignment horizontal="center" vertical="center"/>
    </xf>
    <xf numFmtId="0" fontId="6" fillId="0" borderId="8" xfId="0" applyFont="1" applyBorder="1" applyAlignment="1">
      <alignment horizontal="left" vertical="center"/>
    </xf>
    <xf numFmtId="0" fontId="19" fillId="0" borderId="4" xfId="0" applyFont="1" applyBorder="1" applyAlignment="1">
      <alignment horizontal="center" vertical="center"/>
    </xf>
    <xf numFmtId="0" fontId="7" fillId="2" borderId="0" xfId="13" applyFont="1" applyFill="1" applyAlignment="1">
      <alignment horizontal="left" vertical="center"/>
    </xf>
    <xf numFmtId="0" fontId="35" fillId="0" borderId="16" xfId="3" applyFont="1" applyBorder="1" applyAlignment="1">
      <alignment horizontal="center" vertical="center"/>
    </xf>
    <xf numFmtId="0" fontId="35" fillId="0" borderId="0" xfId="3" applyFont="1" applyAlignment="1">
      <alignment horizontal="center" vertical="center"/>
    </xf>
    <xf numFmtId="0" fontId="35" fillId="0" borderId="27" xfId="3" applyFont="1" applyBorder="1" applyAlignment="1">
      <alignment horizontal="center" vertical="center"/>
    </xf>
    <xf numFmtId="0" fontId="9" fillId="0" borderId="4" xfId="13" applyFont="1" applyBorder="1" applyAlignment="1">
      <alignment horizontal="center" vertical="center"/>
    </xf>
    <xf numFmtId="0" fontId="22" fillId="0" borderId="4" xfId="0" applyFont="1" applyBorder="1" applyAlignment="1">
      <alignment horizontal="center" vertical="center"/>
    </xf>
    <xf numFmtId="0" fontId="9" fillId="0" borderId="8" xfId="1" applyFont="1" applyBorder="1" applyAlignment="1">
      <alignment horizontal="left" vertical="center"/>
    </xf>
    <xf numFmtId="0" fontId="9" fillId="0" borderId="8" xfId="18" applyFont="1" applyBorder="1" applyAlignment="1">
      <alignment horizontal="left" vertical="center"/>
    </xf>
    <xf numFmtId="0" fontId="42" fillId="0" borderId="8" xfId="0" applyFont="1" applyBorder="1">
      <alignment vertical="center"/>
    </xf>
    <xf numFmtId="0" fontId="3" fillId="0" borderId="0" xfId="1" applyFont="1">
      <alignment vertical="center"/>
    </xf>
    <xf numFmtId="0" fontId="2" fillId="0" borderId="0" xfId="1">
      <alignment vertical="center"/>
    </xf>
    <xf numFmtId="0" fontId="5" fillId="3" borderId="5" xfId="19" applyFont="1" applyFill="1" applyBorder="1" applyAlignment="1">
      <alignment horizontal="center" vertical="center"/>
    </xf>
    <xf numFmtId="0" fontId="5" fillId="3" borderId="7" xfId="19" applyFont="1" applyFill="1" applyBorder="1" applyAlignment="1">
      <alignment horizontal="center" vertical="center"/>
    </xf>
    <xf numFmtId="0" fontId="5" fillId="2" borderId="5" xfId="19" applyFont="1" applyFill="1" applyBorder="1" applyAlignment="1">
      <alignment horizontal="center" vertical="center"/>
    </xf>
    <xf numFmtId="0" fontId="5" fillId="2" borderId="7" xfId="19" applyFont="1" applyFill="1" applyBorder="1" applyAlignment="1">
      <alignment horizontal="center" vertical="center"/>
    </xf>
    <xf numFmtId="0" fontId="3" fillId="3" borderId="6" xfId="1" applyFont="1" applyFill="1" applyBorder="1">
      <alignment vertical="center"/>
    </xf>
    <xf numFmtId="0" fontId="3" fillId="3" borderId="1" xfId="1" applyFont="1" applyFill="1" applyBorder="1">
      <alignment vertical="center"/>
    </xf>
    <xf numFmtId="0" fontId="3" fillId="0" borderId="1" xfId="1" applyFont="1" applyBorder="1">
      <alignment vertical="center"/>
    </xf>
    <xf numFmtId="0" fontId="3" fillId="3" borderId="1" xfId="1" applyFont="1" applyFill="1" applyBorder="1" applyAlignment="1">
      <alignment vertical="center" wrapText="1"/>
    </xf>
    <xf numFmtId="0" fontId="3" fillId="0" borderId="0" xfId="1" applyFont="1" applyAlignment="1"/>
    <xf numFmtId="0" fontId="3" fillId="3" borderId="1" xfId="1" applyFont="1" applyFill="1" applyBorder="1" applyAlignment="1">
      <alignment horizontal="center" vertical="center"/>
    </xf>
    <xf numFmtId="0" fontId="3" fillId="0" borderId="1" xfId="1" applyFont="1" applyBorder="1" applyAlignment="1">
      <alignment horizontal="center" vertical="center"/>
    </xf>
    <xf numFmtId="0" fontId="3" fillId="0" borderId="1" xfId="1" applyFont="1" applyBorder="1" applyAlignment="1">
      <alignment vertical="center" wrapText="1"/>
    </xf>
    <xf numFmtId="0" fontId="5" fillId="3" borderId="1" xfId="1" applyFont="1" applyFill="1" applyBorder="1" applyAlignment="1" applyProtection="1">
      <alignment horizontal="left" vertical="center" wrapText="1"/>
      <protection locked="0"/>
    </xf>
    <xf numFmtId="0" fontId="5" fillId="3" borderId="2" xfId="1" applyFont="1" applyFill="1" applyBorder="1" applyAlignment="1" applyProtection="1">
      <alignment horizontal="left" vertical="center" wrapText="1"/>
      <protection locked="0"/>
    </xf>
    <xf numFmtId="0" fontId="3" fillId="0" borderId="9" xfId="1" applyFont="1" applyBorder="1">
      <alignment vertical="center"/>
    </xf>
    <xf numFmtId="0" fontId="3" fillId="0" borderId="8" xfId="1" applyFont="1" applyBorder="1">
      <alignment vertical="center"/>
    </xf>
    <xf numFmtId="0" fontId="3" fillId="0" borderId="9" xfId="1" applyFont="1" applyBorder="1" applyAlignment="1">
      <alignment vertical="center" wrapText="1"/>
    </xf>
    <xf numFmtId="0" fontId="3" fillId="3" borderId="8" xfId="1" applyFont="1" applyFill="1" applyBorder="1">
      <alignment vertical="center"/>
    </xf>
    <xf numFmtId="0" fontId="3" fillId="3" borderId="9" xfId="1" applyFont="1" applyFill="1" applyBorder="1">
      <alignment vertical="center"/>
    </xf>
    <xf numFmtId="0" fontId="3" fillId="3" borderId="8" xfId="1" applyFont="1" applyFill="1" applyBorder="1" applyAlignment="1">
      <alignment vertical="center" wrapText="1"/>
    </xf>
    <xf numFmtId="0" fontId="8" fillId="3" borderId="8" xfId="1" applyFont="1" applyFill="1" applyBorder="1" applyAlignment="1">
      <alignment vertical="center" wrapText="1"/>
    </xf>
    <xf numFmtId="0" fontId="62" fillId="0" borderId="8" xfId="19" applyFont="1" applyBorder="1">
      <alignment vertical="center"/>
    </xf>
    <xf numFmtId="0" fontId="62" fillId="0" borderId="9" xfId="19" applyFont="1" applyBorder="1">
      <alignment vertical="center"/>
    </xf>
    <xf numFmtId="0" fontId="5" fillId="0" borderId="9" xfId="13" applyFont="1" applyBorder="1" applyAlignment="1">
      <alignment horizontal="left" vertical="center"/>
    </xf>
    <xf numFmtId="0" fontId="3" fillId="0" borderId="8" xfId="1" applyFont="1" applyBorder="1" applyAlignment="1">
      <alignment vertical="center" wrapText="1"/>
    </xf>
    <xf numFmtId="0" fontId="3" fillId="0" borderId="11" xfId="1" applyFont="1" applyBorder="1" applyAlignment="1">
      <alignment vertical="center" wrapText="1"/>
    </xf>
    <xf numFmtId="0" fontId="9" fillId="0" borderId="9" xfId="1" applyFont="1" applyBorder="1">
      <alignment vertical="center"/>
    </xf>
    <xf numFmtId="0" fontId="3" fillId="0" borderId="2" xfId="1" applyFont="1" applyBorder="1">
      <alignment vertical="center"/>
    </xf>
    <xf numFmtId="0" fontId="62" fillId="0" borderId="8" xfId="19" applyFont="1" applyBorder="1" applyAlignment="1">
      <alignment vertical="center" wrapText="1"/>
    </xf>
    <xf numFmtId="0" fontId="63" fillId="0" borderId="8" xfId="1" applyFont="1" applyBorder="1">
      <alignment vertical="center"/>
    </xf>
    <xf numFmtId="0" fontId="64" fillId="0" borderId="8" xfId="1" applyFont="1" applyBorder="1" applyAlignment="1">
      <alignment vertical="center" wrapText="1"/>
    </xf>
    <xf numFmtId="0" fontId="63" fillId="0" borderId="8" xfId="19" applyFont="1" applyBorder="1" applyAlignment="1">
      <alignment horizontal="center" vertical="center"/>
    </xf>
    <xf numFmtId="0" fontId="67" fillId="0" borderId="8" xfId="19" applyFont="1" applyBorder="1" applyAlignment="1">
      <alignment vertical="center" wrapText="1"/>
    </xf>
    <xf numFmtId="0" fontId="62" fillId="0" borderId="9" xfId="19" applyFont="1" applyBorder="1" applyAlignment="1">
      <alignment vertical="center" wrapText="1"/>
    </xf>
    <xf numFmtId="0" fontId="11" fillId="0" borderId="8" xfId="1" applyFont="1" applyBorder="1" applyAlignment="1">
      <alignment horizontal="center" vertical="center"/>
    </xf>
    <xf numFmtId="0" fontId="3" fillId="0" borderId="14" xfId="1" applyFont="1" applyBorder="1">
      <alignment vertical="center"/>
    </xf>
    <xf numFmtId="0" fontId="9" fillId="0" borderId="0" xfId="1" applyFont="1">
      <alignment vertical="center"/>
    </xf>
    <xf numFmtId="0" fontId="9" fillId="0" borderId="8" xfId="1" applyFont="1" applyBorder="1" applyAlignment="1">
      <alignment vertical="center" wrapText="1"/>
    </xf>
    <xf numFmtId="0" fontId="9" fillId="0" borderId="9" xfId="1" applyFont="1" applyBorder="1" applyAlignment="1">
      <alignment vertical="center" wrapText="1"/>
    </xf>
    <xf numFmtId="0" fontId="3" fillId="0" borderId="15" xfId="1" applyFont="1" applyBorder="1">
      <alignment vertical="center"/>
    </xf>
    <xf numFmtId="0" fontId="8" fillId="0" borderId="8" xfId="1" applyFont="1" applyBorder="1">
      <alignment vertical="center"/>
    </xf>
    <xf numFmtId="0" fontId="3" fillId="0" borderId="8" xfId="1" applyFont="1" applyBorder="1" applyAlignment="1">
      <alignment horizontal="left" vertical="center"/>
    </xf>
    <xf numFmtId="0" fontId="8" fillId="0" borderId="8" xfId="1" applyFont="1" applyBorder="1" applyAlignment="1">
      <alignment vertical="center" wrapText="1"/>
    </xf>
    <xf numFmtId="0" fontId="9" fillId="0" borderId="8" xfId="1" applyFont="1" applyBorder="1" applyAlignment="1">
      <alignment vertical="top" wrapText="1"/>
    </xf>
    <xf numFmtId="0" fontId="2" fillId="0" borderId="8" xfId="1" applyBorder="1">
      <alignment vertical="center"/>
    </xf>
    <xf numFmtId="0" fontId="32" fillId="12" borderId="8" xfId="0" applyFont="1" applyFill="1" applyBorder="1">
      <alignment vertical="center"/>
    </xf>
    <xf numFmtId="0" fontId="68" fillId="0" borderId="8" xfId="0" applyFont="1" applyBorder="1">
      <alignment vertical="center"/>
    </xf>
    <xf numFmtId="0" fontId="0" fillId="0" borderId="0" xfId="1" applyFont="1">
      <alignment vertical="center"/>
    </xf>
    <xf numFmtId="0" fontId="0" fillId="0" borderId="8" xfId="1" applyFont="1" applyBorder="1">
      <alignment vertical="center"/>
    </xf>
    <xf numFmtId="0" fontId="2" fillId="0" borderId="8" xfId="1" applyBorder="1" applyAlignment="1">
      <alignment vertical="center" wrapText="1"/>
    </xf>
    <xf numFmtId="0" fontId="0" fillId="0" borderId="9" xfId="1" applyFont="1" applyBorder="1">
      <alignment vertical="center"/>
    </xf>
    <xf numFmtId="0" fontId="2" fillId="0" borderId="9" xfId="1" applyBorder="1" applyAlignment="1">
      <alignment vertical="center" wrapText="1"/>
    </xf>
    <xf numFmtId="14" fontId="2" fillId="0" borderId="8" xfId="1" applyNumberFormat="1" applyBorder="1">
      <alignment vertical="center"/>
    </xf>
    <xf numFmtId="0" fontId="0" fillId="0" borderId="8" xfId="1" applyFont="1" applyBorder="1" applyAlignment="1">
      <alignment vertical="center" wrapText="1"/>
    </xf>
    <xf numFmtId="0" fontId="42" fillId="0" borderId="5" xfId="0" applyFont="1" applyBorder="1">
      <alignment vertical="center"/>
    </xf>
    <xf numFmtId="0" fontId="2" fillId="0" borderId="9" xfId="1" applyBorder="1">
      <alignment vertical="center"/>
    </xf>
    <xf numFmtId="14" fontId="0" fillId="0" borderId="8" xfId="1" applyNumberFormat="1" applyFont="1" applyBorder="1">
      <alignment vertical="center"/>
    </xf>
    <xf numFmtId="0" fontId="42" fillId="0" borderId="8" xfId="0" applyFont="1" applyBorder="1" applyAlignment="1">
      <alignment vertical="center" wrapText="1"/>
    </xf>
    <xf numFmtId="0" fontId="9" fillId="12" borderId="27" xfId="0" applyFont="1" applyFill="1" applyBorder="1">
      <alignment vertical="center"/>
    </xf>
    <xf numFmtId="0" fontId="9" fillId="12" borderId="6" xfId="0" applyFont="1" applyFill="1" applyBorder="1">
      <alignment vertical="center"/>
    </xf>
    <xf numFmtId="0" fontId="9" fillId="0" borderId="24" xfId="0" applyFont="1" applyBorder="1">
      <alignment vertical="center"/>
    </xf>
    <xf numFmtId="0" fontId="9" fillId="12" borderId="24" xfId="0" applyFont="1" applyFill="1" applyBorder="1">
      <alignment vertical="center"/>
    </xf>
    <xf numFmtId="0" fontId="2" fillId="0" borderId="0" xfId="1" applyAlignment="1">
      <alignment vertical="center" wrapText="1"/>
    </xf>
    <xf numFmtId="14" fontId="0" fillId="0" borderId="15" xfId="1" applyNumberFormat="1" applyFont="1" applyBorder="1" applyAlignment="1">
      <alignment horizontal="center" vertical="center"/>
    </xf>
    <xf numFmtId="14" fontId="2" fillId="0" borderId="14" xfId="1" applyNumberFormat="1" applyBorder="1" applyAlignment="1">
      <alignment horizontal="center" vertical="center"/>
    </xf>
    <xf numFmtId="0" fontId="43" fillId="0" borderId="9" xfId="0" applyFont="1" applyBorder="1" applyAlignment="1">
      <alignment horizontal="center" vertical="center"/>
    </xf>
    <xf numFmtId="0" fontId="9" fillId="12" borderId="8" xfId="0" applyFont="1" applyFill="1" applyBorder="1" applyAlignment="1">
      <alignment horizontal="left" vertical="center" wrapText="1"/>
    </xf>
    <xf numFmtId="0" fontId="0" fillId="0" borderId="8" xfId="1" applyFont="1" applyBorder="1" applyAlignment="1">
      <alignment horizontal="left" vertical="center" wrapText="1"/>
    </xf>
    <xf numFmtId="0" fontId="7" fillId="0" borderId="8" xfId="0" applyFont="1" applyBorder="1" applyAlignment="1">
      <alignment horizontal="center"/>
    </xf>
    <xf numFmtId="0" fontId="9" fillId="4" borderId="1" xfId="0" applyFont="1" applyFill="1" applyBorder="1" applyAlignment="1">
      <alignment horizontal="center" vertical="top"/>
    </xf>
    <xf numFmtId="0" fontId="9" fillId="4" borderId="8" xfId="17" applyFont="1" applyFill="1" applyBorder="1" applyAlignment="1">
      <alignment horizontal="center" vertical="center" wrapText="1"/>
    </xf>
    <xf numFmtId="0" fontId="36" fillId="0" borderId="0" xfId="0" applyFont="1" applyAlignment="1">
      <alignment vertical="center" wrapText="1"/>
    </xf>
    <xf numFmtId="0" fontId="36" fillId="0" borderId="0" xfId="0" applyFont="1" applyAlignment="1">
      <alignment horizontal="center" vertical="center"/>
    </xf>
    <xf numFmtId="14" fontId="9" fillId="0" borderId="14" xfId="0" applyNumberFormat="1" applyFont="1" applyBorder="1" applyAlignment="1">
      <alignment horizontal="center" vertical="center"/>
    </xf>
    <xf numFmtId="0" fontId="9" fillId="0" borderId="14" xfId="0" applyFont="1" applyBorder="1" applyAlignment="1">
      <alignment vertical="center" wrapText="1"/>
    </xf>
    <xf numFmtId="0" fontId="9" fillId="0" borderId="6" xfId="0" applyFont="1" applyBorder="1" applyAlignment="1">
      <alignment vertical="center" wrapText="1"/>
    </xf>
    <xf numFmtId="14" fontId="9" fillId="0" borderId="7" xfId="0" applyNumberFormat="1" applyFont="1" applyBorder="1" applyAlignment="1">
      <alignment horizontal="center" vertical="center"/>
    </xf>
    <xf numFmtId="0" fontId="9" fillId="0" borderId="7" xfId="0" applyFont="1" applyBorder="1" applyAlignment="1">
      <alignment vertical="center" wrapText="1"/>
    </xf>
    <xf numFmtId="0" fontId="30" fillId="19" borderId="8" xfId="0" applyFont="1" applyFill="1" applyBorder="1" applyAlignment="1">
      <alignment horizontal="left" vertical="center"/>
    </xf>
    <xf numFmtId="0" fontId="0" fillId="19" borderId="0" xfId="0" applyFill="1" applyAlignment="1">
      <alignment horizontal="left" vertical="center"/>
    </xf>
    <xf numFmtId="0" fontId="9" fillId="13" borderId="18" xfId="0" applyFont="1" applyFill="1" applyBorder="1">
      <alignment vertical="center"/>
    </xf>
    <xf numFmtId="0" fontId="9" fillId="13" borderId="27" xfId="0" applyFont="1" applyFill="1" applyBorder="1">
      <alignment vertical="center"/>
    </xf>
    <xf numFmtId="0" fontId="9" fillId="13" borderId="12" xfId="0" applyFont="1" applyFill="1" applyBorder="1">
      <alignment vertical="center"/>
    </xf>
    <xf numFmtId="0" fontId="75" fillId="0" borderId="8" xfId="1" applyFont="1" applyBorder="1">
      <alignment vertical="center"/>
    </xf>
    <xf numFmtId="14" fontId="9" fillId="0" borderId="9" xfId="0" applyNumberFormat="1" applyFont="1" applyBorder="1" applyAlignment="1">
      <alignment horizontal="center" vertical="center"/>
    </xf>
    <xf numFmtId="0" fontId="6" fillId="0" borderId="8" xfId="0" applyFont="1" applyBorder="1" applyAlignment="1">
      <alignment horizontal="center" vertical="center"/>
    </xf>
    <xf numFmtId="0" fontId="7" fillId="0" borderId="8" xfId="13" applyFont="1" applyBorder="1" applyAlignment="1">
      <alignment horizontal="center" vertical="center"/>
    </xf>
    <xf numFmtId="0" fontId="9" fillId="6" borderId="11" xfId="18" applyFont="1" applyFill="1" applyBorder="1" applyAlignment="1">
      <alignment horizontal="left" vertical="center"/>
    </xf>
    <xf numFmtId="0" fontId="9" fillId="5" borderId="11" xfId="18" applyFont="1" applyFill="1" applyBorder="1" applyAlignment="1">
      <alignment horizontal="left" vertical="center"/>
    </xf>
    <xf numFmtId="0" fontId="7" fillId="6" borderId="11" xfId="18" applyFont="1" applyFill="1" applyBorder="1" applyAlignment="1">
      <alignment horizontal="left" vertical="center"/>
    </xf>
    <xf numFmtId="0" fontId="7" fillId="5" borderId="11" xfId="18" applyFont="1" applyFill="1" applyBorder="1" applyAlignment="1">
      <alignment horizontal="left" vertical="center"/>
    </xf>
    <xf numFmtId="0" fontId="7" fillId="0" borderId="0" xfId="18" applyFont="1" applyAlignment="1">
      <alignment horizontal="center"/>
    </xf>
    <xf numFmtId="0" fontId="7" fillId="6" borderId="8" xfId="0" applyFont="1" applyFill="1" applyBorder="1">
      <alignment vertical="center"/>
    </xf>
    <xf numFmtId="0" fontId="7" fillId="5" borderId="8" xfId="0" applyFont="1" applyFill="1" applyBorder="1">
      <alignment vertical="center"/>
    </xf>
    <xf numFmtId="0" fontId="7" fillId="5" borderId="6" xfId="0" applyFont="1" applyFill="1" applyBorder="1">
      <alignment vertical="center"/>
    </xf>
    <xf numFmtId="0" fontId="7" fillId="6" borderId="1" xfId="0" applyFont="1" applyFill="1" applyBorder="1">
      <alignment vertical="center"/>
    </xf>
    <xf numFmtId="0" fontId="7" fillId="5" borderId="13" xfId="0" applyFont="1" applyFill="1" applyBorder="1">
      <alignment vertical="center"/>
    </xf>
    <xf numFmtId="0" fontId="7" fillId="2" borderId="4" xfId="18" applyFont="1" applyFill="1" applyBorder="1" applyAlignment="1">
      <alignment horizontal="center"/>
    </xf>
    <xf numFmtId="0" fontId="7" fillId="0" borderId="1" xfId="18" applyFont="1" applyBorder="1" applyAlignment="1">
      <alignment horizontal="center"/>
    </xf>
    <xf numFmtId="0" fontId="7" fillId="16" borderId="1" xfId="14" applyFont="1" applyFill="1" applyBorder="1" applyAlignment="1">
      <alignment horizontal="center" vertical="center"/>
    </xf>
    <xf numFmtId="0" fontId="9" fillId="0" borderId="0" xfId="8" applyFont="1" applyAlignment="1">
      <alignment horizontal="center" vertical="center"/>
    </xf>
    <xf numFmtId="0" fontId="9" fillId="0" borderId="26" xfId="8" applyFont="1" applyBorder="1" applyAlignment="1">
      <alignment horizontal="center" vertical="center"/>
    </xf>
    <xf numFmtId="0" fontId="30" fillId="0" borderId="17" xfId="0" applyFont="1" applyBorder="1" applyAlignment="1">
      <alignment horizontal="left" vertical="center"/>
    </xf>
    <xf numFmtId="0" fontId="5" fillId="0" borderId="15" xfId="0" applyFont="1" applyBorder="1" applyAlignment="1">
      <alignment horizontal="left" vertical="center"/>
    </xf>
    <xf numFmtId="0" fontId="30" fillId="0" borderId="15" xfId="0" applyFont="1" applyBorder="1" applyAlignment="1">
      <alignment horizontal="left" vertical="center"/>
    </xf>
    <xf numFmtId="0" fontId="19" fillId="0" borderId="9" xfId="0" applyFont="1" applyBorder="1" applyAlignment="1">
      <alignment horizontal="left" vertical="center"/>
    </xf>
    <xf numFmtId="0" fontId="19" fillId="0" borderId="9" xfId="0" applyFont="1" applyBorder="1" applyAlignment="1">
      <alignment horizontal="center" vertical="center"/>
    </xf>
    <xf numFmtId="0" fontId="40" fillId="0" borderId="9" xfId="0" applyFont="1" applyBorder="1" applyAlignment="1">
      <alignment horizontal="left" vertical="center"/>
    </xf>
    <xf numFmtId="0" fontId="45" fillId="0" borderId="9" xfId="0" applyFont="1" applyBorder="1" applyAlignment="1">
      <alignment horizontal="left" vertical="center"/>
    </xf>
    <xf numFmtId="0" fontId="40" fillId="0" borderId="11" xfId="0" applyFont="1" applyBorder="1" applyAlignment="1">
      <alignment horizontal="left" vertical="center"/>
    </xf>
    <xf numFmtId="0" fontId="5" fillId="0" borderId="10" xfId="0" applyFont="1" applyBorder="1" applyAlignment="1">
      <alignment horizontal="left" vertical="center"/>
    </xf>
    <xf numFmtId="0" fontId="5" fillId="0" borderId="10" xfId="0" applyFont="1" applyBorder="1" applyAlignment="1">
      <alignment horizontal="center" vertical="center"/>
    </xf>
    <xf numFmtId="0" fontId="0" fillId="0" borderId="11" xfId="0" applyBorder="1" applyAlignment="1">
      <alignment horizontal="center" vertical="center"/>
    </xf>
    <xf numFmtId="0" fontId="45" fillId="0" borderId="11" xfId="0" applyFont="1" applyBorder="1" applyAlignment="1">
      <alignment horizontal="center" vertical="center"/>
    </xf>
    <xf numFmtId="0" fontId="52" fillId="0" borderId="8" xfId="0" applyFont="1" applyBorder="1" applyAlignment="1">
      <alignment horizontal="left" vertical="center"/>
    </xf>
    <xf numFmtId="0" fontId="5" fillId="0" borderId="17" xfId="14" applyFont="1" applyBorder="1" applyAlignment="1">
      <alignment horizontal="left" vertical="center"/>
    </xf>
    <xf numFmtId="0" fontId="5" fillId="0" borderId="4" xfId="0" applyFont="1" applyBorder="1">
      <alignment vertical="center"/>
    </xf>
    <xf numFmtId="0" fontId="5" fillId="0" borderId="28" xfId="0" applyFont="1" applyBorder="1">
      <alignment vertical="center"/>
    </xf>
    <xf numFmtId="0" fontId="19" fillId="0" borderId="4" xfId="0" applyFont="1" applyBorder="1" applyAlignment="1">
      <alignment horizontal="left" vertical="center"/>
    </xf>
    <xf numFmtId="0" fontId="19" fillId="0" borderId="28" xfId="0" applyFont="1" applyBorder="1" applyAlignment="1">
      <alignment horizontal="left" vertical="center"/>
    </xf>
    <xf numFmtId="0" fontId="5" fillId="0" borderId="10" xfId="0" applyFont="1" applyBorder="1">
      <alignment vertical="center"/>
    </xf>
    <xf numFmtId="0" fontId="5" fillId="0" borderId="28" xfId="0" applyFont="1" applyBorder="1" applyAlignment="1">
      <alignment horizontal="left" vertical="center"/>
    </xf>
    <xf numFmtId="0" fontId="5" fillId="0" borderId="4" xfId="0" applyFont="1" applyBorder="1" applyAlignment="1">
      <alignment horizontal="left" vertical="center"/>
    </xf>
    <xf numFmtId="0" fontId="41" fillId="0" borderId="4" xfId="0" applyFont="1" applyBorder="1" applyAlignment="1">
      <alignment horizontal="center" vertical="center"/>
    </xf>
    <xf numFmtId="0" fontId="5" fillId="0" borderId="4" xfId="0" applyFont="1" applyBorder="1" applyAlignment="1">
      <alignment horizontal="center" vertical="center"/>
    </xf>
    <xf numFmtId="0" fontId="5" fillId="0" borderId="9" xfId="0" applyFont="1" applyBorder="1" applyAlignment="1">
      <alignment horizontal="center" vertical="center" wrapText="1"/>
    </xf>
    <xf numFmtId="0" fontId="5" fillId="12" borderId="11" xfId="0" applyFont="1" applyFill="1" applyBorder="1" applyAlignment="1">
      <alignment horizontal="center" vertical="center"/>
    </xf>
    <xf numFmtId="0" fontId="41" fillId="0" borderId="0" xfId="0" applyFont="1" applyAlignment="1">
      <alignment horizontal="center" vertical="center"/>
    </xf>
    <xf numFmtId="0" fontId="74" fillId="43" borderId="8" xfId="0" applyFont="1" applyFill="1" applyBorder="1">
      <alignment vertical="center"/>
    </xf>
    <xf numFmtId="0" fontId="5" fillId="0" borderId="1" xfId="1" applyFont="1" applyBorder="1" applyAlignment="1">
      <alignment horizontal="center" vertical="center"/>
    </xf>
    <xf numFmtId="0" fontId="47" fillId="0" borderId="0" xfId="0" applyFont="1" applyAlignment="1">
      <alignment horizontal="center" vertical="center"/>
    </xf>
    <xf numFmtId="0" fontId="0" fillId="0" borderId="28" xfId="0" applyBorder="1" applyAlignment="1">
      <alignment horizontal="center" vertical="center"/>
    </xf>
    <xf numFmtId="0" fontId="0" fillId="0" borderId="13" xfId="0" applyBorder="1" applyAlignment="1">
      <alignment horizontal="center" vertical="center"/>
    </xf>
    <xf numFmtId="0" fontId="5" fillId="12" borderId="0" xfId="0" applyFont="1" applyFill="1" applyAlignment="1">
      <alignment horizontal="center" vertical="center"/>
    </xf>
    <xf numFmtId="0" fontId="0" fillId="0" borderId="23" xfId="0" applyBorder="1" applyAlignment="1">
      <alignment horizontal="center" vertical="center"/>
    </xf>
    <xf numFmtId="0" fontId="9" fillId="0" borderId="9" xfId="13" applyFont="1" applyBorder="1">
      <alignment vertical="center"/>
    </xf>
    <xf numFmtId="0" fontId="40" fillId="0" borderId="15" xfId="0" applyFont="1" applyBorder="1">
      <alignment vertical="center"/>
    </xf>
    <xf numFmtId="0" fontId="40" fillId="0" borderId="12" xfId="0" applyFont="1" applyBorder="1">
      <alignment vertical="center"/>
    </xf>
    <xf numFmtId="0" fontId="5" fillId="0" borderId="12" xfId="0" applyFont="1" applyBorder="1">
      <alignment vertical="center"/>
    </xf>
    <xf numFmtId="0" fontId="19" fillId="0" borderId="12" xfId="0" applyFont="1" applyBorder="1" applyAlignment="1">
      <alignment horizontal="left" vertical="center"/>
    </xf>
    <xf numFmtId="0" fontId="0" fillId="0" borderId="12" xfId="0" applyBorder="1" applyAlignment="1">
      <alignment horizontal="left" vertical="center"/>
    </xf>
    <xf numFmtId="0" fontId="40" fillId="0" borderId="1" xfId="0" applyFont="1" applyBorder="1">
      <alignment vertical="center"/>
    </xf>
    <xf numFmtId="0" fontId="40" fillId="0" borderId="12" xfId="0" applyFont="1" applyBorder="1" applyAlignment="1">
      <alignment horizontal="left" vertical="center"/>
    </xf>
    <xf numFmtId="0" fontId="5" fillId="0" borderId="12" xfId="0" applyFont="1" applyBorder="1" applyAlignment="1">
      <alignment horizontal="left" vertical="center"/>
    </xf>
    <xf numFmtId="0" fontId="40" fillId="0" borderId="11" xfId="0" applyFont="1" applyBorder="1">
      <alignment vertical="center"/>
    </xf>
    <xf numFmtId="0" fontId="40" fillId="0" borderId="11" xfId="0" applyFont="1" applyBorder="1" applyAlignment="1">
      <alignment horizontal="center" vertical="center"/>
    </xf>
    <xf numFmtId="0" fontId="40" fillId="0" borderId="0" xfId="0" applyFont="1" applyAlignment="1">
      <alignment horizontal="center" vertical="center"/>
    </xf>
    <xf numFmtId="0" fontId="45" fillId="0" borderId="11" xfId="0" applyFont="1" applyBorder="1" applyAlignment="1">
      <alignment horizontal="left" vertical="center"/>
    </xf>
    <xf numFmtId="0" fontId="5" fillId="18" borderId="11" xfId="0" applyFont="1" applyFill="1" applyBorder="1">
      <alignment vertical="center"/>
    </xf>
    <xf numFmtId="0" fontId="40" fillId="0" borderId="4" xfId="0" applyFont="1" applyBorder="1" applyAlignment="1">
      <alignment horizontal="center" vertical="center"/>
    </xf>
    <xf numFmtId="0" fontId="40" fillId="0" borderId="4" xfId="0" applyFont="1" applyBorder="1">
      <alignment vertical="center"/>
    </xf>
    <xf numFmtId="0" fontId="45" fillId="0" borderId="4" xfId="0" applyFont="1" applyBorder="1" applyAlignment="1">
      <alignment horizontal="center" vertical="center"/>
    </xf>
    <xf numFmtId="0" fontId="5" fillId="0" borderId="4" xfId="8" applyFont="1" applyBorder="1" applyAlignment="1">
      <alignment horizontal="left" vertical="center"/>
    </xf>
    <xf numFmtId="0" fontId="5" fillId="10" borderId="11" xfId="0" applyFont="1" applyFill="1" applyBorder="1" applyAlignment="1">
      <alignment horizontal="left" vertical="center"/>
    </xf>
    <xf numFmtId="0" fontId="5" fillId="0" borderId="15" xfId="14" applyFont="1" applyBorder="1" applyAlignment="1">
      <alignment horizontal="left" vertical="center"/>
    </xf>
    <xf numFmtId="0" fontId="0" fillId="0" borderId="15" xfId="0" applyBorder="1" applyAlignment="1">
      <alignment horizontal="center" vertical="center"/>
    </xf>
    <xf numFmtId="0" fontId="0" fillId="32" borderId="12" xfId="0" applyFill="1" applyBorder="1" applyAlignment="1">
      <alignment horizontal="left" vertical="center"/>
    </xf>
    <xf numFmtId="0" fontId="31" fillId="0" borderId="12" xfId="0" applyFont="1" applyBorder="1" applyAlignment="1">
      <alignment horizontal="left" vertical="center"/>
    </xf>
    <xf numFmtId="0" fontId="30" fillId="0" borderId="12" xfId="0" applyFont="1" applyBorder="1" applyAlignment="1">
      <alignment horizontal="left" vertical="center"/>
    </xf>
    <xf numFmtId="0" fontId="5" fillId="0" borderId="6" xfId="0" applyFont="1" applyBorder="1" applyAlignment="1">
      <alignment horizontal="left" vertical="center"/>
    </xf>
    <xf numFmtId="0" fontId="0" fillId="0" borderId="27" xfId="0" applyBorder="1" applyAlignment="1">
      <alignment horizontal="left" vertical="center"/>
    </xf>
    <xf numFmtId="0" fontId="0" fillId="0" borderId="18" xfId="0" applyBorder="1" applyAlignment="1">
      <alignment horizontal="left" vertical="center"/>
    </xf>
    <xf numFmtId="0" fontId="6" fillId="0" borderId="13" xfId="6" applyFont="1" applyBorder="1" applyAlignment="1">
      <alignment horizontal="center" vertical="center"/>
    </xf>
    <xf numFmtId="0" fontId="5" fillId="2" borderId="1" xfId="19" applyFont="1" applyFill="1" applyBorder="1">
      <alignment vertical="center"/>
    </xf>
    <xf numFmtId="0" fontId="0" fillId="0" borderId="10" xfId="0" applyBorder="1" applyAlignment="1">
      <alignment horizontal="left" vertical="center"/>
    </xf>
    <xf numFmtId="0" fontId="0" fillId="0" borderId="20" xfId="1" applyFont="1" applyBorder="1" applyAlignment="1">
      <alignment horizontal="center" vertical="center"/>
    </xf>
    <xf numFmtId="0" fontId="47" fillId="0" borderId="17" xfId="0" applyFont="1" applyBorder="1" applyAlignment="1">
      <alignment horizontal="center" vertical="center"/>
    </xf>
    <xf numFmtId="0" fontId="45" fillId="0" borderId="9" xfId="0" applyFont="1" applyBorder="1" applyAlignment="1">
      <alignment horizontal="center" vertical="center"/>
    </xf>
    <xf numFmtId="14" fontId="73" fillId="0" borderId="8" xfId="1" applyNumberFormat="1" applyFont="1" applyBorder="1" applyAlignment="1">
      <alignment horizontal="center" vertical="center"/>
    </xf>
    <xf numFmtId="49" fontId="0" fillId="0" borderId="8" xfId="1" applyNumberFormat="1" applyFont="1" applyBorder="1" applyAlignment="1">
      <alignment horizontal="center" vertical="center"/>
    </xf>
    <xf numFmtId="0" fontId="6" fillId="0" borderId="8" xfId="0" applyFont="1" applyBorder="1">
      <alignment vertical="center"/>
    </xf>
    <xf numFmtId="0" fontId="9" fillId="2" borderId="2" xfId="18" applyFont="1" applyFill="1" applyBorder="1" applyAlignment="1">
      <alignment horizontal="center" vertical="center"/>
    </xf>
    <xf numFmtId="0" fontId="9" fillId="2" borderId="4" xfId="18" applyFont="1" applyFill="1" applyBorder="1" applyAlignment="1">
      <alignment horizontal="center" vertical="center"/>
    </xf>
    <xf numFmtId="0" fontId="42" fillId="0" borderId="8" xfId="1" applyFont="1" applyBorder="1">
      <alignment vertical="center"/>
    </xf>
    <xf numFmtId="0" fontId="3" fillId="0" borderId="0" xfId="1" applyFont="1" applyAlignment="1">
      <alignment horizontal="center" vertical="center"/>
    </xf>
    <xf numFmtId="14" fontId="42" fillId="0" borderId="5" xfId="0" applyNumberFormat="1" applyFont="1" applyBorder="1" applyAlignment="1">
      <alignment horizontal="center" vertical="center"/>
    </xf>
    <xf numFmtId="14" fontId="69" fillId="0" borderId="8" xfId="0" applyNumberFormat="1" applyFont="1" applyBorder="1" applyAlignment="1">
      <alignment horizontal="center" vertical="center"/>
    </xf>
    <xf numFmtId="14" fontId="72" fillId="0" borderId="8" xfId="1" applyNumberFormat="1" applyFont="1" applyBorder="1" applyAlignment="1">
      <alignment horizontal="center" vertical="center"/>
    </xf>
    <xf numFmtId="0" fontId="42" fillId="0" borderId="8" xfId="1" applyFont="1" applyBorder="1" applyAlignment="1">
      <alignment vertical="center" wrapText="1"/>
    </xf>
    <xf numFmtId="14" fontId="3" fillId="0" borderId="5" xfId="19" applyNumberFormat="1" applyFont="1" applyBorder="1" applyAlignment="1">
      <alignment horizontal="center" vertical="center"/>
    </xf>
    <xf numFmtId="0" fontId="42" fillId="0" borderId="9" xfId="0" applyFont="1" applyBorder="1">
      <alignment vertical="center"/>
    </xf>
    <xf numFmtId="0" fontId="42" fillId="0" borderId="11" xfId="0" applyFont="1" applyBorder="1">
      <alignment vertical="center"/>
    </xf>
    <xf numFmtId="0" fontId="42" fillId="0" borderId="9" xfId="1" applyFont="1" applyBorder="1" applyAlignment="1">
      <alignment vertical="center" wrapText="1"/>
    </xf>
    <xf numFmtId="0" fontId="42" fillId="0" borderId="9" xfId="0" applyFont="1" applyBorder="1" applyAlignment="1">
      <alignment vertical="center" wrapText="1"/>
    </xf>
    <xf numFmtId="0" fontId="22" fillId="0" borderId="8" xfId="0" applyFont="1" applyBorder="1">
      <alignment vertical="center"/>
    </xf>
    <xf numFmtId="0" fontId="22" fillId="12" borderId="1" xfId="0" applyFont="1" applyFill="1" applyBorder="1">
      <alignment vertical="center"/>
    </xf>
    <xf numFmtId="0" fontId="22" fillId="0" borderId="9" xfId="1" applyFont="1" applyBorder="1">
      <alignment vertical="center"/>
    </xf>
    <xf numFmtId="0" fontId="9" fillId="0" borderId="23" xfId="0" applyFont="1" applyBorder="1">
      <alignment vertical="center"/>
    </xf>
    <xf numFmtId="0" fontId="9" fillId="0" borderId="3" xfId="0" applyFont="1" applyBorder="1">
      <alignment vertical="center"/>
    </xf>
    <xf numFmtId="0" fontId="22" fillId="0" borderId="11" xfId="0" applyFont="1" applyBorder="1">
      <alignment vertical="center"/>
    </xf>
    <xf numFmtId="0" fontId="30" fillId="0" borderId="24" xfId="0" applyFont="1" applyBorder="1" applyAlignment="1">
      <alignment horizontal="left" vertical="center"/>
    </xf>
    <xf numFmtId="0" fontId="5" fillId="32" borderId="8" xfId="8" applyFont="1" applyFill="1" applyBorder="1" applyAlignment="1">
      <alignment horizontal="left" vertical="center"/>
    </xf>
    <xf numFmtId="0" fontId="30" fillId="32" borderId="15" xfId="0" applyFont="1" applyFill="1" applyBorder="1" applyAlignment="1">
      <alignment horizontal="left" vertical="center"/>
    </xf>
    <xf numFmtId="0" fontId="5" fillId="32" borderId="8" xfId="13" applyFont="1" applyFill="1" applyBorder="1" applyAlignment="1">
      <alignment horizontal="left" vertical="center"/>
    </xf>
    <xf numFmtId="0" fontId="5" fillId="32" borderId="12" xfId="0" applyFont="1" applyFill="1" applyBorder="1" applyAlignment="1">
      <alignment horizontal="left" vertical="center"/>
    </xf>
    <xf numFmtId="0" fontId="29" fillId="0" borderId="8" xfId="0" applyFont="1" applyBorder="1" applyAlignment="1">
      <alignment horizontal="left" vertical="center"/>
    </xf>
    <xf numFmtId="0" fontId="5" fillId="0" borderId="28" xfId="0" applyFont="1" applyBorder="1" applyAlignment="1">
      <alignment horizontal="center" vertical="center"/>
    </xf>
    <xf numFmtId="0" fontId="19" fillId="0" borderId="28" xfId="0" applyFont="1" applyBorder="1" applyAlignment="1">
      <alignment horizontal="center" vertical="center"/>
    </xf>
    <xf numFmtId="0" fontId="5" fillId="0" borderId="7" xfId="0" applyFont="1" applyBorder="1">
      <alignment vertical="center"/>
    </xf>
    <xf numFmtId="0" fontId="5" fillId="0" borderId="17" xfId="0" applyFont="1" applyBorder="1">
      <alignment vertical="center"/>
    </xf>
    <xf numFmtId="0" fontId="19" fillId="0" borderId="17" xfId="0" applyFont="1" applyBorder="1" applyAlignment="1">
      <alignment horizontal="left" vertical="center"/>
    </xf>
    <xf numFmtId="0" fontId="5" fillId="0" borderId="3" xfId="0" applyFont="1" applyBorder="1">
      <alignment vertical="center"/>
    </xf>
    <xf numFmtId="0" fontId="5" fillId="0" borderId="17" xfId="8" applyFont="1" applyBorder="1" applyAlignment="1">
      <alignment horizontal="left" vertical="center"/>
    </xf>
    <xf numFmtId="0" fontId="54" fillId="0" borderId="8" xfId="0" applyFont="1" applyBorder="1" applyAlignment="1">
      <alignment horizontal="left" vertical="center"/>
    </xf>
    <xf numFmtId="0" fontId="9" fillId="0" borderId="9" xfId="16" applyFont="1" applyBorder="1" applyAlignment="1">
      <alignment horizontal="center" vertical="center"/>
    </xf>
    <xf numFmtId="0" fontId="9" fillId="0" borderId="9" xfId="13" applyFont="1" applyBorder="1" applyAlignment="1">
      <alignment horizontal="center" vertical="center"/>
    </xf>
    <xf numFmtId="0" fontId="9" fillId="0" borderId="9" xfId="13" applyFont="1" applyBorder="1" applyAlignment="1">
      <alignment horizontal="left" vertical="center" wrapText="1"/>
    </xf>
    <xf numFmtId="0" fontId="9" fillId="12" borderId="1" xfId="0" applyFont="1" applyFill="1" applyBorder="1">
      <alignment vertical="center"/>
    </xf>
    <xf numFmtId="0" fontId="9" fillId="0" borderId="15" xfId="0" applyFont="1" applyBorder="1">
      <alignment vertical="center"/>
    </xf>
    <xf numFmtId="0" fontId="9" fillId="0" borderId="11" xfId="0" applyFont="1" applyBorder="1">
      <alignment vertical="center"/>
    </xf>
    <xf numFmtId="0" fontId="9" fillId="0" borderId="14" xfId="0" applyFont="1" applyBorder="1">
      <alignment vertical="center"/>
    </xf>
    <xf numFmtId="0" fontId="9" fillId="0" borderId="11" xfId="0" applyFont="1" applyBorder="1" applyAlignment="1">
      <alignment vertical="center" wrapText="1"/>
    </xf>
    <xf numFmtId="0" fontId="9" fillId="0" borderId="24" xfId="0" applyFont="1" applyBorder="1" applyAlignment="1">
      <alignment vertical="center" wrapText="1"/>
    </xf>
    <xf numFmtId="0" fontId="7" fillId="0" borderId="11" xfId="0" applyFont="1" applyBorder="1">
      <alignment vertical="center"/>
    </xf>
    <xf numFmtId="0" fontId="7" fillId="0" borderId="24" xfId="0" applyFont="1" applyBorder="1">
      <alignment vertical="center"/>
    </xf>
    <xf numFmtId="0" fontId="9" fillId="0" borderId="10" xfId="0" applyFont="1" applyBorder="1">
      <alignment vertical="center"/>
    </xf>
    <xf numFmtId="0" fontId="9" fillId="0" borderId="32" xfId="0" applyFont="1" applyBorder="1">
      <alignment vertical="center"/>
    </xf>
    <xf numFmtId="0" fontId="9" fillId="0" borderId="7" xfId="0" applyFont="1" applyBorder="1">
      <alignment vertical="center"/>
    </xf>
    <xf numFmtId="0" fontId="9" fillId="0" borderId="15" xfId="0" applyFont="1" applyBorder="1" applyAlignment="1">
      <alignment vertical="center" wrapText="1"/>
    </xf>
    <xf numFmtId="0" fontId="9" fillId="0" borderId="5" xfId="0" applyFont="1" applyBorder="1" applyAlignment="1">
      <alignment vertical="center" wrapText="1"/>
    </xf>
    <xf numFmtId="0" fontId="9" fillId="22" borderId="11" xfId="0" applyFont="1" applyFill="1" applyBorder="1">
      <alignment vertical="center"/>
    </xf>
    <xf numFmtId="0" fontId="9" fillId="22" borderId="24" xfId="0" applyFont="1" applyFill="1" applyBorder="1">
      <alignment vertical="center"/>
    </xf>
    <xf numFmtId="0" fontId="7" fillId="0" borderId="4" xfId="0" applyFont="1" applyBorder="1">
      <alignment vertical="center"/>
    </xf>
    <xf numFmtId="0" fontId="7" fillId="0" borderId="12" xfId="0" applyFont="1" applyBorder="1">
      <alignment vertical="center"/>
    </xf>
    <xf numFmtId="0" fontId="9" fillId="0" borderId="4" xfId="0" applyFont="1" applyBorder="1" applyAlignment="1">
      <alignment vertical="center" wrapText="1"/>
    </xf>
    <xf numFmtId="0" fontId="9" fillId="0" borderId="12" xfId="0" applyFont="1" applyBorder="1" applyAlignment="1">
      <alignment vertical="center" wrapText="1"/>
    </xf>
    <xf numFmtId="0" fontId="7" fillId="0" borderId="4" xfId="0" applyFont="1" applyBorder="1" applyAlignment="1">
      <alignment vertical="center" wrapText="1"/>
    </xf>
    <xf numFmtId="0" fontId="7" fillId="0" borderId="12" xfId="0" applyFont="1" applyBorder="1" applyAlignment="1">
      <alignment vertical="center" wrapText="1"/>
    </xf>
    <xf numFmtId="0" fontId="7" fillId="0" borderId="15" xfId="0" applyFont="1" applyBorder="1">
      <alignment vertical="center"/>
    </xf>
    <xf numFmtId="0" fontId="7" fillId="0" borderId="6" xfId="0" applyFont="1" applyBorder="1">
      <alignment vertical="center"/>
    </xf>
    <xf numFmtId="0" fontId="54" fillId="0" borderId="0" xfId="0" applyFont="1">
      <alignment vertical="center"/>
    </xf>
    <xf numFmtId="0" fontId="3" fillId="0" borderId="13" xfId="18" applyFont="1" applyBorder="1" applyAlignment="1"/>
    <xf numFmtId="0" fontId="9" fillId="3" borderId="15" xfId="18" applyFont="1" applyFill="1" applyBorder="1" applyAlignment="1">
      <alignment horizontal="center" vertical="center"/>
    </xf>
    <xf numFmtId="0" fontId="9" fillId="0" borderId="6" xfId="13" applyFont="1" applyBorder="1" applyAlignment="1">
      <alignment horizontal="center"/>
    </xf>
    <xf numFmtId="0" fontId="9" fillId="16" borderId="6" xfId="14" applyFont="1" applyFill="1" applyBorder="1" applyAlignment="1">
      <alignment horizontal="center" vertical="center"/>
    </xf>
    <xf numFmtId="0" fontId="7" fillId="0" borderId="8" xfId="0" applyFont="1" applyBorder="1" applyAlignment="1">
      <alignment vertical="center" wrapText="1"/>
    </xf>
    <xf numFmtId="0" fontId="7" fillId="0" borderId="28" xfId="0" applyFont="1" applyBorder="1" applyAlignment="1">
      <alignment vertical="center" wrapText="1"/>
    </xf>
    <xf numFmtId="0" fontId="9" fillId="0" borderId="17" xfId="0" applyFont="1" applyBorder="1" applyAlignment="1">
      <alignment vertical="center" wrapText="1"/>
    </xf>
    <xf numFmtId="0" fontId="9" fillId="0" borderId="25" xfId="0" applyFont="1" applyBorder="1" applyAlignment="1">
      <alignment vertical="center" wrapText="1"/>
    </xf>
    <xf numFmtId="0" fontId="7" fillId="0" borderId="26" xfId="0" applyFont="1" applyBorder="1">
      <alignment vertical="center"/>
    </xf>
    <xf numFmtId="0" fontId="42" fillId="0" borderId="17" xfId="0" applyFont="1" applyBorder="1">
      <alignment vertical="center"/>
    </xf>
    <xf numFmtId="0" fontId="9" fillId="0" borderId="15" xfId="13" applyFont="1" applyBorder="1" applyAlignment="1">
      <alignment horizontal="center"/>
    </xf>
    <xf numFmtId="0" fontId="7" fillId="0" borderId="15" xfId="13" applyFont="1" applyBorder="1" applyAlignment="1">
      <alignment horizontal="center" vertical="center"/>
    </xf>
    <xf numFmtId="14" fontId="2" fillId="0" borderId="15" xfId="1" applyNumberFormat="1" applyBorder="1">
      <alignment vertical="center"/>
    </xf>
    <xf numFmtId="0" fontId="3" fillId="0" borderId="11" xfId="19" applyFont="1" applyBorder="1">
      <alignment vertical="center"/>
    </xf>
    <xf numFmtId="0" fontId="54" fillId="0" borderId="15" xfId="0" applyFont="1" applyBorder="1">
      <alignment vertical="center"/>
    </xf>
    <xf numFmtId="0" fontId="9" fillId="0" borderId="5" xfId="13" applyFont="1" applyBorder="1" applyAlignment="1">
      <alignment horizontal="center" vertical="center"/>
    </xf>
    <xf numFmtId="0" fontId="7" fillId="0" borderId="7" xfId="0" applyFont="1" applyBorder="1">
      <alignment vertical="center"/>
    </xf>
    <xf numFmtId="0" fontId="19" fillId="0" borderId="23" xfId="0" applyFont="1" applyBorder="1" applyAlignment="1">
      <alignment horizontal="left" vertical="center"/>
    </xf>
    <xf numFmtId="0" fontId="19" fillId="0" borderId="3" xfId="0" applyFont="1" applyBorder="1" applyAlignment="1">
      <alignment horizontal="center" vertical="center"/>
    </xf>
    <xf numFmtId="0" fontId="19" fillId="0" borderId="7" xfId="0" applyFont="1" applyBorder="1" applyAlignment="1">
      <alignment horizontal="left" vertical="center"/>
    </xf>
    <xf numFmtId="0" fontId="5" fillId="0" borderId="23" xfId="0" applyFont="1" applyBorder="1">
      <alignment vertical="center"/>
    </xf>
    <xf numFmtId="0" fontId="5" fillId="0" borderId="3" xfId="0" applyFont="1" applyBorder="1" applyAlignment="1">
      <alignment horizontal="center" vertical="center"/>
    </xf>
    <xf numFmtId="0" fontId="5" fillId="0" borderId="25" xfId="0" applyFont="1" applyBorder="1">
      <alignment vertical="center"/>
    </xf>
    <xf numFmtId="0" fontId="0" fillId="0" borderId="25" xfId="0" applyBorder="1" applyAlignment="1">
      <alignment horizontal="left" vertical="center"/>
    </xf>
    <xf numFmtId="0" fontId="37" fillId="10" borderId="33" xfId="0" applyFont="1" applyFill="1" applyBorder="1" applyAlignment="1">
      <alignment horizontal="center" vertical="center"/>
    </xf>
    <xf numFmtId="0" fontId="37" fillId="10" borderId="0" xfId="0" applyFont="1" applyFill="1" applyAlignment="1">
      <alignment horizontal="center" vertical="center"/>
    </xf>
    <xf numFmtId="0" fontId="38" fillId="10" borderId="0" xfId="0" applyFont="1" applyFill="1" applyAlignment="1">
      <alignment horizontal="center" vertical="center"/>
    </xf>
    <xf numFmtId="14" fontId="0" fillId="10" borderId="14" xfId="1" applyNumberFormat="1" applyFont="1" applyFill="1" applyBorder="1">
      <alignment vertical="center"/>
    </xf>
    <xf numFmtId="0" fontId="0" fillId="10" borderId="9" xfId="1" applyFont="1" applyFill="1" applyBorder="1">
      <alignment vertical="center"/>
    </xf>
    <xf numFmtId="0" fontId="2" fillId="10" borderId="9" xfId="1" applyFill="1" applyBorder="1">
      <alignment vertical="center"/>
    </xf>
    <xf numFmtId="0" fontId="19" fillId="0" borderId="3" xfId="0" applyFont="1" applyBorder="1" applyAlignment="1">
      <alignment horizontal="left" vertical="center"/>
    </xf>
    <xf numFmtId="0" fontId="45" fillId="0" borderId="3" xfId="0" applyFont="1" applyBorder="1" applyAlignment="1">
      <alignment horizontal="center" vertical="center"/>
    </xf>
    <xf numFmtId="0" fontId="41" fillId="0" borderId="3" xfId="0" applyFont="1" applyBorder="1" applyAlignment="1">
      <alignment horizontal="center" vertical="center"/>
    </xf>
    <xf numFmtId="0" fontId="40" fillId="0" borderId="7" xfId="0" applyFont="1" applyBorder="1">
      <alignment vertical="center"/>
    </xf>
    <xf numFmtId="0" fontId="40" fillId="0" borderId="3" xfId="0" applyFont="1" applyBorder="1">
      <alignment vertical="center"/>
    </xf>
    <xf numFmtId="0" fontId="5" fillId="18" borderId="11" xfId="0" applyFont="1" applyFill="1" applyBorder="1" applyAlignment="1">
      <alignment horizontal="center" vertical="center"/>
    </xf>
    <xf numFmtId="0" fontId="5" fillId="18" borderId="8" xfId="0" applyFont="1" applyFill="1" applyBorder="1" applyAlignment="1">
      <alignment horizontal="center" vertical="center"/>
    </xf>
    <xf numFmtId="0" fontId="7" fillId="0" borderId="11" xfId="0" applyFont="1" applyBorder="1" applyAlignment="1">
      <alignment horizontal="center" vertical="center"/>
    </xf>
    <xf numFmtId="0" fontId="9" fillId="0" borderId="17" xfId="0" applyFont="1" applyBorder="1">
      <alignment vertical="center"/>
    </xf>
    <xf numFmtId="0" fontId="3" fillId="0" borderId="6" xfId="13" applyFont="1" applyBorder="1" applyAlignment="1">
      <alignment horizontal="center"/>
    </xf>
    <xf numFmtId="0" fontId="30" fillId="0" borderId="14" xfId="0" applyFont="1" applyBorder="1" applyAlignment="1">
      <alignment horizontal="left" vertical="center"/>
    </xf>
    <xf numFmtId="0" fontId="79" fillId="0" borderId="8" xfId="1" applyFont="1" applyBorder="1" applyAlignment="1">
      <alignment vertical="center" wrapText="1"/>
    </xf>
    <xf numFmtId="0" fontId="80" fillId="32" borderId="8" xfId="0" applyFont="1" applyFill="1" applyBorder="1" applyAlignment="1">
      <alignment horizontal="left" vertical="center" wrapText="1"/>
    </xf>
    <xf numFmtId="0" fontId="81" fillId="0" borderId="8" xfId="0" applyFont="1" applyBorder="1" applyAlignment="1">
      <alignment vertical="center" wrapText="1"/>
    </xf>
    <xf numFmtId="0" fontId="9" fillId="44" borderId="8" xfId="0" applyFont="1" applyFill="1" applyBorder="1" applyAlignment="1">
      <alignment horizontal="left" vertical="center"/>
    </xf>
    <xf numFmtId="0" fontId="9" fillId="44" borderId="8" xfId="0" applyFont="1" applyFill="1" applyBorder="1" applyAlignment="1">
      <alignment horizontal="center" vertical="center"/>
    </xf>
    <xf numFmtId="0" fontId="9" fillId="44" borderId="8" xfId="0" applyFont="1" applyFill="1" applyBorder="1">
      <alignment vertical="center"/>
    </xf>
    <xf numFmtId="0" fontId="5" fillId="12" borderId="9" xfId="0" applyFont="1" applyFill="1" applyBorder="1" applyAlignment="1">
      <alignment horizontal="center" vertical="center"/>
    </xf>
    <xf numFmtId="0" fontId="5" fillId="0" borderId="14" xfId="0" applyFont="1" applyBorder="1">
      <alignment vertical="center"/>
    </xf>
    <xf numFmtId="0" fontId="5" fillId="0" borderId="30" xfId="0" applyFont="1" applyBorder="1">
      <alignment vertical="center"/>
    </xf>
    <xf numFmtId="0" fontId="5" fillId="32" borderId="9" xfId="0" applyFont="1" applyFill="1" applyBorder="1" applyAlignment="1">
      <alignment horizontal="center" vertical="center"/>
    </xf>
    <xf numFmtId="0" fontId="24" fillId="0" borderId="9" xfId="0" applyFont="1" applyBorder="1" applyAlignment="1">
      <alignment horizontal="center" vertical="center"/>
    </xf>
    <xf numFmtId="0" fontId="24" fillId="0" borderId="9" xfId="0" applyFont="1" applyBorder="1" applyAlignment="1">
      <alignment horizontal="left" vertical="center"/>
    </xf>
    <xf numFmtId="0" fontId="41" fillId="0" borderId="9" xfId="0" applyFont="1" applyBorder="1" applyAlignment="1">
      <alignment horizontal="left" vertical="center"/>
    </xf>
    <xf numFmtId="0" fontId="5" fillId="0" borderId="7" xfId="0" applyFont="1" applyBorder="1" applyAlignment="1">
      <alignment horizontal="left" vertical="center"/>
    </xf>
    <xf numFmtId="0" fontId="5" fillId="0" borderId="2" xfId="0" applyFont="1" applyBorder="1" applyAlignment="1">
      <alignment horizontal="center" vertical="center"/>
    </xf>
    <xf numFmtId="0" fontId="47" fillId="0" borderId="11" xfId="0" applyFont="1" applyBorder="1" applyAlignment="1">
      <alignment horizontal="center" vertical="center"/>
    </xf>
    <xf numFmtId="0" fontId="5" fillId="12" borderId="11" xfId="0" applyFont="1" applyFill="1" applyBorder="1" applyAlignment="1">
      <alignment horizontal="left" vertical="center"/>
    </xf>
    <xf numFmtId="0" fontId="0" fillId="0" borderId="10" xfId="0" applyBorder="1" applyAlignment="1">
      <alignment horizontal="center" vertical="center"/>
    </xf>
    <xf numFmtId="0" fontId="0" fillId="0" borderId="32" xfId="0" applyBorder="1" applyAlignment="1">
      <alignment horizontal="left" vertical="center"/>
    </xf>
    <xf numFmtId="0" fontId="0" fillId="0" borderId="26" xfId="0" applyBorder="1" applyAlignment="1">
      <alignment horizontal="left" vertical="center"/>
    </xf>
    <xf numFmtId="0" fontId="30" fillId="0" borderId="10" xfId="0" applyFont="1" applyBorder="1" applyAlignment="1">
      <alignment horizontal="left" vertical="center"/>
    </xf>
    <xf numFmtId="0" fontId="5" fillId="0" borderId="11" xfId="14" applyFont="1" applyBorder="1" applyAlignment="1">
      <alignment horizontal="left" vertical="center"/>
    </xf>
    <xf numFmtId="0" fontId="5" fillId="12" borderId="10" xfId="0" applyFont="1" applyFill="1" applyBorder="1" applyAlignment="1">
      <alignment horizontal="left" vertical="center"/>
    </xf>
    <xf numFmtId="0" fontId="79" fillId="0" borderId="11" xfId="1" applyFont="1" applyBorder="1" applyAlignment="1">
      <alignment vertical="center" wrapText="1"/>
    </xf>
    <xf numFmtId="0" fontId="30" fillId="0" borderId="32" xfId="0" applyFont="1" applyBorder="1" applyAlignment="1">
      <alignment horizontal="left" vertical="center"/>
    </xf>
    <xf numFmtId="0" fontId="5" fillId="0" borderId="11" xfId="8" applyFont="1" applyBorder="1" applyAlignment="1">
      <alignment horizontal="left" vertical="center"/>
    </xf>
    <xf numFmtId="0" fontId="19" fillId="0" borderId="11" xfId="0" applyFont="1" applyBorder="1" applyAlignment="1">
      <alignment horizontal="left" vertical="center"/>
    </xf>
    <xf numFmtId="0" fontId="19" fillId="0" borderId="11" xfId="0" applyFont="1" applyBorder="1" applyAlignment="1">
      <alignment horizontal="center" vertical="center"/>
    </xf>
    <xf numFmtId="0" fontId="5" fillId="0" borderId="10" xfId="8" applyFont="1" applyBorder="1" applyAlignment="1">
      <alignment horizontal="left" vertical="center"/>
    </xf>
    <xf numFmtId="0" fontId="24" fillId="0" borderId="11" xfId="0" applyFont="1" applyBorder="1" applyAlignment="1">
      <alignment horizontal="center" vertical="center"/>
    </xf>
    <xf numFmtId="0" fontId="24" fillId="0" borderId="11" xfId="0" applyFont="1" applyBorder="1" applyAlignment="1">
      <alignment horizontal="left" vertical="center"/>
    </xf>
    <xf numFmtId="0" fontId="41" fillId="0" borderId="11" xfId="0" applyFont="1" applyBorder="1" applyAlignment="1">
      <alignment horizontal="left" vertical="center"/>
    </xf>
    <xf numFmtId="0" fontId="5" fillId="0" borderId="11" xfId="16" applyFont="1" applyBorder="1" applyAlignment="1">
      <alignment horizontal="left" vertical="center"/>
    </xf>
    <xf numFmtId="0" fontId="5" fillId="10" borderId="10" xfId="0" applyFont="1" applyFill="1" applyBorder="1" applyAlignment="1">
      <alignment horizontal="left" vertical="center"/>
    </xf>
    <xf numFmtId="0" fontId="43" fillId="0" borderId="11" xfId="0" applyFont="1" applyBorder="1">
      <alignment vertical="center"/>
    </xf>
    <xf numFmtId="0" fontId="43" fillId="0" borderId="11" xfId="0" applyFont="1" applyBorder="1" applyAlignment="1">
      <alignment horizontal="center" vertical="center"/>
    </xf>
    <xf numFmtId="0" fontId="19" fillId="12" borderId="8" xfId="0" applyFont="1" applyFill="1" applyBorder="1" applyAlignment="1">
      <alignment horizontal="center" vertical="center"/>
    </xf>
    <xf numFmtId="0" fontId="19" fillId="12" borderId="8" xfId="0" applyFont="1" applyFill="1" applyBorder="1">
      <alignment vertical="center"/>
    </xf>
    <xf numFmtId="0" fontId="42" fillId="44" borderId="8" xfId="0" applyFont="1" applyFill="1" applyBorder="1" applyAlignment="1">
      <alignment horizontal="center" vertical="center"/>
    </xf>
    <xf numFmtId="0" fontId="36" fillId="44" borderId="8" xfId="0" applyFont="1" applyFill="1" applyBorder="1" applyAlignment="1">
      <alignment horizontal="left" vertical="center"/>
    </xf>
    <xf numFmtId="0" fontId="36" fillId="0" borderId="8" xfId="0" applyFont="1" applyBorder="1" applyAlignment="1">
      <alignment horizontal="left" vertical="center"/>
    </xf>
    <xf numFmtId="0" fontId="47" fillId="19" borderId="8" xfId="0" applyFont="1" applyFill="1" applyBorder="1" applyAlignment="1">
      <alignment horizontal="left" vertical="center"/>
    </xf>
    <xf numFmtId="0" fontId="40" fillId="33" borderId="8" xfId="0" applyFont="1" applyFill="1" applyBorder="1" applyAlignment="1">
      <alignment horizontal="center" vertical="center"/>
    </xf>
    <xf numFmtId="0" fontId="40" fillId="33" borderId="8" xfId="0" applyFont="1" applyFill="1" applyBorder="1" applyAlignment="1">
      <alignment horizontal="left" vertical="center"/>
    </xf>
    <xf numFmtId="0" fontId="45" fillId="33" borderId="8" xfId="0" applyFont="1" applyFill="1" applyBorder="1" applyAlignment="1">
      <alignment horizontal="left" vertical="center"/>
    </xf>
    <xf numFmtId="0" fontId="19" fillId="33" borderId="1" xfId="0" applyFont="1" applyFill="1" applyBorder="1" applyAlignment="1">
      <alignment horizontal="center" vertical="center"/>
    </xf>
    <xf numFmtId="0" fontId="5" fillId="33" borderId="9" xfId="0" applyFont="1" applyFill="1" applyBorder="1" applyAlignment="1">
      <alignment horizontal="left" vertical="center"/>
    </xf>
    <xf numFmtId="0" fontId="19" fillId="33" borderId="9" xfId="0" applyFont="1" applyFill="1" applyBorder="1" applyAlignment="1">
      <alignment horizontal="left" vertical="center"/>
    </xf>
    <xf numFmtId="0" fontId="19" fillId="33" borderId="9" xfId="0" applyFont="1" applyFill="1" applyBorder="1" applyAlignment="1">
      <alignment horizontal="center" vertical="center"/>
    </xf>
    <xf numFmtId="0" fontId="40" fillId="33" borderId="9" xfId="0" applyFont="1" applyFill="1" applyBorder="1" applyAlignment="1">
      <alignment horizontal="center" vertical="center"/>
    </xf>
    <xf numFmtId="0" fontId="40" fillId="33" borderId="9" xfId="0" applyFont="1" applyFill="1" applyBorder="1" applyAlignment="1">
      <alignment horizontal="left" vertical="center"/>
    </xf>
    <xf numFmtId="0" fontId="45" fillId="33" borderId="9" xfId="0" applyFont="1" applyFill="1" applyBorder="1" applyAlignment="1">
      <alignment horizontal="left" vertical="center"/>
    </xf>
    <xf numFmtId="0" fontId="0" fillId="33" borderId="9" xfId="0" applyFill="1" applyBorder="1" applyAlignment="1">
      <alignment horizontal="left" vertical="center"/>
    </xf>
    <xf numFmtId="0" fontId="69" fillId="32" borderId="8" xfId="0" applyFont="1" applyFill="1" applyBorder="1" applyAlignment="1">
      <alignment horizontal="left" vertical="center"/>
    </xf>
    <xf numFmtId="0" fontId="47" fillId="33" borderId="8" xfId="0" applyFont="1" applyFill="1" applyBorder="1" applyAlignment="1">
      <alignment horizontal="left" vertical="center"/>
    </xf>
    <xf numFmtId="0" fontId="9" fillId="0" borderId="17" xfId="0" applyFont="1" applyBorder="1" applyAlignment="1">
      <alignment horizontal="left" vertical="top"/>
    </xf>
    <xf numFmtId="0" fontId="9" fillId="11" borderId="8" xfId="0" applyFont="1" applyFill="1" applyBorder="1" applyAlignment="1">
      <alignment horizontal="left" vertical="top"/>
    </xf>
    <xf numFmtId="0" fontId="9" fillId="11" borderId="8" xfId="0" applyFont="1" applyFill="1" applyBorder="1" applyAlignment="1">
      <alignment horizontal="center" vertical="top"/>
    </xf>
    <xf numFmtId="0" fontId="9" fillId="29" borderId="8" xfId="0" applyFont="1" applyFill="1" applyBorder="1" applyAlignment="1">
      <alignment horizontal="center" vertical="top"/>
    </xf>
    <xf numFmtId="0" fontId="9" fillId="11" borderId="8" xfId="0" applyFont="1" applyFill="1" applyBorder="1" applyAlignment="1">
      <alignment horizontal="center" vertical="center"/>
    </xf>
    <xf numFmtId="0" fontId="36" fillId="0" borderId="17" xfId="0" applyFont="1" applyBorder="1" applyAlignment="1">
      <alignment horizontal="left" vertical="center"/>
    </xf>
    <xf numFmtId="0" fontId="42" fillId="0" borderId="8" xfId="0" applyFont="1" applyBorder="1" applyAlignment="1">
      <alignment horizontal="left" vertical="center"/>
    </xf>
    <xf numFmtId="0" fontId="69" fillId="0" borderId="8" xfId="0" applyFont="1" applyBorder="1" applyAlignment="1">
      <alignment horizontal="left" vertical="center"/>
    </xf>
    <xf numFmtId="0" fontId="68" fillId="0" borderId="8" xfId="0" applyFont="1" applyBorder="1" applyAlignment="1">
      <alignment horizontal="left" vertical="center"/>
    </xf>
    <xf numFmtId="0" fontId="9" fillId="35" borderId="8" xfId="0" applyFont="1" applyFill="1" applyBorder="1" applyAlignment="1">
      <alignment horizontal="center" vertical="center"/>
    </xf>
    <xf numFmtId="0" fontId="9" fillId="35" borderId="8" xfId="0" applyFont="1" applyFill="1" applyBorder="1" applyAlignment="1">
      <alignment horizontal="left" vertical="center"/>
    </xf>
    <xf numFmtId="0" fontId="36" fillId="34" borderId="8" xfId="0" applyFont="1" applyFill="1" applyBorder="1" applyAlignment="1">
      <alignment horizontal="left" vertical="center"/>
    </xf>
    <xf numFmtId="0" fontId="9" fillId="12" borderId="8" xfId="0" applyFont="1" applyFill="1" applyBorder="1" applyAlignment="1">
      <alignment horizontal="left" vertical="center"/>
    </xf>
    <xf numFmtId="0" fontId="36" fillId="0" borderId="8" xfId="0" applyFont="1" applyBorder="1" applyAlignment="1">
      <alignment horizontal="center" vertical="center"/>
    </xf>
    <xf numFmtId="0" fontId="9" fillId="0" borderId="17" xfId="16" applyFont="1" applyBorder="1" applyAlignment="1">
      <alignment horizontal="left" vertical="center"/>
    </xf>
    <xf numFmtId="0" fontId="9" fillId="0" borderId="8" xfId="16" applyFont="1" applyBorder="1" applyAlignment="1">
      <alignment horizontal="left" vertical="center"/>
    </xf>
    <xf numFmtId="177" fontId="36" fillId="0" borderId="8" xfId="0" applyNumberFormat="1" applyFont="1" applyBorder="1" applyAlignment="1">
      <alignment horizontal="left" vertical="center"/>
    </xf>
    <xf numFmtId="0" fontId="42" fillId="13" borderId="8" xfId="0" applyFont="1" applyFill="1" applyBorder="1" applyAlignment="1">
      <alignment horizontal="left" vertical="center"/>
    </xf>
    <xf numFmtId="0" fontId="9" fillId="12" borderId="8" xfId="0" applyFont="1" applyFill="1" applyBorder="1">
      <alignment vertical="center"/>
    </xf>
    <xf numFmtId="0" fontId="36" fillId="32" borderId="0" xfId="0" applyFont="1" applyFill="1" applyAlignment="1">
      <alignment horizontal="left" vertical="center"/>
    </xf>
    <xf numFmtId="0" fontId="36" fillId="0" borderId="8" xfId="0" applyFont="1" applyBorder="1">
      <alignment vertical="center"/>
    </xf>
    <xf numFmtId="0" fontId="82" fillId="0" borderId="8" xfId="0" applyFont="1" applyBorder="1" applyAlignment="1">
      <alignment horizontal="center" vertical="center"/>
    </xf>
    <xf numFmtId="0" fontId="9" fillId="0" borderId="17" xfId="14" applyFont="1" applyBorder="1" applyAlignment="1">
      <alignment horizontal="left" vertical="center"/>
    </xf>
    <xf numFmtId="0" fontId="9" fillId="0" borderId="8" xfId="18" applyFont="1" applyBorder="1" applyAlignment="1"/>
    <xf numFmtId="0" fontId="26" fillId="0" borderId="8" xfId="0" applyFont="1" applyBorder="1">
      <alignment vertical="center"/>
    </xf>
    <xf numFmtId="0" fontId="83" fillId="0" borderId="0" xfId="0" applyFont="1" applyAlignment="1">
      <alignment horizontal="left" vertical="center"/>
    </xf>
    <xf numFmtId="0" fontId="9" fillId="33" borderId="8" xfId="0" applyFont="1" applyFill="1" applyBorder="1" applyAlignment="1">
      <alignment horizontal="left" vertical="center"/>
    </xf>
    <xf numFmtId="0" fontId="36" fillId="33" borderId="8" xfId="0" applyFont="1" applyFill="1" applyBorder="1" applyAlignment="1">
      <alignment horizontal="left" vertical="center"/>
    </xf>
    <xf numFmtId="0" fontId="36" fillId="19" borderId="8" xfId="0" applyFont="1" applyFill="1" applyBorder="1" applyAlignment="1">
      <alignment horizontal="left" vertical="center"/>
    </xf>
    <xf numFmtId="0" fontId="84" fillId="0" borderId="8" xfId="0" applyFont="1" applyBorder="1" applyAlignment="1">
      <alignment horizontal="center" vertical="center"/>
    </xf>
    <xf numFmtId="0" fontId="85" fillId="0" borderId="8" xfId="0" applyFont="1" applyBorder="1" applyAlignment="1">
      <alignment horizontal="center" vertical="center"/>
    </xf>
    <xf numFmtId="0" fontId="82" fillId="10" borderId="8" xfId="0" applyFont="1" applyFill="1" applyBorder="1" applyAlignment="1">
      <alignment horizontal="center" vertical="center"/>
    </xf>
    <xf numFmtId="0" fontId="9" fillId="17" borderId="8" xfId="14" applyFont="1" applyFill="1" applyBorder="1" applyAlignment="1">
      <alignment horizontal="left" vertical="center"/>
    </xf>
    <xf numFmtId="0" fontId="9" fillId="17" borderId="8" xfId="14" applyFont="1" applyFill="1" applyBorder="1" applyAlignment="1">
      <alignment horizontal="center" vertical="center"/>
    </xf>
    <xf numFmtId="0" fontId="36" fillId="0" borderId="8" xfId="14" applyFont="1" applyBorder="1" applyAlignment="1">
      <alignment horizontal="left" vertical="center"/>
    </xf>
    <xf numFmtId="0" fontId="9" fillId="2" borderId="8" xfId="18" applyFont="1" applyFill="1" applyBorder="1" applyAlignment="1">
      <alignment horizontal="center" vertical="center"/>
    </xf>
    <xf numFmtId="0" fontId="69" fillId="0" borderId="8" xfId="0" applyFont="1" applyBorder="1">
      <alignment vertical="center"/>
    </xf>
    <xf numFmtId="0" fontId="9" fillId="0" borderId="17" xfId="15" applyFont="1" applyBorder="1" applyAlignment="1">
      <alignment horizontal="left" vertical="center"/>
    </xf>
    <xf numFmtId="0" fontId="9" fillId="0" borderId="8" xfId="15" applyFont="1" applyBorder="1" applyAlignment="1">
      <alignment horizontal="left" vertical="center"/>
    </xf>
    <xf numFmtId="0" fontId="42" fillId="10" borderId="8" xfId="0" applyFont="1" applyFill="1" applyBorder="1" applyAlignment="1">
      <alignment horizontal="left" vertical="center"/>
    </xf>
    <xf numFmtId="0" fontId="17" fillId="0" borderId="8" xfId="0" applyFont="1" applyBorder="1" applyAlignment="1">
      <alignment horizontal="left" vertical="center"/>
    </xf>
    <xf numFmtId="0" fontId="68" fillId="12" borderId="8" xfId="0" applyFont="1" applyFill="1" applyBorder="1" applyAlignment="1">
      <alignment horizontal="left" vertical="center"/>
    </xf>
    <xf numFmtId="0" fontId="9" fillId="0" borderId="17" xfId="0" applyFont="1" applyBorder="1" applyAlignment="1">
      <alignment horizontal="left" vertical="center"/>
    </xf>
    <xf numFmtId="0" fontId="69" fillId="44" borderId="8" xfId="0" applyFont="1" applyFill="1" applyBorder="1" applyAlignment="1">
      <alignment horizontal="left" vertical="center"/>
    </xf>
    <xf numFmtId="0" fontId="24" fillId="32" borderId="8" xfId="0" applyFont="1" applyFill="1" applyBorder="1" applyAlignment="1">
      <alignment horizontal="center" vertical="center"/>
    </xf>
    <xf numFmtId="0" fontId="13" fillId="0" borderId="17" xfId="14" applyFont="1" applyBorder="1" applyAlignment="1">
      <alignment horizontal="left" vertical="center"/>
    </xf>
    <xf numFmtId="0" fontId="3" fillId="0" borderId="9" xfId="0" applyFont="1" applyBorder="1" applyAlignment="1">
      <alignment horizontal="center" vertical="center"/>
    </xf>
    <xf numFmtId="0" fontId="0" fillId="0" borderId="17" xfId="0" applyBorder="1" applyAlignment="1">
      <alignment horizontal="center" vertical="center"/>
    </xf>
    <xf numFmtId="0" fontId="3" fillId="0" borderId="11" xfId="0" applyFont="1" applyBorder="1" applyAlignment="1">
      <alignment horizontal="center" vertical="center"/>
    </xf>
    <xf numFmtId="0" fontId="5" fillId="12" borderId="15" xfId="0" applyFont="1" applyFill="1" applyBorder="1" applyAlignment="1">
      <alignment horizontal="center" vertical="center"/>
    </xf>
    <xf numFmtId="0" fontId="19" fillId="0" borderId="15" xfId="0" applyFont="1" applyBorder="1" applyAlignment="1">
      <alignment horizontal="center" vertical="center"/>
    </xf>
    <xf numFmtId="0" fontId="3" fillId="0" borderId="10" xfId="0" applyFont="1" applyBorder="1" applyAlignment="1">
      <alignment horizontal="center" vertical="center"/>
    </xf>
    <xf numFmtId="0" fontId="36" fillId="0" borderId="17" xfId="0" applyFont="1" applyBorder="1" applyAlignment="1">
      <alignment horizontal="left" vertical="top"/>
    </xf>
    <xf numFmtId="0" fontId="36" fillId="0" borderId="9" xfId="0" applyFont="1" applyBorder="1" applyAlignment="1">
      <alignment horizontal="left" vertical="center"/>
    </xf>
    <xf numFmtId="0" fontId="36" fillId="0" borderId="11" xfId="0" applyFont="1" applyBorder="1" applyAlignment="1">
      <alignment horizontal="left" vertical="center"/>
    </xf>
    <xf numFmtId="0" fontId="36" fillId="0" borderId="8" xfId="0" applyFont="1" applyBorder="1" applyAlignment="1">
      <alignment horizontal="center" vertical="top"/>
    </xf>
    <xf numFmtId="0" fontId="5" fillId="29" borderId="28" xfId="13" applyFont="1" applyFill="1" applyBorder="1" applyAlignment="1">
      <alignment vertical="top" wrapText="1"/>
    </xf>
    <xf numFmtId="0" fontId="69" fillId="0" borderId="8" xfId="0" applyFont="1" applyBorder="1" applyAlignment="1">
      <alignment horizontal="center" vertical="center"/>
    </xf>
    <xf numFmtId="0" fontId="16" fillId="0" borderId="8" xfId="0" applyFont="1" applyBorder="1" applyAlignment="1">
      <alignment horizontal="center" vertical="center"/>
    </xf>
    <xf numFmtId="0" fontId="16" fillId="0" borderId="11" xfId="0" applyFont="1" applyBorder="1" applyAlignment="1">
      <alignment horizontal="center" vertical="center"/>
    </xf>
    <xf numFmtId="0" fontId="16" fillId="0" borderId="11" xfId="0" applyFont="1" applyBorder="1" applyAlignment="1">
      <alignment horizontal="left" vertical="center"/>
    </xf>
    <xf numFmtId="0" fontId="16" fillId="0" borderId="8" xfId="0" applyFont="1" applyBorder="1">
      <alignment vertical="center"/>
    </xf>
    <xf numFmtId="0" fontId="86" fillId="0" borderId="8" xfId="0" applyFont="1" applyBorder="1" applyAlignment="1">
      <alignment horizontal="center" vertical="center"/>
    </xf>
    <xf numFmtId="0" fontId="86" fillId="0" borderId="8" xfId="0" applyFont="1" applyBorder="1" applyAlignment="1">
      <alignment horizontal="left" vertical="center"/>
    </xf>
    <xf numFmtId="0" fontId="87" fillId="0" borderId="8" xfId="0" applyFont="1" applyBorder="1">
      <alignment vertical="center"/>
    </xf>
    <xf numFmtId="0" fontId="47" fillId="21" borderId="8" xfId="0" applyFont="1" applyFill="1" applyBorder="1" applyAlignment="1">
      <alignment horizontal="left" vertical="center"/>
    </xf>
    <xf numFmtId="0" fontId="47" fillId="0" borderId="0" xfId="0" applyFont="1" applyAlignment="1">
      <alignment horizontal="left" vertical="center"/>
    </xf>
    <xf numFmtId="0" fontId="5" fillId="32" borderId="8" xfId="8" applyFont="1" applyFill="1" applyBorder="1" applyAlignment="1">
      <alignment horizontal="center" vertical="center"/>
    </xf>
    <xf numFmtId="0" fontId="5" fillId="0" borderId="8" xfId="8" applyFont="1" applyBorder="1" applyAlignment="1">
      <alignment horizontal="center" vertical="center"/>
    </xf>
    <xf numFmtId="0" fontId="5" fillId="0" borderId="4" xfId="8" applyFont="1" applyBorder="1" applyAlignment="1">
      <alignment horizontal="center" vertical="center"/>
    </xf>
    <xf numFmtId="0" fontId="5" fillId="0" borderId="3" xfId="8" applyFont="1" applyBorder="1" applyAlignment="1">
      <alignment horizontal="center" vertical="center"/>
    </xf>
    <xf numFmtId="0" fontId="87" fillId="0" borderId="8" xfId="0" applyFont="1" applyBorder="1" applyAlignment="1">
      <alignment horizontal="center" vertical="center"/>
    </xf>
    <xf numFmtId="0" fontId="36" fillId="34" borderId="8" xfId="0" applyFont="1" applyFill="1" applyBorder="1" applyAlignment="1">
      <alignment horizontal="center" vertical="center"/>
    </xf>
    <xf numFmtId="0" fontId="69" fillId="32" borderId="8" xfId="0" applyFont="1" applyFill="1" applyBorder="1" applyAlignment="1">
      <alignment horizontal="center" vertical="center"/>
    </xf>
    <xf numFmtId="0" fontId="47" fillId="33" borderId="8" xfId="0" applyFont="1" applyFill="1" applyBorder="1" applyAlignment="1">
      <alignment horizontal="center" vertical="center"/>
    </xf>
    <xf numFmtId="0" fontId="69" fillId="44" borderId="8" xfId="0" applyFont="1" applyFill="1" applyBorder="1" applyAlignment="1">
      <alignment horizontal="center" vertical="center"/>
    </xf>
    <xf numFmtId="0" fontId="43" fillId="0" borderId="0" xfId="0" applyFont="1" applyAlignment="1">
      <alignment horizontal="center" vertical="center"/>
    </xf>
    <xf numFmtId="0" fontId="9" fillId="13" borderId="8" xfId="0" applyFont="1" applyFill="1" applyBorder="1" applyAlignment="1">
      <alignment horizontal="left" vertical="center"/>
    </xf>
    <xf numFmtId="0" fontId="5" fillId="0" borderId="14" xfId="0" applyFont="1" applyBorder="1" applyAlignment="1">
      <alignment horizontal="center" vertical="center"/>
    </xf>
    <xf numFmtId="0" fontId="5" fillId="32" borderId="11" xfId="0" applyFont="1" applyFill="1" applyBorder="1" applyAlignment="1">
      <alignment horizontal="center" vertical="center"/>
    </xf>
    <xf numFmtId="0" fontId="35" fillId="0" borderId="16" xfId="3" applyFont="1" applyBorder="1" applyAlignment="1">
      <alignment horizontal="left" vertical="center"/>
    </xf>
    <xf numFmtId="0" fontId="35" fillId="0" borderId="0" xfId="3" applyFont="1" applyAlignment="1">
      <alignment horizontal="left" vertical="center"/>
    </xf>
    <xf numFmtId="0" fontId="35" fillId="0" borderId="27" xfId="3" applyFont="1" applyBorder="1" applyAlignment="1">
      <alignment horizontal="left" vertical="center"/>
    </xf>
    <xf numFmtId="0" fontId="9" fillId="29" borderId="13" xfId="3" applyFont="1" applyFill="1" applyBorder="1" applyAlignment="1">
      <alignment horizontal="left" vertical="top" wrapText="1"/>
    </xf>
    <xf numFmtId="0" fontId="9" fillId="0" borderId="1" xfId="0" applyFont="1" applyBorder="1" applyAlignment="1">
      <alignment horizontal="center" vertical="top" wrapText="1"/>
    </xf>
    <xf numFmtId="49" fontId="9" fillId="0" borderId="1" xfId="0" applyNumberFormat="1" applyFont="1" applyBorder="1" applyAlignment="1">
      <alignment horizontal="center" vertical="center" wrapText="1"/>
    </xf>
    <xf numFmtId="49" fontId="7" fillId="0" borderId="8" xfId="0" applyNumberFormat="1" applyFont="1" applyBorder="1" applyAlignment="1">
      <alignment horizontal="center" vertical="center" wrapText="1"/>
    </xf>
    <xf numFmtId="49" fontId="9" fillId="0" borderId="8" xfId="0" applyNumberFormat="1" applyFont="1" applyBorder="1" applyAlignment="1">
      <alignment horizontal="center" vertical="center" wrapText="1"/>
    </xf>
    <xf numFmtId="49" fontId="7" fillId="0" borderId="2" xfId="0" applyNumberFormat="1" applyFont="1" applyBorder="1" applyAlignment="1">
      <alignment horizontal="center" vertical="top" wrapText="1"/>
    </xf>
    <xf numFmtId="49" fontId="9" fillId="0" borderId="2" xfId="0" applyNumberFormat="1" applyFont="1" applyBorder="1" applyAlignment="1">
      <alignment horizontal="center" vertical="top" wrapText="1"/>
    </xf>
    <xf numFmtId="49" fontId="9" fillId="0" borderId="8" xfId="0" applyNumberFormat="1" applyFont="1" applyBorder="1" applyAlignment="1">
      <alignment horizontal="center" vertical="top" wrapText="1"/>
    </xf>
    <xf numFmtId="49" fontId="9" fillId="0" borderId="0" xfId="0" applyNumberFormat="1" applyFont="1" applyAlignment="1">
      <alignment horizontal="center" vertical="top" wrapText="1"/>
    </xf>
    <xf numFmtId="49" fontId="9" fillId="0" borderId="1" xfId="0" applyNumberFormat="1" applyFont="1" applyBorder="1" applyAlignment="1">
      <alignment horizontal="center" vertical="top" wrapText="1"/>
    </xf>
    <xf numFmtId="49" fontId="7" fillId="0" borderId="1" xfId="0" applyNumberFormat="1" applyFont="1" applyBorder="1" applyAlignment="1">
      <alignment horizontal="center" vertical="center" wrapText="1"/>
    </xf>
    <xf numFmtId="0" fontId="33" fillId="25" borderId="28" xfId="3" applyFont="1" applyFill="1" applyBorder="1">
      <alignment vertical="center"/>
    </xf>
    <xf numFmtId="0" fontId="36" fillId="13" borderId="0" xfId="0" applyFont="1" applyFill="1">
      <alignment vertical="center"/>
    </xf>
    <xf numFmtId="0" fontId="5" fillId="32" borderId="15" xfId="0" applyFont="1" applyFill="1" applyBorder="1" applyAlignment="1">
      <alignment horizontal="center" vertical="center"/>
    </xf>
    <xf numFmtId="0" fontId="5" fillId="0" borderId="15" xfId="8" applyFont="1" applyBorder="1" applyAlignment="1">
      <alignment horizontal="center" vertical="center"/>
    </xf>
    <xf numFmtId="0" fontId="90" fillId="0" borderId="0" xfId="0" applyFont="1">
      <alignment vertical="center"/>
    </xf>
    <xf numFmtId="0" fontId="9" fillId="0" borderId="15" xfId="0" applyFont="1" applyBorder="1" applyAlignment="1">
      <alignment horizontal="left" vertical="center"/>
    </xf>
    <xf numFmtId="0" fontId="27" fillId="28" borderId="8" xfId="0" applyFont="1" applyFill="1" applyBorder="1" applyAlignment="1">
      <alignment horizontal="left" vertical="top"/>
    </xf>
    <xf numFmtId="0" fontId="45" fillId="0" borderId="17" xfId="0" applyFont="1" applyBorder="1" applyAlignment="1">
      <alignment horizontal="center" vertical="center"/>
    </xf>
    <xf numFmtId="0" fontId="54" fillId="10" borderId="8" xfId="0" applyFont="1" applyFill="1" applyBorder="1">
      <alignment vertical="center"/>
    </xf>
    <xf numFmtId="0" fontId="42" fillId="10" borderId="0" xfId="0" applyFont="1" applyFill="1">
      <alignment vertical="center"/>
    </xf>
    <xf numFmtId="0" fontId="2" fillId="0" borderId="8" xfId="1" applyBorder="1" applyAlignment="1">
      <alignment horizontal="left" vertical="center" wrapText="1"/>
    </xf>
    <xf numFmtId="0" fontId="3" fillId="0" borderId="1" xfId="13" applyFont="1" applyBorder="1" applyAlignment="1">
      <alignment horizontal="left" vertical="center"/>
    </xf>
    <xf numFmtId="0" fontId="3" fillId="0" borderId="8" xfId="0" applyFont="1" applyBorder="1" applyAlignment="1">
      <alignment horizontal="center" vertical="center"/>
    </xf>
    <xf numFmtId="0" fontId="3" fillId="0" borderId="8" xfId="0" applyFont="1" applyBorder="1" applyAlignment="1">
      <alignment horizontal="left" vertical="center"/>
    </xf>
    <xf numFmtId="0" fontId="91" fillId="26" borderId="27" xfId="13" applyFont="1" applyFill="1" applyBorder="1" applyAlignment="1">
      <alignment horizontal="center" vertical="center"/>
    </xf>
    <xf numFmtId="0" fontId="5" fillId="0" borderId="0" xfId="13" applyFont="1" applyAlignment="1">
      <alignment horizontal="center" vertical="center" wrapText="1"/>
    </xf>
    <xf numFmtId="0" fontId="92" fillId="0" borderId="8" xfId="13" applyFont="1" applyBorder="1" applyAlignment="1">
      <alignment horizontal="center" vertical="center"/>
    </xf>
    <xf numFmtId="0" fontId="92" fillId="0" borderId="8" xfId="13" applyFont="1" applyBorder="1">
      <alignment vertical="center"/>
    </xf>
    <xf numFmtId="0" fontId="5" fillId="10" borderId="1" xfId="0" applyFont="1" applyFill="1" applyBorder="1" applyAlignment="1">
      <alignment horizontal="center" vertical="top" wrapText="1"/>
    </xf>
    <xf numFmtId="0" fontId="5" fillId="19" borderId="0" xfId="0" applyFont="1" applyFill="1" applyAlignment="1">
      <alignment horizontal="left" vertical="center"/>
    </xf>
    <xf numFmtId="0" fontId="5" fillId="19" borderId="0" xfId="0" applyFont="1" applyFill="1" applyAlignment="1">
      <alignment horizontal="center" vertical="center"/>
    </xf>
    <xf numFmtId="0" fontId="5" fillId="0" borderId="0" xfId="13" applyFont="1" applyAlignment="1">
      <alignment vertical="center" wrapText="1"/>
    </xf>
    <xf numFmtId="0" fontId="30" fillId="0" borderId="8" xfId="0" applyFont="1" applyBorder="1">
      <alignment vertical="center"/>
    </xf>
    <xf numFmtId="49" fontId="5" fillId="0" borderId="8" xfId="0" applyNumberFormat="1" applyFont="1" applyBorder="1" applyAlignment="1">
      <alignment horizontal="left" vertical="center"/>
    </xf>
    <xf numFmtId="49" fontId="5" fillId="10" borderId="1" xfId="0" applyNumberFormat="1" applyFont="1" applyFill="1" applyBorder="1" applyAlignment="1">
      <alignment horizontal="center" vertical="center" wrapText="1"/>
    </xf>
    <xf numFmtId="0" fontId="5" fillId="0" borderId="0" xfId="13" applyFont="1" applyAlignment="1">
      <alignment horizontal="left" vertical="center" wrapText="1"/>
    </xf>
    <xf numFmtId="0" fontId="5" fillId="0" borderId="0" xfId="13" applyFont="1" applyAlignment="1">
      <alignment horizontal="center" vertical="top"/>
    </xf>
    <xf numFmtId="0" fontId="5" fillId="0" borderId="4" xfId="13" applyFont="1" applyBorder="1" applyAlignment="1">
      <alignment vertical="top"/>
    </xf>
    <xf numFmtId="0" fontId="5" fillId="0" borderId="4" xfId="13" applyFont="1" applyBorder="1" applyAlignment="1">
      <alignment horizontal="left" vertical="top"/>
    </xf>
    <xf numFmtId="0" fontId="5" fillId="29" borderId="28" xfId="3" applyFont="1" applyFill="1" applyBorder="1" applyAlignment="1">
      <alignment horizontal="center" vertical="top" wrapText="1"/>
    </xf>
    <xf numFmtId="0" fontId="5" fillId="0" borderId="28" xfId="13" applyFont="1" applyBorder="1" applyAlignment="1">
      <alignment horizontal="center" vertical="top" wrapText="1"/>
    </xf>
    <xf numFmtId="49" fontId="5" fillId="10" borderId="1" xfId="0" applyNumberFormat="1" applyFont="1" applyFill="1" applyBorder="1" applyAlignment="1">
      <alignment horizontal="center" vertical="top" wrapText="1"/>
    </xf>
    <xf numFmtId="0" fontId="5" fillId="0" borderId="6" xfId="13" applyFont="1" applyBorder="1" applyAlignment="1">
      <alignment horizontal="left" vertical="top" wrapText="1"/>
    </xf>
    <xf numFmtId="0" fontId="5" fillId="0" borderId="2" xfId="13" applyFont="1" applyBorder="1" applyAlignment="1">
      <alignment horizontal="center" vertical="top" wrapText="1"/>
    </xf>
    <xf numFmtId="0" fontId="5" fillId="0" borderId="1" xfId="13" applyFont="1" applyBorder="1" applyAlignment="1">
      <alignment horizontal="left" vertical="top"/>
    </xf>
    <xf numFmtId="0" fontId="5" fillId="0" borderId="1" xfId="13" applyFont="1" applyBorder="1" applyAlignment="1">
      <alignment vertical="top"/>
    </xf>
    <xf numFmtId="0" fontId="5" fillId="0" borderId="0" xfId="14" applyFont="1">
      <alignment vertical="center"/>
    </xf>
    <xf numFmtId="0" fontId="5" fillId="0" borderId="1" xfId="14" applyFont="1" applyBorder="1" applyAlignment="1">
      <alignment horizontal="center" vertical="center"/>
    </xf>
    <xf numFmtId="0" fontId="5" fillId="9" borderId="1" xfId="14" applyFont="1" applyFill="1" applyBorder="1">
      <alignment vertical="center"/>
    </xf>
    <xf numFmtId="0" fontId="5" fillId="8" borderId="1" xfId="14" applyFont="1" applyFill="1" applyBorder="1">
      <alignment vertical="center"/>
    </xf>
    <xf numFmtId="0" fontId="5" fillId="0" borderId="13" xfId="14" applyFont="1" applyBorder="1">
      <alignment vertical="center"/>
    </xf>
    <xf numFmtId="0" fontId="5" fillId="0" borderId="13" xfId="14" applyFont="1" applyBorder="1" applyAlignment="1">
      <alignment horizontal="center" vertical="center"/>
    </xf>
    <xf numFmtId="0" fontId="44" fillId="0" borderId="13" xfId="14" applyFont="1" applyBorder="1" applyAlignment="1">
      <alignment horizontal="center" vertical="center"/>
    </xf>
    <xf numFmtId="0" fontId="5" fillId="0" borderId="6" xfId="14" applyFont="1" applyBorder="1" applyAlignment="1">
      <alignment horizontal="left" vertical="center"/>
    </xf>
    <xf numFmtId="0" fontId="5" fillId="2" borderId="17" xfId="14" applyFont="1" applyFill="1" applyBorder="1" applyAlignment="1">
      <alignment horizontal="center" vertical="center"/>
    </xf>
    <xf numFmtId="0" fontId="5" fillId="3" borderId="1" xfId="14" applyFont="1" applyFill="1" applyBorder="1" applyAlignment="1">
      <alignment horizontal="center" vertical="center"/>
    </xf>
    <xf numFmtId="0" fontId="5" fillId="0" borderId="1" xfId="15" applyFont="1" applyBorder="1" applyAlignment="1">
      <alignment horizontal="center" vertical="center"/>
    </xf>
    <xf numFmtId="0" fontId="5" fillId="4" borderId="1" xfId="8" applyFont="1" applyFill="1" applyBorder="1" applyAlignment="1">
      <alignment horizontal="center" vertical="center"/>
    </xf>
    <xf numFmtId="0" fontId="5" fillId="0" borderId="1" xfId="14" applyFont="1" applyBorder="1">
      <alignment vertical="center"/>
    </xf>
    <xf numFmtId="0" fontId="5" fillId="0" borderId="13" xfId="0" applyFont="1" applyBorder="1" applyAlignment="1">
      <alignment horizontal="center" vertical="center"/>
    </xf>
    <xf numFmtId="0" fontId="5" fillId="0" borderId="6" xfId="14" applyFont="1" applyBorder="1" applyAlignment="1">
      <alignment horizontal="center" vertical="center"/>
    </xf>
    <xf numFmtId="0" fontId="5" fillId="6" borderId="8" xfId="0" applyFont="1" applyFill="1" applyBorder="1">
      <alignment vertical="center"/>
    </xf>
    <xf numFmtId="0" fontId="5" fillId="0" borderId="24" xfId="0" applyFont="1" applyBorder="1" applyAlignment="1">
      <alignment horizontal="center" vertical="center" wrapText="1"/>
    </xf>
    <xf numFmtId="0" fontId="5" fillId="7" borderId="8" xfId="13" applyFont="1" applyFill="1" applyBorder="1" applyAlignment="1">
      <alignment horizontal="center" vertical="center"/>
    </xf>
    <xf numFmtId="0" fontId="5" fillId="0" borderId="9" xfId="13" applyFont="1" applyBorder="1" applyAlignment="1">
      <alignment horizontal="center" vertical="center"/>
    </xf>
    <xf numFmtId="0" fontId="5" fillId="0" borderId="17" xfId="13" applyFont="1" applyBorder="1" applyAlignment="1">
      <alignment horizontal="center" vertical="center"/>
    </xf>
    <xf numFmtId="0" fontId="94" fillId="0" borderId="15" xfId="0" applyFont="1" applyBorder="1" applyAlignment="1">
      <alignment horizontal="center" vertical="center"/>
    </xf>
    <xf numFmtId="0" fontId="5" fillId="0" borderId="15" xfId="0" applyFont="1" applyBorder="1" applyAlignment="1">
      <alignment horizontal="center" vertical="center" wrapText="1"/>
    </xf>
    <xf numFmtId="0" fontId="5" fillId="0" borderId="1" xfId="0" applyFont="1" applyBorder="1" applyAlignment="1">
      <alignment vertical="center" wrapText="1"/>
    </xf>
    <xf numFmtId="0" fontId="5" fillId="3" borderId="1" xfId="0" applyFont="1" applyFill="1" applyBorder="1" applyAlignment="1">
      <alignment horizontal="center" vertical="center"/>
    </xf>
    <xf numFmtId="0" fontId="5" fillId="30" borderId="1" xfId="14" applyFont="1" applyFill="1" applyBorder="1">
      <alignment vertical="center"/>
    </xf>
    <xf numFmtId="0" fontId="5" fillId="42" borderId="8" xfId="0" applyFont="1" applyFill="1" applyBorder="1">
      <alignment vertical="center"/>
    </xf>
    <xf numFmtId="0" fontId="5" fillId="0" borderId="24" xfId="0" applyFont="1" applyBorder="1" applyAlignment="1">
      <alignment horizontal="center" vertical="center"/>
    </xf>
    <xf numFmtId="0" fontId="5" fillId="10" borderId="17" xfId="0" applyFont="1" applyFill="1" applyBorder="1" applyAlignment="1">
      <alignment horizontal="center" vertical="center"/>
    </xf>
    <xf numFmtId="0" fontId="5" fillId="10" borderId="9" xfId="0" applyFont="1" applyFill="1" applyBorder="1" applyAlignment="1">
      <alignment horizontal="center" vertical="center"/>
    </xf>
    <xf numFmtId="0" fontId="5" fillId="15" borderId="8" xfId="0" applyFont="1" applyFill="1" applyBorder="1" applyAlignment="1">
      <alignment horizontal="left" vertical="center"/>
    </xf>
    <xf numFmtId="0" fontId="5" fillId="5" borderId="8" xfId="0" applyFont="1" applyFill="1" applyBorder="1">
      <alignment vertical="center"/>
    </xf>
    <xf numFmtId="0" fontId="5" fillId="5" borderId="17" xfId="0" applyFont="1" applyFill="1" applyBorder="1">
      <alignment vertical="center"/>
    </xf>
    <xf numFmtId="0" fontId="5" fillId="14" borderId="8" xfId="0" applyFont="1" applyFill="1" applyBorder="1" applyAlignment="1">
      <alignment horizontal="left" vertical="center"/>
    </xf>
    <xf numFmtId="0" fontId="41" fillId="0" borderId="32" xfId="0" applyFont="1" applyBorder="1" applyAlignment="1" applyProtection="1">
      <alignment horizontal="left" vertical="center"/>
      <protection locked="0"/>
    </xf>
    <xf numFmtId="0" fontId="5" fillId="10" borderId="8" xfId="0" applyFont="1" applyFill="1" applyBorder="1" applyAlignment="1">
      <alignment horizontal="center" vertical="top" wrapText="1"/>
    </xf>
    <xf numFmtId="0" fontId="5" fillId="0" borderId="0" xfId="0" applyFont="1" applyAlignment="1">
      <alignment horizontal="center" vertical="center" wrapText="1"/>
    </xf>
    <xf numFmtId="0" fontId="41" fillId="0" borderId="0" xfId="0" applyFont="1" applyAlignment="1" applyProtection="1">
      <alignment horizontal="center" vertical="center"/>
      <protection locked="0"/>
    </xf>
    <xf numFmtId="0" fontId="41" fillId="0" borderId="0" xfId="0" applyFont="1" applyAlignment="1" applyProtection="1">
      <alignment horizontal="left" vertical="center"/>
      <protection locked="0"/>
    </xf>
    <xf numFmtId="49" fontId="5" fillId="0" borderId="1" xfId="0" applyNumberFormat="1" applyFont="1" applyBorder="1" applyAlignment="1">
      <alignment horizontal="left" vertical="center"/>
    </xf>
    <xf numFmtId="0" fontId="31" fillId="0" borderId="0" xfId="0" applyFont="1" applyAlignment="1">
      <alignment horizontal="center" vertical="center"/>
    </xf>
    <xf numFmtId="0" fontId="5" fillId="0" borderId="8" xfId="0" applyFont="1" applyBorder="1" applyAlignment="1" applyProtection="1">
      <alignment horizontal="center" vertical="top" wrapText="1"/>
      <protection locked="0"/>
    </xf>
    <xf numFmtId="0" fontId="5" fillId="0" borderId="8" xfId="0" applyFont="1" applyBorder="1" applyAlignment="1" applyProtection="1">
      <alignment horizontal="center" vertical="top"/>
      <protection locked="0"/>
    </xf>
    <xf numFmtId="0" fontId="5" fillId="29" borderId="13" xfId="3" applyFont="1" applyFill="1" applyBorder="1" applyAlignment="1">
      <alignment horizontal="center" vertical="top" wrapText="1"/>
    </xf>
    <xf numFmtId="0" fontId="5" fillId="0" borderId="8" xfId="0" applyFont="1" applyBorder="1" applyAlignment="1">
      <alignment horizontal="center" vertical="top"/>
    </xf>
    <xf numFmtId="0" fontId="5" fillId="0" borderId="9" xfId="0" applyFont="1" applyBorder="1" applyAlignment="1">
      <alignment horizontal="center" vertical="top" wrapText="1"/>
    </xf>
    <xf numFmtId="0" fontId="5" fillId="0" borderId="8" xfId="0" applyFont="1" applyBorder="1" applyAlignment="1" applyProtection="1">
      <alignment horizontal="center" vertical="center"/>
      <protection locked="0"/>
    </xf>
    <xf numFmtId="0" fontId="16" fillId="14" borderId="8" xfId="0" applyFont="1" applyFill="1" applyBorder="1" applyAlignment="1" applyProtection="1">
      <alignment horizontal="left" vertical="center"/>
      <protection locked="0"/>
    </xf>
    <xf numFmtId="0" fontId="16" fillId="15" borderId="8" xfId="0" applyFont="1" applyFill="1" applyBorder="1" applyAlignment="1" applyProtection="1">
      <alignment horizontal="left" vertical="center"/>
      <protection locked="0"/>
    </xf>
    <xf numFmtId="0" fontId="16" fillId="0" borderId="8" xfId="0" applyFont="1" applyBorder="1" applyAlignment="1" applyProtection="1">
      <alignment horizontal="center" vertical="center"/>
      <protection locked="0"/>
    </xf>
    <xf numFmtId="0" fontId="5" fillId="0" borderId="15" xfId="0" applyFont="1" applyBorder="1">
      <alignment vertical="center"/>
    </xf>
    <xf numFmtId="0" fontId="16" fillId="20" borderId="8" xfId="0" applyFont="1" applyFill="1" applyBorder="1" applyAlignment="1">
      <alignment horizontal="center" vertical="center"/>
    </xf>
    <xf numFmtId="0" fontId="16" fillId="0" borderId="17" xfId="0" applyFont="1" applyBorder="1" applyAlignment="1">
      <alignment horizontal="center" vertical="center"/>
    </xf>
    <xf numFmtId="0" fontId="5" fillId="15" borderId="17" xfId="0" applyFont="1" applyFill="1" applyBorder="1" applyAlignment="1">
      <alignment horizontal="left" vertical="center"/>
    </xf>
    <xf numFmtId="0" fontId="94" fillId="0" borderId="8" xfId="0" applyFont="1" applyBorder="1" applyAlignment="1">
      <alignment horizontal="center" vertical="center"/>
    </xf>
    <xf numFmtId="0" fontId="5" fillId="0" borderId="24" xfId="0" applyFont="1" applyBorder="1">
      <alignment vertical="center"/>
    </xf>
    <xf numFmtId="0" fontId="5" fillId="20" borderId="8" xfId="0" applyFont="1" applyFill="1" applyBorder="1" applyAlignment="1">
      <alignment horizontal="center" vertical="center"/>
    </xf>
    <xf numFmtId="0" fontId="93" fillId="0" borderId="8" xfId="0" applyFont="1" applyBorder="1" applyAlignment="1">
      <alignment horizontal="left" vertical="center"/>
    </xf>
    <xf numFmtId="0" fontId="94" fillId="0" borderId="24" xfId="0" applyFont="1" applyBorder="1" applyAlignment="1">
      <alignment horizontal="center" vertical="center"/>
    </xf>
    <xf numFmtId="0" fontId="5" fillId="14" borderId="8" xfId="0" applyFont="1" applyFill="1" applyBorder="1" applyAlignment="1" applyProtection="1">
      <alignment horizontal="left" vertical="center"/>
      <protection locked="0"/>
    </xf>
    <xf numFmtId="0" fontId="5" fillId="15" borderId="8" xfId="0" applyFont="1" applyFill="1" applyBorder="1" applyAlignment="1" applyProtection="1">
      <alignment horizontal="left" vertical="center"/>
      <protection locked="0"/>
    </xf>
    <xf numFmtId="0" fontId="5" fillId="0" borderId="25" xfId="0" applyFont="1" applyBorder="1" applyAlignment="1" applyProtection="1">
      <alignment horizontal="center" vertical="center"/>
      <protection locked="0"/>
    </xf>
    <xf numFmtId="0" fontId="5" fillId="0" borderId="17" xfId="0" applyFont="1" applyBorder="1" applyAlignment="1" applyProtection="1">
      <alignment horizontal="center" vertical="center"/>
      <protection locked="0"/>
    </xf>
    <xf numFmtId="0" fontId="5" fillId="0" borderId="17" xfId="0" applyFont="1" applyBorder="1" applyAlignment="1" applyProtection="1">
      <alignment horizontal="left" vertical="center"/>
      <protection locked="0"/>
    </xf>
    <xf numFmtId="0" fontId="5" fillId="31" borderId="8" xfId="0" applyFont="1" applyFill="1" applyBorder="1" applyAlignment="1">
      <alignment horizontal="center" vertical="center"/>
    </xf>
    <xf numFmtId="0" fontId="5" fillId="0" borderId="30"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5" fillId="0" borderId="9" xfId="0" applyFont="1" applyBorder="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8" borderId="1" xfId="14" applyFont="1" applyFill="1" applyBorder="1" applyProtection="1">
      <alignment vertical="center"/>
      <protection locked="0"/>
    </xf>
    <xf numFmtId="0" fontId="91" fillId="25" borderId="16" xfId="13" applyFont="1" applyFill="1" applyBorder="1" applyAlignment="1">
      <alignment horizontal="center" vertical="center"/>
    </xf>
    <xf numFmtId="0" fontId="91" fillId="0" borderId="1" xfId="13" applyFont="1" applyBorder="1">
      <alignment vertical="center"/>
    </xf>
    <xf numFmtId="0" fontId="5" fillId="10" borderId="17" xfId="0" applyFont="1" applyFill="1" applyBorder="1" applyAlignment="1">
      <alignment horizontal="center" vertical="top" wrapText="1"/>
    </xf>
    <xf numFmtId="0" fontId="5" fillId="0" borderId="0" xfId="0" applyFont="1" applyAlignment="1">
      <alignment horizontal="center" vertical="top" wrapText="1"/>
    </xf>
    <xf numFmtId="0" fontId="95" fillId="10" borderId="29" xfId="0" applyFont="1" applyFill="1" applyBorder="1" applyAlignment="1">
      <alignment horizontal="center" vertical="center"/>
    </xf>
    <xf numFmtId="0" fontId="5" fillId="10" borderId="30" xfId="0" applyFont="1" applyFill="1" applyBorder="1" applyAlignment="1">
      <alignment horizontal="center" vertical="center"/>
    </xf>
    <xf numFmtId="0" fontId="95" fillId="10" borderId="0" xfId="0" applyFont="1" applyFill="1" applyAlignment="1">
      <alignment horizontal="center" vertical="center"/>
    </xf>
    <xf numFmtId="0" fontId="96" fillId="10" borderId="0" xfId="0" applyFont="1" applyFill="1">
      <alignment vertical="center"/>
    </xf>
    <xf numFmtId="0" fontId="5" fillId="0" borderId="0" xfId="0" applyFont="1" applyAlignment="1">
      <alignment vertical="top"/>
    </xf>
    <xf numFmtId="0" fontId="5" fillId="0" borderId="15" xfId="0" applyFont="1" applyBorder="1" applyAlignment="1">
      <alignment horizontal="center" vertical="top" wrapText="1"/>
    </xf>
    <xf numFmtId="0" fontId="5" fillId="0" borderId="29" xfId="0" applyFont="1" applyBorder="1" applyAlignment="1">
      <alignment horizontal="center" vertical="center"/>
    </xf>
    <xf numFmtId="0" fontId="27" fillId="6" borderId="6" xfId="16" applyFont="1" applyFill="1" applyBorder="1" applyAlignment="1">
      <alignment horizontal="center" vertical="center" wrapText="1"/>
    </xf>
    <xf numFmtId="0" fontId="44" fillId="0" borderId="1" xfId="13" applyFont="1" applyBorder="1" applyAlignment="1">
      <alignment horizontal="left" vertical="center"/>
    </xf>
    <xf numFmtId="0" fontId="5" fillId="3" borderId="1" xfId="13" applyFont="1" applyFill="1" applyBorder="1" applyAlignment="1">
      <alignment horizontal="center" vertical="center"/>
    </xf>
    <xf numFmtId="0" fontId="5" fillId="3" borderId="1" xfId="16" applyFont="1" applyFill="1" applyBorder="1" applyAlignment="1">
      <alignment horizontal="center" vertical="center"/>
    </xf>
    <xf numFmtId="0" fontId="5" fillId="7" borderId="1" xfId="17" applyFont="1" applyFill="1" applyBorder="1" applyAlignment="1">
      <alignment horizontal="center" vertical="center"/>
    </xf>
    <xf numFmtId="0" fontId="44" fillId="3" borderId="1" xfId="13" applyFont="1" applyFill="1" applyBorder="1" applyAlignment="1">
      <alignment horizontal="center" vertical="center" wrapText="1"/>
    </xf>
    <xf numFmtId="0" fontId="6" fillId="3" borderId="1" xfId="13" applyFont="1" applyFill="1" applyBorder="1" applyAlignment="1">
      <alignment horizontal="center" vertical="center" wrapText="1"/>
    </xf>
    <xf numFmtId="0" fontId="57" fillId="10" borderId="1" xfId="13" applyFont="1" applyFill="1" applyBorder="1" applyAlignment="1">
      <alignment horizontal="center" vertical="center" wrapText="1"/>
    </xf>
    <xf numFmtId="0" fontId="44" fillId="7" borderId="1" xfId="13" applyFont="1" applyFill="1" applyBorder="1" applyAlignment="1">
      <alignment horizontal="center" vertical="center" wrapText="1"/>
    </xf>
    <xf numFmtId="0" fontId="44" fillId="38" borderId="1" xfId="13" applyFont="1" applyFill="1" applyBorder="1" applyAlignment="1">
      <alignment horizontal="center" vertical="center" wrapText="1"/>
    </xf>
    <xf numFmtId="0" fontId="6" fillId="7" borderId="1" xfId="13" applyFont="1" applyFill="1" applyBorder="1" applyAlignment="1">
      <alignment horizontal="center" vertical="center" wrapText="1"/>
    </xf>
    <xf numFmtId="0" fontId="6" fillId="38" borderId="1" xfId="13" applyFont="1" applyFill="1" applyBorder="1" applyAlignment="1">
      <alignment horizontal="center" vertical="center" wrapText="1"/>
    </xf>
    <xf numFmtId="0" fontId="6" fillId="0" borderId="1" xfId="13" applyFont="1" applyBorder="1" applyAlignment="1">
      <alignment horizontal="center" vertical="center" wrapText="1"/>
    </xf>
    <xf numFmtId="0" fontId="5" fillId="36" borderId="1" xfId="13" applyFont="1" applyFill="1" applyBorder="1" applyAlignment="1">
      <alignment horizontal="center" vertical="center"/>
    </xf>
    <xf numFmtId="0" fontId="5" fillId="41" borderId="1" xfId="13" applyFont="1" applyFill="1" applyBorder="1" applyAlignment="1">
      <alignment horizontal="center" vertical="center"/>
    </xf>
    <xf numFmtId="0" fontId="9" fillId="0" borderId="1" xfId="13" applyFont="1" applyBorder="1">
      <alignment vertical="center"/>
    </xf>
    <xf numFmtId="0" fontId="9" fillId="39" borderId="1" xfId="13" applyFont="1" applyFill="1" applyBorder="1" applyAlignment="1">
      <alignment horizontal="right" vertical="center"/>
    </xf>
    <xf numFmtId="0" fontId="2" fillId="0" borderId="1" xfId="1" applyBorder="1" applyAlignment="1">
      <alignment horizontal="center" vertical="center"/>
    </xf>
    <xf numFmtId="0" fontId="0" fillId="0" borderId="1" xfId="1" applyFont="1" applyBorder="1" applyAlignment="1">
      <alignment horizontal="center" vertical="center"/>
    </xf>
    <xf numFmtId="0" fontId="9" fillId="29" borderId="1" xfId="13" applyFont="1" applyFill="1" applyBorder="1" applyAlignment="1">
      <alignment horizontal="center" vertical="center" wrapText="1"/>
    </xf>
    <xf numFmtId="0" fontId="9" fillId="0" borderId="1" xfId="13" applyFont="1" applyBorder="1" applyAlignment="1">
      <alignment horizontal="center" vertical="center" wrapText="1"/>
    </xf>
    <xf numFmtId="0" fontId="27" fillId="0" borderId="1" xfId="13" applyFont="1" applyBorder="1" applyAlignment="1">
      <alignment horizontal="center" vertical="center" wrapText="1"/>
    </xf>
    <xf numFmtId="0" fontId="27" fillId="0" borderId="1" xfId="16" applyFont="1" applyBorder="1" applyAlignment="1">
      <alignment horizontal="center" vertical="center" wrapText="1"/>
    </xf>
    <xf numFmtId="0" fontId="27" fillId="0" borderId="1" xfId="17" applyFont="1" applyBorder="1" applyAlignment="1">
      <alignment horizontal="center" vertical="center" wrapText="1"/>
    </xf>
    <xf numFmtId="0" fontId="6" fillId="0" borderId="1" xfId="13" applyFont="1" applyBorder="1" applyAlignment="1">
      <alignment horizontal="center" vertical="center"/>
    </xf>
    <xf numFmtId="14" fontId="36" fillId="0" borderId="9" xfId="1" applyNumberFormat="1" applyFont="1" applyBorder="1" applyAlignment="1">
      <alignment horizontal="center" vertical="center"/>
    </xf>
    <xf numFmtId="0" fontId="36" fillId="0" borderId="9" xfId="1" applyFont="1" applyBorder="1" applyAlignment="1">
      <alignment horizontal="center" vertical="center"/>
    </xf>
    <xf numFmtId="0" fontId="20" fillId="0" borderId="9" xfId="1" applyFont="1" applyBorder="1" applyAlignment="1">
      <alignment horizontal="center" vertical="center"/>
    </xf>
    <xf numFmtId="0" fontId="9" fillId="0" borderId="9" xfId="19" applyFont="1" applyBorder="1">
      <alignment vertical="center"/>
    </xf>
    <xf numFmtId="0" fontId="5" fillId="12" borderId="1" xfId="0" applyFont="1" applyFill="1" applyBorder="1" applyAlignment="1">
      <alignment horizontal="left" vertical="center"/>
    </xf>
    <xf numFmtId="0" fontId="0" fillId="0" borderId="1" xfId="0" applyBorder="1" applyAlignment="1">
      <alignment horizontal="left" vertical="center"/>
    </xf>
    <xf numFmtId="0" fontId="43" fillId="0" borderId="1" xfId="0" applyFont="1" applyBorder="1" applyAlignment="1">
      <alignment horizontal="left" vertical="center"/>
    </xf>
    <xf numFmtId="0" fontId="9" fillId="0" borderId="1" xfId="18" applyFont="1" applyBorder="1" applyAlignment="1">
      <alignment horizontal="left" vertical="center"/>
    </xf>
    <xf numFmtId="0" fontId="43" fillId="0" borderId="1" xfId="0" applyFont="1" applyBorder="1">
      <alignment vertical="center"/>
    </xf>
    <xf numFmtId="14" fontId="2" fillId="0" borderId="9" xfId="1" applyNumberFormat="1" applyBorder="1" applyAlignment="1">
      <alignment horizontal="right" vertical="center"/>
    </xf>
    <xf numFmtId="14" fontId="2" fillId="0" borderId="1" xfId="1" applyNumberFormat="1" applyBorder="1">
      <alignment vertical="center"/>
    </xf>
    <xf numFmtId="0" fontId="2" fillId="0" borderId="1" xfId="1" applyBorder="1" applyAlignment="1">
      <alignment horizontal="right" vertical="center"/>
    </xf>
    <xf numFmtId="0" fontId="2" fillId="0" borderId="1" xfId="1" applyBorder="1" applyAlignment="1">
      <alignment vertical="center" wrapText="1"/>
    </xf>
    <xf numFmtId="0" fontId="2" fillId="0" borderId="1" xfId="1" applyBorder="1">
      <alignment vertical="center"/>
    </xf>
    <xf numFmtId="14" fontId="0" fillId="0" borderId="1" xfId="1" applyNumberFormat="1" applyFont="1" applyBorder="1">
      <alignment vertical="center"/>
    </xf>
    <xf numFmtId="0" fontId="0" fillId="0" borderId="1" xfId="1" applyFont="1" applyBorder="1">
      <alignment vertical="center"/>
    </xf>
    <xf numFmtId="14" fontId="0" fillId="10" borderId="1" xfId="1" applyNumberFormat="1" applyFont="1" applyFill="1" applyBorder="1">
      <alignment vertical="center"/>
    </xf>
    <xf numFmtId="0" fontId="0" fillId="10" borderId="1" xfId="1" applyFont="1" applyFill="1" applyBorder="1">
      <alignment vertical="center"/>
    </xf>
    <xf numFmtId="0" fontId="2" fillId="10" borderId="1" xfId="1" applyFill="1" applyBorder="1">
      <alignment vertical="center"/>
    </xf>
    <xf numFmtId="0" fontId="0" fillId="0" borderId="1" xfId="1" applyFont="1" applyBorder="1" applyAlignment="1">
      <alignment horizontal="right" vertical="center"/>
    </xf>
    <xf numFmtId="0" fontId="0" fillId="0" borderId="1" xfId="1" applyFont="1" applyBorder="1" applyAlignment="1">
      <alignment vertical="center" wrapText="1"/>
    </xf>
    <xf numFmtId="0" fontId="89" fillId="0" borderId="1" xfId="1" applyFont="1" applyBorder="1" applyAlignment="1">
      <alignment vertical="center" wrapText="1"/>
    </xf>
    <xf numFmtId="0" fontId="89" fillId="0" borderId="1" xfId="1" applyFont="1" applyBorder="1">
      <alignment vertical="center"/>
    </xf>
    <xf numFmtId="0" fontId="9" fillId="10" borderId="1" xfId="6" applyFont="1" applyFill="1" applyBorder="1" applyAlignment="1">
      <alignment horizontal="center" vertical="center"/>
    </xf>
    <xf numFmtId="0" fontId="5" fillId="10" borderId="1" xfId="13" applyFont="1" applyFill="1" applyBorder="1" applyAlignment="1">
      <alignment horizontal="left" vertical="center"/>
    </xf>
    <xf numFmtId="0" fontId="9" fillId="10" borderId="1" xfId="13" applyFont="1" applyFill="1" applyBorder="1" applyAlignment="1">
      <alignment horizontal="center" vertical="center"/>
    </xf>
    <xf numFmtId="0" fontId="9" fillId="12" borderId="24" xfId="0" applyFont="1" applyFill="1" applyBorder="1" applyAlignment="1">
      <alignment horizontal="center" vertical="center"/>
    </xf>
    <xf numFmtId="0" fontId="9" fillId="6" borderId="30" xfId="0" applyFont="1" applyFill="1" applyBorder="1">
      <alignment vertical="center"/>
    </xf>
    <xf numFmtId="0" fontId="9" fillId="5" borderId="30" xfId="0" applyFont="1" applyFill="1" applyBorder="1">
      <alignment vertical="center"/>
    </xf>
    <xf numFmtId="14" fontId="2" fillId="0" borderId="1" xfId="1" applyNumberFormat="1" applyBorder="1" applyAlignment="1">
      <alignment horizontal="center" vertical="center"/>
    </xf>
    <xf numFmtId="0" fontId="0" fillId="0" borderId="9" xfId="1" applyFont="1" applyBorder="1" applyAlignment="1">
      <alignment horizontal="center" vertical="center"/>
    </xf>
    <xf numFmtId="14" fontId="0" fillId="0" borderId="8" xfId="1" applyNumberFormat="1" applyFont="1" applyBorder="1" applyAlignment="1">
      <alignment horizontal="center" vertical="center"/>
    </xf>
    <xf numFmtId="0" fontId="0" fillId="0" borderId="8" xfId="1" applyFont="1" applyBorder="1" applyAlignment="1">
      <alignment horizontal="center" vertical="center"/>
    </xf>
    <xf numFmtId="0" fontId="5" fillId="2" borderId="1" xfId="19" applyFont="1" applyFill="1" applyBorder="1" applyAlignment="1">
      <alignment horizontal="center" vertical="center" wrapText="1"/>
    </xf>
    <xf numFmtId="0" fontId="5" fillId="2" borderId="1" xfId="19" applyFont="1" applyFill="1" applyBorder="1" applyAlignment="1">
      <alignment horizontal="center" vertical="center"/>
    </xf>
    <xf numFmtId="0" fontId="5" fillId="2" borderId="2" xfId="19" applyFont="1" applyFill="1" applyBorder="1" applyAlignment="1">
      <alignment horizontal="center" vertical="center" wrapText="1"/>
    </xf>
    <xf numFmtId="14" fontId="5" fillId="2" borderId="2" xfId="19" applyNumberFormat="1" applyFont="1" applyFill="1" applyBorder="1" applyAlignment="1">
      <alignment horizontal="center" vertical="center"/>
    </xf>
    <xf numFmtId="0" fontId="5" fillId="2" borderId="3" xfId="19" applyFont="1" applyFill="1" applyBorder="1" applyAlignment="1">
      <alignment horizontal="center" vertical="center"/>
    </xf>
    <xf numFmtId="0" fontId="5" fillId="2" borderId="2" xfId="19" applyFont="1" applyFill="1" applyBorder="1" applyAlignment="1">
      <alignment horizontal="center" vertical="center"/>
    </xf>
    <xf numFmtId="0" fontId="5" fillId="3" borderId="3" xfId="19" applyFont="1" applyFill="1" applyBorder="1" applyAlignment="1">
      <alignment horizontal="center" vertical="center"/>
    </xf>
    <xf numFmtId="0" fontId="5" fillId="3" borderId="2" xfId="19" applyFont="1" applyFill="1" applyBorder="1" applyAlignment="1">
      <alignment horizontal="center" vertical="center"/>
    </xf>
    <xf numFmtId="0" fontId="3" fillId="0" borderId="2" xfId="1" applyFont="1" applyBorder="1" applyAlignment="1">
      <alignment horizontal="center" vertical="center"/>
    </xf>
    <xf numFmtId="0" fontId="3" fillId="0" borderId="9" xfId="1" applyFont="1" applyBorder="1" applyAlignment="1">
      <alignment horizontal="center" vertical="center"/>
    </xf>
    <xf numFmtId="0" fontId="3" fillId="0" borderId="11" xfId="1" applyFont="1" applyBorder="1" applyAlignment="1">
      <alignment horizontal="center" vertical="center"/>
    </xf>
    <xf numFmtId="0" fontId="3" fillId="0" borderId="8" xfId="1" applyFont="1" applyBorder="1" applyAlignment="1">
      <alignment horizontal="center" vertical="center"/>
    </xf>
    <xf numFmtId="0" fontId="62" fillId="0" borderId="8" xfId="19" applyFont="1" applyBorder="1" applyAlignment="1">
      <alignment horizontal="center" vertical="center"/>
    </xf>
    <xf numFmtId="0" fontId="8" fillId="0" borderId="8" xfId="1" applyFont="1" applyBorder="1" applyAlignment="1">
      <alignment horizontal="center" vertical="center"/>
    </xf>
    <xf numFmtId="0" fontId="3" fillId="0" borderId="8" xfId="1" applyFont="1" applyBorder="1" applyAlignment="1">
      <alignment horizontal="left" vertical="center" wrapText="1"/>
    </xf>
    <xf numFmtId="0" fontId="2" fillId="0" borderId="8" xfId="1" applyBorder="1" applyAlignment="1">
      <alignment horizontal="center" vertical="center"/>
    </xf>
    <xf numFmtId="0" fontId="2" fillId="0" borderId="9" xfId="1" applyBorder="1" applyAlignment="1">
      <alignment horizontal="center" vertical="center"/>
    </xf>
    <xf numFmtId="14" fontId="2" fillId="0" borderId="8" xfId="1" applyNumberFormat="1" applyBorder="1" applyAlignment="1">
      <alignment horizontal="center" vertical="center"/>
    </xf>
    <xf numFmtId="0" fontId="0" fillId="0" borderId="8" xfId="1" applyFont="1" applyBorder="1" applyAlignment="1">
      <alignment horizontal="left" vertical="center"/>
    </xf>
    <xf numFmtId="14" fontId="2" fillId="0" borderId="9" xfId="1" applyNumberFormat="1" applyBorder="1" applyAlignment="1">
      <alignment horizontal="center" vertical="center"/>
    </xf>
    <xf numFmtId="0" fontId="2" fillId="0" borderId="8" xfId="1" applyBorder="1" applyAlignment="1">
      <alignment horizontal="left" vertical="center"/>
    </xf>
    <xf numFmtId="58" fontId="2" fillId="0" borderId="8" xfId="1" applyNumberFormat="1" applyBorder="1" applyAlignment="1">
      <alignment horizontal="center" vertical="center"/>
    </xf>
    <xf numFmtId="0" fontId="2" fillId="0" borderId="8" xfId="1" applyBorder="1" applyAlignment="1">
      <alignment horizontal="center" vertical="center" wrapText="1"/>
    </xf>
    <xf numFmtId="14" fontId="42" fillId="0" borderId="8" xfId="0" applyNumberFormat="1" applyFont="1" applyBorder="1" applyAlignment="1">
      <alignment horizontal="center" vertical="center"/>
    </xf>
    <xf numFmtId="0" fontId="39" fillId="26" borderId="29" xfId="0" applyFont="1" applyFill="1" applyBorder="1" applyAlignment="1">
      <alignment horizontal="center" vertical="center"/>
    </xf>
    <xf numFmtId="0" fontId="91" fillId="26" borderId="29" xfId="13" applyFont="1" applyFill="1" applyBorder="1" applyAlignment="1">
      <alignment horizontal="center" vertical="center"/>
    </xf>
    <xf numFmtId="0" fontId="5" fillId="18" borderId="0" xfId="0" applyFont="1" applyFill="1" applyAlignment="1">
      <alignment horizontal="center" vertical="center"/>
    </xf>
    <xf numFmtId="0" fontId="41" fillId="0" borderId="32" xfId="0" applyFont="1" applyBorder="1" applyAlignment="1" applyProtection="1">
      <alignment horizontal="center" vertical="center"/>
      <protection locked="0"/>
    </xf>
    <xf numFmtId="0" fontId="3" fillId="0" borderId="15" xfId="19" applyFont="1" applyBorder="1" applyAlignment="1">
      <alignment horizontal="center" vertical="center"/>
    </xf>
    <xf numFmtId="14" fontId="3" fillId="0" borderId="8" xfId="19" applyNumberFormat="1" applyFont="1" applyBorder="1" applyAlignment="1">
      <alignment horizontal="center" vertical="center"/>
    </xf>
    <xf numFmtId="14" fontId="3" fillId="0" borderId="9" xfId="19" applyNumberFormat="1" applyFont="1" applyBorder="1" applyAlignment="1">
      <alignment horizontal="center" vertical="center"/>
    </xf>
    <xf numFmtId="0" fontId="3" fillId="0" borderId="9" xfId="19" applyFont="1" applyBorder="1" applyAlignment="1">
      <alignment horizontal="center" vertical="center"/>
    </xf>
    <xf numFmtId="14" fontId="3" fillId="0" borderId="10" xfId="19" applyNumberFormat="1" applyFont="1" applyBorder="1" applyAlignment="1">
      <alignment horizontal="center" vertical="center"/>
    </xf>
    <xf numFmtId="58" fontId="3" fillId="0" borderId="8" xfId="19" applyNumberFormat="1" applyFont="1" applyBorder="1" applyAlignment="1">
      <alignment horizontal="center" vertical="center"/>
    </xf>
    <xf numFmtId="0" fontId="3" fillId="0" borderId="11" xfId="19" applyFont="1" applyBorder="1" applyAlignment="1">
      <alignment horizontal="center" vertical="center"/>
    </xf>
    <xf numFmtId="14" fontId="3" fillId="0" borderId="15" xfId="19" applyNumberFormat="1" applyFont="1" applyBorder="1" applyAlignment="1">
      <alignment horizontal="center" vertical="center"/>
    </xf>
    <xf numFmtId="58" fontId="3" fillId="0" borderId="15" xfId="19" applyNumberFormat="1" applyFont="1" applyBorder="1" applyAlignment="1">
      <alignment horizontal="center" vertical="center"/>
    </xf>
    <xf numFmtId="0" fontId="3" fillId="0" borderId="1" xfId="19" applyFont="1" applyBorder="1" applyAlignment="1">
      <alignment horizontal="center" vertical="center"/>
    </xf>
    <xf numFmtId="0" fontId="3" fillId="0" borderId="2" xfId="19" applyFont="1" applyBorder="1" applyAlignment="1">
      <alignment horizontal="center" vertical="center"/>
    </xf>
    <xf numFmtId="14" fontId="3" fillId="0" borderId="1" xfId="19" applyNumberFormat="1" applyFont="1" applyBorder="1" applyAlignment="1">
      <alignment horizontal="center" vertical="center"/>
    </xf>
    <xf numFmtId="14" fontId="3" fillId="0" borderId="2" xfId="19" applyNumberFormat="1" applyFont="1" applyBorder="1" applyAlignment="1">
      <alignment horizontal="center" vertical="center"/>
    </xf>
    <xf numFmtId="14" fontId="3" fillId="0" borderId="30" xfId="19" applyNumberFormat="1" applyFont="1" applyBorder="1" applyAlignment="1">
      <alignment horizontal="center" vertical="center"/>
    </xf>
    <xf numFmtId="14" fontId="3" fillId="0" borderId="14" xfId="19" applyNumberFormat="1" applyFont="1" applyBorder="1" applyAlignment="1">
      <alignment horizontal="center" vertical="center"/>
    </xf>
    <xf numFmtId="14" fontId="3" fillId="0" borderId="24" xfId="19" applyNumberFormat="1" applyFont="1" applyBorder="1" applyAlignment="1">
      <alignment horizontal="center" vertical="center"/>
    </xf>
    <xf numFmtId="58" fontId="3" fillId="0" borderId="14" xfId="19" applyNumberFormat="1" applyFont="1" applyBorder="1" applyAlignment="1">
      <alignment horizontal="center"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9" fillId="0" borderId="15" xfId="0" applyFont="1" applyBorder="1" applyAlignment="1">
      <alignment horizontal="center" vertical="center"/>
    </xf>
    <xf numFmtId="0" fontId="3" fillId="0" borderId="9" xfId="19" applyFont="1" applyBorder="1" applyAlignment="1">
      <alignment horizontal="center" vertical="center" wrapText="1"/>
    </xf>
    <xf numFmtId="0" fontId="3" fillId="34" borderId="8" xfId="19" applyFont="1" applyFill="1" applyBorder="1" applyAlignment="1">
      <alignment horizontal="center" vertical="center"/>
    </xf>
    <xf numFmtId="14" fontId="3" fillId="34" borderId="15" xfId="19" applyNumberFormat="1" applyFont="1" applyFill="1" applyBorder="1" applyAlignment="1">
      <alignment horizontal="center" vertical="center"/>
    </xf>
    <xf numFmtId="0" fontId="9" fillId="0" borderId="17" xfId="0" applyFont="1" applyBorder="1" applyAlignment="1">
      <alignment horizontal="center" vertical="center"/>
    </xf>
    <xf numFmtId="0" fontId="9" fillId="0" borderId="30" xfId="0" applyFont="1" applyBorder="1" applyAlignment="1">
      <alignment horizontal="center" vertical="center"/>
    </xf>
    <xf numFmtId="0" fontId="9" fillId="0" borderId="14" xfId="0" applyFont="1" applyBorder="1" applyAlignment="1">
      <alignment horizontal="center" vertical="center"/>
    </xf>
    <xf numFmtId="0" fontId="9" fillId="0" borderId="24" xfId="0" applyFont="1" applyBorder="1" applyAlignment="1">
      <alignment horizontal="center" vertical="center"/>
    </xf>
    <xf numFmtId="0" fontId="9" fillId="0" borderId="32" xfId="0" applyFont="1" applyBorder="1" applyAlignment="1">
      <alignment horizontal="center" vertical="center"/>
    </xf>
    <xf numFmtId="0" fontId="9" fillId="0" borderId="11" xfId="0" applyFont="1" applyBorder="1" applyAlignment="1">
      <alignment horizontal="center" vertical="center"/>
    </xf>
    <xf numFmtId="0" fontId="5" fillId="3" borderId="8" xfId="19" applyFont="1" applyFill="1" applyBorder="1" applyAlignment="1">
      <alignment horizontal="center" vertical="center" wrapText="1"/>
    </xf>
    <xf numFmtId="0" fontId="5" fillId="3" borderId="9" xfId="19" applyFont="1" applyFill="1" applyBorder="1" applyAlignment="1">
      <alignment horizontal="center" vertical="center"/>
    </xf>
    <xf numFmtId="0" fontId="5" fillId="3" borderId="10" xfId="19" applyFont="1" applyFill="1" applyBorder="1" applyAlignment="1">
      <alignment horizontal="center" vertical="center"/>
    </xf>
    <xf numFmtId="0" fontId="5" fillId="3" borderId="11" xfId="19" applyFont="1" applyFill="1" applyBorder="1" applyAlignment="1">
      <alignment horizontal="center" vertical="center"/>
    </xf>
    <xf numFmtId="0" fontId="5" fillId="3" borderId="8" xfId="19" applyFont="1" applyFill="1" applyBorder="1" applyAlignment="1">
      <alignment horizontal="left" vertical="center" wrapText="1"/>
    </xf>
    <xf numFmtId="0" fontId="2" fillId="0" borderId="1" xfId="1" applyBorder="1" applyAlignment="1">
      <alignment horizontal="left" vertical="center" wrapText="1"/>
    </xf>
    <xf numFmtId="0" fontId="2" fillId="0" borderId="1" xfId="1" applyBorder="1" applyAlignment="1">
      <alignment horizontal="left" vertical="center"/>
    </xf>
    <xf numFmtId="0" fontId="2" fillId="0" borderId="1" xfId="1" applyBorder="1" applyAlignment="1">
      <alignment horizontal="center" vertical="center"/>
    </xf>
    <xf numFmtId="14" fontId="2" fillId="0" borderId="1" xfId="1" applyNumberFormat="1" applyBorder="1" applyAlignment="1">
      <alignment horizontal="center" vertical="center"/>
    </xf>
    <xf numFmtId="0" fontId="0" fillId="0" borderId="9" xfId="1" applyFont="1" applyBorder="1" applyAlignment="1">
      <alignment horizontal="center" vertical="center"/>
    </xf>
    <xf numFmtId="0" fontId="0" fillId="0" borderId="10" xfId="1" applyFont="1" applyBorder="1" applyAlignment="1">
      <alignment horizontal="center" vertical="center"/>
    </xf>
    <xf numFmtId="14" fontId="0" fillId="0" borderId="8" xfId="1" applyNumberFormat="1" applyFont="1" applyBorder="1" applyAlignment="1">
      <alignment horizontal="center" vertical="center"/>
    </xf>
    <xf numFmtId="0" fontId="0" fillId="0" borderId="8" xfId="1" applyFont="1" applyBorder="1" applyAlignment="1">
      <alignment horizontal="center" vertical="center"/>
    </xf>
    <xf numFmtId="0" fontId="0" fillId="0" borderId="8" xfId="1" applyFont="1" applyBorder="1" applyAlignment="1">
      <alignment horizontal="center" vertical="center" wrapText="1"/>
    </xf>
    <xf numFmtId="0" fontId="5" fillId="2" borderId="2" xfId="19" applyFont="1" applyFill="1" applyBorder="1" applyAlignment="1">
      <alignment horizontal="center" vertical="center" wrapText="1"/>
    </xf>
    <xf numFmtId="0" fontId="5" fillId="2" borderId="3" xfId="19" applyFont="1" applyFill="1" applyBorder="1" applyAlignment="1">
      <alignment horizontal="center" vertical="center" wrapText="1"/>
    </xf>
    <xf numFmtId="14" fontId="5" fillId="2" borderId="2" xfId="19" applyNumberFormat="1" applyFont="1" applyFill="1" applyBorder="1" applyAlignment="1">
      <alignment horizontal="center" vertical="center"/>
    </xf>
    <xf numFmtId="0" fontId="5" fillId="2" borderId="3" xfId="19" applyFont="1" applyFill="1" applyBorder="1" applyAlignment="1">
      <alignment horizontal="center" vertical="center"/>
    </xf>
    <xf numFmtId="0" fontId="5" fillId="2" borderId="2" xfId="19" applyFont="1" applyFill="1" applyBorder="1" applyAlignment="1">
      <alignment horizontal="center" vertical="center"/>
    </xf>
    <xf numFmtId="0" fontId="5" fillId="2" borderId="2" xfId="19" applyFont="1" applyFill="1" applyBorder="1" applyAlignment="1">
      <alignment horizontal="left" vertical="center" wrapText="1"/>
    </xf>
    <xf numFmtId="0" fontId="5" fillId="2" borderId="3" xfId="19" applyFont="1" applyFill="1" applyBorder="1" applyAlignment="1">
      <alignment horizontal="left" vertical="center"/>
    </xf>
    <xf numFmtId="0" fontId="5" fillId="3" borderId="2" xfId="19" applyFont="1" applyFill="1" applyBorder="1" applyAlignment="1">
      <alignment horizontal="center" vertical="center" wrapText="1"/>
    </xf>
    <xf numFmtId="0" fontId="5" fillId="3" borderId="3" xfId="19" applyFont="1" applyFill="1" applyBorder="1" applyAlignment="1">
      <alignment horizontal="center" vertical="center" wrapText="1"/>
    </xf>
    <xf numFmtId="14" fontId="5" fillId="3" borderId="2" xfId="19" applyNumberFormat="1" applyFont="1" applyFill="1" applyBorder="1" applyAlignment="1">
      <alignment horizontal="center" vertical="center"/>
    </xf>
    <xf numFmtId="0" fontId="5" fillId="3" borderId="3" xfId="19" applyFont="1" applyFill="1" applyBorder="1" applyAlignment="1">
      <alignment horizontal="center" vertical="center"/>
    </xf>
    <xf numFmtId="0" fontId="5" fillId="3" borderId="2" xfId="19" applyFont="1" applyFill="1" applyBorder="1" applyAlignment="1">
      <alignment horizontal="center" vertical="center"/>
    </xf>
    <xf numFmtId="0" fontId="5" fillId="3" borderId="2" xfId="19" applyFont="1" applyFill="1" applyBorder="1" applyAlignment="1">
      <alignment horizontal="left" vertical="center" wrapText="1"/>
    </xf>
    <xf numFmtId="0" fontId="5" fillId="3" borderId="3" xfId="19" applyFont="1" applyFill="1" applyBorder="1" applyAlignment="1">
      <alignment horizontal="left" vertical="center"/>
    </xf>
    <xf numFmtId="0" fontId="5" fillId="2" borderId="1" xfId="19" applyFont="1" applyFill="1" applyBorder="1" applyAlignment="1">
      <alignment horizontal="center" vertical="center" wrapText="1"/>
    </xf>
    <xf numFmtId="14" fontId="5" fillId="2" borderId="1" xfId="19" applyNumberFormat="1" applyFont="1" applyFill="1" applyBorder="1" applyAlignment="1">
      <alignment horizontal="center" vertical="center"/>
    </xf>
    <xf numFmtId="0" fontId="5" fillId="2" borderId="1" xfId="19" applyFont="1" applyFill="1" applyBorder="1" applyAlignment="1">
      <alignment horizontal="center" vertical="center"/>
    </xf>
    <xf numFmtId="0" fontId="5" fillId="2" borderId="6" xfId="19" applyFont="1" applyFill="1" applyBorder="1" applyAlignment="1">
      <alignment horizontal="left" vertical="center" wrapText="1"/>
    </xf>
    <xf numFmtId="0" fontId="5" fillId="3" borderId="1" xfId="19" applyFont="1" applyFill="1" applyBorder="1" applyAlignment="1">
      <alignment horizontal="center" vertical="center" wrapText="1"/>
    </xf>
    <xf numFmtId="14" fontId="5" fillId="3" borderId="1" xfId="19" applyNumberFormat="1" applyFont="1" applyFill="1" applyBorder="1" applyAlignment="1">
      <alignment horizontal="center" vertical="center"/>
    </xf>
    <xf numFmtId="0" fontId="5" fillId="3" borderId="1" xfId="19" applyFont="1" applyFill="1" applyBorder="1" applyAlignment="1">
      <alignment horizontal="center" vertical="center"/>
    </xf>
    <xf numFmtId="0" fontId="5" fillId="3" borderId="6" xfId="19" applyFont="1" applyFill="1" applyBorder="1" applyAlignment="1">
      <alignment horizontal="left" vertical="center" wrapText="1"/>
    </xf>
    <xf numFmtId="0" fontId="5" fillId="2" borderId="3" xfId="19" applyFont="1" applyFill="1" applyBorder="1" applyAlignment="1">
      <alignment horizontal="left" vertical="center" wrapText="1"/>
    </xf>
    <xf numFmtId="0" fontId="5" fillId="2" borderId="4" xfId="19" applyFont="1" applyFill="1" applyBorder="1" applyAlignment="1">
      <alignment horizontal="left" vertical="center"/>
    </xf>
    <xf numFmtId="0" fontId="5" fillId="2" borderId="4" xfId="19" applyFont="1" applyFill="1" applyBorder="1" applyAlignment="1">
      <alignment horizontal="center" vertical="center" wrapText="1"/>
    </xf>
    <xf numFmtId="14" fontId="5" fillId="2" borderId="3" xfId="19" applyNumberFormat="1" applyFont="1" applyFill="1" applyBorder="1" applyAlignment="1">
      <alignment horizontal="center" vertical="center"/>
    </xf>
    <xf numFmtId="0" fontId="5" fillId="2" borderId="4" xfId="19" applyFont="1" applyFill="1" applyBorder="1" applyAlignment="1">
      <alignment horizontal="center" vertical="center"/>
    </xf>
    <xf numFmtId="0" fontId="3" fillId="0" borderId="2" xfId="1" applyFont="1" applyBorder="1" applyAlignment="1">
      <alignment horizontal="center" vertical="center"/>
    </xf>
    <xf numFmtId="0" fontId="3" fillId="0" borderId="3" xfId="1" applyFont="1" applyBorder="1" applyAlignment="1">
      <alignment horizontal="center" vertical="center"/>
    </xf>
    <xf numFmtId="0" fontId="3" fillId="0" borderId="4" xfId="1" applyFont="1" applyBorder="1" applyAlignment="1">
      <alignment horizontal="center" vertical="center"/>
    </xf>
    <xf numFmtId="14" fontId="5" fillId="3" borderId="8" xfId="19" applyNumberFormat="1" applyFont="1" applyFill="1" applyBorder="1" applyAlignment="1">
      <alignment horizontal="center" vertical="center"/>
    </xf>
    <xf numFmtId="0" fontId="5" fillId="3" borderId="8" xfId="19" applyFont="1" applyFill="1" applyBorder="1" applyAlignment="1">
      <alignment horizontal="center" vertical="center"/>
    </xf>
    <xf numFmtId="14" fontId="5" fillId="2" borderId="4" xfId="19" applyNumberFormat="1" applyFont="1" applyFill="1" applyBorder="1" applyAlignment="1">
      <alignment horizontal="center" vertical="center"/>
    </xf>
    <xf numFmtId="0" fontId="5" fillId="2" borderId="12" xfId="19" applyFont="1" applyFill="1" applyBorder="1" applyAlignment="1">
      <alignment horizontal="left" vertical="center" wrapText="1"/>
    </xf>
    <xf numFmtId="0" fontId="5" fillId="3" borderId="13" xfId="19" applyFont="1" applyFill="1" applyBorder="1" applyAlignment="1">
      <alignment horizontal="center" vertical="center"/>
    </xf>
    <xf numFmtId="0" fontId="3" fillId="3" borderId="2" xfId="1" applyFont="1" applyFill="1" applyBorder="1" applyAlignment="1">
      <alignment horizontal="right" vertical="center"/>
    </xf>
    <xf numFmtId="0" fontId="3" fillId="3" borderId="3" xfId="1" applyFont="1" applyFill="1" applyBorder="1" applyAlignment="1">
      <alignment horizontal="right" vertical="center"/>
    </xf>
    <xf numFmtId="0" fontId="3" fillId="3" borderId="4" xfId="1" applyFont="1" applyFill="1" applyBorder="1" applyAlignment="1">
      <alignment horizontal="right" vertical="center"/>
    </xf>
    <xf numFmtId="0" fontId="5" fillId="2" borderId="5" xfId="19" applyFont="1" applyFill="1" applyBorder="1" applyAlignment="1">
      <alignment horizontal="left" vertical="center" wrapText="1"/>
    </xf>
    <xf numFmtId="0" fontId="3" fillId="3" borderId="2" xfId="1" applyFont="1" applyFill="1" applyBorder="1" applyAlignment="1">
      <alignment horizontal="center" vertical="center"/>
    </xf>
    <xf numFmtId="0" fontId="3" fillId="3" borderId="3" xfId="1" applyFont="1" applyFill="1" applyBorder="1" applyAlignment="1">
      <alignment horizontal="center" vertical="center"/>
    </xf>
    <xf numFmtId="0" fontId="3" fillId="3" borderId="4" xfId="1" applyFont="1" applyFill="1" applyBorder="1" applyAlignment="1">
      <alignment horizontal="center" vertical="center"/>
    </xf>
    <xf numFmtId="0" fontId="3" fillId="0" borderId="9"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3" fillId="3" borderId="9" xfId="1" applyFont="1" applyFill="1" applyBorder="1" applyAlignment="1">
      <alignment horizontal="center" vertical="center"/>
    </xf>
    <xf numFmtId="0" fontId="3" fillId="3" borderId="10" xfId="1" applyFont="1" applyFill="1" applyBorder="1" applyAlignment="1">
      <alignment horizontal="center" vertical="center"/>
    </xf>
    <xf numFmtId="0" fontId="3" fillId="3" borderId="10" xfId="1" applyFont="1" applyFill="1" applyBorder="1" applyAlignment="1">
      <alignment horizontal="center"/>
    </xf>
    <xf numFmtId="0" fontId="3" fillId="3" borderId="11" xfId="1" applyFont="1" applyFill="1" applyBorder="1" applyAlignment="1">
      <alignment horizontal="center" vertical="center"/>
    </xf>
    <xf numFmtId="14" fontId="3" fillId="0" borderId="9" xfId="1" applyNumberFormat="1" applyFont="1" applyBorder="1" applyAlignment="1">
      <alignment horizontal="center" vertical="center"/>
    </xf>
    <xf numFmtId="14" fontId="3" fillId="0" borderId="10" xfId="1" applyNumberFormat="1" applyFont="1" applyBorder="1" applyAlignment="1">
      <alignment horizontal="center" vertical="center"/>
    </xf>
    <xf numFmtId="0" fontId="3" fillId="0" borderId="8" xfId="1" applyFont="1" applyBorder="1" applyAlignment="1">
      <alignment horizontal="center" vertical="center" wrapText="1"/>
    </xf>
    <xf numFmtId="0" fontId="3" fillId="0" borderId="8" xfId="1" applyFont="1" applyBorder="1" applyAlignment="1">
      <alignment horizontal="center" vertical="center"/>
    </xf>
    <xf numFmtId="0" fontId="62" fillId="0" borderId="8" xfId="19" applyFont="1" applyBorder="1" applyAlignment="1">
      <alignment horizontal="center" vertical="center"/>
    </xf>
    <xf numFmtId="0" fontId="62" fillId="0" borderId="9" xfId="19"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49" fontId="8" fillId="0" borderId="8" xfId="1" applyNumberFormat="1" applyFont="1" applyBorder="1" applyAlignment="1">
      <alignment horizontal="center" vertical="center"/>
    </xf>
    <xf numFmtId="49" fontId="8" fillId="0" borderId="9" xfId="1" applyNumberFormat="1" applyFont="1" applyBorder="1" applyAlignment="1">
      <alignment horizontal="center" vertical="center"/>
    </xf>
    <xf numFmtId="0" fontId="9" fillId="0" borderId="15" xfId="1" applyFont="1" applyBorder="1">
      <alignment vertical="center"/>
    </xf>
    <xf numFmtId="0" fontId="9" fillId="0" borderId="14" xfId="1" applyFont="1" applyBorder="1">
      <alignment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3" fillId="0" borderId="15" xfId="1" applyFont="1" applyBorder="1" applyAlignment="1">
      <alignment horizontal="center" vertical="center"/>
    </xf>
    <xf numFmtId="0" fontId="8" fillId="0" borderId="10" xfId="1" applyFont="1" applyBorder="1" applyAlignment="1">
      <alignment horizontal="center" vertical="center"/>
    </xf>
    <xf numFmtId="14" fontId="8" fillId="0" borderId="8" xfId="1" applyNumberFormat="1" applyFont="1" applyBorder="1" applyAlignment="1">
      <alignment horizontal="center" vertical="center"/>
    </xf>
    <xf numFmtId="14" fontId="8" fillId="0" borderId="9" xfId="1" applyNumberFormat="1" applyFont="1" applyBorder="1" applyAlignment="1">
      <alignment horizontal="center" vertical="center"/>
    </xf>
    <xf numFmtId="0" fontId="8" fillId="0" borderId="8" xfId="1" applyFont="1" applyBorder="1" applyAlignment="1">
      <alignment horizontal="left" vertical="center"/>
    </xf>
    <xf numFmtId="14" fontId="3" fillId="0" borderId="8" xfId="1" applyNumberFormat="1" applyFont="1" applyBorder="1" applyAlignment="1">
      <alignment horizontal="center" vertical="center"/>
    </xf>
    <xf numFmtId="58" fontId="3" fillId="0" borderId="8" xfId="1" applyNumberFormat="1" applyFont="1" applyBorder="1" applyAlignment="1">
      <alignment horizontal="center" vertical="center"/>
    </xf>
    <xf numFmtId="58" fontId="3" fillId="0" borderId="9" xfId="1" applyNumberFormat="1" applyFont="1" applyBorder="1" applyAlignment="1">
      <alignment horizontal="center" vertical="center"/>
    </xf>
    <xf numFmtId="0" fontId="2" fillId="0" borderId="17" xfId="1" applyBorder="1" applyAlignment="1">
      <alignment horizontal="center" vertical="center" wrapText="1"/>
    </xf>
    <xf numFmtId="0" fontId="3" fillId="0" borderId="8" xfId="1" applyFont="1" applyBorder="1" applyAlignment="1">
      <alignment horizontal="left" vertical="center" wrapText="1"/>
    </xf>
    <xf numFmtId="0" fontId="2" fillId="0" borderId="8" xfId="1" applyBorder="1" applyAlignment="1">
      <alignment horizontal="center" vertical="center"/>
    </xf>
    <xf numFmtId="0" fontId="2" fillId="0" borderId="9" xfId="1" applyBorder="1" applyAlignment="1">
      <alignment horizontal="center" vertical="center"/>
    </xf>
    <xf numFmtId="14" fontId="2" fillId="0" borderId="8" xfId="1" applyNumberFormat="1" applyBorder="1" applyAlignment="1">
      <alignment horizontal="center" vertical="center"/>
    </xf>
    <xf numFmtId="0" fontId="0" fillId="0" borderId="8" xfId="1" applyFont="1" applyBorder="1" applyAlignment="1">
      <alignment horizontal="left" vertical="center"/>
    </xf>
    <xf numFmtId="0" fontId="0" fillId="0" borderId="9" xfId="1" applyFont="1" applyBorder="1" applyAlignment="1">
      <alignment horizontal="left" vertical="center"/>
    </xf>
    <xf numFmtId="0" fontId="2" fillId="0" borderId="10" xfId="1" applyBorder="1" applyAlignment="1">
      <alignment horizontal="center" vertical="center"/>
    </xf>
    <xf numFmtId="14" fontId="2" fillId="0" borderId="9" xfId="1" applyNumberFormat="1" applyBorder="1" applyAlignment="1">
      <alignment horizontal="center" vertical="center"/>
    </xf>
    <xf numFmtId="0" fontId="2" fillId="0" borderId="8" xfId="1" applyBorder="1" applyAlignment="1">
      <alignment horizontal="left" vertical="center"/>
    </xf>
    <xf numFmtId="0" fontId="2" fillId="0" borderId="9" xfId="1" applyBorder="1" applyAlignment="1">
      <alignment horizontal="left" vertical="center"/>
    </xf>
    <xf numFmtId="58" fontId="2" fillId="0" borderId="8" xfId="1" applyNumberFormat="1" applyBorder="1" applyAlignment="1">
      <alignment horizontal="center" vertical="center"/>
    </xf>
    <xf numFmtId="0" fontId="70" fillId="0" borderId="8" xfId="1" applyFont="1" applyBorder="1" applyAlignment="1">
      <alignment horizontal="left" vertical="top" wrapText="1"/>
    </xf>
    <xf numFmtId="0" fontId="70" fillId="0" borderId="8" xfId="1" applyFont="1" applyBorder="1" applyAlignment="1">
      <alignment horizontal="left" vertical="top"/>
    </xf>
    <xf numFmtId="0" fontId="42" fillId="0" borderId="8" xfId="0" applyFont="1" applyBorder="1">
      <alignment vertical="center"/>
    </xf>
    <xf numFmtId="0" fontId="2" fillId="0" borderId="8" xfId="1" applyBorder="1" applyAlignment="1">
      <alignment horizontal="center" vertical="center" wrapText="1"/>
    </xf>
    <xf numFmtId="0" fontId="0" fillId="0" borderId="1" xfId="1" applyFont="1" applyBorder="1" applyAlignment="1">
      <alignment horizontal="center" vertical="center"/>
    </xf>
    <xf numFmtId="14" fontId="42" fillId="0" borderId="8" xfId="0" applyNumberFormat="1" applyFont="1" applyBorder="1" applyAlignment="1">
      <alignment horizontal="center" vertical="center"/>
    </xf>
    <xf numFmtId="0" fontId="42" fillId="0" borderId="8" xfId="0" applyFont="1" applyBorder="1" applyAlignment="1">
      <alignment horizontal="center" vertical="center"/>
    </xf>
    <xf numFmtId="0" fontId="42" fillId="24" borderId="8" xfId="0" applyFont="1" applyFill="1" applyBorder="1" applyAlignment="1">
      <alignment vertical="center" wrapText="1"/>
    </xf>
    <xf numFmtId="14" fontId="0" fillId="0" borderId="1" xfId="1" applyNumberFormat="1" applyFont="1" applyBorder="1" applyAlignment="1">
      <alignment horizontal="center" vertical="center"/>
    </xf>
    <xf numFmtId="0" fontId="34" fillId="26" borderId="28" xfId="3" applyFont="1" applyFill="1" applyBorder="1" applyAlignment="1">
      <alignment horizontal="center" vertical="center"/>
    </xf>
    <xf numFmtId="0" fontId="35" fillId="0" borderId="19" xfId="3" applyFont="1" applyBorder="1" applyAlignment="1">
      <alignment horizontal="center" vertical="center"/>
    </xf>
    <xf numFmtId="0" fontId="35" fillId="0" borderId="19" xfId="3" applyFont="1" applyBorder="1" applyAlignment="1">
      <alignment horizontal="left" vertical="center"/>
    </xf>
    <xf numFmtId="0" fontId="39" fillId="27" borderId="29" xfId="0" applyFont="1" applyFill="1" applyBorder="1" applyAlignment="1">
      <alignment horizontal="center" vertical="center"/>
    </xf>
    <xf numFmtId="0" fontId="39" fillId="26" borderId="29" xfId="0" applyFont="1" applyFill="1" applyBorder="1" applyAlignment="1">
      <alignment horizontal="center" vertical="center"/>
    </xf>
    <xf numFmtId="0" fontId="24" fillId="0" borderId="30" xfId="0" applyFont="1" applyBorder="1" applyAlignment="1">
      <alignment horizontal="center" vertical="center"/>
    </xf>
    <xf numFmtId="0" fontId="24" fillId="0" borderId="20" xfId="0" applyFont="1" applyBorder="1" applyAlignment="1">
      <alignment horizontal="center" vertical="center"/>
    </xf>
    <xf numFmtId="0" fontId="24" fillId="0" borderId="14" xfId="0" applyFont="1" applyBorder="1" applyAlignment="1">
      <alignment horizontal="center" vertical="center"/>
    </xf>
    <xf numFmtId="0" fontId="24" fillId="0" borderId="26" xfId="0" applyFont="1" applyBorder="1" applyAlignment="1">
      <alignment horizontal="center" vertical="center"/>
    </xf>
    <xf numFmtId="0" fontId="24" fillId="0" borderId="0" xfId="0" applyFont="1" applyAlignment="1">
      <alignment horizontal="center" vertical="center"/>
    </xf>
    <xf numFmtId="0" fontId="24" fillId="0" borderId="32" xfId="0" applyFont="1" applyBorder="1" applyAlignment="1">
      <alignment horizontal="center" vertical="center"/>
    </xf>
    <xf numFmtId="0" fontId="24" fillId="0" borderId="25" xfId="0" applyFont="1" applyBorder="1" applyAlignment="1">
      <alignment horizontal="center" vertical="center"/>
    </xf>
    <xf numFmtId="0" fontId="24" fillId="0" borderId="29" xfId="0" applyFont="1" applyBorder="1" applyAlignment="1">
      <alignment horizontal="center" vertical="center"/>
    </xf>
    <xf numFmtId="0" fontId="24" fillId="0" borderId="24" xfId="0" applyFont="1" applyBorder="1" applyAlignment="1">
      <alignment horizontal="center" vertical="center"/>
    </xf>
    <xf numFmtId="0" fontId="91" fillId="25" borderId="22" xfId="13" applyFont="1" applyFill="1" applyBorder="1" applyAlignment="1">
      <alignment horizontal="center" vertical="center"/>
    </xf>
    <xf numFmtId="0" fontId="91" fillId="25" borderId="34" xfId="13" applyFont="1" applyFill="1" applyBorder="1" applyAlignment="1">
      <alignment horizontal="center" vertical="center"/>
    </xf>
    <xf numFmtId="0" fontId="91" fillId="26" borderId="35" xfId="13" applyFont="1" applyFill="1" applyBorder="1" applyAlignment="1">
      <alignment horizontal="center" vertical="center"/>
    </xf>
    <xf numFmtId="0" fontId="91" fillId="26" borderId="29" xfId="13" applyFont="1" applyFill="1" applyBorder="1" applyAlignment="1">
      <alignment horizontal="center" vertical="center"/>
    </xf>
    <xf numFmtId="0" fontId="41" fillId="0" borderId="0" xfId="0" applyFont="1" applyAlignment="1">
      <alignment horizontal="center" vertical="center"/>
    </xf>
    <xf numFmtId="0" fontId="41" fillId="0" borderId="32" xfId="0" applyFont="1" applyBorder="1" applyAlignment="1">
      <alignment horizontal="center" vertical="center"/>
    </xf>
    <xf numFmtId="0" fontId="41" fillId="0" borderId="29" xfId="0" applyFont="1" applyBorder="1" applyAlignment="1">
      <alignment horizontal="center" vertical="center"/>
    </xf>
    <xf numFmtId="0" fontId="41" fillId="0" borderId="24" xfId="0" applyFont="1" applyBorder="1" applyAlignment="1">
      <alignment horizontal="center" vertical="center"/>
    </xf>
    <xf numFmtId="0" fontId="5" fillId="18" borderId="0" xfId="0" applyFont="1" applyFill="1" applyAlignment="1">
      <alignment horizontal="center" vertical="center"/>
    </xf>
    <xf numFmtId="0" fontId="41" fillId="0" borderId="0" xfId="0" applyFont="1" applyAlignment="1" applyProtection="1">
      <alignment horizontal="center" vertical="center"/>
      <protection locked="0"/>
    </xf>
    <xf numFmtId="0" fontId="41" fillId="0" borderId="32" xfId="0" applyFont="1" applyBorder="1" applyAlignment="1" applyProtection="1">
      <alignment horizontal="center" vertical="center"/>
      <protection locked="0"/>
    </xf>
    <xf numFmtId="0" fontId="41" fillId="0" borderId="29" xfId="0" applyFont="1" applyBorder="1" applyAlignment="1" applyProtection="1">
      <alignment horizontal="center" vertical="center"/>
      <protection locked="0"/>
    </xf>
    <xf numFmtId="0" fontId="41" fillId="0" borderId="24" xfId="0" applyFont="1" applyBorder="1" applyAlignment="1" applyProtection="1">
      <alignment horizontal="center" vertical="center"/>
      <protection locked="0"/>
    </xf>
    <xf numFmtId="0" fontId="9" fillId="0" borderId="8" xfId="0" applyFont="1" applyBorder="1" applyAlignment="1">
      <alignment horizontal="center" vertical="center"/>
    </xf>
    <xf numFmtId="14" fontId="9" fillId="0" borderId="8" xfId="0" applyNumberFormat="1" applyFont="1" applyBorder="1" applyAlignment="1">
      <alignment horizontal="center" vertical="center"/>
    </xf>
    <xf numFmtId="0" fontId="3" fillId="0" borderId="8" xfId="19" applyFont="1" applyBorder="1" applyAlignment="1">
      <alignment horizontal="center" vertical="center"/>
    </xf>
    <xf numFmtId="0" fontId="3" fillId="0" borderId="15" xfId="19" applyFont="1" applyBorder="1" applyAlignment="1">
      <alignment horizontal="center" vertical="center"/>
    </xf>
    <xf numFmtId="0" fontId="9" fillId="10" borderId="20" xfId="19" applyFont="1" applyFill="1" applyBorder="1" applyAlignment="1">
      <alignment horizontal="center" vertical="center" wrapText="1"/>
    </xf>
    <xf numFmtId="0" fontId="9" fillId="10" borderId="0" xfId="19" applyFont="1" applyFill="1" applyAlignment="1">
      <alignment horizontal="center" vertical="center" wrapText="1"/>
    </xf>
    <xf numFmtId="14" fontId="3" fillId="0" borderId="8" xfId="19" applyNumberFormat="1" applyFont="1" applyBorder="1" applyAlignment="1">
      <alignment horizontal="center" vertical="center"/>
    </xf>
    <xf numFmtId="14" fontId="3" fillId="0" borderId="9" xfId="19" applyNumberFormat="1" applyFont="1" applyBorder="1" applyAlignment="1">
      <alignment horizontal="center" vertical="center"/>
    </xf>
    <xf numFmtId="0" fontId="3" fillId="0" borderId="9" xfId="19" applyFont="1" applyBorder="1" applyAlignment="1">
      <alignment horizontal="center" vertical="center"/>
    </xf>
    <xf numFmtId="14" fontId="3" fillId="0" borderId="10" xfId="19" applyNumberFormat="1" applyFont="1" applyBorder="1" applyAlignment="1">
      <alignment horizontal="center" vertical="center"/>
    </xf>
    <xf numFmtId="14" fontId="3" fillId="0" borderId="11" xfId="19" applyNumberFormat="1" applyFont="1" applyBorder="1" applyAlignment="1">
      <alignment horizontal="center" vertical="center"/>
    </xf>
    <xf numFmtId="0" fontId="61" fillId="10" borderId="9" xfId="19" applyFont="1" applyFill="1" applyBorder="1" applyAlignment="1">
      <alignment horizontal="center" vertical="center" wrapText="1"/>
    </xf>
    <xf numFmtId="0" fontId="61" fillId="10" borderId="10" xfId="19" applyFont="1" applyFill="1" applyBorder="1" applyAlignment="1">
      <alignment horizontal="center" vertical="center" wrapText="1"/>
    </xf>
    <xf numFmtId="0" fontId="3" fillId="0" borderId="10" xfId="19" applyFont="1" applyBorder="1" applyAlignment="1">
      <alignment horizontal="center" vertical="center"/>
    </xf>
    <xf numFmtId="58" fontId="3" fillId="0" borderId="8" xfId="19" applyNumberFormat="1" applyFont="1" applyBorder="1" applyAlignment="1">
      <alignment horizontal="center" vertical="center"/>
    </xf>
    <xf numFmtId="0" fontId="3" fillId="0" borderId="11" xfId="19" applyFont="1" applyBorder="1" applyAlignment="1">
      <alignment horizontal="center" vertical="center"/>
    </xf>
    <xf numFmtId="14" fontId="3" fillId="0" borderId="15" xfId="19" applyNumberFormat="1" applyFont="1" applyBorder="1" applyAlignment="1">
      <alignment horizontal="center" vertical="center"/>
    </xf>
    <xf numFmtId="58" fontId="3" fillId="0" borderId="15" xfId="19" applyNumberFormat="1" applyFont="1" applyBorder="1" applyAlignment="1">
      <alignment horizontal="center" vertical="center"/>
    </xf>
    <xf numFmtId="58" fontId="3" fillId="0" borderId="9" xfId="19" applyNumberFormat="1" applyFont="1" applyBorder="1" applyAlignment="1">
      <alignment horizontal="center" vertical="center"/>
    </xf>
    <xf numFmtId="58" fontId="3" fillId="0" borderId="10" xfId="19" applyNumberFormat="1" applyFont="1" applyBorder="1" applyAlignment="1">
      <alignment horizontal="center" vertical="center"/>
    </xf>
    <xf numFmtId="58" fontId="3" fillId="0" borderId="11" xfId="19" applyNumberFormat="1" applyFont="1" applyBorder="1" applyAlignment="1">
      <alignment horizontal="center" vertical="center"/>
    </xf>
    <xf numFmtId="0" fontId="3" fillId="0" borderId="1" xfId="19" applyFont="1" applyBorder="1" applyAlignment="1">
      <alignment horizontal="center" vertical="center"/>
    </xf>
    <xf numFmtId="0" fontId="3" fillId="0" borderId="2" xfId="19" applyFont="1" applyBorder="1" applyAlignment="1">
      <alignment horizontal="center" vertical="center"/>
    </xf>
    <xf numFmtId="14" fontId="3" fillId="0" borderId="1" xfId="19" applyNumberFormat="1" applyFont="1" applyBorder="1" applyAlignment="1">
      <alignment horizontal="center" vertical="center"/>
    </xf>
    <xf numFmtId="14" fontId="3" fillId="0" borderId="2" xfId="19" applyNumberFormat="1" applyFont="1" applyBorder="1" applyAlignment="1">
      <alignment horizontal="center" vertical="center"/>
    </xf>
    <xf numFmtId="14" fontId="3" fillId="0" borderId="17" xfId="19" applyNumberFormat="1" applyFont="1" applyBorder="1" applyAlignment="1">
      <alignment horizontal="center" vertical="center"/>
    </xf>
    <xf numFmtId="14" fontId="3" fillId="0" borderId="30" xfId="19" applyNumberFormat="1" applyFont="1" applyBorder="1" applyAlignment="1">
      <alignment horizontal="center" vertical="center"/>
    </xf>
    <xf numFmtId="0" fontId="3" fillId="0" borderId="3" xfId="19" applyFont="1" applyBorder="1" applyAlignment="1">
      <alignment horizontal="center" vertical="center"/>
    </xf>
    <xf numFmtId="14" fontId="3" fillId="0" borderId="3" xfId="19" applyNumberFormat="1" applyFont="1" applyBorder="1" applyAlignment="1">
      <alignment horizontal="center" vertical="center"/>
    </xf>
    <xf numFmtId="0" fontId="3" fillId="0" borderId="1" xfId="19" applyFont="1" applyBorder="1" applyAlignment="1">
      <alignment horizontal="center" vertical="center" wrapText="1"/>
    </xf>
    <xf numFmtId="0" fontId="3" fillId="0" borderId="2" xfId="19" applyFont="1" applyBorder="1" applyAlignment="1">
      <alignment horizontal="center" vertical="center" wrapText="1"/>
    </xf>
    <xf numFmtId="14" fontId="3" fillId="0" borderId="14" xfId="19" applyNumberFormat="1" applyFont="1" applyBorder="1" applyAlignment="1">
      <alignment horizontal="center" vertical="center"/>
    </xf>
    <xf numFmtId="14" fontId="3" fillId="0" borderId="32" xfId="19" applyNumberFormat="1" applyFont="1" applyBorder="1" applyAlignment="1">
      <alignment horizontal="center" vertical="center"/>
    </xf>
    <xf numFmtId="14" fontId="3" fillId="0" borderId="24" xfId="19" applyNumberFormat="1" applyFont="1" applyBorder="1" applyAlignment="1">
      <alignment horizontal="center" vertical="center"/>
    </xf>
    <xf numFmtId="58" fontId="3" fillId="0" borderId="14" xfId="19" applyNumberFormat="1" applyFont="1" applyBorder="1" applyAlignment="1">
      <alignment horizontal="center" vertical="center"/>
    </xf>
    <xf numFmtId="0" fontId="3" fillId="0" borderId="26" xfId="19" applyFont="1" applyBorder="1" applyAlignment="1">
      <alignment horizontal="center" vertical="center"/>
    </xf>
    <xf numFmtId="0" fontId="3" fillId="0" borderId="14" xfId="19" applyFont="1" applyBorder="1" applyAlignment="1">
      <alignment horizontal="center" vertical="center"/>
    </xf>
    <xf numFmtId="0" fontId="3" fillId="0" borderId="17" xfId="19" applyFont="1" applyBorder="1" applyAlignment="1">
      <alignment horizontal="center"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3" fillId="0" borderId="15" xfId="19" applyFont="1" applyBorder="1" applyAlignment="1">
      <alignment horizontal="left" vertical="top" wrapText="1"/>
    </xf>
    <xf numFmtId="0" fontId="9" fillId="0" borderId="15" xfId="0" applyFont="1" applyBorder="1" applyAlignment="1">
      <alignment horizontal="center" vertical="center"/>
    </xf>
    <xf numFmtId="0" fontId="3" fillId="0" borderId="9" xfId="19" applyFont="1" applyBorder="1" applyAlignment="1">
      <alignment horizontal="center" vertical="center" wrapText="1"/>
    </xf>
    <xf numFmtId="0" fontId="3" fillId="0" borderId="10" xfId="19" applyFont="1" applyBorder="1" applyAlignment="1">
      <alignment horizontal="center" vertical="center" wrapText="1"/>
    </xf>
    <xf numFmtId="0" fontId="3" fillId="0" borderId="26" xfId="19" applyFont="1" applyBorder="1" applyAlignment="1">
      <alignment horizontal="center" vertical="center" wrapText="1"/>
    </xf>
    <xf numFmtId="14" fontId="3" fillId="0" borderId="15" xfId="19" applyNumberFormat="1" applyFont="1" applyBorder="1" applyAlignment="1">
      <alignment horizontal="center" vertical="center" wrapText="1"/>
    </xf>
    <xf numFmtId="0" fontId="3" fillId="34" borderId="8" xfId="19" applyFont="1" applyFill="1" applyBorder="1" applyAlignment="1">
      <alignment horizontal="center" vertical="center"/>
    </xf>
    <xf numFmtId="14" fontId="3" fillId="34" borderId="15" xfId="19" applyNumberFormat="1" applyFont="1" applyFill="1" applyBorder="1" applyAlignment="1">
      <alignment horizontal="center" vertical="center"/>
    </xf>
    <xf numFmtId="0" fontId="3" fillId="0" borderId="13" xfId="18" applyFont="1" applyBorder="1" applyAlignment="1">
      <alignment horizontal="left" vertical="center"/>
    </xf>
    <xf numFmtId="0" fontId="3" fillId="0" borderId="18" xfId="18" applyFont="1" applyBorder="1" applyAlignment="1">
      <alignment horizontal="left" vertical="center"/>
    </xf>
    <xf numFmtId="0" fontId="3" fillId="0" borderId="6" xfId="18" applyFont="1" applyBorder="1" applyAlignment="1">
      <alignment horizontal="left" vertical="center"/>
    </xf>
    <xf numFmtId="0" fontId="55" fillId="0" borderId="1" xfId="18" applyFont="1" applyBorder="1" applyAlignment="1">
      <alignment horizontal="left" vertical="center"/>
    </xf>
    <xf numFmtId="0" fontId="55" fillId="0" borderId="1" xfId="18" applyFont="1" applyBorder="1" applyAlignment="1">
      <alignment horizontal="center" vertical="center"/>
    </xf>
    <xf numFmtId="0" fontId="3" fillId="0" borderId="1" xfId="18" applyFont="1" applyBorder="1" applyAlignment="1">
      <alignment horizontal="left" vertical="center"/>
    </xf>
    <xf numFmtId="0" fontId="3" fillId="0" borderId="1" xfId="18" applyFont="1" applyBorder="1" applyAlignment="1">
      <alignment horizontal="center" vertical="center"/>
    </xf>
    <xf numFmtId="0" fontId="9" fillId="0" borderId="17" xfId="0" applyFont="1" applyBorder="1" applyAlignment="1">
      <alignment horizontal="center" vertical="center"/>
    </xf>
    <xf numFmtId="0" fontId="9" fillId="0" borderId="30" xfId="0" applyFont="1" applyBorder="1" applyAlignment="1">
      <alignment horizontal="center" vertical="center"/>
    </xf>
    <xf numFmtId="0" fontId="9" fillId="0" borderId="14" xfId="0" applyFont="1" applyBorder="1" applyAlignment="1">
      <alignment horizontal="center" vertical="center"/>
    </xf>
    <xf numFmtId="0" fontId="9" fillId="0" borderId="25" xfId="0" applyFont="1" applyBorder="1" applyAlignment="1">
      <alignment horizontal="center" vertical="center"/>
    </xf>
    <xf numFmtId="0" fontId="9" fillId="0" borderId="24" xfId="0" applyFont="1" applyBorder="1" applyAlignment="1">
      <alignment horizontal="center" vertical="center"/>
    </xf>
    <xf numFmtId="0" fontId="9" fillId="0" borderId="26" xfId="0" applyFont="1" applyBorder="1" applyAlignment="1">
      <alignment horizontal="center" vertical="center"/>
    </xf>
    <xf numFmtId="0" fontId="9" fillId="0" borderId="32" xfId="0" applyFont="1" applyBorder="1" applyAlignment="1">
      <alignment horizontal="center" vertical="center"/>
    </xf>
    <xf numFmtId="0" fontId="9" fillId="0" borderId="11" xfId="0" applyFont="1" applyBorder="1" applyAlignment="1">
      <alignment horizontal="center" vertical="center"/>
    </xf>
  </cellXfs>
  <cellStyles count="21">
    <cellStyle name="=C:\WINDOWS\SYSTEM32\COMMAND.COM 10" xfId="12" xr:uid="{1F4E9AA7-FCB6-4E8A-82C2-C2C2DD471D13}"/>
    <cellStyle name="Normal_Cy550-Stackable 2" xfId="10" xr:uid="{C1AAE4DB-88E8-485F-990D-6581CE350C0C}"/>
    <cellStyle name="常规" xfId="0" builtinId="0"/>
    <cellStyle name="常规 10" xfId="2" xr:uid="{E372684D-0BA4-425F-A4AB-D840E8CCF157}"/>
    <cellStyle name="常规 10 2" xfId="19" xr:uid="{01FB1CB5-E0CC-4E2A-958C-CEE89BF68A5A}"/>
    <cellStyle name="常规 2" xfId="1" xr:uid="{9015ABED-C002-4C1D-B9C8-0A11153EDD57}"/>
    <cellStyle name="常规 2 2" xfId="3" xr:uid="{5CB4FB04-D8F0-4B43-8E08-368EA326AFB6}"/>
    <cellStyle name="常规 2 2 2" xfId="13" xr:uid="{B1372257-B78E-4613-B051-30448770DB68}"/>
    <cellStyle name="常规 2 2 2 2" xfId="6" xr:uid="{E4D72D7F-8A6D-4E70-A4A2-1241692E370A}"/>
    <cellStyle name="常规 2 2 2 2 2" xfId="14" xr:uid="{FF4AE653-8910-4CF7-821B-806D5AD17DB2}"/>
    <cellStyle name="常规 2 3" xfId="5" xr:uid="{509DE2F9-F0CB-4E09-8466-5A61E8D96F45}"/>
    <cellStyle name="常规 2 3 2 2" xfId="11" xr:uid="{0DF5A3FD-F61F-492D-B5FC-07D6EC95C9C9}"/>
    <cellStyle name="常规 2 3 2 2 2" xfId="16" xr:uid="{FE2BEF1A-F839-4B98-BCB7-C6892D85E64D}"/>
    <cellStyle name="常规 4" xfId="4" xr:uid="{9B3A0989-6AA4-4244-961A-963F867C6F92}"/>
    <cellStyle name="常规 4 2 2" xfId="8" xr:uid="{BF8961BD-5577-4A2F-BF11-9487FF11528A}"/>
    <cellStyle name="常规 4 2 2 2" xfId="15" xr:uid="{6116AF87-F4D0-4323-AC65-BA1BED7B6706}"/>
    <cellStyle name="常规 5" xfId="9" xr:uid="{6AD46F7B-27A6-4535-859A-9F5E293FFE31}"/>
    <cellStyle name="常规 5 2" xfId="17" xr:uid="{D1E098BF-6C47-4DC5-8266-EABB6B4A476D}"/>
    <cellStyle name="常规 7" xfId="7" xr:uid="{4D4FAA88-FE08-4B2C-8640-660A142DA836}"/>
    <cellStyle name="常规 7 2" xfId="20" xr:uid="{6015943E-6CD9-48C2-A476-128F3C11C745}"/>
    <cellStyle name="常规 9" xfId="18" xr:uid="{E59B993F-F37A-4F91-BC05-11FF40E17E06}"/>
  </cellStyles>
  <dxfs count="473">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99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99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0000"/>
        </patternFill>
      </fill>
    </dxf>
    <dxf>
      <font>
        <color rgb="FF9C0006"/>
      </font>
      <fill>
        <patternFill patternType="solid">
          <bgColor rgb="FFFFC7CE"/>
        </patternFill>
      </fill>
    </dxf>
    <dxf>
      <font>
        <color rgb="FF9C0006"/>
      </font>
      <fill>
        <patternFill>
          <bgColor rgb="FFFFC7CE"/>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5</xdr:col>
      <xdr:colOff>9058275</xdr:colOff>
      <xdr:row>579</xdr:row>
      <xdr:rowOff>9525</xdr:rowOff>
    </xdr:from>
    <xdr:to>
      <xdr:col>6</xdr:col>
      <xdr:colOff>209550</xdr:colOff>
      <xdr:row>581</xdr:row>
      <xdr:rowOff>212090</xdr:rowOff>
    </xdr:to>
    <xdr:pic>
      <xdr:nvPicPr>
        <xdr:cNvPr id="2" name="图片 1">
          <a:extLst>
            <a:ext uri="{FF2B5EF4-FFF2-40B4-BE49-F238E27FC236}">
              <a16:creationId xmlns:a16="http://schemas.microsoft.com/office/drawing/2014/main" id="{B1C9A9D1-3946-4111-A502-A74422D42340}"/>
            </a:ext>
          </a:extLst>
        </xdr:cNvPr>
        <xdr:cNvPicPr>
          <a:picLocks noChangeAspect="1"/>
        </xdr:cNvPicPr>
      </xdr:nvPicPr>
      <xdr:blipFill>
        <a:blip xmlns:r="http://schemas.openxmlformats.org/officeDocument/2006/relationships" r:embed="rId1"/>
        <a:stretch>
          <a:fillRect/>
        </a:stretch>
      </xdr:blipFill>
      <xdr:spPr>
        <a:xfrm>
          <a:off x="11443335" y="199988805"/>
          <a:ext cx="487680" cy="5568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2390775</xdr:colOff>
      <xdr:row>141</xdr:row>
      <xdr:rowOff>38100</xdr:rowOff>
    </xdr:from>
    <xdr:ext cx="3009900" cy="2352675"/>
    <xdr:pic>
      <xdr:nvPicPr>
        <xdr:cNvPr id="2" name="图片 1">
          <a:extLst>
            <a:ext uri="{FF2B5EF4-FFF2-40B4-BE49-F238E27FC236}">
              <a16:creationId xmlns:a16="http://schemas.microsoft.com/office/drawing/2014/main" id="{B4229E5A-4C15-4726-B996-4BBE48FD2A83}"/>
            </a:ext>
          </a:extLst>
        </xdr:cNvPr>
        <xdr:cNvPicPr>
          <a:picLocks noChangeAspect="1"/>
        </xdr:cNvPicPr>
      </xdr:nvPicPr>
      <xdr:blipFill>
        <a:blip xmlns:r="http://schemas.openxmlformats.org/officeDocument/2006/relationships" r:embed="rId1"/>
        <a:stretch>
          <a:fillRect/>
        </a:stretch>
      </xdr:blipFill>
      <xdr:spPr>
        <a:xfrm>
          <a:off x="3701415" y="24749760"/>
          <a:ext cx="3009900" cy="2352675"/>
        </a:xfrm>
        <a:prstGeom prst="rect">
          <a:avLst/>
        </a:prstGeom>
      </xdr:spPr>
    </xdr:pic>
    <xdr:clientData/>
  </xdr:oneCellAnchor>
  <xdr:oneCellAnchor>
    <xdr:from>
      <xdr:col>5</xdr:col>
      <xdr:colOff>2752725</xdr:colOff>
      <xdr:row>142</xdr:row>
      <xdr:rowOff>190500</xdr:rowOff>
    </xdr:from>
    <xdr:ext cx="4572000" cy="1257300"/>
    <xdr:pic>
      <xdr:nvPicPr>
        <xdr:cNvPr id="3" name="图片 2">
          <a:extLst>
            <a:ext uri="{FF2B5EF4-FFF2-40B4-BE49-F238E27FC236}">
              <a16:creationId xmlns:a16="http://schemas.microsoft.com/office/drawing/2014/main" id="{86C08DEC-2459-41D2-93BF-9F680D8D85A1}"/>
            </a:ext>
            <a:ext uri="{147F2762-F138-4A5C-976F-8EAC2B608ADB}">
              <a16:predDERef xmlns:a16="http://schemas.microsoft.com/office/drawing/2014/main" pred="{40B3EAAC-4556-4052-81C6-1C2F890E442A}"/>
            </a:ext>
          </a:extLst>
        </xdr:cNvPr>
        <xdr:cNvPicPr>
          <a:picLocks noChangeAspect="1"/>
        </xdr:cNvPicPr>
      </xdr:nvPicPr>
      <xdr:blipFill>
        <a:blip xmlns:r="http://schemas.openxmlformats.org/officeDocument/2006/relationships" r:embed="rId2"/>
        <a:stretch>
          <a:fillRect/>
        </a:stretch>
      </xdr:blipFill>
      <xdr:spPr>
        <a:xfrm>
          <a:off x="3705225" y="25062180"/>
          <a:ext cx="4572000" cy="1257300"/>
        </a:xfrm>
        <a:prstGeom prst="rect">
          <a:avLst/>
        </a:prstGeom>
      </xdr:spPr>
    </xdr:pic>
    <xdr:clientData/>
  </xdr:oneCellAnchor>
  <xdr:oneCellAnchor>
    <xdr:from>
      <xdr:col>5</xdr:col>
      <xdr:colOff>2933700</xdr:colOff>
      <xdr:row>143</xdr:row>
      <xdr:rowOff>114300</xdr:rowOff>
    </xdr:from>
    <xdr:ext cx="4572000" cy="914400"/>
    <xdr:pic>
      <xdr:nvPicPr>
        <xdr:cNvPr id="4" name="图片 3">
          <a:extLst>
            <a:ext uri="{FF2B5EF4-FFF2-40B4-BE49-F238E27FC236}">
              <a16:creationId xmlns:a16="http://schemas.microsoft.com/office/drawing/2014/main" id="{73EF3923-2236-42C7-8A83-DF3D878D3C90}"/>
            </a:ext>
            <a:ext uri="{147F2762-F138-4A5C-976F-8EAC2B608ADB}">
              <a16:predDERef xmlns:a16="http://schemas.microsoft.com/office/drawing/2014/main" pred="{459CA8FE-BB3F-4248-9AA1-DF3537D3959D}"/>
            </a:ext>
          </a:extLst>
        </xdr:cNvPr>
        <xdr:cNvPicPr>
          <a:picLocks noChangeAspect="1"/>
        </xdr:cNvPicPr>
      </xdr:nvPicPr>
      <xdr:blipFill>
        <a:blip xmlns:r="http://schemas.openxmlformats.org/officeDocument/2006/relationships" r:embed="rId3"/>
        <a:stretch>
          <a:fillRect/>
        </a:stretch>
      </xdr:blipFill>
      <xdr:spPr>
        <a:xfrm>
          <a:off x="3703320" y="25176480"/>
          <a:ext cx="4572000" cy="914400"/>
        </a:xfrm>
        <a:prstGeom prst="rect">
          <a:avLst/>
        </a:prstGeom>
      </xdr:spPr>
    </xdr:pic>
    <xdr:clientData/>
  </xdr:oneCellAnchor>
  <xdr:oneCellAnchor>
    <xdr:from>
      <xdr:col>5</xdr:col>
      <xdr:colOff>2838450</xdr:colOff>
      <xdr:row>144</xdr:row>
      <xdr:rowOff>28575</xdr:rowOff>
    </xdr:from>
    <xdr:ext cx="2057400" cy="1285875"/>
    <xdr:pic>
      <xdr:nvPicPr>
        <xdr:cNvPr id="5" name="图片 4">
          <a:extLst>
            <a:ext uri="{FF2B5EF4-FFF2-40B4-BE49-F238E27FC236}">
              <a16:creationId xmlns:a16="http://schemas.microsoft.com/office/drawing/2014/main" id="{55A13D32-32AA-4420-AFF4-8FA4091D3429}"/>
            </a:ext>
            <a:ext uri="{147F2762-F138-4A5C-976F-8EAC2B608ADB}">
              <a16:predDERef xmlns:a16="http://schemas.microsoft.com/office/drawing/2014/main" pred="{DA2239FA-44C8-4C85-A517-D7BB9A95D1F2}"/>
            </a:ext>
          </a:extLst>
        </xdr:cNvPr>
        <xdr:cNvPicPr>
          <a:picLocks noChangeAspect="1"/>
        </xdr:cNvPicPr>
      </xdr:nvPicPr>
      <xdr:blipFill>
        <a:blip xmlns:r="http://schemas.openxmlformats.org/officeDocument/2006/relationships" r:embed="rId4"/>
        <a:stretch>
          <a:fillRect/>
        </a:stretch>
      </xdr:blipFill>
      <xdr:spPr>
        <a:xfrm>
          <a:off x="3699510" y="25266015"/>
          <a:ext cx="2057400" cy="1285875"/>
        </a:xfrm>
        <a:prstGeom prst="rect">
          <a:avLst/>
        </a:prstGeom>
      </xdr:spPr>
    </xdr:pic>
    <xdr:clientData/>
  </xdr:oneCellAnchor>
  <xdr:twoCellAnchor editAs="oneCell">
    <xdr:from>
      <xdr:col>5</xdr:col>
      <xdr:colOff>3206750</xdr:colOff>
      <xdr:row>272</xdr:row>
      <xdr:rowOff>57150</xdr:rowOff>
    </xdr:from>
    <xdr:to>
      <xdr:col>5</xdr:col>
      <xdr:colOff>5686750</xdr:colOff>
      <xdr:row>272</xdr:row>
      <xdr:rowOff>2247626</xdr:rowOff>
    </xdr:to>
    <xdr:pic>
      <xdr:nvPicPr>
        <xdr:cNvPr id="7" name="图片 5">
          <a:extLst>
            <a:ext uri="{FF2B5EF4-FFF2-40B4-BE49-F238E27FC236}">
              <a16:creationId xmlns:a16="http://schemas.microsoft.com/office/drawing/2014/main" id="{6F0EF729-0F23-CF50-8518-E8E32A8FA984}"/>
            </a:ext>
          </a:extLst>
        </xdr:cNvPr>
        <xdr:cNvPicPr>
          <a:picLocks noChangeAspect="1"/>
        </xdr:cNvPicPr>
      </xdr:nvPicPr>
      <xdr:blipFill>
        <a:blip xmlns:r="http://schemas.openxmlformats.org/officeDocument/2006/relationships" r:embed="rId5"/>
        <a:stretch>
          <a:fillRect/>
        </a:stretch>
      </xdr:blipFill>
      <xdr:spPr>
        <a:xfrm>
          <a:off x="6934200" y="106654600"/>
          <a:ext cx="2476190" cy="2190476"/>
        </a:xfrm>
        <a:prstGeom prst="rect">
          <a:avLst/>
        </a:prstGeom>
      </xdr:spPr>
    </xdr:pic>
    <xdr:clientData/>
  </xdr:twoCellAnchor>
  <xdr:twoCellAnchor editAs="oneCell">
    <xdr:from>
      <xdr:col>5</xdr:col>
      <xdr:colOff>2806700</xdr:colOff>
      <xdr:row>284</xdr:row>
      <xdr:rowOff>82550</xdr:rowOff>
    </xdr:from>
    <xdr:to>
      <xdr:col>5</xdr:col>
      <xdr:colOff>8594090</xdr:colOff>
      <xdr:row>284</xdr:row>
      <xdr:rowOff>1221263</xdr:rowOff>
    </xdr:to>
    <xdr:pic>
      <xdr:nvPicPr>
        <xdr:cNvPr id="10" name="图片 5">
          <a:extLst>
            <a:ext uri="{FF2B5EF4-FFF2-40B4-BE49-F238E27FC236}">
              <a16:creationId xmlns:a16="http://schemas.microsoft.com/office/drawing/2014/main" id="{50D68021-1E14-6F89-383E-4CF238CC302E}"/>
            </a:ext>
          </a:extLst>
        </xdr:cNvPr>
        <xdr:cNvPicPr>
          <a:picLocks noChangeAspect="1"/>
        </xdr:cNvPicPr>
      </xdr:nvPicPr>
      <xdr:blipFill>
        <a:blip xmlns:r="http://schemas.openxmlformats.org/officeDocument/2006/relationships" r:embed="rId6"/>
        <a:stretch>
          <a:fillRect/>
        </a:stretch>
      </xdr:blipFill>
      <xdr:spPr>
        <a:xfrm>
          <a:off x="6534150" y="113233200"/>
          <a:ext cx="6648450" cy="1138713"/>
        </a:xfrm>
        <a:prstGeom prst="rect">
          <a:avLst/>
        </a:prstGeom>
      </xdr:spPr>
    </xdr:pic>
    <xdr:clientData/>
  </xdr:twoCellAnchor>
  <xdr:twoCellAnchor editAs="oneCell">
    <xdr:from>
      <xdr:col>5</xdr:col>
      <xdr:colOff>1666875</xdr:colOff>
      <xdr:row>285</xdr:row>
      <xdr:rowOff>0</xdr:rowOff>
    </xdr:from>
    <xdr:to>
      <xdr:col>5</xdr:col>
      <xdr:colOff>5505450</xdr:colOff>
      <xdr:row>286</xdr:row>
      <xdr:rowOff>1581150</xdr:rowOff>
    </xdr:to>
    <xdr:pic>
      <xdr:nvPicPr>
        <xdr:cNvPr id="11" name="图片 10">
          <a:extLst>
            <a:ext uri="{FF2B5EF4-FFF2-40B4-BE49-F238E27FC236}">
              <a16:creationId xmlns:a16="http://schemas.microsoft.com/office/drawing/2014/main" id="{18BC6B7A-9E88-F971-74BF-6332CD124CF1}"/>
            </a:ext>
            <a:ext uri="{147F2762-F138-4A5C-976F-8EAC2B608ADB}">
              <a16:predDERef xmlns:a16="http://schemas.microsoft.com/office/drawing/2014/main" pred="{50D68021-1E14-6F89-383E-4CF238CC302E}"/>
            </a:ext>
          </a:extLst>
        </xdr:cNvPr>
        <xdr:cNvPicPr>
          <a:picLocks noChangeAspect="1"/>
        </xdr:cNvPicPr>
      </xdr:nvPicPr>
      <xdr:blipFill>
        <a:blip xmlns:r="http://schemas.openxmlformats.org/officeDocument/2006/relationships" r:embed="rId7"/>
        <a:stretch>
          <a:fillRect/>
        </a:stretch>
      </xdr:blipFill>
      <xdr:spPr>
        <a:xfrm>
          <a:off x="5722938" y="22113875"/>
          <a:ext cx="3838575" cy="1773238"/>
        </a:xfrm>
        <a:prstGeom prst="rect">
          <a:avLst/>
        </a:prstGeom>
      </xdr:spPr>
    </xdr:pic>
    <xdr:clientData/>
  </xdr:twoCellAnchor>
  <xdr:twoCellAnchor editAs="oneCell">
    <xdr:from>
      <xdr:col>5</xdr:col>
      <xdr:colOff>2679700</xdr:colOff>
      <xdr:row>314</xdr:row>
      <xdr:rowOff>76200</xdr:rowOff>
    </xdr:from>
    <xdr:to>
      <xdr:col>5</xdr:col>
      <xdr:colOff>5946367</xdr:colOff>
      <xdr:row>314</xdr:row>
      <xdr:rowOff>851439</xdr:rowOff>
    </xdr:to>
    <xdr:pic>
      <xdr:nvPicPr>
        <xdr:cNvPr id="8" name="图片 5">
          <a:extLst>
            <a:ext uri="{FF2B5EF4-FFF2-40B4-BE49-F238E27FC236}">
              <a16:creationId xmlns:a16="http://schemas.microsoft.com/office/drawing/2014/main" id="{AE063779-D650-D084-7A83-FE313F60509C}"/>
            </a:ext>
          </a:extLst>
        </xdr:cNvPr>
        <xdr:cNvPicPr>
          <a:picLocks noChangeAspect="1"/>
        </xdr:cNvPicPr>
      </xdr:nvPicPr>
      <xdr:blipFill>
        <a:blip xmlns:r="http://schemas.openxmlformats.org/officeDocument/2006/relationships" r:embed="rId8"/>
        <a:stretch>
          <a:fillRect/>
        </a:stretch>
      </xdr:blipFill>
      <xdr:spPr>
        <a:xfrm>
          <a:off x="6407150" y="136309100"/>
          <a:ext cx="3266667" cy="771429"/>
        </a:xfrm>
        <a:prstGeom prst="rect">
          <a:avLst/>
        </a:prstGeom>
      </xdr:spPr>
    </xdr:pic>
    <xdr:clientData/>
  </xdr:twoCellAnchor>
  <xdr:twoCellAnchor editAs="oneCell">
    <xdr:from>
      <xdr:col>5</xdr:col>
      <xdr:colOff>1933575</xdr:colOff>
      <xdr:row>467</xdr:row>
      <xdr:rowOff>390525</xdr:rowOff>
    </xdr:from>
    <xdr:to>
      <xdr:col>5</xdr:col>
      <xdr:colOff>2990850</xdr:colOff>
      <xdr:row>467</xdr:row>
      <xdr:rowOff>1548765</xdr:rowOff>
    </xdr:to>
    <xdr:pic>
      <xdr:nvPicPr>
        <xdr:cNvPr id="19" name="图片 5">
          <a:extLst>
            <a:ext uri="{FF2B5EF4-FFF2-40B4-BE49-F238E27FC236}">
              <a16:creationId xmlns:a16="http://schemas.microsoft.com/office/drawing/2014/main" id="{E8319F18-1F06-4A1D-3E71-7A57C2EE5A18}"/>
            </a:ext>
            <a:ext uri="{147F2762-F138-4A5C-976F-8EAC2B608ADB}">
              <a16:predDERef xmlns:a16="http://schemas.microsoft.com/office/drawing/2014/main" pred="{AE063779-D650-D084-7A83-FE313F60509C}"/>
            </a:ext>
          </a:extLst>
        </xdr:cNvPr>
        <xdr:cNvPicPr>
          <a:picLocks noChangeAspect="1"/>
        </xdr:cNvPicPr>
      </xdr:nvPicPr>
      <xdr:blipFill>
        <a:blip xmlns:r="http://schemas.openxmlformats.org/officeDocument/2006/relationships" r:embed="rId9"/>
        <a:stretch>
          <a:fillRect/>
        </a:stretch>
      </xdr:blipFill>
      <xdr:spPr>
        <a:xfrm>
          <a:off x="6181725" y="209340450"/>
          <a:ext cx="1057275" cy="1162050"/>
        </a:xfrm>
        <a:prstGeom prst="rect">
          <a:avLst/>
        </a:prstGeom>
      </xdr:spPr>
    </xdr:pic>
    <xdr:clientData/>
  </xdr:twoCellAnchor>
  <xdr:twoCellAnchor editAs="oneCell">
    <xdr:from>
      <xdr:col>5</xdr:col>
      <xdr:colOff>3514725</xdr:colOff>
      <xdr:row>467</xdr:row>
      <xdr:rowOff>381000</xdr:rowOff>
    </xdr:from>
    <xdr:to>
      <xdr:col>5</xdr:col>
      <xdr:colOff>4587240</xdr:colOff>
      <xdr:row>467</xdr:row>
      <xdr:rowOff>1543050</xdr:rowOff>
    </xdr:to>
    <xdr:pic>
      <xdr:nvPicPr>
        <xdr:cNvPr id="17" name="图片 8">
          <a:extLst>
            <a:ext uri="{FF2B5EF4-FFF2-40B4-BE49-F238E27FC236}">
              <a16:creationId xmlns:a16="http://schemas.microsoft.com/office/drawing/2014/main" id="{38F726DE-54C2-7570-2CB7-3180E2E98E21}"/>
            </a:ext>
            <a:ext uri="{147F2762-F138-4A5C-976F-8EAC2B608ADB}">
              <a16:predDERef xmlns:a16="http://schemas.microsoft.com/office/drawing/2014/main" pred="{E8319F18-1F06-4A1D-3E71-7A57C2EE5A18}"/>
            </a:ext>
          </a:extLst>
        </xdr:cNvPr>
        <xdr:cNvPicPr>
          <a:picLocks noChangeAspect="1"/>
        </xdr:cNvPicPr>
      </xdr:nvPicPr>
      <xdr:blipFill>
        <a:blip xmlns:r="http://schemas.openxmlformats.org/officeDocument/2006/relationships" r:embed="rId10"/>
        <a:stretch>
          <a:fillRect/>
        </a:stretch>
      </xdr:blipFill>
      <xdr:spPr>
        <a:xfrm>
          <a:off x="7762875" y="209330925"/>
          <a:ext cx="1066800" cy="1162050"/>
        </a:xfrm>
        <a:prstGeom prst="rect">
          <a:avLst/>
        </a:prstGeom>
      </xdr:spPr>
    </xdr:pic>
    <xdr:clientData/>
  </xdr:twoCellAnchor>
  <xdr:twoCellAnchor>
    <xdr:from>
      <xdr:col>5</xdr:col>
      <xdr:colOff>3038475</xdr:colOff>
      <xdr:row>467</xdr:row>
      <xdr:rowOff>819150</xdr:rowOff>
    </xdr:from>
    <xdr:to>
      <xdr:col>5</xdr:col>
      <xdr:colOff>3495675</xdr:colOff>
      <xdr:row>467</xdr:row>
      <xdr:rowOff>1114425</xdr:rowOff>
    </xdr:to>
    <xdr:sp macro="" textlink="">
      <xdr:nvSpPr>
        <xdr:cNvPr id="18" name="向右键 11">
          <a:extLst>
            <a:ext uri="{FF2B5EF4-FFF2-40B4-BE49-F238E27FC236}">
              <a16:creationId xmlns:a16="http://schemas.microsoft.com/office/drawing/2014/main" id="{67A13AAD-DF0A-3C1F-3251-357D18B1FC1A}"/>
            </a:ext>
            <a:ext uri="{147F2762-F138-4A5C-976F-8EAC2B608ADB}">
              <a16:predDERef xmlns:a16="http://schemas.microsoft.com/office/drawing/2014/main" pred="{38F726DE-54C2-7570-2CB7-3180E2E98E21}"/>
            </a:ext>
          </a:extLst>
        </xdr:cNvPr>
        <xdr:cNvSpPr/>
      </xdr:nvSpPr>
      <xdr:spPr>
        <a:xfrm>
          <a:off x="7286625" y="209769075"/>
          <a:ext cx="457200" cy="295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5</xdr:col>
      <xdr:colOff>1847850</xdr:colOff>
      <xdr:row>468</xdr:row>
      <xdr:rowOff>38100</xdr:rowOff>
    </xdr:from>
    <xdr:to>
      <xdr:col>5</xdr:col>
      <xdr:colOff>3110865</xdr:colOff>
      <xdr:row>468</xdr:row>
      <xdr:rowOff>2491740</xdr:rowOff>
    </xdr:to>
    <xdr:pic>
      <xdr:nvPicPr>
        <xdr:cNvPr id="21" name="图片 12">
          <a:extLst>
            <a:ext uri="{FF2B5EF4-FFF2-40B4-BE49-F238E27FC236}">
              <a16:creationId xmlns:a16="http://schemas.microsoft.com/office/drawing/2014/main" id="{944D2AF9-E7FB-D32C-0322-47006C2F0028}"/>
            </a:ext>
            <a:ext uri="{147F2762-F138-4A5C-976F-8EAC2B608ADB}">
              <a16:predDERef xmlns:a16="http://schemas.microsoft.com/office/drawing/2014/main" pred="{67A13AAD-DF0A-3C1F-3251-357D18B1FC1A}"/>
            </a:ext>
          </a:extLst>
        </xdr:cNvPr>
        <xdr:cNvPicPr>
          <a:picLocks noChangeAspect="1"/>
        </xdr:cNvPicPr>
      </xdr:nvPicPr>
      <xdr:blipFill>
        <a:blip xmlns:r="http://schemas.openxmlformats.org/officeDocument/2006/relationships" r:embed="rId11"/>
        <a:stretch>
          <a:fillRect/>
        </a:stretch>
      </xdr:blipFill>
      <xdr:spPr>
        <a:xfrm>
          <a:off x="6096000" y="210893025"/>
          <a:ext cx="1266825" cy="2447925"/>
        </a:xfrm>
        <a:prstGeom prst="rect">
          <a:avLst/>
        </a:prstGeom>
      </xdr:spPr>
    </xdr:pic>
    <xdr:clientData/>
  </xdr:twoCellAnchor>
  <xdr:twoCellAnchor>
    <xdr:from>
      <xdr:col>5</xdr:col>
      <xdr:colOff>3209925</xdr:colOff>
      <xdr:row>468</xdr:row>
      <xdr:rowOff>1047750</xdr:rowOff>
    </xdr:from>
    <xdr:to>
      <xdr:col>5</xdr:col>
      <xdr:colOff>3667125</xdr:colOff>
      <xdr:row>468</xdr:row>
      <xdr:rowOff>1343025</xdr:rowOff>
    </xdr:to>
    <xdr:sp macro="" textlink="">
      <xdr:nvSpPr>
        <xdr:cNvPr id="24" name="向右键 13">
          <a:extLst>
            <a:ext uri="{FF2B5EF4-FFF2-40B4-BE49-F238E27FC236}">
              <a16:creationId xmlns:a16="http://schemas.microsoft.com/office/drawing/2014/main" id="{8F0A039B-3A86-4B14-9AB4-AD388842FA1B}"/>
            </a:ext>
            <a:ext uri="{147F2762-F138-4A5C-976F-8EAC2B608ADB}">
              <a16:predDERef xmlns:a16="http://schemas.microsoft.com/office/drawing/2014/main" pred="{944D2AF9-E7FB-D32C-0322-47006C2F0028}"/>
            </a:ext>
          </a:extLst>
        </xdr:cNvPr>
        <xdr:cNvSpPr/>
      </xdr:nvSpPr>
      <xdr:spPr>
        <a:xfrm>
          <a:off x="7458075" y="211902675"/>
          <a:ext cx="457200" cy="295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5</xdr:col>
      <xdr:colOff>3819525</xdr:colOff>
      <xdr:row>468</xdr:row>
      <xdr:rowOff>57150</xdr:rowOff>
    </xdr:from>
    <xdr:to>
      <xdr:col>5</xdr:col>
      <xdr:colOff>5273040</xdr:colOff>
      <xdr:row>468</xdr:row>
      <xdr:rowOff>2495550</xdr:rowOff>
    </xdr:to>
    <xdr:pic>
      <xdr:nvPicPr>
        <xdr:cNvPr id="26" name="图片 14">
          <a:extLst>
            <a:ext uri="{FF2B5EF4-FFF2-40B4-BE49-F238E27FC236}">
              <a16:creationId xmlns:a16="http://schemas.microsoft.com/office/drawing/2014/main" id="{28E1CD0F-A12A-C4D5-6219-3C8A389E6942}"/>
            </a:ext>
            <a:ext uri="{147F2762-F138-4A5C-976F-8EAC2B608ADB}">
              <a16:predDERef xmlns:a16="http://schemas.microsoft.com/office/drawing/2014/main" pred="{8F0A039B-3A86-4B14-9AB4-AD388842FA1B}"/>
            </a:ext>
          </a:extLst>
        </xdr:cNvPr>
        <xdr:cNvPicPr>
          <a:picLocks noChangeAspect="1"/>
        </xdr:cNvPicPr>
      </xdr:nvPicPr>
      <xdr:blipFill>
        <a:blip xmlns:r="http://schemas.openxmlformats.org/officeDocument/2006/relationships" r:embed="rId12"/>
        <a:stretch>
          <a:fillRect/>
        </a:stretch>
      </xdr:blipFill>
      <xdr:spPr>
        <a:xfrm>
          <a:off x="8067675" y="210912075"/>
          <a:ext cx="1447800" cy="24384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郭凤奎" id="{C2A8D6B2-9F8B-40E8-B3A0-76D2DB1CE7C7}" userId="S::guofk@lenovoimage.com::277abc98-a760-4020-b6dd-782555c61262" providerId="AD"/>
  <person displayName="洪浙丰" id="{2A0A39EE-F842-4F95-A3EC-7D19990C344E}" userId="S::hongzf@lenovoimage.com::aa905754-d51c-4fba-97b5-e1b2e56471e9" providerId="A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R258" dT="2022-03-09T07:41:20.72" personId="{C2A8D6B2-9F8B-40E8-B3A0-76D2DB1CE7C7}" id="{45B72CDD-DB71-4828-BD2A-B7ADEB6F5B3F}">
    <text>only use 日东</text>
  </threadedComment>
  <threadedComment ref="AQ569" dT="2021-11-24T07:02:50.80" personId="{2A0A39EE-F842-4F95-A3EC-7D19990C344E}" id="{738A6632-EC4C-4A4C-93AC-2CFAA23F3BDD}">
    <text>1→2</text>
  </threadedComment>
  <threadedComment ref="R570" dT="2021-11-24T07:03:41.04" personId="{2A0A39EE-F842-4F95-A3EC-7D19990C344E}" id="{30DC5E43-CC2C-446B-AF41-9E28C02B49A1}">
    <text>B→D</text>
  </threadedComment>
  <threadedComment ref="AQ579" dT="2021-11-24T07:04:15.63" personId="{2A0A39EE-F842-4F95-A3EC-7D19990C344E}" id="{85509B93-5143-4AE7-95B6-BE418B4F7429}">
    <text>2→3</text>
  </threadedComment>
  <threadedComment ref="R580" dT="2021-11-24T07:03:41.04" personId="{2A0A39EE-F842-4F95-A3EC-7D19990C344E}" id="{0762A3F6-89FB-4DBB-BAA4-3A8A469B98B7}">
    <text>B→D</text>
  </threadedComment>
</ThreadedComments>
</file>

<file path=xl/threadedComments/threadedComment2.xml><?xml version="1.0" encoding="utf-8"?>
<ThreadedComments xmlns="http://schemas.microsoft.com/office/spreadsheetml/2018/threadedcomments" xmlns:x="http://schemas.openxmlformats.org/spreadsheetml/2006/main">
  <threadedComment ref="R234" dT="2022-03-09T07:42:33.00" personId="{C2A8D6B2-9F8B-40E8-B3A0-76D2DB1CE7C7}" id="{623BE5EE-89FD-4588-9B8E-4117D2BEBA01}">
    <text>ONLY USE 日东</text>
  </threadedComment>
  <threadedComment ref="X429" dT="2021-11-24T07:02:50.80" personId="{2A0A39EE-F842-4F95-A3EC-7D19990C344E}" id="{FFBF0FFE-F4E4-466A-B0F7-35388EC691FB}">
    <text>1→2</text>
  </threadedComment>
  <threadedComment ref="R430" dT="2021-11-24T07:03:41.04" personId="{2A0A39EE-F842-4F95-A3EC-7D19990C344E}" id="{B7FB33B0-D7B0-4E20-90BD-1A04FDCF0114}">
    <text>B→D</text>
  </threadedComment>
  <threadedComment ref="X439" dT="2021-11-24T07:04:15.63" personId="{2A0A39EE-F842-4F95-A3EC-7D19990C344E}" id="{BBCE2B66-1278-4277-ACC7-2037C54C63D7}">
    <text>2→3</text>
  </threadedComment>
  <threadedComment ref="R440" dT="2021-11-24T07:03:41.04" personId="{2A0A39EE-F842-4F95-A3EC-7D19990C344E}" id="{FA68B621-80B9-4607-97F9-CF5FE34B8D00}">
    <text>B→D</text>
  </threadedComment>
</ThreadedComments>
</file>

<file path=xl/threadedComments/threadedComment3.xml><?xml version="1.0" encoding="utf-8"?>
<ThreadedComments xmlns="http://schemas.microsoft.com/office/spreadsheetml/2018/threadedcomments" xmlns:x="http://schemas.openxmlformats.org/spreadsheetml/2006/main">
  <threadedComment ref="R110" dT="2022-03-09T07:43:08.78" personId="{C2A8D6B2-9F8B-40E8-B3A0-76D2DB1CE7C7}" id="{E6CED112-083E-4645-AAC9-32B5330E872B}">
    <text>ONLY USE 日东</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1449F-95E0-40DA-993A-D56CD009C0B2}">
  <sheetPr>
    <tabColor rgb="FFFF0000"/>
  </sheetPr>
  <dimension ref="A1:N874"/>
  <sheetViews>
    <sheetView zoomScale="90" zoomScaleNormal="90" workbookViewId="0">
      <pane xSplit="3" ySplit="2" topLeftCell="D873" activePane="bottomRight" state="frozen"/>
      <selection pane="topRight"/>
      <selection pane="bottomLeft"/>
      <selection pane="bottomRight" activeCell="F887" sqref="F887"/>
    </sheetView>
  </sheetViews>
  <sheetFormatPr defaultColWidth="8.75" defaultRowHeight="14.25"/>
  <cols>
    <col min="1" max="1" width="3.375" style="685" customWidth="1"/>
    <col min="2" max="2" width="11.125" style="685" customWidth="1"/>
    <col min="3" max="3" width="14.125" style="685" customWidth="1"/>
    <col min="4" max="4" width="10.875" style="685" customWidth="1"/>
    <col min="5" max="5" width="16.125" style="685" customWidth="1"/>
    <col min="6" max="6" width="122.75" style="685" customWidth="1"/>
    <col min="7" max="7" width="55.75" style="685" customWidth="1"/>
    <col min="8" max="16384" width="8.75" style="685"/>
  </cols>
  <sheetData>
    <row r="1" spans="1:8" ht="16.5">
      <c r="A1" s="684"/>
      <c r="B1" s="684"/>
      <c r="C1" s="860"/>
      <c r="D1" s="684"/>
      <c r="E1" s="684"/>
      <c r="F1" s="684"/>
      <c r="G1" s="684"/>
      <c r="H1" s="684"/>
    </row>
    <row r="2" spans="1:8" ht="33">
      <c r="A2" s="684"/>
      <c r="B2" s="1281" t="s">
        <v>0</v>
      </c>
      <c r="C2" s="1282" t="s">
        <v>1</v>
      </c>
      <c r="D2" s="1282" t="s">
        <v>2</v>
      </c>
      <c r="E2" s="1282" t="s">
        <v>3</v>
      </c>
      <c r="F2" s="849" t="s">
        <v>4</v>
      </c>
      <c r="G2" s="684"/>
      <c r="H2" s="684"/>
    </row>
    <row r="3" spans="1:8" ht="16.5">
      <c r="A3" s="684"/>
      <c r="B3" s="1352" t="s">
        <v>5</v>
      </c>
      <c r="C3" s="1354">
        <v>43986</v>
      </c>
      <c r="D3" s="1356" t="s">
        <v>6</v>
      </c>
      <c r="E3" s="1286"/>
      <c r="F3" s="1357" t="s">
        <v>7</v>
      </c>
      <c r="G3" s="684"/>
      <c r="H3" s="684"/>
    </row>
    <row r="4" spans="1:8" ht="14.85" customHeight="1">
      <c r="A4" s="684"/>
      <c r="B4" s="1353"/>
      <c r="C4" s="1355"/>
      <c r="D4" s="1355"/>
      <c r="E4" s="1285"/>
      <c r="F4" s="1358"/>
      <c r="G4" s="684"/>
      <c r="H4" s="684"/>
    </row>
    <row r="5" spans="1:8" ht="14.85" customHeight="1">
      <c r="A5" s="684"/>
      <c r="B5" s="1353"/>
      <c r="C5" s="1355"/>
      <c r="D5" s="1355"/>
      <c r="E5" s="1285"/>
      <c r="F5" s="1358"/>
      <c r="G5" s="684"/>
      <c r="H5" s="684"/>
    </row>
    <row r="6" spans="1:8" ht="14.85" customHeight="1">
      <c r="A6" s="684"/>
      <c r="B6" s="1353"/>
      <c r="C6" s="1355"/>
      <c r="D6" s="1355"/>
      <c r="E6" s="1285"/>
      <c r="F6" s="1358"/>
      <c r="G6" s="684"/>
      <c r="H6" s="684"/>
    </row>
    <row r="7" spans="1:8" ht="14.85" customHeight="1">
      <c r="A7" s="684"/>
      <c r="B7" s="1353"/>
      <c r="C7" s="1355"/>
      <c r="D7" s="1355"/>
      <c r="E7" s="1285"/>
      <c r="F7" s="1358"/>
      <c r="G7" s="684"/>
      <c r="H7" s="684"/>
    </row>
    <row r="8" spans="1:8" ht="14.85" customHeight="1">
      <c r="A8" s="684"/>
      <c r="B8" s="1353"/>
      <c r="C8" s="1355"/>
      <c r="D8" s="1355"/>
      <c r="E8" s="1285"/>
      <c r="F8" s="1358"/>
      <c r="G8" s="684"/>
      <c r="H8" s="684"/>
    </row>
    <row r="9" spans="1:8" ht="14.85" customHeight="1">
      <c r="A9" s="684"/>
      <c r="B9" s="1353"/>
      <c r="C9" s="1355"/>
      <c r="D9" s="1355"/>
      <c r="E9" s="1285"/>
      <c r="F9" s="1358"/>
      <c r="G9" s="684"/>
      <c r="H9" s="684"/>
    </row>
    <row r="10" spans="1:8" ht="14.85" customHeight="1">
      <c r="A10" s="684"/>
      <c r="B10" s="1353"/>
      <c r="C10" s="1355"/>
      <c r="D10" s="1355"/>
      <c r="E10" s="1285"/>
      <c r="F10" s="1358"/>
      <c r="G10" s="684"/>
      <c r="H10" s="684"/>
    </row>
    <row r="11" spans="1:8" ht="14.85" customHeight="1">
      <c r="A11" s="684"/>
      <c r="B11" s="1353"/>
      <c r="C11" s="1355"/>
      <c r="D11" s="1355"/>
      <c r="E11" s="1285"/>
      <c r="F11" s="1358"/>
      <c r="G11" s="684"/>
      <c r="H11" s="684"/>
    </row>
    <row r="12" spans="1:8" ht="14.85" customHeight="1">
      <c r="A12" s="684"/>
      <c r="B12" s="1353"/>
      <c r="C12" s="1355"/>
      <c r="D12" s="1355"/>
      <c r="E12" s="1285"/>
      <c r="F12" s="1358"/>
      <c r="G12" s="684"/>
      <c r="H12" s="684"/>
    </row>
    <row r="13" spans="1:8" ht="14.85" customHeight="1">
      <c r="A13" s="684"/>
      <c r="B13" s="1353"/>
      <c r="C13" s="1355"/>
      <c r="D13" s="1355"/>
      <c r="E13" s="1285"/>
      <c r="F13" s="1358"/>
      <c r="G13" s="684"/>
      <c r="H13" s="684"/>
    </row>
    <row r="14" spans="1:8" ht="14.85" customHeight="1">
      <c r="A14" s="684"/>
      <c r="B14" s="1353"/>
      <c r="C14" s="1355"/>
      <c r="D14" s="1355"/>
      <c r="E14" s="1285"/>
      <c r="F14" s="1358"/>
      <c r="G14" s="684"/>
      <c r="H14" s="684"/>
    </row>
    <row r="15" spans="1:8" ht="14.85" customHeight="1">
      <c r="A15" s="684"/>
      <c r="B15" s="1353"/>
      <c r="C15" s="1355"/>
      <c r="D15" s="1355"/>
      <c r="E15" s="1285"/>
      <c r="F15" s="1358"/>
      <c r="G15" s="684"/>
      <c r="H15" s="684"/>
    </row>
    <row r="16" spans="1:8" ht="14.85" customHeight="1">
      <c r="A16" s="684"/>
      <c r="B16" s="1353"/>
      <c r="C16" s="1355"/>
      <c r="D16" s="1355"/>
      <c r="E16" s="1285"/>
      <c r="F16" s="1358"/>
      <c r="G16" s="684"/>
      <c r="H16" s="684"/>
    </row>
    <row r="17" spans="1:8" ht="14.85" customHeight="1">
      <c r="A17" s="684"/>
      <c r="B17" s="1353"/>
      <c r="C17" s="1355"/>
      <c r="D17" s="1355"/>
      <c r="E17" s="1285"/>
      <c r="F17" s="1358"/>
      <c r="G17" s="684"/>
      <c r="H17" s="684"/>
    </row>
    <row r="18" spans="1:8" ht="14.85" customHeight="1">
      <c r="A18" s="684"/>
      <c r="B18" s="1353"/>
      <c r="C18" s="1355"/>
      <c r="D18" s="1355"/>
      <c r="E18" s="1285"/>
      <c r="F18" s="1358"/>
      <c r="G18" s="684"/>
      <c r="H18" s="684"/>
    </row>
    <row r="19" spans="1:8" ht="14.85" customHeight="1">
      <c r="A19" s="684"/>
      <c r="B19" s="1353"/>
      <c r="C19" s="1355"/>
      <c r="D19" s="1355"/>
      <c r="E19" s="1285"/>
      <c r="F19" s="1358"/>
      <c r="G19" s="684"/>
      <c r="H19" s="684"/>
    </row>
    <row r="20" spans="1:8" ht="14.85" customHeight="1">
      <c r="A20" s="684"/>
      <c r="B20" s="1353"/>
      <c r="C20" s="1355"/>
      <c r="D20" s="1355"/>
      <c r="E20" s="1285"/>
      <c r="F20" s="1358"/>
      <c r="G20" s="684"/>
      <c r="H20" s="684"/>
    </row>
    <row r="21" spans="1:8" ht="14.85" customHeight="1">
      <c r="A21" s="684"/>
      <c r="B21" s="1353"/>
      <c r="C21" s="1355"/>
      <c r="D21" s="1355"/>
      <c r="E21" s="1285"/>
      <c r="F21" s="1358"/>
      <c r="G21" s="684"/>
      <c r="H21" s="684"/>
    </row>
    <row r="22" spans="1:8" ht="14.85" customHeight="1">
      <c r="A22" s="684"/>
      <c r="B22" s="1353"/>
      <c r="C22" s="1355"/>
      <c r="D22" s="1355"/>
      <c r="E22" s="1285"/>
      <c r="F22" s="1358"/>
      <c r="G22" s="684"/>
      <c r="H22" s="684"/>
    </row>
    <row r="23" spans="1:8" ht="14.85" customHeight="1">
      <c r="A23" s="684"/>
      <c r="B23" s="1353"/>
      <c r="C23" s="1355"/>
      <c r="D23" s="1355"/>
      <c r="E23" s="1285"/>
      <c r="F23" s="1358"/>
      <c r="G23" s="684"/>
      <c r="H23" s="684"/>
    </row>
    <row r="24" spans="1:8" ht="14.85" customHeight="1">
      <c r="A24" s="684"/>
      <c r="B24" s="1353"/>
      <c r="C24" s="1355"/>
      <c r="D24" s="1355"/>
      <c r="E24" s="1285"/>
      <c r="F24" s="1358"/>
      <c r="G24" s="684"/>
      <c r="H24" s="684"/>
    </row>
    <row r="25" spans="1:8" ht="14.85" customHeight="1">
      <c r="A25" s="684"/>
      <c r="B25" s="1353"/>
      <c r="C25" s="1355"/>
      <c r="D25" s="1355"/>
      <c r="E25" s="1285"/>
      <c r="F25" s="1358"/>
      <c r="G25" s="684"/>
      <c r="H25" s="684"/>
    </row>
    <row r="26" spans="1:8" ht="14.85" customHeight="1">
      <c r="A26" s="684"/>
      <c r="B26" s="1353"/>
      <c r="C26" s="1355"/>
      <c r="D26" s="1355"/>
      <c r="E26" s="1285"/>
      <c r="F26" s="1358"/>
      <c r="G26" s="684"/>
      <c r="H26" s="684"/>
    </row>
    <row r="27" spans="1:8" ht="14.85" customHeight="1">
      <c r="A27" s="684"/>
      <c r="B27" s="1353"/>
      <c r="C27" s="1355"/>
      <c r="D27" s="1355"/>
      <c r="E27" s="1285"/>
      <c r="F27" s="1358"/>
      <c r="G27" s="684"/>
      <c r="H27" s="684"/>
    </row>
    <row r="28" spans="1:8" ht="14.85" customHeight="1">
      <c r="A28" s="684"/>
      <c r="B28" s="1353"/>
      <c r="C28" s="1355"/>
      <c r="D28" s="1355"/>
      <c r="E28" s="1285"/>
      <c r="F28" s="1358"/>
      <c r="G28" s="684"/>
      <c r="H28" s="684"/>
    </row>
    <row r="29" spans="1:8" ht="14.85" customHeight="1">
      <c r="A29" s="684"/>
      <c r="B29" s="1353"/>
      <c r="C29" s="1355"/>
      <c r="D29" s="1355"/>
      <c r="E29" s="1285"/>
      <c r="F29" s="1358"/>
      <c r="G29" s="684"/>
      <c r="H29" s="684"/>
    </row>
    <row r="30" spans="1:8" ht="14.85" customHeight="1">
      <c r="A30" s="684"/>
      <c r="B30" s="1353"/>
      <c r="C30" s="1355"/>
      <c r="D30" s="1355"/>
      <c r="E30" s="1285"/>
      <c r="F30" s="1358"/>
      <c r="G30" s="684"/>
      <c r="H30" s="684"/>
    </row>
    <row r="31" spans="1:8" ht="14.85" customHeight="1">
      <c r="A31" s="684"/>
      <c r="B31" s="1353"/>
      <c r="C31" s="1355"/>
      <c r="D31" s="1355"/>
      <c r="E31" s="1285"/>
      <c r="F31" s="1358"/>
      <c r="G31" s="684"/>
      <c r="H31" s="684"/>
    </row>
    <row r="32" spans="1:8" ht="14.85" customHeight="1">
      <c r="A32" s="684"/>
      <c r="B32" s="1353"/>
      <c r="C32" s="1355"/>
      <c r="D32" s="1355"/>
      <c r="E32" s="1285"/>
      <c r="F32" s="1358"/>
      <c r="G32" s="684"/>
      <c r="H32" s="684"/>
    </row>
    <row r="33" spans="1:8" ht="14.85" customHeight="1">
      <c r="A33" s="684"/>
      <c r="B33" s="1353"/>
      <c r="C33" s="1355"/>
      <c r="D33" s="1355"/>
      <c r="E33" s="1285"/>
      <c r="F33" s="1358"/>
      <c r="G33" s="684"/>
      <c r="H33" s="684"/>
    </row>
    <row r="34" spans="1:8" ht="14.85" customHeight="1">
      <c r="A34" s="684"/>
      <c r="B34" s="1353"/>
      <c r="C34" s="1355"/>
      <c r="D34" s="1355"/>
      <c r="E34" s="1285"/>
      <c r="F34" s="1358"/>
      <c r="G34" s="684"/>
      <c r="H34" s="684"/>
    </row>
    <row r="35" spans="1:8" ht="14.85" customHeight="1">
      <c r="A35" s="684"/>
      <c r="B35" s="1353"/>
      <c r="C35" s="1355"/>
      <c r="D35" s="1355"/>
      <c r="E35" s="1285"/>
      <c r="F35" s="1358"/>
      <c r="G35" s="684"/>
      <c r="H35" s="684"/>
    </row>
    <row r="36" spans="1:8" ht="14.85" customHeight="1">
      <c r="A36" s="684"/>
      <c r="B36" s="1353"/>
      <c r="C36" s="1355"/>
      <c r="D36" s="1355"/>
      <c r="E36" s="1285"/>
      <c r="F36" s="1358"/>
      <c r="G36" s="684"/>
      <c r="H36" s="684"/>
    </row>
    <row r="37" spans="1:8" ht="14.85" customHeight="1">
      <c r="A37" s="684"/>
      <c r="B37" s="1353"/>
      <c r="C37" s="1355"/>
      <c r="D37" s="1355"/>
      <c r="E37" s="1285"/>
      <c r="F37" s="1358"/>
      <c r="G37" s="684"/>
      <c r="H37" s="684"/>
    </row>
    <row r="38" spans="1:8" ht="14.85" customHeight="1">
      <c r="A38" s="684"/>
      <c r="B38" s="1353"/>
      <c r="C38" s="1355"/>
      <c r="D38" s="1355"/>
      <c r="E38" s="1285"/>
      <c r="F38" s="1358"/>
      <c r="G38" s="684"/>
      <c r="H38" s="684"/>
    </row>
    <row r="39" spans="1:8" ht="14.85" customHeight="1">
      <c r="A39" s="684"/>
      <c r="B39" s="1353"/>
      <c r="C39" s="1355"/>
      <c r="D39" s="1355"/>
      <c r="E39" s="1285"/>
      <c r="F39" s="1358"/>
      <c r="G39" s="684"/>
      <c r="H39" s="684"/>
    </row>
    <row r="40" spans="1:8" ht="14.85" customHeight="1">
      <c r="A40" s="684"/>
      <c r="B40" s="1353"/>
      <c r="C40" s="1355"/>
      <c r="D40" s="1355"/>
      <c r="E40" s="1285"/>
      <c r="F40" s="1358"/>
      <c r="G40" s="684"/>
      <c r="H40" s="684"/>
    </row>
    <row r="41" spans="1:8" ht="14.85" customHeight="1">
      <c r="A41" s="684"/>
      <c r="B41" s="1353"/>
      <c r="C41" s="1355"/>
      <c r="D41" s="1355"/>
      <c r="E41" s="1285"/>
      <c r="F41" s="1358"/>
      <c r="G41" s="684"/>
      <c r="H41" s="684"/>
    </row>
    <row r="42" spans="1:8" ht="14.85" customHeight="1">
      <c r="A42" s="684"/>
      <c r="B42" s="1353"/>
      <c r="C42" s="1355"/>
      <c r="D42" s="1355"/>
      <c r="E42" s="1285"/>
      <c r="F42" s="1358"/>
      <c r="G42" s="684"/>
      <c r="H42" s="684"/>
    </row>
    <row r="43" spans="1:8" ht="14.85" customHeight="1">
      <c r="A43" s="684"/>
      <c r="B43" s="1353"/>
      <c r="C43" s="1355"/>
      <c r="D43" s="1355"/>
      <c r="E43" s="1285"/>
      <c r="F43" s="1358"/>
      <c r="G43" s="684"/>
      <c r="H43" s="684"/>
    </row>
    <row r="44" spans="1:8" ht="14.85" customHeight="1">
      <c r="A44" s="684"/>
      <c r="B44" s="1353"/>
      <c r="C44" s="1355"/>
      <c r="D44" s="1355"/>
      <c r="E44" s="1285"/>
      <c r="F44" s="1358"/>
      <c r="G44" s="684"/>
      <c r="H44" s="684"/>
    </row>
    <row r="45" spans="1:8" ht="14.85" customHeight="1">
      <c r="A45" s="684"/>
      <c r="B45" s="1353"/>
      <c r="C45" s="1355"/>
      <c r="D45" s="1355"/>
      <c r="E45" s="1285"/>
      <c r="F45" s="1358"/>
      <c r="G45" s="684"/>
      <c r="H45" s="684"/>
    </row>
    <row r="46" spans="1:8" ht="14.85" customHeight="1">
      <c r="A46" s="684"/>
      <c r="B46" s="1353"/>
      <c r="C46" s="1355"/>
      <c r="D46" s="1355"/>
      <c r="E46" s="1285"/>
      <c r="F46" s="1358"/>
      <c r="G46" s="684"/>
      <c r="H46" s="684"/>
    </row>
    <row r="47" spans="1:8" ht="14.85" customHeight="1">
      <c r="A47" s="684"/>
      <c r="B47" s="1353"/>
      <c r="C47" s="1355"/>
      <c r="D47" s="1355"/>
      <c r="E47" s="1285"/>
      <c r="F47" s="1358"/>
      <c r="G47" s="684"/>
      <c r="H47" s="684"/>
    </row>
    <row r="48" spans="1:8" ht="14.85" customHeight="1">
      <c r="A48" s="684"/>
      <c r="B48" s="1353"/>
      <c r="C48" s="1355"/>
      <c r="D48" s="1355"/>
      <c r="E48" s="1285"/>
      <c r="F48" s="1358"/>
      <c r="G48" s="684"/>
      <c r="H48" s="684"/>
    </row>
    <row r="49" spans="1:8" ht="14.85" customHeight="1">
      <c r="A49" s="684"/>
      <c r="B49" s="1353"/>
      <c r="C49" s="1355"/>
      <c r="D49" s="1355"/>
      <c r="E49" s="1285"/>
      <c r="F49" s="1358"/>
      <c r="G49" s="684"/>
      <c r="H49" s="684"/>
    </row>
    <row r="50" spans="1:8" ht="14.85" customHeight="1">
      <c r="A50" s="684"/>
      <c r="B50" s="1353"/>
      <c r="C50" s="1355"/>
      <c r="D50" s="1355"/>
      <c r="E50" s="1285"/>
      <c r="F50" s="1358"/>
      <c r="G50" s="684"/>
      <c r="H50" s="684"/>
    </row>
    <row r="51" spans="1:8" ht="14.85" customHeight="1">
      <c r="A51" s="684"/>
      <c r="B51" s="1353"/>
      <c r="C51" s="1355"/>
      <c r="D51" s="1355"/>
      <c r="E51" s="1285"/>
      <c r="F51" s="1358"/>
      <c r="G51" s="684"/>
      <c r="H51" s="684"/>
    </row>
    <row r="52" spans="1:8" ht="14.85" customHeight="1">
      <c r="A52" s="684"/>
      <c r="B52" s="1353"/>
      <c r="C52" s="1355"/>
      <c r="D52" s="1355"/>
      <c r="E52" s="1285"/>
      <c r="F52" s="1358"/>
      <c r="G52" s="684"/>
      <c r="H52" s="684"/>
    </row>
    <row r="53" spans="1:8" ht="14.85" customHeight="1">
      <c r="A53" s="684"/>
      <c r="B53" s="1353"/>
      <c r="C53" s="1355"/>
      <c r="D53" s="1355"/>
      <c r="E53" s="1285"/>
      <c r="F53" s="1358"/>
      <c r="G53" s="684"/>
      <c r="H53" s="684"/>
    </row>
    <row r="54" spans="1:8" ht="14.85" customHeight="1">
      <c r="A54" s="684"/>
      <c r="B54" s="1353"/>
      <c r="C54" s="1355"/>
      <c r="D54" s="1355"/>
      <c r="E54" s="1285"/>
      <c r="F54" s="1358"/>
      <c r="G54" s="684"/>
      <c r="H54" s="684"/>
    </row>
    <row r="55" spans="1:8" ht="14.85" customHeight="1">
      <c r="A55" s="684"/>
      <c r="B55" s="1353"/>
      <c r="C55" s="1355"/>
      <c r="D55" s="1355"/>
      <c r="E55" s="1285"/>
      <c r="F55" s="1358"/>
      <c r="G55" s="684"/>
      <c r="H55" s="684"/>
    </row>
    <row r="56" spans="1:8" ht="14.85" customHeight="1">
      <c r="A56" s="684"/>
      <c r="B56" s="1353"/>
      <c r="C56" s="1355"/>
      <c r="D56" s="1355"/>
      <c r="E56" s="1285"/>
      <c r="F56" s="1358"/>
      <c r="G56" s="684"/>
      <c r="H56" s="684"/>
    </row>
    <row r="57" spans="1:8" ht="14.85" customHeight="1">
      <c r="A57" s="684"/>
      <c r="B57" s="1353"/>
      <c r="C57" s="1355"/>
      <c r="D57" s="1355"/>
      <c r="E57" s="1285"/>
      <c r="F57" s="1358"/>
      <c r="G57" s="684"/>
      <c r="H57" s="684"/>
    </row>
    <row r="58" spans="1:8" ht="14.85" customHeight="1">
      <c r="A58" s="684"/>
      <c r="B58" s="1353"/>
      <c r="C58" s="1355"/>
      <c r="D58" s="1355"/>
      <c r="E58" s="1285"/>
      <c r="F58" s="1358"/>
      <c r="G58" s="684"/>
      <c r="H58" s="684"/>
    </row>
    <row r="59" spans="1:8" ht="14.85" customHeight="1">
      <c r="A59" s="684"/>
      <c r="B59" s="1353"/>
      <c r="C59" s="1355"/>
      <c r="D59" s="1355"/>
      <c r="E59" s="1285"/>
      <c r="F59" s="1358"/>
      <c r="G59" s="684"/>
      <c r="H59" s="684"/>
    </row>
    <row r="60" spans="1:8" ht="14.85" customHeight="1">
      <c r="A60" s="684"/>
      <c r="B60" s="1353"/>
      <c r="C60" s="1355"/>
      <c r="D60" s="1355"/>
      <c r="E60" s="1285"/>
      <c r="F60" s="1358"/>
      <c r="G60" s="684"/>
      <c r="H60" s="684"/>
    </row>
    <row r="61" spans="1:8" ht="14.85" customHeight="1">
      <c r="A61" s="684"/>
      <c r="B61" s="1353"/>
      <c r="C61" s="1355"/>
      <c r="D61" s="1355"/>
      <c r="E61" s="1285"/>
      <c r="F61" s="1358"/>
      <c r="G61" s="684"/>
      <c r="H61" s="684"/>
    </row>
    <row r="62" spans="1:8" ht="14.85" customHeight="1">
      <c r="A62" s="684"/>
      <c r="B62" s="1353"/>
      <c r="C62" s="1355"/>
      <c r="D62" s="1355"/>
      <c r="E62" s="1285"/>
      <c r="F62" s="1358"/>
      <c r="G62" s="684"/>
      <c r="H62" s="684"/>
    </row>
    <row r="63" spans="1:8" ht="14.85" customHeight="1">
      <c r="A63" s="684"/>
      <c r="B63" s="1353"/>
      <c r="C63" s="1355"/>
      <c r="D63" s="1355"/>
      <c r="E63" s="1285"/>
      <c r="F63" s="1358"/>
      <c r="G63" s="684"/>
      <c r="H63" s="684"/>
    </row>
    <row r="64" spans="1:8" ht="14.85" customHeight="1">
      <c r="A64" s="684"/>
      <c r="B64" s="1359" t="s">
        <v>8</v>
      </c>
      <c r="C64" s="1361">
        <v>44020</v>
      </c>
      <c r="D64" s="1363" t="s">
        <v>6</v>
      </c>
      <c r="E64" s="1288"/>
      <c r="F64" s="1364" t="s">
        <v>9</v>
      </c>
      <c r="G64" s="684"/>
      <c r="H64" s="684"/>
    </row>
    <row r="65" spans="1:8" ht="14.85" customHeight="1">
      <c r="A65" s="684"/>
      <c r="B65" s="1360"/>
      <c r="C65" s="1362"/>
      <c r="D65" s="1362"/>
      <c r="E65" s="1287"/>
      <c r="F65" s="1365"/>
      <c r="G65" s="684"/>
      <c r="H65" s="684"/>
    </row>
    <row r="66" spans="1:8" ht="14.85" customHeight="1">
      <c r="A66" s="684"/>
      <c r="B66" s="1360"/>
      <c r="C66" s="1362"/>
      <c r="D66" s="1362"/>
      <c r="E66" s="1287"/>
      <c r="F66" s="1365"/>
      <c r="G66" s="684"/>
      <c r="H66" s="684"/>
    </row>
    <row r="67" spans="1:8" ht="14.85" customHeight="1">
      <c r="A67" s="684"/>
      <c r="B67" s="1360"/>
      <c r="C67" s="1362"/>
      <c r="D67" s="1362"/>
      <c r="E67" s="1287"/>
      <c r="F67" s="1365"/>
      <c r="G67" s="684"/>
      <c r="H67" s="684"/>
    </row>
    <row r="68" spans="1:8" ht="14.85" customHeight="1">
      <c r="A68" s="684"/>
      <c r="B68" s="1360"/>
      <c r="C68" s="1362"/>
      <c r="D68" s="1362"/>
      <c r="E68" s="1287"/>
      <c r="F68" s="1365"/>
      <c r="G68" s="684"/>
      <c r="H68" s="684"/>
    </row>
    <row r="69" spans="1:8" ht="14.85" customHeight="1">
      <c r="A69" s="684"/>
      <c r="B69" s="1360"/>
      <c r="C69" s="1362"/>
      <c r="D69" s="1362"/>
      <c r="E69" s="1287"/>
      <c r="F69" s="1365"/>
      <c r="G69" s="684"/>
      <c r="H69" s="684"/>
    </row>
    <row r="70" spans="1:8" ht="14.85" customHeight="1">
      <c r="A70" s="684"/>
      <c r="B70" s="1360"/>
      <c r="C70" s="1362"/>
      <c r="D70" s="1362"/>
      <c r="E70" s="1287"/>
      <c r="F70" s="1365"/>
      <c r="G70" s="684"/>
      <c r="H70" s="684"/>
    </row>
    <row r="71" spans="1:8" ht="14.85" customHeight="1">
      <c r="A71" s="684"/>
      <c r="B71" s="1360"/>
      <c r="C71" s="1362"/>
      <c r="D71" s="1362"/>
      <c r="E71" s="1287"/>
      <c r="F71" s="1365"/>
      <c r="G71" s="684"/>
      <c r="H71" s="684"/>
    </row>
    <row r="72" spans="1:8" ht="14.85" customHeight="1">
      <c r="A72" s="684"/>
      <c r="B72" s="1360"/>
      <c r="C72" s="1362"/>
      <c r="D72" s="1362"/>
      <c r="E72" s="1287"/>
      <c r="F72" s="1365"/>
      <c r="G72" s="684"/>
      <c r="H72" s="684"/>
    </row>
    <row r="73" spans="1:8" ht="14.85" customHeight="1">
      <c r="A73" s="684"/>
      <c r="B73" s="1360"/>
      <c r="C73" s="1362"/>
      <c r="D73" s="1362"/>
      <c r="E73" s="1287"/>
      <c r="F73" s="1365"/>
      <c r="G73" s="684"/>
      <c r="H73" s="684"/>
    </row>
    <row r="74" spans="1:8" ht="14.85" customHeight="1">
      <c r="A74" s="684"/>
      <c r="B74" s="1360"/>
      <c r="C74" s="1362"/>
      <c r="D74" s="1362"/>
      <c r="E74" s="1287"/>
      <c r="F74" s="1365"/>
      <c r="G74" s="684"/>
      <c r="H74" s="684"/>
    </row>
    <row r="75" spans="1:8" ht="14.85" customHeight="1">
      <c r="A75" s="684"/>
      <c r="B75" s="1360"/>
      <c r="C75" s="1362"/>
      <c r="D75" s="1362"/>
      <c r="E75" s="1287"/>
      <c r="F75" s="1365"/>
      <c r="G75" s="684"/>
      <c r="H75" s="684"/>
    </row>
    <row r="76" spans="1:8" ht="14.85" customHeight="1">
      <c r="A76" s="684"/>
      <c r="B76" s="1360"/>
      <c r="C76" s="1362"/>
      <c r="D76" s="1362"/>
      <c r="E76" s="1287"/>
      <c r="F76" s="1365"/>
      <c r="G76" s="684"/>
      <c r="H76" s="684"/>
    </row>
    <row r="77" spans="1:8" ht="14.85" customHeight="1">
      <c r="A77" s="684"/>
      <c r="B77" s="1360"/>
      <c r="C77" s="1362"/>
      <c r="D77" s="1362"/>
      <c r="E77" s="1287"/>
      <c r="F77" s="1365"/>
      <c r="G77" s="684"/>
      <c r="H77" s="684"/>
    </row>
    <row r="78" spans="1:8" ht="14.85" customHeight="1">
      <c r="A78" s="684"/>
      <c r="B78" s="1360"/>
      <c r="C78" s="1362"/>
      <c r="D78" s="1362"/>
      <c r="E78" s="1287"/>
      <c r="F78" s="1365"/>
      <c r="G78" s="684"/>
      <c r="H78" s="684"/>
    </row>
    <row r="79" spans="1:8" ht="14.85" customHeight="1">
      <c r="A79" s="684"/>
      <c r="B79" s="1360"/>
      <c r="C79" s="1362"/>
      <c r="D79" s="1362"/>
      <c r="E79" s="1287"/>
      <c r="F79" s="1365"/>
      <c r="G79" s="684"/>
      <c r="H79" s="684"/>
    </row>
    <row r="80" spans="1:8" ht="14.85" customHeight="1">
      <c r="A80" s="684"/>
      <c r="B80" s="1360"/>
      <c r="C80" s="1362"/>
      <c r="D80" s="1362"/>
      <c r="E80" s="1287"/>
      <c r="F80" s="1365"/>
      <c r="G80" s="684"/>
      <c r="H80" s="684"/>
    </row>
    <row r="81" spans="1:8" ht="14.85" customHeight="1">
      <c r="A81" s="684"/>
      <c r="B81" s="1360"/>
      <c r="C81" s="1362"/>
      <c r="D81" s="1362"/>
      <c r="E81" s="1287"/>
      <c r="F81" s="1365"/>
      <c r="G81" s="684"/>
      <c r="H81" s="684"/>
    </row>
    <row r="82" spans="1:8" ht="14.85" customHeight="1">
      <c r="A82" s="684"/>
      <c r="B82" s="1360"/>
      <c r="C82" s="1362"/>
      <c r="D82" s="1362"/>
      <c r="E82" s="1287"/>
      <c r="F82" s="1365"/>
      <c r="G82" s="684"/>
      <c r="H82" s="684"/>
    </row>
    <row r="83" spans="1:8" ht="14.85" customHeight="1">
      <c r="A83" s="684"/>
      <c r="B83" s="1360"/>
      <c r="C83" s="1362"/>
      <c r="D83" s="1362"/>
      <c r="E83" s="1287"/>
      <c r="F83" s="1365"/>
      <c r="G83" s="684"/>
      <c r="H83" s="684"/>
    </row>
    <row r="84" spans="1:8" ht="14.85" customHeight="1">
      <c r="A84" s="684"/>
      <c r="B84" s="1360"/>
      <c r="C84" s="1362"/>
      <c r="D84" s="1362"/>
      <c r="E84" s="1287"/>
      <c r="F84" s="1365"/>
      <c r="G84" s="684"/>
      <c r="H84" s="684"/>
    </row>
    <row r="85" spans="1:8" ht="14.85" customHeight="1">
      <c r="A85" s="684"/>
      <c r="B85" s="1360"/>
      <c r="C85" s="1362"/>
      <c r="D85" s="1362"/>
      <c r="E85" s="1287"/>
      <c r="F85" s="1365"/>
      <c r="G85" s="684"/>
      <c r="H85" s="684"/>
    </row>
    <row r="86" spans="1:8" ht="14.85" customHeight="1">
      <c r="A86" s="684"/>
      <c r="B86" s="1360"/>
      <c r="C86" s="1362"/>
      <c r="D86" s="1362"/>
      <c r="E86" s="1287"/>
      <c r="F86" s="1365"/>
      <c r="G86" s="684"/>
      <c r="H86" s="684"/>
    </row>
    <row r="87" spans="1:8" ht="14.85" customHeight="1">
      <c r="A87" s="684"/>
      <c r="B87" s="1360"/>
      <c r="C87" s="1362"/>
      <c r="D87" s="1362"/>
      <c r="E87" s="1287"/>
      <c r="F87" s="1365"/>
      <c r="G87" s="684"/>
      <c r="H87" s="684"/>
    </row>
    <row r="88" spans="1:8" ht="14.85" customHeight="1">
      <c r="A88" s="684"/>
      <c r="B88" s="1360"/>
      <c r="C88" s="1362"/>
      <c r="D88" s="1362"/>
      <c r="E88" s="1287"/>
      <c r="F88" s="1365"/>
      <c r="G88" s="684"/>
      <c r="H88" s="684"/>
    </row>
    <row r="89" spans="1:8" ht="14.85" customHeight="1">
      <c r="A89" s="684"/>
      <c r="B89" s="1360"/>
      <c r="C89" s="1362"/>
      <c r="D89" s="1362"/>
      <c r="E89" s="1287"/>
      <c r="F89" s="1365"/>
      <c r="G89" s="684"/>
      <c r="H89" s="684"/>
    </row>
    <row r="90" spans="1:8" ht="14.85" customHeight="1">
      <c r="A90" s="684"/>
      <c r="B90" s="1360"/>
      <c r="C90" s="1362"/>
      <c r="D90" s="1362"/>
      <c r="E90" s="1287"/>
      <c r="F90" s="1365"/>
      <c r="G90" s="684"/>
      <c r="H90" s="684"/>
    </row>
    <row r="91" spans="1:8" ht="14.85" customHeight="1">
      <c r="A91" s="684"/>
      <c r="B91" s="1360"/>
      <c r="C91" s="1362"/>
      <c r="D91" s="1362"/>
      <c r="E91" s="1287"/>
      <c r="F91" s="1365"/>
      <c r="G91" s="684"/>
      <c r="H91" s="684"/>
    </row>
    <row r="92" spans="1:8" ht="14.85" customHeight="1">
      <c r="A92" s="684"/>
      <c r="B92" s="1360"/>
      <c r="C92" s="1362"/>
      <c r="D92" s="1362"/>
      <c r="E92" s="1287"/>
      <c r="F92" s="1365"/>
      <c r="G92" s="684"/>
      <c r="H92" s="684"/>
    </row>
    <row r="93" spans="1:8" ht="14.85" customHeight="1">
      <c r="A93" s="684"/>
      <c r="B93" s="1360"/>
      <c r="C93" s="1362"/>
      <c r="D93" s="1362"/>
      <c r="E93" s="1287"/>
      <c r="F93" s="1365"/>
      <c r="G93" s="684"/>
      <c r="H93" s="684"/>
    </row>
    <row r="94" spans="1:8" ht="14.85" customHeight="1">
      <c r="A94" s="684"/>
      <c r="B94" s="1360"/>
      <c r="C94" s="1362"/>
      <c r="D94" s="1362"/>
      <c r="E94" s="1287"/>
      <c r="F94" s="1365"/>
      <c r="G94" s="684"/>
      <c r="H94" s="684"/>
    </row>
    <row r="95" spans="1:8" ht="14.85" customHeight="1">
      <c r="A95" s="684"/>
      <c r="B95" s="1360"/>
      <c r="C95" s="1362"/>
      <c r="D95" s="1362"/>
      <c r="E95" s="1287"/>
      <c r="F95" s="1365"/>
      <c r="G95" s="684"/>
      <c r="H95" s="684"/>
    </row>
    <row r="96" spans="1:8" ht="14.85" customHeight="1">
      <c r="A96" s="684"/>
      <c r="B96" s="1360"/>
      <c r="C96" s="1362"/>
      <c r="D96" s="1362"/>
      <c r="E96" s="1287"/>
      <c r="F96" s="1365"/>
      <c r="G96" s="684"/>
      <c r="H96" s="684"/>
    </row>
    <row r="97" spans="1:8" ht="14.85" customHeight="1">
      <c r="A97" s="684"/>
      <c r="B97" s="1360"/>
      <c r="C97" s="1362"/>
      <c r="D97" s="1362"/>
      <c r="E97" s="1287"/>
      <c r="F97" s="1365"/>
      <c r="G97" s="684"/>
      <c r="H97" s="684"/>
    </row>
    <row r="98" spans="1:8" ht="14.85" customHeight="1">
      <c r="A98" s="684"/>
      <c r="B98" s="1360"/>
      <c r="C98" s="1362"/>
      <c r="D98" s="1362"/>
      <c r="E98" s="1287"/>
      <c r="F98" s="1365"/>
      <c r="G98" s="684"/>
      <c r="H98" s="684"/>
    </row>
    <row r="99" spans="1:8" ht="14.85" customHeight="1">
      <c r="A99" s="684"/>
      <c r="B99" s="1360"/>
      <c r="C99" s="1362"/>
      <c r="D99" s="1362"/>
      <c r="E99" s="1287"/>
      <c r="F99" s="1365"/>
      <c r="G99" s="684"/>
      <c r="H99" s="684"/>
    </row>
    <row r="100" spans="1:8" ht="14.85" customHeight="1">
      <c r="A100" s="684"/>
      <c r="B100" s="1360"/>
      <c r="C100" s="1362"/>
      <c r="D100" s="1362"/>
      <c r="E100" s="1287"/>
      <c r="F100" s="1365"/>
      <c r="G100" s="684"/>
      <c r="H100" s="684"/>
    </row>
    <row r="101" spans="1:8" ht="14.85" customHeight="1">
      <c r="A101" s="684"/>
      <c r="B101" s="1360"/>
      <c r="C101" s="1362"/>
      <c r="D101" s="1362"/>
      <c r="E101" s="1287"/>
      <c r="F101" s="1365"/>
      <c r="G101" s="684"/>
      <c r="H101" s="684"/>
    </row>
    <row r="102" spans="1:8" ht="14.85" customHeight="1">
      <c r="A102" s="684"/>
      <c r="B102" s="1360"/>
      <c r="C102" s="1362"/>
      <c r="D102" s="1362"/>
      <c r="E102" s="1287"/>
      <c r="F102" s="1365"/>
      <c r="G102" s="684"/>
      <c r="H102" s="684"/>
    </row>
    <row r="103" spans="1:8" ht="14.85" customHeight="1">
      <c r="A103" s="684"/>
      <c r="B103" s="1360"/>
      <c r="C103" s="1362"/>
      <c r="D103" s="1362"/>
      <c r="E103" s="1287"/>
      <c r="F103" s="1365"/>
      <c r="G103" s="684"/>
      <c r="H103" s="684"/>
    </row>
    <row r="104" spans="1:8" ht="14.85" customHeight="1">
      <c r="A104" s="684"/>
      <c r="B104" s="1360"/>
      <c r="C104" s="1362"/>
      <c r="D104" s="1362"/>
      <c r="E104" s="1287"/>
      <c r="F104" s="1365"/>
      <c r="G104" s="684"/>
      <c r="H104" s="684"/>
    </row>
    <row r="105" spans="1:8" ht="14.85" customHeight="1">
      <c r="A105" s="684"/>
      <c r="B105" s="1360"/>
      <c r="C105" s="1362"/>
      <c r="D105" s="1362"/>
      <c r="E105" s="1287"/>
      <c r="F105" s="1365"/>
      <c r="G105" s="684"/>
      <c r="H105" s="684"/>
    </row>
    <row r="106" spans="1:8" ht="14.85" customHeight="1">
      <c r="A106" s="684"/>
      <c r="B106" s="1360"/>
      <c r="C106" s="1362"/>
      <c r="D106" s="1362"/>
      <c r="E106" s="1287"/>
      <c r="F106" s="1365"/>
      <c r="G106" s="684"/>
      <c r="H106" s="684"/>
    </row>
    <row r="107" spans="1:8" ht="14.85" customHeight="1">
      <c r="A107" s="684"/>
      <c r="B107" s="1360"/>
      <c r="C107" s="1362"/>
      <c r="D107" s="1362"/>
      <c r="E107" s="1287"/>
      <c r="F107" s="1365"/>
      <c r="G107" s="684"/>
      <c r="H107" s="684"/>
    </row>
    <row r="108" spans="1:8" ht="14.85" customHeight="1">
      <c r="A108" s="684"/>
      <c r="B108" s="1360"/>
      <c r="C108" s="1362"/>
      <c r="D108" s="1362"/>
      <c r="E108" s="1287"/>
      <c r="F108" s="1365"/>
      <c r="G108" s="684"/>
      <c r="H108" s="684"/>
    </row>
    <row r="109" spans="1:8" ht="14.85" customHeight="1">
      <c r="A109" s="684"/>
      <c r="B109" s="1360"/>
      <c r="C109" s="1362"/>
      <c r="D109" s="1362"/>
      <c r="E109" s="1287"/>
      <c r="F109" s="1365"/>
      <c r="G109" s="684"/>
      <c r="H109" s="684"/>
    </row>
    <row r="110" spans="1:8" ht="14.85" customHeight="1">
      <c r="A110" s="684"/>
      <c r="B110" s="1352" t="s">
        <v>10</v>
      </c>
      <c r="C110" s="1354">
        <v>44028</v>
      </c>
      <c r="D110" s="1356" t="s">
        <v>6</v>
      </c>
      <c r="E110" s="1286"/>
      <c r="F110" s="1357" t="s">
        <v>11</v>
      </c>
      <c r="G110" s="684"/>
      <c r="H110" s="684"/>
    </row>
    <row r="111" spans="1:8" ht="14.85" customHeight="1">
      <c r="A111" s="684"/>
      <c r="B111" s="1353"/>
      <c r="C111" s="1377"/>
      <c r="D111" s="1355"/>
      <c r="E111" s="1285"/>
      <c r="F111" s="1374"/>
      <c r="G111" s="684"/>
      <c r="H111" s="684"/>
    </row>
    <row r="112" spans="1:8" ht="14.85" customHeight="1">
      <c r="A112" s="684"/>
      <c r="B112" s="1353"/>
      <c r="C112" s="1377"/>
      <c r="D112" s="1355"/>
      <c r="E112" s="1285"/>
      <c r="F112" s="1374"/>
      <c r="G112" s="684"/>
      <c r="H112" s="684"/>
    </row>
    <row r="113" spans="1:8" ht="14.85" customHeight="1">
      <c r="A113" s="684"/>
      <c r="B113" s="1353"/>
      <c r="C113" s="1377"/>
      <c r="D113" s="1355"/>
      <c r="E113" s="1285"/>
      <c r="F113" s="1374"/>
      <c r="G113" s="684"/>
      <c r="H113" s="684"/>
    </row>
    <row r="114" spans="1:8" ht="14.85" customHeight="1">
      <c r="A114" s="684"/>
      <c r="B114" s="1353"/>
      <c r="C114" s="1377"/>
      <c r="D114" s="1355"/>
      <c r="E114" s="1285"/>
      <c r="F114" s="1374"/>
      <c r="G114" s="684"/>
      <c r="H114" s="684"/>
    </row>
    <row r="115" spans="1:8" ht="14.85" customHeight="1">
      <c r="A115" s="684"/>
      <c r="B115" s="1353"/>
      <c r="C115" s="1377"/>
      <c r="D115" s="1355"/>
      <c r="E115" s="1285"/>
      <c r="F115" s="1374"/>
      <c r="G115" s="684"/>
      <c r="H115" s="684"/>
    </row>
    <row r="116" spans="1:8" ht="14.85" customHeight="1">
      <c r="A116" s="684"/>
      <c r="B116" s="1376"/>
      <c r="C116" s="1378"/>
      <c r="D116" s="1378"/>
      <c r="E116" s="1285"/>
      <c r="F116" s="1375"/>
      <c r="G116" s="684"/>
      <c r="H116" s="684"/>
    </row>
    <row r="117" spans="1:8" ht="16.5">
      <c r="A117" s="684"/>
      <c r="B117" s="1370" t="s">
        <v>12</v>
      </c>
      <c r="C117" s="1371">
        <v>44060</v>
      </c>
      <c r="D117" s="1372" t="s">
        <v>6</v>
      </c>
      <c r="E117" s="686"/>
      <c r="F117" s="1373" t="s">
        <v>13</v>
      </c>
      <c r="G117" s="684"/>
      <c r="H117" s="684"/>
    </row>
    <row r="118" spans="1:8" ht="16.5">
      <c r="A118" s="684"/>
      <c r="B118" s="1370"/>
      <c r="C118" s="1371"/>
      <c r="D118" s="1372"/>
      <c r="E118" s="687"/>
      <c r="F118" s="1373"/>
      <c r="G118" s="684"/>
      <c r="H118" s="684"/>
    </row>
    <row r="119" spans="1:8" ht="16.5">
      <c r="A119" s="684"/>
      <c r="B119" s="1370"/>
      <c r="C119" s="1371"/>
      <c r="D119" s="1372"/>
      <c r="E119" s="687"/>
      <c r="F119" s="1373"/>
      <c r="G119" s="684"/>
      <c r="H119" s="684"/>
    </row>
    <row r="120" spans="1:8" ht="16.5">
      <c r="A120" s="684"/>
      <c r="B120" s="1370"/>
      <c r="C120" s="1371"/>
      <c r="D120" s="1372"/>
      <c r="E120" s="687"/>
      <c r="F120" s="1373"/>
      <c r="G120" s="684"/>
      <c r="H120" s="684"/>
    </row>
    <row r="121" spans="1:8" ht="16.5">
      <c r="A121" s="684"/>
      <c r="B121" s="1370"/>
      <c r="C121" s="1371"/>
      <c r="D121" s="1372"/>
      <c r="E121" s="687"/>
      <c r="F121" s="1373"/>
      <c r="G121" s="684"/>
      <c r="H121" s="684"/>
    </row>
    <row r="122" spans="1:8" ht="16.5">
      <c r="A122" s="684"/>
      <c r="B122" s="1370"/>
      <c r="C122" s="1371"/>
      <c r="D122" s="1372"/>
      <c r="E122" s="687"/>
      <c r="F122" s="1373"/>
      <c r="G122" s="684"/>
      <c r="H122" s="684"/>
    </row>
    <row r="123" spans="1:8" ht="16.5">
      <c r="A123" s="684"/>
      <c r="B123" s="1370"/>
      <c r="C123" s="1371"/>
      <c r="D123" s="1372"/>
      <c r="E123" s="687"/>
      <c r="F123" s="1373"/>
      <c r="G123" s="684"/>
      <c r="H123" s="684"/>
    </row>
    <row r="124" spans="1:8" ht="16.5">
      <c r="A124" s="684"/>
      <c r="B124" s="1366" t="s">
        <v>14</v>
      </c>
      <c r="C124" s="1367">
        <v>44067</v>
      </c>
      <c r="D124" s="1368" t="s">
        <v>6</v>
      </c>
      <c r="E124" s="688"/>
      <c r="F124" s="1369" t="s">
        <v>15</v>
      </c>
      <c r="G124" s="684"/>
      <c r="H124" s="684"/>
    </row>
    <row r="125" spans="1:8" ht="16.5">
      <c r="A125" s="684"/>
      <c r="B125" s="1366"/>
      <c r="C125" s="1367"/>
      <c r="D125" s="1368"/>
      <c r="E125" s="689"/>
      <c r="F125" s="1369"/>
      <c r="G125" s="684"/>
      <c r="H125" s="684"/>
    </row>
    <row r="126" spans="1:8" ht="16.5">
      <c r="A126" s="684"/>
      <c r="B126" s="1366"/>
      <c r="C126" s="1367"/>
      <c r="D126" s="1368"/>
      <c r="E126" s="689"/>
      <c r="F126" s="1369"/>
      <c r="G126" s="684"/>
      <c r="H126" s="684"/>
    </row>
    <row r="127" spans="1:8" ht="16.5">
      <c r="A127" s="684"/>
      <c r="B127" s="1366"/>
      <c r="C127" s="1367"/>
      <c r="D127" s="1368"/>
      <c r="E127" s="689"/>
      <c r="F127" s="1369"/>
      <c r="G127" s="684"/>
      <c r="H127" s="684"/>
    </row>
    <row r="128" spans="1:8" ht="16.5">
      <c r="A128" s="684"/>
      <c r="B128" s="1366"/>
      <c r="C128" s="1367"/>
      <c r="D128" s="1368"/>
      <c r="E128" s="689"/>
      <c r="F128" s="1369"/>
      <c r="G128" s="684"/>
      <c r="H128" s="684"/>
    </row>
    <row r="129" spans="1:8" ht="16.5">
      <c r="A129" s="684"/>
      <c r="B129" s="1366"/>
      <c r="C129" s="1367"/>
      <c r="D129" s="1368"/>
      <c r="E129" s="689"/>
      <c r="F129" s="1369"/>
      <c r="G129" s="684"/>
      <c r="H129" s="684"/>
    </row>
    <row r="130" spans="1:8" ht="16.5">
      <c r="A130" s="684"/>
      <c r="B130" s="1366"/>
      <c r="C130" s="1367"/>
      <c r="D130" s="1368"/>
      <c r="E130" s="689"/>
      <c r="F130" s="1369"/>
      <c r="G130" s="684"/>
      <c r="H130" s="684"/>
    </row>
    <row r="131" spans="1:8" ht="16.5">
      <c r="A131" s="684"/>
      <c r="B131" s="1370" t="s">
        <v>16</v>
      </c>
      <c r="C131" s="1371">
        <v>44078</v>
      </c>
      <c r="D131" s="1372" t="s">
        <v>6</v>
      </c>
      <c r="E131" s="686"/>
      <c r="F131" s="1373" t="s">
        <v>17</v>
      </c>
      <c r="G131" s="684"/>
      <c r="H131" s="684"/>
    </row>
    <row r="132" spans="1:8" ht="16.5">
      <c r="A132" s="684"/>
      <c r="B132" s="1370"/>
      <c r="C132" s="1371"/>
      <c r="D132" s="1372"/>
      <c r="E132" s="687"/>
      <c r="F132" s="1373"/>
      <c r="G132" s="684"/>
      <c r="H132" s="684"/>
    </row>
    <row r="133" spans="1:8" ht="16.5">
      <c r="A133" s="684"/>
      <c r="B133" s="1370"/>
      <c r="C133" s="1371"/>
      <c r="D133" s="1372"/>
      <c r="E133" s="687"/>
      <c r="F133" s="1373"/>
      <c r="G133" s="684"/>
      <c r="H133" s="684"/>
    </row>
    <row r="134" spans="1:8" ht="16.5">
      <c r="A134" s="684"/>
      <c r="B134" s="1370"/>
      <c r="C134" s="1371"/>
      <c r="D134" s="1372"/>
      <c r="E134" s="687"/>
      <c r="F134" s="1373"/>
      <c r="G134" s="684"/>
      <c r="H134" s="684"/>
    </row>
    <row r="135" spans="1:8" ht="16.5">
      <c r="A135" s="684"/>
      <c r="B135" s="1370"/>
      <c r="C135" s="1371"/>
      <c r="D135" s="1372"/>
      <c r="E135" s="687"/>
      <c r="F135" s="1373"/>
      <c r="G135" s="684"/>
      <c r="H135" s="684"/>
    </row>
    <row r="136" spans="1:8" ht="16.5">
      <c r="A136" s="684"/>
      <c r="B136" s="1370"/>
      <c r="C136" s="1371"/>
      <c r="D136" s="1372"/>
      <c r="E136" s="687"/>
      <c r="F136" s="1373"/>
      <c r="G136" s="684"/>
      <c r="H136" s="684"/>
    </row>
    <row r="137" spans="1:8" ht="16.5">
      <c r="A137" s="684"/>
      <c r="B137" s="1370"/>
      <c r="C137" s="1371"/>
      <c r="D137" s="1372"/>
      <c r="E137" s="687"/>
      <c r="F137" s="1373"/>
      <c r="G137" s="684"/>
      <c r="H137" s="684"/>
    </row>
    <row r="138" spans="1:8" ht="16.5">
      <c r="A138" s="684"/>
      <c r="B138" s="1370"/>
      <c r="C138" s="1371"/>
      <c r="D138" s="1372"/>
      <c r="E138" s="687"/>
      <c r="F138" s="1373"/>
      <c r="G138" s="684"/>
      <c r="H138" s="684"/>
    </row>
    <row r="139" spans="1:8" ht="16.5">
      <c r="A139" s="684"/>
      <c r="B139" s="1370"/>
      <c r="C139" s="1371"/>
      <c r="D139" s="1372"/>
      <c r="E139" s="687"/>
      <c r="F139" s="1373"/>
      <c r="G139" s="684"/>
      <c r="H139" s="684"/>
    </row>
    <row r="140" spans="1:8" ht="16.5">
      <c r="A140" s="684"/>
      <c r="B140" s="1366" t="s">
        <v>18</v>
      </c>
      <c r="C140" s="1367">
        <v>44097</v>
      </c>
      <c r="D140" s="1368" t="s">
        <v>6</v>
      </c>
      <c r="E140" s="688"/>
      <c r="F140" s="1369" t="s">
        <v>19</v>
      </c>
      <c r="G140" s="684"/>
      <c r="H140" s="684"/>
    </row>
    <row r="141" spans="1:8" ht="16.5">
      <c r="A141" s="684"/>
      <c r="B141" s="1366"/>
      <c r="C141" s="1367"/>
      <c r="D141" s="1368"/>
      <c r="E141" s="689"/>
      <c r="F141" s="1369"/>
      <c r="G141" s="684"/>
      <c r="H141" s="684"/>
    </row>
    <row r="142" spans="1:8" ht="16.5">
      <c r="A142" s="684"/>
      <c r="B142" s="1366"/>
      <c r="C142" s="1367"/>
      <c r="D142" s="1368"/>
      <c r="E142" s="689"/>
      <c r="F142" s="1369"/>
      <c r="G142" s="684"/>
      <c r="H142" s="684"/>
    </row>
    <row r="143" spans="1:8" ht="16.5">
      <c r="A143" s="684"/>
      <c r="B143" s="1366"/>
      <c r="C143" s="1367"/>
      <c r="D143" s="1368"/>
      <c r="E143" s="689"/>
      <c r="F143" s="1369"/>
      <c r="G143" s="684"/>
      <c r="H143" s="684"/>
    </row>
    <row r="144" spans="1:8" ht="16.5">
      <c r="A144" s="684"/>
      <c r="B144" s="1366"/>
      <c r="C144" s="1367"/>
      <c r="D144" s="1368"/>
      <c r="E144" s="689"/>
      <c r="F144" s="1369"/>
      <c r="G144" s="684"/>
      <c r="H144" s="684"/>
    </row>
    <row r="145" spans="1:8" ht="16.5">
      <c r="A145" s="684"/>
      <c r="B145" s="1366"/>
      <c r="C145" s="1367"/>
      <c r="D145" s="1368"/>
      <c r="E145" s="689"/>
      <c r="F145" s="1369"/>
      <c r="G145" s="684"/>
      <c r="H145" s="684"/>
    </row>
    <row r="146" spans="1:8" ht="16.5">
      <c r="A146" s="684"/>
      <c r="B146" s="1366"/>
      <c r="C146" s="1367"/>
      <c r="D146" s="1368"/>
      <c r="E146" s="689"/>
      <c r="F146" s="1369"/>
      <c r="G146" s="684"/>
      <c r="H146" s="684"/>
    </row>
    <row r="147" spans="1:8" ht="16.5">
      <c r="A147" s="684"/>
      <c r="B147" s="1366"/>
      <c r="C147" s="1367"/>
      <c r="D147" s="1368"/>
      <c r="E147" s="689"/>
      <c r="F147" s="1369"/>
      <c r="G147" s="684"/>
      <c r="H147" s="684"/>
    </row>
    <row r="148" spans="1:8" ht="16.5">
      <c r="A148" s="684"/>
      <c r="B148" s="1366"/>
      <c r="C148" s="1367"/>
      <c r="D148" s="1368"/>
      <c r="E148" s="689"/>
      <c r="F148" s="1369"/>
      <c r="G148" s="684"/>
      <c r="H148" s="684"/>
    </row>
    <row r="149" spans="1:8" ht="16.5">
      <c r="A149" s="684"/>
      <c r="B149" s="1366"/>
      <c r="C149" s="1367"/>
      <c r="D149" s="1368"/>
      <c r="E149" s="689"/>
      <c r="F149" s="1369"/>
      <c r="G149" s="684"/>
      <c r="H149" s="684"/>
    </row>
    <row r="150" spans="1:8" ht="16.5">
      <c r="A150" s="684"/>
      <c r="B150" s="1352"/>
      <c r="C150" s="1354"/>
      <c r="D150" s="1356"/>
      <c r="E150" s="689"/>
      <c r="F150" s="1390"/>
      <c r="G150" s="684"/>
      <c r="H150" s="684"/>
    </row>
    <row r="151" spans="1:8" ht="15" customHeight="1">
      <c r="A151" s="684"/>
      <c r="B151" s="1338" t="s">
        <v>20</v>
      </c>
      <c r="C151" s="1382">
        <v>44127</v>
      </c>
      <c r="D151" s="1383" t="s">
        <v>6</v>
      </c>
      <c r="E151" s="1339"/>
      <c r="F151" s="1342" t="s">
        <v>21</v>
      </c>
      <c r="G151" s="684"/>
      <c r="H151" s="684"/>
    </row>
    <row r="152" spans="1:8" ht="15" customHeight="1">
      <c r="A152" s="684"/>
      <c r="B152" s="1338"/>
      <c r="C152" s="1382"/>
      <c r="D152" s="1383"/>
      <c r="E152" s="1340"/>
      <c r="F152" s="1342"/>
      <c r="G152" s="684"/>
      <c r="H152" s="684"/>
    </row>
    <row r="153" spans="1:8" ht="15" customHeight="1">
      <c r="A153" s="684"/>
      <c r="B153" s="1338"/>
      <c r="C153" s="1382"/>
      <c r="D153" s="1383"/>
      <c r="E153" s="1340"/>
      <c r="F153" s="1342"/>
      <c r="G153" s="684"/>
      <c r="H153" s="684"/>
    </row>
    <row r="154" spans="1:8" ht="15" customHeight="1">
      <c r="A154" s="684"/>
      <c r="B154" s="1338"/>
      <c r="C154" s="1382"/>
      <c r="D154" s="1383"/>
      <c r="E154" s="1340"/>
      <c r="F154" s="1342"/>
      <c r="G154" s="684"/>
      <c r="H154" s="684"/>
    </row>
    <row r="155" spans="1:8" ht="15" customHeight="1">
      <c r="A155" s="684"/>
      <c r="B155" s="1338"/>
      <c r="C155" s="1382"/>
      <c r="D155" s="1383"/>
      <c r="E155" s="1340"/>
      <c r="F155" s="1342"/>
      <c r="G155" s="684"/>
      <c r="H155" s="684"/>
    </row>
    <row r="156" spans="1:8" ht="15" customHeight="1">
      <c r="A156" s="684"/>
      <c r="B156" s="1338"/>
      <c r="C156" s="1382"/>
      <c r="D156" s="1383"/>
      <c r="E156" s="1340"/>
      <c r="F156" s="1342"/>
      <c r="G156" s="684"/>
      <c r="H156" s="684"/>
    </row>
    <row r="157" spans="1:8" ht="15" customHeight="1">
      <c r="A157" s="684"/>
      <c r="B157" s="1338"/>
      <c r="C157" s="1382"/>
      <c r="D157" s="1383"/>
      <c r="E157" s="1340"/>
      <c r="F157" s="1342"/>
      <c r="G157" s="684"/>
      <c r="H157" s="684"/>
    </row>
    <row r="158" spans="1:8" ht="15" customHeight="1">
      <c r="A158" s="684"/>
      <c r="B158" s="1338"/>
      <c r="C158" s="1382"/>
      <c r="D158" s="1383"/>
      <c r="E158" s="1340"/>
      <c r="F158" s="1342"/>
      <c r="G158" s="684"/>
      <c r="H158" s="684"/>
    </row>
    <row r="159" spans="1:8" ht="15" customHeight="1">
      <c r="A159" s="684"/>
      <c r="B159" s="1338"/>
      <c r="C159" s="1382"/>
      <c r="D159" s="1383"/>
      <c r="E159" s="1341"/>
      <c r="F159" s="1342"/>
      <c r="G159" s="684"/>
      <c r="H159" s="684"/>
    </row>
    <row r="160" spans="1:8" ht="16.5">
      <c r="A160" s="684"/>
      <c r="B160" s="1376" t="s">
        <v>22</v>
      </c>
      <c r="C160" s="1384">
        <v>44165</v>
      </c>
      <c r="D160" s="1378" t="s">
        <v>6</v>
      </c>
      <c r="E160" s="689"/>
      <c r="F160" s="1385" t="s">
        <v>23</v>
      </c>
      <c r="G160" s="684"/>
      <c r="H160" s="684"/>
    </row>
    <row r="161" spans="1:8" ht="16.5">
      <c r="A161" s="684"/>
      <c r="B161" s="1366"/>
      <c r="C161" s="1367"/>
      <c r="D161" s="1368"/>
      <c r="E161" s="689"/>
      <c r="F161" s="1369"/>
      <c r="G161" s="684"/>
      <c r="H161" s="684"/>
    </row>
    <row r="162" spans="1:8" ht="16.5">
      <c r="A162" s="684"/>
      <c r="B162" s="1366"/>
      <c r="C162" s="1367"/>
      <c r="D162" s="1368"/>
      <c r="E162" s="689"/>
      <c r="F162" s="1369"/>
      <c r="G162" s="684"/>
      <c r="H162" s="684"/>
    </row>
    <row r="163" spans="1:8" ht="16.5">
      <c r="A163" s="684"/>
      <c r="B163" s="1366"/>
      <c r="C163" s="1367"/>
      <c r="D163" s="1368"/>
      <c r="E163" s="689"/>
      <c r="F163" s="1369"/>
      <c r="G163" s="684"/>
      <c r="H163" s="684"/>
    </row>
    <row r="164" spans="1:8" ht="16.5">
      <c r="A164" s="684"/>
      <c r="B164" s="1366"/>
      <c r="C164" s="1367"/>
      <c r="D164" s="1368"/>
      <c r="E164" s="689"/>
      <c r="F164" s="1369"/>
      <c r="G164" s="684"/>
      <c r="H164" s="684"/>
    </row>
    <row r="165" spans="1:8" ht="16.5">
      <c r="A165" s="684"/>
      <c r="B165" s="1366"/>
      <c r="C165" s="1367"/>
      <c r="D165" s="1368"/>
      <c r="E165" s="689"/>
      <c r="F165" s="1369"/>
      <c r="G165" s="684"/>
      <c r="H165" s="684"/>
    </row>
    <row r="166" spans="1:8" ht="16.5">
      <c r="A166" s="684"/>
      <c r="B166" s="1366"/>
      <c r="C166" s="1367"/>
      <c r="D166" s="1368"/>
      <c r="E166" s="689"/>
      <c r="F166" s="1369"/>
      <c r="G166" s="684"/>
      <c r="H166" s="684"/>
    </row>
    <row r="167" spans="1:8" ht="16.5">
      <c r="A167" s="684"/>
      <c r="B167" s="1366"/>
      <c r="C167" s="1367"/>
      <c r="D167" s="1368"/>
      <c r="E167" s="689"/>
      <c r="F167" s="1369"/>
      <c r="G167" s="684"/>
      <c r="H167" s="684"/>
    </row>
    <row r="168" spans="1:8" ht="16.5">
      <c r="A168" s="684"/>
      <c r="B168" s="1366"/>
      <c r="C168" s="1367"/>
      <c r="D168" s="1368"/>
      <c r="E168" s="689"/>
      <c r="F168" s="1369"/>
      <c r="G168" s="684"/>
      <c r="H168" s="684"/>
    </row>
    <row r="169" spans="1:8" ht="16.5">
      <c r="A169" s="684"/>
      <c r="B169" s="1366"/>
      <c r="C169" s="1367"/>
      <c r="D169" s="1368"/>
      <c r="E169" s="689"/>
      <c r="F169" s="1369"/>
      <c r="G169" s="684"/>
      <c r="H169" s="684"/>
    </row>
    <row r="170" spans="1:8" ht="16.5">
      <c r="A170" s="684"/>
      <c r="B170" s="1366"/>
      <c r="C170" s="1367"/>
      <c r="D170" s="1368"/>
      <c r="E170" s="689"/>
      <c r="F170" s="1369"/>
      <c r="G170" s="684"/>
      <c r="H170" s="684"/>
    </row>
    <row r="171" spans="1:8" ht="16.5">
      <c r="A171" s="684"/>
      <c r="B171" s="1366"/>
      <c r="C171" s="1367"/>
      <c r="D171" s="1368"/>
      <c r="E171" s="689"/>
      <c r="F171" s="1369"/>
      <c r="G171" s="684"/>
      <c r="H171" s="684"/>
    </row>
    <row r="172" spans="1:8" ht="16.5">
      <c r="A172" s="684"/>
      <c r="B172" s="1366"/>
      <c r="C172" s="1367"/>
      <c r="D172" s="1368"/>
      <c r="E172" s="689"/>
      <c r="F172" s="1369"/>
      <c r="G172" s="684"/>
      <c r="H172" s="684"/>
    </row>
    <row r="173" spans="1:8" ht="16.5">
      <c r="A173" s="684"/>
      <c r="B173" s="1366"/>
      <c r="C173" s="1367"/>
      <c r="D173" s="1368"/>
      <c r="E173" s="689"/>
      <c r="F173" s="1369"/>
      <c r="G173" s="684"/>
      <c r="H173" s="684"/>
    </row>
    <row r="174" spans="1:8" ht="16.5">
      <c r="A174" s="684"/>
      <c r="B174" s="1366"/>
      <c r="C174" s="1367"/>
      <c r="D174" s="1368"/>
      <c r="E174" s="689"/>
      <c r="F174" s="1369"/>
      <c r="G174" s="684"/>
      <c r="H174" s="684"/>
    </row>
    <row r="175" spans="1:8" ht="16.5">
      <c r="A175" s="684"/>
      <c r="B175" s="1366"/>
      <c r="C175" s="1367"/>
      <c r="D175" s="1368"/>
      <c r="E175" s="689"/>
      <c r="F175" s="1369"/>
      <c r="G175" s="684"/>
      <c r="H175" s="684"/>
    </row>
    <row r="176" spans="1:8" ht="16.5">
      <c r="A176" s="684"/>
      <c r="B176" s="1366"/>
      <c r="C176" s="1367"/>
      <c r="D176" s="1368"/>
      <c r="E176" s="689"/>
      <c r="F176" s="1369"/>
      <c r="G176" s="684"/>
      <c r="H176" s="684"/>
    </row>
    <row r="177" spans="1:8" ht="16.5">
      <c r="A177" s="684"/>
      <c r="B177" s="1366"/>
      <c r="C177" s="1367"/>
      <c r="D177" s="1368"/>
      <c r="E177" s="689"/>
      <c r="F177" s="1369"/>
      <c r="G177" s="684"/>
      <c r="H177" s="684"/>
    </row>
    <row r="178" spans="1:8" ht="16.5">
      <c r="A178" s="684"/>
      <c r="B178" s="1366"/>
      <c r="C178" s="1367"/>
      <c r="D178" s="1368"/>
      <c r="E178" s="689"/>
      <c r="F178" s="1369"/>
      <c r="G178" s="684"/>
      <c r="H178" s="684"/>
    </row>
    <row r="179" spans="1:8" ht="16.5">
      <c r="A179" s="684"/>
      <c r="B179" s="1366"/>
      <c r="C179" s="1367"/>
      <c r="D179" s="1368"/>
      <c r="E179" s="689"/>
      <c r="F179" s="1369"/>
      <c r="G179" s="684"/>
      <c r="H179" s="684"/>
    </row>
    <row r="180" spans="1:8" ht="16.5">
      <c r="A180" s="684"/>
      <c r="B180" s="1366"/>
      <c r="C180" s="1367"/>
      <c r="D180" s="1368"/>
      <c r="E180" s="689"/>
      <c r="F180" s="1369"/>
      <c r="G180" s="684"/>
      <c r="H180" s="684"/>
    </row>
    <row r="181" spans="1:8" ht="16.5">
      <c r="A181" s="684"/>
      <c r="B181" s="1366"/>
      <c r="C181" s="1367"/>
      <c r="D181" s="1368"/>
      <c r="E181" s="689"/>
      <c r="F181" s="1369"/>
      <c r="G181" s="684"/>
      <c r="H181" s="684"/>
    </row>
    <row r="182" spans="1:8" ht="16.5">
      <c r="A182" s="684"/>
      <c r="B182" s="1366"/>
      <c r="C182" s="1367"/>
      <c r="D182" s="1368"/>
      <c r="E182" s="689"/>
      <c r="F182" s="1369"/>
      <c r="G182" s="684"/>
      <c r="H182" s="684"/>
    </row>
    <row r="183" spans="1:8" ht="16.5">
      <c r="A183" s="684"/>
      <c r="B183" s="1366"/>
      <c r="C183" s="1367"/>
      <c r="D183" s="1368"/>
      <c r="E183" s="689"/>
      <c r="F183" s="1369"/>
      <c r="G183" s="684"/>
      <c r="H183" s="684"/>
    </row>
    <row r="184" spans="1:8" ht="16.5">
      <c r="A184" s="684"/>
      <c r="B184" s="1366"/>
      <c r="C184" s="1367"/>
      <c r="D184" s="1368"/>
      <c r="E184" s="689"/>
      <c r="F184" s="1369"/>
      <c r="G184" s="684"/>
      <c r="H184" s="684"/>
    </row>
    <row r="185" spans="1:8" ht="16.5">
      <c r="A185" s="684"/>
      <c r="B185" s="1366"/>
      <c r="C185" s="1367"/>
      <c r="D185" s="1368"/>
      <c r="E185" s="689"/>
      <c r="F185" s="1369"/>
      <c r="G185" s="684"/>
      <c r="H185" s="684"/>
    </row>
    <row r="186" spans="1:8" ht="16.5">
      <c r="A186" s="684"/>
      <c r="B186" s="1366"/>
      <c r="C186" s="1367"/>
      <c r="D186" s="1368"/>
      <c r="E186" s="689"/>
      <c r="F186" s="1369"/>
      <c r="G186" s="684"/>
      <c r="H186" s="684"/>
    </row>
    <row r="187" spans="1:8" ht="16.5">
      <c r="A187" s="684"/>
      <c r="B187" s="1366"/>
      <c r="C187" s="1367"/>
      <c r="D187" s="1368"/>
      <c r="E187" s="689"/>
      <c r="F187" s="1369"/>
      <c r="G187" s="684"/>
      <c r="H187" s="684"/>
    </row>
    <row r="188" spans="1:8" ht="16.5">
      <c r="A188" s="684"/>
      <c r="B188" s="1370" t="s">
        <v>24</v>
      </c>
      <c r="C188" s="1371">
        <v>43836</v>
      </c>
      <c r="D188" s="1386" t="s">
        <v>6</v>
      </c>
      <c r="E188" s="1387">
        <v>1</v>
      </c>
      <c r="F188" s="690" t="s">
        <v>25</v>
      </c>
      <c r="G188" s="684"/>
      <c r="H188" s="684"/>
    </row>
    <row r="189" spans="1:8" ht="16.5">
      <c r="A189" s="684"/>
      <c r="B189" s="1370"/>
      <c r="C189" s="1371"/>
      <c r="D189" s="1386"/>
      <c r="E189" s="1388"/>
      <c r="F189" s="690" t="s">
        <v>26</v>
      </c>
      <c r="G189" s="684"/>
      <c r="H189" s="684"/>
    </row>
    <row r="190" spans="1:8" ht="16.5">
      <c r="A190" s="684"/>
      <c r="B190" s="1370"/>
      <c r="C190" s="1371"/>
      <c r="D190" s="1386"/>
      <c r="E190" s="1388"/>
      <c r="F190" s="690" t="s">
        <v>27</v>
      </c>
      <c r="G190" s="684"/>
      <c r="H190" s="684"/>
    </row>
    <row r="191" spans="1:8" ht="16.5">
      <c r="A191" s="684"/>
      <c r="B191" s="1370"/>
      <c r="C191" s="1371"/>
      <c r="D191" s="1386"/>
      <c r="E191" s="1388"/>
      <c r="F191" s="690" t="s">
        <v>28</v>
      </c>
      <c r="G191" s="684"/>
      <c r="H191" s="684"/>
    </row>
    <row r="192" spans="1:8" ht="16.5">
      <c r="A192" s="684"/>
      <c r="B192" s="1370"/>
      <c r="C192" s="1371"/>
      <c r="D192" s="1386"/>
      <c r="E192" s="1389"/>
      <c r="F192" s="690" t="s">
        <v>29</v>
      </c>
      <c r="G192" s="684"/>
      <c r="H192" s="684"/>
    </row>
    <row r="193" spans="1:8" ht="16.5">
      <c r="A193" s="684"/>
      <c r="B193" s="1370"/>
      <c r="C193" s="1371"/>
      <c r="D193" s="1372"/>
      <c r="E193" s="691">
        <v>2</v>
      </c>
      <c r="F193" s="691" t="s">
        <v>30</v>
      </c>
      <c r="G193" s="684"/>
      <c r="H193" s="684"/>
    </row>
    <row r="194" spans="1:8" ht="16.5">
      <c r="A194" s="684"/>
      <c r="B194" s="1370"/>
      <c r="C194" s="1371"/>
      <c r="D194" s="1372"/>
      <c r="E194" s="691"/>
      <c r="F194" s="691" t="s">
        <v>31</v>
      </c>
      <c r="G194" s="684"/>
      <c r="H194" s="684"/>
    </row>
    <row r="195" spans="1:8" ht="16.5">
      <c r="A195" s="684"/>
      <c r="B195" s="1370"/>
      <c r="C195" s="1371"/>
      <c r="D195" s="1372"/>
      <c r="E195" s="691">
        <v>3</v>
      </c>
      <c r="F195" s="691" t="s">
        <v>32</v>
      </c>
      <c r="G195" s="684"/>
      <c r="H195" s="684"/>
    </row>
    <row r="196" spans="1:8" ht="16.5">
      <c r="A196" s="684"/>
      <c r="B196" s="1370"/>
      <c r="C196" s="1371"/>
      <c r="D196" s="1372"/>
      <c r="E196" s="691"/>
      <c r="F196" s="691" t="s">
        <v>33</v>
      </c>
      <c r="G196" s="684"/>
      <c r="H196" s="684"/>
    </row>
    <row r="197" spans="1:8" ht="16.5">
      <c r="A197" s="684"/>
      <c r="B197" s="1370"/>
      <c r="C197" s="1371"/>
      <c r="D197" s="1372"/>
      <c r="E197" s="691">
        <v>4</v>
      </c>
      <c r="F197" s="691" t="s">
        <v>34</v>
      </c>
      <c r="G197" s="684"/>
      <c r="H197" s="684"/>
    </row>
    <row r="198" spans="1:8" ht="16.5">
      <c r="A198" s="684"/>
      <c r="B198" s="1370"/>
      <c r="C198" s="1371"/>
      <c r="D198" s="1372"/>
      <c r="E198" s="691"/>
      <c r="F198" s="691" t="s">
        <v>35</v>
      </c>
      <c r="G198" s="684"/>
      <c r="H198" s="684"/>
    </row>
    <row r="199" spans="1:8" ht="16.5">
      <c r="A199" s="684"/>
      <c r="B199" s="1370"/>
      <c r="C199" s="1371"/>
      <c r="D199" s="1372"/>
      <c r="E199" s="691"/>
      <c r="F199" s="691" t="s">
        <v>36</v>
      </c>
      <c r="G199" s="684"/>
      <c r="H199" s="684"/>
    </row>
    <row r="200" spans="1:8" ht="16.5">
      <c r="A200" s="684"/>
      <c r="B200" s="1370"/>
      <c r="C200" s="1371"/>
      <c r="D200" s="1372"/>
      <c r="E200" s="691"/>
      <c r="F200" s="691" t="s">
        <v>37</v>
      </c>
      <c r="G200" s="684"/>
      <c r="H200" s="684"/>
    </row>
    <row r="201" spans="1:8" ht="16.5">
      <c r="A201" s="684"/>
      <c r="B201" s="1370"/>
      <c r="C201" s="1371"/>
      <c r="D201" s="1372"/>
      <c r="E201" s="691"/>
      <c r="F201" s="691" t="s">
        <v>38</v>
      </c>
      <c r="G201" s="684"/>
      <c r="H201" s="684"/>
    </row>
    <row r="202" spans="1:8" ht="16.5">
      <c r="A202" s="684"/>
      <c r="B202" s="1370"/>
      <c r="C202" s="1371"/>
      <c r="D202" s="1372"/>
      <c r="E202" s="691"/>
      <c r="F202" s="691" t="s">
        <v>39</v>
      </c>
      <c r="G202" s="684"/>
      <c r="H202" s="684"/>
    </row>
    <row r="203" spans="1:8" ht="16.5">
      <c r="A203" s="684"/>
      <c r="B203" s="1370"/>
      <c r="C203" s="1371"/>
      <c r="D203" s="1372"/>
      <c r="E203" s="691">
        <v>5</v>
      </c>
      <c r="F203" s="691" t="s">
        <v>40</v>
      </c>
      <c r="G203" s="684"/>
      <c r="H203" s="684"/>
    </row>
    <row r="204" spans="1:8" ht="16.5">
      <c r="A204" s="684"/>
      <c r="B204" s="1370"/>
      <c r="C204" s="1371"/>
      <c r="D204" s="1372"/>
      <c r="E204" s="691"/>
      <c r="F204" s="691" t="s">
        <v>41</v>
      </c>
      <c r="G204" s="684"/>
      <c r="H204" s="684"/>
    </row>
    <row r="205" spans="1:8" ht="16.5">
      <c r="A205" s="684"/>
      <c r="B205" s="1370"/>
      <c r="C205" s="1371"/>
      <c r="D205" s="1372"/>
      <c r="E205" s="691"/>
      <c r="F205" s="691" t="s">
        <v>42</v>
      </c>
      <c r="G205" s="684"/>
      <c r="H205" s="684"/>
    </row>
    <row r="206" spans="1:8" ht="16.5">
      <c r="A206" s="684"/>
      <c r="B206" s="1370"/>
      <c r="C206" s="1371"/>
      <c r="D206" s="1372"/>
      <c r="E206" s="691"/>
      <c r="F206" s="691" t="s">
        <v>43</v>
      </c>
      <c r="G206" s="684"/>
      <c r="H206" s="684"/>
    </row>
    <row r="207" spans="1:8" ht="16.5">
      <c r="A207" s="684"/>
      <c r="B207" s="1370"/>
      <c r="C207" s="1371"/>
      <c r="D207" s="1372"/>
      <c r="E207" s="691">
        <v>6</v>
      </c>
      <c r="F207" s="691" t="s">
        <v>44</v>
      </c>
      <c r="G207" s="684"/>
      <c r="H207" s="684"/>
    </row>
    <row r="208" spans="1:8" ht="16.5">
      <c r="A208" s="684"/>
      <c r="B208" s="1370"/>
      <c r="C208" s="1371"/>
      <c r="D208" s="1372"/>
      <c r="E208" s="691"/>
      <c r="F208" s="691" t="s">
        <v>45</v>
      </c>
      <c r="G208" s="684"/>
      <c r="H208" s="684"/>
    </row>
    <row r="209" spans="1:8" ht="16.5">
      <c r="A209" s="684"/>
      <c r="B209" s="1370"/>
      <c r="C209" s="1371"/>
      <c r="D209" s="1372"/>
      <c r="E209" s="691">
        <v>7</v>
      </c>
      <c r="F209" s="691" t="s">
        <v>46</v>
      </c>
      <c r="G209" s="684"/>
      <c r="H209" s="684"/>
    </row>
    <row r="210" spans="1:8" ht="16.5">
      <c r="A210" s="684"/>
      <c r="B210" s="1370"/>
      <c r="C210" s="1371"/>
      <c r="D210" s="1372"/>
      <c r="E210" s="691"/>
      <c r="F210" s="691" t="s">
        <v>47</v>
      </c>
      <c r="G210" s="684"/>
      <c r="H210" s="684"/>
    </row>
    <row r="211" spans="1:8" ht="16.5">
      <c r="A211" s="684"/>
      <c r="B211" s="1379" t="s">
        <v>48</v>
      </c>
      <c r="C211" s="1379">
        <v>20210119</v>
      </c>
      <c r="D211" s="1379" t="s">
        <v>6</v>
      </c>
      <c r="E211" s="692">
        <v>1</v>
      </c>
      <c r="F211" s="692" t="s">
        <v>49</v>
      </c>
      <c r="G211" s="684"/>
      <c r="H211" s="684"/>
    </row>
    <row r="212" spans="1:8" ht="16.5">
      <c r="A212" s="684"/>
      <c r="B212" s="1380"/>
      <c r="C212" s="1380"/>
      <c r="D212" s="1380"/>
      <c r="E212" s="692">
        <v>2</v>
      </c>
      <c r="F212" s="692" t="s">
        <v>50</v>
      </c>
      <c r="G212" s="684"/>
      <c r="H212" s="684"/>
    </row>
    <row r="213" spans="1:8" ht="16.5">
      <c r="A213" s="684"/>
      <c r="B213" s="1380"/>
      <c r="C213" s="1380"/>
      <c r="D213" s="1380"/>
      <c r="E213" s="692"/>
      <c r="F213" s="692" t="s">
        <v>51</v>
      </c>
      <c r="G213" s="684"/>
      <c r="H213" s="684"/>
    </row>
    <row r="214" spans="1:8" ht="16.5">
      <c r="A214" s="684"/>
      <c r="B214" s="1391" t="s">
        <v>52</v>
      </c>
      <c r="C214" s="1391">
        <v>20210209</v>
      </c>
      <c r="D214" s="1391" t="s">
        <v>6</v>
      </c>
      <c r="E214" s="691">
        <v>1</v>
      </c>
      <c r="F214" s="691" t="s">
        <v>53</v>
      </c>
      <c r="G214" s="684"/>
      <c r="H214" s="684"/>
    </row>
    <row r="215" spans="1:8" ht="16.5">
      <c r="A215" s="684"/>
      <c r="B215" s="1392"/>
      <c r="C215" s="1392"/>
      <c r="D215" s="1392"/>
      <c r="E215" s="691"/>
      <c r="F215" s="691" t="s">
        <v>54</v>
      </c>
      <c r="G215" s="684"/>
      <c r="H215" s="684"/>
    </row>
    <row r="216" spans="1:8" ht="99">
      <c r="A216" s="684"/>
      <c r="B216" s="1392"/>
      <c r="C216" s="1392"/>
      <c r="D216" s="1392"/>
      <c r="E216" s="691">
        <v>2</v>
      </c>
      <c r="F216" s="693" t="s">
        <v>55</v>
      </c>
      <c r="G216" s="684"/>
      <c r="H216" s="684"/>
    </row>
    <row r="217" spans="1:8" ht="66">
      <c r="A217" s="684"/>
      <c r="B217" s="1393"/>
      <c r="C217" s="1393"/>
      <c r="D217" s="1393"/>
      <c r="E217" s="691">
        <v>3</v>
      </c>
      <c r="F217" s="693" t="s">
        <v>56</v>
      </c>
      <c r="G217" s="684"/>
      <c r="H217" s="684"/>
    </row>
    <row r="218" spans="1:8" ht="16.5">
      <c r="A218" s="694"/>
      <c r="B218" s="1379" t="s">
        <v>57</v>
      </c>
      <c r="C218" s="1379">
        <v>20210407</v>
      </c>
      <c r="D218" s="1379" t="s">
        <v>6</v>
      </c>
      <c r="E218" s="692">
        <v>1</v>
      </c>
      <c r="F218" s="692" t="s">
        <v>58</v>
      </c>
      <c r="G218" s="694"/>
      <c r="H218" s="694"/>
    </row>
    <row r="219" spans="1:8" ht="16.5">
      <c r="A219" s="694"/>
      <c r="B219" s="1380"/>
      <c r="C219" s="1380"/>
      <c r="D219" s="1380"/>
      <c r="E219" s="692"/>
      <c r="F219" s="692" t="s">
        <v>59</v>
      </c>
      <c r="G219" s="694"/>
      <c r="H219" s="694"/>
    </row>
    <row r="220" spans="1:8" ht="16.5">
      <c r="A220" s="694"/>
      <c r="B220" s="1380"/>
      <c r="C220" s="1380"/>
      <c r="D220" s="1380"/>
      <c r="E220" s="692">
        <v>2</v>
      </c>
      <c r="F220" s="692" t="s">
        <v>60</v>
      </c>
      <c r="G220" s="694"/>
      <c r="H220" s="694"/>
    </row>
    <row r="221" spans="1:8" ht="16.5">
      <c r="A221" s="694"/>
      <c r="B221" s="1380"/>
      <c r="C221" s="1380"/>
      <c r="D221" s="1380"/>
      <c r="E221" s="692"/>
      <c r="F221" s="692" t="s">
        <v>61</v>
      </c>
      <c r="G221" s="694"/>
      <c r="H221" s="694"/>
    </row>
    <row r="222" spans="1:8" ht="16.5">
      <c r="A222" s="694"/>
      <c r="B222" s="1380"/>
      <c r="C222" s="1380"/>
      <c r="D222" s="1380"/>
      <c r="E222" s="692">
        <v>3</v>
      </c>
      <c r="F222" s="692" t="s">
        <v>62</v>
      </c>
      <c r="G222" s="694"/>
      <c r="H222" s="694"/>
    </row>
    <row r="223" spans="1:8" ht="16.5">
      <c r="A223" s="694"/>
      <c r="B223" s="1380"/>
      <c r="C223" s="1380"/>
      <c r="D223" s="1380"/>
      <c r="E223" s="692"/>
      <c r="F223" s="692" t="s">
        <v>63</v>
      </c>
      <c r="G223" s="694"/>
      <c r="H223" s="694"/>
    </row>
    <row r="224" spans="1:8" ht="16.5">
      <c r="A224" s="694"/>
      <c r="B224" s="1380"/>
      <c r="C224" s="1380"/>
      <c r="D224" s="1380"/>
      <c r="E224" s="692">
        <v>4</v>
      </c>
      <c r="F224" s="692" t="s">
        <v>64</v>
      </c>
      <c r="G224" s="694"/>
      <c r="H224" s="694"/>
    </row>
    <row r="225" spans="1:8" ht="16.5">
      <c r="A225" s="694"/>
      <c r="B225" s="1380"/>
      <c r="C225" s="1380"/>
      <c r="D225" s="1380"/>
      <c r="E225" s="692"/>
      <c r="F225" s="692" t="s">
        <v>65</v>
      </c>
      <c r="G225" s="694"/>
      <c r="H225" s="694"/>
    </row>
    <row r="226" spans="1:8" ht="16.5">
      <c r="A226" s="694"/>
      <c r="B226" s="1380"/>
      <c r="C226" s="1380"/>
      <c r="D226" s="1380"/>
      <c r="E226" s="692">
        <v>5</v>
      </c>
      <c r="F226" s="692" t="s">
        <v>66</v>
      </c>
      <c r="G226" s="694"/>
      <c r="H226" s="694"/>
    </row>
    <row r="227" spans="1:8" ht="16.5">
      <c r="A227" s="694"/>
      <c r="B227" s="1380"/>
      <c r="C227" s="1380"/>
      <c r="D227" s="1380"/>
      <c r="E227" s="692"/>
      <c r="F227" s="692" t="s">
        <v>67</v>
      </c>
      <c r="G227" s="694"/>
      <c r="H227" s="694"/>
    </row>
    <row r="228" spans="1:8" ht="16.5">
      <c r="A228" s="694"/>
      <c r="B228" s="1380"/>
      <c r="C228" s="1380"/>
      <c r="D228" s="1380"/>
      <c r="E228" s="692">
        <v>6</v>
      </c>
      <c r="F228" s="692" t="s">
        <v>68</v>
      </c>
      <c r="G228" s="694"/>
      <c r="H228" s="694"/>
    </row>
    <row r="229" spans="1:8" ht="16.5">
      <c r="A229" s="694"/>
      <c r="B229" s="1381"/>
      <c r="C229" s="1381"/>
      <c r="D229" s="1381"/>
      <c r="E229" s="692"/>
      <c r="F229" s="692" t="s">
        <v>69</v>
      </c>
      <c r="G229" s="694"/>
      <c r="H229" s="694"/>
    </row>
    <row r="230" spans="1:8" ht="16.5">
      <c r="A230" s="694"/>
      <c r="B230" s="1391" t="s">
        <v>70</v>
      </c>
      <c r="C230" s="1391">
        <v>20210416</v>
      </c>
      <c r="D230" s="1391" t="s">
        <v>6</v>
      </c>
      <c r="E230" s="691">
        <v>1</v>
      </c>
      <c r="F230" s="691" t="s">
        <v>71</v>
      </c>
      <c r="G230" s="694"/>
      <c r="H230" s="694"/>
    </row>
    <row r="231" spans="1:8" ht="16.5">
      <c r="A231" s="694"/>
      <c r="B231" s="1392"/>
      <c r="C231" s="1392"/>
      <c r="D231" s="1392"/>
      <c r="E231" s="691"/>
      <c r="F231" s="691" t="s">
        <v>72</v>
      </c>
      <c r="G231" s="694"/>
      <c r="H231" s="694"/>
    </row>
    <row r="232" spans="1:8" ht="16.5">
      <c r="A232" s="694"/>
      <c r="B232" s="1392"/>
      <c r="C232" s="1392"/>
      <c r="D232" s="1392"/>
      <c r="E232" s="691"/>
      <c r="F232" s="691" t="s">
        <v>73</v>
      </c>
      <c r="G232" s="694"/>
      <c r="H232" s="694"/>
    </row>
    <row r="233" spans="1:8" ht="16.5">
      <c r="A233" s="694"/>
      <c r="B233" s="1392"/>
      <c r="C233" s="1392"/>
      <c r="D233" s="1392"/>
      <c r="E233" s="691"/>
      <c r="F233" s="691" t="s">
        <v>74</v>
      </c>
      <c r="G233" s="694"/>
      <c r="H233" s="694"/>
    </row>
    <row r="234" spans="1:8" ht="16.5">
      <c r="A234" s="694"/>
      <c r="B234" s="1392"/>
      <c r="C234" s="1392"/>
      <c r="D234" s="1392"/>
      <c r="E234" s="691">
        <v>2</v>
      </c>
      <c r="F234" s="691" t="s">
        <v>75</v>
      </c>
      <c r="G234" s="694"/>
      <c r="H234" s="694"/>
    </row>
    <row r="235" spans="1:8" ht="16.5">
      <c r="A235" s="694"/>
      <c r="B235" s="1392"/>
      <c r="C235" s="1392"/>
      <c r="D235" s="1392"/>
      <c r="E235" s="691"/>
      <c r="F235" s="691" t="s">
        <v>76</v>
      </c>
      <c r="G235" s="694"/>
      <c r="H235" s="694"/>
    </row>
    <row r="236" spans="1:8" ht="16.5">
      <c r="A236" s="694"/>
      <c r="B236" s="1392"/>
      <c r="C236" s="1392"/>
      <c r="D236" s="1392"/>
      <c r="E236" s="691">
        <v>3</v>
      </c>
      <c r="F236" s="691" t="s">
        <v>77</v>
      </c>
      <c r="G236" s="694"/>
      <c r="H236" s="694"/>
    </row>
    <row r="237" spans="1:8" ht="21.75" customHeight="1">
      <c r="A237" s="694"/>
      <c r="B237" s="1393"/>
      <c r="C237" s="1393"/>
      <c r="D237" s="1393"/>
      <c r="E237" s="691">
        <v>4</v>
      </c>
      <c r="F237" s="695" t="s">
        <v>78</v>
      </c>
      <c r="G237" s="694"/>
      <c r="H237" s="694"/>
    </row>
    <row r="238" spans="1:8" ht="16.5">
      <c r="A238" s="694"/>
      <c r="B238" s="1379" t="s">
        <v>79</v>
      </c>
      <c r="C238" s="1379">
        <v>20210527</v>
      </c>
      <c r="D238" s="696" t="s">
        <v>6</v>
      </c>
      <c r="E238" s="692">
        <v>1</v>
      </c>
      <c r="F238" s="692" t="s">
        <v>80</v>
      </c>
      <c r="G238" s="694"/>
      <c r="H238" s="694"/>
    </row>
    <row r="239" spans="1:8" ht="16.5">
      <c r="A239" s="694"/>
      <c r="B239" s="1380"/>
      <c r="C239" s="1380"/>
      <c r="D239" s="692"/>
      <c r="E239" s="692">
        <v>2</v>
      </c>
      <c r="F239" s="692" t="s">
        <v>81</v>
      </c>
      <c r="G239" s="694"/>
      <c r="H239" s="694"/>
    </row>
    <row r="240" spans="1:8" ht="82.5">
      <c r="A240" s="694"/>
      <c r="B240" s="1380"/>
      <c r="C240" s="1380"/>
      <c r="D240" s="692"/>
      <c r="E240" s="692"/>
      <c r="F240" s="697" t="s">
        <v>82</v>
      </c>
      <c r="G240" s="694"/>
      <c r="H240" s="694"/>
    </row>
    <row r="241" spans="1:8" ht="16.5">
      <c r="A241" s="694"/>
      <c r="B241" s="1380"/>
      <c r="C241" s="1380"/>
      <c r="D241" s="692"/>
      <c r="E241" s="692">
        <v>3</v>
      </c>
      <c r="F241" s="692" t="s">
        <v>83</v>
      </c>
      <c r="G241" s="694"/>
      <c r="H241" s="694"/>
    </row>
    <row r="242" spans="1:8" ht="16.5">
      <c r="A242" s="694"/>
      <c r="B242" s="1380"/>
      <c r="C242" s="1380"/>
      <c r="D242" s="692"/>
      <c r="E242" s="692">
        <v>4</v>
      </c>
      <c r="F242" s="692" t="s">
        <v>84</v>
      </c>
      <c r="G242" s="694"/>
      <c r="H242" s="694"/>
    </row>
    <row r="243" spans="1:8" ht="16.5">
      <c r="A243" s="694"/>
      <c r="B243" s="1380"/>
      <c r="C243" s="1380"/>
      <c r="D243" s="692"/>
      <c r="E243" s="692"/>
      <c r="F243" s="692" t="s">
        <v>85</v>
      </c>
      <c r="G243" s="694"/>
      <c r="H243" s="694"/>
    </row>
    <row r="244" spans="1:8" ht="16.5">
      <c r="A244" s="694"/>
      <c r="B244" s="1380"/>
      <c r="C244" s="1380"/>
      <c r="D244" s="692"/>
      <c r="E244" s="692"/>
      <c r="F244" s="692" t="s">
        <v>86</v>
      </c>
      <c r="G244" s="694"/>
      <c r="H244" s="694"/>
    </row>
    <row r="245" spans="1:8" ht="16.5">
      <c r="A245" s="694"/>
      <c r="B245" s="1380"/>
      <c r="C245" s="1380"/>
      <c r="D245" s="692"/>
      <c r="E245" s="692"/>
      <c r="F245" s="692" t="s">
        <v>87</v>
      </c>
      <c r="G245" s="694"/>
      <c r="H245" s="694"/>
    </row>
    <row r="246" spans="1:8" ht="16.5">
      <c r="A246" s="694"/>
      <c r="B246" s="1380"/>
      <c r="C246" s="1380"/>
      <c r="D246" s="692"/>
      <c r="E246" s="692"/>
      <c r="F246" s="692" t="s">
        <v>88</v>
      </c>
      <c r="G246" s="694"/>
      <c r="H246" s="694"/>
    </row>
    <row r="247" spans="1:8" ht="16.5">
      <c r="A247" s="694"/>
      <c r="B247" s="1380"/>
      <c r="C247" s="1380"/>
      <c r="D247" s="692"/>
      <c r="E247" s="692"/>
      <c r="F247" s="692" t="s">
        <v>89</v>
      </c>
      <c r="G247" s="694"/>
      <c r="H247" s="694"/>
    </row>
    <row r="248" spans="1:8" ht="16.5">
      <c r="A248" s="694"/>
      <c r="B248" s="1380"/>
      <c r="C248" s="1380"/>
      <c r="D248" s="1318" t="s">
        <v>90</v>
      </c>
      <c r="E248" s="1318" t="s">
        <v>91</v>
      </c>
      <c r="F248" s="381" t="s">
        <v>92</v>
      </c>
      <c r="G248" s="694"/>
      <c r="H248" s="694"/>
    </row>
    <row r="249" spans="1:8" ht="16.5">
      <c r="A249" s="694"/>
      <c r="B249" s="1380"/>
      <c r="C249" s="1380"/>
      <c r="D249" s="1318"/>
      <c r="E249" s="1318"/>
      <c r="F249" s="381" t="s">
        <v>93</v>
      </c>
      <c r="G249" s="694"/>
      <c r="H249" s="694"/>
    </row>
    <row r="250" spans="1:8" ht="16.5">
      <c r="A250" s="694"/>
      <c r="B250" s="1381"/>
      <c r="C250" s="1381"/>
      <c r="D250" s="696" t="s">
        <v>6</v>
      </c>
      <c r="E250" s="696" t="s">
        <v>94</v>
      </c>
      <c r="F250" s="692" t="s">
        <v>95</v>
      </c>
      <c r="G250" s="694"/>
      <c r="H250" s="694"/>
    </row>
    <row r="251" spans="1:8" ht="16.5">
      <c r="A251" s="694"/>
      <c r="B251" s="1391" t="s">
        <v>96</v>
      </c>
      <c r="C251" s="1391">
        <v>20210617</v>
      </c>
      <c r="D251" s="1391" t="s">
        <v>6</v>
      </c>
      <c r="E251" s="1391" t="s">
        <v>97</v>
      </c>
      <c r="F251" s="691" t="s">
        <v>98</v>
      </c>
      <c r="G251" s="694"/>
      <c r="H251" s="694"/>
    </row>
    <row r="252" spans="1:8" ht="16.5">
      <c r="A252" s="694"/>
      <c r="B252" s="1392"/>
      <c r="C252" s="1392"/>
      <c r="D252" s="1392"/>
      <c r="E252" s="1392"/>
      <c r="F252" s="691" t="s">
        <v>99</v>
      </c>
      <c r="G252" s="694"/>
      <c r="H252" s="694"/>
    </row>
    <row r="253" spans="1:8" ht="16.5">
      <c r="A253" s="694"/>
      <c r="B253" s="1392"/>
      <c r="C253" s="1392"/>
      <c r="D253" s="1392"/>
      <c r="E253" s="1392"/>
      <c r="F253" s="691" t="s">
        <v>100</v>
      </c>
      <c r="G253" s="694"/>
      <c r="H253" s="694"/>
    </row>
    <row r="254" spans="1:8" ht="33">
      <c r="A254" s="684"/>
      <c r="B254" s="1392"/>
      <c r="C254" s="1392"/>
      <c r="D254" s="1392"/>
      <c r="E254" s="1392"/>
      <c r="F254" s="698" t="s">
        <v>101</v>
      </c>
      <c r="G254" s="684"/>
      <c r="H254" s="684"/>
    </row>
    <row r="255" spans="1:8" ht="33">
      <c r="A255" s="684"/>
      <c r="B255" s="1392"/>
      <c r="C255" s="1392"/>
      <c r="D255" s="1392"/>
      <c r="E255" s="1392"/>
      <c r="F255" s="698" t="s">
        <v>102</v>
      </c>
      <c r="G255" s="684"/>
      <c r="H255" s="684"/>
    </row>
    <row r="256" spans="1:8" ht="33">
      <c r="A256" s="684"/>
      <c r="B256" s="1392"/>
      <c r="C256" s="1392"/>
      <c r="D256" s="1392"/>
      <c r="E256" s="1392"/>
      <c r="F256" s="698" t="s">
        <v>103</v>
      </c>
      <c r="G256" s="684"/>
      <c r="H256" s="684"/>
    </row>
    <row r="257" spans="1:8" ht="33">
      <c r="A257" s="684"/>
      <c r="B257" s="1392"/>
      <c r="C257" s="1392"/>
      <c r="D257" s="1392"/>
      <c r="E257" s="1392"/>
      <c r="F257" s="698" t="s">
        <v>104</v>
      </c>
      <c r="G257" s="684"/>
      <c r="H257" s="684"/>
    </row>
    <row r="258" spans="1:8" ht="33">
      <c r="A258" s="684"/>
      <c r="B258" s="1392"/>
      <c r="C258" s="1392"/>
      <c r="D258" s="1392"/>
      <c r="E258" s="1392"/>
      <c r="F258" s="698" t="s">
        <v>105</v>
      </c>
      <c r="G258" s="684"/>
      <c r="H258" s="684"/>
    </row>
    <row r="259" spans="1:8" ht="33">
      <c r="A259" s="684"/>
      <c r="B259" s="1392"/>
      <c r="C259" s="1392"/>
      <c r="D259" s="1392"/>
      <c r="E259" s="1392"/>
      <c r="F259" s="698" t="s">
        <v>106</v>
      </c>
      <c r="G259" s="684"/>
      <c r="H259" s="684"/>
    </row>
    <row r="260" spans="1:8" ht="33">
      <c r="A260" s="684"/>
      <c r="B260" s="1392"/>
      <c r="C260" s="1392"/>
      <c r="D260" s="1392"/>
      <c r="E260" s="1392"/>
      <c r="F260" s="698" t="s">
        <v>107</v>
      </c>
      <c r="G260" s="684"/>
      <c r="H260" s="684"/>
    </row>
    <row r="261" spans="1:8" ht="33">
      <c r="A261" s="684"/>
      <c r="B261" s="1392"/>
      <c r="C261" s="1392"/>
      <c r="D261" s="1392"/>
      <c r="E261" s="1392"/>
      <c r="F261" s="698" t="s">
        <v>108</v>
      </c>
      <c r="G261" s="684"/>
      <c r="H261" s="684"/>
    </row>
    <row r="262" spans="1:8" ht="33">
      <c r="A262" s="684"/>
      <c r="B262" s="1392"/>
      <c r="C262" s="1392"/>
      <c r="D262" s="1392"/>
      <c r="E262" s="1392"/>
      <c r="F262" s="698" t="s">
        <v>109</v>
      </c>
      <c r="G262" s="684"/>
      <c r="H262" s="684"/>
    </row>
    <row r="263" spans="1:8" ht="33">
      <c r="A263" s="684"/>
      <c r="B263" s="1392"/>
      <c r="C263" s="1392"/>
      <c r="D263" s="1392"/>
      <c r="E263" s="1392"/>
      <c r="F263" s="699" t="s">
        <v>110</v>
      </c>
      <c r="G263" s="684"/>
      <c r="H263" s="684"/>
    </row>
    <row r="264" spans="1:8" ht="15" customHeight="1">
      <c r="A264" s="694"/>
      <c r="B264" s="1394" t="s">
        <v>111</v>
      </c>
      <c r="C264" s="1394">
        <v>20210723</v>
      </c>
      <c r="D264" s="1394" t="s">
        <v>6</v>
      </c>
      <c r="E264" s="1394" t="s">
        <v>112</v>
      </c>
      <c r="F264" s="700" t="s">
        <v>113</v>
      </c>
      <c r="G264" s="694"/>
      <c r="H264" s="694"/>
    </row>
    <row r="265" spans="1:8" ht="15" customHeight="1">
      <c r="A265" s="694"/>
      <c r="B265" s="1395"/>
      <c r="C265" s="1395"/>
      <c r="D265" s="1395"/>
      <c r="E265" s="1395"/>
      <c r="F265" s="701" t="s">
        <v>114</v>
      </c>
      <c r="G265" s="694"/>
      <c r="H265" s="694"/>
    </row>
    <row r="266" spans="1:8" ht="15" customHeight="1">
      <c r="A266" s="694"/>
      <c r="B266" s="1395"/>
      <c r="C266" s="1395"/>
      <c r="D266" s="1395"/>
      <c r="E266" s="1395"/>
      <c r="F266" s="701" t="s">
        <v>115</v>
      </c>
      <c r="G266" s="694"/>
      <c r="H266" s="694"/>
    </row>
    <row r="267" spans="1:8" ht="15" customHeight="1">
      <c r="A267" s="694"/>
      <c r="B267" s="1395"/>
      <c r="C267" s="1395"/>
      <c r="D267" s="1395"/>
      <c r="E267" s="1395"/>
      <c r="F267" s="701" t="s">
        <v>116</v>
      </c>
      <c r="G267" s="694"/>
      <c r="H267" s="694"/>
    </row>
    <row r="268" spans="1:8" ht="15" customHeight="1">
      <c r="A268" s="694"/>
      <c r="B268" s="1395"/>
      <c r="C268" s="1395"/>
      <c r="D268" s="1395"/>
      <c r="E268" s="1395"/>
      <c r="F268" s="700" t="s">
        <v>117</v>
      </c>
      <c r="G268" s="694"/>
      <c r="H268" s="694"/>
    </row>
    <row r="269" spans="1:8" ht="16.5">
      <c r="A269" s="694"/>
      <c r="B269" s="1395"/>
      <c r="C269" s="1395"/>
      <c r="D269" s="1395"/>
      <c r="E269" s="1394" t="s">
        <v>91</v>
      </c>
      <c r="F269" s="701" t="s">
        <v>118</v>
      </c>
      <c r="G269" s="694"/>
      <c r="H269" s="694"/>
    </row>
    <row r="270" spans="1:8" ht="16.5">
      <c r="A270" s="694"/>
      <c r="B270" s="1395"/>
      <c r="C270" s="1395"/>
      <c r="D270" s="1395"/>
      <c r="E270" s="1395"/>
      <c r="F270" s="701" t="s">
        <v>119</v>
      </c>
      <c r="G270" s="694"/>
      <c r="H270" s="694"/>
    </row>
    <row r="271" spans="1:8" ht="16.5">
      <c r="A271" s="694"/>
      <c r="B271" s="1395"/>
      <c r="C271" s="1395"/>
      <c r="D271" s="1395"/>
      <c r="E271" s="1396"/>
      <c r="F271" s="700" t="s">
        <v>120</v>
      </c>
      <c r="G271" s="694"/>
      <c r="H271" s="694"/>
    </row>
    <row r="272" spans="1:8" ht="15" customHeight="1">
      <c r="A272" s="694"/>
      <c r="B272" s="1395"/>
      <c r="C272" s="1395"/>
      <c r="D272" s="1395"/>
      <c r="E272" s="1394" t="s">
        <v>97</v>
      </c>
      <c r="F272" s="701" t="s">
        <v>121</v>
      </c>
      <c r="G272" s="694"/>
      <c r="H272" s="694"/>
    </row>
    <row r="273" spans="1:8" ht="15" customHeight="1">
      <c r="A273" s="694"/>
      <c r="B273" s="1395"/>
      <c r="C273" s="1395"/>
      <c r="D273" s="1395"/>
      <c r="E273" s="1395"/>
      <c r="F273" s="700" t="s">
        <v>122</v>
      </c>
      <c r="G273" s="694"/>
      <c r="H273" s="694"/>
    </row>
    <row r="274" spans="1:8" ht="66">
      <c r="A274" s="694"/>
      <c r="B274" s="1395"/>
      <c r="C274" s="1395"/>
      <c r="D274" s="1395"/>
      <c r="E274" s="1395"/>
      <c r="F274" s="702" t="s">
        <v>123</v>
      </c>
      <c r="G274" s="694"/>
      <c r="H274" s="694"/>
    </row>
    <row r="275" spans="1:8" ht="16.5">
      <c r="A275" s="694"/>
      <c r="B275" s="1397" t="s">
        <v>124</v>
      </c>
      <c r="C275" s="1397">
        <v>20210902</v>
      </c>
      <c r="D275" s="1397" t="s">
        <v>125</v>
      </c>
      <c r="E275" s="1397" t="s">
        <v>91</v>
      </c>
      <c r="F275" s="703" t="s">
        <v>126</v>
      </c>
      <c r="G275" s="694"/>
      <c r="H275" s="694"/>
    </row>
    <row r="276" spans="1:8" ht="15" customHeight="1">
      <c r="A276" s="694"/>
      <c r="B276" s="1398"/>
      <c r="C276" s="1398"/>
      <c r="D276" s="1400"/>
      <c r="E276" s="1400"/>
      <c r="F276" s="704" t="s">
        <v>127</v>
      </c>
      <c r="G276" s="694"/>
      <c r="H276" s="694"/>
    </row>
    <row r="277" spans="1:8" ht="33" customHeight="1">
      <c r="A277" s="694"/>
      <c r="B277" s="1398"/>
      <c r="C277" s="1398"/>
      <c r="D277" s="1397" t="s">
        <v>128</v>
      </c>
      <c r="E277" s="1397" t="s">
        <v>129</v>
      </c>
      <c r="F277" s="705" t="s">
        <v>130</v>
      </c>
      <c r="G277" s="694"/>
      <c r="H277" s="694"/>
    </row>
    <row r="278" spans="1:8" ht="15" customHeight="1">
      <c r="A278" s="694"/>
      <c r="B278" s="1398"/>
      <c r="C278" s="1398"/>
      <c r="D278" s="1398"/>
      <c r="E278" s="1398"/>
      <c r="F278" s="704" t="s">
        <v>131</v>
      </c>
      <c r="G278" s="694"/>
      <c r="H278" s="694"/>
    </row>
    <row r="279" spans="1:8" ht="16.5">
      <c r="A279" s="694"/>
      <c r="B279" s="1398"/>
      <c r="C279" s="1398"/>
      <c r="D279" s="1397" t="s">
        <v>132</v>
      </c>
      <c r="E279" s="1397" t="s">
        <v>133</v>
      </c>
      <c r="F279" s="703" t="s">
        <v>134</v>
      </c>
      <c r="G279" s="694"/>
      <c r="H279" s="694"/>
    </row>
    <row r="280" spans="1:8" ht="16.5">
      <c r="A280" s="694"/>
      <c r="B280" s="1398"/>
      <c r="C280" s="1398"/>
      <c r="D280" s="1398"/>
      <c r="E280" s="1398"/>
      <c r="F280" s="703" t="s">
        <v>135</v>
      </c>
      <c r="G280" s="694"/>
      <c r="H280" s="694"/>
    </row>
    <row r="281" spans="1:8" ht="16.5">
      <c r="A281" s="694"/>
      <c r="B281" s="1399"/>
      <c r="C281" s="1399"/>
      <c r="D281" s="1398"/>
      <c r="E281" s="1398"/>
      <c r="F281" s="703" t="s">
        <v>136</v>
      </c>
      <c r="G281" s="694"/>
      <c r="H281" s="694"/>
    </row>
    <row r="282" spans="1:8" ht="16.5">
      <c r="A282" s="694"/>
      <c r="B282" s="1399"/>
      <c r="C282" s="1399"/>
      <c r="D282" s="1398"/>
      <c r="E282" s="1398"/>
      <c r="F282" s="703" t="s">
        <v>137</v>
      </c>
      <c r="G282" s="694"/>
      <c r="H282" s="694"/>
    </row>
    <row r="283" spans="1:8" ht="16.5">
      <c r="A283" s="694"/>
      <c r="B283" s="1399"/>
      <c r="C283" s="1399"/>
      <c r="D283" s="1398"/>
      <c r="E283" s="1398"/>
      <c r="F283" s="703" t="s">
        <v>138</v>
      </c>
      <c r="G283" s="694"/>
      <c r="H283" s="694"/>
    </row>
    <row r="284" spans="1:8" ht="16.5">
      <c r="A284" s="694"/>
      <c r="B284" s="1399"/>
      <c r="C284" s="1399"/>
      <c r="D284" s="1398"/>
      <c r="E284" s="1398"/>
      <c r="F284" s="703" t="s">
        <v>139</v>
      </c>
      <c r="G284" s="694"/>
      <c r="H284" s="694"/>
    </row>
    <row r="285" spans="1:8" ht="16.5">
      <c r="A285" s="694"/>
      <c r="B285" s="1399"/>
      <c r="C285" s="1399"/>
      <c r="D285" s="1398"/>
      <c r="E285" s="1398"/>
      <c r="F285" s="704" t="s">
        <v>140</v>
      </c>
      <c r="G285" s="694"/>
      <c r="H285" s="694"/>
    </row>
    <row r="286" spans="1:8" ht="16.5">
      <c r="A286" s="694"/>
      <c r="B286" s="1399"/>
      <c r="C286" s="1399"/>
      <c r="D286" s="1398"/>
      <c r="E286" s="1398"/>
      <c r="F286" s="703" t="s">
        <v>141</v>
      </c>
      <c r="G286" s="694"/>
      <c r="H286" s="694"/>
    </row>
    <row r="287" spans="1:8" ht="15" customHeight="1">
      <c r="A287" s="694"/>
      <c r="B287" s="1399"/>
      <c r="C287" s="1399"/>
      <c r="D287" s="1398"/>
      <c r="E287" s="1398"/>
      <c r="F287" s="704" t="s">
        <v>142</v>
      </c>
      <c r="G287" s="694"/>
      <c r="H287" s="694"/>
    </row>
    <row r="288" spans="1:8" ht="16.5">
      <c r="A288" s="694"/>
      <c r="B288" s="1399"/>
      <c r="C288" s="1399"/>
      <c r="D288" s="1397" t="s">
        <v>143</v>
      </c>
      <c r="E288" s="1397" t="s">
        <v>144</v>
      </c>
      <c r="F288" s="705" t="s">
        <v>145</v>
      </c>
      <c r="G288" s="694"/>
      <c r="H288" s="694"/>
    </row>
    <row r="289" spans="1:8" ht="16.5">
      <c r="A289" s="694"/>
      <c r="B289" s="1399"/>
      <c r="C289" s="1399"/>
      <c r="D289" s="1398"/>
      <c r="E289" s="1398"/>
      <c r="F289" s="705" t="s">
        <v>146</v>
      </c>
      <c r="G289" s="694"/>
      <c r="H289" s="694"/>
    </row>
    <row r="290" spans="1:8" ht="16.5">
      <c r="A290" s="694"/>
      <c r="B290" s="1399"/>
      <c r="C290" s="1399"/>
      <c r="D290" s="1398"/>
      <c r="E290" s="1398"/>
      <c r="F290" s="705" t="s">
        <v>147</v>
      </c>
      <c r="G290" s="694"/>
      <c r="H290" s="694"/>
    </row>
    <row r="291" spans="1:8" ht="16.5">
      <c r="A291" s="694"/>
      <c r="B291" s="1399"/>
      <c r="C291" s="1399"/>
      <c r="D291" s="1398"/>
      <c r="E291" s="1398"/>
      <c r="F291" s="705" t="s">
        <v>148</v>
      </c>
      <c r="G291" s="694"/>
      <c r="H291" s="694"/>
    </row>
    <row r="292" spans="1:8" ht="16.5">
      <c r="A292" s="694"/>
      <c r="B292" s="1399"/>
      <c r="C292" s="1399"/>
      <c r="D292" s="1398"/>
      <c r="E292" s="1398"/>
      <c r="F292" s="705" t="s">
        <v>149</v>
      </c>
      <c r="G292" s="694"/>
      <c r="H292" s="694"/>
    </row>
    <row r="293" spans="1:8" ht="16.5">
      <c r="A293" s="694"/>
      <c r="B293" s="1399"/>
      <c r="C293" s="1399"/>
      <c r="D293" s="1398"/>
      <c r="E293" s="1398"/>
      <c r="F293" s="705" t="s">
        <v>150</v>
      </c>
      <c r="G293" s="694"/>
      <c r="H293" s="694"/>
    </row>
    <row r="294" spans="1:8" ht="16.5">
      <c r="A294" s="694"/>
      <c r="B294" s="1399"/>
      <c r="C294" s="1399"/>
      <c r="D294" s="1398"/>
      <c r="E294" s="1398"/>
      <c r="F294" s="705" t="s">
        <v>151</v>
      </c>
      <c r="G294" s="694"/>
      <c r="H294" s="694"/>
    </row>
    <row r="295" spans="1:8" ht="16.5">
      <c r="A295" s="694"/>
      <c r="B295" s="1399"/>
      <c r="C295" s="1399"/>
      <c r="D295" s="1398"/>
      <c r="E295" s="1398"/>
      <c r="F295" s="705" t="s">
        <v>152</v>
      </c>
      <c r="G295" s="694"/>
      <c r="H295" s="694"/>
    </row>
    <row r="296" spans="1:8" ht="16.5">
      <c r="A296" s="694"/>
      <c r="B296" s="1399"/>
      <c r="C296" s="1399"/>
      <c r="D296" s="1398"/>
      <c r="E296" s="1398"/>
      <c r="F296" s="705" t="s">
        <v>149</v>
      </c>
      <c r="G296" s="694"/>
      <c r="H296" s="694"/>
    </row>
    <row r="297" spans="1:8" ht="16.5">
      <c r="A297" s="694"/>
      <c r="B297" s="1399"/>
      <c r="C297" s="1399"/>
      <c r="D297" s="1398"/>
      <c r="E297" s="1398"/>
      <c r="F297" s="705" t="s">
        <v>150</v>
      </c>
      <c r="G297" s="694"/>
      <c r="H297" s="694"/>
    </row>
    <row r="298" spans="1:8" ht="16.5">
      <c r="A298" s="694"/>
      <c r="B298" s="1399"/>
      <c r="C298" s="1399"/>
      <c r="D298" s="1398"/>
      <c r="E298" s="1398"/>
      <c r="F298" s="706" t="s">
        <v>151</v>
      </c>
      <c r="G298" s="694"/>
      <c r="H298" s="694"/>
    </row>
    <row r="299" spans="1:8" ht="16.5">
      <c r="A299" s="694"/>
      <c r="B299" s="1394" t="s">
        <v>153</v>
      </c>
      <c r="C299" s="1401">
        <v>44498</v>
      </c>
      <c r="D299" s="1394" t="s">
        <v>125</v>
      </c>
      <c r="E299" s="1394" t="s">
        <v>91</v>
      </c>
      <c r="F299" s="701" t="s">
        <v>154</v>
      </c>
      <c r="G299" s="694"/>
      <c r="H299" s="694"/>
    </row>
    <row r="300" spans="1:8" ht="15" customHeight="1">
      <c r="A300" s="694"/>
      <c r="B300" s="1395"/>
      <c r="C300" s="1402"/>
      <c r="D300" s="1395"/>
      <c r="E300" s="1395"/>
      <c r="F300" s="700" t="s">
        <v>155</v>
      </c>
      <c r="G300" s="694"/>
      <c r="H300" s="694"/>
    </row>
    <row r="301" spans="1:8" ht="16.5">
      <c r="A301" s="694"/>
      <c r="B301" s="1395"/>
      <c r="C301" s="1402"/>
      <c r="D301" s="1290" t="s">
        <v>6</v>
      </c>
      <c r="E301" s="1290" t="s">
        <v>156</v>
      </c>
      <c r="F301" s="700" t="s">
        <v>157</v>
      </c>
      <c r="G301" s="694"/>
      <c r="H301" s="694"/>
    </row>
    <row r="302" spans="1:8" ht="15" customHeight="1">
      <c r="A302" s="694"/>
      <c r="B302" s="1395"/>
      <c r="C302" s="1402"/>
      <c r="D302" s="1394" t="s">
        <v>143</v>
      </c>
      <c r="E302" s="1394" t="s">
        <v>158</v>
      </c>
      <c r="F302" s="701" t="s">
        <v>159</v>
      </c>
      <c r="G302" s="694"/>
      <c r="H302" s="694"/>
    </row>
    <row r="303" spans="1:8" ht="15" customHeight="1">
      <c r="A303" s="694"/>
      <c r="B303" s="1395"/>
      <c r="C303" s="1402"/>
      <c r="D303" s="1395"/>
      <c r="E303" s="1395"/>
      <c r="F303" s="700" t="s">
        <v>160</v>
      </c>
      <c r="G303" s="694"/>
      <c r="H303" s="694"/>
    </row>
    <row r="304" spans="1:8" ht="16.5">
      <c r="A304" s="694"/>
      <c r="B304" s="1395"/>
      <c r="C304" s="1402"/>
      <c r="D304" s="1394" t="s">
        <v>6</v>
      </c>
      <c r="E304" s="1394" t="s">
        <v>94</v>
      </c>
      <c r="F304" s="701" t="s">
        <v>161</v>
      </c>
      <c r="G304" s="694"/>
      <c r="H304" s="694"/>
    </row>
    <row r="305" spans="1:8" ht="16.5">
      <c r="A305" s="694"/>
      <c r="B305" s="1395"/>
      <c r="C305" s="1402"/>
      <c r="D305" s="1395"/>
      <c r="E305" s="1395"/>
      <c r="F305" s="701" t="s">
        <v>162</v>
      </c>
      <c r="G305" s="694"/>
      <c r="H305" s="694"/>
    </row>
    <row r="306" spans="1:8" ht="16.5">
      <c r="A306" s="694"/>
      <c r="B306" s="1395"/>
      <c r="C306" s="1402"/>
      <c r="D306" s="1395"/>
      <c r="E306" s="1395"/>
      <c r="F306" s="701" t="s">
        <v>163</v>
      </c>
      <c r="G306" s="694"/>
      <c r="H306" s="694"/>
    </row>
    <row r="307" spans="1:8" ht="16.5">
      <c r="A307" s="694"/>
      <c r="B307" s="1395"/>
      <c r="C307" s="1402"/>
      <c r="D307" s="1395"/>
      <c r="E307" s="1395"/>
      <c r="F307" s="701" t="s">
        <v>164</v>
      </c>
      <c r="G307" s="694"/>
      <c r="H307" s="694"/>
    </row>
    <row r="308" spans="1:8" ht="16.5">
      <c r="A308" s="694"/>
      <c r="B308" s="1395"/>
      <c r="C308" s="1402"/>
      <c r="D308" s="1395"/>
      <c r="E308" s="1395"/>
      <c r="F308" s="701" t="s">
        <v>165</v>
      </c>
      <c r="G308" s="694"/>
      <c r="H308" s="694"/>
    </row>
    <row r="309" spans="1:8" ht="16.5">
      <c r="A309" s="694"/>
      <c r="B309" s="1395"/>
      <c r="C309" s="1402"/>
      <c r="D309" s="1395"/>
      <c r="E309" s="1395"/>
      <c r="F309" s="701" t="s">
        <v>166</v>
      </c>
      <c r="G309" s="694"/>
      <c r="H309" s="694"/>
    </row>
    <row r="310" spans="1:8" ht="16.5">
      <c r="A310" s="694"/>
      <c r="B310" s="1395"/>
      <c r="C310" s="1402"/>
      <c r="D310" s="1395"/>
      <c r="E310" s="1395"/>
      <c r="F310" s="700" t="s">
        <v>167</v>
      </c>
      <c r="G310" s="694"/>
      <c r="H310" s="694"/>
    </row>
    <row r="311" spans="1:8" ht="16.5">
      <c r="A311" s="694"/>
      <c r="B311" s="1395"/>
      <c r="C311" s="1402"/>
      <c r="D311" s="1394" t="s">
        <v>168</v>
      </c>
      <c r="E311" s="1394" t="s">
        <v>112</v>
      </c>
      <c r="F311" s="707" t="s">
        <v>169</v>
      </c>
      <c r="G311" s="694"/>
      <c r="H311" s="694"/>
    </row>
    <row r="312" spans="1:8" ht="16.5">
      <c r="A312" s="694"/>
      <c r="B312" s="1395"/>
      <c r="C312" s="1402"/>
      <c r="D312" s="1395"/>
      <c r="E312" s="1395"/>
      <c r="F312" s="708" t="s">
        <v>170</v>
      </c>
      <c r="G312" s="694"/>
      <c r="H312" s="694"/>
    </row>
    <row r="313" spans="1:8" ht="16.5">
      <c r="A313" s="694"/>
      <c r="B313" s="1395"/>
      <c r="C313" s="1402"/>
      <c r="D313" s="1394" t="s">
        <v>6</v>
      </c>
      <c r="E313" s="1394" t="s">
        <v>97</v>
      </c>
      <c r="F313" s="701" t="s">
        <v>171</v>
      </c>
      <c r="G313" s="694"/>
      <c r="H313" s="694"/>
    </row>
    <row r="314" spans="1:8" ht="16.5">
      <c r="A314" s="694"/>
      <c r="B314" s="1395"/>
      <c r="C314" s="1402"/>
      <c r="D314" s="1395"/>
      <c r="E314" s="1395"/>
      <c r="F314" s="227" t="s">
        <v>172</v>
      </c>
      <c r="G314" s="694"/>
      <c r="H314" s="694"/>
    </row>
    <row r="315" spans="1:8" ht="16.5">
      <c r="A315" s="694"/>
      <c r="B315" s="1395"/>
      <c r="C315" s="1402"/>
      <c r="D315" s="1395"/>
      <c r="E315" s="1395"/>
      <c r="F315" s="709" t="s">
        <v>173</v>
      </c>
      <c r="G315" s="694"/>
      <c r="H315" s="694"/>
    </row>
    <row r="316" spans="1:8" ht="16.5">
      <c r="A316" s="694"/>
      <c r="B316" s="1395"/>
      <c r="C316" s="1402"/>
      <c r="D316" s="1292" t="s">
        <v>174</v>
      </c>
      <c r="E316" s="1292" t="s">
        <v>175</v>
      </c>
      <c r="F316" s="701" t="s">
        <v>176</v>
      </c>
      <c r="G316" s="694"/>
      <c r="H316" s="694"/>
    </row>
    <row r="317" spans="1:8" ht="49.5">
      <c r="A317" s="694"/>
      <c r="B317" s="1395"/>
      <c r="C317" s="1402"/>
      <c r="D317" s="1394" t="s">
        <v>143</v>
      </c>
      <c r="E317" s="1403" t="s">
        <v>177</v>
      </c>
      <c r="F317" s="710" t="s">
        <v>178</v>
      </c>
      <c r="G317" s="694"/>
      <c r="H317" s="694"/>
    </row>
    <row r="318" spans="1:8" ht="16.5">
      <c r="A318" s="694"/>
      <c r="B318" s="1395"/>
      <c r="C318" s="1402"/>
      <c r="D318" s="1395"/>
      <c r="E318" s="1404"/>
      <c r="F318" s="701" t="s">
        <v>179</v>
      </c>
      <c r="G318" s="694"/>
      <c r="H318" s="694"/>
    </row>
    <row r="319" spans="1:8" ht="16.5">
      <c r="A319" s="694"/>
      <c r="B319" s="1395"/>
      <c r="C319" s="1402"/>
      <c r="D319" s="1395"/>
      <c r="E319" s="1404"/>
      <c r="F319" s="1" t="s">
        <v>180</v>
      </c>
      <c r="G319" s="694"/>
      <c r="H319" s="694"/>
    </row>
    <row r="320" spans="1:8" ht="16.5">
      <c r="A320" s="694"/>
      <c r="B320" s="1395"/>
      <c r="C320" s="1402"/>
      <c r="D320" s="1395"/>
      <c r="E320" s="1404"/>
      <c r="F320" s="1" t="s">
        <v>181</v>
      </c>
      <c r="G320" s="694"/>
      <c r="H320" s="694"/>
    </row>
    <row r="321" spans="1:8" ht="16.5">
      <c r="A321" s="694"/>
      <c r="B321" s="1395"/>
      <c r="C321" s="1402"/>
      <c r="D321" s="1395"/>
      <c r="E321" s="1404"/>
      <c r="F321" s="1" t="s">
        <v>182</v>
      </c>
      <c r="G321" s="694"/>
      <c r="H321" s="694"/>
    </row>
    <row r="322" spans="1:8" ht="16.5">
      <c r="A322" s="694"/>
      <c r="B322" s="1395"/>
      <c r="C322" s="1402"/>
      <c r="D322" s="1396"/>
      <c r="E322" s="1404"/>
      <c r="F322" s="1" t="s">
        <v>183</v>
      </c>
      <c r="G322" s="694"/>
      <c r="H322" s="694"/>
    </row>
    <row r="323" spans="1:8" ht="33">
      <c r="A323" s="694"/>
      <c r="B323" s="1395"/>
      <c r="C323" s="1402"/>
      <c r="D323" s="1291" t="s">
        <v>128</v>
      </c>
      <c r="E323" s="1291" t="s">
        <v>129</v>
      </c>
      <c r="F323" s="711" t="s">
        <v>184</v>
      </c>
      <c r="G323" s="694"/>
      <c r="H323" s="694"/>
    </row>
    <row r="324" spans="1:8" ht="33">
      <c r="A324" s="694"/>
      <c r="B324" s="1395"/>
      <c r="C324" s="1402"/>
      <c r="D324" s="1394" t="s">
        <v>6</v>
      </c>
      <c r="E324" s="1290" t="s">
        <v>156</v>
      </c>
      <c r="F324" s="702" t="s">
        <v>185</v>
      </c>
      <c r="G324" s="694"/>
      <c r="H324" s="694"/>
    </row>
    <row r="325" spans="1:8" ht="16.5">
      <c r="A325" s="684"/>
      <c r="B325" s="1395"/>
      <c r="C325" s="1402"/>
      <c r="D325" s="1395"/>
      <c r="E325" s="1394" t="s">
        <v>94</v>
      </c>
      <c r="F325" s="701" t="s">
        <v>186</v>
      </c>
      <c r="G325" s="684"/>
      <c r="H325" s="684"/>
    </row>
    <row r="326" spans="1:8" ht="16.5">
      <c r="A326" s="684"/>
      <c r="B326" s="1395"/>
      <c r="C326" s="1402"/>
      <c r="D326" s="1395"/>
      <c r="E326" s="1395"/>
      <c r="F326" s="1" t="s">
        <v>187</v>
      </c>
      <c r="G326" s="684"/>
      <c r="H326" s="684"/>
    </row>
    <row r="327" spans="1:8" ht="16.5">
      <c r="A327" s="684"/>
      <c r="B327" s="1395"/>
      <c r="C327" s="1402"/>
      <c r="D327" s="1395"/>
      <c r="E327" s="1395"/>
      <c r="F327" s="1" t="s">
        <v>188</v>
      </c>
      <c r="G327" s="684"/>
      <c r="H327" s="684"/>
    </row>
    <row r="328" spans="1:8" ht="16.5">
      <c r="A328" s="684"/>
      <c r="B328" s="1395"/>
      <c r="C328" s="1402"/>
      <c r="D328" s="1395"/>
      <c r="E328" s="1395"/>
      <c r="F328" s="712" t="s">
        <v>189</v>
      </c>
      <c r="G328" s="684"/>
      <c r="H328" s="684"/>
    </row>
    <row r="329" spans="1:8" ht="15" customHeight="1">
      <c r="A329" s="684"/>
      <c r="B329" s="1395"/>
      <c r="C329" s="1402"/>
      <c r="D329" s="1395"/>
      <c r="E329" s="1395"/>
      <c r="F329" s="701" t="s">
        <v>190</v>
      </c>
      <c r="G329" s="684"/>
      <c r="H329" s="684"/>
    </row>
    <row r="330" spans="1:8" ht="16.5">
      <c r="A330" s="684"/>
      <c r="B330" s="1395"/>
      <c r="C330" s="1402"/>
      <c r="D330" s="1395"/>
      <c r="E330" s="1395"/>
      <c r="F330" s="1" t="s">
        <v>191</v>
      </c>
      <c r="G330" s="684"/>
      <c r="H330" s="684"/>
    </row>
    <row r="331" spans="1:8" ht="16.5">
      <c r="A331" s="684"/>
      <c r="B331" s="1395"/>
      <c r="C331" s="1402"/>
      <c r="D331" s="1395"/>
      <c r="E331" s="1395"/>
      <c r="F331" s="1" t="s">
        <v>192</v>
      </c>
      <c r="G331" s="684"/>
      <c r="H331" s="684"/>
    </row>
    <row r="332" spans="1:8" ht="16.5">
      <c r="A332" s="684"/>
      <c r="B332" s="1395"/>
      <c r="C332" s="1402"/>
      <c r="D332" s="1395"/>
      <c r="E332" s="1395"/>
      <c r="F332" s="1" t="s">
        <v>193</v>
      </c>
      <c r="G332" s="684"/>
      <c r="H332" s="684"/>
    </row>
    <row r="333" spans="1:8" ht="16.5">
      <c r="A333" s="684"/>
      <c r="B333" s="1395"/>
      <c r="C333" s="1402"/>
      <c r="D333" s="1395"/>
      <c r="E333" s="1395"/>
      <c r="F333" s="1" t="s">
        <v>194</v>
      </c>
      <c r="G333" s="684"/>
      <c r="H333" s="684"/>
    </row>
    <row r="334" spans="1:8" ht="16.5">
      <c r="A334" s="684"/>
      <c r="B334" s="1395"/>
      <c r="C334" s="1402"/>
      <c r="D334" s="1395"/>
      <c r="E334" s="1395"/>
      <c r="F334" s="1" t="s">
        <v>195</v>
      </c>
      <c r="G334" s="684"/>
      <c r="H334" s="684"/>
    </row>
    <row r="335" spans="1:8" ht="16.5">
      <c r="A335" s="684"/>
      <c r="B335" s="1395"/>
      <c r="C335" s="1402"/>
      <c r="D335" s="1395"/>
      <c r="E335" s="1395"/>
      <c r="F335" s="1" t="s">
        <v>196</v>
      </c>
      <c r="G335" s="684"/>
      <c r="H335" s="684"/>
    </row>
    <row r="336" spans="1:8" ht="16.5">
      <c r="A336" s="684"/>
      <c r="B336" s="1395"/>
      <c r="C336" s="1402"/>
      <c r="D336" s="1395"/>
      <c r="E336" s="1395"/>
      <c r="F336" s="1" t="s">
        <v>197</v>
      </c>
      <c r="G336" s="684"/>
      <c r="H336" s="684"/>
    </row>
    <row r="337" spans="1:8" ht="16.5">
      <c r="A337" s="684"/>
      <c r="B337" s="1395"/>
      <c r="C337" s="1402"/>
      <c r="D337" s="1395"/>
      <c r="E337" s="1395"/>
      <c r="F337" s="1" t="s">
        <v>198</v>
      </c>
      <c r="G337" s="684"/>
      <c r="H337" s="684"/>
    </row>
    <row r="338" spans="1:8" ht="16.5">
      <c r="A338" s="684"/>
      <c r="B338" s="1395"/>
      <c r="C338" s="1402"/>
      <c r="D338" s="1395"/>
      <c r="E338" s="1395"/>
      <c r="F338" s="1" t="s">
        <v>199</v>
      </c>
      <c r="G338" s="684"/>
      <c r="H338" s="684"/>
    </row>
    <row r="339" spans="1:8" ht="16.5">
      <c r="A339" s="684"/>
      <c r="B339" s="1395"/>
      <c r="C339" s="1402"/>
      <c r="D339" s="1395"/>
      <c r="E339" s="1395"/>
      <c r="F339" s="1" t="s">
        <v>200</v>
      </c>
      <c r="G339" s="684"/>
      <c r="H339" s="684"/>
    </row>
    <row r="340" spans="1:8" ht="16.5">
      <c r="A340" s="684"/>
      <c r="B340" s="1395"/>
      <c r="C340" s="1402"/>
      <c r="D340" s="1395"/>
      <c r="E340" s="1395"/>
      <c r="F340" s="1" t="s">
        <v>201</v>
      </c>
      <c r="G340" s="684"/>
      <c r="H340" s="684"/>
    </row>
    <row r="341" spans="1:8" ht="16.5">
      <c r="A341" s="684"/>
      <c r="B341" s="1395"/>
      <c r="C341" s="1402"/>
      <c r="D341" s="1395"/>
      <c r="E341" s="1395"/>
      <c r="F341" s="1" t="s">
        <v>202</v>
      </c>
      <c r="G341" s="684"/>
      <c r="H341" s="684"/>
    </row>
    <row r="342" spans="1:8" ht="16.5">
      <c r="A342" s="684"/>
      <c r="B342" s="1395"/>
      <c r="C342" s="1402"/>
      <c r="D342" s="1395"/>
      <c r="E342" s="1395"/>
      <c r="F342" s="1" t="s">
        <v>203</v>
      </c>
      <c r="G342" s="684"/>
      <c r="H342" s="684"/>
    </row>
    <row r="343" spans="1:8" ht="16.5">
      <c r="A343" s="684"/>
      <c r="B343" s="1395"/>
      <c r="C343" s="1402"/>
      <c r="D343" s="1395"/>
      <c r="E343" s="1395"/>
      <c r="F343" s="1" t="s">
        <v>204</v>
      </c>
      <c r="G343" s="684"/>
      <c r="H343" s="684"/>
    </row>
    <row r="344" spans="1:8" ht="16.5">
      <c r="A344" s="684"/>
      <c r="B344" s="1395"/>
      <c r="C344" s="1402"/>
      <c r="D344" s="1395"/>
      <c r="E344" s="1395"/>
      <c r="F344" s="1" t="s">
        <v>205</v>
      </c>
      <c r="G344" s="684"/>
      <c r="H344" s="684"/>
    </row>
    <row r="345" spans="1:8" ht="16.5">
      <c r="A345" s="684"/>
      <c r="B345" s="1395"/>
      <c r="C345" s="1402"/>
      <c r="D345" s="1395"/>
      <c r="E345" s="1395"/>
      <c r="F345" s="1" t="s">
        <v>194</v>
      </c>
      <c r="G345" s="684"/>
      <c r="H345" s="684"/>
    </row>
    <row r="346" spans="1:8" ht="16.5">
      <c r="A346" s="684"/>
      <c r="B346" s="1395"/>
      <c r="C346" s="1402"/>
      <c r="D346" s="1395"/>
      <c r="E346" s="1395"/>
      <c r="F346" s="1" t="s">
        <v>206</v>
      </c>
      <c r="G346" s="684"/>
      <c r="H346" s="684"/>
    </row>
    <row r="347" spans="1:8" ht="16.5">
      <c r="A347" s="684"/>
      <c r="B347" s="1395"/>
      <c r="C347" s="1402"/>
      <c r="D347" s="1395"/>
      <c r="E347" s="1395"/>
      <c r="F347" s="1" t="s">
        <v>207</v>
      </c>
      <c r="G347" s="684"/>
      <c r="H347" s="684"/>
    </row>
    <row r="348" spans="1:8" ht="16.5">
      <c r="A348" s="684"/>
      <c r="B348" s="1395"/>
      <c r="C348" s="1402"/>
      <c r="D348" s="1395"/>
      <c r="E348" s="1395"/>
      <c r="F348" s="1" t="s">
        <v>208</v>
      </c>
      <c r="G348" s="684"/>
      <c r="H348" s="684"/>
    </row>
    <row r="349" spans="1:8" ht="16.5">
      <c r="A349" s="684"/>
      <c r="B349" s="1395"/>
      <c r="C349" s="1402"/>
      <c r="D349" s="1396"/>
      <c r="E349" s="1396"/>
      <c r="F349" s="712" t="s">
        <v>209</v>
      </c>
      <c r="G349" s="684"/>
      <c r="H349" s="684"/>
    </row>
    <row r="350" spans="1:8" ht="15" customHeight="1">
      <c r="A350" s="684"/>
      <c r="B350" s="1395"/>
      <c r="C350" s="1402"/>
      <c r="D350" s="1394" t="s">
        <v>128</v>
      </c>
      <c r="E350" s="1394" t="s">
        <v>129</v>
      </c>
      <c r="F350" s="701" t="s">
        <v>210</v>
      </c>
      <c r="G350" s="684"/>
      <c r="H350" s="684"/>
    </row>
    <row r="351" spans="1:8" ht="15" customHeight="1">
      <c r="A351" s="684"/>
      <c r="B351" s="1395"/>
      <c r="C351" s="1402"/>
      <c r="D351" s="1395"/>
      <c r="E351" s="1395"/>
      <c r="F351" s="700" t="s">
        <v>211</v>
      </c>
      <c r="G351" s="684"/>
      <c r="H351" s="684"/>
    </row>
    <row r="352" spans="1:8" ht="16.5">
      <c r="A352" s="684"/>
      <c r="B352" s="1395"/>
      <c r="C352" s="1402"/>
      <c r="D352" s="1394" t="s">
        <v>6</v>
      </c>
      <c r="E352" s="1394" t="s">
        <v>94</v>
      </c>
      <c r="F352" s="701" t="s">
        <v>212</v>
      </c>
      <c r="G352" s="684"/>
      <c r="H352" s="684"/>
    </row>
    <row r="353" spans="1:8" ht="16.5">
      <c r="A353" s="684"/>
      <c r="B353" s="1395"/>
      <c r="C353" s="1402"/>
      <c r="D353" s="1395"/>
      <c r="E353" s="1395"/>
      <c r="F353" s="701" t="s">
        <v>213</v>
      </c>
      <c r="G353" s="684"/>
      <c r="H353" s="684"/>
    </row>
    <row r="354" spans="1:8" ht="16.5">
      <c r="A354" s="684"/>
      <c r="B354" s="1395"/>
      <c r="C354" s="1402"/>
      <c r="D354" s="1395"/>
      <c r="E354" s="1395"/>
      <c r="F354" s="700" t="s">
        <v>214</v>
      </c>
      <c r="G354" s="684"/>
      <c r="H354" s="684"/>
    </row>
    <row r="355" spans="1:8" ht="16.5">
      <c r="A355" s="684"/>
      <c r="B355" s="1395"/>
      <c r="C355" s="1402"/>
      <c r="D355" s="1394" t="s">
        <v>143</v>
      </c>
      <c r="E355" s="1394" t="s">
        <v>158</v>
      </c>
      <c r="F355" s="701" t="s">
        <v>159</v>
      </c>
      <c r="G355" s="684"/>
      <c r="H355" s="684"/>
    </row>
    <row r="356" spans="1:8" ht="15" customHeight="1">
      <c r="A356" s="684"/>
      <c r="B356" s="1395"/>
      <c r="C356" s="1402"/>
      <c r="D356" s="1395"/>
      <c r="E356" s="1395"/>
      <c r="F356" s="700" t="s">
        <v>160</v>
      </c>
      <c r="G356" s="684"/>
      <c r="H356" s="684"/>
    </row>
    <row r="357" spans="1:8" ht="16.5">
      <c r="A357" s="684"/>
      <c r="B357" s="1289" t="s">
        <v>215</v>
      </c>
      <c r="C357" s="1289">
        <v>20211103</v>
      </c>
      <c r="D357" s="1289" t="s">
        <v>6</v>
      </c>
      <c r="E357" s="1289" t="s">
        <v>156</v>
      </c>
      <c r="F357" s="713" t="s">
        <v>216</v>
      </c>
      <c r="G357" s="684"/>
      <c r="H357" s="684"/>
    </row>
    <row r="358" spans="1:8" ht="16.5">
      <c r="A358" s="684"/>
      <c r="B358" s="1404" t="s">
        <v>217</v>
      </c>
      <c r="C358" s="1404">
        <v>20211104</v>
      </c>
      <c r="D358" s="1405" t="s">
        <v>132</v>
      </c>
      <c r="E358" s="1292" t="s">
        <v>156</v>
      </c>
      <c r="F358" s="701" t="s">
        <v>218</v>
      </c>
      <c r="G358" s="684"/>
      <c r="H358" s="684"/>
    </row>
    <row r="359" spans="1:8" ht="16.5">
      <c r="A359" s="684"/>
      <c r="B359" s="1404"/>
      <c r="C359" s="1404"/>
      <c r="D359" s="1405"/>
      <c r="E359" s="1405" t="s">
        <v>94</v>
      </c>
      <c r="F359" s="707" t="s">
        <v>219</v>
      </c>
      <c r="G359" s="684"/>
      <c r="H359" s="684"/>
    </row>
    <row r="360" spans="1:8" ht="16.5">
      <c r="A360" s="684"/>
      <c r="B360" s="1404"/>
      <c r="C360" s="1404"/>
      <c r="D360" s="1405"/>
      <c r="E360" s="1405"/>
      <c r="F360" s="707" t="s">
        <v>220</v>
      </c>
      <c r="G360" s="684"/>
      <c r="H360" s="684"/>
    </row>
    <row r="361" spans="1:8" ht="16.5">
      <c r="A361" s="684"/>
      <c r="B361" s="1404"/>
      <c r="C361" s="1404"/>
      <c r="D361" s="1405"/>
      <c r="E361" s="1405"/>
      <c r="F361" s="707" t="s">
        <v>221</v>
      </c>
      <c r="G361" s="684"/>
      <c r="H361" s="684"/>
    </row>
    <row r="362" spans="1:8" ht="261" customHeight="1">
      <c r="A362" s="684"/>
      <c r="B362" s="1404"/>
      <c r="C362" s="1404"/>
      <c r="D362" s="1405"/>
      <c r="E362" s="1405"/>
      <c r="F362" s="714" t="s">
        <v>222</v>
      </c>
      <c r="G362" s="684"/>
      <c r="H362" s="684"/>
    </row>
    <row r="363" spans="1:8" ht="16.5">
      <c r="A363" s="684"/>
      <c r="B363" s="1404"/>
      <c r="C363" s="1404"/>
      <c r="D363" s="1405" t="s">
        <v>223</v>
      </c>
      <c r="E363" s="1405" t="s">
        <v>97</v>
      </c>
      <c r="F363" s="707" t="s">
        <v>224</v>
      </c>
      <c r="G363" s="684"/>
      <c r="H363" s="684"/>
    </row>
    <row r="364" spans="1:8" ht="30">
      <c r="A364" s="684"/>
      <c r="B364" s="1404"/>
      <c r="C364" s="1404"/>
      <c r="D364" s="1405"/>
      <c r="E364" s="1405"/>
      <c r="F364" s="714" t="s">
        <v>225</v>
      </c>
      <c r="G364" s="684"/>
      <c r="H364" s="684"/>
    </row>
    <row r="365" spans="1:8" ht="16.5">
      <c r="A365" s="684"/>
      <c r="B365" s="1404"/>
      <c r="C365" s="1404"/>
      <c r="D365" s="1405" t="s">
        <v>226</v>
      </c>
      <c r="E365" s="1405" t="s">
        <v>227</v>
      </c>
      <c r="F365" s="707" t="s">
        <v>228</v>
      </c>
      <c r="G365" s="684"/>
      <c r="H365" s="684"/>
    </row>
    <row r="366" spans="1:8" ht="16.5">
      <c r="A366" s="684"/>
      <c r="B366" s="1404"/>
      <c r="C366" s="1404"/>
      <c r="D366" s="1405"/>
      <c r="E366" s="1405"/>
      <c r="F366" s="707" t="s">
        <v>229</v>
      </c>
      <c r="G366" s="684"/>
      <c r="H366" s="684"/>
    </row>
    <row r="367" spans="1:8" ht="16.5">
      <c r="A367" s="684"/>
      <c r="B367" s="1404"/>
      <c r="C367" s="1404"/>
      <c r="D367" s="1405"/>
      <c r="E367" s="1405"/>
      <c r="F367" s="707" t="s">
        <v>230</v>
      </c>
      <c r="G367" s="684"/>
      <c r="H367" s="684"/>
    </row>
    <row r="368" spans="1:8" ht="16.5">
      <c r="A368" s="684"/>
      <c r="B368" s="1404"/>
      <c r="C368" s="1404"/>
      <c r="D368" s="1405"/>
      <c r="E368" s="1293" t="s">
        <v>231</v>
      </c>
      <c r="F368" s="707" t="s">
        <v>232</v>
      </c>
      <c r="G368" s="684"/>
      <c r="H368" s="684"/>
    </row>
    <row r="369" spans="1:8" ht="105">
      <c r="A369" s="684"/>
      <c r="B369" s="1404"/>
      <c r="C369" s="1404"/>
      <c r="D369" s="715" t="s">
        <v>233</v>
      </c>
      <c r="E369" s="715" t="s">
        <v>234</v>
      </c>
      <c r="F369" s="716" t="s">
        <v>235</v>
      </c>
      <c r="G369" s="684"/>
      <c r="H369" s="684"/>
    </row>
    <row r="370" spans="1:8" ht="45">
      <c r="A370" s="684"/>
      <c r="B370" s="1404"/>
      <c r="C370" s="1404"/>
      <c r="D370" s="717" t="s">
        <v>233</v>
      </c>
      <c r="E370" s="717" t="s">
        <v>234</v>
      </c>
      <c r="F370" s="718" t="s">
        <v>236</v>
      </c>
      <c r="G370" s="684"/>
      <c r="H370" s="684"/>
    </row>
    <row r="371" spans="1:8" ht="16.5">
      <c r="A371" s="684"/>
      <c r="B371" s="1404"/>
      <c r="C371" s="1404"/>
      <c r="D371" s="1405" t="s">
        <v>143</v>
      </c>
      <c r="E371" s="1293" t="s">
        <v>158</v>
      </c>
      <c r="F371" s="714" t="s">
        <v>237</v>
      </c>
      <c r="G371" s="684"/>
      <c r="H371" s="684"/>
    </row>
    <row r="372" spans="1:8" ht="16.5">
      <c r="A372" s="684"/>
      <c r="B372" s="1404"/>
      <c r="C372" s="1404"/>
      <c r="D372" s="1405"/>
      <c r="E372" s="1405" t="s">
        <v>144</v>
      </c>
      <c r="F372" s="714" t="s">
        <v>238</v>
      </c>
      <c r="G372" s="684"/>
      <c r="H372" s="684"/>
    </row>
    <row r="373" spans="1:8" ht="16.5">
      <c r="A373" s="684"/>
      <c r="B373" s="1394"/>
      <c r="C373" s="1394"/>
      <c r="D373" s="1406"/>
      <c r="E373" s="1406"/>
      <c r="F373" s="719" t="s">
        <v>239</v>
      </c>
      <c r="G373" s="684"/>
      <c r="H373" s="684"/>
    </row>
    <row r="374" spans="1:8" ht="30" customHeight="1">
      <c r="A374" s="684"/>
      <c r="B374" s="1404" t="s">
        <v>240</v>
      </c>
      <c r="C374" s="1404">
        <v>20211113</v>
      </c>
      <c r="D374" s="1405" t="s">
        <v>168</v>
      </c>
      <c r="E374" s="1405" t="s">
        <v>112</v>
      </c>
      <c r="F374" s="710" t="s">
        <v>241</v>
      </c>
      <c r="G374" s="684"/>
      <c r="H374" s="684"/>
    </row>
    <row r="375" spans="1:8" ht="30" customHeight="1">
      <c r="A375" s="684"/>
      <c r="B375" s="1404"/>
      <c r="C375" s="1404"/>
      <c r="D375" s="1405"/>
      <c r="E375" s="1405"/>
      <c r="F375" s="710" t="s">
        <v>242</v>
      </c>
      <c r="G375" s="684"/>
      <c r="H375" s="684"/>
    </row>
    <row r="376" spans="1:8" ht="30" customHeight="1">
      <c r="A376" s="684"/>
      <c r="B376" s="1404"/>
      <c r="C376" s="1404"/>
      <c r="D376" s="1293" t="s">
        <v>223</v>
      </c>
      <c r="E376" s="1293" t="s">
        <v>97</v>
      </c>
      <c r="F376" s="710" t="s">
        <v>243</v>
      </c>
      <c r="G376" s="684"/>
      <c r="H376" s="684"/>
    </row>
    <row r="377" spans="1:8" ht="30" customHeight="1">
      <c r="A377" s="684"/>
      <c r="B377" s="1404"/>
      <c r="C377" s="1404"/>
      <c r="D377" s="720" t="s">
        <v>168</v>
      </c>
      <c r="E377" s="1292" t="s">
        <v>112</v>
      </c>
      <c r="F377" s="710" t="s">
        <v>244</v>
      </c>
      <c r="G377" s="684"/>
      <c r="H377" s="684"/>
    </row>
    <row r="378" spans="1:8" ht="30" customHeight="1">
      <c r="A378" s="684"/>
      <c r="B378" s="1404"/>
      <c r="C378" s="1404"/>
      <c r="D378" s="1292" t="s">
        <v>226</v>
      </c>
      <c r="E378" s="1292" t="s">
        <v>227</v>
      </c>
      <c r="F378" s="710" t="s">
        <v>245</v>
      </c>
      <c r="G378" s="684"/>
      <c r="H378" s="684"/>
    </row>
    <row r="379" spans="1:8" ht="30" customHeight="1">
      <c r="A379" s="684"/>
      <c r="B379" s="1404"/>
      <c r="C379" s="1404"/>
      <c r="D379" s="1292" t="s">
        <v>246</v>
      </c>
      <c r="E379" s="1292" t="s">
        <v>247</v>
      </c>
      <c r="F379" s="710" t="s">
        <v>248</v>
      </c>
      <c r="G379" s="684"/>
      <c r="H379" s="684"/>
    </row>
    <row r="380" spans="1:8" ht="30" customHeight="1">
      <c r="A380" s="684"/>
      <c r="B380" s="1404"/>
      <c r="C380" s="1404"/>
      <c r="D380" s="1292" t="s">
        <v>174</v>
      </c>
      <c r="E380" s="1292" t="s">
        <v>175</v>
      </c>
      <c r="F380" s="710" t="s">
        <v>249</v>
      </c>
      <c r="G380" s="684"/>
      <c r="H380" s="684"/>
    </row>
    <row r="381" spans="1:8" ht="45" customHeight="1">
      <c r="A381" s="684"/>
      <c r="B381" s="1404"/>
      <c r="C381" s="1404"/>
      <c r="D381" s="1404" t="s">
        <v>132</v>
      </c>
      <c r="E381" s="1404" t="s">
        <v>94</v>
      </c>
      <c r="F381" s="710" t="s">
        <v>250</v>
      </c>
      <c r="G381" s="684"/>
      <c r="H381" s="684"/>
    </row>
    <row r="382" spans="1:8" ht="15" customHeight="1">
      <c r="A382" s="684"/>
      <c r="B382" s="1404"/>
      <c r="C382" s="1404"/>
      <c r="D382" s="1404"/>
      <c r="E382" s="1404"/>
      <c r="F382" s="701" t="s">
        <v>251</v>
      </c>
      <c r="G382" s="684"/>
      <c r="H382" s="684"/>
    </row>
    <row r="383" spans="1:8" ht="15" customHeight="1">
      <c r="A383" s="684"/>
      <c r="B383" s="1394"/>
      <c r="C383" s="1394"/>
      <c r="D383" s="1394"/>
      <c r="E383" s="700" t="s">
        <v>252</v>
      </c>
      <c r="F383" s="700" t="s">
        <v>253</v>
      </c>
      <c r="G383" s="684"/>
      <c r="H383" s="684"/>
    </row>
    <row r="384" spans="1:8" ht="66">
      <c r="A384" s="684"/>
      <c r="B384" s="1404" t="s">
        <v>254</v>
      </c>
      <c r="C384" s="1404">
        <v>20211118</v>
      </c>
      <c r="D384" s="1404" t="s">
        <v>132</v>
      </c>
      <c r="E384" s="1404" t="s">
        <v>94</v>
      </c>
      <c r="F384" s="710" t="s">
        <v>255</v>
      </c>
      <c r="G384" s="684"/>
      <c r="H384" s="684"/>
    </row>
    <row r="385" spans="1:8" ht="15" customHeight="1">
      <c r="A385" s="684"/>
      <c r="B385" s="1404"/>
      <c r="C385" s="1404"/>
      <c r="D385" s="1404"/>
      <c r="E385" s="1404"/>
      <c r="F385" s="701" t="s">
        <v>256</v>
      </c>
      <c r="G385" s="684"/>
      <c r="H385" s="684"/>
    </row>
    <row r="386" spans="1:8" ht="16.5">
      <c r="A386" s="684"/>
      <c r="B386" s="1404"/>
      <c r="C386" s="1404"/>
      <c r="D386" s="1404"/>
      <c r="E386" s="1404"/>
      <c r="F386" s="701" t="s">
        <v>257</v>
      </c>
      <c r="G386" s="684"/>
      <c r="H386" s="684"/>
    </row>
    <row r="387" spans="1:8" ht="33">
      <c r="A387" s="684"/>
      <c r="B387" s="1404"/>
      <c r="C387" s="1404"/>
      <c r="D387" s="1404"/>
      <c r="E387" s="1404"/>
      <c r="F387" s="710" t="s">
        <v>258</v>
      </c>
      <c r="G387" s="684"/>
      <c r="H387" s="684"/>
    </row>
    <row r="388" spans="1:8" ht="103.5" customHeight="1">
      <c r="A388" s="684"/>
      <c r="B388" s="1404"/>
      <c r="C388" s="1404"/>
      <c r="D388" s="1404"/>
      <c r="E388" s="1292" t="s">
        <v>97</v>
      </c>
      <c r="F388" s="710" t="s">
        <v>259</v>
      </c>
      <c r="G388" s="684"/>
      <c r="H388" s="684"/>
    </row>
    <row r="389" spans="1:8" ht="16.5">
      <c r="A389" s="684"/>
      <c r="B389" s="1394"/>
      <c r="C389" s="1394"/>
      <c r="D389" s="1290" t="s">
        <v>226</v>
      </c>
      <c r="E389" s="1290" t="s">
        <v>231</v>
      </c>
      <c r="F389" s="702" t="s">
        <v>260</v>
      </c>
      <c r="G389" s="684"/>
      <c r="H389" s="684"/>
    </row>
    <row r="390" spans="1:8" ht="49.5">
      <c r="A390" s="684"/>
      <c r="B390" s="1407" t="s">
        <v>261</v>
      </c>
      <c r="C390" s="1409">
        <v>20211126</v>
      </c>
      <c r="D390" s="721" t="s">
        <v>132</v>
      </c>
      <c r="E390" s="700" t="s">
        <v>94</v>
      </c>
      <c r="F390" s="702" t="s">
        <v>262</v>
      </c>
      <c r="G390" s="684"/>
      <c r="H390" s="684"/>
    </row>
    <row r="391" spans="1:8" ht="49.5">
      <c r="A391" s="684"/>
      <c r="B391" s="1407"/>
      <c r="C391" s="1409"/>
      <c r="D391" s="721" t="s">
        <v>143</v>
      </c>
      <c r="E391" s="700" t="s">
        <v>158</v>
      </c>
      <c r="F391" s="702" t="s">
        <v>263</v>
      </c>
      <c r="G391" s="684"/>
      <c r="H391" s="684"/>
    </row>
    <row r="392" spans="1:8" ht="15" customHeight="1">
      <c r="A392" s="722"/>
      <c r="B392" s="1407"/>
      <c r="C392" s="1409"/>
      <c r="D392" s="1411" t="s">
        <v>143</v>
      </c>
      <c r="E392" s="1413" t="s">
        <v>144</v>
      </c>
      <c r="F392" s="723" t="s">
        <v>264</v>
      </c>
      <c r="G392" s="684"/>
      <c r="H392" s="684"/>
    </row>
    <row r="393" spans="1:8" ht="15" customHeight="1">
      <c r="A393" s="722"/>
      <c r="B393" s="1407"/>
      <c r="C393" s="1409"/>
      <c r="D393" s="1411"/>
      <c r="E393" s="1414"/>
      <c r="F393" s="723" t="s">
        <v>265</v>
      </c>
      <c r="G393" s="684"/>
      <c r="H393" s="684"/>
    </row>
    <row r="394" spans="1:8" ht="15" customHeight="1">
      <c r="A394" s="722"/>
      <c r="B394" s="1407"/>
      <c r="C394" s="1409"/>
      <c r="D394" s="1411"/>
      <c r="E394" s="1415"/>
      <c r="F394" s="723" t="s">
        <v>266</v>
      </c>
      <c r="G394" s="684"/>
      <c r="H394" s="684"/>
    </row>
    <row r="395" spans="1:8" ht="15" customHeight="1">
      <c r="A395" s="722"/>
      <c r="B395" s="1407"/>
      <c r="C395" s="1409"/>
      <c r="D395" s="1411"/>
      <c r="E395" s="1413" t="s">
        <v>144</v>
      </c>
      <c r="F395" s="723" t="s">
        <v>267</v>
      </c>
      <c r="G395" s="684"/>
      <c r="H395" s="684"/>
    </row>
    <row r="396" spans="1:8" ht="49.5">
      <c r="A396" s="722"/>
      <c r="B396" s="1407"/>
      <c r="C396" s="1409"/>
      <c r="D396" s="1411"/>
      <c r="E396" s="1414"/>
      <c r="F396" s="723" t="s">
        <v>268</v>
      </c>
      <c r="G396" s="684"/>
      <c r="H396" s="684"/>
    </row>
    <row r="397" spans="1:8" ht="49.5">
      <c r="A397" s="722"/>
      <c r="B397" s="1407"/>
      <c r="C397" s="1409"/>
      <c r="D397" s="1412"/>
      <c r="E397" s="1415"/>
      <c r="F397" s="724" t="s">
        <v>269</v>
      </c>
      <c r="G397" s="684"/>
      <c r="H397" s="684"/>
    </row>
    <row r="398" spans="1:8" ht="49.5">
      <c r="A398" s="684"/>
      <c r="B398" s="1407"/>
      <c r="C398" s="1409"/>
      <c r="D398" s="1416" t="s">
        <v>132</v>
      </c>
      <c r="E398" s="1404" t="s">
        <v>94</v>
      </c>
      <c r="F398" s="723" t="s">
        <v>270</v>
      </c>
      <c r="G398" s="684"/>
      <c r="H398" s="684"/>
    </row>
    <row r="399" spans="1:8" ht="66">
      <c r="A399" s="684"/>
      <c r="B399" s="1407"/>
      <c r="C399" s="1409"/>
      <c r="D399" s="1416"/>
      <c r="E399" s="1404"/>
      <c r="F399" s="723" t="s">
        <v>271</v>
      </c>
      <c r="G399" s="684"/>
      <c r="H399" s="684"/>
    </row>
    <row r="400" spans="1:8" ht="66">
      <c r="A400" s="684"/>
      <c r="B400" s="1407"/>
      <c r="C400" s="1409"/>
      <c r="D400" s="725" t="s">
        <v>132</v>
      </c>
      <c r="E400" s="1292" t="s">
        <v>94</v>
      </c>
      <c r="F400" s="710" t="s">
        <v>272</v>
      </c>
      <c r="G400" s="684"/>
      <c r="H400" s="684"/>
    </row>
    <row r="401" spans="1:8" ht="16.5">
      <c r="A401" s="684"/>
      <c r="B401" s="1407"/>
      <c r="C401" s="1409"/>
      <c r="D401" s="725" t="s">
        <v>233</v>
      </c>
      <c r="E401" s="1292" t="s">
        <v>234</v>
      </c>
      <c r="F401" s="701" t="s">
        <v>273</v>
      </c>
      <c r="G401" s="684"/>
      <c r="H401" s="684"/>
    </row>
    <row r="402" spans="1:8" ht="33">
      <c r="A402" s="684"/>
      <c r="B402" s="1407"/>
      <c r="C402" s="1409"/>
      <c r="D402" s="725" t="s">
        <v>274</v>
      </c>
      <c r="E402" s="1292" t="s">
        <v>275</v>
      </c>
      <c r="F402" s="710" t="s">
        <v>276</v>
      </c>
      <c r="G402" s="684"/>
      <c r="H402" s="684"/>
    </row>
    <row r="403" spans="1:8" ht="16.5">
      <c r="A403" s="684"/>
      <c r="B403" s="1408"/>
      <c r="C403" s="1410"/>
      <c r="D403" s="721" t="s">
        <v>277</v>
      </c>
      <c r="E403" s="1290" t="s">
        <v>278</v>
      </c>
      <c r="F403" s="700" t="s">
        <v>279</v>
      </c>
      <c r="G403" s="684"/>
      <c r="H403" s="684"/>
    </row>
    <row r="404" spans="1:8" ht="14.85" customHeight="1">
      <c r="A404" s="684"/>
      <c r="B404" s="1404" t="s">
        <v>280</v>
      </c>
      <c r="C404" s="1404">
        <v>20211204</v>
      </c>
      <c r="D404" s="701" t="s">
        <v>274</v>
      </c>
      <c r="E404" s="1292" t="s">
        <v>275</v>
      </c>
      <c r="F404" s="701" t="s">
        <v>281</v>
      </c>
      <c r="G404" s="684"/>
      <c r="H404" s="684"/>
    </row>
    <row r="405" spans="1:8" ht="14.85" customHeight="1">
      <c r="A405" s="684"/>
      <c r="B405" s="1404"/>
      <c r="C405" s="1404"/>
      <c r="D405" s="701" t="s">
        <v>277</v>
      </c>
      <c r="E405" s="1292" t="s">
        <v>278</v>
      </c>
      <c r="F405" s="701" t="s">
        <v>282</v>
      </c>
      <c r="G405" s="684"/>
      <c r="H405" s="684"/>
    </row>
    <row r="406" spans="1:8" ht="51" customHeight="1">
      <c r="A406" s="684"/>
      <c r="B406" s="1404"/>
      <c r="C406" s="1404"/>
      <c r="D406" s="726" t="s">
        <v>143</v>
      </c>
      <c r="E406" s="1294" t="s">
        <v>158</v>
      </c>
      <c r="F406" s="710" t="s">
        <v>283</v>
      </c>
      <c r="G406" s="684"/>
      <c r="H406" s="684"/>
    </row>
    <row r="407" spans="1:8" ht="29.1" customHeight="1">
      <c r="A407" s="684"/>
      <c r="B407" s="1404"/>
      <c r="C407" s="1404"/>
      <c r="D407" s="701" t="s">
        <v>233</v>
      </c>
      <c r="E407" s="1292" t="s">
        <v>234</v>
      </c>
      <c r="F407" s="710" t="s">
        <v>284</v>
      </c>
      <c r="G407" s="684"/>
      <c r="H407" s="684"/>
    </row>
    <row r="408" spans="1:8" ht="70.5" customHeight="1">
      <c r="A408" s="684"/>
      <c r="B408" s="1404"/>
      <c r="C408" s="1404"/>
      <c r="D408" s="1294" t="s">
        <v>143</v>
      </c>
      <c r="E408" s="1292" t="s">
        <v>144</v>
      </c>
      <c r="F408" s="710" t="s">
        <v>285</v>
      </c>
      <c r="G408" s="684"/>
      <c r="H408" s="684"/>
    </row>
    <row r="409" spans="1:8" ht="33">
      <c r="A409" s="684"/>
      <c r="B409" s="1404"/>
      <c r="C409" s="1404"/>
      <c r="D409" s="1404" t="s">
        <v>132</v>
      </c>
      <c r="E409" s="1404" t="s">
        <v>94</v>
      </c>
      <c r="F409" s="710" t="s">
        <v>286</v>
      </c>
      <c r="G409" s="684"/>
      <c r="H409" s="684"/>
    </row>
    <row r="410" spans="1:8" ht="43.5" customHeight="1">
      <c r="A410" s="684"/>
      <c r="B410" s="1404"/>
      <c r="C410" s="1404"/>
      <c r="D410" s="1404"/>
      <c r="E410" s="1404"/>
      <c r="F410" s="710" t="s">
        <v>287</v>
      </c>
      <c r="G410" s="684"/>
      <c r="H410" s="684"/>
    </row>
    <row r="411" spans="1:8" ht="49.5">
      <c r="A411" s="684"/>
      <c r="B411" s="1404"/>
      <c r="C411" s="1404"/>
      <c r="D411" s="1404"/>
      <c r="E411" s="1292" t="s">
        <v>156</v>
      </c>
      <c r="F411" s="710" t="s">
        <v>288</v>
      </c>
      <c r="G411" s="684"/>
      <c r="H411" s="684"/>
    </row>
    <row r="412" spans="1:8" ht="66">
      <c r="A412" s="684"/>
      <c r="B412" s="1404"/>
      <c r="C412" s="1404"/>
      <c r="D412" s="1404"/>
      <c r="E412" s="1404" t="s">
        <v>289</v>
      </c>
      <c r="F412" s="710" t="s">
        <v>290</v>
      </c>
      <c r="G412" s="684"/>
      <c r="H412" s="684"/>
    </row>
    <row r="413" spans="1:8" ht="49.5">
      <c r="A413" s="684"/>
      <c r="B413" s="1404"/>
      <c r="C413" s="1404"/>
      <c r="D413" s="1404"/>
      <c r="E413" s="1404"/>
      <c r="F413" s="710" t="s">
        <v>291</v>
      </c>
      <c r="G413" s="684"/>
      <c r="H413" s="684"/>
    </row>
    <row r="414" spans="1:8" ht="33">
      <c r="A414" s="684"/>
      <c r="B414" s="1404"/>
      <c r="C414" s="1404"/>
      <c r="D414" s="1404"/>
      <c r="E414" s="1404"/>
      <c r="F414" s="710" t="s">
        <v>292</v>
      </c>
      <c r="G414" s="684"/>
      <c r="H414" s="684"/>
    </row>
    <row r="415" spans="1:8" ht="49.5">
      <c r="A415" s="684"/>
      <c r="B415" s="1404"/>
      <c r="C415" s="1404"/>
      <c r="D415" s="1404"/>
      <c r="E415" s="1404"/>
      <c r="F415" s="710" t="s">
        <v>293</v>
      </c>
      <c r="G415" s="684"/>
      <c r="H415" s="684"/>
    </row>
    <row r="416" spans="1:8" ht="148.5">
      <c r="A416" s="684"/>
      <c r="B416" s="1404"/>
      <c r="C416" s="1404"/>
      <c r="D416" s="1404"/>
      <c r="E416" s="1404"/>
      <c r="F416" s="710" t="s">
        <v>294</v>
      </c>
      <c r="G416" s="684"/>
      <c r="H416" s="684"/>
    </row>
    <row r="417" spans="1:8" ht="33">
      <c r="A417" s="684"/>
      <c r="B417" s="1404"/>
      <c r="C417" s="1404"/>
      <c r="D417" s="1404"/>
      <c r="E417" s="1404"/>
      <c r="F417" s="710" t="s">
        <v>295</v>
      </c>
      <c r="G417" s="684"/>
      <c r="H417" s="684"/>
    </row>
    <row r="418" spans="1:8" ht="198">
      <c r="A418" s="684"/>
      <c r="B418" s="1404"/>
      <c r="C418" s="1404"/>
      <c r="D418" s="1404"/>
      <c r="E418" s="1404"/>
      <c r="F418" s="710" t="s">
        <v>296</v>
      </c>
      <c r="G418" s="684"/>
      <c r="H418" s="684"/>
    </row>
    <row r="419" spans="1:8" ht="16.5">
      <c r="A419" s="684"/>
      <c r="B419" s="1404"/>
      <c r="C419" s="1404"/>
      <c r="D419" s="1404"/>
      <c r="E419" s="1404"/>
      <c r="F419" s="710" t="s">
        <v>297</v>
      </c>
      <c r="G419" s="684"/>
      <c r="H419" s="684"/>
    </row>
    <row r="420" spans="1:8" ht="33">
      <c r="A420" s="684"/>
      <c r="B420" s="1394"/>
      <c r="C420" s="1394"/>
      <c r="D420" s="700" t="s">
        <v>143</v>
      </c>
      <c r="E420" s="1290" t="s">
        <v>97</v>
      </c>
      <c r="F420" s="702" t="s">
        <v>298</v>
      </c>
      <c r="G420" s="684"/>
      <c r="H420" s="684"/>
    </row>
    <row r="421" spans="1:8" ht="54" customHeight="1">
      <c r="A421" s="684"/>
      <c r="B421" s="1408" t="s">
        <v>299</v>
      </c>
      <c r="C421" s="1418">
        <v>44547</v>
      </c>
      <c r="D421" s="701" t="s">
        <v>143</v>
      </c>
      <c r="E421" s="1292" t="s">
        <v>97</v>
      </c>
      <c r="F421" s="710" t="s">
        <v>300</v>
      </c>
      <c r="G421" s="684"/>
      <c r="H421" s="684"/>
    </row>
    <row r="422" spans="1:8" ht="49.5">
      <c r="A422" s="684"/>
      <c r="B422" s="1417"/>
      <c r="C422" s="1418"/>
      <c r="D422" s="701" t="s">
        <v>223</v>
      </c>
      <c r="E422" s="1292" t="s">
        <v>97</v>
      </c>
      <c r="F422" s="710" t="s">
        <v>301</v>
      </c>
      <c r="G422" s="684"/>
      <c r="H422" s="684"/>
    </row>
    <row r="423" spans="1:8" ht="33">
      <c r="A423" s="684"/>
      <c r="B423" s="1417"/>
      <c r="C423" s="1418"/>
      <c r="D423" s="727" t="s">
        <v>132</v>
      </c>
      <c r="E423" s="1292" t="s">
        <v>94</v>
      </c>
      <c r="F423" s="710" t="s">
        <v>302</v>
      </c>
      <c r="G423" s="684"/>
      <c r="H423" s="684"/>
    </row>
    <row r="424" spans="1:8" ht="49.5">
      <c r="A424" s="684"/>
      <c r="B424" s="1417"/>
      <c r="C424" s="1418"/>
      <c r="D424" s="727" t="s">
        <v>132</v>
      </c>
      <c r="E424" s="1292" t="s">
        <v>94</v>
      </c>
      <c r="F424" s="723" t="s">
        <v>303</v>
      </c>
      <c r="G424" s="684"/>
      <c r="H424" s="684"/>
    </row>
    <row r="425" spans="1:8" ht="49.5">
      <c r="A425" s="684"/>
      <c r="B425" s="1417"/>
      <c r="C425" s="1418"/>
      <c r="D425" s="701" t="s">
        <v>304</v>
      </c>
      <c r="E425" s="1292" t="s">
        <v>112</v>
      </c>
      <c r="F425" s="723" t="s">
        <v>305</v>
      </c>
      <c r="G425" s="684"/>
      <c r="H425" s="684"/>
    </row>
    <row r="426" spans="1:8" ht="99">
      <c r="A426" s="684"/>
      <c r="B426" s="1417"/>
      <c r="C426" s="1418"/>
      <c r="D426" s="1420" t="s">
        <v>132</v>
      </c>
      <c r="E426" s="1407" t="s">
        <v>94</v>
      </c>
      <c r="F426" s="723" t="s">
        <v>306</v>
      </c>
      <c r="G426" s="684"/>
      <c r="H426" s="684"/>
    </row>
    <row r="427" spans="1:8" ht="16.5">
      <c r="A427" s="684"/>
      <c r="B427" s="1417"/>
      <c r="C427" s="1418"/>
      <c r="D427" s="1420"/>
      <c r="E427" s="1407"/>
      <c r="F427" s="701" t="s">
        <v>307</v>
      </c>
      <c r="G427" s="684"/>
      <c r="H427" s="684"/>
    </row>
    <row r="428" spans="1:8" ht="297">
      <c r="A428" s="684"/>
      <c r="B428" s="1417"/>
      <c r="C428" s="1419"/>
      <c r="D428" s="1290" t="s">
        <v>223</v>
      </c>
      <c r="E428" s="1290" t="s">
        <v>97</v>
      </c>
      <c r="F428" s="702" t="s">
        <v>308</v>
      </c>
      <c r="G428" s="684"/>
      <c r="H428" s="684"/>
    </row>
    <row r="429" spans="1:8" ht="66">
      <c r="A429" s="684"/>
      <c r="B429" s="1394" t="s">
        <v>309</v>
      </c>
      <c r="C429" s="1401">
        <v>44554</v>
      </c>
      <c r="D429" s="700" t="s">
        <v>274</v>
      </c>
      <c r="E429" s="1290" t="s">
        <v>247</v>
      </c>
      <c r="F429" s="702" t="s">
        <v>310</v>
      </c>
      <c r="G429" s="684"/>
      <c r="H429" s="684"/>
    </row>
    <row r="430" spans="1:8" ht="33">
      <c r="A430" s="684"/>
      <c r="B430" s="1395"/>
      <c r="C430" s="1402"/>
      <c r="D430" s="701" t="s">
        <v>132</v>
      </c>
      <c r="E430" s="1292" t="s">
        <v>94</v>
      </c>
      <c r="F430" s="710" t="s">
        <v>311</v>
      </c>
      <c r="G430" s="684"/>
      <c r="H430" s="684"/>
    </row>
    <row r="431" spans="1:8" ht="49.5">
      <c r="A431" s="684"/>
      <c r="B431" s="1395"/>
      <c r="C431" s="1402"/>
      <c r="D431" s="700" t="s">
        <v>143</v>
      </c>
      <c r="E431" s="1290" t="s">
        <v>144</v>
      </c>
      <c r="F431" s="702" t="s">
        <v>312</v>
      </c>
      <c r="G431" s="684"/>
      <c r="H431" s="684"/>
    </row>
    <row r="432" spans="1:8" ht="16.5">
      <c r="A432" s="684"/>
      <c r="B432" s="1395"/>
      <c r="C432" s="1402"/>
      <c r="D432" s="701" t="s">
        <v>226</v>
      </c>
      <c r="E432" s="1292" t="s">
        <v>313</v>
      </c>
      <c r="F432" s="701" t="s">
        <v>314</v>
      </c>
      <c r="G432" s="684"/>
      <c r="H432" s="684"/>
    </row>
    <row r="433" spans="1:8" ht="264">
      <c r="A433" s="684"/>
      <c r="B433" s="1395"/>
      <c r="C433" s="1402"/>
      <c r="D433" s="700" t="s">
        <v>132</v>
      </c>
      <c r="E433" s="1290" t="s">
        <v>94</v>
      </c>
      <c r="F433" s="702" t="s">
        <v>315</v>
      </c>
      <c r="G433" s="684"/>
      <c r="H433" s="684"/>
    </row>
    <row r="434" spans="1:8" ht="15" customHeight="1">
      <c r="A434" s="684"/>
      <c r="B434" s="1404" t="s">
        <v>316</v>
      </c>
      <c r="C434" s="1422">
        <v>44568</v>
      </c>
      <c r="D434" s="1404" t="s">
        <v>132</v>
      </c>
      <c r="E434" s="1404" t="s">
        <v>94</v>
      </c>
      <c r="F434" s="1" t="s">
        <v>317</v>
      </c>
      <c r="G434" s="684"/>
      <c r="H434" s="684"/>
    </row>
    <row r="435" spans="1:8" ht="60" customHeight="1">
      <c r="A435" s="684"/>
      <c r="B435" s="1404"/>
      <c r="C435" s="1422"/>
      <c r="D435" s="1404"/>
      <c r="E435" s="1404"/>
      <c r="F435" s="723" t="s">
        <v>318</v>
      </c>
      <c r="G435" s="684"/>
      <c r="H435" s="684"/>
    </row>
    <row r="436" spans="1:8" ht="32.25" customHeight="1">
      <c r="A436" s="684"/>
      <c r="B436" s="1404"/>
      <c r="C436" s="1422"/>
      <c r="D436" s="1404"/>
      <c r="E436" s="1292" t="s">
        <v>158</v>
      </c>
      <c r="F436" s="710" t="s">
        <v>319</v>
      </c>
      <c r="G436" s="684"/>
      <c r="H436" s="684"/>
    </row>
    <row r="437" spans="1:8" ht="30" customHeight="1">
      <c r="A437" s="684"/>
      <c r="B437" s="1404"/>
      <c r="C437" s="1422"/>
      <c r="D437" s="1404"/>
      <c r="E437" s="1292" t="s">
        <v>320</v>
      </c>
      <c r="F437" s="710" t="s">
        <v>321</v>
      </c>
      <c r="G437" s="684"/>
      <c r="H437" s="684"/>
    </row>
    <row r="438" spans="1:8" ht="45" customHeight="1">
      <c r="A438" s="684"/>
      <c r="B438" s="1404"/>
      <c r="C438" s="1422"/>
      <c r="D438" s="1404"/>
      <c r="E438" s="1292" t="s">
        <v>231</v>
      </c>
      <c r="F438" s="710" t="s">
        <v>322</v>
      </c>
      <c r="G438" s="684"/>
      <c r="H438" s="684"/>
    </row>
    <row r="439" spans="1:8" ht="30" customHeight="1">
      <c r="A439" s="684"/>
      <c r="B439" s="1404"/>
      <c r="C439" s="1422"/>
      <c r="D439" s="1404"/>
      <c r="E439" s="1292" t="s">
        <v>227</v>
      </c>
      <c r="F439" s="710" t="s">
        <v>323</v>
      </c>
      <c r="G439" s="684"/>
      <c r="H439" s="684"/>
    </row>
    <row r="440" spans="1:8" ht="30" customHeight="1">
      <c r="A440" s="684"/>
      <c r="B440" s="1404"/>
      <c r="C440" s="1422"/>
      <c r="D440" s="1404"/>
      <c r="E440" s="1292" t="s">
        <v>175</v>
      </c>
      <c r="F440" s="710" t="s">
        <v>324</v>
      </c>
      <c r="G440" s="684"/>
      <c r="H440" s="684"/>
    </row>
    <row r="441" spans="1:8" ht="30" customHeight="1">
      <c r="A441" s="684"/>
      <c r="B441" s="1404"/>
      <c r="C441" s="1422"/>
      <c r="D441" s="1404"/>
      <c r="E441" s="1292" t="s">
        <v>227</v>
      </c>
      <c r="F441" s="710" t="s">
        <v>325</v>
      </c>
      <c r="G441" s="684"/>
      <c r="H441" s="684"/>
    </row>
    <row r="442" spans="1:8" ht="30" customHeight="1">
      <c r="A442" s="684"/>
      <c r="B442" s="1404"/>
      <c r="C442" s="1422"/>
      <c r="D442" s="1404"/>
      <c r="E442" s="1292" t="s">
        <v>129</v>
      </c>
      <c r="F442" s="710" t="s">
        <v>326</v>
      </c>
      <c r="G442" s="684"/>
      <c r="H442" s="684"/>
    </row>
    <row r="443" spans="1:8" ht="15" customHeight="1">
      <c r="A443" s="684"/>
      <c r="B443" s="1404"/>
      <c r="C443" s="1422"/>
      <c r="D443" s="1404" t="s">
        <v>132</v>
      </c>
      <c r="E443" s="1404" t="s">
        <v>94</v>
      </c>
      <c r="F443" s="701" t="s">
        <v>327</v>
      </c>
      <c r="G443" s="684"/>
      <c r="H443" s="684"/>
    </row>
    <row r="444" spans="1:8" ht="15" customHeight="1">
      <c r="A444" s="684"/>
      <c r="B444" s="1404"/>
      <c r="C444" s="1422"/>
      <c r="D444" s="1404"/>
      <c r="E444" s="1404"/>
      <c r="F444" s="701" t="s">
        <v>328</v>
      </c>
      <c r="G444" s="684"/>
      <c r="H444" s="684"/>
    </row>
    <row r="445" spans="1:8" ht="75" customHeight="1">
      <c r="A445" s="684"/>
      <c r="B445" s="1404"/>
      <c r="C445" s="1422"/>
      <c r="D445" s="1404" t="s">
        <v>132</v>
      </c>
      <c r="E445" s="1404" t="s">
        <v>94</v>
      </c>
      <c r="F445" s="710" t="s">
        <v>329</v>
      </c>
      <c r="G445" s="684"/>
      <c r="H445" s="684"/>
    </row>
    <row r="446" spans="1:8" ht="30" customHeight="1">
      <c r="A446" s="684"/>
      <c r="B446" s="1404"/>
      <c r="C446" s="1422"/>
      <c r="D446" s="1404"/>
      <c r="E446" s="1404"/>
      <c r="F446" s="710" t="s">
        <v>330</v>
      </c>
      <c r="G446" s="684"/>
      <c r="H446" s="684"/>
    </row>
    <row r="447" spans="1:8" ht="30" customHeight="1">
      <c r="A447" s="684"/>
      <c r="B447" s="1404"/>
      <c r="C447" s="1422"/>
      <c r="D447" s="1404" t="s">
        <v>132</v>
      </c>
      <c r="E447" s="1404" t="s">
        <v>94</v>
      </c>
      <c r="F447" s="710" t="s">
        <v>331</v>
      </c>
      <c r="G447" s="684"/>
      <c r="H447" s="684"/>
    </row>
    <row r="448" spans="1:8" ht="45" customHeight="1">
      <c r="A448" s="684"/>
      <c r="B448" s="1404"/>
      <c r="C448" s="1422"/>
      <c r="D448" s="1404"/>
      <c r="E448" s="1404"/>
      <c r="F448" s="710" t="s">
        <v>332</v>
      </c>
      <c r="G448" s="684"/>
      <c r="H448" s="684"/>
    </row>
    <row r="449" spans="1:8" ht="30" customHeight="1">
      <c r="A449" s="684"/>
      <c r="B449" s="1404"/>
      <c r="C449" s="1422"/>
      <c r="D449" s="1404"/>
      <c r="E449" s="1404"/>
      <c r="F449" s="710" t="s">
        <v>333</v>
      </c>
      <c r="G449" s="684"/>
      <c r="H449" s="684"/>
    </row>
    <row r="450" spans="1:8" ht="135" customHeight="1">
      <c r="A450" s="684"/>
      <c r="B450" s="1404"/>
      <c r="C450" s="1422"/>
      <c r="D450" s="1404" t="s">
        <v>334</v>
      </c>
      <c r="E450" s="1404" t="s">
        <v>335</v>
      </c>
      <c r="F450" s="710" t="s">
        <v>336</v>
      </c>
      <c r="G450" s="684"/>
      <c r="H450" s="684"/>
    </row>
    <row r="451" spans="1:8" ht="30" customHeight="1">
      <c r="A451" s="684"/>
      <c r="B451" s="1404"/>
      <c r="C451" s="1422"/>
      <c r="D451" s="1404"/>
      <c r="E451" s="1404"/>
      <c r="F451" s="710" t="s">
        <v>337</v>
      </c>
      <c r="G451" s="684"/>
      <c r="H451" s="684"/>
    </row>
    <row r="452" spans="1:8" ht="59.25" customHeight="1">
      <c r="A452" s="684"/>
      <c r="B452" s="1404"/>
      <c r="C452" s="1422"/>
      <c r="D452" s="726" t="s">
        <v>226</v>
      </c>
      <c r="E452" s="726" t="s">
        <v>227</v>
      </c>
      <c r="F452" s="728" t="s">
        <v>338</v>
      </c>
      <c r="G452" s="684"/>
      <c r="H452" s="684"/>
    </row>
    <row r="453" spans="1:8" ht="77.849999999999994" customHeight="1">
      <c r="A453" s="684"/>
      <c r="B453" s="1404"/>
      <c r="C453" s="1422"/>
      <c r="D453" s="701" t="s">
        <v>339</v>
      </c>
      <c r="E453" s="701" t="s">
        <v>340</v>
      </c>
      <c r="F453" s="710" t="s">
        <v>341</v>
      </c>
      <c r="G453" s="684"/>
      <c r="H453" s="684"/>
    </row>
    <row r="454" spans="1:8" ht="15" customHeight="1">
      <c r="A454" s="684"/>
      <c r="B454" s="1394"/>
      <c r="C454" s="1423"/>
      <c r="D454" s="700" t="s">
        <v>132</v>
      </c>
      <c r="E454" s="700" t="s">
        <v>342</v>
      </c>
      <c r="F454" s="700" t="s">
        <v>343</v>
      </c>
      <c r="G454" s="684"/>
      <c r="H454" s="684"/>
    </row>
    <row r="455" spans="1:8" ht="45" customHeight="1">
      <c r="A455" s="684"/>
      <c r="B455" s="1404" t="s">
        <v>344</v>
      </c>
      <c r="C455" s="1421">
        <v>44581</v>
      </c>
      <c r="D455" s="1404" t="s">
        <v>132</v>
      </c>
      <c r="E455" s="1404" t="s">
        <v>94</v>
      </c>
      <c r="F455" s="710" t="s">
        <v>345</v>
      </c>
      <c r="G455" s="684"/>
      <c r="H455" s="684"/>
    </row>
    <row r="456" spans="1:8" ht="30" customHeight="1">
      <c r="A456" s="684"/>
      <c r="B456" s="1404"/>
      <c r="C456" s="1421"/>
      <c r="D456" s="1404"/>
      <c r="E456" s="1404"/>
      <c r="F456" s="710" t="s">
        <v>346</v>
      </c>
      <c r="G456" s="684"/>
      <c r="H456" s="684"/>
    </row>
    <row r="457" spans="1:8" ht="15" customHeight="1">
      <c r="A457" s="684"/>
      <c r="B457" s="1404"/>
      <c r="C457" s="1421"/>
      <c r="D457" s="1404" t="s">
        <v>334</v>
      </c>
      <c r="E457" s="1404" t="s">
        <v>335</v>
      </c>
      <c r="F457" s="701" t="s">
        <v>347</v>
      </c>
      <c r="G457" s="684"/>
      <c r="H457" s="684"/>
    </row>
    <row r="458" spans="1:8" ht="16.350000000000001" customHeight="1">
      <c r="A458" s="684"/>
      <c r="B458" s="1404"/>
      <c r="C458" s="1421"/>
      <c r="D458" s="1404"/>
      <c r="E458" s="1404"/>
      <c r="F458" s="701" t="s">
        <v>348</v>
      </c>
      <c r="G458" s="684"/>
      <c r="H458" s="684"/>
    </row>
    <row r="459" spans="1:8" ht="15" customHeight="1">
      <c r="A459" s="684"/>
      <c r="B459" s="1404"/>
      <c r="C459" s="1421"/>
      <c r="D459" s="1404"/>
      <c r="E459" s="1404"/>
      <c r="F459" s="701" t="s">
        <v>349</v>
      </c>
      <c r="G459" s="684"/>
      <c r="H459" s="684"/>
    </row>
    <row r="460" spans="1:8" ht="135" customHeight="1">
      <c r="A460" s="684"/>
      <c r="B460" s="1404"/>
      <c r="C460" s="1421"/>
      <c r="D460" s="1292" t="s">
        <v>132</v>
      </c>
      <c r="E460" s="1292" t="s">
        <v>350</v>
      </c>
      <c r="F460" s="723" t="s">
        <v>351</v>
      </c>
      <c r="G460" s="684"/>
      <c r="H460" s="684"/>
    </row>
    <row r="461" spans="1:8" ht="15" customHeight="1">
      <c r="A461" s="684"/>
      <c r="B461" s="1404"/>
      <c r="C461" s="1421"/>
      <c r="D461" s="701" t="s">
        <v>334</v>
      </c>
      <c r="E461" s="701" t="s">
        <v>335</v>
      </c>
      <c r="F461" s="701" t="s">
        <v>352</v>
      </c>
      <c r="G461" s="684"/>
      <c r="H461" s="684"/>
    </row>
    <row r="462" spans="1:8" ht="15" customHeight="1">
      <c r="A462" s="684"/>
      <c r="B462" s="1404"/>
      <c r="C462" s="1421"/>
      <c r="D462" s="701" t="s">
        <v>334</v>
      </c>
      <c r="E462" s="701" t="s">
        <v>353</v>
      </c>
      <c r="F462" s="701" t="s">
        <v>354</v>
      </c>
      <c r="G462" s="684"/>
      <c r="H462" s="684"/>
    </row>
    <row r="463" spans="1:8" ht="378.75" customHeight="1">
      <c r="A463" s="684"/>
      <c r="B463" s="1404"/>
      <c r="C463" s="1421"/>
      <c r="D463" s="701" t="s">
        <v>132</v>
      </c>
      <c r="E463" s="701" t="s">
        <v>94</v>
      </c>
      <c r="F463" s="729" t="s">
        <v>355</v>
      </c>
      <c r="G463" s="684"/>
      <c r="H463" s="684"/>
    </row>
    <row r="464" spans="1:8" ht="16.5">
      <c r="A464" s="684"/>
      <c r="B464" s="1394"/>
      <c r="C464" s="1401"/>
      <c r="D464" s="700" t="s">
        <v>132</v>
      </c>
      <c r="E464" s="700" t="s">
        <v>350</v>
      </c>
      <c r="F464" s="700" t="s">
        <v>356</v>
      </c>
      <c r="G464" s="684"/>
      <c r="H464" s="684"/>
    </row>
    <row r="465" spans="1:8" ht="155.25" customHeight="1">
      <c r="A465" s="684"/>
      <c r="B465" s="1404" t="s">
        <v>357</v>
      </c>
      <c r="C465" s="1421">
        <v>44587</v>
      </c>
      <c r="D465" s="701" t="s">
        <v>223</v>
      </c>
      <c r="E465" s="701" t="s">
        <v>97</v>
      </c>
      <c r="F465" s="710" t="s">
        <v>358</v>
      </c>
      <c r="G465" s="684"/>
      <c r="H465" s="684"/>
    </row>
    <row r="466" spans="1:8" ht="214.5">
      <c r="A466" s="684"/>
      <c r="B466" s="1404"/>
      <c r="C466" s="1421"/>
      <c r="D466" s="701" t="s">
        <v>132</v>
      </c>
      <c r="E466" s="701" t="s">
        <v>94</v>
      </c>
      <c r="F466" s="710" t="s">
        <v>359</v>
      </c>
      <c r="G466" s="684"/>
      <c r="H466" s="684"/>
    </row>
    <row r="467" spans="1:8" ht="380.25" customHeight="1">
      <c r="A467" s="684"/>
      <c r="B467" s="1404"/>
      <c r="C467" s="1421"/>
      <c r="D467" s="701" t="s">
        <v>304</v>
      </c>
      <c r="E467" s="701" t="s">
        <v>112</v>
      </c>
      <c r="F467" s="710" t="s">
        <v>360</v>
      </c>
      <c r="G467" s="684"/>
      <c r="H467" s="684"/>
    </row>
    <row r="468" spans="1:8" ht="14.25" customHeight="1">
      <c r="B468" s="1404"/>
      <c r="C468" s="1421"/>
      <c r="D468" s="1350" t="s">
        <v>90</v>
      </c>
      <c r="E468" s="1350" t="s">
        <v>129</v>
      </c>
      <c r="F468" s="730" t="s">
        <v>361</v>
      </c>
    </row>
    <row r="469" spans="1:8" ht="14.25" customHeight="1">
      <c r="B469" s="1404"/>
      <c r="C469" s="1421"/>
      <c r="D469" s="1350"/>
      <c r="E469" s="1350"/>
      <c r="F469" s="730" t="s">
        <v>362</v>
      </c>
    </row>
    <row r="470" spans="1:8" ht="14.25" customHeight="1">
      <c r="B470" s="1404"/>
      <c r="C470" s="1421"/>
      <c r="D470" s="1350"/>
      <c r="E470" s="1350"/>
      <c r="F470" s="730" t="s">
        <v>363</v>
      </c>
    </row>
    <row r="471" spans="1:8" ht="14.25" customHeight="1">
      <c r="B471" s="1404"/>
      <c r="C471" s="1421"/>
      <c r="D471" s="1350"/>
      <c r="E471" s="1350"/>
      <c r="F471" s="730" t="s">
        <v>364</v>
      </c>
    </row>
    <row r="472" spans="1:8" ht="14.25" customHeight="1">
      <c r="B472" s="1404"/>
      <c r="C472" s="1421"/>
      <c r="D472" s="1350"/>
      <c r="E472" s="1350"/>
      <c r="F472" s="730" t="s">
        <v>365</v>
      </c>
    </row>
    <row r="473" spans="1:8" ht="14.25" customHeight="1">
      <c r="B473" s="1404"/>
      <c r="C473" s="1421"/>
      <c r="D473" s="1350"/>
      <c r="E473" s="1350"/>
      <c r="F473" s="730"/>
    </row>
    <row r="474" spans="1:8" ht="14.25" customHeight="1">
      <c r="B474" s="1404"/>
      <c r="C474" s="1421"/>
      <c r="D474" s="1350"/>
      <c r="E474" s="1350"/>
      <c r="F474" s="730" t="s">
        <v>366</v>
      </c>
    </row>
    <row r="475" spans="1:8" ht="14.25" customHeight="1">
      <c r="B475" s="1404"/>
      <c r="C475" s="1421"/>
      <c r="D475" s="1350"/>
      <c r="E475" s="1350" t="s">
        <v>91</v>
      </c>
      <c r="F475" s="730"/>
    </row>
    <row r="476" spans="1:8" ht="14.25" customHeight="1">
      <c r="B476" s="1404"/>
      <c r="C476" s="1421"/>
      <c r="D476" s="1350"/>
      <c r="E476" s="1350"/>
      <c r="F476" s="730" t="s">
        <v>367</v>
      </c>
    </row>
    <row r="477" spans="1:8" ht="14.25" customHeight="1">
      <c r="B477" s="1404"/>
      <c r="C477" s="1421"/>
      <c r="D477" s="1350"/>
      <c r="E477" s="1350"/>
      <c r="F477" s="730" t="s">
        <v>368</v>
      </c>
    </row>
    <row r="478" spans="1:8" ht="14.25" customHeight="1">
      <c r="B478" s="1404"/>
      <c r="C478" s="1421"/>
      <c r="D478" s="1350"/>
      <c r="E478" s="1350"/>
      <c r="F478" s="730" t="s">
        <v>369</v>
      </c>
    </row>
    <row r="479" spans="1:8" ht="14.25" customHeight="1">
      <c r="B479" s="1404"/>
      <c r="C479" s="1421"/>
      <c r="D479" s="1350"/>
      <c r="E479" s="1350"/>
      <c r="F479" s="730" t="s">
        <v>370</v>
      </c>
    </row>
    <row r="480" spans="1:8" ht="14.25" customHeight="1">
      <c r="B480" s="1404"/>
      <c r="C480" s="1421"/>
      <c r="D480" s="1350"/>
      <c r="E480" s="1350"/>
      <c r="F480" s="730" t="s">
        <v>371</v>
      </c>
    </row>
    <row r="481" spans="2:6" ht="14.25" customHeight="1">
      <c r="B481" s="1404"/>
      <c r="C481" s="1421"/>
      <c r="D481" s="1350"/>
      <c r="E481" s="1350"/>
      <c r="F481" s="730" t="s">
        <v>372</v>
      </c>
    </row>
    <row r="482" spans="2:6" ht="14.25" customHeight="1">
      <c r="B482" s="1404"/>
      <c r="C482" s="1421"/>
      <c r="D482" s="1350"/>
      <c r="E482" s="1350"/>
      <c r="F482" s="730" t="s">
        <v>373</v>
      </c>
    </row>
    <row r="483" spans="2:6" ht="16.5">
      <c r="B483" s="1404"/>
      <c r="C483" s="1421"/>
      <c r="D483" s="1350"/>
      <c r="E483" s="1350"/>
      <c r="F483" s="731" t="s">
        <v>374</v>
      </c>
    </row>
    <row r="484" spans="2:6" ht="16.5">
      <c r="B484" s="1404"/>
      <c r="C484" s="1421"/>
      <c r="D484" s="1350"/>
      <c r="E484" s="1350"/>
      <c r="F484" s="731" t="s">
        <v>375</v>
      </c>
    </row>
    <row r="485" spans="2:6" ht="16.5">
      <c r="B485" s="1404"/>
      <c r="C485" s="1421"/>
      <c r="D485" s="1350"/>
      <c r="E485" s="1350"/>
      <c r="F485" s="731" t="s">
        <v>376</v>
      </c>
    </row>
    <row r="486" spans="2:6" ht="16.5">
      <c r="B486" s="1404"/>
      <c r="C486" s="1421"/>
      <c r="D486" s="1350"/>
      <c r="E486" s="1350"/>
      <c r="F486" s="731" t="s">
        <v>377</v>
      </c>
    </row>
    <row r="487" spans="2:6" ht="16.5">
      <c r="B487" s="1404"/>
      <c r="C487" s="1421"/>
      <c r="D487" s="1350"/>
      <c r="E487" s="1350"/>
      <c r="F487" s="731" t="s">
        <v>378</v>
      </c>
    </row>
    <row r="488" spans="2:6" ht="16.5">
      <c r="B488" s="1404"/>
      <c r="C488" s="1421"/>
      <c r="D488" s="1350"/>
      <c r="E488" s="1350"/>
      <c r="F488" s="732" t="s">
        <v>379</v>
      </c>
    </row>
    <row r="489" spans="2:6" ht="16.5">
      <c r="B489" s="1404"/>
      <c r="C489" s="1421"/>
      <c r="D489" s="1350"/>
      <c r="E489" s="1350"/>
      <c r="F489" s="732" t="s">
        <v>380</v>
      </c>
    </row>
    <row r="490" spans="2:6" ht="16.5">
      <c r="B490" s="1404"/>
      <c r="C490" s="1421"/>
      <c r="D490" s="1350"/>
      <c r="E490" s="1350"/>
      <c r="F490" s="732" t="s">
        <v>381</v>
      </c>
    </row>
    <row r="491" spans="2:6" ht="16.5">
      <c r="B491" s="1404"/>
      <c r="C491" s="1421"/>
      <c r="D491" s="1350"/>
      <c r="E491" s="1350"/>
      <c r="F491" s="732" t="s">
        <v>382</v>
      </c>
    </row>
    <row r="492" spans="2:6" ht="14.25" customHeight="1">
      <c r="B492" s="1404"/>
      <c r="C492" s="1421"/>
      <c r="D492" s="1350"/>
      <c r="E492" s="1350"/>
      <c r="F492" s="730"/>
    </row>
    <row r="493" spans="2:6" ht="66">
      <c r="B493" s="1404"/>
      <c r="C493" s="1421"/>
      <c r="D493" s="730" t="s">
        <v>174</v>
      </c>
      <c r="E493" s="730" t="s">
        <v>175</v>
      </c>
      <c r="F493" s="710" t="s">
        <v>383</v>
      </c>
    </row>
    <row r="494" spans="2:6" ht="14.25" customHeight="1">
      <c r="B494" s="1404"/>
      <c r="C494" s="1421"/>
      <c r="D494" s="1350" t="s">
        <v>143</v>
      </c>
      <c r="E494" s="1350" t="s">
        <v>91</v>
      </c>
      <c r="F494" s="730" t="s">
        <v>384</v>
      </c>
    </row>
    <row r="495" spans="2:6" ht="14.25" customHeight="1">
      <c r="B495" s="1404"/>
      <c r="C495" s="1421"/>
      <c r="D495" s="1350"/>
      <c r="E495" s="1350"/>
      <c r="F495" s="730" t="s">
        <v>385</v>
      </c>
    </row>
    <row r="496" spans="2:6" ht="14.25" customHeight="1">
      <c r="B496" s="1404"/>
      <c r="C496" s="1421"/>
      <c r="D496" s="1350"/>
      <c r="E496" s="1350" t="s">
        <v>158</v>
      </c>
      <c r="F496" s="730" t="s">
        <v>386</v>
      </c>
    </row>
    <row r="497" spans="1:8" ht="14.25" customHeight="1">
      <c r="B497" s="1404"/>
      <c r="C497" s="1421"/>
      <c r="D497" s="1350"/>
      <c r="E497" s="1350"/>
      <c r="F497" s="730" t="s">
        <v>385</v>
      </c>
    </row>
    <row r="498" spans="1:8" ht="14.25" customHeight="1">
      <c r="A498" s="733"/>
      <c r="B498" s="1404"/>
      <c r="C498" s="1421"/>
      <c r="D498" s="1350"/>
      <c r="E498" s="1350"/>
      <c r="F498" s="734" t="s">
        <v>387</v>
      </c>
      <c r="G498" s="733"/>
      <c r="H498" s="733"/>
    </row>
    <row r="499" spans="1:8" ht="14.25" customHeight="1">
      <c r="A499" s="733"/>
      <c r="B499" s="1404"/>
      <c r="C499" s="1421"/>
      <c r="D499" s="1350"/>
      <c r="E499" s="1350"/>
      <c r="F499" s="734" t="s">
        <v>388</v>
      </c>
      <c r="G499" s="733"/>
      <c r="H499" s="733"/>
    </row>
    <row r="500" spans="1:8" ht="14.25" customHeight="1">
      <c r="A500" s="733"/>
      <c r="B500" s="1404"/>
      <c r="C500" s="1421"/>
      <c r="D500" s="1350"/>
      <c r="E500" s="1350"/>
      <c r="F500" s="734" t="s">
        <v>389</v>
      </c>
      <c r="G500" s="733"/>
      <c r="H500" s="733"/>
    </row>
    <row r="501" spans="1:8" ht="14.25" customHeight="1">
      <c r="B501" s="1404"/>
      <c r="C501" s="1421"/>
      <c r="D501" s="1350"/>
      <c r="E501" s="1350" t="s">
        <v>144</v>
      </c>
      <c r="F501" s="730" t="s">
        <v>384</v>
      </c>
    </row>
    <row r="502" spans="1:8" ht="14.25" customHeight="1">
      <c r="A502" s="733"/>
      <c r="B502" s="1404"/>
      <c r="C502" s="1421"/>
      <c r="D502" s="1350"/>
      <c r="E502" s="1350"/>
      <c r="F502" s="734" t="s">
        <v>390</v>
      </c>
      <c r="G502" s="733"/>
      <c r="H502" s="733"/>
    </row>
    <row r="503" spans="1:8" ht="14.25" customHeight="1">
      <c r="A503" s="733"/>
      <c r="B503" s="1404"/>
      <c r="C503" s="1421"/>
      <c r="D503" s="1350"/>
      <c r="E503" s="1350"/>
      <c r="F503" s="734" t="s">
        <v>391</v>
      </c>
      <c r="G503" s="733"/>
      <c r="H503" s="733"/>
    </row>
    <row r="504" spans="1:8" ht="14.25" customHeight="1">
      <c r="A504" s="733"/>
      <c r="B504" s="1404"/>
      <c r="C504" s="1421"/>
      <c r="D504" s="1350"/>
      <c r="E504" s="1350"/>
      <c r="F504" s="734" t="s">
        <v>392</v>
      </c>
      <c r="G504" s="733"/>
      <c r="H504" s="733"/>
    </row>
    <row r="505" spans="1:8" ht="14.25" customHeight="1">
      <c r="A505" s="733"/>
      <c r="B505" s="1404"/>
      <c r="C505" s="1421"/>
      <c r="D505" s="1350"/>
      <c r="E505" s="1296" t="s">
        <v>97</v>
      </c>
      <c r="F505" s="734" t="s">
        <v>389</v>
      </c>
      <c r="G505" s="733"/>
      <c r="H505" s="733"/>
    </row>
    <row r="506" spans="1:8" ht="297">
      <c r="B506" s="1404"/>
      <c r="C506" s="1421"/>
      <c r="D506" s="701" t="s">
        <v>223</v>
      </c>
      <c r="E506" s="701" t="s">
        <v>97</v>
      </c>
      <c r="F506" s="710" t="s">
        <v>393</v>
      </c>
    </row>
    <row r="507" spans="1:8" ht="16.5" customHeight="1">
      <c r="B507" s="1404"/>
      <c r="C507" s="1421"/>
      <c r="D507" s="1350" t="s">
        <v>226</v>
      </c>
      <c r="E507" s="1350" t="s">
        <v>227</v>
      </c>
      <c r="F507" s="730" t="s">
        <v>394</v>
      </c>
    </row>
    <row r="508" spans="1:8" ht="14.25" customHeight="1">
      <c r="B508" s="1404"/>
      <c r="C508" s="1421"/>
      <c r="D508" s="1350"/>
      <c r="E508" s="1350"/>
      <c r="F508" s="730" t="s">
        <v>389</v>
      </c>
    </row>
    <row r="509" spans="1:8" ht="14.25" customHeight="1">
      <c r="B509" s="1404"/>
      <c r="C509" s="1421"/>
      <c r="D509" s="1350"/>
      <c r="E509" s="1350"/>
      <c r="F509" s="730" t="s">
        <v>395</v>
      </c>
    </row>
    <row r="510" spans="1:8" ht="14.25" customHeight="1">
      <c r="B510" s="1404"/>
      <c r="C510" s="1421"/>
      <c r="D510" s="1350"/>
      <c r="E510" s="1350"/>
      <c r="F510" s="730"/>
    </row>
    <row r="511" spans="1:8" ht="14.25" customHeight="1">
      <c r="B511" s="1404"/>
      <c r="C511" s="1421"/>
      <c r="D511" s="1350"/>
      <c r="E511" s="1350"/>
      <c r="F511" s="730" t="s">
        <v>396</v>
      </c>
    </row>
    <row r="512" spans="1:8" ht="14.25" customHeight="1">
      <c r="B512" s="1404"/>
      <c r="C512" s="1421"/>
      <c r="D512" s="1350"/>
      <c r="E512" s="1350"/>
      <c r="F512" s="730" t="s">
        <v>397</v>
      </c>
    </row>
    <row r="513" spans="1:8" ht="14.25" customHeight="1">
      <c r="B513" s="1404"/>
      <c r="C513" s="1421"/>
      <c r="D513" s="1350"/>
      <c r="E513" s="1350"/>
      <c r="F513" s="730" t="s">
        <v>398</v>
      </c>
    </row>
    <row r="514" spans="1:8" ht="14.25" customHeight="1">
      <c r="B514" s="1404"/>
      <c r="C514" s="1421"/>
      <c r="D514" s="1350"/>
      <c r="E514" s="1350"/>
      <c r="F514" s="730" t="s">
        <v>399</v>
      </c>
    </row>
    <row r="515" spans="1:8" ht="14.25" customHeight="1">
      <c r="A515" s="733"/>
      <c r="B515" s="1404"/>
      <c r="C515" s="1421"/>
      <c r="D515" s="1350"/>
      <c r="E515" s="1350"/>
      <c r="F515" s="734" t="s">
        <v>400</v>
      </c>
      <c r="G515" s="733"/>
      <c r="H515" s="733"/>
    </row>
    <row r="516" spans="1:8" ht="14.25" customHeight="1">
      <c r="A516" s="733"/>
      <c r="B516" s="1404"/>
      <c r="C516" s="1421"/>
      <c r="D516" s="1350"/>
      <c r="E516" s="1350"/>
      <c r="F516" s="734" t="s">
        <v>401</v>
      </c>
      <c r="G516" s="733"/>
      <c r="H516" s="733"/>
    </row>
    <row r="517" spans="1:8" ht="14.25" customHeight="1">
      <c r="B517" s="1404"/>
      <c r="C517" s="1421"/>
      <c r="D517" s="1350"/>
      <c r="E517" s="1350"/>
      <c r="F517" s="730" t="s">
        <v>402</v>
      </c>
    </row>
    <row r="518" spans="1:8" ht="28.5">
      <c r="B518" s="1404"/>
      <c r="C518" s="1421"/>
      <c r="D518" s="730" t="s">
        <v>304</v>
      </c>
      <c r="E518" s="730" t="s">
        <v>112</v>
      </c>
      <c r="F518" s="735" t="s">
        <v>403</v>
      </c>
    </row>
    <row r="519" spans="1:8" ht="51" customHeight="1">
      <c r="B519" s="1404"/>
      <c r="C519" s="1421"/>
      <c r="D519" s="701" t="s">
        <v>223</v>
      </c>
      <c r="E519" s="701" t="s">
        <v>97</v>
      </c>
      <c r="F519" s="1295" t="s">
        <v>404</v>
      </c>
    </row>
    <row r="520" spans="1:8" ht="138" customHeight="1">
      <c r="B520" s="1404"/>
      <c r="C520" s="1421"/>
      <c r="D520" s="730" t="s">
        <v>274</v>
      </c>
      <c r="E520" s="730" t="s">
        <v>275</v>
      </c>
      <c r="F520" s="735" t="s">
        <v>405</v>
      </c>
    </row>
    <row r="521" spans="1:8" ht="14.25" customHeight="1">
      <c r="B521" s="1404"/>
      <c r="C521" s="1421"/>
      <c r="D521" s="1429" t="s">
        <v>226</v>
      </c>
      <c r="E521" s="1429" t="s">
        <v>231</v>
      </c>
      <c r="F521" s="734" t="s">
        <v>406</v>
      </c>
    </row>
    <row r="522" spans="1:8" ht="14.25" customHeight="1">
      <c r="B522" s="1404"/>
      <c r="C522" s="1421"/>
      <c r="D522" s="1429"/>
      <c r="E522" s="1429"/>
      <c r="F522" s="734" t="s">
        <v>407</v>
      </c>
    </row>
    <row r="523" spans="1:8" ht="14.25" customHeight="1">
      <c r="B523" s="1394"/>
      <c r="C523" s="1401"/>
      <c r="D523" s="1430"/>
      <c r="E523" s="1430"/>
      <c r="F523" s="736" t="s">
        <v>408</v>
      </c>
    </row>
    <row r="524" spans="1:8" ht="85.5">
      <c r="B524" s="1426" t="s">
        <v>409</v>
      </c>
      <c r="C524" s="1428">
        <v>44602</v>
      </c>
      <c r="D524" s="730" t="s">
        <v>132</v>
      </c>
      <c r="E524" s="730" t="s">
        <v>94</v>
      </c>
      <c r="F524" s="735" t="s">
        <v>410</v>
      </c>
    </row>
    <row r="525" spans="1:8" ht="57">
      <c r="B525" s="1426"/>
      <c r="C525" s="1428"/>
      <c r="D525" s="730" t="s">
        <v>132</v>
      </c>
      <c r="E525" s="730" t="s">
        <v>94</v>
      </c>
      <c r="F525" s="735" t="s">
        <v>411</v>
      </c>
    </row>
    <row r="526" spans="1:8" ht="128.25">
      <c r="B526" s="1426"/>
      <c r="C526" s="1428"/>
      <c r="D526" s="730" t="s">
        <v>132</v>
      </c>
      <c r="E526" s="730" t="s">
        <v>94</v>
      </c>
      <c r="F526" s="735" t="s">
        <v>412</v>
      </c>
    </row>
    <row r="527" spans="1:8" ht="57">
      <c r="B527" s="1426"/>
      <c r="C527" s="1428"/>
      <c r="D527" s="730" t="s">
        <v>132</v>
      </c>
      <c r="E527" s="730" t="s">
        <v>94</v>
      </c>
      <c r="F527" s="735" t="s">
        <v>413</v>
      </c>
    </row>
    <row r="528" spans="1:8" ht="42.75">
      <c r="B528" s="1426"/>
      <c r="C528" s="1428"/>
      <c r="D528" s="730" t="s">
        <v>132</v>
      </c>
      <c r="E528" s="730" t="s">
        <v>289</v>
      </c>
      <c r="F528" s="735" t="s">
        <v>414</v>
      </c>
    </row>
    <row r="529" spans="1:6" ht="308.25" customHeight="1">
      <c r="A529" s="1424"/>
      <c r="B529" s="1426"/>
      <c r="C529" s="1428"/>
      <c r="D529" s="1404" t="s">
        <v>223</v>
      </c>
      <c r="E529" s="1404" t="s">
        <v>97</v>
      </c>
      <c r="F529" s="1425" t="s">
        <v>415</v>
      </c>
    </row>
    <row r="530" spans="1:6" ht="205.5" customHeight="1">
      <c r="A530" s="1424"/>
      <c r="B530" s="1426"/>
      <c r="C530" s="1428"/>
      <c r="D530" s="1404"/>
      <c r="E530" s="1404"/>
      <c r="F530" s="1425"/>
    </row>
    <row r="531" spans="1:6">
      <c r="A531" s="1424"/>
      <c r="B531" s="1426"/>
      <c r="C531" s="1428"/>
      <c r="D531" s="1404"/>
      <c r="E531" s="1404"/>
      <c r="F531" s="1425"/>
    </row>
    <row r="532" spans="1:6">
      <c r="A532" s="1424"/>
      <c r="B532" s="1426"/>
      <c r="C532" s="1428"/>
      <c r="D532" s="1404"/>
      <c r="E532" s="1404"/>
      <c r="F532" s="1425"/>
    </row>
    <row r="533" spans="1:6">
      <c r="A533" s="1424"/>
      <c r="B533" s="1426"/>
      <c r="C533" s="1428"/>
      <c r="D533" s="1404"/>
      <c r="E533" s="1404"/>
      <c r="F533" s="1425"/>
    </row>
    <row r="534" spans="1:6">
      <c r="A534" s="1424"/>
      <c r="B534" s="1426"/>
      <c r="C534" s="1428"/>
      <c r="D534" s="1404"/>
      <c r="E534" s="1404"/>
      <c r="F534" s="1425"/>
    </row>
    <row r="535" spans="1:6" ht="225.75" customHeight="1">
      <c r="B535" s="1426" t="s">
        <v>416</v>
      </c>
      <c r="C535" s="1428">
        <v>44603</v>
      </c>
      <c r="D535" s="1426" t="s">
        <v>132</v>
      </c>
      <c r="E535" s="1426" t="s">
        <v>417</v>
      </c>
      <c r="F535" s="735" t="s">
        <v>418</v>
      </c>
    </row>
    <row r="536" spans="1:6">
      <c r="B536" s="1426"/>
      <c r="C536" s="1426"/>
      <c r="D536" s="1426"/>
      <c r="E536" s="1426"/>
      <c r="F536" s="730" t="s">
        <v>419</v>
      </c>
    </row>
    <row r="537" spans="1:6" ht="85.5">
      <c r="B537" s="1426"/>
      <c r="C537" s="1426"/>
      <c r="D537" s="1426"/>
      <c r="E537" s="1426"/>
      <c r="F537" s="735" t="s">
        <v>420</v>
      </c>
    </row>
    <row r="538" spans="1:6" ht="42.75">
      <c r="B538" s="1426"/>
      <c r="C538" s="1426"/>
      <c r="D538" s="730" t="s">
        <v>274</v>
      </c>
      <c r="E538" s="730" t="s">
        <v>421</v>
      </c>
      <c r="F538" s="735" t="s">
        <v>422</v>
      </c>
    </row>
    <row r="539" spans="1:6">
      <c r="B539" s="1426"/>
      <c r="C539" s="1426"/>
      <c r="D539" s="1426" t="s">
        <v>132</v>
      </c>
      <c r="E539" s="730" t="s">
        <v>423</v>
      </c>
      <c r="F539" s="730" t="s">
        <v>424</v>
      </c>
    </row>
    <row r="540" spans="1:6">
      <c r="B540" s="1426"/>
      <c r="C540" s="1426"/>
      <c r="D540" s="1426"/>
      <c r="E540" s="1426" t="s">
        <v>94</v>
      </c>
      <c r="F540" s="735" t="s">
        <v>425</v>
      </c>
    </row>
    <row r="541" spans="1:6" ht="42.75">
      <c r="B541" s="1426"/>
      <c r="C541" s="1426"/>
      <c r="D541" s="1426"/>
      <c r="E541" s="1426"/>
      <c r="F541" s="735" t="s">
        <v>426</v>
      </c>
    </row>
    <row r="542" spans="1:6" ht="291.75" customHeight="1">
      <c r="B542" s="1427"/>
      <c r="C542" s="1427"/>
      <c r="D542" s="1427"/>
      <c r="E542" s="1427"/>
      <c r="F542" s="737" t="s">
        <v>427</v>
      </c>
    </row>
    <row r="543" spans="1:6" ht="56.1" customHeight="1">
      <c r="B543" s="1350" t="s">
        <v>428</v>
      </c>
      <c r="C543" s="1296">
        <v>20220220</v>
      </c>
      <c r="D543" s="730" t="s">
        <v>132</v>
      </c>
      <c r="E543" s="730" t="s">
        <v>94</v>
      </c>
      <c r="F543" s="735" t="s">
        <v>429</v>
      </c>
    </row>
    <row r="544" spans="1:6" ht="29.25" customHeight="1">
      <c r="B544" s="1350"/>
      <c r="C544" s="1296">
        <v>20220222</v>
      </c>
      <c r="D544" s="730" t="s">
        <v>132</v>
      </c>
      <c r="E544" s="730" t="s">
        <v>94</v>
      </c>
      <c r="F544" s="735" t="s">
        <v>430</v>
      </c>
    </row>
    <row r="545" spans="2:6" ht="28.5">
      <c r="B545" s="1350"/>
      <c r="C545" s="1298">
        <v>44616</v>
      </c>
      <c r="D545" s="730" t="s">
        <v>304</v>
      </c>
      <c r="E545" s="730" t="s">
        <v>112</v>
      </c>
      <c r="F545" s="735" t="s">
        <v>431</v>
      </c>
    </row>
    <row r="546" spans="2:6" ht="118.5" customHeight="1">
      <c r="B546" s="1350"/>
      <c r="C546" s="1428">
        <v>44618</v>
      </c>
      <c r="D546" s="1426" t="s">
        <v>132</v>
      </c>
      <c r="E546" s="1426" t="s">
        <v>94</v>
      </c>
      <c r="F546" s="735" t="s">
        <v>432</v>
      </c>
    </row>
    <row r="547" spans="2:6" ht="157.5" customHeight="1">
      <c r="B547" s="1350"/>
      <c r="C547" s="1428"/>
      <c r="D547" s="1426"/>
      <c r="E547" s="1426"/>
      <c r="F547" s="735" t="s">
        <v>433</v>
      </c>
    </row>
    <row r="548" spans="2:6" ht="28.5">
      <c r="B548" s="1350"/>
      <c r="C548" s="1298">
        <v>44620</v>
      </c>
      <c r="D548" s="730" t="s">
        <v>304</v>
      </c>
      <c r="E548" s="730" t="s">
        <v>112</v>
      </c>
      <c r="F548" s="735" t="s">
        <v>434</v>
      </c>
    </row>
    <row r="549" spans="2:6" ht="376.5" customHeight="1">
      <c r="B549" s="1350"/>
      <c r="C549" s="1279"/>
      <c r="D549" s="730" t="s">
        <v>223</v>
      </c>
      <c r="E549" s="151" t="s">
        <v>97</v>
      </c>
      <c r="F549" s="735" t="s">
        <v>435</v>
      </c>
    </row>
    <row r="550" spans="2:6" ht="16.5">
      <c r="B550" s="1350"/>
      <c r="C550" s="1435">
        <v>44621</v>
      </c>
      <c r="D550" s="1426" t="s">
        <v>90</v>
      </c>
      <c r="E550" s="1426" t="s">
        <v>91</v>
      </c>
      <c r="F550" s="29" t="s">
        <v>436</v>
      </c>
    </row>
    <row r="551" spans="2:6" ht="16.5">
      <c r="B551" s="1350"/>
      <c r="C551" s="1426"/>
      <c r="D551" s="1426"/>
      <c r="E551" s="1426"/>
      <c r="F551" s="29" t="s">
        <v>437</v>
      </c>
    </row>
    <row r="552" spans="2:6" ht="16.5">
      <c r="B552" s="1350"/>
      <c r="C552" s="1426"/>
      <c r="D552" s="1426"/>
      <c r="E552" s="1426"/>
      <c r="F552" s="29" t="s">
        <v>438</v>
      </c>
    </row>
    <row r="553" spans="2:6" ht="16.5">
      <c r="B553" s="1350"/>
      <c r="C553" s="1426"/>
      <c r="D553" s="1426"/>
      <c r="E553" s="1426"/>
      <c r="F553" s="29" t="s">
        <v>439</v>
      </c>
    </row>
    <row r="554" spans="2:6" ht="16.5">
      <c r="B554" s="1350"/>
      <c r="C554" s="1426"/>
      <c r="D554" s="1426"/>
      <c r="E554" s="1426"/>
      <c r="F554" s="29" t="s">
        <v>440</v>
      </c>
    </row>
    <row r="555" spans="2:6" ht="16.5">
      <c r="B555" s="1350"/>
      <c r="C555" s="1426"/>
      <c r="D555" s="1426"/>
      <c r="E555" s="1426"/>
      <c r="F555" s="29" t="s">
        <v>441</v>
      </c>
    </row>
    <row r="556" spans="2:6" ht="16.5">
      <c r="B556" s="1350"/>
      <c r="C556" s="1426"/>
      <c r="D556" s="1426"/>
      <c r="E556" s="1426"/>
      <c r="F556" s="29" t="s">
        <v>442</v>
      </c>
    </row>
    <row r="557" spans="2:6" ht="16.5">
      <c r="B557" s="1350"/>
      <c r="C557" s="1426"/>
      <c r="D557" s="1426"/>
      <c r="E557" s="1426"/>
      <c r="F557" s="29" t="s">
        <v>443</v>
      </c>
    </row>
    <row r="558" spans="2:6" ht="16.5">
      <c r="B558" s="1350"/>
      <c r="C558" s="1426"/>
      <c r="D558" s="1426"/>
      <c r="E558" s="1426"/>
      <c r="F558" s="29" t="s">
        <v>444</v>
      </c>
    </row>
    <row r="559" spans="2:6" ht="16.5">
      <c r="B559" s="1350"/>
      <c r="C559" s="1426"/>
      <c r="D559" s="1426"/>
      <c r="E559" s="1426"/>
      <c r="F559" s="29" t="s">
        <v>445</v>
      </c>
    </row>
    <row r="560" spans="2:6" ht="16.5">
      <c r="B560" s="1350"/>
      <c r="C560" s="1426"/>
      <c r="D560" s="1426"/>
      <c r="E560" s="1426"/>
      <c r="F560" s="29" t="s">
        <v>446</v>
      </c>
    </row>
    <row r="561" spans="2:6" ht="16.5">
      <c r="B561" s="1350"/>
      <c r="C561" s="1426"/>
      <c r="D561" s="1426"/>
      <c r="E561" s="1426"/>
      <c r="F561" s="29" t="s">
        <v>447</v>
      </c>
    </row>
    <row r="562" spans="2:6" ht="16.5">
      <c r="B562" s="1350"/>
      <c r="C562" s="1426"/>
      <c r="D562" s="1426"/>
      <c r="E562" s="1426"/>
      <c r="F562" s="29" t="s">
        <v>448</v>
      </c>
    </row>
    <row r="563" spans="2:6" ht="16.5">
      <c r="B563" s="1350"/>
      <c r="C563" s="1426"/>
      <c r="D563" s="1426"/>
      <c r="E563" s="1426"/>
      <c r="F563" s="29" t="s">
        <v>449</v>
      </c>
    </row>
    <row r="564" spans="2:6" ht="16.5">
      <c r="B564" s="1350"/>
      <c r="C564" s="1426"/>
      <c r="D564" s="1426"/>
      <c r="E564" s="1426"/>
      <c r="F564" s="29" t="s">
        <v>450</v>
      </c>
    </row>
    <row r="565" spans="2:6" ht="16.5">
      <c r="B565" s="1350"/>
      <c r="C565" s="1426"/>
      <c r="D565" s="1426"/>
      <c r="E565" s="1426"/>
      <c r="F565" s="29" t="s">
        <v>451</v>
      </c>
    </row>
    <row r="566" spans="2:6" ht="16.5">
      <c r="B566" s="1350"/>
      <c r="C566" s="1426"/>
      <c r="D566" s="1426"/>
      <c r="E566" s="1426"/>
      <c r="F566" s="29" t="s">
        <v>452</v>
      </c>
    </row>
    <row r="567" spans="2:6" ht="16.5">
      <c r="B567" s="1350"/>
      <c r="C567" s="1426"/>
      <c r="D567" s="1426"/>
      <c r="E567" s="1426"/>
      <c r="F567" s="29" t="s">
        <v>453</v>
      </c>
    </row>
    <row r="568" spans="2:6" ht="16.5">
      <c r="B568" s="1350"/>
      <c r="C568" s="1426"/>
      <c r="D568" s="1426"/>
      <c r="E568" s="1426"/>
      <c r="F568" s="29" t="s">
        <v>454</v>
      </c>
    </row>
    <row r="569" spans="2:6" ht="16.5">
      <c r="B569" s="1350"/>
      <c r="C569" s="1426"/>
      <c r="D569" s="1426"/>
      <c r="E569" s="1426"/>
      <c r="F569" s="29" t="s">
        <v>455</v>
      </c>
    </row>
    <row r="570" spans="2:6" ht="14.1" customHeight="1">
      <c r="B570" s="1350"/>
      <c r="C570" s="1426"/>
      <c r="D570" s="1426"/>
      <c r="E570" s="1426"/>
      <c r="F570" s="730" t="s">
        <v>456</v>
      </c>
    </row>
    <row r="571" spans="2:6" ht="14.1" customHeight="1">
      <c r="B571" s="1350"/>
      <c r="C571" s="1426"/>
      <c r="D571" s="1426"/>
      <c r="E571" s="1426"/>
      <c r="F571" s="730" t="s">
        <v>457</v>
      </c>
    </row>
    <row r="572" spans="2:6" ht="14.1" customHeight="1">
      <c r="B572" s="1350"/>
      <c r="C572" s="1426"/>
      <c r="D572" s="1426"/>
      <c r="E572" s="1426"/>
      <c r="F572" s="730" t="s">
        <v>458</v>
      </c>
    </row>
    <row r="573" spans="2:6" ht="14.1" customHeight="1">
      <c r="B573" s="1350"/>
      <c r="C573" s="1426"/>
      <c r="D573" s="1426"/>
      <c r="E573" s="1426"/>
      <c r="F573" s="730" t="s">
        <v>459</v>
      </c>
    </row>
    <row r="574" spans="2:6" ht="14.1" customHeight="1">
      <c r="B574" s="1350"/>
      <c r="C574" s="1426"/>
      <c r="D574" s="1426"/>
      <c r="E574" s="1426"/>
      <c r="F574" s="730" t="s">
        <v>460</v>
      </c>
    </row>
    <row r="575" spans="2:6" ht="42.75">
      <c r="B575" s="1350"/>
      <c r="C575" s="1279">
        <v>44621</v>
      </c>
      <c r="D575" s="730" t="s">
        <v>461</v>
      </c>
      <c r="E575" s="1296" t="s">
        <v>252</v>
      </c>
      <c r="F575" s="735" t="s">
        <v>462</v>
      </c>
    </row>
    <row r="576" spans="2:6" ht="135" customHeight="1">
      <c r="B576" s="1350"/>
      <c r="C576" s="1304">
        <v>44622</v>
      </c>
      <c r="D576" s="734" t="s">
        <v>223</v>
      </c>
      <c r="E576" s="151" t="s">
        <v>97</v>
      </c>
      <c r="F576" s="739" t="s">
        <v>463</v>
      </c>
    </row>
    <row r="577" spans="2:6">
      <c r="B577" s="1350"/>
      <c r="C577" s="1304">
        <v>44622</v>
      </c>
      <c r="D577" s="730" t="s">
        <v>226</v>
      </c>
      <c r="E577" s="730" t="s">
        <v>227</v>
      </c>
      <c r="F577" s="730" t="s">
        <v>464</v>
      </c>
    </row>
    <row r="578" spans="2:6" ht="14.1" customHeight="1">
      <c r="B578" s="1350"/>
      <c r="C578" s="1298">
        <v>44622</v>
      </c>
      <c r="D578" s="730" t="s">
        <v>132</v>
      </c>
      <c r="E578" s="730" t="s">
        <v>94</v>
      </c>
      <c r="F578" s="730" t="s">
        <v>465</v>
      </c>
    </row>
    <row r="579" spans="2:6" ht="15">
      <c r="B579" s="1350"/>
      <c r="C579" s="1304">
        <v>44622</v>
      </c>
      <c r="D579" s="730" t="s">
        <v>90</v>
      </c>
      <c r="E579" s="152" t="s">
        <v>466</v>
      </c>
      <c r="F579" s="730" t="s">
        <v>467</v>
      </c>
    </row>
    <row r="580" spans="2:6" ht="14.1" customHeight="1">
      <c r="B580" s="1347"/>
      <c r="C580" s="1298">
        <v>44622</v>
      </c>
      <c r="D580" s="730" t="s">
        <v>304</v>
      </c>
      <c r="E580" s="730" t="s">
        <v>320</v>
      </c>
      <c r="F580" s="730" t="s">
        <v>468</v>
      </c>
    </row>
    <row r="581" spans="2:6">
      <c r="B581" s="155" t="s">
        <v>469</v>
      </c>
      <c r="C581" s="861">
        <v>44624</v>
      </c>
      <c r="D581" s="740" t="s">
        <v>461</v>
      </c>
      <c r="E581" s="740" t="s">
        <v>156</v>
      </c>
      <c r="F581" s="740" t="s">
        <v>470</v>
      </c>
    </row>
    <row r="582" spans="2:6" ht="42.75">
      <c r="B582" s="1431" t="s">
        <v>471</v>
      </c>
      <c r="C582" s="1302">
        <v>44627</v>
      </c>
      <c r="D582" s="730" t="s">
        <v>132</v>
      </c>
      <c r="E582" s="730" t="s">
        <v>97</v>
      </c>
      <c r="F582" s="735" t="s">
        <v>472</v>
      </c>
    </row>
    <row r="583" spans="2:6" ht="14.1" customHeight="1">
      <c r="B583" s="1431"/>
      <c r="C583" s="1302">
        <v>44628</v>
      </c>
      <c r="D583" s="730" t="s">
        <v>473</v>
      </c>
      <c r="E583" s="730" t="s">
        <v>227</v>
      </c>
      <c r="F583" s="730" t="s">
        <v>474</v>
      </c>
    </row>
    <row r="584" spans="2:6" ht="408.75" customHeight="1">
      <c r="B584" s="1431"/>
      <c r="C584" s="862">
        <v>44628</v>
      </c>
      <c r="D584" s="734" t="s">
        <v>223</v>
      </c>
      <c r="E584" s="151" t="s">
        <v>97</v>
      </c>
      <c r="F584" s="739" t="s">
        <v>475</v>
      </c>
    </row>
    <row r="585" spans="2:6" ht="42.75">
      <c r="B585" s="1431"/>
      <c r="C585" s="1300">
        <v>44628</v>
      </c>
      <c r="D585" s="741" t="s">
        <v>132</v>
      </c>
      <c r="E585" s="741" t="s">
        <v>94</v>
      </c>
      <c r="F585" s="737" t="s">
        <v>476</v>
      </c>
    </row>
    <row r="586" spans="2:6" ht="36" customHeight="1">
      <c r="B586" s="1350" t="s">
        <v>477</v>
      </c>
      <c r="C586" s="1279">
        <v>44629</v>
      </c>
      <c r="D586" s="734" t="s">
        <v>478</v>
      </c>
      <c r="E586" s="734" t="s">
        <v>320</v>
      </c>
      <c r="F586" s="739" t="s">
        <v>479</v>
      </c>
    </row>
    <row r="587" spans="2:6" ht="242.25">
      <c r="B587" s="1350"/>
      <c r="C587" s="862">
        <v>44631</v>
      </c>
      <c r="D587" s="734" t="s">
        <v>223</v>
      </c>
      <c r="E587" s="151" t="s">
        <v>97</v>
      </c>
      <c r="F587" s="739" t="s">
        <v>480</v>
      </c>
    </row>
    <row r="588" spans="2:6" ht="16.5">
      <c r="B588" s="1350"/>
      <c r="C588" s="1428">
        <v>44632</v>
      </c>
      <c r="D588" s="1426" t="s">
        <v>90</v>
      </c>
      <c r="E588" s="1426" t="s">
        <v>481</v>
      </c>
      <c r="F588" s="29" t="s">
        <v>482</v>
      </c>
    </row>
    <row r="589" spans="2:6" ht="16.5">
      <c r="B589" s="1350"/>
      <c r="C589" s="1426"/>
      <c r="D589" s="1426"/>
      <c r="E589" s="1426"/>
      <c r="F589" s="29" t="s">
        <v>483</v>
      </c>
    </row>
    <row r="590" spans="2:6" ht="16.5">
      <c r="B590" s="1350"/>
      <c r="C590" s="1426"/>
      <c r="D590" s="1426"/>
      <c r="E590" s="1426"/>
      <c r="F590" s="29" t="s">
        <v>484</v>
      </c>
    </row>
    <row r="591" spans="2:6" ht="16.5">
      <c r="B591" s="1350"/>
      <c r="C591" s="1426"/>
      <c r="D591" s="1426"/>
      <c r="E591" s="1426"/>
      <c r="F591" s="29" t="s">
        <v>485</v>
      </c>
    </row>
    <row r="592" spans="2:6" ht="16.5">
      <c r="B592" s="1350"/>
      <c r="C592" s="1426"/>
      <c r="D592" s="1426"/>
      <c r="E592" s="1426"/>
      <c r="F592" s="29" t="s">
        <v>486</v>
      </c>
    </row>
    <row r="593" spans="2:6" ht="16.5">
      <c r="B593" s="1350"/>
      <c r="C593" s="1426"/>
      <c r="D593" s="1426"/>
      <c r="E593" s="1426"/>
      <c r="F593" s="29" t="s">
        <v>487</v>
      </c>
    </row>
    <row r="594" spans="2:6" ht="16.5">
      <c r="B594" s="1350"/>
      <c r="C594" s="1426"/>
      <c r="D594" s="1426"/>
      <c r="E594" s="1426"/>
      <c r="F594" s="29" t="s">
        <v>488</v>
      </c>
    </row>
    <row r="595" spans="2:6" ht="16.5">
      <c r="B595" s="1350"/>
      <c r="C595" s="1426"/>
      <c r="D595" s="1426"/>
      <c r="E595" s="1426"/>
      <c r="F595" s="29" t="s">
        <v>489</v>
      </c>
    </row>
    <row r="596" spans="2:6" ht="16.5">
      <c r="B596" s="1350"/>
      <c r="C596" s="1426"/>
      <c r="D596" s="1426"/>
      <c r="E596" s="1426"/>
      <c r="F596" s="29" t="s">
        <v>490</v>
      </c>
    </row>
    <row r="597" spans="2:6" ht="16.5">
      <c r="B597" s="1350"/>
      <c r="C597" s="1426"/>
      <c r="D597" s="1426"/>
      <c r="E597" s="1426"/>
      <c r="F597" s="29" t="s">
        <v>491</v>
      </c>
    </row>
    <row r="598" spans="2:6" ht="42.75">
      <c r="B598" s="1350"/>
      <c r="C598" s="1426"/>
      <c r="D598" s="1426"/>
      <c r="E598" s="1426"/>
      <c r="F598" s="735" t="s">
        <v>492</v>
      </c>
    </row>
    <row r="599" spans="2:6" ht="28.5">
      <c r="B599" s="1350"/>
      <c r="C599" s="1298">
        <v>44634</v>
      </c>
      <c r="D599" s="730" t="s">
        <v>132</v>
      </c>
      <c r="E599" s="730" t="s">
        <v>94</v>
      </c>
      <c r="F599" s="735" t="s">
        <v>493</v>
      </c>
    </row>
    <row r="600" spans="2:6">
      <c r="B600" s="1350"/>
      <c r="C600" s="1298">
        <v>44634</v>
      </c>
      <c r="D600" s="730" t="s">
        <v>132</v>
      </c>
      <c r="E600" s="730" t="s">
        <v>252</v>
      </c>
      <c r="F600" s="730" t="s">
        <v>494</v>
      </c>
    </row>
    <row r="601" spans="2:6" ht="42.75">
      <c r="B601" s="1350"/>
      <c r="C601" s="1428">
        <v>44635</v>
      </c>
      <c r="D601" s="1426" t="s">
        <v>132</v>
      </c>
      <c r="E601" s="730" t="s">
        <v>320</v>
      </c>
      <c r="F601" s="735" t="s">
        <v>495</v>
      </c>
    </row>
    <row r="602" spans="2:6">
      <c r="B602" s="1350"/>
      <c r="C602" s="1428"/>
      <c r="D602" s="1426"/>
      <c r="E602" s="1433" t="s">
        <v>94</v>
      </c>
      <c r="F602" s="730" t="s">
        <v>496</v>
      </c>
    </row>
    <row r="603" spans="2:6" ht="142.5">
      <c r="B603" s="1347"/>
      <c r="C603" s="1432"/>
      <c r="D603" s="1427"/>
      <c r="E603" s="1434"/>
      <c r="F603" s="737" t="s">
        <v>497</v>
      </c>
    </row>
    <row r="604" spans="2:6" ht="71.25">
      <c r="B604" s="730"/>
      <c r="C604" s="1298">
        <v>44635</v>
      </c>
      <c r="D604" s="730" t="s">
        <v>132</v>
      </c>
      <c r="E604" s="730" t="s">
        <v>94</v>
      </c>
      <c r="F604" s="735" t="s">
        <v>498</v>
      </c>
    </row>
    <row r="605" spans="2:6" ht="83.1" customHeight="1">
      <c r="B605" s="1426"/>
      <c r="C605" s="1304">
        <v>44645</v>
      </c>
      <c r="D605" s="734" t="s">
        <v>223</v>
      </c>
      <c r="E605" s="151" t="s">
        <v>97</v>
      </c>
      <c r="F605" s="739" t="s">
        <v>499</v>
      </c>
    </row>
    <row r="606" spans="2:6" ht="14.1" customHeight="1">
      <c r="B606" s="1426"/>
      <c r="C606" s="1302">
        <v>44645</v>
      </c>
      <c r="D606" s="730" t="s">
        <v>226</v>
      </c>
      <c r="E606" s="730" t="s">
        <v>231</v>
      </c>
      <c r="F606" s="730" t="s">
        <v>500</v>
      </c>
    </row>
    <row r="607" spans="2:6" ht="27.6" customHeight="1">
      <c r="B607" s="1426"/>
      <c r="C607" s="1296"/>
      <c r="D607" s="730"/>
      <c r="E607" s="730" t="s">
        <v>227</v>
      </c>
      <c r="F607" s="735" t="s">
        <v>501</v>
      </c>
    </row>
    <row r="608" spans="2:6" ht="27.6" customHeight="1">
      <c r="B608" s="1426"/>
      <c r="C608" s="1298">
        <v>44645</v>
      </c>
      <c r="D608" s="730" t="s">
        <v>304</v>
      </c>
      <c r="E608" s="730" t="s">
        <v>112</v>
      </c>
      <c r="F608" s="735" t="s">
        <v>502</v>
      </c>
    </row>
    <row r="609" spans="2:6" ht="14.1" customHeight="1">
      <c r="B609" s="1426"/>
      <c r="C609" s="1298">
        <v>44647</v>
      </c>
      <c r="D609" s="730" t="s">
        <v>503</v>
      </c>
      <c r="E609" s="730" t="s">
        <v>504</v>
      </c>
      <c r="F609" s="730" t="s">
        <v>505</v>
      </c>
    </row>
    <row r="610" spans="2:6" ht="14.1" customHeight="1">
      <c r="B610" s="1426"/>
      <c r="C610" s="1302">
        <v>44648</v>
      </c>
      <c r="D610" s="730" t="s">
        <v>226</v>
      </c>
      <c r="E610" s="730" t="s">
        <v>231</v>
      </c>
      <c r="F610" s="730" t="s">
        <v>506</v>
      </c>
    </row>
    <row r="611" spans="2:6">
      <c r="B611" s="1438" t="s">
        <v>507</v>
      </c>
      <c r="C611" s="1304">
        <v>44649</v>
      </c>
      <c r="D611" s="683" t="s">
        <v>461</v>
      </c>
      <c r="E611" s="683" t="s">
        <v>508</v>
      </c>
      <c r="F611" s="683" t="s">
        <v>509</v>
      </c>
    </row>
    <row r="612" spans="2:6" ht="28.5">
      <c r="B612" s="1438"/>
      <c r="C612" s="1304">
        <v>44649</v>
      </c>
      <c r="D612" s="683" t="s">
        <v>132</v>
      </c>
      <c r="E612" s="683" t="s">
        <v>94</v>
      </c>
      <c r="F612" s="743" t="s">
        <v>510</v>
      </c>
    </row>
    <row r="613" spans="2:6" ht="99.75">
      <c r="B613" s="1438"/>
      <c r="C613" s="1304">
        <v>44649</v>
      </c>
      <c r="D613" s="683" t="s">
        <v>132</v>
      </c>
      <c r="E613" s="683" t="s">
        <v>94</v>
      </c>
      <c r="F613" s="743" t="s">
        <v>511</v>
      </c>
    </row>
    <row r="614" spans="2:6" ht="99.75">
      <c r="B614" s="1438"/>
      <c r="C614" s="1304">
        <v>44649</v>
      </c>
      <c r="D614" s="683" t="s">
        <v>132</v>
      </c>
      <c r="E614" s="683" t="s">
        <v>94</v>
      </c>
      <c r="F614" s="743" t="s">
        <v>512</v>
      </c>
    </row>
    <row r="615" spans="2:6" ht="14.1" customHeight="1">
      <c r="B615" s="1350" t="s">
        <v>513</v>
      </c>
      <c r="C615" s="1428">
        <v>44662</v>
      </c>
      <c r="D615" s="1426" t="s">
        <v>143</v>
      </c>
      <c r="E615" s="1439" t="s">
        <v>514</v>
      </c>
      <c r="F615" s="730" t="s">
        <v>515</v>
      </c>
    </row>
    <row r="616" spans="2:6" ht="14.1" customHeight="1">
      <c r="B616" s="1350"/>
      <c r="C616" s="1428"/>
      <c r="D616" s="1426"/>
      <c r="E616" s="1426"/>
      <c r="F616" s="730" t="s">
        <v>516</v>
      </c>
    </row>
    <row r="617" spans="2:6" ht="14.1" customHeight="1">
      <c r="B617" s="1350"/>
      <c r="C617" s="1428"/>
      <c r="D617" s="1426"/>
      <c r="E617" s="1426"/>
      <c r="F617" s="730" t="s">
        <v>517</v>
      </c>
    </row>
    <row r="618" spans="2:6" ht="14.1" customHeight="1">
      <c r="B618" s="1350"/>
      <c r="C618" s="1428"/>
      <c r="D618" s="1426"/>
      <c r="E618" s="1439" t="s">
        <v>518</v>
      </c>
      <c r="F618" s="730" t="s">
        <v>519</v>
      </c>
    </row>
    <row r="619" spans="2:6" ht="14.1" customHeight="1">
      <c r="B619" s="1350"/>
      <c r="C619" s="1428"/>
      <c r="D619" s="1426"/>
      <c r="E619" s="1439"/>
      <c r="F619" s="683" t="s">
        <v>520</v>
      </c>
    </row>
    <row r="620" spans="2:6" ht="14.1" customHeight="1">
      <c r="B620" s="1350"/>
      <c r="C620" s="1428"/>
      <c r="D620" s="1426"/>
      <c r="E620" s="1439"/>
      <c r="F620" s="683" t="s">
        <v>521</v>
      </c>
    </row>
    <row r="621" spans="2:6" ht="14.1" customHeight="1">
      <c r="B621" s="1350"/>
      <c r="C621" s="1428"/>
      <c r="D621" s="1426"/>
      <c r="E621" s="1439"/>
      <c r="F621" s="683" t="s">
        <v>522</v>
      </c>
    </row>
    <row r="622" spans="2:6" ht="14.1" customHeight="1">
      <c r="B622" s="1350"/>
      <c r="C622" s="1428"/>
      <c r="D622" s="1426"/>
      <c r="E622" s="1439"/>
      <c r="F622" s="683" t="s">
        <v>523</v>
      </c>
    </row>
    <row r="623" spans="2:6" ht="14.1" customHeight="1">
      <c r="B623" s="1350"/>
      <c r="C623" s="1428"/>
      <c r="D623" s="1426"/>
      <c r="E623" s="1439"/>
      <c r="F623" s="683" t="s">
        <v>524</v>
      </c>
    </row>
    <row r="624" spans="2:6" ht="14.1" customHeight="1">
      <c r="B624" s="1350"/>
      <c r="C624" s="1428"/>
      <c r="D624" s="1426"/>
      <c r="E624" s="1439" t="s">
        <v>525</v>
      </c>
      <c r="F624" s="683" t="s">
        <v>526</v>
      </c>
    </row>
    <row r="625" spans="2:6" ht="14.1" customHeight="1">
      <c r="B625" s="1350"/>
      <c r="C625" s="1428"/>
      <c r="D625" s="1426"/>
      <c r="E625" s="1439"/>
      <c r="F625" s="683" t="s">
        <v>527</v>
      </c>
    </row>
    <row r="626" spans="2:6" ht="14.1" customHeight="1">
      <c r="B626" s="1350"/>
      <c r="C626" s="1428"/>
      <c r="D626" s="1426"/>
      <c r="E626" s="1439"/>
      <c r="F626" s="683" t="s">
        <v>528</v>
      </c>
    </row>
    <row r="627" spans="2:6" ht="14.1" customHeight="1">
      <c r="B627" s="1350"/>
      <c r="C627" s="1428"/>
      <c r="D627" s="1426"/>
      <c r="E627" s="1439"/>
      <c r="F627" s="683" t="s">
        <v>529</v>
      </c>
    </row>
    <row r="628" spans="2:6" ht="14.25" customHeight="1">
      <c r="B628" s="1350"/>
      <c r="C628" s="1435">
        <v>44664</v>
      </c>
      <c r="D628" s="1426" t="s">
        <v>90</v>
      </c>
      <c r="E628" s="1426" t="s">
        <v>91</v>
      </c>
      <c r="F628" s="730" t="s">
        <v>530</v>
      </c>
    </row>
    <row r="629" spans="2:6" ht="16.5" customHeight="1">
      <c r="B629" s="1350"/>
      <c r="C629" s="1435"/>
      <c r="D629" s="1426"/>
      <c r="E629" s="1426"/>
      <c r="F629" s="210" t="s">
        <v>531</v>
      </c>
    </row>
    <row r="630" spans="2:6" ht="16.5" customHeight="1">
      <c r="B630" s="1350"/>
      <c r="C630" s="1435"/>
      <c r="D630" s="1426"/>
      <c r="E630" s="1426"/>
      <c r="F630" s="210" t="s">
        <v>532</v>
      </c>
    </row>
    <row r="631" spans="2:6" ht="16.5" customHeight="1">
      <c r="B631" s="1350"/>
      <c r="C631" s="1435"/>
      <c r="D631" s="1426"/>
      <c r="E631" s="1426"/>
      <c r="F631" s="210" t="s">
        <v>533</v>
      </c>
    </row>
    <row r="632" spans="2:6" ht="16.5" customHeight="1">
      <c r="B632" s="1350"/>
      <c r="C632" s="1435"/>
      <c r="D632" s="1426"/>
      <c r="E632" s="1426"/>
      <c r="F632" s="210" t="s">
        <v>534</v>
      </c>
    </row>
    <row r="633" spans="2:6" ht="16.5" customHeight="1">
      <c r="B633" s="1350"/>
      <c r="C633" s="1435"/>
      <c r="D633" s="1426"/>
      <c r="E633" s="1426"/>
      <c r="F633" s="210" t="s">
        <v>535</v>
      </c>
    </row>
    <row r="634" spans="2:6" ht="16.5" customHeight="1">
      <c r="B634" s="1350"/>
      <c r="C634" s="1435"/>
      <c r="D634" s="1426"/>
      <c r="E634" s="1426"/>
      <c r="F634" s="210" t="s">
        <v>536</v>
      </c>
    </row>
    <row r="635" spans="2:6" ht="16.5" customHeight="1">
      <c r="B635" s="1350"/>
      <c r="C635" s="1435"/>
      <c r="D635" s="1426"/>
      <c r="E635" s="1426"/>
      <c r="F635" s="210" t="s">
        <v>537</v>
      </c>
    </row>
    <row r="636" spans="2:6" ht="16.5" customHeight="1">
      <c r="B636" s="1350"/>
      <c r="C636" s="1435"/>
      <c r="D636" s="1426"/>
      <c r="E636" s="1426"/>
      <c r="F636" s="210" t="s">
        <v>538</v>
      </c>
    </row>
    <row r="637" spans="2:6" ht="16.5" customHeight="1">
      <c r="B637" s="1350"/>
      <c r="C637" s="1435"/>
      <c r="D637" s="1426"/>
      <c r="E637" s="1426"/>
      <c r="F637" s="210" t="s">
        <v>539</v>
      </c>
    </row>
    <row r="638" spans="2:6" ht="16.5" customHeight="1">
      <c r="B638" s="1350"/>
      <c r="C638" s="1435"/>
      <c r="D638" s="1426"/>
      <c r="E638" s="1426"/>
      <c r="F638" s="210" t="s">
        <v>540</v>
      </c>
    </row>
    <row r="639" spans="2:6" ht="14.1" customHeight="1">
      <c r="B639" s="1350"/>
      <c r="C639" s="1435"/>
      <c r="D639" s="1426"/>
      <c r="E639" s="1426"/>
      <c r="F639" s="730" t="s">
        <v>541</v>
      </c>
    </row>
    <row r="640" spans="2:6" ht="14.1" customHeight="1">
      <c r="B640" s="1350"/>
      <c r="C640" s="1435"/>
      <c r="D640" s="1426"/>
      <c r="E640" s="1426"/>
      <c r="F640" s="730" t="s">
        <v>542</v>
      </c>
    </row>
    <row r="641" spans="2:8" ht="14.1" customHeight="1">
      <c r="B641" s="1350"/>
      <c r="C641" s="1435"/>
      <c r="D641" s="1426"/>
      <c r="E641" s="1426"/>
      <c r="F641" s="730" t="s">
        <v>543</v>
      </c>
    </row>
    <row r="642" spans="2:8" ht="14.1" customHeight="1">
      <c r="B642" s="1350"/>
      <c r="C642" s="1435"/>
      <c r="D642" s="1426"/>
      <c r="E642" s="1426"/>
      <c r="F642" s="730" t="s">
        <v>544</v>
      </c>
    </row>
    <row r="643" spans="2:8" ht="14.1" customHeight="1">
      <c r="B643" s="1350"/>
      <c r="C643" s="1435"/>
      <c r="D643" s="1426"/>
      <c r="E643" s="1426"/>
      <c r="F643" s="730" t="s">
        <v>545</v>
      </c>
    </row>
    <row r="644" spans="2:8" ht="16.5" customHeight="1">
      <c r="B644" s="1350"/>
      <c r="C644" s="1435"/>
      <c r="D644" s="1426"/>
      <c r="E644" s="1426"/>
      <c r="F644" s="14" t="s">
        <v>546</v>
      </c>
    </row>
    <row r="645" spans="2:8" ht="16.5" customHeight="1">
      <c r="B645" s="1350"/>
      <c r="C645" s="1435"/>
      <c r="D645" s="1426"/>
      <c r="E645" s="1426"/>
      <c r="F645" s="81" t="s">
        <v>547</v>
      </c>
    </row>
    <row r="646" spans="2:8" ht="16.5" customHeight="1">
      <c r="B646" s="1350"/>
      <c r="C646" s="1435"/>
      <c r="D646" s="1426"/>
      <c r="E646" s="1426"/>
      <c r="F646" s="81" t="s">
        <v>548</v>
      </c>
    </row>
    <row r="647" spans="2:8" ht="16.5" customHeight="1">
      <c r="B647" s="1350"/>
      <c r="C647" s="1435"/>
      <c r="D647" s="1426"/>
      <c r="E647" s="1426"/>
      <c r="F647" s="210" t="s">
        <v>549</v>
      </c>
      <c r="G647" s="100"/>
      <c r="H647" s="4"/>
    </row>
    <row r="648" spans="2:8" ht="16.5" customHeight="1">
      <c r="B648" s="1350"/>
      <c r="C648" s="1435"/>
      <c r="D648" s="1426"/>
      <c r="E648" s="1426"/>
      <c r="F648" s="210" t="s">
        <v>550</v>
      </c>
      <c r="G648" s="744"/>
      <c r="H648" s="4"/>
    </row>
    <row r="649" spans="2:8" ht="16.5" customHeight="1">
      <c r="B649" s="1350"/>
      <c r="C649" s="1435"/>
      <c r="D649" s="1426"/>
      <c r="E649" s="1426"/>
      <c r="F649" s="210" t="s">
        <v>551</v>
      </c>
      <c r="G649" s="215"/>
      <c r="H649" s="4"/>
    </row>
    <row r="650" spans="2:8" ht="16.5" customHeight="1">
      <c r="B650" s="1350"/>
      <c r="C650" s="1435"/>
      <c r="D650" s="1426"/>
      <c r="E650" s="1426"/>
      <c r="F650" s="210" t="s">
        <v>552</v>
      </c>
      <c r="G650" s="6"/>
      <c r="H650" s="4"/>
    </row>
    <row r="651" spans="2:8" ht="16.5" customHeight="1">
      <c r="B651" s="1350"/>
      <c r="C651" s="1435"/>
      <c r="D651" s="1426"/>
      <c r="E651" s="1426"/>
      <c r="F651" s="210" t="s">
        <v>553</v>
      </c>
      <c r="G651" s="745"/>
      <c r="H651" s="4"/>
    </row>
    <row r="652" spans="2:8" ht="16.5" customHeight="1">
      <c r="B652" s="1350"/>
      <c r="C652" s="1435"/>
      <c r="D652" s="1426"/>
      <c r="E652" s="1426"/>
      <c r="F652" s="210" t="s">
        <v>554</v>
      </c>
      <c r="G652" s="746"/>
      <c r="H652" s="4"/>
    </row>
    <row r="653" spans="2:8" ht="16.5" customHeight="1">
      <c r="B653" s="1350"/>
      <c r="C653" s="1435"/>
      <c r="D653" s="1426"/>
      <c r="E653" s="1426"/>
      <c r="F653" s="210" t="s">
        <v>555</v>
      </c>
      <c r="G653" s="101"/>
      <c r="H653" s="4"/>
    </row>
    <row r="654" spans="2:8" ht="16.5" customHeight="1">
      <c r="B654" s="1350"/>
      <c r="C654" s="1435"/>
      <c r="D654" s="1426"/>
      <c r="E654" s="1426"/>
      <c r="F654" s="210" t="s">
        <v>556</v>
      </c>
      <c r="G654" s="6"/>
      <c r="H654" s="4"/>
    </row>
    <row r="655" spans="2:8" ht="16.5" customHeight="1">
      <c r="B655" s="1350"/>
      <c r="C655" s="1435"/>
      <c r="D655" s="1426"/>
      <c r="E655" s="1426"/>
      <c r="F655" s="210" t="s">
        <v>557</v>
      </c>
      <c r="G655" s="747"/>
      <c r="H655" s="4"/>
    </row>
    <row r="656" spans="2:8" ht="279.75" customHeight="1">
      <c r="B656" s="1350"/>
      <c r="C656" s="1298">
        <v>44664</v>
      </c>
      <c r="D656" s="730" t="s">
        <v>90</v>
      </c>
      <c r="E656" s="1303" t="s">
        <v>558</v>
      </c>
      <c r="F656" s="735" t="s">
        <v>559</v>
      </c>
    </row>
    <row r="657" spans="2:6" ht="69" customHeight="1">
      <c r="B657" s="1350"/>
      <c r="C657" s="1298">
        <v>44665</v>
      </c>
      <c r="D657" s="730" t="s">
        <v>304</v>
      </c>
      <c r="E657" s="730" t="s">
        <v>112</v>
      </c>
      <c r="F657" s="735" t="s">
        <v>560</v>
      </c>
    </row>
    <row r="658" spans="2:6" ht="69" customHeight="1">
      <c r="B658" s="1350"/>
      <c r="C658" s="1279">
        <v>44665</v>
      </c>
      <c r="D658" s="742" t="s">
        <v>226</v>
      </c>
      <c r="E658" s="742" t="s">
        <v>231</v>
      </c>
      <c r="F658" s="735" t="s">
        <v>561</v>
      </c>
    </row>
    <row r="659" spans="2:6" ht="312" customHeight="1">
      <c r="B659" s="1350"/>
      <c r="C659" s="1428">
        <v>44665</v>
      </c>
      <c r="D659" s="1426" t="s">
        <v>223</v>
      </c>
      <c r="E659" s="1426" t="s">
        <v>97</v>
      </c>
      <c r="F659" s="1436" t="s">
        <v>562</v>
      </c>
    </row>
    <row r="660" spans="2:6" ht="109.5" customHeight="1">
      <c r="B660" s="1350"/>
      <c r="C660" s="1426"/>
      <c r="D660" s="1426"/>
      <c r="E660" s="1426"/>
      <c r="F660" s="1437"/>
    </row>
    <row r="661" spans="2:6" ht="14.1" customHeight="1">
      <c r="B661" s="1350"/>
      <c r="C661" s="1279">
        <v>44664</v>
      </c>
      <c r="D661" s="734" t="s">
        <v>274</v>
      </c>
      <c r="E661" s="1280" t="s">
        <v>421</v>
      </c>
      <c r="F661" s="734" t="s">
        <v>563</v>
      </c>
    </row>
    <row r="662" spans="2:6" ht="14.1" customHeight="1">
      <c r="B662" s="1350"/>
      <c r="C662" s="1279">
        <v>44665</v>
      </c>
      <c r="D662" s="734" t="s">
        <v>274</v>
      </c>
      <c r="E662" s="1280" t="s">
        <v>421</v>
      </c>
      <c r="F662" s="734" t="s">
        <v>564</v>
      </c>
    </row>
    <row r="663" spans="2:6" ht="321" customHeight="1">
      <c r="B663" s="1350"/>
      <c r="C663" s="1428">
        <v>44665</v>
      </c>
      <c r="D663" s="1426" t="s">
        <v>223</v>
      </c>
      <c r="E663" s="1426" t="s">
        <v>97</v>
      </c>
      <c r="F663" s="1436" t="s">
        <v>565</v>
      </c>
    </row>
    <row r="664" spans="2:6" ht="213" customHeight="1">
      <c r="B664" s="1350"/>
      <c r="C664" s="1426"/>
      <c r="D664" s="1426"/>
      <c r="E664" s="1426"/>
      <c r="F664" s="1437"/>
    </row>
    <row r="665" spans="2:6">
      <c r="B665" s="1350"/>
      <c r="C665" s="1428">
        <v>44665</v>
      </c>
      <c r="D665" s="1426" t="s">
        <v>143</v>
      </c>
      <c r="E665" s="1439" t="s">
        <v>566</v>
      </c>
      <c r="F665" s="730" t="s">
        <v>567</v>
      </c>
    </row>
    <row r="666" spans="2:6">
      <c r="B666" s="1350"/>
      <c r="C666" s="1426"/>
      <c r="D666" s="1426"/>
      <c r="E666" s="1439"/>
      <c r="F666" s="683" t="s">
        <v>568</v>
      </c>
    </row>
    <row r="667" spans="2:6">
      <c r="B667" s="1350"/>
      <c r="C667" s="1426"/>
      <c r="D667" s="1426"/>
      <c r="E667" s="1439"/>
      <c r="F667" s="683" t="s">
        <v>569</v>
      </c>
    </row>
    <row r="668" spans="2:6">
      <c r="B668" s="1350"/>
      <c r="C668" s="1426"/>
      <c r="D668" s="1426"/>
      <c r="E668" s="1439"/>
      <c r="F668" s="683" t="s">
        <v>570</v>
      </c>
    </row>
    <row r="669" spans="2:6">
      <c r="B669" s="1350"/>
      <c r="C669" s="1426"/>
      <c r="D669" s="1426"/>
      <c r="E669" s="1439"/>
      <c r="F669" s="683" t="s">
        <v>571</v>
      </c>
    </row>
    <row r="670" spans="2:6">
      <c r="B670" s="1350"/>
      <c r="C670" s="1426"/>
      <c r="D670" s="1426"/>
      <c r="E670" s="1439"/>
      <c r="F670" s="683" t="s">
        <v>572</v>
      </c>
    </row>
    <row r="671" spans="2:6">
      <c r="B671" s="1350"/>
      <c r="C671" s="1426"/>
      <c r="D671" s="1426"/>
      <c r="E671" s="1439"/>
      <c r="F671" s="683" t="s">
        <v>573</v>
      </c>
    </row>
    <row r="672" spans="2:6">
      <c r="B672" s="1350"/>
      <c r="C672" s="1426"/>
      <c r="D672" s="1426"/>
      <c r="E672" s="1439" t="s">
        <v>574</v>
      </c>
      <c r="F672" s="683" t="s">
        <v>575</v>
      </c>
    </row>
    <row r="673" spans="2:6">
      <c r="B673" s="1350"/>
      <c r="C673" s="1426"/>
      <c r="D673" s="1426"/>
      <c r="E673" s="1439"/>
      <c r="F673" s="683" t="s">
        <v>576</v>
      </c>
    </row>
    <row r="674" spans="2:6">
      <c r="B674" s="1350"/>
      <c r="C674" s="1426"/>
      <c r="D674" s="1426"/>
      <c r="E674" s="1439"/>
      <c r="F674" s="683" t="s">
        <v>577</v>
      </c>
    </row>
    <row r="675" spans="2:6">
      <c r="B675" s="1350"/>
      <c r="C675" s="1426"/>
      <c r="D675" s="1426"/>
      <c r="E675" s="1439"/>
      <c r="F675" s="683" t="s">
        <v>578</v>
      </c>
    </row>
    <row r="676" spans="2:6" ht="42.75" customHeight="1">
      <c r="B676" s="1350"/>
      <c r="C676" s="1349">
        <v>44666</v>
      </c>
      <c r="D676" s="1350" t="s">
        <v>473</v>
      </c>
      <c r="E676" s="1351" t="s">
        <v>579</v>
      </c>
      <c r="F676" s="730" t="s">
        <v>580</v>
      </c>
    </row>
    <row r="677" spans="2:6">
      <c r="B677" s="1350"/>
      <c r="C677" s="1350"/>
      <c r="D677" s="1350"/>
      <c r="E677" s="1351"/>
      <c r="F677" s="730" t="s">
        <v>581</v>
      </c>
    </row>
    <row r="678" spans="2:6">
      <c r="B678" s="1350"/>
      <c r="C678" s="1350"/>
      <c r="D678" s="1350"/>
      <c r="E678" s="1351"/>
      <c r="F678" s="730" t="s">
        <v>582</v>
      </c>
    </row>
    <row r="679" spans="2:6">
      <c r="B679" s="1350"/>
      <c r="C679" s="1350"/>
      <c r="D679" s="1350"/>
      <c r="E679" s="1351"/>
      <c r="F679" s="730" t="s">
        <v>583</v>
      </c>
    </row>
    <row r="680" spans="2:6">
      <c r="B680" s="1350"/>
      <c r="C680" s="1350"/>
      <c r="D680" s="1350"/>
      <c r="E680" s="1351"/>
      <c r="F680" s="730" t="s">
        <v>584</v>
      </c>
    </row>
    <row r="681" spans="2:6">
      <c r="B681" s="1350"/>
      <c r="C681" s="1350"/>
      <c r="D681" s="1350"/>
      <c r="E681" s="1351"/>
      <c r="F681" s="1301" t="s">
        <v>585</v>
      </c>
    </row>
    <row r="682" spans="2:6">
      <c r="B682" s="1350"/>
      <c r="C682" s="1350"/>
      <c r="D682" s="1350"/>
      <c r="E682" s="1351"/>
      <c r="F682" s="1301" t="s">
        <v>586</v>
      </c>
    </row>
    <row r="683" spans="2:6">
      <c r="B683" s="1350"/>
      <c r="C683" s="1350"/>
      <c r="D683" s="1350"/>
      <c r="E683" s="1351"/>
      <c r="F683" s="1299" t="s">
        <v>587</v>
      </c>
    </row>
    <row r="684" spans="2:6">
      <c r="B684" s="1350"/>
      <c r="C684" s="1350"/>
      <c r="D684" s="1350"/>
      <c r="E684" s="1351"/>
      <c r="F684" s="1301" t="s">
        <v>588</v>
      </c>
    </row>
    <row r="685" spans="2:6">
      <c r="B685" s="1350"/>
      <c r="C685" s="1350"/>
      <c r="D685" s="1350"/>
      <c r="E685" s="1351"/>
      <c r="F685" s="1301" t="s">
        <v>589</v>
      </c>
    </row>
    <row r="686" spans="2:6" ht="14.25" customHeight="1">
      <c r="B686" s="1350"/>
      <c r="C686" s="1350"/>
      <c r="D686" s="1350"/>
      <c r="E686" s="1351"/>
      <c r="F686" s="1301" t="s">
        <v>590</v>
      </c>
    </row>
    <row r="687" spans="2:6" ht="14.25" customHeight="1">
      <c r="B687" s="1350"/>
      <c r="C687" s="1350"/>
      <c r="D687" s="1350"/>
      <c r="E687" s="1351"/>
      <c r="F687" s="1301" t="s">
        <v>591</v>
      </c>
    </row>
    <row r="688" spans="2:6" ht="14.25" customHeight="1">
      <c r="B688" s="1350"/>
      <c r="C688" s="1350"/>
      <c r="D688" s="1350"/>
      <c r="E688" s="1351"/>
      <c r="F688" s="1301" t="s">
        <v>592</v>
      </c>
    </row>
    <row r="689" spans="2:6" ht="14.1" customHeight="1">
      <c r="B689" s="1350"/>
      <c r="C689" s="1350"/>
      <c r="D689" s="1350"/>
      <c r="E689" s="1351"/>
      <c r="F689" s="1301" t="s">
        <v>593</v>
      </c>
    </row>
    <row r="690" spans="2:6" ht="14.1" customHeight="1">
      <c r="B690" s="1350"/>
      <c r="C690" s="1350"/>
      <c r="D690" s="1350"/>
      <c r="E690" s="1351"/>
      <c r="F690" s="1301" t="s">
        <v>594</v>
      </c>
    </row>
    <row r="691" spans="2:6" ht="14.1" customHeight="1">
      <c r="B691" s="1350"/>
      <c r="C691" s="1350"/>
      <c r="D691" s="1350"/>
      <c r="E691" s="1351"/>
      <c r="F691" s="1301" t="s">
        <v>595</v>
      </c>
    </row>
    <row r="692" spans="2:6" ht="14.1" customHeight="1">
      <c r="B692" s="1350"/>
      <c r="C692" s="1350"/>
      <c r="D692" s="1350"/>
      <c r="E692" s="1351"/>
      <c r="F692" s="1301" t="s">
        <v>596</v>
      </c>
    </row>
    <row r="693" spans="2:6" ht="14.1" customHeight="1">
      <c r="B693" s="1350"/>
      <c r="C693" s="1350"/>
      <c r="D693" s="1350"/>
      <c r="E693" s="1351"/>
      <c r="F693" s="1301" t="s">
        <v>597</v>
      </c>
    </row>
    <row r="694" spans="2:6" ht="14.1" customHeight="1">
      <c r="B694" s="1350"/>
      <c r="C694" s="1350"/>
      <c r="D694" s="1350"/>
      <c r="E694" s="1351"/>
      <c r="F694" s="1301" t="s">
        <v>598</v>
      </c>
    </row>
    <row r="695" spans="2:6" ht="14.1" customHeight="1">
      <c r="B695" s="1350"/>
      <c r="C695" s="1350"/>
      <c r="D695" s="1350"/>
      <c r="E695" s="1351"/>
      <c r="F695" s="1301" t="s">
        <v>599</v>
      </c>
    </row>
    <row r="696" spans="2:6" ht="14.1" customHeight="1">
      <c r="B696" s="1350"/>
      <c r="C696" s="1350"/>
      <c r="D696" s="1350"/>
      <c r="E696" s="1351"/>
      <c r="F696" s="1301" t="s">
        <v>600</v>
      </c>
    </row>
    <row r="697" spans="2:6">
      <c r="B697" s="1350"/>
      <c r="C697" s="1350"/>
      <c r="D697" s="1350"/>
      <c r="E697" s="1351"/>
      <c r="F697" s="1299" t="s">
        <v>601</v>
      </c>
    </row>
    <row r="698" spans="2:6">
      <c r="B698" s="1350"/>
      <c r="C698" s="1350"/>
      <c r="D698" s="1350"/>
      <c r="E698" s="1351"/>
      <c r="F698" s="1299" t="s">
        <v>602</v>
      </c>
    </row>
    <row r="699" spans="2:6">
      <c r="B699" s="1350"/>
      <c r="C699" s="1350"/>
      <c r="D699" s="1350"/>
      <c r="E699" s="1351"/>
      <c r="F699" s="1299" t="s">
        <v>603</v>
      </c>
    </row>
    <row r="700" spans="2:6">
      <c r="B700" s="1350"/>
      <c r="C700" s="1350"/>
      <c r="D700" s="1350"/>
      <c r="E700" s="1351"/>
      <c r="F700" s="1299" t="s">
        <v>604</v>
      </c>
    </row>
    <row r="701" spans="2:6" ht="14.25" customHeight="1">
      <c r="B701" s="1350"/>
      <c r="C701" s="1279">
        <v>44667</v>
      </c>
      <c r="D701" s="730" t="s">
        <v>605</v>
      </c>
      <c r="E701" s="1296" t="s">
        <v>175</v>
      </c>
      <c r="F701" s="735" t="s">
        <v>606</v>
      </c>
    </row>
    <row r="702" spans="2:6" ht="14.25" customHeight="1">
      <c r="B702" s="1350"/>
      <c r="C702" s="1279">
        <v>44669</v>
      </c>
      <c r="D702" s="730" t="s">
        <v>223</v>
      </c>
      <c r="E702" s="730" t="s">
        <v>97</v>
      </c>
      <c r="F702" s="1117" t="s">
        <v>607</v>
      </c>
    </row>
    <row r="703" spans="2:6" ht="50.25" customHeight="1">
      <c r="B703" s="1350"/>
      <c r="C703" s="1441">
        <v>44669</v>
      </c>
      <c r="D703" s="1438" t="s">
        <v>132</v>
      </c>
      <c r="E703" s="1438" t="s">
        <v>94</v>
      </c>
      <c r="F703" s="743" t="s">
        <v>608</v>
      </c>
    </row>
    <row r="704" spans="2:6" ht="50.25" customHeight="1">
      <c r="B704" s="1350"/>
      <c r="C704" s="1442"/>
      <c r="D704" s="1438"/>
      <c r="E704" s="1438"/>
      <c r="F704" s="743" t="s">
        <v>609</v>
      </c>
    </row>
    <row r="705" spans="2:6" ht="50.25" customHeight="1">
      <c r="B705" s="1350"/>
      <c r="C705" s="1442"/>
      <c r="D705" s="1438"/>
      <c r="E705" s="1438"/>
      <c r="F705" s="743" t="s">
        <v>610</v>
      </c>
    </row>
    <row r="706" spans="2:6" ht="50.25" customHeight="1">
      <c r="B706" s="1350"/>
      <c r="C706" s="1442"/>
      <c r="D706" s="1438"/>
      <c r="E706" s="1438"/>
      <c r="F706" s="743" t="s">
        <v>611</v>
      </c>
    </row>
    <row r="707" spans="2:6" ht="50.25" customHeight="1">
      <c r="B707" s="1350"/>
      <c r="C707" s="1442"/>
      <c r="D707" s="1438"/>
      <c r="E707" s="1438"/>
      <c r="F707" s="743" t="s">
        <v>612</v>
      </c>
    </row>
    <row r="708" spans="2:6" ht="151.5" customHeight="1">
      <c r="B708" s="1350"/>
      <c r="C708" s="1442"/>
      <c r="D708" s="1438"/>
      <c r="E708" s="1438"/>
      <c r="F708" s="743" t="s">
        <v>613</v>
      </c>
    </row>
    <row r="709" spans="2:6" ht="14.25" customHeight="1">
      <c r="B709" s="1350"/>
      <c r="C709" s="1298">
        <v>44669</v>
      </c>
      <c r="D709" s="730" t="s">
        <v>90</v>
      </c>
      <c r="E709" s="730" t="s">
        <v>129</v>
      </c>
      <c r="F709" s="1301" t="s">
        <v>614</v>
      </c>
    </row>
    <row r="710" spans="2:6" ht="14.25" customHeight="1">
      <c r="B710" s="1350"/>
      <c r="C710" s="1298">
        <v>44670</v>
      </c>
      <c r="D710" s="730" t="s">
        <v>304</v>
      </c>
      <c r="E710" s="730" t="s">
        <v>112</v>
      </c>
      <c r="F710" s="1301" t="s">
        <v>615</v>
      </c>
    </row>
    <row r="711" spans="2:6" ht="15" customHeight="1">
      <c r="B711" s="1350"/>
      <c r="C711" s="1298">
        <v>44671</v>
      </c>
      <c r="D711" s="730" t="s">
        <v>461</v>
      </c>
      <c r="E711" s="730" t="s">
        <v>508</v>
      </c>
      <c r="F711" s="151" t="s">
        <v>616</v>
      </c>
    </row>
    <row r="712" spans="2:6">
      <c r="B712" s="1347"/>
      <c r="C712" s="1300">
        <v>44672</v>
      </c>
      <c r="D712" s="736" t="s">
        <v>461</v>
      </c>
      <c r="E712" s="736" t="s">
        <v>508</v>
      </c>
      <c r="F712" s="741" t="s">
        <v>617</v>
      </c>
    </row>
    <row r="713" spans="2:6" ht="42" customHeight="1">
      <c r="B713" s="1443" t="s">
        <v>618</v>
      </c>
      <c r="C713" s="1304">
        <v>37368</v>
      </c>
      <c r="D713" s="683" t="s">
        <v>132</v>
      </c>
      <c r="E713" s="683" t="s">
        <v>94</v>
      </c>
      <c r="F713" s="743" t="s">
        <v>619</v>
      </c>
    </row>
    <row r="714" spans="2:6" ht="14.1" customHeight="1">
      <c r="B714" s="1443"/>
      <c r="C714" s="1304">
        <v>44675</v>
      </c>
      <c r="D714" s="683" t="s">
        <v>143</v>
      </c>
      <c r="E714" s="683" t="s">
        <v>158</v>
      </c>
      <c r="F714" s="683" t="s">
        <v>620</v>
      </c>
    </row>
    <row r="715" spans="2:6" ht="71.25" customHeight="1">
      <c r="B715" s="1443"/>
      <c r="C715" s="1304">
        <v>44679</v>
      </c>
      <c r="D715" s="683" t="s">
        <v>223</v>
      </c>
      <c r="E715" s="683" t="s">
        <v>97</v>
      </c>
      <c r="F715" s="743" t="s">
        <v>621</v>
      </c>
    </row>
    <row r="716" spans="2:6" ht="57" customHeight="1">
      <c r="B716" s="1443"/>
      <c r="C716" s="1304">
        <v>44679</v>
      </c>
      <c r="D716" s="683" t="s">
        <v>473</v>
      </c>
      <c r="E716" s="683" t="s">
        <v>227</v>
      </c>
      <c r="F716" s="743" t="s">
        <v>622</v>
      </c>
    </row>
    <row r="717" spans="2:6" ht="71.25" customHeight="1">
      <c r="B717" s="1443"/>
      <c r="C717" s="1304">
        <v>44679</v>
      </c>
      <c r="D717" s="683" t="s">
        <v>623</v>
      </c>
      <c r="E717" s="743" t="s">
        <v>624</v>
      </c>
      <c r="F717" s="743" t="s">
        <v>625</v>
      </c>
    </row>
    <row r="718" spans="2:6" ht="28.5" customHeight="1">
      <c r="B718" s="1443"/>
      <c r="C718" s="1304">
        <v>44679</v>
      </c>
      <c r="D718" s="1438" t="s">
        <v>143</v>
      </c>
      <c r="E718" s="683" t="s">
        <v>158</v>
      </c>
      <c r="F718" s="743" t="s">
        <v>626</v>
      </c>
    </row>
    <row r="719" spans="2:6" ht="42.75" customHeight="1">
      <c r="B719" s="1443"/>
      <c r="C719" s="1441">
        <v>44688</v>
      </c>
      <c r="D719" s="1438"/>
      <c r="E719" s="683" t="s">
        <v>175</v>
      </c>
      <c r="F719" s="743" t="s">
        <v>627</v>
      </c>
    </row>
    <row r="720" spans="2:6" ht="45.75" customHeight="1">
      <c r="B720" s="1443"/>
      <c r="C720" s="1442"/>
      <c r="D720" s="683" t="s">
        <v>223</v>
      </c>
      <c r="E720" s="683" t="s">
        <v>97</v>
      </c>
      <c r="F720" s="743" t="s">
        <v>628</v>
      </c>
    </row>
    <row r="721" spans="2:7" ht="55.5" customHeight="1">
      <c r="B721" s="1443"/>
      <c r="C721" s="1442"/>
      <c r="D721" s="683" t="s">
        <v>143</v>
      </c>
      <c r="E721" s="683" t="s">
        <v>129</v>
      </c>
      <c r="F721" s="743" t="s">
        <v>629</v>
      </c>
    </row>
    <row r="722" spans="2:7" ht="14.1" customHeight="1">
      <c r="B722" s="1350" t="s">
        <v>630</v>
      </c>
      <c r="C722" s="1302">
        <v>44673</v>
      </c>
      <c r="D722" s="730" t="s">
        <v>226</v>
      </c>
      <c r="E722" s="730" t="s">
        <v>231</v>
      </c>
      <c r="F722" s="730" t="s">
        <v>631</v>
      </c>
    </row>
    <row r="723" spans="2:7" ht="14.1" customHeight="1">
      <c r="B723" s="1350"/>
      <c r="C723" s="1298">
        <v>44674</v>
      </c>
      <c r="D723" s="1296" t="s">
        <v>90</v>
      </c>
      <c r="E723" s="730"/>
      <c r="F723" s="730" t="s">
        <v>632</v>
      </c>
    </row>
    <row r="724" spans="2:7" ht="42" customHeight="1">
      <c r="B724" s="1350"/>
      <c r="C724" s="1298">
        <v>44686</v>
      </c>
      <c r="D724" s="1296" t="s">
        <v>605</v>
      </c>
      <c r="E724" s="1296" t="s">
        <v>175</v>
      </c>
      <c r="F724" s="735" t="s">
        <v>633</v>
      </c>
    </row>
    <row r="725" spans="2:7" ht="14.1" customHeight="1">
      <c r="B725" s="1350"/>
      <c r="C725" s="1298">
        <v>44687</v>
      </c>
      <c r="D725" s="730" t="s">
        <v>304</v>
      </c>
      <c r="E725" s="730" t="s">
        <v>112</v>
      </c>
      <c r="F725" s="730" t="s">
        <v>634</v>
      </c>
    </row>
    <row r="726" spans="2:7">
      <c r="B726" s="1350"/>
      <c r="C726" s="1298">
        <v>44688</v>
      </c>
      <c r="D726" s="730" t="s">
        <v>274</v>
      </c>
      <c r="E726" s="730" t="s">
        <v>275</v>
      </c>
      <c r="F726" s="730" t="s">
        <v>635</v>
      </c>
    </row>
    <row r="727" spans="2:7">
      <c r="B727" s="1350"/>
      <c r="C727" s="1279">
        <v>44688</v>
      </c>
      <c r="D727" s="730" t="s">
        <v>90</v>
      </c>
      <c r="E727" s="730" t="s">
        <v>91</v>
      </c>
      <c r="F727" s="730" t="s">
        <v>636</v>
      </c>
    </row>
    <row r="728" spans="2:7">
      <c r="B728" s="1350"/>
      <c r="C728" s="1279">
        <v>44688</v>
      </c>
      <c r="D728" s="730" t="s">
        <v>90</v>
      </c>
      <c r="E728" s="730" t="s">
        <v>91</v>
      </c>
      <c r="F728" s="730" t="s">
        <v>637</v>
      </c>
    </row>
    <row r="729" spans="2:7" ht="156.75">
      <c r="B729" s="1350"/>
      <c r="C729" s="1279">
        <v>44688</v>
      </c>
      <c r="D729" s="730" t="s">
        <v>226</v>
      </c>
      <c r="E729" s="730" t="s">
        <v>231</v>
      </c>
      <c r="F729" s="735" t="s">
        <v>638</v>
      </c>
    </row>
    <row r="730" spans="2:7" ht="85.5">
      <c r="B730" s="1350" t="s">
        <v>639</v>
      </c>
      <c r="C730" s="579">
        <v>44692</v>
      </c>
      <c r="D730" s="1296" t="s">
        <v>132</v>
      </c>
      <c r="E730" s="1296" t="s">
        <v>94</v>
      </c>
      <c r="F730" s="735" t="s">
        <v>640</v>
      </c>
      <c r="G730" s="748"/>
    </row>
    <row r="731" spans="2:7" ht="171">
      <c r="B731" s="1350"/>
      <c r="C731" s="579">
        <v>44692</v>
      </c>
      <c r="D731" s="1296" t="s">
        <v>274</v>
      </c>
      <c r="E731" s="1296" t="s">
        <v>275</v>
      </c>
      <c r="F731" s="735" t="s">
        <v>641</v>
      </c>
    </row>
    <row r="732" spans="2:7" ht="28.5">
      <c r="B732" s="1350"/>
      <c r="C732" s="579">
        <v>44693</v>
      </c>
      <c r="D732" s="1296" t="s">
        <v>132</v>
      </c>
      <c r="E732" s="1296" t="s">
        <v>94</v>
      </c>
      <c r="F732" s="735" t="s">
        <v>642</v>
      </c>
    </row>
    <row r="733" spans="2:7">
      <c r="B733" s="1350"/>
      <c r="C733" s="749">
        <v>44694</v>
      </c>
      <c r="D733" s="1296" t="s">
        <v>90</v>
      </c>
      <c r="E733" s="1296" t="s">
        <v>129</v>
      </c>
      <c r="F733" s="730" t="s">
        <v>643</v>
      </c>
    </row>
    <row r="734" spans="2:7" ht="28.5">
      <c r="B734" s="1350"/>
      <c r="C734" s="579">
        <v>44694</v>
      </c>
      <c r="D734" s="1296" t="s">
        <v>132</v>
      </c>
      <c r="E734" s="1296" t="s">
        <v>94</v>
      </c>
      <c r="F734" s="735" t="s">
        <v>644</v>
      </c>
    </row>
    <row r="735" spans="2:7">
      <c r="B735" s="1350"/>
      <c r="C735" s="749">
        <v>44694</v>
      </c>
      <c r="D735" s="1280" t="s">
        <v>274</v>
      </c>
      <c r="E735" s="1280" t="s">
        <v>645</v>
      </c>
      <c r="F735" s="730" t="s">
        <v>646</v>
      </c>
    </row>
    <row r="736" spans="2:7" ht="15">
      <c r="B736" s="1350"/>
      <c r="C736" s="750">
        <v>44694</v>
      </c>
      <c r="D736" s="1297" t="s">
        <v>304</v>
      </c>
      <c r="E736" s="751" t="s">
        <v>320</v>
      </c>
      <c r="F736" s="741" t="s">
        <v>647</v>
      </c>
    </row>
    <row r="737" spans="2:7" ht="27.6" customHeight="1">
      <c r="B737" s="1347" t="s">
        <v>648</v>
      </c>
      <c r="C737" s="1298">
        <v>44695</v>
      </c>
      <c r="D737" s="1296" t="s">
        <v>143</v>
      </c>
      <c r="E737" s="1296" t="s">
        <v>649</v>
      </c>
      <c r="F737" s="735" t="s">
        <v>650</v>
      </c>
    </row>
    <row r="738" spans="2:7" ht="13.9" customHeight="1">
      <c r="B738" s="1348"/>
      <c r="C738" s="1298">
        <v>44697</v>
      </c>
      <c r="D738" s="1296" t="s">
        <v>132</v>
      </c>
      <c r="E738" s="1296" t="s">
        <v>94</v>
      </c>
      <c r="F738" s="730" t="s">
        <v>651</v>
      </c>
    </row>
    <row r="739" spans="2:7" ht="13.9" customHeight="1">
      <c r="B739" s="1348"/>
      <c r="C739" s="1298">
        <v>44697</v>
      </c>
      <c r="D739" s="1280" t="s">
        <v>304</v>
      </c>
      <c r="E739" s="1296" t="s">
        <v>652</v>
      </c>
      <c r="F739" s="730" t="s">
        <v>653</v>
      </c>
    </row>
    <row r="740" spans="2:7" ht="13.9" customHeight="1">
      <c r="B740" s="1348"/>
      <c r="C740" s="576">
        <v>44697</v>
      </c>
      <c r="D740" s="577" t="s">
        <v>461</v>
      </c>
      <c r="E740" s="577" t="s">
        <v>508</v>
      </c>
      <c r="F740" s="574" t="s">
        <v>654</v>
      </c>
    </row>
    <row r="741" spans="2:7" ht="27.6" customHeight="1">
      <c r="B741" s="1348"/>
      <c r="C741" s="1298">
        <v>44697</v>
      </c>
      <c r="D741" s="1296" t="s">
        <v>132</v>
      </c>
      <c r="E741" s="1296" t="s">
        <v>94</v>
      </c>
      <c r="F741" s="739" t="s">
        <v>655</v>
      </c>
      <c r="G741" s="685" t="s">
        <v>656</v>
      </c>
    </row>
    <row r="742" spans="2:7" ht="27.6" customHeight="1">
      <c r="B742" s="1348"/>
      <c r="C742" s="1298">
        <v>44697</v>
      </c>
      <c r="D742" s="1296" t="s">
        <v>143</v>
      </c>
      <c r="E742" s="1296" t="s">
        <v>657</v>
      </c>
      <c r="F742" s="1117" t="s">
        <v>658</v>
      </c>
      <c r="G742" s="685" t="s">
        <v>656</v>
      </c>
    </row>
    <row r="743" spans="2:7" ht="13.9" customHeight="1">
      <c r="B743" s="1348"/>
      <c r="C743" s="1300">
        <v>44699</v>
      </c>
      <c r="D743" s="1297" t="s">
        <v>274</v>
      </c>
      <c r="E743" s="1297" t="s">
        <v>659</v>
      </c>
      <c r="F743" s="741" t="s">
        <v>660</v>
      </c>
    </row>
    <row r="744" spans="2:7" ht="27.6" customHeight="1">
      <c r="B744" s="1348"/>
      <c r="C744" s="1300">
        <v>44699</v>
      </c>
      <c r="D744" s="741" t="s">
        <v>132</v>
      </c>
      <c r="E744" s="1297" t="s">
        <v>94</v>
      </c>
      <c r="F744" s="737" t="s">
        <v>661</v>
      </c>
      <c r="G744" s="733" t="s">
        <v>656</v>
      </c>
    </row>
    <row r="745" spans="2:7" ht="151.9" customHeight="1">
      <c r="B745" s="1348"/>
      <c r="C745" s="1300">
        <v>44700</v>
      </c>
      <c r="D745" s="1297" t="s">
        <v>274</v>
      </c>
      <c r="E745" s="1297" t="s">
        <v>659</v>
      </c>
      <c r="F745" s="737" t="s">
        <v>662</v>
      </c>
      <c r="G745" s="685" t="s">
        <v>656</v>
      </c>
    </row>
    <row r="746" spans="2:7" ht="285">
      <c r="B746" s="1426" t="s">
        <v>663</v>
      </c>
      <c r="C746" s="1304">
        <v>44700</v>
      </c>
      <c r="D746" s="730" t="s">
        <v>226</v>
      </c>
      <c r="E746" s="730" t="s">
        <v>227</v>
      </c>
      <c r="F746" s="735" t="s">
        <v>664</v>
      </c>
    </row>
    <row r="747" spans="2:7" ht="13.9" customHeight="1">
      <c r="B747" s="1426"/>
      <c r="C747" s="1298">
        <v>44701</v>
      </c>
      <c r="D747" s="730" t="s">
        <v>132</v>
      </c>
      <c r="E747" s="730" t="s">
        <v>94</v>
      </c>
      <c r="F747" s="735" t="s">
        <v>665</v>
      </c>
      <c r="G747" s="733" t="s">
        <v>656</v>
      </c>
    </row>
    <row r="748" spans="2:7" ht="13.9" customHeight="1">
      <c r="B748" s="1426"/>
      <c r="C748" s="1279">
        <v>44704</v>
      </c>
      <c r="D748" s="1280" t="s">
        <v>274</v>
      </c>
      <c r="E748" s="1280" t="s">
        <v>659</v>
      </c>
      <c r="F748" s="730" t="s">
        <v>666</v>
      </c>
      <c r="G748" s="733" t="s">
        <v>656</v>
      </c>
    </row>
    <row r="749" spans="2:7" ht="13.9" customHeight="1">
      <c r="B749" s="1426"/>
      <c r="C749" s="1279">
        <v>44705</v>
      </c>
      <c r="D749" s="1280" t="s">
        <v>277</v>
      </c>
      <c r="E749" s="1280" t="s">
        <v>278</v>
      </c>
      <c r="F749" s="730" t="s">
        <v>667</v>
      </c>
      <c r="G749" s="733"/>
    </row>
    <row r="750" spans="2:7" ht="27.6" customHeight="1">
      <c r="B750" s="1426"/>
      <c r="C750" s="1298">
        <v>44706</v>
      </c>
      <c r="D750" s="730" t="s">
        <v>605</v>
      </c>
      <c r="E750" s="730" t="s">
        <v>175</v>
      </c>
      <c r="F750" s="735" t="s">
        <v>668</v>
      </c>
    </row>
    <row r="751" spans="2:7" ht="13.9" customHeight="1">
      <c r="B751" s="1426"/>
      <c r="C751" s="1298">
        <v>44707</v>
      </c>
      <c r="D751" s="730" t="s">
        <v>304</v>
      </c>
      <c r="E751" s="730" t="s">
        <v>112</v>
      </c>
      <c r="F751" s="730" t="s">
        <v>669</v>
      </c>
    </row>
    <row r="752" spans="2:7" ht="27.6" customHeight="1">
      <c r="B752" s="1426"/>
      <c r="C752" s="1298">
        <v>44708</v>
      </c>
      <c r="D752" s="730" t="s">
        <v>132</v>
      </c>
      <c r="E752" s="730" t="s">
        <v>94</v>
      </c>
      <c r="F752" s="735" t="s">
        <v>670</v>
      </c>
    </row>
    <row r="753" spans="2:6" ht="13.9" customHeight="1">
      <c r="B753" s="1426"/>
      <c r="C753" s="1279"/>
      <c r="D753" s="730"/>
      <c r="E753" s="730"/>
      <c r="F753" s="730"/>
    </row>
    <row r="754" spans="2:6" ht="13.9" customHeight="1">
      <c r="B754" s="1426"/>
      <c r="C754" s="1298">
        <v>44708</v>
      </c>
      <c r="D754" s="730" t="s">
        <v>605</v>
      </c>
      <c r="E754" s="730" t="s">
        <v>175</v>
      </c>
      <c r="F754" s="730" t="s">
        <v>671</v>
      </c>
    </row>
    <row r="755" spans="2:6" ht="13.9" customHeight="1">
      <c r="B755" s="1426"/>
      <c r="C755" s="1279">
        <v>44707</v>
      </c>
      <c r="D755" s="734" t="s">
        <v>304</v>
      </c>
      <c r="E755" s="734" t="s">
        <v>112</v>
      </c>
      <c r="F755" s="730" t="s">
        <v>672</v>
      </c>
    </row>
    <row r="756" spans="2:6" ht="13.9" customHeight="1">
      <c r="B756" s="1426"/>
      <c r="C756" s="1298">
        <v>44708</v>
      </c>
      <c r="D756" s="730" t="s">
        <v>473</v>
      </c>
      <c r="E756" s="730" t="s">
        <v>227</v>
      </c>
      <c r="F756" s="730" t="s">
        <v>673</v>
      </c>
    </row>
    <row r="757" spans="2:6" ht="96.6" customHeight="1">
      <c r="B757" s="1426"/>
      <c r="C757" s="1298">
        <v>44711</v>
      </c>
      <c r="D757" s="730" t="s">
        <v>132</v>
      </c>
      <c r="E757" s="730" t="s">
        <v>94</v>
      </c>
      <c r="F757" s="735" t="s">
        <v>674</v>
      </c>
    </row>
    <row r="758" spans="2:6" ht="28.5">
      <c r="B758" s="1426"/>
      <c r="C758" s="1298">
        <v>44712</v>
      </c>
      <c r="D758" s="730" t="s">
        <v>461</v>
      </c>
      <c r="E758" s="730" t="s">
        <v>94</v>
      </c>
      <c r="F758" s="735" t="s">
        <v>675</v>
      </c>
    </row>
    <row r="759" spans="2:6" ht="142.5">
      <c r="B759" s="1426"/>
      <c r="C759" s="863">
        <v>44713</v>
      </c>
      <c r="D759" s="730" t="s">
        <v>226</v>
      </c>
      <c r="E759" s="730" t="s">
        <v>231</v>
      </c>
      <c r="F759" s="735" t="s">
        <v>676</v>
      </c>
    </row>
    <row r="760" spans="2:6" ht="13.9" customHeight="1">
      <c r="B760" s="1426"/>
      <c r="C760" s="1298">
        <v>44713</v>
      </c>
      <c r="D760" s="730" t="s">
        <v>304</v>
      </c>
      <c r="E760" s="730" t="s">
        <v>112</v>
      </c>
      <c r="F760" s="730" t="s">
        <v>677</v>
      </c>
    </row>
    <row r="761" spans="2:6" s="354" customFormat="1" ht="46.5" customHeight="1">
      <c r="B761" s="1427"/>
      <c r="C761" s="1311">
        <v>44714</v>
      </c>
      <c r="D761" s="1312" t="s">
        <v>223</v>
      </c>
      <c r="E761" s="1312" t="s">
        <v>97</v>
      </c>
      <c r="F761" s="357" t="s">
        <v>678</v>
      </c>
    </row>
    <row r="762" spans="2:6" ht="60.75" customHeight="1">
      <c r="B762" s="1350" t="s">
        <v>679</v>
      </c>
      <c r="C762" s="1310">
        <v>44721</v>
      </c>
      <c r="D762" s="565" t="s">
        <v>223</v>
      </c>
      <c r="E762" s="565" t="s">
        <v>97</v>
      </c>
      <c r="F762" s="368" t="s">
        <v>680</v>
      </c>
    </row>
    <row r="763" spans="2:6" ht="16.5" customHeight="1">
      <c r="B763" s="1350"/>
      <c r="C763" s="1310">
        <v>44721</v>
      </c>
      <c r="D763" s="565" t="s">
        <v>223</v>
      </c>
      <c r="E763" s="565" t="s">
        <v>97</v>
      </c>
      <c r="F763" s="368" t="s">
        <v>681</v>
      </c>
    </row>
    <row r="764" spans="2:6" ht="14.25" customHeight="1">
      <c r="B764" s="1350"/>
      <c r="C764" s="1298">
        <v>44722</v>
      </c>
      <c r="D764" s="730" t="s">
        <v>304</v>
      </c>
      <c r="E764" s="730" t="s">
        <v>112</v>
      </c>
      <c r="F764" s="735" t="s">
        <v>682</v>
      </c>
    </row>
    <row r="765" spans="2:6" ht="16.5" customHeight="1">
      <c r="B765" s="1350"/>
      <c r="C765" s="1298">
        <v>44725</v>
      </c>
      <c r="D765" s="1296" t="s">
        <v>605</v>
      </c>
      <c r="E765" s="1296" t="s">
        <v>175</v>
      </c>
      <c r="F765" s="14" t="s">
        <v>683</v>
      </c>
    </row>
    <row r="766" spans="2:6" ht="14.25" customHeight="1">
      <c r="B766" s="1350"/>
      <c r="C766" s="1279">
        <v>44726</v>
      </c>
      <c r="D766" s="730" t="s">
        <v>684</v>
      </c>
      <c r="E766" s="730" t="s">
        <v>278</v>
      </c>
      <c r="F766" s="730" t="s">
        <v>685</v>
      </c>
    </row>
    <row r="767" spans="2:6" ht="16.5" customHeight="1">
      <c r="B767" s="1350"/>
      <c r="C767" s="1310">
        <v>44728</v>
      </c>
      <c r="D767" s="565" t="s">
        <v>223</v>
      </c>
      <c r="E767" s="565" t="s">
        <v>97</v>
      </c>
      <c r="F767" s="368" t="s">
        <v>686</v>
      </c>
    </row>
    <row r="768" spans="2:6" ht="14.25" customHeight="1">
      <c r="B768" s="1350"/>
      <c r="C768" s="1298">
        <v>44728</v>
      </c>
      <c r="D768" s="730" t="s">
        <v>90</v>
      </c>
      <c r="E768" s="730" t="s">
        <v>129</v>
      </c>
      <c r="F768" s="730" t="s">
        <v>687</v>
      </c>
    </row>
    <row r="769" spans="2:14" ht="14.25" customHeight="1">
      <c r="B769" s="1350"/>
      <c r="C769" s="1298">
        <v>44729</v>
      </c>
      <c r="D769" s="730" t="s">
        <v>304</v>
      </c>
      <c r="E769" s="730" t="s">
        <v>112</v>
      </c>
      <c r="F769" s="735" t="s">
        <v>688</v>
      </c>
    </row>
    <row r="770" spans="2:14" ht="150" customHeight="1">
      <c r="B770" s="1350"/>
      <c r="C770" s="1310">
        <v>44728</v>
      </c>
      <c r="D770" s="565" t="s">
        <v>223</v>
      </c>
      <c r="E770" s="565" t="s">
        <v>97</v>
      </c>
      <c r="F770" s="368" t="s">
        <v>689</v>
      </c>
    </row>
    <row r="771" spans="2:14" ht="66">
      <c r="B771" s="1350"/>
      <c r="C771" s="1310">
        <v>44728</v>
      </c>
      <c r="D771" s="565" t="s">
        <v>223</v>
      </c>
      <c r="E771" s="565" t="s">
        <v>97</v>
      </c>
      <c r="F771" s="368" t="s">
        <v>690</v>
      </c>
    </row>
    <row r="772" spans="2:14" ht="66">
      <c r="B772" s="1350"/>
      <c r="C772" s="1310">
        <v>44729</v>
      </c>
      <c r="D772" s="1280" t="s">
        <v>274</v>
      </c>
      <c r="E772" s="1280" t="s">
        <v>659</v>
      </c>
      <c r="F772" s="752" t="s">
        <v>691</v>
      </c>
      <c r="G772" s="733"/>
      <c r="H772" s="733"/>
      <c r="I772" s="733"/>
      <c r="J772" s="733"/>
      <c r="K772" s="733"/>
      <c r="L772" s="733"/>
      <c r="M772" s="733"/>
      <c r="N772" s="733"/>
    </row>
    <row r="773" spans="2:14" ht="14.25" customHeight="1">
      <c r="B773" s="1350"/>
      <c r="C773" s="854">
        <v>44729</v>
      </c>
      <c r="D773" s="1296" t="s">
        <v>605</v>
      </c>
      <c r="E773" s="1296" t="s">
        <v>175</v>
      </c>
      <c r="F773" s="753" t="s">
        <v>692</v>
      </c>
    </row>
    <row r="774" spans="2:14" ht="82.5">
      <c r="B774" s="1350"/>
      <c r="C774" s="1310">
        <v>44730</v>
      </c>
      <c r="D774" s="565" t="s">
        <v>223</v>
      </c>
      <c r="E774" s="565" t="s">
        <v>97</v>
      </c>
      <c r="F774" s="368" t="s">
        <v>693</v>
      </c>
    </row>
    <row r="775" spans="2:14" ht="14.25" customHeight="1">
      <c r="B775" s="1350"/>
      <c r="C775" s="1298">
        <v>44720</v>
      </c>
      <c r="D775" s="730"/>
      <c r="E775" s="730" t="s">
        <v>694</v>
      </c>
      <c r="F775" s="734" t="s">
        <v>695</v>
      </c>
    </row>
    <row r="776" spans="2:14" ht="28.5">
      <c r="B776" s="1350"/>
      <c r="C776" s="1298">
        <v>44732</v>
      </c>
      <c r="D776" s="1296" t="s">
        <v>6</v>
      </c>
      <c r="E776" s="1296" t="s">
        <v>91</v>
      </c>
      <c r="F776" s="739" t="s">
        <v>696</v>
      </c>
    </row>
    <row r="777" spans="2:14" ht="28.5">
      <c r="B777" s="1350"/>
      <c r="C777" s="1279">
        <v>44732</v>
      </c>
      <c r="D777" s="730" t="s">
        <v>304</v>
      </c>
      <c r="E777" s="730" t="s">
        <v>697</v>
      </c>
      <c r="F777" s="739" t="s">
        <v>698</v>
      </c>
    </row>
    <row r="778" spans="2:14" ht="95.25" customHeight="1">
      <c r="B778" s="1350"/>
      <c r="C778" s="1298">
        <v>44732</v>
      </c>
      <c r="D778" s="730" t="s">
        <v>132</v>
      </c>
      <c r="E778" s="730" t="s">
        <v>94</v>
      </c>
      <c r="F778" s="739" t="s">
        <v>699</v>
      </c>
    </row>
    <row r="779" spans="2:14">
      <c r="B779" s="1350"/>
      <c r="C779" s="1298">
        <v>44735</v>
      </c>
      <c r="D779" s="730" t="s">
        <v>700</v>
      </c>
      <c r="E779" s="730" t="s">
        <v>97</v>
      </c>
      <c r="F779" s="734" t="s">
        <v>701</v>
      </c>
    </row>
    <row r="780" spans="2:14" ht="185.25">
      <c r="B780" s="1350"/>
      <c r="C780" s="1298">
        <v>44735</v>
      </c>
      <c r="D780" s="730" t="s">
        <v>304</v>
      </c>
      <c r="E780" s="730" t="s">
        <v>697</v>
      </c>
      <c r="F780" s="739" t="s">
        <v>702</v>
      </c>
    </row>
    <row r="781" spans="2:14" ht="14.1" customHeight="1">
      <c r="B781" s="1350"/>
      <c r="C781" s="1428">
        <v>44735</v>
      </c>
      <c r="D781" s="1426" t="s">
        <v>473</v>
      </c>
      <c r="E781" s="1439" t="s">
        <v>703</v>
      </c>
      <c r="F781" s="730" t="s">
        <v>704</v>
      </c>
    </row>
    <row r="782" spans="2:14" ht="14.1" customHeight="1">
      <c r="B782" s="1350"/>
      <c r="C782" s="1428"/>
      <c r="D782" s="1426"/>
      <c r="E782" s="1426"/>
      <c r="F782" s="730" t="s">
        <v>705</v>
      </c>
    </row>
    <row r="783" spans="2:14" ht="14.1" customHeight="1">
      <c r="B783" s="1350"/>
      <c r="C783" s="1428"/>
      <c r="D783" s="1426"/>
      <c r="E783" s="1426"/>
      <c r="F783" s="730" t="s">
        <v>706</v>
      </c>
    </row>
    <row r="784" spans="2:14" ht="14.1" customHeight="1">
      <c r="B784" s="1350"/>
      <c r="C784" s="1428"/>
      <c r="D784" s="1426"/>
      <c r="E784" s="1426"/>
      <c r="F784" s="730" t="s">
        <v>707</v>
      </c>
    </row>
    <row r="785" spans="2:8" ht="14.1" customHeight="1">
      <c r="B785" s="1350"/>
      <c r="C785" s="1428"/>
      <c r="D785" s="1426"/>
      <c r="E785" s="1426"/>
      <c r="F785" s="730" t="s">
        <v>708</v>
      </c>
    </row>
    <row r="786" spans="2:8" ht="14.1" customHeight="1">
      <c r="B786" s="1350"/>
      <c r="C786" s="1428"/>
      <c r="D786" s="1426"/>
      <c r="E786" s="1426"/>
      <c r="F786" s="730" t="s">
        <v>709</v>
      </c>
    </row>
    <row r="787" spans="2:8">
      <c r="B787" s="1350"/>
      <c r="C787" s="1428"/>
      <c r="D787" s="1426"/>
      <c r="E787" s="1426"/>
      <c r="F787" s="769" t="s">
        <v>710</v>
      </c>
    </row>
    <row r="788" spans="2:8" ht="14.1" customHeight="1">
      <c r="B788" s="1350"/>
      <c r="C788" s="1428"/>
      <c r="D788" s="1426"/>
      <c r="E788" s="1426"/>
      <c r="F788" s="730" t="s">
        <v>711</v>
      </c>
    </row>
    <row r="789" spans="2:8">
      <c r="B789" s="1350"/>
      <c r="C789" s="855" t="s">
        <v>712</v>
      </c>
      <c r="D789" s="1296" t="s">
        <v>473</v>
      </c>
      <c r="E789" s="1296" t="s">
        <v>227</v>
      </c>
      <c r="F789" s="730" t="s">
        <v>713</v>
      </c>
    </row>
    <row r="790" spans="2:8" ht="14.25" customHeight="1">
      <c r="B790" s="1350"/>
      <c r="C790" s="855" t="s">
        <v>712</v>
      </c>
      <c r="D790" s="1296" t="s">
        <v>6</v>
      </c>
      <c r="E790" s="1296" t="s">
        <v>94</v>
      </c>
      <c r="F790" s="730" t="s">
        <v>714</v>
      </c>
    </row>
    <row r="791" spans="2:8" ht="55.5" customHeight="1">
      <c r="B791" s="1350"/>
      <c r="C791" s="1279">
        <v>44740</v>
      </c>
      <c r="D791" s="1296" t="s">
        <v>132</v>
      </c>
      <c r="E791" s="1296" t="s">
        <v>94</v>
      </c>
      <c r="F791" s="735" t="s">
        <v>715</v>
      </c>
    </row>
    <row r="792" spans="2:8" ht="52.5" customHeight="1">
      <c r="B792" s="1350"/>
      <c r="C792" s="1279">
        <v>44740</v>
      </c>
      <c r="D792" s="1296" t="s">
        <v>132</v>
      </c>
      <c r="E792" s="1296" t="s">
        <v>94</v>
      </c>
      <c r="F792" s="1117" t="s">
        <v>716</v>
      </c>
    </row>
    <row r="793" spans="2:8" ht="14.25" customHeight="1">
      <c r="B793" s="1350"/>
      <c r="C793" s="1310">
        <v>44741</v>
      </c>
      <c r="D793" s="1280" t="s">
        <v>274</v>
      </c>
      <c r="E793" s="1280" t="s">
        <v>659</v>
      </c>
      <c r="F793" s="730" t="s">
        <v>717</v>
      </c>
    </row>
    <row r="794" spans="2:8" ht="14.25" customHeight="1">
      <c r="B794" s="1350"/>
      <c r="C794" s="1310">
        <v>44742</v>
      </c>
      <c r="D794" s="1280" t="s">
        <v>718</v>
      </c>
      <c r="E794" s="1280" t="s">
        <v>112</v>
      </c>
      <c r="F794" s="730" t="s">
        <v>719</v>
      </c>
    </row>
    <row r="795" spans="2:8" ht="364.5" customHeight="1">
      <c r="B795" s="1350"/>
      <c r="C795" s="1310">
        <v>44742</v>
      </c>
      <c r="D795" s="1280" t="s">
        <v>223</v>
      </c>
      <c r="E795" s="1280" t="s">
        <v>97</v>
      </c>
      <c r="F795" s="739" t="s">
        <v>720</v>
      </c>
      <c r="G795" s="733"/>
      <c r="H795" s="733"/>
    </row>
    <row r="796" spans="2:8" ht="14.25" customHeight="1">
      <c r="B796" s="1350"/>
      <c r="C796" s="1349">
        <v>44743</v>
      </c>
      <c r="D796" s="1350" t="s">
        <v>473</v>
      </c>
      <c r="E796" s="1351" t="s">
        <v>703</v>
      </c>
      <c r="F796" s="859" t="s">
        <v>721</v>
      </c>
      <c r="G796" s="733"/>
      <c r="H796" s="733"/>
    </row>
    <row r="797" spans="2:8" ht="14.25" customHeight="1">
      <c r="B797" s="1350"/>
      <c r="C797" s="1349"/>
      <c r="D797" s="1350"/>
      <c r="E797" s="1350"/>
      <c r="F797" s="859" t="s">
        <v>722</v>
      </c>
    </row>
    <row r="798" spans="2:8" ht="14.25" customHeight="1">
      <c r="B798" s="1350"/>
      <c r="C798" s="1349"/>
      <c r="D798" s="1350"/>
      <c r="E798" s="1350"/>
      <c r="F798" s="859" t="s">
        <v>723</v>
      </c>
    </row>
    <row r="799" spans="2:8" ht="14.25" customHeight="1">
      <c r="B799" s="1350"/>
      <c r="C799" s="1349"/>
      <c r="D799" s="1350"/>
      <c r="E799" s="1350"/>
      <c r="F799" s="859" t="s">
        <v>724</v>
      </c>
    </row>
    <row r="800" spans="2:8" ht="14.25" customHeight="1">
      <c r="B800" s="1350"/>
      <c r="C800" s="1349"/>
      <c r="D800" s="1350"/>
      <c r="E800" s="1350"/>
      <c r="F800" s="859" t="s">
        <v>725</v>
      </c>
    </row>
    <row r="801" spans="2:7" ht="14.25" customHeight="1">
      <c r="B801" s="1350"/>
      <c r="C801" s="1349"/>
      <c r="D801" s="1350"/>
      <c r="E801" s="1350"/>
      <c r="F801" s="859" t="s">
        <v>726</v>
      </c>
    </row>
    <row r="802" spans="2:7" ht="16.5">
      <c r="B802" s="1350"/>
      <c r="C802" s="1349">
        <v>44743</v>
      </c>
      <c r="D802" s="1350" t="s">
        <v>473</v>
      </c>
      <c r="E802" s="1350" t="s">
        <v>227</v>
      </c>
      <c r="F802" s="210" t="s">
        <v>727</v>
      </c>
      <c r="G802" s="4"/>
    </row>
    <row r="803" spans="2:7" ht="16.5">
      <c r="B803" s="1350"/>
      <c r="C803" s="1350"/>
      <c r="D803" s="1350"/>
      <c r="E803" s="1350"/>
      <c r="F803" s="210" t="s">
        <v>728</v>
      </c>
      <c r="G803" s="4"/>
    </row>
    <row r="804" spans="2:7" ht="16.5">
      <c r="B804" s="1350"/>
      <c r="C804" s="1350"/>
      <c r="D804" s="1350"/>
      <c r="E804" s="1350"/>
      <c r="F804" s="210" t="s">
        <v>729</v>
      </c>
      <c r="G804" s="4"/>
    </row>
    <row r="805" spans="2:7" ht="16.5">
      <c r="B805" s="1350"/>
      <c r="C805" s="1350"/>
      <c r="D805" s="1350"/>
      <c r="E805" s="1350"/>
      <c r="F805" s="210" t="s">
        <v>730</v>
      </c>
      <c r="G805" s="4"/>
    </row>
    <row r="806" spans="2:7" ht="16.5">
      <c r="B806" s="1350"/>
      <c r="C806" s="1350"/>
      <c r="D806" s="1350"/>
      <c r="E806" s="1350"/>
      <c r="F806" s="210" t="s">
        <v>731</v>
      </c>
      <c r="G806" s="4"/>
    </row>
    <row r="807" spans="2:7" ht="16.5">
      <c r="B807" s="1350"/>
      <c r="C807" s="1350"/>
      <c r="D807" s="1350"/>
      <c r="E807" s="1350"/>
      <c r="F807" s="210" t="s">
        <v>732</v>
      </c>
      <c r="G807" s="4"/>
    </row>
    <row r="808" spans="2:7" ht="16.5">
      <c r="B808" s="1350"/>
      <c r="C808" s="1350"/>
      <c r="D808" s="1350"/>
      <c r="E808" s="1350"/>
      <c r="F808" s="210" t="s">
        <v>733</v>
      </c>
      <c r="G808" s="4"/>
    </row>
    <row r="809" spans="2:7" ht="16.5">
      <c r="B809" s="1350"/>
      <c r="C809" s="1350"/>
      <c r="D809" s="1350"/>
      <c r="E809" s="1350"/>
      <c r="F809" s="210" t="s">
        <v>734</v>
      </c>
      <c r="G809" s="4"/>
    </row>
    <row r="810" spans="2:7" ht="16.5">
      <c r="B810" s="1350"/>
      <c r="C810" s="1350"/>
      <c r="D810" s="1350"/>
      <c r="E810" s="1350"/>
      <c r="F810" s="210" t="s">
        <v>735</v>
      </c>
      <c r="G810" s="4"/>
    </row>
    <row r="811" spans="2:7" ht="16.5">
      <c r="B811" s="1350"/>
      <c r="C811" s="1350"/>
      <c r="D811" s="1350"/>
      <c r="E811" s="1350"/>
      <c r="F811" s="210" t="s">
        <v>736</v>
      </c>
      <c r="G811" s="4"/>
    </row>
    <row r="812" spans="2:7" ht="16.5">
      <c r="B812" s="1350"/>
      <c r="C812" s="1350"/>
      <c r="D812" s="1350"/>
      <c r="E812" s="1350"/>
      <c r="F812" s="210" t="s">
        <v>737</v>
      </c>
      <c r="G812" s="4"/>
    </row>
    <row r="813" spans="2:7" ht="16.5">
      <c r="B813" s="1350"/>
      <c r="C813" s="1350"/>
      <c r="D813" s="1350"/>
      <c r="E813" s="1350"/>
      <c r="F813" s="210" t="s">
        <v>738</v>
      </c>
      <c r="G813" s="4"/>
    </row>
    <row r="814" spans="2:7" ht="16.5">
      <c r="B814" s="1350"/>
      <c r="C814" s="1350"/>
      <c r="D814" s="1350"/>
      <c r="E814" s="1350"/>
      <c r="F814" s="210" t="s">
        <v>739</v>
      </c>
      <c r="G814" s="4"/>
    </row>
    <row r="815" spans="2:7" ht="16.5">
      <c r="B815" s="1350"/>
      <c r="C815" s="1350"/>
      <c r="D815" s="1350"/>
      <c r="E815" s="1350"/>
      <c r="F815" s="210" t="s">
        <v>740</v>
      </c>
      <c r="G815" s="4"/>
    </row>
    <row r="816" spans="2:7" ht="16.5">
      <c r="B816" s="1350"/>
      <c r="C816" s="1350"/>
      <c r="D816" s="1350"/>
      <c r="E816" s="1350"/>
      <c r="F816" s="856" t="s">
        <v>741</v>
      </c>
      <c r="G816" s="111"/>
    </row>
    <row r="817" spans="2:7" ht="255" customHeight="1">
      <c r="B817" s="1350"/>
      <c r="C817" s="1298">
        <v>44743</v>
      </c>
      <c r="D817" s="1296" t="s">
        <v>605</v>
      </c>
      <c r="E817" s="1296" t="s">
        <v>175</v>
      </c>
      <c r="F817" s="735" t="s">
        <v>742</v>
      </c>
    </row>
    <row r="818" spans="2:7" ht="42.75">
      <c r="B818" s="1350"/>
      <c r="C818" s="1298">
        <v>44744</v>
      </c>
      <c r="D818" s="730" t="s">
        <v>132</v>
      </c>
      <c r="E818" s="730" t="s">
        <v>94</v>
      </c>
      <c r="F818" s="735" t="s">
        <v>743</v>
      </c>
    </row>
    <row r="819" spans="2:7">
      <c r="B819" s="1347"/>
      <c r="C819" s="1300">
        <v>44746</v>
      </c>
      <c r="D819" s="741" t="s">
        <v>156</v>
      </c>
      <c r="E819" s="741"/>
      <c r="F819" s="741" t="s">
        <v>744</v>
      </c>
    </row>
    <row r="820" spans="2:7" ht="57">
      <c r="B820" s="1347" t="s">
        <v>745</v>
      </c>
      <c r="C820" s="738">
        <v>44747</v>
      </c>
      <c r="D820" s="1296" t="s">
        <v>6</v>
      </c>
      <c r="E820" s="1296" t="s">
        <v>94</v>
      </c>
      <c r="F820" s="735" t="s">
        <v>746</v>
      </c>
    </row>
    <row r="821" spans="2:7" ht="14.25" customHeight="1">
      <c r="B821" s="1348"/>
      <c r="C821" s="738">
        <v>44748</v>
      </c>
      <c r="D821" s="730" t="s">
        <v>605</v>
      </c>
      <c r="E821" s="730" t="s">
        <v>175</v>
      </c>
      <c r="F821" s="730" t="s">
        <v>747</v>
      </c>
    </row>
    <row r="822" spans="2:7" ht="75" customHeight="1">
      <c r="B822" s="1348"/>
      <c r="C822" s="1310">
        <v>44748</v>
      </c>
      <c r="D822" s="565" t="s">
        <v>132</v>
      </c>
      <c r="E822" s="565" t="s">
        <v>94</v>
      </c>
      <c r="F822" s="368" t="s">
        <v>748</v>
      </c>
    </row>
    <row r="823" spans="2:7" ht="14.25" customHeight="1">
      <c r="B823" s="1348"/>
      <c r="C823" s="1298">
        <v>44749</v>
      </c>
      <c r="D823" s="730" t="s">
        <v>473</v>
      </c>
      <c r="E823" s="730" t="s">
        <v>227</v>
      </c>
      <c r="F823" s="859" t="s">
        <v>749</v>
      </c>
    </row>
    <row r="824" spans="2:7" ht="14.25" customHeight="1">
      <c r="B824" s="1348"/>
      <c r="C824" s="1279">
        <v>44749</v>
      </c>
      <c r="D824" s="730" t="s">
        <v>223</v>
      </c>
      <c r="E824" s="730" t="s">
        <v>97</v>
      </c>
      <c r="F824" s="864" t="s">
        <v>750</v>
      </c>
    </row>
    <row r="825" spans="2:7" ht="14.25" customHeight="1">
      <c r="B825" s="1348"/>
      <c r="C825" s="738">
        <v>44750</v>
      </c>
      <c r="D825" s="730" t="s">
        <v>226</v>
      </c>
      <c r="E825" s="730" t="s">
        <v>227</v>
      </c>
      <c r="F825" s="735" t="s">
        <v>751</v>
      </c>
    </row>
    <row r="826" spans="2:7" ht="14.25" customHeight="1">
      <c r="B826" s="1348"/>
      <c r="C826" s="738">
        <v>44754</v>
      </c>
      <c r="D826" s="730" t="s">
        <v>304</v>
      </c>
      <c r="E826" s="730" t="s">
        <v>112</v>
      </c>
      <c r="F826" s="730" t="s">
        <v>752</v>
      </c>
    </row>
    <row r="827" spans="2:7" ht="14.25" customHeight="1">
      <c r="B827" s="1348"/>
      <c r="C827" s="738">
        <v>44755</v>
      </c>
      <c r="D827" s="730" t="s">
        <v>304</v>
      </c>
      <c r="E827" s="730" t="s">
        <v>112</v>
      </c>
      <c r="F827" s="730" t="s">
        <v>753</v>
      </c>
    </row>
    <row r="828" spans="2:7" ht="171">
      <c r="B828" s="1348"/>
      <c r="C828" s="1279">
        <v>44756</v>
      </c>
      <c r="D828" s="730" t="s">
        <v>223</v>
      </c>
      <c r="E828" s="730" t="s">
        <v>97</v>
      </c>
      <c r="F828" s="735" t="s">
        <v>754</v>
      </c>
    </row>
    <row r="829" spans="2:7" ht="47.25" customHeight="1">
      <c r="B829" s="1348"/>
      <c r="C829" s="1298">
        <v>44760</v>
      </c>
      <c r="D829" s="730" t="s">
        <v>274</v>
      </c>
      <c r="E829" s="730" t="s">
        <v>275</v>
      </c>
      <c r="F829" s="735" t="s">
        <v>755</v>
      </c>
      <c r="G829" s="685" t="s">
        <v>756</v>
      </c>
    </row>
    <row r="830" spans="2:7" ht="33">
      <c r="B830" s="1348"/>
      <c r="C830" s="738">
        <v>44761</v>
      </c>
      <c r="D830" s="730" t="s">
        <v>757</v>
      </c>
      <c r="E830" s="730" t="s">
        <v>758</v>
      </c>
      <c r="F830" s="864" t="s">
        <v>759</v>
      </c>
    </row>
    <row r="831" spans="2:7" ht="108.75">
      <c r="B831" s="1348"/>
      <c r="C831" s="738">
        <v>44762</v>
      </c>
      <c r="D831" s="730" t="s">
        <v>757</v>
      </c>
      <c r="E831" s="730" t="s">
        <v>758</v>
      </c>
      <c r="F831" s="864" t="s">
        <v>760</v>
      </c>
    </row>
    <row r="832" spans="2:7" ht="28.5">
      <c r="B832" s="1348"/>
      <c r="C832" s="738">
        <v>44769</v>
      </c>
      <c r="D832" s="730"/>
      <c r="E832" s="730" t="s">
        <v>231</v>
      </c>
      <c r="F832" s="735" t="s">
        <v>761</v>
      </c>
    </row>
    <row r="833" spans="2:7" ht="28.5">
      <c r="B833" s="1348"/>
      <c r="C833" s="738">
        <v>44769</v>
      </c>
      <c r="D833" s="730"/>
      <c r="E833" s="730" t="s">
        <v>94</v>
      </c>
      <c r="F833" s="735" t="s">
        <v>762</v>
      </c>
    </row>
    <row r="834" spans="2:7" ht="57">
      <c r="B834" s="1348"/>
      <c r="C834" s="738">
        <v>44769</v>
      </c>
      <c r="D834" s="730" t="s">
        <v>274</v>
      </c>
      <c r="E834" s="730" t="s">
        <v>421</v>
      </c>
      <c r="F834" s="735" t="s">
        <v>763</v>
      </c>
      <c r="G834" s="685" t="s">
        <v>756</v>
      </c>
    </row>
    <row r="835" spans="2:7" ht="156.75">
      <c r="B835" s="1348"/>
      <c r="C835" s="738">
        <v>44770</v>
      </c>
      <c r="D835" s="730" t="s">
        <v>132</v>
      </c>
      <c r="E835" s="730" t="s">
        <v>94</v>
      </c>
      <c r="F835" s="735" t="s">
        <v>764</v>
      </c>
    </row>
    <row r="836" spans="2:7" ht="99.75">
      <c r="B836" s="1348"/>
      <c r="C836" s="1257">
        <v>44771</v>
      </c>
      <c r="D836" s="1297" t="s">
        <v>132</v>
      </c>
      <c r="E836" s="1297" t="s">
        <v>94</v>
      </c>
      <c r="F836" s="737" t="s">
        <v>765</v>
      </c>
    </row>
    <row r="837" spans="2:7" ht="66">
      <c r="B837" s="1345" t="s">
        <v>766</v>
      </c>
      <c r="C837" s="1258">
        <v>44774</v>
      </c>
      <c r="D837" s="1318" t="s">
        <v>132</v>
      </c>
      <c r="E837" s="1318" t="s">
        <v>94</v>
      </c>
      <c r="F837" s="356" t="s">
        <v>767</v>
      </c>
    </row>
    <row r="838" spans="2:7" ht="66">
      <c r="B838" s="1345"/>
      <c r="C838" s="1258">
        <v>44781</v>
      </c>
      <c r="D838" s="1318" t="s">
        <v>6</v>
      </c>
      <c r="E838" s="1318" t="s">
        <v>94</v>
      </c>
      <c r="F838" s="356" t="s">
        <v>768</v>
      </c>
      <c r="G838" s="685" t="s">
        <v>756</v>
      </c>
    </row>
    <row r="839" spans="2:7" ht="28.5">
      <c r="B839" s="1345"/>
      <c r="C839" s="1259" t="s">
        <v>769</v>
      </c>
      <c r="D839" s="1240" t="s">
        <v>274</v>
      </c>
      <c r="E839" s="1240" t="s">
        <v>275</v>
      </c>
      <c r="F839" s="1260" t="s">
        <v>770</v>
      </c>
    </row>
    <row r="840" spans="2:7" ht="13.9" customHeight="1">
      <c r="B840" s="1345"/>
      <c r="C840" s="1346">
        <v>44789</v>
      </c>
      <c r="D840" s="1345" t="s">
        <v>473</v>
      </c>
      <c r="E840" s="1345" t="s">
        <v>227</v>
      </c>
      <c r="F840" s="1343" t="s">
        <v>771</v>
      </c>
    </row>
    <row r="841" spans="2:7" ht="13.9" customHeight="1">
      <c r="B841" s="1345"/>
      <c r="C841" s="1345"/>
      <c r="D841" s="1345"/>
      <c r="E841" s="1345"/>
      <c r="F841" s="1344"/>
    </row>
    <row r="842" spans="2:7" ht="13.9" customHeight="1">
      <c r="B842" s="1345"/>
      <c r="C842" s="1345"/>
      <c r="D842" s="1345"/>
      <c r="E842" s="1345"/>
      <c r="F842" s="1344"/>
    </row>
    <row r="843" spans="2:7" ht="50.25" customHeight="1">
      <c r="B843" s="1345"/>
      <c r="C843" s="1345"/>
      <c r="D843" s="1345"/>
      <c r="E843" s="1345"/>
      <c r="F843" s="1344"/>
      <c r="G843" s="685" t="s">
        <v>756</v>
      </c>
    </row>
    <row r="844" spans="2:7" ht="85.5">
      <c r="B844" s="1345"/>
      <c r="C844" s="1258">
        <v>44791</v>
      </c>
      <c r="D844" s="1261" t="s">
        <v>132</v>
      </c>
      <c r="E844" s="1240" t="s">
        <v>94</v>
      </c>
      <c r="F844" s="1260" t="s">
        <v>772</v>
      </c>
      <c r="G844" s="685" t="s">
        <v>756</v>
      </c>
    </row>
    <row r="845" spans="2:7">
      <c r="B845" s="1345"/>
      <c r="C845" s="1258">
        <v>44792</v>
      </c>
      <c r="D845" s="1261" t="s">
        <v>461</v>
      </c>
      <c r="E845" s="1240" t="s">
        <v>94</v>
      </c>
      <c r="F845" s="1261" t="s">
        <v>773</v>
      </c>
    </row>
    <row r="846" spans="2:7" ht="28.5">
      <c r="B846" s="1345"/>
      <c r="C846" s="1262">
        <v>44792</v>
      </c>
      <c r="D846" s="1263" t="s">
        <v>461</v>
      </c>
      <c r="E846" s="1261" t="s">
        <v>774</v>
      </c>
      <c r="F846" s="1260" t="s">
        <v>775</v>
      </c>
    </row>
    <row r="847" spans="2:7">
      <c r="B847" s="1345"/>
      <c r="C847" s="1264">
        <v>44792</v>
      </c>
      <c r="D847" s="1265" t="s">
        <v>461</v>
      </c>
      <c r="E847" s="1266" t="s">
        <v>252</v>
      </c>
      <c r="F847" s="1266" t="s">
        <v>776</v>
      </c>
    </row>
    <row r="848" spans="2:7">
      <c r="B848" s="1345"/>
      <c r="C848" s="1264">
        <v>44792</v>
      </c>
      <c r="D848" s="1261" t="s">
        <v>90</v>
      </c>
      <c r="E848" s="1261" t="s">
        <v>777</v>
      </c>
      <c r="F848" s="1261" t="s">
        <v>778</v>
      </c>
    </row>
    <row r="849" spans="2:6" ht="101.25" customHeight="1">
      <c r="B849" s="1345"/>
      <c r="C849" s="1320">
        <v>44796</v>
      </c>
      <c r="D849" s="1318" t="s">
        <v>223</v>
      </c>
      <c r="E849" s="1318" t="s">
        <v>97</v>
      </c>
      <c r="F849" s="356" t="s">
        <v>779</v>
      </c>
    </row>
    <row r="850" spans="2:6">
      <c r="B850" s="1345"/>
      <c r="C850" s="1258">
        <v>44796</v>
      </c>
      <c r="D850" s="1261" t="s">
        <v>132</v>
      </c>
      <c r="E850" s="1261" t="s">
        <v>94</v>
      </c>
      <c r="F850" s="1261" t="s">
        <v>780</v>
      </c>
    </row>
    <row r="851" spans="2:6">
      <c r="B851" s="1345"/>
      <c r="C851" s="1258">
        <v>44798</v>
      </c>
      <c r="D851" s="1261" t="s">
        <v>277</v>
      </c>
      <c r="E851" s="1261" t="s">
        <v>278</v>
      </c>
      <c r="F851" s="1261" t="s">
        <v>781</v>
      </c>
    </row>
    <row r="852" spans="2:6">
      <c r="B852" s="1345"/>
      <c r="C852" s="1258">
        <v>44798</v>
      </c>
      <c r="D852" s="1261" t="s">
        <v>90</v>
      </c>
      <c r="E852" s="1261" t="s">
        <v>129</v>
      </c>
      <c r="F852" s="1261" t="s">
        <v>782</v>
      </c>
    </row>
    <row r="853" spans="2:6" ht="28.5">
      <c r="B853" s="1345"/>
      <c r="C853" s="1258">
        <v>44799</v>
      </c>
      <c r="D853" s="1261" t="s">
        <v>304</v>
      </c>
      <c r="E853" s="1261" t="s">
        <v>112</v>
      </c>
      <c r="F853" s="1260" t="s">
        <v>783</v>
      </c>
    </row>
    <row r="854" spans="2:6" ht="28.5">
      <c r="B854" s="1345"/>
      <c r="C854" s="1267" t="s">
        <v>769</v>
      </c>
      <c r="D854" s="1241" t="s">
        <v>274</v>
      </c>
      <c r="E854" s="1241" t="s">
        <v>275</v>
      </c>
      <c r="F854" s="1260" t="s">
        <v>784</v>
      </c>
    </row>
    <row r="855" spans="2:6">
      <c r="B855" s="1345"/>
      <c r="C855" s="1277">
        <v>44802</v>
      </c>
      <c r="D855" s="1240" t="s">
        <v>6</v>
      </c>
      <c r="E855" s="1240" t="s">
        <v>94</v>
      </c>
      <c r="F855" s="1261" t="s">
        <v>785</v>
      </c>
    </row>
    <row r="856" spans="2:6" ht="115.5">
      <c r="B856" s="1345"/>
      <c r="C856" s="1320">
        <v>44802</v>
      </c>
      <c r="D856" s="1318" t="s">
        <v>605</v>
      </c>
      <c r="E856" s="1318" t="s">
        <v>175</v>
      </c>
      <c r="F856" s="356" t="s">
        <v>786</v>
      </c>
    </row>
    <row r="857" spans="2:6" ht="199.5">
      <c r="B857" s="1345"/>
      <c r="C857" s="1320">
        <v>44802</v>
      </c>
      <c r="D857" s="1261" t="s">
        <v>223</v>
      </c>
      <c r="E857" s="1261" t="s">
        <v>787</v>
      </c>
      <c r="F857" s="1268" t="s">
        <v>788</v>
      </c>
    </row>
    <row r="858" spans="2:6" ht="13.9" customHeight="1">
      <c r="B858" s="1345"/>
      <c r="C858" s="1444">
        <v>44802</v>
      </c>
      <c r="D858" s="1440" t="s">
        <v>143</v>
      </c>
      <c r="E858" s="1440" t="s">
        <v>158</v>
      </c>
      <c r="F858" s="66" t="s">
        <v>789</v>
      </c>
    </row>
    <row r="859" spans="2:6" ht="14.25" customHeight="1">
      <c r="B859" s="1345"/>
      <c r="C859" s="1444"/>
      <c r="D859" s="1440"/>
      <c r="E859" s="1440"/>
      <c r="F859" s="66" t="s">
        <v>790</v>
      </c>
    </row>
    <row r="860" spans="2:6" ht="16.5">
      <c r="B860" s="1345"/>
      <c r="C860" s="1444"/>
      <c r="D860" s="1440"/>
      <c r="E860" s="1440"/>
      <c r="F860" s="66" t="s">
        <v>791</v>
      </c>
    </row>
    <row r="861" spans="2:6" ht="16.5">
      <c r="B861" s="1345"/>
      <c r="C861" s="1444"/>
      <c r="D861" s="1440"/>
      <c r="E861" s="1440"/>
      <c r="F861" s="66" t="s">
        <v>792</v>
      </c>
    </row>
    <row r="862" spans="2:6" ht="16.5">
      <c r="B862" s="1345"/>
      <c r="C862" s="1444"/>
      <c r="D862" s="1440"/>
      <c r="E862" s="1440"/>
      <c r="F862" s="66" t="s">
        <v>793</v>
      </c>
    </row>
    <row r="863" spans="2:6" ht="16.5">
      <c r="B863" s="1345"/>
      <c r="C863" s="1444"/>
      <c r="D863" s="1440"/>
      <c r="E863" s="1440"/>
      <c r="F863" s="66" t="s">
        <v>794</v>
      </c>
    </row>
    <row r="864" spans="2:6" ht="16.5">
      <c r="B864" s="1345"/>
      <c r="C864" s="1444"/>
      <c r="D864" s="1440"/>
      <c r="E864" s="1241" t="s">
        <v>144</v>
      </c>
      <c r="F864" s="66" t="s">
        <v>795</v>
      </c>
    </row>
    <row r="865" spans="2:6" ht="28.5">
      <c r="B865" s="1345"/>
      <c r="C865" s="1277">
        <v>44803</v>
      </c>
      <c r="D865" s="1240" t="s">
        <v>132</v>
      </c>
      <c r="E865" s="1240" t="s">
        <v>94</v>
      </c>
      <c r="F865" s="1260" t="s">
        <v>796</v>
      </c>
    </row>
    <row r="866" spans="2:6">
      <c r="B866" s="1345"/>
      <c r="C866" s="1277">
        <v>44803</v>
      </c>
      <c r="D866" s="1240" t="s">
        <v>304</v>
      </c>
      <c r="E866" s="1240" t="s">
        <v>112</v>
      </c>
      <c r="F866" s="1261" t="s">
        <v>797</v>
      </c>
    </row>
    <row r="867" spans="2:6">
      <c r="B867" s="1345"/>
      <c r="C867" s="1258">
        <v>44804</v>
      </c>
      <c r="D867" s="1240" t="s">
        <v>132</v>
      </c>
      <c r="E867" s="1240" t="s">
        <v>94</v>
      </c>
      <c r="F867" s="1269" t="s">
        <v>798</v>
      </c>
    </row>
    <row r="868" spans="2:6">
      <c r="B868" s="1345"/>
      <c r="C868" s="1258">
        <v>44804</v>
      </c>
      <c r="D868" s="1240" t="s">
        <v>132</v>
      </c>
      <c r="E868" s="1240" t="s">
        <v>94</v>
      </c>
      <c r="F868" s="1270" t="s">
        <v>799</v>
      </c>
    </row>
    <row r="869" spans="2:6" ht="57">
      <c r="B869" s="1345"/>
      <c r="C869" s="1267" t="s">
        <v>800</v>
      </c>
      <c r="D869" s="1241" t="s">
        <v>274</v>
      </c>
      <c r="E869" s="1241" t="s">
        <v>275</v>
      </c>
      <c r="F869" s="1260" t="s">
        <v>801</v>
      </c>
    </row>
    <row r="870" spans="2:6">
      <c r="B870" s="1345"/>
      <c r="C870" s="1258">
        <v>44805</v>
      </c>
      <c r="D870" s="1261" t="s">
        <v>132</v>
      </c>
      <c r="E870" s="1241" t="s">
        <v>94</v>
      </c>
      <c r="F870" s="1261" t="s">
        <v>802</v>
      </c>
    </row>
    <row r="871" spans="2:6" ht="55.5" customHeight="1">
      <c r="B871" s="1345"/>
      <c r="C871" s="1258">
        <v>44805</v>
      </c>
      <c r="D871" s="1241" t="s">
        <v>274</v>
      </c>
      <c r="E871" s="1241" t="s">
        <v>275</v>
      </c>
      <c r="F871" s="1260" t="s">
        <v>803</v>
      </c>
    </row>
    <row r="872" spans="2:6">
      <c r="B872" s="1345"/>
      <c r="C872" s="1258">
        <v>44806</v>
      </c>
      <c r="D872" s="1261" t="s">
        <v>304</v>
      </c>
      <c r="E872" s="1261" t="s">
        <v>320</v>
      </c>
      <c r="F872" s="1261" t="s">
        <v>804</v>
      </c>
    </row>
    <row r="873" spans="2:6" ht="199.5">
      <c r="B873" s="1345"/>
      <c r="C873" s="1262">
        <v>44806</v>
      </c>
      <c r="D873" s="1263" t="s">
        <v>226</v>
      </c>
      <c r="E873" s="1263" t="s">
        <v>805</v>
      </c>
      <c r="F873" s="1268" t="s">
        <v>806</v>
      </c>
    </row>
    <row r="874" spans="2:6">
      <c r="F874" s="733" t="s">
        <v>807</v>
      </c>
    </row>
  </sheetData>
  <autoFilter ref="B2:F2" xr:uid="{231F0C88-1AEE-4527-B497-B59F4F3D67B9}"/>
  <mergeCells count="248">
    <mergeCell ref="E858:E863"/>
    <mergeCell ref="E659:E660"/>
    <mergeCell ref="B722:B729"/>
    <mergeCell ref="B730:B736"/>
    <mergeCell ref="B737:B745"/>
    <mergeCell ref="B746:B761"/>
    <mergeCell ref="C703:C708"/>
    <mergeCell ref="D703:D708"/>
    <mergeCell ref="E703:E708"/>
    <mergeCell ref="B713:B721"/>
    <mergeCell ref="D718:D719"/>
    <mergeCell ref="C719:C721"/>
    <mergeCell ref="C659:C660"/>
    <mergeCell ref="E781:E788"/>
    <mergeCell ref="D781:D788"/>
    <mergeCell ref="C781:C788"/>
    <mergeCell ref="B762:B819"/>
    <mergeCell ref="D858:D864"/>
    <mergeCell ref="C858:C864"/>
    <mergeCell ref="B837:B873"/>
    <mergeCell ref="F659:F660"/>
    <mergeCell ref="C663:C664"/>
    <mergeCell ref="D663:D664"/>
    <mergeCell ref="E663:E664"/>
    <mergeCell ref="F663:F664"/>
    <mergeCell ref="B605:B610"/>
    <mergeCell ref="B611:B614"/>
    <mergeCell ref="B615:B712"/>
    <mergeCell ref="C615:C627"/>
    <mergeCell ref="D615:D627"/>
    <mergeCell ref="E615:E617"/>
    <mergeCell ref="E618:E623"/>
    <mergeCell ref="E624:E627"/>
    <mergeCell ref="C628:C655"/>
    <mergeCell ref="D628:D655"/>
    <mergeCell ref="C665:C675"/>
    <mergeCell ref="D665:D675"/>
    <mergeCell ref="E665:E671"/>
    <mergeCell ref="E672:E675"/>
    <mergeCell ref="C676:C700"/>
    <mergeCell ref="D676:D700"/>
    <mergeCell ref="E676:E700"/>
    <mergeCell ref="E628:E655"/>
    <mergeCell ref="D659:D660"/>
    <mergeCell ref="B582:B585"/>
    <mergeCell ref="B586:B603"/>
    <mergeCell ref="C588:C598"/>
    <mergeCell ref="D588:D598"/>
    <mergeCell ref="E588:E598"/>
    <mergeCell ref="C601:C603"/>
    <mergeCell ref="D601:D603"/>
    <mergeCell ref="E602:E603"/>
    <mergeCell ref="B543:B580"/>
    <mergeCell ref="C546:C547"/>
    <mergeCell ref="D546:D547"/>
    <mergeCell ref="E546:E547"/>
    <mergeCell ref="C550:C574"/>
    <mergeCell ref="D550:D574"/>
    <mergeCell ref="E550:E574"/>
    <mergeCell ref="F529:F534"/>
    <mergeCell ref="B535:B542"/>
    <mergeCell ref="C535:C542"/>
    <mergeCell ref="D535:D537"/>
    <mergeCell ref="E535:E537"/>
    <mergeCell ref="D539:D542"/>
    <mergeCell ref="E540:E542"/>
    <mergeCell ref="E507:E517"/>
    <mergeCell ref="D521:D523"/>
    <mergeCell ref="E521:E523"/>
    <mergeCell ref="B524:B534"/>
    <mergeCell ref="C524:C534"/>
    <mergeCell ref="A529:A534"/>
    <mergeCell ref="D529:D534"/>
    <mergeCell ref="E529:E534"/>
    <mergeCell ref="B465:B523"/>
    <mergeCell ref="C465:C523"/>
    <mergeCell ref="D468:D492"/>
    <mergeCell ref="E468:E474"/>
    <mergeCell ref="E475:E492"/>
    <mergeCell ref="D494:D505"/>
    <mergeCell ref="E494:E495"/>
    <mergeCell ref="E496:E500"/>
    <mergeCell ref="E501:E504"/>
    <mergeCell ref="D507:D517"/>
    <mergeCell ref="D450:D451"/>
    <mergeCell ref="E450:E451"/>
    <mergeCell ref="B455:B464"/>
    <mergeCell ref="C455:C464"/>
    <mergeCell ref="D455:D456"/>
    <mergeCell ref="E455:E456"/>
    <mergeCell ref="D457:D459"/>
    <mergeCell ref="E457:E459"/>
    <mergeCell ref="B434:B454"/>
    <mergeCell ref="C434:C454"/>
    <mergeCell ref="D434:D442"/>
    <mergeCell ref="E434:E435"/>
    <mergeCell ref="D443:D444"/>
    <mergeCell ref="E443:E444"/>
    <mergeCell ref="D445:D446"/>
    <mergeCell ref="E445:E446"/>
    <mergeCell ref="D447:D449"/>
    <mergeCell ref="E447:E449"/>
    <mergeCell ref="B421:B428"/>
    <mergeCell ref="C421:C428"/>
    <mergeCell ref="D426:D427"/>
    <mergeCell ref="E426:E427"/>
    <mergeCell ref="B429:B433"/>
    <mergeCell ref="C429:C433"/>
    <mergeCell ref="E398:E399"/>
    <mergeCell ref="B404:B420"/>
    <mergeCell ref="C404:C420"/>
    <mergeCell ref="D409:D419"/>
    <mergeCell ref="E409:E410"/>
    <mergeCell ref="E412:E419"/>
    <mergeCell ref="B384:B389"/>
    <mergeCell ref="C384:C389"/>
    <mergeCell ref="D384:D388"/>
    <mergeCell ref="E384:E387"/>
    <mergeCell ref="B390:B403"/>
    <mergeCell ref="C390:C403"/>
    <mergeCell ref="D392:D397"/>
    <mergeCell ref="E392:E394"/>
    <mergeCell ref="E395:E397"/>
    <mergeCell ref="D398:D399"/>
    <mergeCell ref="B374:B383"/>
    <mergeCell ref="C374:C383"/>
    <mergeCell ref="D374:D375"/>
    <mergeCell ref="E374:E375"/>
    <mergeCell ref="D381:D383"/>
    <mergeCell ref="E381:E382"/>
    <mergeCell ref="B358:B373"/>
    <mergeCell ref="C358:C373"/>
    <mergeCell ref="D358:D362"/>
    <mergeCell ref="E359:E362"/>
    <mergeCell ref="D363:D364"/>
    <mergeCell ref="E363:E364"/>
    <mergeCell ref="D365:D368"/>
    <mergeCell ref="E365:E367"/>
    <mergeCell ref="D371:D373"/>
    <mergeCell ref="E372:E373"/>
    <mergeCell ref="B299:B356"/>
    <mergeCell ref="C299:C356"/>
    <mergeCell ref="D299:D300"/>
    <mergeCell ref="E299:E300"/>
    <mergeCell ref="D302:D303"/>
    <mergeCell ref="E302:E303"/>
    <mergeCell ref="D304:D310"/>
    <mergeCell ref="E304:E310"/>
    <mergeCell ref="D311:D312"/>
    <mergeCell ref="E311:E312"/>
    <mergeCell ref="D350:D351"/>
    <mergeCell ref="E350:E351"/>
    <mergeCell ref="D352:D354"/>
    <mergeCell ref="E352:E354"/>
    <mergeCell ref="D355:D356"/>
    <mergeCell ref="E355:E356"/>
    <mergeCell ref="D313:D315"/>
    <mergeCell ref="E313:E315"/>
    <mergeCell ref="D317:D322"/>
    <mergeCell ref="E317:E322"/>
    <mergeCell ref="D324:D349"/>
    <mergeCell ref="E325:E349"/>
    <mergeCell ref="B275:B298"/>
    <mergeCell ref="C275:C298"/>
    <mergeCell ref="D275:D276"/>
    <mergeCell ref="E275:E276"/>
    <mergeCell ref="D277:D278"/>
    <mergeCell ref="E277:E278"/>
    <mergeCell ref="D279:D287"/>
    <mergeCell ref="E279:E287"/>
    <mergeCell ref="D288:D298"/>
    <mergeCell ref="E288:E298"/>
    <mergeCell ref="C264:C274"/>
    <mergeCell ref="D264:D274"/>
    <mergeCell ref="E264:E268"/>
    <mergeCell ref="E269:E271"/>
    <mergeCell ref="E272:E274"/>
    <mergeCell ref="B238:B250"/>
    <mergeCell ref="C238:C250"/>
    <mergeCell ref="B251:B263"/>
    <mergeCell ref="C251:C263"/>
    <mergeCell ref="D251:D263"/>
    <mergeCell ref="E251:E263"/>
    <mergeCell ref="F131:F139"/>
    <mergeCell ref="B110:B116"/>
    <mergeCell ref="B131:B139"/>
    <mergeCell ref="C131:C139"/>
    <mergeCell ref="C110:C116"/>
    <mergeCell ref="D110:D116"/>
    <mergeCell ref="D131:D139"/>
    <mergeCell ref="B218:B229"/>
    <mergeCell ref="C218:C229"/>
    <mergeCell ref="D218:D229"/>
    <mergeCell ref="B140:B150"/>
    <mergeCell ref="C140:C150"/>
    <mergeCell ref="D140:D150"/>
    <mergeCell ref="C151:C159"/>
    <mergeCell ref="D151:D159"/>
    <mergeCell ref="B160:B187"/>
    <mergeCell ref="C160:C187"/>
    <mergeCell ref="D160:D187"/>
    <mergeCell ref="F160:F187"/>
    <mergeCell ref="B188:B210"/>
    <mergeCell ref="C188:C210"/>
    <mergeCell ref="D188:D210"/>
    <mergeCell ref="E188:E192"/>
    <mergeCell ref="F140:F150"/>
    <mergeCell ref="B3:B63"/>
    <mergeCell ref="C3:C63"/>
    <mergeCell ref="D3:D63"/>
    <mergeCell ref="F3:F63"/>
    <mergeCell ref="B64:B109"/>
    <mergeCell ref="C64:C109"/>
    <mergeCell ref="D64:D109"/>
    <mergeCell ref="F64:F109"/>
    <mergeCell ref="B124:B130"/>
    <mergeCell ref="C124:C130"/>
    <mergeCell ref="D124:D130"/>
    <mergeCell ref="F124:F130"/>
    <mergeCell ref="B117:B123"/>
    <mergeCell ref="C117:C123"/>
    <mergeCell ref="D117:D123"/>
    <mergeCell ref="F117:F123"/>
    <mergeCell ref="F110:F116"/>
    <mergeCell ref="B151:B159"/>
    <mergeCell ref="E151:E159"/>
    <mergeCell ref="F151:F159"/>
    <mergeCell ref="F840:F843"/>
    <mergeCell ref="E840:E843"/>
    <mergeCell ref="D840:D843"/>
    <mergeCell ref="C840:C843"/>
    <mergeCell ref="B820:B836"/>
    <mergeCell ref="C796:C801"/>
    <mergeCell ref="D796:D801"/>
    <mergeCell ref="E796:E801"/>
    <mergeCell ref="C802:C816"/>
    <mergeCell ref="D802:D816"/>
    <mergeCell ref="E802:E816"/>
    <mergeCell ref="B230:B237"/>
    <mergeCell ref="C230:C237"/>
    <mergeCell ref="D230:D237"/>
    <mergeCell ref="B211:B213"/>
    <mergeCell ref="C211:C213"/>
    <mergeCell ref="D211:D213"/>
    <mergeCell ref="B214:B217"/>
    <mergeCell ref="C214:C217"/>
    <mergeCell ref="D214:D217"/>
    <mergeCell ref="B264:B274"/>
  </mergeCells>
  <phoneticPr fontId="1" type="noConversion"/>
  <conditionalFormatting sqref="F858:F864">
    <cfRule type="duplicateValues" dxfId="472" priority="1"/>
  </conditionalFormatting>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9AC5D-84ED-4C0A-A114-59366FFAB2BD}">
  <dimension ref="A1:CD1437"/>
  <sheetViews>
    <sheetView tabSelected="1" zoomScale="80" zoomScaleNormal="80" workbookViewId="0">
      <pane xSplit="18" ySplit="7" topLeftCell="S764" activePane="bottomRight" state="frozen"/>
      <selection pane="topRight"/>
      <selection pane="bottomLeft" activeCell="A8" sqref="A8"/>
      <selection pane="bottomRight" activeCell="P779" sqref="P779"/>
    </sheetView>
  </sheetViews>
  <sheetFormatPr defaultColWidth="9" defaultRowHeight="16.5" outlineLevelCol="1"/>
  <cols>
    <col min="1" max="1" width="1.125" style="98" customWidth="1"/>
    <col min="2" max="2" width="9" style="98" customWidth="1"/>
    <col min="3" max="3" width="8.25" style="98" customWidth="1"/>
    <col min="4" max="13" width="2.375" style="98" customWidth="1"/>
    <col min="14" max="14" width="15" style="1108" bestFit="1" customWidth="1"/>
    <col min="15" max="15" width="12" style="98" customWidth="1"/>
    <col min="16" max="16" width="20.125" style="284" customWidth="1"/>
    <col min="17" max="17" width="10.875" style="98" customWidth="1"/>
    <col min="18" max="18" width="9" style="848" customWidth="1"/>
    <col min="19" max="19" width="11.375" customWidth="1" outlineLevel="1"/>
    <col min="20" max="20" width="10.5" customWidth="1" outlineLevel="1"/>
    <col min="21" max="21" width="10.875" customWidth="1" outlineLevel="1"/>
    <col min="22" max="22" width="9.375" customWidth="1" outlineLevel="1"/>
    <col min="23" max="33" width="9" customWidth="1" outlineLevel="1"/>
    <col min="34" max="34" width="4.25" style="98" customWidth="1"/>
    <col min="35" max="35" width="9" style="85" customWidth="1" outlineLevel="1"/>
    <col min="36" max="36" width="11.5" style="85" customWidth="1" outlineLevel="1"/>
    <col min="37" max="37" width="11.625" style="85" customWidth="1" outlineLevel="1"/>
    <col min="38" max="38" width="9" style="85" customWidth="1" outlineLevel="1"/>
    <col min="39" max="39" width="9" style="98" customWidth="1"/>
    <col min="40" max="40" width="14.375" style="98" customWidth="1"/>
    <col min="41" max="41" width="9" style="98" customWidth="1"/>
    <col min="42" max="42" width="35.75" style="284" customWidth="1"/>
    <col min="43" max="44" width="6.25" style="98" customWidth="1"/>
    <col min="45" max="47" width="3.75" style="98" customWidth="1"/>
    <col min="48" max="48" width="9" style="98" customWidth="1"/>
    <col min="49" max="51" width="5.375" style="98" customWidth="1"/>
    <col min="52" max="58" width="14.75" style="98" customWidth="1"/>
    <col min="59" max="59" width="26.375" style="98" customWidth="1"/>
    <col min="60" max="61" width="9" style="98" customWidth="1"/>
    <col min="62" max="63" width="10.5" style="757" customWidth="1"/>
    <col min="64" max="71" width="7.25" style="757" customWidth="1"/>
    <col min="72" max="72" width="9" style="757" customWidth="1"/>
    <col min="73" max="73" width="15.125" style="98" customWidth="1"/>
    <col min="74" max="77" width="9" style="98" customWidth="1"/>
    <col min="78" max="78" width="17.375" style="758" customWidth="1"/>
    <col min="79" max="82" width="9" style="98" customWidth="1"/>
    <col min="83" max="16384" width="9" style="98"/>
  </cols>
  <sheetData>
    <row r="1" spans="1:82" ht="21">
      <c r="A1" s="37"/>
      <c r="B1" s="37"/>
      <c r="C1" s="53"/>
      <c r="D1" s="37"/>
      <c r="E1" s="37"/>
      <c r="F1" s="54"/>
      <c r="G1" s="37"/>
      <c r="H1" s="37"/>
      <c r="I1" s="37"/>
      <c r="J1" s="37"/>
      <c r="K1" s="37"/>
      <c r="L1" s="37"/>
      <c r="M1" s="37"/>
      <c r="N1" s="6"/>
      <c r="O1" s="211"/>
      <c r="P1" s="54"/>
      <c r="Q1" s="54"/>
      <c r="R1" s="53"/>
      <c r="S1" s="254"/>
      <c r="T1" s="1107" t="s">
        <v>808</v>
      </c>
      <c r="U1" s="1107"/>
      <c r="V1" s="1107"/>
      <c r="W1" s="1107"/>
      <c r="X1" s="1107"/>
      <c r="Y1" s="1107"/>
      <c r="Z1" s="1107"/>
      <c r="AA1" s="1107"/>
      <c r="AB1" s="1107"/>
      <c r="AC1" s="1107"/>
      <c r="AD1" s="1107"/>
      <c r="AE1" s="1107"/>
      <c r="AF1" s="254"/>
      <c r="AG1" s="1107"/>
      <c r="AH1" s="53"/>
      <c r="AI1" s="1445" t="s">
        <v>809</v>
      </c>
      <c r="AJ1" s="1445"/>
      <c r="AK1" s="1445"/>
      <c r="AL1" s="147"/>
      <c r="AM1" s="54"/>
      <c r="AN1" s="53"/>
      <c r="AO1" s="37"/>
      <c r="AP1" s="54"/>
      <c r="AQ1" s="53"/>
      <c r="AR1" s="53"/>
      <c r="AS1" s="53"/>
      <c r="AT1" s="53"/>
      <c r="AU1" s="53"/>
      <c r="AV1" s="37"/>
      <c r="AW1" s="37"/>
      <c r="AX1" s="37"/>
      <c r="AY1" s="53"/>
      <c r="AZ1" s="53"/>
      <c r="BA1" s="53"/>
      <c r="BB1" s="53"/>
      <c r="BC1" s="53"/>
      <c r="BD1" s="53"/>
      <c r="BE1" s="55"/>
      <c r="BF1" s="53"/>
      <c r="BG1" s="53"/>
      <c r="BH1" s="37"/>
      <c r="BI1" s="54"/>
      <c r="BJ1" s="55"/>
      <c r="BK1" s="55"/>
      <c r="BL1" s="55"/>
      <c r="BM1" s="55"/>
      <c r="BN1" s="55"/>
      <c r="BO1" s="55"/>
      <c r="BP1" s="55"/>
      <c r="BQ1" s="55"/>
      <c r="BR1" s="55"/>
      <c r="BS1" s="55"/>
      <c r="BT1" s="55"/>
      <c r="BU1" s="53"/>
      <c r="BV1" s="37"/>
      <c r="BW1" s="37"/>
      <c r="BX1" s="37"/>
      <c r="BY1" s="37"/>
      <c r="BZ1" s="53"/>
      <c r="CA1" s="37"/>
      <c r="CB1" s="37"/>
      <c r="CC1" s="37"/>
      <c r="CD1" s="37"/>
    </row>
    <row r="2" spans="1:82" ht="63.75" customHeight="1">
      <c r="A2" s="37"/>
      <c r="B2" s="1446" t="s">
        <v>810</v>
      </c>
      <c r="C2" s="1446"/>
      <c r="D2" s="1446"/>
      <c r="E2" s="1446"/>
      <c r="F2" s="1446"/>
      <c r="G2" s="1446"/>
      <c r="H2" s="1446"/>
      <c r="I2" s="1446"/>
      <c r="J2" s="1446"/>
      <c r="K2" s="1446"/>
      <c r="L2" s="1446"/>
      <c r="M2" s="1446"/>
      <c r="N2" s="1447"/>
      <c r="O2" s="211"/>
      <c r="P2" s="1093"/>
      <c r="Q2" s="676"/>
      <c r="R2" s="93"/>
      <c r="S2" s="1097" t="s">
        <v>811</v>
      </c>
      <c r="T2" s="1097" t="s">
        <v>811</v>
      </c>
      <c r="U2" s="1097" t="s">
        <v>811</v>
      </c>
      <c r="V2" s="1097" t="s">
        <v>812</v>
      </c>
      <c r="W2" s="1097" t="s">
        <v>812</v>
      </c>
      <c r="X2" s="1097" t="s">
        <v>813</v>
      </c>
      <c r="Y2" s="1097" t="s">
        <v>813</v>
      </c>
      <c r="Z2" s="1097" t="s">
        <v>813</v>
      </c>
      <c r="AA2" s="1097" t="s">
        <v>813</v>
      </c>
      <c r="AB2" s="1097" t="s">
        <v>814</v>
      </c>
      <c r="AC2" s="1097" t="s">
        <v>814</v>
      </c>
      <c r="AD2" s="1097" t="s">
        <v>814</v>
      </c>
      <c r="AE2" s="1097" t="s">
        <v>814</v>
      </c>
      <c r="AF2" s="1097" t="s">
        <v>815</v>
      </c>
      <c r="AG2" s="1097" t="s">
        <v>815</v>
      </c>
      <c r="AH2" s="108"/>
      <c r="AI2" s="1097" t="s">
        <v>811</v>
      </c>
      <c r="AJ2" s="1097" t="s">
        <v>812</v>
      </c>
      <c r="AK2" s="1097" t="s">
        <v>815</v>
      </c>
      <c r="AL2" s="108"/>
      <c r="AM2" s="54"/>
      <c r="AN2" s="53"/>
      <c r="AO2" s="37"/>
      <c r="AP2" s="54"/>
      <c r="AQ2" s="53"/>
      <c r="AR2" s="53"/>
      <c r="AS2" s="53"/>
      <c r="AT2" s="53"/>
      <c r="AU2" s="53"/>
      <c r="AV2" s="37"/>
      <c r="AW2" s="37"/>
      <c r="AX2" s="37"/>
      <c r="AY2" s="53"/>
      <c r="AZ2" s="43"/>
      <c r="BA2" s="43"/>
      <c r="BB2" s="13"/>
      <c r="BC2" s="53"/>
      <c r="BD2" s="53"/>
      <c r="BE2" s="55"/>
      <c r="BF2" s="53"/>
      <c r="BG2" s="53"/>
      <c r="BH2" s="37"/>
      <c r="BI2" s="54"/>
      <c r="BJ2" s="53"/>
      <c r="BK2" s="42" t="s">
        <v>816</v>
      </c>
      <c r="BL2" s="43"/>
      <c r="BM2" s="43"/>
      <c r="BN2" s="43"/>
      <c r="BO2" s="43"/>
      <c r="BP2" s="43"/>
      <c r="BQ2" s="43"/>
      <c r="BR2" s="43"/>
      <c r="BS2" s="43"/>
      <c r="BT2" s="43"/>
      <c r="BU2" s="53"/>
      <c r="BV2" s="37"/>
      <c r="BW2" s="37"/>
      <c r="BX2" s="37"/>
      <c r="BY2" s="37"/>
      <c r="BZ2" s="37"/>
      <c r="CA2" s="37"/>
      <c r="CB2" s="37"/>
      <c r="CC2" s="37"/>
      <c r="CD2" s="37"/>
    </row>
    <row r="3" spans="1:82" ht="27" customHeight="1">
      <c r="A3" s="56"/>
      <c r="B3" s="1446"/>
      <c r="C3" s="1446"/>
      <c r="D3" s="1446"/>
      <c r="E3" s="1446"/>
      <c r="F3" s="1446"/>
      <c r="G3" s="1446"/>
      <c r="H3" s="1446"/>
      <c r="I3" s="1446"/>
      <c r="J3" s="1446"/>
      <c r="K3" s="1446"/>
      <c r="L3" s="1446"/>
      <c r="M3" s="1446"/>
      <c r="N3" s="1447"/>
      <c r="O3" s="211"/>
      <c r="P3" s="1094"/>
      <c r="Q3" s="677"/>
      <c r="R3" s="94" t="s">
        <v>817</v>
      </c>
      <c r="S3" s="148"/>
      <c r="T3" s="1098">
        <v>48002419</v>
      </c>
      <c r="U3" s="1098"/>
      <c r="V3" s="148"/>
      <c r="W3" s="1098" t="s">
        <v>818</v>
      </c>
      <c r="X3" s="1098" t="s">
        <v>819</v>
      </c>
      <c r="Y3" s="1098" t="s">
        <v>820</v>
      </c>
      <c r="Z3" s="1098" t="s">
        <v>821</v>
      </c>
      <c r="AA3" s="1098" t="s">
        <v>822</v>
      </c>
      <c r="AB3" s="1098" t="s">
        <v>823</v>
      </c>
      <c r="AC3" s="1098" t="s">
        <v>820</v>
      </c>
      <c r="AD3" s="1098" t="s">
        <v>821</v>
      </c>
      <c r="AE3" s="1098" t="s">
        <v>822</v>
      </c>
      <c r="AF3" s="148"/>
      <c r="AG3" s="1098" t="s">
        <v>824</v>
      </c>
      <c r="AH3" s="148"/>
      <c r="AI3" s="1098" t="s">
        <v>825</v>
      </c>
      <c r="AJ3" s="1098" t="s">
        <v>826</v>
      </c>
      <c r="AK3" s="1098" t="s">
        <v>827</v>
      </c>
      <c r="AL3" s="148"/>
      <c r="AM3" s="57"/>
      <c r="AN3" s="55"/>
      <c r="AO3" s="56"/>
      <c r="AP3" s="57"/>
      <c r="AQ3" s="55"/>
      <c r="AR3" s="55"/>
      <c r="AS3" s="55"/>
      <c r="AT3" s="55"/>
      <c r="AU3" s="55"/>
      <c r="AV3" s="56"/>
      <c r="AW3" s="56"/>
      <c r="AX3" s="56"/>
      <c r="AY3" s="55"/>
      <c r="AZ3" s="55"/>
      <c r="BA3" s="55"/>
      <c r="BB3" s="55"/>
      <c r="BC3" s="55"/>
      <c r="BD3" s="55"/>
      <c r="BE3" s="55"/>
      <c r="BF3" s="55"/>
      <c r="BG3" s="55"/>
      <c r="BH3" s="56"/>
      <c r="BI3" s="57"/>
      <c r="BJ3" s="55"/>
      <c r="BK3" s="55"/>
      <c r="BL3" s="55"/>
      <c r="BM3" s="55"/>
      <c r="BN3" s="55"/>
      <c r="BO3" s="55"/>
      <c r="BP3" s="55"/>
      <c r="BQ3" s="55"/>
      <c r="BR3" s="55"/>
      <c r="BS3" s="55"/>
      <c r="BT3" s="55"/>
      <c r="BU3" s="55"/>
      <c r="BV3" s="56"/>
      <c r="BW3" s="56"/>
      <c r="BX3" s="56"/>
      <c r="BY3" s="56"/>
      <c r="BZ3" s="56"/>
      <c r="CA3" s="56"/>
      <c r="CB3" s="56"/>
      <c r="CC3" s="56"/>
      <c r="CD3" s="56"/>
    </row>
    <row r="4" spans="1:82" ht="27" customHeight="1">
      <c r="A4" s="56"/>
      <c r="B4" s="1446"/>
      <c r="C4" s="1446"/>
      <c r="D4" s="1446"/>
      <c r="E4" s="1446"/>
      <c r="F4" s="1446"/>
      <c r="G4" s="1446"/>
      <c r="H4" s="1446"/>
      <c r="I4" s="1446"/>
      <c r="J4" s="1446"/>
      <c r="K4" s="1446"/>
      <c r="L4" s="1446"/>
      <c r="M4" s="1446"/>
      <c r="N4" s="1447"/>
      <c r="O4" s="211"/>
      <c r="P4" s="1094"/>
      <c r="Q4" s="677"/>
      <c r="R4" s="94" t="s">
        <v>828</v>
      </c>
      <c r="S4" s="1099" t="s">
        <v>829</v>
      </c>
      <c r="T4" s="1098" t="s">
        <v>830</v>
      </c>
      <c r="U4" s="1098"/>
      <c r="V4" s="1099" t="s">
        <v>831</v>
      </c>
      <c r="W4" s="1098" t="s">
        <v>832</v>
      </c>
      <c r="X4" s="1098" t="s">
        <v>833</v>
      </c>
      <c r="Y4" s="1098" t="s">
        <v>834</v>
      </c>
      <c r="Z4" s="1098" t="s">
        <v>835</v>
      </c>
      <c r="AA4" s="1098" t="s">
        <v>836</v>
      </c>
      <c r="AB4" s="1098" t="s">
        <v>837</v>
      </c>
      <c r="AC4" s="1098" t="s">
        <v>838</v>
      </c>
      <c r="AD4" s="1098" t="s">
        <v>839</v>
      </c>
      <c r="AE4" s="1098" t="s">
        <v>840</v>
      </c>
      <c r="AF4" s="1100" t="s">
        <v>841</v>
      </c>
      <c r="AG4" s="1098" t="s">
        <v>842</v>
      </c>
      <c r="AH4" s="148"/>
      <c r="AI4" s="1098" t="s">
        <v>843</v>
      </c>
      <c r="AJ4" s="1098" t="s">
        <v>844</v>
      </c>
      <c r="AK4" s="1098" t="s">
        <v>845</v>
      </c>
      <c r="AL4" s="148"/>
      <c r="AM4" s="57"/>
      <c r="AN4" s="55"/>
      <c r="AO4" s="56"/>
      <c r="AP4" s="57"/>
      <c r="AQ4" s="55"/>
      <c r="AR4" s="55"/>
      <c r="AS4" s="55"/>
      <c r="AT4" s="55"/>
      <c r="AU4" s="55"/>
      <c r="AV4" s="56"/>
      <c r="AW4" s="56"/>
      <c r="AX4" s="56"/>
      <c r="AY4" s="55"/>
      <c r="AZ4" s="55"/>
      <c r="BA4" s="55"/>
      <c r="BB4" s="55"/>
      <c r="BC4" s="55"/>
      <c r="BD4" s="55"/>
      <c r="BE4" s="55"/>
      <c r="BF4" s="55"/>
      <c r="BG4" s="55"/>
      <c r="BH4" s="56"/>
      <c r="BI4" s="57"/>
      <c r="BJ4" s="55"/>
      <c r="BK4" s="55"/>
      <c r="BL4" s="55"/>
      <c r="BM4" s="55"/>
      <c r="BN4" s="55"/>
      <c r="BO4" s="55"/>
      <c r="BP4" s="55"/>
      <c r="BQ4" s="55"/>
      <c r="BR4" s="55"/>
      <c r="BS4" s="55"/>
      <c r="BT4" s="55"/>
      <c r="BU4" s="55"/>
      <c r="BV4" s="56"/>
      <c r="BW4" s="56"/>
      <c r="BX4" s="56"/>
      <c r="BY4" s="56"/>
      <c r="BZ4" s="55"/>
      <c r="CA4" s="56"/>
      <c r="CB4" s="56"/>
      <c r="CC4" s="56"/>
      <c r="CD4" s="56"/>
    </row>
    <row r="5" spans="1:82" ht="27" customHeight="1">
      <c r="A5" s="56"/>
      <c r="B5" s="1446"/>
      <c r="C5" s="1446"/>
      <c r="D5" s="1446"/>
      <c r="E5" s="1446"/>
      <c r="F5" s="1446"/>
      <c r="G5" s="1446"/>
      <c r="H5" s="1446"/>
      <c r="I5" s="1446"/>
      <c r="J5" s="1446"/>
      <c r="K5" s="1446"/>
      <c r="L5" s="1446"/>
      <c r="M5" s="1446"/>
      <c r="N5" s="1447"/>
      <c r="O5" s="211"/>
      <c r="P5" s="1094"/>
      <c r="Q5" s="677"/>
      <c r="R5" s="94" t="s">
        <v>846</v>
      </c>
      <c r="S5" s="1099" t="s">
        <v>847</v>
      </c>
      <c r="T5" s="1098" t="s">
        <v>848</v>
      </c>
      <c r="U5" s="1098" t="s">
        <v>849</v>
      </c>
      <c r="V5" s="1099" t="s">
        <v>850</v>
      </c>
      <c r="W5" s="1098" t="s">
        <v>851</v>
      </c>
      <c r="X5" s="1098" t="s">
        <v>852</v>
      </c>
      <c r="Y5" s="1098" t="s">
        <v>853</v>
      </c>
      <c r="Z5" s="1098" t="s">
        <v>854</v>
      </c>
      <c r="AA5" s="1098" t="s">
        <v>855</v>
      </c>
      <c r="AB5" s="1098" t="s">
        <v>850</v>
      </c>
      <c r="AC5" s="1098" t="s">
        <v>856</v>
      </c>
      <c r="AD5" s="1098" t="s">
        <v>857</v>
      </c>
      <c r="AE5" s="1098" t="s">
        <v>858</v>
      </c>
      <c r="AF5" s="1100" t="s">
        <v>859</v>
      </c>
      <c r="AG5" s="1098" t="s">
        <v>860</v>
      </c>
      <c r="AH5" s="148"/>
      <c r="AI5" s="1098" t="s">
        <v>861</v>
      </c>
      <c r="AJ5" s="1098" t="s">
        <v>862</v>
      </c>
      <c r="AK5" s="1106" t="s">
        <v>860</v>
      </c>
      <c r="AL5" s="148"/>
      <c r="AM5" s="57"/>
      <c r="AN5" s="55"/>
      <c r="AO5" s="56"/>
      <c r="AP5" s="57"/>
      <c r="AQ5" s="55"/>
      <c r="AR5" s="55"/>
      <c r="AS5" s="55"/>
      <c r="AT5" s="55"/>
      <c r="AU5" s="55"/>
      <c r="AV5" s="55"/>
      <c r="AW5" s="55"/>
      <c r="AX5" s="55"/>
      <c r="AY5" s="55"/>
      <c r="AZ5" s="55"/>
      <c r="BA5" s="55"/>
      <c r="BB5" s="55"/>
      <c r="BC5" s="55"/>
      <c r="BD5" s="55"/>
      <c r="BE5" s="55"/>
      <c r="BF5" s="55"/>
      <c r="BG5" s="55"/>
      <c r="BH5" s="56"/>
      <c r="BI5" s="57"/>
      <c r="BJ5" s="55"/>
      <c r="BK5" s="55"/>
      <c r="BL5" s="55"/>
      <c r="BM5" s="55"/>
      <c r="BN5" s="55"/>
      <c r="BO5" s="55"/>
      <c r="BP5" s="55"/>
      <c r="BQ5" s="55"/>
      <c r="BR5" s="55"/>
      <c r="BS5" s="55"/>
      <c r="BT5" s="55"/>
      <c r="BU5" s="55"/>
      <c r="BV5" s="56"/>
      <c r="BW5" s="56"/>
      <c r="BX5" s="56"/>
      <c r="BY5" s="56"/>
      <c r="BZ5" s="55"/>
      <c r="CA5" s="56"/>
      <c r="CB5" s="56"/>
      <c r="CC5" s="56"/>
      <c r="CD5" s="56"/>
    </row>
    <row r="6" spans="1:82" ht="27" customHeight="1">
      <c r="A6" s="56"/>
      <c r="B6" s="1446"/>
      <c r="C6" s="1446"/>
      <c r="D6" s="1446"/>
      <c r="E6" s="1446"/>
      <c r="F6" s="1446"/>
      <c r="G6" s="1446"/>
      <c r="H6" s="1446"/>
      <c r="I6" s="1446"/>
      <c r="J6" s="1446"/>
      <c r="K6" s="1446"/>
      <c r="L6" s="1446"/>
      <c r="M6" s="1446"/>
      <c r="N6" s="1447"/>
      <c r="O6" s="211"/>
      <c r="P6" s="1095"/>
      <c r="Q6" s="678"/>
      <c r="R6" s="94" t="s">
        <v>863</v>
      </c>
      <c r="S6" s="1099"/>
      <c r="T6" s="1098" t="s">
        <v>864</v>
      </c>
      <c r="U6" s="1098"/>
      <c r="V6" s="1099"/>
      <c r="W6" s="1098" t="s">
        <v>865</v>
      </c>
      <c r="X6" s="1098" t="s">
        <v>866</v>
      </c>
      <c r="Y6" s="1098" t="s">
        <v>867</v>
      </c>
      <c r="Z6" s="1098" t="s">
        <v>868</v>
      </c>
      <c r="AA6" s="1098" t="s">
        <v>869</v>
      </c>
      <c r="AB6" s="1098" t="s">
        <v>870</v>
      </c>
      <c r="AC6" s="1098" t="s">
        <v>871</v>
      </c>
      <c r="AD6" s="1098" t="s">
        <v>872</v>
      </c>
      <c r="AE6" s="1098" t="s">
        <v>873</v>
      </c>
      <c r="AF6" s="1100"/>
      <c r="AG6" s="1098" t="s">
        <v>874</v>
      </c>
      <c r="AH6" s="148"/>
      <c r="AI6" s="1098" t="s">
        <v>875</v>
      </c>
      <c r="AJ6" s="1098" t="s">
        <v>875</v>
      </c>
      <c r="AK6" s="1098" t="s">
        <v>875</v>
      </c>
      <c r="AL6" s="148"/>
      <c r="AM6" s="57"/>
      <c r="AN6" s="55"/>
      <c r="AO6" s="56"/>
      <c r="AP6" s="57"/>
      <c r="AQ6" s="55"/>
      <c r="AR6" s="55"/>
      <c r="AS6" s="55"/>
      <c r="AT6" s="55"/>
      <c r="AU6" s="55"/>
      <c r="AV6" s="55"/>
      <c r="AW6" s="55"/>
      <c r="AX6" s="55"/>
      <c r="AY6" s="55"/>
      <c r="AZ6" s="55"/>
      <c r="BA6" s="55"/>
      <c r="BB6" s="55"/>
      <c r="BC6" s="55"/>
      <c r="BD6" s="55"/>
      <c r="BE6" s="55"/>
      <c r="BF6" s="55"/>
      <c r="BG6" s="55"/>
      <c r="BH6" s="56"/>
      <c r="BI6" s="57"/>
      <c r="BJ6" s="55"/>
      <c r="BK6" s="55"/>
      <c r="BL6" s="55"/>
      <c r="BM6" s="55"/>
      <c r="BN6" s="55"/>
      <c r="BO6" s="55"/>
      <c r="BP6" s="55"/>
      <c r="BQ6" s="55"/>
      <c r="BR6" s="55"/>
      <c r="BS6" s="55"/>
      <c r="BT6" s="55"/>
      <c r="BU6" s="55"/>
      <c r="BV6" s="56"/>
      <c r="BW6" s="56"/>
      <c r="BX6" s="56"/>
      <c r="BY6" s="56"/>
      <c r="BZ6" s="55"/>
      <c r="CA6" s="56"/>
      <c r="CB6" s="56"/>
      <c r="CC6" s="56"/>
      <c r="CD6" s="56"/>
    </row>
    <row r="7" spans="1:82" ht="39.75" customHeight="1">
      <c r="A7" s="143"/>
      <c r="B7" s="58" t="s">
        <v>3</v>
      </c>
      <c r="C7" s="58" t="s">
        <v>876</v>
      </c>
      <c r="D7" s="59">
        <v>1</v>
      </c>
      <c r="E7" s="59">
        <v>2</v>
      </c>
      <c r="F7" s="64">
        <v>3</v>
      </c>
      <c r="G7" s="59">
        <v>4</v>
      </c>
      <c r="H7" s="59">
        <v>5</v>
      </c>
      <c r="I7" s="59">
        <v>6</v>
      </c>
      <c r="J7" s="59">
        <v>7</v>
      </c>
      <c r="K7" s="59">
        <v>8</v>
      </c>
      <c r="L7" s="59">
        <v>9</v>
      </c>
      <c r="M7" s="59">
        <v>10</v>
      </c>
      <c r="N7" s="31" t="s">
        <v>877</v>
      </c>
      <c r="O7" s="211" t="s">
        <v>878</v>
      </c>
      <c r="P7" s="1096" t="s">
        <v>879</v>
      </c>
      <c r="Q7" s="161" t="s">
        <v>880</v>
      </c>
      <c r="R7" s="95" t="s">
        <v>881</v>
      </c>
      <c r="S7" s="1101" t="s">
        <v>882</v>
      </c>
      <c r="T7" s="1102" t="s">
        <v>883</v>
      </c>
      <c r="U7" s="1102" t="s">
        <v>884</v>
      </c>
      <c r="V7" s="1101" t="s">
        <v>885</v>
      </c>
      <c r="W7" s="1102" t="s">
        <v>886</v>
      </c>
      <c r="X7" s="1102" t="s">
        <v>887</v>
      </c>
      <c r="Y7" s="1102" t="s">
        <v>888</v>
      </c>
      <c r="Z7" s="1102" t="s">
        <v>889</v>
      </c>
      <c r="AA7" s="1102" t="s">
        <v>890</v>
      </c>
      <c r="AB7" s="1102" t="s">
        <v>891</v>
      </c>
      <c r="AC7" s="1102" t="s">
        <v>892</v>
      </c>
      <c r="AD7" s="1102" t="s">
        <v>893</v>
      </c>
      <c r="AE7" s="1102" t="s">
        <v>894</v>
      </c>
      <c r="AF7" s="1103" t="s">
        <v>895</v>
      </c>
      <c r="AG7" s="1102" t="s">
        <v>896</v>
      </c>
      <c r="AH7" s="1104"/>
      <c r="AI7" s="1102" t="s">
        <v>883</v>
      </c>
      <c r="AJ7" s="1105" t="s">
        <v>886</v>
      </c>
      <c r="AK7" s="1105" t="s">
        <v>896</v>
      </c>
      <c r="AL7" s="149"/>
      <c r="AM7" s="61" t="s">
        <v>897</v>
      </c>
      <c r="AN7" s="62" t="s">
        <v>898</v>
      </c>
      <c r="AO7" s="60" t="s">
        <v>899</v>
      </c>
      <c r="AP7" s="64" t="s">
        <v>900</v>
      </c>
      <c r="AQ7" s="60" t="s">
        <v>901</v>
      </c>
      <c r="AR7" s="60" t="s">
        <v>902</v>
      </c>
      <c r="AS7" s="60" t="s">
        <v>903</v>
      </c>
      <c r="AT7" s="63" t="s">
        <v>904</v>
      </c>
      <c r="AU7" s="60" t="s">
        <v>905</v>
      </c>
      <c r="AV7" s="60" t="s">
        <v>906</v>
      </c>
      <c r="AW7" s="60" t="s">
        <v>907</v>
      </c>
      <c r="AX7" s="60" t="s">
        <v>908</v>
      </c>
      <c r="AY7" s="60" t="s">
        <v>909</v>
      </c>
      <c r="AZ7" s="603" t="s">
        <v>910</v>
      </c>
      <c r="BA7" s="603" t="s">
        <v>911</v>
      </c>
      <c r="BB7" s="603" t="s">
        <v>912</v>
      </c>
      <c r="BC7" s="603" t="s">
        <v>913</v>
      </c>
      <c r="BD7" s="603" t="s">
        <v>914</v>
      </c>
      <c r="BE7" s="755" t="s">
        <v>915</v>
      </c>
      <c r="BF7" s="755" t="s">
        <v>916</v>
      </c>
      <c r="BG7" s="755" t="s">
        <v>917</v>
      </c>
      <c r="BH7" s="755" t="s">
        <v>918</v>
      </c>
      <c r="BI7" s="755" t="s">
        <v>919</v>
      </c>
      <c r="BJ7" s="756" t="s">
        <v>920</v>
      </c>
      <c r="BK7" s="756" t="s">
        <v>921</v>
      </c>
      <c r="BL7" s="756" t="s">
        <v>922</v>
      </c>
      <c r="BM7" s="756" t="s">
        <v>923</v>
      </c>
      <c r="BN7" s="756" t="s">
        <v>924</v>
      </c>
      <c r="BO7" s="603" t="s">
        <v>925</v>
      </c>
      <c r="BP7" s="603" t="s">
        <v>926</v>
      </c>
      <c r="BQ7" s="603" t="s">
        <v>927</v>
      </c>
      <c r="BR7" s="603" t="s">
        <v>928</v>
      </c>
      <c r="BS7" s="603" t="s">
        <v>929</v>
      </c>
      <c r="BT7" s="603" t="s">
        <v>930</v>
      </c>
      <c r="BU7" s="58" t="s">
        <v>931</v>
      </c>
      <c r="BV7" s="59" t="s">
        <v>932</v>
      </c>
      <c r="BW7" s="59" t="s">
        <v>933</v>
      </c>
      <c r="BX7" s="59" t="s">
        <v>934</v>
      </c>
      <c r="BY7" s="65"/>
      <c r="BZ7" s="60" t="s">
        <v>935</v>
      </c>
      <c r="CA7" s="65"/>
      <c r="CB7" s="65"/>
      <c r="CC7" s="65"/>
      <c r="CD7" s="65"/>
    </row>
    <row r="8" spans="1:82" customFormat="1">
      <c r="A8" s="16"/>
      <c r="B8" s="3">
        <v>1</v>
      </c>
      <c r="C8" s="3" t="s">
        <v>936</v>
      </c>
      <c r="D8" s="91" t="s">
        <v>937</v>
      </c>
      <c r="E8" s="96"/>
      <c r="F8" s="91"/>
      <c r="G8" s="96"/>
      <c r="H8" s="91"/>
      <c r="I8" s="96"/>
      <c r="J8" s="91"/>
      <c r="K8" s="96"/>
      <c r="L8" s="91"/>
      <c r="M8" s="96"/>
      <c r="N8" s="32" t="s">
        <v>937</v>
      </c>
      <c r="O8" s="211" t="s">
        <v>938</v>
      </c>
      <c r="P8" s="71" t="s">
        <v>939</v>
      </c>
      <c r="Q8" s="71"/>
      <c r="R8" s="848" t="s">
        <v>940</v>
      </c>
      <c r="S8" s="3" t="s">
        <v>941</v>
      </c>
      <c r="T8" s="3" t="s">
        <v>941</v>
      </c>
      <c r="U8" s="3" t="s">
        <v>941</v>
      </c>
      <c r="V8" s="3" t="s">
        <v>941</v>
      </c>
      <c r="W8" s="3" t="s">
        <v>941</v>
      </c>
      <c r="X8" s="3"/>
      <c r="Y8" s="3"/>
      <c r="Z8" s="3"/>
      <c r="AA8" s="3"/>
      <c r="AB8" s="3"/>
      <c r="AC8" s="21"/>
      <c r="AD8" s="21"/>
      <c r="AE8" s="21"/>
      <c r="AF8" s="3"/>
      <c r="AG8" s="3"/>
      <c r="AH8" s="3"/>
      <c r="AI8" s="21" t="s">
        <v>941</v>
      </c>
      <c r="AJ8" s="21" t="s">
        <v>941</v>
      </c>
      <c r="AK8" s="21"/>
      <c r="AL8" s="75"/>
      <c r="AM8" s="74" t="s">
        <v>942</v>
      </c>
      <c r="AN8" s="70" t="s">
        <v>943</v>
      </c>
      <c r="AO8" s="67" t="s">
        <v>473</v>
      </c>
      <c r="AP8" s="78" t="s">
        <v>944</v>
      </c>
      <c r="AQ8" s="893">
        <v>1</v>
      </c>
      <c r="AR8" s="745" t="s">
        <v>945</v>
      </c>
      <c r="AS8" s="68" t="s">
        <v>946</v>
      </c>
      <c r="AT8" s="3">
        <v>0</v>
      </c>
      <c r="AU8" s="3" t="s">
        <v>947</v>
      </c>
      <c r="AV8" s="3" t="s">
        <v>948</v>
      </c>
      <c r="AW8" s="3"/>
      <c r="AX8" s="3"/>
      <c r="AY8" s="145"/>
      <c r="AZ8" s="69" t="s">
        <v>949</v>
      </c>
      <c r="BA8" s="69" t="s">
        <v>949</v>
      </c>
      <c r="BB8" s="69" t="s">
        <v>949</v>
      </c>
      <c r="BC8" s="69" t="s">
        <v>949</v>
      </c>
      <c r="BD8" s="69" t="s">
        <v>949</v>
      </c>
      <c r="BE8" s="69" t="s">
        <v>949</v>
      </c>
      <c r="BF8" s="69" t="s">
        <v>949</v>
      </c>
      <c r="BG8" s="69" t="s">
        <v>949</v>
      </c>
      <c r="BH8" s="69" t="s">
        <v>949</v>
      </c>
      <c r="BI8" s="69" t="s">
        <v>949</v>
      </c>
      <c r="BJ8" s="69" t="s">
        <v>949</v>
      </c>
      <c r="BK8" s="69" t="s">
        <v>949</v>
      </c>
      <c r="BL8" s="69" t="s">
        <v>949</v>
      </c>
      <c r="BM8" s="69" t="s">
        <v>949</v>
      </c>
      <c r="BN8" s="69" t="s">
        <v>949</v>
      </c>
      <c r="BO8" s="69" t="s">
        <v>949</v>
      </c>
      <c r="BP8" s="69" t="s">
        <v>949</v>
      </c>
      <c r="BQ8" s="69" t="s">
        <v>949</v>
      </c>
      <c r="BR8" s="69" t="s">
        <v>949</v>
      </c>
      <c r="BS8" s="69" t="s">
        <v>949</v>
      </c>
      <c r="BT8" s="69" t="s">
        <v>949</v>
      </c>
      <c r="BU8" s="73"/>
      <c r="BV8" s="72"/>
      <c r="BW8" s="72"/>
      <c r="BX8" s="72"/>
      <c r="BY8" s="16"/>
      <c r="BZ8" s="9" t="s">
        <v>950</v>
      </c>
      <c r="CA8" s="16"/>
      <c r="CB8" s="16"/>
      <c r="CC8" s="16"/>
      <c r="CD8" s="16"/>
    </row>
    <row r="9" spans="1:82" customFormat="1">
      <c r="A9" s="16"/>
      <c r="B9" s="3">
        <v>2</v>
      </c>
      <c r="C9" s="3" t="s">
        <v>936</v>
      </c>
      <c r="D9" s="91" t="s">
        <v>951</v>
      </c>
      <c r="E9" s="96"/>
      <c r="F9" s="91"/>
      <c r="G9" s="96"/>
      <c r="H9" s="91"/>
      <c r="I9" s="96"/>
      <c r="J9" s="91"/>
      <c r="K9" s="96"/>
      <c r="L9" s="91"/>
      <c r="M9" s="96"/>
      <c r="N9" s="32" t="s">
        <v>951</v>
      </c>
      <c r="O9" s="211" t="s">
        <v>952</v>
      </c>
      <c r="P9" s="71" t="s">
        <v>939</v>
      </c>
      <c r="Q9" s="71"/>
      <c r="R9" s="848" t="s">
        <v>940</v>
      </c>
      <c r="S9" s="3"/>
      <c r="T9" s="3"/>
      <c r="U9" s="3"/>
      <c r="V9" s="3"/>
      <c r="W9" s="3"/>
      <c r="X9" s="3"/>
      <c r="Y9" s="3"/>
      <c r="Z9" s="3"/>
      <c r="AA9" s="3"/>
      <c r="AB9" s="3"/>
      <c r="AC9" s="21"/>
      <c r="AD9" s="21"/>
      <c r="AE9" s="21"/>
      <c r="AF9" s="3"/>
      <c r="AG9" s="3" t="s">
        <v>941</v>
      </c>
      <c r="AH9" s="3"/>
      <c r="AI9" s="21"/>
      <c r="AJ9" s="21"/>
      <c r="AK9" s="21" t="s">
        <v>941</v>
      </c>
      <c r="AL9" s="75"/>
      <c r="AM9" s="74" t="s">
        <v>942</v>
      </c>
      <c r="AN9" s="70" t="s">
        <v>953</v>
      </c>
      <c r="AO9" s="67" t="s">
        <v>473</v>
      </c>
      <c r="AP9" s="78" t="s">
        <v>954</v>
      </c>
      <c r="AQ9" s="893">
        <v>1</v>
      </c>
      <c r="AR9" s="745" t="s">
        <v>945</v>
      </c>
      <c r="AS9" s="68" t="s">
        <v>946</v>
      </c>
      <c r="AT9" s="3">
        <v>0</v>
      </c>
      <c r="AU9" s="3" t="s">
        <v>947</v>
      </c>
      <c r="AV9" s="3" t="s">
        <v>948</v>
      </c>
      <c r="AW9" s="3"/>
      <c r="AX9" s="3"/>
      <c r="AY9" s="145"/>
      <c r="AZ9" s="69" t="s">
        <v>949</v>
      </c>
      <c r="BA9" s="69" t="s">
        <v>949</v>
      </c>
      <c r="BB9" s="69" t="s">
        <v>949</v>
      </c>
      <c r="BC9" s="69" t="s">
        <v>949</v>
      </c>
      <c r="BD9" s="69" t="s">
        <v>949</v>
      </c>
      <c r="BE9" s="69" t="s">
        <v>949</v>
      </c>
      <c r="BF9" s="69" t="s">
        <v>949</v>
      </c>
      <c r="BG9" s="69" t="s">
        <v>949</v>
      </c>
      <c r="BH9" s="69" t="s">
        <v>949</v>
      </c>
      <c r="BI9" s="69" t="s">
        <v>949</v>
      </c>
      <c r="BJ9" s="69" t="s">
        <v>949</v>
      </c>
      <c r="BK9" s="69" t="s">
        <v>949</v>
      </c>
      <c r="BL9" s="69" t="s">
        <v>949</v>
      </c>
      <c r="BM9" s="69" t="s">
        <v>949</v>
      </c>
      <c r="BN9" s="69" t="s">
        <v>949</v>
      </c>
      <c r="BO9" s="69" t="s">
        <v>949</v>
      </c>
      <c r="BP9" s="69" t="s">
        <v>949</v>
      </c>
      <c r="BQ9" s="69" t="s">
        <v>949</v>
      </c>
      <c r="BR9" s="69" t="s">
        <v>949</v>
      </c>
      <c r="BS9" s="69" t="s">
        <v>949</v>
      </c>
      <c r="BT9" s="69" t="s">
        <v>949</v>
      </c>
      <c r="BU9" s="73"/>
      <c r="BV9" s="72"/>
      <c r="BW9" s="72"/>
      <c r="BX9" s="72"/>
      <c r="BY9" s="16"/>
      <c r="BZ9" s="9" t="s">
        <v>950</v>
      </c>
      <c r="CA9" s="16"/>
      <c r="CB9" s="16"/>
      <c r="CC9" s="16"/>
      <c r="CD9" s="16"/>
    </row>
    <row r="10" spans="1:82" customFormat="1">
      <c r="A10" s="16"/>
      <c r="B10" s="3">
        <v>3</v>
      </c>
      <c r="C10" s="3" t="s">
        <v>936</v>
      </c>
      <c r="D10" s="91" t="s">
        <v>955</v>
      </c>
      <c r="E10" s="96"/>
      <c r="F10" s="91"/>
      <c r="G10" s="96"/>
      <c r="H10" s="91"/>
      <c r="I10" s="96"/>
      <c r="J10" s="91"/>
      <c r="K10" s="96"/>
      <c r="L10" s="91"/>
      <c r="M10" s="96"/>
      <c r="N10" s="32" t="s">
        <v>955</v>
      </c>
      <c r="O10" s="211" t="s">
        <v>956</v>
      </c>
      <c r="P10" s="71" t="s">
        <v>939</v>
      </c>
      <c r="Q10" s="71"/>
      <c r="R10" s="848" t="s">
        <v>940</v>
      </c>
      <c r="S10" s="3"/>
      <c r="T10" s="3"/>
      <c r="U10" s="3"/>
      <c r="V10" s="3"/>
      <c r="W10" s="3"/>
      <c r="X10" s="3" t="s">
        <v>941</v>
      </c>
      <c r="Y10" s="3" t="s">
        <v>941</v>
      </c>
      <c r="Z10" s="3" t="s">
        <v>941</v>
      </c>
      <c r="AA10" s="3" t="s">
        <v>941</v>
      </c>
      <c r="AB10" s="3" t="s">
        <v>941</v>
      </c>
      <c r="AC10" s="21" t="s">
        <v>941</v>
      </c>
      <c r="AD10" s="21" t="s">
        <v>941</v>
      </c>
      <c r="AE10" s="21" t="s">
        <v>941</v>
      </c>
      <c r="AF10" s="3" t="s">
        <v>941</v>
      </c>
      <c r="AG10" s="3"/>
      <c r="AH10" s="3"/>
      <c r="AI10" s="21"/>
      <c r="AJ10" s="21"/>
      <c r="AK10" s="21"/>
      <c r="AL10" s="75"/>
      <c r="AM10" s="74" t="s">
        <v>942</v>
      </c>
      <c r="AN10" s="70" t="s">
        <v>957</v>
      </c>
      <c r="AO10" s="67" t="s">
        <v>473</v>
      </c>
      <c r="AP10" s="78" t="s">
        <v>958</v>
      </c>
      <c r="AQ10" s="893">
        <v>1</v>
      </c>
      <c r="AR10" s="745" t="s">
        <v>945</v>
      </c>
      <c r="AS10" s="68" t="s">
        <v>946</v>
      </c>
      <c r="AT10" s="3">
        <v>0</v>
      </c>
      <c r="AU10" s="3" t="s">
        <v>947</v>
      </c>
      <c r="AV10" s="3" t="s">
        <v>948</v>
      </c>
      <c r="AW10" s="3"/>
      <c r="AX10" s="3"/>
      <c r="AY10" s="145"/>
      <c r="AZ10" s="69" t="s">
        <v>949</v>
      </c>
      <c r="BA10" s="69" t="s">
        <v>949</v>
      </c>
      <c r="BB10" s="69" t="s">
        <v>949</v>
      </c>
      <c r="BC10" s="69" t="s">
        <v>949</v>
      </c>
      <c r="BD10" s="69" t="s">
        <v>949</v>
      </c>
      <c r="BE10" s="69" t="s">
        <v>949</v>
      </c>
      <c r="BF10" s="69" t="s">
        <v>949</v>
      </c>
      <c r="BG10" s="69" t="s">
        <v>949</v>
      </c>
      <c r="BH10" s="69" t="s">
        <v>949</v>
      </c>
      <c r="BI10" s="69" t="s">
        <v>949</v>
      </c>
      <c r="BJ10" s="69" t="s">
        <v>949</v>
      </c>
      <c r="BK10" s="69" t="s">
        <v>949</v>
      </c>
      <c r="BL10" s="69" t="s">
        <v>949</v>
      </c>
      <c r="BM10" s="69" t="s">
        <v>949</v>
      </c>
      <c r="BN10" s="69" t="s">
        <v>949</v>
      </c>
      <c r="BO10" s="69" t="s">
        <v>949</v>
      </c>
      <c r="BP10" s="69" t="s">
        <v>949</v>
      </c>
      <c r="BQ10" s="69" t="s">
        <v>949</v>
      </c>
      <c r="BR10" s="69" t="s">
        <v>949</v>
      </c>
      <c r="BS10" s="69" t="s">
        <v>949</v>
      </c>
      <c r="BT10" s="69" t="s">
        <v>949</v>
      </c>
      <c r="BU10" s="73"/>
      <c r="BV10" s="72"/>
      <c r="BW10" s="72"/>
      <c r="BX10" s="72"/>
      <c r="BY10" s="16"/>
      <c r="BZ10" s="9" t="s">
        <v>950</v>
      </c>
      <c r="CA10" s="16"/>
      <c r="CB10" s="16"/>
      <c r="CC10" s="16"/>
      <c r="CD10" s="16"/>
    </row>
    <row r="11" spans="1:82" customFormat="1">
      <c r="A11" s="16"/>
      <c r="B11" s="3">
        <v>4</v>
      </c>
      <c r="C11" s="3" t="s">
        <v>936</v>
      </c>
      <c r="D11" s="91"/>
      <c r="E11" s="96" t="s">
        <v>959</v>
      </c>
      <c r="F11" s="91"/>
      <c r="G11" s="96"/>
      <c r="H11" s="91"/>
      <c r="I11" s="96"/>
      <c r="J11" s="91"/>
      <c r="K11" s="96"/>
      <c r="L11" s="91"/>
      <c r="M11" s="96"/>
      <c r="N11" s="32" t="s">
        <v>959</v>
      </c>
      <c r="O11" s="211" t="s">
        <v>960</v>
      </c>
      <c r="P11" s="71" t="s">
        <v>939</v>
      </c>
      <c r="Q11" s="71"/>
      <c r="R11" s="848" t="s">
        <v>961</v>
      </c>
      <c r="S11" s="3" t="s">
        <v>941</v>
      </c>
      <c r="T11" s="3" t="s">
        <v>941</v>
      </c>
      <c r="U11" s="3" t="s">
        <v>941</v>
      </c>
      <c r="V11" s="3" t="s">
        <v>941</v>
      </c>
      <c r="W11" s="3" t="s">
        <v>941</v>
      </c>
      <c r="X11" s="3"/>
      <c r="Y11" s="3"/>
      <c r="Z11" s="3"/>
      <c r="AA11" s="3"/>
      <c r="AB11" s="3"/>
      <c r="AC11" s="21"/>
      <c r="AD11" s="21"/>
      <c r="AE11" s="21"/>
      <c r="AF11" s="3"/>
      <c r="AG11" s="3"/>
      <c r="AH11" s="3"/>
      <c r="AI11" s="21" t="s">
        <v>941</v>
      </c>
      <c r="AJ11" s="21" t="s">
        <v>941</v>
      </c>
      <c r="AK11" s="21"/>
      <c r="AL11" s="75"/>
      <c r="AM11" s="74" t="s">
        <v>962</v>
      </c>
      <c r="AN11" s="70" t="s">
        <v>963</v>
      </c>
      <c r="AO11" s="67" t="s">
        <v>473</v>
      </c>
      <c r="AP11" s="78" t="s">
        <v>964</v>
      </c>
      <c r="AQ11" s="893">
        <v>1</v>
      </c>
      <c r="AR11" s="745" t="s">
        <v>945</v>
      </c>
      <c r="AS11" s="68" t="s">
        <v>946</v>
      </c>
      <c r="AT11" s="3">
        <v>0</v>
      </c>
      <c r="AU11" s="3" t="s">
        <v>947</v>
      </c>
      <c r="AV11" s="3"/>
      <c r="AW11" s="3"/>
      <c r="AX11" s="3"/>
      <c r="AY11" s="145"/>
      <c r="AZ11" s="69" t="s">
        <v>949</v>
      </c>
      <c r="BA11" s="69" t="s">
        <v>949</v>
      </c>
      <c r="BB11" s="69" t="s">
        <v>949</v>
      </c>
      <c r="BC11" s="69" t="s">
        <v>949</v>
      </c>
      <c r="BD11" s="69" t="s">
        <v>949</v>
      </c>
      <c r="BE11" s="69" t="s">
        <v>949</v>
      </c>
      <c r="BF11" s="69" t="s">
        <v>949</v>
      </c>
      <c r="BG11" s="69" t="s">
        <v>949</v>
      </c>
      <c r="BH11" s="69" t="s">
        <v>949</v>
      </c>
      <c r="BI11" s="69" t="s">
        <v>949</v>
      </c>
      <c r="BJ11" s="69" t="s">
        <v>949</v>
      </c>
      <c r="BK11" s="69" t="s">
        <v>949</v>
      </c>
      <c r="BL11" s="69" t="s">
        <v>949</v>
      </c>
      <c r="BM11" s="69" t="s">
        <v>949</v>
      </c>
      <c r="BN11" s="69" t="s">
        <v>949</v>
      </c>
      <c r="BO11" s="69" t="s">
        <v>949</v>
      </c>
      <c r="BP11" s="69" t="s">
        <v>949</v>
      </c>
      <c r="BQ11" s="69" t="s">
        <v>949</v>
      </c>
      <c r="BR11" s="69" t="s">
        <v>949</v>
      </c>
      <c r="BS11" s="69" t="s">
        <v>949</v>
      </c>
      <c r="BT11" s="69" t="s">
        <v>949</v>
      </c>
      <c r="BU11" s="73"/>
      <c r="BV11" s="72"/>
      <c r="BW11" s="72"/>
      <c r="BX11" s="72"/>
      <c r="BY11" s="16"/>
      <c r="BZ11" s="9" t="s">
        <v>950</v>
      </c>
      <c r="CA11" s="16"/>
      <c r="CB11" s="16"/>
      <c r="CC11" s="16"/>
      <c r="CD11" s="16"/>
    </row>
    <row r="12" spans="1:82" customFormat="1">
      <c r="A12" s="16"/>
      <c r="B12" s="3">
        <v>5</v>
      </c>
      <c r="C12" s="3" t="s">
        <v>936</v>
      </c>
      <c r="D12" s="91"/>
      <c r="E12" s="96" t="s">
        <v>965</v>
      </c>
      <c r="F12" s="91"/>
      <c r="G12" s="96"/>
      <c r="H12" s="91"/>
      <c r="I12" s="96"/>
      <c r="J12" s="91"/>
      <c r="K12" s="96"/>
      <c r="L12" s="91"/>
      <c r="M12" s="96"/>
      <c r="N12" s="32" t="s">
        <v>965</v>
      </c>
      <c r="O12" s="211" t="s">
        <v>966</v>
      </c>
      <c r="P12" s="71" t="s">
        <v>939</v>
      </c>
      <c r="Q12" s="71"/>
      <c r="R12" s="848" t="s">
        <v>961</v>
      </c>
      <c r="S12" s="3"/>
      <c r="T12" s="3"/>
      <c r="U12" s="3"/>
      <c r="V12" s="3"/>
      <c r="W12" s="3"/>
      <c r="X12" s="3" t="s">
        <v>941</v>
      </c>
      <c r="Y12" s="3" t="s">
        <v>941</v>
      </c>
      <c r="Z12" s="3" t="s">
        <v>941</v>
      </c>
      <c r="AA12" s="3" t="s">
        <v>941</v>
      </c>
      <c r="AB12" s="3" t="s">
        <v>941</v>
      </c>
      <c r="AC12" s="21" t="s">
        <v>941</v>
      </c>
      <c r="AD12" s="21" t="s">
        <v>941</v>
      </c>
      <c r="AE12" s="21" t="s">
        <v>941</v>
      </c>
      <c r="AF12" s="3" t="s">
        <v>941</v>
      </c>
      <c r="AG12" s="3"/>
      <c r="AH12" s="3"/>
      <c r="AI12" s="21"/>
      <c r="AJ12" s="21"/>
      <c r="AK12" s="21"/>
      <c r="AL12" s="75"/>
      <c r="AM12" s="74" t="s">
        <v>962</v>
      </c>
      <c r="AN12" s="70" t="s">
        <v>967</v>
      </c>
      <c r="AO12" s="67" t="s">
        <v>473</v>
      </c>
      <c r="AP12" s="78" t="s">
        <v>968</v>
      </c>
      <c r="AQ12" s="893">
        <v>1</v>
      </c>
      <c r="AR12" s="745" t="s">
        <v>945</v>
      </c>
      <c r="AS12" s="68" t="s">
        <v>946</v>
      </c>
      <c r="AT12" s="3">
        <v>0</v>
      </c>
      <c r="AU12" s="3" t="s">
        <v>947</v>
      </c>
      <c r="AV12" s="3"/>
      <c r="AW12" s="3"/>
      <c r="AX12" s="3"/>
      <c r="AY12" s="145"/>
      <c r="AZ12" s="69" t="s">
        <v>949</v>
      </c>
      <c r="BA12" s="69" t="s">
        <v>949</v>
      </c>
      <c r="BB12" s="69" t="s">
        <v>949</v>
      </c>
      <c r="BC12" s="69" t="s">
        <v>949</v>
      </c>
      <c r="BD12" s="69" t="s">
        <v>949</v>
      </c>
      <c r="BE12" s="69" t="s">
        <v>949</v>
      </c>
      <c r="BF12" s="69" t="s">
        <v>949</v>
      </c>
      <c r="BG12" s="69" t="s">
        <v>949</v>
      </c>
      <c r="BH12" s="69" t="s">
        <v>949</v>
      </c>
      <c r="BI12" s="69" t="s">
        <v>949</v>
      </c>
      <c r="BJ12" s="69" t="s">
        <v>949</v>
      </c>
      <c r="BK12" s="69" t="s">
        <v>949</v>
      </c>
      <c r="BL12" s="69" t="s">
        <v>949</v>
      </c>
      <c r="BM12" s="69" t="s">
        <v>949</v>
      </c>
      <c r="BN12" s="69" t="s">
        <v>949</v>
      </c>
      <c r="BO12" s="69" t="s">
        <v>949</v>
      </c>
      <c r="BP12" s="69" t="s">
        <v>949</v>
      </c>
      <c r="BQ12" s="69" t="s">
        <v>949</v>
      </c>
      <c r="BR12" s="69" t="s">
        <v>949</v>
      </c>
      <c r="BS12" s="69" t="s">
        <v>949</v>
      </c>
      <c r="BT12" s="69" t="s">
        <v>949</v>
      </c>
      <c r="BU12" s="73"/>
      <c r="BV12" s="72"/>
      <c r="BW12" s="72"/>
      <c r="BX12" s="72"/>
      <c r="BY12" s="16"/>
      <c r="BZ12" s="9" t="s">
        <v>950</v>
      </c>
      <c r="CA12" s="16"/>
      <c r="CB12" s="16"/>
      <c r="CC12" s="16"/>
      <c r="CD12" s="16"/>
    </row>
    <row r="13" spans="1:82" customFormat="1">
      <c r="A13" s="16"/>
      <c r="B13" s="3">
        <v>6</v>
      </c>
      <c r="C13" s="3" t="s">
        <v>936</v>
      </c>
      <c r="D13" s="91"/>
      <c r="E13" s="96" t="s">
        <v>969</v>
      </c>
      <c r="F13" s="91"/>
      <c r="G13" s="96"/>
      <c r="H13" s="91"/>
      <c r="I13" s="96"/>
      <c r="J13" s="91"/>
      <c r="K13" s="96"/>
      <c r="L13" s="91"/>
      <c r="M13" s="96"/>
      <c r="N13" s="32" t="s">
        <v>969</v>
      </c>
      <c r="O13" s="211" t="s">
        <v>970</v>
      </c>
      <c r="P13" s="71" t="s">
        <v>939</v>
      </c>
      <c r="Q13" s="71"/>
      <c r="R13" s="848" t="s">
        <v>961</v>
      </c>
      <c r="S13" s="3"/>
      <c r="T13" s="3"/>
      <c r="U13" s="3"/>
      <c r="V13" s="3"/>
      <c r="W13" s="3"/>
      <c r="X13" s="3"/>
      <c r="Y13" s="3"/>
      <c r="Z13" s="3"/>
      <c r="AA13" s="3"/>
      <c r="AB13" s="3"/>
      <c r="AC13" s="21"/>
      <c r="AD13" s="21"/>
      <c r="AE13" s="21"/>
      <c r="AF13" s="3"/>
      <c r="AG13" s="3" t="s">
        <v>941</v>
      </c>
      <c r="AH13" s="3"/>
      <c r="AI13" s="21"/>
      <c r="AJ13" s="21"/>
      <c r="AK13" s="21" t="s">
        <v>941</v>
      </c>
      <c r="AL13" s="75"/>
      <c r="AM13" s="74" t="s">
        <v>962</v>
      </c>
      <c r="AN13" s="70" t="s">
        <v>971</v>
      </c>
      <c r="AO13" s="67" t="s">
        <v>473</v>
      </c>
      <c r="AP13" s="78" t="s">
        <v>972</v>
      </c>
      <c r="AQ13" s="893">
        <v>1</v>
      </c>
      <c r="AR13" s="745" t="s">
        <v>945</v>
      </c>
      <c r="AS13" s="68" t="s">
        <v>946</v>
      </c>
      <c r="AT13" s="3">
        <v>0</v>
      </c>
      <c r="AU13" s="3" t="s">
        <v>947</v>
      </c>
      <c r="AV13" s="3"/>
      <c r="AW13" s="3"/>
      <c r="AX13" s="3"/>
      <c r="AY13" s="145"/>
      <c r="AZ13" s="69" t="s">
        <v>949</v>
      </c>
      <c r="BA13" s="69" t="s">
        <v>949</v>
      </c>
      <c r="BB13" s="69" t="s">
        <v>949</v>
      </c>
      <c r="BC13" s="69" t="s">
        <v>949</v>
      </c>
      <c r="BD13" s="69" t="s">
        <v>949</v>
      </c>
      <c r="BE13" s="69" t="s">
        <v>949</v>
      </c>
      <c r="BF13" s="69" t="s">
        <v>949</v>
      </c>
      <c r="BG13" s="69" t="s">
        <v>949</v>
      </c>
      <c r="BH13" s="69" t="s">
        <v>949</v>
      </c>
      <c r="BI13" s="69" t="s">
        <v>949</v>
      </c>
      <c r="BJ13" s="69" t="s">
        <v>949</v>
      </c>
      <c r="BK13" s="69" t="s">
        <v>949</v>
      </c>
      <c r="BL13" s="69" t="s">
        <v>949</v>
      </c>
      <c r="BM13" s="69" t="s">
        <v>949</v>
      </c>
      <c r="BN13" s="69" t="s">
        <v>949</v>
      </c>
      <c r="BO13" s="69" t="s">
        <v>949</v>
      </c>
      <c r="BP13" s="69" t="s">
        <v>949</v>
      </c>
      <c r="BQ13" s="69" t="s">
        <v>949</v>
      </c>
      <c r="BR13" s="69" t="s">
        <v>949</v>
      </c>
      <c r="BS13" s="69" t="s">
        <v>949</v>
      </c>
      <c r="BT13" s="69" t="s">
        <v>949</v>
      </c>
      <c r="BU13" s="73"/>
      <c r="BV13" s="72"/>
      <c r="BW13" s="72"/>
      <c r="BX13" s="72"/>
      <c r="BY13" s="16"/>
      <c r="BZ13" s="9" t="s">
        <v>950</v>
      </c>
      <c r="CA13" s="16"/>
      <c r="CB13" s="16"/>
      <c r="CC13" s="16"/>
      <c r="CD13" s="16"/>
    </row>
    <row r="14" spans="1:82" customFormat="1">
      <c r="A14" s="16"/>
      <c r="B14" s="3">
        <v>7</v>
      </c>
      <c r="C14" s="3" t="s">
        <v>936</v>
      </c>
      <c r="D14" s="91"/>
      <c r="E14" s="96"/>
      <c r="F14" s="91" t="s">
        <v>973</v>
      </c>
      <c r="G14" s="96"/>
      <c r="H14" s="91"/>
      <c r="I14" s="96"/>
      <c r="J14" s="91"/>
      <c r="K14" s="96"/>
      <c r="L14" s="91"/>
      <c r="M14" s="96"/>
      <c r="N14" s="32" t="s">
        <v>973</v>
      </c>
      <c r="O14" s="211" t="s">
        <v>974</v>
      </c>
      <c r="P14" s="71" t="s">
        <v>975</v>
      </c>
      <c r="Q14" s="71"/>
      <c r="R14" s="848" t="s">
        <v>976</v>
      </c>
      <c r="S14" s="3" t="s">
        <v>941</v>
      </c>
      <c r="T14" s="3" t="s">
        <v>941</v>
      </c>
      <c r="U14" s="3" t="s">
        <v>941</v>
      </c>
      <c r="V14" s="3" t="s">
        <v>941</v>
      </c>
      <c r="W14" s="3" t="s">
        <v>941</v>
      </c>
      <c r="X14" s="3" t="s">
        <v>941</v>
      </c>
      <c r="Y14" s="3" t="s">
        <v>941</v>
      </c>
      <c r="Z14" s="3" t="s">
        <v>941</v>
      </c>
      <c r="AA14" s="3" t="s">
        <v>941</v>
      </c>
      <c r="AB14" s="3" t="s">
        <v>941</v>
      </c>
      <c r="AC14" s="21" t="s">
        <v>941</v>
      </c>
      <c r="AD14" s="21" t="s">
        <v>941</v>
      </c>
      <c r="AE14" s="21" t="s">
        <v>941</v>
      </c>
      <c r="AF14" s="3" t="s">
        <v>941</v>
      </c>
      <c r="AG14" s="3" t="s">
        <v>941</v>
      </c>
      <c r="AH14" s="3"/>
      <c r="AI14" s="21" t="s">
        <v>941</v>
      </c>
      <c r="AJ14" s="21" t="s">
        <v>941</v>
      </c>
      <c r="AK14" s="21" t="s">
        <v>941</v>
      </c>
      <c r="AL14" s="75"/>
      <c r="AM14" s="74"/>
      <c r="AN14" s="70" t="s">
        <v>977</v>
      </c>
      <c r="AO14" s="67" t="s">
        <v>132</v>
      </c>
      <c r="AP14" s="78" t="s">
        <v>978</v>
      </c>
      <c r="AQ14" s="893">
        <v>1</v>
      </c>
      <c r="AR14" s="745" t="s">
        <v>945</v>
      </c>
      <c r="AS14" s="68" t="s">
        <v>946</v>
      </c>
      <c r="AT14" s="3">
        <v>1</v>
      </c>
      <c r="AU14" s="3" t="s">
        <v>979</v>
      </c>
      <c r="AV14" s="3"/>
      <c r="AW14" s="3"/>
      <c r="AX14" s="3"/>
      <c r="AY14" s="145"/>
      <c r="AZ14" s="69">
        <v>182.4</v>
      </c>
      <c r="BA14" s="69">
        <v>7.0000000000000007E-2</v>
      </c>
      <c r="BB14" s="69" t="s">
        <v>949</v>
      </c>
      <c r="BC14" s="69" t="s">
        <v>949</v>
      </c>
      <c r="BD14" s="69" t="s">
        <v>980</v>
      </c>
      <c r="BE14" s="69" t="s">
        <v>981</v>
      </c>
      <c r="BF14" s="69" t="s">
        <v>982</v>
      </c>
      <c r="BG14" s="69" t="s">
        <v>983</v>
      </c>
      <c r="BH14" s="69" t="s">
        <v>984</v>
      </c>
      <c r="BI14" s="69" t="s">
        <v>949</v>
      </c>
      <c r="BJ14" s="69" t="s">
        <v>985</v>
      </c>
      <c r="BK14" s="69" t="s">
        <v>986</v>
      </c>
      <c r="BL14" s="69" t="s">
        <v>949</v>
      </c>
      <c r="BM14" s="69" t="s">
        <v>949</v>
      </c>
      <c r="BN14" s="69" t="s">
        <v>949</v>
      </c>
      <c r="BO14" s="69" t="s">
        <v>949</v>
      </c>
      <c r="BP14" s="69" t="s">
        <v>949</v>
      </c>
      <c r="BQ14" s="69" t="s">
        <v>949</v>
      </c>
      <c r="BR14" s="69" t="s">
        <v>949</v>
      </c>
      <c r="BS14" s="69" t="s">
        <v>949</v>
      </c>
      <c r="BT14" s="69" t="s">
        <v>949</v>
      </c>
      <c r="BU14" s="73"/>
      <c r="BV14" s="72"/>
      <c r="BW14" s="72"/>
      <c r="BX14" s="72"/>
      <c r="BY14" s="16"/>
      <c r="BZ14" s="9"/>
      <c r="CA14" s="16"/>
      <c r="CB14" s="16"/>
      <c r="CC14" s="16"/>
      <c r="CD14" s="16"/>
    </row>
    <row r="15" spans="1:82" customFormat="1">
      <c r="A15" s="16"/>
      <c r="B15" s="3">
        <v>8</v>
      </c>
      <c r="C15" s="3" t="s">
        <v>936</v>
      </c>
      <c r="D15" s="91"/>
      <c r="E15" s="96"/>
      <c r="F15" s="91" t="s">
        <v>987</v>
      </c>
      <c r="G15" s="96"/>
      <c r="H15" s="91"/>
      <c r="I15" s="96"/>
      <c r="J15" s="91"/>
      <c r="K15" s="96"/>
      <c r="L15" s="91"/>
      <c r="M15" s="96"/>
      <c r="N15" s="32" t="s">
        <v>987</v>
      </c>
      <c r="O15" s="211" t="s">
        <v>988</v>
      </c>
      <c r="P15" s="71" t="s">
        <v>939</v>
      </c>
      <c r="Q15" s="71"/>
      <c r="R15" s="848" t="s">
        <v>989</v>
      </c>
      <c r="S15" s="3" t="s">
        <v>941</v>
      </c>
      <c r="T15" s="3" t="s">
        <v>941</v>
      </c>
      <c r="U15" s="3" t="s">
        <v>941</v>
      </c>
      <c r="V15" s="3" t="s">
        <v>941</v>
      </c>
      <c r="W15" s="3" t="s">
        <v>941</v>
      </c>
      <c r="X15" s="3" t="s">
        <v>941</v>
      </c>
      <c r="Y15" s="3" t="s">
        <v>941</v>
      </c>
      <c r="Z15" s="3" t="s">
        <v>941</v>
      </c>
      <c r="AA15" s="3" t="s">
        <v>941</v>
      </c>
      <c r="AB15" s="3" t="s">
        <v>941</v>
      </c>
      <c r="AC15" s="21" t="s">
        <v>941</v>
      </c>
      <c r="AD15" s="21" t="s">
        <v>941</v>
      </c>
      <c r="AE15" s="21" t="s">
        <v>941</v>
      </c>
      <c r="AF15" s="3" t="s">
        <v>941</v>
      </c>
      <c r="AG15" s="3" t="s">
        <v>941</v>
      </c>
      <c r="AH15" s="3"/>
      <c r="AI15" s="21" t="s">
        <v>941</v>
      </c>
      <c r="AJ15" s="21" t="s">
        <v>941</v>
      </c>
      <c r="AK15" s="21" t="s">
        <v>941</v>
      </c>
      <c r="AL15" s="75"/>
      <c r="AM15" s="74"/>
      <c r="AN15" s="70" t="s">
        <v>990</v>
      </c>
      <c r="AO15" s="67" t="s">
        <v>132</v>
      </c>
      <c r="AP15" s="78" t="s">
        <v>991</v>
      </c>
      <c r="AQ15" s="893">
        <v>0.02</v>
      </c>
      <c r="AR15" s="745" t="s">
        <v>945</v>
      </c>
      <c r="AS15" s="68" t="s">
        <v>992</v>
      </c>
      <c r="AT15" s="3">
        <v>1</v>
      </c>
      <c r="AU15" s="3" t="s">
        <v>993</v>
      </c>
      <c r="AV15" s="3"/>
      <c r="AW15" s="3"/>
      <c r="AX15" s="3"/>
      <c r="AY15" s="145"/>
      <c r="AZ15" s="69" t="s">
        <v>949</v>
      </c>
      <c r="BA15" s="69" t="s">
        <v>949</v>
      </c>
      <c r="BB15" s="69" t="s">
        <v>949</v>
      </c>
      <c r="BC15" s="69" t="s">
        <v>949</v>
      </c>
      <c r="BD15" s="69" t="s">
        <v>994</v>
      </c>
      <c r="BE15" s="69" t="s">
        <v>995</v>
      </c>
      <c r="BF15" s="69" t="s">
        <v>996</v>
      </c>
      <c r="BG15" s="69" t="s">
        <v>997</v>
      </c>
      <c r="BH15" s="69" t="s">
        <v>998</v>
      </c>
      <c r="BI15" s="69" t="s">
        <v>949</v>
      </c>
      <c r="BJ15" s="69" t="s">
        <v>985</v>
      </c>
      <c r="BK15" s="69" t="s">
        <v>986</v>
      </c>
      <c r="BL15" s="69" t="s">
        <v>949</v>
      </c>
      <c r="BM15" s="69" t="s">
        <v>949</v>
      </c>
      <c r="BN15" s="69" t="s">
        <v>949</v>
      </c>
      <c r="BO15" s="69" t="s">
        <v>949</v>
      </c>
      <c r="BP15" s="69" t="s">
        <v>949</v>
      </c>
      <c r="BQ15" s="69" t="s">
        <v>949</v>
      </c>
      <c r="BR15" s="69" t="s">
        <v>949</v>
      </c>
      <c r="BS15" s="69" t="s">
        <v>949</v>
      </c>
      <c r="BT15" s="69" t="s">
        <v>949</v>
      </c>
      <c r="BU15" s="73"/>
      <c r="BV15" s="72"/>
      <c r="BW15" s="72"/>
      <c r="BX15" s="72"/>
      <c r="BY15" s="16"/>
      <c r="BZ15" s="9"/>
      <c r="CA15" s="16"/>
      <c r="CB15" s="16"/>
      <c r="CC15" s="16"/>
      <c r="CD15" s="16"/>
    </row>
    <row r="16" spans="1:82" customFormat="1">
      <c r="A16" s="16" t="s">
        <v>999</v>
      </c>
      <c r="B16" s="3">
        <v>9</v>
      </c>
      <c r="C16" s="3" t="s">
        <v>936</v>
      </c>
      <c r="D16" s="91"/>
      <c r="E16" s="96"/>
      <c r="F16" s="91" t="s">
        <v>1000</v>
      </c>
      <c r="G16" s="96"/>
      <c r="H16" s="91"/>
      <c r="I16" s="96"/>
      <c r="J16" s="91"/>
      <c r="K16" s="96"/>
      <c r="L16" s="91"/>
      <c r="M16" s="96"/>
      <c r="N16" s="32" t="s">
        <v>1001</v>
      </c>
      <c r="O16" s="211" t="s">
        <v>1002</v>
      </c>
      <c r="P16" s="71" t="s">
        <v>1003</v>
      </c>
      <c r="Q16" s="71"/>
      <c r="R16" s="848" t="s">
        <v>1004</v>
      </c>
      <c r="S16" s="3" t="s">
        <v>941</v>
      </c>
      <c r="T16" s="3" t="s">
        <v>941</v>
      </c>
      <c r="U16" s="3" t="s">
        <v>941</v>
      </c>
      <c r="V16" s="3" t="s">
        <v>941</v>
      </c>
      <c r="W16" s="3" t="s">
        <v>941</v>
      </c>
      <c r="X16" s="3" t="s">
        <v>941</v>
      </c>
      <c r="Y16" s="3" t="s">
        <v>941</v>
      </c>
      <c r="Z16" s="3" t="s">
        <v>941</v>
      </c>
      <c r="AA16" s="3" t="s">
        <v>941</v>
      </c>
      <c r="AB16" s="3" t="s">
        <v>941</v>
      </c>
      <c r="AC16" s="21" t="s">
        <v>941</v>
      </c>
      <c r="AD16" s="21" t="s">
        <v>941</v>
      </c>
      <c r="AE16" s="21" t="s">
        <v>941</v>
      </c>
      <c r="AF16" s="3" t="s">
        <v>941</v>
      </c>
      <c r="AG16" s="3" t="s">
        <v>941</v>
      </c>
      <c r="AH16" s="3"/>
      <c r="AI16" s="21" t="s">
        <v>941</v>
      </c>
      <c r="AJ16" s="21" t="s">
        <v>941</v>
      </c>
      <c r="AK16" s="21" t="s">
        <v>941</v>
      </c>
      <c r="AL16" s="75"/>
      <c r="AM16" s="74" t="s">
        <v>1005</v>
      </c>
      <c r="AN16" s="70" t="s">
        <v>1006</v>
      </c>
      <c r="AO16" s="67" t="s">
        <v>473</v>
      </c>
      <c r="AP16" s="78" t="s">
        <v>1007</v>
      </c>
      <c r="AQ16" s="893">
        <v>1</v>
      </c>
      <c r="AR16" s="745" t="s">
        <v>945</v>
      </c>
      <c r="AS16" s="68" t="s">
        <v>946</v>
      </c>
      <c r="AT16" s="3">
        <v>1</v>
      </c>
      <c r="AU16" s="3" t="s">
        <v>1008</v>
      </c>
      <c r="AV16" s="3"/>
      <c r="AW16" s="3"/>
      <c r="AX16" s="3"/>
      <c r="AY16" s="145"/>
      <c r="AZ16" s="69">
        <v>665101.16500000004</v>
      </c>
      <c r="BA16" s="69">
        <v>1.8</v>
      </c>
      <c r="BB16" s="69">
        <v>1.4</v>
      </c>
      <c r="BC16" s="69">
        <v>931.1</v>
      </c>
      <c r="BD16" s="69" t="s">
        <v>1009</v>
      </c>
      <c r="BE16" s="69" t="s">
        <v>995</v>
      </c>
      <c r="BF16" s="69" t="s">
        <v>1010</v>
      </c>
      <c r="BG16" s="69" t="s">
        <v>1011</v>
      </c>
      <c r="BH16" s="69" t="s">
        <v>1012</v>
      </c>
      <c r="BI16" s="69" t="s">
        <v>1013</v>
      </c>
      <c r="BJ16" s="69" t="s">
        <v>1014</v>
      </c>
      <c r="BK16" s="69" t="s">
        <v>1015</v>
      </c>
      <c r="BL16" s="69" t="s">
        <v>949</v>
      </c>
      <c r="BM16" s="69">
        <v>0</v>
      </c>
      <c r="BN16" s="69">
        <v>0</v>
      </c>
      <c r="BO16" s="69" t="s">
        <v>1001</v>
      </c>
      <c r="BP16" s="69" t="s">
        <v>1014</v>
      </c>
      <c r="BQ16" s="69" t="s">
        <v>1016</v>
      </c>
      <c r="BR16" s="69" t="s">
        <v>1015</v>
      </c>
      <c r="BS16" s="69" t="s">
        <v>1017</v>
      </c>
      <c r="BT16" s="69" t="s">
        <v>1014</v>
      </c>
      <c r="BU16" s="73"/>
      <c r="BV16" s="72"/>
      <c r="BW16" s="72"/>
      <c r="BX16" s="72"/>
      <c r="BY16" s="16"/>
      <c r="BZ16" s="9"/>
      <c r="CA16" s="16"/>
      <c r="CB16" s="16"/>
      <c r="CC16" s="16"/>
      <c r="CD16" s="16"/>
    </row>
    <row r="17" spans="1:82" customFormat="1">
      <c r="A17" s="16"/>
      <c r="B17" s="3">
        <v>10</v>
      </c>
      <c r="C17" s="3" t="s">
        <v>936</v>
      </c>
      <c r="D17" s="91"/>
      <c r="E17" s="96"/>
      <c r="F17" s="91" t="s">
        <v>1018</v>
      </c>
      <c r="G17" s="96"/>
      <c r="H17" s="91"/>
      <c r="I17" s="96"/>
      <c r="J17" s="91"/>
      <c r="K17" s="96"/>
      <c r="L17" s="91"/>
      <c r="M17" s="96"/>
      <c r="N17" s="32" t="s">
        <v>1019</v>
      </c>
      <c r="O17" s="211" t="s">
        <v>1020</v>
      </c>
      <c r="P17" s="71" t="s">
        <v>1003</v>
      </c>
      <c r="Q17" s="71"/>
      <c r="R17" s="848"/>
      <c r="S17" s="3" t="s">
        <v>941</v>
      </c>
      <c r="T17" s="3" t="s">
        <v>941</v>
      </c>
      <c r="U17" s="3" t="s">
        <v>941</v>
      </c>
      <c r="V17" s="3" t="s">
        <v>941</v>
      </c>
      <c r="W17" s="3" t="s">
        <v>941</v>
      </c>
      <c r="X17" s="3" t="s">
        <v>941</v>
      </c>
      <c r="Y17" s="3" t="s">
        <v>941</v>
      </c>
      <c r="Z17" s="3" t="s">
        <v>941</v>
      </c>
      <c r="AA17" s="3" t="s">
        <v>941</v>
      </c>
      <c r="AB17" s="3" t="s">
        <v>941</v>
      </c>
      <c r="AC17" s="21" t="s">
        <v>941</v>
      </c>
      <c r="AD17" s="21" t="s">
        <v>941</v>
      </c>
      <c r="AE17" s="21" t="s">
        <v>941</v>
      </c>
      <c r="AF17" s="3" t="s">
        <v>941</v>
      </c>
      <c r="AG17" s="3" t="s">
        <v>941</v>
      </c>
      <c r="AH17" s="3"/>
      <c r="AI17" s="21" t="s">
        <v>941</v>
      </c>
      <c r="AJ17" s="21" t="s">
        <v>941</v>
      </c>
      <c r="AK17" s="21" t="s">
        <v>941</v>
      </c>
      <c r="AL17" s="75"/>
      <c r="AM17" s="74"/>
      <c r="AN17" s="70" t="s">
        <v>1021</v>
      </c>
      <c r="AO17" s="67" t="s">
        <v>473</v>
      </c>
      <c r="AP17" s="78" t="s">
        <v>1022</v>
      </c>
      <c r="AQ17" s="893">
        <v>1</v>
      </c>
      <c r="AR17" s="745" t="s">
        <v>945</v>
      </c>
      <c r="AS17" s="68" t="s">
        <v>946</v>
      </c>
      <c r="AT17" s="3">
        <v>1</v>
      </c>
      <c r="AU17" s="3" t="s">
        <v>993</v>
      </c>
      <c r="AV17" s="3" t="s">
        <v>948</v>
      </c>
      <c r="AW17" s="3"/>
      <c r="AX17" s="3"/>
      <c r="AY17" s="145"/>
      <c r="AZ17" s="69" t="s">
        <v>949</v>
      </c>
      <c r="BA17" s="69" t="s">
        <v>949</v>
      </c>
      <c r="BB17" s="69" t="s">
        <v>949</v>
      </c>
      <c r="BC17" s="69" t="s">
        <v>949</v>
      </c>
      <c r="BD17" s="69" t="s">
        <v>949</v>
      </c>
      <c r="BE17" s="69" t="s">
        <v>949</v>
      </c>
      <c r="BF17" s="69" t="s">
        <v>1023</v>
      </c>
      <c r="BG17" s="69" t="s">
        <v>949</v>
      </c>
      <c r="BH17" s="69" t="s">
        <v>949</v>
      </c>
      <c r="BI17" s="69" t="s">
        <v>949</v>
      </c>
      <c r="BJ17" s="69" t="s">
        <v>986</v>
      </c>
      <c r="BK17" s="69" t="s">
        <v>1024</v>
      </c>
      <c r="BL17" s="69" t="s">
        <v>949</v>
      </c>
      <c r="BM17" s="69">
        <v>0</v>
      </c>
      <c r="BN17" s="69">
        <v>0</v>
      </c>
      <c r="BO17" s="69">
        <v>0</v>
      </c>
      <c r="BP17" s="69">
        <v>0</v>
      </c>
      <c r="BQ17" s="69">
        <v>0</v>
      </c>
      <c r="BR17" s="69">
        <v>0</v>
      </c>
      <c r="BS17" s="69">
        <v>0</v>
      </c>
      <c r="BT17" s="69">
        <v>0</v>
      </c>
      <c r="BU17" s="73"/>
      <c r="BV17" s="72"/>
      <c r="BW17" s="72"/>
      <c r="BX17" s="72"/>
      <c r="BY17" s="16"/>
      <c r="BZ17" s="9" t="s">
        <v>1025</v>
      </c>
      <c r="CA17" s="16"/>
      <c r="CB17" s="16"/>
      <c r="CC17" s="16"/>
      <c r="CD17" s="16"/>
    </row>
    <row r="18" spans="1:82" customFormat="1">
      <c r="A18" s="16"/>
      <c r="B18" s="3">
        <v>11</v>
      </c>
      <c r="C18" s="3" t="s">
        <v>936</v>
      </c>
      <c r="D18" s="91"/>
      <c r="E18" s="96"/>
      <c r="F18" s="91" t="s">
        <v>1026</v>
      </c>
      <c r="G18" s="96"/>
      <c r="H18" s="91"/>
      <c r="I18" s="96"/>
      <c r="J18" s="91"/>
      <c r="K18" s="96"/>
      <c r="L18" s="91"/>
      <c r="M18" s="96"/>
      <c r="N18" s="32" t="s">
        <v>1027</v>
      </c>
      <c r="O18" s="211" t="s">
        <v>1028</v>
      </c>
      <c r="P18" s="71" t="s">
        <v>1003</v>
      </c>
      <c r="Q18" s="71"/>
      <c r="R18" s="848"/>
      <c r="S18" s="3" t="s">
        <v>941</v>
      </c>
      <c r="T18" s="3" t="s">
        <v>941</v>
      </c>
      <c r="U18" s="3" t="s">
        <v>941</v>
      </c>
      <c r="V18" s="3" t="s">
        <v>941</v>
      </c>
      <c r="W18" s="3" t="s">
        <v>941</v>
      </c>
      <c r="X18" s="3" t="s">
        <v>941</v>
      </c>
      <c r="Y18" s="3" t="s">
        <v>941</v>
      </c>
      <c r="Z18" s="3" t="s">
        <v>941</v>
      </c>
      <c r="AA18" s="3" t="s">
        <v>941</v>
      </c>
      <c r="AB18" s="3" t="s">
        <v>941</v>
      </c>
      <c r="AC18" s="21" t="s">
        <v>941</v>
      </c>
      <c r="AD18" s="21" t="s">
        <v>941</v>
      </c>
      <c r="AE18" s="21" t="s">
        <v>941</v>
      </c>
      <c r="AF18" s="3" t="s">
        <v>941</v>
      </c>
      <c r="AG18" s="3" t="s">
        <v>941</v>
      </c>
      <c r="AH18" s="3"/>
      <c r="AI18" s="21" t="s">
        <v>941</v>
      </c>
      <c r="AJ18" s="21" t="s">
        <v>941</v>
      </c>
      <c r="AK18" s="21" t="s">
        <v>941</v>
      </c>
      <c r="AL18" s="75"/>
      <c r="AM18" s="74"/>
      <c r="AN18" s="70" t="s">
        <v>1029</v>
      </c>
      <c r="AO18" s="67" t="s">
        <v>473</v>
      </c>
      <c r="AP18" s="78" t="s">
        <v>1030</v>
      </c>
      <c r="AQ18" s="893">
        <v>1</v>
      </c>
      <c r="AR18" s="745" t="s">
        <v>945</v>
      </c>
      <c r="AS18" s="68" t="s">
        <v>946</v>
      </c>
      <c r="AT18" s="3">
        <v>1</v>
      </c>
      <c r="AU18" s="3" t="s">
        <v>993</v>
      </c>
      <c r="AV18" s="3"/>
      <c r="AW18" s="3"/>
      <c r="AX18" s="3"/>
      <c r="AY18" s="145"/>
      <c r="AZ18" s="69" t="s">
        <v>949</v>
      </c>
      <c r="BA18" s="69" t="s">
        <v>949</v>
      </c>
      <c r="BB18" s="69" t="s">
        <v>949</v>
      </c>
      <c r="BC18" s="69" t="s">
        <v>949</v>
      </c>
      <c r="BD18" s="69" t="s">
        <v>949</v>
      </c>
      <c r="BE18" s="69" t="s">
        <v>949</v>
      </c>
      <c r="BF18" s="69" t="s">
        <v>1023</v>
      </c>
      <c r="BG18" s="69" t="s">
        <v>949</v>
      </c>
      <c r="BH18" s="69" t="s">
        <v>949</v>
      </c>
      <c r="BI18" s="69" t="s">
        <v>949</v>
      </c>
      <c r="BJ18" s="69" t="s">
        <v>986</v>
      </c>
      <c r="BK18" s="69" t="s">
        <v>1024</v>
      </c>
      <c r="BL18" s="69" t="s">
        <v>949</v>
      </c>
      <c r="BM18" s="69">
        <v>0</v>
      </c>
      <c r="BN18" s="69">
        <v>0</v>
      </c>
      <c r="BO18" s="69">
        <v>0</v>
      </c>
      <c r="BP18" s="69">
        <v>0</v>
      </c>
      <c r="BQ18" s="69">
        <v>0</v>
      </c>
      <c r="BR18" s="69">
        <v>0</v>
      </c>
      <c r="BS18" s="69">
        <v>0</v>
      </c>
      <c r="BT18" s="69">
        <v>0</v>
      </c>
      <c r="BU18" s="73"/>
      <c r="BV18" s="72"/>
      <c r="BW18" s="72"/>
      <c r="BX18" s="72"/>
      <c r="BY18" s="16"/>
      <c r="BZ18" s="9" t="s">
        <v>1025</v>
      </c>
      <c r="CA18" s="16"/>
      <c r="CB18" s="16"/>
      <c r="CC18" s="16"/>
      <c r="CD18" s="16"/>
    </row>
    <row r="19" spans="1:82" customFormat="1">
      <c r="A19" s="16"/>
      <c r="B19" s="3">
        <v>12</v>
      </c>
      <c r="C19" s="3" t="s">
        <v>936</v>
      </c>
      <c r="D19" s="91"/>
      <c r="E19" s="96"/>
      <c r="F19" s="91" t="s">
        <v>1031</v>
      </c>
      <c r="G19" s="96"/>
      <c r="H19" s="91"/>
      <c r="I19" s="96"/>
      <c r="J19" s="91"/>
      <c r="K19" s="96"/>
      <c r="L19" s="91"/>
      <c r="M19" s="96"/>
      <c r="N19" s="32" t="s">
        <v>1032</v>
      </c>
      <c r="O19" s="211" t="s">
        <v>1033</v>
      </c>
      <c r="P19" s="71" t="s">
        <v>1003</v>
      </c>
      <c r="Q19" s="71"/>
      <c r="R19" s="848"/>
      <c r="S19" s="3" t="s">
        <v>941</v>
      </c>
      <c r="T19" s="3" t="s">
        <v>941</v>
      </c>
      <c r="U19" s="3" t="s">
        <v>941</v>
      </c>
      <c r="V19" s="3" t="s">
        <v>941</v>
      </c>
      <c r="W19" s="3" t="s">
        <v>941</v>
      </c>
      <c r="X19" s="3" t="s">
        <v>941</v>
      </c>
      <c r="Y19" s="3" t="s">
        <v>941</v>
      </c>
      <c r="Z19" s="3" t="s">
        <v>941</v>
      </c>
      <c r="AA19" s="3" t="s">
        <v>941</v>
      </c>
      <c r="AB19" s="3" t="s">
        <v>941</v>
      </c>
      <c r="AC19" s="21" t="s">
        <v>941</v>
      </c>
      <c r="AD19" s="21" t="s">
        <v>941</v>
      </c>
      <c r="AE19" s="21" t="s">
        <v>941</v>
      </c>
      <c r="AF19" s="3" t="s">
        <v>941</v>
      </c>
      <c r="AG19" s="3" t="s">
        <v>941</v>
      </c>
      <c r="AH19" s="3"/>
      <c r="AI19" s="21" t="s">
        <v>941</v>
      </c>
      <c r="AJ19" s="21" t="s">
        <v>941</v>
      </c>
      <c r="AK19" s="21" t="s">
        <v>941</v>
      </c>
      <c r="AL19" s="75"/>
      <c r="AM19" s="74" t="s">
        <v>1033</v>
      </c>
      <c r="AN19" s="70" t="s">
        <v>1034</v>
      </c>
      <c r="AO19" s="67" t="s">
        <v>473</v>
      </c>
      <c r="AP19" s="78" t="s">
        <v>1035</v>
      </c>
      <c r="AQ19" s="893">
        <v>14</v>
      </c>
      <c r="AR19" s="745" t="s">
        <v>945</v>
      </c>
      <c r="AS19" s="68" t="s">
        <v>946</v>
      </c>
      <c r="AT19" s="3">
        <v>1</v>
      </c>
      <c r="AU19" s="3" t="s">
        <v>993</v>
      </c>
      <c r="AV19" s="3" t="s">
        <v>948</v>
      </c>
      <c r="AW19" s="3"/>
      <c r="AX19" s="3"/>
      <c r="AY19" s="145"/>
      <c r="AZ19" s="69" t="s">
        <v>949</v>
      </c>
      <c r="BA19" s="69" t="s">
        <v>949</v>
      </c>
      <c r="BB19" s="69" t="s">
        <v>949</v>
      </c>
      <c r="BC19" s="69" t="s">
        <v>949</v>
      </c>
      <c r="BD19" s="69" t="s">
        <v>949</v>
      </c>
      <c r="BE19" s="69" t="s">
        <v>949</v>
      </c>
      <c r="BF19" s="69" t="s">
        <v>949</v>
      </c>
      <c r="BG19" s="69" t="s">
        <v>949</v>
      </c>
      <c r="BH19" s="69" t="s">
        <v>949</v>
      </c>
      <c r="BI19" s="69" t="s">
        <v>949</v>
      </c>
      <c r="BJ19" s="69" t="s">
        <v>1024</v>
      </c>
      <c r="BK19" s="69">
        <v>0</v>
      </c>
      <c r="BL19" s="69">
        <v>0</v>
      </c>
      <c r="BM19" s="69">
        <v>0</v>
      </c>
      <c r="BN19" s="69">
        <v>0</v>
      </c>
      <c r="BO19" s="69">
        <v>0</v>
      </c>
      <c r="BP19" s="69">
        <v>0</v>
      </c>
      <c r="BQ19" s="69">
        <v>0</v>
      </c>
      <c r="BR19" s="69">
        <v>0</v>
      </c>
      <c r="BS19" s="69">
        <v>0</v>
      </c>
      <c r="BT19" s="69">
        <v>0</v>
      </c>
      <c r="BU19" s="73"/>
      <c r="BV19" s="72"/>
      <c r="BW19" s="72"/>
      <c r="BX19" s="72"/>
      <c r="BY19" s="16"/>
      <c r="BZ19" s="9" t="s">
        <v>1025</v>
      </c>
      <c r="CA19" s="16"/>
      <c r="CB19" s="16"/>
      <c r="CC19" s="16"/>
      <c r="CD19" s="16"/>
    </row>
    <row r="20" spans="1:82" customFormat="1">
      <c r="A20" s="16"/>
      <c r="B20" s="3">
        <v>13</v>
      </c>
      <c r="C20" s="3" t="s">
        <v>936</v>
      </c>
      <c r="D20" s="91"/>
      <c r="E20" s="96"/>
      <c r="F20" s="91" t="s">
        <v>1036</v>
      </c>
      <c r="G20" s="96"/>
      <c r="H20" s="91"/>
      <c r="I20" s="96"/>
      <c r="J20" s="91"/>
      <c r="K20" s="96"/>
      <c r="L20" s="91"/>
      <c r="M20" s="96"/>
      <c r="N20" s="32" t="s">
        <v>1036</v>
      </c>
      <c r="O20" s="211" t="s">
        <v>1036</v>
      </c>
      <c r="P20" s="71" t="s">
        <v>1037</v>
      </c>
      <c r="Q20" s="71"/>
      <c r="R20" s="848"/>
      <c r="S20" s="3" t="s">
        <v>941</v>
      </c>
      <c r="T20" s="3" t="s">
        <v>941</v>
      </c>
      <c r="U20" s="3" t="s">
        <v>941</v>
      </c>
      <c r="V20" s="3" t="s">
        <v>941</v>
      </c>
      <c r="W20" s="3" t="s">
        <v>941</v>
      </c>
      <c r="X20" s="3" t="s">
        <v>941</v>
      </c>
      <c r="Y20" s="3" t="s">
        <v>941</v>
      </c>
      <c r="Z20" s="3" t="s">
        <v>941</v>
      </c>
      <c r="AA20" s="3" t="s">
        <v>941</v>
      </c>
      <c r="AB20" s="3" t="s">
        <v>941</v>
      </c>
      <c r="AC20" s="21" t="s">
        <v>941</v>
      </c>
      <c r="AD20" s="21" t="s">
        <v>941</v>
      </c>
      <c r="AE20" s="21" t="s">
        <v>941</v>
      </c>
      <c r="AF20" s="3" t="s">
        <v>941</v>
      </c>
      <c r="AG20" s="3" t="s">
        <v>941</v>
      </c>
      <c r="AH20" s="3"/>
      <c r="AI20" s="21" t="s">
        <v>941</v>
      </c>
      <c r="AJ20" s="21" t="s">
        <v>941</v>
      </c>
      <c r="AK20" s="21" t="s">
        <v>941</v>
      </c>
      <c r="AL20" s="75"/>
      <c r="AM20" s="74" t="s">
        <v>1036</v>
      </c>
      <c r="AN20" s="70" t="s">
        <v>1038</v>
      </c>
      <c r="AO20" s="67" t="s">
        <v>473</v>
      </c>
      <c r="AP20" s="78" t="s">
        <v>1039</v>
      </c>
      <c r="AQ20" s="893">
        <v>2</v>
      </c>
      <c r="AR20" s="745" t="s">
        <v>945</v>
      </c>
      <c r="AS20" s="68" t="s">
        <v>946</v>
      </c>
      <c r="AT20" s="3">
        <v>1</v>
      </c>
      <c r="AU20" s="3" t="s">
        <v>993</v>
      </c>
      <c r="AV20" s="3"/>
      <c r="AW20" s="3"/>
      <c r="AX20" s="3"/>
      <c r="AY20" s="145"/>
      <c r="AZ20" s="69" t="s">
        <v>949</v>
      </c>
      <c r="BA20" s="69" t="s">
        <v>949</v>
      </c>
      <c r="BB20" s="69" t="s">
        <v>949</v>
      </c>
      <c r="BC20" s="69" t="s">
        <v>949</v>
      </c>
      <c r="BD20" s="69" t="s">
        <v>949</v>
      </c>
      <c r="BE20" s="69" t="s">
        <v>949</v>
      </c>
      <c r="BF20" s="69" t="s">
        <v>949</v>
      </c>
      <c r="BG20" s="69" t="s">
        <v>949</v>
      </c>
      <c r="BH20" s="69" t="s">
        <v>949</v>
      </c>
      <c r="BI20" s="69" t="s">
        <v>949</v>
      </c>
      <c r="BJ20" s="69" t="s">
        <v>986</v>
      </c>
      <c r="BK20" s="69" t="s">
        <v>949</v>
      </c>
      <c r="BL20" s="69" t="s">
        <v>949</v>
      </c>
      <c r="BM20" s="69">
        <v>0</v>
      </c>
      <c r="BN20" s="69">
        <v>0</v>
      </c>
      <c r="BO20" s="69">
        <v>0</v>
      </c>
      <c r="BP20" s="69">
        <v>0</v>
      </c>
      <c r="BQ20" s="69">
        <v>0</v>
      </c>
      <c r="BR20" s="69">
        <v>0</v>
      </c>
      <c r="BS20" s="69">
        <v>0</v>
      </c>
      <c r="BT20" s="69">
        <v>0</v>
      </c>
      <c r="BU20" s="73"/>
      <c r="BV20" s="72"/>
      <c r="BW20" s="72"/>
      <c r="BX20" s="72"/>
      <c r="BY20" s="16"/>
      <c r="BZ20" s="9" t="s">
        <v>1025</v>
      </c>
      <c r="CA20" s="16"/>
      <c r="CB20" s="16"/>
      <c r="CC20" s="16"/>
      <c r="CD20" s="16"/>
    </row>
    <row r="21" spans="1:82" customFormat="1">
      <c r="A21" s="16"/>
      <c r="B21" s="3">
        <v>14</v>
      </c>
      <c r="C21" s="3" t="s">
        <v>936</v>
      </c>
      <c r="D21" s="91"/>
      <c r="E21" s="96"/>
      <c r="F21" s="91" t="s">
        <v>1040</v>
      </c>
      <c r="G21" s="96"/>
      <c r="H21" s="91"/>
      <c r="I21" s="96"/>
      <c r="J21" s="91"/>
      <c r="K21" s="96"/>
      <c r="L21" s="91"/>
      <c r="M21" s="96"/>
      <c r="N21" s="32" t="s">
        <v>1040</v>
      </c>
      <c r="O21" s="211" t="s">
        <v>1040</v>
      </c>
      <c r="P21" s="71" t="s">
        <v>1037</v>
      </c>
      <c r="Q21" s="71"/>
      <c r="R21" s="848"/>
      <c r="S21" s="3" t="s">
        <v>941</v>
      </c>
      <c r="T21" s="3" t="s">
        <v>941</v>
      </c>
      <c r="U21" s="3" t="s">
        <v>941</v>
      </c>
      <c r="V21" s="3" t="s">
        <v>941</v>
      </c>
      <c r="W21" s="3" t="s">
        <v>941</v>
      </c>
      <c r="X21" s="3" t="s">
        <v>941</v>
      </c>
      <c r="Y21" s="3" t="s">
        <v>941</v>
      </c>
      <c r="Z21" s="3" t="s">
        <v>941</v>
      </c>
      <c r="AA21" s="3" t="s">
        <v>941</v>
      </c>
      <c r="AB21" s="3" t="s">
        <v>941</v>
      </c>
      <c r="AC21" s="21" t="s">
        <v>941</v>
      </c>
      <c r="AD21" s="21" t="s">
        <v>941</v>
      </c>
      <c r="AE21" s="21" t="s">
        <v>941</v>
      </c>
      <c r="AF21" s="3" t="s">
        <v>941</v>
      </c>
      <c r="AG21" s="3" t="s">
        <v>941</v>
      </c>
      <c r="AH21" s="3"/>
      <c r="AI21" s="21" t="s">
        <v>941</v>
      </c>
      <c r="AJ21" s="21" t="s">
        <v>941</v>
      </c>
      <c r="AK21" s="21" t="s">
        <v>941</v>
      </c>
      <c r="AL21" s="75"/>
      <c r="AM21" s="74" t="s">
        <v>1040</v>
      </c>
      <c r="AN21" s="70" t="s">
        <v>1041</v>
      </c>
      <c r="AO21" s="67" t="s">
        <v>473</v>
      </c>
      <c r="AP21" s="78" t="s">
        <v>1042</v>
      </c>
      <c r="AQ21" s="893">
        <v>1</v>
      </c>
      <c r="AR21" s="745" t="s">
        <v>945</v>
      </c>
      <c r="AS21" s="68" t="s">
        <v>946</v>
      </c>
      <c r="AT21" s="3">
        <v>1</v>
      </c>
      <c r="AU21" s="3" t="s">
        <v>993</v>
      </c>
      <c r="AV21" s="3"/>
      <c r="AW21" s="3"/>
      <c r="AX21" s="3"/>
      <c r="AY21" s="145"/>
      <c r="AZ21" s="69" t="s">
        <v>949</v>
      </c>
      <c r="BA21" s="69" t="s">
        <v>949</v>
      </c>
      <c r="BB21" s="69" t="s">
        <v>949</v>
      </c>
      <c r="BC21" s="69" t="s">
        <v>949</v>
      </c>
      <c r="BD21" s="69" t="s">
        <v>949</v>
      </c>
      <c r="BE21" s="69" t="s">
        <v>949</v>
      </c>
      <c r="BF21" s="69" t="s">
        <v>949</v>
      </c>
      <c r="BG21" s="69" t="s">
        <v>949</v>
      </c>
      <c r="BH21" s="69" t="s">
        <v>949</v>
      </c>
      <c r="BI21" s="69" t="s">
        <v>949</v>
      </c>
      <c r="BJ21" s="69" t="s">
        <v>986</v>
      </c>
      <c r="BK21" s="69" t="s">
        <v>949</v>
      </c>
      <c r="BL21" s="69" t="s">
        <v>949</v>
      </c>
      <c r="BM21" s="69">
        <v>0</v>
      </c>
      <c r="BN21" s="69">
        <v>0</v>
      </c>
      <c r="BO21" s="69">
        <v>0</v>
      </c>
      <c r="BP21" s="69">
        <v>0</v>
      </c>
      <c r="BQ21" s="69">
        <v>0</v>
      </c>
      <c r="BR21" s="69">
        <v>0</v>
      </c>
      <c r="BS21" s="69">
        <v>0</v>
      </c>
      <c r="BT21" s="69">
        <v>0</v>
      </c>
      <c r="BU21" s="73"/>
      <c r="BV21" s="72"/>
      <c r="BW21" s="72"/>
      <c r="BX21" s="72"/>
      <c r="BY21" s="16"/>
      <c r="BZ21" s="9" t="s">
        <v>1025</v>
      </c>
      <c r="CA21" s="16"/>
      <c r="CB21" s="16"/>
      <c r="CC21" s="16"/>
      <c r="CD21" s="16"/>
    </row>
    <row r="22" spans="1:82" customFormat="1">
      <c r="A22" s="16" t="s">
        <v>1043</v>
      </c>
      <c r="B22" s="3">
        <v>15</v>
      </c>
      <c r="C22" s="3" t="s">
        <v>936</v>
      </c>
      <c r="D22" s="91"/>
      <c r="E22" s="96"/>
      <c r="F22" s="91" t="s">
        <v>1044</v>
      </c>
      <c r="G22" s="96"/>
      <c r="H22" s="91"/>
      <c r="I22" s="96"/>
      <c r="J22" s="91"/>
      <c r="K22" s="96"/>
      <c r="L22" s="91"/>
      <c r="M22" s="96"/>
      <c r="N22" s="32" t="s">
        <v>1044</v>
      </c>
      <c r="O22" s="211" t="s">
        <v>1044</v>
      </c>
      <c r="P22" s="71" t="s">
        <v>1037</v>
      </c>
      <c r="Q22" s="71"/>
      <c r="R22" s="848" t="s">
        <v>989</v>
      </c>
      <c r="S22" s="3" t="s">
        <v>941</v>
      </c>
      <c r="T22" s="3" t="s">
        <v>941</v>
      </c>
      <c r="U22" s="3" t="s">
        <v>941</v>
      </c>
      <c r="V22" s="3" t="s">
        <v>941</v>
      </c>
      <c r="W22" s="3" t="s">
        <v>941</v>
      </c>
      <c r="X22" s="3" t="s">
        <v>941</v>
      </c>
      <c r="Y22" s="3" t="s">
        <v>941</v>
      </c>
      <c r="Z22" s="3" t="s">
        <v>941</v>
      </c>
      <c r="AA22" s="3" t="s">
        <v>941</v>
      </c>
      <c r="AB22" s="3" t="s">
        <v>941</v>
      </c>
      <c r="AC22" s="21" t="s">
        <v>941</v>
      </c>
      <c r="AD22" s="21" t="s">
        <v>941</v>
      </c>
      <c r="AE22" s="21" t="s">
        <v>941</v>
      </c>
      <c r="AF22" s="3" t="s">
        <v>941</v>
      </c>
      <c r="AG22" s="3" t="s">
        <v>941</v>
      </c>
      <c r="AH22" s="3"/>
      <c r="AI22" s="21" t="s">
        <v>941</v>
      </c>
      <c r="AJ22" s="21" t="s">
        <v>941</v>
      </c>
      <c r="AK22" s="21" t="s">
        <v>941</v>
      </c>
      <c r="AL22" s="75"/>
      <c r="AM22" s="74" t="s">
        <v>1045</v>
      </c>
      <c r="AN22" s="70" t="s">
        <v>1046</v>
      </c>
      <c r="AO22" s="67" t="s">
        <v>473</v>
      </c>
      <c r="AP22" s="78" t="s">
        <v>1047</v>
      </c>
      <c r="AQ22" s="893">
        <v>1</v>
      </c>
      <c r="AR22" s="745" t="s">
        <v>945</v>
      </c>
      <c r="AS22" s="68" t="s">
        <v>946</v>
      </c>
      <c r="AT22" s="3">
        <v>1</v>
      </c>
      <c r="AU22" s="3" t="s">
        <v>1048</v>
      </c>
      <c r="AV22" s="3" t="s">
        <v>948</v>
      </c>
      <c r="AW22" s="3"/>
      <c r="AX22" s="3"/>
      <c r="AY22" s="145"/>
      <c r="AZ22" s="69">
        <v>133.19999999999999</v>
      </c>
      <c r="BA22" s="69" t="s">
        <v>1049</v>
      </c>
      <c r="BB22" s="69">
        <v>1.1000000000000001</v>
      </c>
      <c r="BC22" s="69" t="s">
        <v>949</v>
      </c>
      <c r="BD22" s="69" t="s">
        <v>1050</v>
      </c>
      <c r="BE22" s="69" t="s">
        <v>949</v>
      </c>
      <c r="BF22" s="69" t="s">
        <v>1051</v>
      </c>
      <c r="BG22" s="69" t="s">
        <v>949</v>
      </c>
      <c r="BH22" s="69" t="s">
        <v>949</v>
      </c>
      <c r="BI22" s="69" t="s">
        <v>949</v>
      </c>
      <c r="BJ22" s="69" t="s">
        <v>1052</v>
      </c>
      <c r="BK22" s="69" t="s">
        <v>949</v>
      </c>
      <c r="BL22" s="69" t="s">
        <v>949</v>
      </c>
      <c r="BM22" s="69">
        <v>0</v>
      </c>
      <c r="BN22" s="69">
        <v>0</v>
      </c>
      <c r="BO22" s="69">
        <v>0</v>
      </c>
      <c r="BP22" s="69">
        <v>0</v>
      </c>
      <c r="BQ22" s="69">
        <v>0</v>
      </c>
      <c r="BR22" s="69">
        <v>0</v>
      </c>
      <c r="BS22" s="69">
        <v>0</v>
      </c>
      <c r="BT22" s="69">
        <v>0</v>
      </c>
      <c r="BU22" s="73"/>
      <c r="BV22" s="72"/>
      <c r="BW22" s="72"/>
      <c r="BX22" s="72"/>
      <c r="BY22" s="16"/>
      <c r="BZ22" s="9" t="s">
        <v>1025</v>
      </c>
      <c r="CA22" s="16"/>
      <c r="CB22" s="16"/>
      <c r="CC22" s="16"/>
      <c r="CD22" s="16"/>
    </row>
    <row r="23" spans="1:82" customFormat="1">
      <c r="A23" s="16"/>
      <c r="B23" s="3">
        <v>16</v>
      </c>
      <c r="C23" s="3" t="s">
        <v>936</v>
      </c>
      <c r="D23" s="91"/>
      <c r="E23" s="96"/>
      <c r="F23" s="91" t="s">
        <v>1053</v>
      </c>
      <c r="G23" s="96"/>
      <c r="H23" s="91"/>
      <c r="I23" s="96"/>
      <c r="J23" s="91"/>
      <c r="K23" s="96"/>
      <c r="L23" s="91"/>
      <c r="M23" s="96"/>
      <c r="N23" s="32" t="s">
        <v>1053</v>
      </c>
      <c r="O23" s="211" t="s">
        <v>1053</v>
      </c>
      <c r="P23" s="71" t="s">
        <v>1037</v>
      </c>
      <c r="Q23" s="71"/>
      <c r="R23" s="848" t="s">
        <v>989</v>
      </c>
      <c r="S23" s="3" t="s">
        <v>941</v>
      </c>
      <c r="T23" s="3" t="s">
        <v>941</v>
      </c>
      <c r="U23" s="3" t="s">
        <v>941</v>
      </c>
      <c r="V23" s="3" t="s">
        <v>941</v>
      </c>
      <c r="W23" s="3" t="s">
        <v>941</v>
      </c>
      <c r="X23" s="3" t="s">
        <v>941</v>
      </c>
      <c r="Y23" s="3" t="s">
        <v>941</v>
      </c>
      <c r="Z23" s="3" t="s">
        <v>941</v>
      </c>
      <c r="AA23" s="3" t="s">
        <v>941</v>
      </c>
      <c r="AB23" s="3" t="s">
        <v>941</v>
      </c>
      <c r="AC23" s="21" t="s">
        <v>941</v>
      </c>
      <c r="AD23" s="21" t="s">
        <v>941</v>
      </c>
      <c r="AE23" s="21" t="s">
        <v>941</v>
      </c>
      <c r="AF23" s="3" t="s">
        <v>941</v>
      </c>
      <c r="AG23" s="3" t="s">
        <v>941</v>
      </c>
      <c r="AH23" s="3"/>
      <c r="AI23" s="21" t="s">
        <v>941</v>
      </c>
      <c r="AJ23" s="21" t="s">
        <v>941</v>
      </c>
      <c r="AK23" s="21" t="s">
        <v>941</v>
      </c>
      <c r="AL23" s="75"/>
      <c r="AM23" s="74" t="s">
        <v>1054</v>
      </c>
      <c r="AN23" s="70" t="s">
        <v>1055</v>
      </c>
      <c r="AO23" s="67" t="s">
        <v>473</v>
      </c>
      <c r="AP23" s="78" t="s">
        <v>1056</v>
      </c>
      <c r="AQ23" s="893">
        <v>1</v>
      </c>
      <c r="AR23" s="745" t="s">
        <v>945</v>
      </c>
      <c r="AS23" s="68" t="s">
        <v>946</v>
      </c>
      <c r="AT23" s="3">
        <v>1</v>
      </c>
      <c r="AU23" s="3" t="s">
        <v>1048</v>
      </c>
      <c r="AV23" s="3" t="s">
        <v>948</v>
      </c>
      <c r="AW23" s="3"/>
      <c r="AX23" s="3"/>
      <c r="AY23" s="145"/>
      <c r="AZ23" s="69">
        <v>121.56</v>
      </c>
      <c r="BA23" s="69" t="s">
        <v>1049</v>
      </c>
      <c r="BB23" s="69">
        <v>1.1000000000000001</v>
      </c>
      <c r="BC23" s="69" t="s">
        <v>949</v>
      </c>
      <c r="BD23" s="69" t="s">
        <v>1057</v>
      </c>
      <c r="BE23" s="69" t="s">
        <v>949</v>
      </c>
      <c r="BF23" s="69" t="s">
        <v>1051</v>
      </c>
      <c r="BG23" s="69" t="s">
        <v>949</v>
      </c>
      <c r="BH23" s="69" t="s">
        <v>949</v>
      </c>
      <c r="BI23" s="69" t="s">
        <v>949</v>
      </c>
      <c r="BJ23" s="69" t="s">
        <v>1052</v>
      </c>
      <c r="BK23" s="69" t="s">
        <v>949</v>
      </c>
      <c r="BL23" s="69" t="s">
        <v>949</v>
      </c>
      <c r="BM23" s="69">
        <v>0</v>
      </c>
      <c r="BN23" s="69">
        <v>0</v>
      </c>
      <c r="BO23" s="69">
        <v>0</v>
      </c>
      <c r="BP23" s="69">
        <v>0</v>
      </c>
      <c r="BQ23" s="69">
        <v>0</v>
      </c>
      <c r="BR23" s="69">
        <v>0</v>
      </c>
      <c r="BS23" s="69">
        <v>0</v>
      </c>
      <c r="BT23" s="69">
        <v>0</v>
      </c>
      <c r="BU23" s="73"/>
      <c r="BV23" s="72"/>
      <c r="BW23" s="72"/>
      <c r="BX23" s="72"/>
      <c r="BY23" s="16"/>
      <c r="BZ23" s="9" t="s">
        <v>1025</v>
      </c>
      <c r="CA23" s="16"/>
      <c r="CB23" s="16"/>
      <c r="CC23" s="16"/>
      <c r="CD23" s="16"/>
    </row>
    <row r="24" spans="1:82" customFormat="1">
      <c r="A24" s="16"/>
      <c r="B24" s="3">
        <v>17</v>
      </c>
      <c r="C24" s="3" t="s">
        <v>936</v>
      </c>
      <c r="D24" s="91"/>
      <c r="E24" s="96"/>
      <c r="F24" s="91" t="s">
        <v>1058</v>
      </c>
      <c r="G24" s="96"/>
      <c r="H24" s="91"/>
      <c r="I24" s="96"/>
      <c r="J24" s="91"/>
      <c r="K24" s="96"/>
      <c r="L24" s="91"/>
      <c r="M24" s="96"/>
      <c r="N24" s="32" t="s">
        <v>1058</v>
      </c>
      <c r="O24" s="211" t="s">
        <v>1058</v>
      </c>
      <c r="P24" s="71" t="s">
        <v>1037</v>
      </c>
      <c r="Q24" s="71"/>
      <c r="R24" s="848" t="s">
        <v>1059</v>
      </c>
      <c r="S24" s="3" t="s">
        <v>941</v>
      </c>
      <c r="T24" s="3" t="s">
        <v>941</v>
      </c>
      <c r="U24" s="3" t="s">
        <v>941</v>
      </c>
      <c r="V24" s="3" t="s">
        <v>941</v>
      </c>
      <c r="W24" s="3" t="s">
        <v>941</v>
      </c>
      <c r="X24" s="3" t="s">
        <v>941</v>
      </c>
      <c r="Y24" s="3" t="s">
        <v>941</v>
      </c>
      <c r="Z24" s="3" t="s">
        <v>941</v>
      </c>
      <c r="AA24" s="3" t="s">
        <v>941</v>
      </c>
      <c r="AB24" s="3" t="s">
        <v>941</v>
      </c>
      <c r="AC24" s="21" t="s">
        <v>941</v>
      </c>
      <c r="AD24" s="21" t="s">
        <v>941</v>
      </c>
      <c r="AE24" s="21" t="s">
        <v>941</v>
      </c>
      <c r="AF24" s="3" t="s">
        <v>941</v>
      </c>
      <c r="AG24" s="3" t="s">
        <v>941</v>
      </c>
      <c r="AH24" s="3"/>
      <c r="AI24" s="21" t="s">
        <v>941</v>
      </c>
      <c r="AJ24" s="21" t="s">
        <v>941</v>
      </c>
      <c r="AK24" s="21" t="s">
        <v>941</v>
      </c>
      <c r="AL24" s="75"/>
      <c r="AM24" s="74" t="s">
        <v>1060</v>
      </c>
      <c r="AN24" s="70" t="s">
        <v>1061</v>
      </c>
      <c r="AO24" s="67" t="s">
        <v>473</v>
      </c>
      <c r="AP24" s="78" t="s">
        <v>1062</v>
      </c>
      <c r="AQ24" s="893">
        <v>1</v>
      </c>
      <c r="AR24" s="745" t="s">
        <v>945</v>
      </c>
      <c r="AS24" s="68" t="s">
        <v>946</v>
      </c>
      <c r="AT24" s="3">
        <v>1</v>
      </c>
      <c r="AU24" s="3" t="s">
        <v>1048</v>
      </c>
      <c r="AV24" s="3" t="s">
        <v>948</v>
      </c>
      <c r="AW24" s="3"/>
      <c r="AX24" s="3"/>
      <c r="AY24" s="145"/>
      <c r="AZ24" s="69">
        <v>142.02099999999999</v>
      </c>
      <c r="BA24" s="69" t="s">
        <v>1049</v>
      </c>
      <c r="BB24" s="69">
        <v>1.2</v>
      </c>
      <c r="BC24" s="69" t="s">
        <v>949</v>
      </c>
      <c r="BD24" s="69" t="s">
        <v>1063</v>
      </c>
      <c r="BE24" s="69" t="s">
        <v>949</v>
      </c>
      <c r="BF24" s="69" t="s">
        <v>1051</v>
      </c>
      <c r="BG24" s="69" t="s">
        <v>949</v>
      </c>
      <c r="BH24" s="69" t="s">
        <v>949</v>
      </c>
      <c r="BI24" s="69" t="s">
        <v>949</v>
      </c>
      <c r="BJ24" s="69" t="s">
        <v>1052</v>
      </c>
      <c r="BK24" s="69" t="s">
        <v>949</v>
      </c>
      <c r="BL24" s="69" t="s">
        <v>949</v>
      </c>
      <c r="BM24" s="69">
        <v>0</v>
      </c>
      <c r="BN24" s="69">
        <v>0</v>
      </c>
      <c r="BO24" s="69">
        <v>0</v>
      </c>
      <c r="BP24" s="69">
        <v>0</v>
      </c>
      <c r="BQ24" s="69">
        <v>0</v>
      </c>
      <c r="BR24" s="69">
        <v>0</v>
      </c>
      <c r="BS24" s="69">
        <v>0</v>
      </c>
      <c r="BT24" s="69">
        <v>0</v>
      </c>
      <c r="BU24" s="73"/>
      <c r="BV24" s="72"/>
      <c r="BW24" s="72"/>
      <c r="BX24" s="72"/>
      <c r="BY24" s="16"/>
      <c r="BZ24" s="9" t="s">
        <v>1025</v>
      </c>
      <c r="CA24" s="16"/>
      <c r="CB24" s="16"/>
      <c r="CC24" s="16"/>
      <c r="CD24" s="16"/>
    </row>
    <row r="25" spans="1:82" customFormat="1">
      <c r="A25" s="16"/>
      <c r="B25" s="3">
        <v>18</v>
      </c>
      <c r="C25" s="3" t="s">
        <v>936</v>
      </c>
      <c r="D25" s="91"/>
      <c r="E25" s="96"/>
      <c r="F25" s="91" t="s">
        <v>1064</v>
      </c>
      <c r="G25" s="96"/>
      <c r="H25" s="91"/>
      <c r="I25" s="96"/>
      <c r="J25" s="91"/>
      <c r="K25" s="96"/>
      <c r="L25" s="91"/>
      <c r="M25" s="96"/>
      <c r="N25" s="32" t="s">
        <v>1064</v>
      </c>
      <c r="O25" s="211" t="s">
        <v>1065</v>
      </c>
      <c r="P25" s="71" t="s">
        <v>1003</v>
      </c>
      <c r="Q25" s="71"/>
      <c r="R25" s="848" t="s">
        <v>979</v>
      </c>
      <c r="S25" s="3" t="s">
        <v>941</v>
      </c>
      <c r="T25" s="3" t="s">
        <v>941</v>
      </c>
      <c r="U25" s="3" t="s">
        <v>941</v>
      </c>
      <c r="V25" s="3" t="s">
        <v>941</v>
      </c>
      <c r="W25" s="3" t="s">
        <v>941</v>
      </c>
      <c r="X25" s="3" t="s">
        <v>941</v>
      </c>
      <c r="Y25" s="3" t="s">
        <v>941</v>
      </c>
      <c r="Z25" s="3" t="s">
        <v>941</v>
      </c>
      <c r="AA25" s="3" t="s">
        <v>941</v>
      </c>
      <c r="AB25" s="3" t="s">
        <v>941</v>
      </c>
      <c r="AC25" s="21" t="s">
        <v>941</v>
      </c>
      <c r="AD25" s="21" t="s">
        <v>941</v>
      </c>
      <c r="AE25" s="21" t="s">
        <v>941</v>
      </c>
      <c r="AF25" s="3" t="s">
        <v>941</v>
      </c>
      <c r="AG25" s="3" t="s">
        <v>941</v>
      </c>
      <c r="AH25" s="3"/>
      <c r="AI25" s="21" t="s">
        <v>941</v>
      </c>
      <c r="AJ25" s="21" t="s">
        <v>941</v>
      </c>
      <c r="AK25" s="21" t="s">
        <v>941</v>
      </c>
      <c r="AL25" s="75"/>
      <c r="AM25" s="74"/>
      <c r="AN25" s="70" t="s">
        <v>1066</v>
      </c>
      <c r="AO25" s="67" t="s">
        <v>473</v>
      </c>
      <c r="AP25" s="78" t="s">
        <v>1067</v>
      </c>
      <c r="AQ25" s="893">
        <v>1</v>
      </c>
      <c r="AR25" s="745" t="s">
        <v>945</v>
      </c>
      <c r="AS25" s="68" t="s">
        <v>946</v>
      </c>
      <c r="AT25" s="3">
        <v>1</v>
      </c>
      <c r="AU25" s="3" t="s">
        <v>1048</v>
      </c>
      <c r="AV25" s="3" t="s">
        <v>948</v>
      </c>
      <c r="AW25" s="3"/>
      <c r="AX25" s="3"/>
      <c r="AY25" s="145"/>
      <c r="AZ25" s="69">
        <v>20.440000000000001</v>
      </c>
      <c r="BA25" s="69" t="s">
        <v>1049</v>
      </c>
      <c r="BB25" s="69">
        <v>7.85</v>
      </c>
      <c r="BC25" s="69" t="s">
        <v>949</v>
      </c>
      <c r="BD25" s="69">
        <v>64.599999999999994</v>
      </c>
      <c r="BE25" s="69" t="s">
        <v>949</v>
      </c>
      <c r="BF25" s="69" t="s">
        <v>1051</v>
      </c>
      <c r="BG25" s="69" t="s">
        <v>949</v>
      </c>
      <c r="BH25" s="69" t="s">
        <v>949</v>
      </c>
      <c r="BI25" s="69" t="s">
        <v>949</v>
      </c>
      <c r="BJ25" s="69" t="s">
        <v>1052</v>
      </c>
      <c r="BK25" s="69" t="s">
        <v>1068</v>
      </c>
      <c r="BL25" s="69" t="s">
        <v>949</v>
      </c>
      <c r="BM25" s="69">
        <v>0</v>
      </c>
      <c r="BN25" s="69">
        <v>0</v>
      </c>
      <c r="BO25" s="69">
        <v>0</v>
      </c>
      <c r="BP25" s="69">
        <v>0</v>
      </c>
      <c r="BQ25" s="69">
        <v>0</v>
      </c>
      <c r="BR25" s="69">
        <v>0</v>
      </c>
      <c r="BS25" s="69">
        <v>0</v>
      </c>
      <c r="BT25" s="69">
        <v>0</v>
      </c>
      <c r="BU25" s="73"/>
      <c r="BV25" s="72"/>
      <c r="BW25" s="72">
        <v>210</v>
      </c>
      <c r="BX25" s="72">
        <v>204.75</v>
      </c>
      <c r="BY25" s="16"/>
      <c r="BZ25" s="9" t="s">
        <v>1025</v>
      </c>
      <c r="CA25" s="16"/>
      <c r="CB25" s="16"/>
      <c r="CC25" s="16"/>
      <c r="CD25" s="16"/>
    </row>
    <row r="26" spans="1:82" customFormat="1">
      <c r="A26" s="16"/>
      <c r="B26" s="3">
        <v>19</v>
      </c>
      <c r="C26" s="3" t="s">
        <v>936</v>
      </c>
      <c r="D26" s="91"/>
      <c r="E26" s="96"/>
      <c r="F26" s="91" t="s">
        <v>1069</v>
      </c>
      <c r="G26" s="96"/>
      <c r="H26" s="91"/>
      <c r="I26" s="96"/>
      <c r="J26" s="91"/>
      <c r="K26" s="96"/>
      <c r="L26" s="91"/>
      <c r="M26" s="96"/>
      <c r="N26" s="32" t="s">
        <v>1069</v>
      </c>
      <c r="O26" s="211" t="s">
        <v>1069</v>
      </c>
      <c r="P26" s="71" t="s">
        <v>1037</v>
      </c>
      <c r="Q26" s="71"/>
      <c r="R26" s="848"/>
      <c r="S26" s="3" t="s">
        <v>941</v>
      </c>
      <c r="T26" s="3" t="s">
        <v>941</v>
      </c>
      <c r="U26" s="3" t="s">
        <v>941</v>
      </c>
      <c r="V26" s="3" t="s">
        <v>941</v>
      </c>
      <c r="W26" s="3" t="s">
        <v>941</v>
      </c>
      <c r="X26" s="3" t="s">
        <v>941</v>
      </c>
      <c r="Y26" s="3" t="s">
        <v>941</v>
      </c>
      <c r="Z26" s="3" t="s">
        <v>941</v>
      </c>
      <c r="AA26" s="3" t="s">
        <v>941</v>
      </c>
      <c r="AB26" s="3" t="s">
        <v>941</v>
      </c>
      <c r="AC26" s="21" t="s">
        <v>941</v>
      </c>
      <c r="AD26" s="21" t="s">
        <v>941</v>
      </c>
      <c r="AE26" s="21" t="s">
        <v>941</v>
      </c>
      <c r="AF26" s="3" t="s">
        <v>941</v>
      </c>
      <c r="AG26" s="3" t="s">
        <v>941</v>
      </c>
      <c r="AH26" s="3"/>
      <c r="AI26" s="21" t="s">
        <v>941</v>
      </c>
      <c r="AJ26" s="21" t="s">
        <v>941</v>
      </c>
      <c r="AK26" s="21" t="s">
        <v>941</v>
      </c>
      <c r="AL26" s="75"/>
      <c r="AM26" s="74"/>
      <c r="AN26" s="70" t="s">
        <v>1070</v>
      </c>
      <c r="AO26" s="67" t="s">
        <v>473</v>
      </c>
      <c r="AP26" s="78" t="s">
        <v>1071</v>
      </c>
      <c r="AQ26" s="893">
        <v>1</v>
      </c>
      <c r="AR26" s="745" t="s">
        <v>945</v>
      </c>
      <c r="AS26" s="68" t="s">
        <v>946</v>
      </c>
      <c r="AT26" s="3">
        <v>1</v>
      </c>
      <c r="AU26" s="3" t="s">
        <v>1048</v>
      </c>
      <c r="AV26" s="3" t="s">
        <v>948</v>
      </c>
      <c r="AW26" s="3"/>
      <c r="AX26" s="3"/>
      <c r="AY26" s="145"/>
      <c r="AZ26" s="69">
        <v>31.54</v>
      </c>
      <c r="BA26" s="69" t="s">
        <v>1049</v>
      </c>
      <c r="BB26" s="69">
        <v>0.3</v>
      </c>
      <c r="BC26" s="69" t="s">
        <v>949</v>
      </c>
      <c r="BD26" s="69">
        <v>125.2</v>
      </c>
      <c r="BE26" s="69" t="s">
        <v>949</v>
      </c>
      <c r="BF26" s="69" t="s">
        <v>1051</v>
      </c>
      <c r="BG26" s="69" t="s">
        <v>949</v>
      </c>
      <c r="BH26" s="69" t="s">
        <v>949</v>
      </c>
      <c r="BI26" s="69" t="s">
        <v>949</v>
      </c>
      <c r="BJ26" s="69" t="s">
        <v>1052</v>
      </c>
      <c r="BK26" s="69" t="s">
        <v>949</v>
      </c>
      <c r="BL26" s="69" t="s">
        <v>949</v>
      </c>
      <c r="BM26" s="69">
        <v>0</v>
      </c>
      <c r="BN26" s="69">
        <v>0</v>
      </c>
      <c r="BO26" s="69">
        <v>0</v>
      </c>
      <c r="BP26" s="69">
        <v>0</v>
      </c>
      <c r="BQ26" s="69">
        <v>0</v>
      </c>
      <c r="BR26" s="69">
        <v>0</v>
      </c>
      <c r="BS26" s="69">
        <v>0</v>
      </c>
      <c r="BT26" s="69">
        <v>0</v>
      </c>
      <c r="BU26" s="73"/>
      <c r="BV26" s="72"/>
      <c r="BW26" s="72"/>
      <c r="BX26" s="72"/>
      <c r="BY26" s="16"/>
      <c r="BZ26" s="9" t="s">
        <v>1025</v>
      </c>
      <c r="CA26" s="16"/>
      <c r="CB26" s="16"/>
      <c r="CC26" s="16"/>
      <c r="CD26" s="16"/>
    </row>
    <row r="27" spans="1:82" customFormat="1">
      <c r="A27" s="16"/>
      <c r="B27" s="3">
        <v>20</v>
      </c>
      <c r="C27" s="3" t="s">
        <v>936</v>
      </c>
      <c r="D27" s="91"/>
      <c r="E27" s="96"/>
      <c r="F27" s="91" t="s">
        <v>1072</v>
      </c>
      <c r="G27" s="96"/>
      <c r="H27" s="91"/>
      <c r="I27" s="96"/>
      <c r="J27" s="91"/>
      <c r="K27" s="96"/>
      <c r="L27" s="91"/>
      <c r="M27" s="96"/>
      <c r="N27" s="32" t="s">
        <v>1072</v>
      </c>
      <c r="O27" s="211" t="s">
        <v>1072</v>
      </c>
      <c r="P27" s="71" t="s">
        <v>1037</v>
      </c>
      <c r="Q27" s="71"/>
      <c r="R27" s="848" t="s">
        <v>989</v>
      </c>
      <c r="S27" s="3" t="s">
        <v>941</v>
      </c>
      <c r="T27" s="3" t="s">
        <v>941</v>
      </c>
      <c r="U27" s="3" t="s">
        <v>941</v>
      </c>
      <c r="V27" s="3" t="s">
        <v>941</v>
      </c>
      <c r="W27" s="3" t="s">
        <v>941</v>
      </c>
      <c r="X27" s="3" t="s">
        <v>941</v>
      </c>
      <c r="Y27" s="3" t="s">
        <v>941</v>
      </c>
      <c r="Z27" s="3" t="s">
        <v>941</v>
      </c>
      <c r="AA27" s="3" t="s">
        <v>941</v>
      </c>
      <c r="AB27" s="3" t="s">
        <v>941</v>
      </c>
      <c r="AC27" s="21" t="s">
        <v>941</v>
      </c>
      <c r="AD27" s="21" t="s">
        <v>941</v>
      </c>
      <c r="AE27" s="21" t="s">
        <v>941</v>
      </c>
      <c r="AF27" s="3" t="s">
        <v>941</v>
      </c>
      <c r="AG27" s="3" t="s">
        <v>941</v>
      </c>
      <c r="AH27" s="3"/>
      <c r="AI27" s="21" t="s">
        <v>941</v>
      </c>
      <c r="AJ27" s="21" t="s">
        <v>941</v>
      </c>
      <c r="AK27" s="21" t="s">
        <v>941</v>
      </c>
      <c r="AL27" s="75"/>
      <c r="AM27" s="74" t="s">
        <v>1073</v>
      </c>
      <c r="AN27" s="70" t="s">
        <v>1074</v>
      </c>
      <c r="AO27" s="67" t="s">
        <v>473</v>
      </c>
      <c r="AP27" s="78" t="s">
        <v>1075</v>
      </c>
      <c r="AQ27" s="893">
        <v>1</v>
      </c>
      <c r="AR27" s="745" t="s">
        <v>945</v>
      </c>
      <c r="AS27" s="68" t="s">
        <v>946</v>
      </c>
      <c r="AT27" s="3">
        <v>1</v>
      </c>
      <c r="AU27" s="3" t="s">
        <v>1048</v>
      </c>
      <c r="AV27" s="3" t="s">
        <v>948</v>
      </c>
      <c r="AW27" s="3"/>
      <c r="AX27" s="3"/>
      <c r="AY27" s="145"/>
      <c r="AZ27" s="69">
        <v>67.849000000000004</v>
      </c>
      <c r="BA27" s="69" t="s">
        <v>1049</v>
      </c>
      <c r="BB27" s="69">
        <v>0.7</v>
      </c>
      <c r="BC27" s="69" t="s">
        <v>949</v>
      </c>
      <c r="BD27" s="69" t="s">
        <v>1076</v>
      </c>
      <c r="BE27" s="69" t="s">
        <v>949</v>
      </c>
      <c r="BF27" s="69" t="s">
        <v>1051</v>
      </c>
      <c r="BG27" s="69" t="s">
        <v>949</v>
      </c>
      <c r="BH27" s="69" t="s">
        <v>949</v>
      </c>
      <c r="BI27" s="69" t="s">
        <v>949</v>
      </c>
      <c r="BJ27" s="69" t="s">
        <v>1052</v>
      </c>
      <c r="BK27" s="69" t="s">
        <v>949</v>
      </c>
      <c r="BL27" s="69" t="s">
        <v>949</v>
      </c>
      <c r="BM27" s="69">
        <v>0</v>
      </c>
      <c r="BN27" s="69">
        <v>0</v>
      </c>
      <c r="BO27" s="69">
        <v>0</v>
      </c>
      <c r="BP27" s="69">
        <v>0</v>
      </c>
      <c r="BQ27" s="69">
        <v>0</v>
      </c>
      <c r="BR27" s="69">
        <v>0</v>
      </c>
      <c r="BS27" s="69">
        <v>0</v>
      </c>
      <c r="BT27" s="69">
        <v>0</v>
      </c>
      <c r="BU27" s="73"/>
      <c r="BV27" s="72"/>
      <c r="BW27" s="72"/>
      <c r="BX27" s="72"/>
      <c r="BY27" s="16"/>
      <c r="BZ27" s="9" t="s">
        <v>1025</v>
      </c>
      <c r="CA27" s="16"/>
      <c r="CB27" s="16"/>
      <c r="CC27" s="16"/>
      <c r="CD27" s="16"/>
    </row>
    <row r="28" spans="1:82" customFormat="1">
      <c r="A28" s="16"/>
      <c r="B28" s="3">
        <v>21</v>
      </c>
      <c r="C28" s="3" t="s">
        <v>936</v>
      </c>
      <c r="D28" s="91"/>
      <c r="E28" s="96"/>
      <c r="F28" s="91" t="s">
        <v>1077</v>
      </c>
      <c r="G28" s="96"/>
      <c r="H28" s="91"/>
      <c r="I28" s="96"/>
      <c r="J28" s="91"/>
      <c r="K28" s="96"/>
      <c r="L28" s="91"/>
      <c r="M28" s="96"/>
      <c r="N28" s="32" t="s">
        <v>1077</v>
      </c>
      <c r="O28" s="211" t="s">
        <v>1077</v>
      </c>
      <c r="P28" s="71" t="s">
        <v>1037</v>
      </c>
      <c r="Q28" s="71"/>
      <c r="R28" s="848" t="s">
        <v>989</v>
      </c>
      <c r="S28" s="3" t="s">
        <v>941</v>
      </c>
      <c r="T28" s="3" t="s">
        <v>941</v>
      </c>
      <c r="U28" s="3" t="s">
        <v>941</v>
      </c>
      <c r="V28" s="3" t="s">
        <v>941</v>
      </c>
      <c r="W28" s="3" t="s">
        <v>941</v>
      </c>
      <c r="X28" s="3" t="s">
        <v>941</v>
      </c>
      <c r="Y28" s="3" t="s">
        <v>941</v>
      </c>
      <c r="Z28" s="3" t="s">
        <v>941</v>
      </c>
      <c r="AA28" s="3" t="s">
        <v>941</v>
      </c>
      <c r="AB28" s="3" t="s">
        <v>941</v>
      </c>
      <c r="AC28" s="21" t="s">
        <v>941</v>
      </c>
      <c r="AD28" s="21" t="s">
        <v>941</v>
      </c>
      <c r="AE28" s="21" t="s">
        <v>941</v>
      </c>
      <c r="AF28" s="3" t="s">
        <v>941</v>
      </c>
      <c r="AG28" s="3" t="s">
        <v>941</v>
      </c>
      <c r="AH28" s="3"/>
      <c r="AI28" s="21" t="s">
        <v>941</v>
      </c>
      <c r="AJ28" s="21" t="s">
        <v>941</v>
      </c>
      <c r="AK28" s="21" t="s">
        <v>941</v>
      </c>
      <c r="AL28" s="75"/>
      <c r="AM28" s="74" t="s">
        <v>1078</v>
      </c>
      <c r="AN28" s="70" t="s">
        <v>1079</v>
      </c>
      <c r="AO28" s="67" t="s">
        <v>473</v>
      </c>
      <c r="AP28" s="78" t="s">
        <v>1080</v>
      </c>
      <c r="AQ28" s="893">
        <v>1</v>
      </c>
      <c r="AR28" s="745" t="s">
        <v>945</v>
      </c>
      <c r="AS28" s="68" t="s">
        <v>946</v>
      </c>
      <c r="AT28" s="3">
        <v>1</v>
      </c>
      <c r="AU28" s="3" t="s">
        <v>1081</v>
      </c>
      <c r="AV28" s="3"/>
      <c r="AW28" s="3"/>
      <c r="AX28" s="3"/>
      <c r="AY28" s="145"/>
      <c r="AZ28" s="69">
        <v>302.38</v>
      </c>
      <c r="BA28" s="69">
        <v>0.3</v>
      </c>
      <c r="BB28" s="69">
        <v>7.93</v>
      </c>
      <c r="BC28" s="69">
        <v>2</v>
      </c>
      <c r="BD28" s="69" t="s">
        <v>1082</v>
      </c>
      <c r="BE28" s="69" t="s">
        <v>1083</v>
      </c>
      <c r="BF28" s="69" t="s">
        <v>1084</v>
      </c>
      <c r="BG28" s="69" t="s">
        <v>1085</v>
      </c>
      <c r="BH28" s="69" t="s">
        <v>1086</v>
      </c>
      <c r="BI28" s="69" t="s">
        <v>949</v>
      </c>
      <c r="BJ28" s="69" t="s">
        <v>1087</v>
      </c>
      <c r="BK28" s="69" t="s">
        <v>949</v>
      </c>
      <c r="BL28" s="69" t="s">
        <v>949</v>
      </c>
      <c r="BM28" s="69">
        <v>0</v>
      </c>
      <c r="BN28" s="69">
        <v>0</v>
      </c>
      <c r="BO28" s="69" t="s">
        <v>1077</v>
      </c>
      <c r="BP28" s="69" t="s">
        <v>1087</v>
      </c>
      <c r="BQ28" s="69">
        <v>0</v>
      </c>
      <c r="BR28" s="69">
        <v>0</v>
      </c>
      <c r="BS28" s="69">
        <v>0</v>
      </c>
      <c r="BT28" s="69">
        <v>0</v>
      </c>
      <c r="BU28" s="73"/>
      <c r="BV28" s="72">
        <v>4</v>
      </c>
      <c r="BW28" s="72">
        <v>180</v>
      </c>
      <c r="BX28" s="72">
        <v>2</v>
      </c>
      <c r="BY28" s="16"/>
      <c r="BZ28" s="9" t="s">
        <v>1025</v>
      </c>
      <c r="CA28" s="16"/>
      <c r="CB28" s="16"/>
      <c r="CC28" s="16"/>
      <c r="CD28" s="16"/>
    </row>
    <row r="29" spans="1:82" customFormat="1">
      <c r="A29" s="16"/>
      <c r="B29" s="3">
        <v>22</v>
      </c>
      <c r="C29" s="3" t="s">
        <v>936</v>
      </c>
      <c r="D29" s="91"/>
      <c r="E29" s="96"/>
      <c r="F29" s="91" t="s">
        <v>1088</v>
      </c>
      <c r="G29" s="96"/>
      <c r="H29" s="91"/>
      <c r="I29" s="96"/>
      <c r="J29" s="91"/>
      <c r="K29" s="96"/>
      <c r="L29" s="91"/>
      <c r="M29" s="96"/>
      <c r="N29" s="32" t="s">
        <v>1088</v>
      </c>
      <c r="O29" s="211" t="s">
        <v>1088</v>
      </c>
      <c r="P29" s="71" t="s">
        <v>1037</v>
      </c>
      <c r="Q29" s="71"/>
      <c r="R29" s="848" t="s">
        <v>989</v>
      </c>
      <c r="S29" s="3" t="s">
        <v>941</v>
      </c>
      <c r="T29" s="3" t="s">
        <v>941</v>
      </c>
      <c r="U29" s="3" t="s">
        <v>941</v>
      </c>
      <c r="V29" s="3" t="s">
        <v>941</v>
      </c>
      <c r="W29" s="3" t="s">
        <v>941</v>
      </c>
      <c r="X29" s="3" t="s">
        <v>941</v>
      </c>
      <c r="Y29" s="3" t="s">
        <v>941</v>
      </c>
      <c r="Z29" s="3" t="s">
        <v>941</v>
      </c>
      <c r="AA29" s="3" t="s">
        <v>941</v>
      </c>
      <c r="AB29" s="3" t="s">
        <v>941</v>
      </c>
      <c r="AC29" s="21" t="s">
        <v>941</v>
      </c>
      <c r="AD29" s="21" t="s">
        <v>941</v>
      </c>
      <c r="AE29" s="21" t="s">
        <v>941</v>
      </c>
      <c r="AF29" s="3" t="s">
        <v>941</v>
      </c>
      <c r="AG29" s="3" t="s">
        <v>941</v>
      </c>
      <c r="AH29" s="3"/>
      <c r="AI29" s="21" t="s">
        <v>941</v>
      </c>
      <c r="AJ29" s="21" t="s">
        <v>941</v>
      </c>
      <c r="AK29" s="21" t="s">
        <v>941</v>
      </c>
      <c r="AL29" s="75"/>
      <c r="AM29" s="74" t="s">
        <v>1089</v>
      </c>
      <c r="AN29" s="70" t="s">
        <v>1090</v>
      </c>
      <c r="AO29" s="67" t="s">
        <v>473</v>
      </c>
      <c r="AP29" s="78" t="s">
        <v>1091</v>
      </c>
      <c r="AQ29" s="893">
        <v>1</v>
      </c>
      <c r="AR29" s="745" t="s">
        <v>945</v>
      </c>
      <c r="AS29" s="68" t="s">
        <v>946</v>
      </c>
      <c r="AT29" s="3">
        <v>1</v>
      </c>
      <c r="AU29" s="3" t="s">
        <v>1081</v>
      </c>
      <c r="AV29" s="3" t="s">
        <v>948</v>
      </c>
      <c r="AW29" s="3"/>
      <c r="AX29" s="3"/>
      <c r="AY29" s="145"/>
      <c r="AZ29" s="69">
        <v>173.44</v>
      </c>
      <c r="BA29" s="69">
        <v>0.2</v>
      </c>
      <c r="BB29" s="69">
        <v>7.93</v>
      </c>
      <c r="BC29" s="69">
        <v>1.3753792</v>
      </c>
      <c r="BD29" s="69" t="s">
        <v>1092</v>
      </c>
      <c r="BE29" s="69" t="s">
        <v>1083</v>
      </c>
      <c r="BF29" s="69" t="s">
        <v>1084</v>
      </c>
      <c r="BG29" s="69" t="s">
        <v>1085</v>
      </c>
      <c r="BH29" s="69" t="s">
        <v>1086</v>
      </c>
      <c r="BI29" s="69" t="s">
        <v>949</v>
      </c>
      <c r="BJ29" s="69" t="s">
        <v>1087</v>
      </c>
      <c r="BK29" s="69" t="s">
        <v>949</v>
      </c>
      <c r="BL29" s="69" t="s">
        <v>949</v>
      </c>
      <c r="BM29" s="69">
        <v>0</v>
      </c>
      <c r="BN29" s="69">
        <v>0</v>
      </c>
      <c r="BO29" s="69" t="s">
        <v>1088</v>
      </c>
      <c r="BP29" s="69" t="s">
        <v>1087</v>
      </c>
      <c r="BQ29" s="69">
        <v>0</v>
      </c>
      <c r="BR29" s="69">
        <v>0</v>
      </c>
      <c r="BS29" s="69">
        <v>0</v>
      </c>
      <c r="BT29" s="69">
        <v>0</v>
      </c>
      <c r="BU29" s="73"/>
      <c r="BV29" s="72">
        <v>2</v>
      </c>
      <c r="BW29" s="72">
        <v>160</v>
      </c>
      <c r="BX29" s="72">
        <v>2</v>
      </c>
      <c r="BY29" s="16"/>
      <c r="BZ29" s="9" t="s">
        <v>1025</v>
      </c>
      <c r="CA29" s="16"/>
      <c r="CB29" s="16"/>
      <c r="CC29" s="16"/>
      <c r="CD29" s="16"/>
    </row>
    <row r="30" spans="1:82" customFormat="1">
      <c r="A30" s="16"/>
      <c r="B30" s="3">
        <v>23</v>
      </c>
      <c r="C30" s="3" t="s">
        <v>936</v>
      </c>
      <c r="D30" s="91"/>
      <c r="E30" s="96"/>
      <c r="F30" s="91" t="s">
        <v>1093</v>
      </c>
      <c r="G30" s="96"/>
      <c r="H30" s="91"/>
      <c r="I30" s="96"/>
      <c r="J30" s="91"/>
      <c r="K30" s="96"/>
      <c r="L30" s="91"/>
      <c r="M30" s="96"/>
      <c r="N30" s="32" t="s">
        <v>1093</v>
      </c>
      <c r="O30" s="211" t="s">
        <v>1093</v>
      </c>
      <c r="P30" s="71" t="s">
        <v>1037</v>
      </c>
      <c r="Q30" s="71"/>
      <c r="R30" s="848" t="s">
        <v>989</v>
      </c>
      <c r="S30" s="3" t="s">
        <v>941</v>
      </c>
      <c r="T30" s="3" t="s">
        <v>941</v>
      </c>
      <c r="U30" s="3" t="s">
        <v>941</v>
      </c>
      <c r="V30" s="3" t="s">
        <v>941</v>
      </c>
      <c r="W30" s="3" t="s">
        <v>941</v>
      </c>
      <c r="X30" s="3" t="s">
        <v>941</v>
      </c>
      <c r="Y30" s="3" t="s">
        <v>941</v>
      </c>
      <c r="Z30" s="3" t="s">
        <v>941</v>
      </c>
      <c r="AA30" s="3" t="s">
        <v>941</v>
      </c>
      <c r="AB30" s="3" t="s">
        <v>941</v>
      </c>
      <c r="AC30" s="21" t="s">
        <v>941</v>
      </c>
      <c r="AD30" s="21" t="s">
        <v>941</v>
      </c>
      <c r="AE30" s="21" t="s">
        <v>941</v>
      </c>
      <c r="AF30" s="3" t="s">
        <v>941</v>
      </c>
      <c r="AG30" s="3" t="s">
        <v>941</v>
      </c>
      <c r="AH30" s="3"/>
      <c r="AI30" s="21" t="s">
        <v>941</v>
      </c>
      <c r="AJ30" s="21" t="s">
        <v>941</v>
      </c>
      <c r="AK30" s="21" t="s">
        <v>941</v>
      </c>
      <c r="AL30" s="75"/>
      <c r="AM30" s="74"/>
      <c r="AN30" s="70" t="s">
        <v>1094</v>
      </c>
      <c r="AO30" s="67" t="s">
        <v>473</v>
      </c>
      <c r="AP30" s="78" t="s">
        <v>1095</v>
      </c>
      <c r="AQ30" s="893">
        <v>1</v>
      </c>
      <c r="AR30" s="745" t="s">
        <v>945</v>
      </c>
      <c r="AS30" s="68" t="s">
        <v>946</v>
      </c>
      <c r="AT30" s="3">
        <v>1</v>
      </c>
      <c r="AU30" s="3" t="s">
        <v>1081</v>
      </c>
      <c r="AV30" s="3"/>
      <c r="AW30" s="3"/>
      <c r="AX30" s="3"/>
      <c r="AY30" s="145"/>
      <c r="AZ30" s="69">
        <v>117.96</v>
      </c>
      <c r="BA30" s="69">
        <v>0.2</v>
      </c>
      <c r="BB30" s="69">
        <v>7.93</v>
      </c>
      <c r="BC30" s="69">
        <v>0.5</v>
      </c>
      <c r="BD30" s="69" t="s">
        <v>1096</v>
      </c>
      <c r="BE30" s="69" t="s">
        <v>1083</v>
      </c>
      <c r="BF30" s="69" t="s">
        <v>1084</v>
      </c>
      <c r="BG30" s="69" t="s">
        <v>1085</v>
      </c>
      <c r="BH30" s="69" t="s">
        <v>1086</v>
      </c>
      <c r="BI30" s="69">
        <v>0</v>
      </c>
      <c r="BJ30" s="69" t="s">
        <v>1087</v>
      </c>
      <c r="BK30" s="69" t="s">
        <v>949</v>
      </c>
      <c r="BL30" s="69" t="s">
        <v>949</v>
      </c>
      <c r="BM30" s="69">
        <v>0</v>
      </c>
      <c r="BN30" s="69">
        <v>0</v>
      </c>
      <c r="BO30" s="69" t="s">
        <v>1093</v>
      </c>
      <c r="BP30" s="69" t="s">
        <v>1087</v>
      </c>
      <c r="BQ30" s="69">
        <v>0</v>
      </c>
      <c r="BR30" s="69">
        <v>0</v>
      </c>
      <c r="BS30" s="69">
        <v>0</v>
      </c>
      <c r="BT30" s="69">
        <v>0</v>
      </c>
      <c r="BU30" s="73"/>
      <c r="BV30" s="72"/>
      <c r="BW30" s="72"/>
      <c r="BX30" s="72"/>
      <c r="BY30" s="16"/>
      <c r="BZ30" s="9" t="s">
        <v>1025</v>
      </c>
      <c r="CA30" s="16"/>
      <c r="CB30" s="16"/>
      <c r="CC30" s="16"/>
      <c r="CD30" s="16"/>
    </row>
    <row r="31" spans="1:82" customFormat="1">
      <c r="A31" s="16"/>
      <c r="B31" s="3">
        <v>24</v>
      </c>
      <c r="C31" s="3" t="s">
        <v>936</v>
      </c>
      <c r="D31" s="91"/>
      <c r="E31" s="96"/>
      <c r="F31" s="91" t="s">
        <v>1097</v>
      </c>
      <c r="G31" s="96"/>
      <c r="H31" s="91"/>
      <c r="I31" s="96"/>
      <c r="J31" s="91"/>
      <c r="K31" s="96"/>
      <c r="L31" s="91"/>
      <c r="M31" s="96"/>
      <c r="N31" s="32" t="s">
        <v>1097</v>
      </c>
      <c r="O31" s="211" t="s">
        <v>1097</v>
      </c>
      <c r="P31" s="71" t="s">
        <v>1037</v>
      </c>
      <c r="Q31" s="71"/>
      <c r="R31" s="848" t="s">
        <v>989</v>
      </c>
      <c r="S31" s="3" t="s">
        <v>941</v>
      </c>
      <c r="T31" s="3" t="s">
        <v>941</v>
      </c>
      <c r="U31" s="3" t="s">
        <v>941</v>
      </c>
      <c r="V31" s="3" t="s">
        <v>941</v>
      </c>
      <c r="W31" s="3" t="s">
        <v>941</v>
      </c>
      <c r="X31" s="3" t="s">
        <v>941</v>
      </c>
      <c r="Y31" s="3" t="s">
        <v>941</v>
      </c>
      <c r="Z31" s="3" t="s">
        <v>941</v>
      </c>
      <c r="AA31" s="3" t="s">
        <v>941</v>
      </c>
      <c r="AB31" s="3" t="s">
        <v>941</v>
      </c>
      <c r="AC31" s="21" t="s">
        <v>941</v>
      </c>
      <c r="AD31" s="21" t="s">
        <v>941</v>
      </c>
      <c r="AE31" s="21" t="s">
        <v>941</v>
      </c>
      <c r="AF31" s="3" t="s">
        <v>941</v>
      </c>
      <c r="AG31" s="3" t="s">
        <v>941</v>
      </c>
      <c r="AH31" s="3"/>
      <c r="AI31" s="21" t="s">
        <v>941</v>
      </c>
      <c r="AJ31" s="21" t="s">
        <v>941</v>
      </c>
      <c r="AK31" s="21" t="s">
        <v>941</v>
      </c>
      <c r="AL31" s="75"/>
      <c r="AM31" s="74" t="s">
        <v>1097</v>
      </c>
      <c r="AN31" s="70" t="s">
        <v>1098</v>
      </c>
      <c r="AO31" s="67" t="s">
        <v>473</v>
      </c>
      <c r="AP31" s="78" t="s">
        <v>1099</v>
      </c>
      <c r="AQ31" s="893">
        <v>1</v>
      </c>
      <c r="AR31" s="745" t="s">
        <v>945</v>
      </c>
      <c r="AS31" s="68" t="s">
        <v>946</v>
      </c>
      <c r="AT31" s="3">
        <v>1</v>
      </c>
      <c r="AU31" s="3" t="s">
        <v>1048</v>
      </c>
      <c r="AV31" s="3" t="s">
        <v>948</v>
      </c>
      <c r="AW31" s="3"/>
      <c r="AX31" s="3"/>
      <c r="AY31" s="145"/>
      <c r="AZ31" s="69">
        <v>128.08000000000001</v>
      </c>
      <c r="BA31" s="69">
        <v>1</v>
      </c>
      <c r="BB31" s="69">
        <v>7.85</v>
      </c>
      <c r="BC31" s="69">
        <v>1</v>
      </c>
      <c r="BD31" s="69" t="s">
        <v>1100</v>
      </c>
      <c r="BE31" s="69" t="s">
        <v>949</v>
      </c>
      <c r="BF31" s="69" t="s">
        <v>1051</v>
      </c>
      <c r="BG31" s="69" t="s">
        <v>949</v>
      </c>
      <c r="BH31" s="69" t="s">
        <v>949</v>
      </c>
      <c r="BI31" s="69">
        <v>0</v>
      </c>
      <c r="BJ31" s="69" t="s">
        <v>1068</v>
      </c>
      <c r="BK31" s="69" t="s">
        <v>949</v>
      </c>
      <c r="BL31" s="69" t="s">
        <v>949</v>
      </c>
      <c r="BM31" s="69">
        <v>0</v>
      </c>
      <c r="BN31" s="69">
        <v>0</v>
      </c>
      <c r="BO31" s="69">
        <v>0</v>
      </c>
      <c r="BP31" s="69">
        <v>0</v>
      </c>
      <c r="BQ31" s="69">
        <v>0</v>
      </c>
      <c r="BR31" s="69">
        <v>0</v>
      </c>
      <c r="BS31" s="69">
        <v>0</v>
      </c>
      <c r="BT31" s="69">
        <v>0</v>
      </c>
      <c r="BU31" s="73"/>
      <c r="BV31" s="72"/>
      <c r="BW31" s="72"/>
      <c r="BX31" s="72"/>
      <c r="BY31" s="16"/>
      <c r="BZ31" s="9" t="s">
        <v>1025</v>
      </c>
      <c r="CA31" s="16"/>
      <c r="CB31" s="16"/>
      <c r="CC31" s="16"/>
      <c r="CD31" s="16"/>
    </row>
    <row r="32" spans="1:82" customFormat="1">
      <c r="A32" s="16"/>
      <c r="B32" s="3">
        <v>25</v>
      </c>
      <c r="C32" s="3" t="s">
        <v>936</v>
      </c>
      <c r="D32" s="91"/>
      <c r="E32" s="96"/>
      <c r="F32" s="91" t="s">
        <v>1101</v>
      </c>
      <c r="G32" s="96"/>
      <c r="H32" s="91"/>
      <c r="I32" s="96"/>
      <c r="J32" s="91"/>
      <c r="K32" s="96"/>
      <c r="L32" s="91"/>
      <c r="M32" s="96"/>
      <c r="N32" s="32" t="s">
        <v>1101</v>
      </c>
      <c r="O32" s="211" t="s">
        <v>1101</v>
      </c>
      <c r="P32" s="71" t="s">
        <v>1037</v>
      </c>
      <c r="Q32" s="71"/>
      <c r="R32" s="848" t="s">
        <v>989</v>
      </c>
      <c r="S32" s="3" t="s">
        <v>941</v>
      </c>
      <c r="T32" s="3" t="s">
        <v>941</v>
      </c>
      <c r="U32" s="3" t="s">
        <v>941</v>
      </c>
      <c r="V32" s="3" t="s">
        <v>941</v>
      </c>
      <c r="W32" s="3" t="s">
        <v>941</v>
      </c>
      <c r="X32" s="3" t="s">
        <v>941</v>
      </c>
      <c r="Y32" s="3" t="s">
        <v>941</v>
      </c>
      <c r="Z32" s="3" t="s">
        <v>941</v>
      </c>
      <c r="AA32" s="3" t="s">
        <v>941</v>
      </c>
      <c r="AB32" s="3" t="s">
        <v>941</v>
      </c>
      <c r="AC32" s="21" t="s">
        <v>941</v>
      </c>
      <c r="AD32" s="21" t="s">
        <v>941</v>
      </c>
      <c r="AE32" s="21" t="s">
        <v>941</v>
      </c>
      <c r="AF32" s="3" t="s">
        <v>941</v>
      </c>
      <c r="AG32" s="3" t="s">
        <v>941</v>
      </c>
      <c r="AH32" s="3"/>
      <c r="AI32" s="21" t="s">
        <v>941</v>
      </c>
      <c r="AJ32" s="21" t="s">
        <v>941</v>
      </c>
      <c r="AK32" s="21" t="s">
        <v>941</v>
      </c>
      <c r="AL32" s="75"/>
      <c r="AM32" s="74" t="s">
        <v>1101</v>
      </c>
      <c r="AN32" s="70" t="s">
        <v>1102</v>
      </c>
      <c r="AO32" s="67" t="s">
        <v>473</v>
      </c>
      <c r="AP32" s="78" t="s">
        <v>1103</v>
      </c>
      <c r="AQ32" s="893">
        <v>1</v>
      </c>
      <c r="AR32" s="745" t="s">
        <v>945</v>
      </c>
      <c r="AS32" s="68" t="s">
        <v>946</v>
      </c>
      <c r="AT32" s="3">
        <v>1</v>
      </c>
      <c r="AU32" s="3" t="s">
        <v>1048</v>
      </c>
      <c r="AV32" s="3" t="s">
        <v>948</v>
      </c>
      <c r="AW32" s="3"/>
      <c r="AX32" s="3"/>
      <c r="AY32" s="145"/>
      <c r="AZ32" s="69">
        <v>128.08000000000001</v>
      </c>
      <c r="BA32" s="69">
        <v>1</v>
      </c>
      <c r="BB32" s="69">
        <v>7.85</v>
      </c>
      <c r="BC32" s="69">
        <v>1</v>
      </c>
      <c r="BD32" s="69" t="s">
        <v>1104</v>
      </c>
      <c r="BE32" s="69" t="s">
        <v>949</v>
      </c>
      <c r="BF32" s="69" t="s">
        <v>1051</v>
      </c>
      <c r="BG32" s="69" t="s">
        <v>949</v>
      </c>
      <c r="BH32" s="69" t="s">
        <v>949</v>
      </c>
      <c r="BI32" s="69">
        <v>0</v>
      </c>
      <c r="BJ32" s="69" t="s">
        <v>1068</v>
      </c>
      <c r="BK32" s="69" t="s">
        <v>949</v>
      </c>
      <c r="BL32" s="69" t="s">
        <v>949</v>
      </c>
      <c r="BM32" s="69">
        <v>0</v>
      </c>
      <c r="BN32" s="69">
        <v>0</v>
      </c>
      <c r="BO32" s="69">
        <v>0</v>
      </c>
      <c r="BP32" s="69">
        <v>0</v>
      </c>
      <c r="BQ32" s="69">
        <v>0</v>
      </c>
      <c r="BR32" s="69">
        <v>0</v>
      </c>
      <c r="BS32" s="69">
        <v>0</v>
      </c>
      <c r="BT32" s="69">
        <v>0</v>
      </c>
      <c r="BU32" s="73"/>
      <c r="BV32" s="72"/>
      <c r="BW32" s="72"/>
      <c r="BX32" s="72"/>
      <c r="BY32" s="16"/>
      <c r="BZ32" s="9" t="s">
        <v>1025</v>
      </c>
      <c r="CA32" s="16"/>
      <c r="CB32" s="16"/>
      <c r="CC32" s="16"/>
      <c r="CD32" s="16"/>
    </row>
    <row r="33" spans="1:82" customFormat="1">
      <c r="A33" s="16"/>
      <c r="B33" s="3">
        <v>26</v>
      </c>
      <c r="C33" s="3" t="s">
        <v>936</v>
      </c>
      <c r="D33" s="91"/>
      <c r="E33" s="96"/>
      <c r="F33" s="91" t="s">
        <v>1105</v>
      </c>
      <c r="G33" s="96"/>
      <c r="H33" s="91"/>
      <c r="I33" s="96"/>
      <c r="J33" s="91"/>
      <c r="K33" s="96"/>
      <c r="L33" s="91"/>
      <c r="M33" s="96"/>
      <c r="N33" s="32" t="s">
        <v>1105</v>
      </c>
      <c r="O33" s="211" t="s">
        <v>1105</v>
      </c>
      <c r="P33" s="71" t="s">
        <v>1037</v>
      </c>
      <c r="Q33" s="71"/>
      <c r="R33" s="848" t="s">
        <v>1059</v>
      </c>
      <c r="S33" s="3" t="s">
        <v>941</v>
      </c>
      <c r="T33" s="3" t="s">
        <v>941</v>
      </c>
      <c r="U33" s="3" t="s">
        <v>941</v>
      </c>
      <c r="V33" s="3" t="s">
        <v>941</v>
      </c>
      <c r="W33" s="3" t="s">
        <v>941</v>
      </c>
      <c r="X33" s="3" t="s">
        <v>941</v>
      </c>
      <c r="Y33" s="3" t="s">
        <v>941</v>
      </c>
      <c r="Z33" s="3" t="s">
        <v>941</v>
      </c>
      <c r="AA33" s="3" t="s">
        <v>941</v>
      </c>
      <c r="AB33" s="3" t="s">
        <v>941</v>
      </c>
      <c r="AC33" s="21" t="s">
        <v>941</v>
      </c>
      <c r="AD33" s="21" t="s">
        <v>941</v>
      </c>
      <c r="AE33" s="21" t="s">
        <v>941</v>
      </c>
      <c r="AF33" s="3" t="s">
        <v>941</v>
      </c>
      <c r="AG33" s="3" t="s">
        <v>941</v>
      </c>
      <c r="AH33" s="3"/>
      <c r="AI33" s="21" t="s">
        <v>941</v>
      </c>
      <c r="AJ33" s="21" t="s">
        <v>941</v>
      </c>
      <c r="AK33" s="21" t="s">
        <v>941</v>
      </c>
      <c r="AL33" s="75"/>
      <c r="AM33" s="74" t="s">
        <v>1106</v>
      </c>
      <c r="AN33" s="70" t="s">
        <v>1107</v>
      </c>
      <c r="AO33" s="67" t="s">
        <v>473</v>
      </c>
      <c r="AP33" s="78" t="s">
        <v>1108</v>
      </c>
      <c r="AQ33" s="893">
        <v>1</v>
      </c>
      <c r="AR33" s="745" t="s">
        <v>945</v>
      </c>
      <c r="AS33" s="68" t="s">
        <v>946</v>
      </c>
      <c r="AT33" s="3">
        <v>1</v>
      </c>
      <c r="AU33" s="3" t="s">
        <v>1081</v>
      </c>
      <c r="AV33" s="3"/>
      <c r="AW33" s="3"/>
      <c r="AX33" s="3"/>
      <c r="AY33" s="145"/>
      <c r="AZ33" s="69">
        <v>45.45</v>
      </c>
      <c r="BA33" s="69">
        <v>0.2</v>
      </c>
      <c r="BB33" s="69">
        <v>7.93</v>
      </c>
      <c r="BC33" s="69">
        <v>0.5</v>
      </c>
      <c r="BD33" s="69" t="s">
        <v>1109</v>
      </c>
      <c r="BE33" s="69" t="s">
        <v>1083</v>
      </c>
      <c r="BF33" s="69" t="s">
        <v>1084</v>
      </c>
      <c r="BG33" s="69" t="s">
        <v>1085</v>
      </c>
      <c r="BH33" s="69" t="s">
        <v>1086</v>
      </c>
      <c r="BI33" s="69" t="s">
        <v>949</v>
      </c>
      <c r="BJ33" s="69" t="s">
        <v>1087</v>
      </c>
      <c r="BK33" s="69" t="s">
        <v>949</v>
      </c>
      <c r="BL33" s="69" t="s">
        <v>949</v>
      </c>
      <c r="BM33" s="69">
        <v>0</v>
      </c>
      <c r="BN33" s="69">
        <v>0</v>
      </c>
      <c r="BO33" s="69" t="s">
        <v>1105</v>
      </c>
      <c r="BP33" s="69" t="s">
        <v>1087</v>
      </c>
      <c r="BQ33" s="69">
        <v>0</v>
      </c>
      <c r="BR33" s="69">
        <v>0</v>
      </c>
      <c r="BS33" s="69">
        <v>0</v>
      </c>
      <c r="BT33" s="69">
        <v>0</v>
      </c>
      <c r="BU33" s="73"/>
      <c r="BV33" s="72">
        <v>4</v>
      </c>
      <c r="BW33" s="72">
        <v>250</v>
      </c>
      <c r="BX33" s="72">
        <v>2</v>
      </c>
      <c r="BY33" s="16"/>
      <c r="BZ33" s="9" t="s">
        <v>1025</v>
      </c>
      <c r="CA33" s="16"/>
      <c r="CB33" s="16"/>
      <c r="CC33" s="16"/>
      <c r="CD33" s="16"/>
    </row>
    <row r="34" spans="1:82" customFormat="1">
      <c r="A34" s="16"/>
      <c r="B34" s="3">
        <v>27</v>
      </c>
      <c r="C34" s="3" t="s">
        <v>936</v>
      </c>
      <c r="D34" s="91"/>
      <c r="E34" s="96"/>
      <c r="F34" s="91" t="s">
        <v>1110</v>
      </c>
      <c r="G34" s="96"/>
      <c r="H34" s="91"/>
      <c r="I34" s="96"/>
      <c r="J34" s="91"/>
      <c r="K34" s="96"/>
      <c r="L34" s="91"/>
      <c r="M34" s="96"/>
      <c r="N34" s="32" t="s">
        <v>1110</v>
      </c>
      <c r="O34" s="211" t="s">
        <v>1110</v>
      </c>
      <c r="P34" s="71" t="s">
        <v>1037</v>
      </c>
      <c r="Q34" s="71"/>
      <c r="R34" s="848" t="s">
        <v>979</v>
      </c>
      <c r="S34" s="3" t="s">
        <v>941</v>
      </c>
      <c r="T34" s="3" t="s">
        <v>941</v>
      </c>
      <c r="U34" s="3" t="s">
        <v>941</v>
      </c>
      <c r="V34" s="3" t="s">
        <v>941</v>
      </c>
      <c r="W34" s="3" t="s">
        <v>941</v>
      </c>
      <c r="X34" s="3" t="s">
        <v>941</v>
      </c>
      <c r="Y34" s="3" t="s">
        <v>941</v>
      </c>
      <c r="Z34" s="3" t="s">
        <v>941</v>
      </c>
      <c r="AA34" s="3" t="s">
        <v>941</v>
      </c>
      <c r="AB34" s="3" t="s">
        <v>941</v>
      </c>
      <c r="AC34" s="21" t="s">
        <v>941</v>
      </c>
      <c r="AD34" s="21" t="s">
        <v>941</v>
      </c>
      <c r="AE34" s="21" t="s">
        <v>941</v>
      </c>
      <c r="AF34" s="3" t="s">
        <v>941</v>
      </c>
      <c r="AG34" s="3" t="s">
        <v>941</v>
      </c>
      <c r="AH34" s="3"/>
      <c r="AI34" s="21" t="s">
        <v>941</v>
      </c>
      <c r="AJ34" s="21" t="s">
        <v>941</v>
      </c>
      <c r="AK34" s="21" t="s">
        <v>941</v>
      </c>
      <c r="AL34" s="75"/>
      <c r="AM34" s="74" t="s">
        <v>1111</v>
      </c>
      <c r="AN34" s="70" t="s">
        <v>1112</v>
      </c>
      <c r="AO34" s="67" t="s">
        <v>473</v>
      </c>
      <c r="AP34" s="78" t="s">
        <v>1113</v>
      </c>
      <c r="AQ34" s="893">
        <v>1</v>
      </c>
      <c r="AR34" s="745" t="s">
        <v>945</v>
      </c>
      <c r="AS34" s="68" t="s">
        <v>946</v>
      </c>
      <c r="AT34" s="3">
        <v>1</v>
      </c>
      <c r="AU34" s="3" t="s">
        <v>1081</v>
      </c>
      <c r="AV34" s="3"/>
      <c r="AW34" s="3"/>
      <c r="AX34" s="3"/>
      <c r="AY34" s="145"/>
      <c r="AZ34" s="69">
        <v>82.86</v>
      </c>
      <c r="BA34" s="69">
        <v>0.2</v>
      </c>
      <c r="BB34" s="69">
        <v>7.93</v>
      </c>
      <c r="BC34" s="69">
        <v>1.2</v>
      </c>
      <c r="BD34" s="69" t="s">
        <v>1114</v>
      </c>
      <c r="BE34" s="69" t="s">
        <v>1083</v>
      </c>
      <c r="BF34" s="69" t="s">
        <v>1084</v>
      </c>
      <c r="BG34" s="69" t="s">
        <v>1085</v>
      </c>
      <c r="BH34" s="69" t="s">
        <v>1086</v>
      </c>
      <c r="BI34" s="69" t="s">
        <v>949</v>
      </c>
      <c r="BJ34" s="69" t="s">
        <v>1087</v>
      </c>
      <c r="BK34" s="69" t="s">
        <v>949</v>
      </c>
      <c r="BL34" s="69" t="s">
        <v>949</v>
      </c>
      <c r="BM34" s="69">
        <v>0</v>
      </c>
      <c r="BN34" s="69">
        <v>0</v>
      </c>
      <c r="BO34" s="69" t="s">
        <v>1110</v>
      </c>
      <c r="BP34" s="69" t="s">
        <v>1087</v>
      </c>
      <c r="BQ34" s="69">
        <v>0</v>
      </c>
      <c r="BR34" s="69">
        <v>0</v>
      </c>
      <c r="BS34" s="69">
        <v>0</v>
      </c>
      <c r="BT34" s="69">
        <v>0</v>
      </c>
      <c r="BU34" s="73"/>
      <c r="BV34" s="72">
        <v>4</v>
      </c>
      <c r="BW34" s="72">
        <v>180</v>
      </c>
      <c r="BX34" s="72">
        <v>2</v>
      </c>
      <c r="BY34" s="16"/>
      <c r="BZ34" s="9" t="s">
        <v>1025</v>
      </c>
      <c r="CA34" s="16"/>
      <c r="CB34" s="16"/>
      <c r="CC34" s="16"/>
      <c r="CD34" s="16"/>
    </row>
    <row r="35" spans="1:82" customFormat="1">
      <c r="A35" s="16"/>
      <c r="B35" s="3">
        <v>28</v>
      </c>
      <c r="C35" s="3" t="s">
        <v>936</v>
      </c>
      <c r="D35" s="91"/>
      <c r="E35" s="96"/>
      <c r="F35" s="91" t="s">
        <v>1115</v>
      </c>
      <c r="G35" s="96"/>
      <c r="H35" s="91"/>
      <c r="I35" s="96"/>
      <c r="J35" s="91"/>
      <c r="K35" s="96"/>
      <c r="L35" s="91"/>
      <c r="M35" s="96"/>
      <c r="N35" s="32" t="s">
        <v>1115</v>
      </c>
      <c r="O35" s="211" t="s">
        <v>1115</v>
      </c>
      <c r="P35" s="71" t="s">
        <v>1037</v>
      </c>
      <c r="Q35" s="71"/>
      <c r="R35" s="848" t="s">
        <v>989</v>
      </c>
      <c r="S35" s="3" t="s">
        <v>941</v>
      </c>
      <c r="T35" s="3" t="s">
        <v>941</v>
      </c>
      <c r="U35" s="3" t="s">
        <v>941</v>
      </c>
      <c r="V35" s="3" t="s">
        <v>941</v>
      </c>
      <c r="W35" s="3" t="s">
        <v>941</v>
      </c>
      <c r="X35" s="3" t="s">
        <v>941</v>
      </c>
      <c r="Y35" s="3" t="s">
        <v>941</v>
      </c>
      <c r="Z35" s="3" t="s">
        <v>941</v>
      </c>
      <c r="AA35" s="3" t="s">
        <v>941</v>
      </c>
      <c r="AB35" s="3" t="s">
        <v>941</v>
      </c>
      <c r="AC35" s="21" t="s">
        <v>941</v>
      </c>
      <c r="AD35" s="21" t="s">
        <v>941</v>
      </c>
      <c r="AE35" s="21" t="s">
        <v>941</v>
      </c>
      <c r="AF35" s="3" t="s">
        <v>941</v>
      </c>
      <c r="AG35" s="3" t="s">
        <v>941</v>
      </c>
      <c r="AH35" s="3"/>
      <c r="AI35" s="21" t="s">
        <v>941</v>
      </c>
      <c r="AJ35" s="21" t="s">
        <v>941</v>
      </c>
      <c r="AK35" s="21" t="s">
        <v>941</v>
      </c>
      <c r="AL35" s="75"/>
      <c r="AM35" s="74" t="s">
        <v>1116</v>
      </c>
      <c r="AN35" s="70" t="s">
        <v>1117</v>
      </c>
      <c r="AO35" s="67" t="s">
        <v>473</v>
      </c>
      <c r="AP35" s="78" t="s">
        <v>1118</v>
      </c>
      <c r="AQ35" s="893">
        <v>1</v>
      </c>
      <c r="AR35" s="745" t="s">
        <v>945</v>
      </c>
      <c r="AS35" s="68" t="s">
        <v>946</v>
      </c>
      <c r="AT35" s="3">
        <v>1</v>
      </c>
      <c r="AU35" s="3" t="s">
        <v>1081</v>
      </c>
      <c r="AV35" s="3"/>
      <c r="AW35" s="3"/>
      <c r="AX35" s="3"/>
      <c r="AY35" s="145"/>
      <c r="AZ35" s="69">
        <v>133.07</v>
      </c>
      <c r="BA35" s="69">
        <v>0.2</v>
      </c>
      <c r="BB35" s="69">
        <v>7.93</v>
      </c>
      <c r="BC35" s="69">
        <v>1.1000000000000001</v>
      </c>
      <c r="BD35" s="69" t="s">
        <v>1119</v>
      </c>
      <c r="BE35" s="69" t="s">
        <v>1083</v>
      </c>
      <c r="BF35" s="69" t="s">
        <v>1084</v>
      </c>
      <c r="BG35" s="69" t="s">
        <v>1085</v>
      </c>
      <c r="BH35" s="69" t="s">
        <v>1086</v>
      </c>
      <c r="BI35" s="69" t="s">
        <v>949</v>
      </c>
      <c r="BJ35" s="69" t="s">
        <v>1087</v>
      </c>
      <c r="BK35" s="69" t="s">
        <v>949</v>
      </c>
      <c r="BL35" s="69" t="s">
        <v>949</v>
      </c>
      <c r="BM35" s="69">
        <v>0</v>
      </c>
      <c r="BN35" s="69">
        <v>0</v>
      </c>
      <c r="BO35" s="69" t="s">
        <v>1115</v>
      </c>
      <c r="BP35" s="69" t="s">
        <v>1087</v>
      </c>
      <c r="BQ35" s="69">
        <v>0</v>
      </c>
      <c r="BR35" s="69">
        <v>0</v>
      </c>
      <c r="BS35" s="69">
        <v>0</v>
      </c>
      <c r="BT35" s="69">
        <v>0</v>
      </c>
      <c r="BU35" s="73"/>
      <c r="BV35" s="72">
        <v>2</v>
      </c>
      <c r="BW35" s="72">
        <v>125</v>
      </c>
      <c r="BX35" s="72">
        <v>2</v>
      </c>
      <c r="BY35" s="16"/>
      <c r="BZ35" s="9" t="s">
        <v>1025</v>
      </c>
      <c r="CA35" s="16"/>
      <c r="CB35" s="16"/>
      <c r="CC35" s="16"/>
      <c r="CD35" s="16"/>
    </row>
    <row r="36" spans="1:82" customFormat="1">
      <c r="A36" s="16"/>
      <c r="B36" s="3">
        <v>29</v>
      </c>
      <c r="C36" s="3" t="s">
        <v>936</v>
      </c>
      <c r="D36" s="91"/>
      <c r="E36" s="96"/>
      <c r="F36" s="91" t="s">
        <v>1120</v>
      </c>
      <c r="G36" s="96"/>
      <c r="H36" s="91"/>
      <c r="I36" s="96"/>
      <c r="J36" s="91"/>
      <c r="K36" s="96"/>
      <c r="L36" s="91"/>
      <c r="M36" s="96"/>
      <c r="N36" s="32" t="s">
        <v>1120</v>
      </c>
      <c r="O36" s="211" t="s">
        <v>1120</v>
      </c>
      <c r="P36" s="71" t="s">
        <v>1037</v>
      </c>
      <c r="Q36" s="71"/>
      <c r="R36" s="848" t="s">
        <v>1059</v>
      </c>
      <c r="S36" s="3" t="s">
        <v>941</v>
      </c>
      <c r="T36" s="3" t="s">
        <v>941</v>
      </c>
      <c r="U36" s="3" t="s">
        <v>941</v>
      </c>
      <c r="V36" s="3" t="s">
        <v>941</v>
      </c>
      <c r="W36" s="3" t="s">
        <v>941</v>
      </c>
      <c r="X36" s="3" t="s">
        <v>941</v>
      </c>
      <c r="Y36" s="3" t="s">
        <v>941</v>
      </c>
      <c r="Z36" s="3" t="s">
        <v>941</v>
      </c>
      <c r="AA36" s="3" t="s">
        <v>941</v>
      </c>
      <c r="AB36" s="3" t="s">
        <v>941</v>
      </c>
      <c r="AC36" s="21" t="s">
        <v>941</v>
      </c>
      <c r="AD36" s="21" t="s">
        <v>941</v>
      </c>
      <c r="AE36" s="21" t="s">
        <v>941</v>
      </c>
      <c r="AF36" s="3" t="s">
        <v>941</v>
      </c>
      <c r="AG36" s="3" t="s">
        <v>941</v>
      </c>
      <c r="AH36" s="3"/>
      <c r="AI36" s="21" t="s">
        <v>941</v>
      </c>
      <c r="AJ36" s="21" t="s">
        <v>941</v>
      </c>
      <c r="AK36" s="21" t="s">
        <v>941</v>
      </c>
      <c r="AL36" s="75"/>
      <c r="AM36" s="74" t="s">
        <v>1120</v>
      </c>
      <c r="AN36" s="70" t="s">
        <v>1121</v>
      </c>
      <c r="AO36" s="67" t="s">
        <v>473</v>
      </c>
      <c r="AP36" s="78" t="s">
        <v>1122</v>
      </c>
      <c r="AQ36" s="893">
        <v>1</v>
      </c>
      <c r="AR36" s="745" t="s">
        <v>945</v>
      </c>
      <c r="AS36" s="68" t="s">
        <v>946</v>
      </c>
      <c r="AT36" s="3">
        <v>1</v>
      </c>
      <c r="AU36" s="3" t="s">
        <v>1081</v>
      </c>
      <c r="AV36" s="3" t="s">
        <v>948</v>
      </c>
      <c r="AW36" s="3"/>
      <c r="AX36" s="3"/>
      <c r="AY36" s="145"/>
      <c r="AZ36" s="69">
        <v>84.73</v>
      </c>
      <c r="BA36" s="69">
        <v>0.2</v>
      </c>
      <c r="BB36" s="69">
        <v>7.93</v>
      </c>
      <c r="BC36" s="69">
        <v>0.5</v>
      </c>
      <c r="BD36" s="69" t="s">
        <v>1123</v>
      </c>
      <c r="BE36" s="69" t="s">
        <v>1083</v>
      </c>
      <c r="BF36" s="69" t="s">
        <v>1084</v>
      </c>
      <c r="BG36" s="69" t="s">
        <v>1085</v>
      </c>
      <c r="BH36" s="69" t="s">
        <v>1086</v>
      </c>
      <c r="BI36" s="69">
        <v>0</v>
      </c>
      <c r="BJ36" s="69" t="s">
        <v>1087</v>
      </c>
      <c r="BK36" s="69" t="s">
        <v>949</v>
      </c>
      <c r="BL36" s="69" t="s">
        <v>949</v>
      </c>
      <c r="BM36" s="69">
        <v>0</v>
      </c>
      <c r="BN36" s="69">
        <v>0</v>
      </c>
      <c r="BO36" s="69" t="s">
        <v>1120</v>
      </c>
      <c r="BP36" s="69" t="s">
        <v>1087</v>
      </c>
      <c r="BQ36" s="69">
        <v>0</v>
      </c>
      <c r="BR36" s="69">
        <v>0</v>
      </c>
      <c r="BS36" s="69">
        <v>0</v>
      </c>
      <c r="BT36" s="69">
        <v>0</v>
      </c>
      <c r="BU36" s="73"/>
      <c r="BV36" s="72">
        <v>4</v>
      </c>
      <c r="BW36" s="72">
        <v>125</v>
      </c>
      <c r="BX36" s="72">
        <v>2</v>
      </c>
      <c r="BY36" s="16"/>
      <c r="BZ36" s="9" t="s">
        <v>1025</v>
      </c>
      <c r="CA36" s="16"/>
      <c r="CB36" s="16"/>
      <c r="CC36" s="16"/>
      <c r="CD36" s="16"/>
    </row>
    <row r="37" spans="1:82" customFormat="1">
      <c r="A37" s="16"/>
      <c r="B37" s="3">
        <v>30</v>
      </c>
      <c r="C37" s="3" t="s">
        <v>936</v>
      </c>
      <c r="D37" s="91"/>
      <c r="E37" s="96"/>
      <c r="F37" s="91" t="s">
        <v>1124</v>
      </c>
      <c r="G37" s="96"/>
      <c r="H37" s="91"/>
      <c r="I37" s="96"/>
      <c r="J37" s="91"/>
      <c r="K37" s="96"/>
      <c r="L37" s="91"/>
      <c r="M37" s="96"/>
      <c r="N37" s="32" t="s">
        <v>1124</v>
      </c>
      <c r="O37" s="211" t="s">
        <v>1125</v>
      </c>
      <c r="P37" s="71" t="s">
        <v>1003</v>
      </c>
      <c r="Q37" s="71"/>
      <c r="R37" s="848" t="s">
        <v>1126</v>
      </c>
      <c r="S37" s="3" t="s">
        <v>941</v>
      </c>
      <c r="T37" s="3" t="s">
        <v>941</v>
      </c>
      <c r="U37" s="3" t="s">
        <v>941</v>
      </c>
      <c r="V37" s="3" t="s">
        <v>941</v>
      </c>
      <c r="W37" s="3" t="s">
        <v>941</v>
      </c>
      <c r="X37" s="3" t="s">
        <v>941</v>
      </c>
      <c r="Y37" s="3" t="s">
        <v>941</v>
      </c>
      <c r="Z37" s="3" t="s">
        <v>941</v>
      </c>
      <c r="AA37" s="3" t="s">
        <v>941</v>
      </c>
      <c r="AB37" s="3" t="s">
        <v>941</v>
      </c>
      <c r="AC37" s="21" t="s">
        <v>941</v>
      </c>
      <c r="AD37" s="21" t="s">
        <v>941</v>
      </c>
      <c r="AE37" s="21" t="s">
        <v>941</v>
      </c>
      <c r="AF37" s="3" t="s">
        <v>941</v>
      </c>
      <c r="AG37" s="3" t="s">
        <v>941</v>
      </c>
      <c r="AH37" s="3"/>
      <c r="AI37" s="21" t="s">
        <v>941</v>
      </c>
      <c r="AJ37" s="21" t="s">
        <v>941</v>
      </c>
      <c r="AK37" s="21" t="s">
        <v>941</v>
      </c>
      <c r="AL37" s="75"/>
      <c r="AM37" s="74"/>
      <c r="AN37" s="70" t="s">
        <v>1127</v>
      </c>
      <c r="AO37" s="67" t="s">
        <v>473</v>
      </c>
      <c r="AP37" s="78" t="s">
        <v>1128</v>
      </c>
      <c r="AQ37" s="893">
        <v>2</v>
      </c>
      <c r="AR37" s="745" t="s">
        <v>945</v>
      </c>
      <c r="AS37" s="68" t="s">
        <v>946</v>
      </c>
      <c r="AT37" s="3">
        <v>1</v>
      </c>
      <c r="AU37" s="3" t="s">
        <v>1008</v>
      </c>
      <c r="AV37" s="3"/>
      <c r="AW37" s="3"/>
      <c r="AX37" s="3"/>
      <c r="AY37" s="145"/>
      <c r="AZ37" s="69">
        <v>824.93</v>
      </c>
      <c r="BA37" s="69">
        <v>2</v>
      </c>
      <c r="BB37" s="69">
        <v>1.41</v>
      </c>
      <c r="BC37" s="69">
        <v>11.98</v>
      </c>
      <c r="BD37" s="69" t="s">
        <v>1129</v>
      </c>
      <c r="BE37" s="69" t="s">
        <v>995</v>
      </c>
      <c r="BF37" s="69" t="s">
        <v>1130</v>
      </c>
      <c r="BG37" s="69" t="s">
        <v>1131</v>
      </c>
      <c r="BH37" s="69" t="s">
        <v>1132</v>
      </c>
      <c r="BI37" s="69" t="s">
        <v>1133</v>
      </c>
      <c r="BJ37" s="69" t="s">
        <v>1087</v>
      </c>
      <c r="BK37" s="69" t="s">
        <v>949</v>
      </c>
      <c r="BL37" s="69" t="s">
        <v>949</v>
      </c>
      <c r="BM37" s="69">
        <v>0</v>
      </c>
      <c r="BN37" s="69">
        <v>0</v>
      </c>
      <c r="BO37" s="69" t="s">
        <v>1125</v>
      </c>
      <c r="BP37" s="69" t="s">
        <v>1087</v>
      </c>
      <c r="BQ37" s="69">
        <v>0</v>
      </c>
      <c r="BR37" s="69">
        <v>0</v>
      </c>
      <c r="BS37" s="69">
        <v>0</v>
      </c>
      <c r="BT37" s="69">
        <v>0</v>
      </c>
      <c r="BU37" s="73"/>
      <c r="BV37" s="72"/>
      <c r="BW37" s="72"/>
      <c r="BX37" s="72"/>
      <c r="BY37" s="16"/>
      <c r="BZ37" s="9" t="s">
        <v>1025</v>
      </c>
      <c r="CA37" s="16"/>
      <c r="CB37" s="16"/>
      <c r="CC37" s="16"/>
      <c r="CD37" s="16"/>
    </row>
    <row r="38" spans="1:82" customFormat="1">
      <c r="A38" s="16"/>
      <c r="B38" s="3">
        <v>31</v>
      </c>
      <c r="C38" s="3" t="s">
        <v>936</v>
      </c>
      <c r="D38" s="91"/>
      <c r="E38" s="96"/>
      <c r="F38" s="91" t="s">
        <v>1134</v>
      </c>
      <c r="G38" s="96"/>
      <c r="H38" s="91"/>
      <c r="I38" s="96"/>
      <c r="J38" s="91"/>
      <c r="K38" s="96"/>
      <c r="L38" s="91"/>
      <c r="M38" s="96"/>
      <c r="N38" s="32" t="s">
        <v>1134</v>
      </c>
      <c r="O38" s="211" t="s">
        <v>1134</v>
      </c>
      <c r="P38" s="71" t="s">
        <v>1037</v>
      </c>
      <c r="Q38" s="71"/>
      <c r="R38" s="848" t="s">
        <v>1059</v>
      </c>
      <c r="S38" s="3" t="s">
        <v>941</v>
      </c>
      <c r="T38" s="3" t="s">
        <v>941</v>
      </c>
      <c r="U38" s="3" t="s">
        <v>941</v>
      </c>
      <c r="V38" s="3" t="s">
        <v>941</v>
      </c>
      <c r="W38" s="3" t="s">
        <v>941</v>
      </c>
      <c r="X38" s="3" t="s">
        <v>941</v>
      </c>
      <c r="Y38" s="3" t="s">
        <v>941</v>
      </c>
      <c r="Z38" s="3" t="s">
        <v>941</v>
      </c>
      <c r="AA38" s="3" t="s">
        <v>941</v>
      </c>
      <c r="AB38" s="3" t="s">
        <v>941</v>
      </c>
      <c r="AC38" s="21" t="s">
        <v>941</v>
      </c>
      <c r="AD38" s="21" t="s">
        <v>941</v>
      </c>
      <c r="AE38" s="21" t="s">
        <v>941</v>
      </c>
      <c r="AF38" s="3" t="s">
        <v>941</v>
      </c>
      <c r="AG38" s="3" t="s">
        <v>941</v>
      </c>
      <c r="AH38" s="3"/>
      <c r="AI38" s="21" t="s">
        <v>941</v>
      </c>
      <c r="AJ38" s="21" t="s">
        <v>941</v>
      </c>
      <c r="AK38" s="21" t="s">
        <v>941</v>
      </c>
      <c r="AL38" s="75"/>
      <c r="AM38" s="74"/>
      <c r="AN38" s="70" t="s">
        <v>1135</v>
      </c>
      <c r="AO38" s="67" t="s">
        <v>473</v>
      </c>
      <c r="AP38" s="78" t="s">
        <v>1136</v>
      </c>
      <c r="AQ38" s="893">
        <v>2</v>
      </c>
      <c r="AR38" s="745" t="s">
        <v>945</v>
      </c>
      <c r="AS38" s="68" t="s">
        <v>946</v>
      </c>
      <c r="AT38" s="3">
        <v>1</v>
      </c>
      <c r="AU38" s="3" t="s">
        <v>1048</v>
      </c>
      <c r="AV38" s="3" t="s">
        <v>948</v>
      </c>
      <c r="AW38" s="3"/>
      <c r="AX38" s="3"/>
      <c r="AY38" s="145"/>
      <c r="AZ38" s="69">
        <v>95.849000000000004</v>
      </c>
      <c r="BA38" s="69" t="s">
        <v>1049</v>
      </c>
      <c r="BB38" s="69">
        <v>0.8</v>
      </c>
      <c r="BC38" s="69" t="s">
        <v>949</v>
      </c>
      <c r="BD38" s="69" t="s">
        <v>1137</v>
      </c>
      <c r="BE38" s="69" t="s">
        <v>949</v>
      </c>
      <c r="BF38" s="69" t="s">
        <v>1051</v>
      </c>
      <c r="BG38" s="69" t="s">
        <v>949</v>
      </c>
      <c r="BH38" s="69" t="s">
        <v>949</v>
      </c>
      <c r="BI38" s="69" t="s">
        <v>949</v>
      </c>
      <c r="BJ38" s="69" t="s">
        <v>1052</v>
      </c>
      <c r="BK38" s="69" t="s">
        <v>949</v>
      </c>
      <c r="BL38" s="69" t="s">
        <v>949</v>
      </c>
      <c r="BM38" s="69">
        <v>0</v>
      </c>
      <c r="BN38" s="69">
        <v>0</v>
      </c>
      <c r="BO38" s="69">
        <v>0</v>
      </c>
      <c r="BP38" s="69">
        <v>0</v>
      </c>
      <c r="BQ38" s="69">
        <v>0</v>
      </c>
      <c r="BR38" s="69">
        <v>0</v>
      </c>
      <c r="BS38" s="69">
        <v>0</v>
      </c>
      <c r="BT38" s="69">
        <v>0</v>
      </c>
      <c r="BU38" s="73"/>
      <c r="BV38" s="72"/>
      <c r="BW38" s="72"/>
      <c r="BX38" s="72"/>
      <c r="BY38" s="16"/>
      <c r="BZ38" s="9" t="s">
        <v>1025</v>
      </c>
      <c r="CA38" s="16"/>
      <c r="CB38" s="16"/>
      <c r="CC38" s="16"/>
      <c r="CD38" s="16"/>
    </row>
    <row r="39" spans="1:82" customFormat="1">
      <c r="A39" s="16"/>
      <c r="B39" s="3">
        <v>32</v>
      </c>
      <c r="C39" s="3" t="s">
        <v>936</v>
      </c>
      <c r="D39" s="91"/>
      <c r="E39" s="96"/>
      <c r="F39" s="91" t="s">
        <v>1138</v>
      </c>
      <c r="G39" s="96"/>
      <c r="H39" s="91"/>
      <c r="I39" s="96"/>
      <c r="J39" s="91"/>
      <c r="K39" s="96"/>
      <c r="L39" s="91"/>
      <c r="M39" s="96"/>
      <c r="N39" s="32" t="s">
        <v>1138</v>
      </c>
      <c r="O39" s="211" t="s">
        <v>1138</v>
      </c>
      <c r="P39" s="71" t="s">
        <v>1037</v>
      </c>
      <c r="Q39" s="71"/>
      <c r="R39" s="848" t="s">
        <v>989</v>
      </c>
      <c r="S39" s="3"/>
      <c r="T39" s="3"/>
      <c r="U39" s="3"/>
      <c r="V39" s="3"/>
      <c r="W39" s="3"/>
      <c r="X39" s="3" t="s">
        <v>941</v>
      </c>
      <c r="Y39" s="3" t="s">
        <v>941</v>
      </c>
      <c r="Z39" s="3" t="s">
        <v>941</v>
      </c>
      <c r="AA39" s="3" t="s">
        <v>941</v>
      </c>
      <c r="AB39" s="3" t="s">
        <v>941</v>
      </c>
      <c r="AC39" s="21" t="s">
        <v>941</v>
      </c>
      <c r="AD39" s="21" t="s">
        <v>941</v>
      </c>
      <c r="AE39" s="21" t="s">
        <v>941</v>
      </c>
      <c r="AF39" s="3" t="s">
        <v>941</v>
      </c>
      <c r="AG39" s="3"/>
      <c r="AH39" s="3"/>
      <c r="AI39" s="21"/>
      <c r="AJ39" s="21"/>
      <c r="AK39" s="21"/>
      <c r="AL39" s="75"/>
      <c r="AM39" s="74"/>
      <c r="AN39" s="70" t="s">
        <v>1139</v>
      </c>
      <c r="AO39" s="67" t="s">
        <v>473</v>
      </c>
      <c r="AP39" s="78" t="s">
        <v>1140</v>
      </c>
      <c r="AQ39" s="893">
        <v>1</v>
      </c>
      <c r="AR39" s="745" t="s">
        <v>945</v>
      </c>
      <c r="AS39" s="68" t="s">
        <v>946</v>
      </c>
      <c r="AT39" s="3">
        <v>1</v>
      </c>
      <c r="AU39" s="3" t="s">
        <v>1008</v>
      </c>
      <c r="AV39" s="3"/>
      <c r="AW39" s="3"/>
      <c r="AX39" s="3"/>
      <c r="AY39" s="145"/>
      <c r="AZ39" s="69">
        <v>323.64</v>
      </c>
      <c r="BA39" s="69">
        <v>0.6</v>
      </c>
      <c r="BB39" s="69">
        <v>1.04</v>
      </c>
      <c r="BC39" s="69">
        <v>0.34</v>
      </c>
      <c r="BD39" s="69" t="s">
        <v>1141</v>
      </c>
      <c r="BE39" s="69" t="s">
        <v>995</v>
      </c>
      <c r="BF39" s="69" t="s">
        <v>1130</v>
      </c>
      <c r="BG39" s="69" t="s">
        <v>1131</v>
      </c>
      <c r="BH39" s="69" t="s">
        <v>1132</v>
      </c>
      <c r="BI39" s="69" t="s">
        <v>1133</v>
      </c>
      <c r="BJ39" s="69" t="s">
        <v>1142</v>
      </c>
      <c r="BK39" s="69" t="s">
        <v>949</v>
      </c>
      <c r="BL39" s="69" t="s">
        <v>949</v>
      </c>
      <c r="BM39" s="69">
        <v>0</v>
      </c>
      <c r="BN39" s="69">
        <v>0</v>
      </c>
      <c r="BO39" s="69" t="s">
        <v>1138</v>
      </c>
      <c r="BP39" s="69" t="s">
        <v>1142</v>
      </c>
      <c r="BQ39" s="69">
        <v>0</v>
      </c>
      <c r="BR39" s="69">
        <v>0</v>
      </c>
      <c r="BS39" s="69">
        <v>0</v>
      </c>
      <c r="BT39" s="69">
        <v>0</v>
      </c>
      <c r="BU39" s="73"/>
      <c r="BV39" s="72"/>
      <c r="BW39" s="72"/>
      <c r="BX39" s="72"/>
      <c r="BY39" s="16"/>
      <c r="BZ39" s="9"/>
      <c r="CA39" s="16"/>
      <c r="CB39" s="16"/>
      <c r="CC39" s="16"/>
      <c r="CD39" s="16"/>
    </row>
    <row r="40" spans="1:82" customFormat="1">
      <c r="A40" s="16"/>
      <c r="B40" s="3">
        <v>33</v>
      </c>
      <c r="C40" s="3" t="s">
        <v>936</v>
      </c>
      <c r="D40" s="91"/>
      <c r="E40" s="96"/>
      <c r="F40" s="91" t="s">
        <v>1143</v>
      </c>
      <c r="G40" s="96"/>
      <c r="H40" s="91"/>
      <c r="I40" s="96"/>
      <c r="J40" s="91"/>
      <c r="K40" s="96"/>
      <c r="L40" s="91"/>
      <c r="M40" s="96"/>
      <c r="N40" s="32" t="s">
        <v>1143</v>
      </c>
      <c r="O40" s="211" t="s">
        <v>1143</v>
      </c>
      <c r="P40" s="71" t="s">
        <v>1037</v>
      </c>
      <c r="Q40" s="71"/>
      <c r="R40" s="848" t="s">
        <v>989</v>
      </c>
      <c r="S40" s="3" t="s">
        <v>941</v>
      </c>
      <c r="T40" s="3" t="s">
        <v>941</v>
      </c>
      <c r="U40" s="3" t="s">
        <v>941</v>
      </c>
      <c r="V40" s="3" t="s">
        <v>941</v>
      </c>
      <c r="W40" s="3" t="s">
        <v>941</v>
      </c>
      <c r="X40" s="3" t="s">
        <v>941</v>
      </c>
      <c r="Y40" s="3" t="s">
        <v>941</v>
      </c>
      <c r="Z40" s="3" t="s">
        <v>941</v>
      </c>
      <c r="AA40" s="3" t="s">
        <v>941</v>
      </c>
      <c r="AB40" s="3" t="s">
        <v>941</v>
      </c>
      <c r="AC40" s="21" t="s">
        <v>941</v>
      </c>
      <c r="AD40" s="21" t="s">
        <v>941</v>
      </c>
      <c r="AE40" s="21" t="s">
        <v>941</v>
      </c>
      <c r="AF40" s="3" t="s">
        <v>941</v>
      </c>
      <c r="AG40" s="3" t="s">
        <v>941</v>
      </c>
      <c r="AH40" s="3"/>
      <c r="AI40" s="21" t="s">
        <v>941</v>
      </c>
      <c r="AJ40" s="21" t="s">
        <v>941</v>
      </c>
      <c r="AK40" s="21" t="s">
        <v>941</v>
      </c>
      <c r="AL40" s="75"/>
      <c r="AM40" s="74" t="s">
        <v>1144</v>
      </c>
      <c r="AN40" s="70" t="s">
        <v>1145</v>
      </c>
      <c r="AO40" s="67" t="s">
        <v>473</v>
      </c>
      <c r="AP40" s="78" t="s">
        <v>1146</v>
      </c>
      <c r="AQ40" s="893">
        <v>1</v>
      </c>
      <c r="AR40" s="745" t="s">
        <v>945</v>
      </c>
      <c r="AS40" s="68" t="s">
        <v>946</v>
      </c>
      <c r="AT40" s="3">
        <v>1</v>
      </c>
      <c r="AU40" s="3" t="s">
        <v>1008</v>
      </c>
      <c r="AV40" s="3"/>
      <c r="AW40" s="3"/>
      <c r="AX40" s="3"/>
      <c r="AY40" s="145"/>
      <c r="AZ40" s="69">
        <v>8692.19</v>
      </c>
      <c r="BA40" s="69">
        <v>1.5</v>
      </c>
      <c r="BB40" s="69">
        <v>1.04</v>
      </c>
      <c r="BC40" s="69">
        <v>9.0299999999999994</v>
      </c>
      <c r="BD40" s="69" t="s">
        <v>1147</v>
      </c>
      <c r="BE40" s="69" t="s">
        <v>995</v>
      </c>
      <c r="BF40" s="69" t="s">
        <v>1148</v>
      </c>
      <c r="BG40" s="69" t="s">
        <v>1149</v>
      </c>
      <c r="BH40" s="69" t="s">
        <v>1132</v>
      </c>
      <c r="BI40" s="69" t="s">
        <v>1150</v>
      </c>
      <c r="BJ40" s="69" t="s">
        <v>1087</v>
      </c>
      <c r="BK40" s="69" t="s">
        <v>949</v>
      </c>
      <c r="BL40" s="69" t="s">
        <v>949</v>
      </c>
      <c r="BM40" s="69">
        <v>0</v>
      </c>
      <c r="BN40" s="69">
        <v>0</v>
      </c>
      <c r="BO40" s="69" t="s">
        <v>1143</v>
      </c>
      <c r="BP40" s="69" t="s">
        <v>1087</v>
      </c>
      <c r="BQ40" s="69">
        <v>0</v>
      </c>
      <c r="BR40" s="69">
        <v>0</v>
      </c>
      <c r="BS40" s="69">
        <v>0</v>
      </c>
      <c r="BT40" s="69">
        <v>0</v>
      </c>
      <c r="BU40" s="73"/>
      <c r="BV40" s="72">
        <v>2</v>
      </c>
      <c r="BW40" s="72">
        <v>120</v>
      </c>
      <c r="BX40" s="72">
        <v>26</v>
      </c>
      <c r="BY40" s="16"/>
      <c r="BZ40" s="9" t="s">
        <v>1025</v>
      </c>
      <c r="CA40" s="16"/>
      <c r="CB40" s="16"/>
      <c r="CC40" s="16"/>
      <c r="CD40" s="16"/>
    </row>
    <row r="41" spans="1:82" customFormat="1">
      <c r="A41" s="16"/>
      <c r="B41" s="3">
        <v>34</v>
      </c>
      <c r="C41" s="3" t="s">
        <v>936</v>
      </c>
      <c r="D41" s="91"/>
      <c r="E41" s="96" t="s">
        <v>1151</v>
      </c>
      <c r="F41" s="91"/>
      <c r="G41" s="96"/>
      <c r="H41" s="91"/>
      <c r="I41" s="96"/>
      <c r="J41" s="91"/>
      <c r="K41" s="96"/>
      <c r="L41" s="91"/>
      <c r="M41" s="96"/>
      <c r="N41" s="32" t="s">
        <v>1151</v>
      </c>
      <c r="O41" s="211" t="s">
        <v>1152</v>
      </c>
      <c r="P41" s="71" t="s">
        <v>939</v>
      </c>
      <c r="Q41" s="71"/>
      <c r="R41" s="848" t="s">
        <v>940</v>
      </c>
      <c r="S41" s="3" t="s">
        <v>941</v>
      </c>
      <c r="T41" s="3" t="s">
        <v>941</v>
      </c>
      <c r="U41" s="3" t="s">
        <v>941</v>
      </c>
      <c r="V41" s="3" t="s">
        <v>941</v>
      </c>
      <c r="W41" s="3" t="s">
        <v>941</v>
      </c>
      <c r="X41" s="3" t="s">
        <v>941</v>
      </c>
      <c r="Y41" s="3" t="s">
        <v>941</v>
      </c>
      <c r="Z41" s="3" t="s">
        <v>941</v>
      </c>
      <c r="AA41" s="3" t="s">
        <v>941</v>
      </c>
      <c r="AB41" s="3" t="s">
        <v>941</v>
      </c>
      <c r="AC41" s="21" t="s">
        <v>941</v>
      </c>
      <c r="AD41" s="21" t="s">
        <v>941</v>
      </c>
      <c r="AE41" s="21" t="s">
        <v>941</v>
      </c>
      <c r="AF41" s="3" t="s">
        <v>941</v>
      </c>
      <c r="AG41" s="3" t="s">
        <v>941</v>
      </c>
      <c r="AH41" s="3"/>
      <c r="AI41" s="21" t="s">
        <v>941</v>
      </c>
      <c r="AJ41" s="21" t="s">
        <v>941</v>
      </c>
      <c r="AK41" s="21" t="s">
        <v>941</v>
      </c>
      <c r="AL41" s="75"/>
      <c r="AM41" s="74" t="s">
        <v>1153</v>
      </c>
      <c r="AN41" s="70" t="s">
        <v>1154</v>
      </c>
      <c r="AO41" s="67" t="s">
        <v>473</v>
      </c>
      <c r="AP41" s="78" t="s">
        <v>1155</v>
      </c>
      <c r="AQ41" s="893">
        <v>1</v>
      </c>
      <c r="AR41" s="745" t="s">
        <v>945</v>
      </c>
      <c r="AS41" s="68" t="s">
        <v>946</v>
      </c>
      <c r="AT41" s="3">
        <v>0</v>
      </c>
      <c r="AU41" s="3" t="s">
        <v>947</v>
      </c>
      <c r="AV41" s="3"/>
      <c r="AW41" s="3"/>
      <c r="AX41" s="3"/>
      <c r="AY41" s="145"/>
      <c r="AZ41" s="69" t="s">
        <v>949</v>
      </c>
      <c r="BA41" s="69" t="s">
        <v>949</v>
      </c>
      <c r="BB41" s="69" t="s">
        <v>949</v>
      </c>
      <c r="BC41" s="69" t="s">
        <v>949</v>
      </c>
      <c r="BD41" s="69" t="s">
        <v>949</v>
      </c>
      <c r="BE41" s="69" t="s">
        <v>949</v>
      </c>
      <c r="BF41" s="69" t="s">
        <v>949</v>
      </c>
      <c r="BG41" s="69" t="s">
        <v>949</v>
      </c>
      <c r="BH41" s="69" t="s">
        <v>949</v>
      </c>
      <c r="BI41" s="69" t="s">
        <v>949</v>
      </c>
      <c r="BJ41" s="69" t="s">
        <v>949</v>
      </c>
      <c r="BK41" s="69" t="s">
        <v>949</v>
      </c>
      <c r="BL41" s="69" t="s">
        <v>949</v>
      </c>
      <c r="BM41" s="69" t="s">
        <v>949</v>
      </c>
      <c r="BN41" s="69" t="s">
        <v>949</v>
      </c>
      <c r="BO41" s="69" t="s">
        <v>949</v>
      </c>
      <c r="BP41" s="69" t="s">
        <v>949</v>
      </c>
      <c r="BQ41" s="69" t="s">
        <v>949</v>
      </c>
      <c r="BR41" s="69" t="s">
        <v>949</v>
      </c>
      <c r="BS41" s="69" t="s">
        <v>949</v>
      </c>
      <c r="BT41" s="69" t="s">
        <v>949</v>
      </c>
      <c r="BU41" s="73"/>
      <c r="BV41" s="72"/>
      <c r="BW41" s="72"/>
      <c r="BX41" s="72"/>
      <c r="BY41" s="16"/>
      <c r="BZ41" s="9" t="s">
        <v>950</v>
      </c>
      <c r="CA41" s="16"/>
      <c r="CB41" s="16"/>
      <c r="CC41" s="16"/>
      <c r="CD41" s="16"/>
    </row>
    <row r="42" spans="1:82" customFormat="1">
      <c r="A42" s="16"/>
      <c r="B42" s="3">
        <v>35</v>
      </c>
      <c r="C42" s="3" t="s">
        <v>936</v>
      </c>
      <c r="D42" s="91"/>
      <c r="E42" s="96"/>
      <c r="F42" s="91" t="s">
        <v>1156</v>
      </c>
      <c r="G42" s="96"/>
      <c r="H42" s="91"/>
      <c r="I42" s="96"/>
      <c r="J42" s="91"/>
      <c r="K42" s="96"/>
      <c r="L42" s="91"/>
      <c r="M42" s="96"/>
      <c r="N42" s="32" t="s">
        <v>1156</v>
      </c>
      <c r="O42" s="211" t="s">
        <v>1156</v>
      </c>
      <c r="P42" s="71" t="s">
        <v>1157</v>
      </c>
      <c r="Q42" s="71"/>
      <c r="R42" s="848" t="s">
        <v>989</v>
      </c>
      <c r="S42" s="3" t="s">
        <v>941</v>
      </c>
      <c r="T42" s="3" t="s">
        <v>941</v>
      </c>
      <c r="U42" s="3" t="s">
        <v>941</v>
      </c>
      <c r="V42" s="3" t="s">
        <v>941</v>
      </c>
      <c r="W42" s="3" t="s">
        <v>941</v>
      </c>
      <c r="X42" s="3" t="s">
        <v>941</v>
      </c>
      <c r="Y42" s="3" t="s">
        <v>941</v>
      </c>
      <c r="Z42" s="3" t="s">
        <v>941</v>
      </c>
      <c r="AA42" s="3" t="s">
        <v>941</v>
      </c>
      <c r="AB42" s="3" t="s">
        <v>941</v>
      </c>
      <c r="AC42" s="21" t="s">
        <v>941</v>
      </c>
      <c r="AD42" s="21" t="s">
        <v>941</v>
      </c>
      <c r="AE42" s="21" t="s">
        <v>941</v>
      </c>
      <c r="AF42" s="3" t="s">
        <v>941</v>
      </c>
      <c r="AG42" s="1271" t="s">
        <v>941</v>
      </c>
      <c r="AH42" s="3"/>
      <c r="AI42" s="21" t="s">
        <v>941</v>
      </c>
      <c r="AJ42" s="21" t="s">
        <v>941</v>
      </c>
      <c r="AK42" s="21" t="s">
        <v>941</v>
      </c>
      <c r="AL42" s="75"/>
      <c r="AM42" s="74" t="s">
        <v>1158</v>
      </c>
      <c r="AN42" s="70" t="s">
        <v>1159</v>
      </c>
      <c r="AO42" s="67" t="s">
        <v>132</v>
      </c>
      <c r="AP42" s="78" t="s">
        <v>1160</v>
      </c>
      <c r="AQ42" s="893">
        <v>1</v>
      </c>
      <c r="AR42" s="745" t="s">
        <v>945</v>
      </c>
      <c r="AS42" s="68" t="s">
        <v>946</v>
      </c>
      <c r="AT42" s="3">
        <v>1</v>
      </c>
      <c r="AU42" s="3" t="s">
        <v>979</v>
      </c>
      <c r="AV42" s="3"/>
      <c r="AW42" s="3"/>
      <c r="AX42" s="3"/>
      <c r="AY42" s="145"/>
      <c r="AZ42" s="69" t="s">
        <v>949</v>
      </c>
      <c r="BA42" s="69">
        <v>0.05</v>
      </c>
      <c r="BB42" s="69" t="s">
        <v>949</v>
      </c>
      <c r="BC42" s="69" t="s">
        <v>949</v>
      </c>
      <c r="BD42" s="69" t="s">
        <v>1161</v>
      </c>
      <c r="BE42" s="69" t="s">
        <v>1162</v>
      </c>
      <c r="BF42" s="69" t="s">
        <v>1163</v>
      </c>
      <c r="BG42" s="69" t="s">
        <v>1164</v>
      </c>
      <c r="BH42" s="69" t="s">
        <v>1165</v>
      </c>
      <c r="BI42" s="69" t="s">
        <v>949</v>
      </c>
      <c r="BJ42" s="69" t="s">
        <v>1166</v>
      </c>
      <c r="BK42" s="69" t="s">
        <v>949</v>
      </c>
      <c r="BL42" s="69" t="s">
        <v>949</v>
      </c>
      <c r="BM42" s="69" t="s">
        <v>949</v>
      </c>
      <c r="BN42" s="69" t="s">
        <v>949</v>
      </c>
      <c r="BO42" s="69" t="s">
        <v>949</v>
      </c>
      <c r="BP42" s="69" t="s">
        <v>949</v>
      </c>
      <c r="BQ42" s="69" t="s">
        <v>949</v>
      </c>
      <c r="BR42" s="69" t="s">
        <v>949</v>
      </c>
      <c r="BS42" s="69" t="s">
        <v>949</v>
      </c>
      <c r="BT42" s="69" t="s">
        <v>949</v>
      </c>
      <c r="BU42" s="73"/>
      <c r="BV42" s="72"/>
      <c r="BW42" s="72"/>
      <c r="BX42" s="72"/>
      <c r="BY42" s="16"/>
      <c r="BZ42" s="9" t="s">
        <v>1025</v>
      </c>
      <c r="CA42" s="16"/>
      <c r="CB42" s="16"/>
      <c r="CC42" s="16"/>
      <c r="CD42" s="16"/>
    </row>
    <row r="43" spans="1:82" customFormat="1">
      <c r="A43" s="16"/>
      <c r="B43" s="3">
        <v>36</v>
      </c>
      <c r="C43" s="3" t="s">
        <v>936</v>
      </c>
      <c r="D43" s="91"/>
      <c r="E43" s="96"/>
      <c r="F43" s="91" t="s">
        <v>1027</v>
      </c>
      <c r="G43" s="96"/>
      <c r="H43" s="91"/>
      <c r="I43" s="96"/>
      <c r="J43" s="91"/>
      <c r="K43" s="96"/>
      <c r="L43" s="91"/>
      <c r="M43" s="96"/>
      <c r="N43" s="32" t="s">
        <v>1027</v>
      </c>
      <c r="O43" s="211" t="s">
        <v>1028</v>
      </c>
      <c r="P43" s="71" t="s">
        <v>1003</v>
      </c>
      <c r="Q43" s="71"/>
      <c r="R43" s="848"/>
      <c r="S43" s="3" t="s">
        <v>941</v>
      </c>
      <c r="T43" s="3" t="s">
        <v>941</v>
      </c>
      <c r="U43" s="3" t="s">
        <v>941</v>
      </c>
      <c r="V43" s="3" t="s">
        <v>941</v>
      </c>
      <c r="W43" s="3" t="s">
        <v>941</v>
      </c>
      <c r="X43" s="3" t="s">
        <v>941</v>
      </c>
      <c r="Y43" s="3" t="s">
        <v>941</v>
      </c>
      <c r="Z43" s="3" t="s">
        <v>941</v>
      </c>
      <c r="AA43" s="3" t="s">
        <v>941</v>
      </c>
      <c r="AB43" s="3" t="s">
        <v>941</v>
      </c>
      <c r="AC43" s="21" t="s">
        <v>941</v>
      </c>
      <c r="AD43" s="21" t="s">
        <v>941</v>
      </c>
      <c r="AE43" s="21" t="s">
        <v>941</v>
      </c>
      <c r="AF43" s="3" t="s">
        <v>941</v>
      </c>
      <c r="AG43" s="3" t="s">
        <v>941</v>
      </c>
      <c r="AH43" s="3"/>
      <c r="AI43" s="21" t="s">
        <v>941</v>
      </c>
      <c r="AJ43" s="21" t="s">
        <v>941</v>
      </c>
      <c r="AK43" s="21" t="s">
        <v>941</v>
      </c>
      <c r="AL43" s="75"/>
      <c r="AM43" s="74" t="s">
        <v>1028</v>
      </c>
      <c r="AN43" s="70" t="s">
        <v>1029</v>
      </c>
      <c r="AO43" s="67" t="s">
        <v>473</v>
      </c>
      <c r="AP43" s="78" t="s">
        <v>1030</v>
      </c>
      <c r="AQ43" s="893">
        <v>4</v>
      </c>
      <c r="AR43" s="745" t="s">
        <v>945</v>
      </c>
      <c r="AS43" s="68" t="s">
        <v>946</v>
      </c>
      <c r="AT43" s="3">
        <v>1</v>
      </c>
      <c r="AU43" s="3" t="s">
        <v>993</v>
      </c>
      <c r="AV43" s="3"/>
      <c r="AW43" s="3"/>
      <c r="AX43" s="3"/>
      <c r="AY43" s="145"/>
      <c r="AZ43" s="69" t="s">
        <v>949</v>
      </c>
      <c r="BA43" s="69" t="s">
        <v>949</v>
      </c>
      <c r="BB43" s="69" t="s">
        <v>949</v>
      </c>
      <c r="BC43" s="69" t="s">
        <v>949</v>
      </c>
      <c r="BD43" s="69" t="s">
        <v>949</v>
      </c>
      <c r="BE43" s="69" t="s">
        <v>949</v>
      </c>
      <c r="BF43" s="69" t="s">
        <v>1023</v>
      </c>
      <c r="BG43" s="69" t="s">
        <v>949</v>
      </c>
      <c r="BH43" s="69" t="s">
        <v>949</v>
      </c>
      <c r="BI43" s="69" t="s">
        <v>949</v>
      </c>
      <c r="BJ43" s="69" t="s">
        <v>986</v>
      </c>
      <c r="BK43" s="69" t="s">
        <v>1024</v>
      </c>
      <c r="BL43" s="69" t="s">
        <v>949</v>
      </c>
      <c r="BM43" s="69">
        <v>0</v>
      </c>
      <c r="BN43" s="69">
        <v>0</v>
      </c>
      <c r="BO43" s="69">
        <v>0</v>
      </c>
      <c r="BP43" s="69">
        <v>0</v>
      </c>
      <c r="BQ43" s="69">
        <v>0</v>
      </c>
      <c r="BR43" s="69">
        <v>0</v>
      </c>
      <c r="BS43" s="69">
        <v>0</v>
      </c>
      <c r="BT43" s="69">
        <v>0</v>
      </c>
      <c r="BU43" s="73"/>
      <c r="BV43" s="72"/>
      <c r="BW43" s="72"/>
      <c r="BX43" s="72"/>
      <c r="BY43" s="16"/>
      <c r="BZ43" s="9" t="s">
        <v>1025</v>
      </c>
      <c r="CA43" s="16"/>
      <c r="CB43" s="16"/>
      <c r="CC43" s="16"/>
      <c r="CD43" s="16"/>
    </row>
    <row r="44" spans="1:82" customFormat="1">
      <c r="A44" s="16"/>
      <c r="B44" s="3">
        <v>37</v>
      </c>
      <c r="C44" s="3" t="s">
        <v>936</v>
      </c>
      <c r="D44" s="91"/>
      <c r="E44" s="96"/>
      <c r="F44" s="91" t="s">
        <v>1167</v>
      </c>
      <c r="G44" s="96"/>
      <c r="H44" s="91"/>
      <c r="I44" s="96"/>
      <c r="J44" s="91"/>
      <c r="K44" s="96"/>
      <c r="L44" s="91"/>
      <c r="M44" s="96"/>
      <c r="N44" s="32" t="s">
        <v>1167</v>
      </c>
      <c r="O44" s="211" t="s">
        <v>1167</v>
      </c>
      <c r="P44" s="71" t="s">
        <v>1037</v>
      </c>
      <c r="Q44" s="71"/>
      <c r="R44" s="848" t="s">
        <v>979</v>
      </c>
      <c r="S44" s="3" t="s">
        <v>941</v>
      </c>
      <c r="T44" s="3" t="s">
        <v>941</v>
      </c>
      <c r="U44" s="3" t="s">
        <v>941</v>
      </c>
      <c r="V44" s="3" t="s">
        <v>941</v>
      </c>
      <c r="W44" s="3" t="s">
        <v>941</v>
      </c>
      <c r="X44" s="3" t="s">
        <v>941</v>
      </c>
      <c r="Y44" s="3" t="s">
        <v>941</v>
      </c>
      <c r="Z44" s="3" t="s">
        <v>941</v>
      </c>
      <c r="AA44" s="3" t="s">
        <v>941</v>
      </c>
      <c r="AB44" s="3" t="s">
        <v>941</v>
      </c>
      <c r="AC44" s="21" t="s">
        <v>941</v>
      </c>
      <c r="AD44" s="21" t="s">
        <v>941</v>
      </c>
      <c r="AE44" s="21" t="s">
        <v>941</v>
      </c>
      <c r="AF44" s="3" t="s">
        <v>941</v>
      </c>
      <c r="AG44" s="3" t="s">
        <v>941</v>
      </c>
      <c r="AH44" s="3"/>
      <c r="AI44" s="21" t="s">
        <v>941</v>
      </c>
      <c r="AJ44" s="21" t="s">
        <v>941</v>
      </c>
      <c r="AK44" s="21" t="s">
        <v>941</v>
      </c>
      <c r="AL44" s="75"/>
      <c r="AM44" s="74" t="s">
        <v>1168</v>
      </c>
      <c r="AN44" s="70" t="s">
        <v>1169</v>
      </c>
      <c r="AO44" s="67" t="s">
        <v>473</v>
      </c>
      <c r="AP44" s="78" t="s">
        <v>1170</v>
      </c>
      <c r="AQ44" s="893">
        <v>1</v>
      </c>
      <c r="AR44" s="745" t="s">
        <v>945</v>
      </c>
      <c r="AS44" s="68" t="s">
        <v>946</v>
      </c>
      <c r="AT44" s="3">
        <v>1</v>
      </c>
      <c r="AU44" s="3" t="s">
        <v>1008</v>
      </c>
      <c r="AV44" s="3"/>
      <c r="AW44" s="3"/>
      <c r="AX44" s="3"/>
      <c r="AY44" s="145"/>
      <c r="AZ44" s="69">
        <v>84791.5</v>
      </c>
      <c r="BA44" s="69">
        <v>2</v>
      </c>
      <c r="BB44" s="69">
        <v>1.4</v>
      </c>
      <c r="BC44" s="69">
        <v>118.74</v>
      </c>
      <c r="BD44" s="69" t="s">
        <v>1171</v>
      </c>
      <c r="BE44" s="69" t="s">
        <v>995</v>
      </c>
      <c r="BF44" s="69" t="s">
        <v>1172</v>
      </c>
      <c r="BG44" s="69" t="s">
        <v>1173</v>
      </c>
      <c r="BH44" s="69" t="s">
        <v>1132</v>
      </c>
      <c r="BI44" s="69" t="s">
        <v>1174</v>
      </c>
      <c r="BJ44" s="69" t="s">
        <v>1087</v>
      </c>
      <c r="BK44" s="69" t="s">
        <v>949</v>
      </c>
      <c r="BL44" s="69" t="s">
        <v>949</v>
      </c>
      <c r="BM44" s="69">
        <v>0</v>
      </c>
      <c r="BN44" s="69">
        <v>0</v>
      </c>
      <c r="BO44" s="69" t="s">
        <v>1167</v>
      </c>
      <c r="BP44" s="69" t="s">
        <v>1087</v>
      </c>
      <c r="BQ44" s="69">
        <v>0</v>
      </c>
      <c r="BR44" s="69">
        <v>0</v>
      </c>
      <c r="BS44" s="69">
        <v>0</v>
      </c>
      <c r="BT44" s="69">
        <v>0</v>
      </c>
      <c r="BU44" s="73"/>
      <c r="BV44" s="72">
        <v>2</v>
      </c>
      <c r="BW44" s="72">
        <v>350</v>
      </c>
      <c r="BX44" s="72">
        <v>35</v>
      </c>
      <c r="BY44" s="16"/>
      <c r="BZ44" s="9" t="s">
        <v>1025</v>
      </c>
      <c r="CA44" s="16"/>
      <c r="CB44" s="16"/>
      <c r="CC44" s="16"/>
      <c r="CD44" s="16"/>
    </row>
    <row r="45" spans="1:82" customFormat="1">
      <c r="A45" s="16"/>
      <c r="B45" s="3">
        <v>38</v>
      </c>
      <c r="C45" s="3" t="s">
        <v>936</v>
      </c>
      <c r="D45" s="91"/>
      <c r="E45" s="96"/>
      <c r="F45" s="91" t="s">
        <v>1175</v>
      </c>
      <c r="G45" s="96"/>
      <c r="H45" s="91"/>
      <c r="I45" s="96"/>
      <c r="J45" s="91"/>
      <c r="K45" s="96"/>
      <c r="L45" s="91"/>
      <c r="M45" s="96"/>
      <c r="N45" s="32" t="s">
        <v>1175</v>
      </c>
      <c r="O45" s="211" t="s">
        <v>1175</v>
      </c>
      <c r="P45" s="71" t="s">
        <v>1037</v>
      </c>
      <c r="Q45" s="71"/>
      <c r="R45" s="848"/>
      <c r="S45" s="3" t="s">
        <v>941</v>
      </c>
      <c r="T45" s="3" t="s">
        <v>941</v>
      </c>
      <c r="U45" s="3" t="s">
        <v>941</v>
      </c>
      <c r="V45" s="3" t="s">
        <v>941</v>
      </c>
      <c r="W45" s="3" t="s">
        <v>941</v>
      </c>
      <c r="X45" s="3" t="s">
        <v>941</v>
      </c>
      <c r="Y45" s="3" t="s">
        <v>941</v>
      </c>
      <c r="Z45" s="3" t="s">
        <v>941</v>
      </c>
      <c r="AA45" s="3" t="s">
        <v>941</v>
      </c>
      <c r="AB45" s="3" t="s">
        <v>941</v>
      </c>
      <c r="AC45" s="21" t="s">
        <v>941</v>
      </c>
      <c r="AD45" s="21" t="s">
        <v>941</v>
      </c>
      <c r="AE45" s="21" t="s">
        <v>941</v>
      </c>
      <c r="AF45" s="3" t="s">
        <v>941</v>
      </c>
      <c r="AG45" s="3" t="s">
        <v>941</v>
      </c>
      <c r="AH45" s="3"/>
      <c r="AI45" s="21" t="s">
        <v>941</v>
      </c>
      <c r="AJ45" s="21" t="s">
        <v>941</v>
      </c>
      <c r="AK45" s="21" t="s">
        <v>941</v>
      </c>
      <c r="AL45" s="75"/>
      <c r="AM45" s="74" t="s">
        <v>1175</v>
      </c>
      <c r="AN45" s="70" t="s">
        <v>1176</v>
      </c>
      <c r="AO45" s="67" t="s">
        <v>473</v>
      </c>
      <c r="AP45" s="78" t="s">
        <v>1177</v>
      </c>
      <c r="AQ45" s="893">
        <v>5</v>
      </c>
      <c r="AR45" s="745" t="s">
        <v>945</v>
      </c>
      <c r="AS45" s="68" t="s">
        <v>946</v>
      </c>
      <c r="AT45" s="3">
        <v>1</v>
      </c>
      <c r="AU45" s="3" t="s">
        <v>1008</v>
      </c>
      <c r="AV45" s="3"/>
      <c r="AW45" s="3"/>
      <c r="AX45" s="3"/>
      <c r="AY45" s="145"/>
      <c r="AZ45" s="69">
        <v>5.4169999999999998</v>
      </c>
      <c r="BA45" s="69">
        <v>0.25</v>
      </c>
      <c r="BB45" s="69">
        <v>1.37</v>
      </c>
      <c r="BC45" s="69">
        <v>7.0000000000000001E-3</v>
      </c>
      <c r="BD45" s="69" t="s">
        <v>1178</v>
      </c>
      <c r="BE45" s="69" t="s">
        <v>1083</v>
      </c>
      <c r="BF45" s="69" t="s">
        <v>1179</v>
      </c>
      <c r="BG45" s="69" t="s">
        <v>1180</v>
      </c>
      <c r="BH45" s="69" t="s">
        <v>1181</v>
      </c>
      <c r="BI45" s="69">
        <v>0</v>
      </c>
      <c r="BJ45" s="69" t="s">
        <v>1166</v>
      </c>
      <c r="BK45" s="69" t="s">
        <v>949</v>
      </c>
      <c r="BL45" s="69" t="s">
        <v>949</v>
      </c>
      <c r="BM45" s="69">
        <v>0</v>
      </c>
      <c r="BN45" s="69">
        <v>0</v>
      </c>
      <c r="BO45" s="69">
        <v>0</v>
      </c>
      <c r="BP45" s="69">
        <v>0</v>
      </c>
      <c r="BQ45" s="69">
        <v>0</v>
      </c>
      <c r="BR45" s="69">
        <v>0</v>
      </c>
      <c r="BS45" s="69">
        <v>0</v>
      </c>
      <c r="BT45" s="69">
        <v>0</v>
      </c>
      <c r="BU45" s="73"/>
      <c r="BV45" s="72"/>
      <c r="BW45" s="72"/>
      <c r="BX45" s="72"/>
      <c r="BY45" s="16"/>
      <c r="BZ45" s="9" t="s">
        <v>1025</v>
      </c>
      <c r="CA45" s="16"/>
      <c r="CB45" s="16"/>
      <c r="CC45" s="16"/>
      <c r="CD45" s="16"/>
    </row>
    <row r="46" spans="1:82" customFormat="1">
      <c r="A46" s="16"/>
      <c r="B46" s="3">
        <v>39</v>
      </c>
      <c r="C46" s="3" t="s">
        <v>936</v>
      </c>
      <c r="D46" s="91"/>
      <c r="E46" s="96" t="s">
        <v>1182</v>
      </c>
      <c r="F46" s="91"/>
      <c r="G46" s="96"/>
      <c r="H46" s="91"/>
      <c r="I46" s="96"/>
      <c r="J46" s="91"/>
      <c r="K46" s="96"/>
      <c r="L46" s="91"/>
      <c r="M46" s="96"/>
      <c r="N46" s="32" t="s">
        <v>1182</v>
      </c>
      <c r="O46" s="211" t="s">
        <v>1183</v>
      </c>
      <c r="P46" s="71" t="s">
        <v>939</v>
      </c>
      <c r="Q46" s="71"/>
      <c r="R46" s="848" t="s">
        <v>940</v>
      </c>
      <c r="S46" s="3" t="s">
        <v>941</v>
      </c>
      <c r="T46" s="3" t="s">
        <v>941</v>
      </c>
      <c r="U46" s="3" t="s">
        <v>941</v>
      </c>
      <c r="V46" s="3" t="s">
        <v>941</v>
      </c>
      <c r="W46" s="3" t="s">
        <v>941</v>
      </c>
      <c r="X46" s="3" t="s">
        <v>941</v>
      </c>
      <c r="Y46" s="3" t="s">
        <v>941</v>
      </c>
      <c r="Z46" s="3" t="s">
        <v>941</v>
      </c>
      <c r="AA46" s="3" t="s">
        <v>941</v>
      </c>
      <c r="AB46" s="3" t="s">
        <v>941</v>
      </c>
      <c r="AC46" s="21" t="s">
        <v>941</v>
      </c>
      <c r="AD46" s="21" t="s">
        <v>941</v>
      </c>
      <c r="AE46" s="21" t="s">
        <v>941</v>
      </c>
      <c r="AF46" s="3" t="s">
        <v>941</v>
      </c>
      <c r="AG46" s="3" t="s">
        <v>941</v>
      </c>
      <c r="AH46" s="3"/>
      <c r="AI46" s="21" t="s">
        <v>941</v>
      </c>
      <c r="AJ46" s="21" t="s">
        <v>941</v>
      </c>
      <c r="AK46" s="21" t="s">
        <v>941</v>
      </c>
      <c r="AL46" s="75"/>
      <c r="AM46" s="74" t="s">
        <v>1184</v>
      </c>
      <c r="AN46" s="70" t="s">
        <v>1185</v>
      </c>
      <c r="AO46" s="67" t="s">
        <v>473</v>
      </c>
      <c r="AP46" s="78" t="s">
        <v>1186</v>
      </c>
      <c r="AQ46" s="893">
        <v>1</v>
      </c>
      <c r="AR46" s="745" t="s">
        <v>945</v>
      </c>
      <c r="AS46" s="68" t="s">
        <v>946</v>
      </c>
      <c r="AT46" s="3">
        <v>0</v>
      </c>
      <c r="AU46" s="3" t="s">
        <v>947</v>
      </c>
      <c r="AV46" s="3"/>
      <c r="AW46" s="3"/>
      <c r="AX46" s="3"/>
      <c r="AY46" s="145"/>
      <c r="AZ46" s="69" t="s">
        <v>949</v>
      </c>
      <c r="BA46" s="69" t="s">
        <v>949</v>
      </c>
      <c r="BB46" s="69" t="s">
        <v>949</v>
      </c>
      <c r="BC46" s="69" t="s">
        <v>949</v>
      </c>
      <c r="BD46" s="69" t="s">
        <v>949</v>
      </c>
      <c r="BE46" s="69" t="s">
        <v>949</v>
      </c>
      <c r="BF46" s="69" t="s">
        <v>949</v>
      </c>
      <c r="BG46" s="69" t="s">
        <v>949</v>
      </c>
      <c r="BH46" s="69" t="s">
        <v>949</v>
      </c>
      <c r="BI46" s="69" t="s">
        <v>949</v>
      </c>
      <c r="BJ46" s="69" t="s">
        <v>949</v>
      </c>
      <c r="BK46" s="69" t="s">
        <v>949</v>
      </c>
      <c r="BL46" s="69" t="s">
        <v>949</v>
      </c>
      <c r="BM46" s="69" t="s">
        <v>949</v>
      </c>
      <c r="BN46" s="69" t="s">
        <v>949</v>
      </c>
      <c r="BO46" s="69" t="s">
        <v>949</v>
      </c>
      <c r="BP46" s="69" t="s">
        <v>949</v>
      </c>
      <c r="BQ46" s="69" t="s">
        <v>949</v>
      </c>
      <c r="BR46" s="69" t="s">
        <v>949</v>
      </c>
      <c r="BS46" s="69" t="s">
        <v>949</v>
      </c>
      <c r="BT46" s="69" t="s">
        <v>949</v>
      </c>
      <c r="BU46" s="73"/>
      <c r="BV46" s="72"/>
      <c r="BW46" s="72"/>
      <c r="BX46" s="72"/>
      <c r="BY46" s="16"/>
      <c r="BZ46" s="9" t="s">
        <v>950</v>
      </c>
      <c r="CA46" s="16"/>
      <c r="CB46" s="16"/>
      <c r="CC46" s="16"/>
      <c r="CD46" s="16"/>
    </row>
    <row r="47" spans="1:82" customFormat="1">
      <c r="A47" s="16"/>
      <c r="B47" s="3">
        <v>40</v>
      </c>
      <c r="C47" s="3" t="s">
        <v>936</v>
      </c>
      <c r="D47" s="91"/>
      <c r="E47" s="96"/>
      <c r="F47" s="91" t="s">
        <v>1187</v>
      </c>
      <c r="G47" s="96"/>
      <c r="H47" s="91"/>
      <c r="I47" s="96"/>
      <c r="J47" s="91"/>
      <c r="K47" s="96"/>
      <c r="L47" s="91"/>
      <c r="M47" s="96"/>
      <c r="N47" s="32" t="s">
        <v>1187</v>
      </c>
      <c r="O47" s="211" t="s">
        <v>1187</v>
      </c>
      <c r="P47" s="71" t="s">
        <v>1037</v>
      </c>
      <c r="Q47" s="71"/>
      <c r="R47" s="848" t="s">
        <v>989</v>
      </c>
      <c r="S47" s="3" t="s">
        <v>941</v>
      </c>
      <c r="T47" s="3" t="s">
        <v>941</v>
      </c>
      <c r="U47" s="3" t="s">
        <v>941</v>
      </c>
      <c r="V47" s="3" t="s">
        <v>941</v>
      </c>
      <c r="W47" s="3" t="s">
        <v>941</v>
      </c>
      <c r="X47" s="3" t="s">
        <v>941</v>
      </c>
      <c r="Y47" s="3" t="s">
        <v>941</v>
      </c>
      <c r="Z47" s="3" t="s">
        <v>941</v>
      </c>
      <c r="AA47" s="3" t="s">
        <v>941</v>
      </c>
      <c r="AB47" s="3" t="s">
        <v>941</v>
      </c>
      <c r="AC47" s="21" t="s">
        <v>941</v>
      </c>
      <c r="AD47" s="21" t="s">
        <v>941</v>
      </c>
      <c r="AE47" s="21" t="s">
        <v>941</v>
      </c>
      <c r="AF47" s="3" t="s">
        <v>941</v>
      </c>
      <c r="AG47" s="3" t="s">
        <v>941</v>
      </c>
      <c r="AH47" s="3"/>
      <c r="AI47" s="21" t="s">
        <v>941</v>
      </c>
      <c r="AJ47" s="21" t="s">
        <v>941</v>
      </c>
      <c r="AK47" s="21" t="s">
        <v>941</v>
      </c>
      <c r="AL47" s="75"/>
      <c r="AM47" s="74" t="s">
        <v>1188</v>
      </c>
      <c r="AN47" s="70" t="s">
        <v>1189</v>
      </c>
      <c r="AO47" s="67" t="s">
        <v>473</v>
      </c>
      <c r="AP47" s="78" t="s">
        <v>1190</v>
      </c>
      <c r="AQ47" s="893">
        <v>1</v>
      </c>
      <c r="AR47" s="745" t="s">
        <v>945</v>
      </c>
      <c r="AS47" s="68" t="s">
        <v>946</v>
      </c>
      <c r="AT47" s="3">
        <v>1</v>
      </c>
      <c r="AU47" s="3" t="s">
        <v>1081</v>
      </c>
      <c r="AV47" s="3"/>
      <c r="AW47" s="3"/>
      <c r="AX47" s="3"/>
      <c r="AY47" s="145"/>
      <c r="AZ47" s="69">
        <v>1345.08</v>
      </c>
      <c r="BA47" s="69">
        <v>0.8</v>
      </c>
      <c r="BB47" s="69">
        <v>7.93</v>
      </c>
      <c r="BC47" s="69">
        <v>10.666484000000001</v>
      </c>
      <c r="BD47" s="69" t="s">
        <v>1191</v>
      </c>
      <c r="BE47" s="69" t="s">
        <v>1083</v>
      </c>
      <c r="BF47" s="69" t="s">
        <v>1192</v>
      </c>
      <c r="BG47" s="69" t="s">
        <v>1193</v>
      </c>
      <c r="BH47" s="69" t="s">
        <v>1194</v>
      </c>
      <c r="BI47" s="69" t="s">
        <v>949</v>
      </c>
      <c r="BJ47" s="69" t="s">
        <v>1087</v>
      </c>
      <c r="BK47" s="69" t="s">
        <v>949</v>
      </c>
      <c r="BL47" s="69" t="s">
        <v>949</v>
      </c>
      <c r="BM47" s="69">
        <v>0</v>
      </c>
      <c r="BN47" s="69">
        <v>0</v>
      </c>
      <c r="BO47" s="69" t="s">
        <v>1187</v>
      </c>
      <c r="BP47" s="69" t="s">
        <v>1087</v>
      </c>
      <c r="BQ47" s="69">
        <v>0</v>
      </c>
      <c r="BR47" s="69">
        <v>0</v>
      </c>
      <c r="BS47" s="69">
        <v>0</v>
      </c>
      <c r="BT47" s="69">
        <v>0</v>
      </c>
      <c r="BU47" s="73"/>
      <c r="BV47" s="72">
        <v>2</v>
      </c>
      <c r="BW47" s="72">
        <v>160</v>
      </c>
      <c r="BX47" s="72">
        <v>2</v>
      </c>
      <c r="BY47" s="16"/>
      <c r="BZ47" s="9" t="s">
        <v>1025</v>
      </c>
      <c r="CA47" s="16"/>
      <c r="CB47" s="16"/>
      <c r="CC47" s="16"/>
      <c r="CD47" s="16"/>
    </row>
    <row r="48" spans="1:82" customFormat="1">
      <c r="A48" s="16"/>
      <c r="B48" s="3">
        <v>41</v>
      </c>
      <c r="C48" s="3" t="s">
        <v>936</v>
      </c>
      <c r="D48" s="91"/>
      <c r="E48" s="96"/>
      <c r="F48" s="91" t="s">
        <v>1195</v>
      </c>
      <c r="G48" s="96"/>
      <c r="H48" s="91"/>
      <c r="I48" s="96"/>
      <c r="J48" s="91"/>
      <c r="K48" s="96"/>
      <c r="L48" s="91"/>
      <c r="M48" s="96"/>
      <c r="N48" s="32" t="s">
        <v>1195</v>
      </c>
      <c r="O48" s="211" t="s">
        <v>1195</v>
      </c>
      <c r="P48" s="71" t="s">
        <v>1037</v>
      </c>
      <c r="Q48" s="71"/>
      <c r="R48" s="848"/>
      <c r="S48" s="3" t="s">
        <v>941</v>
      </c>
      <c r="T48" s="3" t="s">
        <v>941</v>
      </c>
      <c r="U48" s="3" t="s">
        <v>941</v>
      </c>
      <c r="V48" s="3" t="s">
        <v>941</v>
      </c>
      <c r="W48" s="3" t="s">
        <v>941</v>
      </c>
      <c r="X48" s="3" t="s">
        <v>941</v>
      </c>
      <c r="Y48" s="3" t="s">
        <v>941</v>
      </c>
      <c r="Z48" s="3" t="s">
        <v>941</v>
      </c>
      <c r="AA48" s="3" t="s">
        <v>941</v>
      </c>
      <c r="AB48" s="3" t="s">
        <v>941</v>
      </c>
      <c r="AC48" s="21" t="s">
        <v>941</v>
      </c>
      <c r="AD48" s="21" t="s">
        <v>941</v>
      </c>
      <c r="AE48" s="21" t="s">
        <v>941</v>
      </c>
      <c r="AF48" s="3" t="s">
        <v>941</v>
      </c>
      <c r="AG48" s="3" t="s">
        <v>941</v>
      </c>
      <c r="AH48" s="3"/>
      <c r="AI48" s="21" t="s">
        <v>941</v>
      </c>
      <c r="AJ48" s="21" t="s">
        <v>941</v>
      </c>
      <c r="AK48" s="21" t="s">
        <v>941</v>
      </c>
      <c r="AL48" s="75"/>
      <c r="AM48" s="74" t="s">
        <v>1196</v>
      </c>
      <c r="AN48" s="70" t="s">
        <v>1197</v>
      </c>
      <c r="AO48" s="67" t="s">
        <v>473</v>
      </c>
      <c r="AP48" s="78" t="s">
        <v>1198</v>
      </c>
      <c r="AQ48" s="893">
        <v>1</v>
      </c>
      <c r="AR48" s="745" t="s">
        <v>945</v>
      </c>
      <c r="AS48" s="68" t="s">
        <v>946</v>
      </c>
      <c r="AT48" s="3">
        <v>1</v>
      </c>
      <c r="AU48" s="3" t="s">
        <v>1048</v>
      </c>
      <c r="AV48" s="3" t="s">
        <v>948</v>
      </c>
      <c r="AW48" s="3"/>
      <c r="AX48" s="3"/>
      <c r="AY48" s="145"/>
      <c r="AZ48" s="69">
        <v>52.848999999999997</v>
      </c>
      <c r="BA48" s="69" t="s">
        <v>1049</v>
      </c>
      <c r="BB48" s="69">
        <v>0.5</v>
      </c>
      <c r="BC48" s="69" t="s">
        <v>949</v>
      </c>
      <c r="BD48" s="69">
        <v>50</v>
      </c>
      <c r="BE48" s="69" t="s">
        <v>949</v>
      </c>
      <c r="BF48" s="69" t="s">
        <v>1051</v>
      </c>
      <c r="BG48" s="69" t="s">
        <v>949</v>
      </c>
      <c r="BH48" s="69" t="s">
        <v>949</v>
      </c>
      <c r="BI48" s="69" t="s">
        <v>949</v>
      </c>
      <c r="BJ48" s="69" t="s">
        <v>1052</v>
      </c>
      <c r="BK48" s="69" t="s">
        <v>949</v>
      </c>
      <c r="BL48" s="69" t="s">
        <v>949</v>
      </c>
      <c r="BM48" s="69">
        <v>0</v>
      </c>
      <c r="BN48" s="69">
        <v>0</v>
      </c>
      <c r="BO48" s="69">
        <v>0</v>
      </c>
      <c r="BP48" s="69">
        <v>0</v>
      </c>
      <c r="BQ48" s="69">
        <v>0</v>
      </c>
      <c r="BR48" s="69">
        <v>0</v>
      </c>
      <c r="BS48" s="69">
        <v>0</v>
      </c>
      <c r="BT48" s="69">
        <v>0</v>
      </c>
      <c r="BU48" s="73"/>
      <c r="BV48" s="72"/>
      <c r="BW48" s="72"/>
      <c r="BX48" s="72"/>
      <c r="BY48" s="16"/>
      <c r="BZ48" s="9" t="s">
        <v>1025</v>
      </c>
      <c r="CA48" s="16"/>
      <c r="CB48" s="16"/>
      <c r="CC48" s="16"/>
      <c r="CD48" s="16"/>
    </row>
    <row r="49" spans="1:82" customFormat="1">
      <c r="A49" s="16"/>
      <c r="B49" s="3">
        <v>42</v>
      </c>
      <c r="C49" s="3" t="s">
        <v>936</v>
      </c>
      <c r="D49" s="91"/>
      <c r="E49" s="96" t="s">
        <v>1199</v>
      </c>
      <c r="F49" s="91"/>
      <c r="G49" s="96"/>
      <c r="H49" s="91"/>
      <c r="I49" s="96"/>
      <c r="J49" s="91"/>
      <c r="K49" s="96"/>
      <c r="L49" s="91"/>
      <c r="M49" s="96"/>
      <c r="N49" s="32" t="s">
        <v>1199</v>
      </c>
      <c r="O49" s="211" t="s">
        <v>1200</v>
      </c>
      <c r="P49" s="71" t="s">
        <v>939</v>
      </c>
      <c r="Q49" s="71"/>
      <c r="R49" s="848" t="s">
        <v>940</v>
      </c>
      <c r="S49" s="3" t="s">
        <v>941</v>
      </c>
      <c r="T49" s="3" t="s">
        <v>941</v>
      </c>
      <c r="U49" s="3" t="s">
        <v>941</v>
      </c>
      <c r="V49" s="3" t="s">
        <v>941</v>
      </c>
      <c r="W49" s="3" t="s">
        <v>941</v>
      </c>
      <c r="X49" s="3"/>
      <c r="Y49" s="3"/>
      <c r="Z49" s="3"/>
      <c r="AA49" s="3"/>
      <c r="AB49" s="3"/>
      <c r="AC49" s="21"/>
      <c r="AD49" s="21"/>
      <c r="AE49" s="21"/>
      <c r="AF49" s="3"/>
      <c r="AG49" s="3"/>
      <c r="AH49" s="3"/>
      <c r="AI49" s="21" t="s">
        <v>941</v>
      </c>
      <c r="AJ49" s="21" t="s">
        <v>941</v>
      </c>
      <c r="AK49" s="21"/>
      <c r="AL49" s="75"/>
      <c r="AM49" s="74" t="s">
        <v>1201</v>
      </c>
      <c r="AN49" s="70" t="s">
        <v>1202</v>
      </c>
      <c r="AO49" s="67" t="s">
        <v>473</v>
      </c>
      <c r="AP49" s="78" t="s">
        <v>1203</v>
      </c>
      <c r="AQ49" s="893">
        <v>1</v>
      </c>
      <c r="AR49" s="745" t="s">
        <v>945</v>
      </c>
      <c r="AS49" s="68" t="s">
        <v>946</v>
      </c>
      <c r="AT49" s="3">
        <v>0</v>
      </c>
      <c r="AU49" s="3" t="s">
        <v>947</v>
      </c>
      <c r="AV49" s="3"/>
      <c r="AW49" s="3"/>
      <c r="AX49" s="3"/>
      <c r="AY49" s="145"/>
      <c r="AZ49" s="69" t="s">
        <v>949</v>
      </c>
      <c r="BA49" s="69" t="s">
        <v>949</v>
      </c>
      <c r="BB49" s="69" t="s">
        <v>949</v>
      </c>
      <c r="BC49" s="69" t="s">
        <v>949</v>
      </c>
      <c r="BD49" s="69" t="s">
        <v>949</v>
      </c>
      <c r="BE49" s="69" t="s">
        <v>949</v>
      </c>
      <c r="BF49" s="69" t="s">
        <v>949</v>
      </c>
      <c r="BG49" s="69" t="s">
        <v>949</v>
      </c>
      <c r="BH49" s="69" t="s">
        <v>949</v>
      </c>
      <c r="BI49" s="69" t="s">
        <v>949</v>
      </c>
      <c r="BJ49" s="69" t="s">
        <v>949</v>
      </c>
      <c r="BK49" s="69" t="s">
        <v>949</v>
      </c>
      <c r="BL49" s="69" t="s">
        <v>949</v>
      </c>
      <c r="BM49" s="69" t="s">
        <v>949</v>
      </c>
      <c r="BN49" s="69" t="s">
        <v>949</v>
      </c>
      <c r="BO49" s="69" t="s">
        <v>949</v>
      </c>
      <c r="BP49" s="69" t="s">
        <v>949</v>
      </c>
      <c r="BQ49" s="69" t="s">
        <v>949</v>
      </c>
      <c r="BR49" s="69" t="s">
        <v>949</v>
      </c>
      <c r="BS49" s="69" t="s">
        <v>949</v>
      </c>
      <c r="BT49" s="69" t="s">
        <v>949</v>
      </c>
      <c r="BU49" s="73"/>
      <c r="BV49" s="72"/>
      <c r="BW49" s="72"/>
      <c r="BX49" s="72"/>
      <c r="BY49" s="16"/>
      <c r="BZ49" s="9" t="s">
        <v>950</v>
      </c>
      <c r="CA49" s="16"/>
      <c r="CB49" s="16"/>
      <c r="CC49" s="16"/>
      <c r="CD49" s="16"/>
    </row>
    <row r="50" spans="1:82" customFormat="1">
      <c r="A50" s="16"/>
      <c r="B50" s="3">
        <v>43</v>
      </c>
      <c r="C50" s="3" t="s">
        <v>936</v>
      </c>
      <c r="D50" s="91"/>
      <c r="E50" s="96" t="s">
        <v>1204</v>
      </c>
      <c r="F50" s="91"/>
      <c r="G50" s="96"/>
      <c r="H50" s="91"/>
      <c r="I50" s="96"/>
      <c r="J50" s="91"/>
      <c r="K50" s="96"/>
      <c r="L50" s="91"/>
      <c r="M50" s="96"/>
      <c r="N50" s="32" t="s">
        <v>1204</v>
      </c>
      <c r="O50" s="211" t="s">
        <v>1205</v>
      </c>
      <c r="P50" s="71" t="s">
        <v>939</v>
      </c>
      <c r="Q50" s="71"/>
      <c r="R50" s="848" t="s">
        <v>940</v>
      </c>
      <c r="S50" s="3"/>
      <c r="T50" s="3"/>
      <c r="U50" s="3"/>
      <c r="V50" s="3"/>
      <c r="W50" s="3"/>
      <c r="X50" s="3" t="s">
        <v>941</v>
      </c>
      <c r="Y50" s="3" t="s">
        <v>941</v>
      </c>
      <c r="Z50" s="3" t="s">
        <v>941</v>
      </c>
      <c r="AA50" s="3" t="s">
        <v>941</v>
      </c>
      <c r="AB50" s="3" t="s">
        <v>941</v>
      </c>
      <c r="AC50" s="21" t="s">
        <v>941</v>
      </c>
      <c r="AD50" s="21" t="s">
        <v>941</v>
      </c>
      <c r="AE50" s="21" t="s">
        <v>941</v>
      </c>
      <c r="AF50" s="3" t="s">
        <v>941</v>
      </c>
      <c r="AG50" s="3" t="s">
        <v>941</v>
      </c>
      <c r="AH50" s="3"/>
      <c r="AI50" s="21"/>
      <c r="AJ50" s="21"/>
      <c r="AK50" s="21" t="s">
        <v>941</v>
      </c>
      <c r="AL50" s="75"/>
      <c r="AM50" s="74" t="s">
        <v>1201</v>
      </c>
      <c r="AN50" s="70"/>
      <c r="AO50" s="67" t="s">
        <v>473</v>
      </c>
      <c r="AP50" s="78" t="s">
        <v>1206</v>
      </c>
      <c r="AQ50" s="893">
        <v>1</v>
      </c>
      <c r="AR50" s="745" t="s">
        <v>945</v>
      </c>
      <c r="AS50" s="68" t="s">
        <v>946</v>
      </c>
      <c r="AT50" s="3">
        <v>0</v>
      </c>
      <c r="AU50" s="3" t="s">
        <v>947</v>
      </c>
      <c r="AV50" s="3"/>
      <c r="AW50" s="3"/>
      <c r="AX50" s="3"/>
      <c r="AY50" s="145"/>
      <c r="AZ50" s="69" t="s">
        <v>949</v>
      </c>
      <c r="BA50" s="69" t="s">
        <v>949</v>
      </c>
      <c r="BB50" s="69" t="s">
        <v>949</v>
      </c>
      <c r="BC50" s="69" t="s">
        <v>949</v>
      </c>
      <c r="BD50" s="69" t="s">
        <v>949</v>
      </c>
      <c r="BE50" s="69" t="s">
        <v>949</v>
      </c>
      <c r="BF50" s="69" t="s">
        <v>949</v>
      </c>
      <c r="BG50" s="69" t="s">
        <v>949</v>
      </c>
      <c r="BH50" s="69" t="s">
        <v>949</v>
      </c>
      <c r="BI50" s="69" t="s">
        <v>949</v>
      </c>
      <c r="BJ50" s="69" t="s">
        <v>949</v>
      </c>
      <c r="BK50" s="69" t="s">
        <v>949</v>
      </c>
      <c r="BL50" s="69" t="s">
        <v>949</v>
      </c>
      <c r="BM50" s="69" t="s">
        <v>949</v>
      </c>
      <c r="BN50" s="69" t="s">
        <v>949</v>
      </c>
      <c r="BO50" s="69" t="s">
        <v>949</v>
      </c>
      <c r="BP50" s="69" t="s">
        <v>949</v>
      </c>
      <c r="BQ50" s="69" t="s">
        <v>949</v>
      </c>
      <c r="BR50" s="69" t="s">
        <v>949</v>
      </c>
      <c r="BS50" s="69" t="s">
        <v>949</v>
      </c>
      <c r="BT50" s="69" t="s">
        <v>949</v>
      </c>
      <c r="BU50" s="73"/>
      <c r="BV50" s="72"/>
      <c r="BW50" s="72"/>
      <c r="BX50" s="72"/>
      <c r="BY50" s="16"/>
      <c r="BZ50" s="9" t="s">
        <v>950</v>
      </c>
      <c r="CA50" s="16"/>
      <c r="CB50" s="16"/>
      <c r="CC50" s="16"/>
      <c r="CD50" s="16"/>
    </row>
    <row r="51" spans="1:82" customFormat="1">
      <c r="A51" s="16"/>
      <c r="B51" s="3">
        <v>44</v>
      </c>
      <c r="C51" s="3" t="s">
        <v>936</v>
      </c>
      <c r="D51" s="91"/>
      <c r="E51" s="96"/>
      <c r="F51" s="91" t="s">
        <v>1032</v>
      </c>
      <c r="G51" s="96"/>
      <c r="H51" s="91"/>
      <c r="I51" s="96"/>
      <c r="J51" s="91"/>
      <c r="K51" s="96"/>
      <c r="L51" s="91"/>
      <c r="M51" s="96"/>
      <c r="N51" s="32" t="s">
        <v>1032</v>
      </c>
      <c r="O51" s="211" t="s">
        <v>1033</v>
      </c>
      <c r="P51" s="71" t="s">
        <v>1003</v>
      </c>
      <c r="Q51" s="71"/>
      <c r="R51" s="848"/>
      <c r="S51" s="3" t="s">
        <v>941</v>
      </c>
      <c r="T51" s="3" t="s">
        <v>941</v>
      </c>
      <c r="U51" s="3" t="s">
        <v>941</v>
      </c>
      <c r="V51" s="3" t="s">
        <v>941</v>
      </c>
      <c r="W51" s="3" t="s">
        <v>941</v>
      </c>
      <c r="X51" s="3" t="s">
        <v>941</v>
      </c>
      <c r="Y51" s="3" t="s">
        <v>941</v>
      </c>
      <c r="Z51" s="3" t="s">
        <v>941</v>
      </c>
      <c r="AA51" s="3" t="s">
        <v>941</v>
      </c>
      <c r="AB51" s="3" t="s">
        <v>941</v>
      </c>
      <c r="AC51" s="21" t="s">
        <v>941</v>
      </c>
      <c r="AD51" s="21" t="s">
        <v>941</v>
      </c>
      <c r="AE51" s="21" t="s">
        <v>941</v>
      </c>
      <c r="AF51" s="3" t="s">
        <v>941</v>
      </c>
      <c r="AG51" s="3" t="s">
        <v>941</v>
      </c>
      <c r="AH51" s="3"/>
      <c r="AI51" s="21" t="s">
        <v>941</v>
      </c>
      <c r="AJ51" s="21" t="s">
        <v>941</v>
      </c>
      <c r="AK51" s="21" t="s">
        <v>941</v>
      </c>
      <c r="AL51" s="75"/>
      <c r="AM51" s="74" t="s">
        <v>1033</v>
      </c>
      <c r="AN51" s="70" t="s">
        <v>1034</v>
      </c>
      <c r="AO51" s="67" t="s">
        <v>473</v>
      </c>
      <c r="AP51" s="78" t="s">
        <v>1035</v>
      </c>
      <c r="AQ51" s="893">
        <v>3</v>
      </c>
      <c r="AR51" s="745" t="s">
        <v>945</v>
      </c>
      <c r="AS51" s="68" t="s">
        <v>946</v>
      </c>
      <c r="AT51" s="3">
        <v>1</v>
      </c>
      <c r="AU51" s="3" t="s">
        <v>993</v>
      </c>
      <c r="AV51" s="3"/>
      <c r="AW51" s="3"/>
      <c r="AX51" s="3"/>
      <c r="AY51" s="145"/>
      <c r="AZ51" s="69" t="s">
        <v>949</v>
      </c>
      <c r="BA51" s="69" t="s">
        <v>949</v>
      </c>
      <c r="BB51" s="69" t="s">
        <v>949</v>
      </c>
      <c r="BC51" s="69" t="s">
        <v>949</v>
      </c>
      <c r="BD51" s="69" t="s">
        <v>949</v>
      </c>
      <c r="BE51" s="69" t="s">
        <v>949</v>
      </c>
      <c r="BF51" s="69" t="s">
        <v>949</v>
      </c>
      <c r="BG51" s="69" t="s">
        <v>949</v>
      </c>
      <c r="BH51" s="69" t="s">
        <v>949</v>
      </c>
      <c r="BI51" s="69" t="s">
        <v>949</v>
      </c>
      <c r="BJ51" s="69" t="s">
        <v>1024</v>
      </c>
      <c r="BK51" s="69">
        <v>0</v>
      </c>
      <c r="BL51" s="69">
        <v>0</v>
      </c>
      <c r="BM51" s="69">
        <v>0</v>
      </c>
      <c r="BN51" s="69">
        <v>0</v>
      </c>
      <c r="BO51" s="69">
        <v>0</v>
      </c>
      <c r="BP51" s="69">
        <v>0</v>
      </c>
      <c r="BQ51" s="69">
        <v>0</v>
      </c>
      <c r="BR51" s="69">
        <v>0</v>
      </c>
      <c r="BS51" s="69">
        <v>0</v>
      </c>
      <c r="BT51" s="69">
        <v>0</v>
      </c>
      <c r="BU51" s="73"/>
      <c r="BV51" s="72"/>
      <c r="BW51" s="72"/>
      <c r="BX51" s="72"/>
      <c r="BY51" s="16"/>
      <c r="BZ51" s="9" t="s">
        <v>1025</v>
      </c>
      <c r="CA51" s="16"/>
      <c r="CB51" s="16"/>
      <c r="CC51" s="16"/>
      <c r="CD51" s="16"/>
    </row>
    <row r="52" spans="1:82" customFormat="1">
      <c r="A52" s="16"/>
      <c r="B52" s="3">
        <v>45</v>
      </c>
      <c r="C52" s="3" t="s">
        <v>936</v>
      </c>
      <c r="D52" s="91"/>
      <c r="E52" s="96"/>
      <c r="F52" s="91" t="s">
        <v>1207</v>
      </c>
      <c r="G52" s="96"/>
      <c r="H52" s="91"/>
      <c r="I52" s="96"/>
      <c r="J52" s="91"/>
      <c r="K52" s="96"/>
      <c r="L52" s="91"/>
      <c r="M52" s="96"/>
      <c r="N52" s="32" t="s">
        <v>1207</v>
      </c>
      <c r="O52" s="211" t="s">
        <v>1208</v>
      </c>
      <c r="P52" s="71" t="s">
        <v>1003</v>
      </c>
      <c r="Q52" s="71"/>
      <c r="R52" s="848" t="s">
        <v>1209</v>
      </c>
      <c r="S52" s="3" t="s">
        <v>941</v>
      </c>
      <c r="T52" s="3" t="s">
        <v>941</v>
      </c>
      <c r="U52" s="3" t="s">
        <v>941</v>
      </c>
      <c r="V52" s="3" t="s">
        <v>941</v>
      </c>
      <c r="W52" s="3" t="s">
        <v>941</v>
      </c>
      <c r="X52" s="3"/>
      <c r="Y52" s="3"/>
      <c r="Z52" s="3"/>
      <c r="AA52" s="3"/>
      <c r="AB52" s="3"/>
      <c r="AC52" s="21"/>
      <c r="AD52" s="21"/>
      <c r="AE52" s="21"/>
      <c r="AF52" s="3"/>
      <c r="AG52" s="3"/>
      <c r="AH52" s="3"/>
      <c r="AI52" s="21" t="s">
        <v>941</v>
      </c>
      <c r="AJ52" s="21" t="s">
        <v>941</v>
      </c>
      <c r="AK52" s="21"/>
      <c r="AL52" s="75"/>
      <c r="AM52" s="74"/>
      <c r="AN52" s="70" t="s">
        <v>1210</v>
      </c>
      <c r="AO52" s="67" t="s">
        <v>473</v>
      </c>
      <c r="AP52" s="78" t="s">
        <v>1211</v>
      </c>
      <c r="AQ52" s="893">
        <v>1</v>
      </c>
      <c r="AR52" s="745" t="s">
        <v>945</v>
      </c>
      <c r="AS52" s="68" t="s">
        <v>946</v>
      </c>
      <c r="AT52" s="3">
        <v>1</v>
      </c>
      <c r="AU52" s="3" t="s">
        <v>1081</v>
      </c>
      <c r="AV52" s="3"/>
      <c r="AW52" s="3"/>
      <c r="AX52" s="3"/>
      <c r="AY52" s="145"/>
      <c r="AZ52" s="69">
        <v>9194.18</v>
      </c>
      <c r="BA52" s="69">
        <v>0.4</v>
      </c>
      <c r="BB52" s="69">
        <v>7.93</v>
      </c>
      <c r="BC52" s="69">
        <v>80.400000000000006</v>
      </c>
      <c r="BD52" s="69" t="s">
        <v>1212</v>
      </c>
      <c r="BE52" s="69" t="s">
        <v>1083</v>
      </c>
      <c r="BF52" s="69" t="s">
        <v>1192</v>
      </c>
      <c r="BG52" s="69" t="s">
        <v>1193</v>
      </c>
      <c r="BH52" s="69" t="s">
        <v>1194</v>
      </c>
      <c r="BI52" s="69" t="s">
        <v>949</v>
      </c>
      <c r="BJ52" s="69" t="s">
        <v>1087</v>
      </c>
      <c r="BK52" s="69" t="s">
        <v>1213</v>
      </c>
      <c r="BL52" s="69" t="s">
        <v>949</v>
      </c>
      <c r="BM52" s="69">
        <v>0</v>
      </c>
      <c r="BN52" s="69">
        <v>0</v>
      </c>
      <c r="BO52" s="69" t="s">
        <v>1207</v>
      </c>
      <c r="BP52" s="69" t="s">
        <v>1087</v>
      </c>
      <c r="BQ52" s="69" t="s">
        <v>1214</v>
      </c>
      <c r="BR52" s="69" t="s">
        <v>1215</v>
      </c>
      <c r="BS52" s="69">
        <v>0</v>
      </c>
      <c r="BT52" s="69">
        <v>0</v>
      </c>
      <c r="BU52" s="73"/>
      <c r="BV52" s="72">
        <v>1</v>
      </c>
      <c r="BW52" s="72">
        <v>250</v>
      </c>
      <c r="BX52" s="72">
        <v>2</v>
      </c>
      <c r="BY52" s="16"/>
      <c r="BZ52" s="9" t="s">
        <v>1025</v>
      </c>
      <c r="CA52" s="16"/>
      <c r="CB52" s="16"/>
      <c r="CC52" s="16"/>
      <c r="CD52" s="16"/>
    </row>
    <row r="53" spans="1:82" customFormat="1">
      <c r="A53" s="16" t="s">
        <v>1216</v>
      </c>
      <c r="B53" s="3">
        <v>46</v>
      </c>
      <c r="C53" s="3" t="s">
        <v>936</v>
      </c>
      <c r="D53" s="91"/>
      <c r="E53" s="96"/>
      <c r="F53" s="91" t="s">
        <v>1217</v>
      </c>
      <c r="G53" s="96"/>
      <c r="H53" s="91"/>
      <c r="I53" s="96"/>
      <c r="J53" s="91"/>
      <c r="K53" s="96"/>
      <c r="L53" s="91"/>
      <c r="M53" s="96"/>
      <c r="N53" s="32" t="s">
        <v>1217</v>
      </c>
      <c r="O53" s="211" t="s">
        <v>1217</v>
      </c>
      <c r="P53" s="71" t="s">
        <v>1037</v>
      </c>
      <c r="Q53" s="71"/>
      <c r="R53" s="848" t="s">
        <v>989</v>
      </c>
      <c r="S53" s="3"/>
      <c r="T53" s="3"/>
      <c r="U53" s="3"/>
      <c r="V53" s="3"/>
      <c r="W53" s="3"/>
      <c r="X53" s="3" t="s">
        <v>941</v>
      </c>
      <c r="Y53" s="3" t="s">
        <v>941</v>
      </c>
      <c r="Z53" s="3" t="s">
        <v>941</v>
      </c>
      <c r="AA53" s="3" t="s">
        <v>941</v>
      </c>
      <c r="AB53" s="3" t="s">
        <v>941</v>
      </c>
      <c r="AC53" s="21" t="s">
        <v>941</v>
      </c>
      <c r="AD53" s="21" t="s">
        <v>941</v>
      </c>
      <c r="AE53" s="21" t="s">
        <v>941</v>
      </c>
      <c r="AF53" s="3" t="s">
        <v>941</v>
      </c>
      <c r="AG53" s="3" t="s">
        <v>941</v>
      </c>
      <c r="AH53" s="3"/>
      <c r="AI53" s="21"/>
      <c r="AJ53" s="21"/>
      <c r="AK53" s="21" t="s">
        <v>941</v>
      </c>
      <c r="AL53" s="75"/>
      <c r="AM53" s="74"/>
      <c r="AN53" s="70"/>
      <c r="AO53" s="67" t="s">
        <v>473</v>
      </c>
      <c r="AP53" s="78" t="s">
        <v>1218</v>
      </c>
      <c r="AQ53" s="893">
        <v>1</v>
      </c>
      <c r="AR53" s="745" t="s">
        <v>945</v>
      </c>
      <c r="AS53" s="68" t="s">
        <v>946</v>
      </c>
      <c r="AT53" s="3">
        <v>1</v>
      </c>
      <c r="AU53" s="3" t="s">
        <v>1081</v>
      </c>
      <c r="AV53" s="3"/>
      <c r="AW53" s="3"/>
      <c r="AX53" s="3"/>
      <c r="AY53" s="145"/>
      <c r="AZ53" s="69">
        <v>9194.18</v>
      </c>
      <c r="BA53" s="69">
        <v>0.4</v>
      </c>
      <c r="BB53" s="69">
        <v>7.93</v>
      </c>
      <c r="BC53" s="69">
        <v>80.400000000000006</v>
      </c>
      <c r="BD53" s="69" t="s">
        <v>1212</v>
      </c>
      <c r="BE53" s="69" t="s">
        <v>1083</v>
      </c>
      <c r="BF53" s="69" t="s">
        <v>1192</v>
      </c>
      <c r="BG53" s="69" t="s">
        <v>1193</v>
      </c>
      <c r="BH53" s="69" t="s">
        <v>1194</v>
      </c>
      <c r="BI53" s="69" t="s">
        <v>949</v>
      </c>
      <c r="BJ53" s="69" t="s">
        <v>1087</v>
      </c>
      <c r="BK53" s="69" t="s">
        <v>1213</v>
      </c>
      <c r="BL53" s="69" t="s">
        <v>949</v>
      </c>
      <c r="BM53" s="69">
        <v>0</v>
      </c>
      <c r="BN53" s="69">
        <v>0</v>
      </c>
      <c r="BO53" s="69" t="s">
        <v>1207</v>
      </c>
      <c r="BP53" s="69" t="s">
        <v>1087</v>
      </c>
      <c r="BQ53" s="69" t="s">
        <v>1214</v>
      </c>
      <c r="BR53" s="69" t="s">
        <v>1215</v>
      </c>
      <c r="BS53" s="69">
        <v>0</v>
      </c>
      <c r="BT53" s="69">
        <v>0</v>
      </c>
      <c r="BU53" s="73"/>
      <c r="BV53" s="72">
        <v>1</v>
      </c>
      <c r="BW53" s="72">
        <v>250</v>
      </c>
      <c r="BX53" s="72">
        <v>2</v>
      </c>
      <c r="BY53" s="16"/>
      <c r="BZ53" s="9" t="s">
        <v>1025</v>
      </c>
      <c r="CA53" s="16"/>
      <c r="CB53" s="16"/>
      <c r="CC53" s="16"/>
      <c r="CD53" s="16"/>
    </row>
    <row r="54" spans="1:82" customFormat="1">
      <c r="A54" s="16" t="s">
        <v>1216</v>
      </c>
      <c r="B54" s="3">
        <v>47</v>
      </c>
      <c r="C54" s="3" t="s">
        <v>936</v>
      </c>
      <c r="D54" s="91"/>
      <c r="E54" s="96"/>
      <c r="F54" s="91"/>
      <c r="G54" s="96" t="s">
        <v>1219</v>
      </c>
      <c r="H54" s="91"/>
      <c r="I54" s="96"/>
      <c r="J54" s="91"/>
      <c r="K54" s="96"/>
      <c r="L54" s="91"/>
      <c r="M54" s="96"/>
      <c r="N54" s="32" t="s">
        <v>1219</v>
      </c>
      <c r="O54" s="211" t="s">
        <v>1219</v>
      </c>
      <c r="P54" s="71" t="s">
        <v>1037</v>
      </c>
      <c r="Q54" s="71"/>
      <c r="R54" s="848" t="s">
        <v>989</v>
      </c>
      <c r="S54" s="3"/>
      <c r="T54" s="3"/>
      <c r="U54" s="3"/>
      <c r="V54" s="3"/>
      <c r="W54" s="3"/>
      <c r="X54" s="3" t="s">
        <v>941</v>
      </c>
      <c r="Y54" s="3" t="s">
        <v>941</v>
      </c>
      <c r="Z54" s="3" t="s">
        <v>941</v>
      </c>
      <c r="AA54" s="3" t="s">
        <v>941</v>
      </c>
      <c r="AB54" s="3" t="s">
        <v>941</v>
      </c>
      <c r="AC54" s="21" t="s">
        <v>941</v>
      </c>
      <c r="AD54" s="21" t="s">
        <v>941</v>
      </c>
      <c r="AE54" s="21" t="s">
        <v>941</v>
      </c>
      <c r="AF54" s="3" t="s">
        <v>941</v>
      </c>
      <c r="AG54" s="3" t="s">
        <v>941</v>
      </c>
      <c r="AH54" s="3"/>
      <c r="AI54" s="21"/>
      <c r="AJ54" s="21"/>
      <c r="AK54" s="21" t="s">
        <v>941</v>
      </c>
      <c r="AL54" s="75"/>
      <c r="AM54" s="74"/>
      <c r="AN54" s="70"/>
      <c r="AO54" s="67" t="s">
        <v>473</v>
      </c>
      <c r="AP54" s="78" t="s">
        <v>1220</v>
      </c>
      <c r="AQ54" s="893">
        <v>1</v>
      </c>
      <c r="AR54" s="745" t="s">
        <v>945</v>
      </c>
      <c r="AS54" s="68" t="s">
        <v>946</v>
      </c>
      <c r="AT54" s="3">
        <v>0</v>
      </c>
      <c r="AU54" s="3" t="s">
        <v>979</v>
      </c>
      <c r="AV54" s="3"/>
      <c r="AW54" s="3"/>
      <c r="AX54" s="3"/>
      <c r="AY54" s="145"/>
      <c r="AZ54" s="69" t="s">
        <v>949</v>
      </c>
      <c r="BA54" s="69" t="s">
        <v>949</v>
      </c>
      <c r="BB54" s="69" t="s">
        <v>949</v>
      </c>
      <c r="BC54" s="69" t="s">
        <v>949</v>
      </c>
      <c r="BD54" s="69" t="s">
        <v>1221</v>
      </c>
      <c r="BE54" s="69" t="s">
        <v>1083</v>
      </c>
      <c r="BF54" s="69" t="s">
        <v>1222</v>
      </c>
      <c r="BG54" s="69" t="s">
        <v>949</v>
      </c>
      <c r="BH54" s="69" t="s">
        <v>949</v>
      </c>
      <c r="BI54" s="69" t="s">
        <v>949</v>
      </c>
      <c r="BJ54" s="69" t="s">
        <v>1087</v>
      </c>
      <c r="BK54" s="69" t="s">
        <v>949</v>
      </c>
      <c r="BL54" s="69" t="s">
        <v>949</v>
      </c>
      <c r="BM54" s="69">
        <v>0</v>
      </c>
      <c r="BN54" s="69">
        <v>0</v>
      </c>
      <c r="BO54" s="69">
        <v>0</v>
      </c>
      <c r="BP54" s="69">
        <v>0</v>
      </c>
      <c r="BQ54" s="69">
        <v>0</v>
      </c>
      <c r="BR54" s="69">
        <v>0</v>
      </c>
      <c r="BS54" s="69">
        <v>0</v>
      </c>
      <c r="BT54" s="69">
        <v>0</v>
      </c>
      <c r="BU54" s="73"/>
      <c r="BV54" s="72">
        <v>1</v>
      </c>
      <c r="BW54" s="72">
        <v>250</v>
      </c>
      <c r="BX54" s="72">
        <v>2</v>
      </c>
      <c r="BY54" s="16"/>
      <c r="BZ54" s="9" t="s">
        <v>1025</v>
      </c>
      <c r="CA54" s="16"/>
      <c r="CB54" s="16"/>
      <c r="CC54" s="16"/>
      <c r="CD54" s="16"/>
    </row>
    <row r="55" spans="1:82" customFormat="1">
      <c r="A55" s="16"/>
      <c r="B55" s="3">
        <v>48</v>
      </c>
      <c r="C55" s="3" t="s">
        <v>936</v>
      </c>
      <c r="D55" s="91"/>
      <c r="E55" s="96"/>
      <c r="F55" s="91" t="s">
        <v>1223</v>
      </c>
      <c r="G55" s="96"/>
      <c r="H55" s="91"/>
      <c r="I55" s="96"/>
      <c r="J55" s="91"/>
      <c r="K55" s="96"/>
      <c r="L55" s="91"/>
      <c r="M55" s="96"/>
      <c r="N55" s="32" t="s">
        <v>1223</v>
      </c>
      <c r="O55" s="211" t="s">
        <v>1223</v>
      </c>
      <c r="P55" s="71" t="s">
        <v>1037</v>
      </c>
      <c r="Q55" s="71"/>
      <c r="R55" s="848" t="s">
        <v>1059</v>
      </c>
      <c r="S55" s="3" t="s">
        <v>941</v>
      </c>
      <c r="T55" s="3" t="s">
        <v>941</v>
      </c>
      <c r="U55" s="3" t="s">
        <v>941</v>
      </c>
      <c r="V55" s="3" t="s">
        <v>941</v>
      </c>
      <c r="W55" s="3" t="s">
        <v>941</v>
      </c>
      <c r="X55" s="3" t="s">
        <v>941</v>
      </c>
      <c r="Y55" s="3" t="s">
        <v>941</v>
      </c>
      <c r="Z55" s="3" t="s">
        <v>941</v>
      </c>
      <c r="AA55" s="3" t="s">
        <v>941</v>
      </c>
      <c r="AB55" s="3" t="s">
        <v>941</v>
      </c>
      <c r="AC55" s="21" t="s">
        <v>941</v>
      </c>
      <c r="AD55" s="21" t="s">
        <v>941</v>
      </c>
      <c r="AE55" s="21" t="s">
        <v>941</v>
      </c>
      <c r="AF55" s="3" t="s">
        <v>941</v>
      </c>
      <c r="AG55" s="3" t="s">
        <v>941</v>
      </c>
      <c r="AH55" s="3"/>
      <c r="AI55" s="21" t="s">
        <v>941</v>
      </c>
      <c r="AJ55" s="21" t="s">
        <v>941</v>
      </c>
      <c r="AK55" s="21" t="s">
        <v>941</v>
      </c>
      <c r="AL55" s="75"/>
      <c r="AM55" s="74" t="s">
        <v>1224</v>
      </c>
      <c r="AN55" s="70" t="s">
        <v>1225</v>
      </c>
      <c r="AO55" s="67" t="s">
        <v>473</v>
      </c>
      <c r="AP55" s="78" t="s">
        <v>1226</v>
      </c>
      <c r="AQ55" s="893">
        <v>1</v>
      </c>
      <c r="AR55" s="745" t="s">
        <v>945</v>
      </c>
      <c r="AS55" s="68" t="s">
        <v>946</v>
      </c>
      <c r="AT55" s="3">
        <v>1</v>
      </c>
      <c r="AU55" s="3" t="s">
        <v>1081</v>
      </c>
      <c r="AV55" s="3"/>
      <c r="AW55" s="3"/>
      <c r="AX55" s="3"/>
      <c r="AY55" s="145"/>
      <c r="AZ55" s="69">
        <v>441.71</v>
      </c>
      <c r="BA55" s="69">
        <v>0.8</v>
      </c>
      <c r="BB55" s="69">
        <v>7.93</v>
      </c>
      <c r="BC55" s="69">
        <v>3.5027602999999998</v>
      </c>
      <c r="BD55" s="69" t="s">
        <v>1227</v>
      </c>
      <c r="BE55" s="69" t="s">
        <v>1083</v>
      </c>
      <c r="BF55" s="69" t="s">
        <v>1192</v>
      </c>
      <c r="BG55" s="69" t="s">
        <v>1193</v>
      </c>
      <c r="BH55" s="69" t="s">
        <v>1194</v>
      </c>
      <c r="BI55" s="69" t="s">
        <v>949</v>
      </c>
      <c r="BJ55" s="69" t="s">
        <v>1087</v>
      </c>
      <c r="BK55" s="69" t="s">
        <v>949</v>
      </c>
      <c r="BL55" s="69" t="s">
        <v>949</v>
      </c>
      <c r="BM55" s="69">
        <v>0</v>
      </c>
      <c r="BN55" s="69">
        <v>0</v>
      </c>
      <c r="BO55" s="69" t="s">
        <v>1223</v>
      </c>
      <c r="BP55" s="69" t="s">
        <v>1087</v>
      </c>
      <c r="BQ55" s="69">
        <v>0</v>
      </c>
      <c r="BR55" s="69">
        <v>0</v>
      </c>
      <c r="BS55" s="69">
        <v>0</v>
      </c>
      <c r="BT55" s="69">
        <v>0</v>
      </c>
      <c r="BU55" s="73"/>
      <c r="BV55" s="72">
        <v>4</v>
      </c>
      <c r="BW55" s="72">
        <v>125</v>
      </c>
      <c r="BX55" s="72">
        <v>2</v>
      </c>
      <c r="BY55" s="16"/>
      <c r="BZ55" s="9" t="s">
        <v>1025</v>
      </c>
      <c r="CA55" s="16"/>
      <c r="CB55" s="16"/>
      <c r="CC55" s="16"/>
      <c r="CD55" s="16"/>
    </row>
    <row r="56" spans="1:82" customFormat="1">
      <c r="A56" s="16"/>
      <c r="B56" s="3">
        <v>49</v>
      </c>
      <c r="C56" s="3" t="s">
        <v>936</v>
      </c>
      <c r="D56" s="91"/>
      <c r="E56" s="96"/>
      <c r="F56" s="91" t="s">
        <v>1228</v>
      </c>
      <c r="G56" s="96"/>
      <c r="H56" s="91"/>
      <c r="I56" s="96"/>
      <c r="J56" s="91"/>
      <c r="K56" s="96"/>
      <c r="L56" s="91"/>
      <c r="M56" s="96"/>
      <c r="N56" s="32" t="s">
        <v>1228</v>
      </c>
      <c r="O56" s="211" t="s">
        <v>1228</v>
      </c>
      <c r="P56" s="71" t="s">
        <v>1037</v>
      </c>
      <c r="Q56" s="71"/>
      <c r="R56" s="848" t="s">
        <v>989</v>
      </c>
      <c r="S56" s="3" t="s">
        <v>941</v>
      </c>
      <c r="T56" s="3" t="s">
        <v>941</v>
      </c>
      <c r="U56" s="3" t="s">
        <v>941</v>
      </c>
      <c r="V56" s="3" t="s">
        <v>941</v>
      </c>
      <c r="W56" s="3" t="s">
        <v>941</v>
      </c>
      <c r="X56" s="3" t="s">
        <v>941</v>
      </c>
      <c r="Y56" s="3" t="s">
        <v>941</v>
      </c>
      <c r="Z56" s="3" t="s">
        <v>941</v>
      </c>
      <c r="AA56" s="3" t="s">
        <v>941</v>
      </c>
      <c r="AB56" s="3" t="s">
        <v>941</v>
      </c>
      <c r="AC56" s="21" t="s">
        <v>941</v>
      </c>
      <c r="AD56" s="21" t="s">
        <v>941</v>
      </c>
      <c r="AE56" s="21" t="s">
        <v>941</v>
      </c>
      <c r="AF56" s="3" t="s">
        <v>941</v>
      </c>
      <c r="AG56" s="3" t="s">
        <v>941</v>
      </c>
      <c r="AH56" s="3"/>
      <c r="AI56" s="21" t="s">
        <v>941</v>
      </c>
      <c r="AJ56" s="21" t="s">
        <v>941</v>
      </c>
      <c r="AK56" s="21" t="s">
        <v>941</v>
      </c>
      <c r="AL56" s="75"/>
      <c r="AM56" s="74" t="s">
        <v>1229</v>
      </c>
      <c r="AN56" s="70" t="s">
        <v>1230</v>
      </c>
      <c r="AO56" s="67" t="s">
        <v>473</v>
      </c>
      <c r="AP56" s="78" t="s">
        <v>1231</v>
      </c>
      <c r="AQ56" s="893">
        <v>7</v>
      </c>
      <c r="AR56" s="745" t="s">
        <v>945</v>
      </c>
      <c r="AS56" s="68" t="s">
        <v>946</v>
      </c>
      <c r="AT56" s="3">
        <v>1</v>
      </c>
      <c r="AU56" s="3" t="s">
        <v>993</v>
      </c>
      <c r="AV56" s="3"/>
      <c r="AW56" s="3"/>
      <c r="AX56" s="3"/>
      <c r="AY56" s="145"/>
      <c r="AZ56" s="69" t="s">
        <v>949</v>
      </c>
      <c r="BA56" s="69" t="s">
        <v>949</v>
      </c>
      <c r="BB56" s="69" t="s">
        <v>949</v>
      </c>
      <c r="BC56" s="69" t="s">
        <v>949</v>
      </c>
      <c r="BD56" s="69" t="s">
        <v>949</v>
      </c>
      <c r="BE56" s="69" t="s">
        <v>949</v>
      </c>
      <c r="BF56" s="69" t="s">
        <v>949</v>
      </c>
      <c r="BG56" s="69" t="s">
        <v>949</v>
      </c>
      <c r="BH56" s="69" t="s">
        <v>949</v>
      </c>
      <c r="BI56" s="69" t="s">
        <v>949</v>
      </c>
      <c r="BJ56" s="69" t="s">
        <v>986</v>
      </c>
      <c r="BK56" s="69" t="s">
        <v>1232</v>
      </c>
      <c r="BL56" s="69" t="s">
        <v>949</v>
      </c>
      <c r="BM56" s="69">
        <v>0</v>
      </c>
      <c r="BN56" s="69">
        <v>0</v>
      </c>
      <c r="BO56" s="69">
        <v>0</v>
      </c>
      <c r="BP56" s="69">
        <v>0</v>
      </c>
      <c r="BQ56" s="69">
        <v>0</v>
      </c>
      <c r="BR56" s="69">
        <v>0</v>
      </c>
      <c r="BS56" s="69">
        <v>0</v>
      </c>
      <c r="BT56" s="69">
        <v>0</v>
      </c>
      <c r="BU56" s="73"/>
      <c r="BV56" s="72"/>
      <c r="BW56" s="72"/>
      <c r="BX56" s="72"/>
      <c r="BY56" s="16"/>
      <c r="BZ56" s="9" t="s">
        <v>1025</v>
      </c>
      <c r="CA56" s="16"/>
      <c r="CB56" s="16"/>
      <c r="CC56" s="16"/>
      <c r="CD56" s="16"/>
    </row>
    <row r="57" spans="1:82" customFormat="1">
      <c r="A57" s="16"/>
      <c r="B57" s="3">
        <v>50</v>
      </c>
      <c r="C57" s="3" t="s">
        <v>936</v>
      </c>
      <c r="D57" s="91"/>
      <c r="E57" s="96" t="s">
        <v>1233</v>
      </c>
      <c r="F57" s="91"/>
      <c r="G57" s="96"/>
      <c r="H57" s="91"/>
      <c r="I57" s="96"/>
      <c r="J57" s="91"/>
      <c r="K57" s="96"/>
      <c r="L57" s="91"/>
      <c r="M57" s="96"/>
      <c r="N57" s="32" t="s">
        <v>1233</v>
      </c>
      <c r="O57" s="211" t="s">
        <v>1234</v>
      </c>
      <c r="P57" s="71" t="s">
        <v>939</v>
      </c>
      <c r="Q57" s="71"/>
      <c r="R57" s="848" t="s">
        <v>940</v>
      </c>
      <c r="S57" s="3" t="s">
        <v>941</v>
      </c>
      <c r="T57" s="3" t="s">
        <v>941</v>
      </c>
      <c r="U57" s="3" t="s">
        <v>941</v>
      </c>
      <c r="V57" s="3" t="s">
        <v>941</v>
      </c>
      <c r="W57" s="3" t="s">
        <v>941</v>
      </c>
      <c r="X57" s="3" t="s">
        <v>941</v>
      </c>
      <c r="Y57" s="3" t="s">
        <v>941</v>
      </c>
      <c r="Z57" s="3" t="s">
        <v>941</v>
      </c>
      <c r="AA57" s="3" t="s">
        <v>941</v>
      </c>
      <c r="AB57" s="3" t="s">
        <v>941</v>
      </c>
      <c r="AC57" s="21" t="s">
        <v>941</v>
      </c>
      <c r="AD57" s="21" t="s">
        <v>941</v>
      </c>
      <c r="AE57" s="21" t="s">
        <v>941</v>
      </c>
      <c r="AF57" s="3" t="s">
        <v>941</v>
      </c>
      <c r="AG57" s="3" t="s">
        <v>941</v>
      </c>
      <c r="AH57" s="3"/>
      <c r="AI57" s="21" t="s">
        <v>941</v>
      </c>
      <c r="AJ57" s="21" t="s">
        <v>941</v>
      </c>
      <c r="AK57" s="21" t="s">
        <v>941</v>
      </c>
      <c r="AL57" s="75"/>
      <c r="AM57" s="74" t="s">
        <v>1235</v>
      </c>
      <c r="AN57" s="70" t="s">
        <v>1236</v>
      </c>
      <c r="AO57" s="67" t="s">
        <v>473</v>
      </c>
      <c r="AP57" s="78" t="s">
        <v>1237</v>
      </c>
      <c r="AQ57" s="893">
        <v>1</v>
      </c>
      <c r="AR57" s="745" t="s">
        <v>945</v>
      </c>
      <c r="AS57" s="68" t="s">
        <v>946</v>
      </c>
      <c r="AT57" s="3">
        <v>0</v>
      </c>
      <c r="AU57" s="3" t="s">
        <v>947</v>
      </c>
      <c r="AV57" s="3"/>
      <c r="AW57" s="3"/>
      <c r="AX57" s="3"/>
      <c r="AY57" s="145"/>
      <c r="AZ57" s="69" t="s">
        <v>949</v>
      </c>
      <c r="BA57" s="69" t="s">
        <v>949</v>
      </c>
      <c r="BB57" s="69" t="s">
        <v>949</v>
      </c>
      <c r="BC57" s="69" t="s">
        <v>949</v>
      </c>
      <c r="BD57" s="69" t="s">
        <v>949</v>
      </c>
      <c r="BE57" s="69" t="s">
        <v>949</v>
      </c>
      <c r="BF57" s="69" t="s">
        <v>949</v>
      </c>
      <c r="BG57" s="69" t="s">
        <v>949</v>
      </c>
      <c r="BH57" s="69" t="s">
        <v>949</v>
      </c>
      <c r="BI57" s="69" t="s">
        <v>949</v>
      </c>
      <c r="BJ57" s="69" t="s">
        <v>949</v>
      </c>
      <c r="BK57" s="69" t="s">
        <v>949</v>
      </c>
      <c r="BL57" s="69" t="s">
        <v>949</v>
      </c>
      <c r="BM57" s="69" t="s">
        <v>949</v>
      </c>
      <c r="BN57" s="69" t="s">
        <v>949</v>
      </c>
      <c r="BO57" s="69" t="s">
        <v>949</v>
      </c>
      <c r="BP57" s="69" t="s">
        <v>949</v>
      </c>
      <c r="BQ57" s="69" t="s">
        <v>949</v>
      </c>
      <c r="BR57" s="69" t="s">
        <v>949</v>
      </c>
      <c r="BS57" s="69" t="s">
        <v>949</v>
      </c>
      <c r="BT57" s="69" t="s">
        <v>949</v>
      </c>
      <c r="BU57" s="73"/>
      <c r="BV57" s="72"/>
      <c r="BW57" s="72"/>
      <c r="BX57" s="72"/>
      <c r="BY57" s="16"/>
      <c r="BZ57" s="9" t="s">
        <v>950</v>
      </c>
      <c r="CA57" s="16"/>
      <c r="CB57" s="16"/>
      <c r="CC57" s="16"/>
      <c r="CD57" s="16"/>
    </row>
    <row r="58" spans="1:82" customFormat="1">
      <c r="A58" s="16"/>
      <c r="B58" s="3">
        <v>51</v>
      </c>
      <c r="C58" s="3" t="s">
        <v>936</v>
      </c>
      <c r="D58" s="91"/>
      <c r="E58" s="96"/>
      <c r="F58" s="91" t="s">
        <v>1238</v>
      </c>
      <c r="G58" s="96"/>
      <c r="H58" s="91"/>
      <c r="I58" s="96"/>
      <c r="J58" s="91"/>
      <c r="K58" s="96"/>
      <c r="L58" s="91"/>
      <c r="M58" s="96"/>
      <c r="N58" s="32" t="s">
        <v>1238</v>
      </c>
      <c r="O58" s="211" t="s">
        <v>1238</v>
      </c>
      <c r="P58" s="71"/>
      <c r="Q58" s="71"/>
      <c r="R58" s="848"/>
      <c r="S58" s="3" t="s">
        <v>941</v>
      </c>
      <c r="T58" s="3" t="s">
        <v>941</v>
      </c>
      <c r="U58" s="3" t="s">
        <v>941</v>
      </c>
      <c r="V58" s="3" t="s">
        <v>941</v>
      </c>
      <c r="W58" s="3" t="s">
        <v>941</v>
      </c>
      <c r="X58" s="3" t="s">
        <v>941</v>
      </c>
      <c r="Y58" s="3" t="s">
        <v>941</v>
      </c>
      <c r="Z58" s="3" t="s">
        <v>941</v>
      </c>
      <c r="AA58" s="3" t="s">
        <v>941</v>
      </c>
      <c r="AB58" s="3" t="s">
        <v>941</v>
      </c>
      <c r="AC58" s="21" t="s">
        <v>941</v>
      </c>
      <c r="AD58" s="21" t="s">
        <v>941</v>
      </c>
      <c r="AE58" s="21" t="s">
        <v>941</v>
      </c>
      <c r="AF58" s="3" t="s">
        <v>941</v>
      </c>
      <c r="AG58" s="3" t="s">
        <v>941</v>
      </c>
      <c r="AH58" s="3"/>
      <c r="AI58" s="21" t="s">
        <v>941</v>
      </c>
      <c r="AJ58" s="21" t="s">
        <v>941</v>
      </c>
      <c r="AK58" s="21" t="s">
        <v>941</v>
      </c>
      <c r="AL58" s="75"/>
      <c r="AM58" s="74"/>
      <c r="AN58" s="70" t="s">
        <v>1239</v>
      </c>
      <c r="AO58" s="67" t="s">
        <v>473</v>
      </c>
      <c r="AP58" s="78" t="s">
        <v>1240</v>
      </c>
      <c r="AQ58" s="893">
        <v>1</v>
      </c>
      <c r="AR58" s="745" t="s">
        <v>945</v>
      </c>
      <c r="AS58" s="68" t="s">
        <v>946</v>
      </c>
      <c r="AT58" s="3">
        <v>0</v>
      </c>
      <c r="AU58" s="3" t="s">
        <v>947</v>
      </c>
      <c r="AV58" s="3" t="s">
        <v>948</v>
      </c>
      <c r="AW58" s="3"/>
      <c r="AX58" s="3"/>
      <c r="AY58" s="145"/>
      <c r="AZ58" s="69" t="s">
        <v>949</v>
      </c>
      <c r="BA58" s="69" t="s">
        <v>949</v>
      </c>
      <c r="BB58" s="69" t="s">
        <v>949</v>
      </c>
      <c r="BC58" s="69" t="s">
        <v>949</v>
      </c>
      <c r="BD58" s="69" t="s">
        <v>949</v>
      </c>
      <c r="BE58" s="69" t="s">
        <v>949</v>
      </c>
      <c r="BF58" s="69" t="s">
        <v>949</v>
      </c>
      <c r="BG58" s="69" t="s">
        <v>949</v>
      </c>
      <c r="BH58" s="69" t="s">
        <v>949</v>
      </c>
      <c r="BI58" s="69" t="s">
        <v>949</v>
      </c>
      <c r="BJ58" s="69" t="s">
        <v>949</v>
      </c>
      <c r="BK58" s="69" t="s">
        <v>949</v>
      </c>
      <c r="BL58" s="69" t="s">
        <v>949</v>
      </c>
      <c r="BM58" s="69" t="s">
        <v>949</v>
      </c>
      <c r="BN58" s="69" t="s">
        <v>949</v>
      </c>
      <c r="BO58" s="69" t="s">
        <v>949</v>
      </c>
      <c r="BP58" s="69" t="s">
        <v>949</v>
      </c>
      <c r="BQ58" s="69" t="s">
        <v>949</v>
      </c>
      <c r="BR58" s="69" t="s">
        <v>949</v>
      </c>
      <c r="BS58" s="69" t="s">
        <v>949</v>
      </c>
      <c r="BT58" s="69" t="s">
        <v>949</v>
      </c>
      <c r="BU58" s="73"/>
      <c r="BV58" s="72"/>
      <c r="BW58" s="72"/>
      <c r="BX58" s="72"/>
      <c r="BY58" s="16"/>
      <c r="BZ58" s="9" t="s">
        <v>1025</v>
      </c>
      <c r="CA58" s="16"/>
      <c r="CB58" s="16"/>
      <c r="CC58" s="16"/>
      <c r="CD58" s="16"/>
    </row>
    <row r="59" spans="1:82" customFormat="1">
      <c r="A59" s="16"/>
      <c r="B59" s="3">
        <v>52</v>
      </c>
      <c r="C59" s="3" t="s">
        <v>936</v>
      </c>
      <c r="D59" s="91"/>
      <c r="E59" s="96"/>
      <c r="F59" s="91"/>
      <c r="G59" s="96" t="s">
        <v>1241</v>
      </c>
      <c r="H59" s="91"/>
      <c r="I59" s="96"/>
      <c r="J59" s="91"/>
      <c r="K59" s="96"/>
      <c r="L59" s="91"/>
      <c r="M59" s="96"/>
      <c r="N59" s="32" t="s">
        <v>1241</v>
      </c>
      <c r="O59" s="211" t="s">
        <v>1241</v>
      </c>
      <c r="P59" s="71" t="s">
        <v>1037</v>
      </c>
      <c r="Q59" s="71"/>
      <c r="R59" s="848" t="s">
        <v>1126</v>
      </c>
      <c r="S59" s="3" t="s">
        <v>941</v>
      </c>
      <c r="T59" s="3" t="s">
        <v>941</v>
      </c>
      <c r="U59" s="3" t="s">
        <v>941</v>
      </c>
      <c r="V59" s="3" t="s">
        <v>941</v>
      </c>
      <c r="W59" s="3" t="s">
        <v>941</v>
      </c>
      <c r="X59" s="3" t="s">
        <v>941</v>
      </c>
      <c r="Y59" s="3" t="s">
        <v>941</v>
      </c>
      <c r="Z59" s="3" t="s">
        <v>941</v>
      </c>
      <c r="AA59" s="3" t="s">
        <v>941</v>
      </c>
      <c r="AB59" s="3" t="s">
        <v>941</v>
      </c>
      <c r="AC59" s="21" t="s">
        <v>941</v>
      </c>
      <c r="AD59" s="21" t="s">
        <v>941</v>
      </c>
      <c r="AE59" s="21" t="s">
        <v>941</v>
      </c>
      <c r="AF59" s="3" t="s">
        <v>941</v>
      </c>
      <c r="AG59" s="3" t="s">
        <v>941</v>
      </c>
      <c r="AH59" s="3"/>
      <c r="AI59" s="21" t="s">
        <v>941</v>
      </c>
      <c r="AJ59" s="21" t="s">
        <v>941</v>
      </c>
      <c r="AK59" s="21" t="s">
        <v>941</v>
      </c>
      <c r="AL59" s="75"/>
      <c r="AM59" s="74" t="s">
        <v>1241</v>
      </c>
      <c r="AN59" s="70" t="s">
        <v>1242</v>
      </c>
      <c r="AO59" s="67" t="s">
        <v>473</v>
      </c>
      <c r="AP59" s="78" t="s">
        <v>1243</v>
      </c>
      <c r="AQ59" s="893">
        <v>1</v>
      </c>
      <c r="AR59" s="745" t="s">
        <v>945</v>
      </c>
      <c r="AS59" s="68" t="s">
        <v>946</v>
      </c>
      <c r="AT59" s="3">
        <v>1</v>
      </c>
      <c r="AU59" s="3" t="s">
        <v>1244</v>
      </c>
      <c r="AV59" s="3"/>
      <c r="AW59" s="3" t="s">
        <v>1245</v>
      </c>
      <c r="AX59" s="3"/>
      <c r="AY59" s="145"/>
      <c r="AZ59" s="69">
        <v>11907.642</v>
      </c>
      <c r="BA59" s="69" t="s">
        <v>949</v>
      </c>
      <c r="BB59" s="69" t="s">
        <v>949</v>
      </c>
      <c r="BC59" s="69" t="s">
        <v>949</v>
      </c>
      <c r="BD59" s="69" t="s">
        <v>1246</v>
      </c>
      <c r="BE59" s="69" t="s">
        <v>949</v>
      </c>
      <c r="BF59" s="69" t="s">
        <v>949</v>
      </c>
      <c r="BG59" s="69" t="s">
        <v>949</v>
      </c>
      <c r="BH59" s="69" t="s">
        <v>1247</v>
      </c>
      <c r="BI59" s="69">
        <v>0</v>
      </c>
      <c r="BJ59" s="69" t="s">
        <v>1247</v>
      </c>
      <c r="BK59" s="69" t="s">
        <v>949</v>
      </c>
      <c r="BL59" s="69" t="s">
        <v>949</v>
      </c>
      <c r="BM59" s="69">
        <v>0</v>
      </c>
      <c r="BN59" s="69">
        <v>0</v>
      </c>
      <c r="BO59" s="69">
        <v>0</v>
      </c>
      <c r="BP59" s="69">
        <v>0</v>
      </c>
      <c r="BQ59" s="69">
        <v>0</v>
      </c>
      <c r="BR59" s="69">
        <v>0</v>
      </c>
      <c r="BS59" s="69">
        <v>0</v>
      </c>
      <c r="BT59" s="69">
        <v>0</v>
      </c>
      <c r="BU59" s="73"/>
      <c r="BV59" s="72"/>
      <c r="BW59" s="72"/>
      <c r="BX59" s="72"/>
      <c r="BY59" s="16"/>
      <c r="BZ59" s="9" t="s">
        <v>1025</v>
      </c>
      <c r="CA59" s="16"/>
      <c r="CB59" s="16"/>
      <c r="CC59" s="16"/>
      <c r="CD59" s="16"/>
    </row>
    <row r="60" spans="1:82" customFormat="1">
      <c r="A60" s="16"/>
      <c r="B60" s="3">
        <v>53</v>
      </c>
      <c r="C60" s="3" t="s">
        <v>936</v>
      </c>
      <c r="D60" s="91"/>
      <c r="E60" s="96"/>
      <c r="F60" s="91"/>
      <c r="G60" s="96" t="s">
        <v>1248</v>
      </c>
      <c r="H60" s="91"/>
      <c r="I60" s="96"/>
      <c r="J60" s="91"/>
      <c r="K60" s="96"/>
      <c r="L60" s="91"/>
      <c r="M60" s="96"/>
      <c r="N60" s="32" t="s">
        <v>1248</v>
      </c>
      <c r="O60" s="211" t="s">
        <v>1248</v>
      </c>
      <c r="P60" s="71" t="s">
        <v>1037</v>
      </c>
      <c r="Q60" s="71"/>
      <c r="R60" s="848"/>
      <c r="S60" s="3" t="s">
        <v>941</v>
      </c>
      <c r="T60" s="3" t="s">
        <v>941</v>
      </c>
      <c r="U60" s="3" t="s">
        <v>941</v>
      </c>
      <c r="V60" s="3" t="s">
        <v>941</v>
      </c>
      <c r="W60" s="3" t="s">
        <v>941</v>
      </c>
      <c r="X60" s="3" t="s">
        <v>941</v>
      </c>
      <c r="Y60" s="3" t="s">
        <v>941</v>
      </c>
      <c r="Z60" s="3" t="s">
        <v>941</v>
      </c>
      <c r="AA60" s="3" t="s">
        <v>941</v>
      </c>
      <c r="AB60" s="3" t="s">
        <v>941</v>
      </c>
      <c r="AC60" s="21" t="s">
        <v>941</v>
      </c>
      <c r="AD60" s="21" t="s">
        <v>941</v>
      </c>
      <c r="AE60" s="21" t="s">
        <v>941</v>
      </c>
      <c r="AF60" s="3" t="s">
        <v>941</v>
      </c>
      <c r="AG60" s="3" t="s">
        <v>941</v>
      </c>
      <c r="AH60" s="3"/>
      <c r="AI60" s="21" t="s">
        <v>941</v>
      </c>
      <c r="AJ60" s="21" t="s">
        <v>941</v>
      </c>
      <c r="AK60" s="21" t="s">
        <v>941</v>
      </c>
      <c r="AL60" s="75"/>
      <c r="AM60" s="74" t="s">
        <v>1249</v>
      </c>
      <c r="AN60" s="70" t="s">
        <v>1250</v>
      </c>
      <c r="AO60" s="67" t="s">
        <v>473</v>
      </c>
      <c r="AP60" s="78" t="s">
        <v>1251</v>
      </c>
      <c r="AQ60" s="893">
        <v>2</v>
      </c>
      <c r="AR60" s="745" t="s">
        <v>945</v>
      </c>
      <c r="AS60" s="68" t="s">
        <v>946</v>
      </c>
      <c r="AT60" s="3">
        <v>1</v>
      </c>
      <c r="AU60" s="3" t="s">
        <v>979</v>
      </c>
      <c r="AV60" s="3"/>
      <c r="AW60" s="3"/>
      <c r="AX60" s="3"/>
      <c r="AY60" s="145"/>
      <c r="AZ60" s="69" t="s">
        <v>949</v>
      </c>
      <c r="BA60" s="69" t="s">
        <v>949</v>
      </c>
      <c r="BB60" s="69" t="s">
        <v>949</v>
      </c>
      <c r="BC60" s="69" t="s">
        <v>949</v>
      </c>
      <c r="BD60" s="69" t="s">
        <v>1252</v>
      </c>
      <c r="BE60" s="69" t="s">
        <v>1083</v>
      </c>
      <c r="BF60" s="69" t="s">
        <v>1253</v>
      </c>
      <c r="BG60" s="69" t="s">
        <v>1254</v>
      </c>
      <c r="BH60" s="69" t="s">
        <v>1255</v>
      </c>
      <c r="BI60" s="69" t="s">
        <v>949</v>
      </c>
      <c r="BJ60" s="69" t="s">
        <v>1166</v>
      </c>
      <c r="BK60" s="69" t="s">
        <v>949</v>
      </c>
      <c r="BL60" s="69" t="s">
        <v>949</v>
      </c>
      <c r="BM60" s="69">
        <v>0</v>
      </c>
      <c r="BN60" s="69">
        <v>0</v>
      </c>
      <c r="BO60" s="69">
        <v>0</v>
      </c>
      <c r="BP60" s="69">
        <v>0</v>
      </c>
      <c r="BQ60" s="69">
        <v>0</v>
      </c>
      <c r="BR60" s="69">
        <v>0</v>
      </c>
      <c r="BS60" s="69">
        <v>0</v>
      </c>
      <c r="BT60" s="69">
        <v>0</v>
      </c>
      <c r="BU60" s="73"/>
      <c r="BV60" s="72"/>
      <c r="BW60" s="72"/>
      <c r="BX60" s="72"/>
      <c r="BY60" s="16"/>
      <c r="BZ60" s="9" t="s">
        <v>1025</v>
      </c>
      <c r="CA60" s="16"/>
      <c r="CB60" s="16"/>
      <c r="CC60" s="16"/>
      <c r="CD60" s="16"/>
    </row>
    <row r="61" spans="1:82" customFormat="1">
      <c r="A61" s="16"/>
      <c r="B61" s="3">
        <v>54</v>
      </c>
      <c r="C61" s="3" t="s">
        <v>936</v>
      </c>
      <c r="D61" s="91"/>
      <c r="E61" s="96"/>
      <c r="F61" s="91"/>
      <c r="G61" s="96" t="s">
        <v>1256</v>
      </c>
      <c r="H61" s="91"/>
      <c r="I61" s="96"/>
      <c r="J61" s="91"/>
      <c r="K61" s="96"/>
      <c r="L61" s="91"/>
      <c r="M61" s="96"/>
      <c r="N61" s="32" t="s">
        <v>1256</v>
      </c>
      <c r="O61" s="211" t="s">
        <v>1257</v>
      </c>
      <c r="P61" s="71" t="s">
        <v>1003</v>
      </c>
      <c r="Q61" s="71" t="s">
        <v>999</v>
      </c>
      <c r="R61" s="848" t="s">
        <v>1126</v>
      </c>
      <c r="S61" s="3" t="s">
        <v>941</v>
      </c>
      <c r="T61" s="3" t="s">
        <v>941</v>
      </c>
      <c r="U61" s="3" t="s">
        <v>941</v>
      </c>
      <c r="V61" s="3" t="s">
        <v>941</v>
      </c>
      <c r="W61" s="3" t="s">
        <v>941</v>
      </c>
      <c r="X61" s="3" t="s">
        <v>941</v>
      </c>
      <c r="Y61" s="3" t="s">
        <v>941</v>
      </c>
      <c r="Z61" s="3" t="s">
        <v>941</v>
      </c>
      <c r="AA61" s="3" t="s">
        <v>941</v>
      </c>
      <c r="AB61" s="3" t="s">
        <v>941</v>
      </c>
      <c r="AC61" s="21" t="s">
        <v>941</v>
      </c>
      <c r="AD61" s="21" t="s">
        <v>941</v>
      </c>
      <c r="AE61" s="21" t="s">
        <v>941</v>
      </c>
      <c r="AF61" s="3" t="s">
        <v>941</v>
      </c>
      <c r="AG61" s="3" t="s">
        <v>941</v>
      </c>
      <c r="AH61" s="3"/>
      <c r="AI61" s="21" t="s">
        <v>941</v>
      </c>
      <c r="AJ61" s="21" t="s">
        <v>941</v>
      </c>
      <c r="AK61" s="21" t="s">
        <v>941</v>
      </c>
      <c r="AL61" s="75"/>
      <c r="AM61" s="74" t="s">
        <v>1249</v>
      </c>
      <c r="AN61" s="70" t="s">
        <v>1258</v>
      </c>
      <c r="AO61" s="67" t="s">
        <v>473</v>
      </c>
      <c r="AP61" s="78" t="s">
        <v>1259</v>
      </c>
      <c r="AQ61" s="893">
        <v>1</v>
      </c>
      <c r="AR61" s="745" t="s">
        <v>945</v>
      </c>
      <c r="AS61" s="68" t="s">
        <v>946</v>
      </c>
      <c r="AT61" s="3">
        <v>1</v>
      </c>
      <c r="AU61" s="3" t="s">
        <v>1008</v>
      </c>
      <c r="AV61" s="3"/>
      <c r="AW61" s="3"/>
      <c r="AX61" s="3"/>
      <c r="AY61" s="145"/>
      <c r="AZ61" s="69">
        <v>32790</v>
      </c>
      <c r="BA61" s="69">
        <v>1.5</v>
      </c>
      <c r="BB61" s="69">
        <v>1.04</v>
      </c>
      <c r="BC61" s="69">
        <v>34.112000000000002</v>
      </c>
      <c r="BD61" s="69" t="s">
        <v>1260</v>
      </c>
      <c r="BE61" s="69" t="s">
        <v>995</v>
      </c>
      <c r="BF61" s="69" t="s">
        <v>1130</v>
      </c>
      <c r="BG61" s="69" t="s">
        <v>1131</v>
      </c>
      <c r="BH61" s="69" t="s">
        <v>1132</v>
      </c>
      <c r="BI61" s="69" t="s">
        <v>1133</v>
      </c>
      <c r="BJ61" s="69" t="s">
        <v>1087</v>
      </c>
      <c r="BK61" s="69" t="s">
        <v>949</v>
      </c>
      <c r="BL61" s="69" t="s">
        <v>949</v>
      </c>
      <c r="BM61" s="69">
        <v>0</v>
      </c>
      <c r="BN61" s="69">
        <v>0</v>
      </c>
      <c r="BO61" s="69" t="s">
        <v>1257</v>
      </c>
      <c r="BP61" s="69" t="s">
        <v>1087</v>
      </c>
      <c r="BQ61" s="69">
        <v>0</v>
      </c>
      <c r="BR61" s="69">
        <v>0</v>
      </c>
      <c r="BS61" s="69">
        <v>0</v>
      </c>
      <c r="BT61" s="69">
        <v>0</v>
      </c>
      <c r="BU61" s="73"/>
      <c r="BV61" s="72">
        <v>2</v>
      </c>
      <c r="BW61" s="72">
        <v>250</v>
      </c>
      <c r="BX61" s="72">
        <v>28</v>
      </c>
      <c r="BY61" s="16"/>
      <c r="BZ61" s="9" t="s">
        <v>1025</v>
      </c>
      <c r="CA61" s="16"/>
      <c r="CB61" s="16"/>
      <c r="CC61" s="16"/>
      <c r="CD61" s="16"/>
    </row>
    <row r="62" spans="1:82" customFormat="1">
      <c r="A62" s="16"/>
      <c r="B62" s="3">
        <v>55</v>
      </c>
      <c r="C62" s="3" t="s">
        <v>936</v>
      </c>
      <c r="D62" s="91"/>
      <c r="E62" s="96"/>
      <c r="F62" s="91" t="s">
        <v>1032</v>
      </c>
      <c r="G62" s="96"/>
      <c r="H62" s="91"/>
      <c r="I62" s="96"/>
      <c r="J62" s="91"/>
      <c r="K62" s="96"/>
      <c r="L62" s="91"/>
      <c r="M62" s="96"/>
      <c r="N62" s="32" t="s">
        <v>1032</v>
      </c>
      <c r="O62" s="211" t="s">
        <v>1033</v>
      </c>
      <c r="P62" s="71" t="s">
        <v>1003</v>
      </c>
      <c r="Q62" s="71"/>
      <c r="R62" s="848"/>
      <c r="S62" s="3" t="s">
        <v>941</v>
      </c>
      <c r="T62" s="3" t="s">
        <v>941</v>
      </c>
      <c r="U62" s="3" t="s">
        <v>941</v>
      </c>
      <c r="V62" s="3" t="s">
        <v>941</v>
      </c>
      <c r="W62" s="3" t="s">
        <v>941</v>
      </c>
      <c r="X62" s="3" t="s">
        <v>941</v>
      </c>
      <c r="Y62" s="3" t="s">
        <v>941</v>
      </c>
      <c r="Z62" s="3" t="s">
        <v>941</v>
      </c>
      <c r="AA62" s="3" t="s">
        <v>941</v>
      </c>
      <c r="AB62" s="3" t="s">
        <v>941</v>
      </c>
      <c r="AC62" s="21" t="s">
        <v>941</v>
      </c>
      <c r="AD62" s="21" t="s">
        <v>941</v>
      </c>
      <c r="AE62" s="21" t="s">
        <v>941</v>
      </c>
      <c r="AF62" s="3" t="s">
        <v>941</v>
      </c>
      <c r="AG62" s="3" t="s">
        <v>941</v>
      </c>
      <c r="AH62" s="3"/>
      <c r="AI62" s="21" t="s">
        <v>941</v>
      </c>
      <c r="AJ62" s="21" t="s">
        <v>941</v>
      </c>
      <c r="AK62" s="21" t="s">
        <v>941</v>
      </c>
      <c r="AL62" s="75"/>
      <c r="AM62" s="74" t="s">
        <v>1033</v>
      </c>
      <c r="AN62" s="70" t="s">
        <v>1034</v>
      </c>
      <c r="AO62" s="67" t="s">
        <v>473</v>
      </c>
      <c r="AP62" s="78" t="s">
        <v>1035</v>
      </c>
      <c r="AQ62" s="893">
        <v>2</v>
      </c>
      <c r="AR62" s="745" t="s">
        <v>945</v>
      </c>
      <c r="AS62" s="68" t="s">
        <v>946</v>
      </c>
      <c r="AT62" s="3">
        <v>1</v>
      </c>
      <c r="AU62" s="3" t="s">
        <v>993</v>
      </c>
      <c r="AV62" s="3"/>
      <c r="AW62" s="3"/>
      <c r="AX62" s="3"/>
      <c r="AY62" s="145"/>
      <c r="AZ62" s="69" t="s">
        <v>949</v>
      </c>
      <c r="BA62" s="69" t="s">
        <v>949</v>
      </c>
      <c r="BB62" s="69" t="s">
        <v>949</v>
      </c>
      <c r="BC62" s="69" t="s">
        <v>949</v>
      </c>
      <c r="BD62" s="69" t="s">
        <v>949</v>
      </c>
      <c r="BE62" s="69" t="s">
        <v>949</v>
      </c>
      <c r="BF62" s="69" t="s">
        <v>949</v>
      </c>
      <c r="BG62" s="69" t="s">
        <v>949</v>
      </c>
      <c r="BH62" s="69" t="s">
        <v>949</v>
      </c>
      <c r="BI62" s="69" t="s">
        <v>949</v>
      </c>
      <c r="BJ62" s="69" t="s">
        <v>1024</v>
      </c>
      <c r="BK62" s="69">
        <v>0</v>
      </c>
      <c r="BL62" s="69">
        <v>0</v>
      </c>
      <c r="BM62" s="69">
        <v>0</v>
      </c>
      <c r="BN62" s="69">
        <v>0</v>
      </c>
      <c r="BO62" s="69">
        <v>0</v>
      </c>
      <c r="BP62" s="69">
        <v>0</v>
      </c>
      <c r="BQ62" s="69">
        <v>0</v>
      </c>
      <c r="BR62" s="69">
        <v>0</v>
      </c>
      <c r="BS62" s="69">
        <v>0</v>
      </c>
      <c r="BT62" s="69">
        <v>0</v>
      </c>
      <c r="BU62" s="73"/>
      <c r="BV62" s="72"/>
      <c r="BW62" s="72"/>
      <c r="BX62" s="72"/>
      <c r="BY62" s="16"/>
      <c r="BZ62" s="9" t="s">
        <v>1025</v>
      </c>
      <c r="CA62" s="16"/>
      <c r="CB62" s="16"/>
      <c r="CC62" s="16"/>
      <c r="CD62" s="16"/>
    </row>
    <row r="63" spans="1:82" customFormat="1">
      <c r="A63" s="16"/>
      <c r="B63" s="3">
        <v>56</v>
      </c>
      <c r="C63" s="3" t="s">
        <v>936</v>
      </c>
      <c r="D63" s="91"/>
      <c r="E63" s="96"/>
      <c r="F63" s="91" t="s">
        <v>1261</v>
      </c>
      <c r="G63" s="96"/>
      <c r="H63" s="91"/>
      <c r="I63" s="96"/>
      <c r="J63" s="91"/>
      <c r="K63" s="96"/>
      <c r="L63" s="91"/>
      <c r="M63" s="96"/>
      <c r="N63" s="32" t="s">
        <v>1261</v>
      </c>
      <c r="O63" s="211" t="s">
        <v>1262</v>
      </c>
      <c r="P63" s="71" t="s">
        <v>1003</v>
      </c>
      <c r="Q63" s="71"/>
      <c r="R63" s="848" t="s">
        <v>989</v>
      </c>
      <c r="S63" s="3" t="s">
        <v>941</v>
      </c>
      <c r="T63" s="3" t="s">
        <v>941</v>
      </c>
      <c r="U63" s="3" t="s">
        <v>941</v>
      </c>
      <c r="V63" s="3" t="s">
        <v>941</v>
      </c>
      <c r="W63" s="3" t="s">
        <v>941</v>
      </c>
      <c r="X63" s="3" t="s">
        <v>941</v>
      </c>
      <c r="Y63" s="3" t="s">
        <v>941</v>
      </c>
      <c r="Z63" s="3" t="s">
        <v>941</v>
      </c>
      <c r="AA63" s="3" t="s">
        <v>941</v>
      </c>
      <c r="AB63" s="3" t="s">
        <v>941</v>
      </c>
      <c r="AC63" s="21" t="s">
        <v>941</v>
      </c>
      <c r="AD63" s="21" t="s">
        <v>941</v>
      </c>
      <c r="AE63" s="21" t="s">
        <v>941</v>
      </c>
      <c r="AF63" s="3" t="s">
        <v>941</v>
      </c>
      <c r="AG63" s="3" t="s">
        <v>941</v>
      </c>
      <c r="AH63" s="3"/>
      <c r="AI63" s="21" t="s">
        <v>941</v>
      </c>
      <c r="AJ63" s="21" t="s">
        <v>941</v>
      </c>
      <c r="AK63" s="21" t="s">
        <v>941</v>
      </c>
      <c r="AL63" s="75"/>
      <c r="AM63" s="74"/>
      <c r="AN63" s="70" t="s">
        <v>1263</v>
      </c>
      <c r="AO63" s="67" t="s">
        <v>473</v>
      </c>
      <c r="AP63" s="78" t="s">
        <v>1264</v>
      </c>
      <c r="AQ63" s="893">
        <v>1</v>
      </c>
      <c r="AR63" s="745" t="s">
        <v>945</v>
      </c>
      <c r="AS63" s="68" t="s">
        <v>946</v>
      </c>
      <c r="AT63" s="3">
        <v>1</v>
      </c>
      <c r="AU63" s="3" t="s">
        <v>1008</v>
      </c>
      <c r="AV63" s="3" t="s">
        <v>948</v>
      </c>
      <c r="AW63" s="3"/>
      <c r="AX63" s="3"/>
      <c r="AY63" s="145"/>
      <c r="AZ63" s="69">
        <v>3362.9</v>
      </c>
      <c r="BA63" s="69">
        <v>1.5</v>
      </c>
      <c r="BB63" s="69">
        <v>1.04</v>
      </c>
      <c r="BC63" s="69">
        <v>3.5</v>
      </c>
      <c r="BD63" s="69" t="s">
        <v>1265</v>
      </c>
      <c r="BE63" s="69" t="s">
        <v>995</v>
      </c>
      <c r="BF63" s="69" t="s">
        <v>1130</v>
      </c>
      <c r="BG63" s="69" t="s">
        <v>1131</v>
      </c>
      <c r="BH63" s="69" t="s">
        <v>1132</v>
      </c>
      <c r="BI63" s="69" t="s">
        <v>1133</v>
      </c>
      <c r="BJ63" s="69" t="s">
        <v>1087</v>
      </c>
      <c r="BK63" s="69" t="s">
        <v>949</v>
      </c>
      <c r="BL63" s="69" t="s">
        <v>949</v>
      </c>
      <c r="BM63" s="69">
        <v>0</v>
      </c>
      <c r="BN63" s="69">
        <v>0</v>
      </c>
      <c r="BO63" s="69" t="s">
        <v>1262</v>
      </c>
      <c r="BP63" s="69" t="s">
        <v>1087</v>
      </c>
      <c r="BQ63" s="69">
        <v>0</v>
      </c>
      <c r="BR63" s="69">
        <v>0</v>
      </c>
      <c r="BS63" s="69">
        <v>0</v>
      </c>
      <c r="BT63" s="69">
        <v>0</v>
      </c>
      <c r="BU63" s="73"/>
      <c r="BV63" s="72"/>
      <c r="BW63" s="72"/>
      <c r="BX63" s="72"/>
      <c r="BY63" s="16"/>
      <c r="BZ63" s="9" t="s">
        <v>1025</v>
      </c>
      <c r="CA63" s="16"/>
      <c r="CB63" s="16"/>
      <c r="CC63" s="16"/>
      <c r="CD63" s="16"/>
    </row>
    <row r="64" spans="1:82" customFormat="1">
      <c r="A64" s="16" t="s">
        <v>999</v>
      </c>
      <c r="B64" s="3">
        <v>57</v>
      </c>
      <c r="C64" s="3" t="s">
        <v>936</v>
      </c>
      <c r="D64" s="91"/>
      <c r="E64" s="96" t="s">
        <v>1266</v>
      </c>
      <c r="F64" s="91"/>
      <c r="G64" s="96"/>
      <c r="H64" s="91"/>
      <c r="I64" s="96"/>
      <c r="J64" s="91"/>
      <c r="K64" s="96"/>
      <c r="L64" s="91"/>
      <c r="M64" s="96"/>
      <c r="N64" s="32" t="s">
        <v>1266</v>
      </c>
      <c r="O64" s="211" t="s">
        <v>1267</v>
      </c>
      <c r="P64" s="71" t="s">
        <v>939</v>
      </c>
      <c r="Q64" s="71"/>
      <c r="R64" s="848" t="s">
        <v>940</v>
      </c>
      <c r="S64" s="3" t="s">
        <v>941</v>
      </c>
      <c r="T64" s="3" t="s">
        <v>941</v>
      </c>
      <c r="U64" s="3" t="s">
        <v>941</v>
      </c>
      <c r="V64" s="3" t="s">
        <v>941</v>
      </c>
      <c r="W64" s="3" t="s">
        <v>941</v>
      </c>
      <c r="X64" s="3" t="s">
        <v>941</v>
      </c>
      <c r="Y64" s="3" t="s">
        <v>941</v>
      </c>
      <c r="Z64" s="3" t="s">
        <v>941</v>
      </c>
      <c r="AA64" s="3" t="s">
        <v>941</v>
      </c>
      <c r="AB64" s="3" t="s">
        <v>941</v>
      </c>
      <c r="AC64" s="21" t="s">
        <v>941</v>
      </c>
      <c r="AD64" s="21" t="s">
        <v>941</v>
      </c>
      <c r="AE64" s="21" t="s">
        <v>941</v>
      </c>
      <c r="AF64" s="3" t="s">
        <v>941</v>
      </c>
      <c r="AG64" s="3"/>
      <c r="AH64" s="3"/>
      <c r="AI64" s="21" t="s">
        <v>941</v>
      </c>
      <c r="AJ64" s="21" t="s">
        <v>941</v>
      </c>
      <c r="AK64" s="21"/>
      <c r="AL64" s="75"/>
      <c r="AM64" s="74"/>
      <c r="AN64" s="70" t="s">
        <v>1268</v>
      </c>
      <c r="AO64" s="67" t="s">
        <v>473</v>
      </c>
      <c r="AP64" s="78" t="s">
        <v>1269</v>
      </c>
      <c r="AQ64" s="893">
        <v>1</v>
      </c>
      <c r="AR64" s="745" t="s">
        <v>945</v>
      </c>
      <c r="AS64" s="68" t="s">
        <v>946</v>
      </c>
      <c r="AT64" s="3">
        <v>0</v>
      </c>
      <c r="AU64" s="3" t="s">
        <v>947</v>
      </c>
      <c r="AV64" s="3"/>
      <c r="AW64" s="3"/>
      <c r="AX64" s="3"/>
      <c r="AY64" s="145"/>
      <c r="AZ64" s="69" t="s">
        <v>949</v>
      </c>
      <c r="BA64" s="69" t="s">
        <v>949</v>
      </c>
      <c r="BB64" s="69" t="s">
        <v>949</v>
      </c>
      <c r="BC64" s="69" t="s">
        <v>949</v>
      </c>
      <c r="BD64" s="69" t="s">
        <v>949</v>
      </c>
      <c r="BE64" s="69" t="s">
        <v>949</v>
      </c>
      <c r="BF64" s="69" t="s">
        <v>949</v>
      </c>
      <c r="BG64" s="69" t="s">
        <v>949</v>
      </c>
      <c r="BH64" s="69" t="s">
        <v>949</v>
      </c>
      <c r="BI64" s="69" t="s">
        <v>949</v>
      </c>
      <c r="BJ64" s="69" t="s">
        <v>949</v>
      </c>
      <c r="BK64" s="69" t="s">
        <v>949</v>
      </c>
      <c r="BL64" s="69" t="s">
        <v>949</v>
      </c>
      <c r="BM64" s="69" t="s">
        <v>949</v>
      </c>
      <c r="BN64" s="69" t="s">
        <v>949</v>
      </c>
      <c r="BO64" s="69" t="s">
        <v>949</v>
      </c>
      <c r="BP64" s="69" t="s">
        <v>949</v>
      </c>
      <c r="BQ64" s="69" t="s">
        <v>949</v>
      </c>
      <c r="BR64" s="69" t="s">
        <v>949</v>
      </c>
      <c r="BS64" s="69" t="s">
        <v>949</v>
      </c>
      <c r="BT64" s="69" t="s">
        <v>949</v>
      </c>
      <c r="BU64" s="73"/>
      <c r="BV64" s="72"/>
      <c r="BW64" s="72"/>
      <c r="BX64" s="72"/>
      <c r="BY64" s="16"/>
      <c r="BZ64" s="9" t="s">
        <v>950</v>
      </c>
      <c r="CA64" s="16"/>
      <c r="CB64" s="16"/>
      <c r="CC64" s="16"/>
      <c r="CD64" s="16"/>
    </row>
    <row r="65" spans="1:82" customFormat="1">
      <c r="A65" s="16"/>
      <c r="B65" s="3">
        <v>58</v>
      </c>
      <c r="C65" s="3" t="s">
        <v>936</v>
      </c>
      <c r="D65" s="91"/>
      <c r="E65" s="96"/>
      <c r="F65" s="91" t="s">
        <v>1270</v>
      </c>
      <c r="G65" s="96"/>
      <c r="H65" s="91"/>
      <c r="I65" s="96"/>
      <c r="J65" s="91"/>
      <c r="K65" s="96"/>
      <c r="L65" s="91"/>
      <c r="M65" s="96"/>
      <c r="N65" s="32" t="s">
        <v>1270</v>
      </c>
      <c r="O65" s="211" t="s">
        <v>1270</v>
      </c>
      <c r="P65" s="71" t="s">
        <v>1037</v>
      </c>
      <c r="Q65" s="71"/>
      <c r="R65" s="848" t="s">
        <v>1126</v>
      </c>
      <c r="S65" s="3" t="s">
        <v>941</v>
      </c>
      <c r="T65" s="3" t="s">
        <v>941</v>
      </c>
      <c r="U65" s="3" t="s">
        <v>941</v>
      </c>
      <c r="V65" s="3" t="s">
        <v>941</v>
      </c>
      <c r="W65" s="3" t="s">
        <v>941</v>
      </c>
      <c r="X65" s="3" t="s">
        <v>941</v>
      </c>
      <c r="Y65" s="3" t="s">
        <v>941</v>
      </c>
      <c r="Z65" s="3" t="s">
        <v>941</v>
      </c>
      <c r="AA65" s="3" t="s">
        <v>941</v>
      </c>
      <c r="AB65" s="3" t="s">
        <v>941</v>
      </c>
      <c r="AC65" s="21" t="s">
        <v>941</v>
      </c>
      <c r="AD65" s="21" t="s">
        <v>941</v>
      </c>
      <c r="AE65" s="21" t="s">
        <v>941</v>
      </c>
      <c r="AF65" s="3" t="s">
        <v>941</v>
      </c>
      <c r="AG65" s="3"/>
      <c r="AH65" s="3"/>
      <c r="AI65" s="21" t="s">
        <v>941</v>
      </c>
      <c r="AJ65" s="21" t="s">
        <v>941</v>
      </c>
      <c r="AK65" s="21"/>
      <c r="AL65" s="75"/>
      <c r="AM65" s="74"/>
      <c r="AN65" s="70" t="s">
        <v>1271</v>
      </c>
      <c r="AO65" s="67" t="s">
        <v>473</v>
      </c>
      <c r="AP65" s="78" t="s">
        <v>1272</v>
      </c>
      <c r="AQ65" s="893">
        <v>2</v>
      </c>
      <c r="AR65" s="745" t="s">
        <v>945</v>
      </c>
      <c r="AS65" s="68" t="s">
        <v>946</v>
      </c>
      <c r="AT65" s="3">
        <v>1</v>
      </c>
      <c r="AU65" s="3" t="s">
        <v>1081</v>
      </c>
      <c r="AV65" s="3"/>
      <c r="AW65" s="3"/>
      <c r="AX65" s="3"/>
      <c r="AY65" s="145"/>
      <c r="AZ65" s="69">
        <v>22</v>
      </c>
      <c r="BA65" s="69">
        <v>0.2</v>
      </c>
      <c r="BB65" s="69">
        <v>7.93</v>
      </c>
      <c r="BC65" s="69">
        <v>0.17</v>
      </c>
      <c r="BD65" s="69" t="s">
        <v>1273</v>
      </c>
      <c r="BE65" s="69" t="s">
        <v>1083</v>
      </c>
      <c r="BF65" s="69" t="s">
        <v>1084</v>
      </c>
      <c r="BG65" s="69" t="s">
        <v>1085</v>
      </c>
      <c r="BH65" s="69" t="s">
        <v>1086</v>
      </c>
      <c r="BI65" s="69" t="s">
        <v>949</v>
      </c>
      <c r="BJ65" s="69" t="s">
        <v>1087</v>
      </c>
      <c r="BK65" s="69" t="s">
        <v>949</v>
      </c>
      <c r="BL65" s="69" t="s">
        <v>949</v>
      </c>
      <c r="BM65" s="69">
        <v>0</v>
      </c>
      <c r="BN65" s="69">
        <v>0</v>
      </c>
      <c r="BO65" s="69" t="s">
        <v>1270</v>
      </c>
      <c r="BP65" s="69" t="s">
        <v>1087</v>
      </c>
      <c r="BQ65" s="69">
        <v>0</v>
      </c>
      <c r="BR65" s="69">
        <v>0</v>
      </c>
      <c r="BS65" s="69">
        <v>0</v>
      </c>
      <c r="BT65" s="69">
        <v>0</v>
      </c>
      <c r="BU65" s="73"/>
      <c r="BV65" s="72"/>
      <c r="BW65" s="72"/>
      <c r="BX65" s="72"/>
      <c r="BY65" s="16"/>
      <c r="BZ65" s="9" t="s">
        <v>1025</v>
      </c>
      <c r="CA65" s="16"/>
      <c r="CB65" s="16"/>
      <c r="CC65" s="16"/>
      <c r="CD65" s="16"/>
    </row>
    <row r="66" spans="1:82" customFormat="1">
      <c r="A66" s="16"/>
      <c r="B66" s="3">
        <v>59</v>
      </c>
      <c r="C66" s="3" t="s">
        <v>936</v>
      </c>
      <c r="D66" s="91"/>
      <c r="E66" s="96"/>
      <c r="F66" s="91" t="s">
        <v>1274</v>
      </c>
      <c r="G66" s="96"/>
      <c r="H66" s="91"/>
      <c r="I66" s="96"/>
      <c r="J66" s="91"/>
      <c r="K66" s="96"/>
      <c r="L66" s="91"/>
      <c r="M66" s="96"/>
      <c r="N66" s="32" t="s">
        <v>1274</v>
      </c>
      <c r="O66" s="211" t="s">
        <v>1274</v>
      </c>
      <c r="P66" s="71" t="s">
        <v>1037</v>
      </c>
      <c r="Q66" s="71"/>
      <c r="R66" s="848"/>
      <c r="S66" s="3" t="s">
        <v>941</v>
      </c>
      <c r="T66" s="3" t="s">
        <v>941</v>
      </c>
      <c r="U66" s="3" t="s">
        <v>941</v>
      </c>
      <c r="V66" s="3" t="s">
        <v>941</v>
      </c>
      <c r="W66" s="3" t="s">
        <v>941</v>
      </c>
      <c r="X66" s="3" t="s">
        <v>941</v>
      </c>
      <c r="Y66" s="3" t="s">
        <v>941</v>
      </c>
      <c r="Z66" s="3" t="s">
        <v>941</v>
      </c>
      <c r="AA66" s="3" t="s">
        <v>941</v>
      </c>
      <c r="AB66" s="3" t="s">
        <v>941</v>
      </c>
      <c r="AC66" s="21" t="s">
        <v>941</v>
      </c>
      <c r="AD66" s="21" t="s">
        <v>941</v>
      </c>
      <c r="AE66" s="21" t="s">
        <v>941</v>
      </c>
      <c r="AF66" s="3" t="s">
        <v>941</v>
      </c>
      <c r="AG66" s="3"/>
      <c r="AH66" s="3"/>
      <c r="AI66" s="21" t="s">
        <v>941</v>
      </c>
      <c r="AJ66" s="21" t="s">
        <v>941</v>
      </c>
      <c r="AK66" s="21"/>
      <c r="AL66" s="75"/>
      <c r="AM66" s="74"/>
      <c r="AN66" s="70" t="s">
        <v>1275</v>
      </c>
      <c r="AO66" s="67" t="s">
        <v>473</v>
      </c>
      <c r="AP66" s="78" t="s">
        <v>1276</v>
      </c>
      <c r="AQ66" s="893">
        <v>4</v>
      </c>
      <c r="AR66" s="745" t="s">
        <v>945</v>
      </c>
      <c r="AS66" s="68" t="s">
        <v>946</v>
      </c>
      <c r="AT66" s="3">
        <v>1</v>
      </c>
      <c r="AU66" s="3" t="s">
        <v>993</v>
      </c>
      <c r="AV66" s="3"/>
      <c r="AW66" s="3"/>
      <c r="AX66" s="3"/>
      <c r="AY66" s="145"/>
      <c r="AZ66" s="69" t="s">
        <v>949</v>
      </c>
      <c r="BA66" s="69" t="s">
        <v>949</v>
      </c>
      <c r="BB66" s="69" t="s">
        <v>949</v>
      </c>
      <c r="BC66" s="69" t="s">
        <v>949</v>
      </c>
      <c r="BD66" s="69" t="s">
        <v>949</v>
      </c>
      <c r="BE66" s="69" t="s">
        <v>949</v>
      </c>
      <c r="BF66" s="69" t="s">
        <v>1023</v>
      </c>
      <c r="BG66" s="69" t="s">
        <v>949</v>
      </c>
      <c r="BH66" s="69" t="s">
        <v>949</v>
      </c>
      <c r="BI66" s="69" t="s">
        <v>949</v>
      </c>
      <c r="BJ66" s="69" t="s">
        <v>986</v>
      </c>
      <c r="BK66" s="69" t="s">
        <v>1024</v>
      </c>
      <c r="BL66" s="69" t="s">
        <v>949</v>
      </c>
      <c r="BM66" s="69">
        <v>0</v>
      </c>
      <c r="BN66" s="69">
        <v>0</v>
      </c>
      <c r="BO66" s="69">
        <v>0</v>
      </c>
      <c r="BP66" s="69">
        <v>0</v>
      </c>
      <c r="BQ66" s="69">
        <v>0</v>
      </c>
      <c r="BR66" s="69">
        <v>0</v>
      </c>
      <c r="BS66" s="69">
        <v>0</v>
      </c>
      <c r="BT66" s="69">
        <v>0</v>
      </c>
      <c r="BU66" s="73"/>
      <c r="BV66" s="72"/>
      <c r="BW66" s="72"/>
      <c r="BX66" s="72"/>
      <c r="BY66" s="16"/>
      <c r="BZ66" s="9" t="s">
        <v>1025</v>
      </c>
      <c r="CA66" s="16"/>
      <c r="CB66" s="16"/>
      <c r="CC66" s="16"/>
      <c r="CD66" s="16"/>
    </row>
    <row r="67" spans="1:82" customFormat="1">
      <c r="A67" s="16"/>
      <c r="B67" s="3">
        <v>60</v>
      </c>
      <c r="C67" s="3" t="s">
        <v>936</v>
      </c>
      <c r="D67" s="91"/>
      <c r="E67" s="96"/>
      <c r="F67" s="91" t="s">
        <v>1277</v>
      </c>
      <c r="G67" s="96"/>
      <c r="H67" s="91"/>
      <c r="I67" s="96"/>
      <c r="J67" s="91"/>
      <c r="K67" s="96"/>
      <c r="L67" s="91"/>
      <c r="M67" s="96"/>
      <c r="N67" s="32" t="s">
        <v>1277</v>
      </c>
      <c r="O67" s="211" t="s">
        <v>1277</v>
      </c>
      <c r="P67" s="71" t="s">
        <v>1037</v>
      </c>
      <c r="Q67" s="71"/>
      <c r="R67" s="848" t="s">
        <v>1278</v>
      </c>
      <c r="S67" s="3" t="s">
        <v>941</v>
      </c>
      <c r="T67" s="3" t="s">
        <v>941</v>
      </c>
      <c r="U67" s="3" t="s">
        <v>941</v>
      </c>
      <c r="V67" s="3" t="s">
        <v>941</v>
      </c>
      <c r="W67" s="3" t="s">
        <v>941</v>
      </c>
      <c r="X67" s="3" t="s">
        <v>941</v>
      </c>
      <c r="Y67" s="3" t="s">
        <v>941</v>
      </c>
      <c r="Z67" s="3" t="s">
        <v>941</v>
      </c>
      <c r="AA67" s="3" t="s">
        <v>941</v>
      </c>
      <c r="AB67" s="3" t="s">
        <v>941</v>
      </c>
      <c r="AC67" s="21" t="s">
        <v>941</v>
      </c>
      <c r="AD67" s="21" t="s">
        <v>941</v>
      </c>
      <c r="AE67" s="21" t="s">
        <v>941</v>
      </c>
      <c r="AF67" s="3" t="s">
        <v>941</v>
      </c>
      <c r="AG67" s="3"/>
      <c r="AH67" s="3"/>
      <c r="AI67" s="21" t="s">
        <v>941</v>
      </c>
      <c r="AJ67" s="21" t="s">
        <v>941</v>
      </c>
      <c r="AK67" s="21"/>
      <c r="AL67" s="75"/>
      <c r="AM67" s="74" t="s">
        <v>1279</v>
      </c>
      <c r="AN67" s="70" t="s">
        <v>1280</v>
      </c>
      <c r="AO67" s="67" t="s">
        <v>246</v>
      </c>
      <c r="AP67" s="78" t="s">
        <v>1281</v>
      </c>
      <c r="AQ67" s="893">
        <v>1</v>
      </c>
      <c r="AR67" s="745" t="s">
        <v>945</v>
      </c>
      <c r="AS67" s="68" t="s">
        <v>946</v>
      </c>
      <c r="AT67" s="3">
        <v>1</v>
      </c>
      <c r="AU67" s="3" t="s">
        <v>1244</v>
      </c>
      <c r="AV67" s="3" t="s">
        <v>948</v>
      </c>
      <c r="AW67" s="3" t="s">
        <v>1245</v>
      </c>
      <c r="AX67" s="3"/>
      <c r="AY67" s="145"/>
      <c r="AZ67" s="69" t="s">
        <v>949</v>
      </c>
      <c r="BA67" s="69" t="s">
        <v>949</v>
      </c>
      <c r="BB67" s="69" t="s">
        <v>949</v>
      </c>
      <c r="BC67" s="69" t="s">
        <v>949</v>
      </c>
      <c r="BD67" s="69" t="s">
        <v>949</v>
      </c>
      <c r="BE67" s="69" t="s">
        <v>949</v>
      </c>
      <c r="BF67" s="69" t="s">
        <v>949</v>
      </c>
      <c r="BG67" s="69" t="s">
        <v>949</v>
      </c>
      <c r="BH67" s="69">
        <v>0</v>
      </c>
      <c r="BI67" s="69" t="s">
        <v>949</v>
      </c>
      <c r="BJ67" s="69" t="s">
        <v>1282</v>
      </c>
      <c r="BK67" s="69" t="s">
        <v>949</v>
      </c>
      <c r="BL67" s="69" t="s">
        <v>949</v>
      </c>
      <c r="BM67" s="69">
        <v>0</v>
      </c>
      <c r="BN67" s="69">
        <v>0</v>
      </c>
      <c r="BO67" s="69">
        <v>0</v>
      </c>
      <c r="BP67" s="69">
        <v>0</v>
      </c>
      <c r="BQ67" s="69">
        <v>0</v>
      </c>
      <c r="BR67" s="69">
        <v>0</v>
      </c>
      <c r="BS67" s="69">
        <v>0</v>
      </c>
      <c r="BT67" s="69">
        <v>0</v>
      </c>
      <c r="BU67" s="73"/>
      <c r="BV67" s="72"/>
      <c r="BW67" s="72"/>
      <c r="BX67" s="72"/>
      <c r="BY67" s="16"/>
      <c r="BZ67" s="9"/>
      <c r="CA67" s="16"/>
      <c r="CB67" s="16"/>
      <c r="CC67" s="16"/>
      <c r="CD67" s="16"/>
    </row>
    <row r="68" spans="1:82" customFormat="1">
      <c r="A68" s="16"/>
      <c r="B68" s="3">
        <v>61</v>
      </c>
      <c r="C68" s="3" t="s">
        <v>936</v>
      </c>
      <c r="D68" s="91"/>
      <c r="E68" s="96" t="s">
        <v>1283</v>
      </c>
      <c r="F68" s="91"/>
      <c r="G68" s="96"/>
      <c r="H68" s="91"/>
      <c r="I68" s="96"/>
      <c r="J68" s="91"/>
      <c r="K68" s="96"/>
      <c r="L68" s="91"/>
      <c r="M68" s="96"/>
      <c r="N68" s="32" t="s">
        <v>1283</v>
      </c>
      <c r="O68" s="211" t="s">
        <v>1284</v>
      </c>
      <c r="P68" s="71" t="s">
        <v>939</v>
      </c>
      <c r="Q68" s="71"/>
      <c r="R68" s="848" t="s">
        <v>940</v>
      </c>
      <c r="S68" s="3" t="s">
        <v>941</v>
      </c>
      <c r="T68" s="3" t="s">
        <v>941</v>
      </c>
      <c r="U68" s="3" t="s">
        <v>941</v>
      </c>
      <c r="V68" s="3" t="s">
        <v>941</v>
      </c>
      <c r="W68" s="3" t="s">
        <v>941</v>
      </c>
      <c r="X68" s="3" t="s">
        <v>941</v>
      </c>
      <c r="Y68" s="3" t="s">
        <v>941</v>
      </c>
      <c r="Z68" s="3" t="s">
        <v>941</v>
      </c>
      <c r="AA68" s="3" t="s">
        <v>941</v>
      </c>
      <c r="AB68" s="3" t="s">
        <v>941</v>
      </c>
      <c r="AC68" s="21" t="s">
        <v>941</v>
      </c>
      <c r="AD68" s="21" t="s">
        <v>941</v>
      </c>
      <c r="AE68" s="21" t="s">
        <v>941</v>
      </c>
      <c r="AF68" s="3" t="s">
        <v>941</v>
      </c>
      <c r="AG68" s="3" t="s">
        <v>941</v>
      </c>
      <c r="AH68" s="3"/>
      <c r="AI68" s="21" t="s">
        <v>941</v>
      </c>
      <c r="AJ68" s="21" t="s">
        <v>941</v>
      </c>
      <c r="AK68" s="21" t="s">
        <v>941</v>
      </c>
      <c r="AL68" s="75"/>
      <c r="AM68" s="74" t="s">
        <v>1285</v>
      </c>
      <c r="AN68" s="70" t="s">
        <v>1286</v>
      </c>
      <c r="AO68" s="67" t="s">
        <v>473</v>
      </c>
      <c r="AP68" s="78" t="s">
        <v>1287</v>
      </c>
      <c r="AQ68" s="893">
        <v>1</v>
      </c>
      <c r="AR68" s="745" t="s">
        <v>945</v>
      </c>
      <c r="AS68" s="68" t="s">
        <v>946</v>
      </c>
      <c r="AT68" s="3">
        <v>0</v>
      </c>
      <c r="AU68" s="3" t="s">
        <v>947</v>
      </c>
      <c r="AV68" s="3"/>
      <c r="AW68" s="3"/>
      <c r="AX68" s="3"/>
      <c r="AY68" s="145"/>
      <c r="AZ68" s="69" t="s">
        <v>949</v>
      </c>
      <c r="BA68" s="69" t="s">
        <v>949</v>
      </c>
      <c r="BB68" s="69" t="s">
        <v>949</v>
      </c>
      <c r="BC68" s="69" t="s">
        <v>949</v>
      </c>
      <c r="BD68" s="69" t="s">
        <v>949</v>
      </c>
      <c r="BE68" s="69" t="s">
        <v>949</v>
      </c>
      <c r="BF68" s="69" t="s">
        <v>949</v>
      </c>
      <c r="BG68" s="69" t="s">
        <v>949</v>
      </c>
      <c r="BH68" s="69" t="s">
        <v>949</v>
      </c>
      <c r="BI68" s="69" t="s">
        <v>949</v>
      </c>
      <c r="BJ68" s="69" t="s">
        <v>949</v>
      </c>
      <c r="BK68" s="69" t="s">
        <v>949</v>
      </c>
      <c r="BL68" s="69" t="s">
        <v>949</v>
      </c>
      <c r="BM68" s="69" t="s">
        <v>949</v>
      </c>
      <c r="BN68" s="69" t="s">
        <v>949</v>
      </c>
      <c r="BO68" s="69" t="s">
        <v>949</v>
      </c>
      <c r="BP68" s="69" t="s">
        <v>949</v>
      </c>
      <c r="BQ68" s="69" t="s">
        <v>949</v>
      </c>
      <c r="BR68" s="69" t="s">
        <v>949</v>
      </c>
      <c r="BS68" s="69" t="s">
        <v>949</v>
      </c>
      <c r="BT68" s="69" t="s">
        <v>949</v>
      </c>
      <c r="BU68" s="73"/>
      <c r="BV68" s="72"/>
      <c r="BW68" s="72"/>
      <c r="BX68" s="72"/>
      <c r="BY68" s="16"/>
      <c r="BZ68" s="9" t="s">
        <v>950</v>
      </c>
      <c r="CA68" s="16"/>
      <c r="CB68" s="16"/>
      <c r="CC68" s="16"/>
      <c r="CD68" s="16"/>
    </row>
    <row r="69" spans="1:82" customFormat="1">
      <c r="A69" s="16"/>
      <c r="B69" s="3">
        <v>62</v>
      </c>
      <c r="C69" s="3" t="s">
        <v>936</v>
      </c>
      <c r="D69" s="91"/>
      <c r="E69" s="96"/>
      <c r="F69" s="91" t="s">
        <v>1288</v>
      </c>
      <c r="G69" s="96"/>
      <c r="H69" s="91"/>
      <c r="I69" s="96"/>
      <c r="J69" s="91"/>
      <c r="K69" s="96"/>
      <c r="L69" s="91"/>
      <c r="M69" s="96"/>
      <c r="N69" s="32" t="s">
        <v>1288</v>
      </c>
      <c r="O69" s="211" t="s">
        <v>1289</v>
      </c>
      <c r="P69" s="71" t="s">
        <v>1003</v>
      </c>
      <c r="Q69" s="71"/>
      <c r="R69" s="848" t="s">
        <v>1126</v>
      </c>
      <c r="S69" s="3" t="s">
        <v>941</v>
      </c>
      <c r="T69" s="3" t="s">
        <v>941</v>
      </c>
      <c r="U69" s="3" t="s">
        <v>941</v>
      </c>
      <c r="V69" s="3" t="s">
        <v>941</v>
      </c>
      <c r="W69" s="3" t="s">
        <v>941</v>
      </c>
      <c r="X69" s="3" t="s">
        <v>941</v>
      </c>
      <c r="Y69" s="3" t="s">
        <v>941</v>
      </c>
      <c r="Z69" s="3" t="s">
        <v>941</v>
      </c>
      <c r="AA69" s="3" t="s">
        <v>941</v>
      </c>
      <c r="AB69" s="3" t="s">
        <v>941</v>
      </c>
      <c r="AC69" s="21" t="s">
        <v>941</v>
      </c>
      <c r="AD69" s="21" t="s">
        <v>941</v>
      </c>
      <c r="AE69" s="21" t="s">
        <v>941</v>
      </c>
      <c r="AF69" s="3" t="s">
        <v>941</v>
      </c>
      <c r="AG69" s="3" t="s">
        <v>941</v>
      </c>
      <c r="AH69" s="3"/>
      <c r="AI69" s="21" t="s">
        <v>941</v>
      </c>
      <c r="AJ69" s="21" t="s">
        <v>941</v>
      </c>
      <c r="AK69" s="21" t="s">
        <v>941</v>
      </c>
      <c r="AL69" s="75"/>
      <c r="AM69" s="74"/>
      <c r="AN69" s="70" t="s">
        <v>1290</v>
      </c>
      <c r="AO69" s="67" t="s">
        <v>473</v>
      </c>
      <c r="AP69" s="78" t="s">
        <v>1291</v>
      </c>
      <c r="AQ69" s="893">
        <v>1</v>
      </c>
      <c r="AR69" s="745" t="s">
        <v>945</v>
      </c>
      <c r="AS69" s="68" t="s">
        <v>946</v>
      </c>
      <c r="AT69" s="3">
        <v>1</v>
      </c>
      <c r="AU69" s="3" t="s">
        <v>1008</v>
      </c>
      <c r="AV69" s="3"/>
      <c r="AW69" s="3"/>
      <c r="AX69" s="3"/>
      <c r="AY69" s="145"/>
      <c r="AZ69" s="69">
        <v>5249.37</v>
      </c>
      <c r="BA69" s="69">
        <v>1.8</v>
      </c>
      <c r="BB69" s="69">
        <v>1.41</v>
      </c>
      <c r="BC69" s="69">
        <v>7.46</v>
      </c>
      <c r="BD69" s="69" t="s">
        <v>1292</v>
      </c>
      <c r="BE69" s="69" t="s">
        <v>1083</v>
      </c>
      <c r="BF69" s="69" t="s">
        <v>1293</v>
      </c>
      <c r="BG69" s="69" t="s">
        <v>1294</v>
      </c>
      <c r="BH69" s="69" t="s">
        <v>1295</v>
      </c>
      <c r="BI69" s="69" t="s">
        <v>1296</v>
      </c>
      <c r="BJ69" s="69" t="s">
        <v>1087</v>
      </c>
      <c r="BK69" s="69" t="s">
        <v>949</v>
      </c>
      <c r="BL69" s="69" t="s">
        <v>949</v>
      </c>
      <c r="BM69" s="69">
        <v>0</v>
      </c>
      <c r="BN69" s="69">
        <v>0</v>
      </c>
      <c r="BO69" s="69" t="s">
        <v>1289</v>
      </c>
      <c r="BP69" s="69" t="s">
        <v>1087</v>
      </c>
      <c r="BQ69" s="69">
        <v>0</v>
      </c>
      <c r="BR69" s="69">
        <v>0</v>
      </c>
      <c r="BS69" s="69">
        <v>0</v>
      </c>
      <c r="BT69" s="69">
        <v>0</v>
      </c>
      <c r="BU69" s="73"/>
      <c r="BV69" s="72">
        <v>4</v>
      </c>
      <c r="BW69" s="72">
        <v>150</v>
      </c>
      <c r="BX69" s="72">
        <v>26</v>
      </c>
      <c r="BY69" s="16"/>
      <c r="BZ69" s="9" t="s">
        <v>1025</v>
      </c>
      <c r="CA69" s="16"/>
      <c r="CB69" s="16"/>
      <c r="CC69" s="16"/>
      <c r="CD69" s="16"/>
    </row>
    <row r="70" spans="1:82" customFormat="1">
      <c r="A70" s="16"/>
      <c r="B70" s="3">
        <v>63</v>
      </c>
      <c r="C70" s="3" t="s">
        <v>936</v>
      </c>
      <c r="D70" s="91"/>
      <c r="E70" s="96"/>
      <c r="F70" s="91" t="s">
        <v>1297</v>
      </c>
      <c r="G70" s="96"/>
      <c r="H70" s="91"/>
      <c r="I70" s="96"/>
      <c r="J70" s="91"/>
      <c r="K70" s="96"/>
      <c r="L70" s="91"/>
      <c r="M70" s="96"/>
      <c r="N70" s="32" t="s">
        <v>1297</v>
      </c>
      <c r="O70" s="211" t="s">
        <v>1297</v>
      </c>
      <c r="P70" s="71" t="s">
        <v>1037</v>
      </c>
      <c r="Q70" s="71"/>
      <c r="R70" s="848" t="s">
        <v>989</v>
      </c>
      <c r="S70" s="3" t="s">
        <v>941</v>
      </c>
      <c r="T70" s="3" t="s">
        <v>941</v>
      </c>
      <c r="U70" s="3" t="s">
        <v>941</v>
      </c>
      <c r="V70" s="3" t="s">
        <v>941</v>
      </c>
      <c r="W70" s="3" t="s">
        <v>941</v>
      </c>
      <c r="X70" s="3" t="s">
        <v>941</v>
      </c>
      <c r="Y70" s="3" t="s">
        <v>941</v>
      </c>
      <c r="Z70" s="3" t="s">
        <v>941</v>
      </c>
      <c r="AA70" s="3" t="s">
        <v>941</v>
      </c>
      <c r="AB70" s="3" t="s">
        <v>941</v>
      </c>
      <c r="AC70" s="21" t="s">
        <v>941</v>
      </c>
      <c r="AD70" s="21" t="s">
        <v>941</v>
      </c>
      <c r="AE70" s="21" t="s">
        <v>941</v>
      </c>
      <c r="AF70" s="3" t="s">
        <v>941</v>
      </c>
      <c r="AG70" s="3" t="s">
        <v>941</v>
      </c>
      <c r="AH70" s="3"/>
      <c r="AI70" s="21" t="s">
        <v>941</v>
      </c>
      <c r="AJ70" s="21" t="s">
        <v>941</v>
      </c>
      <c r="AK70" s="21" t="s">
        <v>941</v>
      </c>
      <c r="AL70" s="75"/>
      <c r="AM70" s="74"/>
      <c r="AN70" s="70" t="s">
        <v>1298</v>
      </c>
      <c r="AO70" s="67" t="s">
        <v>473</v>
      </c>
      <c r="AP70" s="78" t="s">
        <v>1299</v>
      </c>
      <c r="AQ70" s="893">
        <v>1</v>
      </c>
      <c r="AR70" s="745" t="s">
        <v>945</v>
      </c>
      <c r="AS70" s="68" t="s">
        <v>946</v>
      </c>
      <c r="AT70" s="3">
        <v>1</v>
      </c>
      <c r="AU70" s="3" t="s">
        <v>1048</v>
      </c>
      <c r="AV70" s="3"/>
      <c r="AW70" s="3"/>
      <c r="AX70" s="3"/>
      <c r="AY70" s="145"/>
      <c r="AZ70" s="69">
        <v>21.75</v>
      </c>
      <c r="BA70" s="69" t="s">
        <v>1300</v>
      </c>
      <c r="BB70" s="69" t="s">
        <v>949</v>
      </c>
      <c r="BC70" s="69" t="s">
        <v>949</v>
      </c>
      <c r="BD70" s="69" t="s">
        <v>1301</v>
      </c>
      <c r="BE70" s="69" t="s">
        <v>1302</v>
      </c>
      <c r="BF70" s="69" t="s">
        <v>1051</v>
      </c>
      <c r="BG70" s="69" t="s">
        <v>949</v>
      </c>
      <c r="BH70" s="69" t="s">
        <v>949</v>
      </c>
      <c r="BI70" s="69">
        <v>0</v>
      </c>
      <c r="BJ70" s="69" t="s">
        <v>1068</v>
      </c>
      <c r="BK70" s="69" t="s">
        <v>949</v>
      </c>
      <c r="BL70" s="69" t="s">
        <v>949</v>
      </c>
      <c r="BM70" s="69">
        <v>0</v>
      </c>
      <c r="BN70" s="69">
        <v>0</v>
      </c>
      <c r="BO70" s="69">
        <v>0</v>
      </c>
      <c r="BP70" s="69">
        <v>0</v>
      </c>
      <c r="BQ70" s="69">
        <v>0</v>
      </c>
      <c r="BR70" s="69">
        <v>0</v>
      </c>
      <c r="BS70" s="69">
        <v>0</v>
      </c>
      <c r="BT70" s="69">
        <v>0</v>
      </c>
      <c r="BU70" s="73"/>
      <c r="BV70" s="72"/>
      <c r="BW70" s="72"/>
      <c r="BX70" s="72"/>
      <c r="BY70" s="16"/>
      <c r="BZ70" s="9" t="s">
        <v>1025</v>
      </c>
      <c r="CA70" s="16"/>
      <c r="CB70" s="16"/>
      <c r="CC70" s="16"/>
      <c r="CD70" s="16"/>
    </row>
    <row r="71" spans="1:82" customFormat="1">
      <c r="A71" s="16"/>
      <c r="B71" s="3">
        <v>64</v>
      </c>
      <c r="C71" s="3" t="s">
        <v>936</v>
      </c>
      <c r="D71" s="91"/>
      <c r="E71" s="96" t="s">
        <v>1303</v>
      </c>
      <c r="F71" s="91"/>
      <c r="G71" s="96"/>
      <c r="H71" s="91"/>
      <c r="I71" s="96"/>
      <c r="J71" s="91"/>
      <c r="K71" s="96"/>
      <c r="L71" s="91"/>
      <c r="M71" s="96"/>
      <c r="N71" s="32" t="s">
        <v>1303</v>
      </c>
      <c r="O71" s="211" t="s">
        <v>1304</v>
      </c>
      <c r="P71" s="71" t="s">
        <v>939</v>
      </c>
      <c r="Q71" s="71"/>
      <c r="R71" s="848" t="s">
        <v>940</v>
      </c>
      <c r="S71" s="3" t="s">
        <v>941</v>
      </c>
      <c r="T71" s="3" t="s">
        <v>941</v>
      </c>
      <c r="U71" s="3" t="s">
        <v>941</v>
      </c>
      <c r="V71" s="3" t="s">
        <v>941</v>
      </c>
      <c r="W71" s="3" t="s">
        <v>941</v>
      </c>
      <c r="X71" s="3" t="s">
        <v>941</v>
      </c>
      <c r="Y71" s="3" t="s">
        <v>941</v>
      </c>
      <c r="Z71" s="3" t="s">
        <v>941</v>
      </c>
      <c r="AA71" s="3" t="s">
        <v>941</v>
      </c>
      <c r="AB71" s="3" t="s">
        <v>941</v>
      </c>
      <c r="AC71" s="21" t="s">
        <v>941</v>
      </c>
      <c r="AD71" s="21" t="s">
        <v>941</v>
      </c>
      <c r="AE71" s="21" t="s">
        <v>941</v>
      </c>
      <c r="AF71" s="3" t="s">
        <v>941</v>
      </c>
      <c r="AG71" s="3" t="s">
        <v>941</v>
      </c>
      <c r="AH71" s="3"/>
      <c r="AI71" s="21" t="s">
        <v>941</v>
      </c>
      <c r="AJ71" s="21" t="s">
        <v>941</v>
      </c>
      <c r="AK71" s="21" t="s">
        <v>941</v>
      </c>
      <c r="AL71" s="75"/>
      <c r="AM71" s="74" t="s">
        <v>1285</v>
      </c>
      <c r="AN71" s="70" t="s">
        <v>1305</v>
      </c>
      <c r="AO71" s="67" t="s">
        <v>473</v>
      </c>
      <c r="AP71" s="78" t="s">
        <v>1306</v>
      </c>
      <c r="AQ71" s="893">
        <v>1</v>
      </c>
      <c r="AR71" s="745" t="s">
        <v>945</v>
      </c>
      <c r="AS71" s="68" t="s">
        <v>946</v>
      </c>
      <c r="AT71" s="3">
        <v>0</v>
      </c>
      <c r="AU71" s="3" t="s">
        <v>947</v>
      </c>
      <c r="AV71" s="3"/>
      <c r="AW71" s="3"/>
      <c r="AX71" s="3"/>
      <c r="AY71" s="145"/>
      <c r="AZ71" s="69" t="s">
        <v>949</v>
      </c>
      <c r="BA71" s="69" t="s">
        <v>949</v>
      </c>
      <c r="BB71" s="69" t="s">
        <v>949</v>
      </c>
      <c r="BC71" s="69" t="s">
        <v>949</v>
      </c>
      <c r="BD71" s="69" t="s">
        <v>949</v>
      </c>
      <c r="BE71" s="69" t="s">
        <v>949</v>
      </c>
      <c r="BF71" s="69" t="s">
        <v>949</v>
      </c>
      <c r="BG71" s="69" t="s">
        <v>949</v>
      </c>
      <c r="BH71" s="69" t="s">
        <v>949</v>
      </c>
      <c r="BI71" s="69" t="s">
        <v>949</v>
      </c>
      <c r="BJ71" s="69" t="s">
        <v>949</v>
      </c>
      <c r="BK71" s="69" t="s">
        <v>949</v>
      </c>
      <c r="BL71" s="69" t="s">
        <v>949</v>
      </c>
      <c r="BM71" s="69" t="s">
        <v>949</v>
      </c>
      <c r="BN71" s="69" t="s">
        <v>949</v>
      </c>
      <c r="BO71" s="69" t="s">
        <v>949</v>
      </c>
      <c r="BP71" s="69" t="s">
        <v>949</v>
      </c>
      <c r="BQ71" s="69" t="s">
        <v>949</v>
      </c>
      <c r="BR71" s="69" t="s">
        <v>949</v>
      </c>
      <c r="BS71" s="69" t="s">
        <v>949</v>
      </c>
      <c r="BT71" s="69" t="s">
        <v>949</v>
      </c>
      <c r="BU71" s="73"/>
      <c r="BV71" s="72"/>
      <c r="BW71" s="72"/>
      <c r="BX71" s="72"/>
      <c r="BY71" s="16"/>
      <c r="BZ71" s="9" t="s">
        <v>950</v>
      </c>
      <c r="CA71" s="16"/>
      <c r="CB71" s="16"/>
      <c r="CC71" s="16"/>
      <c r="CD71" s="16"/>
    </row>
    <row r="72" spans="1:82" customFormat="1">
      <c r="A72" s="16"/>
      <c r="B72" s="3">
        <v>65</v>
      </c>
      <c r="C72" s="3" t="s">
        <v>936</v>
      </c>
      <c r="D72" s="91"/>
      <c r="E72" s="96"/>
      <c r="F72" s="91" t="s">
        <v>1307</v>
      </c>
      <c r="G72" s="96"/>
      <c r="H72" s="91"/>
      <c r="I72" s="96"/>
      <c r="J72" s="91"/>
      <c r="K72" s="96"/>
      <c r="L72" s="91"/>
      <c r="M72" s="96"/>
      <c r="N72" s="32" t="s">
        <v>1307</v>
      </c>
      <c r="O72" s="211" t="s">
        <v>1308</v>
      </c>
      <c r="P72" s="71" t="s">
        <v>1003</v>
      </c>
      <c r="Q72" s="71"/>
      <c r="R72" s="848" t="s">
        <v>989</v>
      </c>
      <c r="S72" s="3" t="s">
        <v>941</v>
      </c>
      <c r="T72" s="3" t="s">
        <v>941</v>
      </c>
      <c r="U72" s="3" t="s">
        <v>941</v>
      </c>
      <c r="V72" s="3" t="s">
        <v>941</v>
      </c>
      <c r="W72" s="3" t="s">
        <v>941</v>
      </c>
      <c r="X72" s="3" t="s">
        <v>941</v>
      </c>
      <c r="Y72" s="3" t="s">
        <v>941</v>
      </c>
      <c r="Z72" s="3" t="s">
        <v>941</v>
      </c>
      <c r="AA72" s="3" t="s">
        <v>941</v>
      </c>
      <c r="AB72" s="3" t="s">
        <v>941</v>
      </c>
      <c r="AC72" s="21" t="s">
        <v>941</v>
      </c>
      <c r="AD72" s="21" t="s">
        <v>941</v>
      </c>
      <c r="AE72" s="21" t="s">
        <v>941</v>
      </c>
      <c r="AF72" s="3" t="s">
        <v>941</v>
      </c>
      <c r="AG72" s="3" t="s">
        <v>941</v>
      </c>
      <c r="AH72" s="3"/>
      <c r="AI72" s="21" t="s">
        <v>941</v>
      </c>
      <c r="AJ72" s="21" t="s">
        <v>941</v>
      </c>
      <c r="AK72" s="21" t="s">
        <v>941</v>
      </c>
      <c r="AL72" s="75"/>
      <c r="AM72" s="74"/>
      <c r="AN72" s="70" t="s">
        <v>1309</v>
      </c>
      <c r="AO72" s="67" t="s">
        <v>473</v>
      </c>
      <c r="AP72" s="78" t="s">
        <v>1310</v>
      </c>
      <c r="AQ72" s="893">
        <v>1</v>
      </c>
      <c r="AR72" s="745" t="s">
        <v>945</v>
      </c>
      <c r="AS72" s="68" t="s">
        <v>946</v>
      </c>
      <c r="AT72" s="3">
        <v>1</v>
      </c>
      <c r="AU72" s="3" t="s">
        <v>993</v>
      </c>
      <c r="AV72" s="3"/>
      <c r="AW72" s="3"/>
      <c r="AX72" s="3"/>
      <c r="AY72" s="145"/>
      <c r="AZ72" s="69" t="s">
        <v>949</v>
      </c>
      <c r="BA72" s="69" t="s">
        <v>949</v>
      </c>
      <c r="BB72" s="69" t="s">
        <v>949</v>
      </c>
      <c r="BC72" s="69" t="s">
        <v>949</v>
      </c>
      <c r="BD72" s="69" t="s">
        <v>1311</v>
      </c>
      <c r="BE72" s="69" t="s">
        <v>1083</v>
      </c>
      <c r="BF72" s="69" t="s">
        <v>1312</v>
      </c>
      <c r="BG72" s="69" t="s">
        <v>1313</v>
      </c>
      <c r="BH72" s="69" t="s">
        <v>949</v>
      </c>
      <c r="BI72" s="69" t="s">
        <v>949</v>
      </c>
      <c r="BJ72" s="69" t="s">
        <v>986</v>
      </c>
      <c r="BK72" s="69" t="s">
        <v>985</v>
      </c>
      <c r="BL72" s="69" t="s">
        <v>949</v>
      </c>
      <c r="BM72" s="69">
        <v>0</v>
      </c>
      <c r="BN72" s="69">
        <v>0</v>
      </c>
      <c r="BO72" s="69">
        <v>0</v>
      </c>
      <c r="BP72" s="69">
        <v>0</v>
      </c>
      <c r="BQ72" s="69">
        <v>0</v>
      </c>
      <c r="BR72" s="69">
        <v>0</v>
      </c>
      <c r="BS72" s="69">
        <v>0</v>
      </c>
      <c r="BT72" s="69">
        <v>0</v>
      </c>
      <c r="BU72" s="73"/>
      <c r="BV72" s="72">
        <v>4</v>
      </c>
      <c r="BW72" s="72">
        <v>150</v>
      </c>
      <c r="BX72" s="72">
        <v>26</v>
      </c>
      <c r="BY72" s="16"/>
      <c r="BZ72" s="9" t="s">
        <v>1025</v>
      </c>
      <c r="CA72" s="16"/>
      <c r="CB72" s="16"/>
      <c r="CC72" s="16"/>
      <c r="CD72" s="16"/>
    </row>
    <row r="73" spans="1:82" customFormat="1">
      <c r="A73" s="16"/>
      <c r="B73" s="3">
        <v>66</v>
      </c>
      <c r="C73" s="3" t="s">
        <v>936</v>
      </c>
      <c r="D73" s="91"/>
      <c r="E73" s="96"/>
      <c r="F73" s="91" t="s">
        <v>1314</v>
      </c>
      <c r="G73" s="96"/>
      <c r="H73" s="91"/>
      <c r="I73" s="96"/>
      <c r="J73" s="91"/>
      <c r="K73" s="96"/>
      <c r="L73" s="91"/>
      <c r="M73" s="96"/>
      <c r="N73" s="32" t="s">
        <v>1314</v>
      </c>
      <c r="O73" s="211" t="s">
        <v>1314</v>
      </c>
      <c r="P73" s="71" t="s">
        <v>1037</v>
      </c>
      <c r="Q73" s="71"/>
      <c r="R73" s="848" t="s">
        <v>1278</v>
      </c>
      <c r="S73" s="3" t="s">
        <v>941</v>
      </c>
      <c r="T73" s="3" t="s">
        <v>941</v>
      </c>
      <c r="U73" s="3" t="s">
        <v>941</v>
      </c>
      <c r="V73" s="3" t="s">
        <v>941</v>
      </c>
      <c r="W73" s="3" t="s">
        <v>941</v>
      </c>
      <c r="X73" s="3" t="s">
        <v>941</v>
      </c>
      <c r="Y73" s="3" t="s">
        <v>941</v>
      </c>
      <c r="Z73" s="3" t="s">
        <v>941</v>
      </c>
      <c r="AA73" s="3" t="s">
        <v>941</v>
      </c>
      <c r="AB73" s="3" t="s">
        <v>941</v>
      </c>
      <c r="AC73" s="21" t="s">
        <v>941</v>
      </c>
      <c r="AD73" s="21" t="s">
        <v>941</v>
      </c>
      <c r="AE73" s="21" t="s">
        <v>941</v>
      </c>
      <c r="AF73" s="3" t="s">
        <v>941</v>
      </c>
      <c r="AG73" s="3" t="s">
        <v>941</v>
      </c>
      <c r="AH73" s="3"/>
      <c r="AI73" s="21" t="s">
        <v>941</v>
      </c>
      <c r="AJ73" s="21" t="s">
        <v>941</v>
      </c>
      <c r="AK73" s="21" t="s">
        <v>941</v>
      </c>
      <c r="AL73" s="75"/>
      <c r="AM73" s="74"/>
      <c r="AN73" s="70" t="s">
        <v>1315</v>
      </c>
      <c r="AO73" s="67" t="s">
        <v>246</v>
      </c>
      <c r="AP73" s="78" t="s">
        <v>1316</v>
      </c>
      <c r="AQ73" s="893">
        <v>2</v>
      </c>
      <c r="AR73" s="745" t="s">
        <v>945</v>
      </c>
      <c r="AS73" s="68" t="s">
        <v>946</v>
      </c>
      <c r="AT73" s="3">
        <v>1</v>
      </c>
      <c r="AU73" s="3" t="s">
        <v>1244</v>
      </c>
      <c r="AV73" s="3"/>
      <c r="AW73" s="3" t="s">
        <v>1245</v>
      </c>
      <c r="AX73" s="3"/>
      <c r="AY73" s="145"/>
      <c r="AZ73" s="69" t="s">
        <v>949</v>
      </c>
      <c r="BA73" s="69" t="s">
        <v>949</v>
      </c>
      <c r="BB73" s="69" t="s">
        <v>949</v>
      </c>
      <c r="BC73" s="69" t="s">
        <v>949</v>
      </c>
      <c r="BD73" s="69" t="s">
        <v>949</v>
      </c>
      <c r="BE73" s="69" t="s">
        <v>949</v>
      </c>
      <c r="BF73" s="69" t="s">
        <v>949</v>
      </c>
      <c r="BG73" s="69" t="s">
        <v>949</v>
      </c>
      <c r="BH73" s="69" t="s">
        <v>949</v>
      </c>
      <c r="BI73" s="69" t="s">
        <v>949</v>
      </c>
      <c r="BJ73" s="69" t="s">
        <v>1317</v>
      </c>
      <c r="BK73" s="69">
        <v>0</v>
      </c>
      <c r="BL73" s="69" t="s">
        <v>949</v>
      </c>
      <c r="BM73" s="69">
        <v>0</v>
      </c>
      <c r="BN73" s="69">
        <v>0</v>
      </c>
      <c r="BO73" s="69">
        <v>0</v>
      </c>
      <c r="BP73" s="69">
        <v>0</v>
      </c>
      <c r="BQ73" s="69">
        <v>0</v>
      </c>
      <c r="BR73" s="69">
        <v>0</v>
      </c>
      <c r="BS73" s="69">
        <v>0</v>
      </c>
      <c r="BT73" s="69">
        <v>0</v>
      </c>
      <c r="BU73" s="73"/>
      <c r="BV73" s="72"/>
      <c r="BW73" s="72"/>
      <c r="BX73" s="72"/>
      <c r="BY73" s="16"/>
      <c r="BZ73" s="9"/>
      <c r="CA73" s="16"/>
      <c r="CB73" s="16"/>
      <c r="CC73" s="16"/>
      <c r="CD73" s="16"/>
    </row>
    <row r="74" spans="1:82" customFormat="1">
      <c r="A74" s="16"/>
      <c r="B74" s="3">
        <v>70</v>
      </c>
      <c r="C74" s="3" t="s">
        <v>1318</v>
      </c>
      <c r="D74" s="91" t="s">
        <v>1319</v>
      </c>
      <c r="E74" s="96"/>
      <c r="F74" s="91"/>
      <c r="G74" s="96"/>
      <c r="H74" s="91"/>
      <c r="I74" s="96"/>
      <c r="J74" s="91"/>
      <c r="K74" s="96"/>
      <c r="L74" s="91"/>
      <c r="M74" s="96"/>
      <c r="N74" s="32"/>
      <c r="O74" s="211" t="s">
        <v>1319</v>
      </c>
      <c r="P74" s="71"/>
      <c r="Q74" s="71"/>
      <c r="R74" s="848" t="s">
        <v>1320</v>
      </c>
      <c r="S74" s="3" t="s">
        <v>941</v>
      </c>
      <c r="T74" s="3" t="s">
        <v>941</v>
      </c>
      <c r="U74" s="3" t="s">
        <v>941</v>
      </c>
      <c r="V74" s="3" t="s">
        <v>941</v>
      </c>
      <c r="W74" s="3" t="s">
        <v>941</v>
      </c>
      <c r="X74" s="3"/>
      <c r="Y74" s="3"/>
      <c r="Z74" s="3"/>
      <c r="AA74" s="3"/>
      <c r="AB74" s="3"/>
      <c r="AC74" s="21"/>
      <c r="AD74" s="21"/>
      <c r="AE74" s="21"/>
      <c r="AF74" s="3"/>
      <c r="AG74" s="3"/>
      <c r="AH74" s="3"/>
      <c r="AI74" s="21" t="s">
        <v>941</v>
      </c>
      <c r="AJ74" s="21" t="s">
        <v>941</v>
      </c>
      <c r="AK74" s="21"/>
      <c r="AL74" s="75"/>
      <c r="AM74" s="74"/>
      <c r="AN74" s="70"/>
      <c r="AO74" s="67" t="s">
        <v>246</v>
      </c>
      <c r="AP74" s="78" t="s">
        <v>1321</v>
      </c>
      <c r="AQ74" s="893">
        <v>1</v>
      </c>
      <c r="AR74" s="745" t="s">
        <v>945</v>
      </c>
      <c r="AS74" s="68" t="s">
        <v>946</v>
      </c>
      <c r="AT74" s="3">
        <v>0</v>
      </c>
      <c r="AU74" s="3" t="s">
        <v>947</v>
      </c>
      <c r="AV74" s="3">
        <v>0</v>
      </c>
      <c r="AW74" s="3"/>
      <c r="AX74" s="3"/>
      <c r="AY74" s="145"/>
      <c r="AZ74" s="69" t="s">
        <v>949</v>
      </c>
      <c r="BA74" s="69" t="s">
        <v>949</v>
      </c>
      <c r="BB74" s="69" t="s">
        <v>949</v>
      </c>
      <c r="BC74" s="69" t="s">
        <v>949</v>
      </c>
      <c r="BD74" s="69" t="s">
        <v>949</v>
      </c>
      <c r="BE74" s="69" t="s">
        <v>949</v>
      </c>
      <c r="BF74" s="69" t="s">
        <v>949</v>
      </c>
      <c r="BG74" s="69" t="s">
        <v>949</v>
      </c>
      <c r="BH74" s="69" t="s">
        <v>949</v>
      </c>
      <c r="BI74" s="69" t="s">
        <v>949</v>
      </c>
      <c r="BJ74" s="69" t="s">
        <v>949</v>
      </c>
      <c r="BK74" s="69" t="s">
        <v>949</v>
      </c>
      <c r="BL74" s="69" t="s">
        <v>949</v>
      </c>
      <c r="BM74" s="69" t="s">
        <v>949</v>
      </c>
      <c r="BN74" s="69" t="s">
        <v>949</v>
      </c>
      <c r="BO74" s="69" t="s">
        <v>949</v>
      </c>
      <c r="BP74" s="69" t="s">
        <v>949</v>
      </c>
      <c r="BQ74" s="69" t="s">
        <v>949</v>
      </c>
      <c r="BR74" s="69" t="s">
        <v>949</v>
      </c>
      <c r="BS74" s="69" t="s">
        <v>949</v>
      </c>
      <c r="BT74" s="69" t="s">
        <v>949</v>
      </c>
      <c r="BU74" s="73"/>
      <c r="BV74" s="72"/>
      <c r="BW74" s="72"/>
      <c r="BX74" s="72"/>
      <c r="BY74" s="16"/>
      <c r="BZ74" s="9"/>
      <c r="CA74" s="16"/>
      <c r="CB74" s="16"/>
      <c r="CC74" s="16"/>
      <c r="CD74" s="16"/>
    </row>
    <row r="75" spans="1:82" customFormat="1">
      <c r="A75" s="16"/>
      <c r="B75" s="3">
        <v>70</v>
      </c>
      <c r="C75" s="3" t="s">
        <v>1318</v>
      </c>
      <c r="D75" s="91" t="s">
        <v>1322</v>
      </c>
      <c r="E75" s="96"/>
      <c r="F75" s="91"/>
      <c r="G75" s="96"/>
      <c r="H75" s="91"/>
      <c r="I75" s="96"/>
      <c r="J75" s="91"/>
      <c r="K75" s="96"/>
      <c r="L75" s="91"/>
      <c r="M75" s="96"/>
      <c r="N75" s="32"/>
      <c r="O75" s="211" t="s">
        <v>1322</v>
      </c>
      <c r="P75" s="71"/>
      <c r="Q75" s="71"/>
      <c r="R75" s="848" t="s">
        <v>1320</v>
      </c>
      <c r="S75" s="3"/>
      <c r="T75" s="3"/>
      <c r="U75" s="3"/>
      <c r="V75" s="3"/>
      <c r="W75" s="3"/>
      <c r="X75" s="3" t="s">
        <v>941</v>
      </c>
      <c r="Y75" s="3" t="s">
        <v>941</v>
      </c>
      <c r="Z75" s="3" t="s">
        <v>941</v>
      </c>
      <c r="AA75" s="3" t="s">
        <v>941</v>
      </c>
      <c r="AB75" s="3" t="s">
        <v>941</v>
      </c>
      <c r="AC75" s="21" t="s">
        <v>941</v>
      </c>
      <c r="AD75" s="21" t="s">
        <v>941</v>
      </c>
      <c r="AE75" s="21" t="s">
        <v>941</v>
      </c>
      <c r="AF75" s="3" t="s">
        <v>941</v>
      </c>
      <c r="AG75" s="3"/>
      <c r="AH75" s="3"/>
      <c r="AI75" s="21"/>
      <c r="AJ75" s="21"/>
      <c r="AK75" s="21"/>
      <c r="AL75" s="75"/>
      <c r="AM75" s="74"/>
      <c r="AN75" s="70"/>
      <c r="AO75" s="67" t="s">
        <v>246</v>
      </c>
      <c r="AP75" s="78" t="s">
        <v>1323</v>
      </c>
      <c r="AQ75" s="893">
        <v>1</v>
      </c>
      <c r="AR75" s="745" t="s">
        <v>945</v>
      </c>
      <c r="AS75" s="68" t="s">
        <v>946</v>
      </c>
      <c r="AT75" s="3">
        <v>0</v>
      </c>
      <c r="AU75" s="3" t="s">
        <v>947</v>
      </c>
      <c r="AV75" s="3"/>
      <c r="AW75" s="3"/>
      <c r="AX75" s="3"/>
      <c r="AY75" s="145"/>
      <c r="AZ75" s="69" t="s">
        <v>949</v>
      </c>
      <c r="BA75" s="69" t="s">
        <v>949</v>
      </c>
      <c r="BB75" s="69" t="s">
        <v>949</v>
      </c>
      <c r="BC75" s="69" t="s">
        <v>949</v>
      </c>
      <c r="BD75" s="69" t="s">
        <v>949</v>
      </c>
      <c r="BE75" s="69" t="s">
        <v>949</v>
      </c>
      <c r="BF75" s="69" t="s">
        <v>949</v>
      </c>
      <c r="BG75" s="69" t="s">
        <v>949</v>
      </c>
      <c r="BH75" s="69" t="s">
        <v>949</v>
      </c>
      <c r="BI75" s="69" t="s">
        <v>949</v>
      </c>
      <c r="BJ75" s="69" t="s">
        <v>949</v>
      </c>
      <c r="BK75" s="69" t="s">
        <v>949</v>
      </c>
      <c r="BL75" s="69" t="s">
        <v>949</v>
      </c>
      <c r="BM75" s="69" t="s">
        <v>949</v>
      </c>
      <c r="BN75" s="69" t="s">
        <v>949</v>
      </c>
      <c r="BO75" s="69" t="s">
        <v>949</v>
      </c>
      <c r="BP75" s="69" t="s">
        <v>949</v>
      </c>
      <c r="BQ75" s="69" t="s">
        <v>949</v>
      </c>
      <c r="BR75" s="69" t="s">
        <v>949</v>
      </c>
      <c r="BS75" s="69" t="s">
        <v>949</v>
      </c>
      <c r="BT75" s="69" t="s">
        <v>949</v>
      </c>
      <c r="BU75" s="73"/>
      <c r="BV75" s="72"/>
      <c r="BW75" s="72"/>
      <c r="BX75" s="72"/>
      <c r="BY75" s="16"/>
      <c r="BZ75" s="9"/>
      <c r="CA75" s="16"/>
      <c r="CB75" s="16"/>
      <c r="CC75" s="16"/>
      <c r="CD75" s="16"/>
    </row>
    <row r="76" spans="1:82" customFormat="1">
      <c r="A76" s="16"/>
      <c r="B76" s="3">
        <v>70</v>
      </c>
      <c r="C76" s="3" t="s">
        <v>1318</v>
      </c>
      <c r="D76" s="91" t="s">
        <v>1324</v>
      </c>
      <c r="E76" s="96"/>
      <c r="F76" s="91"/>
      <c r="G76" s="96"/>
      <c r="H76" s="91"/>
      <c r="I76" s="96"/>
      <c r="J76" s="91"/>
      <c r="K76" s="96"/>
      <c r="L76" s="91"/>
      <c r="M76" s="96"/>
      <c r="N76" s="32"/>
      <c r="O76" s="211" t="s">
        <v>1325</v>
      </c>
      <c r="P76" s="71"/>
      <c r="Q76" s="71"/>
      <c r="R76" s="848" t="s">
        <v>1320</v>
      </c>
      <c r="S76" s="3"/>
      <c r="T76" s="3"/>
      <c r="U76" s="3"/>
      <c r="V76" s="3"/>
      <c r="W76" s="3"/>
      <c r="X76" s="3"/>
      <c r="Y76" s="3"/>
      <c r="Z76" s="3"/>
      <c r="AA76" s="3"/>
      <c r="AB76" s="3"/>
      <c r="AC76" s="21"/>
      <c r="AD76" s="21"/>
      <c r="AE76" s="21"/>
      <c r="AF76" s="3"/>
      <c r="AG76" s="3" t="s">
        <v>941</v>
      </c>
      <c r="AH76" s="3"/>
      <c r="AI76" s="21"/>
      <c r="AJ76" s="21"/>
      <c r="AK76" s="21" t="s">
        <v>941</v>
      </c>
      <c r="AL76" s="75"/>
      <c r="AM76" s="74"/>
      <c r="AN76" s="70"/>
      <c r="AO76" s="67" t="s">
        <v>246</v>
      </c>
      <c r="AP76" s="78" t="s">
        <v>1326</v>
      </c>
      <c r="AQ76" s="893">
        <v>1</v>
      </c>
      <c r="AR76" s="745" t="s">
        <v>945</v>
      </c>
      <c r="AS76" s="68" t="s">
        <v>946</v>
      </c>
      <c r="AT76" s="3">
        <v>0</v>
      </c>
      <c r="AU76" s="3" t="s">
        <v>947</v>
      </c>
      <c r="AV76" s="3"/>
      <c r="AW76" s="3"/>
      <c r="AX76" s="3"/>
      <c r="AY76" s="145"/>
      <c r="AZ76" s="69" t="s">
        <v>949</v>
      </c>
      <c r="BA76" s="69" t="s">
        <v>949</v>
      </c>
      <c r="BB76" s="69" t="s">
        <v>949</v>
      </c>
      <c r="BC76" s="69" t="s">
        <v>949</v>
      </c>
      <c r="BD76" s="69" t="s">
        <v>949</v>
      </c>
      <c r="BE76" s="69" t="s">
        <v>949</v>
      </c>
      <c r="BF76" s="69" t="s">
        <v>949</v>
      </c>
      <c r="BG76" s="69" t="s">
        <v>949</v>
      </c>
      <c r="BH76" s="69" t="s">
        <v>949</v>
      </c>
      <c r="BI76" s="69" t="s">
        <v>949</v>
      </c>
      <c r="BJ76" s="69" t="s">
        <v>949</v>
      </c>
      <c r="BK76" s="69" t="s">
        <v>949</v>
      </c>
      <c r="BL76" s="69" t="s">
        <v>949</v>
      </c>
      <c r="BM76" s="69" t="s">
        <v>949</v>
      </c>
      <c r="BN76" s="69" t="s">
        <v>949</v>
      </c>
      <c r="BO76" s="69" t="s">
        <v>949</v>
      </c>
      <c r="BP76" s="69" t="s">
        <v>949</v>
      </c>
      <c r="BQ76" s="69" t="s">
        <v>949</v>
      </c>
      <c r="BR76" s="69" t="s">
        <v>949</v>
      </c>
      <c r="BS76" s="69" t="s">
        <v>949</v>
      </c>
      <c r="BT76" s="69" t="s">
        <v>949</v>
      </c>
      <c r="BU76" s="73"/>
      <c r="BV76" s="72"/>
      <c r="BW76" s="72"/>
      <c r="BX76" s="72"/>
      <c r="BY76" s="16"/>
      <c r="BZ76" s="9"/>
      <c r="CA76" s="16"/>
      <c r="CB76" s="16"/>
      <c r="CC76" s="16"/>
      <c r="CD76" s="16"/>
    </row>
    <row r="77" spans="1:82" customFormat="1">
      <c r="A77" s="16"/>
      <c r="B77" s="3">
        <v>70</v>
      </c>
      <c r="C77" s="3" t="s">
        <v>1318</v>
      </c>
      <c r="D77" s="91"/>
      <c r="E77" s="96" t="s">
        <v>1327</v>
      </c>
      <c r="F77" s="91"/>
      <c r="G77" s="96"/>
      <c r="H77" s="91"/>
      <c r="I77" s="96"/>
      <c r="J77" s="91"/>
      <c r="K77" s="96"/>
      <c r="L77" s="91"/>
      <c r="M77" s="96"/>
      <c r="N77" s="32" t="s">
        <v>1327</v>
      </c>
      <c r="O77" s="211" t="s">
        <v>1328</v>
      </c>
      <c r="P77" s="71" t="s">
        <v>1329</v>
      </c>
      <c r="Q77" s="71"/>
      <c r="R77" s="848" t="s">
        <v>989</v>
      </c>
      <c r="S77" s="3" t="s">
        <v>941</v>
      </c>
      <c r="T77" s="3" t="s">
        <v>941</v>
      </c>
      <c r="U77" s="3" t="s">
        <v>941</v>
      </c>
      <c r="V77" s="3" t="s">
        <v>941</v>
      </c>
      <c r="W77" s="3" t="s">
        <v>941</v>
      </c>
      <c r="X77" s="3"/>
      <c r="Y77" s="3"/>
      <c r="Z77" s="3"/>
      <c r="AA77" s="3"/>
      <c r="AB77" s="3"/>
      <c r="AC77" s="21"/>
      <c r="AD77" s="21"/>
      <c r="AE77" s="21"/>
      <c r="AF77" s="3"/>
      <c r="AG77" s="3"/>
      <c r="AH77" s="3"/>
      <c r="AI77" s="21" t="s">
        <v>941</v>
      </c>
      <c r="AJ77" s="21" t="s">
        <v>941</v>
      </c>
      <c r="AK77" s="21"/>
      <c r="AL77" s="75"/>
      <c r="AM77" s="74" t="s">
        <v>1330</v>
      </c>
      <c r="AN77" s="70" t="s">
        <v>1331</v>
      </c>
      <c r="AO77" s="67" t="s">
        <v>246</v>
      </c>
      <c r="AP77" s="78" t="s">
        <v>1332</v>
      </c>
      <c r="AQ77" s="893">
        <v>1</v>
      </c>
      <c r="AR77" s="745" t="s">
        <v>945</v>
      </c>
      <c r="AS77" s="68" t="s">
        <v>946</v>
      </c>
      <c r="AT77" s="3">
        <v>1</v>
      </c>
      <c r="AU77" s="3" t="s">
        <v>1244</v>
      </c>
      <c r="AV77" s="3" t="s">
        <v>948</v>
      </c>
      <c r="AW77" s="3" t="s">
        <v>1245</v>
      </c>
      <c r="AX77" s="3"/>
      <c r="AY77" s="145"/>
      <c r="AZ77" s="69">
        <v>60019.555999999997</v>
      </c>
      <c r="BA77" s="69" t="s">
        <v>949</v>
      </c>
      <c r="BB77" s="69" t="s">
        <v>949</v>
      </c>
      <c r="BC77" s="69" t="s">
        <v>949</v>
      </c>
      <c r="BD77" s="69" t="s">
        <v>1333</v>
      </c>
      <c r="BE77" s="69" t="s">
        <v>949</v>
      </c>
      <c r="BF77" s="69" t="s">
        <v>949</v>
      </c>
      <c r="BG77" s="69" t="s">
        <v>949</v>
      </c>
      <c r="BH77" s="69" t="s">
        <v>949</v>
      </c>
      <c r="BI77" s="69" t="s">
        <v>949</v>
      </c>
      <c r="BJ77" s="69" t="s">
        <v>1334</v>
      </c>
      <c r="BK77" s="69">
        <v>0</v>
      </c>
      <c r="BL77" s="69" t="s">
        <v>949</v>
      </c>
      <c r="BM77" s="69">
        <v>0</v>
      </c>
      <c r="BN77" s="69">
        <v>0</v>
      </c>
      <c r="BO77" s="69">
        <v>0</v>
      </c>
      <c r="BP77" s="69">
        <v>0</v>
      </c>
      <c r="BQ77" s="69">
        <v>0</v>
      </c>
      <c r="BR77" s="69">
        <v>0</v>
      </c>
      <c r="BS77" s="69">
        <v>0</v>
      </c>
      <c r="BT77" s="69">
        <v>0</v>
      </c>
      <c r="BU77" s="73"/>
      <c r="BV77" s="72"/>
      <c r="BW77" s="72"/>
      <c r="BX77" s="72"/>
      <c r="BY77" s="16"/>
      <c r="BZ77" s="9"/>
      <c r="CA77" s="16"/>
      <c r="CB77" s="16"/>
      <c r="CC77" s="16"/>
      <c r="CD77" s="16"/>
    </row>
    <row r="78" spans="1:82" customFormat="1">
      <c r="A78" s="16"/>
      <c r="B78" s="3">
        <v>71</v>
      </c>
      <c r="C78" s="3" t="s">
        <v>1318</v>
      </c>
      <c r="D78" s="91"/>
      <c r="E78" s="96" t="s">
        <v>1335</v>
      </c>
      <c r="F78" s="91"/>
      <c r="G78" s="96"/>
      <c r="H78" s="91"/>
      <c r="I78" s="96"/>
      <c r="J78" s="91"/>
      <c r="K78" s="96"/>
      <c r="L78" s="91"/>
      <c r="M78" s="96"/>
      <c r="N78" s="32" t="s">
        <v>1335</v>
      </c>
      <c r="O78" s="211" t="s">
        <v>1336</v>
      </c>
      <c r="P78" s="71" t="s">
        <v>1329</v>
      </c>
      <c r="Q78" s="71"/>
      <c r="R78" s="848" t="s">
        <v>989</v>
      </c>
      <c r="S78" s="3" t="s">
        <v>941</v>
      </c>
      <c r="T78" s="3" t="s">
        <v>941</v>
      </c>
      <c r="U78" s="3" t="s">
        <v>941</v>
      </c>
      <c r="V78" s="3" t="s">
        <v>941</v>
      </c>
      <c r="W78" s="3" t="s">
        <v>941</v>
      </c>
      <c r="X78" s="3"/>
      <c r="Y78" s="3"/>
      <c r="Z78" s="3"/>
      <c r="AA78" s="3"/>
      <c r="AB78" s="3"/>
      <c r="AC78" s="21"/>
      <c r="AD78" s="21"/>
      <c r="AE78" s="21"/>
      <c r="AF78" s="3"/>
      <c r="AG78" s="3"/>
      <c r="AH78" s="3"/>
      <c r="AI78" s="21" t="s">
        <v>941</v>
      </c>
      <c r="AJ78" s="21" t="s">
        <v>941</v>
      </c>
      <c r="AK78" s="21"/>
      <c r="AL78" s="75"/>
      <c r="AM78" s="74" t="s">
        <v>1330</v>
      </c>
      <c r="AN78" s="70" t="s">
        <v>1337</v>
      </c>
      <c r="AO78" s="67" t="s">
        <v>246</v>
      </c>
      <c r="AP78" s="78" t="s">
        <v>1332</v>
      </c>
      <c r="AQ78" s="893">
        <v>1</v>
      </c>
      <c r="AR78" s="745" t="s">
        <v>945</v>
      </c>
      <c r="AS78" s="68" t="s">
        <v>946</v>
      </c>
      <c r="AT78" s="3">
        <v>1</v>
      </c>
      <c r="AU78" s="3" t="s">
        <v>1244</v>
      </c>
      <c r="AV78" s="3"/>
      <c r="AW78" s="3" t="s">
        <v>1245</v>
      </c>
      <c r="AX78" s="3"/>
      <c r="AY78" s="145"/>
      <c r="AZ78" s="69">
        <v>60019.555999999997</v>
      </c>
      <c r="BA78" s="69" t="s">
        <v>949</v>
      </c>
      <c r="BB78" s="69" t="s">
        <v>949</v>
      </c>
      <c r="BC78" s="69" t="s">
        <v>949</v>
      </c>
      <c r="BD78" s="69" t="s">
        <v>1333</v>
      </c>
      <c r="BE78" s="69" t="s">
        <v>949</v>
      </c>
      <c r="BF78" s="69" t="s">
        <v>949</v>
      </c>
      <c r="BG78" s="69" t="s">
        <v>949</v>
      </c>
      <c r="BH78" s="69" t="s">
        <v>949</v>
      </c>
      <c r="BI78" s="69" t="s">
        <v>949</v>
      </c>
      <c r="BJ78" s="69" t="s">
        <v>1338</v>
      </c>
      <c r="BK78" s="69">
        <v>0</v>
      </c>
      <c r="BL78" s="69" t="s">
        <v>949</v>
      </c>
      <c r="BM78" s="69">
        <v>0</v>
      </c>
      <c r="BN78" s="69">
        <v>0</v>
      </c>
      <c r="BO78" s="69">
        <v>0</v>
      </c>
      <c r="BP78" s="69">
        <v>0</v>
      </c>
      <c r="BQ78" s="69">
        <v>0</v>
      </c>
      <c r="BR78" s="69">
        <v>0</v>
      </c>
      <c r="BS78" s="69">
        <v>0</v>
      </c>
      <c r="BT78" s="69">
        <v>0</v>
      </c>
      <c r="BU78" s="73"/>
      <c r="BV78" s="72"/>
      <c r="BW78" s="72"/>
      <c r="BX78" s="72"/>
      <c r="BY78" s="16"/>
      <c r="BZ78" s="9"/>
      <c r="CA78" s="16"/>
      <c r="CB78" s="16"/>
      <c r="CC78" s="16"/>
      <c r="CD78" s="16"/>
    </row>
    <row r="79" spans="1:82" customFormat="1">
      <c r="A79" s="16"/>
      <c r="B79" s="3">
        <v>72</v>
      </c>
      <c r="C79" s="3" t="s">
        <v>1318</v>
      </c>
      <c r="D79" s="91"/>
      <c r="E79" s="96" t="s">
        <v>1339</v>
      </c>
      <c r="F79" s="91"/>
      <c r="G79" s="96"/>
      <c r="H79" s="91"/>
      <c r="I79" s="96"/>
      <c r="J79" s="91"/>
      <c r="K79" s="96"/>
      <c r="L79" s="91"/>
      <c r="M79" s="96"/>
      <c r="N79" s="32" t="s">
        <v>1339</v>
      </c>
      <c r="O79" s="211" t="s">
        <v>1340</v>
      </c>
      <c r="P79" s="71" t="s">
        <v>1341</v>
      </c>
      <c r="Q79" s="71"/>
      <c r="R79" s="848" t="s">
        <v>989</v>
      </c>
      <c r="S79" s="3"/>
      <c r="T79" s="3"/>
      <c r="U79" s="3"/>
      <c r="V79" s="3"/>
      <c r="W79" s="3"/>
      <c r="X79" s="3" t="s">
        <v>941</v>
      </c>
      <c r="Y79" s="3" t="s">
        <v>941</v>
      </c>
      <c r="Z79" s="3" t="s">
        <v>941</v>
      </c>
      <c r="AA79" s="3" t="s">
        <v>941</v>
      </c>
      <c r="AB79" s="3" t="s">
        <v>941</v>
      </c>
      <c r="AC79" s="21" t="s">
        <v>941</v>
      </c>
      <c r="AD79" s="21" t="s">
        <v>941</v>
      </c>
      <c r="AE79" s="21" t="s">
        <v>941</v>
      </c>
      <c r="AF79" s="3" t="s">
        <v>941</v>
      </c>
      <c r="AG79" s="3" t="s">
        <v>941</v>
      </c>
      <c r="AH79" s="3"/>
      <c r="AI79" s="21"/>
      <c r="AJ79" s="21"/>
      <c r="AK79" s="21" t="s">
        <v>941</v>
      </c>
      <c r="AL79" s="75"/>
      <c r="AM79" s="74" t="s">
        <v>1330</v>
      </c>
      <c r="AN79" s="70" t="s">
        <v>1342</v>
      </c>
      <c r="AO79" s="67" t="s">
        <v>246</v>
      </c>
      <c r="AP79" s="78" t="s">
        <v>1343</v>
      </c>
      <c r="AQ79" s="893">
        <v>1</v>
      </c>
      <c r="AR79" s="745" t="s">
        <v>945</v>
      </c>
      <c r="AS79" s="68" t="s">
        <v>946</v>
      </c>
      <c r="AT79" s="3">
        <v>1</v>
      </c>
      <c r="AU79" s="3" t="s">
        <v>1244</v>
      </c>
      <c r="AV79" s="3" t="s">
        <v>948</v>
      </c>
      <c r="AW79" s="3" t="s">
        <v>1245</v>
      </c>
      <c r="AX79" s="3"/>
      <c r="AY79" s="145"/>
      <c r="AZ79" s="69" t="s">
        <v>949</v>
      </c>
      <c r="BA79" s="69" t="s">
        <v>949</v>
      </c>
      <c r="BB79" s="69" t="s">
        <v>949</v>
      </c>
      <c r="BC79" s="69" t="s">
        <v>949</v>
      </c>
      <c r="BD79" s="69" t="s">
        <v>949</v>
      </c>
      <c r="BE79" s="69" t="s">
        <v>949</v>
      </c>
      <c r="BF79" s="69" t="s">
        <v>949</v>
      </c>
      <c r="BG79" s="69" t="s">
        <v>949</v>
      </c>
      <c r="BH79" s="69" t="s">
        <v>949</v>
      </c>
      <c r="BI79" s="69" t="s">
        <v>949</v>
      </c>
      <c r="BJ79" s="69" t="s">
        <v>1334</v>
      </c>
      <c r="BK79" s="69" t="s">
        <v>949</v>
      </c>
      <c r="BL79" s="69" t="s">
        <v>949</v>
      </c>
      <c r="BM79" s="69">
        <v>0</v>
      </c>
      <c r="BN79" s="69">
        <v>0</v>
      </c>
      <c r="BO79" s="69">
        <v>0</v>
      </c>
      <c r="BP79" s="69">
        <v>0</v>
      </c>
      <c r="BQ79" s="69">
        <v>0</v>
      </c>
      <c r="BR79" s="69">
        <v>0</v>
      </c>
      <c r="BS79" s="69">
        <v>0</v>
      </c>
      <c r="BT79" s="69">
        <v>0</v>
      </c>
      <c r="BU79" s="73"/>
      <c r="BV79" s="72"/>
      <c r="BW79" s="72"/>
      <c r="BX79" s="72"/>
      <c r="BY79" s="16"/>
      <c r="BZ79" s="9"/>
      <c r="CA79" s="16"/>
      <c r="CB79" s="16"/>
      <c r="CC79" s="16"/>
      <c r="CD79" s="16"/>
    </row>
    <row r="80" spans="1:82" customFormat="1">
      <c r="A80" s="16"/>
      <c r="B80" s="3">
        <v>73</v>
      </c>
      <c r="C80" s="3" t="s">
        <v>1318</v>
      </c>
      <c r="D80" s="91"/>
      <c r="E80" s="96" t="s">
        <v>1344</v>
      </c>
      <c r="F80" s="91"/>
      <c r="G80" s="96"/>
      <c r="H80" s="91"/>
      <c r="I80" s="96"/>
      <c r="J80" s="91"/>
      <c r="K80" s="96"/>
      <c r="L80" s="91"/>
      <c r="M80" s="96"/>
      <c r="N80" s="32" t="s">
        <v>1344</v>
      </c>
      <c r="O80" s="211" t="s">
        <v>1344</v>
      </c>
      <c r="P80" s="71" t="s">
        <v>1037</v>
      </c>
      <c r="Q80" s="71"/>
      <c r="R80" s="848" t="s">
        <v>1278</v>
      </c>
      <c r="S80" s="3" t="s">
        <v>941</v>
      </c>
      <c r="T80" s="3" t="s">
        <v>941</v>
      </c>
      <c r="U80" s="3" t="s">
        <v>941</v>
      </c>
      <c r="V80" s="3" t="s">
        <v>941</v>
      </c>
      <c r="W80" s="3" t="s">
        <v>941</v>
      </c>
      <c r="X80" s="3" t="s">
        <v>941</v>
      </c>
      <c r="Y80" s="3" t="s">
        <v>941</v>
      </c>
      <c r="Z80" s="3" t="s">
        <v>941</v>
      </c>
      <c r="AA80" s="3" t="s">
        <v>941</v>
      </c>
      <c r="AB80" s="3" t="s">
        <v>941</v>
      </c>
      <c r="AC80" s="21" t="s">
        <v>941</v>
      </c>
      <c r="AD80" s="21" t="s">
        <v>941</v>
      </c>
      <c r="AE80" s="21" t="s">
        <v>941</v>
      </c>
      <c r="AF80" s="3" t="s">
        <v>941</v>
      </c>
      <c r="AG80" s="3"/>
      <c r="AH80" s="3"/>
      <c r="AI80" s="21" t="s">
        <v>941</v>
      </c>
      <c r="AJ80" s="21" t="s">
        <v>941</v>
      </c>
      <c r="AK80" s="21"/>
      <c r="AL80" s="75"/>
      <c r="AM80" s="74" t="s">
        <v>1345</v>
      </c>
      <c r="AN80" s="70" t="s">
        <v>1346</v>
      </c>
      <c r="AO80" s="67" t="s">
        <v>246</v>
      </c>
      <c r="AP80" s="78" t="s">
        <v>1347</v>
      </c>
      <c r="AQ80" s="893">
        <v>1</v>
      </c>
      <c r="AR80" s="745" t="s">
        <v>945</v>
      </c>
      <c r="AS80" s="68" t="s">
        <v>946</v>
      </c>
      <c r="AT80" s="3">
        <v>1</v>
      </c>
      <c r="AU80" s="3" t="s">
        <v>1244</v>
      </c>
      <c r="AV80" s="3" t="s">
        <v>948</v>
      </c>
      <c r="AW80" s="3" t="s">
        <v>1245</v>
      </c>
      <c r="AX80" s="3"/>
      <c r="AY80" s="145"/>
      <c r="AZ80" s="69" t="s">
        <v>949</v>
      </c>
      <c r="BA80" s="69" t="s">
        <v>949</v>
      </c>
      <c r="BB80" s="69" t="s">
        <v>949</v>
      </c>
      <c r="BC80" s="69" t="s">
        <v>949</v>
      </c>
      <c r="BD80" s="69" t="s">
        <v>949</v>
      </c>
      <c r="BE80" s="69" t="s">
        <v>949</v>
      </c>
      <c r="BF80" s="69" t="s">
        <v>949</v>
      </c>
      <c r="BG80" s="69" t="s">
        <v>949</v>
      </c>
      <c r="BH80" s="69">
        <v>0</v>
      </c>
      <c r="BI80" s="69" t="s">
        <v>949</v>
      </c>
      <c r="BJ80" s="69" t="s">
        <v>1348</v>
      </c>
      <c r="BK80" s="69" t="s">
        <v>949</v>
      </c>
      <c r="BL80" s="69" t="s">
        <v>949</v>
      </c>
      <c r="BM80" s="69">
        <v>0</v>
      </c>
      <c r="BN80" s="69">
        <v>0</v>
      </c>
      <c r="BO80" s="69">
        <v>0</v>
      </c>
      <c r="BP80" s="69">
        <v>0</v>
      </c>
      <c r="BQ80" s="69">
        <v>0</v>
      </c>
      <c r="BR80" s="69">
        <v>0</v>
      </c>
      <c r="BS80" s="69">
        <v>0</v>
      </c>
      <c r="BT80" s="69">
        <v>0</v>
      </c>
      <c r="BU80" s="73"/>
      <c r="BV80" s="72"/>
      <c r="BW80" s="72"/>
      <c r="BX80" s="72"/>
      <c r="BY80" s="16"/>
      <c r="BZ80" s="9"/>
      <c r="CA80" s="16"/>
      <c r="CB80" s="16"/>
      <c r="CC80" s="16"/>
      <c r="CD80" s="16"/>
    </row>
    <row r="81" spans="1:82" customFormat="1">
      <c r="A81" s="16"/>
      <c r="B81" s="3">
        <v>74</v>
      </c>
      <c r="C81" s="3" t="s">
        <v>1318</v>
      </c>
      <c r="D81" s="91"/>
      <c r="E81" s="96" t="s">
        <v>1349</v>
      </c>
      <c r="F81" s="91"/>
      <c r="G81" s="96"/>
      <c r="H81" s="91"/>
      <c r="I81" s="96"/>
      <c r="J81" s="91"/>
      <c r="K81" s="96"/>
      <c r="L81" s="91"/>
      <c r="M81" s="96"/>
      <c r="N81" s="32" t="s">
        <v>1349</v>
      </c>
      <c r="O81" s="211" t="s">
        <v>1349</v>
      </c>
      <c r="P81" s="71" t="s">
        <v>1037</v>
      </c>
      <c r="Q81" s="71"/>
      <c r="R81" s="848" t="s">
        <v>1278</v>
      </c>
      <c r="S81" s="3" t="s">
        <v>941</v>
      </c>
      <c r="T81" s="3" t="s">
        <v>941</v>
      </c>
      <c r="U81" s="3" t="s">
        <v>941</v>
      </c>
      <c r="V81" s="3" t="s">
        <v>941</v>
      </c>
      <c r="W81" s="3" t="s">
        <v>941</v>
      </c>
      <c r="X81" s="3"/>
      <c r="Y81" s="3"/>
      <c r="Z81" s="3"/>
      <c r="AA81" s="3"/>
      <c r="AB81" s="3"/>
      <c r="AC81" s="21"/>
      <c r="AD81" s="21"/>
      <c r="AE81" s="21"/>
      <c r="AF81" s="3"/>
      <c r="AG81" s="3"/>
      <c r="AH81" s="3"/>
      <c r="AI81" s="21" t="s">
        <v>941</v>
      </c>
      <c r="AJ81" s="21" t="s">
        <v>941</v>
      </c>
      <c r="AK81" s="21"/>
      <c r="AL81" s="75"/>
      <c r="AM81" s="74" t="s">
        <v>1350</v>
      </c>
      <c r="AN81" s="70" t="s">
        <v>1351</v>
      </c>
      <c r="AO81" s="67" t="s">
        <v>246</v>
      </c>
      <c r="AP81" s="78" t="s">
        <v>1352</v>
      </c>
      <c r="AQ81" s="893">
        <v>1</v>
      </c>
      <c r="AR81" s="745" t="s">
        <v>945</v>
      </c>
      <c r="AS81" s="68" t="s">
        <v>946</v>
      </c>
      <c r="AT81" s="3">
        <v>1</v>
      </c>
      <c r="AU81" s="3" t="s">
        <v>1244</v>
      </c>
      <c r="AV81" s="3"/>
      <c r="AW81" s="3" t="s">
        <v>1245</v>
      </c>
      <c r="AX81" s="3"/>
      <c r="AY81" s="145"/>
      <c r="AZ81" s="69" t="s">
        <v>949</v>
      </c>
      <c r="BA81" s="69" t="s">
        <v>949</v>
      </c>
      <c r="BB81" s="69" t="s">
        <v>949</v>
      </c>
      <c r="BC81" s="69" t="s">
        <v>949</v>
      </c>
      <c r="BD81" s="69" t="s">
        <v>949</v>
      </c>
      <c r="BE81" s="69" t="s">
        <v>949</v>
      </c>
      <c r="BF81" s="69" t="s">
        <v>949</v>
      </c>
      <c r="BG81" s="69" t="s">
        <v>949</v>
      </c>
      <c r="BH81" s="69" t="s">
        <v>949</v>
      </c>
      <c r="BI81" s="69" t="s">
        <v>949</v>
      </c>
      <c r="BJ81" s="69" t="s">
        <v>1353</v>
      </c>
      <c r="BK81" s="69" t="s">
        <v>949</v>
      </c>
      <c r="BL81" s="69" t="s">
        <v>949</v>
      </c>
      <c r="BM81" s="69">
        <v>0</v>
      </c>
      <c r="BN81" s="69">
        <v>0</v>
      </c>
      <c r="BO81" s="69">
        <v>0</v>
      </c>
      <c r="BP81" s="69">
        <v>0</v>
      </c>
      <c r="BQ81" s="69">
        <v>0</v>
      </c>
      <c r="BR81" s="69">
        <v>0</v>
      </c>
      <c r="BS81" s="69">
        <v>0</v>
      </c>
      <c r="BT81" s="69">
        <v>0</v>
      </c>
      <c r="BU81" s="73"/>
      <c r="BV81" s="72"/>
      <c r="BW81" s="72"/>
      <c r="BX81" s="72"/>
      <c r="BY81" s="16"/>
      <c r="BZ81" s="9"/>
      <c r="CA81" s="16"/>
      <c r="CB81" s="16"/>
      <c r="CC81" s="16"/>
      <c r="CD81" s="16"/>
    </row>
    <row r="82" spans="1:82" customFormat="1">
      <c r="A82" s="16"/>
      <c r="B82" s="3">
        <v>75</v>
      </c>
      <c r="C82" s="3" t="s">
        <v>1318</v>
      </c>
      <c r="D82" s="91"/>
      <c r="E82" s="96" t="s">
        <v>1354</v>
      </c>
      <c r="F82" s="91"/>
      <c r="G82" s="96"/>
      <c r="H82" s="91"/>
      <c r="I82" s="96"/>
      <c r="J82" s="91"/>
      <c r="K82" s="96"/>
      <c r="L82" s="91"/>
      <c r="M82" s="96"/>
      <c r="N82" s="32" t="s">
        <v>1354</v>
      </c>
      <c r="O82" s="211" t="s">
        <v>1354</v>
      </c>
      <c r="P82" s="71" t="s">
        <v>1037</v>
      </c>
      <c r="Q82" s="71"/>
      <c r="R82" s="848" t="s">
        <v>1278</v>
      </c>
      <c r="S82" s="3"/>
      <c r="T82" s="3"/>
      <c r="U82" s="3"/>
      <c r="V82" s="3"/>
      <c r="W82" s="3"/>
      <c r="X82" s="3" t="s">
        <v>941</v>
      </c>
      <c r="Y82" s="3" t="s">
        <v>941</v>
      </c>
      <c r="Z82" s="3" t="s">
        <v>941</v>
      </c>
      <c r="AA82" s="3" t="s">
        <v>941</v>
      </c>
      <c r="AB82" s="3" t="s">
        <v>941</v>
      </c>
      <c r="AC82" s="21" t="s">
        <v>941</v>
      </c>
      <c r="AD82" s="21" t="s">
        <v>941</v>
      </c>
      <c r="AE82" s="21" t="s">
        <v>941</v>
      </c>
      <c r="AF82" s="3" t="s">
        <v>941</v>
      </c>
      <c r="AG82" s="3" t="s">
        <v>941</v>
      </c>
      <c r="AH82" s="3"/>
      <c r="AI82" s="21"/>
      <c r="AJ82" s="21"/>
      <c r="AK82" s="21" t="s">
        <v>941</v>
      </c>
      <c r="AL82" s="75"/>
      <c r="AM82" s="74"/>
      <c r="AN82" s="70"/>
      <c r="AO82" s="67" t="s">
        <v>246</v>
      </c>
      <c r="AP82" s="78" t="s">
        <v>1355</v>
      </c>
      <c r="AQ82" s="893">
        <v>1</v>
      </c>
      <c r="AR82" s="745" t="s">
        <v>945</v>
      </c>
      <c r="AS82" s="68" t="s">
        <v>946</v>
      </c>
      <c r="AT82" s="3">
        <v>1</v>
      </c>
      <c r="AU82" s="3" t="s">
        <v>1244</v>
      </c>
      <c r="AV82" s="3"/>
      <c r="AW82" s="3" t="s">
        <v>1245</v>
      </c>
      <c r="AX82" s="3"/>
      <c r="AY82" s="145"/>
      <c r="AZ82" s="69">
        <v>0</v>
      </c>
      <c r="BA82" s="69">
        <v>0</v>
      </c>
      <c r="BB82" s="69">
        <v>0</v>
      </c>
      <c r="BC82" s="69">
        <v>0</v>
      </c>
      <c r="BD82" s="69">
        <v>0</v>
      </c>
      <c r="BE82" s="69">
        <v>0</v>
      </c>
      <c r="BF82" s="69">
        <v>0</v>
      </c>
      <c r="BG82" s="69">
        <v>0</v>
      </c>
      <c r="BH82" s="69">
        <v>0</v>
      </c>
      <c r="BI82" s="69">
        <v>0</v>
      </c>
      <c r="BJ82" s="69" t="s">
        <v>1353</v>
      </c>
      <c r="BK82" s="69" t="s">
        <v>949</v>
      </c>
      <c r="BL82" s="69" t="s">
        <v>949</v>
      </c>
      <c r="BM82" s="69">
        <v>0</v>
      </c>
      <c r="BN82" s="69">
        <v>0</v>
      </c>
      <c r="BO82" s="69">
        <v>0</v>
      </c>
      <c r="BP82" s="69">
        <v>0</v>
      </c>
      <c r="BQ82" s="69">
        <v>0</v>
      </c>
      <c r="BR82" s="69">
        <v>0</v>
      </c>
      <c r="BS82" s="69">
        <v>0</v>
      </c>
      <c r="BT82" s="69">
        <v>0</v>
      </c>
      <c r="BU82" s="73"/>
      <c r="BV82" s="72"/>
      <c r="BW82" s="72"/>
      <c r="BX82" s="72"/>
      <c r="BY82" s="16"/>
      <c r="BZ82" s="9"/>
      <c r="CA82" s="16"/>
      <c r="CB82" s="16"/>
      <c r="CC82" s="16"/>
      <c r="CD82" s="16"/>
    </row>
    <row r="83" spans="1:82" customFormat="1">
      <c r="A83" s="16"/>
      <c r="B83" s="3">
        <v>76</v>
      </c>
      <c r="C83" s="3" t="s">
        <v>1318</v>
      </c>
      <c r="D83" s="91"/>
      <c r="E83" s="96" t="s">
        <v>1356</v>
      </c>
      <c r="F83" s="91"/>
      <c r="G83" s="96"/>
      <c r="H83" s="91"/>
      <c r="I83" s="96"/>
      <c r="J83" s="91"/>
      <c r="K83" s="96"/>
      <c r="L83" s="91"/>
      <c r="M83" s="96"/>
      <c r="N83" s="32" t="s">
        <v>1356</v>
      </c>
      <c r="O83" s="211" t="s">
        <v>1356</v>
      </c>
      <c r="P83" s="71" t="s">
        <v>1037</v>
      </c>
      <c r="Q83" s="71"/>
      <c r="R83" s="848" t="s">
        <v>1278</v>
      </c>
      <c r="S83" s="3" t="s">
        <v>941</v>
      </c>
      <c r="T83" s="3" t="s">
        <v>941</v>
      </c>
      <c r="U83" s="3" t="s">
        <v>941</v>
      </c>
      <c r="V83" s="3" t="s">
        <v>941</v>
      </c>
      <c r="W83" s="3" t="s">
        <v>941</v>
      </c>
      <c r="X83" s="3" t="s">
        <v>941</v>
      </c>
      <c r="Y83" s="3" t="s">
        <v>941</v>
      </c>
      <c r="Z83" s="3" t="s">
        <v>941</v>
      </c>
      <c r="AA83" s="3" t="s">
        <v>941</v>
      </c>
      <c r="AB83" s="3" t="s">
        <v>941</v>
      </c>
      <c r="AC83" s="21" t="s">
        <v>941</v>
      </c>
      <c r="AD83" s="21" t="s">
        <v>941</v>
      </c>
      <c r="AE83" s="21" t="s">
        <v>941</v>
      </c>
      <c r="AF83" s="3" t="s">
        <v>941</v>
      </c>
      <c r="AG83" s="3" t="s">
        <v>941</v>
      </c>
      <c r="AH83" s="3"/>
      <c r="AI83" s="21" t="s">
        <v>941</v>
      </c>
      <c r="AJ83" s="21" t="s">
        <v>941</v>
      </c>
      <c r="AK83" s="21" t="s">
        <v>941</v>
      </c>
      <c r="AL83" s="75"/>
      <c r="AM83" s="74" t="s">
        <v>1357</v>
      </c>
      <c r="AN83" s="70" t="s">
        <v>1358</v>
      </c>
      <c r="AO83" s="67" t="s">
        <v>246</v>
      </c>
      <c r="AP83" s="78" t="s">
        <v>1359</v>
      </c>
      <c r="AQ83" s="893">
        <v>1</v>
      </c>
      <c r="AR83" s="745" t="s">
        <v>945</v>
      </c>
      <c r="AS83" s="68" t="s">
        <v>946</v>
      </c>
      <c r="AT83" s="3">
        <v>1</v>
      </c>
      <c r="AU83" s="3" t="s">
        <v>1244</v>
      </c>
      <c r="AV83" s="3" t="s">
        <v>948</v>
      </c>
      <c r="AW83" s="3" t="s">
        <v>1245</v>
      </c>
      <c r="AX83" s="3"/>
      <c r="AY83" s="145"/>
      <c r="AZ83" s="69" t="s">
        <v>949</v>
      </c>
      <c r="BA83" s="69" t="s">
        <v>949</v>
      </c>
      <c r="BB83" s="69" t="s">
        <v>949</v>
      </c>
      <c r="BC83" s="69" t="s">
        <v>949</v>
      </c>
      <c r="BD83" s="69" t="s">
        <v>949</v>
      </c>
      <c r="BE83" s="69" t="s">
        <v>949</v>
      </c>
      <c r="BF83" s="69" t="s">
        <v>949</v>
      </c>
      <c r="BG83" s="69" t="s">
        <v>949</v>
      </c>
      <c r="BH83" s="69" t="s">
        <v>949</v>
      </c>
      <c r="BI83" s="69" t="s">
        <v>949</v>
      </c>
      <c r="BJ83" s="69" t="s">
        <v>1360</v>
      </c>
      <c r="BK83" s="69" t="s">
        <v>949</v>
      </c>
      <c r="BL83" s="69" t="s">
        <v>949</v>
      </c>
      <c r="BM83" s="69">
        <v>0</v>
      </c>
      <c r="BN83" s="69">
        <v>0</v>
      </c>
      <c r="BO83" s="69">
        <v>0</v>
      </c>
      <c r="BP83" s="69">
        <v>0</v>
      </c>
      <c r="BQ83" s="69">
        <v>0</v>
      </c>
      <c r="BR83" s="69">
        <v>0</v>
      </c>
      <c r="BS83" s="69">
        <v>0</v>
      </c>
      <c r="BT83" s="69">
        <v>0</v>
      </c>
      <c r="BU83" s="73"/>
      <c r="BV83" s="72"/>
      <c r="BW83" s="72"/>
      <c r="BX83" s="72"/>
      <c r="BY83" s="16"/>
      <c r="BZ83" s="9"/>
      <c r="CA83" s="16"/>
      <c r="CB83" s="16"/>
      <c r="CC83" s="16"/>
      <c r="CD83" s="16"/>
    </row>
    <row r="84" spans="1:82" customFormat="1">
      <c r="A84" s="16"/>
      <c r="B84" s="3">
        <v>77</v>
      </c>
      <c r="C84" s="3" t="s">
        <v>1318</v>
      </c>
      <c r="D84" s="91"/>
      <c r="E84" s="96" t="s">
        <v>1361</v>
      </c>
      <c r="F84" s="91"/>
      <c r="G84" s="96"/>
      <c r="H84" s="91"/>
      <c r="I84" s="96"/>
      <c r="J84" s="91"/>
      <c r="K84" s="96"/>
      <c r="L84" s="91"/>
      <c r="M84" s="96"/>
      <c r="N84" s="32" t="s">
        <v>1361</v>
      </c>
      <c r="O84" s="211" t="s">
        <v>1361</v>
      </c>
      <c r="P84" s="71" t="s">
        <v>1037</v>
      </c>
      <c r="Q84" s="71"/>
      <c r="R84" s="848" t="s">
        <v>1278</v>
      </c>
      <c r="S84" s="3" t="s">
        <v>941</v>
      </c>
      <c r="T84" s="3" t="s">
        <v>941</v>
      </c>
      <c r="U84" s="3" t="s">
        <v>941</v>
      </c>
      <c r="V84" s="3" t="s">
        <v>941</v>
      </c>
      <c r="W84" s="3" t="s">
        <v>941</v>
      </c>
      <c r="X84" s="3" t="s">
        <v>941</v>
      </c>
      <c r="Y84" s="3" t="s">
        <v>941</v>
      </c>
      <c r="Z84" s="3" t="s">
        <v>941</v>
      </c>
      <c r="AA84" s="3" t="s">
        <v>941</v>
      </c>
      <c r="AB84" s="3" t="s">
        <v>941</v>
      </c>
      <c r="AC84" s="21" t="s">
        <v>941</v>
      </c>
      <c r="AD84" s="21" t="s">
        <v>941</v>
      </c>
      <c r="AE84" s="21" t="s">
        <v>941</v>
      </c>
      <c r="AF84" s="3" t="s">
        <v>941</v>
      </c>
      <c r="AG84" s="3" t="s">
        <v>941</v>
      </c>
      <c r="AH84" s="3"/>
      <c r="AI84" s="21" t="s">
        <v>941</v>
      </c>
      <c r="AJ84" s="21" t="s">
        <v>941</v>
      </c>
      <c r="AK84" s="21" t="s">
        <v>941</v>
      </c>
      <c r="AL84" s="75"/>
      <c r="AM84" s="74" t="s">
        <v>1362</v>
      </c>
      <c r="AN84" s="70" t="s">
        <v>1363</v>
      </c>
      <c r="AO84" s="67" t="s">
        <v>246</v>
      </c>
      <c r="AP84" s="78" t="s">
        <v>1364</v>
      </c>
      <c r="AQ84" s="893">
        <v>1</v>
      </c>
      <c r="AR84" s="745" t="s">
        <v>945</v>
      </c>
      <c r="AS84" s="68" t="s">
        <v>946</v>
      </c>
      <c r="AT84" s="3">
        <v>1</v>
      </c>
      <c r="AU84" s="3" t="s">
        <v>1244</v>
      </c>
      <c r="AV84" s="3" t="s">
        <v>948</v>
      </c>
      <c r="AW84" s="3" t="s">
        <v>1245</v>
      </c>
      <c r="AX84" s="3"/>
      <c r="AY84" s="145"/>
      <c r="AZ84" s="69" t="s">
        <v>949</v>
      </c>
      <c r="BA84" s="69" t="s">
        <v>949</v>
      </c>
      <c r="BB84" s="69" t="s">
        <v>949</v>
      </c>
      <c r="BC84" s="69" t="s">
        <v>949</v>
      </c>
      <c r="BD84" s="69" t="s">
        <v>949</v>
      </c>
      <c r="BE84" s="69" t="s">
        <v>949</v>
      </c>
      <c r="BF84" s="69" t="s">
        <v>949</v>
      </c>
      <c r="BG84" s="69" t="s">
        <v>949</v>
      </c>
      <c r="BH84" s="69" t="s">
        <v>949</v>
      </c>
      <c r="BI84" s="69" t="s">
        <v>949</v>
      </c>
      <c r="BJ84" s="69" t="s">
        <v>1353</v>
      </c>
      <c r="BK84" s="69" t="s">
        <v>949</v>
      </c>
      <c r="BL84" s="69" t="s">
        <v>949</v>
      </c>
      <c r="BM84" s="69">
        <v>0</v>
      </c>
      <c r="BN84" s="69">
        <v>0</v>
      </c>
      <c r="BO84" s="69">
        <v>0</v>
      </c>
      <c r="BP84" s="69">
        <v>0</v>
      </c>
      <c r="BQ84" s="69">
        <v>0</v>
      </c>
      <c r="BR84" s="69">
        <v>0</v>
      </c>
      <c r="BS84" s="69">
        <v>0</v>
      </c>
      <c r="BT84" s="69">
        <v>0</v>
      </c>
      <c r="BU84" s="73"/>
      <c r="BV84" s="72"/>
      <c r="BW84" s="72"/>
      <c r="BX84" s="72"/>
      <c r="BY84" s="16"/>
      <c r="BZ84" s="9"/>
      <c r="CA84" s="16"/>
      <c r="CB84" s="16"/>
      <c r="CC84" s="16"/>
      <c r="CD84" s="16"/>
    </row>
    <row r="85" spans="1:82" customFormat="1">
      <c r="A85" s="16"/>
      <c r="B85" s="3">
        <v>78</v>
      </c>
      <c r="C85" s="3" t="s">
        <v>1318</v>
      </c>
      <c r="D85" s="91"/>
      <c r="E85" s="96" t="s">
        <v>1365</v>
      </c>
      <c r="F85" s="91"/>
      <c r="G85" s="96"/>
      <c r="H85" s="91"/>
      <c r="I85" s="96"/>
      <c r="J85" s="91"/>
      <c r="K85" s="96"/>
      <c r="L85" s="91"/>
      <c r="M85" s="96"/>
      <c r="N85" s="32" t="s">
        <v>1365</v>
      </c>
      <c r="O85" s="211" t="s">
        <v>1365</v>
      </c>
      <c r="P85" s="71" t="s">
        <v>1037</v>
      </c>
      <c r="Q85" s="71"/>
      <c r="R85" s="848" t="s">
        <v>989</v>
      </c>
      <c r="S85" s="3" t="s">
        <v>941</v>
      </c>
      <c r="T85" s="3" t="s">
        <v>941</v>
      </c>
      <c r="U85" s="3" t="s">
        <v>941</v>
      </c>
      <c r="V85" s="3" t="s">
        <v>941</v>
      </c>
      <c r="W85" s="3" t="s">
        <v>941</v>
      </c>
      <c r="X85" s="3" t="s">
        <v>941</v>
      </c>
      <c r="Y85" s="3" t="s">
        <v>941</v>
      </c>
      <c r="Z85" s="3" t="s">
        <v>941</v>
      </c>
      <c r="AA85" s="3" t="s">
        <v>941</v>
      </c>
      <c r="AB85" s="3" t="s">
        <v>941</v>
      </c>
      <c r="AC85" s="21" t="s">
        <v>941</v>
      </c>
      <c r="AD85" s="21" t="s">
        <v>941</v>
      </c>
      <c r="AE85" s="21" t="s">
        <v>941</v>
      </c>
      <c r="AF85" s="3" t="s">
        <v>941</v>
      </c>
      <c r="AG85" s="3" t="s">
        <v>941</v>
      </c>
      <c r="AH85" s="3"/>
      <c r="AI85" s="21" t="s">
        <v>941</v>
      </c>
      <c r="AJ85" s="21" t="s">
        <v>941</v>
      </c>
      <c r="AK85" s="21" t="s">
        <v>941</v>
      </c>
      <c r="AL85" s="75"/>
      <c r="AM85" s="74" t="s">
        <v>1366</v>
      </c>
      <c r="AN85" s="70" t="s">
        <v>1367</v>
      </c>
      <c r="AO85" s="67" t="s">
        <v>246</v>
      </c>
      <c r="AP85" s="78" t="s">
        <v>1368</v>
      </c>
      <c r="AQ85" s="893">
        <v>1</v>
      </c>
      <c r="AR85" s="745" t="s">
        <v>945</v>
      </c>
      <c r="AS85" s="68" t="s">
        <v>946</v>
      </c>
      <c r="AT85" s="3">
        <v>1</v>
      </c>
      <c r="AU85" s="3" t="s">
        <v>1244</v>
      </c>
      <c r="AV85" s="3" t="s">
        <v>948</v>
      </c>
      <c r="AW85" s="3" t="s">
        <v>1245</v>
      </c>
      <c r="AX85" s="3"/>
      <c r="AY85" s="145"/>
      <c r="AZ85" s="69">
        <v>2905.6170000000002</v>
      </c>
      <c r="BA85" s="69" t="s">
        <v>949</v>
      </c>
      <c r="BB85" s="69" t="s">
        <v>949</v>
      </c>
      <c r="BC85" s="69" t="s">
        <v>949</v>
      </c>
      <c r="BD85" s="69" t="s">
        <v>949</v>
      </c>
      <c r="BE85" s="69" t="s">
        <v>949</v>
      </c>
      <c r="BF85" s="69" t="s">
        <v>949</v>
      </c>
      <c r="BG85" s="69" t="s">
        <v>949</v>
      </c>
      <c r="BH85" s="69" t="s">
        <v>949</v>
      </c>
      <c r="BI85" s="69" t="s">
        <v>949</v>
      </c>
      <c r="BJ85" s="69" t="s">
        <v>1353</v>
      </c>
      <c r="BK85" s="69" t="s">
        <v>949</v>
      </c>
      <c r="BL85" s="69" t="s">
        <v>949</v>
      </c>
      <c r="BM85" s="69">
        <v>0</v>
      </c>
      <c r="BN85" s="69">
        <v>0</v>
      </c>
      <c r="BO85" s="69">
        <v>0</v>
      </c>
      <c r="BP85" s="69">
        <v>0</v>
      </c>
      <c r="BQ85" s="69">
        <v>0</v>
      </c>
      <c r="BR85" s="69">
        <v>0</v>
      </c>
      <c r="BS85" s="69">
        <v>0</v>
      </c>
      <c r="BT85" s="69">
        <v>0</v>
      </c>
      <c r="BU85" s="73"/>
      <c r="BV85" s="72"/>
      <c r="BW85" s="72"/>
      <c r="BX85" s="72"/>
      <c r="BY85" s="16"/>
      <c r="BZ85" s="9"/>
      <c r="CA85" s="16"/>
      <c r="CB85" s="16"/>
      <c r="CC85" s="16"/>
      <c r="CD85" s="16"/>
    </row>
    <row r="86" spans="1:82" customFormat="1">
      <c r="A86" s="16"/>
      <c r="B86" s="3">
        <v>79</v>
      </c>
      <c r="C86" s="3" t="s">
        <v>1318</v>
      </c>
      <c r="D86" s="91"/>
      <c r="E86" s="96" t="s">
        <v>1369</v>
      </c>
      <c r="F86" s="91"/>
      <c r="G86" s="96"/>
      <c r="H86" s="91"/>
      <c r="I86" s="96"/>
      <c r="J86" s="91"/>
      <c r="K86" s="96"/>
      <c r="L86" s="91"/>
      <c r="M86" s="96"/>
      <c r="N86" s="32" t="s">
        <v>1369</v>
      </c>
      <c r="O86" s="211" t="s">
        <v>1369</v>
      </c>
      <c r="P86" s="71" t="s">
        <v>1037</v>
      </c>
      <c r="Q86" s="71"/>
      <c r="R86" s="848" t="s">
        <v>1278</v>
      </c>
      <c r="S86" s="3" t="s">
        <v>941</v>
      </c>
      <c r="T86" s="3" t="s">
        <v>941</v>
      </c>
      <c r="U86" s="3" t="s">
        <v>941</v>
      </c>
      <c r="V86" s="3" t="s">
        <v>941</v>
      </c>
      <c r="W86" s="3" t="s">
        <v>941</v>
      </c>
      <c r="X86" s="3" t="s">
        <v>941</v>
      </c>
      <c r="Y86" s="3" t="s">
        <v>941</v>
      </c>
      <c r="Z86" s="3" t="s">
        <v>941</v>
      </c>
      <c r="AA86" s="3" t="s">
        <v>941</v>
      </c>
      <c r="AB86" s="3" t="s">
        <v>941</v>
      </c>
      <c r="AC86" s="21" t="s">
        <v>941</v>
      </c>
      <c r="AD86" s="21" t="s">
        <v>941</v>
      </c>
      <c r="AE86" s="21" t="s">
        <v>941</v>
      </c>
      <c r="AF86" s="3" t="s">
        <v>941</v>
      </c>
      <c r="AG86" s="3" t="s">
        <v>941</v>
      </c>
      <c r="AH86" s="3"/>
      <c r="AI86" s="21" t="s">
        <v>941</v>
      </c>
      <c r="AJ86" s="21" t="s">
        <v>941</v>
      </c>
      <c r="AK86" s="21" t="s">
        <v>941</v>
      </c>
      <c r="AL86" s="75"/>
      <c r="AM86" s="74"/>
      <c r="AN86" s="70" t="s">
        <v>1370</v>
      </c>
      <c r="AO86" s="67" t="s">
        <v>246</v>
      </c>
      <c r="AP86" s="78" t="s">
        <v>1371</v>
      </c>
      <c r="AQ86" s="893">
        <v>1</v>
      </c>
      <c r="AR86" s="745" t="s">
        <v>945</v>
      </c>
      <c r="AS86" s="68" t="s">
        <v>946</v>
      </c>
      <c r="AT86" s="3">
        <v>1</v>
      </c>
      <c r="AU86" s="3" t="s">
        <v>1244</v>
      </c>
      <c r="AV86" s="3"/>
      <c r="AW86" s="3" t="s">
        <v>1245</v>
      </c>
      <c r="AX86" s="3"/>
      <c r="AY86" s="145"/>
      <c r="AZ86" s="69" t="s">
        <v>949</v>
      </c>
      <c r="BA86" s="69" t="s">
        <v>949</v>
      </c>
      <c r="BB86" s="69" t="s">
        <v>949</v>
      </c>
      <c r="BC86" s="69" t="s">
        <v>949</v>
      </c>
      <c r="BD86" s="69" t="s">
        <v>949</v>
      </c>
      <c r="BE86" s="69" t="s">
        <v>949</v>
      </c>
      <c r="BF86" s="69" t="s">
        <v>949</v>
      </c>
      <c r="BG86" s="69" t="s">
        <v>949</v>
      </c>
      <c r="BH86" s="69" t="s">
        <v>949</v>
      </c>
      <c r="BI86" s="69" t="s">
        <v>949</v>
      </c>
      <c r="BJ86" s="69" t="s">
        <v>1372</v>
      </c>
      <c r="BK86" s="69" t="s">
        <v>949</v>
      </c>
      <c r="BL86" s="69" t="s">
        <v>949</v>
      </c>
      <c r="BM86" s="69">
        <v>0</v>
      </c>
      <c r="BN86" s="69">
        <v>0</v>
      </c>
      <c r="BO86" s="69">
        <v>0</v>
      </c>
      <c r="BP86" s="69">
        <v>0</v>
      </c>
      <c r="BQ86" s="69">
        <v>0</v>
      </c>
      <c r="BR86" s="69">
        <v>0</v>
      </c>
      <c r="BS86" s="69">
        <v>0</v>
      </c>
      <c r="BT86" s="69">
        <v>0</v>
      </c>
      <c r="BU86" s="73"/>
      <c r="BV86" s="72"/>
      <c r="BW86" s="72"/>
      <c r="BX86" s="72"/>
      <c r="BY86" s="16"/>
      <c r="BZ86" s="9"/>
      <c r="CA86" s="16"/>
      <c r="CB86" s="16"/>
      <c r="CC86" s="16"/>
      <c r="CD86" s="16"/>
    </row>
    <row r="87" spans="1:82" customFormat="1">
      <c r="A87" s="16"/>
      <c r="B87" s="3">
        <v>80</v>
      </c>
      <c r="C87" s="3" t="s">
        <v>1318</v>
      </c>
      <c r="D87" s="91"/>
      <c r="E87" s="96" t="s">
        <v>1373</v>
      </c>
      <c r="F87" s="91"/>
      <c r="G87" s="96"/>
      <c r="H87" s="91"/>
      <c r="I87" s="96"/>
      <c r="J87" s="91"/>
      <c r="K87" s="96"/>
      <c r="L87" s="91"/>
      <c r="M87" s="96"/>
      <c r="N87" s="32" t="s">
        <v>1373</v>
      </c>
      <c r="O87" s="211" t="s">
        <v>1373</v>
      </c>
      <c r="P87" s="71" t="s">
        <v>1037</v>
      </c>
      <c r="Q87" s="71"/>
      <c r="R87" s="848" t="s">
        <v>1278</v>
      </c>
      <c r="S87" s="3" t="s">
        <v>941</v>
      </c>
      <c r="T87" s="3" t="s">
        <v>941</v>
      </c>
      <c r="U87" s="3" t="s">
        <v>941</v>
      </c>
      <c r="V87" s="3" t="s">
        <v>941</v>
      </c>
      <c r="W87" s="3" t="s">
        <v>941</v>
      </c>
      <c r="X87" s="3" t="s">
        <v>941</v>
      </c>
      <c r="Y87" s="3" t="s">
        <v>941</v>
      </c>
      <c r="Z87" s="3" t="s">
        <v>941</v>
      </c>
      <c r="AA87" s="3" t="s">
        <v>941</v>
      </c>
      <c r="AB87" s="3" t="s">
        <v>941</v>
      </c>
      <c r="AC87" s="21" t="s">
        <v>941</v>
      </c>
      <c r="AD87" s="21" t="s">
        <v>941</v>
      </c>
      <c r="AE87" s="21" t="s">
        <v>941</v>
      </c>
      <c r="AF87" s="3" t="s">
        <v>941</v>
      </c>
      <c r="AG87" s="3" t="s">
        <v>941</v>
      </c>
      <c r="AH87" s="3"/>
      <c r="AI87" s="21" t="s">
        <v>941</v>
      </c>
      <c r="AJ87" s="21" t="s">
        <v>941</v>
      </c>
      <c r="AK87" s="21" t="s">
        <v>941</v>
      </c>
      <c r="AL87" s="75"/>
      <c r="AM87" s="74"/>
      <c r="AN87" s="70" t="s">
        <v>1374</v>
      </c>
      <c r="AO87" s="67" t="s">
        <v>246</v>
      </c>
      <c r="AP87" s="78" t="s">
        <v>1375</v>
      </c>
      <c r="AQ87" s="893">
        <v>1</v>
      </c>
      <c r="AR87" s="745" t="s">
        <v>945</v>
      </c>
      <c r="AS87" s="68" t="s">
        <v>946</v>
      </c>
      <c r="AT87" s="3">
        <v>1</v>
      </c>
      <c r="AU87" s="3" t="s">
        <v>1244</v>
      </c>
      <c r="AV87" s="3" t="s">
        <v>948</v>
      </c>
      <c r="AW87" s="3" t="s">
        <v>1245</v>
      </c>
      <c r="AX87" s="3"/>
      <c r="AY87" s="145"/>
      <c r="AZ87" s="69" t="s">
        <v>949</v>
      </c>
      <c r="BA87" s="69" t="s">
        <v>949</v>
      </c>
      <c r="BB87" s="69" t="s">
        <v>949</v>
      </c>
      <c r="BC87" s="69" t="s">
        <v>949</v>
      </c>
      <c r="BD87" s="69" t="s">
        <v>949</v>
      </c>
      <c r="BE87" s="69" t="s">
        <v>949</v>
      </c>
      <c r="BF87" s="69" t="s">
        <v>949</v>
      </c>
      <c r="BG87" s="69" t="s">
        <v>949</v>
      </c>
      <c r="BH87" s="69" t="s">
        <v>949</v>
      </c>
      <c r="BI87" s="69" t="s">
        <v>949</v>
      </c>
      <c r="BJ87" s="69" t="s">
        <v>1372</v>
      </c>
      <c r="BK87" s="69" t="s">
        <v>949</v>
      </c>
      <c r="BL87" s="69" t="s">
        <v>949</v>
      </c>
      <c r="BM87" s="69">
        <v>0</v>
      </c>
      <c r="BN87" s="69">
        <v>0</v>
      </c>
      <c r="BO87" s="69">
        <v>0</v>
      </c>
      <c r="BP87" s="69">
        <v>0</v>
      </c>
      <c r="BQ87" s="69">
        <v>0</v>
      </c>
      <c r="BR87" s="69">
        <v>0</v>
      </c>
      <c r="BS87" s="69">
        <v>0</v>
      </c>
      <c r="BT87" s="69">
        <v>0</v>
      </c>
      <c r="BU87" s="73"/>
      <c r="BV87" s="72"/>
      <c r="BW87" s="72"/>
      <c r="BX87" s="72"/>
      <c r="BY87" s="16"/>
      <c r="BZ87" s="9"/>
      <c r="CA87" s="16"/>
      <c r="CB87" s="16"/>
      <c r="CC87" s="16"/>
      <c r="CD87" s="16"/>
    </row>
    <row r="88" spans="1:82" customFormat="1">
      <c r="A88" s="16"/>
      <c r="B88" s="3">
        <v>81</v>
      </c>
      <c r="C88" s="3" t="s">
        <v>1318</v>
      </c>
      <c r="D88" s="91"/>
      <c r="E88" s="96" t="s">
        <v>1376</v>
      </c>
      <c r="F88" s="91"/>
      <c r="G88" s="96"/>
      <c r="H88" s="91"/>
      <c r="I88" s="96"/>
      <c r="J88" s="91"/>
      <c r="K88" s="96"/>
      <c r="L88" s="91"/>
      <c r="M88" s="96"/>
      <c r="N88" s="32" t="s">
        <v>1376</v>
      </c>
      <c r="O88" s="211" t="s">
        <v>1376</v>
      </c>
      <c r="P88" s="71" t="s">
        <v>1037</v>
      </c>
      <c r="Q88" s="71"/>
      <c r="R88" s="848" t="s">
        <v>1278</v>
      </c>
      <c r="S88" s="3" t="s">
        <v>941</v>
      </c>
      <c r="T88" s="3" t="s">
        <v>941</v>
      </c>
      <c r="U88" s="3" t="s">
        <v>941</v>
      </c>
      <c r="V88" s="3" t="s">
        <v>941</v>
      </c>
      <c r="W88" s="3" t="s">
        <v>941</v>
      </c>
      <c r="X88" s="3" t="s">
        <v>941</v>
      </c>
      <c r="Y88" s="3" t="s">
        <v>941</v>
      </c>
      <c r="Z88" s="3" t="s">
        <v>941</v>
      </c>
      <c r="AA88" s="3" t="s">
        <v>941</v>
      </c>
      <c r="AB88" s="3" t="s">
        <v>941</v>
      </c>
      <c r="AC88" s="21" t="s">
        <v>941</v>
      </c>
      <c r="AD88" s="21" t="s">
        <v>941</v>
      </c>
      <c r="AE88" s="21" t="s">
        <v>941</v>
      </c>
      <c r="AF88" s="3" t="s">
        <v>941</v>
      </c>
      <c r="AG88" s="3" t="s">
        <v>941</v>
      </c>
      <c r="AH88" s="3"/>
      <c r="AI88" s="21" t="s">
        <v>941</v>
      </c>
      <c r="AJ88" s="21" t="s">
        <v>941</v>
      </c>
      <c r="AK88" s="21" t="s">
        <v>941</v>
      </c>
      <c r="AL88" s="75"/>
      <c r="AM88" s="74"/>
      <c r="AN88" s="70" t="s">
        <v>1377</v>
      </c>
      <c r="AO88" s="67" t="s">
        <v>246</v>
      </c>
      <c r="AP88" s="78" t="s">
        <v>1378</v>
      </c>
      <c r="AQ88" s="893">
        <v>1</v>
      </c>
      <c r="AR88" s="745" t="s">
        <v>945</v>
      </c>
      <c r="AS88" s="68" t="s">
        <v>946</v>
      </c>
      <c r="AT88" s="3">
        <v>1</v>
      </c>
      <c r="AU88" s="3" t="s">
        <v>1244</v>
      </c>
      <c r="AV88" s="3" t="s">
        <v>948</v>
      </c>
      <c r="AW88" s="3" t="s">
        <v>1245</v>
      </c>
      <c r="AX88" s="3"/>
      <c r="AY88" s="145"/>
      <c r="AZ88" s="69" t="s">
        <v>949</v>
      </c>
      <c r="BA88" s="69" t="s">
        <v>949</v>
      </c>
      <c r="BB88" s="69" t="s">
        <v>949</v>
      </c>
      <c r="BC88" s="69" t="s">
        <v>949</v>
      </c>
      <c r="BD88" s="69" t="s">
        <v>949</v>
      </c>
      <c r="BE88" s="69" t="s">
        <v>949</v>
      </c>
      <c r="BF88" s="69" t="s">
        <v>949</v>
      </c>
      <c r="BG88" s="69" t="s">
        <v>949</v>
      </c>
      <c r="BH88" s="69" t="s">
        <v>949</v>
      </c>
      <c r="BI88" s="69" t="s">
        <v>949</v>
      </c>
      <c r="BJ88" s="69" t="s">
        <v>1372</v>
      </c>
      <c r="BK88" s="69" t="s">
        <v>949</v>
      </c>
      <c r="BL88" s="69" t="s">
        <v>949</v>
      </c>
      <c r="BM88" s="69">
        <v>0</v>
      </c>
      <c r="BN88" s="69">
        <v>0</v>
      </c>
      <c r="BO88" s="69">
        <v>0</v>
      </c>
      <c r="BP88" s="69">
        <v>0</v>
      </c>
      <c r="BQ88" s="69">
        <v>0</v>
      </c>
      <c r="BR88" s="69">
        <v>0</v>
      </c>
      <c r="BS88" s="69">
        <v>0</v>
      </c>
      <c r="BT88" s="69">
        <v>0</v>
      </c>
      <c r="BU88" s="73"/>
      <c r="BV88" s="72"/>
      <c r="BW88" s="72"/>
      <c r="BX88" s="72"/>
      <c r="BY88" s="16"/>
      <c r="BZ88" s="9"/>
      <c r="CA88" s="16"/>
      <c r="CB88" s="16"/>
      <c r="CC88" s="16"/>
      <c r="CD88" s="16"/>
    </row>
    <row r="89" spans="1:82" customFormat="1">
      <c r="A89" s="16"/>
      <c r="B89" s="3">
        <v>82</v>
      </c>
      <c r="C89" s="3" t="s">
        <v>1318</v>
      </c>
      <c r="D89" s="91"/>
      <c r="E89" s="96" t="s">
        <v>1379</v>
      </c>
      <c r="F89" s="91"/>
      <c r="G89" s="96"/>
      <c r="H89" s="91"/>
      <c r="I89" s="96"/>
      <c r="J89" s="91"/>
      <c r="K89" s="96"/>
      <c r="L89" s="91"/>
      <c r="M89" s="96"/>
      <c r="N89" s="32" t="s">
        <v>1379</v>
      </c>
      <c r="O89" s="211" t="s">
        <v>1379</v>
      </c>
      <c r="P89" s="71" t="s">
        <v>1037</v>
      </c>
      <c r="Q89" s="71"/>
      <c r="R89" s="848" t="s">
        <v>1278</v>
      </c>
      <c r="S89" s="3" t="s">
        <v>941</v>
      </c>
      <c r="T89" s="3" t="s">
        <v>941</v>
      </c>
      <c r="U89" s="3" t="s">
        <v>941</v>
      </c>
      <c r="V89" s="3" t="s">
        <v>941</v>
      </c>
      <c r="W89" s="3" t="s">
        <v>941</v>
      </c>
      <c r="X89" s="3" t="s">
        <v>941</v>
      </c>
      <c r="Y89" s="3" t="s">
        <v>941</v>
      </c>
      <c r="Z89" s="3" t="s">
        <v>941</v>
      </c>
      <c r="AA89" s="3" t="s">
        <v>941</v>
      </c>
      <c r="AB89" s="3" t="s">
        <v>941</v>
      </c>
      <c r="AC89" s="21" t="s">
        <v>941</v>
      </c>
      <c r="AD89" s="21" t="s">
        <v>941</v>
      </c>
      <c r="AE89" s="21" t="s">
        <v>941</v>
      </c>
      <c r="AF89" s="3" t="s">
        <v>941</v>
      </c>
      <c r="AG89" s="3" t="s">
        <v>941</v>
      </c>
      <c r="AH89" s="3"/>
      <c r="AI89" s="21" t="s">
        <v>941</v>
      </c>
      <c r="AJ89" s="21" t="s">
        <v>941</v>
      </c>
      <c r="AK89" s="21" t="s">
        <v>941</v>
      </c>
      <c r="AL89" s="75"/>
      <c r="AM89" s="74"/>
      <c r="AN89" s="70" t="s">
        <v>1380</v>
      </c>
      <c r="AO89" s="67" t="s">
        <v>246</v>
      </c>
      <c r="AP89" s="78" t="s">
        <v>1381</v>
      </c>
      <c r="AQ89" s="893">
        <v>1</v>
      </c>
      <c r="AR89" s="745" t="s">
        <v>945</v>
      </c>
      <c r="AS89" s="68" t="s">
        <v>946</v>
      </c>
      <c r="AT89" s="3">
        <v>1</v>
      </c>
      <c r="AU89" s="3" t="s">
        <v>1244</v>
      </c>
      <c r="AV89" s="3"/>
      <c r="AW89" s="3" t="s">
        <v>1245</v>
      </c>
      <c r="AX89" s="3"/>
      <c r="AY89" s="145"/>
      <c r="AZ89" s="69" t="s">
        <v>949</v>
      </c>
      <c r="BA89" s="69" t="s">
        <v>949</v>
      </c>
      <c r="BB89" s="69" t="s">
        <v>949</v>
      </c>
      <c r="BC89" s="69" t="s">
        <v>949</v>
      </c>
      <c r="BD89" s="69" t="s">
        <v>949</v>
      </c>
      <c r="BE89" s="69" t="s">
        <v>949</v>
      </c>
      <c r="BF89" s="69" t="s">
        <v>949</v>
      </c>
      <c r="BG89" s="69" t="s">
        <v>949</v>
      </c>
      <c r="BH89" s="69" t="s">
        <v>949</v>
      </c>
      <c r="BI89" s="69" t="s">
        <v>949</v>
      </c>
      <c r="BJ89" s="69" t="s">
        <v>1382</v>
      </c>
      <c r="BK89" s="69" t="s">
        <v>949</v>
      </c>
      <c r="BL89" s="69" t="s">
        <v>949</v>
      </c>
      <c r="BM89" s="69">
        <v>0</v>
      </c>
      <c r="BN89" s="69">
        <v>0</v>
      </c>
      <c r="BO89" s="69">
        <v>0</v>
      </c>
      <c r="BP89" s="69">
        <v>0</v>
      </c>
      <c r="BQ89" s="69">
        <v>0</v>
      </c>
      <c r="BR89" s="69">
        <v>0</v>
      </c>
      <c r="BS89" s="69">
        <v>0</v>
      </c>
      <c r="BT89" s="69">
        <v>0</v>
      </c>
      <c r="BU89" s="73"/>
      <c r="BV89" s="72"/>
      <c r="BW89" s="72"/>
      <c r="BX89" s="72"/>
      <c r="BY89" s="16"/>
      <c r="BZ89" s="9"/>
      <c r="CA89" s="16"/>
      <c r="CB89" s="16"/>
      <c r="CC89" s="16"/>
      <c r="CD89" s="16"/>
    </row>
    <row r="90" spans="1:82" customFormat="1">
      <c r="A90" s="16"/>
      <c r="B90" s="3">
        <v>83</v>
      </c>
      <c r="C90" s="3" t="s">
        <v>1318</v>
      </c>
      <c r="D90" s="91"/>
      <c r="E90" s="96" t="s">
        <v>1383</v>
      </c>
      <c r="F90" s="91"/>
      <c r="G90" s="96"/>
      <c r="H90" s="91"/>
      <c r="I90" s="96"/>
      <c r="J90" s="91"/>
      <c r="K90" s="96"/>
      <c r="L90" s="91"/>
      <c r="M90" s="96"/>
      <c r="N90" s="32" t="s">
        <v>1383</v>
      </c>
      <c r="O90" s="211" t="s">
        <v>1383</v>
      </c>
      <c r="P90" s="71" t="s">
        <v>1037</v>
      </c>
      <c r="Q90" s="71"/>
      <c r="R90" s="848" t="s">
        <v>1278</v>
      </c>
      <c r="S90" s="3" t="s">
        <v>941</v>
      </c>
      <c r="T90" s="3" t="s">
        <v>941</v>
      </c>
      <c r="U90" s="3" t="s">
        <v>941</v>
      </c>
      <c r="V90" s="3" t="s">
        <v>941</v>
      </c>
      <c r="W90" s="3" t="s">
        <v>941</v>
      </c>
      <c r="X90" s="3" t="s">
        <v>941</v>
      </c>
      <c r="Y90" s="3" t="s">
        <v>941</v>
      </c>
      <c r="Z90" s="3" t="s">
        <v>941</v>
      </c>
      <c r="AA90" s="3" t="s">
        <v>941</v>
      </c>
      <c r="AB90" s="3" t="s">
        <v>941</v>
      </c>
      <c r="AC90" s="21" t="s">
        <v>941</v>
      </c>
      <c r="AD90" s="21" t="s">
        <v>941</v>
      </c>
      <c r="AE90" s="21" t="s">
        <v>941</v>
      </c>
      <c r="AF90" s="3" t="s">
        <v>941</v>
      </c>
      <c r="AG90" s="3" t="s">
        <v>941</v>
      </c>
      <c r="AH90" s="3"/>
      <c r="AI90" s="21" t="s">
        <v>941</v>
      </c>
      <c r="AJ90" s="21" t="s">
        <v>941</v>
      </c>
      <c r="AK90" s="21" t="s">
        <v>941</v>
      </c>
      <c r="AL90" s="75"/>
      <c r="AM90" s="74" t="s">
        <v>1384</v>
      </c>
      <c r="AN90" s="70" t="s">
        <v>1385</v>
      </c>
      <c r="AO90" s="67" t="s">
        <v>246</v>
      </c>
      <c r="AP90" s="78" t="s">
        <v>1386</v>
      </c>
      <c r="AQ90" s="893">
        <v>1</v>
      </c>
      <c r="AR90" s="745" t="s">
        <v>945</v>
      </c>
      <c r="AS90" s="68" t="s">
        <v>946</v>
      </c>
      <c r="AT90" s="3">
        <v>1</v>
      </c>
      <c r="AU90" s="3" t="s">
        <v>1244</v>
      </c>
      <c r="AV90" s="3"/>
      <c r="AW90" s="3" t="s">
        <v>1245</v>
      </c>
      <c r="AX90" s="3"/>
      <c r="AY90" s="145"/>
      <c r="AZ90" s="69" t="s">
        <v>949</v>
      </c>
      <c r="BA90" s="69" t="s">
        <v>949</v>
      </c>
      <c r="BB90" s="69" t="s">
        <v>949</v>
      </c>
      <c r="BC90" s="69" t="s">
        <v>949</v>
      </c>
      <c r="BD90" s="69" t="s">
        <v>949</v>
      </c>
      <c r="BE90" s="69" t="s">
        <v>949</v>
      </c>
      <c r="BF90" s="69" t="s">
        <v>949</v>
      </c>
      <c r="BG90" s="69" t="s">
        <v>949</v>
      </c>
      <c r="BH90" s="69" t="s">
        <v>949</v>
      </c>
      <c r="BI90" s="69" t="s">
        <v>949</v>
      </c>
      <c r="BJ90" s="69" t="s">
        <v>1372</v>
      </c>
      <c r="BK90" s="69" t="s">
        <v>949</v>
      </c>
      <c r="BL90" s="69" t="s">
        <v>949</v>
      </c>
      <c r="BM90" s="69">
        <v>0</v>
      </c>
      <c r="BN90" s="69">
        <v>0</v>
      </c>
      <c r="BO90" s="69">
        <v>0</v>
      </c>
      <c r="BP90" s="69">
        <v>0</v>
      </c>
      <c r="BQ90" s="69">
        <v>0</v>
      </c>
      <c r="BR90" s="69">
        <v>0</v>
      </c>
      <c r="BS90" s="69">
        <v>0</v>
      </c>
      <c r="BT90" s="69">
        <v>0</v>
      </c>
      <c r="BU90" s="73"/>
      <c r="BV90" s="72"/>
      <c r="BW90" s="72"/>
      <c r="BX90" s="72"/>
      <c r="BY90" s="16"/>
      <c r="BZ90" s="9"/>
      <c r="CA90" s="16"/>
      <c r="CB90" s="16"/>
      <c r="CC90" s="16"/>
      <c r="CD90" s="16"/>
    </row>
    <row r="91" spans="1:82" customFormat="1">
      <c r="A91" s="16"/>
      <c r="B91" s="3">
        <v>84</v>
      </c>
      <c r="C91" s="3" t="s">
        <v>787</v>
      </c>
      <c r="D91" s="91" t="s">
        <v>1387</v>
      </c>
      <c r="E91" s="96"/>
      <c r="F91" s="91"/>
      <c r="G91" s="96"/>
      <c r="H91" s="91"/>
      <c r="I91" s="96"/>
      <c r="J91" s="91"/>
      <c r="K91" s="96"/>
      <c r="L91" s="91"/>
      <c r="M91" s="96"/>
      <c r="N91" s="32" t="s">
        <v>1387</v>
      </c>
      <c r="O91" s="211" t="s">
        <v>1388</v>
      </c>
      <c r="P91" s="71" t="s">
        <v>939</v>
      </c>
      <c r="Q91" s="71"/>
      <c r="R91" s="848" t="s">
        <v>940</v>
      </c>
      <c r="S91" s="3" t="s">
        <v>941</v>
      </c>
      <c r="T91" s="3" t="s">
        <v>941</v>
      </c>
      <c r="U91" s="3" t="s">
        <v>941</v>
      </c>
      <c r="V91" s="3"/>
      <c r="W91" s="3"/>
      <c r="X91" s="3"/>
      <c r="Y91" s="3"/>
      <c r="Z91" s="3"/>
      <c r="AA91" s="3"/>
      <c r="AB91" s="3"/>
      <c r="AC91" s="21"/>
      <c r="AD91" s="21"/>
      <c r="AE91" s="21"/>
      <c r="AF91" s="3"/>
      <c r="AG91" s="3"/>
      <c r="AH91" s="3"/>
      <c r="AI91" s="21" t="s">
        <v>941</v>
      </c>
      <c r="AJ91" s="21"/>
      <c r="AK91" s="21"/>
      <c r="AL91" s="75"/>
      <c r="AM91" s="74" t="s">
        <v>1389</v>
      </c>
      <c r="AN91" s="70" t="s">
        <v>1390</v>
      </c>
      <c r="AO91" s="67" t="s">
        <v>223</v>
      </c>
      <c r="AP91" s="78" t="s">
        <v>1391</v>
      </c>
      <c r="AQ91" s="893">
        <v>1</v>
      </c>
      <c r="AR91" s="745" t="s">
        <v>945</v>
      </c>
      <c r="AS91" s="68" t="s">
        <v>946</v>
      </c>
      <c r="AT91" s="3">
        <v>0</v>
      </c>
      <c r="AU91" s="3" t="s">
        <v>947</v>
      </c>
      <c r="AV91" s="3"/>
      <c r="AW91" s="3"/>
      <c r="AX91" s="3"/>
      <c r="AY91" s="145"/>
      <c r="AZ91" s="69" t="s">
        <v>949</v>
      </c>
      <c r="BA91" s="69" t="s">
        <v>949</v>
      </c>
      <c r="BB91" s="69" t="s">
        <v>949</v>
      </c>
      <c r="BC91" s="69" t="s">
        <v>949</v>
      </c>
      <c r="BD91" s="69" t="s">
        <v>949</v>
      </c>
      <c r="BE91" s="69" t="s">
        <v>949</v>
      </c>
      <c r="BF91" s="69" t="s">
        <v>949</v>
      </c>
      <c r="BG91" s="69" t="s">
        <v>949</v>
      </c>
      <c r="BH91" s="69" t="s">
        <v>949</v>
      </c>
      <c r="BI91" s="69" t="s">
        <v>949</v>
      </c>
      <c r="BJ91" s="69" t="s">
        <v>949</v>
      </c>
      <c r="BK91" s="69" t="s">
        <v>949</v>
      </c>
      <c r="BL91" s="69" t="s">
        <v>949</v>
      </c>
      <c r="BM91" s="69" t="s">
        <v>949</v>
      </c>
      <c r="BN91" s="69" t="s">
        <v>949</v>
      </c>
      <c r="BO91" s="69" t="s">
        <v>949</v>
      </c>
      <c r="BP91" s="69" t="s">
        <v>949</v>
      </c>
      <c r="BQ91" s="69" t="s">
        <v>949</v>
      </c>
      <c r="BR91" s="69" t="s">
        <v>949</v>
      </c>
      <c r="BS91" s="69" t="s">
        <v>949</v>
      </c>
      <c r="BT91" s="69" t="s">
        <v>949</v>
      </c>
      <c r="BU91" s="73"/>
      <c r="BV91" s="72"/>
      <c r="BW91" s="72"/>
      <c r="BX91" s="72"/>
      <c r="BY91" s="16"/>
      <c r="BZ91" s="9" t="s">
        <v>950</v>
      </c>
      <c r="CA91" s="16"/>
      <c r="CB91" s="16"/>
      <c r="CC91" s="16"/>
      <c r="CD91" s="16"/>
    </row>
    <row r="92" spans="1:82" customFormat="1">
      <c r="A92" s="16"/>
      <c r="B92" s="3">
        <v>85</v>
      </c>
      <c r="C92" s="3" t="s">
        <v>787</v>
      </c>
      <c r="D92" s="91" t="s">
        <v>1392</v>
      </c>
      <c r="E92" s="96"/>
      <c r="F92" s="91"/>
      <c r="G92" s="96"/>
      <c r="H92" s="91"/>
      <c r="I92" s="96"/>
      <c r="J92" s="91"/>
      <c r="K92" s="96"/>
      <c r="L92" s="91"/>
      <c r="M92" s="96"/>
      <c r="N92" s="32" t="s">
        <v>1392</v>
      </c>
      <c r="O92" s="211" t="s">
        <v>1393</v>
      </c>
      <c r="P92" s="71" t="s">
        <v>939</v>
      </c>
      <c r="Q92" s="71"/>
      <c r="R92" s="848" t="s">
        <v>940</v>
      </c>
      <c r="S92" s="3"/>
      <c r="T92" s="3"/>
      <c r="U92" s="3"/>
      <c r="V92" s="3" t="s">
        <v>941</v>
      </c>
      <c r="W92" s="3" t="s">
        <v>941</v>
      </c>
      <c r="X92" s="3"/>
      <c r="Y92" s="3"/>
      <c r="Z92" s="3"/>
      <c r="AA92" s="3"/>
      <c r="AB92" s="3"/>
      <c r="AC92" s="21"/>
      <c r="AD92" s="21"/>
      <c r="AE92" s="21"/>
      <c r="AF92" s="3"/>
      <c r="AG92" s="3"/>
      <c r="AH92" s="3"/>
      <c r="AI92" s="21"/>
      <c r="AJ92" s="21" t="s">
        <v>941</v>
      </c>
      <c r="AK92" s="21"/>
      <c r="AL92" s="75"/>
      <c r="AM92" s="74" t="s">
        <v>1389</v>
      </c>
      <c r="AN92" s="70" t="s">
        <v>1394</v>
      </c>
      <c r="AO92" s="67" t="s">
        <v>223</v>
      </c>
      <c r="AP92" s="78" t="s">
        <v>1395</v>
      </c>
      <c r="AQ92" s="893">
        <v>1</v>
      </c>
      <c r="AR92" s="745" t="s">
        <v>945</v>
      </c>
      <c r="AS92" s="68" t="s">
        <v>946</v>
      </c>
      <c r="AT92" s="3">
        <v>0</v>
      </c>
      <c r="AU92" s="3" t="s">
        <v>947</v>
      </c>
      <c r="AV92" s="3"/>
      <c r="AW92" s="3"/>
      <c r="AX92" s="3"/>
      <c r="AY92" s="145"/>
      <c r="AZ92" s="69" t="s">
        <v>949</v>
      </c>
      <c r="BA92" s="69" t="s">
        <v>949</v>
      </c>
      <c r="BB92" s="69" t="s">
        <v>949</v>
      </c>
      <c r="BC92" s="69" t="s">
        <v>949</v>
      </c>
      <c r="BD92" s="69" t="s">
        <v>949</v>
      </c>
      <c r="BE92" s="69" t="s">
        <v>949</v>
      </c>
      <c r="BF92" s="69" t="s">
        <v>949</v>
      </c>
      <c r="BG92" s="69" t="s">
        <v>949</v>
      </c>
      <c r="BH92" s="69" t="s">
        <v>949</v>
      </c>
      <c r="BI92" s="69" t="s">
        <v>949</v>
      </c>
      <c r="BJ92" s="69" t="s">
        <v>949</v>
      </c>
      <c r="BK92" s="69" t="s">
        <v>949</v>
      </c>
      <c r="BL92" s="69" t="s">
        <v>949</v>
      </c>
      <c r="BM92" s="69" t="s">
        <v>949</v>
      </c>
      <c r="BN92" s="69" t="s">
        <v>949</v>
      </c>
      <c r="BO92" s="69" t="s">
        <v>949</v>
      </c>
      <c r="BP92" s="69" t="s">
        <v>949</v>
      </c>
      <c r="BQ92" s="69" t="s">
        <v>949</v>
      </c>
      <c r="BR92" s="69" t="s">
        <v>949</v>
      </c>
      <c r="BS92" s="69" t="s">
        <v>949</v>
      </c>
      <c r="BT92" s="69" t="s">
        <v>949</v>
      </c>
      <c r="BU92" s="73"/>
      <c r="BV92" s="72"/>
      <c r="BW92" s="72"/>
      <c r="BX92" s="72"/>
      <c r="BY92" s="16"/>
      <c r="BZ92" s="9" t="s">
        <v>950</v>
      </c>
      <c r="CA92" s="16"/>
      <c r="CB92" s="16"/>
      <c r="CC92" s="16"/>
      <c r="CD92" s="16"/>
    </row>
    <row r="93" spans="1:82" customFormat="1">
      <c r="A93" s="16"/>
      <c r="B93" s="3">
        <v>86</v>
      </c>
      <c r="C93" s="3" t="s">
        <v>787</v>
      </c>
      <c r="D93" s="91" t="s">
        <v>1396</v>
      </c>
      <c r="E93" s="96"/>
      <c r="F93" s="91"/>
      <c r="G93" s="96"/>
      <c r="H93" s="91"/>
      <c r="I93" s="96"/>
      <c r="J93" s="91"/>
      <c r="K93" s="96"/>
      <c r="L93" s="91"/>
      <c r="M93" s="96"/>
      <c r="N93" s="32" t="s">
        <v>1396</v>
      </c>
      <c r="O93" s="211" t="s">
        <v>1397</v>
      </c>
      <c r="P93" s="71" t="s">
        <v>939</v>
      </c>
      <c r="Q93" s="71"/>
      <c r="R93" s="848" t="s">
        <v>940</v>
      </c>
      <c r="S93" s="3"/>
      <c r="T93" s="3"/>
      <c r="U93" s="3"/>
      <c r="V93" s="3"/>
      <c r="W93" s="3"/>
      <c r="X93" s="3" t="s">
        <v>941</v>
      </c>
      <c r="Y93" s="3" t="s">
        <v>941</v>
      </c>
      <c r="Z93" s="3" t="s">
        <v>941</v>
      </c>
      <c r="AA93" s="3" t="s">
        <v>941</v>
      </c>
      <c r="AB93" s="3"/>
      <c r="AC93" s="21"/>
      <c r="AD93" s="21"/>
      <c r="AE93" s="21"/>
      <c r="AF93" s="3" t="s">
        <v>941</v>
      </c>
      <c r="AG93" s="3"/>
      <c r="AH93" s="3"/>
      <c r="AI93" s="21"/>
      <c r="AJ93" s="21"/>
      <c r="AK93" s="21"/>
      <c r="AL93" s="75"/>
      <c r="AM93" s="74"/>
      <c r="AN93" s="70" t="s">
        <v>1398</v>
      </c>
      <c r="AO93" s="67" t="s">
        <v>223</v>
      </c>
      <c r="AP93" s="78" t="s">
        <v>1399</v>
      </c>
      <c r="AQ93" s="893">
        <v>1</v>
      </c>
      <c r="AR93" s="745" t="s">
        <v>945</v>
      </c>
      <c r="AS93" s="68" t="s">
        <v>946</v>
      </c>
      <c r="AT93" s="3">
        <v>0</v>
      </c>
      <c r="AU93" s="3" t="s">
        <v>947</v>
      </c>
      <c r="AV93" s="3"/>
      <c r="AW93" s="3"/>
      <c r="AX93" s="3"/>
      <c r="AY93" s="145"/>
      <c r="AZ93" s="69" t="s">
        <v>949</v>
      </c>
      <c r="BA93" s="69" t="s">
        <v>949</v>
      </c>
      <c r="BB93" s="69" t="s">
        <v>949</v>
      </c>
      <c r="BC93" s="69" t="s">
        <v>949</v>
      </c>
      <c r="BD93" s="69" t="s">
        <v>949</v>
      </c>
      <c r="BE93" s="69" t="s">
        <v>949</v>
      </c>
      <c r="BF93" s="69" t="s">
        <v>949</v>
      </c>
      <c r="BG93" s="69" t="s">
        <v>949</v>
      </c>
      <c r="BH93" s="69" t="s">
        <v>949</v>
      </c>
      <c r="BI93" s="69" t="s">
        <v>949</v>
      </c>
      <c r="BJ93" s="69" t="s">
        <v>949</v>
      </c>
      <c r="BK93" s="69" t="s">
        <v>949</v>
      </c>
      <c r="BL93" s="69" t="s">
        <v>949</v>
      </c>
      <c r="BM93" s="69" t="s">
        <v>949</v>
      </c>
      <c r="BN93" s="69" t="s">
        <v>949</v>
      </c>
      <c r="BO93" s="69" t="s">
        <v>949</v>
      </c>
      <c r="BP93" s="69" t="s">
        <v>949</v>
      </c>
      <c r="BQ93" s="69" t="s">
        <v>949</v>
      </c>
      <c r="BR93" s="69" t="s">
        <v>949</v>
      </c>
      <c r="BS93" s="69" t="s">
        <v>949</v>
      </c>
      <c r="BT93" s="69" t="s">
        <v>949</v>
      </c>
      <c r="BU93" s="73"/>
      <c r="BV93" s="72"/>
      <c r="BW93" s="72"/>
      <c r="BX93" s="72"/>
      <c r="BY93" s="16"/>
      <c r="BZ93" s="9" t="s">
        <v>950</v>
      </c>
      <c r="CA93" s="16"/>
      <c r="CB93" s="16"/>
      <c r="CC93" s="16"/>
      <c r="CD93" s="16"/>
    </row>
    <row r="94" spans="1:82" customFormat="1">
      <c r="A94" s="16"/>
      <c r="B94" s="3">
        <v>87</v>
      </c>
      <c r="C94" s="3" t="s">
        <v>787</v>
      </c>
      <c r="D94" s="91" t="s">
        <v>1400</v>
      </c>
      <c r="E94" s="96"/>
      <c r="F94" s="91"/>
      <c r="G94" s="96"/>
      <c r="H94" s="91"/>
      <c r="I94" s="96"/>
      <c r="J94" s="91"/>
      <c r="K94" s="96"/>
      <c r="L94" s="91"/>
      <c r="M94" s="96"/>
      <c r="N94" s="32" t="s">
        <v>1400</v>
      </c>
      <c r="O94" s="211" t="s">
        <v>1401</v>
      </c>
      <c r="P94" s="71" t="s">
        <v>939</v>
      </c>
      <c r="Q94" s="71"/>
      <c r="R94" s="848" t="s">
        <v>940</v>
      </c>
      <c r="S94" s="3"/>
      <c r="T94" s="3"/>
      <c r="U94" s="3"/>
      <c r="V94" s="3"/>
      <c r="W94" s="3"/>
      <c r="X94" s="3"/>
      <c r="Y94" s="3"/>
      <c r="Z94" s="3"/>
      <c r="AA94" s="3"/>
      <c r="AB94" s="3" t="s">
        <v>941</v>
      </c>
      <c r="AC94" s="21" t="s">
        <v>941</v>
      </c>
      <c r="AD94" s="21" t="s">
        <v>941</v>
      </c>
      <c r="AE94" s="21" t="s">
        <v>941</v>
      </c>
      <c r="AF94" s="3"/>
      <c r="AG94" s="3"/>
      <c r="AH94" s="3"/>
      <c r="AI94" s="21"/>
      <c r="AJ94" s="21"/>
      <c r="AK94" s="21"/>
      <c r="AL94" s="75"/>
      <c r="AM94" s="74"/>
      <c r="AN94" s="70" t="s">
        <v>1402</v>
      </c>
      <c r="AO94" s="67" t="s">
        <v>223</v>
      </c>
      <c r="AP94" s="78" t="s">
        <v>1403</v>
      </c>
      <c r="AQ94" s="893">
        <v>1</v>
      </c>
      <c r="AR94" s="745" t="s">
        <v>945</v>
      </c>
      <c r="AS94" s="68" t="s">
        <v>946</v>
      </c>
      <c r="AT94" s="3">
        <v>0</v>
      </c>
      <c r="AU94" s="3" t="s">
        <v>947</v>
      </c>
      <c r="AV94" s="3"/>
      <c r="AW94" s="3"/>
      <c r="AX94" s="3"/>
      <c r="AY94" s="145"/>
      <c r="AZ94" s="69" t="s">
        <v>949</v>
      </c>
      <c r="BA94" s="69" t="s">
        <v>949</v>
      </c>
      <c r="BB94" s="69" t="s">
        <v>949</v>
      </c>
      <c r="BC94" s="69" t="s">
        <v>949</v>
      </c>
      <c r="BD94" s="69" t="s">
        <v>949</v>
      </c>
      <c r="BE94" s="69" t="s">
        <v>949</v>
      </c>
      <c r="BF94" s="69" t="s">
        <v>949</v>
      </c>
      <c r="BG94" s="69" t="s">
        <v>949</v>
      </c>
      <c r="BH94" s="69" t="s">
        <v>949</v>
      </c>
      <c r="BI94" s="69" t="s">
        <v>949</v>
      </c>
      <c r="BJ94" s="69" t="s">
        <v>949</v>
      </c>
      <c r="BK94" s="69" t="s">
        <v>949</v>
      </c>
      <c r="BL94" s="69" t="s">
        <v>949</v>
      </c>
      <c r="BM94" s="69" t="s">
        <v>949</v>
      </c>
      <c r="BN94" s="69" t="s">
        <v>949</v>
      </c>
      <c r="BO94" s="69" t="s">
        <v>949</v>
      </c>
      <c r="BP94" s="69" t="s">
        <v>949</v>
      </c>
      <c r="BQ94" s="69" t="s">
        <v>949</v>
      </c>
      <c r="BR94" s="69" t="s">
        <v>949</v>
      </c>
      <c r="BS94" s="69" t="s">
        <v>949</v>
      </c>
      <c r="BT94" s="69" t="s">
        <v>949</v>
      </c>
      <c r="BU94" s="73"/>
      <c r="BV94" s="72"/>
      <c r="BW94" s="72"/>
      <c r="BX94" s="72"/>
      <c r="BY94" s="16"/>
      <c r="BZ94" s="9" t="s">
        <v>950</v>
      </c>
      <c r="CA94" s="16"/>
      <c r="CB94" s="16"/>
      <c r="CC94" s="16"/>
      <c r="CD94" s="16"/>
    </row>
    <row r="95" spans="1:82" customFormat="1">
      <c r="A95" s="16"/>
      <c r="B95" s="3">
        <v>88</v>
      </c>
      <c r="C95" s="3" t="s">
        <v>787</v>
      </c>
      <c r="D95" s="91" t="s">
        <v>1404</v>
      </c>
      <c r="E95" s="96"/>
      <c r="F95" s="91"/>
      <c r="G95" s="96"/>
      <c r="H95" s="91"/>
      <c r="I95" s="96"/>
      <c r="J95" s="91"/>
      <c r="K95" s="96"/>
      <c r="L95" s="91"/>
      <c r="M95" s="96"/>
      <c r="N95" s="32" t="s">
        <v>1405</v>
      </c>
      <c r="O95" s="211" t="s">
        <v>1406</v>
      </c>
      <c r="P95" s="71" t="s">
        <v>939</v>
      </c>
      <c r="Q95" s="71"/>
      <c r="R95" s="848" t="s">
        <v>940</v>
      </c>
      <c r="S95" s="3"/>
      <c r="T95" s="3"/>
      <c r="U95" s="3"/>
      <c r="V95" s="3"/>
      <c r="W95" s="3"/>
      <c r="X95" s="3"/>
      <c r="Y95" s="3"/>
      <c r="Z95" s="3"/>
      <c r="AA95" s="3"/>
      <c r="AB95" s="3"/>
      <c r="AC95" s="21"/>
      <c r="AD95" s="21"/>
      <c r="AE95" s="21"/>
      <c r="AF95" s="3"/>
      <c r="AG95" s="3" t="s">
        <v>941</v>
      </c>
      <c r="AH95" s="3"/>
      <c r="AI95" s="21"/>
      <c r="AJ95" s="21"/>
      <c r="AK95" s="21" t="s">
        <v>941</v>
      </c>
      <c r="AL95" s="75"/>
      <c r="AM95" s="74"/>
      <c r="AN95" s="70"/>
      <c r="AO95" s="67" t="s">
        <v>223</v>
      </c>
      <c r="AP95" s="78" t="s">
        <v>1407</v>
      </c>
      <c r="AQ95" s="893">
        <v>1</v>
      </c>
      <c r="AR95" s="745" t="s">
        <v>945</v>
      </c>
      <c r="AS95" s="68" t="s">
        <v>946</v>
      </c>
      <c r="AT95" s="3">
        <v>0</v>
      </c>
      <c r="AU95" s="3" t="s">
        <v>947</v>
      </c>
      <c r="AV95" s="3"/>
      <c r="AW95" s="3"/>
      <c r="AX95" s="3"/>
      <c r="AY95" s="145"/>
      <c r="AZ95" s="69" t="s">
        <v>949</v>
      </c>
      <c r="BA95" s="69" t="s">
        <v>949</v>
      </c>
      <c r="BB95" s="69" t="s">
        <v>949</v>
      </c>
      <c r="BC95" s="69" t="s">
        <v>949</v>
      </c>
      <c r="BD95" s="69" t="s">
        <v>949</v>
      </c>
      <c r="BE95" s="69" t="s">
        <v>949</v>
      </c>
      <c r="BF95" s="69" t="s">
        <v>949</v>
      </c>
      <c r="BG95" s="69" t="s">
        <v>949</v>
      </c>
      <c r="BH95" s="69" t="s">
        <v>949</v>
      </c>
      <c r="BI95" s="69" t="s">
        <v>949</v>
      </c>
      <c r="BJ95" s="69" t="s">
        <v>949</v>
      </c>
      <c r="BK95" s="69" t="s">
        <v>949</v>
      </c>
      <c r="BL95" s="69" t="s">
        <v>949</v>
      </c>
      <c r="BM95" s="69" t="s">
        <v>949</v>
      </c>
      <c r="BN95" s="69" t="s">
        <v>949</v>
      </c>
      <c r="BO95" s="69" t="s">
        <v>949</v>
      </c>
      <c r="BP95" s="69" t="s">
        <v>949</v>
      </c>
      <c r="BQ95" s="69" t="s">
        <v>949</v>
      </c>
      <c r="BR95" s="69" t="s">
        <v>949</v>
      </c>
      <c r="BS95" s="69" t="s">
        <v>949</v>
      </c>
      <c r="BT95" s="69" t="s">
        <v>949</v>
      </c>
      <c r="BU95" s="73"/>
      <c r="BV95" s="72"/>
      <c r="BW95" s="72"/>
      <c r="BX95" s="72"/>
      <c r="BY95" s="16"/>
      <c r="BZ95" s="9" t="s">
        <v>950</v>
      </c>
      <c r="CA95" s="16"/>
      <c r="CB95" s="16"/>
      <c r="CC95" s="16"/>
      <c r="CD95" s="16"/>
    </row>
    <row r="96" spans="1:82" customFormat="1">
      <c r="A96" s="16"/>
      <c r="B96" s="3">
        <v>89</v>
      </c>
      <c r="C96" s="3" t="s">
        <v>787</v>
      </c>
      <c r="D96" s="91"/>
      <c r="E96" s="96" t="s">
        <v>1408</v>
      </c>
      <c r="F96" s="91"/>
      <c r="G96" s="96"/>
      <c r="H96" s="91"/>
      <c r="I96" s="96"/>
      <c r="J96" s="91"/>
      <c r="K96" s="96"/>
      <c r="L96" s="91"/>
      <c r="M96" s="96"/>
      <c r="N96" s="32" t="s">
        <v>1408</v>
      </c>
      <c r="O96" s="211" t="s">
        <v>1408</v>
      </c>
      <c r="P96" s="71" t="s">
        <v>1157</v>
      </c>
      <c r="Q96" s="71"/>
      <c r="R96" s="848" t="s">
        <v>1059</v>
      </c>
      <c r="S96" s="3" t="s">
        <v>941</v>
      </c>
      <c r="T96" s="3" t="s">
        <v>941</v>
      </c>
      <c r="U96" s="3" t="s">
        <v>941</v>
      </c>
      <c r="V96" s="3" t="s">
        <v>941</v>
      </c>
      <c r="W96" s="3" t="s">
        <v>941</v>
      </c>
      <c r="X96" s="3"/>
      <c r="Y96" s="3"/>
      <c r="Z96" s="3"/>
      <c r="AA96" s="3"/>
      <c r="AB96" s="3"/>
      <c r="AC96" s="21"/>
      <c r="AD96" s="21"/>
      <c r="AE96" s="21"/>
      <c r="AF96" s="3"/>
      <c r="AG96" s="3" t="s">
        <v>941</v>
      </c>
      <c r="AH96" s="3"/>
      <c r="AI96" s="21" t="s">
        <v>941</v>
      </c>
      <c r="AJ96" s="21" t="s">
        <v>941</v>
      </c>
      <c r="AK96" s="21" t="s">
        <v>941</v>
      </c>
      <c r="AL96" s="75"/>
      <c r="AM96" s="74"/>
      <c r="AN96" s="70" t="s">
        <v>1409</v>
      </c>
      <c r="AO96" s="67" t="s">
        <v>132</v>
      </c>
      <c r="AP96" s="78" t="s">
        <v>1410</v>
      </c>
      <c r="AQ96" s="893">
        <v>1</v>
      </c>
      <c r="AR96" s="745" t="s">
        <v>945</v>
      </c>
      <c r="AS96" s="68" t="s">
        <v>946</v>
      </c>
      <c r="AT96" s="3">
        <v>1</v>
      </c>
      <c r="AU96" s="3" t="s">
        <v>979</v>
      </c>
      <c r="AV96" s="3" t="s">
        <v>948</v>
      </c>
      <c r="AW96" s="3"/>
      <c r="AX96" s="3"/>
      <c r="AY96" s="145"/>
      <c r="AZ96" s="69" t="s">
        <v>949</v>
      </c>
      <c r="BA96" s="69" t="s">
        <v>949</v>
      </c>
      <c r="BB96" s="69" t="s">
        <v>949</v>
      </c>
      <c r="BC96" s="69" t="s">
        <v>949</v>
      </c>
      <c r="BD96" s="69" t="s">
        <v>1411</v>
      </c>
      <c r="BE96" s="69" t="s">
        <v>1412</v>
      </c>
      <c r="BF96" s="69" t="s">
        <v>1413</v>
      </c>
      <c r="BG96" s="69" t="s">
        <v>949</v>
      </c>
      <c r="BH96" s="69" t="s">
        <v>949</v>
      </c>
      <c r="BI96" s="69" t="s">
        <v>949</v>
      </c>
      <c r="BJ96" s="69" t="s">
        <v>1166</v>
      </c>
      <c r="BK96" s="69" t="s">
        <v>949</v>
      </c>
      <c r="BL96" s="69" t="s">
        <v>949</v>
      </c>
      <c r="BM96" s="69" t="s">
        <v>949</v>
      </c>
      <c r="BN96" s="69" t="s">
        <v>949</v>
      </c>
      <c r="BO96" s="69" t="s">
        <v>949</v>
      </c>
      <c r="BP96" s="69" t="s">
        <v>949</v>
      </c>
      <c r="BQ96" s="69" t="s">
        <v>949</v>
      </c>
      <c r="BR96" s="69" t="s">
        <v>949</v>
      </c>
      <c r="BS96" s="69" t="s">
        <v>949</v>
      </c>
      <c r="BT96" s="69" t="s">
        <v>949</v>
      </c>
      <c r="BU96" s="73"/>
      <c r="BV96" s="72"/>
      <c r="BW96" s="72"/>
      <c r="BX96" s="72"/>
      <c r="BY96" s="16"/>
      <c r="BZ96" s="9" t="s">
        <v>1414</v>
      </c>
      <c r="CA96" s="16"/>
      <c r="CB96" s="16"/>
      <c r="CC96" s="16"/>
      <c r="CD96" s="16"/>
    </row>
    <row r="97" spans="1:82" customFormat="1">
      <c r="A97" s="16"/>
      <c r="B97" s="3">
        <v>90</v>
      </c>
      <c r="C97" s="3" t="s">
        <v>787</v>
      </c>
      <c r="D97" s="91"/>
      <c r="E97" s="96" t="s">
        <v>1415</v>
      </c>
      <c r="F97" s="91"/>
      <c r="G97" s="96"/>
      <c r="H97" s="91"/>
      <c r="I97" s="96"/>
      <c r="J97" s="91"/>
      <c r="K97" s="96"/>
      <c r="L97" s="91"/>
      <c r="M97" s="96"/>
      <c r="N97" s="32" t="s">
        <v>1415</v>
      </c>
      <c r="O97" s="211" t="s">
        <v>1415</v>
      </c>
      <c r="P97" s="71" t="s">
        <v>1157</v>
      </c>
      <c r="Q97" s="71"/>
      <c r="R97" s="848" t="s">
        <v>976</v>
      </c>
      <c r="S97" s="3"/>
      <c r="T97" s="3"/>
      <c r="U97" s="3"/>
      <c r="V97" s="3"/>
      <c r="W97" s="3"/>
      <c r="X97" s="3" t="s">
        <v>941</v>
      </c>
      <c r="Y97" s="3" t="s">
        <v>941</v>
      </c>
      <c r="Z97" s="3" t="s">
        <v>941</v>
      </c>
      <c r="AA97" s="3" t="s">
        <v>941</v>
      </c>
      <c r="AB97" s="3" t="s">
        <v>941</v>
      </c>
      <c r="AC97" s="21" t="s">
        <v>941</v>
      </c>
      <c r="AD97" s="21" t="s">
        <v>941</v>
      </c>
      <c r="AE97" s="21" t="s">
        <v>941</v>
      </c>
      <c r="AF97" s="3" t="s">
        <v>941</v>
      </c>
      <c r="AG97" s="3"/>
      <c r="AH97" s="3"/>
      <c r="AI97" s="21"/>
      <c r="AJ97" s="21"/>
      <c r="AK97" s="21"/>
      <c r="AL97" s="75"/>
      <c r="AM97" s="74"/>
      <c r="AN97" s="70" t="s">
        <v>1416</v>
      </c>
      <c r="AO97" s="67" t="s">
        <v>132</v>
      </c>
      <c r="AP97" s="78" t="s">
        <v>1417</v>
      </c>
      <c r="AQ97" s="893">
        <v>1</v>
      </c>
      <c r="AR97" s="745" t="s">
        <v>945</v>
      </c>
      <c r="AS97" s="68" t="s">
        <v>946</v>
      </c>
      <c r="AT97" s="3">
        <v>1</v>
      </c>
      <c r="AU97" s="3" t="s">
        <v>979</v>
      </c>
      <c r="AV97" s="3" t="s">
        <v>948</v>
      </c>
      <c r="AW97" s="3"/>
      <c r="AX97" s="3"/>
      <c r="AY97" s="145"/>
      <c r="AZ97" s="69" t="s">
        <v>949</v>
      </c>
      <c r="BA97" s="69" t="s">
        <v>949</v>
      </c>
      <c r="BB97" s="69" t="s">
        <v>949</v>
      </c>
      <c r="BC97" s="69" t="s">
        <v>949</v>
      </c>
      <c r="BD97" s="69" t="s">
        <v>1411</v>
      </c>
      <c r="BE97" s="69" t="s">
        <v>1412</v>
      </c>
      <c r="BF97" s="69" t="s">
        <v>1413</v>
      </c>
      <c r="BG97" s="69" t="s">
        <v>949</v>
      </c>
      <c r="BH97" s="69" t="s">
        <v>949</v>
      </c>
      <c r="BI97" s="69" t="s">
        <v>949</v>
      </c>
      <c r="BJ97" s="69" t="s">
        <v>1166</v>
      </c>
      <c r="BK97" s="69" t="s">
        <v>949</v>
      </c>
      <c r="BL97" s="69" t="s">
        <v>949</v>
      </c>
      <c r="BM97" s="69" t="s">
        <v>949</v>
      </c>
      <c r="BN97" s="69" t="s">
        <v>949</v>
      </c>
      <c r="BO97" s="69" t="s">
        <v>949</v>
      </c>
      <c r="BP97" s="69" t="s">
        <v>949</v>
      </c>
      <c r="BQ97" s="69" t="s">
        <v>949</v>
      </c>
      <c r="BR97" s="69" t="s">
        <v>949</v>
      </c>
      <c r="BS97" s="69" t="s">
        <v>949</v>
      </c>
      <c r="BT97" s="69" t="s">
        <v>949</v>
      </c>
      <c r="BU97" s="73"/>
      <c r="BV97" s="72"/>
      <c r="BW97" s="72"/>
      <c r="BX97" s="72"/>
      <c r="BY97" s="16"/>
      <c r="BZ97" s="9" t="s">
        <v>1414</v>
      </c>
      <c r="CA97" s="16"/>
      <c r="CB97" s="16"/>
      <c r="CC97" s="16"/>
      <c r="CD97" s="16"/>
    </row>
    <row r="98" spans="1:82" customFormat="1">
      <c r="A98" s="16"/>
      <c r="B98" s="3">
        <v>91</v>
      </c>
      <c r="C98" s="3" t="s">
        <v>787</v>
      </c>
      <c r="D98" s="91"/>
      <c r="E98" s="96" t="s">
        <v>1418</v>
      </c>
      <c r="F98" s="91"/>
      <c r="G98" s="96"/>
      <c r="H98" s="91"/>
      <c r="I98" s="96"/>
      <c r="J98" s="91"/>
      <c r="K98" s="96"/>
      <c r="L98" s="91"/>
      <c r="M98" s="96"/>
      <c r="N98" s="32" t="s">
        <v>1418</v>
      </c>
      <c r="O98" s="211" t="s">
        <v>1418</v>
      </c>
      <c r="P98" s="71" t="s">
        <v>1157</v>
      </c>
      <c r="Q98" s="71"/>
      <c r="R98" s="848" t="s">
        <v>976</v>
      </c>
      <c r="S98" s="3" t="s">
        <v>941</v>
      </c>
      <c r="T98" s="3" t="s">
        <v>941</v>
      </c>
      <c r="U98" s="3" t="s">
        <v>941</v>
      </c>
      <c r="V98" s="3" t="s">
        <v>941</v>
      </c>
      <c r="W98" s="3" t="s">
        <v>941</v>
      </c>
      <c r="X98" s="3"/>
      <c r="Y98" s="3"/>
      <c r="Z98" s="3"/>
      <c r="AA98" s="3"/>
      <c r="AB98" s="3"/>
      <c r="AC98" s="21"/>
      <c r="AD98" s="21"/>
      <c r="AE98" s="21"/>
      <c r="AF98" s="3"/>
      <c r="AG98" s="3"/>
      <c r="AH98" s="3"/>
      <c r="AI98" s="21" t="s">
        <v>941</v>
      </c>
      <c r="AJ98" s="21" t="s">
        <v>941</v>
      </c>
      <c r="AK98" s="21"/>
      <c r="AL98" s="75"/>
      <c r="AM98" s="74"/>
      <c r="AN98" s="70"/>
      <c r="AO98" s="67" t="s">
        <v>132</v>
      </c>
      <c r="AP98" s="78" t="s">
        <v>1419</v>
      </c>
      <c r="AQ98" s="893">
        <v>1</v>
      </c>
      <c r="AR98" s="745" t="s">
        <v>945</v>
      </c>
      <c r="AS98" s="68" t="s">
        <v>946</v>
      </c>
      <c r="AT98" s="3">
        <v>1</v>
      </c>
      <c r="AU98" s="3" t="s">
        <v>979</v>
      </c>
      <c r="AV98" s="3"/>
      <c r="AW98" s="3"/>
      <c r="AX98" s="3"/>
      <c r="AY98" s="145"/>
      <c r="AZ98" s="69" t="s">
        <v>949</v>
      </c>
      <c r="BA98" s="69" t="s">
        <v>949</v>
      </c>
      <c r="BB98" s="69" t="s">
        <v>949</v>
      </c>
      <c r="BC98" s="69" t="s">
        <v>949</v>
      </c>
      <c r="BD98" s="69" t="s">
        <v>1420</v>
      </c>
      <c r="BE98" s="69" t="s">
        <v>1412</v>
      </c>
      <c r="BF98" s="69" t="s">
        <v>1421</v>
      </c>
      <c r="BG98" s="69" t="s">
        <v>1422</v>
      </c>
      <c r="BH98" s="69" t="s">
        <v>1423</v>
      </c>
      <c r="BI98" s="69" t="s">
        <v>949</v>
      </c>
      <c r="BJ98" s="69" t="s">
        <v>1424</v>
      </c>
      <c r="BK98" s="69" t="s">
        <v>949</v>
      </c>
      <c r="BL98" s="69" t="s">
        <v>949</v>
      </c>
      <c r="BM98" s="69" t="s">
        <v>949</v>
      </c>
      <c r="BN98" s="69" t="s">
        <v>949</v>
      </c>
      <c r="BO98" s="69" t="s">
        <v>949</v>
      </c>
      <c r="BP98" s="69" t="s">
        <v>949</v>
      </c>
      <c r="BQ98" s="69" t="s">
        <v>949</v>
      </c>
      <c r="BR98" s="69" t="s">
        <v>949</v>
      </c>
      <c r="BS98" s="69" t="s">
        <v>949</v>
      </c>
      <c r="BT98" s="69" t="s">
        <v>949</v>
      </c>
      <c r="BU98" s="73"/>
      <c r="BV98" s="72"/>
      <c r="BW98" s="72"/>
      <c r="BX98" s="72"/>
      <c r="BY98" s="16"/>
      <c r="BZ98" s="9"/>
      <c r="CA98" s="16"/>
      <c r="CB98" s="16"/>
      <c r="CC98" s="16"/>
      <c r="CD98" s="16"/>
    </row>
    <row r="99" spans="1:82" customFormat="1">
      <c r="A99" s="16"/>
      <c r="B99" s="3">
        <v>92</v>
      </c>
      <c r="C99" s="3" t="s">
        <v>787</v>
      </c>
      <c r="D99" s="91"/>
      <c r="E99" s="96" t="s">
        <v>1425</v>
      </c>
      <c r="F99" s="91"/>
      <c r="G99" s="96"/>
      <c r="H99" s="91"/>
      <c r="I99" s="96"/>
      <c r="J99" s="91"/>
      <c r="K99" s="96"/>
      <c r="L99" s="91"/>
      <c r="M99" s="96"/>
      <c r="N99" s="32" t="s">
        <v>1425</v>
      </c>
      <c r="O99" s="211" t="s">
        <v>1425</v>
      </c>
      <c r="P99" s="71" t="s">
        <v>1157</v>
      </c>
      <c r="Q99" s="71"/>
      <c r="R99" s="848" t="s">
        <v>976</v>
      </c>
      <c r="S99" s="3"/>
      <c r="T99" s="3"/>
      <c r="U99" s="3"/>
      <c r="V99" s="3"/>
      <c r="W99" s="3"/>
      <c r="X99" s="3"/>
      <c r="Y99" s="3"/>
      <c r="Z99" s="3"/>
      <c r="AA99" s="3"/>
      <c r="AB99" s="3"/>
      <c r="AC99" s="21"/>
      <c r="AD99" s="21"/>
      <c r="AE99" s="21"/>
      <c r="AF99" s="3"/>
      <c r="AG99" s="3" t="s">
        <v>941</v>
      </c>
      <c r="AH99" s="3"/>
      <c r="AI99" s="21"/>
      <c r="AJ99" s="21"/>
      <c r="AK99" s="21" t="s">
        <v>941</v>
      </c>
      <c r="AL99" s="75"/>
      <c r="AM99" s="74"/>
      <c r="AN99" s="70" t="s">
        <v>1426</v>
      </c>
      <c r="AO99" s="67" t="s">
        <v>132</v>
      </c>
      <c r="AP99" s="78" t="s">
        <v>1427</v>
      </c>
      <c r="AQ99" s="893">
        <v>1</v>
      </c>
      <c r="AR99" s="745" t="s">
        <v>945</v>
      </c>
      <c r="AS99" s="68" t="s">
        <v>946</v>
      </c>
      <c r="AT99" s="3">
        <v>1</v>
      </c>
      <c r="AU99" s="3" t="s">
        <v>979</v>
      </c>
      <c r="AV99" s="3"/>
      <c r="AW99" s="3"/>
      <c r="AX99" s="3"/>
      <c r="AY99" s="145"/>
      <c r="AZ99" s="69" t="s">
        <v>949</v>
      </c>
      <c r="BA99" s="69" t="s">
        <v>949</v>
      </c>
      <c r="BB99" s="69" t="s">
        <v>949</v>
      </c>
      <c r="BC99" s="69" t="s">
        <v>949</v>
      </c>
      <c r="BD99" s="69" t="s">
        <v>1420</v>
      </c>
      <c r="BE99" s="69" t="s">
        <v>1412</v>
      </c>
      <c r="BF99" s="69" t="s">
        <v>1421</v>
      </c>
      <c r="BG99" s="69" t="s">
        <v>1422</v>
      </c>
      <c r="BH99" s="69" t="s">
        <v>1423</v>
      </c>
      <c r="BI99" s="69" t="s">
        <v>949</v>
      </c>
      <c r="BJ99" s="69" t="s">
        <v>1424</v>
      </c>
      <c r="BK99" s="69" t="s">
        <v>949</v>
      </c>
      <c r="BL99" s="69" t="s">
        <v>949</v>
      </c>
      <c r="BM99" s="69" t="s">
        <v>949</v>
      </c>
      <c r="BN99" s="69" t="s">
        <v>949</v>
      </c>
      <c r="BO99" s="69" t="s">
        <v>949</v>
      </c>
      <c r="BP99" s="69" t="s">
        <v>949</v>
      </c>
      <c r="BQ99" s="69" t="s">
        <v>949</v>
      </c>
      <c r="BR99" s="69" t="s">
        <v>949</v>
      </c>
      <c r="BS99" s="69" t="s">
        <v>949</v>
      </c>
      <c r="BT99" s="69" t="s">
        <v>949</v>
      </c>
      <c r="BU99" s="73"/>
      <c r="BV99" s="72"/>
      <c r="BW99" s="72"/>
      <c r="BX99" s="72"/>
      <c r="BY99" s="16"/>
      <c r="BZ99" s="9"/>
      <c r="CA99" s="16"/>
      <c r="CB99" s="16"/>
      <c r="CC99" s="16"/>
      <c r="CD99" s="16"/>
    </row>
    <row r="100" spans="1:82" customFormat="1">
      <c r="A100" s="16"/>
      <c r="B100" s="3">
        <v>93</v>
      </c>
      <c r="C100" s="3" t="s">
        <v>787</v>
      </c>
      <c r="D100" s="91"/>
      <c r="E100" s="96" t="s">
        <v>1428</v>
      </c>
      <c r="F100" s="91"/>
      <c r="G100" s="96"/>
      <c r="H100" s="91"/>
      <c r="I100" s="96"/>
      <c r="J100" s="91"/>
      <c r="K100" s="96"/>
      <c r="L100" s="91"/>
      <c r="M100" s="96"/>
      <c r="N100" s="32" t="s">
        <v>1428</v>
      </c>
      <c r="O100" s="211" t="s">
        <v>1428</v>
      </c>
      <c r="P100" s="71" t="s">
        <v>1157</v>
      </c>
      <c r="Q100" s="71"/>
      <c r="R100" s="848" t="s">
        <v>1126</v>
      </c>
      <c r="S100" s="3"/>
      <c r="T100" s="3"/>
      <c r="U100" s="3"/>
      <c r="V100" s="3"/>
      <c r="W100" s="3"/>
      <c r="X100" s="3" t="s">
        <v>941</v>
      </c>
      <c r="Y100" s="3" t="s">
        <v>941</v>
      </c>
      <c r="Z100" s="3" t="s">
        <v>941</v>
      </c>
      <c r="AA100" s="3" t="s">
        <v>941</v>
      </c>
      <c r="AB100" s="3" t="s">
        <v>941</v>
      </c>
      <c r="AC100" s="21" t="s">
        <v>941</v>
      </c>
      <c r="AD100" s="21" t="s">
        <v>941</v>
      </c>
      <c r="AE100" s="21" t="s">
        <v>941</v>
      </c>
      <c r="AF100" s="3" t="s">
        <v>941</v>
      </c>
      <c r="AG100" s="3"/>
      <c r="AH100" s="3"/>
      <c r="AI100" s="21"/>
      <c r="AJ100" s="21"/>
      <c r="AK100" s="21"/>
      <c r="AL100" s="75"/>
      <c r="AM100" s="74"/>
      <c r="AN100" s="70" t="s">
        <v>1429</v>
      </c>
      <c r="AO100" s="67" t="s">
        <v>132</v>
      </c>
      <c r="AP100" s="78" t="s">
        <v>1430</v>
      </c>
      <c r="AQ100" s="893">
        <v>1</v>
      </c>
      <c r="AR100" s="745" t="s">
        <v>945</v>
      </c>
      <c r="AS100" s="68" t="s">
        <v>946</v>
      </c>
      <c r="AT100" s="3">
        <v>1</v>
      </c>
      <c r="AU100" s="3" t="s">
        <v>979</v>
      </c>
      <c r="AV100" s="3"/>
      <c r="AW100" s="3"/>
      <c r="AX100" s="3"/>
      <c r="AY100" s="145"/>
      <c r="AZ100" s="69" t="s">
        <v>949</v>
      </c>
      <c r="BA100" s="69" t="s">
        <v>949</v>
      </c>
      <c r="BB100" s="69" t="s">
        <v>949</v>
      </c>
      <c r="BC100" s="69" t="s">
        <v>949</v>
      </c>
      <c r="BD100" s="69" t="s">
        <v>1420</v>
      </c>
      <c r="BE100" s="69" t="s">
        <v>1412</v>
      </c>
      <c r="BF100" s="69" t="s">
        <v>1421</v>
      </c>
      <c r="BG100" s="69" t="s">
        <v>1422</v>
      </c>
      <c r="BH100" s="69" t="s">
        <v>1423</v>
      </c>
      <c r="BI100" s="69" t="s">
        <v>949</v>
      </c>
      <c r="BJ100" s="69" t="s">
        <v>1424</v>
      </c>
      <c r="BK100" s="69" t="s">
        <v>949</v>
      </c>
      <c r="BL100" s="69" t="s">
        <v>949</v>
      </c>
      <c r="BM100" s="69" t="s">
        <v>949</v>
      </c>
      <c r="BN100" s="69" t="s">
        <v>949</v>
      </c>
      <c r="BO100" s="69" t="s">
        <v>949</v>
      </c>
      <c r="BP100" s="69" t="s">
        <v>949</v>
      </c>
      <c r="BQ100" s="69" t="s">
        <v>949</v>
      </c>
      <c r="BR100" s="69" t="s">
        <v>949</v>
      </c>
      <c r="BS100" s="69" t="s">
        <v>949</v>
      </c>
      <c r="BT100" s="69" t="s">
        <v>949</v>
      </c>
      <c r="BU100" s="73"/>
      <c r="BV100" s="72"/>
      <c r="BW100" s="72"/>
      <c r="BX100" s="72"/>
      <c r="BY100" s="16"/>
      <c r="BZ100" s="9"/>
      <c r="CA100" s="16"/>
      <c r="CB100" s="16"/>
      <c r="CC100" s="16"/>
      <c r="CD100" s="16"/>
    </row>
    <row r="101" spans="1:82" customFormat="1">
      <c r="A101" s="16"/>
      <c r="B101" s="3">
        <v>94</v>
      </c>
      <c r="C101" s="3" t="s">
        <v>787</v>
      </c>
      <c r="D101" s="91"/>
      <c r="E101" s="96" t="s">
        <v>1032</v>
      </c>
      <c r="F101" s="91"/>
      <c r="G101" s="96"/>
      <c r="H101" s="91"/>
      <c r="I101" s="96"/>
      <c r="J101" s="91"/>
      <c r="K101" s="96"/>
      <c r="L101" s="91"/>
      <c r="M101" s="96"/>
      <c r="N101" s="32" t="s">
        <v>1032</v>
      </c>
      <c r="O101" s="211" t="s">
        <v>1033</v>
      </c>
      <c r="P101" s="71" t="s">
        <v>1431</v>
      </c>
      <c r="Q101" s="71"/>
      <c r="R101" s="848"/>
      <c r="S101" s="3" t="s">
        <v>941</v>
      </c>
      <c r="T101" s="3" t="s">
        <v>941</v>
      </c>
      <c r="U101" s="3" t="s">
        <v>941</v>
      </c>
      <c r="V101" s="3" t="s">
        <v>941</v>
      </c>
      <c r="W101" s="3" t="s">
        <v>941</v>
      </c>
      <c r="X101" s="3" t="s">
        <v>941</v>
      </c>
      <c r="Y101" s="3" t="s">
        <v>941</v>
      </c>
      <c r="Z101" s="3" t="s">
        <v>941</v>
      </c>
      <c r="AA101" s="3" t="s">
        <v>941</v>
      </c>
      <c r="AB101" s="3" t="s">
        <v>941</v>
      </c>
      <c r="AC101" s="21" t="s">
        <v>941</v>
      </c>
      <c r="AD101" s="21" t="s">
        <v>941</v>
      </c>
      <c r="AE101" s="21" t="s">
        <v>941</v>
      </c>
      <c r="AF101" s="3" t="s">
        <v>941</v>
      </c>
      <c r="AG101" s="3" t="s">
        <v>941</v>
      </c>
      <c r="AH101" s="3"/>
      <c r="AI101" s="21" t="s">
        <v>941</v>
      </c>
      <c r="AJ101" s="21" t="s">
        <v>941</v>
      </c>
      <c r="AK101" s="21" t="s">
        <v>941</v>
      </c>
      <c r="AL101" s="75"/>
      <c r="AM101" s="74" t="s">
        <v>1033</v>
      </c>
      <c r="AN101" s="70" t="s">
        <v>1034</v>
      </c>
      <c r="AO101" s="67" t="s">
        <v>1432</v>
      </c>
      <c r="AP101" s="78" t="s">
        <v>1035</v>
      </c>
      <c r="AQ101" s="893">
        <v>4</v>
      </c>
      <c r="AR101" s="745" t="s">
        <v>945</v>
      </c>
      <c r="AS101" s="68" t="s">
        <v>946</v>
      </c>
      <c r="AT101" s="3">
        <v>1</v>
      </c>
      <c r="AU101" s="3" t="s">
        <v>993</v>
      </c>
      <c r="AV101" s="3"/>
      <c r="AW101" s="3"/>
      <c r="AX101" s="3"/>
      <c r="AY101" s="145"/>
      <c r="AZ101" s="69" t="s">
        <v>949</v>
      </c>
      <c r="BA101" s="69" t="s">
        <v>949</v>
      </c>
      <c r="BB101" s="69" t="s">
        <v>949</v>
      </c>
      <c r="BC101" s="69" t="s">
        <v>949</v>
      </c>
      <c r="BD101" s="69" t="s">
        <v>949</v>
      </c>
      <c r="BE101" s="69" t="s">
        <v>949</v>
      </c>
      <c r="BF101" s="69" t="s">
        <v>949</v>
      </c>
      <c r="BG101" s="69" t="s">
        <v>949</v>
      </c>
      <c r="BH101" s="69" t="s">
        <v>949</v>
      </c>
      <c r="BI101" s="69" t="s">
        <v>949</v>
      </c>
      <c r="BJ101" s="69" t="s">
        <v>1024</v>
      </c>
      <c r="BK101" s="69">
        <v>0</v>
      </c>
      <c r="BL101" s="69">
        <v>0</v>
      </c>
      <c r="BM101" s="69">
        <v>0</v>
      </c>
      <c r="BN101" s="69">
        <v>0</v>
      </c>
      <c r="BO101" s="69">
        <v>0</v>
      </c>
      <c r="BP101" s="69">
        <v>0</v>
      </c>
      <c r="BQ101" s="69">
        <v>0</v>
      </c>
      <c r="BR101" s="69">
        <v>0</v>
      </c>
      <c r="BS101" s="69">
        <v>0</v>
      </c>
      <c r="BT101" s="69">
        <v>0</v>
      </c>
      <c r="BU101" s="73"/>
      <c r="BV101" s="72"/>
      <c r="BW101" s="72"/>
      <c r="BX101" s="72"/>
      <c r="BY101" s="16"/>
      <c r="BZ101" s="9" t="s">
        <v>1025</v>
      </c>
      <c r="CA101" s="16"/>
      <c r="CB101" s="16"/>
      <c r="CC101" s="16"/>
      <c r="CD101" s="16"/>
    </row>
    <row r="102" spans="1:82" customFormat="1">
      <c r="A102" s="16"/>
      <c r="B102" s="3">
        <v>95</v>
      </c>
      <c r="C102" s="3" t="s">
        <v>787</v>
      </c>
      <c r="D102" s="91"/>
      <c r="E102" s="96" t="s">
        <v>1433</v>
      </c>
      <c r="F102" s="91"/>
      <c r="G102" s="96"/>
      <c r="H102" s="91"/>
      <c r="I102" s="96"/>
      <c r="J102" s="91"/>
      <c r="K102" s="96"/>
      <c r="L102" s="91"/>
      <c r="M102" s="96"/>
      <c r="N102" s="32" t="s">
        <v>1433</v>
      </c>
      <c r="O102" s="211" t="s">
        <v>1434</v>
      </c>
      <c r="P102" s="71" t="s">
        <v>939</v>
      </c>
      <c r="Q102" s="71"/>
      <c r="R102" s="848" t="s">
        <v>940</v>
      </c>
      <c r="S102" s="3" t="s">
        <v>941</v>
      </c>
      <c r="T102" s="3" t="s">
        <v>941</v>
      </c>
      <c r="U102" s="3" t="s">
        <v>941</v>
      </c>
      <c r="V102" s="3"/>
      <c r="W102" s="3"/>
      <c r="X102" s="3" t="s">
        <v>941</v>
      </c>
      <c r="Y102" s="3" t="s">
        <v>941</v>
      </c>
      <c r="Z102" s="3" t="s">
        <v>941</v>
      </c>
      <c r="AA102" s="3" t="s">
        <v>941</v>
      </c>
      <c r="AB102" s="3"/>
      <c r="AC102" s="21"/>
      <c r="AD102" s="21"/>
      <c r="AE102" s="21"/>
      <c r="AF102" s="3" t="s">
        <v>941</v>
      </c>
      <c r="AG102" s="3"/>
      <c r="AH102" s="3"/>
      <c r="AI102" s="21" t="s">
        <v>941</v>
      </c>
      <c r="AJ102" s="21"/>
      <c r="AK102" s="21"/>
      <c r="AL102" s="75"/>
      <c r="AM102" s="74" t="s">
        <v>1435</v>
      </c>
      <c r="AN102" s="70" t="s">
        <v>1436</v>
      </c>
      <c r="AO102" s="67" t="s">
        <v>223</v>
      </c>
      <c r="AP102" s="78" t="s">
        <v>1437</v>
      </c>
      <c r="AQ102" s="893">
        <v>1</v>
      </c>
      <c r="AR102" s="745" t="s">
        <v>945</v>
      </c>
      <c r="AS102" s="68" t="s">
        <v>946</v>
      </c>
      <c r="AT102" s="3">
        <v>0</v>
      </c>
      <c r="AU102" s="3" t="s">
        <v>947</v>
      </c>
      <c r="AV102" s="3" t="s">
        <v>948</v>
      </c>
      <c r="AW102" s="3"/>
      <c r="AX102" s="3"/>
      <c r="AY102" s="145"/>
      <c r="AZ102" s="69" t="s">
        <v>949</v>
      </c>
      <c r="BA102" s="69" t="s">
        <v>949</v>
      </c>
      <c r="BB102" s="69" t="s">
        <v>949</v>
      </c>
      <c r="BC102" s="69" t="s">
        <v>949</v>
      </c>
      <c r="BD102" s="69" t="s">
        <v>949</v>
      </c>
      <c r="BE102" s="69" t="s">
        <v>949</v>
      </c>
      <c r="BF102" s="69" t="s">
        <v>949</v>
      </c>
      <c r="BG102" s="69" t="s">
        <v>949</v>
      </c>
      <c r="BH102" s="69" t="s">
        <v>949</v>
      </c>
      <c r="BI102" s="69" t="s">
        <v>949</v>
      </c>
      <c r="BJ102" s="69" t="s">
        <v>949</v>
      </c>
      <c r="BK102" s="69" t="s">
        <v>949</v>
      </c>
      <c r="BL102" s="69" t="s">
        <v>949</v>
      </c>
      <c r="BM102" s="69" t="s">
        <v>949</v>
      </c>
      <c r="BN102" s="69" t="s">
        <v>949</v>
      </c>
      <c r="BO102" s="69" t="s">
        <v>949</v>
      </c>
      <c r="BP102" s="69" t="s">
        <v>949</v>
      </c>
      <c r="BQ102" s="69" t="s">
        <v>949</v>
      </c>
      <c r="BR102" s="69" t="s">
        <v>949</v>
      </c>
      <c r="BS102" s="69" t="s">
        <v>949</v>
      </c>
      <c r="BT102" s="69" t="s">
        <v>949</v>
      </c>
      <c r="BU102" s="73"/>
      <c r="BV102" s="72"/>
      <c r="BW102" s="72"/>
      <c r="BX102" s="72"/>
      <c r="BY102" s="16"/>
      <c r="BZ102" s="9" t="s">
        <v>950</v>
      </c>
      <c r="CA102" s="16"/>
      <c r="CB102" s="16"/>
      <c r="CC102" s="16"/>
      <c r="CD102" s="16"/>
    </row>
    <row r="103" spans="1:82" customFormat="1">
      <c r="A103" s="16"/>
      <c r="B103" s="3">
        <v>96</v>
      </c>
      <c r="C103" s="3" t="s">
        <v>787</v>
      </c>
      <c r="D103" s="91"/>
      <c r="E103" s="96" t="s">
        <v>1438</v>
      </c>
      <c r="F103" s="91"/>
      <c r="G103" s="96"/>
      <c r="H103" s="91"/>
      <c r="I103" s="96"/>
      <c r="J103" s="91"/>
      <c r="K103" s="96"/>
      <c r="L103" s="91"/>
      <c r="M103" s="96"/>
      <c r="N103" s="32" t="s">
        <v>1438</v>
      </c>
      <c r="O103" s="211" t="s">
        <v>1439</v>
      </c>
      <c r="P103" s="71" t="s">
        <v>939</v>
      </c>
      <c r="Q103" s="71"/>
      <c r="R103" s="848" t="s">
        <v>940</v>
      </c>
      <c r="S103" s="3"/>
      <c r="T103" s="3"/>
      <c r="U103" s="3"/>
      <c r="V103" s="3" t="s">
        <v>941</v>
      </c>
      <c r="W103" s="3" t="s">
        <v>941</v>
      </c>
      <c r="X103" s="3"/>
      <c r="Y103" s="3"/>
      <c r="Z103" s="3"/>
      <c r="AA103" s="3"/>
      <c r="AB103" s="3" t="s">
        <v>941</v>
      </c>
      <c r="AC103" s="21" t="s">
        <v>941</v>
      </c>
      <c r="AD103" s="21" t="s">
        <v>941</v>
      </c>
      <c r="AE103" s="21" t="s">
        <v>941</v>
      </c>
      <c r="AF103" s="3"/>
      <c r="AG103" s="3" t="s">
        <v>941</v>
      </c>
      <c r="AH103" s="3"/>
      <c r="AI103" s="21"/>
      <c r="AJ103" s="21" t="s">
        <v>941</v>
      </c>
      <c r="AK103" s="21" t="s">
        <v>941</v>
      </c>
      <c r="AL103" s="75"/>
      <c r="AM103" s="74" t="s">
        <v>1435</v>
      </c>
      <c r="AN103" s="70" t="s">
        <v>1440</v>
      </c>
      <c r="AO103" s="67" t="s">
        <v>223</v>
      </c>
      <c r="AP103" s="78" t="s">
        <v>1441</v>
      </c>
      <c r="AQ103" s="893">
        <v>1</v>
      </c>
      <c r="AR103" s="745" t="s">
        <v>945</v>
      </c>
      <c r="AS103" s="68" t="s">
        <v>946</v>
      </c>
      <c r="AT103" s="3">
        <v>0</v>
      </c>
      <c r="AU103" s="3" t="s">
        <v>947</v>
      </c>
      <c r="AV103" s="3" t="s">
        <v>948</v>
      </c>
      <c r="AW103" s="3"/>
      <c r="AX103" s="3"/>
      <c r="AY103" s="145"/>
      <c r="AZ103" s="69" t="s">
        <v>949</v>
      </c>
      <c r="BA103" s="69" t="s">
        <v>949</v>
      </c>
      <c r="BB103" s="69" t="s">
        <v>949</v>
      </c>
      <c r="BC103" s="69" t="s">
        <v>949</v>
      </c>
      <c r="BD103" s="69" t="s">
        <v>949</v>
      </c>
      <c r="BE103" s="69" t="s">
        <v>949</v>
      </c>
      <c r="BF103" s="69" t="s">
        <v>949</v>
      </c>
      <c r="BG103" s="69" t="s">
        <v>949</v>
      </c>
      <c r="BH103" s="69" t="s">
        <v>949</v>
      </c>
      <c r="BI103" s="69" t="s">
        <v>949</v>
      </c>
      <c r="BJ103" s="69" t="s">
        <v>949</v>
      </c>
      <c r="BK103" s="69" t="s">
        <v>949</v>
      </c>
      <c r="BL103" s="69" t="s">
        <v>949</v>
      </c>
      <c r="BM103" s="69" t="s">
        <v>949</v>
      </c>
      <c r="BN103" s="69" t="s">
        <v>949</v>
      </c>
      <c r="BO103" s="69" t="s">
        <v>949</v>
      </c>
      <c r="BP103" s="69" t="s">
        <v>949</v>
      </c>
      <c r="BQ103" s="69" t="s">
        <v>949</v>
      </c>
      <c r="BR103" s="69" t="s">
        <v>949</v>
      </c>
      <c r="BS103" s="69" t="s">
        <v>949</v>
      </c>
      <c r="BT103" s="69" t="s">
        <v>949</v>
      </c>
      <c r="BU103" s="73" t="s">
        <v>1059</v>
      </c>
      <c r="BV103" s="72">
        <v>1</v>
      </c>
      <c r="BW103" s="72">
        <v>350</v>
      </c>
      <c r="BX103" s="72">
        <v>35</v>
      </c>
      <c r="BY103" s="16"/>
      <c r="BZ103" s="9" t="s">
        <v>950</v>
      </c>
      <c r="CA103" s="16"/>
      <c r="CB103" s="16"/>
      <c r="CC103" s="16"/>
      <c r="CD103" s="16"/>
    </row>
    <row r="104" spans="1:82" customFormat="1">
      <c r="A104" s="16"/>
      <c r="B104" s="3">
        <v>97</v>
      </c>
      <c r="C104" s="3" t="s">
        <v>787</v>
      </c>
      <c r="D104" s="91"/>
      <c r="E104" s="96"/>
      <c r="F104" s="91" t="s">
        <v>1442</v>
      </c>
      <c r="G104" s="96"/>
      <c r="H104" s="91"/>
      <c r="I104" s="96"/>
      <c r="J104" s="91"/>
      <c r="K104" s="96"/>
      <c r="L104" s="91"/>
      <c r="M104" s="96"/>
      <c r="N104" s="32" t="s">
        <v>1442</v>
      </c>
      <c r="O104" s="211" t="s">
        <v>1442</v>
      </c>
      <c r="P104" s="71" t="s">
        <v>1037</v>
      </c>
      <c r="Q104" s="71"/>
      <c r="R104" s="848" t="s">
        <v>989</v>
      </c>
      <c r="S104" s="3" t="s">
        <v>941</v>
      </c>
      <c r="T104" s="3" t="s">
        <v>941</v>
      </c>
      <c r="U104" s="3" t="s">
        <v>941</v>
      </c>
      <c r="V104" s="3" t="s">
        <v>941</v>
      </c>
      <c r="W104" s="3" t="s">
        <v>941</v>
      </c>
      <c r="X104" s="3" t="s">
        <v>941</v>
      </c>
      <c r="Y104" s="3" t="s">
        <v>941</v>
      </c>
      <c r="Z104" s="3" t="s">
        <v>941</v>
      </c>
      <c r="AA104" s="3" t="s">
        <v>941</v>
      </c>
      <c r="AB104" s="3" t="s">
        <v>941</v>
      </c>
      <c r="AC104" s="21" t="s">
        <v>941</v>
      </c>
      <c r="AD104" s="21" t="s">
        <v>941</v>
      </c>
      <c r="AE104" s="21" t="s">
        <v>941</v>
      </c>
      <c r="AF104" s="3" t="s">
        <v>941</v>
      </c>
      <c r="AG104" s="3" t="s">
        <v>941</v>
      </c>
      <c r="AH104" s="3"/>
      <c r="AI104" s="21" t="s">
        <v>941</v>
      </c>
      <c r="AJ104" s="21" t="s">
        <v>941</v>
      </c>
      <c r="AK104" s="21" t="s">
        <v>941</v>
      </c>
      <c r="AL104" s="75"/>
      <c r="AM104" s="74" t="s">
        <v>1443</v>
      </c>
      <c r="AN104" s="70" t="s">
        <v>1444</v>
      </c>
      <c r="AO104" s="67" t="s">
        <v>223</v>
      </c>
      <c r="AP104" s="78" t="s">
        <v>1445</v>
      </c>
      <c r="AQ104" s="893">
        <v>4</v>
      </c>
      <c r="AR104" s="745" t="s">
        <v>945</v>
      </c>
      <c r="AS104" s="68" t="s">
        <v>946</v>
      </c>
      <c r="AT104" s="3">
        <v>1</v>
      </c>
      <c r="AU104" s="3" t="s">
        <v>979</v>
      </c>
      <c r="AV104" s="3"/>
      <c r="AW104" s="3"/>
      <c r="AX104" s="3"/>
      <c r="AY104" s="145"/>
      <c r="AZ104" s="69" t="s">
        <v>949</v>
      </c>
      <c r="BA104" s="69">
        <v>3</v>
      </c>
      <c r="BB104" s="69" t="s">
        <v>949</v>
      </c>
      <c r="BC104" s="69" t="s">
        <v>1446</v>
      </c>
      <c r="BD104" s="69" t="s">
        <v>1447</v>
      </c>
      <c r="BE104" s="69" t="s">
        <v>949</v>
      </c>
      <c r="BF104" s="69" t="s">
        <v>949</v>
      </c>
      <c r="BG104" s="69" t="s">
        <v>949</v>
      </c>
      <c r="BH104" s="69" t="s">
        <v>949</v>
      </c>
      <c r="BI104" s="69" t="s">
        <v>949</v>
      </c>
      <c r="BJ104" s="69" t="s">
        <v>1166</v>
      </c>
      <c r="BK104" s="69" t="s">
        <v>949</v>
      </c>
      <c r="BL104" s="69" t="s">
        <v>949</v>
      </c>
      <c r="BM104" s="69">
        <v>0</v>
      </c>
      <c r="BN104" s="69">
        <v>0</v>
      </c>
      <c r="BO104" s="69">
        <v>0</v>
      </c>
      <c r="BP104" s="69">
        <v>0</v>
      </c>
      <c r="BQ104" s="69">
        <v>0</v>
      </c>
      <c r="BR104" s="69">
        <v>0</v>
      </c>
      <c r="BS104" s="69">
        <v>0</v>
      </c>
      <c r="BT104" s="69">
        <v>0</v>
      </c>
      <c r="BU104" s="73"/>
      <c r="BV104" s="72"/>
      <c r="BW104" s="72"/>
      <c r="BX104" s="72"/>
      <c r="BY104" s="16"/>
      <c r="BZ104" s="9" t="s">
        <v>1025</v>
      </c>
      <c r="CA104" s="16"/>
      <c r="CB104" s="16"/>
      <c r="CC104" s="16"/>
      <c r="CD104" s="16"/>
    </row>
    <row r="105" spans="1:82" customFormat="1">
      <c r="A105" s="16"/>
      <c r="B105" s="3">
        <v>98</v>
      </c>
      <c r="C105" s="3" t="s">
        <v>787</v>
      </c>
      <c r="D105" s="91"/>
      <c r="E105" s="96"/>
      <c r="F105" s="91" t="s">
        <v>1448</v>
      </c>
      <c r="G105" s="96"/>
      <c r="H105" s="91"/>
      <c r="I105" s="96"/>
      <c r="J105" s="91"/>
      <c r="K105" s="96"/>
      <c r="L105" s="91"/>
      <c r="M105" s="96"/>
      <c r="N105" s="32" t="s">
        <v>1448</v>
      </c>
      <c r="O105" s="211" t="s">
        <v>1449</v>
      </c>
      <c r="P105" s="71" t="s">
        <v>939</v>
      </c>
      <c r="Q105" s="71" t="s">
        <v>1450</v>
      </c>
      <c r="R105" s="848" t="s">
        <v>1059</v>
      </c>
      <c r="S105" s="3" t="s">
        <v>941</v>
      </c>
      <c r="T105" s="3" t="s">
        <v>941</v>
      </c>
      <c r="U105" s="3" t="s">
        <v>941</v>
      </c>
      <c r="V105" s="3"/>
      <c r="W105" s="3"/>
      <c r="X105" s="3" t="s">
        <v>941</v>
      </c>
      <c r="Y105" s="3" t="s">
        <v>941</v>
      </c>
      <c r="Z105" s="3" t="s">
        <v>941</v>
      </c>
      <c r="AA105" s="3" t="s">
        <v>941</v>
      </c>
      <c r="AB105" s="3"/>
      <c r="AC105" s="21"/>
      <c r="AD105" s="21"/>
      <c r="AE105" s="21"/>
      <c r="AF105" s="3" t="s">
        <v>941</v>
      </c>
      <c r="AG105" s="3"/>
      <c r="AH105" s="3"/>
      <c r="AI105" s="21" t="s">
        <v>941</v>
      </c>
      <c r="AJ105" s="21"/>
      <c r="AK105" s="21"/>
      <c r="AL105" s="75"/>
      <c r="AM105" s="74" t="s">
        <v>1451</v>
      </c>
      <c r="AN105" s="70" t="s">
        <v>1452</v>
      </c>
      <c r="AO105" s="67" t="s">
        <v>223</v>
      </c>
      <c r="AP105" s="78" t="s">
        <v>1453</v>
      </c>
      <c r="AQ105" s="893">
        <v>1</v>
      </c>
      <c r="AR105" s="745" t="s">
        <v>945</v>
      </c>
      <c r="AS105" s="68" t="s">
        <v>946</v>
      </c>
      <c r="AT105" s="3">
        <v>1</v>
      </c>
      <c r="AU105" s="3" t="s">
        <v>1008</v>
      </c>
      <c r="AV105" s="3"/>
      <c r="AW105" s="3"/>
      <c r="AX105" s="3"/>
      <c r="AY105" s="145"/>
      <c r="AZ105" s="69">
        <v>612971.59900000005</v>
      </c>
      <c r="BA105" s="69">
        <v>2.5</v>
      </c>
      <c r="BB105" s="69">
        <v>1.04</v>
      </c>
      <c r="BC105" s="69">
        <v>715</v>
      </c>
      <c r="BD105" s="69" t="s">
        <v>1454</v>
      </c>
      <c r="BE105" s="69" t="s">
        <v>1455</v>
      </c>
      <c r="BF105" s="69" t="s">
        <v>1148</v>
      </c>
      <c r="BG105" s="69" t="s">
        <v>1456</v>
      </c>
      <c r="BH105" s="69" t="s">
        <v>1132</v>
      </c>
      <c r="BI105" s="69" t="s">
        <v>1457</v>
      </c>
      <c r="BJ105" s="69" t="s">
        <v>1458</v>
      </c>
      <c r="BK105" s="69" t="s">
        <v>1459</v>
      </c>
      <c r="BL105" s="69" t="s">
        <v>1014</v>
      </c>
      <c r="BM105" s="69">
        <v>0</v>
      </c>
      <c r="BN105" s="69">
        <v>0</v>
      </c>
      <c r="BO105" s="69" t="s">
        <v>1460</v>
      </c>
      <c r="BP105" s="69" t="s">
        <v>1458</v>
      </c>
      <c r="BQ105" s="69" t="s">
        <v>1461</v>
      </c>
      <c r="BR105" s="69" t="s">
        <v>1459</v>
      </c>
      <c r="BS105" s="69" t="s">
        <v>1462</v>
      </c>
      <c r="BT105" s="69" t="s">
        <v>1014</v>
      </c>
      <c r="BU105" s="73" t="s">
        <v>1059</v>
      </c>
      <c r="BV105" s="72">
        <v>1</v>
      </c>
      <c r="BW105" s="72">
        <v>450</v>
      </c>
      <c r="BX105" s="72">
        <v>52</v>
      </c>
      <c r="BY105" s="16"/>
      <c r="BZ105" s="9" t="s">
        <v>1414</v>
      </c>
      <c r="CA105" s="16"/>
      <c r="CB105" s="16"/>
      <c r="CC105" s="16"/>
      <c r="CD105" s="16"/>
    </row>
    <row r="106" spans="1:82" customFormat="1">
      <c r="A106" s="16"/>
      <c r="B106" s="3">
        <v>99</v>
      </c>
      <c r="C106" s="3" t="s">
        <v>787</v>
      </c>
      <c r="D106" s="91"/>
      <c r="E106" s="96"/>
      <c r="F106" s="91" t="s">
        <v>1463</v>
      </c>
      <c r="G106" s="96"/>
      <c r="H106" s="91"/>
      <c r="I106" s="96"/>
      <c r="J106" s="91"/>
      <c r="K106" s="96"/>
      <c r="L106" s="91"/>
      <c r="M106" s="96"/>
      <c r="N106" s="32" t="s">
        <v>1463</v>
      </c>
      <c r="O106" s="211" t="s">
        <v>1464</v>
      </c>
      <c r="P106" s="71" t="s">
        <v>939</v>
      </c>
      <c r="Q106" s="71" t="s">
        <v>1450</v>
      </c>
      <c r="R106" s="848" t="s">
        <v>1059</v>
      </c>
      <c r="S106" s="3"/>
      <c r="T106" s="3"/>
      <c r="U106" s="3"/>
      <c r="V106" s="3" t="s">
        <v>941</v>
      </c>
      <c r="W106" s="3" t="s">
        <v>941</v>
      </c>
      <c r="X106" s="3"/>
      <c r="Y106" s="3"/>
      <c r="Z106" s="3"/>
      <c r="AA106" s="3"/>
      <c r="AB106" s="3" t="s">
        <v>941</v>
      </c>
      <c r="AC106" s="21" t="s">
        <v>941</v>
      </c>
      <c r="AD106" s="21" t="s">
        <v>941</v>
      </c>
      <c r="AE106" s="21" t="s">
        <v>941</v>
      </c>
      <c r="AF106" s="3"/>
      <c r="AG106" s="3" t="s">
        <v>941</v>
      </c>
      <c r="AH106" s="3"/>
      <c r="AI106" s="21"/>
      <c r="AJ106" s="21" t="s">
        <v>941</v>
      </c>
      <c r="AK106" s="21" t="s">
        <v>941</v>
      </c>
      <c r="AL106" s="75"/>
      <c r="AM106" s="74" t="s">
        <v>1451</v>
      </c>
      <c r="AN106" s="70" t="s">
        <v>1465</v>
      </c>
      <c r="AO106" s="67" t="s">
        <v>223</v>
      </c>
      <c r="AP106" s="78" t="s">
        <v>1466</v>
      </c>
      <c r="AQ106" s="893">
        <v>1</v>
      </c>
      <c r="AR106" s="745" t="s">
        <v>945</v>
      </c>
      <c r="AS106" s="68" t="s">
        <v>946</v>
      </c>
      <c r="AT106" s="3">
        <v>1</v>
      </c>
      <c r="AU106" s="3" t="s">
        <v>1008</v>
      </c>
      <c r="AV106" s="3"/>
      <c r="AW106" s="3"/>
      <c r="AX106" s="3"/>
      <c r="AY106" s="145"/>
      <c r="AZ106" s="69">
        <v>612971.59900000005</v>
      </c>
      <c r="BA106" s="69">
        <v>2.5</v>
      </c>
      <c r="BB106" s="69">
        <v>1.04</v>
      </c>
      <c r="BC106" s="69">
        <v>715</v>
      </c>
      <c r="BD106" s="69" t="s">
        <v>1454</v>
      </c>
      <c r="BE106" s="69" t="s">
        <v>1467</v>
      </c>
      <c r="BF106" s="69" t="s">
        <v>1148</v>
      </c>
      <c r="BG106" s="69" t="s">
        <v>1456</v>
      </c>
      <c r="BH106" s="69" t="s">
        <v>1132</v>
      </c>
      <c r="BI106" s="69" t="s">
        <v>1457</v>
      </c>
      <c r="BJ106" s="69" t="s">
        <v>1458</v>
      </c>
      <c r="BK106" s="69" t="s">
        <v>1459</v>
      </c>
      <c r="BL106" s="69" t="s">
        <v>1014</v>
      </c>
      <c r="BM106" s="69">
        <v>0</v>
      </c>
      <c r="BN106" s="69">
        <v>0</v>
      </c>
      <c r="BO106" s="69" t="s">
        <v>1460</v>
      </c>
      <c r="BP106" s="69" t="s">
        <v>1458</v>
      </c>
      <c r="BQ106" s="69" t="s">
        <v>1461</v>
      </c>
      <c r="BR106" s="69" t="s">
        <v>1459</v>
      </c>
      <c r="BS106" s="69" t="s">
        <v>1462</v>
      </c>
      <c r="BT106" s="69" t="s">
        <v>1014</v>
      </c>
      <c r="BU106" s="73" t="s">
        <v>1059</v>
      </c>
      <c r="BV106" s="72">
        <v>0</v>
      </c>
      <c r="BW106" s="72">
        <v>450</v>
      </c>
      <c r="BX106" s="72">
        <v>52</v>
      </c>
      <c r="BY106" s="16"/>
      <c r="BZ106" s="9" t="s">
        <v>1414</v>
      </c>
      <c r="CA106" s="16"/>
      <c r="CB106" s="16"/>
      <c r="CC106" s="16"/>
      <c r="CD106" s="16"/>
    </row>
    <row r="107" spans="1:82" customFormat="1">
      <c r="A107" s="16"/>
      <c r="B107" s="3">
        <v>100</v>
      </c>
      <c r="C107" s="3" t="s">
        <v>787</v>
      </c>
      <c r="D107" s="91"/>
      <c r="E107" s="96"/>
      <c r="F107" s="91" t="s">
        <v>1468</v>
      </c>
      <c r="G107" s="96"/>
      <c r="H107" s="91"/>
      <c r="I107" s="96"/>
      <c r="J107" s="91"/>
      <c r="K107" s="96"/>
      <c r="L107" s="91"/>
      <c r="M107" s="96"/>
      <c r="N107" s="32" t="s">
        <v>1468</v>
      </c>
      <c r="O107" s="211" t="s">
        <v>1469</v>
      </c>
      <c r="P107" s="71" t="s">
        <v>939</v>
      </c>
      <c r="Q107" s="71" t="s">
        <v>1450</v>
      </c>
      <c r="R107" s="848" t="s">
        <v>1059</v>
      </c>
      <c r="S107" s="3" t="s">
        <v>941</v>
      </c>
      <c r="T107" s="3" t="s">
        <v>941</v>
      </c>
      <c r="U107" s="3" t="s">
        <v>941</v>
      </c>
      <c r="V107" s="3"/>
      <c r="W107" s="3"/>
      <c r="X107" s="3" t="s">
        <v>941</v>
      </c>
      <c r="Y107" s="3" t="s">
        <v>941</v>
      </c>
      <c r="Z107" s="3" t="s">
        <v>941</v>
      </c>
      <c r="AA107" s="3" t="s">
        <v>941</v>
      </c>
      <c r="AB107" s="3"/>
      <c r="AC107" s="21"/>
      <c r="AD107" s="21"/>
      <c r="AE107" s="21"/>
      <c r="AF107" s="3" t="s">
        <v>941</v>
      </c>
      <c r="AG107" s="3"/>
      <c r="AH107" s="3"/>
      <c r="AI107" s="21" t="s">
        <v>941</v>
      </c>
      <c r="AJ107" s="21"/>
      <c r="AK107" s="21"/>
      <c r="AL107" s="75"/>
      <c r="AM107" s="74"/>
      <c r="AN107" s="70" t="s">
        <v>1470</v>
      </c>
      <c r="AO107" s="67" t="s">
        <v>223</v>
      </c>
      <c r="AP107" s="78" t="s">
        <v>1471</v>
      </c>
      <c r="AQ107" s="893">
        <v>1</v>
      </c>
      <c r="AR107" s="745" t="s">
        <v>945</v>
      </c>
      <c r="AS107" s="68" t="s">
        <v>946</v>
      </c>
      <c r="AT107" s="3">
        <v>1</v>
      </c>
      <c r="AU107" s="3" t="s">
        <v>1008</v>
      </c>
      <c r="AV107" s="3"/>
      <c r="AW107" s="3"/>
      <c r="AX107" s="3"/>
      <c r="AY107" s="145"/>
      <c r="AZ107" s="69">
        <v>99435.86</v>
      </c>
      <c r="BA107" s="69">
        <v>2.5</v>
      </c>
      <c r="BB107" s="69">
        <v>1.04</v>
      </c>
      <c r="BC107" s="69">
        <v>102</v>
      </c>
      <c r="BD107" s="69" t="s">
        <v>1472</v>
      </c>
      <c r="BE107" s="69" t="s">
        <v>1473</v>
      </c>
      <c r="BF107" s="69" t="s">
        <v>1148</v>
      </c>
      <c r="BG107" s="69" t="s">
        <v>1474</v>
      </c>
      <c r="BH107" s="69" t="s">
        <v>1132</v>
      </c>
      <c r="BI107" s="69" t="s">
        <v>1475</v>
      </c>
      <c r="BJ107" s="69" t="s">
        <v>1458</v>
      </c>
      <c r="BK107" s="69" t="s">
        <v>1014</v>
      </c>
      <c r="BL107" s="69" t="s">
        <v>949</v>
      </c>
      <c r="BM107" s="69">
        <v>0</v>
      </c>
      <c r="BN107" s="69">
        <v>0</v>
      </c>
      <c r="BO107" s="69" t="s">
        <v>1476</v>
      </c>
      <c r="BP107" s="69" t="s">
        <v>1458</v>
      </c>
      <c r="BQ107" s="69" t="s">
        <v>1477</v>
      </c>
      <c r="BR107" s="69" t="s">
        <v>1014</v>
      </c>
      <c r="BS107" s="69">
        <v>0</v>
      </c>
      <c r="BT107" s="69">
        <v>0</v>
      </c>
      <c r="BU107" s="73" t="s">
        <v>1059</v>
      </c>
      <c r="BV107" s="72">
        <v>2</v>
      </c>
      <c r="BW107" s="72">
        <v>350</v>
      </c>
      <c r="BX107" s="72">
        <v>42</v>
      </c>
      <c r="BY107" s="16"/>
      <c r="BZ107" s="9" t="s">
        <v>1414</v>
      </c>
      <c r="CA107" s="16"/>
      <c r="CB107" s="16"/>
      <c r="CC107" s="16"/>
      <c r="CD107" s="16"/>
    </row>
    <row r="108" spans="1:82" customFormat="1">
      <c r="A108" s="16"/>
      <c r="B108" s="3">
        <v>101</v>
      </c>
      <c r="C108" s="3" t="s">
        <v>787</v>
      </c>
      <c r="D108" s="91"/>
      <c r="E108" s="96"/>
      <c r="F108" s="91" t="s">
        <v>1478</v>
      </c>
      <c r="G108" s="96"/>
      <c r="H108" s="91"/>
      <c r="I108" s="96"/>
      <c r="J108" s="91"/>
      <c r="K108" s="96"/>
      <c r="L108" s="91"/>
      <c r="M108" s="96"/>
      <c r="N108" s="32" t="s">
        <v>1478</v>
      </c>
      <c r="O108" s="211" t="s">
        <v>1479</v>
      </c>
      <c r="P108" s="71" t="s">
        <v>939</v>
      </c>
      <c r="Q108" s="71" t="s">
        <v>1450</v>
      </c>
      <c r="R108" s="848" t="s">
        <v>1059</v>
      </c>
      <c r="S108" s="3"/>
      <c r="T108" s="3"/>
      <c r="U108" s="3"/>
      <c r="V108" s="3" t="s">
        <v>941</v>
      </c>
      <c r="W108" s="3" t="s">
        <v>941</v>
      </c>
      <c r="X108" s="3"/>
      <c r="Y108" s="3"/>
      <c r="Z108" s="3"/>
      <c r="AA108" s="3"/>
      <c r="AB108" s="3" t="s">
        <v>941</v>
      </c>
      <c r="AC108" s="21" t="s">
        <v>941</v>
      </c>
      <c r="AD108" s="21" t="s">
        <v>941</v>
      </c>
      <c r="AE108" s="21" t="s">
        <v>941</v>
      </c>
      <c r="AF108" s="3"/>
      <c r="AG108" s="3" t="s">
        <v>941</v>
      </c>
      <c r="AH108" s="3"/>
      <c r="AI108" s="21"/>
      <c r="AJ108" s="21" t="s">
        <v>941</v>
      </c>
      <c r="AK108" s="21" t="s">
        <v>941</v>
      </c>
      <c r="AL108" s="75"/>
      <c r="AM108" s="74"/>
      <c r="AN108" s="70" t="s">
        <v>1480</v>
      </c>
      <c r="AO108" s="67" t="s">
        <v>223</v>
      </c>
      <c r="AP108" s="78" t="s">
        <v>1481</v>
      </c>
      <c r="AQ108" s="893">
        <v>1</v>
      </c>
      <c r="AR108" s="745" t="s">
        <v>945</v>
      </c>
      <c r="AS108" s="68" t="s">
        <v>946</v>
      </c>
      <c r="AT108" s="3">
        <v>1</v>
      </c>
      <c r="AU108" s="3" t="s">
        <v>1008</v>
      </c>
      <c r="AV108" s="3"/>
      <c r="AW108" s="3"/>
      <c r="AX108" s="3"/>
      <c r="AY108" s="145"/>
      <c r="AZ108" s="69">
        <v>99435.86</v>
      </c>
      <c r="BA108" s="69">
        <v>2.5</v>
      </c>
      <c r="BB108" s="69">
        <v>1.04</v>
      </c>
      <c r="BC108" s="69">
        <v>102</v>
      </c>
      <c r="BD108" s="69" t="s">
        <v>1472</v>
      </c>
      <c r="BE108" s="69" t="s">
        <v>1482</v>
      </c>
      <c r="BF108" s="69" t="s">
        <v>1148</v>
      </c>
      <c r="BG108" s="69" t="s">
        <v>1474</v>
      </c>
      <c r="BH108" s="69" t="s">
        <v>1132</v>
      </c>
      <c r="BI108" s="69" t="s">
        <v>1475</v>
      </c>
      <c r="BJ108" s="69" t="s">
        <v>1458</v>
      </c>
      <c r="BK108" s="69" t="s">
        <v>1014</v>
      </c>
      <c r="BL108" s="69" t="s">
        <v>949</v>
      </c>
      <c r="BM108" s="69">
        <v>0</v>
      </c>
      <c r="BN108" s="69">
        <v>0</v>
      </c>
      <c r="BO108" s="69" t="s">
        <v>1476</v>
      </c>
      <c r="BP108" s="69" t="s">
        <v>1458</v>
      </c>
      <c r="BQ108" s="69" t="s">
        <v>1477</v>
      </c>
      <c r="BR108" s="69" t="s">
        <v>1014</v>
      </c>
      <c r="BS108" s="69">
        <v>0</v>
      </c>
      <c r="BT108" s="69">
        <v>0</v>
      </c>
      <c r="BU108" s="73" t="s">
        <v>1059</v>
      </c>
      <c r="BV108" s="72">
        <v>2</v>
      </c>
      <c r="BW108" s="72">
        <v>350</v>
      </c>
      <c r="BX108" s="72">
        <v>42</v>
      </c>
      <c r="BY108" s="16"/>
      <c r="BZ108" s="9" t="s">
        <v>1414</v>
      </c>
      <c r="CA108" s="16"/>
      <c r="CB108" s="16"/>
      <c r="CC108" s="16"/>
      <c r="CD108" s="16"/>
    </row>
    <row r="109" spans="1:82" customFormat="1">
      <c r="A109" s="16"/>
      <c r="B109" s="3">
        <v>102</v>
      </c>
      <c r="C109" s="3" t="s">
        <v>787</v>
      </c>
      <c r="D109" s="91"/>
      <c r="E109" s="96"/>
      <c r="F109" s="91" t="s">
        <v>1483</v>
      </c>
      <c r="G109" s="96"/>
      <c r="H109" s="91"/>
      <c r="I109" s="96"/>
      <c r="J109" s="91"/>
      <c r="K109" s="96"/>
      <c r="L109" s="91"/>
      <c r="M109" s="96"/>
      <c r="N109" s="32" t="s">
        <v>1483</v>
      </c>
      <c r="O109" s="211" t="s">
        <v>1484</v>
      </c>
      <c r="P109" s="71" t="s">
        <v>1431</v>
      </c>
      <c r="Q109" s="71"/>
      <c r="R109" s="848" t="s">
        <v>979</v>
      </c>
      <c r="S109" s="3" t="s">
        <v>941</v>
      </c>
      <c r="T109" s="3" t="s">
        <v>941</v>
      </c>
      <c r="U109" s="3" t="s">
        <v>941</v>
      </c>
      <c r="V109" s="3" t="s">
        <v>941</v>
      </c>
      <c r="W109" s="3" t="s">
        <v>941</v>
      </c>
      <c r="X109" s="3" t="s">
        <v>941</v>
      </c>
      <c r="Y109" s="3" t="s">
        <v>941</v>
      </c>
      <c r="Z109" s="3" t="s">
        <v>941</v>
      </c>
      <c r="AA109" s="3" t="s">
        <v>941</v>
      </c>
      <c r="AB109" s="3" t="s">
        <v>941</v>
      </c>
      <c r="AC109" s="21" t="s">
        <v>941</v>
      </c>
      <c r="AD109" s="21" t="s">
        <v>941</v>
      </c>
      <c r="AE109" s="21" t="s">
        <v>941</v>
      </c>
      <c r="AF109" s="3" t="s">
        <v>941</v>
      </c>
      <c r="AG109" s="3" t="s">
        <v>941</v>
      </c>
      <c r="AH109" s="3"/>
      <c r="AI109" s="21" t="s">
        <v>941</v>
      </c>
      <c r="AJ109" s="21" t="s">
        <v>941</v>
      </c>
      <c r="AK109" s="21" t="s">
        <v>941</v>
      </c>
      <c r="AL109" s="75"/>
      <c r="AM109" s="74"/>
      <c r="AN109" s="70"/>
      <c r="AO109" s="67" t="s">
        <v>223</v>
      </c>
      <c r="AP109" s="78" t="s">
        <v>1485</v>
      </c>
      <c r="AQ109" s="893">
        <v>1</v>
      </c>
      <c r="AR109" s="745" t="s">
        <v>945</v>
      </c>
      <c r="AS109" s="68" t="s">
        <v>946</v>
      </c>
      <c r="AT109" s="3">
        <v>1</v>
      </c>
      <c r="AU109" s="3" t="s">
        <v>1008</v>
      </c>
      <c r="AV109" s="3"/>
      <c r="AW109" s="3"/>
      <c r="AX109" s="3"/>
      <c r="AY109" s="145"/>
      <c r="AZ109" s="69">
        <v>54168.836000000003</v>
      </c>
      <c r="BA109" s="69">
        <v>2</v>
      </c>
      <c r="BB109" s="69">
        <v>1.2</v>
      </c>
      <c r="BC109" s="69">
        <v>55</v>
      </c>
      <c r="BD109" s="69" t="s">
        <v>1486</v>
      </c>
      <c r="BE109" s="69" t="s">
        <v>1487</v>
      </c>
      <c r="BF109" s="69" t="s">
        <v>1172</v>
      </c>
      <c r="BG109" s="69" t="s">
        <v>1488</v>
      </c>
      <c r="BH109" s="69" t="s">
        <v>1132</v>
      </c>
      <c r="BI109" s="69" t="s">
        <v>1174</v>
      </c>
      <c r="BJ109" s="69" t="s">
        <v>1458</v>
      </c>
      <c r="BK109" s="69" t="s">
        <v>1014</v>
      </c>
      <c r="BL109" s="69" t="s">
        <v>949</v>
      </c>
      <c r="BM109" s="69">
        <v>0</v>
      </c>
      <c r="BN109" s="69">
        <v>0</v>
      </c>
      <c r="BO109" s="69" t="s">
        <v>1483</v>
      </c>
      <c r="BP109" s="69" t="s">
        <v>1459</v>
      </c>
      <c r="BQ109" s="69" t="s">
        <v>1489</v>
      </c>
      <c r="BR109" s="69" t="s">
        <v>1014</v>
      </c>
      <c r="BS109" s="69">
        <v>0</v>
      </c>
      <c r="BT109" s="69">
        <v>0</v>
      </c>
      <c r="BU109" s="73" t="s">
        <v>1059</v>
      </c>
      <c r="BV109" s="72">
        <v>2</v>
      </c>
      <c r="BW109" s="72">
        <v>300</v>
      </c>
      <c r="BX109" s="72">
        <v>32</v>
      </c>
      <c r="BY109" s="16"/>
      <c r="BZ109" s="9" t="s">
        <v>1414</v>
      </c>
      <c r="CA109" s="16"/>
      <c r="CB109" s="16"/>
      <c r="CC109" s="16"/>
      <c r="CD109" s="16"/>
    </row>
    <row r="110" spans="1:82" customFormat="1">
      <c r="A110" s="16"/>
      <c r="B110" s="3">
        <v>103</v>
      </c>
      <c r="C110" s="3" t="s">
        <v>787</v>
      </c>
      <c r="D110" s="91"/>
      <c r="E110" s="96"/>
      <c r="F110" s="91" t="s">
        <v>1490</v>
      </c>
      <c r="G110" s="96"/>
      <c r="H110" s="91"/>
      <c r="I110" s="96"/>
      <c r="J110" s="91"/>
      <c r="K110" s="96"/>
      <c r="L110" s="91"/>
      <c r="M110" s="96"/>
      <c r="N110" s="32" t="s">
        <v>1490</v>
      </c>
      <c r="O110" s="211" t="s">
        <v>1491</v>
      </c>
      <c r="P110" s="71" t="s">
        <v>1431</v>
      </c>
      <c r="Q110" s="71"/>
      <c r="R110" s="848" t="s">
        <v>948</v>
      </c>
      <c r="S110" s="3" t="s">
        <v>941</v>
      </c>
      <c r="T110" s="3" t="s">
        <v>941</v>
      </c>
      <c r="U110" s="3" t="s">
        <v>941</v>
      </c>
      <c r="V110" s="3" t="s">
        <v>941</v>
      </c>
      <c r="W110" s="3" t="s">
        <v>941</v>
      </c>
      <c r="X110" s="3" t="s">
        <v>941</v>
      </c>
      <c r="Y110" s="3" t="s">
        <v>941</v>
      </c>
      <c r="Z110" s="3" t="s">
        <v>941</v>
      </c>
      <c r="AA110" s="3" t="s">
        <v>941</v>
      </c>
      <c r="AB110" s="3" t="s">
        <v>941</v>
      </c>
      <c r="AC110" s="21" t="s">
        <v>941</v>
      </c>
      <c r="AD110" s="21" t="s">
        <v>941</v>
      </c>
      <c r="AE110" s="21" t="s">
        <v>941</v>
      </c>
      <c r="AF110" s="3" t="s">
        <v>941</v>
      </c>
      <c r="AG110" s="3" t="s">
        <v>941</v>
      </c>
      <c r="AH110" s="3"/>
      <c r="AI110" s="21" t="s">
        <v>941</v>
      </c>
      <c r="AJ110" s="21" t="s">
        <v>941</v>
      </c>
      <c r="AK110" s="21" t="s">
        <v>941</v>
      </c>
      <c r="AL110" s="75"/>
      <c r="AM110" s="74"/>
      <c r="AN110" s="70" t="s">
        <v>1492</v>
      </c>
      <c r="AO110" s="67" t="s">
        <v>223</v>
      </c>
      <c r="AP110" s="78" t="s">
        <v>1493</v>
      </c>
      <c r="AQ110" s="893">
        <v>1</v>
      </c>
      <c r="AR110" s="745" t="s">
        <v>945</v>
      </c>
      <c r="AS110" s="68" t="s">
        <v>946</v>
      </c>
      <c r="AT110" s="3">
        <v>1</v>
      </c>
      <c r="AU110" s="3" t="s">
        <v>1008</v>
      </c>
      <c r="AV110" s="3" t="s">
        <v>948</v>
      </c>
      <c r="AW110" s="3"/>
      <c r="AX110" s="3"/>
      <c r="AY110" s="145"/>
      <c r="AZ110" s="69">
        <v>3439.5210000000002</v>
      </c>
      <c r="BA110" s="69">
        <v>2</v>
      </c>
      <c r="BB110" s="69">
        <v>1.04</v>
      </c>
      <c r="BC110" s="69">
        <v>4</v>
      </c>
      <c r="BD110" s="69" t="s">
        <v>1494</v>
      </c>
      <c r="BE110" s="69" t="s">
        <v>1495</v>
      </c>
      <c r="BF110" s="69" t="s">
        <v>1148</v>
      </c>
      <c r="BG110" s="69" t="s">
        <v>1149</v>
      </c>
      <c r="BH110" s="69" t="s">
        <v>1132</v>
      </c>
      <c r="BI110" s="69" t="s">
        <v>1150</v>
      </c>
      <c r="BJ110" s="69" t="s">
        <v>1458</v>
      </c>
      <c r="BK110" s="69" t="s">
        <v>1014</v>
      </c>
      <c r="BL110" s="69" t="s">
        <v>949</v>
      </c>
      <c r="BM110" s="69">
        <v>0</v>
      </c>
      <c r="BN110" s="69">
        <v>0</v>
      </c>
      <c r="BO110" s="69" t="s">
        <v>1490</v>
      </c>
      <c r="BP110" s="69" t="s">
        <v>1459</v>
      </c>
      <c r="BQ110" s="69" t="s">
        <v>1496</v>
      </c>
      <c r="BR110" s="69" t="s">
        <v>1014</v>
      </c>
      <c r="BS110" s="69">
        <v>0</v>
      </c>
      <c r="BT110" s="69">
        <v>0</v>
      </c>
      <c r="BU110" s="73" t="s">
        <v>1059</v>
      </c>
      <c r="BV110" s="72">
        <v>4</v>
      </c>
      <c r="BW110" s="72">
        <v>120</v>
      </c>
      <c r="BX110" s="72">
        <v>26</v>
      </c>
      <c r="BY110" s="16"/>
      <c r="BZ110" s="9" t="s">
        <v>1414</v>
      </c>
      <c r="CA110" s="16"/>
      <c r="CB110" s="16"/>
      <c r="CC110" s="16"/>
      <c r="CD110" s="16"/>
    </row>
    <row r="111" spans="1:82" customFormat="1">
      <c r="A111" s="16"/>
      <c r="B111" s="3">
        <v>104</v>
      </c>
      <c r="C111" s="3" t="s">
        <v>787</v>
      </c>
      <c r="D111" s="91"/>
      <c r="E111" s="96"/>
      <c r="F111" s="91" t="s">
        <v>1497</v>
      </c>
      <c r="G111" s="96"/>
      <c r="H111" s="91"/>
      <c r="I111" s="96"/>
      <c r="J111" s="91"/>
      <c r="K111" s="96"/>
      <c r="L111" s="91"/>
      <c r="M111" s="96"/>
      <c r="N111" s="32" t="s">
        <v>1497</v>
      </c>
      <c r="O111" s="211" t="s">
        <v>1498</v>
      </c>
      <c r="P111" s="71" t="s">
        <v>1431</v>
      </c>
      <c r="Q111" s="71"/>
      <c r="R111" s="848" t="s">
        <v>1126</v>
      </c>
      <c r="S111" s="3" t="s">
        <v>941</v>
      </c>
      <c r="T111" s="3" t="s">
        <v>941</v>
      </c>
      <c r="U111" s="3" t="s">
        <v>941</v>
      </c>
      <c r="V111" s="3" t="s">
        <v>941</v>
      </c>
      <c r="W111" s="3" t="s">
        <v>941</v>
      </c>
      <c r="X111" s="3" t="s">
        <v>941</v>
      </c>
      <c r="Y111" s="3" t="s">
        <v>941</v>
      </c>
      <c r="Z111" s="3" t="s">
        <v>941</v>
      </c>
      <c r="AA111" s="3" t="s">
        <v>941</v>
      </c>
      <c r="AB111" s="3" t="s">
        <v>941</v>
      </c>
      <c r="AC111" s="21" t="s">
        <v>941</v>
      </c>
      <c r="AD111" s="21" t="s">
        <v>941</v>
      </c>
      <c r="AE111" s="21" t="s">
        <v>941</v>
      </c>
      <c r="AF111" s="3" t="s">
        <v>941</v>
      </c>
      <c r="AG111" s="3" t="s">
        <v>941</v>
      </c>
      <c r="AH111" s="3"/>
      <c r="AI111" s="21" t="s">
        <v>941</v>
      </c>
      <c r="AJ111" s="21" t="s">
        <v>941</v>
      </c>
      <c r="AK111" s="21" t="s">
        <v>941</v>
      </c>
      <c r="AL111" s="75"/>
      <c r="AM111" s="74"/>
      <c r="AN111" s="70" t="s">
        <v>1499</v>
      </c>
      <c r="AO111" s="67" t="s">
        <v>223</v>
      </c>
      <c r="AP111" s="78" t="s">
        <v>1500</v>
      </c>
      <c r="AQ111" s="893">
        <v>1</v>
      </c>
      <c r="AR111" s="745" t="s">
        <v>945</v>
      </c>
      <c r="AS111" s="68" t="s">
        <v>946</v>
      </c>
      <c r="AT111" s="3">
        <v>1</v>
      </c>
      <c r="AU111" s="3" t="s">
        <v>1008</v>
      </c>
      <c r="AV111" s="3" t="s">
        <v>948</v>
      </c>
      <c r="AW111" s="3"/>
      <c r="AX111" s="3"/>
      <c r="AY111" s="145"/>
      <c r="AZ111" s="69">
        <v>4665.2709999999997</v>
      </c>
      <c r="BA111" s="69">
        <v>2</v>
      </c>
      <c r="BB111" s="69">
        <v>1.04</v>
      </c>
      <c r="BC111" s="69">
        <v>5</v>
      </c>
      <c r="BD111" s="69" t="s">
        <v>1501</v>
      </c>
      <c r="BE111" s="69" t="s">
        <v>1495</v>
      </c>
      <c r="BF111" s="69" t="s">
        <v>1148</v>
      </c>
      <c r="BG111" s="69" t="s">
        <v>1149</v>
      </c>
      <c r="BH111" s="69" t="s">
        <v>1132</v>
      </c>
      <c r="BI111" s="69" t="s">
        <v>1150</v>
      </c>
      <c r="BJ111" s="69" t="s">
        <v>1458</v>
      </c>
      <c r="BK111" s="69" t="s">
        <v>1014</v>
      </c>
      <c r="BL111" s="69" t="s">
        <v>949</v>
      </c>
      <c r="BM111" s="69">
        <v>0</v>
      </c>
      <c r="BN111" s="69">
        <v>0</v>
      </c>
      <c r="BO111" s="69" t="s">
        <v>1497</v>
      </c>
      <c r="BP111" s="69" t="s">
        <v>1459</v>
      </c>
      <c r="BQ111" s="69" t="s">
        <v>1502</v>
      </c>
      <c r="BR111" s="69" t="s">
        <v>1014</v>
      </c>
      <c r="BS111" s="69">
        <v>0</v>
      </c>
      <c r="BT111" s="69">
        <v>0</v>
      </c>
      <c r="BU111" s="73" t="s">
        <v>1059</v>
      </c>
      <c r="BV111" s="72">
        <v>4</v>
      </c>
      <c r="BW111" s="72">
        <v>120</v>
      </c>
      <c r="BX111" s="72">
        <v>26</v>
      </c>
      <c r="BY111" s="16"/>
      <c r="BZ111" s="9" t="s">
        <v>1414</v>
      </c>
      <c r="CA111" s="16"/>
      <c r="CB111" s="16"/>
      <c r="CC111" s="16"/>
      <c r="CD111" s="16"/>
    </row>
    <row r="112" spans="1:82" customFormat="1">
      <c r="A112" s="16"/>
      <c r="B112" s="3">
        <v>105</v>
      </c>
      <c r="C112" s="3" t="s">
        <v>787</v>
      </c>
      <c r="D112" s="91"/>
      <c r="E112" s="96"/>
      <c r="F112" s="91" t="s">
        <v>1503</v>
      </c>
      <c r="G112" s="96"/>
      <c r="H112" s="91"/>
      <c r="I112" s="96"/>
      <c r="J112" s="91"/>
      <c r="K112" s="96"/>
      <c r="L112" s="91"/>
      <c r="M112" s="96"/>
      <c r="N112" s="32" t="s">
        <v>1503</v>
      </c>
      <c r="O112" s="211" t="s">
        <v>1503</v>
      </c>
      <c r="P112" s="71" t="s">
        <v>1037</v>
      </c>
      <c r="Q112" s="71"/>
      <c r="R112" s="848" t="s">
        <v>989</v>
      </c>
      <c r="S112" s="3" t="s">
        <v>941</v>
      </c>
      <c r="T112" s="3" t="s">
        <v>941</v>
      </c>
      <c r="U112" s="3" t="s">
        <v>941</v>
      </c>
      <c r="V112" s="3" t="s">
        <v>941</v>
      </c>
      <c r="W112" s="3" t="s">
        <v>941</v>
      </c>
      <c r="X112" s="3" t="s">
        <v>941</v>
      </c>
      <c r="Y112" s="3" t="s">
        <v>941</v>
      </c>
      <c r="Z112" s="3" t="s">
        <v>941</v>
      </c>
      <c r="AA112" s="3" t="s">
        <v>941</v>
      </c>
      <c r="AB112" s="3" t="s">
        <v>941</v>
      </c>
      <c r="AC112" s="21" t="s">
        <v>941</v>
      </c>
      <c r="AD112" s="21" t="s">
        <v>941</v>
      </c>
      <c r="AE112" s="21" t="s">
        <v>941</v>
      </c>
      <c r="AF112" s="3" t="s">
        <v>941</v>
      </c>
      <c r="AG112" s="3" t="s">
        <v>941</v>
      </c>
      <c r="AH112" s="3"/>
      <c r="AI112" s="21" t="s">
        <v>941</v>
      </c>
      <c r="AJ112" s="21" t="s">
        <v>941</v>
      </c>
      <c r="AK112" s="21" t="s">
        <v>941</v>
      </c>
      <c r="AL112" s="75"/>
      <c r="AM112" s="74"/>
      <c r="AN112" s="70" t="s">
        <v>1504</v>
      </c>
      <c r="AO112" s="67" t="s">
        <v>223</v>
      </c>
      <c r="AP112" s="78" t="s">
        <v>1505</v>
      </c>
      <c r="AQ112" s="893">
        <v>4</v>
      </c>
      <c r="AR112" s="745" t="s">
        <v>945</v>
      </c>
      <c r="AS112" s="68" t="s">
        <v>946</v>
      </c>
      <c r="AT112" s="3">
        <v>1</v>
      </c>
      <c r="AU112" s="3" t="s">
        <v>993</v>
      </c>
      <c r="AV112" s="3"/>
      <c r="AW112" s="3"/>
      <c r="AX112" s="3"/>
      <c r="AY112" s="145"/>
      <c r="AZ112" s="69" t="s">
        <v>949</v>
      </c>
      <c r="BA112" s="69" t="s">
        <v>949</v>
      </c>
      <c r="BB112" s="69" t="s">
        <v>949</v>
      </c>
      <c r="BC112" s="69" t="s">
        <v>949</v>
      </c>
      <c r="BD112" s="69" t="s">
        <v>1506</v>
      </c>
      <c r="BE112" s="69" t="s">
        <v>949</v>
      </c>
      <c r="BF112" s="69" t="s">
        <v>1507</v>
      </c>
      <c r="BG112" s="69" t="s">
        <v>949</v>
      </c>
      <c r="BH112" s="69" t="s">
        <v>949</v>
      </c>
      <c r="BI112" s="69" t="s">
        <v>949</v>
      </c>
      <c r="BJ112" s="69" t="s">
        <v>1166</v>
      </c>
      <c r="BK112" s="69" t="s">
        <v>949</v>
      </c>
      <c r="BL112" s="69" t="s">
        <v>949</v>
      </c>
      <c r="BM112" s="69">
        <v>0</v>
      </c>
      <c r="BN112" s="69">
        <v>0</v>
      </c>
      <c r="BO112" s="69">
        <v>0</v>
      </c>
      <c r="BP112" s="69">
        <v>0</v>
      </c>
      <c r="BQ112" s="69">
        <v>0</v>
      </c>
      <c r="BR112" s="69">
        <v>0</v>
      </c>
      <c r="BS112" s="69">
        <v>0</v>
      </c>
      <c r="BT112" s="69">
        <v>0</v>
      </c>
      <c r="BU112" s="73"/>
      <c r="BV112" s="72"/>
      <c r="BW112" s="72"/>
      <c r="BX112" s="72"/>
      <c r="BY112" s="16"/>
      <c r="BZ112" s="9" t="s">
        <v>1414</v>
      </c>
      <c r="CA112" s="16"/>
      <c r="CB112" s="16"/>
      <c r="CC112" s="16"/>
      <c r="CD112" s="16"/>
    </row>
    <row r="113" spans="1:82" customFormat="1">
      <c r="A113" s="16"/>
      <c r="B113" s="3">
        <v>106</v>
      </c>
      <c r="C113" s="3" t="s">
        <v>787</v>
      </c>
      <c r="D113" s="91"/>
      <c r="E113" s="96"/>
      <c r="F113" s="91" t="s">
        <v>1508</v>
      </c>
      <c r="G113" s="96"/>
      <c r="H113" s="91"/>
      <c r="I113" s="96"/>
      <c r="J113" s="91"/>
      <c r="K113" s="96"/>
      <c r="L113" s="91"/>
      <c r="M113" s="96"/>
      <c r="N113" s="32" t="s">
        <v>1508</v>
      </c>
      <c r="O113" s="211" t="s">
        <v>1509</v>
      </c>
      <c r="P113" s="71" t="s">
        <v>1431</v>
      </c>
      <c r="Q113" s="71"/>
      <c r="R113" s="848" t="s">
        <v>989</v>
      </c>
      <c r="S113" s="3" t="s">
        <v>941</v>
      </c>
      <c r="T113" s="3" t="s">
        <v>941</v>
      </c>
      <c r="U113" s="3" t="s">
        <v>941</v>
      </c>
      <c r="V113" s="3" t="s">
        <v>941</v>
      </c>
      <c r="W113" s="3" t="s">
        <v>941</v>
      </c>
      <c r="X113" s="3" t="s">
        <v>941</v>
      </c>
      <c r="Y113" s="3" t="s">
        <v>941</v>
      </c>
      <c r="Z113" s="3" t="s">
        <v>941</v>
      </c>
      <c r="AA113" s="3" t="s">
        <v>941</v>
      </c>
      <c r="AB113" s="3" t="s">
        <v>941</v>
      </c>
      <c r="AC113" s="21" t="s">
        <v>941</v>
      </c>
      <c r="AD113" s="21" t="s">
        <v>941</v>
      </c>
      <c r="AE113" s="21" t="s">
        <v>941</v>
      </c>
      <c r="AF113" s="3" t="s">
        <v>941</v>
      </c>
      <c r="AG113" s="3" t="s">
        <v>941</v>
      </c>
      <c r="AH113" s="3"/>
      <c r="AI113" s="21" t="s">
        <v>941</v>
      </c>
      <c r="AJ113" s="21" t="s">
        <v>941</v>
      </c>
      <c r="AK113" s="21" t="s">
        <v>941</v>
      </c>
      <c r="AL113" s="75"/>
      <c r="AM113" s="74" t="s">
        <v>1510</v>
      </c>
      <c r="AN113" s="70" t="s">
        <v>1511</v>
      </c>
      <c r="AO113" s="67" t="s">
        <v>223</v>
      </c>
      <c r="AP113" s="78" t="s">
        <v>1512</v>
      </c>
      <c r="AQ113" s="893">
        <v>1</v>
      </c>
      <c r="AR113" s="745" t="s">
        <v>945</v>
      </c>
      <c r="AS113" s="68" t="s">
        <v>946</v>
      </c>
      <c r="AT113" s="3">
        <v>1</v>
      </c>
      <c r="AU113" s="3" t="s">
        <v>993</v>
      </c>
      <c r="AV113" s="3"/>
      <c r="AW113" s="3"/>
      <c r="AX113" s="3"/>
      <c r="AY113" s="145"/>
      <c r="AZ113" s="69" t="s">
        <v>949</v>
      </c>
      <c r="BA113" s="69" t="s">
        <v>949</v>
      </c>
      <c r="BB113" s="69" t="s">
        <v>949</v>
      </c>
      <c r="BC113" s="69" t="s">
        <v>949</v>
      </c>
      <c r="BD113" s="69" t="s">
        <v>949</v>
      </c>
      <c r="BE113" s="69" t="s">
        <v>949</v>
      </c>
      <c r="BF113" s="69" t="s">
        <v>1513</v>
      </c>
      <c r="BG113" s="69" t="s">
        <v>949</v>
      </c>
      <c r="BH113" s="69" t="s">
        <v>949</v>
      </c>
      <c r="BI113" s="69" t="s">
        <v>949</v>
      </c>
      <c r="BJ113" s="69" t="s">
        <v>1166</v>
      </c>
      <c r="BK113" s="69" t="s">
        <v>1424</v>
      </c>
      <c r="BL113" s="69" t="s">
        <v>949</v>
      </c>
      <c r="BM113" s="69">
        <v>0</v>
      </c>
      <c r="BN113" s="69">
        <v>0</v>
      </c>
      <c r="BO113" s="69">
        <v>0</v>
      </c>
      <c r="BP113" s="69">
        <v>0</v>
      </c>
      <c r="BQ113" s="69">
        <v>0</v>
      </c>
      <c r="BR113" s="69">
        <v>0</v>
      </c>
      <c r="BS113" s="69">
        <v>0</v>
      </c>
      <c r="BT113" s="69">
        <v>0</v>
      </c>
      <c r="BU113" s="73"/>
      <c r="BV113" s="72"/>
      <c r="BW113" s="72"/>
      <c r="BX113" s="72"/>
      <c r="BY113" s="16"/>
      <c r="BZ113" s="9" t="s">
        <v>1414</v>
      </c>
      <c r="CA113" s="16"/>
      <c r="CB113" s="16"/>
      <c r="CC113" s="16"/>
      <c r="CD113" s="16"/>
    </row>
    <row r="114" spans="1:82" customFormat="1">
      <c r="A114" s="16"/>
      <c r="B114" s="3">
        <v>107</v>
      </c>
      <c r="C114" s="3" t="s">
        <v>787</v>
      </c>
      <c r="D114" s="91"/>
      <c r="E114" s="96"/>
      <c r="F114" s="91" t="s">
        <v>1514</v>
      </c>
      <c r="G114" s="96"/>
      <c r="H114" s="91"/>
      <c r="I114" s="96"/>
      <c r="J114" s="91"/>
      <c r="K114" s="96"/>
      <c r="L114" s="91"/>
      <c r="M114" s="96"/>
      <c r="N114" s="32" t="s">
        <v>1514</v>
      </c>
      <c r="O114" s="211" t="s">
        <v>1515</v>
      </c>
      <c r="P114" s="71" t="s">
        <v>939</v>
      </c>
      <c r="Q114" s="71" t="s">
        <v>1450</v>
      </c>
      <c r="R114" s="848" t="s">
        <v>1059</v>
      </c>
      <c r="S114" s="3" t="s">
        <v>941</v>
      </c>
      <c r="T114" s="3" t="s">
        <v>941</v>
      </c>
      <c r="U114" s="3" t="s">
        <v>941</v>
      </c>
      <c r="V114" s="3"/>
      <c r="W114" s="3"/>
      <c r="X114" s="3" t="s">
        <v>941</v>
      </c>
      <c r="Y114" s="3" t="s">
        <v>941</v>
      </c>
      <c r="Z114" s="3" t="s">
        <v>941</v>
      </c>
      <c r="AA114" s="3" t="s">
        <v>941</v>
      </c>
      <c r="AB114" s="3"/>
      <c r="AC114" s="21"/>
      <c r="AD114" s="21"/>
      <c r="AE114" s="21"/>
      <c r="AF114" s="3" t="s">
        <v>941</v>
      </c>
      <c r="AG114" s="3"/>
      <c r="AH114" s="3"/>
      <c r="AI114" s="21" t="s">
        <v>941</v>
      </c>
      <c r="AJ114" s="21"/>
      <c r="AK114" s="21"/>
      <c r="AL114" s="75"/>
      <c r="AM114" s="74"/>
      <c r="AN114" s="70" t="s">
        <v>1516</v>
      </c>
      <c r="AO114" s="67" t="s">
        <v>223</v>
      </c>
      <c r="AP114" s="78" t="s">
        <v>1517</v>
      </c>
      <c r="AQ114" s="893">
        <v>1</v>
      </c>
      <c r="AR114" s="745" t="s">
        <v>945</v>
      </c>
      <c r="AS114" s="68" t="s">
        <v>946</v>
      </c>
      <c r="AT114" s="3">
        <v>1</v>
      </c>
      <c r="AU114" s="3" t="s">
        <v>1008</v>
      </c>
      <c r="AV114" s="3"/>
      <c r="AW114" s="3"/>
      <c r="AX114" s="3"/>
      <c r="AY114" s="145"/>
      <c r="AZ114" s="69">
        <v>52580.33</v>
      </c>
      <c r="BA114" s="69">
        <v>1</v>
      </c>
      <c r="BB114" s="69">
        <v>1.1499999999999999</v>
      </c>
      <c r="BC114" s="69">
        <v>54</v>
      </c>
      <c r="BD114" s="69" t="s">
        <v>1518</v>
      </c>
      <c r="BE114" s="69" t="s">
        <v>1519</v>
      </c>
      <c r="BF114" s="69" t="s">
        <v>1130</v>
      </c>
      <c r="BG114" s="69" t="s">
        <v>1131</v>
      </c>
      <c r="BH114" s="69" t="s">
        <v>1132</v>
      </c>
      <c r="BI114" s="69" t="s">
        <v>1133</v>
      </c>
      <c r="BJ114" s="69" t="s">
        <v>1458</v>
      </c>
      <c r="BK114" s="69" t="s">
        <v>1014</v>
      </c>
      <c r="BL114" s="69" t="s">
        <v>949</v>
      </c>
      <c r="BM114" s="69">
        <v>0</v>
      </c>
      <c r="BN114" s="69">
        <v>0</v>
      </c>
      <c r="BO114" s="69" t="s">
        <v>1520</v>
      </c>
      <c r="BP114" s="69" t="s">
        <v>1458</v>
      </c>
      <c r="BQ114" s="69" t="s">
        <v>1521</v>
      </c>
      <c r="BR114" s="69" t="s">
        <v>1014</v>
      </c>
      <c r="BS114" s="69">
        <v>0</v>
      </c>
      <c r="BT114" s="69">
        <v>0</v>
      </c>
      <c r="BU114" s="73" t="s">
        <v>1059</v>
      </c>
      <c r="BV114" s="72">
        <v>2</v>
      </c>
      <c r="BW114" s="72">
        <v>400</v>
      </c>
      <c r="BX114" s="72">
        <v>38</v>
      </c>
      <c r="BY114" s="16"/>
      <c r="BZ114" s="9" t="s">
        <v>1414</v>
      </c>
      <c r="CA114" s="16"/>
      <c r="CB114" s="16"/>
      <c r="CC114" s="16"/>
      <c r="CD114" s="16"/>
    </row>
    <row r="115" spans="1:82" customFormat="1">
      <c r="A115" s="16"/>
      <c r="B115" s="3">
        <v>108</v>
      </c>
      <c r="C115" s="3" t="s">
        <v>787</v>
      </c>
      <c r="D115" s="91"/>
      <c r="E115" s="96"/>
      <c r="F115" s="91" t="s">
        <v>1522</v>
      </c>
      <c r="G115" s="96"/>
      <c r="H115" s="91"/>
      <c r="I115" s="96"/>
      <c r="J115" s="91"/>
      <c r="K115" s="96"/>
      <c r="L115" s="91"/>
      <c r="M115" s="96"/>
      <c r="N115" s="32" t="s">
        <v>1522</v>
      </c>
      <c r="O115" s="211" t="s">
        <v>1523</v>
      </c>
      <c r="P115" s="71" t="s">
        <v>939</v>
      </c>
      <c r="Q115" s="71" t="s">
        <v>1450</v>
      </c>
      <c r="R115" s="848" t="s">
        <v>1059</v>
      </c>
      <c r="S115" s="3"/>
      <c r="T115" s="3"/>
      <c r="U115" s="3"/>
      <c r="V115" s="3" t="s">
        <v>941</v>
      </c>
      <c r="W115" s="3" t="s">
        <v>941</v>
      </c>
      <c r="X115" s="3"/>
      <c r="Y115" s="3"/>
      <c r="Z115" s="3"/>
      <c r="AA115" s="3"/>
      <c r="AB115" s="3" t="s">
        <v>941</v>
      </c>
      <c r="AC115" s="21" t="s">
        <v>941</v>
      </c>
      <c r="AD115" s="21" t="s">
        <v>941</v>
      </c>
      <c r="AE115" s="21" t="s">
        <v>941</v>
      </c>
      <c r="AF115" s="3"/>
      <c r="AG115" s="3" t="s">
        <v>941</v>
      </c>
      <c r="AH115" s="3"/>
      <c r="AI115" s="21"/>
      <c r="AJ115" s="21" t="s">
        <v>941</v>
      </c>
      <c r="AK115" s="21" t="s">
        <v>941</v>
      </c>
      <c r="AL115" s="75"/>
      <c r="AM115" s="74"/>
      <c r="AN115" s="70" t="s">
        <v>1524</v>
      </c>
      <c r="AO115" s="67" t="s">
        <v>223</v>
      </c>
      <c r="AP115" s="78" t="s">
        <v>1525</v>
      </c>
      <c r="AQ115" s="893">
        <v>1</v>
      </c>
      <c r="AR115" s="745" t="s">
        <v>945</v>
      </c>
      <c r="AS115" s="68" t="s">
        <v>946</v>
      </c>
      <c r="AT115" s="3">
        <v>1</v>
      </c>
      <c r="AU115" s="3" t="s">
        <v>1008</v>
      </c>
      <c r="AV115" s="3"/>
      <c r="AW115" s="3"/>
      <c r="AX115" s="3"/>
      <c r="AY115" s="145"/>
      <c r="AZ115" s="69">
        <v>52580.33</v>
      </c>
      <c r="BA115" s="69">
        <v>1</v>
      </c>
      <c r="BB115" s="69">
        <v>1.1499999999999999</v>
      </c>
      <c r="BC115" s="69">
        <v>54</v>
      </c>
      <c r="BD115" s="69" t="s">
        <v>1518</v>
      </c>
      <c r="BE115" s="69" t="s">
        <v>1526</v>
      </c>
      <c r="BF115" s="69" t="s">
        <v>1130</v>
      </c>
      <c r="BG115" s="69" t="s">
        <v>1131</v>
      </c>
      <c r="BH115" s="69" t="s">
        <v>1132</v>
      </c>
      <c r="BI115" s="69" t="s">
        <v>1133</v>
      </c>
      <c r="BJ115" s="69" t="s">
        <v>1458</v>
      </c>
      <c r="BK115" s="69" t="s">
        <v>1014</v>
      </c>
      <c r="BL115" s="69" t="s">
        <v>949</v>
      </c>
      <c r="BM115" s="69">
        <v>0</v>
      </c>
      <c r="BN115" s="69">
        <v>0</v>
      </c>
      <c r="BO115" s="69" t="s">
        <v>1520</v>
      </c>
      <c r="BP115" s="69" t="s">
        <v>1458</v>
      </c>
      <c r="BQ115" s="69" t="s">
        <v>1521</v>
      </c>
      <c r="BR115" s="69" t="s">
        <v>1014</v>
      </c>
      <c r="BS115" s="69">
        <v>0</v>
      </c>
      <c r="BT115" s="69">
        <v>0</v>
      </c>
      <c r="BU115" s="73" t="s">
        <v>1059</v>
      </c>
      <c r="BV115" s="72">
        <v>2</v>
      </c>
      <c r="BW115" s="72">
        <v>400</v>
      </c>
      <c r="BX115" s="72">
        <v>38</v>
      </c>
      <c r="BY115" s="16"/>
      <c r="BZ115" s="9" t="s">
        <v>1414</v>
      </c>
      <c r="CA115" s="16"/>
      <c r="CB115" s="16"/>
      <c r="CC115" s="16"/>
      <c r="CD115" s="16"/>
    </row>
    <row r="116" spans="1:82" customFormat="1">
      <c r="A116" s="16"/>
      <c r="B116" s="3">
        <v>109</v>
      </c>
      <c r="C116" s="3" t="s">
        <v>787</v>
      </c>
      <c r="D116" s="91"/>
      <c r="E116" s="96"/>
      <c r="F116" s="91" t="s">
        <v>1527</v>
      </c>
      <c r="G116" s="96"/>
      <c r="H116" s="91"/>
      <c r="I116" s="96"/>
      <c r="J116" s="91"/>
      <c r="K116" s="96"/>
      <c r="L116" s="91"/>
      <c r="M116" s="96"/>
      <c r="N116" s="32" t="s">
        <v>1527</v>
      </c>
      <c r="O116" s="211" t="s">
        <v>1528</v>
      </c>
      <c r="P116" s="71" t="s">
        <v>939</v>
      </c>
      <c r="Q116" s="71" t="s">
        <v>1450</v>
      </c>
      <c r="R116" s="848" t="s">
        <v>1059</v>
      </c>
      <c r="S116" s="3" t="s">
        <v>941</v>
      </c>
      <c r="T116" s="3" t="s">
        <v>941</v>
      </c>
      <c r="U116" s="3" t="s">
        <v>941</v>
      </c>
      <c r="V116" s="3"/>
      <c r="W116" s="3"/>
      <c r="X116" s="3" t="s">
        <v>941</v>
      </c>
      <c r="Y116" s="3" t="s">
        <v>941</v>
      </c>
      <c r="Z116" s="3" t="s">
        <v>941</v>
      </c>
      <c r="AA116" s="3" t="s">
        <v>941</v>
      </c>
      <c r="AB116" s="3"/>
      <c r="AC116" s="21"/>
      <c r="AD116" s="21"/>
      <c r="AE116" s="21"/>
      <c r="AF116" s="3" t="s">
        <v>941</v>
      </c>
      <c r="AG116" s="3"/>
      <c r="AH116" s="3"/>
      <c r="AI116" s="21" t="s">
        <v>941</v>
      </c>
      <c r="AJ116" s="21"/>
      <c r="AK116" s="21"/>
      <c r="AL116" s="75"/>
      <c r="AM116" s="74"/>
      <c r="AN116" s="70" t="s">
        <v>1529</v>
      </c>
      <c r="AO116" s="67" t="s">
        <v>223</v>
      </c>
      <c r="AP116" s="78" t="s">
        <v>1530</v>
      </c>
      <c r="AQ116" s="893">
        <v>1</v>
      </c>
      <c r="AR116" s="745" t="s">
        <v>945</v>
      </c>
      <c r="AS116" s="68" t="s">
        <v>946</v>
      </c>
      <c r="AT116" s="3">
        <v>1</v>
      </c>
      <c r="AU116" s="3" t="s">
        <v>1008</v>
      </c>
      <c r="AV116" s="3"/>
      <c r="AW116" s="3"/>
      <c r="AX116" s="3"/>
      <c r="AY116" s="145"/>
      <c r="AZ116" s="69">
        <v>159996.06</v>
      </c>
      <c r="BA116" s="69">
        <v>2.5</v>
      </c>
      <c r="BB116" s="69">
        <v>1.04</v>
      </c>
      <c r="BC116" s="69">
        <v>164</v>
      </c>
      <c r="BD116" s="69" t="s">
        <v>1531</v>
      </c>
      <c r="BE116" s="69" t="s">
        <v>1473</v>
      </c>
      <c r="BF116" s="69" t="s">
        <v>1148</v>
      </c>
      <c r="BG116" s="69" t="s">
        <v>1474</v>
      </c>
      <c r="BH116" s="69" t="s">
        <v>1132</v>
      </c>
      <c r="BI116" s="69" t="s">
        <v>1475</v>
      </c>
      <c r="BJ116" s="69" t="s">
        <v>1458</v>
      </c>
      <c r="BK116" s="69" t="s">
        <v>1014</v>
      </c>
      <c r="BL116" s="69" t="s">
        <v>949</v>
      </c>
      <c r="BM116" s="69">
        <v>0</v>
      </c>
      <c r="BN116" s="69">
        <v>0</v>
      </c>
      <c r="BO116" s="69" t="s">
        <v>1532</v>
      </c>
      <c r="BP116" s="69" t="s">
        <v>1458</v>
      </c>
      <c r="BQ116" s="69" t="s">
        <v>1533</v>
      </c>
      <c r="BR116" s="69" t="s">
        <v>1014</v>
      </c>
      <c r="BS116" s="69">
        <v>0</v>
      </c>
      <c r="BT116" s="69">
        <v>0</v>
      </c>
      <c r="BU116" s="73" t="s">
        <v>1059</v>
      </c>
      <c r="BV116" s="72">
        <v>1</v>
      </c>
      <c r="BW116" s="72">
        <v>450</v>
      </c>
      <c r="BX116" s="72">
        <v>52</v>
      </c>
      <c r="BY116" s="16"/>
      <c r="BZ116" s="9" t="s">
        <v>1414</v>
      </c>
      <c r="CA116" s="16"/>
      <c r="CB116" s="16"/>
      <c r="CC116" s="16"/>
      <c r="CD116" s="16"/>
    </row>
    <row r="117" spans="1:82" customFormat="1">
      <c r="A117" s="16"/>
      <c r="B117" s="3">
        <v>110</v>
      </c>
      <c r="C117" s="3" t="s">
        <v>787</v>
      </c>
      <c r="D117" s="91"/>
      <c r="E117" s="96"/>
      <c r="F117" s="91" t="s">
        <v>1534</v>
      </c>
      <c r="G117" s="96"/>
      <c r="H117" s="91"/>
      <c r="I117" s="96"/>
      <c r="J117" s="91"/>
      <c r="K117" s="96"/>
      <c r="L117" s="91"/>
      <c r="M117" s="96"/>
      <c r="N117" s="32" t="s">
        <v>1534</v>
      </c>
      <c r="O117" s="211" t="s">
        <v>1535</v>
      </c>
      <c r="P117" s="71" t="s">
        <v>939</v>
      </c>
      <c r="Q117" s="71" t="s">
        <v>1450</v>
      </c>
      <c r="R117" s="848" t="s">
        <v>1059</v>
      </c>
      <c r="S117" s="3"/>
      <c r="T117" s="3"/>
      <c r="U117" s="3"/>
      <c r="V117" s="3" t="s">
        <v>941</v>
      </c>
      <c r="W117" s="3" t="s">
        <v>941</v>
      </c>
      <c r="X117" s="3"/>
      <c r="Y117" s="3"/>
      <c r="Z117" s="3"/>
      <c r="AA117" s="3"/>
      <c r="AB117" s="3" t="s">
        <v>941</v>
      </c>
      <c r="AC117" s="21" t="s">
        <v>941</v>
      </c>
      <c r="AD117" s="21" t="s">
        <v>941</v>
      </c>
      <c r="AE117" s="21" t="s">
        <v>941</v>
      </c>
      <c r="AF117" s="3"/>
      <c r="AG117" s="3" t="s">
        <v>941</v>
      </c>
      <c r="AH117" s="3"/>
      <c r="AI117" s="21"/>
      <c r="AJ117" s="21" t="s">
        <v>941</v>
      </c>
      <c r="AK117" s="21" t="s">
        <v>941</v>
      </c>
      <c r="AL117" s="75"/>
      <c r="AM117" s="74"/>
      <c r="AN117" s="70" t="s">
        <v>1536</v>
      </c>
      <c r="AO117" s="67" t="s">
        <v>223</v>
      </c>
      <c r="AP117" s="78" t="s">
        <v>1537</v>
      </c>
      <c r="AQ117" s="893">
        <v>1</v>
      </c>
      <c r="AR117" s="745" t="s">
        <v>945</v>
      </c>
      <c r="AS117" s="68" t="s">
        <v>946</v>
      </c>
      <c r="AT117" s="3">
        <v>1</v>
      </c>
      <c r="AU117" s="3" t="s">
        <v>1008</v>
      </c>
      <c r="AV117" s="3"/>
      <c r="AW117" s="3"/>
      <c r="AX117" s="3"/>
      <c r="AY117" s="145"/>
      <c r="AZ117" s="69">
        <v>159996.06</v>
      </c>
      <c r="BA117" s="69">
        <v>2.5</v>
      </c>
      <c r="BB117" s="69">
        <v>1.04</v>
      </c>
      <c r="BC117" s="69">
        <v>164</v>
      </c>
      <c r="BD117" s="69" t="s">
        <v>1531</v>
      </c>
      <c r="BE117" s="69" t="s">
        <v>1538</v>
      </c>
      <c r="BF117" s="69" t="s">
        <v>1148</v>
      </c>
      <c r="BG117" s="69" t="s">
        <v>1474</v>
      </c>
      <c r="BH117" s="69" t="s">
        <v>1132</v>
      </c>
      <c r="BI117" s="69" t="s">
        <v>1475</v>
      </c>
      <c r="BJ117" s="69" t="s">
        <v>1458</v>
      </c>
      <c r="BK117" s="69" t="s">
        <v>1014</v>
      </c>
      <c r="BL117" s="69" t="s">
        <v>949</v>
      </c>
      <c r="BM117" s="69">
        <v>0</v>
      </c>
      <c r="BN117" s="69">
        <v>0</v>
      </c>
      <c r="BO117" s="69" t="s">
        <v>1532</v>
      </c>
      <c r="BP117" s="69" t="s">
        <v>1458</v>
      </c>
      <c r="BQ117" s="69" t="s">
        <v>1533</v>
      </c>
      <c r="BR117" s="69" t="s">
        <v>1014</v>
      </c>
      <c r="BS117" s="69">
        <v>0</v>
      </c>
      <c r="BT117" s="69">
        <v>0</v>
      </c>
      <c r="BU117" s="73" t="s">
        <v>1059</v>
      </c>
      <c r="BV117" s="72">
        <v>1</v>
      </c>
      <c r="BW117" s="72">
        <v>350</v>
      </c>
      <c r="BX117" s="72">
        <v>35</v>
      </c>
      <c r="BY117" s="16"/>
      <c r="BZ117" s="9" t="s">
        <v>1414</v>
      </c>
      <c r="CA117" s="16"/>
      <c r="CB117" s="16"/>
      <c r="CC117" s="16"/>
      <c r="CD117" s="16"/>
    </row>
    <row r="118" spans="1:82" customFormat="1">
      <c r="A118" s="16"/>
      <c r="B118" s="3">
        <v>111</v>
      </c>
      <c r="C118" s="3" t="s">
        <v>787</v>
      </c>
      <c r="D118" s="91"/>
      <c r="E118" s="96" t="s">
        <v>1539</v>
      </c>
      <c r="F118" s="91"/>
      <c r="G118" s="96"/>
      <c r="H118" s="91"/>
      <c r="I118" s="96"/>
      <c r="J118" s="91"/>
      <c r="K118" s="96"/>
      <c r="L118" s="91"/>
      <c r="M118" s="96"/>
      <c r="N118" s="32" t="s">
        <v>1539</v>
      </c>
      <c r="O118" s="211" t="s">
        <v>1540</v>
      </c>
      <c r="P118" s="71" t="s">
        <v>939</v>
      </c>
      <c r="Q118" s="71"/>
      <c r="R118" s="848" t="s">
        <v>940</v>
      </c>
      <c r="S118" s="3" t="s">
        <v>941</v>
      </c>
      <c r="T118" s="3" t="s">
        <v>941</v>
      </c>
      <c r="U118" s="3" t="s">
        <v>941</v>
      </c>
      <c r="V118" s="3" t="s">
        <v>941</v>
      </c>
      <c r="W118" s="3" t="s">
        <v>941</v>
      </c>
      <c r="X118" s="3" t="s">
        <v>941</v>
      </c>
      <c r="Y118" s="3" t="s">
        <v>941</v>
      </c>
      <c r="Z118" s="3" t="s">
        <v>941</v>
      </c>
      <c r="AA118" s="3" t="s">
        <v>941</v>
      </c>
      <c r="AB118" s="3" t="s">
        <v>941</v>
      </c>
      <c r="AC118" s="21" t="s">
        <v>941</v>
      </c>
      <c r="AD118" s="21" t="s">
        <v>941</v>
      </c>
      <c r="AE118" s="21" t="s">
        <v>941</v>
      </c>
      <c r="AF118" s="3" t="s">
        <v>941</v>
      </c>
      <c r="AG118" s="3" t="s">
        <v>941</v>
      </c>
      <c r="AH118" s="3"/>
      <c r="AI118" s="21" t="s">
        <v>941</v>
      </c>
      <c r="AJ118" s="21" t="s">
        <v>941</v>
      </c>
      <c r="AK118" s="21" t="s">
        <v>941</v>
      </c>
      <c r="AL118" s="75"/>
      <c r="AM118" s="74"/>
      <c r="AN118" s="70" t="s">
        <v>1541</v>
      </c>
      <c r="AO118" s="67" t="s">
        <v>223</v>
      </c>
      <c r="AP118" s="78" t="s">
        <v>1542</v>
      </c>
      <c r="AQ118" s="893">
        <v>1</v>
      </c>
      <c r="AR118" s="745" t="s">
        <v>945</v>
      </c>
      <c r="AS118" s="68" t="s">
        <v>1008</v>
      </c>
      <c r="AT118" s="3">
        <v>0</v>
      </c>
      <c r="AU118" s="3" t="s">
        <v>947</v>
      </c>
      <c r="AV118" s="3"/>
      <c r="AW118" s="3"/>
      <c r="AX118" s="3"/>
      <c r="AY118" s="145"/>
      <c r="AZ118" s="69" t="s">
        <v>949</v>
      </c>
      <c r="BA118" s="69" t="s">
        <v>949</v>
      </c>
      <c r="BB118" s="69" t="s">
        <v>949</v>
      </c>
      <c r="BC118" s="69" t="s">
        <v>949</v>
      </c>
      <c r="BD118" s="69" t="s">
        <v>949</v>
      </c>
      <c r="BE118" s="69" t="s">
        <v>949</v>
      </c>
      <c r="BF118" s="69" t="s">
        <v>949</v>
      </c>
      <c r="BG118" s="69" t="s">
        <v>949</v>
      </c>
      <c r="BH118" s="69" t="s">
        <v>949</v>
      </c>
      <c r="BI118" s="69" t="s">
        <v>949</v>
      </c>
      <c r="BJ118" s="69" t="s">
        <v>949</v>
      </c>
      <c r="BK118" s="69" t="s">
        <v>949</v>
      </c>
      <c r="BL118" s="69" t="s">
        <v>949</v>
      </c>
      <c r="BM118" s="69" t="s">
        <v>949</v>
      </c>
      <c r="BN118" s="69" t="s">
        <v>949</v>
      </c>
      <c r="BO118" s="69" t="s">
        <v>949</v>
      </c>
      <c r="BP118" s="69" t="s">
        <v>949</v>
      </c>
      <c r="BQ118" s="69" t="s">
        <v>949</v>
      </c>
      <c r="BR118" s="69" t="s">
        <v>949</v>
      </c>
      <c r="BS118" s="69" t="s">
        <v>949</v>
      </c>
      <c r="BT118" s="69" t="s">
        <v>949</v>
      </c>
      <c r="BU118" s="73"/>
      <c r="BV118" s="72"/>
      <c r="BW118" s="72"/>
      <c r="BX118" s="72"/>
      <c r="BY118" s="16"/>
      <c r="BZ118" s="9"/>
      <c r="CA118" s="16"/>
      <c r="CB118" s="16"/>
      <c r="CC118" s="16"/>
      <c r="CD118" s="16"/>
    </row>
    <row r="119" spans="1:82" customFormat="1">
      <c r="A119" s="16"/>
      <c r="B119" s="3">
        <v>112</v>
      </c>
      <c r="C119" s="3" t="s">
        <v>787</v>
      </c>
      <c r="D119" s="91"/>
      <c r="E119" s="96"/>
      <c r="F119" s="91" t="s">
        <v>1543</v>
      </c>
      <c r="G119" s="96"/>
      <c r="H119" s="91"/>
      <c r="I119" s="96"/>
      <c r="J119" s="91"/>
      <c r="K119" s="96"/>
      <c r="L119" s="91"/>
      <c r="M119" s="96"/>
      <c r="N119" s="32" t="s">
        <v>1543</v>
      </c>
      <c r="O119" s="211" t="s">
        <v>1543</v>
      </c>
      <c r="P119" s="71" t="s">
        <v>1037</v>
      </c>
      <c r="Q119" s="71"/>
      <c r="R119" s="848" t="s">
        <v>1059</v>
      </c>
      <c r="S119" s="3" t="s">
        <v>941</v>
      </c>
      <c r="T119" s="3" t="s">
        <v>941</v>
      </c>
      <c r="U119" s="3" t="s">
        <v>941</v>
      </c>
      <c r="V119" s="3" t="s">
        <v>941</v>
      </c>
      <c r="W119" s="3" t="s">
        <v>941</v>
      </c>
      <c r="X119" s="3" t="s">
        <v>941</v>
      </c>
      <c r="Y119" s="3" t="s">
        <v>941</v>
      </c>
      <c r="Z119" s="3" t="s">
        <v>941</v>
      </c>
      <c r="AA119" s="3" t="s">
        <v>941</v>
      </c>
      <c r="AB119" s="3" t="s">
        <v>941</v>
      </c>
      <c r="AC119" s="21" t="s">
        <v>941</v>
      </c>
      <c r="AD119" s="21" t="s">
        <v>941</v>
      </c>
      <c r="AE119" s="21" t="s">
        <v>941</v>
      </c>
      <c r="AF119" s="3" t="s">
        <v>941</v>
      </c>
      <c r="AG119" s="3" t="s">
        <v>941</v>
      </c>
      <c r="AH119" s="3"/>
      <c r="AI119" s="21" t="s">
        <v>941</v>
      </c>
      <c r="AJ119" s="21" t="s">
        <v>941</v>
      </c>
      <c r="AK119" s="21" t="s">
        <v>941</v>
      </c>
      <c r="AL119" s="75"/>
      <c r="AM119" s="74"/>
      <c r="AN119" s="70" t="s">
        <v>1544</v>
      </c>
      <c r="AO119" s="67" t="s">
        <v>223</v>
      </c>
      <c r="AP119" s="78" t="s">
        <v>1545</v>
      </c>
      <c r="AQ119" s="893">
        <v>1</v>
      </c>
      <c r="AR119" s="745" t="s">
        <v>945</v>
      </c>
      <c r="AS119" s="68" t="s">
        <v>946</v>
      </c>
      <c r="AT119" s="3">
        <v>1</v>
      </c>
      <c r="AU119" s="3" t="s">
        <v>1048</v>
      </c>
      <c r="AV119" s="3"/>
      <c r="AW119" s="3"/>
      <c r="AX119" s="3"/>
      <c r="AY119" s="145"/>
      <c r="AZ119" s="69">
        <v>921.66</v>
      </c>
      <c r="BA119" s="69" t="s">
        <v>1546</v>
      </c>
      <c r="BB119" s="69" t="s">
        <v>949</v>
      </c>
      <c r="BC119" s="69" t="s">
        <v>949</v>
      </c>
      <c r="BD119" s="69" t="s">
        <v>1547</v>
      </c>
      <c r="BE119" s="69" t="s">
        <v>995</v>
      </c>
      <c r="BF119" s="69" t="s">
        <v>1548</v>
      </c>
      <c r="BG119" s="69" t="s">
        <v>949</v>
      </c>
      <c r="BH119" s="69" t="s">
        <v>949</v>
      </c>
      <c r="BI119" s="69" t="s">
        <v>949</v>
      </c>
      <c r="BJ119" s="69" t="s">
        <v>1068</v>
      </c>
      <c r="BK119" s="69" t="s">
        <v>949</v>
      </c>
      <c r="BL119" s="69" t="s">
        <v>949</v>
      </c>
      <c r="BM119" s="69">
        <v>0</v>
      </c>
      <c r="BN119" s="69">
        <v>0</v>
      </c>
      <c r="BO119" s="69">
        <v>0</v>
      </c>
      <c r="BP119" s="69">
        <v>0</v>
      </c>
      <c r="BQ119" s="69">
        <v>0</v>
      </c>
      <c r="BR119" s="69">
        <v>0</v>
      </c>
      <c r="BS119" s="69">
        <v>0</v>
      </c>
      <c r="BT119" s="69">
        <v>0</v>
      </c>
      <c r="BU119" s="73"/>
      <c r="BV119" s="72"/>
      <c r="BW119" s="72"/>
      <c r="BX119" s="72"/>
      <c r="BY119" s="16"/>
      <c r="BZ119" s="9" t="s">
        <v>1025</v>
      </c>
      <c r="CA119" s="16"/>
      <c r="CB119" s="16"/>
      <c r="CC119" s="16"/>
      <c r="CD119" s="16"/>
    </row>
    <row r="120" spans="1:82" customFormat="1">
      <c r="A120" s="16"/>
      <c r="B120" s="3">
        <v>113</v>
      </c>
      <c r="C120" s="3" t="s">
        <v>787</v>
      </c>
      <c r="D120" s="91"/>
      <c r="E120" s="96"/>
      <c r="F120" s="91" t="s">
        <v>1549</v>
      </c>
      <c r="G120" s="96"/>
      <c r="H120" s="91"/>
      <c r="I120" s="96"/>
      <c r="J120" s="91"/>
      <c r="K120" s="96"/>
      <c r="L120" s="91"/>
      <c r="M120" s="96"/>
      <c r="N120" s="32" t="s">
        <v>1549</v>
      </c>
      <c r="O120" s="211" t="s">
        <v>1549</v>
      </c>
      <c r="P120" s="71" t="s">
        <v>1037</v>
      </c>
      <c r="Q120" s="71"/>
      <c r="R120" s="848" t="s">
        <v>1126</v>
      </c>
      <c r="S120" s="3" t="s">
        <v>941</v>
      </c>
      <c r="T120" s="3" t="s">
        <v>941</v>
      </c>
      <c r="U120" s="3" t="s">
        <v>941</v>
      </c>
      <c r="V120" s="3" t="s">
        <v>941</v>
      </c>
      <c r="W120" s="3" t="s">
        <v>941</v>
      </c>
      <c r="X120" s="3" t="s">
        <v>941</v>
      </c>
      <c r="Y120" s="3" t="s">
        <v>941</v>
      </c>
      <c r="Z120" s="3" t="s">
        <v>941</v>
      </c>
      <c r="AA120" s="3" t="s">
        <v>941</v>
      </c>
      <c r="AB120" s="3" t="s">
        <v>941</v>
      </c>
      <c r="AC120" s="21" t="s">
        <v>941</v>
      </c>
      <c r="AD120" s="21" t="s">
        <v>941</v>
      </c>
      <c r="AE120" s="21" t="s">
        <v>941</v>
      </c>
      <c r="AF120" s="3" t="s">
        <v>941</v>
      </c>
      <c r="AG120" s="3" t="s">
        <v>941</v>
      </c>
      <c r="AH120" s="3"/>
      <c r="AI120" s="21" t="s">
        <v>941</v>
      </c>
      <c r="AJ120" s="21" t="s">
        <v>941</v>
      </c>
      <c r="AK120" s="21" t="s">
        <v>941</v>
      </c>
      <c r="AL120" s="75"/>
      <c r="AM120" s="74" t="s">
        <v>1549</v>
      </c>
      <c r="AN120" s="70" t="s">
        <v>1550</v>
      </c>
      <c r="AO120" s="67" t="s">
        <v>223</v>
      </c>
      <c r="AP120" s="78" t="s">
        <v>1551</v>
      </c>
      <c r="AQ120" s="893">
        <v>1</v>
      </c>
      <c r="AR120" s="745" t="s">
        <v>945</v>
      </c>
      <c r="AS120" s="68" t="s">
        <v>946</v>
      </c>
      <c r="AT120" s="3">
        <v>1</v>
      </c>
      <c r="AU120" s="3" t="s">
        <v>979</v>
      </c>
      <c r="AV120" s="3"/>
      <c r="AW120" s="3"/>
      <c r="AX120" s="3"/>
      <c r="AY120" s="145"/>
      <c r="AZ120" s="69" t="s">
        <v>949</v>
      </c>
      <c r="BA120" s="69">
        <v>2</v>
      </c>
      <c r="BB120" s="69" t="s">
        <v>949</v>
      </c>
      <c r="BC120" s="69">
        <v>6.8</v>
      </c>
      <c r="BD120" s="69" t="s">
        <v>949</v>
      </c>
      <c r="BE120" s="69" t="s">
        <v>995</v>
      </c>
      <c r="BF120" s="69" t="s">
        <v>1552</v>
      </c>
      <c r="BG120" s="69" t="s">
        <v>1553</v>
      </c>
      <c r="BH120" s="69" t="s">
        <v>949</v>
      </c>
      <c r="BI120" s="69">
        <v>0</v>
      </c>
      <c r="BJ120" s="69" t="s">
        <v>1554</v>
      </c>
      <c r="BK120" s="69" t="s">
        <v>949</v>
      </c>
      <c r="BL120" s="69" t="s">
        <v>949</v>
      </c>
      <c r="BM120" s="69">
        <v>0</v>
      </c>
      <c r="BN120" s="69">
        <v>0</v>
      </c>
      <c r="BO120" s="69">
        <v>0</v>
      </c>
      <c r="BP120" s="69">
        <v>0</v>
      </c>
      <c r="BQ120" s="69">
        <v>0</v>
      </c>
      <c r="BR120" s="69">
        <v>0</v>
      </c>
      <c r="BS120" s="69">
        <v>0</v>
      </c>
      <c r="BT120" s="69">
        <v>0</v>
      </c>
      <c r="BU120" s="73"/>
      <c r="BV120" s="72"/>
      <c r="BW120" s="72"/>
      <c r="BX120" s="72"/>
      <c r="BY120" s="16"/>
      <c r="BZ120" s="9" t="s">
        <v>1414</v>
      </c>
      <c r="CA120" s="16"/>
      <c r="CB120" s="16"/>
      <c r="CC120" s="16"/>
      <c r="CD120" s="16"/>
    </row>
    <row r="121" spans="1:82" customFormat="1">
      <c r="A121" s="16"/>
      <c r="B121" s="3">
        <v>114</v>
      </c>
      <c r="C121" s="3" t="s">
        <v>787</v>
      </c>
      <c r="D121" s="91"/>
      <c r="E121" s="96"/>
      <c r="F121" s="91" t="s">
        <v>1555</v>
      </c>
      <c r="G121" s="96"/>
      <c r="H121" s="91"/>
      <c r="I121" s="96"/>
      <c r="J121" s="91"/>
      <c r="K121" s="96"/>
      <c r="L121" s="91"/>
      <c r="M121" s="96"/>
      <c r="N121" s="32" t="s">
        <v>1555</v>
      </c>
      <c r="O121" s="211" t="s">
        <v>1555</v>
      </c>
      <c r="P121" s="71" t="s">
        <v>1037</v>
      </c>
      <c r="Q121" s="71"/>
      <c r="R121" s="848" t="s">
        <v>1556</v>
      </c>
      <c r="S121" s="3" t="s">
        <v>941</v>
      </c>
      <c r="T121" s="3" t="s">
        <v>941</v>
      </c>
      <c r="U121" s="3" t="s">
        <v>941</v>
      </c>
      <c r="V121" s="3" t="s">
        <v>941</v>
      </c>
      <c r="W121" s="3" t="s">
        <v>941</v>
      </c>
      <c r="X121" s="3" t="s">
        <v>941</v>
      </c>
      <c r="Y121" s="3" t="s">
        <v>941</v>
      </c>
      <c r="Z121" s="3" t="s">
        <v>941</v>
      </c>
      <c r="AA121" s="3" t="s">
        <v>941</v>
      </c>
      <c r="AB121" s="3" t="s">
        <v>941</v>
      </c>
      <c r="AC121" s="21" t="s">
        <v>941</v>
      </c>
      <c r="AD121" s="21" t="s">
        <v>941</v>
      </c>
      <c r="AE121" s="21" t="s">
        <v>941</v>
      </c>
      <c r="AF121" s="3" t="s">
        <v>941</v>
      </c>
      <c r="AG121" s="3" t="s">
        <v>941</v>
      </c>
      <c r="AH121" s="3"/>
      <c r="AI121" s="21" t="s">
        <v>941</v>
      </c>
      <c r="AJ121" s="21" t="s">
        <v>941</v>
      </c>
      <c r="AK121" s="21" t="s">
        <v>941</v>
      </c>
      <c r="AL121" s="75"/>
      <c r="AM121" s="74" t="s">
        <v>1555</v>
      </c>
      <c r="AN121" s="70" t="s">
        <v>1557</v>
      </c>
      <c r="AO121" s="67" t="s">
        <v>223</v>
      </c>
      <c r="AP121" s="78" t="s">
        <v>1558</v>
      </c>
      <c r="AQ121" s="893">
        <v>1</v>
      </c>
      <c r="AR121" s="745" t="s">
        <v>945</v>
      </c>
      <c r="AS121" s="68" t="s">
        <v>946</v>
      </c>
      <c r="AT121" s="3">
        <v>1</v>
      </c>
      <c r="AU121" s="3" t="s">
        <v>1008</v>
      </c>
      <c r="AV121" s="3" t="s">
        <v>948</v>
      </c>
      <c r="AW121" s="3"/>
      <c r="AX121" s="3"/>
      <c r="AY121" s="145"/>
      <c r="AZ121" s="69">
        <v>2733.4839999999999</v>
      </c>
      <c r="BA121" s="69">
        <v>2.5</v>
      </c>
      <c r="BB121" s="69">
        <v>1.41</v>
      </c>
      <c r="BC121" s="69">
        <v>3.8542124000000002</v>
      </c>
      <c r="BD121" s="69" t="s">
        <v>949</v>
      </c>
      <c r="BE121" s="69" t="s">
        <v>995</v>
      </c>
      <c r="BF121" s="69" t="s">
        <v>1293</v>
      </c>
      <c r="BG121" s="69" t="s">
        <v>1294</v>
      </c>
      <c r="BH121" s="69" t="s">
        <v>1295</v>
      </c>
      <c r="BI121" s="69" t="s">
        <v>1559</v>
      </c>
      <c r="BJ121" s="69" t="s">
        <v>1142</v>
      </c>
      <c r="BK121" s="69" t="s">
        <v>949</v>
      </c>
      <c r="BL121" s="69" t="s">
        <v>949</v>
      </c>
      <c r="BM121" s="69">
        <v>0</v>
      </c>
      <c r="BN121" s="69">
        <v>0</v>
      </c>
      <c r="BO121" s="69" t="s">
        <v>1555</v>
      </c>
      <c r="BP121" s="69" t="s">
        <v>1142</v>
      </c>
      <c r="BQ121" s="69">
        <v>0</v>
      </c>
      <c r="BR121" s="69">
        <v>0</v>
      </c>
      <c r="BS121" s="69">
        <v>0</v>
      </c>
      <c r="BT121" s="69">
        <v>0</v>
      </c>
      <c r="BU121" s="73"/>
      <c r="BV121" s="72">
        <v>8</v>
      </c>
      <c r="BW121" s="72">
        <v>50</v>
      </c>
      <c r="BX121" s="72">
        <v>26</v>
      </c>
      <c r="BY121" s="16"/>
      <c r="BZ121" s="9" t="s">
        <v>1414</v>
      </c>
      <c r="CA121" s="16"/>
      <c r="CB121" s="16"/>
      <c r="CC121" s="16"/>
      <c r="CD121" s="16"/>
    </row>
    <row r="122" spans="1:82" customFormat="1">
      <c r="A122" s="16"/>
      <c r="B122" s="3">
        <v>115</v>
      </c>
      <c r="C122" s="3" t="s">
        <v>787</v>
      </c>
      <c r="D122" s="91"/>
      <c r="E122" s="96"/>
      <c r="F122" s="91"/>
      <c r="G122" s="96" t="s">
        <v>1560</v>
      </c>
      <c r="H122" s="91"/>
      <c r="I122" s="96"/>
      <c r="J122" s="91"/>
      <c r="K122" s="96"/>
      <c r="L122" s="91"/>
      <c r="M122" s="96"/>
      <c r="N122" s="32" t="s">
        <v>1560</v>
      </c>
      <c r="O122" s="211" t="s">
        <v>1560</v>
      </c>
      <c r="P122" s="71" t="s">
        <v>1037</v>
      </c>
      <c r="Q122" s="71"/>
      <c r="R122" s="848"/>
      <c r="S122" s="3" t="s">
        <v>941</v>
      </c>
      <c r="T122" s="3" t="s">
        <v>941</v>
      </c>
      <c r="U122" s="3" t="s">
        <v>941</v>
      </c>
      <c r="V122" s="3" t="s">
        <v>941</v>
      </c>
      <c r="W122" s="3" t="s">
        <v>941</v>
      </c>
      <c r="X122" s="3" t="s">
        <v>941</v>
      </c>
      <c r="Y122" s="3" t="s">
        <v>941</v>
      </c>
      <c r="Z122" s="3" t="s">
        <v>941</v>
      </c>
      <c r="AA122" s="3" t="s">
        <v>941</v>
      </c>
      <c r="AB122" s="3" t="s">
        <v>941</v>
      </c>
      <c r="AC122" s="21" t="s">
        <v>941</v>
      </c>
      <c r="AD122" s="21" t="s">
        <v>941</v>
      </c>
      <c r="AE122" s="21" t="s">
        <v>941</v>
      </c>
      <c r="AF122" s="3" t="s">
        <v>941</v>
      </c>
      <c r="AG122" s="3" t="s">
        <v>941</v>
      </c>
      <c r="AH122" s="3"/>
      <c r="AI122" s="21" t="s">
        <v>941</v>
      </c>
      <c r="AJ122" s="21" t="s">
        <v>941</v>
      </c>
      <c r="AK122" s="21" t="s">
        <v>941</v>
      </c>
      <c r="AL122" s="75"/>
      <c r="AM122" s="74"/>
      <c r="AN122" s="70" t="s">
        <v>1561</v>
      </c>
      <c r="AO122" s="67" t="s">
        <v>223</v>
      </c>
      <c r="AP122" s="78" t="s">
        <v>1562</v>
      </c>
      <c r="AQ122" s="893">
        <v>0.2</v>
      </c>
      <c r="AR122" s="745" t="s">
        <v>945</v>
      </c>
      <c r="AS122" s="68" t="s">
        <v>1563</v>
      </c>
      <c r="AT122" s="3">
        <v>1</v>
      </c>
      <c r="AU122" s="3" t="s">
        <v>993</v>
      </c>
      <c r="AV122" s="3"/>
      <c r="AW122" s="3"/>
      <c r="AX122" s="3"/>
      <c r="AY122" s="145"/>
      <c r="AZ122" s="69" t="s">
        <v>949</v>
      </c>
      <c r="BA122" s="69" t="s">
        <v>949</v>
      </c>
      <c r="BB122" s="69" t="s">
        <v>949</v>
      </c>
      <c r="BC122" s="69" t="s">
        <v>949</v>
      </c>
      <c r="BD122" s="69" t="s">
        <v>949</v>
      </c>
      <c r="BE122" s="69" t="s">
        <v>949</v>
      </c>
      <c r="BF122" s="69" t="s">
        <v>949</v>
      </c>
      <c r="BG122" s="69" t="s">
        <v>949</v>
      </c>
      <c r="BH122" s="69" t="s">
        <v>949</v>
      </c>
      <c r="BI122" s="69" t="s">
        <v>949</v>
      </c>
      <c r="BJ122" s="69" t="s">
        <v>1564</v>
      </c>
      <c r="BK122" s="69" t="s">
        <v>949</v>
      </c>
      <c r="BL122" s="69" t="s">
        <v>949</v>
      </c>
      <c r="BM122" s="69">
        <v>0</v>
      </c>
      <c r="BN122" s="69">
        <v>0</v>
      </c>
      <c r="BO122" s="69">
        <v>0</v>
      </c>
      <c r="BP122" s="69">
        <v>0</v>
      </c>
      <c r="BQ122" s="69">
        <v>0</v>
      </c>
      <c r="BR122" s="69">
        <v>0</v>
      </c>
      <c r="BS122" s="69">
        <v>0</v>
      </c>
      <c r="BT122" s="69">
        <v>0</v>
      </c>
      <c r="BU122" s="73"/>
      <c r="BV122" s="72"/>
      <c r="BW122" s="72"/>
      <c r="BX122" s="72"/>
      <c r="BY122" s="16"/>
      <c r="BZ122" s="9" t="s">
        <v>1025</v>
      </c>
      <c r="CA122" s="16"/>
      <c r="CB122" s="16"/>
      <c r="CC122" s="16"/>
      <c r="CD122" s="16"/>
    </row>
    <row r="123" spans="1:82" customFormat="1">
      <c r="A123" s="16"/>
      <c r="B123" s="3">
        <v>116</v>
      </c>
      <c r="C123" s="3" t="s">
        <v>787</v>
      </c>
      <c r="D123" s="91"/>
      <c r="E123" s="96"/>
      <c r="F123" s="91" t="s">
        <v>1565</v>
      </c>
      <c r="G123" s="96"/>
      <c r="H123" s="91"/>
      <c r="I123" s="96"/>
      <c r="J123" s="91"/>
      <c r="K123" s="96"/>
      <c r="L123" s="91"/>
      <c r="M123" s="96"/>
      <c r="N123" s="32" t="s">
        <v>1565</v>
      </c>
      <c r="O123" s="211" t="s">
        <v>1565</v>
      </c>
      <c r="P123" s="71" t="s">
        <v>1037</v>
      </c>
      <c r="Q123" s="71"/>
      <c r="R123" s="848" t="s">
        <v>1059</v>
      </c>
      <c r="S123" s="3" t="s">
        <v>941</v>
      </c>
      <c r="T123" s="3" t="s">
        <v>941</v>
      </c>
      <c r="U123" s="3" t="s">
        <v>941</v>
      </c>
      <c r="V123" s="3" t="s">
        <v>941</v>
      </c>
      <c r="W123" s="3" t="s">
        <v>941</v>
      </c>
      <c r="X123" s="3" t="s">
        <v>941</v>
      </c>
      <c r="Y123" s="3" t="s">
        <v>941</v>
      </c>
      <c r="Z123" s="3" t="s">
        <v>941</v>
      </c>
      <c r="AA123" s="3" t="s">
        <v>941</v>
      </c>
      <c r="AB123" s="3" t="s">
        <v>941</v>
      </c>
      <c r="AC123" s="21" t="s">
        <v>941</v>
      </c>
      <c r="AD123" s="21" t="s">
        <v>941</v>
      </c>
      <c r="AE123" s="21" t="s">
        <v>941</v>
      </c>
      <c r="AF123" s="3" t="s">
        <v>941</v>
      </c>
      <c r="AG123" s="3" t="s">
        <v>941</v>
      </c>
      <c r="AH123" s="3"/>
      <c r="AI123" s="21" t="s">
        <v>941</v>
      </c>
      <c r="AJ123" s="21" t="s">
        <v>941</v>
      </c>
      <c r="AK123" s="21" t="s">
        <v>941</v>
      </c>
      <c r="AL123" s="75"/>
      <c r="AM123" s="74"/>
      <c r="AN123" s="70" t="s">
        <v>1566</v>
      </c>
      <c r="AO123" s="67" t="s">
        <v>223</v>
      </c>
      <c r="AP123" s="78" t="s">
        <v>1567</v>
      </c>
      <c r="AQ123" s="893">
        <v>1</v>
      </c>
      <c r="AR123" s="745" t="s">
        <v>945</v>
      </c>
      <c r="AS123" s="68" t="s">
        <v>946</v>
      </c>
      <c r="AT123" s="3">
        <v>1</v>
      </c>
      <c r="AU123" s="3" t="s">
        <v>1008</v>
      </c>
      <c r="AV123" s="3" t="s">
        <v>948</v>
      </c>
      <c r="AW123" s="3"/>
      <c r="AX123" s="3"/>
      <c r="AY123" s="145"/>
      <c r="AZ123" s="69">
        <v>5046.3</v>
      </c>
      <c r="BA123" s="69">
        <v>2</v>
      </c>
      <c r="BB123" s="69">
        <v>1.41</v>
      </c>
      <c r="BC123" s="69">
        <v>7.1152829999999998</v>
      </c>
      <c r="BD123" s="69" t="s">
        <v>949</v>
      </c>
      <c r="BE123" s="69" t="s">
        <v>995</v>
      </c>
      <c r="BF123" s="69" t="s">
        <v>1293</v>
      </c>
      <c r="BG123" s="69" t="s">
        <v>1294</v>
      </c>
      <c r="BH123" s="69" t="s">
        <v>1295</v>
      </c>
      <c r="BI123" s="69" t="s">
        <v>1559</v>
      </c>
      <c r="BJ123" s="69" t="s">
        <v>1215</v>
      </c>
      <c r="BK123" s="69" t="s">
        <v>949</v>
      </c>
      <c r="BL123" s="69" t="s">
        <v>949</v>
      </c>
      <c r="BM123" s="69">
        <v>0</v>
      </c>
      <c r="BN123" s="69">
        <v>0</v>
      </c>
      <c r="BO123" s="69">
        <v>0</v>
      </c>
      <c r="BP123" s="69">
        <v>0</v>
      </c>
      <c r="BQ123" s="69">
        <v>0</v>
      </c>
      <c r="BR123" s="69">
        <v>0</v>
      </c>
      <c r="BS123" s="69">
        <v>0</v>
      </c>
      <c r="BT123" s="69">
        <v>0</v>
      </c>
      <c r="BU123" s="73"/>
      <c r="BV123" s="72"/>
      <c r="BW123" s="72"/>
      <c r="BX123" s="72"/>
      <c r="BY123" s="16"/>
      <c r="BZ123" s="9" t="s">
        <v>1414</v>
      </c>
      <c r="CA123" s="16"/>
      <c r="CB123" s="16"/>
      <c r="CC123" s="16"/>
      <c r="CD123" s="16"/>
    </row>
    <row r="124" spans="1:82" customFormat="1">
      <c r="A124" s="16"/>
      <c r="B124" s="3">
        <v>117</v>
      </c>
      <c r="C124" s="3" t="s">
        <v>787</v>
      </c>
      <c r="D124" s="91"/>
      <c r="E124" s="96" t="s">
        <v>1568</v>
      </c>
      <c r="F124" s="91"/>
      <c r="G124" s="96"/>
      <c r="H124" s="91"/>
      <c r="I124" s="96"/>
      <c r="J124" s="91"/>
      <c r="K124" s="96"/>
      <c r="L124" s="91"/>
      <c r="M124" s="96"/>
      <c r="N124" s="32" t="s">
        <v>1568</v>
      </c>
      <c r="O124" s="211" t="s">
        <v>1569</v>
      </c>
      <c r="P124" s="71" t="s">
        <v>939</v>
      </c>
      <c r="Q124" s="71"/>
      <c r="R124" s="848" t="s">
        <v>979</v>
      </c>
      <c r="S124" s="3" t="s">
        <v>941</v>
      </c>
      <c r="T124" s="3" t="s">
        <v>941</v>
      </c>
      <c r="U124" s="3" t="s">
        <v>941</v>
      </c>
      <c r="V124" s="3" t="s">
        <v>941</v>
      </c>
      <c r="W124" s="3" t="s">
        <v>941</v>
      </c>
      <c r="X124" s="3" t="s">
        <v>941</v>
      </c>
      <c r="Y124" s="3" t="s">
        <v>941</v>
      </c>
      <c r="Z124" s="3" t="s">
        <v>941</v>
      </c>
      <c r="AA124" s="3" t="s">
        <v>941</v>
      </c>
      <c r="AB124" s="3" t="s">
        <v>941</v>
      </c>
      <c r="AC124" s="21" t="s">
        <v>941</v>
      </c>
      <c r="AD124" s="21" t="s">
        <v>941</v>
      </c>
      <c r="AE124" s="21" t="s">
        <v>941</v>
      </c>
      <c r="AF124" s="3" t="s">
        <v>941</v>
      </c>
      <c r="AG124" s="3" t="s">
        <v>941</v>
      </c>
      <c r="AH124" s="3"/>
      <c r="AI124" s="21" t="s">
        <v>941</v>
      </c>
      <c r="AJ124" s="21" t="s">
        <v>941</v>
      </c>
      <c r="AK124" s="21" t="s">
        <v>941</v>
      </c>
      <c r="AL124" s="75"/>
      <c r="AM124" s="74"/>
      <c r="AN124" s="70" t="s">
        <v>1570</v>
      </c>
      <c r="AO124" s="67" t="s">
        <v>223</v>
      </c>
      <c r="AP124" s="78" t="s">
        <v>1571</v>
      </c>
      <c r="AQ124" s="893">
        <v>1</v>
      </c>
      <c r="AR124" s="745" t="s">
        <v>945</v>
      </c>
      <c r="AS124" s="68" t="s">
        <v>946</v>
      </c>
      <c r="AT124" s="3">
        <v>1</v>
      </c>
      <c r="AU124" s="3" t="s">
        <v>1008</v>
      </c>
      <c r="AV124" s="3" t="s">
        <v>948</v>
      </c>
      <c r="AW124" s="3"/>
      <c r="AX124" s="3"/>
      <c r="AY124" s="145"/>
      <c r="AZ124" s="69">
        <v>2824.3310000000001</v>
      </c>
      <c r="BA124" s="69">
        <v>2</v>
      </c>
      <c r="BB124" s="69">
        <v>1.1499999999999999</v>
      </c>
      <c r="BC124" s="69">
        <v>3.9823067000000001</v>
      </c>
      <c r="BD124" s="69" t="s">
        <v>1572</v>
      </c>
      <c r="BE124" s="69" t="s">
        <v>1573</v>
      </c>
      <c r="BF124" s="69" t="s">
        <v>1130</v>
      </c>
      <c r="BG124" s="69" t="s">
        <v>1131</v>
      </c>
      <c r="BH124" s="69" t="s">
        <v>1132</v>
      </c>
      <c r="BI124" s="69" t="s">
        <v>1133</v>
      </c>
      <c r="BJ124" s="69" t="s">
        <v>1087</v>
      </c>
      <c r="BK124" s="69" t="s">
        <v>949</v>
      </c>
      <c r="BL124" s="69" t="s">
        <v>949</v>
      </c>
      <c r="BM124" s="69">
        <v>0</v>
      </c>
      <c r="BN124" s="69">
        <v>0</v>
      </c>
      <c r="BO124" s="69" t="s">
        <v>1569</v>
      </c>
      <c r="BP124" s="69" t="s">
        <v>1087</v>
      </c>
      <c r="BQ124" s="69">
        <v>0</v>
      </c>
      <c r="BR124" s="69">
        <v>0</v>
      </c>
      <c r="BS124" s="69">
        <v>0</v>
      </c>
      <c r="BT124" s="69">
        <v>0</v>
      </c>
      <c r="BU124" s="73"/>
      <c r="BV124" s="72">
        <v>4</v>
      </c>
      <c r="BW124" s="72">
        <v>50</v>
      </c>
      <c r="BX124" s="72">
        <v>22</v>
      </c>
      <c r="BY124" s="16"/>
      <c r="BZ124" s="9" t="s">
        <v>1414</v>
      </c>
      <c r="CA124" s="16"/>
      <c r="CB124" s="16"/>
      <c r="CC124" s="16"/>
      <c r="CD124" s="16"/>
    </row>
    <row r="125" spans="1:82" customFormat="1">
      <c r="A125" s="16"/>
      <c r="B125" s="3">
        <v>118</v>
      </c>
      <c r="C125" s="3" t="s">
        <v>787</v>
      </c>
      <c r="D125" s="91"/>
      <c r="E125" s="96" t="s">
        <v>1574</v>
      </c>
      <c r="F125" s="91"/>
      <c r="G125" s="96"/>
      <c r="H125" s="91"/>
      <c r="I125" s="96"/>
      <c r="J125" s="91"/>
      <c r="K125" s="96"/>
      <c r="L125" s="91"/>
      <c r="M125" s="96"/>
      <c r="N125" s="32" t="s">
        <v>1574</v>
      </c>
      <c r="O125" s="211" t="s">
        <v>1574</v>
      </c>
      <c r="P125" s="71" t="s">
        <v>1037</v>
      </c>
      <c r="Q125" s="71"/>
      <c r="R125" s="848"/>
      <c r="S125" s="3" t="s">
        <v>941</v>
      </c>
      <c r="T125" s="3" t="s">
        <v>941</v>
      </c>
      <c r="U125" s="3" t="s">
        <v>941</v>
      </c>
      <c r="V125" s="3" t="s">
        <v>941</v>
      </c>
      <c r="W125" s="3" t="s">
        <v>941</v>
      </c>
      <c r="X125" s="3" t="s">
        <v>941</v>
      </c>
      <c r="Y125" s="3" t="s">
        <v>941</v>
      </c>
      <c r="Z125" s="3" t="s">
        <v>941</v>
      </c>
      <c r="AA125" s="3" t="s">
        <v>941</v>
      </c>
      <c r="AB125" s="3" t="s">
        <v>941</v>
      </c>
      <c r="AC125" s="21" t="s">
        <v>941</v>
      </c>
      <c r="AD125" s="21" t="s">
        <v>941</v>
      </c>
      <c r="AE125" s="21" t="s">
        <v>941</v>
      </c>
      <c r="AF125" s="3" t="s">
        <v>941</v>
      </c>
      <c r="AG125" s="3" t="s">
        <v>941</v>
      </c>
      <c r="AH125" s="3"/>
      <c r="AI125" s="21" t="s">
        <v>941</v>
      </c>
      <c r="AJ125" s="21" t="s">
        <v>941</v>
      </c>
      <c r="AK125" s="21" t="s">
        <v>941</v>
      </c>
      <c r="AL125" s="75"/>
      <c r="AM125" s="74"/>
      <c r="AN125" s="70" t="s">
        <v>1575</v>
      </c>
      <c r="AO125" s="67" t="s">
        <v>223</v>
      </c>
      <c r="AP125" s="78" t="s">
        <v>1576</v>
      </c>
      <c r="AQ125" s="893">
        <v>1</v>
      </c>
      <c r="AR125" s="745" t="s">
        <v>945</v>
      </c>
      <c r="AS125" s="68" t="s">
        <v>946</v>
      </c>
      <c r="AT125" s="3">
        <v>1</v>
      </c>
      <c r="AU125" s="3" t="s">
        <v>993</v>
      </c>
      <c r="AV125" s="3"/>
      <c r="AW125" s="3"/>
      <c r="AX125" s="3"/>
      <c r="AY125" s="145"/>
      <c r="AZ125" s="69" t="s">
        <v>949</v>
      </c>
      <c r="BA125" s="69" t="s">
        <v>949</v>
      </c>
      <c r="BB125" s="69" t="s">
        <v>949</v>
      </c>
      <c r="BC125" s="69" t="s">
        <v>949</v>
      </c>
      <c r="BD125" s="69" t="s">
        <v>949</v>
      </c>
      <c r="BE125" s="69" t="s">
        <v>949</v>
      </c>
      <c r="BF125" s="69" t="s">
        <v>949</v>
      </c>
      <c r="BG125" s="69" t="s">
        <v>949</v>
      </c>
      <c r="BH125" s="69" t="s">
        <v>949</v>
      </c>
      <c r="BI125" s="69" t="s">
        <v>949</v>
      </c>
      <c r="BJ125" s="69" t="s">
        <v>949</v>
      </c>
      <c r="BK125" s="69" t="s">
        <v>949</v>
      </c>
      <c r="BL125" s="69" t="s">
        <v>949</v>
      </c>
      <c r="BM125" s="69">
        <v>0</v>
      </c>
      <c r="BN125" s="69">
        <v>0</v>
      </c>
      <c r="BO125" s="69">
        <v>0</v>
      </c>
      <c r="BP125" s="69">
        <v>0</v>
      </c>
      <c r="BQ125" s="69">
        <v>0</v>
      </c>
      <c r="BR125" s="69">
        <v>0</v>
      </c>
      <c r="BS125" s="69">
        <v>0</v>
      </c>
      <c r="BT125" s="69">
        <v>0</v>
      </c>
      <c r="BU125" s="73"/>
      <c r="BV125" s="72"/>
      <c r="BW125" s="72"/>
      <c r="BX125" s="72"/>
      <c r="BY125" s="16"/>
      <c r="BZ125" s="9" t="s">
        <v>1025</v>
      </c>
      <c r="CA125" s="16"/>
      <c r="CB125" s="16"/>
      <c r="CC125" s="16"/>
      <c r="CD125" s="16"/>
    </row>
    <row r="126" spans="1:82" customFormat="1">
      <c r="A126" s="16"/>
      <c r="B126" s="3">
        <v>119</v>
      </c>
      <c r="C126" s="3" t="s">
        <v>787</v>
      </c>
      <c r="D126" s="91"/>
      <c r="E126" s="96" t="s">
        <v>1577</v>
      </c>
      <c r="F126" s="91"/>
      <c r="G126" s="96"/>
      <c r="H126" s="91"/>
      <c r="I126" s="96"/>
      <c r="J126" s="91"/>
      <c r="K126" s="96"/>
      <c r="L126" s="91"/>
      <c r="M126" s="96"/>
      <c r="N126" s="32" t="s">
        <v>1577</v>
      </c>
      <c r="O126" s="211" t="s">
        <v>1578</v>
      </c>
      <c r="P126" s="71" t="s">
        <v>939</v>
      </c>
      <c r="Q126" s="71"/>
      <c r="R126" s="848" t="s">
        <v>940</v>
      </c>
      <c r="S126" s="3" t="s">
        <v>941</v>
      </c>
      <c r="T126" s="3" t="s">
        <v>941</v>
      </c>
      <c r="U126" s="3" t="s">
        <v>941</v>
      </c>
      <c r="V126" s="3" t="s">
        <v>941</v>
      </c>
      <c r="W126" s="3" t="s">
        <v>941</v>
      </c>
      <c r="X126" s="3" t="s">
        <v>941</v>
      </c>
      <c r="Y126" s="3" t="s">
        <v>941</v>
      </c>
      <c r="Z126" s="3" t="s">
        <v>941</v>
      </c>
      <c r="AA126" s="3" t="s">
        <v>941</v>
      </c>
      <c r="AB126" s="3" t="s">
        <v>941</v>
      </c>
      <c r="AC126" s="21" t="s">
        <v>941</v>
      </c>
      <c r="AD126" s="21" t="s">
        <v>941</v>
      </c>
      <c r="AE126" s="21" t="s">
        <v>941</v>
      </c>
      <c r="AF126" s="3" t="s">
        <v>941</v>
      </c>
      <c r="AG126" s="3" t="s">
        <v>941</v>
      </c>
      <c r="AH126" s="3"/>
      <c r="AI126" s="21" t="s">
        <v>941</v>
      </c>
      <c r="AJ126" s="21" t="s">
        <v>941</v>
      </c>
      <c r="AK126" s="21" t="s">
        <v>941</v>
      </c>
      <c r="AL126" s="75"/>
      <c r="AM126" s="74" t="s">
        <v>1579</v>
      </c>
      <c r="AN126" s="70" t="s">
        <v>1580</v>
      </c>
      <c r="AO126" s="67" t="s">
        <v>223</v>
      </c>
      <c r="AP126" s="78" t="s">
        <v>1581</v>
      </c>
      <c r="AQ126" s="893">
        <v>1</v>
      </c>
      <c r="AR126" s="745" t="s">
        <v>945</v>
      </c>
      <c r="AS126" s="68" t="s">
        <v>946</v>
      </c>
      <c r="AT126" s="3">
        <v>0</v>
      </c>
      <c r="AU126" s="3" t="s">
        <v>947</v>
      </c>
      <c r="AV126" s="3" t="s">
        <v>948</v>
      </c>
      <c r="AW126" s="3"/>
      <c r="AX126" s="3"/>
      <c r="AY126" s="145"/>
      <c r="AZ126" s="69" t="s">
        <v>949</v>
      </c>
      <c r="BA126" s="69" t="s">
        <v>949</v>
      </c>
      <c r="BB126" s="69" t="s">
        <v>949</v>
      </c>
      <c r="BC126" s="69" t="s">
        <v>949</v>
      </c>
      <c r="BD126" s="69" t="s">
        <v>949</v>
      </c>
      <c r="BE126" s="69" t="s">
        <v>949</v>
      </c>
      <c r="BF126" s="69" t="s">
        <v>949</v>
      </c>
      <c r="BG126" s="69" t="s">
        <v>949</v>
      </c>
      <c r="BH126" s="69" t="s">
        <v>949</v>
      </c>
      <c r="BI126" s="69" t="s">
        <v>949</v>
      </c>
      <c r="BJ126" s="69" t="s">
        <v>949</v>
      </c>
      <c r="BK126" s="69" t="s">
        <v>949</v>
      </c>
      <c r="BL126" s="69" t="s">
        <v>949</v>
      </c>
      <c r="BM126" s="69" t="s">
        <v>949</v>
      </c>
      <c r="BN126" s="69" t="s">
        <v>949</v>
      </c>
      <c r="BO126" s="69" t="s">
        <v>949</v>
      </c>
      <c r="BP126" s="69" t="s">
        <v>949</v>
      </c>
      <c r="BQ126" s="69" t="s">
        <v>949</v>
      </c>
      <c r="BR126" s="69" t="s">
        <v>949</v>
      </c>
      <c r="BS126" s="69" t="s">
        <v>949</v>
      </c>
      <c r="BT126" s="69" t="s">
        <v>949</v>
      </c>
      <c r="BU126" s="73"/>
      <c r="BV126" s="72"/>
      <c r="BW126" s="72"/>
      <c r="BX126" s="72"/>
      <c r="BY126" s="16"/>
      <c r="BZ126" s="9" t="s">
        <v>950</v>
      </c>
      <c r="CA126" s="16"/>
      <c r="CB126" s="16"/>
      <c r="CC126" s="16"/>
      <c r="CD126" s="16"/>
    </row>
    <row r="127" spans="1:82" customFormat="1">
      <c r="A127" s="16"/>
      <c r="B127" s="3">
        <v>120</v>
      </c>
      <c r="C127" s="3" t="s">
        <v>787</v>
      </c>
      <c r="D127" s="91"/>
      <c r="E127" s="96"/>
      <c r="F127" s="91" t="s">
        <v>1582</v>
      </c>
      <c r="G127" s="96"/>
      <c r="H127" s="91"/>
      <c r="I127" s="96"/>
      <c r="J127" s="91"/>
      <c r="K127" s="96"/>
      <c r="L127" s="91"/>
      <c r="M127" s="96"/>
      <c r="N127" s="32" t="s">
        <v>1582</v>
      </c>
      <c r="O127" s="211" t="s">
        <v>1583</v>
      </c>
      <c r="P127" s="71" t="s">
        <v>1431</v>
      </c>
      <c r="Q127" s="71"/>
      <c r="R127" s="848" t="s">
        <v>1584</v>
      </c>
      <c r="S127" s="3" t="s">
        <v>941</v>
      </c>
      <c r="T127" s="3" t="s">
        <v>941</v>
      </c>
      <c r="U127" s="3" t="s">
        <v>941</v>
      </c>
      <c r="V127" s="3" t="s">
        <v>941</v>
      </c>
      <c r="W127" s="3" t="s">
        <v>941</v>
      </c>
      <c r="X127" s="3" t="s">
        <v>941</v>
      </c>
      <c r="Y127" s="3" t="s">
        <v>941</v>
      </c>
      <c r="Z127" s="3" t="s">
        <v>941</v>
      </c>
      <c r="AA127" s="3" t="s">
        <v>941</v>
      </c>
      <c r="AB127" s="3" t="s">
        <v>941</v>
      </c>
      <c r="AC127" s="21" t="s">
        <v>941</v>
      </c>
      <c r="AD127" s="21" t="s">
        <v>941</v>
      </c>
      <c r="AE127" s="21" t="s">
        <v>941</v>
      </c>
      <c r="AF127" s="3" t="s">
        <v>941</v>
      </c>
      <c r="AG127" s="3" t="s">
        <v>941</v>
      </c>
      <c r="AH127" s="3"/>
      <c r="AI127" s="21" t="s">
        <v>941</v>
      </c>
      <c r="AJ127" s="21" t="s">
        <v>941</v>
      </c>
      <c r="AK127" s="21" t="s">
        <v>941</v>
      </c>
      <c r="AL127" s="75"/>
      <c r="AM127" s="74" t="s">
        <v>1585</v>
      </c>
      <c r="AN127" s="70" t="s">
        <v>1586</v>
      </c>
      <c r="AO127" s="67" t="s">
        <v>223</v>
      </c>
      <c r="AP127" s="78" t="s">
        <v>1587</v>
      </c>
      <c r="AQ127" s="893">
        <v>1</v>
      </c>
      <c r="AR127" s="745" t="s">
        <v>945</v>
      </c>
      <c r="AS127" s="68" t="s">
        <v>946</v>
      </c>
      <c r="AT127" s="3">
        <v>1</v>
      </c>
      <c r="AU127" s="3" t="s">
        <v>1008</v>
      </c>
      <c r="AV127" s="3"/>
      <c r="AW127" s="3"/>
      <c r="AX127" s="3"/>
      <c r="AY127" s="145"/>
      <c r="AZ127" s="69">
        <v>619168.37100000004</v>
      </c>
      <c r="BA127" s="69">
        <v>2.5</v>
      </c>
      <c r="BB127" s="69">
        <v>1.1499999999999999</v>
      </c>
      <c r="BC127" s="69">
        <v>634</v>
      </c>
      <c r="BD127" s="69" t="s">
        <v>1588</v>
      </c>
      <c r="BE127" s="69" t="s">
        <v>1573</v>
      </c>
      <c r="BF127" s="69" t="s">
        <v>1130</v>
      </c>
      <c r="BG127" s="69" t="s">
        <v>1131</v>
      </c>
      <c r="BH127" s="69" t="s">
        <v>1132</v>
      </c>
      <c r="BI127" s="69" t="s">
        <v>1133</v>
      </c>
      <c r="BJ127" s="69" t="s">
        <v>1459</v>
      </c>
      <c r="BK127" s="69" t="s">
        <v>1458</v>
      </c>
      <c r="BL127" s="69" t="s">
        <v>949</v>
      </c>
      <c r="BM127" s="69">
        <v>0</v>
      </c>
      <c r="BN127" s="69">
        <v>0</v>
      </c>
      <c r="BO127" s="69" t="s">
        <v>1582</v>
      </c>
      <c r="BP127" s="69" t="s">
        <v>1459</v>
      </c>
      <c r="BQ127" s="69" t="s">
        <v>1589</v>
      </c>
      <c r="BR127" s="69" t="s">
        <v>1459</v>
      </c>
      <c r="BS127" s="69" t="s">
        <v>1590</v>
      </c>
      <c r="BT127" s="69" t="s">
        <v>1458</v>
      </c>
      <c r="BU127" s="73" t="s">
        <v>1126</v>
      </c>
      <c r="BV127" s="72">
        <v>1</v>
      </c>
      <c r="BW127" s="72">
        <v>450</v>
      </c>
      <c r="BX127" s="72">
        <v>55</v>
      </c>
      <c r="BY127" s="16"/>
      <c r="BZ127" s="9" t="s">
        <v>1414</v>
      </c>
      <c r="CA127" s="16"/>
      <c r="CB127" s="16"/>
      <c r="CC127" s="16"/>
      <c r="CD127" s="16"/>
    </row>
    <row r="128" spans="1:82" customFormat="1">
      <c r="A128" s="16"/>
      <c r="B128" s="3">
        <v>121</v>
      </c>
      <c r="C128" s="3" t="s">
        <v>787</v>
      </c>
      <c r="D128" s="91"/>
      <c r="E128" s="96"/>
      <c r="F128" s="91"/>
      <c r="G128" s="96" t="s">
        <v>1560</v>
      </c>
      <c r="H128" s="91"/>
      <c r="I128" s="96"/>
      <c r="J128" s="91"/>
      <c r="K128" s="96"/>
      <c r="L128" s="91"/>
      <c r="M128" s="96"/>
      <c r="N128" s="32" t="s">
        <v>1560</v>
      </c>
      <c r="O128" s="211" t="s">
        <v>1560</v>
      </c>
      <c r="P128" s="71" t="s">
        <v>1037</v>
      </c>
      <c r="Q128" s="71"/>
      <c r="R128" s="848"/>
      <c r="S128" s="3" t="s">
        <v>941</v>
      </c>
      <c r="T128" s="3" t="s">
        <v>941</v>
      </c>
      <c r="U128" s="3" t="s">
        <v>941</v>
      </c>
      <c r="V128" s="3" t="s">
        <v>941</v>
      </c>
      <c r="W128" s="3" t="s">
        <v>941</v>
      </c>
      <c r="X128" s="3" t="s">
        <v>941</v>
      </c>
      <c r="Y128" s="3" t="s">
        <v>941</v>
      </c>
      <c r="Z128" s="3" t="s">
        <v>941</v>
      </c>
      <c r="AA128" s="3" t="s">
        <v>941</v>
      </c>
      <c r="AB128" s="3" t="s">
        <v>941</v>
      </c>
      <c r="AC128" s="21" t="s">
        <v>941</v>
      </c>
      <c r="AD128" s="21" t="s">
        <v>941</v>
      </c>
      <c r="AE128" s="21" t="s">
        <v>941</v>
      </c>
      <c r="AF128" s="3" t="s">
        <v>941</v>
      </c>
      <c r="AG128" s="3" t="s">
        <v>941</v>
      </c>
      <c r="AH128" s="3"/>
      <c r="AI128" s="21" t="s">
        <v>941</v>
      </c>
      <c r="AJ128" s="21" t="s">
        <v>941</v>
      </c>
      <c r="AK128" s="21" t="s">
        <v>941</v>
      </c>
      <c r="AL128" s="75"/>
      <c r="AM128" s="74"/>
      <c r="AN128" s="70" t="s">
        <v>1561</v>
      </c>
      <c r="AO128" s="67" t="s">
        <v>223</v>
      </c>
      <c r="AP128" s="78" t="s">
        <v>1562</v>
      </c>
      <c r="AQ128" s="893">
        <v>0.2</v>
      </c>
      <c r="AR128" s="745" t="s">
        <v>945</v>
      </c>
      <c r="AS128" s="68" t="s">
        <v>1563</v>
      </c>
      <c r="AT128" s="3">
        <v>1</v>
      </c>
      <c r="AU128" s="3" t="s">
        <v>993</v>
      </c>
      <c r="AV128" s="3"/>
      <c r="AW128" s="3"/>
      <c r="AX128" s="3"/>
      <c r="AY128" s="145"/>
      <c r="AZ128" s="69" t="s">
        <v>949</v>
      </c>
      <c r="BA128" s="69" t="s">
        <v>949</v>
      </c>
      <c r="BB128" s="69" t="s">
        <v>949</v>
      </c>
      <c r="BC128" s="69" t="s">
        <v>949</v>
      </c>
      <c r="BD128" s="69" t="s">
        <v>949</v>
      </c>
      <c r="BE128" s="69" t="s">
        <v>949</v>
      </c>
      <c r="BF128" s="69" t="s">
        <v>949</v>
      </c>
      <c r="BG128" s="69" t="s">
        <v>949</v>
      </c>
      <c r="BH128" s="69" t="s">
        <v>949</v>
      </c>
      <c r="BI128" s="69" t="s">
        <v>949</v>
      </c>
      <c r="BJ128" s="69" t="s">
        <v>1564</v>
      </c>
      <c r="BK128" s="69" t="s">
        <v>949</v>
      </c>
      <c r="BL128" s="69" t="s">
        <v>949</v>
      </c>
      <c r="BM128" s="69">
        <v>0</v>
      </c>
      <c r="BN128" s="69">
        <v>0</v>
      </c>
      <c r="BO128" s="69">
        <v>0</v>
      </c>
      <c r="BP128" s="69">
        <v>0</v>
      </c>
      <c r="BQ128" s="69">
        <v>0</v>
      </c>
      <c r="BR128" s="69">
        <v>0</v>
      </c>
      <c r="BS128" s="69">
        <v>0</v>
      </c>
      <c r="BT128" s="69">
        <v>0</v>
      </c>
      <c r="BU128" s="73"/>
      <c r="BV128" s="72"/>
      <c r="BW128" s="72"/>
      <c r="BX128" s="72"/>
      <c r="BY128" s="16"/>
      <c r="BZ128" s="9" t="s">
        <v>1025</v>
      </c>
      <c r="CA128" s="16"/>
      <c r="CB128" s="16"/>
      <c r="CC128" s="16"/>
      <c r="CD128" s="16"/>
    </row>
    <row r="129" spans="1:82" customFormat="1">
      <c r="A129" s="16"/>
      <c r="B129" s="3">
        <v>122</v>
      </c>
      <c r="C129" s="3" t="s">
        <v>787</v>
      </c>
      <c r="D129" s="91"/>
      <c r="E129" s="96"/>
      <c r="F129" s="91" t="s">
        <v>1591</v>
      </c>
      <c r="G129" s="96"/>
      <c r="H129" s="91"/>
      <c r="I129" s="96"/>
      <c r="J129" s="91"/>
      <c r="K129" s="96"/>
      <c r="L129" s="91"/>
      <c r="M129" s="96"/>
      <c r="N129" s="32" t="s">
        <v>1591</v>
      </c>
      <c r="O129" s="211" t="s">
        <v>1591</v>
      </c>
      <c r="P129" s="71" t="s">
        <v>1037</v>
      </c>
      <c r="Q129" s="71"/>
      <c r="R129" s="848" t="s">
        <v>1059</v>
      </c>
      <c r="S129" s="3" t="s">
        <v>941</v>
      </c>
      <c r="T129" s="3" t="s">
        <v>941</v>
      </c>
      <c r="U129" s="3" t="s">
        <v>941</v>
      </c>
      <c r="V129" s="3" t="s">
        <v>941</v>
      </c>
      <c r="W129" s="3" t="s">
        <v>941</v>
      </c>
      <c r="X129" s="3" t="s">
        <v>941</v>
      </c>
      <c r="Y129" s="3" t="s">
        <v>941</v>
      </c>
      <c r="Z129" s="3" t="s">
        <v>941</v>
      </c>
      <c r="AA129" s="3" t="s">
        <v>941</v>
      </c>
      <c r="AB129" s="3" t="s">
        <v>941</v>
      </c>
      <c r="AC129" s="21" t="s">
        <v>941</v>
      </c>
      <c r="AD129" s="21" t="s">
        <v>941</v>
      </c>
      <c r="AE129" s="21" t="s">
        <v>941</v>
      </c>
      <c r="AF129" s="3" t="s">
        <v>941</v>
      </c>
      <c r="AG129" s="3" t="s">
        <v>941</v>
      </c>
      <c r="AH129" s="3"/>
      <c r="AI129" s="21" t="s">
        <v>941</v>
      </c>
      <c r="AJ129" s="21" t="s">
        <v>941</v>
      </c>
      <c r="AK129" s="21" t="s">
        <v>941</v>
      </c>
      <c r="AL129" s="75"/>
      <c r="AM129" s="74"/>
      <c r="AN129" s="70" t="s">
        <v>1592</v>
      </c>
      <c r="AO129" s="67" t="s">
        <v>223</v>
      </c>
      <c r="AP129" s="78" t="s">
        <v>1593</v>
      </c>
      <c r="AQ129" s="893">
        <v>1</v>
      </c>
      <c r="AR129" s="745" t="s">
        <v>945</v>
      </c>
      <c r="AS129" s="68" t="s">
        <v>946</v>
      </c>
      <c r="AT129" s="3">
        <v>1</v>
      </c>
      <c r="AU129" s="3" t="s">
        <v>979</v>
      </c>
      <c r="AV129" s="3"/>
      <c r="AW129" s="3"/>
      <c r="AX129" s="3"/>
      <c r="AY129" s="145"/>
      <c r="AZ129" s="69" t="s">
        <v>949</v>
      </c>
      <c r="BA129" s="69" t="s">
        <v>949</v>
      </c>
      <c r="BB129" s="69" t="s">
        <v>949</v>
      </c>
      <c r="BC129" s="69" t="s">
        <v>949</v>
      </c>
      <c r="BD129" s="69" t="s">
        <v>1594</v>
      </c>
      <c r="BE129" s="69" t="s">
        <v>1595</v>
      </c>
      <c r="BF129" s="69" t="s">
        <v>1163</v>
      </c>
      <c r="BG129" s="69" t="s">
        <v>949</v>
      </c>
      <c r="BH129" s="69" t="s">
        <v>949</v>
      </c>
      <c r="BI129" s="69" t="s">
        <v>949</v>
      </c>
      <c r="BJ129" s="69" t="s">
        <v>1166</v>
      </c>
      <c r="BK129" s="69" t="s">
        <v>949</v>
      </c>
      <c r="BL129" s="69" t="s">
        <v>949</v>
      </c>
      <c r="BM129" s="69" t="s">
        <v>949</v>
      </c>
      <c r="BN129" s="69" t="s">
        <v>949</v>
      </c>
      <c r="BO129" s="69" t="s">
        <v>949</v>
      </c>
      <c r="BP129" s="69" t="s">
        <v>949</v>
      </c>
      <c r="BQ129" s="69" t="s">
        <v>949</v>
      </c>
      <c r="BR129" s="69" t="s">
        <v>949</v>
      </c>
      <c r="BS129" s="69" t="s">
        <v>949</v>
      </c>
      <c r="BT129" s="69" t="s">
        <v>949</v>
      </c>
      <c r="BU129" s="73"/>
      <c r="BV129" s="72"/>
      <c r="BW129" s="72"/>
      <c r="BX129" s="72"/>
      <c r="BY129" s="16"/>
      <c r="BZ129" s="9"/>
      <c r="CA129" s="16"/>
      <c r="CB129" s="16"/>
      <c r="CC129" s="16"/>
      <c r="CD129" s="16"/>
    </row>
    <row r="130" spans="1:82" customFormat="1">
      <c r="A130" s="16"/>
      <c r="B130" s="3">
        <v>123</v>
      </c>
      <c r="C130" s="3" t="s">
        <v>787</v>
      </c>
      <c r="D130" s="91"/>
      <c r="E130" s="96"/>
      <c r="F130" s="91" t="s">
        <v>1596</v>
      </c>
      <c r="G130" s="96"/>
      <c r="H130" s="91"/>
      <c r="I130" s="96"/>
      <c r="J130" s="91"/>
      <c r="K130" s="96"/>
      <c r="L130" s="91"/>
      <c r="M130" s="96"/>
      <c r="N130" s="32" t="s">
        <v>1596</v>
      </c>
      <c r="O130" s="211" t="s">
        <v>1596</v>
      </c>
      <c r="P130" s="71" t="s">
        <v>1037</v>
      </c>
      <c r="Q130" s="71"/>
      <c r="R130" s="848" t="s">
        <v>979</v>
      </c>
      <c r="S130" s="3" t="s">
        <v>941</v>
      </c>
      <c r="T130" s="3" t="s">
        <v>941</v>
      </c>
      <c r="U130" s="3" t="s">
        <v>941</v>
      </c>
      <c r="V130" s="3" t="s">
        <v>941</v>
      </c>
      <c r="W130" s="3" t="s">
        <v>941</v>
      </c>
      <c r="X130" s="3" t="s">
        <v>941</v>
      </c>
      <c r="Y130" s="3" t="s">
        <v>941</v>
      </c>
      <c r="Z130" s="3" t="s">
        <v>941</v>
      </c>
      <c r="AA130" s="3" t="s">
        <v>941</v>
      </c>
      <c r="AB130" s="3" t="s">
        <v>941</v>
      </c>
      <c r="AC130" s="21" t="s">
        <v>941</v>
      </c>
      <c r="AD130" s="21" t="s">
        <v>941</v>
      </c>
      <c r="AE130" s="21" t="s">
        <v>941</v>
      </c>
      <c r="AF130" s="3" t="s">
        <v>941</v>
      </c>
      <c r="AG130" s="3" t="s">
        <v>941</v>
      </c>
      <c r="AH130" s="3"/>
      <c r="AI130" s="21" t="s">
        <v>941</v>
      </c>
      <c r="AJ130" s="21" t="s">
        <v>941</v>
      </c>
      <c r="AK130" s="21" t="s">
        <v>941</v>
      </c>
      <c r="AL130" s="75"/>
      <c r="AM130" s="74" t="s">
        <v>1596</v>
      </c>
      <c r="AN130" s="70" t="s">
        <v>1597</v>
      </c>
      <c r="AO130" s="67" t="s">
        <v>223</v>
      </c>
      <c r="AP130" s="78" t="s">
        <v>1598</v>
      </c>
      <c r="AQ130" s="893">
        <v>2</v>
      </c>
      <c r="AR130" s="745" t="s">
        <v>945</v>
      </c>
      <c r="AS130" s="68" t="s">
        <v>946</v>
      </c>
      <c r="AT130" s="3">
        <v>1</v>
      </c>
      <c r="AU130" s="3" t="s">
        <v>1008</v>
      </c>
      <c r="AV130" s="3"/>
      <c r="AW130" s="3"/>
      <c r="AX130" s="3"/>
      <c r="AY130" s="145"/>
      <c r="AZ130" s="69">
        <v>2912.62</v>
      </c>
      <c r="BA130" s="69">
        <v>2</v>
      </c>
      <c r="BB130" s="69">
        <v>1.1499999999999999</v>
      </c>
      <c r="BC130" s="69">
        <v>0.38</v>
      </c>
      <c r="BD130" s="69" t="s">
        <v>1599</v>
      </c>
      <c r="BE130" s="69" t="s">
        <v>1600</v>
      </c>
      <c r="BF130" s="69" t="s">
        <v>1130</v>
      </c>
      <c r="BG130" s="69" t="s">
        <v>1131</v>
      </c>
      <c r="BH130" s="69" t="s">
        <v>1132</v>
      </c>
      <c r="BI130" s="69" t="s">
        <v>1133</v>
      </c>
      <c r="BJ130" s="69" t="s">
        <v>1142</v>
      </c>
      <c r="BK130" s="69" t="s">
        <v>949</v>
      </c>
      <c r="BL130" s="69" t="s">
        <v>949</v>
      </c>
      <c r="BM130" s="69">
        <v>0</v>
      </c>
      <c r="BN130" s="69">
        <v>0</v>
      </c>
      <c r="BO130" s="69" t="s">
        <v>1596</v>
      </c>
      <c r="BP130" s="69" t="s">
        <v>1142</v>
      </c>
      <c r="BQ130" s="69">
        <v>0</v>
      </c>
      <c r="BR130" s="69">
        <v>0</v>
      </c>
      <c r="BS130" s="69">
        <v>0</v>
      </c>
      <c r="BT130" s="69">
        <v>0</v>
      </c>
      <c r="BU130" s="73"/>
      <c r="BV130" s="72">
        <v>4</v>
      </c>
      <c r="BW130" s="72">
        <v>75</v>
      </c>
      <c r="BX130" s="72">
        <v>22</v>
      </c>
      <c r="BY130" s="16"/>
      <c r="BZ130" s="9" t="s">
        <v>1414</v>
      </c>
      <c r="CA130" s="16"/>
      <c r="CB130" s="16"/>
      <c r="CC130" s="16"/>
      <c r="CD130" s="16"/>
    </row>
    <row r="131" spans="1:82" customFormat="1">
      <c r="A131" s="16"/>
      <c r="B131" s="3">
        <v>124</v>
      </c>
      <c r="C131" s="3" t="s">
        <v>787</v>
      </c>
      <c r="D131" s="91"/>
      <c r="E131" s="96"/>
      <c r="F131" s="91" t="s">
        <v>1601</v>
      </c>
      <c r="G131" s="96"/>
      <c r="H131" s="91"/>
      <c r="I131" s="96"/>
      <c r="J131" s="91"/>
      <c r="K131" s="96"/>
      <c r="L131" s="91"/>
      <c r="M131" s="96"/>
      <c r="N131" s="32" t="s">
        <v>1601</v>
      </c>
      <c r="O131" s="211" t="s">
        <v>1602</v>
      </c>
      <c r="P131" s="71" t="s">
        <v>1431</v>
      </c>
      <c r="Q131" s="71"/>
      <c r="R131" s="848" t="s">
        <v>948</v>
      </c>
      <c r="S131" s="3" t="s">
        <v>941</v>
      </c>
      <c r="T131" s="3" t="s">
        <v>941</v>
      </c>
      <c r="U131" s="3" t="s">
        <v>941</v>
      </c>
      <c r="V131" s="3" t="s">
        <v>941</v>
      </c>
      <c r="W131" s="3" t="s">
        <v>941</v>
      </c>
      <c r="X131" s="3" t="s">
        <v>941</v>
      </c>
      <c r="Y131" s="3" t="s">
        <v>941</v>
      </c>
      <c r="Z131" s="3" t="s">
        <v>941</v>
      </c>
      <c r="AA131" s="3" t="s">
        <v>941</v>
      </c>
      <c r="AB131" s="3" t="s">
        <v>941</v>
      </c>
      <c r="AC131" s="21" t="s">
        <v>941</v>
      </c>
      <c r="AD131" s="21" t="s">
        <v>941</v>
      </c>
      <c r="AE131" s="21" t="s">
        <v>941</v>
      </c>
      <c r="AF131" s="3" t="s">
        <v>941</v>
      </c>
      <c r="AG131" s="3" t="s">
        <v>941</v>
      </c>
      <c r="AH131" s="3"/>
      <c r="AI131" s="21" t="s">
        <v>941</v>
      </c>
      <c r="AJ131" s="21" t="s">
        <v>941</v>
      </c>
      <c r="AK131" s="21" t="s">
        <v>941</v>
      </c>
      <c r="AL131" s="75"/>
      <c r="AM131" s="74" t="s">
        <v>1603</v>
      </c>
      <c r="AN131" s="70" t="s">
        <v>1604</v>
      </c>
      <c r="AO131" s="67" t="s">
        <v>223</v>
      </c>
      <c r="AP131" s="78" t="s">
        <v>1605</v>
      </c>
      <c r="AQ131" s="893">
        <v>1</v>
      </c>
      <c r="AR131" s="745" t="s">
        <v>945</v>
      </c>
      <c r="AS131" s="68" t="s">
        <v>946</v>
      </c>
      <c r="AT131" s="3">
        <v>1</v>
      </c>
      <c r="AU131" s="3" t="s">
        <v>1008</v>
      </c>
      <c r="AV131" s="3"/>
      <c r="AW131" s="3"/>
      <c r="AX131" s="3"/>
      <c r="AY131" s="145"/>
      <c r="AZ131" s="69">
        <v>41068.409</v>
      </c>
      <c r="BA131" s="69">
        <v>2</v>
      </c>
      <c r="BB131" s="69">
        <v>1.2</v>
      </c>
      <c r="BC131" s="69">
        <v>150</v>
      </c>
      <c r="BD131" s="69" t="s">
        <v>1606</v>
      </c>
      <c r="BE131" s="69" t="s">
        <v>1487</v>
      </c>
      <c r="BF131" s="69" t="s">
        <v>1172</v>
      </c>
      <c r="BG131" s="69" t="s">
        <v>1488</v>
      </c>
      <c r="BH131" s="69" t="s">
        <v>1132</v>
      </c>
      <c r="BI131" s="69" t="s">
        <v>1174</v>
      </c>
      <c r="BJ131" s="69" t="s">
        <v>1459</v>
      </c>
      <c r="BK131" s="69" t="s">
        <v>949</v>
      </c>
      <c r="BL131" s="69" t="s">
        <v>949</v>
      </c>
      <c r="BM131" s="69">
        <v>0</v>
      </c>
      <c r="BN131" s="69">
        <v>0</v>
      </c>
      <c r="BO131" s="69" t="s">
        <v>1602</v>
      </c>
      <c r="BP131" s="69" t="s">
        <v>1459</v>
      </c>
      <c r="BQ131" s="69">
        <v>0</v>
      </c>
      <c r="BR131" s="69">
        <v>0</v>
      </c>
      <c r="BS131" s="69">
        <v>0</v>
      </c>
      <c r="BT131" s="69">
        <v>0</v>
      </c>
      <c r="BU131" s="73" t="s">
        <v>1126</v>
      </c>
      <c r="BV131" s="72">
        <v>1</v>
      </c>
      <c r="BW131" s="72">
        <v>250</v>
      </c>
      <c r="BX131" s="72">
        <v>30</v>
      </c>
      <c r="BY131" s="16"/>
      <c r="BZ131" s="9" t="s">
        <v>1414</v>
      </c>
      <c r="CA131" s="16"/>
      <c r="CB131" s="16"/>
      <c r="CC131" s="16"/>
      <c r="CD131" s="16"/>
    </row>
    <row r="132" spans="1:82" customFormat="1">
      <c r="A132" s="16"/>
      <c r="B132" s="3">
        <v>125</v>
      </c>
      <c r="C132" s="3" t="s">
        <v>787</v>
      </c>
      <c r="D132" s="91"/>
      <c r="E132" s="96"/>
      <c r="F132" s="91" t="s">
        <v>1607</v>
      </c>
      <c r="G132" s="96"/>
      <c r="H132" s="91"/>
      <c r="I132" s="96"/>
      <c r="J132" s="91"/>
      <c r="K132" s="96"/>
      <c r="L132" s="91"/>
      <c r="M132" s="96"/>
      <c r="N132" s="32" t="s">
        <v>1607</v>
      </c>
      <c r="O132" s="211" t="s">
        <v>1607</v>
      </c>
      <c r="P132" s="71" t="s">
        <v>1037</v>
      </c>
      <c r="Q132" s="71"/>
      <c r="R132" s="848" t="s">
        <v>1126</v>
      </c>
      <c r="S132" s="3" t="s">
        <v>941</v>
      </c>
      <c r="T132" s="3" t="s">
        <v>941</v>
      </c>
      <c r="U132" s="3" t="s">
        <v>941</v>
      </c>
      <c r="V132" s="3" t="s">
        <v>941</v>
      </c>
      <c r="W132" s="3" t="s">
        <v>941</v>
      </c>
      <c r="X132" s="3" t="s">
        <v>941</v>
      </c>
      <c r="Y132" s="3" t="s">
        <v>941</v>
      </c>
      <c r="Z132" s="3" t="s">
        <v>941</v>
      </c>
      <c r="AA132" s="3" t="s">
        <v>941</v>
      </c>
      <c r="AB132" s="3" t="s">
        <v>941</v>
      </c>
      <c r="AC132" s="21" t="s">
        <v>941</v>
      </c>
      <c r="AD132" s="21" t="s">
        <v>941</v>
      </c>
      <c r="AE132" s="21" t="s">
        <v>941</v>
      </c>
      <c r="AF132" s="3" t="s">
        <v>941</v>
      </c>
      <c r="AG132" s="3" t="s">
        <v>941</v>
      </c>
      <c r="AH132" s="3"/>
      <c r="AI132" s="21" t="s">
        <v>941</v>
      </c>
      <c r="AJ132" s="21" t="s">
        <v>941</v>
      </c>
      <c r="AK132" s="21" t="s">
        <v>941</v>
      </c>
      <c r="AL132" s="75"/>
      <c r="AM132" s="74" t="s">
        <v>1608</v>
      </c>
      <c r="AN132" s="70" t="s">
        <v>1609</v>
      </c>
      <c r="AO132" s="67" t="s">
        <v>223</v>
      </c>
      <c r="AP132" s="78" t="s">
        <v>1610</v>
      </c>
      <c r="AQ132" s="893">
        <v>1</v>
      </c>
      <c r="AR132" s="745" t="s">
        <v>945</v>
      </c>
      <c r="AS132" s="68" t="s">
        <v>946</v>
      </c>
      <c r="AT132" s="3">
        <v>1</v>
      </c>
      <c r="AU132" s="3" t="s">
        <v>1008</v>
      </c>
      <c r="AV132" s="3"/>
      <c r="AW132" s="3"/>
      <c r="AX132" s="3"/>
      <c r="AY132" s="145"/>
      <c r="AZ132" s="69">
        <v>15924.271000000001</v>
      </c>
      <c r="BA132" s="69">
        <v>2</v>
      </c>
      <c r="BB132" s="69">
        <v>1.2</v>
      </c>
      <c r="BC132" s="69">
        <v>16</v>
      </c>
      <c r="BD132" s="69" t="s">
        <v>1611</v>
      </c>
      <c r="BE132" s="69" t="s">
        <v>1487</v>
      </c>
      <c r="BF132" s="69" t="s">
        <v>1172</v>
      </c>
      <c r="BG132" s="69" t="s">
        <v>1488</v>
      </c>
      <c r="BH132" s="69" t="s">
        <v>1132</v>
      </c>
      <c r="BI132" s="69" t="s">
        <v>1174</v>
      </c>
      <c r="BJ132" s="69" t="s">
        <v>1459</v>
      </c>
      <c r="BK132" s="69" t="s">
        <v>949</v>
      </c>
      <c r="BL132" s="69" t="s">
        <v>949</v>
      </c>
      <c r="BM132" s="69">
        <v>0</v>
      </c>
      <c r="BN132" s="69">
        <v>0</v>
      </c>
      <c r="BO132" s="69" t="s">
        <v>1607</v>
      </c>
      <c r="BP132" s="69" t="s">
        <v>1459</v>
      </c>
      <c r="BQ132" s="69">
        <v>0</v>
      </c>
      <c r="BR132" s="69">
        <v>0</v>
      </c>
      <c r="BS132" s="69">
        <v>0</v>
      </c>
      <c r="BT132" s="69">
        <v>0</v>
      </c>
      <c r="BU132" s="73" t="s">
        <v>1126</v>
      </c>
      <c r="BV132" s="72">
        <v>2</v>
      </c>
      <c r="BW132" s="72">
        <v>250</v>
      </c>
      <c r="BX132" s="72">
        <v>30</v>
      </c>
      <c r="BY132" s="16"/>
      <c r="BZ132" s="9" t="s">
        <v>1414</v>
      </c>
      <c r="CA132" s="16"/>
      <c r="CB132" s="16"/>
      <c r="CC132" s="16"/>
      <c r="CD132" s="16"/>
    </row>
    <row r="133" spans="1:82" customFormat="1">
      <c r="A133" s="16"/>
      <c r="B133" s="3">
        <v>126</v>
      </c>
      <c r="C133" s="3" t="s">
        <v>787</v>
      </c>
      <c r="D133" s="91"/>
      <c r="E133" s="96"/>
      <c r="F133" s="91" t="s">
        <v>1028</v>
      </c>
      <c r="G133" s="96"/>
      <c r="H133" s="91"/>
      <c r="I133" s="96"/>
      <c r="J133" s="91"/>
      <c r="K133" s="96"/>
      <c r="L133" s="91"/>
      <c r="M133" s="96"/>
      <c r="N133" s="32" t="s">
        <v>1028</v>
      </c>
      <c r="O133" s="211" t="s">
        <v>1028</v>
      </c>
      <c r="P133" s="71" t="s">
        <v>1037</v>
      </c>
      <c r="Q133" s="71"/>
      <c r="R133" s="848"/>
      <c r="S133" s="3" t="s">
        <v>941</v>
      </c>
      <c r="T133" s="3" t="s">
        <v>941</v>
      </c>
      <c r="U133" s="3" t="s">
        <v>941</v>
      </c>
      <c r="V133" s="3" t="s">
        <v>941</v>
      </c>
      <c r="W133" s="3" t="s">
        <v>941</v>
      </c>
      <c r="X133" s="3" t="s">
        <v>941</v>
      </c>
      <c r="Y133" s="3" t="s">
        <v>941</v>
      </c>
      <c r="Z133" s="3" t="s">
        <v>941</v>
      </c>
      <c r="AA133" s="3" t="s">
        <v>941</v>
      </c>
      <c r="AB133" s="3" t="s">
        <v>941</v>
      </c>
      <c r="AC133" s="21" t="s">
        <v>941</v>
      </c>
      <c r="AD133" s="21" t="s">
        <v>941</v>
      </c>
      <c r="AE133" s="21" t="s">
        <v>941</v>
      </c>
      <c r="AF133" s="3" t="s">
        <v>941</v>
      </c>
      <c r="AG133" s="3" t="s">
        <v>941</v>
      </c>
      <c r="AH133" s="3"/>
      <c r="AI133" s="21" t="s">
        <v>941</v>
      </c>
      <c r="AJ133" s="21" t="s">
        <v>941</v>
      </c>
      <c r="AK133" s="21" t="s">
        <v>941</v>
      </c>
      <c r="AL133" s="75"/>
      <c r="AM133" s="74" t="s">
        <v>1028</v>
      </c>
      <c r="AN133" s="70" t="s">
        <v>1029</v>
      </c>
      <c r="AO133" s="67" t="s">
        <v>1432</v>
      </c>
      <c r="AP133" s="78" t="s">
        <v>1030</v>
      </c>
      <c r="AQ133" s="893">
        <v>1</v>
      </c>
      <c r="AR133" s="745" t="s">
        <v>945</v>
      </c>
      <c r="AS133" s="68" t="s">
        <v>946</v>
      </c>
      <c r="AT133" s="3">
        <v>1</v>
      </c>
      <c r="AU133" s="3" t="s">
        <v>993</v>
      </c>
      <c r="AV133" s="3"/>
      <c r="AW133" s="3"/>
      <c r="AX133" s="3"/>
      <c r="AY133" s="145"/>
      <c r="AZ133" s="69" t="s">
        <v>949</v>
      </c>
      <c r="BA133" s="69" t="s">
        <v>949</v>
      </c>
      <c r="BB133" s="69" t="s">
        <v>949</v>
      </c>
      <c r="BC133" s="69" t="s">
        <v>949</v>
      </c>
      <c r="BD133" s="69" t="s">
        <v>949</v>
      </c>
      <c r="BE133" s="69" t="s">
        <v>949</v>
      </c>
      <c r="BF133" s="69" t="s">
        <v>1023</v>
      </c>
      <c r="BG133" s="69" t="s">
        <v>949</v>
      </c>
      <c r="BH133" s="69" t="s">
        <v>949</v>
      </c>
      <c r="BI133" s="69" t="s">
        <v>949</v>
      </c>
      <c r="BJ133" s="69" t="s">
        <v>986</v>
      </c>
      <c r="BK133" s="69" t="s">
        <v>1024</v>
      </c>
      <c r="BL133" s="69" t="s">
        <v>949</v>
      </c>
      <c r="BM133" s="69">
        <v>0</v>
      </c>
      <c r="BN133" s="69">
        <v>0</v>
      </c>
      <c r="BO133" s="69">
        <v>0</v>
      </c>
      <c r="BP133" s="69">
        <v>0</v>
      </c>
      <c r="BQ133" s="69">
        <v>0</v>
      </c>
      <c r="BR133" s="69">
        <v>0</v>
      </c>
      <c r="BS133" s="69">
        <v>0</v>
      </c>
      <c r="BT133" s="69">
        <v>0</v>
      </c>
      <c r="BU133" s="73"/>
      <c r="BV133" s="72"/>
      <c r="BW133" s="72"/>
      <c r="BX133" s="72"/>
      <c r="BY133" s="16"/>
      <c r="BZ133" s="9" t="s">
        <v>1025</v>
      </c>
      <c r="CA133" s="16"/>
      <c r="CB133" s="16"/>
      <c r="CC133" s="16"/>
      <c r="CD133" s="16"/>
    </row>
    <row r="134" spans="1:82" customFormat="1">
      <c r="A134" s="16"/>
      <c r="B134" s="3">
        <v>127</v>
      </c>
      <c r="C134" s="3" t="s">
        <v>787</v>
      </c>
      <c r="D134" s="91"/>
      <c r="E134" s="96"/>
      <c r="F134" s="91" t="s">
        <v>1612</v>
      </c>
      <c r="G134" s="96"/>
      <c r="H134" s="91"/>
      <c r="I134" s="96"/>
      <c r="J134" s="91"/>
      <c r="K134" s="96"/>
      <c r="L134" s="91"/>
      <c r="M134" s="96"/>
      <c r="N134" s="32" t="s">
        <v>1612</v>
      </c>
      <c r="O134" s="211" t="s">
        <v>1612</v>
      </c>
      <c r="P134" s="71" t="s">
        <v>1037</v>
      </c>
      <c r="Q134" s="71"/>
      <c r="R134" s="848" t="s">
        <v>1244</v>
      </c>
      <c r="S134" s="3" t="s">
        <v>941</v>
      </c>
      <c r="T134" s="3" t="s">
        <v>941</v>
      </c>
      <c r="U134" s="3" t="s">
        <v>941</v>
      </c>
      <c r="V134" s="3" t="s">
        <v>941</v>
      </c>
      <c r="W134" s="3" t="s">
        <v>941</v>
      </c>
      <c r="X134" s="3" t="s">
        <v>941</v>
      </c>
      <c r="Y134" s="3" t="s">
        <v>941</v>
      </c>
      <c r="Z134" s="3" t="s">
        <v>941</v>
      </c>
      <c r="AA134" s="3" t="s">
        <v>941</v>
      </c>
      <c r="AB134" s="3" t="s">
        <v>941</v>
      </c>
      <c r="AC134" s="21" t="s">
        <v>941</v>
      </c>
      <c r="AD134" s="21" t="s">
        <v>941</v>
      </c>
      <c r="AE134" s="21" t="s">
        <v>941</v>
      </c>
      <c r="AF134" s="3" t="s">
        <v>941</v>
      </c>
      <c r="AG134" s="3" t="s">
        <v>941</v>
      </c>
      <c r="AH134" s="3"/>
      <c r="AI134" s="21" t="s">
        <v>941</v>
      </c>
      <c r="AJ134" s="21" t="s">
        <v>941</v>
      </c>
      <c r="AK134" s="21" t="s">
        <v>941</v>
      </c>
      <c r="AL134" s="75"/>
      <c r="AM134" s="74"/>
      <c r="AN134" s="70" t="s">
        <v>1613</v>
      </c>
      <c r="AO134" s="67" t="s">
        <v>223</v>
      </c>
      <c r="AP134" s="78" t="s">
        <v>1614</v>
      </c>
      <c r="AQ134" s="893">
        <v>1</v>
      </c>
      <c r="AR134" s="745" t="s">
        <v>945</v>
      </c>
      <c r="AS134" s="68" t="s">
        <v>946</v>
      </c>
      <c r="AT134" s="3">
        <v>1</v>
      </c>
      <c r="AU134" s="3" t="s">
        <v>1008</v>
      </c>
      <c r="AV134" s="3"/>
      <c r="AW134" s="3"/>
      <c r="AX134" s="3"/>
      <c r="AY134" s="145"/>
      <c r="AZ134" s="69">
        <v>1248.2560000000001</v>
      </c>
      <c r="BA134" s="69">
        <v>2</v>
      </c>
      <c r="BB134" s="69">
        <v>1.04</v>
      </c>
      <c r="BC134" s="69">
        <v>1</v>
      </c>
      <c r="BD134" s="69" t="s">
        <v>1615</v>
      </c>
      <c r="BE134" s="69" t="s">
        <v>1616</v>
      </c>
      <c r="BF134" s="69" t="s">
        <v>1148</v>
      </c>
      <c r="BG134" s="69" t="s">
        <v>1474</v>
      </c>
      <c r="BH134" s="69" t="s">
        <v>1132</v>
      </c>
      <c r="BI134" s="69" t="s">
        <v>1475</v>
      </c>
      <c r="BJ134" s="69" t="s">
        <v>1087</v>
      </c>
      <c r="BK134" s="69" t="s">
        <v>949</v>
      </c>
      <c r="BL134" s="69" t="s">
        <v>949</v>
      </c>
      <c r="BM134" s="69">
        <v>0</v>
      </c>
      <c r="BN134" s="69">
        <v>0</v>
      </c>
      <c r="BO134" s="69" t="s">
        <v>1612</v>
      </c>
      <c r="BP134" s="69" t="s">
        <v>1087</v>
      </c>
      <c r="BQ134" s="69">
        <v>0</v>
      </c>
      <c r="BR134" s="69">
        <v>0</v>
      </c>
      <c r="BS134" s="69">
        <v>0</v>
      </c>
      <c r="BT134" s="69">
        <v>0</v>
      </c>
      <c r="BU134" s="73"/>
      <c r="BV134" s="72"/>
      <c r="BW134" s="72"/>
      <c r="BX134" s="72"/>
      <c r="BY134" s="16"/>
      <c r="BZ134" s="9" t="s">
        <v>1414</v>
      </c>
      <c r="CA134" s="16"/>
      <c r="CB134" s="16"/>
      <c r="CC134" s="16"/>
      <c r="CD134" s="16"/>
    </row>
    <row r="135" spans="1:82" customFormat="1">
      <c r="A135" s="16"/>
      <c r="B135" s="3">
        <v>128</v>
      </c>
      <c r="C135" s="3" t="s">
        <v>787</v>
      </c>
      <c r="D135" s="91"/>
      <c r="E135" s="96"/>
      <c r="F135" s="91" t="s">
        <v>1617</v>
      </c>
      <c r="G135" s="96"/>
      <c r="H135" s="91"/>
      <c r="I135" s="96"/>
      <c r="J135" s="91"/>
      <c r="K135" s="96"/>
      <c r="L135" s="91"/>
      <c r="M135" s="96"/>
      <c r="N135" s="32" t="s">
        <v>1617</v>
      </c>
      <c r="O135" s="211" t="s">
        <v>1618</v>
      </c>
      <c r="P135" s="71" t="s">
        <v>1431</v>
      </c>
      <c r="Q135" s="71"/>
      <c r="R135" s="848" t="s">
        <v>1059</v>
      </c>
      <c r="S135" s="3" t="s">
        <v>941</v>
      </c>
      <c r="T135" s="3" t="s">
        <v>941</v>
      </c>
      <c r="U135" s="3" t="s">
        <v>941</v>
      </c>
      <c r="V135" s="3" t="s">
        <v>941</v>
      </c>
      <c r="W135" s="3" t="s">
        <v>941</v>
      </c>
      <c r="X135" s="3" t="s">
        <v>941</v>
      </c>
      <c r="Y135" s="3" t="s">
        <v>941</v>
      </c>
      <c r="Z135" s="3" t="s">
        <v>941</v>
      </c>
      <c r="AA135" s="3" t="s">
        <v>941</v>
      </c>
      <c r="AB135" s="3" t="s">
        <v>941</v>
      </c>
      <c r="AC135" s="21" t="s">
        <v>941</v>
      </c>
      <c r="AD135" s="21" t="s">
        <v>941</v>
      </c>
      <c r="AE135" s="21" t="s">
        <v>941</v>
      </c>
      <c r="AF135" s="3" t="s">
        <v>941</v>
      </c>
      <c r="AG135" s="3" t="s">
        <v>941</v>
      </c>
      <c r="AH135" s="3"/>
      <c r="AI135" s="21" t="s">
        <v>941</v>
      </c>
      <c r="AJ135" s="21" t="s">
        <v>941</v>
      </c>
      <c r="AK135" s="21" t="s">
        <v>941</v>
      </c>
      <c r="AL135" s="75"/>
      <c r="AM135" s="74"/>
      <c r="AN135" s="70" t="s">
        <v>1619</v>
      </c>
      <c r="AO135" s="67" t="s">
        <v>223</v>
      </c>
      <c r="AP135" s="78" t="s">
        <v>1620</v>
      </c>
      <c r="AQ135" s="893">
        <v>1</v>
      </c>
      <c r="AR135" s="745" t="s">
        <v>945</v>
      </c>
      <c r="AS135" s="68" t="s">
        <v>946</v>
      </c>
      <c r="AT135" s="3">
        <v>1</v>
      </c>
      <c r="AU135" s="3" t="s">
        <v>1048</v>
      </c>
      <c r="AV135" s="3"/>
      <c r="AW135" s="3"/>
      <c r="AX135" s="3"/>
      <c r="AY135" s="145"/>
      <c r="AZ135" s="69" t="s">
        <v>949</v>
      </c>
      <c r="BA135" s="69" t="s">
        <v>1621</v>
      </c>
      <c r="BB135" s="69" t="s">
        <v>949</v>
      </c>
      <c r="BC135" s="69" t="s">
        <v>949</v>
      </c>
      <c r="BD135" s="69" t="s">
        <v>949</v>
      </c>
      <c r="BE135" s="69" t="s">
        <v>1622</v>
      </c>
      <c r="BF135" s="69" t="s">
        <v>1623</v>
      </c>
      <c r="BG135" s="69" t="s">
        <v>949</v>
      </c>
      <c r="BH135" s="69" t="s">
        <v>949</v>
      </c>
      <c r="BI135" s="69" t="s">
        <v>949</v>
      </c>
      <c r="BJ135" s="69" t="s">
        <v>1624</v>
      </c>
      <c r="BK135" s="69" t="s">
        <v>1068</v>
      </c>
      <c r="BL135" s="69" t="s">
        <v>949</v>
      </c>
      <c r="BM135" s="69">
        <v>0</v>
      </c>
      <c r="BN135" s="69">
        <v>0</v>
      </c>
      <c r="BO135" s="69">
        <v>0</v>
      </c>
      <c r="BP135" s="69">
        <v>0</v>
      </c>
      <c r="BQ135" s="69">
        <v>0</v>
      </c>
      <c r="BR135" s="69">
        <v>0</v>
      </c>
      <c r="BS135" s="69">
        <v>0</v>
      </c>
      <c r="BT135" s="69">
        <v>0</v>
      </c>
      <c r="BU135" s="73"/>
      <c r="BV135" s="72"/>
      <c r="BW135" s="72"/>
      <c r="BX135" s="72"/>
      <c r="BY135" s="16"/>
      <c r="BZ135" s="9" t="s">
        <v>1025</v>
      </c>
      <c r="CA135" s="16"/>
      <c r="CB135" s="16"/>
      <c r="CC135" s="16"/>
      <c r="CD135" s="16"/>
    </row>
    <row r="136" spans="1:82" customFormat="1">
      <c r="A136" s="16"/>
      <c r="B136" s="3">
        <v>129</v>
      </c>
      <c r="C136" s="3" t="s">
        <v>787</v>
      </c>
      <c r="D136" s="91"/>
      <c r="E136" s="96"/>
      <c r="F136" s="91" t="s">
        <v>1625</v>
      </c>
      <c r="G136" s="96"/>
      <c r="H136" s="91"/>
      <c r="I136" s="96"/>
      <c r="J136" s="91"/>
      <c r="K136" s="96"/>
      <c r="L136" s="91"/>
      <c r="M136" s="96"/>
      <c r="N136" s="32" t="s">
        <v>1625</v>
      </c>
      <c r="O136" s="211" t="s">
        <v>1625</v>
      </c>
      <c r="P136" s="71" t="s">
        <v>1037</v>
      </c>
      <c r="Q136" s="71"/>
      <c r="R136" s="848" t="s">
        <v>979</v>
      </c>
      <c r="S136" s="3" t="s">
        <v>941</v>
      </c>
      <c r="T136" s="3" t="s">
        <v>941</v>
      </c>
      <c r="U136" s="3" t="s">
        <v>941</v>
      </c>
      <c r="V136" s="3" t="s">
        <v>941</v>
      </c>
      <c r="W136" s="3" t="s">
        <v>941</v>
      </c>
      <c r="X136" s="3" t="s">
        <v>941</v>
      </c>
      <c r="Y136" s="3" t="s">
        <v>941</v>
      </c>
      <c r="Z136" s="3" t="s">
        <v>941</v>
      </c>
      <c r="AA136" s="3" t="s">
        <v>941</v>
      </c>
      <c r="AB136" s="3" t="s">
        <v>941</v>
      </c>
      <c r="AC136" s="21" t="s">
        <v>941</v>
      </c>
      <c r="AD136" s="21" t="s">
        <v>941</v>
      </c>
      <c r="AE136" s="21" t="s">
        <v>941</v>
      </c>
      <c r="AF136" s="3" t="s">
        <v>941</v>
      </c>
      <c r="AG136" s="3" t="s">
        <v>941</v>
      </c>
      <c r="AH136" s="3"/>
      <c r="AI136" s="21" t="s">
        <v>941</v>
      </c>
      <c r="AJ136" s="21" t="s">
        <v>941</v>
      </c>
      <c r="AK136" s="21" t="s">
        <v>941</v>
      </c>
      <c r="AL136" s="75"/>
      <c r="AM136" s="74"/>
      <c r="AN136" s="70" t="s">
        <v>1626</v>
      </c>
      <c r="AO136" s="67" t="s">
        <v>223</v>
      </c>
      <c r="AP136" s="78" t="s">
        <v>1627</v>
      </c>
      <c r="AQ136" s="893">
        <v>1</v>
      </c>
      <c r="AR136" s="745" t="s">
        <v>945</v>
      </c>
      <c r="AS136" s="68" t="s">
        <v>946</v>
      </c>
      <c r="AT136" s="3">
        <v>1</v>
      </c>
      <c r="AU136" s="3" t="s">
        <v>1008</v>
      </c>
      <c r="AV136" s="3"/>
      <c r="AW136" s="3"/>
      <c r="AX136" s="3"/>
      <c r="AY136" s="145"/>
      <c r="AZ136" s="69">
        <v>1076.6990000000001</v>
      </c>
      <c r="BA136" s="69">
        <v>2</v>
      </c>
      <c r="BB136" s="69">
        <v>1.41</v>
      </c>
      <c r="BC136" s="69">
        <v>1.3</v>
      </c>
      <c r="BD136" s="69" t="s">
        <v>1628</v>
      </c>
      <c r="BE136" s="69" t="s">
        <v>995</v>
      </c>
      <c r="BF136" s="69" t="s">
        <v>1293</v>
      </c>
      <c r="BG136" s="69" t="s">
        <v>1294</v>
      </c>
      <c r="BH136" s="69" t="s">
        <v>1295</v>
      </c>
      <c r="BI136" s="69" t="s">
        <v>1559</v>
      </c>
      <c r="BJ136" s="69" t="s">
        <v>1215</v>
      </c>
      <c r="BK136" s="69" t="s">
        <v>949</v>
      </c>
      <c r="BL136" s="69" t="s">
        <v>949</v>
      </c>
      <c r="BM136" s="69">
        <v>0</v>
      </c>
      <c r="BN136" s="69">
        <v>0</v>
      </c>
      <c r="BO136" s="69" t="s">
        <v>1625</v>
      </c>
      <c r="BP136" s="69" t="s">
        <v>1215</v>
      </c>
      <c r="BQ136" s="69">
        <v>0</v>
      </c>
      <c r="BR136" s="69">
        <v>0</v>
      </c>
      <c r="BS136" s="69">
        <v>0</v>
      </c>
      <c r="BT136" s="69">
        <v>0</v>
      </c>
      <c r="BU136" s="73"/>
      <c r="BV136" s="72"/>
      <c r="BW136" s="72"/>
      <c r="BX136" s="72"/>
      <c r="BY136" s="16"/>
      <c r="BZ136" s="9" t="s">
        <v>1414</v>
      </c>
      <c r="CA136" s="16"/>
      <c r="CB136" s="16"/>
      <c r="CC136" s="16"/>
      <c r="CD136" s="16"/>
    </row>
    <row r="137" spans="1:82" customFormat="1">
      <c r="A137" s="16"/>
      <c r="B137" s="3">
        <v>130</v>
      </c>
      <c r="C137" s="3" t="s">
        <v>787</v>
      </c>
      <c r="D137" s="91"/>
      <c r="E137" s="96"/>
      <c r="F137" s="91" t="s">
        <v>1629</v>
      </c>
      <c r="G137" s="96"/>
      <c r="H137" s="91"/>
      <c r="I137" s="96"/>
      <c r="J137" s="91"/>
      <c r="K137" s="96"/>
      <c r="L137" s="91"/>
      <c r="M137" s="96"/>
      <c r="N137" s="32" t="s">
        <v>1629</v>
      </c>
      <c r="O137" s="211" t="s">
        <v>1629</v>
      </c>
      <c r="P137" s="71" t="s">
        <v>1037</v>
      </c>
      <c r="Q137" s="71"/>
      <c r="R137" s="848" t="s">
        <v>979</v>
      </c>
      <c r="S137" s="3" t="s">
        <v>941</v>
      </c>
      <c r="T137" s="3" t="s">
        <v>941</v>
      </c>
      <c r="U137" s="3" t="s">
        <v>941</v>
      </c>
      <c r="V137" s="3" t="s">
        <v>941</v>
      </c>
      <c r="W137" s="3" t="s">
        <v>941</v>
      </c>
      <c r="X137" s="3" t="s">
        <v>941</v>
      </c>
      <c r="Y137" s="3" t="s">
        <v>941</v>
      </c>
      <c r="Z137" s="3" t="s">
        <v>941</v>
      </c>
      <c r="AA137" s="3" t="s">
        <v>941</v>
      </c>
      <c r="AB137" s="3" t="s">
        <v>941</v>
      </c>
      <c r="AC137" s="21" t="s">
        <v>941</v>
      </c>
      <c r="AD137" s="21" t="s">
        <v>941</v>
      </c>
      <c r="AE137" s="21" t="s">
        <v>941</v>
      </c>
      <c r="AF137" s="3" t="s">
        <v>941</v>
      </c>
      <c r="AG137" s="3" t="s">
        <v>941</v>
      </c>
      <c r="AH137" s="3"/>
      <c r="AI137" s="21" t="s">
        <v>941</v>
      </c>
      <c r="AJ137" s="21" t="s">
        <v>941</v>
      </c>
      <c r="AK137" s="21" t="s">
        <v>941</v>
      </c>
      <c r="AL137" s="75"/>
      <c r="AM137" s="74"/>
      <c r="AN137" s="70" t="s">
        <v>1630</v>
      </c>
      <c r="AO137" s="67" t="s">
        <v>223</v>
      </c>
      <c r="AP137" s="78" t="s">
        <v>1631</v>
      </c>
      <c r="AQ137" s="893">
        <v>1</v>
      </c>
      <c r="AR137" s="745" t="s">
        <v>945</v>
      </c>
      <c r="AS137" s="68" t="s">
        <v>946</v>
      </c>
      <c r="AT137" s="3">
        <v>1</v>
      </c>
      <c r="AU137" s="3" t="s">
        <v>1008</v>
      </c>
      <c r="AV137" s="3"/>
      <c r="AW137" s="3"/>
      <c r="AX137" s="3"/>
      <c r="AY137" s="145"/>
      <c r="AZ137" s="69">
        <v>12294.632</v>
      </c>
      <c r="BA137" s="69">
        <v>2</v>
      </c>
      <c r="BB137" s="69">
        <v>1.41</v>
      </c>
      <c r="BC137" s="69">
        <v>13</v>
      </c>
      <c r="BD137" s="69" t="s">
        <v>1632</v>
      </c>
      <c r="BE137" s="69" t="s">
        <v>995</v>
      </c>
      <c r="BF137" s="69" t="s">
        <v>1293</v>
      </c>
      <c r="BG137" s="69" t="s">
        <v>1294</v>
      </c>
      <c r="BH137" s="69" t="s">
        <v>1295</v>
      </c>
      <c r="BI137" s="69" t="s">
        <v>1633</v>
      </c>
      <c r="BJ137" s="69" t="s">
        <v>1215</v>
      </c>
      <c r="BK137" s="69" t="s">
        <v>949</v>
      </c>
      <c r="BL137" s="69" t="s">
        <v>949</v>
      </c>
      <c r="BM137" s="69">
        <v>0</v>
      </c>
      <c r="BN137" s="69">
        <v>0</v>
      </c>
      <c r="BO137" s="69" t="s">
        <v>1629</v>
      </c>
      <c r="BP137" s="69" t="s">
        <v>1215</v>
      </c>
      <c r="BQ137" s="69">
        <v>0</v>
      </c>
      <c r="BR137" s="69">
        <v>0</v>
      </c>
      <c r="BS137" s="69">
        <v>0</v>
      </c>
      <c r="BT137" s="69">
        <v>0</v>
      </c>
      <c r="BU137" s="73"/>
      <c r="BV137" s="72"/>
      <c r="BW137" s="72"/>
      <c r="BX137" s="72"/>
      <c r="BY137" s="16"/>
      <c r="BZ137" s="9" t="s">
        <v>1414</v>
      </c>
      <c r="CA137" s="16"/>
      <c r="CB137" s="16"/>
      <c r="CC137" s="16"/>
      <c r="CD137" s="16"/>
    </row>
    <row r="138" spans="1:82" customFormat="1">
      <c r="A138" s="16"/>
      <c r="B138" s="3">
        <v>131</v>
      </c>
      <c r="C138" s="3" t="s">
        <v>787</v>
      </c>
      <c r="D138" s="91"/>
      <c r="E138" s="96"/>
      <c r="F138" s="91" t="s">
        <v>1032</v>
      </c>
      <c r="G138" s="96"/>
      <c r="H138" s="91"/>
      <c r="I138" s="96"/>
      <c r="J138" s="91"/>
      <c r="K138" s="96"/>
      <c r="L138" s="91"/>
      <c r="M138" s="96"/>
      <c r="N138" s="32" t="s">
        <v>1032</v>
      </c>
      <c r="O138" s="211" t="s">
        <v>1033</v>
      </c>
      <c r="P138" s="71" t="s">
        <v>1431</v>
      </c>
      <c r="Q138" s="71"/>
      <c r="R138" s="848"/>
      <c r="S138" s="3" t="s">
        <v>941</v>
      </c>
      <c r="T138" s="3" t="s">
        <v>941</v>
      </c>
      <c r="U138" s="3" t="s">
        <v>941</v>
      </c>
      <c r="V138" s="3" t="s">
        <v>941</v>
      </c>
      <c r="W138" s="3" t="s">
        <v>941</v>
      </c>
      <c r="X138" s="3" t="s">
        <v>941</v>
      </c>
      <c r="Y138" s="3" t="s">
        <v>941</v>
      </c>
      <c r="Z138" s="3" t="s">
        <v>941</v>
      </c>
      <c r="AA138" s="3" t="s">
        <v>941</v>
      </c>
      <c r="AB138" s="3" t="s">
        <v>941</v>
      </c>
      <c r="AC138" s="21" t="s">
        <v>941</v>
      </c>
      <c r="AD138" s="21" t="s">
        <v>941</v>
      </c>
      <c r="AE138" s="21" t="s">
        <v>941</v>
      </c>
      <c r="AF138" s="3" t="s">
        <v>941</v>
      </c>
      <c r="AG138" s="3" t="s">
        <v>941</v>
      </c>
      <c r="AH138" s="3"/>
      <c r="AI138" s="21" t="s">
        <v>941</v>
      </c>
      <c r="AJ138" s="21" t="s">
        <v>941</v>
      </c>
      <c r="AK138" s="21" t="s">
        <v>941</v>
      </c>
      <c r="AL138" s="75"/>
      <c r="AM138" s="74" t="s">
        <v>1033</v>
      </c>
      <c r="AN138" s="70" t="s">
        <v>1034</v>
      </c>
      <c r="AO138" s="67" t="s">
        <v>223</v>
      </c>
      <c r="AP138" s="78" t="s">
        <v>1035</v>
      </c>
      <c r="AQ138" s="893">
        <v>3</v>
      </c>
      <c r="AR138" s="745" t="s">
        <v>945</v>
      </c>
      <c r="AS138" s="68" t="s">
        <v>946</v>
      </c>
      <c r="AT138" s="3">
        <v>1</v>
      </c>
      <c r="AU138" s="3" t="s">
        <v>993</v>
      </c>
      <c r="AV138" s="3"/>
      <c r="AW138" s="3"/>
      <c r="AX138" s="3"/>
      <c r="AY138" s="145"/>
      <c r="AZ138" s="69" t="s">
        <v>949</v>
      </c>
      <c r="BA138" s="69" t="s">
        <v>949</v>
      </c>
      <c r="BB138" s="69" t="s">
        <v>949</v>
      </c>
      <c r="BC138" s="69" t="s">
        <v>949</v>
      </c>
      <c r="BD138" s="69" t="s">
        <v>949</v>
      </c>
      <c r="BE138" s="69" t="s">
        <v>949</v>
      </c>
      <c r="BF138" s="69" t="s">
        <v>949</v>
      </c>
      <c r="BG138" s="69" t="s">
        <v>949</v>
      </c>
      <c r="BH138" s="69" t="s">
        <v>949</v>
      </c>
      <c r="BI138" s="69" t="s">
        <v>949</v>
      </c>
      <c r="BJ138" s="69" t="s">
        <v>1024</v>
      </c>
      <c r="BK138" s="69">
        <v>0</v>
      </c>
      <c r="BL138" s="69">
        <v>0</v>
      </c>
      <c r="BM138" s="69">
        <v>0</v>
      </c>
      <c r="BN138" s="69">
        <v>0</v>
      </c>
      <c r="BO138" s="69">
        <v>0</v>
      </c>
      <c r="BP138" s="69">
        <v>0</v>
      </c>
      <c r="BQ138" s="69">
        <v>0</v>
      </c>
      <c r="BR138" s="69">
        <v>0</v>
      </c>
      <c r="BS138" s="69">
        <v>0</v>
      </c>
      <c r="BT138" s="69">
        <v>0</v>
      </c>
      <c r="BU138" s="73"/>
      <c r="BV138" s="72"/>
      <c r="BW138" s="72"/>
      <c r="BX138" s="72"/>
      <c r="BY138" s="16"/>
      <c r="BZ138" s="9" t="s">
        <v>1025</v>
      </c>
      <c r="CA138" s="16"/>
      <c r="CB138" s="16"/>
      <c r="CC138" s="16"/>
      <c r="CD138" s="16"/>
    </row>
    <row r="139" spans="1:82" customFormat="1">
      <c r="A139" s="16"/>
      <c r="B139" s="3">
        <v>132</v>
      </c>
      <c r="C139" s="3" t="s">
        <v>657</v>
      </c>
      <c r="D139" s="91" t="s">
        <v>1634</v>
      </c>
      <c r="E139" s="96"/>
      <c r="F139" s="91"/>
      <c r="G139" s="96"/>
      <c r="H139" s="91"/>
      <c r="I139" s="96"/>
      <c r="J139" s="91"/>
      <c r="K139" s="96"/>
      <c r="L139" s="91"/>
      <c r="M139" s="96"/>
      <c r="N139" s="32" t="s">
        <v>1635</v>
      </c>
      <c r="O139" s="211" t="s">
        <v>1634</v>
      </c>
      <c r="P139" s="71" t="s">
        <v>939</v>
      </c>
      <c r="Q139" s="71" t="s">
        <v>1636</v>
      </c>
      <c r="R139" s="848" t="s">
        <v>940</v>
      </c>
      <c r="S139" s="3" t="s">
        <v>941</v>
      </c>
      <c r="T139" s="3" t="s">
        <v>941</v>
      </c>
      <c r="U139" s="3" t="s">
        <v>941</v>
      </c>
      <c r="V139" s="3" t="s">
        <v>941</v>
      </c>
      <c r="W139" s="3" t="s">
        <v>941</v>
      </c>
      <c r="X139" s="3" t="s">
        <v>941</v>
      </c>
      <c r="Y139" s="3" t="s">
        <v>941</v>
      </c>
      <c r="Z139" s="3" t="s">
        <v>941</v>
      </c>
      <c r="AA139" s="3" t="s">
        <v>941</v>
      </c>
      <c r="AB139" s="3" t="s">
        <v>941</v>
      </c>
      <c r="AC139" s="21" t="s">
        <v>941</v>
      </c>
      <c r="AD139" s="21" t="s">
        <v>941</v>
      </c>
      <c r="AE139" s="21" t="s">
        <v>941</v>
      </c>
      <c r="AF139" s="3" t="s">
        <v>941</v>
      </c>
      <c r="AG139" s="3" t="s">
        <v>941</v>
      </c>
      <c r="AH139" s="3"/>
      <c r="AI139" s="21" t="s">
        <v>941</v>
      </c>
      <c r="AJ139" s="21" t="s">
        <v>941</v>
      </c>
      <c r="AK139" s="21" t="s">
        <v>941</v>
      </c>
      <c r="AL139" s="75"/>
      <c r="AM139" s="74"/>
      <c r="AN139" s="70" t="s">
        <v>1637</v>
      </c>
      <c r="AO139" s="67" t="s">
        <v>90</v>
      </c>
      <c r="AP139" s="78" t="s">
        <v>1638</v>
      </c>
      <c r="AQ139" s="893">
        <v>1</v>
      </c>
      <c r="AR139" s="745" t="s">
        <v>945</v>
      </c>
      <c r="AS139" s="68" t="s">
        <v>1008</v>
      </c>
      <c r="AT139" s="3">
        <v>0</v>
      </c>
      <c r="AU139" s="3" t="s">
        <v>947</v>
      </c>
      <c r="AV139" s="3"/>
      <c r="AW139" s="3"/>
      <c r="AX139" s="3"/>
      <c r="AY139" s="145"/>
      <c r="AZ139" s="69" t="s">
        <v>949</v>
      </c>
      <c r="BA139" s="69" t="s">
        <v>949</v>
      </c>
      <c r="BB139" s="69" t="s">
        <v>949</v>
      </c>
      <c r="BC139" s="69" t="s">
        <v>949</v>
      </c>
      <c r="BD139" s="69" t="s">
        <v>949</v>
      </c>
      <c r="BE139" s="69" t="s">
        <v>949</v>
      </c>
      <c r="BF139" s="69" t="s">
        <v>949</v>
      </c>
      <c r="BG139" s="69" t="s">
        <v>949</v>
      </c>
      <c r="BH139" s="69" t="s">
        <v>949</v>
      </c>
      <c r="BI139" s="69" t="s">
        <v>949</v>
      </c>
      <c r="BJ139" s="69" t="s">
        <v>949</v>
      </c>
      <c r="BK139" s="69" t="s">
        <v>949</v>
      </c>
      <c r="BL139" s="69" t="s">
        <v>949</v>
      </c>
      <c r="BM139" s="69" t="s">
        <v>949</v>
      </c>
      <c r="BN139" s="69" t="s">
        <v>949</v>
      </c>
      <c r="BO139" s="69" t="s">
        <v>949</v>
      </c>
      <c r="BP139" s="69" t="s">
        <v>949</v>
      </c>
      <c r="BQ139" s="69" t="s">
        <v>949</v>
      </c>
      <c r="BR139" s="69" t="s">
        <v>949</v>
      </c>
      <c r="BS139" s="69" t="s">
        <v>949</v>
      </c>
      <c r="BT139" s="69" t="s">
        <v>949</v>
      </c>
      <c r="BU139" s="73"/>
      <c r="BV139" s="72"/>
      <c r="BW139" s="72"/>
      <c r="BX139" s="72"/>
      <c r="BY139" s="16"/>
      <c r="BZ139" s="9" t="s">
        <v>950</v>
      </c>
      <c r="CA139" s="16"/>
      <c r="CB139" s="16"/>
      <c r="CC139" s="16"/>
      <c r="CD139" s="16"/>
    </row>
    <row r="140" spans="1:82" customFormat="1">
      <c r="A140" s="16"/>
      <c r="B140" s="3">
        <v>133</v>
      </c>
      <c r="C140" s="3" t="s">
        <v>657</v>
      </c>
      <c r="D140" s="91"/>
      <c r="E140" s="96" t="s">
        <v>1639</v>
      </c>
      <c r="F140" s="91"/>
      <c r="G140" s="96"/>
      <c r="H140" s="91"/>
      <c r="I140" s="96"/>
      <c r="J140" s="91"/>
      <c r="K140" s="96"/>
      <c r="L140" s="91"/>
      <c r="M140" s="96"/>
      <c r="N140" s="32" t="s">
        <v>1640</v>
      </c>
      <c r="O140" s="211" t="s">
        <v>1639</v>
      </c>
      <c r="P140" s="71" t="s">
        <v>1431</v>
      </c>
      <c r="Q140" s="71" t="s">
        <v>1636</v>
      </c>
      <c r="R140" s="848" t="s">
        <v>989</v>
      </c>
      <c r="S140" s="3" t="s">
        <v>941</v>
      </c>
      <c r="T140" s="3" t="s">
        <v>941</v>
      </c>
      <c r="U140" s="3" t="s">
        <v>941</v>
      </c>
      <c r="V140" s="3" t="s">
        <v>941</v>
      </c>
      <c r="W140" s="3" t="s">
        <v>941</v>
      </c>
      <c r="X140" s="3" t="s">
        <v>941</v>
      </c>
      <c r="Y140" s="3" t="s">
        <v>941</v>
      </c>
      <c r="Z140" s="3" t="s">
        <v>941</v>
      </c>
      <c r="AA140" s="3" t="s">
        <v>941</v>
      </c>
      <c r="AB140" s="3" t="s">
        <v>941</v>
      </c>
      <c r="AC140" s="21" t="s">
        <v>941</v>
      </c>
      <c r="AD140" s="21" t="s">
        <v>941</v>
      </c>
      <c r="AE140" s="21" t="s">
        <v>941</v>
      </c>
      <c r="AF140" s="3" t="s">
        <v>941</v>
      </c>
      <c r="AG140" s="3" t="s">
        <v>941</v>
      </c>
      <c r="AH140" s="3"/>
      <c r="AI140" s="21" t="s">
        <v>941</v>
      </c>
      <c r="AJ140" s="21" t="s">
        <v>941</v>
      </c>
      <c r="AK140" s="21" t="s">
        <v>941</v>
      </c>
      <c r="AL140" s="75"/>
      <c r="AM140" s="74" t="s">
        <v>1639</v>
      </c>
      <c r="AN140" s="70" t="s">
        <v>1641</v>
      </c>
      <c r="AO140" s="67" t="s">
        <v>90</v>
      </c>
      <c r="AP140" s="78" t="s">
        <v>1642</v>
      </c>
      <c r="AQ140" s="893">
        <v>3</v>
      </c>
      <c r="AR140" s="745" t="s">
        <v>945</v>
      </c>
      <c r="AS140" s="68" t="s">
        <v>1008</v>
      </c>
      <c r="AT140" s="3">
        <v>1</v>
      </c>
      <c r="AU140" s="3" t="s">
        <v>1244</v>
      </c>
      <c r="AV140" s="3" t="s">
        <v>948</v>
      </c>
      <c r="AW140" s="3" t="s">
        <v>1245</v>
      </c>
      <c r="AX140" s="3"/>
      <c r="AY140" s="145"/>
      <c r="AZ140" s="69">
        <v>10261.460999999999</v>
      </c>
      <c r="BA140" s="69">
        <v>1.5</v>
      </c>
      <c r="BB140" s="69" t="s">
        <v>949</v>
      </c>
      <c r="BC140" s="69" t="s">
        <v>949</v>
      </c>
      <c r="BD140" s="69" t="s">
        <v>1643</v>
      </c>
      <c r="BE140" s="69" t="s">
        <v>949</v>
      </c>
      <c r="BF140" s="69" t="s">
        <v>949</v>
      </c>
      <c r="BG140" s="69" t="s">
        <v>949</v>
      </c>
      <c r="BH140" s="69" t="s">
        <v>949</v>
      </c>
      <c r="BI140" s="69">
        <v>0</v>
      </c>
      <c r="BJ140" s="69" t="s">
        <v>1644</v>
      </c>
      <c r="BK140" s="69" t="s">
        <v>1645</v>
      </c>
      <c r="BL140" s="69" t="s">
        <v>949</v>
      </c>
      <c r="BM140" s="69">
        <v>0</v>
      </c>
      <c r="BN140" s="69">
        <v>0</v>
      </c>
      <c r="BO140" s="69">
        <v>0</v>
      </c>
      <c r="BP140" s="69">
        <v>0</v>
      </c>
      <c r="BQ140" s="69">
        <v>0</v>
      </c>
      <c r="BR140" s="69">
        <v>0</v>
      </c>
      <c r="BS140" s="69">
        <v>0</v>
      </c>
      <c r="BT140" s="69">
        <v>0</v>
      </c>
      <c r="BU140" s="73"/>
      <c r="BV140" s="72"/>
      <c r="BW140" s="72"/>
      <c r="BX140" s="72"/>
      <c r="BY140" s="16"/>
      <c r="BZ140" s="9" t="s">
        <v>1414</v>
      </c>
      <c r="CA140" s="16"/>
      <c r="CB140" s="16"/>
      <c r="CC140" s="16"/>
      <c r="CD140" s="16"/>
    </row>
    <row r="141" spans="1:82" customFormat="1">
      <c r="A141" s="16"/>
      <c r="B141" s="3">
        <v>134</v>
      </c>
      <c r="C141" s="3" t="s">
        <v>657</v>
      </c>
      <c r="D141" s="91"/>
      <c r="E141" s="96" t="s">
        <v>1028</v>
      </c>
      <c r="F141" s="91"/>
      <c r="G141" s="96"/>
      <c r="H141" s="91"/>
      <c r="I141" s="96"/>
      <c r="J141" s="91"/>
      <c r="K141" s="96"/>
      <c r="L141" s="91"/>
      <c r="M141" s="96"/>
      <c r="N141" s="32" t="s">
        <v>1027</v>
      </c>
      <c r="O141" s="211" t="s">
        <v>1028</v>
      </c>
      <c r="P141" s="71" t="s">
        <v>1431</v>
      </c>
      <c r="Q141" s="71" t="s">
        <v>1636</v>
      </c>
      <c r="R141" s="848"/>
      <c r="S141" s="3" t="s">
        <v>941</v>
      </c>
      <c r="T141" s="3" t="s">
        <v>941</v>
      </c>
      <c r="U141" s="3" t="s">
        <v>941</v>
      </c>
      <c r="V141" s="3" t="s">
        <v>941</v>
      </c>
      <c r="W141" s="3" t="s">
        <v>941</v>
      </c>
      <c r="X141" s="3" t="s">
        <v>941</v>
      </c>
      <c r="Y141" s="3" t="s">
        <v>941</v>
      </c>
      <c r="Z141" s="3" t="s">
        <v>941</v>
      </c>
      <c r="AA141" s="3" t="s">
        <v>941</v>
      </c>
      <c r="AB141" s="3" t="s">
        <v>941</v>
      </c>
      <c r="AC141" s="21" t="s">
        <v>941</v>
      </c>
      <c r="AD141" s="21" t="s">
        <v>941</v>
      </c>
      <c r="AE141" s="21" t="s">
        <v>941</v>
      </c>
      <c r="AF141" s="3" t="s">
        <v>941</v>
      </c>
      <c r="AG141" s="3" t="s">
        <v>941</v>
      </c>
      <c r="AH141" s="3"/>
      <c r="AI141" s="21" t="s">
        <v>941</v>
      </c>
      <c r="AJ141" s="21" t="s">
        <v>941</v>
      </c>
      <c r="AK141" s="21" t="s">
        <v>941</v>
      </c>
      <c r="AL141" s="75"/>
      <c r="AM141" s="74"/>
      <c r="AN141" s="70" t="s">
        <v>1029</v>
      </c>
      <c r="AO141" s="67" t="s">
        <v>90</v>
      </c>
      <c r="AP141" s="78" t="s">
        <v>1030</v>
      </c>
      <c r="AQ141" s="893">
        <v>6</v>
      </c>
      <c r="AR141" s="745" t="s">
        <v>945</v>
      </c>
      <c r="AS141" s="68" t="s">
        <v>1008</v>
      </c>
      <c r="AT141" s="3">
        <v>1</v>
      </c>
      <c r="AU141" s="3" t="s">
        <v>993</v>
      </c>
      <c r="AV141" s="3" t="s">
        <v>948</v>
      </c>
      <c r="AW141" s="3"/>
      <c r="AX141" s="3"/>
      <c r="AY141" s="145"/>
      <c r="AZ141" s="69" t="s">
        <v>949</v>
      </c>
      <c r="BA141" s="69" t="s">
        <v>949</v>
      </c>
      <c r="BB141" s="69" t="s">
        <v>949</v>
      </c>
      <c r="BC141" s="69" t="s">
        <v>949</v>
      </c>
      <c r="BD141" s="69" t="s">
        <v>949</v>
      </c>
      <c r="BE141" s="69" t="s">
        <v>949</v>
      </c>
      <c r="BF141" s="69" t="s">
        <v>1023</v>
      </c>
      <c r="BG141" s="69" t="s">
        <v>949</v>
      </c>
      <c r="BH141" s="69" t="s">
        <v>949</v>
      </c>
      <c r="BI141" s="69" t="s">
        <v>949</v>
      </c>
      <c r="BJ141" s="69" t="s">
        <v>986</v>
      </c>
      <c r="BK141" s="69" t="s">
        <v>1024</v>
      </c>
      <c r="BL141" s="69" t="s">
        <v>949</v>
      </c>
      <c r="BM141" s="69">
        <v>0</v>
      </c>
      <c r="BN141" s="69">
        <v>0</v>
      </c>
      <c r="BO141" s="69">
        <v>0</v>
      </c>
      <c r="BP141" s="69">
        <v>0</v>
      </c>
      <c r="BQ141" s="69">
        <v>0</v>
      </c>
      <c r="BR141" s="69">
        <v>0</v>
      </c>
      <c r="BS141" s="69">
        <v>0</v>
      </c>
      <c r="BT141" s="69">
        <v>0</v>
      </c>
      <c r="BU141" s="73"/>
      <c r="BV141" s="72"/>
      <c r="BW141" s="72"/>
      <c r="BX141" s="72"/>
      <c r="BY141" s="16"/>
      <c r="BZ141" s="9" t="s">
        <v>950</v>
      </c>
      <c r="CA141" s="16"/>
      <c r="CB141" s="16"/>
      <c r="CC141" s="16"/>
      <c r="CD141" s="16"/>
    </row>
    <row r="142" spans="1:82" customFormat="1">
      <c r="A142" s="16"/>
      <c r="B142" s="3">
        <v>135</v>
      </c>
      <c r="C142" s="3" t="s">
        <v>657</v>
      </c>
      <c r="D142" s="91"/>
      <c r="E142" s="96" t="s">
        <v>1646</v>
      </c>
      <c r="F142" s="91"/>
      <c r="G142" s="96"/>
      <c r="H142" s="91"/>
      <c r="I142" s="96"/>
      <c r="J142" s="91"/>
      <c r="K142" s="96"/>
      <c r="L142" s="91"/>
      <c r="M142" s="96"/>
      <c r="N142" s="32" t="s">
        <v>1647</v>
      </c>
      <c r="O142" s="211" t="s">
        <v>1646</v>
      </c>
      <c r="P142" s="71" t="s">
        <v>1431</v>
      </c>
      <c r="Q142" s="71" t="s">
        <v>1636</v>
      </c>
      <c r="R142" s="848" t="s">
        <v>1244</v>
      </c>
      <c r="S142" s="3" t="s">
        <v>941</v>
      </c>
      <c r="T142" s="3" t="s">
        <v>941</v>
      </c>
      <c r="U142" s="3" t="s">
        <v>941</v>
      </c>
      <c r="V142" s="3" t="s">
        <v>941</v>
      </c>
      <c r="W142" s="3" t="s">
        <v>941</v>
      </c>
      <c r="X142" s="3" t="s">
        <v>941</v>
      </c>
      <c r="Y142" s="3" t="s">
        <v>941</v>
      </c>
      <c r="Z142" s="3" t="s">
        <v>941</v>
      </c>
      <c r="AA142" s="3" t="s">
        <v>941</v>
      </c>
      <c r="AB142" s="3" t="s">
        <v>941</v>
      </c>
      <c r="AC142" s="21" t="s">
        <v>941</v>
      </c>
      <c r="AD142" s="21" t="s">
        <v>941</v>
      </c>
      <c r="AE142" s="21" t="s">
        <v>941</v>
      </c>
      <c r="AF142" s="3" t="s">
        <v>941</v>
      </c>
      <c r="AG142" s="3" t="s">
        <v>941</v>
      </c>
      <c r="AH142" s="3"/>
      <c r="AI142" s="21" t="s">
        <v>941</v>
      </c>
      <c r="AJ142" s="21" t="s">
        <v>941</v>
      </c>
      <c r="AK142" s="21" t="s">
        <v>941</v>
      </c>
      <c r="AL142" s="75"/>
      <c r="AM142" s="74" t="s">
        <v>1648</v>
      </c>
      <c r="AN142" s="70" t="s">
        <v>1649</v>
      </c>
      <c r="AO142" s="67" t="s">
        <v>90</v>
      </c>
      <c r="AP142" s="78" t="s">
        <v>1650</v>
      </c>
      <c r="AQ142" s="893">
        <v>1</v>
      </c>
      <c r="AR142" s="745" t="s">
        <v>945</v>
      </c>
      <c r="AS142" s="68" t="s">
        <v>1008</v>
      </c>
      <c r="AT142" s="3">
        <v>1</v>
      </c>
      <c r="AU142" s="3" t="s">
        <v>1008</v>
      </c>
      <c r="AV142" s="3" t="s">
        <v>948</v>
      </c>
      <c r="AW142" s="3"/>
      <c r="AX142" s="3"/>
      <c r="AY142" s="145"/>
      <c r="AZ142" s="69">
        <v>37763.351717999998</v>
      </c>
      <c r="BA142" s="69">
        <v>2</v>
      </c>
      <c r="BB142" s="69">
        <v>1.04</v>
      </c>
      <c r="BC142" s="69">
        <v>39.273000000000003</v>
      </c>
      <c r="BD142" s="69" t="s">
        <v>1651</v>
      </c>
      <c r="BE142" s="69" t="s">
        <v>995</v>
      </c>
      <c r="BF142" s="69" t="s">
        <v>1148</v>
      </c>
      <c r="BG142" s="69" t="s">
        <v>1474</v>
      </c>
      <c r="BH142" s="69" t="s">
        <v>1132</v>
      </c>
      <c r="BI142" s="69" t="s">
        <v>1475</v>
      </c>
      <c r="BJ142" s="69" t="s">
        <v>1459</v>
      </c>
      <c r="BK142" s="69">
        <v>0</v>
      </c>
      <c r="BL142" s="69" t="s">
        <v>949</v>
      </c>
      <c r="BM142" s="69">
        <v>0</v>
      </c>
      <c r="BN142" s="69">
        <v>0</v>
      </c>
      <c r="BO142" s="69" t="s">
        <v>1646</v>
      </c>
      <c r="BP142" s="69" t="s">
        <v>1459</v>
      </c>
      <c r="BQ142" s="69">
        <v>0</v>
      </c>
      <c r="BR142" s="69">
        <v>0</v>
      </c>
      <c r="BS142" s="69">
        <v>0</v>
      </c>
      <c r="BT142" s="69">
        <v>0</v>
      </c>
      <c r="BU142" s="73"/>
      <c r="BV142" s="72">
        <v>4</v>
      </c>
      <c r="BW142" s="72">
        <v>280</v>
      </c>
      <c r="BX142" s="72">
        <v>30</v>
      </c>
      <c r="BY142" s="16"/>
      <c r="BZ142" s="9" t="s">
        <v>1025</v>
      </c>
      <c r="CA142" s="16"/>
      <c r="CB142" s="16"/>
      <c r="CC142" s="16"/>
      <c r="CD142" s="16"/>
    </row>
    <row r="143" spans="1:82" customFormat="1">
      <c r="A143" s="16"/>
      <c r="B143" s="3">
        <v>136</v>
      </c>
      <c r="C143" s="3" t="s">
        <v>657</v>
      </c>
      <c r="D143" s="91"/>
      <c r="E143" s="96" t="s">
        <v>1652</v>
      </c>
      <c r="F143" s="91"/>
      <c r="G143" s="96"/>
      <c r="H143" s="91"/>
      <c r="I143" s="96"/>
      <c r="J143" s="91"/>
      <c r="K143" s="96"/>
      <c r="L143" s="91"/>
      <c r="M143" s="96"/>
      <c r="N143" s="32" t="s">
        <v>1653</v>
      </c>
      <c r="O143" s="211" t="s">
        <v>1652</v>
      </c>
      <c r="P143" s="71" t="s">
        <v>1431</v>
      </c>
      <c r="Q143" s="71" t="s">
        <v>1636</v>
      </c>
      <c r="R143" s="848"/>
      <c r="S143" s="3" t="s">
        <v>941</v>
      </c>
      <c r="T143" s="3" t="s">
        <v>941</v>
      </c>
      <c r="U143" s="3" t="s">
        <v>941</v>
      </c>
      <c r="V143" s="3" t="s">
        <v>941</v>
      </c>
      <c r="W143" s="3" t="s">
        <v>941</v>
      </c>
      <c r="X143" s="3" t="s">
        <v>941</v>
      </c>
      <c r="Y143" s="3" t="s">
        <v>941</v>
      </c>
      <c r="Z143" s="3" t="s">
        <v>941</v>
      </c>
      <c r="AA143" s="3" t="s">
        <v>941</v>
      </c>
      <c r="AB143" s="3" t="s">
        <v>941</v>
      </c>
      <c r="AC143" s="21" t="s">
        <v>941</v>
      </c>
      <c r="AD143" s="21" t="s">
        <v>941</v>
      </c>
      <c r="AE143" s="21" t="s">
        <v>941</v>
      </c>
      <c r="AF143" s="3" t="s">
        <v>941</v>
      </c>
      <c r="AG143" s="3" t="s">
        <v>941</v>
      </c>
      <c r="AH143" s="3"/>
      <c r="AI143" s="21" t="s">
        <v>941</v>
      </c>
      <c r="AJ143" s="21" t="s">
        <v>941</v>
      </c>
      <c r="AK143" s="21" t="s">
        <v>941</v>
      </c>
      <c r="AL143" s="75"/>
      <c r="AM143" s="74"/>
      <c r="AN143" s="70" t="s">
        <v>1654</v>
      </c>
      <c r="AO143" s="67" t="s">
        <v>90</v>
      </c>
      <c r="AP143" s="78" t="s">
        <v>1655</v>
      </c>
      <c r="AQ143" s="893">
        <v>1</v>
      </c>
      <c r="AR143" s="745" t="s">
        <v>945</v>
      </c>
      <c r="AS143" s="68" t="s">
        <v>1008</v>
      </c>
      <c r="AT143" s="3">
        <v>1</v>
      </c>
      <c r="AU143" s="3" t="s">
        <v>993</v>
      </c>
      <c r="AV143" s="3" t="s">
        <v>948</v>
      </c>
      <c r="AW143" s="3"/>
      <c r="AX143" s="3"/>
      <c r="AY143" s="145"/>
      <c r="AZ143" s="69" t="s">
        <v>949</v>
      </c>
      <c r="BA143" s="69" t="s">
        <v>949</v>
      </c>
      <c r="BB143" s="69" t="s">
        <v>949</v>
      </c>
      <c r="BC143" s="69" t="s">
        <v>949</v>
      </c>
      <c r="BD143" s="69" t="s">
        <v>949</v>
      </c>
      <c r="BE143" s="69">
        <v>0</v>
      </c>
      <c r="BF143" s="69" t="s">
        <v>1023</v>
      </c>
      <c r="BG143" s="69">
        <v>0</v>
      </c>
      <c r="BH143" s="69" t="s">
        <v>945</v>
      </c>
      <c r="BI143" s="69">
        <v>0</v>
      </c>
      <c r="BJ143" s="69" t="s">
        <v>986</v>
      </c>
      <c r="BK143" s="69" t="s">
        <v>1024</v>
      </c>
      <c r="BL143" s="69" t="s">
        <v>949</v>
      </c>
      <c r="BM143" s="69">
        <v>0</v>
      </c>
      <c r="BN143" s="69">
        <v>0</v>
      </c>
      <c r="BO143" s="69">
        <v>0</v>
      </c>
      <c r="BP143" s="69">
        <v>0</v>
      </c>
      <c r="BQ143" s="69">
        <v>0</v>
      </c>
      <c r="BR143" s="69">
        <v>0</v>
      </c>
      <c r="BS143" s="69">
        <v>0</v>
      </c>
      <c r="BT143" s="69">
        <v>0</v>
      </c>
      <c r="BU143" s="73"/>
      <c r="BV143" s="72"/>
      <c r="BW143" s="72"/>
      <c r="BX143" s="72"/>
      <c r="BY143" s="16"/>
      <c r="BZ143" s="9" t="s">
        <v>1025</v>
      </c>
      <c r="CA143" s="16"/>
      <c r="CB143" s="16"/>
      <c r="CC143" s="16"/>
      <c r="CD143" s="16"/>
    </row>
    <row r="144" spans="1:82" customFormat="1">
      <c r="A144" s="16"/>
      <c r="B144" s="3">
        <v>137</v>
      </c>
      <c r="C144" s="3" t="s">
        <v>657</v>
      </c>
      <c r="D144" s="91"/>
      <c r="E144" s="96" t="s">
        <v>1656</v>
      </c>
      <c r="F144" s="91"/>
      <c r="G144" s="96"/>
      <c r="H144" s="91"/>
      <c r="I144" s="96"/>
      <c r="J144" s="91"/>
      <c r="K144" s="96"/>
      <c r="L144" s="91"/>
      <c r="M144" s="96"/>
      <c r="N144" s="32" t="s">
        <v>1656</v>
      </c>
      <c r="O144" s="211" t="s">
        <v>1656</v>
      </c>
      <c r="P144" s="71" t="s">
        <v>1037</v>
      </c>
      <c r="Q144" s="71" t="s">
        <v>1636</v>
      </c>
      <c r="R144" s="848"/>
      <c r="S144" s="3" t="s">
        <v>941</v>
      </c>
      <c r="T144" s="3" t="s">
        <v>941</v>
      </c>
      <c r="U144" s="3" t="s">
        <v>941</v>
      </c>
      <c r="V144" s="3" t="s">
        <v>941</v>
      </c>
      <c r="W144" s="3" t="s">
        <v>941</v>
      </c>
      <c r="X144" s="3" t="s">
        <v>941</v>
      </c>
      <c r="Y144" s="3" t="s">
        <v>941</v>
      </c>
      <c r="Z144" s="3" t="s">
        <v>941</v>
      </c>
      <c r="AA144" s="3" t="s">
        <v>941</v>
      </c>
      <c r="AB144" s="3" t="s">
        <v>941</v>
      </c>
      <c r="AC144" s="21" t="s">
        <v>941</v>
      </c>
      <c r="AD144" s="21" t="s">
        <v>941</v>
      </c>
      <c r="AE144" s="21" t="s">
        <v>941</v>
      </c>
      <c r="AF144" s="3" t="s">
        <v>941</v>
      </c>
      <c r="AG144" s="3" t="s">
        <v>941</v>
      </c>
      <c r="AH144" s="3"/>
      <c r="AI144" s="21" t="s">
        <v>941</v>
      </c>
      <c r="AJ144" s="21" t="s">
        <v>941</v>
      </c>
      <c r="AK144" s="21" t="s">
        <v>941</v>
      </c>
      <c r="AL144" s="75"/>
      <c r="AM144" s="74"/>
      <c r="AN144" s="70" t="s">
        <v>1657</v>
      </c>
      <c r="AO144" s="67" t="s">
        <v>90</v>
      </c>
      <c r="AP144" s="78" t="s">
        <v>1658</v>
      </c>
      <c r="AQ144" s="893">
        <v>1.37</v>
      </c>
      <c r="AR144" s="745" t="s">
        <v>945</v>
      </c>
      <c r="AS144" s="68" t="s">
        <v>1563</v>
      </c>
      <c r="AT144" s="3">
        <v>1</v>
      </c>
      <c r="AU144" s="3" t="s">
        <v>993</v>
      </c>
      <c r="AV144" s="3" t="s">
        <v>948</v>
      </c>
      <c r="AW144" s="3"/>
      <c r="AX144" s="3"/>
      <c r="AY144" s="145"/>
      <c r="AZ144" s="69" t="s">
        <v>949</v>
      </c>
      <c r="BA144" s="69" t="s">
        <v>949</v>
      </c>
      <c r="BB144" s="69" t="s">
        <v>949</v>
      </c>
      <c r="BC144" s="69" t="s">
        <v>949</v>
      </c>
      <c r="BD144" s="69" t="s">
        <v>949</v>
      </c>
      <c r="BE144" s="69" t="s">
        <v>949</v>
      </c>
      <c r="BF144" s="69" t="s">
        <v>949</v>
      </c>
      <c r="BG144" s="69" t="s">
        <v>949</v>
      </c>
      <c r="BH144" s="69" t="s">
        <v>949</v>
      </c>
      <c r="BI144" s="69" t="s">
        <v>949</v>
      </c>
      <c r="BJ144" s="69" t="s">
        <v>1564</v>
      </c>
      <c r="BK144" s="69" t="s">
        <v>949</v>
      </c>
      <c r="BL144" s="69" t="s">
        <v>949</v>
      </c>
      <c r="BM144" s="69">
        <v>0</v>
      </c>
      <c r="BN144" s="69">
        <v>0</v>
      </c>
      <c r="BO144" s="69">
        <v>0</v>
      </c>
      <c r="BP144" s="69">
        <v>0</v>
      </c>
      <c r="BQ144" s="69">
        <v>0</v>
      </c>
      <c r="BR144" s="69">
        <v>0</v>
      </c>
      <c r="BS144" s="69">
        <v>0</v>
      </c>
      <c r="BT144" s="69">
        <v>0</v>
      </c>
      <c r="BU144" s="73"/>
      <c r="BV144" s="72"/>
      <c r="BW144" s="72"/>
      <c r="BX144" s="72"/>
      <c r="BY144" s="16"/>
      <c r="BZ144" s="9" t="s">
        <v>950</v>
      </c>
      <c r="CA144" s="16"/>
      <c r="CB144" s="16"/>
      <c r="CC144" s="16"/>
      <c r="CD144" s="16"/>
    </row>
    <row r="145" spans="1:82" customFormat="1">
      <c r="A145" s="16"/>
      <c r="B145" s="3">
        <v>138</v>
      </c>
      <c r="C145" s="3" t="s">
        <v>657</v>
      </c>
      <c r="D145" s="91"/>
      <c r="E145" s="96" t="s">
        <v>1659</v>
      </c>
      <c r="F145" s="91"/>
      <c r="G145" s="96"/>
      <c r="H145" s="91"/>
      <c r="I145" s="96"/>
      <c r="J145" s="91"/>
      <c r="K145" s="96"/>
      <c r="L145" s="91"/>
      <c r="M145" s="96"/>
      <c r="N145" s="32" t="s">
        <v>1660</v>
      </c>
      <c r="O145" s="211" t="s">
        <v>1659</v>
      </c>
      <c r="P145" s="71" t="s">
        <v>939</v>
      </c>
      <c r="Q145" s="71" t="s">
        <v>1636</v>
      </c>
      <c r="R145" s="848" t="s">
        <v>940</v>
      </c>
      <c r="S145" s="3" t="s">
        <v>941</v>
      </c>
      <c r="T145" s="3" t="s">
        <v>941</v>
      </c>
      <c r="U145" s="3" t="s">
        <v>941</v>
      </c>
      <c r="V145" s="3" t="s">
        <v>941</v>
      </c>
      <c r="W145" s="3" t="s">
        <v>941</v>
      </c>
      <c r="X145" s="3" t="s">
        <v>941</v>
      </c>
      <c r="Y145" s="3" t="s">
        <v>941</v>
      </c>
      <c r="Z145" s="3" t="s">
        <v>941</v>
      </c>
      <c r="AA145" s="3" t="s">
        <v>941</v>
      </c>
      <c r="AB145" s="3" t="s">
        <v>941</v>
      </c>
      <c r="AC145" s="21" t="s">
        <v>941</v>
      </c>
      <c r="AD145" s="21" t="s">
        <v>941</v>
      </c>
      <c r="AE145" s="21" t="s">
        <v>941</v>
      </c>
      <c r="AF145" s="3" t="s">
        <v>941</v>
      </c>
      <c r="AG145" s="3" t="s">
        <v>941</v>
      </c>
      <c r="AH145" s="3"/>
      <c r="AI145" s="21" t="s">
        <v>941</v>
      </c>
      <c r="AJ145" s="21" t="s">
        <v>941</v>
      </c>
      <c r="AK145" s="21" t="s">
        <v>941</v>
      </c>
      <c r="AL145" s="75"/>
      <c r="AM145" s="74"/>
      <c r="AN145" s="70" t="s">
        <v>1661</v>
      </c>
      <c r="AO145" s="67" t="s">
        <v>90</v>
      </c>
      <c r="AP145" s="78" t="s">
        <v>1662</v>
      </c>
      <c r="AQ145" s="893">
        <v>1</v>
      </c>
      <c r="AR145" s="745" t="s">
        <v>945</v>
      </c>
      <c r="AS145" s="68" t="s">
        <v>1008</v>
      </c>
      <c r="AT145" s="3">
        <v>0</v>
      </c>
      <c r="AU145" s="3" t="s">
        <v>947</v>
      </c>
      <c r="AV145" s="3" t="s">
        <v>948</v>
      </c>
      <c r="AW145" s="3"/>
      <c r="AX145" s="3"/>
      <c r="AY145" s="145"/>
      <c r="AZ145" s="69" t="s">
        <v>949</v>
      </c>
      <c r="BA145" s="69" t="s">
        <v>949</v>
      </c>
      <c r="BB145" s="69" t="s">
        <v>949</v>
      </c>
      <c r="BC145" s="69" t="s">
        <v>949</v>
      </c>
      <c r="BD145" s="69" t="s">
        <v>949</v>
      </c>
      <c r="BE145" s="69" t="s">
        <v>949</v>
      </c>
      <c r="BF145" s="69" t="s">
        <v>949</v>
      </c>
      <c r="BG145" s="69" t="s">
        <v>949</v>
      </c>
      <c r="BH145" s="69" t="s">
        <v>949</v>
      </c>
      <c r="BI145" s="69" t="s">
        <v>949</v>
      </c>
      <c r="BJ145" s="69" t="s">
        <v>949</v>
      </c>
      <c r="BK145" s="69" t="s">
        <v>949</v>
      </c>
      <c r="BL145" s="69" t="s">
        <v>949</v>
      </c>
      <c r="BM145" s="69" t="s">
        <v>949</v>
      </c>
      <c r="BN145" s="69" t="s">
        <v>949</v>
      </c>
      <c r="BO145" s="69" t="s">
        <v>949</v>
      </c>
      <c r="BP145" s="69" t="s">
        <v>949</v>
      </c>
      <c r="BQ145" s="69" t="s">
        <v>949</v>
      </c>
      <c r="BR145" s="69" t="s">
        <v>949</v>
      </c>
      <c r="BS145" s="69" t="s">
        <v>949</v>
      </c>
      <c r="BT145" s="69" t="s">
        <v>949</v>
      </c>
      <c r="BU145" s="73"/>
      <c r="BV145" s="72"/>
      <c r="BW145" s="72"/>
      <c r="BX145" s="72"/>
      <c r="BY145" s="16"/>
      <c r="BZ145" s="9" t="s">
        <v>950</v>
      </c>
      <c r="CA145" s="16"/>
      <c r="CB145" s="16"/>
      <c r="CC145" s="16"/>
      <c r="CD145" s="16"/>
    </row>
    <row r="146" spans="1:82" customFormat="1">
      <c r="A146" s="16"/>
      <c r="B146" s="3">
        <v>139</v>
      </c>
      <c r="C146" s="3" t="s">
        <v>657</v>
      </c>
      <c r="D146" s="91"/>
      <c r="E146" s="96"/>
      <c r="F146" s="91" t="s">
        <v>1663</v>
      </c>
      <c r="G146" s="96"/>
      <c r="H146" s="91"/>
      <c r="I146" s="96"/>
      <c r="J146" s="91"/>
      <c r="K146" s="96"/>
      <c r="L146" s="91"/>
      <c r="M146" s="96"/>
      <c r="N146" s="32" t="s">
        <v>1664</v>
      </c>
      <c r="O146" s="211" t="s">
        <v>1663</v>
      </c>
      <c r="P146" s="71" t="s">
        <v>939</v>
      </c>
      <c r="Q146" s="71" t="s">
        <v>1636</v>
      </c>
      <c r="R146" s="848" t="s">
        <v>940</v>
      </c>
      <c r="S146" s="3" t="s">
        <v>941</v>
      </c>
      <c r="T146" s="3" t="s">
        <v>941</v>
      </c>
      <c r="U146" s="3" t="s">
        <v>941</v>
      </c>
      <c r="V146" s="3" t="s">
        <v>941</v>
      </c>
      <c r="W146" s="3" t="s">
        <v>941</v>
      </c>
      <c r="X146" s="3" t="s">
        <v>941</v>
      </c>
      <c r="Y146" s="3" t="s">
        <v>941</v>
      </c>
      <c r="Z146" s="3" t="s">
        <v>941</v>
      </c>
      <c r="AA146" s="3" t="s">
        <v>941</v>
      </c>
      <c r="AB146" s="3" t="s">
        <v>941</v>
      </c>
      <c r="AC146" s="21" t="s">
        <v>941</v>
      </c>
      <c r="AD146" s="21" t="s">
        <v>941</v>
      </c>
      <c r="AE146" s="21" t="s">
        <v>941</v>
      </c>
      <c r="AF146" s="3" t="s">
        <v>941</v>
      </c>
      <c r="AG146" s="3" t="s">
        <v>941</v>
      </c>
      <c r="AH146" s="3"/>
      <c r="AI146" s="21" t="s">
        <v>941</v>
      </c>
      <c r="AJ146" s="21" t="s">
        <v>941</v>
      </c>
      <c r="AK146" s="21" t="s">
        <v>941</v>
      </c>
      <c r="AL146" s="75"/>
      <c r="AM146" s="74" t="s">
        <v>1665</v>
      </c>
      <c r="AN146" s="70" t="s">
        <v>1666</v>
      </c>
      <c r="AO146" s="67" t="s">
        <v>90</v>
      </c>
      <c r="AP146" s="78" t="s">
        <v>1667</v>
      </c>
      <c r="AQ146" s="893">
        <v>1</v>
      </c>
      <c r="AR146" s="745" t="s">
        <v>945</v>
      </c>
      <c r="AS146" s="68" t="s">
        <v>1008</v>
      </c>
      <c r="AT146" s="3">
        <v>0</v>
      </c>
      <c r="AU146" s="3" t="s">
        <v>947</v>
      </c>
      <c r="AV146" s="3"/>
      <c r="AW146" s="3"/>
      <c r="AX146" s="3"/>
      <c r="AY146" s="145"/>
      <c r="AZ146" s="69" t="s">
        <v>949</v>
      </c>
      <c r="BA146" s="69" t="s">
        <v>949</v>
      </c>
      <c r="BB146" s="69" t="s">
        <v>949</v>
      </c>
      <c r="BC146" s="69" t="s">
        <v>949</v>
      </c>
      <c r="BD146" s="69" t="s">
        <v>949</v>
      </c>
      <c r="BE146" s="69" t="s">
        <v>949</v>
      </c>
      <c r="BF146" s="69" t="s">
        <v>949</v>
      </c>
      <c r="BG146" s="69" t="s">
        <v>949</v>
      </c>
      <c r="BH146" s="69" t="s">
        <v>949</v>
      </c>
      <c r="BI146" s="69" t="s">
        <v>949</v>
      </c>
      <c r="BJ146" s="69" t="s">
        <v>949</v>
      </c>
      <c r="BK146" s="69" t="s">
        <v>949</v>
      </c>
      <c r="BL146" s="69" t="s">
        <v>949</v>
      </c>
      <c r="BM146" s="69" t="s">
        <v>949</v>
      </c>
      <c r="BN146" s="69" t="s">
        <v>949</v>
      </c>
      <c r="BO146" s="69" t="s">
        <v>949</v>
      </c>
      <c r="BP146" s="69" t="s">
        <v>949</v>
      </c>
      <c r="BQ146" s="69" t="s">
        <v>949</v>
      </c>
      <c r="BR146" s="69" t="s">
        <v>949</v>
      </c>
      <c r="BS146" s="69" t="s">
        <v>949</v>
      </c>
      <c r="BT146" s="69" t="s">
        <v>949</v>
      </c>
      <c r="BU146" s="73"/>
      <c r="BV146" s="72"/>
      <c r="BW146" s="72"/>
      <c r="BX146" s="72"/>
      <c r="BY146" s="16"/>
      <c r="BZ146" s="9" t="s">
        <v>950</v>
      </c>
      <c r="CA146" s="16"/>
      <c r="CB146" s="16"/>
      <c r="CC146" s="16"/>
      <c r="CD146" s="16"/>
    </row>
    <row r="147" spans="1:82" customFormat="1">
      <c r="A147" s="16"/>
      <c r="B147" s="3">
        <v>140</v>
      </c>
      <c r="C147" s="3" t="s">
        <v>657</v>
      </c>
      <c r="D147" s="91"/>
      <c r="E147" s="96"/>
      <c r="F147" s="91"/>
      <c r="G147" s="96" t="s">
        <v>1668</v>
      </c>
      <c r="H147" s="91"/>
      <c r="I147" s="96"/>
      <c r="J147" s="91"/>
      <c r="K147" s="96"/>
      <c r="L147" s="91"/>
      <c r="M147" s="96"/>
      <c r="N147" s="32" t="s">
        <v>1668</v>
      </c>
      <c r="O147" s="211" t="s">
        <v>1668</v>
      </c>
      <c r="P147" s="71" t="s">
        <v>1037</v>
      </c>
      <c r="Q147" s="71" t="s">
        <v>1636</v>
      </c>
      <c r="R147" s="848" t="s">
        <v>1059</v>
      </c>
      <c r="S147" s="3" t="s">
        <v>941</v>
      </c>
      <c r="T147" s="3" t="s">
        <v>941</v>
      </c>
      <c r="U147" s="3" t="s">
        <v>941</v>
      </c>
      <c r="V147" s="3" t="s">
        <v>941</v>
      </c>
      <c r="W147" s="3" t="s">
        <v>941</v>
      </c>
      <c r="X147" s="3" t="s">
        <v>941</v>
      </c>
      <c r="Y147" s="3" t="s">
        <v>941</v>
      </c>
      <c r="Z147" s="3" t="s">
        <v>941</v>
      </c>
      <c r="AA147" s="3" t="s">
        <v>941</v>
      </c>
      <c r="AB147" s="3" t="s">
        <v>941</v>
      </c>
      <c r="AC147" s="21" t="s">
        <v>941</v>
      </c>
      <c r="AD147" s="21" t="s">
        <v>941</v>
      </c>
      <c r="AE147" s="21" t="s">
        <v>941</v>
      </c>
      <c r="AF147" s="3" t="s">
        <v>941</v>
      </c>
      <c r="AG147" s="3" t="s">
        <v>941</v>
      </c>
      <c r="AH147" s="3"/>
      <c r="AI147" s="21" t="s">
        <v>941</v>
      </c>
      <c r="AJ147" s="21" t="s">
        <v>941</v>
      </c>
      <c r="AK147" s="21" t="s">
        <v>941</v>
      </c>
      <c r="AL147" s="75"/>
      <c r="AM147" s="74" t="s">
        <v>1668</v>
      </c>
      <c r="AN147" s="70" t="s">
        <v>1669</v>
      </c>
      <c r="AO147" s="67" t="s">
        <v>90</v>
      </c>
      <c r="AP147" s="78" t="s">
        <v>1670</v>
      </c>
      <c r="AQ147" s="893">
        <v>1</v>
      </c>
      <c r="AR147" s="745" t="s">
        <v>945</v>
      </c>
      <c r="AS147" s="68" t="s">
        <v>1008</v>
      </c>
      <c r="AT147" s="3">
        <v>1</v>
      </c>
      <c r="AU147" s="3" t="s">
        <v>1008</v>
      </c>
      <c r="AV147" s="3"/>
      <c r="AW147" s="3"/>
      <c r="AX147" s="3"/>
      <c r="AY147" s="145"/>
      <c r="AZ147" s="69">
        <v>1608.36</v>
      </c>
      <c r="BA147" s="69">
        <v>1.5</v>
      </c>
      <c r="BB147" s="69">
        <v>1.41</v>
      </c>
      <c r="BC147" s="69" t="s">
        <v>949</v>
      </c>
      <c r="BD147" s="69" t="s">
        <v>1671</v>
      </c>
      <c r="BE147" s="69" t="s">
        <v>1083</v>
      </c>
      <c r="BF147" s="69" t="s">
        <v>1293</v>
      </c>
      <c r="BG147" s="69" t="s">
        <v>1294</v>
      </c>
      <c r="BH147" s="69" t="s">
        <v>1295</v>
      </c>
      <c r="BI147" s="69">
        <v>0</v>
      </c>
      <c r="BJ147" s="69" t="s">
        <v>1672</v>
      </c>
      <c r="BK147" s="69" t="s">
        <v>949</v>
      </c>
      <c r="BL147" s="69" t="s">
        <v>949</v>
      </c>
      <c r="BM147" s="69">
        <v>0</v>
      </c>
      <c r="BN147" s="69">
        <v>0</v>
      </c>
      <c r="BO147" s="69" t="s">
        <v>1668</v>
      </c>
      <c r="BP147" s="69" t="s">
        <v>1672</v>
      </c>
      <c r="BQ147" s="69">
        <v>0</v>
      </c>
      <c r="BR147" s="69">
        <v>0</v>
      </c>
      <c r="BS147" s="69">
        <v>0</v>
      </c>
      <c r="BT147" s="69">
        <v>0</v>
      </c>
      <c r="BU147" s="73"/>
      <c r="BV147" s="72">
        <v>4</v>
      </c>
      <c r="BW147" s="72">
        <v>30</v>
      </c>
      <c r="BX147" s="72">
        <v>20</v>
      </c>
      <c r="BY147" s="16"/>
      <c r="BZ147" s="9" t="s">
        <v>1025</v>
      </c>
      <c r="CA147" s="16"/>
      <c r="CB147" s="16"/>
      <c r="CC147" s="16"/>
      <c r="CD147" s="16"/>
    </row>
    <row r="148" spans="1:82" customFormat="1">
      <c r="A148" s="16"/>
      <c r="B148" s="3">
        <v>141</v>
      </c>
      <c r="C148" s="3" t="s">
        <v>657</v>
      </c>
      <c r="D148" s="91"/>
      <c r="E148" s="96"/>
      <c r="F148" s="91"/>
      <c r="G148" s="96" t="s">
        <v>1673</v>
      </c>
      <c r="H148" s="91"/>
      <c r="I148" s="96"/>
      <c r="J148" s="91"/>
      <c r="K148" s="96"/>
      <c r="L148" s="91"/>
      <c r="M148" s="96"/>
      <c r="N148" s="32" t="s">
        <v>1673</v>
      </c>
      <c r="O148" s="211" t="s">
        <v>1673</v>
      </c>
      <c r="P148" s="71" t="s">
        <v>1037</v>
      </c>
      <c r="Q148" s="71" t="s">
        <v>1636</v>
      </c>
      <c r="R148" s="848" t="s">
        <v>1059</v>
      </c>
      <c r="S148" s="3" t="s">
        <v>941</v>
      </c>
      <c r="T148" s="3" t="s">
        <v>941</v>
      </c>
      <c r="U148" s="3" t="s">
        <v>941</v>
      </c>
      <c r="V148" s="3" t="s">
        <v>941</v>
      </c>
      <c r="W148" s="3" t="s">
        <v>941</v>
      </c>
      <c r="X148" s="3" t="s">
        <v>941</v>
      </c>
      <c r="Y148" s="3" t="s">
        <v>941</v>
      </c>
      <c r="Z148" s="3" t="s">
        <v>941</v>
      </c>
      <c r="AA148" s="3" t="s">
        <v>941</v>
      </c>
      <c r="AB148" s="3" t="s">
        <v>941</v>
      </c>
      <c r="AC148" s="21" t="s">
        <v>941</v>
      </c>
      <c r="AD148" s="21" t="s">
        <v>941</v>
      </c>
      <c r="AE148" s="21" t="s">
        <v>941</v>
      </c>
      <c r="AF148" s="3" t="s">
        <v>941</v>
      </c>
      <c r="AG148" s="3" t="s">
        <v>941</v>
      </c>
      <c r="AH148" s="3"/>
      <c r="AI148" s="21" t="s">
        <v>941</v>
      </c>
      <c r="AJ148" s="21" t="s">
        <v>941</v>
      </c>
      <c r="AK148" s="21" t="s">
        <v>941</v>
      </c>
      <c r="AL148" s="75"/>
      <c r="AM148" s="74" t="s">
        <v>1673</v>
      </c>
      <c r="AN148" s="70" t="s">
        <v>1674</v>
      </c>
      <c r="AO148" s="67" t="s">
        <v>90</v>
      </c>
      <c r="AP148" s="78" t="s">
        <v>1675</v>
      </c>
      <c r="AQ148" s="893">
        <v>1</v>
      </c>
      <c r="AR148" s="745" t="s">
        <v>945</v>
      </c>
      <c r="AS148" s="68" t="s">
        <v>1008</v>
      </c>
      <c r="AT148" s="3">
        <v>1</v>
      </c>
      <c r="AU148" s="3" t="s">
        <v>1008</v>
      </c>
      <c r="AV148" s="3"/>
      <c r="AW148" s="3"/>
      <c r="AX148" s="3"/>
      <c r="AY148" s="145"/>
      <c r="AZ148" s="69">
        <v>1532.6489999999999</v>
      </c>
      <c r="BA148" s="69">
        <v>1.5</v>
      </c>
      <c r="BB148" s="69">
        <v>1.41</v>
      </c>
      <c r="BC148" s="69">
        <v>2.1610350999999999</v>
      </c>
      <c r="BD148" s="69" t="s">
        <v>1676</v>
      </c>
      <c r="BE148" s="69" t="s">
        <v>1083</v>
      </c>
      <c r="BF148" s="69" t="s">
        <v>1293</v>
      </c>
      <c r="BG148" s="69" t="s">
        <v>1294</v>
      </c>
      <c r="BH148" s="69" t="s">
        <v>1295</v>
      </c>
      <c r="BI148" s="69" t="s">
        <v>1296</v>
      </c>
      <c r="BJ148" s="69" t="s">
        <v>1672</v>
      </c>
      <c r="BK148" s="69" t="s">
        <v>949</v>
      </c>
      <c r="BL148" s="69" t="s">
        <v>949</v>
      </c>
      <c r="BM148" s="69">
        <v>0</v>
      </c>
      <c r="BN148" s="69">
        <v>0</v>
      </c>
      <c r="BO148" s="69" t="s">
        <v>1673</v>
      </c>
      <c r="BP148" s="69" t="s">
        <v>1672</v>
      </c>
      <c r="BQ148" s="69">
        <v>0</v>
      </c>
      <c r="BR148" s="69">
        <v>0</v>
      </c>
      <c r="BS148" s="69">
        <v>0</v>
      </c>
      <c r="BT148" s="69">
        <v>0</v>
      </c>
      <c r="BU148" s="73"/>
      <c r="BV148" s="72">
        <v>4</v>
      </c>
      <c r="BW148" s="72">
        <v>30</v>
      </c>
      <c r="BX148" s="72">
        <v>20</v>
      </c>
      <c r="BY148" s="16"/>
      <c r="BZ148" s="9" t="s">
        <v>1025</v>
      </c>
      <c r="CA148" s="16"/>
      <c r="CB148" s="16"/>
      <c r="CC148" s="16"/>
      <c r="CD148" s="16"/>
    </row>
    <row r="149" spans="1:82" customFormat="1">
      <c r="A149" s="16"/>
      <c r="B149" s="3">
        <v>142</v>
      </c>
      <c r="C149" s="3" t="s">
        <v>657</v>
      </c>
      <c r="D149" s="91"/>
      <c r="E149" s="96"/>
      <c r="F149" s="91"/>
      <c r="G149" s="96" t="s">
        <v>1677</v>
      </c>
      <c r="H149" s="91"/>
      <c r="I149" s="96"/>
      <c r="J149" s="91"/>
      <c r="K149" s="96"/>
      <c r="L149" s="91"/>
      <c r="M149" s="96"/>
      <c r="N149" s="32" t="s">
        <v>1677</v>
      </c>
      <c r="O149" s="211" t="s">
        <v>1677</v>
      </c>
      <c r="P149" s="71" t="s">
        <v>1037</v>
      </c>
      <c r="Q149" s="71" t="s">
        <v>1636</v>
      </c>
      <c r="R149" s="848" t="s">
        <v>989</v>
      </c>
      <c r="S149" s="3" t="s">
        <v>941</v>
      </c>
      <c r="T149" s="3" t="s">
        <v>941</v>
      </c>
      <c r="U149" s="3" t="s">
        <v>941</v>
      </c>
      <c r="V149" s="3" t="s">
        <v>941</v>
      </c>
      <c r="W149" s="3" t="s">
        <v>941</v>
      </c>
      <c r="X149" s="3" t="s">
        <v>941</v>
      </c>
      <c r="Y149" s="3" t="s">
        <v>941</v>
      </c>
      <c r="Z149" s="3" t="s">
        <v>941</v>
      </c>
      <c r="AA149" s="3" t="s">
        <v>941</v>
      </c>
      <c r="AB149" s="3" t="s">
        <v>941</v>
      </c>
      <c r="AC149" s="21" t="s">
        <v>941</v>
      </c>
      <c r="AD149" s="21" t="s">
        <v>941</v>
      </c>
      <c r="AE149" s="21" t="s">
        <v>941</v>
      </c>
      <c r="AF149" s="3" t="s">
        <v>941</v>
      </c>
      <c r="AG149" s="3" t="s">
        <v>941</v>
      </c>
      <c r="AH149" s="3"/>
      <c r="AI149" s="21" t="s">
        <v>941</v>
      </c>
      <c r="AJ149" s="21" t="s">
        <v>941</v>
      </c>
      <c r="AK149" s="21" t="s">
        <v>941</v>
      </c>
      <c r="AL149" s="75"/>
      <c r="AM149" s="74" t="s">
        <v>1677</v>
      </c>
      <c r="AN149" s="70" t="s">
        <v>1678</v>
      </c>
      <c r="AO149" s="67" t="s">
        <v>90</v>
      </c>
      <c r="AP149" s="78" t="s">
        <v>1679</v>
      </c>
      <c r="AQ149" s="893">
        <v>1</v>
      </c>
      <c r="AR149" s="745" t="s">
        <v>945</v>
      </c>
      <c r="AS149" s="68" t="s">
        <v>1008</v>
      </c>
      <c r="AT149" s="3">
        <v>1</v>
      </c>
      <c r="AU149" s="3" t="s">
        <v>1008</v>
      </c>
      <c r="AV149" s="3"/>
      <c r="AW149" s="3"/>
      <c r="AX149" s="3"/>
      <c r="AY149" s="145"/>
      <c r="AZ149" s="69">
        <v>1219.81</v>
      </c>
      <c r="BA149" s="69">
        <v>1.5</v>
      </c>
      <c r="BB149" s="69">
        <v>1.41</v>
      </c>
      <c r="BC149" s="69" t="s">
        <v>949</v>
      </c>
      <c r="BD149" s="69" t="s">
        <v>1680</v>
      </c>
      <c r="BE149" s="69" t="s">
        <v>1083</v>
      </c>
      <c r="BF149" s="69" t="s">
        <v>1293</v>
      </c>
      <c r="BG149" s="69" t="s">
        <v>1294</v>
      </c>
      <c r="BH149" s="69" t="s">
        <v>1295</v>
      </c>
      <c r="BI149" s="69">
        <v>0</v>
      </c>
      <c r="BJ149" s="69" t="s">
        <v>1672</v>
      </c>
      <c r="BK149" s="69" t="s">
        <v>949</v>
      </c>
      <c r="BL149" s="69" t="s">
        <v>949</v>
      </c>
      <c r="BM149" s="69">
        <v>0</v>
      </c>
      <c r="BN149" s="69">
        <v>0</v>
      </c>
      <c r="BO149" s="69" t="s">
        <v>1677</v>
      </c>
      <c r="BP149" s="69" t="s">
        <v>1672</v>
      </c>
      <c r="BQ149" s="69">
        <v>0</v>
      </c>
      <c r="BR149" s="69">
        <v>0</v>
      </c>
      <c r="BS149" s="69">
        <v>0</v>
      </c>
      <c r="BT149" s="69">
        <v>0</v>
      </c>
      <c r="BU149" s="73"/>
      <c r="BV149" s="72">
        <v>4</v>
      </c>
      <c r="BW149" s="72">
        <v>30</v>
      </c>
      <c r="BX149" s="72">
        <v>21</v>
      </c>
      <c r="BY149" s="16"/>
      <c r="BZ149" s="9" t="s">
        <v>1025</v>
      </c>
      <c r="CA149" s="16"/>
      <c r="CB149" s="16"/>
      <c r="CC149" s="16"/>
      <c r="CD149" s="16"/>
    </row>
    <row r="150" spans="1:82" customFormat="1">
      <c r="A150" s="16"/>
      <c r="B150" s="3">
        <v>143</v>
      </c>
      <c r="C150" s="3" t="s">
        <v>657</v>
      </c>
      <c r="D150" s="91"/>
      <c r="E150" s="96"/>
      <c r="F150" s="91"/>
      <c r="G150" s="96" t="s">
        <v>1681</v>
      </c>
      <c r="H150" s="91"/>
      <c r="I150" s="96"/>
      <c r="J150" s="91"/>
      <c r="K150" s="96"/>
      <c r="L150" s="91"/>
      <c r="M150" s="96"/>
      <c r="N150" s="32" t="s">
        <v>1681</v>
      </c>
      <c r="O150" s="211" t="s">
        <v>1681</v>
      </c>
      <c r="P150" s="71" t="s">
        <v>1037</v>
      </c>
      <c r="Q150" s="71" t="s">
        <v>1636</v>
      </c>
      <c r="R150" s="848" t="s">
        <v>1126</v>
      </c>
      <c r="S150" s="3" t="s">
        <v>941</v>
      </c>
      <c r="T150" s="3" t="s">
        <v>941</v>
      </c>
      <c r="U150" s="3" t="s">
        <v>941</v>
      </c>
      <c r="V150" s="3" t="s">
        <v>941</v>
      </c>
      <c r="W150" s="3" t="s">
        <v>941</v>
      </c>
      <c r="X150" s="3" t="s">
        <v>941</v>
      </c>
      <c r="Y150" s="3" t="s">
        <v>941</v>
      </c>
      <c r="Z150" s="3" t="s">
        <v>941</v>
      </c>
      <c r="AA150" s="3" t="s">
        <v>941</v>
      </c>
      <c r="AB150" s="3" t="s">
        <v>941</v>
      </c>
      <c r="AC150" s="21" t="s">
        <v>941</v>
      </c>
      <c r="AD150" s="21" t="s">
        <v>941</v>
      </c>
      <c r="AE150" s="21" t="s">
        <v>941</v>
      </c>
      <c r="AF150" s="3" t="s">
        <v>941</v>
      </c>
      <c r="AG150" s="3" t="s">
        <v>941</v>
      </c>
      <c r="AH150" s="3"/>
      <c r="AI150" s="21" t="s">
        <v>941</v>
      </c>
      <c r="AJ150" s="21" t="s">
        <v>941</v>
      </c>
      <c r="AK150" s="21" t="s">
        <v>941</v>
      </c>
      <c r="AL150" s="75"/>
      <c r="AM150" s="74" t="s">
        <v>1681</v>
      </c>
      <c r="AN150" s="70" t="s">
        <v>1682</v>
      </c>
      <c r="AO150" s="67" t="s">
        <v>90</v>
      </c>
      <c r="AP150" s="78" t="s">
        <v>1683</v>
      </c>
      <c r="AQ150" s="893">
        <v>1</v>
      </c>
      <c r="AR150" s="745" t="s">
        <v>945</v>
      </c>
      <c r="AS150" s="68" t="s">
        <v>1008</v>
      </c>
      <c r="AT150" s="3">
        <v>1</v>
      </c>
      <c r="AU150" s="3" t="s">
        <v>1008</v>
      </c>
      <c r="AV150" s="3"/>
      <c r="AW150" s="3"/>
      <c r="AX150" s="3"/>
      <c r="AY150" s="145"/>
      <c r="AZ150" s="69">
        <v>12207.14</v>
      </c>
      <c r="BA150" s="69">
        <v>1.5</v>
      </c>
      <c r="BB150" s="69">
        <v>1.41</v>
      </c>
      <c r="BC150" s="69">
        <v>17.212067000000001</v>
      </c>
      <c r="BD150" s="69" t="s">
        <v>1684</v>
      </c>
      <c r="BE150" s="69" t="s">
        <v>1083</v>
      </c>
      <c r="BF150" s="69" t="s">
        <v>1293</v>
      </c>
      <c r="BG150" s="69" t="s">
        <v>1685</v>
      </c>
      <c r="BH150" s="69" t="s">
        <v>1686</v>
      </c>
      <c r="BI150" s="69" t="s">
        <v>1296</v>
      </c>
      <c r="BJ150" s="69" t="s">
        <v>1672</v>
      </c>
      <c r="BK150" s="69" t="s">
        <v>949</v>
      </c>
      <c r="BL150" s="69" t="s">
        <v>949</v>
      </c>
      <c r="BM150" s="69">
        <v>0</v>
      </c>
      <c r="BN150" s="69">
        <v>0</v>
      </c>
      <c r="BO150" s="69" t="s">
        <v>1681</v>
      </c>
      <c r="BP150" s="69" t="s">
        <v>1672</v>
      </c>
      <c r="BQ150" s="69">
        <v>0</v>
      </c>
      <c r="BR150" s="69">
        <v>0</v>
      </c>
      <c r="BS150" s="69">
        <v>0</v>
      </c>
      <c r="BT150" s="69">
        <v>0</v>
      </c>
      <c r="BU150" s="73"/>
      <c r="BV150" s="72">
        <v>4</v>
      </c>
      <c r="BW150" s="72">
        <v>100</v>
      </c>
      <c r="BX150" s="72">
        <v>28</v>
      </c>
      <c r="BY150" s="16"/>
      <c r="BZ150" s="9" t="s">
        <v>1025</v>
      </c>
      <c r="CA150" s="16"/>
      <c r="CB150" s="16"/>
      <c r="CC150" s="16"/>
      <c r="CD150" s="16"/>
    </row>
    <row r="151" spans="1:82" customFormat="1">
      <c r="A151" s="16"/>
      <c r="B151" s="3">
        <v>144</v>
      </c>
      <c r="C151" s="3" t="s">
        <v>657</v>
      </c>
      <c r="D151" s="91"/>
      <c r="E151" s="96"/>
      <c r="F151" s="91"/>
      <c r="G151" s="96" t="s">
        <v>1687</v>
      </c>
      <c r="H151" s="91"/>
      <c r="I151" s="96"/>
      <c r="J151" s="91"/>
      <c r="K151" s="96"/>
      <c r="L151" s="91"/>
      <c r="M151" s="96"/>
      <c r="N151" s="32" t="s">
        <v>1687</v>
      </c>
      <c r="O151" s="211" t="s">
        <v>1687</v>
      </c>
      <c r="P151" s="71" t="s">
        <v>1037</v>
      </c>
      <c r="Q151" s="71" t="s">
        <v>1636</v>
      </c>
      <c r="R151" s="848" t="s">
        <v>989</v>
      </c>
      <c r="S151" s="3" t="s">
        <v>941</v>
      </c>
      <c r="T151" s="3" t="s">
        <v>941</v>
      </c>
      <c r="U151" s="3" t="s">
        <v>941</v>
      </c>
      <c r="V151" s="3" t="s">
        <v>941</v>
      </c>
      <c r="W151" s="3" t="s">
        <v>941</v>
      </c>
      <c r="X151" s="3" t="s">
        <v>941</v>
      </c>
      <c r="Y151" s="3" t="s">
        <v>941</v>
      </c>
      <c r="Z151" s="3" t="s">
        <v>941</v>
      </c>
      <c r="AA151" s="3" t="s">
        <v>941</v>
      </c>
      <c r="AB151" s="3" t="s">
        <v>941</v>
      </c>
      <c r="AC151" s="21" t="s">
        <v>941</v>
      </c>
      <c r="AD151" s="21" t="s">
        <v>941</v>
      </c>
      <c r="AE151" s="21" t="s">
        <v>941</v>
      </c>
      <c r="AF151" s="3" t="s">
        <v>941</v>
      </c>
      <c r="AG151" s="3" t="s">
        <v>941</v>
      </c>
      <c r="AH151" s="3"/>
      <c r="AI151" s="21" t="s">
        <v>941</v>
      </c>
      <c r="AJ151" s="21" t="s">
        <v>941</v>
      </c>
      <c r="AK151" s="21" t="s">
        <v>941</v>
      </c>
      <c r="AL151" s="75"/>
      <c r="AM151" s="74" t="s">
        <v>1687</v>
      </c>
      <c r="AN151" s="70" t="s">
        <v>1688</v>
      </c>
      <c r="AO151" s="67" t="s">
        <v>90</v>
      </c>
      <c r="AP151" s="78" t="s">
        <v>1689</v>
      </c>
      <c r="AQ151" s="893">
        <v>1</v>
      </c>
      <c r="AR151" s="745" t="s">
        <v>945</v>
      </c>
      <c r="AS151" s="68" t="s">
        <v>1008</v>
      </c>
      <c r="AT151" s="3">
        <v>1</v>
      </c>
      <c r="AU151" s="3" t="s">
        <v>1008</v>
      </c>
      <c r="AV151" s="3"/>
      <c r="AW151" s="3"/>
      <c r="AX151" s="3"/>
      <c r="AY151" s="145"/>
      <c r="AZ151" s="69">
        <v>1615.79</v>
      </c>
      <c r="BA151" s="69">
        <v>1.5</v>
      </c>
      <c r="BB151" s="69">
        <v>1.41</v>
      </c>
      <c r="BC151" s="69" t="s">
        <v>949</v>
      </c>
      <c r="BD151" s="69" t="s">
        <v>1690</v>
      </c>
      <c r="BE151" s="69" t="s">
        <v>1083</v>
      </c>
      <c r="BF151" s="69" t="s">
        <v>1293</v>
      </c>
      <c r="BG151" s="69" t="s">
        <v>1294</v>
      </c>
      <c r="BH151" s="69" t="s">
        <v>1295</v>
      </c>
      <c r="BI151" s="69">
        <v>0</v>
      </c>
      <c r="BJ151" s="69" t="s">
        <v>1672</v>
      </c>
      <c r="BK151" s="69" t="s">
        <v>949</v>
      </c>
      <c r="BL151" s="69" t="s">
        <v>949</v>
      </c>
      <c r="BM151" s="69">
        <v>0</v>
      </c>
      <c r="BN151" s="69">
        <v>0</v>
      </c>
      <c r="BO151" s="69" t="s">
        <v>1687</v>
      </c>
      <c r="BP151" s="69" t="s">
        <v>1672</v>
      </c>
      <c r="BQ151" s="69">
        <v>0</v>
      </c>
      <c r="BR151" s="69">
        <v>0</v>
      </c>
      <c r="BS151" s="69">
        <v>0</v>
      </c>
      <c r="BT151" s="69">
        <v>0</v>
      </c>
      <c r="BU151" s="73"/>
      <c r="BV151" s="72">
        <v>4</v>
      </c>
      <c r="BW151" s="72">
        <v>30</v>
      </c>
      <c r="BX151" s="72">
        <v>23</v>
      </c>
      <c r="BY151" s="16"/>
      <c r="BZ151" s="9" t="s">
        <v>1025</v>
      </c>
      <c r="CA151" s="16"/>
      <c r="CB151" s="16"/>
      <c r="CC151" s="16"/>
      <c r="CD151" s="16"/>
    </row>
    <row r="152" spans="1:82" customFormat="1">
      <c r="A152" s="16"/>
      <c r="B152" s="3">
        <v>145</v>
      </c>
      <c r="C152" s="3" t="s">
        <v>657</v>
      </c>
      <c r="D152" s="91"/>
      <c r="E152" s="96"/>
      <c r="F152" s="91"/>
      <c r="G152" s="96" t="s">
        <v>1691</v>
      </c>
      <c r="H152" s="91"/>
      <c r="I152" s="96"/>
      <c r="J152" s="91"/>
      <c r="K152" s="96"/>
      <c r="L152" s="91"/>
      <c r="M152" s="96"/>
      <c r="N152" s="32" t="s">
        <v>1691</v>
      </c>
      <c r="O152" s="211" t="s">
        <v>1691</v>
      </c>
      <c r="P152" s="71" t="s">
        <v>1037</v>
      </c>
      <c r="Q152" s="71" t="s">
        <v>1636</v>
      </c>
      <c r="R152" s="848" t="s">
        <v>1059</v>
      </c>
      <c r="S152" s="3" t="s">
        <v>941</v>
      </c>
      <c r="T152" s="3" t="s">
        <v>941</v>
      </c>
      <c r="U152" s="3" t="s">
        <v>941</v>
      </c>
      <c r="V152" s="3" t="s">
        <v>941</v>
      </c>
      <c r="W152" s="3" t="s">
        <v>941</v>
      </c>
      <c r="X152" s="3" t="s">
        <v>941</v>
      </c>
      <c r="Y152" s="3" t="s">
        <v>941</v>
      </c>
      <c r="Z152" s="3" t="s">
        <v>941</v>
      </c>
      <c r="AA152" s="3" t="s">
        <v>941</v>
      </c>
      <c r="AB152" s="3" t="s">
        <v>941</v>
      </c>
      <c r="AC152" s="21" t="s">
        <v>941</v>
      </c>
      <c r="AD152" s="21" t="s">
        <v>941</v>
      </c>
      <c r="AE152" s="21" t="s">
        <v>941</v>
      </c>
      <c r="AF152" s="3" t="s">
        <v>941</v>
      </c>
      <c r="AG152" s="3" t="s">
        <v>941</v>
      </c>
      <c r="AH152" s="3"/>
      <c r="AI152" s="21" t="s">
        <v>941</v>
      </c>
      <c r="AJ152" s="21" t="s">
        <v>941</v>
      </c>
      <c r="AK152" s="21" t="s">
        <v>941</v>
      </c>
      <c r="AL152" s="75"/>
      <c r="AM152" s="74" t="s">
        <v>1692</v>
      </c>
      <c r="AN152" s="70" t="s">
        <v>1693</v>
      </c>
      <c r="AO152" s="67" t="s">
        <v>90</v>
      </c>
      <c r="AP152" s="78" t="s">
        <v>1694</v>
      </c>
      <c r="AQ152" s="893">
        <v>1</v>
      </c>
      <c r="AR152" s="745" t="s">
        <v>945</v>
      </c>
      <c r="AS152" s="68" t="s">
        <v>1008</v>
      </c>
      <c r="AT152" s="3">
        <v>1</v>
      </c>
      <c r="AU152" s="3" t="s">
        <v>1081</v>
      </c>
      <c r="AV152" s="3"/>
      <c r="AW152" s="3"/>
      <c r="AX152" s="3"/>
      <c r="AY152" s="145"/>
      <c r="AZ152" s="69">
        <v>2708.6</v>
      </c>
      <c r="BA152" s="69">
        <v>1.5</v>
      </c>
      <c r="BB152" s="69">
        <v>7.93</v>
      </c>
      <c r="BC152" s="69">
        <v>21.479198</v>
      </c>
      <c r="BD152" s="69" t="s">
        <v>1695</v>
      </c>
      <c r="BE152" s="69" t="s">
        <v>949</v>
      </c>
      <c r="BF152" s="69" t="s">
        <v>1192</v>
      </c>
      <c r="BG152" s="69" t="s">
        <v>1193</v>
      </c>
      <c r="BH152" s="69" t="s">
        <v>1194</v>
      </c>
      <c r="BI152" s="69" t="s">
        <v>949</v>
      </c>
      <c r="BJ152" s="69" t="s">
        <v>1087</v>
      </c>
      <c r="BK152" s="69" t="s">
        <v>949</v>
      </c>
      <c r="BL152" s="69" t="s">
        <v>949</v>
      </c>
      <c r="BM152" s="69">
        <v>0</v>
      </c>
      <c r="BN152" s="69">
        <v>0</v>
      </c>
      <c r="BO152" s="69" t="s">
        <v>1691</v>
      </c>
      <c r="BP152" s="69" t="s">
        <v>1087</v>
      </c>
      <c r="BQ152" s="69">
        <v>0</v>
      </c>
      <c r="BR152" s="69">
        <v>0</v>
      </c>
      <c r="BS152" s="69">
        <v>0</v>
      </c>
      <c r="BT152" s="69">
        <v>0</v>
      </c>
      <c r="BU152" s="73"/>
      <c r="BV152" s="72">
        <v>2</v>
      </c>
      <c r="BW152" s="72">
        <v>160</v>
      </c>
      <c r="BX152" s="72">
        <v>2</v>
      </c>
      <c r="BY152" s="16"/>
      <c r="BZ152" s="9" t="s">
        <v>1414</v>
      </c>
      <c r="CA152" s="16"/>
      <c r="CB152" s="16"/>
      <c r="CC152" s="16"/>
      <c r="CD152" s="16"/>
    </row>
    <row r="153" spans="1:82" customFormat="1">
      <c r="A153" s="16"/>
      <c r="B153" s="3">
        <v>146</v>
      </c>
      <c r="C153" s="3" t="s">
        <v>657</v>
      </c>
      <c r="D153" s="91"/>
      <c r="E153" s="96"/>
      <c r="F153" s="91" t="s">
        <v>1696</v>
      </c>
      <c r="G153" s="96"/>
      <c r="H153" s="91"/>
      <c r="I153" s="96"/>
      <c r="J153" s="91"/>
      <c r="K153" s="96"/>
      <c r="L153" s="91"/>
      <c r="M153" s="96"/>
      <c r="N153" s="32" t="s">
        <v>1697</v>
      </c>
      <c r="O153" s="211" t="s">
        <v>1696</v>
      </c>
      <c r="P153" s="71" t="s">
        <v>1037</v>
      </c>
      <c r="Q153" s="71" t="s">
        <v>1636</v>
      </c>
      <c r="R153" s="848"/>
      <c r="S153" s="3" t="s">
        <v>941</v>
      </c>
      <c r="T153" s="3" t="s">
        <v>941</v>
      </c>
      <c r="U153" s="3" t="s">
        <v>941</v>
      </c>
      <c r="V153" s="3" t="s">
        <v>941</v>
      </c>
      <c r="W153" s="3" t="s">
        <v>941</v>
      </c>
      <c r="X153" s="3" t="s">
        <v>941</v>
      </c>
      <c r="Y153" s="3" t="s">
        <v>941</v>
      </c>
      <c r="Z153" s="3" t="s">
        <v>941</v>
      </c>
      <c r="AA153" s="3" t="s">
        <v>941</v>
      </c>
      <c r="AB153" s="3" t="s">
        <v>941</v>
      </c>
      <c r="AC153" s="21" t="s">
        <v>941</v>
      </c>
      <c r="AD153" s="21" t="s">
        <v>941</v>
      </c>
      <c r="AE153" s="21" t="s">
        <v>941</v>
      </c>
      <c r="AF153" s="3" t="s">
        <v>941</v>
      </c>
      <c r="AG153" s="3" t="s">
        <v>941</v>
      </c>
      <c r="AH153" s="3"/>
      <c r="AI153" s="21" t="s">
        <v>941</v>
      </c>
      <c r="AJ153" s="21" t="s">
        <v>941</v>
      </c>
      <c r="AK153" s="21" t="s">
        <v>941</v>
      </c>
      <c r="AL153" s="75"/>
      <c r="AM153" s="74"/>
      <c r="AN153" s="70" t="s">
        <v>1698</v>
      </c>
      <c r="AO153" s="67" t="s">
        <v>90</v>
      </c>
      <c r="AP153" s="78" t="s">
        <v>1699</v>
      </c>
      <c r="AQ153" s="893">
        <v>1</v>
      </c>
      <c r="AR153" s="745" t="s">
        <v>945</v>
      </c>
      <c r="AS153" s="68" t="s">
        <v>1008</v>
      </c>
      <c r="AT153" s="3">
        <v>0</v>
      </c>
      <c r="AU153" s="3" t="s">
        <v>947</v>
      </c>
      <c r="AV153" s="3"/>
      <c r="AW153" s="3"/>
      <c r="AX153" s="3"/>
      <c r="AY153" s="145"/>
      <c r="AZ153" s="69" t="s">
        <v>949</v>
      </c>
      <c r="BA153" s="69" t="s">
        <v>949</v>
      </c>
      <c r="BB153" s="69" t="s">
        <v>949</v>
      </c>
      <c r="BC153" s="69" t="s">
        <v>949</v>
      </c>
      <c r="BD153" s="69" t="s">
        <v>949</v>
      </c>
      <c r="BE153" s="69" t="s">
        <v>949</v>
      </c>
      <c r="BF153" s="69" t="s">
        <v>949</v>
      </c>
      <c r="BG153" s="69" t="s">
        <v>949</v>
      </c>
      <c r="BH153" s="69" t="s">
        <v>949</v>
      </c>
      <c r="BI153" s="69" t="s">
        <v>949</v>
      </c>
      <c r="BJ153" s="69" t="s">
        <v>949</v>
      </c>
      <c r="BK153" s="69" t="s">
        <v>949</v>
      </c>
      <c r="BL153" s="69" t="s">
        <v>949</v>
      </c>
      <c r="BM153" s="69" t="s">
        <v>949</v>
      </c>
      <c r="BN153" s="69" t="s">
        <v>949</v>
      </c>
      <c r="BO153" s="69" t="s">
        <v>949</v>
      </c>
      <c r="BP153" s="69" t="s">
        <v>949</v>
      </c>
      <c r="BQ153" s="69" t="s">
        <v>949</v>
      </c>
      <c r="BR153" s="69" t="s">
        <v>949</v>
      </c>
      <c r="BS153" s="69" t="s">
        <v>949</v>
      </c>
      <c r="BT153" s="69" t="s">
        <v>949</v>
      </c>
      <c r="BU153" s="73"/>
      <c r="BV153" s="72"/>
      <c r="BW153" s="72"/>
      <c r="BX153" s="72"/>
      <c r="BY153" s="16"/>
      <c r="BZ153" s="9" t="s">
        <v>950</v>
      </c>
      <c r="CA153" s="16"/>
      <c r="CB153" s="16"/>
      <c r="CC153" s="16"/>
      <c r="CD153" s="16"/>
    </row>
    <row r="154" spans="1:82" customFormat="1">
      <c r="A154" s="16"/>
      <c r="B154" s="3">
        <v>147</v>
      </c>
      <c r="C154" s="3" t="s">
        <v>657</v>
      </c>
      <c r="D154" s="91"/>
      <c r="E154" s="96"/>
      <c r="F154" s="91"/>
      <c r="G154" s="96" t="s">
        <v>1700</v>
      </c>
      <c r="H154" s="91"/>
      <c r="I154" s="96"/>
      <c r="J154" s="91"/>
      <c r="K154" s="96"/>
      <c r="L154" s="91"/>
      <c r="M154" s="96"/>
      <c r="N154" s="32" t="s">
        <v>1700</v>
      </c>
      <c r="O154" s="211" t="s">
        <v>1700</v>
      </c>
      <c r="P154" s="71" t="s">
        <v>1037</v>
      </c>
      <c r="Q154" s="71" t="s">
        <v>1636</v>
      </c>
      <c r="R154" s="848"/>
      <c r="S154" s="3" t="s">
        <v>941</v>
      </c>
      <c r="T154" s="3" t="s">
        <v>941</v>
      </c>
      <c r="U154" s="3" t="s">
        <v>941</v>
      </c>
      <c r="V154" s="3" t="s">
        <v>941</v>
      </c>
      <c r="W154" s="3" t="s">
        <v>941</v>
      </c>
      <c r="X154" s="3" t="s">
        <v>941</v>
      </c>
      <c r="Y154" s="3" t="s">
        <v>941</v>
      </c>
      <c r="Z154" s="3" t="s">
        <v>941</v>
      </c>
      <c r="AA154" s="3" t="s">
        <v>941</v>
      </c>
      <c r="AB154" s="3" t="s">
        <v>941</v>
      </c>
      <c r="AC154" s="21" t="s">
        <v>941</v>
      </c>
      <c r="AD154" s="21" t="s">
        <v>941</v>
      </c>
      <c r="AE154" s="21" t="s">
        <v>941</v>
      </c>
      <c r="AF154" s="3" t="s">
        <v>941</v>
      </c>
      <c r="AG154" s="3" t="s">
        <v>941</v>
      </c>
      <c r="AH154" s="3"/>
      <c r="AI154" s="21" t="s">
        <v>941</v>
      </c>
      <c r="AJ154" s="21" t="s">
        <v>941</v>
      </c>
      <c r="AK154" s="21" t="s">
        <v>941</v>
      </c>
      <c r="AL154" s="75"/>
      <c r="AM154" s="74" t="s">
        <v>1701</v>
      </c>
      <c r="AN154" s="70" t="s">
        <v>1702</v>
      </c>
      <c r="AO154" s="67" t="s">
        <v>90</v>
      </c>
      <c r="AP154" s="78" t="s">
        <v>1703</v>
      </c>
      <c r="AQ154" s="893">
        <v>1</v>
      </c>
      <c r="AR154" s="745" t="s">
        <v>945</v>
      </c>
      <c r="AS154" s="68" t="s">
        <v>1008</v>
      </c>
      <c r="AT154" s="3">
        <v>1</v>
      </c>
      <c r="AU154" s="3" t="s">
        <v>1008</v>
      </c>
      <c r="AV154" s="3"/>
      <c r="AW154" s="3"/>
      <c r="AX154" s="3"/>
      <c r="AY154" s="145"/>
      <c r="AZ154" s="69">
        <v>11603.493</v>
      </c>
      <c r="BA154" s="69">
        <v>1.5</v>
      </c>
      <c r="BB154" s="69">
        <v>1.41</v>
      </c>
      <c r="BC154" s="69">
        <v>16.360925000000002</v>
      </c>
      <c r="BD154" s="69" t="s">
        <v>1704</v>
      </c>
      <c r="BE154" s="69" t="s">
        <v>1083</v>
      </c>
      <c r="BF154" s="69" t="s">
        <v>1293</v>
      </c>
      <c r="BG154" s="69" t="s">
        <v>1685</v>
      </c>
      <c r="BH154" s="69" t="s">
        <v>1686</v>
      </c>
      <c r="BI154" s="69" t="s">
        <v>1296</v>
      </c>
      <c r="BJ154" s="69" t="s">
        <v>1705</v>
      </c>
      <c r="BK154" s="69" t="s">
        <v>949</v>
      </c>
      <c r="BL154" s="69" t="s">
        <v>949</v>
      </c>
      <c r="BM154" s="69">
        <v>0</v>
      </c>
      <c r="BN154" s="69">
        <v>0</v>
      </c>
      <c r="BO154" s="69" t="s">
        <v>1700</v>
      </c>
      <c r="BP154" s="69" t="s">
        <v>1705</v>
      </c>
      <c r="BQ154" s="69">
        <v>0</v>
      </c>
      <c r="BR154" s="69">
        <v>0</v>
      </c>
      <c r="BS154" s="69">
        <v>0</v>
      </c>
      <c r="BT154" s="69">
        <v>0</v>
      </c>
      <c r="BU154" s="73"/>
      <c r="BV154" s="72">
        <v>2</v>
      </c>
      <c r="BW154" s="72">
        <v>50</v>
      </c>
      <c r="BX154" s="72">
        <v>22</v>
      </c>
      <c r="BY154" s="16"/>
      <c r="BZ154" s="9" t="s">
        <v>1414</v>
      </c>
      <c r="CA154" s="16"/>
      <c r="CB154" s="16"/>
      <c r="CC154" s="16"/>
      <c r="CD154" s="16"/>
    </row>
    <row r="155" spans="1:82" customFormat="1">
      <c r="A155" s="16"/>
      <c r="B155" s="3">
        <v>148</v>
      </c>
      <c r="C155" s="3" t="s">
        <v>657</v>
      </c>
      <c r="D155" s="91"/>
      <c r="E155" s="96"/>
      <c r="F155" s="91"/>
      <c r="G155" s="96" t="s">
        <v>1706</v>
      </c>
      <c r="H155" s="91"/>
      <c r="I155" s="96"/>
      <c r="J155" s="91"/>
      <c r="K155" s="96"/>
      <c r="L155" s="91"/>
      <c r="M155" s="96"/>
      <c r="N155" s="32" t="s">
        <v>1706</v>
      </c>
      <c r="O155" s="211" t="s">
        <v>1706</v>
      </c>
      <c r="P155" s="71" t="s">
        <v>1037</v>
      </c>
      <c r="Q155" s="71" t="s">
        <v>1636</v>
      </c>
      <c r="R155" s="848" t="s">
        <v>989</v>
      </c>
      <c r="S155" s="3" t="s">
        <v>941</v>
      </c>
      <c r="T155" s="3" t="s">
        <v>941</v>
      </c>
      <c r="U155" s="3" t="s">
        <v>941</v>
      </c>
      <c r="V155" s="3" t="s">
        <v>941</v>
      </c>
      <c r="W155" s="3" t="s">
        <v>941</v>
      </c>
      <c r="X155" s="3" t="s">
        <v>941</v>
      </c>
      <c r="Y155" s="3" t="s">
        <v>941</v>
      </c>
      <c r="Z155" s="3" t="s">
        <v>941</v>
      </c>
      <c r="AA155" s="3" t="s">
        <v>941</v>
      </c>
      <c r="AB155" s="3" t="s">
        <v>941</v>
      </c>
      <c r="AC155" s="21" t="s">
        <v>941</v>
      </c>
      <c r="AD155" s="21" t="s">
        <v>941</v>
      </c>
      <c r="AE155" s="21" t="s">
        <v>941</v>
      </c>
      <c r="AF155" s="3" t="s">
        <v>941</v>
      </c>
      <c r="AG155" s="3" t="s">
        <v>941</v>
      </c>
      <c r="AH155" s="3"/>
      <c r="AI155" s="21" t="s">
        <v>941</v>
      </c>
      <c r="AJ155" s="21" t="s">
        <v>941</v>
      </c>
      <c r="AK155" s="21" t="s">
        <v>941</v>
      </c>
      <c r="AL155" s="75"/>
      <c r="AM155" s="74"/>
      <c r="AN155" s="70" t="s">
        <v>1707</v>
      </c>
      <c r="AO155" s="67" t="s">
        <v>90</v>
      </c>
      <c r="AP155" s="78" t="s">
        <v>1708</v>
      </c>
      <c r="AQ155" s="893">
        <v>1</v>
      </c>
      <c r="AR155" s="745" t="s">
        <v>945</v>
      </c>
      <c r="AS155" s="68" t="s">
        <v>1008</v>
      </c>
      <c r="AT155" s="3">
        <v>1</v>
      </c>
      <c r="AU155" s="3" t="s">
        <v>1008</v>
      </c>
      <c r="AV155" s="3"/>
      <c r="AW155" s="3"/>
      <c r="AX155" s="3"/>
      <c r="AY155" s="145"/>
      <c r="AZ155" s="69">
        <v>5638.7629999999999</v>
      </c>
      <c r="BA155" s="69" t="s">
        <v>949</v>
      </c>
      <c r="BB155" s="69">
        <v>1.41</v>
      </c>
      <c r="BC155" s="69">
        <v>0.93</v>
      </c>
      <c r="BD155" s="69" t="s">
        <v>949</v>
      </c>
      <c r="BE155" s="69" t="s">
        <v>1083</v>
      </c>
      <c r="BF155" s="69" t="s">
        <v>1709</v>
      </c>
      <c r="BG155" s="69" t="s">
        <v>1710</v>
      </c>
      <c r="BH155" s="69" t="s">
        <v>1711</v>
      </c>
      <c r="BI155" s="69">
        <v>0</v>
      </c>
      <c r="BJ155" s="69" t="s">
        <v>1712</v>
      </c>
      <c r="BK155" s="69" t="s">
        <v>949</v>
      </c>
      <c r="BL155" s="69" t="s">
        <v>949</v>
      </c>
      <c r="BM155" s="69">
        <v>0</v>
      </c>
      <c r="BN155" s="69">
        <v>0</v>
      </c>
      <c r="BO155" s="69" t="s">
        <v>1706</v>
      </c>
      <c r="BP155" s="69" t="s">
        <v>1459</v>
      </c>
      <c r="BQ155" s="69">
        <v>0</v>
      </c>
      <c r="BR155" s="69">
        <v>0</v>
      </c>
      <c r="BS155" s="69">
        <v>0</v>
      </c>
      <c r="BT155" s="69">
        <v>0</v>
      </c>
      <c r="BU155" s="73"/>
      <c r="BV155" s="72">
        <v>2</v>
      </c>
      <c r="BW155" s="72">
        <v>50</v>
      </c>
      <c r="BX155" s="72">
        <v>26</v>
      </c>
      <c r="BY155" s="16"/>
      <c r="BZ155" s="9" t="s">
        <v>1025</v>
      </c>
      <c r="CA155" s="16"/>
      <c r="CB155" s="16"/>
      <c r="CC155" s="16"/>
      <c r="CD155" s="16"/>
    </row>
    <row r="156" spans="1:82" customFormat="1">
      <c r="A156" s="16"/>
      <c r="B156" s="3">
        <v>149</v>
      </c>
      <c r="C156" s="3" t="s">
        <v>657</v>
      </c>
      <c r="D156" s="91"/>
      <c r="E156" s="96"/>
      <c r="F156" s="91"/>
      <c r="G156" s="96" t="s">
        <v>1713</v>
      </c>
      <c r="H156" s="91"/>
      <c r="I156" s="96"/>
      <c r="J156" s="91"/>
      <c r="K156" s="96"/>
      <c r="L156" s="91"/>
      <c r="M156" s="96"/>
      <c r="N156" s="32" t="s">
        <v>1713</v>
      </c>
      <c r="O156" s="211" t="s">
        <v>1713</v>
      </c>
      <c r="P156" s="71" t="s">
        <v>1037</v>
      </c>
      <c r="Q156" s="71" t="s">
        <v>1636</v>
      </c>
      <c r="R156" s="848" t="s">
        <v>979</v>
      </c>
      <c r="S156" s="3" t="s">
        <v>941</v>
      </c>
      <c r="T156" s="3" t="s">
        <v>941</v>
      </c>
      <c r="U156" s="3" t="s">
        <v>941</v>
      </c>
      <c r="V156" s="3" t="s">
        <v>941</v>
      </c>
      <c r="W156" s="3" t="s">
        <v>941</v>
      </c>
      <c r="X156" s="3" t="s">
        <v>941</v>
      </c>
      <c r="Y156" s="3" t="s">
        <v>941</v>
      </c>
      <c r="Z156" s="3" t="s">
        <v>941</v>
      </c>
      <c r="AA156" s="3" t="s">
        <v>941</v>
      </c>
      <c r="AB156" s="3" t="s">
        <v>941</v>
      </c>
      <c r="AC156" s="21" t="s">
        <v>941</v>
      </c>
      <c r="AD156" s="21" t="s">
        <v>941</v>
      </c>
      <c r="AE156" s="21" t="s">
        <v>941</v>
      </c>
      <c r="AF156" s="3" t="s">
        <v>941</v>
      </c>
      <c r="AG156" s="3" t="s">
        <v>941</v>
      </c>
      <c r="AH156" s="3"/>
      <c r="AI156" s="21" t="s">
        <v>941</v>
      </c>
      <c r="AJ156" s="21" t="s">
        <v>941</v>
      </c>
      <c r="AK156" s="21" t="s">
        <v>941</v>
      </c>
      <c r="AL156" s="75"/>
      <c r="AM156" s="74"/>
      <c r="AN156" s="70" t="s">
        <v>1714</v>
      </c>
      <c r="AO156" s="67" t="s">
        <v>90</v>
      </c>
      <c r="AP156" s="78" t="s">
        <v>1715</v>
      </c>
      <c r="AQ156" s="893">
        <v>1</v>
      </c>
      <c r="AR156" s="745" t="s">
        <v>945</v>
      </c>
      <c r="AS156" s="68" t="s">
        <v>1008</v>
      </c>
      <c r="AT156" s="3">
        <v>1</v>
      </c>
      <c r="AU156" s="3" t="s">
        <v>1008</v>
      </c>
      <c r="AV156" s="3"/>
      <c r="AW156" s="3"/>
      <c r="AX156" s="3"/>
      <c r="AY156" s="145"/>
      <c r="AZ156" s="69">
        <v>10845.92</v>
      </c>
      <c r="BA156" s="69">
        <v>1.5</v>
      </c>
      <c r="BB156" s="69">
        <v>1.41</v>
      </c>
      <c r="BC156" s="69" t="s">
        <v>949</v>
      </c>
      <c r="BD156" s="69" t="s">
        <v>1684</v>
      </c>
      <c r="BE156" s="69" t="s">
        <v>1083</v>
      </c>
      <c r="BF156" s="69" t="s">
        <v>1293</v>
      </c>
      <c r="BG156" s="69" t="s">
        <v>1294</v>
      </c>
      <c r="BH156" s="69" t="s">
        <v>1295</v>
      </c>
      <c r="BI156" s="69">
        <v>0</v>
      </c>
      <c r="BJ156" s="69" t="s">
        <v>1672</v>
      </c>
      <c r="BK156" s="69" t="s">
        <v>949</v>
      </c>
      <c r="BL156" s="69" t="s">
        <v>949</v>
      </c>
      <c r="BM156" s="69">
        <v>0</v>
      </c>
      <c r="BN156" s="69">
        <v>0</v>
      </c>
      <c r="BO156" s="69" t="s">
        <v>1713</v>
      </c>
      <c r="BP156" s="69" t="s">
        <v>1672</v>
      </c>
      <c r="BQ156" s="69">
        <v>0</v>
      </c>
      <c r="BR156" s="69">
        <v>0</v>
      </c>
      <c r="BS156" s="69">
        <v>0</v>
      </c>
      <c r="BT156" s="69">
        <v>0</v>
      </c>
      <c r="BU156" s="73"/>
      <c r="BV156" s="72">
        <v>4</v>
      </c>
      <c r="BW156" s="72">
        <v>100</v>
      </c>
      <c r="BX156" s="72">
        <v>28</v>
      </c>
      <c r="BY156" s="16"/>
      <c r="BZ156" s="9" t="s">
        <v>1414</v>
      </c>
      <c r="CA156" s="16"/>
      <c r="CB156" s="16"/>
      <c r="CC156" s="16"/>
      <c r="CD156" s="16"/>
    </row>
    <row r="157" spans="1:82" customFormat="1">
      <c r="A157" s="16"/>
      <c r="B157" s="3">
        <v>150</v>
      </c>
      <c r="C157" s="3" t="s">
        <v>657</v>
      </c>
      <c r="D157" s="91"/>
      <c r="E157" s="96"/>
      <c r="F157" s="91"/>
      <c r="G157" s="96" t="s">
        <v>1716</v>
      </c>
      <c r="H157" s="91"/>
      <c r="I157" s="96"/>
      <c r="J157" s="91"/>
      <c r="K157" s="96"/>
      <c r="L157" s="91"/>
      <c r="M157" s="96"/>
      <c r="N157" s="32" t="s">
        <v>1716</v>
      </c>
      <c r="O157" s="211" t="s">
        <v>1716</v>
      </c>
      <c r="P157" s="71" t="s">
        <v>1037</v>
      </c>
      <c r="Q157" s="71" t="s">
        <v>1636</v>
      </c>
      <c r="R157" s="848"/>
      <c r="S157" s="3" t="s">
        <v>941</v>
      </c>
      <c r="T157" s="3" t="s">
        <v>941</v>
      </c>
      <c r="U157" s="3" t="s">
        <v>941</v>
      </c>
      <c r="V157" s="3" t="s">
        <v>941</v>
      </c>
      <c r="W157" s="3" t="s">
        <v>941</v>
      </c>
      <c r="X157" s="3" t="s">
        <v>941</v>
      </c>
      <c r="Y157" s="3" t="s">
        <v>941</v>
      </c>
      <c r="Z157" s="3" t="s">
        <v>941</v>
      </c>
      <c r="AA157" s="3" t="s">
        <v>941</v>
      </c>
      <c r="AB157" s="3" t="s">
        <v>941</v>
      </c>
      <c r="AC157" s="21" t="s">
        <v>941</v>
      </c>
      <c r="AD157" s="21" t="s">
        <v>941</v>
      </c>
      <c r="AE157" s="21" t="s">
        <v>941</v>
      </c>
      <c r="AF157" s="3" t="s">
        <v>941</v>
      </c>
      <c r="AG157" s="3" t="s">
        <v>941</v>
      </c>
      <c r="AH157" s="3"/>
      <c r="AI157" s="21" t="s">
        <v>941</v>
      </c>
      <c r="AJ157" s="21" t="s">
        <v>941</v>
      </c>
      <c r="AK157" s="21" t="s">
        <v>941</v>
      </c>
      <c r="AL157" s="75"/>
      <c r="AM157" s="74" t="s">
        <v>1717</v>
      </c>
      <c r="AN157" s="70" t="s">
        <v>1718</v>
      </c>
      <c r="AO157" s="67" t="s">
        <v>90</v>
      </c>
      <c r="AP157" s="78" t="s">
        <v>1719</v>
      </c>
      <c r="AQ157" s="893">
        <v>1</v>
      </c>
      <c r="AR157" s="745" t="s">
        <v>945</v>
      </c>
      <c r="AS157" s="68" t="s">
        <v>1008</v>
      </c>
      <c r="AT157" s="3">
        <v>1</v>
      </c>
      <c r="AU157" s="3" t="s">
        <v>1008</v>
      </c>
      <c r="AV157" s="3"/>
      <c r="AW157" s="3"/>
      <c r="AX157" s="3"/>
      <c r="AY157" s="145"/>
      <c r="AZ157" s="69">
        <v>7743.2740000000003</v>
      </c>
      <c r="BA157" s="69">
        <v>1.5</v>
      </c>
      <c r="BB157" s="69">
        <v>1.41</v>
      </c>
      <c r="BC157" s="69">
        <v>9</v>
      </c>
      <c r="BD157" s="69" t="s">
        <v>1720</v>
      </c>
      <c r="BE157" s="69" t="s">
        <v>1083</v>
      </c>
      <c r="BF157" s="69" t="s">
        <v>1293</v>
      </c>
      <c r="BG157" s="69" t="s">
        <v>1294</v>
      </c>
      <c r="BH157" s="69" t="s">
        <v>1295</v>
      </c>
      <c r="BI157" s="69" t="s">
        <v>1296</v>
      </c>
      <c r="BJ157" s="69" t="s">
        <v>1705</v>
      </c>
      <c r="BK157" s="69" t="s">
        <v>949</v>
      </c>
      <c r="BL157" s="69" t="s">
        <v>949</v>
      </c>
      <c r="BM157" s="69">
        <v>0</v>
      </c>
      <c r="BN157" s="69">
        <v>0</v>
      </c>
      <c r="BO157" s="69" t="s">
        <v>1716</v>
      </c>
      <c r="BP157" s="69" t="s">
        <v>1705</v>
      </c>
      <c r="BQ157" s="69">
        <v>0</v>
      </c>
      <c r="BR157" s="69">
        <v>0</v>
      </c>
      <c r="BS157" s="69">
        <v>0</v>
      </c>
      <c r="BT157" s="69">
        <v>0</v>
      </c>
      <c r="BU157" s="73"/>
      <c r="BV157" s="72">
        <v>4</v>
      </c>
      <c r="BW157" s="72">
        <v>75</v>
      </c>
      <c r="BX157" s="72">
        <v>23</v>
      </c>
      <c r="BY157" s="16"/>
      <c r="BZ157" s="9" t="s">
        <v>1414</v>
      </c>
      <c r="CA157" s="16"/>
      <c r="CB157" s="16"/>
      <c r="CC157" s="16"/>
      <c r="CD157" s="16"/>
    </row>
    <row r="158" spans="1:82" customFormat="1">
      <c r="A158" s="16"/>
      <c r="B158" s="3">
        <v>151</v>
      </c>
      <c r="C158" s="3" t="s">
        <v>657</v>
      </c>
      <c r="D158" s="91"/>
      <c r="E158" s="96"/>
      <c r="F158" s="91"/>
      <c r="G158" s="96" t="s">
        <v>1721</v>
      </c>
      <c r="H158" s="91"/>
      <c r="I158" s="96"/>
      <c r="J158" s="91"/>
      <c r="K158" s="96"/>
      <c r="L158" s="91"/>
      <c r="M158" s="96"/>
      <c r="N158" s="32" t="s">
        <v>1721</v>
      </c>
      <c r="O158" s="211" t="s">
        <v>1721</v>
      </c>
      <c r="P158" s="71" t="s">
        <v>1037</v>
      </c>
      <c r="Q158" s="71" t="s">
        <v>1636</v>
      </c>
      <c r="R158" s="848"/>
      <c r="S158" s="3" t="s">
        <v>941</v>
      </c>
      <c r="T158" s="3" t="s">
        <v>941</v>
      </c>
      <c r="U158" s="3" t="s">
        <v>941</v>
      </c>
      <c r="V158" s="3" t="s">
        <v>941</v>
      </c>
      <c r="W158" s="3" t="s">
        <v>941</v>
      </c>
      <c r="X158" s="3" t="s">
        <v>941</v>
      </c>
      <c r="Y158" s="3" t="s">
        <v>941</v>
      </c>
      <c r="Z158" s="3" t="s">
        <v>941</v>
      </c>
      <c r="AA158" s="3" t="s">
        <v>941</v>
      </c>
      <c r="AB158" s="3" t="s">
        <v>941</v>
      </c>
      <c r="AC158" s="21" t="s">
        <v>941</v>
      </c>
      <c r="AD158" s="21" t="s">
        <v>941</v>
      </c>
      <c r="AE158" s="21" t="s">
        <v>941</v>
      </c>
      <c r="AF158" s="3" t="s">
        <v>941</v>
      </c>
      <c r="AG158" s="3" t="s">
        <v>941</v>
      </c>
      <c r="AH158" s="3"/>
      <c r="AI158" s="21" t="s">
        <v>941</v>
      </c>
      <c r="AJ158" s="21" t="s">
        <v>941</v>
      </c>
      <c r="AK158" s="21" t="s">
        <v>941</v>
      </c>
      <c r="AL158" s="75"/>
      <c r="AM158" s="74" t="s">
        <v>1722</v>
      </c>
      <c r="AN158" s="70" t="s">
        <v>1723</v>
      </c>
      <c r="AO158" s="67" t="s">
        <v>90</v>
      </c>
      <c r="AP158" s="78" t="s">
        <v>1724</v>
      </c>
      <c r="AQ158" s="893">
        <v>1</v>
      </c>
      <c r="AR158" s="745" t="s">
        <v>945</v>
      </c>
      <c r="AS158" s="68" t="s">
        <v>1008</v>
      </c>
      <c r="AT158" s="3">
        <v>1</v>
      </c>
      <c r="AU158" s="3" t="s">
        <v>1008</v>
      </c>
      <c r="AV158" s="3"/>
      <c r="AW158" s="3"/>
      <c r="AX158" s="3"/>
      <c r="AY158" s="145"/>
      <c r="AZ158" s="69">
        <v>6557.4530000000004</v>
      </c>
      <c r="BA158" s="69">
        <v>1.5</v>
      </c>
      <c r="BB158" s="69">
        <v>1.41</v>
      </c>
      <c r="BC158" s="69">
        <v>8</v>
      </c>
      <c r="BD158" s="69" t="s">
        <v>1725</v>
      </c>
      <c r="BE158" s="69" t="s">
        <v>1083</v>
      </c>
      <c r="BF158" s="69" t="s">
        <v>1293</v>
      </c>
      <c r="BG158" s="69" t="s">
        <v>1294</v>
      </c>
      <c r="BH158" s="69" t="s">
        <v>1295</v>
      </c>
      <c r="BI158" s="69" t="s">
        <v>1296</v>
      </c>
      <c r="BJ158" s="69" t="s">
        <v>1705</v>
      </c>
      <c r="BK158" s="69" t="s">
        <v>949</v>
      </c>
      <c r="BL158" s="69" t="s">
        <v>949</v>
      </c>
      <c r="BM158" s="69">
        <v>0</v>
      </c>
      <c r="BN158" s="69">
        <v>0</v>
      </c>
      <c r="BO158" s="69" t="s">
        <v>1721</v>
      </c>
      <c r="BP158" s="69" t="s">
        <v>1705</v>
      </c>
      <c r="BQ158" s="69">
        <v>0</v>
      </c>
      <c r="BR158" s="69">
        <v>0</v>
      </c>
      <c r="BS158" s="69">
        <v>0</v>
      </c>
      <c r="BT158" s="69">
        <v>0</v>
      </c>
      <c r="BU158" s="73"/>
      <c r="BV158" s="72">
        <v>4</v>
      </c>
      <c r="BW158" s="72">
        <v>75</v>
      </c>
      <c r="BX158" s="72">
        <v>23</v>
      </c>
      <c r="BY158" s="16"/>
      <c r="BZ158" s="9" t="s">
        <v>1414</v>
      </c>
      <c r="CA158" s="16"/>
      <c r="CB158" s="16"/>
      <c r="CC158" s="16"/>
      <c r="CD158" s="16"/>
    </row>
    <row r="159" spans="1:82" customFormat="1">
      <c r="A159" s="16"/>
      <c r="B159" s="3">
        <v>152</v>
      </c>
      <c r="C159" s="3" t="s">
        <v>657</v>
      </c>
      <c r="D159" s="91"/>
      <c r="E159" s="96"/>
      <c r="F159" s="91"/>
      <c r="G159" s="96" t="s">
        <v>1726</v>
      </c>
      <c r="H159" s="91"/>
      <c r="I159" s="96"/>
      <c r="J159" s="91"/>
      <c r="K159" s="96"/>
      <c r="L159" s="91"/>
      <c r="M159" s="96"/>
      <c r="N159" s="32" t="s">
        <v>1726</v>
      </c>
      <c r="O159" s="211" t="s">
        <v>1726</v>
      </c>
      <c r="P159" s="71" t="s">
        <v>1037</v>
      </c>
      <c r="Q159" s="71" t="s">
        <v>1636</v>
      </c>
      <c r="R159" s="848" t="s">
        <v>989</v>
      </c>
      <c r="S159" s="3" t="s">
        <v>941</v>
      </c>
      <c r="T159" s="3" t="s">
        <v>941</v>
      </c>
      <c r="U159" s="3" t="s">
        <v>941</v>
      </c>
      <c r="V159" s="3" t="s">
        <v>941</v>
      </c>
      <c r="W159" s="3" t="s">
        <v>941</v>
      </c>
      <c r="X159" s="3" t="s">
        <v>941</v>
      </c>
      <c r="Y159" s="3" t="s">
        <v>941</v>
      </c>
      <c r="Z159" s="3" t="s">
        <v>941</v>
      </c>
      <c r="AA159" s="3" t="s">
        <v>941</v>
      </c>
      <c r="AB159" s="3" t="s">
        <v>941</v>
      </c>
      <c r="AC159" s="21" t="s">
        <v>941</v>
      </c>
      <c r="AD159" s="21" t="s">
        <v>941</v>
      </c>
      <c r="AE159" s="21" t="s">
        <v>941</v>
      </c>
      <c r="AF159" s="3" t="s">
        <v>941</v>
      </c>
      <c r="AG159" s="3" t="s">
        <v>941</v>
      </c>
      <c r="AH159" s="3"/>
      <c r="AI159" s="21" t="s">
        <v>941</v>
      </c>
      <c r="AJ159" s="21" t="s">
        <v>941</v>
      </c>
      <c r="AK159" s="21" t="s">
        <v>941</v>
      </c>
      <c r="AL159" s="75"/>
      <c r="AM159" s="74" t="s">
        <v>1727</v>
      </c>
      <c r="AN159" s="70" t="s">
        <v>1728</v>
      </c>
      <c r="AO159" s="67" t="s">
        <v>90</v>
      </c>
      <c r="AP159" s="78" t="s">
        <v>1729</v>
      </c>
      <c r="AQ159" s="893">
        <v>1</v>
      </c>
      <c r="AR159" s="745" t="s">
        <v>945</v>
      </c>
      <c r="AS159" s="68" t="s">
        <v>1008</v>
      </c>
      <c r="AT159" s="3">
        <v>1</v>
      </c>
      <c r="AU159" s="3" t="s">
        <v>1008</v>
      </c>
      <c r="AV159" s="3"/>
      <c r="AW159" s="3"/>
      <c r="AX159" s="3"/>
      <c r="AY159" s="145"/>
      <c r="AZ159" s="69">
        <v>7817.0379999999996</v>
      </c>
      <c r="BA159" s="69">
        <v>1.5</v>
      </c>
      <c r="BB159" s="69">
        <v>1.41</v>
      </c>
      <c r="BC159" s="69">
        <v>10</v>
      </c>
      <c r="BD159" s="69" t="s">
        <v>1730</v>
      </c>
      <c r="BE159" s="69" t="s">
        <v>1083</v>
      </c>
      <c r="BF159" s="69" t="s">
        <v>1293</v>
      </c>
      <c r="BG159" s="69" t="s">
        <v>1294</v>
      </c>
      <c r="BH159" s="69" t="s">
        <v>1295</v>
      </c>
      <c r="BI159" s="69" t="s">
        <v>1296</v>
      </c>
      <c r="BJ159" s="69" t="s">
        <v>1705</v>
      </c>
      <c r="BK159" s="69" t="s">
        <v>949</v>
      </c>
      <c r="BL159" s="69" t="s">
        <v>949</v>
      </c>
      <c r="BM159" s="69">
        <v>0</v>
      </c>
      <c r="BN159" s="69">
        <v>0</v>
      </c>
      <c r="BO159" s="69" t="s">
        <v>1726</v>
      </c>
      <c r="BP159" s="69" t="s">
        <v>1705</v>
      </c>
      <c r="BQ159" s="69">
        <v>0</v>
      </c>
      <c r="BR159" s="69">
        <v>0</v>
      </c>
      <c r="BS159" s="69">
        <v>0</v>
      </c>
      <c r="BT159" s="69">
        <v>0</v>
      </c>
      <c r="BU159" s="73"/>
      <c r="BV159" s="72">
        <v>4</v>
      </c>
      <c r="BW159" s="72">
        <v>75</v>
      </c>
      <c r="BX159" s="72">
        <v>26</v>
      </c>
      <c r="BY159" s="16"/>
      <c r="BZ159" s="9" t="s">
        <v>1414</v>
      </c>
      <c r="CA159" s="16"/>
      <c r="CB159" s="16"/>
      <c r="CC159" s="16"/>
      <c r="CD159" s="16"/>
    </row>
    <row r="160" spans="1:82" customFormat="1">
      <c r="A160" s="16"/>
      <c r="B160" s="3">
        <v>153</v>
      </c>
      <c r="C160" s="3" t="s">
        <v>657</v>
      </c>
      <c r="D160" s="91"/>
      <c r="E160" s="96"/>
      <c r="F160" s="91"/>
      <c r="G160" s="96" t="s">
        <v>1687</v>
      </c>
      <c r="H160" s="91"/>
      <c r="I160" s="96"/>
      <c r="J160" s="91"/>
      <c r="K160" s="96"/>
      <c r="L160" s="91"/>
      <c r="M160" s="96"/>
      <c r="N160" s="32" t="s">
        <v>1687</v>
      </c>
      <c r="O160" s="211" t="s">
        <v>1687</v>
      </c>
      <c r="P160" s="71" t="s">
        <v>1037</v>
      </c>
      <c r="Q160" s="71" t="s">
        <v>1636</v>
      </c>
      <c r="R160" s="848" t="s">
        <v>989</v>
      </c>
      <c r="S160" s="3" t="s">
        <v>941</v>
      </c>
      <c r="T160" s="3" t="s">
        <v>941</v>
      </c>
      <c r="U160" s="3" t="s">
        <v>941</v>
      </c>
      <c r="V160" s="3" t="s">
        <v>941</v>
      </c>
      <c r="W160" s="3" t="s">
        <v>941</v>
      </c>
      <c r="X160" s="3" t="s">
        <v>941</v>
      </c>
      <c r="Y160" s="3" t="s">
        <v>941</v>
      </c>
      <c r="Z160" s="3" t="s">
        <v>941</v>
      </c>
      <c r="AA160" s="3" t="s">
        <v>941</v>
      </c>
      <c r="AB160" s="3" t="s">
        <v>941</v>
      </c>
      <c r="AC160" s="21" t="s">
        <v>941</v>
      </c>
      <c r="AD160" s="21" t="s">
        <v>941</v>
      </c>
      <c r="AE160" s="21" t="s">
        <v>941</v>
      </c>
      <c r="AF160" s="3" t="s">
        <v>941</v>
      </c>
      <c r="AG160" s="3" t="s">
        <v>941</v>
      </c>
      <c r="AH160" s="3"/>
      <c r="AI160" s="21" t="s">
        <v>941</v>
      </c>
      <c r="AJ160" s="21" t="s">
        <v>941</v>
      </c>
      <c r="AK160" s="21" t="s">
        <v>941</v>
      </c>
      <c r="AL160" s="75"/>
      <c r="AM160" s="74"/>
      <c r="AN160" s="70" t="s">
        <v>1688</v>
      </c>
      <c r="AO160" s="67" t="s">
        <v>90</v>
      </c>
      <c r="AP160" s="78" t="s">
        <v>1689</v>
      </c>
      <c r="AQ160" s="893">
        <v>1</v>
      </c>
      <c r="AR160" s="745" t="s">
        <v>945</v>
      </c>
      <c r="AS160" s="68" t="s">
        <v>1008</v>
      </c>
      <c r="AT160" s="3">
        <v>1</v>
      </c>
      <c r="AU160" s="3" t="s">
        <v>1008</v>
      </c>
      <c r="AV160" s="3"/>
      <c r="AW160" s="3"/>
      <c r="AX160" s="3"/>
      <c r="AY160" s="145"/>
      <c r="AZ160" s="69">
        <v>1615.79</v>
      </c>
      <c r="BA160" s="69">
        <v>1.5</v>
      </c>
      <c r="BB160" s="69">
        <v>1.41</v>
      </c>
      <c r="BC160" s="69" t="s">
        <v>949</v>
      </c>
      <c r="BD160" s="69" t="s">
        <v>1690</v>
      </c>
      <c r="BE160" s="69" t="s">
        <v>1083</v>
      </c>
      <c r="BF160" s="69" t="s">
        <v>1293</v>
      </c>
      <c r="BG160" s="69" t="s">
        <v>1294</v>
      </c>
      <c r="BH160" s="69" t="s">
        <v>1295</v>
      </c>
      <c r="BI160" s="69">
        <v>0</v>
      </c>
      <c r="BJ160" s="69" t="s">
        <v>1672</v>
      </c>
      <c r="BK160" s="69" t="s">
        <v>949</v>
      </c>
      <c r="BL160" s="69" t="s">
        <v>949</v>
      </c>
      <c r="BM160" s="69">
        <v>0</v>
      </c>
      <c r="BN160" s="69">
        <v>0</v>
      </c>
      <c r="BO160" s="69" t="s">
        <v>1687</v>
      </c>
      <c r="BP160" s="69" t="s">
        <v>1672</v>
      </c>
      <c r="BQ160" s="69">
        <v>0</v>
      </c>
      <c r="BR160" s="69">
        <v>0</v>
      </c>
      <c r="BS160" s="69">
        <v>0</v>
      </c>
      <c r="BT160" s="69">
        <v>0</v>
      </c>
      <c r="BU160" s="73"/>
      <c r="BV160" s="72">
        <v>4</v>
      </c>
      <c r="BW160" s="72">
        <v>30</v>
      </c>
      <c r="BX160" s="72">
        <v>23</v>
      </c>
      <c r="BY160" s="16"/>
      <c r="BZ160" s="9" t="s">
        <v>1025</v>
      </c>
      <c r="CA160" s="16"/>
      <c r="CB160" s="16"/>
      <c r="CC160" s="16"/>
      <c r="CD160" s="16"/>
    </row>
    <row r="161" spans="1:82" customFormat="1">
      <c r="A161" s="16"/>
      <c r="B161" s="3">
        <v>154</v>
      </c>
      <c r="C161" s="3" t="s">
        <v>657</v>
      </c>
      <c r="D161" s="91"/>
      <c r="E161" s="96"/>
      <c r="F161" s="91"/>
      <c r="G161" s="96" t="s">
        <v>1731</v>
      </c>
      <c r="H161" s="91"/>
      <c r="I161" s="96"/>
      <c r="J161" s="91"/>
      <c r="K161" s="96"/>
      <c r="L161" s="91"/>
      <c r="M161" s="96"/>
      <c r="N161" s="32" t="s">
        <v>1731</v>
      </c>
      <c r="O161" s="211" t="s">
        <v>1731</v>
      </c>
      <c r="P161" s="71" t="s">
        <v>1037</v>
      </c>
      <c r="Q161" s="71" t="s">
        <v>1636</v>
      </c>
      <c r="R161" s="848" t="s">
        <v>1126</v>
      </c>
      <c r="S161" s="3" t="s">
        <v>941</v>
      </c>
      <c r="T161" s="3" t="s">
        <v>941</v>
      </c>
      <c r="U161" s="3" t="s">
        <v>941</v>
      </c>
      <c r="V161" s="3" t="s">
        <v>941</v>
      </c>
      <c r="W161" s="3" t="s">
        <v>941</v>
      </c>
      <c r="X161" s="3" t="s">
        <v>941</v>
      </c>
      <c r="Y161" s="3" t="s">
        <v>941</v>
      </c>
      <c r="Z161" s="3" t="s">
        <v>941</v>
      </c>
      <c r="AA161" s="3" t="s">
        <v>941</v>
      </c>
      <c r="AB161" s="3" t="s">
        <v>941</v>
      </c>
      <c r="AC161" s="21" t="s">
        <v>941</v>
      </c>
      <c r="AD161" s="21" t="s">
        <v>941</v>
      </c>
      <c r="AE161" s="21" t="s">
        <v>941</v>
      </c>
      <c r="AF161" s="3" t="s">
        <v>941</v>
      </c>
      <c r="AG161" s="3" t="s">
        <v>941</v>
      </c>
      <c r="AH161" s="3"/>
      <c r="AI161" s="21" t="s">
        <v>941</v>
      </c>
      <c r="AJ161" s="21" t="s">
        <v>941</v>
      </c>
      <c r="AK161" s="21" t="s">
        <v>941</v>
      </c>
      <c r="AL161" s="75"/>
      <c r="AM161" s="74"/>
      <c r="AN161" s="70" t="s">
        <v>1732</v>
      </c>
      <c r="AO161" s="67" t="s">
        <v>90</v>
      </c>
      <c r="AP161" s="78" t="s">
        <v>1733</v>
      </c>
      <c r="AQ161" s="893">
        <v>1</v>
      </c>
      <c r="AR161" s="745" t="s">
        <v>945</v>
      </c>
      <c r="AS161" s="68" t="s">
        <v>1008</v>
      </c>
      <c r="AT161" s="3">
        <v>1</v>
      </c>
      <c r="AU161" s="3" t="s">
        <v>1008</v>
      </c>
      <c r="AV161" s="3"/>
      <c r="AW161" s="3"/>
      <c r="AX161" s="3"/>
      <c r="AY161" s="145"/>
      <c r="AZ161" s="69">
        <v>12633.602999999999</v>
      </c>
      <c r="BA161" s="69">
        <v>1.5</v>
      </c>
      <c r="BB161" s="69">
        <v>1.41</v>
      </c>
      <c r="BC161" s="69">
        <v>17.813379999999999</v>
      </c>
      <c r="BD161" s="69" t="s">
        <v>1734</v>
      </c>
      <c r="BE161" s="69" t="s">
        <v>995</v>
      </c>
      <c r="BF161" s="69" t="s">
        <v>1293</v>
      </c>
      <c r="BG161" s="69" t="s">
        <v>1685</v>
      </c>
      <c r="BH161" s="69" t="s">
        <v>1686</v>
      </c>
      <c r="BI161" s="69" t="s">
        <v>1296</v>
      </c>
      <c r="BJ161" s="69" t="s">
        <v>1672</v>
      </c>
      <c r="BK161" s="69" t="s">
        <v>949</v>
      </c>
      <c r="BL161" s="69" t="s">
        <v>949</v>
      </c>
      <c r="BM161" s="69">
        <v>0</v>
      </c>
      <c r="BN161" s="69">
        <v>0</v>
      </c>
      <c r="BO161" s="69" t="s">
        <v>1731</v>
      </c>
      <c r="BP161" s="69" t="s">
        <v>1672</v>
      </c>
      <c r="BQ161" s="69">
        <v>0</v>
      </c>
      <c r="BR161" s="69">
        <v>0</v>
      </c>
      <c r="BS161" s="69">
        <v>0</v>
      </c>
      <c r="BT161" s="69">
        <v>0</v>
      </c>
      <c r="BU161" s="73"/>
      <c r="BV161" s="72">
        <v>4</v>
      </c>
      <c r="BW161" s="72">
        <v>75</v>
      </c>
      <c r="BX161" s="72">
        <v>26</v>
      </c>
      <c r="BY161" s="16"/>
      <c r="BZ161" s="9" t="s">
        <v>1025</v>
      </c>
      <c r="CA161" s="16"/>
      <c r="CB161" s="16"/>
      <c r="CC161" s="16"/>
      <c r="CD161" s="16"/>
    </row>
    <row r="162" spans="1:82" customFormat="1">
      <c r="A162" s="16"/>
      <c r="B162" s="3">
        <v>155</v>
      </c>
      <c r="C162" s="3" t="s">
        <v>657</v>
      </c>
      <c r="D162" s="91"/>
      <c r="E162" s="96"/>
      <c r="F162" s="91"/>
      <c r="G162" s="96" t="s">
        <v>1735</v>
      </c>
      <c r="H162" s="91"/>
      <c r="I162" s="96"/>
      <c r="J162" s="91"/>
      <c r="K162" s="96"/>
      <c r="L162" s="91"/>
      <c r="M162" s="96"/>
      <c r="N162" s="32" t="s">
        <v>1735</v>
      </c>
      <c r="O162" s="211" t="s">
        <v>1735</v>
      </c>
      <c r="P162" s="71" t="s">
        <v>1037</v>
      </c>
      <c r="Q162" s="71" t="s">
        <v>1636</v>
      </c>
      <c r="R162" s="848" t="s">
        <v>1059</v>
      </c>
      <c r="S162" s="3" t="s">
        <v>941</v>
      </c>
      <c r="T162" s="3" t="s">
        <v>941</v>
      </c>
      <c r="U162" s="3" t="s">
        <v>941</v>
      </c>
      <c r="V162" s="3" t="s">
        <v>941</v>
      </c>
      <c r="W162" s="3" t="s">
        <v>941</v>
      </c>
      <c r="X162" s="3" t="s">
        <v>941</v>
      </c>
      <c r="Y162" s="3" t="s">
        <v>941</v>
      </c>
      <c r="Z162" s="3" t="s">
        <v>941</v>
      </c>
      <c r="AA162" s="3" t="s">
        <v>941</v>
      </c>
      <c r="AB162" s="3" t="s">
        <v>941</v>
      </c>
      <c r="AC162" s="21" t="s">
        <v>941</v>
      </c>
      <c r="AD162" s="21" t="s">
        <v>941</v>
      </c>
      <c r="AE162" s="21" t="s">
        <v>941</v>
      </c>
      <c r="AF162" s="3" t="s">
        <v>941</v>
      </c>
      <c r="AG162" s="3" t="s">
        <v>941</v>
      </c>
      <c r="AH162" s="3"/>
      <c r="AI162" s="21" t="s">
        <v>941</v>
      </c>
      <c r="AJ162" s="21" t="s">
        <v>941</v>
      </c>
      <c r="AK162" s="21" t="s">
        <v>941</v>
      </c>
      <c r="AL162" s="75"/>
      <c r="AM162" s="74"/>
      <c r="AN162" s="70" t="s">
        <v>1736</v>
      </c>
      <c r="AO162" s="67" t="s">
        <v>90</v>
      </c>
      <c r="AP162" s="78" t="s">
        <v>1737</v>
      </c>
      <c r="AQ162" s="893">
        <v>1</v>
      </c>
      <c r="AR162" s="745" t="s">
        <v>945</v>
      </c>
      <c r="AS162" s="68" t="s">
        <v>1008</v>
      </c>
      <c r="AT162" s="3">
        <v>1</v>
      </c>
      <c r="AU162" s="3" t="s">
        <v>1008</v>
      </c>
      <c r="AV162" s="3"/>
      <c r="AW162" s="3"/>
      <c r="AX162" s="3"/>
      <c r="AY162" s="145"/>
      <c r="AZ162" s="69">
        <v>439.60199999999998</v>
      </c>
      <c r="BA162" s="69" t="s">
        <v>949</v>
      </c>
      <c r="BB162" s="69">
        <v>1.45</v>
      </c>
      <c r="BC162" s="69" t="s">
        <v>949</v>
      </c>
      <c r="BD162" s="69" t="s">
        <v>949</v>
      </c>
      <c r="BE162" s="69" t="s">
        <v>1083</v>
      </c>
      <c r="BF162" s="69" t="s">
        <v>1709</v>
      </c>
      <c r="BG162" s="69" t="s">
        <v>1710</v>
      </c>
      <c r="BH162" s="69" t="s">
        <v>1711</v>
      </c>
      <c r="BI162" s="69">
        <v>0</v>
      </c>
      <c r="BJ162" s="69" t="s">
        <v>1712</v>
      </c>
      <c r="BK162" s="69" t="s">
        <v>949</v>
      </c>
      <c r="BL162" s="69" t="s">
        <v>949</v>
      </c>
      <c r="BM162" s="69">
        <v>0</v>
      </c>
      <c r="BN162" s="69">
        <v>0</v>
      </c>
      <c r="BO162" s="69" t="s">
        <v>1735</v>
      </c>
      <c r="BP162" s="69" t="s">
        <v>1459</v>
      </c>
      <c r="BQ162" s="69">
        <v>0</v>
      </c>
      <c r="BR162" s="69">
        <v>0</v>
      </c>
      <c r="BS162" s="69">
        <v>0</v>
      </c>
      <c r="BT162" s="69">
        <v>0</v>
      </c>
      <c r="BU162" s="73"/>
      <c r="BV162" s="72">
        <v>4</v>
      </c>
      <c r="BW162" s="72">
        <v>50</v>
      </c>
      <c r="BX162" s="72">
        <v>22</v>
      </c>
      <c r="BY162" s="16"/>
      <c r="BZ162" s="9" t="s">
        <v>1025</v>
      </c>
      <c r="CA162" s="16"/>
      <c r="CB162" s="16"/>
      <c r="CC162" s="16"/>
      <c r="CD162" s="16"/>
    </row>
    <row r="163" spans="1:82" customFormat="1">
      <c r="A163" s="16"/>
      <c r="B163" s="3">
        <v>156</v>
      </c>
      <c r="C163" s="3" t="s">
        <v>657</v>
      </c>
      <c r="D163" s="91"/>
      <c r="E163" s="96"/>
      <c r="F163" s="91"/>
      <c r="G163" s="96" t="s">
        <v>1738</v>
      </c>
      <c r="H163" s="91"/>
      <c r="I163" s="96"/>
      <c r="J163" s="91"/>
      <c r="K163" s="96"/>
      <c r="L163" s="91"/>
      <c r="M163" s="96"/>
      <c r="N163" s="32" t="s">
        <v>1739</v>
      </c>
      <c r="O163" s="211" t="s">
        <v>1740</v>
      </c>
      <c r="P163" s="71" t="s">
        <v>1431</v>
      </c>
      <c r="Q163" s="71" t="s">
        <v>1636</v>
      </c>
      <c r="R163" s="848"/>
      <c r="S163" s="3" t="s">
        <v>941</v>
      </c>
      <c r="T163" s="3" t="s">
        <v>941</v>
      </c>
      <c r="U163" s="3" t="s">
        <v>941</v>
      </c>
      <c r="V163" s="3" t="s">
        <v>941</v>
      </c>
      <c r="W163" s="3" t="s">
        <v>941</v>
      </c>
      <c r="X163" s="3" t="s">
        <v>941</v>
      </c>
      <c r="Y163" s="3" t="s">
        <v>941</v>
      </c>
      <c r="Z163" s="3" t="s">
        <v>941</v>
      </c>
      <c r="AA163" s="3" t="s">
        <v>941</v>
      </c>
      <c r="AB163" s="3" t="s">
        <v>941</v>
      </c>
      <c r="AC163" s="21" t="s">
        <v>941</v>
      </c>
      <c r="AD163" s="21" t="s">
        <v>941</v>
      </c>
      <c r="AE163" s="21" t="s">
        <v>941</v>
      </c>
      <c r="AF163" s="3" t="s">
        <v>941</v>
      </c>
      <c r="AG163" s="3" t="s">
        <v>941</v>
      </c>
      <c r="AH163" s="3"/>
      <c r="AI163" s="21" t="s">
        <v>941</v>
      </c>
      <c r="AJ163" s="21" t="s">
        <v>941</v>
      </c>
      <c r="AK163" s="21" t="s">
        <v>941</v>
      </c>
      <c r="AL163" s="75"/>
      <c r="AM163" s="74"/>
      <c r="AN163" s="70" t="s">
        <v>1741</v>
      </c>
      <c r="AO163" s="67" t="s">
        <v>90</v>
      </c>
      <c r="AP163" s="78" t="s">
        <v>1742</v>
      </c>
      <c r="AQ163" s="893">
        <v>1</v>
      </c>
      <c r="AR163" s="745" t="s">
        <v>945</v>
      </c>
      <c r="AS163" s="68" t="s">
        <v>1008</v>
      </c>
      <c r="AT163" s="3">
        <v>1</v>
      </c>
      <c r="AU163" s="3" t="s">
        <v>993</v>
      </c>
      <c r="AV163" s="3"/>
      <c r="AW163" s="3"/>
      <c r="AX163" s="3"/>
      <c r="AY163" s="145"/>
      <c r="AZ163" s="69" t="s">
        <v>949</v>
      </c>
      <c r="BA163" s="69" t="s">
        <v>949</v>
      </c>
      <c r="BB163" s="69" t="s">
        <v>949</v>
      </c>
      <c r="BC163" s="69" t="s">
        <v>949</v>
      </c>
      <c r="BD163" s="69" t="s">
        <v>949</v>
      </c>
      <c r="BE163" s="69">
        <v>0</v>
      </c>
      <c r="BF163" s="69">
        <v>0</v>
      </c>
      <c r="BG163" s="69">
        <v>0</v>
      </c>
      <c r="BH163" s="69" t="s">
        <v>945</v>
      </c>
      <c r="BI163" s="69">
        <v>0</v>
      </c>
      <c r="BJ163" s="69" t="s">
        <v>986</v>
      </c>
      <c r="BK163" s="69" t="s">
        <v>1024</v>
      </c>
      <c r="BL163" s="69" t="s">
        <v>949</v>
      </c>
      <c r="BM163" s="69">
        <v>0</v>
      </c>
      <c r="BN163" s="69">
        <v>0</v>
      </c>
      <c r="BO163" s="69">
        <v>0</v>
      </c>
      <c r="BP163" s="69">
        <v>0</v>
      </c>
      <c r="BQ163" s="69">
        <v>0</v>
      </c>
      <c r="BR163" s="69">
        <v>0</v>
      </c>
      <c r="BS163" s="69">
        <v>0</v>
      </c>
      <c r="BT163" s="69">
        <v>0</v>
      </c>
      <c r="BU163" s="73"/>
      <c r="BV163" s="72"/>
      <c r="BW163" s="72"/>
      <c r="BX163" s="72"/>
      <c r="BY163" s="16"/>
      <c r="BZ163" s="9" t="s">
        <v>950</v>
      </c>
      <c r="CA163" s="16"/>
      <c r="CB163" s="16"/>
      <c r="CC163" s="16"/>
      <c r="CD163" s="16"/>
    </row>
    <row r="164" spans="1:82" customFormat="1">
      <c r="A164" s="16"/>
      <c r="B164" s="3">
        <v>157</v>
      </c>
      <c r="C164" s="3" t="s">
        <v>657</v>
      </c>
      <c r="D164" s="91"/>
      <c r="E164" s="96"/>
      <c r="F164" s="91"/>
      <c r="G164" s="96" t="s">
        <v>1743</v>
      </c>
      <c r="H164" s="91"/>
      <c r="I164" s="96"/>
      <c r="J164" s="91"/>
      <c r="K164" s="96"/>
      <c r="L164" s="91"/>
      <c r="M164" s="96"/>
      <c r="N164" s="32" t="s">
        <v>1743</v>
      </c>
      <c r="O164" s="211" t="s">
        <v>1743</v>
      </c>
      <c r="P164" s="71" t="s">
        <v>1037</v>
      </c>
      <c r="Q164" s="71" t="s">
        <v>1636</v>
      </c>
      <c r="R164" s="848" t="s">
        <v>989</v>
      </c>
      <c r="S164" s="3" t="s">
        <v>941</v>
      </c>
      <c r="T164" s="3" t="s">
        <v>941</v>
      </c>
      <c r="U164" s="3" t="s">
        <v>941</v>
      </c>
      <c r="V164" s="3" t="s">
        <v>941</v>
      </c>
      <c r="W164" s="3" t="s">
        <v>941</v>
      </c>
      <c r="X164" s="3" t="s">
        <v>941</v>
      </c>
      <c r="Y164" s="3" t="s">
        <v>941</v>
      </c>
      <c r="Z164" s="3" t="s">
        <v>941</v>
      </c>
      <c r="AA164" s="3" t="s">
        <v>941</v>
      </c>
      <c r="AB164" s="3" t="s">
        <v>941</v>
      </c>
      <c r="AC164" s="21" t="s">
        <v>941</v>
      </c>
      <c r="AD164" s="21" t="s">
        <v>941</v>
      </c>
      <c r="AE164" s="21" t="s">
        <v>941</v>
      </c>
      <c r="AF164" s="3" t="s">
        <v>941</v>
      </c>
      <c r="AG164" s="3" t="s">
        <v>941</v>
      </c>
      <c r="AH164" s="3"/>
      <c r="AI164" s="21" t="s">
        <v>941</v>
      </c>
      <c r="AJ164" s="21" t="s">
        <v>941</v>
      </c>
      <c r="AK164" s="21" t="s">
        <v>941</v>
      </c>
      <c r="AL164" s="75"/>
      <c r="AM164" s="74" t="s">
        <v>1744</v>
      </c>
      <c r="AN164" s="70" t="s">
        <v>1745</v>
      </c>
      <c r="AO164" s="67" t="s">
        <v>90</v>
      </c>
      <c r="AP164" s="78" t="s">
        <v>1746</v>
      </c>
      <c r="AQ164" s="893">
        <v>1</v>
      </c>
      <c r="AR164" s="745" t="s">
        <v>945</v>
      </c>
      <c r="AS164" s="68" t="s">
        <v>1008</v>
      </c>
      <c r="AT164" s="3">
        <v>1</v>
      </c>
      <c r="AU164" s="3" t="s">
        <v>1008</v>
      </c>
      <c r="AV164" s="3"/>
      <c r="AW164" s="3"/>
      <c r="AX164" s="3"/>
      <c r="AY164" s="145"/>
      <c r="AZ164" s="69">
        <v>1700.414</v>
      </c>
      <c r="BA164" s="69">
        <v>1.5</v>
      </c>
      <c r="BB164" s="69">
        <v>1.41</v>
      </c>
      <c r="BC164" s="69">
        <v>2</v>
      </c>
      <c r="BD164" s="69" t="s">
        <v>1747</v>
      </c>
      <c r="BE164" s="69" t="s">
        <v>1083</v>
      </c>
      <c r="BF164" s="69" t="s">
        <v>1293</v>
      </c>
      <c r="BG164" s="69" t="s">
        <v>1294</v>
      </c>
      <c r="BH164" s="69" t="s">
        <v>1295</v>
      </c>
      <c r="BI164" s="69" t="s">
        <v>1296</v>
      </c>
      <c r="BJ164" s="69" t="s">
        <v>1705</v>
      </c>
      <c r="BK164" s="69" t="s">
        <v>949</v>
      </c>
      <c r="BL164" s="69" t="s">
        <v>949</v>
      </c>
      <c r="BM164" s="69">
        <v>0</v>
      </c>
      <c r="BN164" s="69">
        <v>0</v>
      </c>
      <c r="BO164" s="69" t="s">
        <v>1743</v>
      </c>
      <c r="BP164" s="69" t="s">
        <v>1705</v>
      </c>
      <c r="BQ164" s="69">
        <v>0</v>
      </c>
      <c r="BR164" s="69">
        <v>0</v>
      </c>
      <c r="BS164" s="69">
        <v>0</v>
      </c>
      <c r="BT164" s="69">
        <v>0</v>
      </c>
      <c r="BU164" s="73"/>
      <c r="BV164" s="72">
        <v>4</v>
      </c>
      <c r="BW164" s="72">
        <v>50</v>
      </c>
      <c r="BX164" s="72">
        <v>21</v>
      </c>
      <c r="BY164" s="16"/>
      <c r="BZ164" s="9" t="s">
        <v>1025</v>
      </c>
      <c r="CA164" s="16"/>
      <c r="CB164" s="16"/>
      <c r="CC164" s="16"/>
      <c r="CD164" s="16"/>
    </row>
    <row r="165" spans="1:82" customFormat="1">
      <c r="A165" s="16"/>
      <c r="B165" s="3">
        <v>158</v>
      </c>
      <c r="C165" s="3" t="s">
        <v>657</v>
      </c>
      <c r="D165" s="91"/>
      <c r="E165" s="96"/>
      <c r="F165" s="91"/>
      <c r="G165" s="96" t="s">
        <v>1748</v>
      </c>
      <c r="H165" s="91"/>
      <c r="I165" s="96"/>
      <c r="J165" s="91"/>
      <c r="K165" s="96"/>
      <c r="L165" s="91"/>
      <c r="M165" s="96"/>
      <c r="N165" s="32" t="s">
        <v>1749</v>
      </c>
      <c r="O165" s="211" t="s">
        <v>1750</v>
      </c>
      <c r="P165" s="71" t="s">
        <v>1431</v>
      </c>
      <c r="Q165" s="71" t="s">
        <v>1636</v>
      </c>
      <c r="R165" s="848"/>
      <c r="S165" s="3" t="s">
        <v>941</v>
      </c>
      <c r="T165" s="3" t="s">
        <v>941</v>
      </c>
      <c r="U165" s="3" t="s">
        <v>941</v>
      </c>
      <c r="V165" s="3" t="s">
        <v>941</v>
      </c>
      <c r="W165" s="3" t="s">
        <v>941</v>
      </c>
      <c r="X165" s="3" t="s">
        <v>941</v>
      </c>
      <c r="Y165" s="3" t="s">
        <v>941</v>
      </c>
      <c r="Z165" s="3" t="s">
        <v>941</v>
      </c>
      <c r="AA165" s="3" t="s">
        <v>941</v>
      </c>
      <c r="AB165" s="3" t="s">
        <v>941</v>
      </c>
      <c r="AC165" s="21" t="s">
        <v>941</v>
      </c>
      <c r="AD165" s="21" t="s">
        <v>941</v>
      </c>
      <c r="AE165" s="21" t="s">
        <v>941</v>
      </c>
      <c r="AF165" s="3" t="s">
        <v>941</v>
      </c>
      <c r="AG165" s="3" t="s">
        <v>941</v>
      </c>
      <c r="AH165" s="3"/>
      <c r="AI165" s="21" t="s">
        <v>941</v>
      </c>
      <c r="AJ165" s="21" t="s">
        <v>941</v>
      </c>
      <c r="AK165" s="21" t="s">
        <v>941</v>
      </c>
      <c r="AL165" s="75"/>
      <c r="AM165" s="74"/>
      <c r="AN165" s="70" t="s">
        <v>1751</v>
      </c>
      <c r="AO165" s="67" t="s">
        <v>90</v>
      </c>
      <c r="AP165" s="78" t="s">
        <v>1752</v>
      </c>
      <c r="AQ165" s="893">
        <v>1</v>
      </c>
      <c r="AR165" s="745" t="s">
        <v>945</v>
      </c>
      <c r="AS165" s="68" t="s">
        <v>1008</v>
      </c>
      <c r="AT165" s="3">
        <v>1</v>
      </c>
      <c r="AU165" s="3" t="s">
        <v>993</v>
      </c>
      <c r="AV165" s="3"/>
      <c r="AW165" s="3" t="s">
        <v>1245</v>
      </c>
      <c r="AX165" s="3"/>
      <c r="AY165" s="145"/>
      <c r="AZ165" s="69">
        <v>2627.3960000000002</v>
      </c>
      <c r="BA165" s="69" t="s">
        <v>949</v>
      </c>
      <c r="BB165" s="69" t="s">
        <v>949</v>
      </c>
      <c r="BC165" s="69" t="s">
        <v>949</v>
      </c>
      <c r="BD165" s="69" t="s">
        <v>1753</v>
      </c>
      <c r="BE165" s="69" t="s">
        <v>949</v>
      </c>
      <c r="BF165" s="69" t="s">
        <v>1754</v>
      </c>
      <c r="BG165" s="69" t="s">
        <v>1755</v>
      </c>
      <c r="BH165" s="69" t="s">
        <v>949</v>
      </c>
      <c r="BI165" s="69">
        <v>0</v>
      </c>
      <c r="BJ165" s="69" t="s">
        <v>1756</v>
      </c>
      <c r="BK165" s="69" t="s">
        <v>1757</v>
      </c>
      <c r="BL165" s="69" t="s">
        <v>949</v>
      </c>
      <c r="BM165" s="69">
        <v>0</v>
      </c>
      <c r="BN165" s="69">
        <v>0</v>
      </c>
      <c r="BO165" s="69">
        <v>0</v>
      </c>
      <c r="BP165" s="69">
        <v>0</v>
      </c>
      <c r="BQ165" s="69">
        <v>0</v>
      </c>
      <c r="BR165" s="69">
        <v>0</v>
      </c>
      <c r="BS165" s="69">
        <v>0</v>
      </c>
      <c r="BT165" s="69">
        <v>0</v>
      </c>
      <c r="BU165" s="73"/>
      <c r="BV165" s="72"/>
      <c r="BW165" s="72"/>
      <c r="BX165" s="72"/>
      <c r="BY165" s="16"/>
      <c r="BZ165" s="9" t="s">
        <v>1025</v>
      </c>
      <c r="CA165" s="16"/>
      <c r="CB165" s="16"/>
      <c r="CC165" s="16"/>
      <c r="CD165" s="16"/>
    </row>
    <row r="166" spans="1:82" customFormat="1">
      <c r="A166" s="16"/>
      <c r="B166" s="3">
        <v>159</v>
      </c>
      <c r="C166" s="3" t="s">
        <v>657</v>
      </c>
      <c r="D166" s="91"/>
      <c r="E166" s="96"/>
      <c r="F166" s="91"/>
      <c r="G166" s="96" t="s">
        <v>1758</v>
      </c>
      <c r="H166" s="91"/>
      <c r="I166" s="96"/>
      <c r="J166" s="91"/>
      <c r="K166" s="96"/>
      <c r="L166" s="91"/>
      <c r="M166" s="96"/>
      <c r="N166" s="32" t="s">
        <v>1758</v>
      </c>
      <c r="O166" s="211" t="s">
        <v>1759</v>
      </c>
      <c r="P166" s="71" t="s">
        <v>939</v>
      </c>
      <c r="Q166" s="71" t="s">
        <v>1636</v>
      </c>
      <c r="R166" s="848" t="s">
        <v>940</v>
      </c>
      <c r="S166" s="3" t="s">
        <v>941</v>
      </c>
      <c r="T166" s="3" t="s">
        <v>941</v>
      </c>
      <c r="U166" s="3" t="s">
        <v>941</v>
      </c>
      <c r="V166" s="3" t="s">
        <v>941</v>
      </c>
      <c r="W166" s="3" t="s">
        <v>941</v>
      </c>
      <c r="X166" s="3" t="s">
        <v>941</v>
      </c>
      <c r="Y166" s="3" t="s">
        <v>941</v>
      </c>
      <c r="Z166" s="3" t="s">
        <v>941</v>
      </c>
      <c r="AA166" s="3" t="s">
        <v>941</v>
      </c>
      <c r="AB166" s="3" t="s">
        <v>941</v>
      </c>
      <c r="AC166" s="21" t="s">
        <v>941</v>
      </c>
      <c r="AD166" s="21" t="s">
        <v>941</v>
      </c>
      <c r="AE166" s="21" t="s">
        <v>941</v>
      </c>
      <c r="AF166" s="3" t="s">
        <v>941</v>
      </c>
      <c r="AG166" s="3" t="s">
        <v>941</v>
      </c>
      <c r="AH166" s="3"/>
      <c r="AI166" s="21" t="s">
        <v>941</v>
      </c>
      <c r="AJ166" s="21" t="s">
        <v>941</v>
      </c>
      <c r="AK166" s="21" t="s">
        <v>941</v>
      </c>
      <c r="AL166" s="75"/>
      <c r="AM166" s="74"/>
      <c r="AN166" s="70" t="s">
        <v>1760</v>
      </c>
      <c r="AO166" s="67" t="s">
        <v>90</v>
      </c>
      <c r="AP166" s="78" t="s">
        <v>1761</v>
      </c>
      <c r="AQ166" s="893">
        <v>1</v>
      </c>
      <c r="AR166" s="745" t="s">
        <v>945</v>
      </c>
      <c r="AS166" s="68" t="s">
        <v>1008</v>
      </c>
      <c r="AT166" s="3">
        <v>0</v>
      </c>
      <c r="AU166" s="3" t="s">
        <v>947</v>
      </c>
      <c r="AV166" s="3"/>
      <c r="AW166" s="3"/>
      <c r="AX166" s="3"/>
      <c r="AY166" s="145"/>
      <c r="AZ166" s="69" t="s">
        <v>949</v>
      </c>
      <c r="BA166" s="69" t="s">
        <v>949</v>
      </c>
      <c r="BB166" s="69" t="s">
        <v>949</v>
      </c>
      <c r="BC166" s="69" t="s">
        <v>949</v>
      </c>
      <c r="BD166" s="69" t="s">
        <v>949</v>
      </c>
      <c r="BE166" s="69" t="s">
        <v>949</v>
      </c>
      <c r="BF166" s="69" t="s">
        <v>949</v>
      </c>
      <c r="BG166" s="69" t="s">
        <v>949</v>
      </c>
      <c r="BH166" s="69" t="s">
        <v>949</v>
      </c>
      <c r="BI166" s="69" t="s">
        <v>949</v>
      </c>
      <c r="BJ166" s="69" t="s">
        <v>949</v>
      </c>
      <c r="BK166" s="69" t="s">
        <v>949</v>
      </c>
      <c r="BL166" s="69" t="s">
        <v>949</v>
      </c>
      <c r="BM166" s="69" t="s">
        <v>949</v>
      </c>
      <c r="BN166" s="69" t="s">
        <v>949</v>
      </c>
      <c r="BO166" s="69" t="s">
        <v>949</v>
      </c>
      <c r="BP166" s="69" t="s">
        <v>949</v>
      </c>
      <c r="BQ166" s="69" t="s">
        <v>949</v>
      </c>
      <c r="BR166" s="69" t="s">
        <v>949</v>
      </c>
      <c r="BS166" s="69" t="s">
        <v>949</v>
      </c>
      <c r="BT166" s="69" t="s">
        <v>949</v>
      </c>
      <c r="BU166" s="73"/>
      <c r="BV166" s="72"/>
      <c r="BW166" s="72"/>
      <c r="BX166" s="72"/>
      <c r="BY166" s="16"/>
      <c r="BZ166" s="9" t="s">
        <v>950</v>
      </c>
      <c r="CA166" s="16"/>
      <c r="CB166" s="16"/>
      <c r="CC166" s="16"/>
      <c r="CD166" s="16"/>
    </row>
    <row r="167" spans="1:82" customFormat="1">
      <c r="A167" s="16"/>
      <c r="B167" s="3">
        <v>160</v>
      </c>
      <c r="C167" s="3" t="s">
        <v>657</v>
      </c>
      <c r="D167" s="91"/>
      <c r="E167" s="96"/>
      <c r="F167" s="91"/>
      <c r="G167" s="96"/>
      <c r="H167" s="91" t="s">
        <v>1762</v>
      </c>
      <c r="I167" s="96"/>
      <c r="J167" s="91"/>
      <c r="K167" s="96"/>
      <c r="L167" s="91"/>
      <c r="M167" s="96"/>
      <c r="N167" s="32" t="s">
        <v>1763</v>
      </c>
      <c r="O167" s="211" t="s">
        <v>1762</v>
      </c>
      <c r="P167" s="71" t="s">
        <v>1431</v>
      </c>
      <c r="Q167" s="71" t="s">
        <v>1636</v>
      </c>
      <c r="R167" s="848" t="s">
        <v>1764</v>
      </c>
      <c r="S167" s="3" t="s">
        <v>941</v>
      </c>
      <c r="T167" s="3" t="s">
        <v>941</v>
      </c>
      <c r="U167" s="3" t="s">
        <v>941</v>
      </c>
      <c r="V167" s="3" t="s">
        <v>941</v>
      </c>
      <c r="W167" s="3" t="s">
        <v>941</v>
      </c>
      <c r="X167" s="3" t="s">
        <v>941</v>
      </c>
      <c r="Y167" s="3" t="s">
        <v>941</v>
      </c>
      <c r="Z167" s="3" t="s">
        <v>941</v>
      </c>
      <c r="AA167" s="3" t="s">
        <v>941</v>
      </c>
      <c r="AB167" s="3" t="s">
        <v>941</v>
      </c>
      <c r="AC167" s="21" t="s">
        <v>941</v>
      </c>
      <c r="AD167" s="21" t="s">
        <v>941</v>
      </c>
      <c r="AE167" s="21" t="s">
        <v>941</v>
      </c>
      <c r="AF167" s="3" t="s">
        <v>941</v>
      </c>
      <c r="AG167" s="3" t="s">
        <v>941</v>
      </c>
      <c r="AH167" s="3"/>
      <c r="AI167" s="21" t="s">
        <v>941</v>
      </c>
      <c r="AJ167" s="21" t="s">
        <v>941</v>
      </c>
      <c r="AK167" s="21" t="s">
        <v>941</v>
      </c>
      <c r="AL167" s="75"/>
      <c r="AM167" s="74"/>
      <c r="AN167" s="70" t="s">
        <v>1765</v>
      </c>
      <c r="AO167" s="67" t="s">
        <v>90</v>
      </c>
      <c r="AP167" s="78" t="s">
        <v>1766</v>
      </c>
      <c r="AQ167" s="893">
        <v>1</v>
      </c>
      <c r="AR167" s="745" t="s">
        <v>945</v>
      </c>
      <c r="AS167" s="68" t="s">
        <v>1008</v>
      </c>
      <c r="AT167" s="3">
        <v>1</v>
      </c>
      <c r="AU167" s="3" t="s">
        <v>1081</v>
      </c>
      <c r="AV167" s="3" t="s">
        <v>948</v>
      </c>
      <c r="AW167" s="3" t="s">
        <v>1245</v>
      </c>
      <c r="AX167" s="3"/>
      <c r="AY167" s="145"/>
      <c r="AZ167" s="69">
        <v>22558.724999999999</v>
      </c>
      <c r="BA167" s="69" t="s">
        <v>949</v>
      </c>
      <c r="BB167" s="69" t="s">
        <v>949</v>
      </c>
      <c r="BC167" s="69" t="s">
        <v>949</v>
      </c>
      <c r="BD167" s="69" t="s">
        <v>1767</v>
      </c>
      <c r="BE167" s="69" t="s">
        <v>949</v>
      </c>
      <c r="BF167" s="69" t="s">
        <v>949</v>
      </c>
      <c r="BG167" s="69" t="s">
        <v>949</v>
      </c>
      <c r="BH167" s="69" t="s">
        <v>949</v>
      </c>
      <c r="BI167" s="69">
        <v>0</v>
      </c>
      <c r="BJ167" s="69" t="s">
        <v>1768</v>
      </c>
      <c r="BK167" s="69" t="s">
        <v>1769</v>
      </c>
      <c r="BL167" s="69" t="s">
        <v>949</v>
      </c>
      <c r="BM167" s="69">
        <v>0</v>
      </c>
      <c r="BN167" s="69">
        <v>0</v>
      </c>
      <c r="BO167" s="69">
        <v>0</v>
      </c>
      <c r="BP167" s="69">
        <v>0</v>
      </c>
      <c r="BQ167" s="69">
        <v>0</v>
      </c>
      <c r="BR167" s="69">
        <v>0</v>
      </c>
      <c r="BS167" s="69">
        <v>0</v>
      </c>
      <c r="BT167" s="69">
        <v>0</v>
      </c>
      <c r="BU167" s="73"/>
      <c r="BV167" s="72"/>
      <c r="BW167" s="72"/>
      <c r="BX167" s="72"/>
      <c r="BY167" s="16"/>
      <c r="BZ167" s="9" t="s">
        <v>1414</v>
      </c>
      <c r="CA167" s="16"/>
      <c r="CB167" s="16"/>
      <c r="CC167" s="16"/>
      <c r="CD167" s="16"/>
    </row>
    <row r="168" spans="1:82" customFormat="1">
      <c r="A168" s="16"/>
      <c r="B168" s="3">
        <v>161</v>
      </c>
      <c r="C168" s="3" t="s">
        <v>657</v>
      </c>
      <c r="D168" s="91"/>
      <c r="E168" s="96"/>
      <c r="F168" s="91"/>
      <c r="G168" s="96"/>
      <c r="H168" s="91" t="s">
        <v>1770</v>
      </c>
      <c r="I168" s="96"/>
      <c r="J168" s="91"/>
      <c r="K168" s="96"/>
      <c r="L168" s="91"/>
      <c r="M168" s="96"/>
      <c r="N168" s="32" t="s">
        <v>1771</v>
      </c>
      <c r="O168" s="211" t="s">
        <v>1772</v>
      </c>
      <c r="P168" s="71" t="s">
        <v>1431</v>
      </c>
      <c r="Q168" s="71" t="s">
        <v>1636</v>
      </c>
      <c r="R168" s="848"/>
      <c r="S168" s="3" t="s">
        <v>941</v>
      </c>
      <c r="T168" s="3" t="s">
        <v>941</v>
      </c>
      <c r="U168" s="3" t="s">
        <v>941</v>
      </c>
      <c r="V168" s="3" t="s">
        <v>941</v>
      </c>
      <c r="W168" s="3" t="s">
        <v>941</v>
      </c>
      <c r="X168" s="3" t="s">
        <v>941</v>
      </c>
      <c r="Y168" s="3" t="s">
        <v>941</v>
      </c>
      <c r="Z168" s="3" t="s">
        <v>941</v>
      </c>
      <c r="AA168" s="3" t="s">
        <v>941</v>
      </c>
      <c r="AB168" s="3" t="s">
        <v>941</v>
      </c>
      <c r="AC168" s="21" t="s">
        <v>941</v>
      </c>
      <c r="AD168" s="21" t="s">
        <v>941</v>
      </c>
      <c r="AE168" s="21" t="s">
        <v>941</v>
      </c>
      <c r="AF168" s="3" t="s">
        <v>941</v>
      </c>
      <c r="AG168" s="3" t="s">
        <v>941</v>
      </c>
      <c r="AH168" s="3"/>
      <c r="AI168" s="21" t="s">
        <v>941</v>
      </c>
      <c r="AJ168" s="21" t="s">
        <v>941</v>
      </c>
      <c r="AK168" s="21" t="s">
        <v>941</v>
      </c>
      <c r="AL168" s="75"/>
      <c r="AM168" s="74"/>
      <c r="AN168" s="70" t="s">
        <v>1773</v>
      </c>
      <c r="AO168" s="67" t="s">
        <v>90</v>
      </c>
      <c r="AP168" s="78" t="s">
        <v>1774</v>
      </c>
      <c r="AQ168" s="893">
        <v>3</v>
      </c>
      <c r="AR168" s="745" t="s">
        <v>945</v>
      </c>
      <c r="AS168" s="68" t="s">
        <v>1008</v>
      </c>
      <c r="AT168" s="3">
        <v>1</v>
      </c>
      <c r="AU168" s="3" t="s">
        <v>993</v>
      </c>
      <c r="AV168" s="3" t="s">
        <v>948</v>
      </c>
      <c r="AW168" s="3"/>
      <c r="AX168" s="3"/>
      <c r="AY168" s="145"/>
      <c r="AZ168" s="69" t="s">
        <v>949</v>
      </c>
      <c r="BA168" s="69" t="s">
        <v>949</v>
      </c>
      <c r="BB168" s="69" t="s">
        <v>949</v>
      </c>
      <c r="BC168" s="69" t="s">
        <v>949</v>
      </c>
      <c r="BD168" s="69" t="s">
        <v>949</v>
      </c>
      <c r="BE168" s="69">
        <v>0</v>
      </c>
      <c r="BF168" s="69">
        <v>0</v>
      </c>
      <c r="BG168" s="69">
        <v>0</v>
      </c>
      <c r="BH168" s="69" t="s">
        <v>945</v>
      </c>
      <c r="BI168" s="69">
        <v>0</v>
      </c>
      <c r="BJ168" s="69" t="s">
        <v>986</v>
      </c>
      <c r="BK168" s="69" t="s">
        <v>1024</v>
      </c>
      <c r="BL168" s="69" t="s">
        <v>949</v>
      </c>
      <c r="BM168" s="69">
        <v>0</v>
      </c>
      <c r="BN168" s="69">
        <v>0</v>
      </c>
      <c r="BO168" s="69">
        <v>0</v>
      </c>
      <c r="BP168" s="69">
        <v>0</v>
      </c>
      <c r="BQ168" s="69">
        <v>0</v>
      </c>
      <c r="BR168" s="69">
        <v>0</v>
      </c>
      <c r="BS168" s="69">
        <v>0</v>
      </c>
      <c r="BT168" s="69">
        <v>0</v>
      </c>
      <c r="BU168" s="73"/>
      <c r="BV168" s="72"/>
      <c r="BW168" s="72"/>
      <c r="BX168" s="72"/>
      <c r="BY168" s="16"/>
      <c r="BZ168" s="9" t="s">
        <v>950</v>
      </c>
      <c r="CA168" s="16"/>
      <c r="CB168" s="16"/>
      <c r="CC168" s="16"/>
      <c r="CD168" s="16"/>
    </row>
    <row r="169" spans="1:82" customFormat="1">
      <c r="A169" s="16"/>
      <c r="B169" s="3">
        <v>162</v>
      </c>
      <c r="C169" s="3" t="s">
        <v>657</v>
      </c>
      <c r="D169" s="91"/>
      <c r="E169" s="96"/>
      <c r="F169" s="91"/>
      <c r="G169" s="96"/>
      <c r="H169" s="91" t="s">
        <v>1775</v>
      </c>
      <c r="I169" s="96"/>
      <c r="J169" s="91"/>
      <c r="K169" s="96"/>
      <c r="L169" s="91"/>
      <c r="M169" s="96"/>
      <c r="N169" s="32" t="s">
        <v>1776</v>
      </c>
      <c r="O169" s="211" t="s">
        <v>1777</v>
      </c>
      <c r="P169" s="71" t="s">
        <v>939</v>
      </c>
      <c r="Q169" s="71" t="s">
        <v>1778</v>
      </c>
      <c r="R169" s="848" t="s">
        <v>1779</v>
      </c>
      <c r="S169" s="3" t="s">
        <v>941</v>
      </c>
      <c r="T169" s="3" t="s">
        <v>941</v>
      </c>
      <c r="U169" s="3" t="s">
        <v>941</v>
      </c>
      <c r="V169" s="3" t="s">
        <v>941</v>
      </c>
      <c r="W169" s="3" t="s">
        <v>941</v>
      </c>
      <c r="X169" s="3" t="s">
        <v>941</v>
      </c>
      <c r="Y169" s="3" t="s">
        <v>941</v>
      </c>
      <c r="Z169" s="3" t="s">
        <v>941</v>
      </c>
      <c r="AA169" s="3" t="s">
        <v>941</v>
      </c>
      <c r="AB169" s="3" t="s">
        <v>941</v>
      </c>
      <c r="AC169" s="21" t="s">
        <v>941</v>
      </c>
      <c r="AD169" s="21" t="s">
        <v>941</v>
      </c>
      <c r="AE169" s="21" t="s">
        <v>941</v>
      </c>
      <c r="AF169" s="3" t="s">
        <v>941</v>
      </c>
      <c r="AG169" s="3" t="s">
        <v>941</v>
      </c>
      <c r="AH169" s="3"/>
      <c r="AI169" s="21" t="s">
        <v>941</v>
      </c>
      <c r="AJ169" s="21" t="s">
        <v>941</v>
      </c>
      <c r="AK169" s="21" t="s">
        <v>941</v>
      </c>
      <c r="AL169" s="75"/>
      <c r="AM169" s="74"/>
      <c r="AN169" s="70"/>
      <c r="AO169" s="67" t="s">
        <v>90</v>
      </c>
      <c r="AP169" s="78" t="s">
        <v>1780</v>
      </c>
      <c r="AQ169" s="893">
        <v>1</v>
      </c>
      <c r="AR169" s="745" t="s">
        <v>945</v>
      </c>
      <c r="AS169" s="68" t="s">
        <v>1008</v>
      </c>
      <c r="AT169" s="3">
        <v>1</v>
      </c>
      <c r="AU169" s="3" t="s">
        <v>947</v>
      </c>
      <c r="AV169" s="3"/>
      <c r="AW169" s="3"/>
      <c r="AX169" s="3"/>
      <c r="AY169" s="145"/>
      <c r="AZ169" s="69" t="s">
        <v>949</v>
      </c>
      <c r="BA169" s="69" t="s">
        <v>949</v>
      </c>
      <c r="BB169" s="69" t="s">
        <v>949</v>
      </c>
      <c r="BC169" s="69" t="s">
        <v>949</v>
      </c>
      <c r="BD169" s="69" t="s">
        <v>949</v>
      </c>
      <c r="BE169" s="69" t="s">
        <v>949</v>
      </c>
      <c r="BF169" s="69" t="s">
        <v>949</v>
      </c>
      <c r="BG169" s="69" t="s">
        <v>949</v>
      </c>
      <c r="BH169" s="69" t="s">
        <v>949</v>
      </c>
      <c r="BI169" s="69" t="s">
        <v>949</v>
      </c>
      <c r="BJ169" s="69" t="s">
        <v>949</v>
      </c>
      <c r="BK169" s="69" t="s">
        <v>949</v>
      </c>
      <c r="BL169" s="69" t="s">
        <v>949</v>
      </c>
      <c r="BM169" s="69" t="s">
        <v>949</v>
      </c>
      <c r="BN169" s="69" t="s">
        <v>949</v>
      </c>
      <c r="BO169" s="69" t="s">
        <v>949</v>
      </c>
      <c r="BP169" s="69" t="s">
        <v>949</v>
      </c>
      <c r="BQ169" s="69" t="s">
        <v>949</v>
      </c>
      <c r="BR169" s="69" t="s">
        <v>949</v>
      </c>
      <c r="BS169" s="69" t="s">
        <v>949</v>
      </c>
      <c r="BT169" s="69" t="s">
        <v>949</v>
      </c>
      <c r="BU169" s="73"/>
      <c r="BV169" s="72">
        <v>1</v>
      </c>
      <c r="BW169" s="72">
        <v>160</v>
      </c>
      <c r="BX169" s="72">
        <v>2</v>
      </c>
      <c r="BY169" s="16"/>
      <c r="BZ169" s="9" t="s">
        <v>1414</v>
      </c>
      <c r="CA169" s="16"/>
      <c r="CB169" s="16"/>
      <c r="CC169" s="16"/>
      <c r="CD169" s="16"/>
    </row>
    <row r="170" spans="1:82" customFormat="1">
      <c r="A170" s="16"/>
      <c r="B170" s="3">
        <v>163</v>
      </c>
      <c r="C170" s="3" t="s">
        <v>657</v>
      </c>
      <c r="D170" s="91"/>
      <c r="E170" s="96"/>
      <c r="F170" s="91"/>
      <c r="G170" s="96"/>
      <c r="H170" s="91"/>
      <c r="I170" s="96" t="s">
        <v>1781</v>
      </c>
      <c r="J170" s="91"/>
      <c r="K170" s="96"/>
      <c r="L170" s="91"/>
      <c r="M170" s="96"/>
      <c r="N170" s="32" t="s">
        <v>1781</v>
      </c>
      <c r="O170" s="211" t="s">
        <v>1781</v>
      </c>
      <c r="P170" s="71" t="s">
        <v>1037</v>
      </c>
      <c r="Q170" s="71" t="s">
        <v>1636</v>
      </c>
      <c r="R170" s="848" t="s">
        <v>1059</v>
      </c>
      <c r="S170" s="3" t="s">
        <v>941</v>
      </c>
      <c r="T170" s="3" t="s">
        <v>941</v>
      </c>
      <c r="U170" s="3" t="s">
        <v>941</v>
      </c>
      <c r="V170" s="3" t="s">
        <v>941</v>
      </c>
      <c r="W170" s="3" t="s">
        <v>941</v>
      </c>
      <c r="X170" s="3" t="s">
        <v>941</v>
      </c>
      <c r="Y170" s="3" t="s">
        <v>941</v>
      </c>
      <c r="Z170" s="3" t="s">
        <v>941</v>
      </c>
      <c r="AA170" s="3" t="s">
        <v>941</v>
      </c>
      <c r="AB170" s="3" t="s">
        <v>941</v>
      </c>
      <c r="AC170" s="21" t="s">
        <v>941</v>
      </c>
      <c r="AD170" s="21" t="s">
        <v>941</v>
      </c>
      <c r="AE170" s="21" t="s">
        <v>941</v>
      </c>
      <c r="AF170" s="3" t="s">
        <v>941</v>
      </c>
      <c r="AG170" s="3" t="s">
        <v>941</v>
      </c>
      <c r="AH170" s="3"/>
      <c r="AI170" s="21" t="s">
        <v>941</v>
      </c>
      <c r="AJ170" s="21" t="s">
        <v>941</v>
      </c>
      <c r="AK170" s="21" t="s">
        <v>941</v>
      </c>
      <c r="AL170" s="75"/>
      <c r="AM170" s="74"/>
      <c r="AN170" s="70"/>
      <c r="AO170" s="67" t="s">
        <v>90</v>
      </c>
      <c r="AP170" s="78" t="s">
        <v>1782</v>
      </c>
      <c r="AQ170" s="893">
        <v>1</v>
      </c>
      <c r="AR170" s="745" t="s">
        <v>945</v>
      </c>
      <c r="AS170" s="68" t="s">
        <v>1008</v>
      </c>
      <c r="AT170" s="3">
        <v>0</v>
      </c>
      <c r="AU170" s="3" t="s">
        <v>1783</v>
      </c>
      <c r="AV170" s="3"/>
      <c r="AW170" s="3"/>
      <c r="AX170" s="3"/>
      <c r="AY170" s="145"/>
      <c r="AZ170" s="69">
        <v>2215.21</v>
      </c>
      <c r="BA170" s="69" t="s">
        <v>949</v>
      </c>
      <c r="BB170" s="69" t="s">
        <v>949</v>
      </c>
      <c r="BC170" s="69" t="s">
        <v>949</v>
      </c>
      <c r="BD170" s="69" t="s">
        <v>1784</v>
      </c>
      <c r="BE170" s="69" t="s">
        <v>949</v>
      </c>
      <c r="BF170" s="69" t="s">
        <v>1785</v>
      </c>
      <c r="BG170" s="69" t="s">
        <v>1786</v>
      </c>
      <c r="BH170" s="69" t="s">
        <v>949</v>
      </c>
      <c r="BI170" s="69">
        <v>0</v>
      </c>
      <c r="BJ170" s="69">
        <v>0</v>
      </c>
      <c r="BK170" s="69" t="s">
        <v>949</v>
      </c>
      <c r="BL170" s="69" t="s">
        <v>949</v>
      </c>
      <c r="BM170" s="69">
        <v>0</v>
      </c>
      <c r="BN170" s="69">
        <v>0</v>
      </c>
      <c r="BO170" s="69">
        <v>0</v>
      </c>
      <c r="BP170" s="69">
        <v>0</v>
      </c>
      <c r="BQ170" s="69">
        <v>0</v>
      </c>
      <c r="BR170" s="69">
        <v>0</v>
      </c>
      <c r="BS170" s="69">
        <v>0</v>
      </c>
      <c r="BT170" s="69">
        <v>0</v>
      </c>
      <c r="BU170" s="73"/>
      <c r="BV170" s="72"/>
      <c r="BW170" s="72"/>
      <c r="BX170" s="72"/>
      <c r="BY170" s="16"/>
      <c r="BZ170" s="9" t="s">
        <v>950</v>
      </c>
      <c r="CA170" s="16"/>
      <c r="CB170" s="16"/>
      <c r="CC170" s="16"/>
      <c r="CD170" s="16"/>
    </row>
    <row r="171" spans="1:82" customFormat="1">
      <c r="A171" s="16"/>
      <c r="B171" s="3">
        <v>164</v>
      </c>
      <c r="C171" s="3" t="s">
        <v>657</v>
      </c>
      <c r="D171" s="91"/>
      <c r="E171" s="96"/>
      <c r="F171" s="91"/>
      <c r="G171" s="96"/>
      <c r="H171" s="91"/>
      <c r="I171" s="96" t="s">
        <v>1787</v>
      </c>
      <c r="J171" s="91"/>
      <c r="K171" s="96"/>
      <c r="L171" s="91"/>
      <c r="M171" s="96"/>
      <c r="N171" s="32" t="s">
        <v>1787</v>
      </c>
      <c r="O171" s="211" t="s">
        <v>1787</v>
      </c>
      <c r="P171" s="71" t="s">
        <v>1037</v>
      </c>
      <c r="Q171" s="71" t="s">
        <v>1636</v>
      </c>
      <c r="R171" s="848" t="s">
        <v>1126</v>
      </c>
      <c r="S171" s="3" t="s">
        <v>941</v>
      </c>
      <c r="T171" s="3" t="s">
        <v>941</v>
      </c>
      <c r="U171" s="3" t="s">
        <v>941</v>
      </c>
      <c r="V171" s="3" t="s">
        <v>941</v>
      </c>
      <c r="W171" s="3" t="s">
        <v>941</v>
      </c>
      <c r="X171" s="3" t="s">
        <v>941</v>
      </c>
      <c r="Y171" s="3" t="s">
        <v>941</v>
      </c>
      <c r="Z171" s="3" t="s">
        <v>941</v>
      </c>
      <c r="AA171" s="3" t="s">
        <v>941</v>
      </c>
      <c r="AB171" s="3" t="s">
        <v>941</v>
      </c>
      <c r="AC171" s="21" t="s">
        <v>941</v>
      </c>
      <c r="AD171" s="21" t="s">
        <v>941</v>
      </c>
      <c r="AE171" s="21" t="s">
        <v>941</v>
      </c>
      <c r="AF171" s="3" t="s">
        <v>941</v>
      </c>
      <c r="AG171" s="3" t="s">
        <v>941</v>
      </c>
      <c r="AH171" s="3"/>
      <c r="AI171" s="21" t="s">
        <v>941</v>
      </c>
      <c r="AJ171" s="21" t="s">
        <v>941</v>
      </c>
      <c r="AK171" s="21" t="s">
        <v>941</v>
      </c>
      <c r="AL171" s="75"/>
      <c r="AM171" s="74"/>
      <c r="AN171" s="70"/>
      <c r="AO171" s="67" t="s">
        <v>90</v>
      </c>
      <c r="AP171" s="78" t="s">
        <v>1788</v>
      </c>
      <c r="AQ171" s="893">
        <v>1</v>
      </c>
      <c r="AR171" s="745" t="s">
        <v>945</v>
      </c>
      <c r="AS171" s="68" t="s">
        <v>1008</v>
      </c>
      <c r="AT171" s="3">
        <v>0</v>
      </c>
      <c r="AU171" s="3" t="s">
        <v>1783</v>
      </c>
      <c r="AV171" s="3"/>
      <c r="AW171" s="3"/>
      <c r="AX171" s="3"/>
      <c r="AY171" s="145"/>
      <c r="AZ171" s="69">
        <v>1902.625</v>
      </c>
      <c r="BA171" s="69" t="s">
        <v>949</v>
      </c>
      <c r="BB171" s="69" t="s">
        <v>949</v>
      </c>
      <c r="BC171" s="69" t="s">
        <v>949</v>
      </c>
      <c r="BD171" s="69" t="s">
        <v>1789</v>
      </c>
      <c r="BE171" s="69" t="s">
        <v>949</v>
      </c>
      <c r="BF171" s="69" t="s">
        <v>1785</v>
      </c>
      <c r="BG171" s="69" t="s">
        <v>1786</v>
      </c>
      <c r="BH171" s="69" t="s">
        <v>949</v>
      </c>
      <c r="BI171" s="69" t="s">
        <v>949</v>
      </c>
      <c r="BJ171" s="69">
        <v>0</v>
      </c>
      <c r="BK171" s="69" t="s">
        <v>949</v>
      </c>
      <c r="BL171" s="69" t="s">
        <v>949</v>
      </c>
      <c r="BM171" s="69">
        <v>0</v>
      </c>
      <c r="BN171" s="69">
        <v>0</v>
      </c>
      <c r="BO171" s="69">
        <v>0</v>
      </c>
      <c r="BP171" s="69">
        <v>0</v>
      </c>
      <c r="BQ171" s="69">
        <v>0</v>
      </c>
      <c r="BR171" s="69">
        <v>0</v>
      </c>
      <c r="BS171" s="69">
        <v>0</v>
      </c>
      <c r="BT171" s="69">
        <v>0</v>
      </c>
      <c r="BU171" s="73"/>
      <c r="BV171" s="72"/>
      <c r="BW171" s="72"/>
      <c r="BX171" s="72"/>
      <c r="BY171" s="16"/>
      <c r="BZ171" s="9" t="s">
        <v>950</v>
      </c>
      <c r="CA171" s="16"/>
      <c r="CB171" s="16"/>
      <c r="CC171" s="16"/>
      <c r="CD171" s="16"/>
    </row>
    <row r="172" spans="1:82" customFormat="1">
      <c r="A172" s="16"/>
      <c r="B172" s="3">
        <v>165</v>
      </c>
      <c r="C172" s="3" t="s">
        <v>657</v>
      </c>
      <c r="D172" s="91"/>
      <c r="E172" s="96"/>
      <c r="F172" s="91"/>
      <c r="G172" s="96"/>
      <c r="H172" s="91"/>
      <c r="I172" s="96" t="s">
        <v>1790</v>
      </c>
      <c r="J172" s="91"/>
      <c r="K172" s="96"/>
      <c r="L172" s="91"/>
      <c r="M172" s="96"/>
      <c r="N172" s="32" t="s">
        <v>1790</v>
      </c>
      <c r="O172" s="211" t="s">
        <v>1790</v>
      </c>
      <c r="P172" s="71" t="s">
        <v>1037</v>
      </c>
      <c r="Q172" s="71" t="s">
        <v>1636</v>
      </c>
      <c r="R172" s="848" t="s">
        <v>1059</v>
      </c>
      <c r="S172" s="3" t="s">
        <v>941</v>
      </c>
      <c r="T172" s="3" t="s">
        <v>941</v>
      </c>
      <c r="U172" s="3" t="s">
        <v>941</v>
      </c>
      <c r="V172" s="3" t="s">
        <v>941</v>
      </c>
      <c r="W172" s="3" t="s">
        <v>941</v>
      </c>
      <c r="X172" s="3" t="s">
        <v>941</v>
      </c>
      <c r="Y172" s="3" t="s">
        <v>941</v>
      </c>
      <c r="Z172" s="3" t="s">
        <v>941</v>
      </c>
      <c r="AA172" s="3" t="s">
        <v>941</v>
      </c>
      <c r="AB172" s="3" t="s">
        <v>941</v>
      </c>
      <c r="AC172" s="21" t="s">
        <v>941</v>
      </c>
      <c r="AD172" s="21" t="s">
        <v>941</v>
      </c>
      <c r="AE172" s="21" t="s">
        <v>941</v>
      </c>
      <c r="AF172" s="3" t="s">
        <v>941</v>
      </c>
      <c r="AG172" s="3" t="s">
        <v>941</v>
      </c>
      <c r="AH172" s="3"/>
      <c r="AI172" s="21" t="s">
        <v>941</v>
      </c>
      <c r="AJ172" s="21" t="s">
        <v>941</v>
      </c>
      <c r="AK172" s="21" t="s">
        <v>941</v>
      </c>
      <c r="AL172" s="75"/>
      <c r="AM172" s="74"/>
      <c r="AN172" s="70"/>
      <c r="AO172" s="67" t="s">
        <v>90</v>
      </c>
      <c r="AP172" s="78" t="s">
        <v>1791</v>
      </c>
      <c r="AQ172" s="893">
        <v>1</v>
      </c>
      <c r="AR172" s="745" t="s">
        <v>945</v>
      </c>
      <c r="AS172" s="68" t="s">
        <v>1008</v>
      </c>
      <c r="AT172" s="3">
        <v>0</v>
      </c>
      <c r="AU172" s="3" t="s">
        <v>1783</v>
      </c>
      <c r="AV172" s="3"/>
      <c r="AW172" s="3"/>
      <c r="AX172" s="3"/>
      <c r="AY172" s="145"/>
      <c r="AZ172" s="69">
        <v>350.09</v>
      </c>
      <c r="BA172" s="69" t="s">
        <v>949</v>
      </c>
      <c r="BB172" s="69" t="s">
        <v>949</v>
      </c>
      <c r="BC172" s="69" t="s">
        <v>949</v>
      </c>
      <c r="BD172" s="69" t="s">
        <v>1792</v>
      </c>
      <c r="BE172" s="69" t="s">
        <v>949</v>
      </c>
      <c r="BF172" s="69" t="s">
        <v>1785</v>
      </c>
      <c r="BG172" s="69" t="s">
        <v>1786</v>
      </c>
      <c r="BH172" s="69" t="s">
        <v>949</v>
      </c>
      <c r="BI172" s="69">
        <v>0</v>
      </c>
      <c r="BJ172" s="69">
        <v>0</v>
      </c>
      <c r="BK172" s="69" t="s">
        <v>949</v>
      </c>
      <c r="BL172" s="69" t="s">
        <v>949</v>
      </c>
      <c r="BM172" s="69">
        <v>0</v>
      </c>
      <c r="BN172" s="69">
        <v>0</v>
      </c>
      <c r="BO172" s="69">
        <v>0</v>
      </c>
      <c r="BP172" s="69">
        <v>0</v>
      </c>
      <c r="BQ172" s="69">
        <v>0</v>
      </c>
      <c r="BR172" s="69">
        <v>0</v>
      </c>
      <c r="BS172" s="69">
        <v>0</v>
      </c>
      <c r="BT172" s="69">
        <v>0</v>
      </c>
      <c r="BU172" s="73"/>
      <c r="BV172" s="72"/>
      <c r="BW172" s="72"/>
      <c r="BX172" s="72"/>
      <c r="BY172" s="16"/>
      <c r="BZ172" s="9" t="s">
        <v>950</v>
      </c>
      <c r="CA172" s="16"/>
      <c r="CB172" s="16"/>
      <c r="CC172" s="16"/>
      <c r="CD172" s="16"/>
    </row>
    <row r="173" spans="1:82" customFormat="1">
      <c r="A173" s="16"/>
      <c r="B173" s="3">
        <v>166</v>
      </c>
      <c r="C173" s="3" t="s">
        <v>657</v>
      </c>
      <c r="D173" s="91"/>
      <c r="E173" s="96"/>
      <c r="F173" s="91"/>
      <c r="G173" s="96"/>
      <c r="H173" s="91"/>
      <c r="I173" s="96" t="s">
        <v>1793</v>
      </c>
      <c r="J173" s="91"/>
      <c r="K173" s="96"/>
      <c r="L173" s="91"/>
      <c r="M173" s="96"/>
      <c r="N173" s="32" t="s">
        <v>1793</v>
      </c>
      <c r="O173" s="211" t="s">
        <v>1793</v>
      </c>
      <c r="P173" s="71" t="s">
        <v>1037</v>
      </c>
      <c r="Q173" s="71" t="s">
        <v>1636</v>
      </c>
      <c r="R173" s="848" t="s">
        <v>1059</v>
      </c>
      <c r="S173" s="3" t="s">
        <v>941</v>
      </c>
      <c r="T173" s="3" t="s">
        <v>941</v>
      </c>
      <c r="U173" s="3" t="s">
        <v>941</v>
      </c>
      <c r="V173" s="3" t="s">
        <v>941</v>
      </c>
      <c r="W173" s="3" t="s">
        <v>941</v>
      </c>
      <c r="X173" s="3" t="s">
        <v>941</v>
      </c>
      <c r="Y173" s="3" t="s">
        <v>941</v>
      </c>
      <c r="Z173" s="3" t="s">
        <v>941</v>
      </c>
      <c r="AA173" s="3" t="s">
        <v>941</v>
      </c>
      <c r="AB173" s="3" t="s">
        <v>941</v>
      </c>
      <c r="AC173" s="21" t="s">
        <v>941</v>
      </c>
      <c r="AD173" s="21" t="s">
        <v>941</v>
      </c>
      <c r="AE173" s="21" t="s">
        <v>941</v>
      </c>
      <c r="AF173" s="3" t="s">
        <v>941</v>
      </c>
      <c r="AG173" s="3" t="s">
        <v>941</v>
      </c>
      <c r="AH173" s="3"/>
      <c r="AI173" s="21" t="s">
        <v>941</v>
      </c>
      <c r="AJ173" s="21" t="s">
        <v>941</v>
      </c>
      <c r="AK173" s="21" t="s">
        <v>941</v>
      </c>
      <c r="AL173" s="75"/>
      <c r="AM173" s="74" t="s">
        <v>1794</v>
      </c>
      <c r="AN173" s="70"/>
      <c r="AO173" s="67" t="s">
        <v>90</v>
      </c>
      <c r="AP173" s="78" t="s">
        <v>1795</v>
      </c>
      <c r="AQ173" s="893">
        <v>1</v>
      </c>
      <c r="AR173" s="745" t="s">
        <v>945</v>
      </c>
      <c r="AS173" s="68" t="s">
        <v>1008</v>
      </c>
      <c r="AT173" s="3">
        <v>0</v>
      </c>
      <c r="AU173" s="3" t="s">
        <v>1081</v>
      </c>
      <c r="AV173" s="3"/>
      <c r="AW173" s="3"/>
      <c r="AX173" s="3"/>
      <c r="AY173" s="145"/>
      <c r="AZ173" s="69">
        <v>22074.234</v>
      </c>
      <c r="BA173" s="69">
        <v>1</v>
      </c>
      <c r="BB173" s="69">
        <v>7.93</v>
      </c>
      <c r="BC173" s="69">
        <v>177</v>
      </c>
      <c r="BD173" s="69" t="s">
        <v>1796</v>
      </c>
      <c r="BE173" s="69" t="s">
        <v>949</v>
      </c>
      <c r="BF173" s="69" t="s">
        <v>1192</v>
      </c>
      <c r="BG173" s="69" t="s">
        <v>1797</v>
      </c>
      <c r="BH173" s="69" t="s">
        <v>1194</v>
      </c>
      <c r="BI173" s="69" t="s">
        <v>949</v>
      </c>
      <c r="BJ173" s="69">
        <v>0</v>
      </c>
      <c r="BK173" s="69" t="s">
        <v>949</v>
      </c>
      <c r="BL173" s="69" t="s">
        <v>949</v>
      </c>
      <c r="BM173" s="69">
        <v>0</v>
      </c>
      <c r="BN173" s="69">
        <v>0</v>
      </c>
      <c r="BO173" s="69">
        <v>0</v>
      </c>
      <c r="BP173" s="69">
        <v>0</v>
      </c>
      <c r="BQ173" s="69">
        <v>0</v>
      </c>
      <c r="BR173" s="69">
        <v>0</v>
      </c>
      <c r="BS173" s="69">
        <v>0</v>
      </c>
      <c r="BT173" s="69">
        <v>0</v>
      </c>
      <c r="BU173" s="73"/>
      <c r="BV173" s="72">
        <v>1</v>
      </c>
      <c r="BW173" s="72">
        <v>315</v>
      </c>
      <c r="BX173" s="72">
        <v>2</v>
      </c>
      <c r="BY173" s="16"/>
      <c r="BZ173" s="9" t="s">
        <v>950</v>
      </c>
      <c r="CA173" s="16"/>
      <c r="CB173" s="16"/>
      <c r="CC173" s="16"/>
      <c r="CD173" s="16"/>
    </row>
    <row r="174" spans="1:82" customFormat="1">
      <c r="A174" s="16"/>
      <c r="B174" s="3">
        <v>167</v>
      </c>
      <c r="C174" s="3" t="s">
        <v>657</v>
      </c>
      <c r="D174" s="91"/>
      <c r="E174" s="96"/>
      <c r="F174" s="91"/>
      <c r="G174" s="96"/>
      <c r="H174" s="91"/>
      <c r="I174" s="96" t="s">
        <v>1798</v>
      </c>
      <c r="J174" s="91"/>
      <c r="K174" s="96"/>
      <c r="L174" s="91"/>
      <c r="M174" s="96"/>
      <c r="N174" s="32" t="s">
        <v>1798</v>
      </c>
      <c r="O174" s="211" t="s">
        <v>1798</v>
      </c>
      <c r="P174" s="71" t="s">
        <v>1037</v>
      </c>
      <c r="Q174" s="71" t="s">
        <v>1636</v>
      </c>
      <c r="R174" s="848" t="s">
        <v>1059</v>
      </c>
      <c r="S174" s="3" t="s">
        <v>941</v>
      </c>
      <c r="T174" s="3" t="s">
        <v>941</v>
      </c>
      <c r="U174" s="3" t="s">
        <v>941</v>
      </c>
      <c r="V174" s="3" t="s">
        <v>941</v>
      </c>
      <c r="W174" s="3" t="s">
        <v>941</v>
      </c>
      <c r="X174" s="3" t="s">
        <v>941</v>
      </c>
      <c r="Y174" s="3" t="s">
        <v>941</v>
      </c>
      <c r="Z174" s="3" t="s">
        <v>941</v>
      </c>
      <c r="AA174" s="3" t="s">
        <v>941</v>
      </c>
      <c r="AB174" s="3" t="s">
        <v>941</v>
      </c>
      <c r="AC174" s="21" t="s">
        <v>941</v>
      </c>
      <c r="AD174" s="21" t="s">
        <v>941</v>
      </c>
      <c r="AE174" s="21" t="s">
        <v>941</v>
      </c>
      <c r="AF174" s="3" t="s">
        <v>941</v>
      </c>
      <c r="AG174" s="3" t="s">
        <v>941</v>
      </c>
      <c r="AH174" s="3"/>
      <c r="AI174" s="21" t="s">
        <v>941</v>
      </c>
      <c r="AJ174" s="21" t="s">
        <v>941</v>
      </c>
      <c r="AK174" s="21" t="s">
        <v>941</v>
      </c>
      <c r="AL174" s="75"/>
      <c r="AM174" s="74"/>
      <c r="AN174" s="70"/>
      <c r="AO174" s="67" t="s">
        <v>90</v>
      </c>
      <c r="AP174" s="78" t="s">
        <v>1799</v>
      </c>
      <c r="AQ174" s="893">
        <v>1</v>
      </c>
      <c r="AR174" s="745" t="s">
        <v>945</v>
      </c>
      <c r="AS174" s="68" t="s">
        <v>1008</v>
      </c>
      <c r="AT174" s="3">
        <v>0</v>
      </c>
      <c r="AU174" s="3" t="s">
        <v>1783</v>
      </c>
      <c r="AV174" s="3"/>
      <c r="AW174" s="3"/>
      <c r="AX174" s="3"/>
      <c r="AY174" s="145"/>
      <c r="AZ174" s="69">
        <v>481.35899999999998</v>
      </c>
      <c r="BA174" s="69" t="s">
        <v>949</v>
      </c>
      <c r="BB174" s="69" t="s">
        <v>949</v>
      </c>
      <c r="BC174" s="69" t="s">
        <v>949</v>
      </c>
      <c r="BD174" s="69" t="s">
        <v>1800</v>
      </c>
      <c r="BE174" s="69" t="s">
        <v>949</v>
      </c>
      <c r="BF174" s="69" t="s">
        <v>1785</v>
      </c>
      <c r="BG174" s="69" t="s">
        <v>1786</v>
      </c>
      <c r="BH174" s="69" t="s">
        <v>949</v>
      </c>
      <c r="BI174" s="69" t="s">
        <v>949</v>
      </c>
      <c r="BJ174" s="69">
        <v>0</v>
      </c>
      <c r="BK174" s="69" t="s">
        <v>949</v>
      </c>
      <c r="BL174" s="69" t="s">
        <v>949</v>
      </c>
      <c r="BM174" s="69">
        <v>0</v>
      </c>
      <c r="BN174" s="69">
        <v>0</v>
      </c>
      <c r="BO174" s="69">
        <v>0</v>
      </c>
      <c r="BP174" s="69">
        <v>0</v>
      </c>
      <c r="BQ174" s="69">
        <v>0</v>
      </c>
      <c r="BR174" s="69">
        <v>0</v>
      </c>
      <c r="BS174" s="69">
        <v>0</v>
      </c>
      <c r="BT174" s="69">
        <v>0</v>
      </c>
      <c r="BU174" s="73"/>
      <c r="BV174" s="72"/>
      <c r="BW174" s="72"/>
      <c r="BX174" s="72"/>
      <c r="BY174" s="16"/>
      <c r="BZ174" s="9" t="s">
        <v>950</v>
      </c>
      <c r="CA174" s="16"/>
      <c r="CB174" s="16"/>
      <c r="CC174" s="16"/>
      <c r="CD174" s="16"/>
    </row>
    <row r="175" spans="1:82" customFormat="1">
      <c r="A175" s="16"/>
      <c r="B175" s="3">
        <v>168</v>
      </c>
      <c r="C175" s="3" t="s">
        <v>657</v>
      </c>
      <c r="D175" s="91"/>
      <c r="E175" s="96"/>
      <c r="F175" s="91"/>
      <c r="G175" s="96"/>
      <c r="H175" s="91"/>
      <c r="I175" s="96" t="s">
        <v>1801</v>
      </c>
      <c r="J175" s="91"/>
      <c r="K175" s="96"/>
      <c r="L175" s="91"/>
      <c r="M175" s="96"/>
      <c r="N175" s="32" t="s">
        <v>1801</v>
      </c>
      <c r="O175" s="211" t="s">
        <v>1801</v>
      </c>
      <c r="P175" s="71" t="s">
        <v>1037</v>
      </c>
      <c r="Q175" s="71" t="s">
        <v>1636</v>
      </c>
      <c r="R175" s="848"/>
      <c r="S175" s="3" t="s">
        <v>941</v>
      </c>
      <c r="T175" s="3" t="s">
        <v>941</v>
      </c>
      <c r="U175" s="3" t="s">
        <v>941</v>
      </c>
      <c r="V175" s="3" t="s">
        <v>941</v>
      </c>
      <c r="W175" s="3" t="s">
        <v>941</v>
      </c>
      <c r="X175" s="3" t="s">
        <v>941</v>
      </c>
      <c r="Y175" s="3" t="s">
        <v>941</v>
      </c>
      <c r="Z175" s="3" t="s">
        <v>941</v>
      </c>
      <c r="AA175" s="3" t="s">
        <v>941</v>
      </c>
      <c r="AB175" s="3" t="s">
        <v>941</v>
      </c>
      <c r="AC175" s="21" t="s">
        <v>941</v>
      </c>
      <c r="AD175" s="21" t="s">
        <v>941</v>
      </c>
      <c r="AE175" s="21" t="s">
        <v>941</v>
      </c>
      <c r="AF175" s="3" t="s">
        <v>941</v>
      </c>
      <c r="AG175" s="3" t="s">
        <v>941</v>
      </c>
      <c r="AH175" s="3"/>
      <c r="AI175" s="21" t="s">
        <v>941</v>
      </c>
      <c r="AJ175" s="21" t="s">
        <v>941</v>
      </c>
      <c r="AK175" s="21" t="s">
        <v>941</v>
      </c>
      <c r="AL175" s="75"/>
      <c r="AM175" s="74" t="s">
        <v>1798</v>
      </c>
      <c r="AN175" s="70"/>
      <c r="AO175" s="67" t="s">
        <v>90</v>
      </c>
      <c r="AP175" s="78" t="s">
        <v>1799</v>
      </c>
      <c r="AQ175" s="893">
        <v>3</v>
      </c>
      <c r="AR175" s="745" t="s">
        <v>945</v>
      </c>
      <c r="AS175" s="68" t="s">
        <v>1008</v>
      </c>
      <c r="AT175" s="3">
        <v>0</v>
      </c>
      <c r="AU175" s="3" t="s">
        <v>1783</v>
      </c>
      <c r="AV175" s="3"/>
      <c r="AW175" s="3"/>
      <c r="AX175" s="3"/>
      <c r="AY175" s="145"/>
      <c r="AZ175" s="69">
        <v>1029.711</v>
      </c>
      <c r="BA175" s="69" t="s">
        <v>949</v>
      </c>
      <c r="BB175" s="69" t="s">
        <v>949</v>
      </c>
      <c r="BC175" s="69">
        <v>8</v>
      </c>
      <c r="BD175" s="69" t="s">
        <v>1802</v>
      </c>
      <c r="BE175" s="69" t="s">
        <v>949</v>
      </c>
      <c r="BF175" s="69" t="s">
        <v>1785</v>
      </c>
      <c r="BG175" s="69" t="s">
        <v>1786</v>
      </c>
      <c r="BH175" s="69" t="s">
        <v>949</v>
      </c>
      <c r="BI175" s="69" t="s">
        <v>949</v>
      </c>
      <c r="BJ175" s="69">
        <v>0</v>
      </c>
      <c r="BK175" s="69" t="s">
        <v>949</v>
      </c>
      <c r="BL175" s="69" t="s">
        <v>949</v>
      </c>
      <c r="BM175" s="69">
        <v>0</v>
      </c>
      <c r="BN175" s="69">
        <v>0</v>
      </c>
      <c r="BO175" s="69">
        <v>0</v>
      </c>
      <c r="BP175" s="69">
        <v>0</v>
      </c>
      <c r="BQ175" s="69">
        <v>0</v>
      </c>
      <c r="BR175" s="69">
        <v>0</v>
      </c>
      <c r="BS175" s="69">
        <v>0</v>
      </c>
      <c r="BT175" s="69">
        <v>0</v>
      </c>
      <c r="BU175" s="73"/>
      <c r="BV175" s="72"/>
      <c r="BW175" s="72"/>
      <c r="BX175" s="72"/>
      <c r="BY175" s="16"/>
      <c r="BZ175" s="9" t="s">
        <v>950</v>
      </c>
      <c r="CA175" s="16"/>
      <c r="CB175" s="16"/>
      <c r="CC175" s="16"/>
      <c r="CD175" s="16"/>
    </row>
    <row r="176" spans="1:82" customFormat="1">
      <c r="A176" s="16"/>
      <c r="B176" s="3">
        <v>169</v>
      </c>
      <c r="C176" s="3" t="s">
        <v>657</v>
      </c>
      <c r="D176" s="91"/>
      <c r="E176" s="96"/>
      <c r="F176" s="91"/>
      <c r="G176" s="96" t="s">
        <v>1803</v>
      </c>
      <c r="H176" s="91"/>
      <c r="I176" s="96"/>
      <c r="J176" s="91"/>
      <c r="K176" s="96"/>
      <c r="L176" s="91"/>
      <c r="M176" s="96"/>
      <c r="N176" s="32" t="s">
        <v>1803</v>
      </c>
      <c r="O176" s="211" t="s">
        <v>1803</v>
      </c>
      <c r="P176" s="71" t="s">
        <v>1037</v>
      </c>
      <c r="Q176" s="71" t="s">
        <v>1636</v>
      </c>
      <c r="R176" s="848" t="s">
        <v>1059</v>
      </c>
      <c r="S176" s="3" t="s">
        <v>941</v>
      </c>
      <c r="T176" s="3" t="s">
        <v>941</v>
      </c>
      <c r="U176" s="3" t="s">
        <v>941</v>
      </c>
      <c r="V176" s="3" t="s">
        <v>941</v>
      </c>
      <c r="W176" s="3" t="s">
        <v>941</v>
      </c>
      <c r="X176" s="3" t="s">
        <v>941</v>
      </c>
      <c r="Y176" s="3" t="s">
        <v>941</v>
      </c>
      <c r="Z176" s="3" t="s">
        <v>941</v>
      </c>
      <c r="AA176" s="3" t="s">
        <v>941</v>
      </c>
      <c r="AB176" s="3" t="s">
        <v>941</v>
      </c>
      <c r="AC176" s="21" t="s">
        <v>941</v>
      </c>
      <c r="AD176" s="21" t="s">
        <v>941</v>
      </c>
      <c r="AE176" s="21" t="s">
        <v>941</v>
      </c>
      <c r="AF176" s="3" t="s">
        <v>941</v>
      </c>
      <c r="AG176" s="3" t="s">
        <v>941</v>
      </c>
      <c r="AH176" s="3"/>
      <c r="AI176" s="21" t="s">
        <v>941</v>
      </c>
      <c r="AJ176" s="21" t="s">
        <v>941</v>
      </c>
      <c r="AK176" s="21" t="s">
        <v>941</v>
      </c>
      <c r="AL176" s="75"/>
      <c r="AM176" s="74"/>
      <c r="AN176" s="70" t="s">
        <v>1804</v>
      </c>
      <c r="AO176" s="67" t="s">
        <v>90</v>
      </c>
      <c r="AP176" s="78" t="s">
        <v>1805</v>
      </c>
      <c r="AQ176" s="893">
        <v>1</v>
      </c>
      <c r="AR176" s="745" t="s">
        <v>945</v>
      </c>
      <c r="AS176" s="68" t="s">
        <v>1008</v>
      </c>
      <c r="AT176" s="3">
        <v>1</v>
      </c>
      <c r="AU176" s="3" t="s">
        <v>1008</v>
      </c>
      <c r="AV176" s="3"/>
      <c r="AW176" s="3"/>
      <c r="AX176" s="3"/>
      <c r="AY176" s="145"/>
      <c r="AZ176" s="69">
        <v>3378.181</v>
      </c>
      <c r="BA176" s="69">
        <v>1.5</v>
      </c>
      <c r="BB176" s="69" t="s">
        <v>949</v>
      </c>
      <c r="BC176" s="69" t="s">
        <v>949</v>
      </c>
      <c r="BD176" s="69" t="s">
        <v>1806</v>
      </c>
      <c r="BE176" s="69" t="s">
        <v>1083</v>
      </c>
      <c r="BF176" s="69" t="s">
        <v>1293</v>
      </c>
      <c r="BG176" s="69" t="s">
        <v>1294</v>
      </c>
      <c r="BH176" s="69" t="s">
        <v>1295</v>
      </c>
      <c r="BI176" s="69">
        <v>0</v>
      </c>
      <c r="BJ176" s="69" t="s">
        <v>1672</v>
      </c>
      <c r="BK176" s="69" t="s">
        <v>949</v>
      </c>
      <c r="BL176" s="69" t="s">
        <v>949</v>
      </c>
      <c r="BM176" s="69">
        <v>0</v>
      </c>
      <c r="BN176" s="69">
        <v>0</v>
      </c>
      <c r="BO176" s="69" t="s">
        <v>1803</v>
      </c>
      <c r="BP176" s="69" t="s">
        <v>1672</v>
      </c>
      <c r="BQ176" s="69">
        <v>0</v>
      </c>
      <c r="BR176" s="69">
        <v>0</v>
      </c>
      <c r="BS176" s="69">
        <v>0</v>
      </c>
      <c r="BT176" s="69">
        <v>0</v>
      </c>
      <c r="BU176" s="73"/>
      <c r="BV176" s="72">
        <v>4</v>
      </c>
      <c r="BW176" s="72">
        <v>30</v>
      </c>
      <c r="BX176" s="72">
        <v>23</v>
      </c>
      <c r="BY176" s="16"/>
      <c r="BZ176" s="9" t="s">
        <v>1025</v>
      </c>
      <c r="CA176" s="16"/>
      <c r="CB176" s="16"/>
      <c r="CC176" s="16"/>
      <c r="CD176" s="16"/>
    </row>
    <row r="177" spans="1:82" customFormat="1">
      <c r="A177" s="16"/>
      <c r="B177" s="3">
        <v>170</v>
      </c>
      <c r="C177" s="3" t="s">
        <v>278</v>
      </c>
      <c r="D177" s="91" t="s">
        <v>1807</v>
      </c>
      <c r="E177" s="96"/>
      <c r="F177" s="91"/>
      <c r="G177" s="96"/>
      <c r="H177" s="91"/>
      <c r="I177" s="96"/>
      <c r="J177" s="91"/>
      <c r="K177" s="96"/>
      <c r="L177" s="91"/>
      <c r="M177" s="96"/>
      <c r="N177" s="32" t="s">
        <v>1807</v>
      </c>
      <c r="O177" s="211" t="s">
        <v>1808</v>
      </c>
      <c r="P177" s="71" t="s">
        <v>939</v>
      </c>
      <c r="Q177" s="71"/>
      <c r="R177" s="848" t="s">
        <v>940</v>
      </c>
      <c r="S177" s="3"/>
      <c r="T177" s="3"/>
      <c r="U177" s="3"/>
      <c r="V177" s="3" t="s">
        <v>941</v>
      </c>
      <c r="W177" s="3" t="s">
        <v>941</v>
      </c>
      <c r="X177" s="3"/>
      <c r="Y177" s="3"/>
      <c r="Z177" s="3"/>
      <c r="AA177" s="3"/>
      <c r="AB177" s="3" t="s">
        <v>941</v>
      </c>
      <c r="AC177" s="21" t="s">
        <v>941</v>
      </c>
      <c r="AD177" s="21" t="s">
        <v>941</v>
      </c>
      <c r="AE177" s="21" t="s">
        <v>941</v>
      </c>
      <c r="AF177" s="3"/>
      <c r="AG177" s="3" t="s">
        <v>941</v>
      </c>
      <c r="AH177" s="3"/>
      <c r="AI177" s="21"/>
      <c r="AJ177" s="21" t="s">
        <v>941</v>
      </c>
      <c r="AK177" s="21" t="s">
        <v>941</v>
      </c>
      <c r="AL177" s="75"/>
      <c r="AM177" s="74" t="s">
        <v>1809</v>
      </c>
      <c r="AN177" s="70" t="s">
        <v>1810</v>
      </c>
      <c r="AO177" s="67" t="s">
        <v>277</v>
      </c>
      <c r="AP177" s="78" t="s">
        <v>1811</v>
      </c>
      <c r="AQ177" s="893">
        <v>1</v>
      </c>
      <c r="AR177" s="745" t="s">
        <v>945</v>
      </c>
      <c r="AS177" s="68" t="s">
        <v>946</v>
      </c>
      <c r="AT177" s="3">
        <v>0</v>
      </c>
      <c r="AU177" s="3" t="s">
        <v>947</v>
      </c>
      <c r="AV177" s="3"/>
      <c r="AW177" s="3"/>
      <c r="AX177" s="3"/>
      <c r="AY177" s="145"/>
      <c r="AZ177" s="69" t="s">
        <v>949</v>
      </c>
      <c r="BA177" s="69" t="s">
        <v>949</v>
      </c>
      <c r="BB177" s="69" t="s">
        <v>949</v>
      </c>
      <c r="BC177" s="69" t="s">
        <v>949</v>
      </c>
      <c r="BD177" s="69" t="s">
        <v>949</v>
      </c>
      <c r="BE177" s="69" t="s">
        <v>949</v>
      </c>
      <c r="BF177" s="69" t="s">
        <v>949</v>
      </c>
      <c r="BG177" s="69" t="s">
        <v>949</v>
      </c>
      <c r="BH177" s="69" t="s">
        <v>949</v>
      </c>
      <c r="BI177" s="69" t="s">
        <v>949</v>
      </c>
      <c r="BJ177" s="69" t="s">
        <v>949</v>
      </c>
      <c r="BK177" s="69" t="s">
        <v>949</v>
      </c>
      <c r="BL177" s="69" t="s">
        <v>949</v>
      </c>
      <c r="BM177" s="69" t="s">
        <v>949</v>
      </c>
      <c r="BN177" s="69" t="s">
        <v>949</v>
      </c>
      <c r="BO177" s="69" t="s">
        <v>949</v>
      </c>
      <c r="BP177" s="69" t="s">
        <v>949</v>
      </c>
      <c r="BQ177" s="69" t="s">
        <v>949</v>
      </c>
      <c r="BR177" s="69" t="s">
        <v>949</v>
      </c>
      <c r="BS177" s="69" t="s">
        <v>949</v>
      </c>
      <c r="BT177" s="69" t="s">
        <v>949</v>
      </c>
      <c r="BU177" s="73"/>
      <c r="BV177" s="72"/>
      <c r="BW177" s="72"/>
      <c r="BX177" s="72"/>
      <c r="BY177" s="16"/>
      <c r="BZ177" s="9" t="s">
        <v>950</v>
      </c>
      <c r="CA177" s="16"/>
      <c r="CB177" s="16"/>
      <c r="CC177" s="16"/>
      <c r="CD177" s="16"/>
    </row>
    <row r="178" spans="1:82" customFormat="1">
      <c r="A178" s="16"/>
      <c r="B178" s="3">
        <v>171</v>
      </c>
      <c r="C178" s="3" t="s">
        <v>278</v>
      </c>
      <c r="D178" s="91" t="s">
        <v>1812</v>
      </c>
      <c r="E178" s="96"/>
      <c r="F178" s="91"/>
      <c r="G178" s="96"/>
      <c r="H178" s="91"/>
      <c r="I178" s="96"/>
      <c r="J178" s="91"/>
      <c r="K178" s="96"/>
      <c r="L178" s="91"/>
      <c r="M178" s="96"/>
      <c r="N178" s="32" t="s">
        <v>1812</v>
      </c>
      <c r="O178" s="211" t="s">
        <v>1813</v>
      </c>
      <c r="P178" s="71" t="s">
        <v>939</v>
      </c>
      <c r="Q178" s="71"/>
      <c r="R178" s="848" t="s">
        <v>940</v>
      </c>
      <c r="S178" s="3" t="s">
        <v>941</v>
      </c>
      <c r="T178" s="3" t="s">
        <v>941</v>
      </c>
      <c r="U178" s="3" t="s">
        <v>941</v>
      </c>
      <c r="V178" s="3"/>
      <c r="W178" s="3"/>
      <c r="X178" s="3" t="s">
        <v>941</v>
      </c>
      <c r="Y178" s="3" t="s">
        <v>941</v>
      </c>
      <c r="Z178" s="3" t="s">
        <v>941</v>
      </c>
      <c r="AA178" s="3" t="s">
        <v>941</v>
      </c>
      <c r="AB178" s="3"/>
      <c r="AC178" s="21"/>
      <c r="AD178" s="21"/>
      <c r="AE178" s="21"/>
      <c r="AF178" s="3" t="s">
        <v>941</v>
      </c>
      <c r="AG178" s="3"/>
      <c r="AH178" s="3"/>
      <c r="AI178" s="21" t="s">
        <v>941</v>
      </c>
      <c r="AJ178" s="21"/>
      <c r="AK178" s="21"/>
      <c r="AL178" s="75"/>
      <c r="AM178" s="74" t="s">
        <v>1809</v>
      </c>
      <c r="AN178" s="70" t="s">
        <v>1814</v>
      </c>
      <c r="AO178" s="67" t="s">
        <v>277</v>
      </c>
      <c r="AP178" s="78" t="s">
        <v>1811</v>
      </c>
      <c r="AQ178" s="893">
        <v>1</v>
      </c>
      <c r="AR178" s="745" t="s">
        <v>945</v>
      </c>
      <c r="AS178" s="68" t="s">
        <v>946</v>
      </c>
      <c r="AT178" s="3">
        <v>0</v>
      </c>
      <c r="AU178" s="3" t="s">
        <v>947</v>
      </c>
      <c r="AV178" s="3"/>
      <c r="AW178" s="3"/>
      <c r="AX178" s="3"/>
      <c r="AY178" s="145"/>
      <c r="AZ178" s="69" t="s">
        <v>949</v>
      </c>
      <c r="BA178" s="69" t="s">
        <v>949</v>
      </c>
      <c r="BB178" s="69" t="s">
        <v>949</v>
      </c>
      <c r="BC178" s="69" t="s">
        <v>949</v>
      </c>
      <c r="BD178" s="69" t="s">
        <v>949</v>
      </c>
      <c r="BE178" s="69" t="s">
        <v>949</v>
      </c>
      <c r="BF178" s="69" t="s">
        <v>949</v>
      </c>
      <c r="BG178" s="69" t="s">
        <v>949</v>
      </c>
      <c r="BH178" s="69" t="s">
        <v>949</v>
      </c>
      <c r="BI178" s="69" t="s">
        <v>949</v>
      </c>
      <c r="BJ178" s="69" t="s">
        <v>949</v>
      </c>
      <c r="BK178" s="69" t="s">
        <v>949</v>
      </c>
      <c r="BL178" s="69" t="s">
        <v>949</v>
      </c>
      <c r="BM178" s="69" t="s">
        <v>949</v>
      </c>
      <c r="BN178" s="69" t="s">
        <v>949</v>
      </c>
      <c r="BO178" s="69" t="s">
        <v>949</v>
      </c>
      <c r="BP178" s="69" t="s">
        <v>949</v>
      </c>
      <c r="BQ178" s="69" t="s">
        <v>949</v>
      </c>
      <c r="BR178" s="69" t="s">
        <v>949</v>
      </c>
      <c r="BS178" s="69" t="s">
        <v>949</v>
      </c>
      <c r="BT178" s="69" t="s">
        <v>949</v>
      </c>
      <c r="BU178" s="73"/>
      <c r="BV178" s="72"/>
      <c r="BW178" s="72"/>
      <c r="BX178" s="72"/>
      <c r="BY178" s="16"/>
      <c r="BZ178" s="9" t="s">
        <v>950</v>
      </c>
      <c r="CA178" s="16"/>
      <c r="CB178" s="16"/>
      <c r="CC178" s="16"/>
      <c r="CD178" s="16"/>
    </row>
    <row r="179" spans="1:82" customFormat="1">
      <c r="A179" s="16"/>
      <c r="B179" s="3">
        <v>172</v>
      </c>
      <c r="C179" s="3" t="s">
        <v>278</v>
      </c>
      <c r="D179" s="91"/>
      <c r="E179" s="96" t="s">
        <v>1815</v>
      </c>
      <c r="F179" s="91"/>
      <c r="G179" s="96"/>
      <c r="H179" s="91"/>
      <c r="I179" s="96"/>
      <c r="J179" s="91"/>
      <c r="K179" s="96"/>
      <c r="L179" s="91"/>
      <c r="M179" s="96"/>
      <c r="N179" s="32" t="s">
        <v>1815</v>
      </c>
      <c r="O179" s="211" t="s">
        <v>1815</v>
      </c>
      <c r="P179" s="71" t="s">
        <v>1037</v>
      </c>
      <c r="Q179" s="71"/>
      <c r="R179" s="848"/>
      <c r="S179" s="3" t="s">
        <v>941</v>
      </c>
      <c r="T179" s="3" t="s">
        <v>941</v>
      </c>
      <c r="U179" s="3" t="s">
        <v>941</v>
      </c>
      <c r="V179" s="3" t="s">
        <v>941</v>
      </c>
      <c r="W179" s="3" t="s">
        <v>941</v>
      </c>
      <c r="X179" s="3" t="s">
        <v>941</v>
      </c>
      <c r="Y179" s="3" t="s">
        <v>941</v>
      </c>
      <c r="Z179" s="3" t="s">
        <v>941</v>
      </c>
      <c r="AA179" s="3" t="s">
        <v>941</v>
      </c>
      <c r="AB179" s="3" t="s">
        <v>941</v>
      </c>
      <c r="AC179" s="21" t="s">
        <v>941</v>
      </c>
      <c r="AD179" s="21" t="s">
        <v>941</v>
      </c>
      <c r="AE179" s="21" t="s">
        <v>941</v>
      </c>
      <c r="AF179" s="3" t="s">
        <v>941</v>
      </c>
      <c r="AG179" s="3" t="s">
        <v>941</v>
      </c>
      <c r="AH179" s="3"/>
      <c r="AI179" s="21" t="s">
        <v>941</v>
      </c>
      <c r="AJ179" s="21" t="s">
        <v>941</v>
      </c>
      <c r="AK179" s="21" t="s">
        <v>941</v>
      </c>
      <c r="AL179" s="75"/>
      <c r="AM179" s="74" t="s">
        <v>1815</v>
      </c>
      <c r="AN179" s="70" t="s">
        <v>1816</v>
      </c>
      <c r="AO179" s="67" t="s">
        <v>277</v>
      </c>
      <c r="AP179" s="78" t="s">
        <v>1817</v>
      </c>
      <c r="AQ179" s="893">
        <v>4</v>
      </c>
      <c r="AR179" s="745" t="s">
        <v>945</v>
      </c>
      <c r="AS179" s="68" t="s">
        <v>946</v>
      </c>
      <c r="AT179" s="3">
        <v>1</v>
      </c>
      <c r="AU179" s="3" t="s">
        <v>1783</v>
      </c>
      <c r="AV179" s="3"/>
      <c r="AW179" s="3"/>
      <c r="AX179" s="3"/>
      <c r="AY179" s="145"/>
      <c r="AZ179" s="69" t="s">
        <v>949</v>
      </c>
      <c r="BA179" s="69" t="s">
        <v>949</v>
      </c>
      <c r="BB179" s="69" t="s">
        <v>949</v>
      </c>
      <c r="BC179" s="69" t="s">
        <v>949</v>
      </c>
      <c r="BD179" s="69" t="s">
        <v>949</v>
      </c>
      <c r="BE179" s="69" t="s">
        <v>949</v>
      </c>
      <c r="BF179" s="69" t="s">
        <v>1818</v>
      </c>
      <c r="BG179" s="69" t="s">
        <v>949</v>
      </c>
      <c r="BH179" s="69" t="s">
        <v>949</v>
      </c>
      <c r="BI179" s="69">
        <v>0</v>
      </c>
      <c r="BJ179" s="69" t="s">
        <v>1024</v>
      </c>
      <c r="BK179" s="69" t="s">
        <v>949</v>
      </c>
      <c r="BL179" s="69" t="s">
        <v>949</v>
      </c>
      <c r="BM179" s="69">
        <v>0</v>
      </c>
      <c r="BN179" s="69">
        <v>0</v>
      </c>
      <c r="BO179" s="69">
        <v>0</v>
      </c>
      <c r="BP179" s="69">
        <v>0</v>
      </c>
      <c r="BQ179" s="69">
        <v>0</v>
      </c>
      <c r="BR179" s="69">
        <v>0</v>
      </c>
      <c r="BS179" s="69">
        <v>0</v>
      </c>
      <c r="BT179" s="69">
        <v>0</v>
      </c>
      <c r="BU179" s="73"/>
      <c r="BV179" s="72"/>
      <c r="BW179" s="72"/>
      <c r="BX179" s="72"/>
      <c r="BY179" s="16"/>
      <c r="BZ179" s="9" t="s">
        <v>950</v>
      </c>
      <c r="CA179" s="16"/>
      <c r="CB179" s="16"/>
      <c r="CC179" s="16"/>
      <c r="CD179" s="16"/>
    </row>
    <row r="180" spans="1:82" customFormat="1">
      <c r="A180" s="16"/>
      <c r="B180" s="3">
        <v>173</v>
      </c>
      <c r="C180" s="3" t="s">
        <v>278</v>
      </c>
      <c r="D180" s="91"/>
      <c r="E180" s="96" t="s">
        <v>1819</v>
      </c>
      <c r="F180" s="91"/>
      <c r="G180" s="96"/>
      <c r="H180" s="91"/>
      <c r="I180" s="96"/>
      <c r="J180" s="91"/>
      <c r="K180" s="96"/>
      <c r="L180" s="91"/>
      <c r="M180" s="96"/>
      <c r="N180" s="32" t="s">
        <v>1819</v>
      </c>
      <c r="O180" s="211" t="s">
        <v>1819</v>
      </c>
      <c r="P180" s="71" t="s">
        <v>1037</v>
      </c>
      <c r="Q180" s="71"/>
      <c r="R180" s="848" t="s">
        <v>989</v>
      </c>
      <c r="S180" s="3" t="s">
        <v>941</v>
      </c>
      <c r="T180" s="3" t="s">
        <v>941</v>
      </c>
      <c r="U180" s="3" t="s">
        <v>941</v>
      </c>
      <c r="V180" s="3" t="s">
        <v>941</v>
      </c>
      <c r="W180" s="3" t="s">
        <v>941</v>
      </c>
      <c r="X180" s="3" t="s">
        <v>941</v>
      </c>
      <c r="Y180" s="3" t="s">
        <v>941</v>
      </c>
      <c r="Z180" s="3" t="s">
        <v>941</v>
      </c>
      <c r="AA180" s="3" t="s">
        <v>941</v>
      </c>
      <c r="AB180" s="3" t="s">
        <v>941</v>
      </c>
      <c r="AC180" s="21" t="s">
        <v>941</v>
      </c>
      <c r="AD180" s="21" t="s">
        <v>941</v>
      </c>
      <c r="AE180" s="21" t="s">
        <v>941</v>
      </c>
      <c r="AF180" s="3" t="s">
        <v>941</v>
      </c>
      <c r="AG180" s="3" t="s">
        <v>941</v>
      </c>
      <c r="AH180" s="3"/>
      <c r="AI180" s="21" t="s">
        <v>941</v>
      </c>
      <c r="AJ180" s="21" t="s">
        <v>941</v>
      </c>
      <c r="AK180" s="21" t="s">
        <v>941</v>
      </c>
      <c r="AL180" s="75"/>
      <c r="AM180" s="74" t="s">
        <v>1819</v>
      </c>
      <c r="AN180" s="70" t="s">
        <v>1820</v>
      </c>
      <c r="AO180" s="67" t="s">
        <v>277</v>
      </c>
      <c r="AP180" s="78" t="s">
        <v>1821</v>
      </c>
      <c r="AQ180" s="893">
        <v>4</v>
      </c>
      <c r="AR180" s="745" t="s">
        <v>945</v>
      </c>
      <c r="AS180" s="68" t="s">
        <v>946</v>
      </c>
      <c r="AT180" s="3">
        <v>1</v>
      </c>
      <c r="AU180" s="3" t="s">
        <v>1048</v>
      </c>
      <c r="AV180" s="3" t="s">
        <v>948</v>
      </c>
      <c r="AW180" s="3"/>
      <c r="AX180" s="3"/>
      <c r="AY180" s="145"/>
      <c r="AZ180" s="69">
        <v>27.35</v>
      </c>
      <c r="BA180" s="69" t="s">
        <v>949</v>
      </c>
      <c r="BB180" s="69" t="s">
        <v>949</v>
      </c>
      <c r="BC180" s="69" t="s">
        <v>949</v>
      </c>
      <c r="BD180" s="69" t="s">
        <v>949</v>
      </c>
      <c r="BE180" s="69" t="s">
        <v>949</v>
      </c>
      <c r="BF180" s="69" t="s">
        <v>1051</v>
      </c>
      <c r="BG180" s="69" t="s">
        <v>949</v>
      </c>
      <c r="BH180" s="69" t="s">
        <v>949</v>
      </c>
      <c r="BI180" s="69">
        <v>0</v>
      </c>
      <c r="BJ180" s="69" t="s">
        <v>1068</v>
      </c>
      <c r="BK180" s="69" t="s">
        <v>949</v>
      </c>
      <c r="BL180" s="69" t="s">
        <v>949</v>
      </c>
      <c r="BM180" s="69">
        <v>0</v>
      </c>
      <c r="BN180" s="69">
        <v>0</v>
      </c>
      <c r="BO180" s="69">
        <v>0</v>
      </c>
      <c r="BP180" s="69">
        <v>0</v>
      </c>
      <c r="BQ180" s="69">
        <v>0</v>
      </c>
      <c r="BR180" s="69">
        <v>0</v>
      </c>
      <c r="BS180" s="69">
        <v>0</v>
      </c>
      <c r="BT180" s="69">
        <v>0</v>
      </c>
      <c r="BU180" s="73"/>
      <c r="BV180" s="72"/>
      <c r="BW180" s="72"/>
      <c r="BX180" s="72"/>
      <c r="BY180" s="16"/>
      <c r="BZ180" s="9" t="s">
        <v>950</v>
      </c>
      <c r="CA180" s="16"/>
      <c r="CB180" s="16"/>
      <c r="CC180" s="16"/>
      <c r="CD180" s="16"/>
    </row>
    <row r="181" spans="1:82" customFormat="1">
      <c r="A181" s="16"/>
      <c r="B181" s="3">
        <v>174</v>
      </c>
      <c r="C181" s="3" t="s">
        <v>278</v>
      </c>
      <c r="D181" s="91"/>
      <c r="E181" s="96" t="s">
        <v>1822</v>
      </c>
      <c r="F181" s="91"/>
      <c r="G181" s="96"/>
      <c r="H181" s="91"/>
      <c r="I181" s="96"/>
      <c r="J181" s="91"/>
      <c r="K181" s="96"/>
      <c r="L181" s="91"/>
      <c r="M181" s="96"/>
      <c r="N181" s="32" t="s">
        <v>1822</v>
      </c>
      <c r="O181" s="211" t="s">
        <v>1822</v>
      </c>
      <c r="P181" s="71" t="s">
        <v>1037</v>
      </c>
      <c r="Q181" s="71"/>
      <c r="R181" s="848"/>
      <c r="S181" s="3" t="s">
        <v>941</v>
      </c>
      <c r="T181" s="3" t="s">
        <v>941</v>
      </c>
      <c r="U181" s="3" t="s">
        <v>941</v>
      </c>
      <c r="V181" s="3"/>
      <c r="W181" s="3"/>
      <c r="X181" s="3" t="s">
        <v>941</v>
      </c>
      <c r="Y181" s="3" t="s">
        <v>941</v>
      </c>
      <c r="Z181" s="3" t="s">
        <v>941</v>
      </c>
      <c r="AA181" s="3" t="s">
        <v>941</v>
      </c>
      <c r="AB181" s="3"/>
      <c r="AC181" s="21"/>
      <c r="AD181" s="21"/>
      <c r="AE181" s="21"/>
      <c r="AF181" s="3" t="s">
        <v>941</v>
      </c>
      <c r="AG181" s="3"/>
      <c r="AH181" s="3"/>
      <c r="AI181" s="21" t="s">
        <v>941</v>
      </c>
      <c r="AJ181" s="21"/>
      <c r="AK181" s="21"/>
      <c r="AL181" s="75"/>
      <c r="AM181" s="74" t="s">
        <v>1823</v>
      </c>
      <c r="AN181" s="70" t="s">
        <v>1824</v>
      </c>
      <c r="AO181" s="67" t="s">
        <v>277</v>
      </c>
      <c r="AP181" s="78" t="s">
        <v>1825</v>
      </c>
      <c r="AQ181" s="893">
        <v>1</v>
      </c>
      <c r="AR181" s="745" t="s">
        <v>945</v>
      </c>
      <c r="AS181" s="68" t="s">
        <v>946</v>
      </c>
      <c r="AT181" s="3">
        <v>1</v>
      </c>
      <c r="AU181" s="3" t="s">
        <v>947</v>
      </c>
      <c r="AV181" s="3" t="s">
        <v>948</v>
      </c>
      <c r="AW181" s="3" t="s">
        <v>1245</v>
      </c>
      <c r="AX181" s="3"/>
      <c r="AY181" s="145"/>
      <c r="AZ181" s="69" t="s">
        <v>949</v>
      </c>
      <c r="BA181" s="69" t="s">
        <v>949</v>
      </c>
      <c r="BB181" s="69" t="s">
        <v>949</v>
      </c>
      <c r="BC181" s="69" t="s">
        <v>949</v>
      </c>
      <c r="BD181" s="69" t="s">
        <v>949</v>
      </c>
      <c r="BE181" s="69" t="s">
        <v>949</v>
      </c>
      <c r="BF181" s="69" t="s">
        <v>949</v>
      </c>
      <c r="BG181" s="69" t="s">
        <v>949</v>
      </c>
      <c r="BH181" s="69" t="s">
        <v>949</v>
      </c>
      <c r="BI181" s="69" t="s">
        <v>949</v>
      </c>
      <c r="BJ181" s="69" t="s">
        <v>949</v>
      </c>
      <c r="BK181" s="69" t="s">
        <v>949</v>
      </c>
      <c r="BL181" s="69" t="s">
        <v>949</v>
      </c>
      <c r="BM181" s="69" t="s">
        <v>949</v>
      </c>
      <c r="BN181" s="69" t="s">
        <v>949</v>
      </c>
      <c r="BO181" s="69" t="s">
        <v>949</v>
      </c>
      <c r="BP181" s="69" t="s">
        <v>949</v>
      </c>
      <c r="BQ181" s="69" t="s">
        <v>949</v>
      </c>
      <c r="BR181" s="69" t="s">
        <v>949</v>
      </c>
      <c r="BS181" s="69" t="s">
        <v>949</v>
      </c>
      <c r="BT181" s="69" t="s">
        <v>949</v>
      </c>
      <c r="BU181" s="73"/>
      <c r="BV181" s="72"/>
      <c r="BW181" s="72"/>
      <c r="BX181" s="72"/>
      <c r="BY181" s="16"/>
      <c r="BZ181" s="9" t="s">
        <v>1414</v>
      </c>
      <c r="CA181" s="16"/>
      <c r="CB181" s="16"/>
      <c r="CC181" s="16"/>
      <c r="CD181" s="16"/>
    </row>
    <row r="182" spans="1:82" customFormat="1">
      <c r="A182" s="16"/>
      <c r="B182" s="3">
        <v>175</v>
      </c>
      <c r="C182" s="3" t="s">
        <v>278</v>
      </c>
      <c r="D182" s="91"/>
      <c r="E182" s="96" t="s">
        <v>1826</v>
      </c>
      <c r="F182" s="91"/>
      <c r="G182" s="96"/>
      <c r="H182" s="91"/>
      <c r="I182" s="96"/>
      <c r="J182" s="91"/>
      <c r="K182" s="96"/>
      <c r="L182" s="91"/>
      <c r="M182" s="96"/>
      <c r="N182" s="32" t="s">
        <v>1826</v>
      </c>
      <c r="O182" s="211" t="s">
        <v>1826</v>
      </c>
      <c r="P182" s="71" t="s">
        <v>1037</v>
      </c>
      <c r="Q182" s="71"/>
      <c r="R182" s="848"/>
      <c r="S182" s="3"/>
      <c r="T182" s="3"/>
      <c r="U182" s="3"/>
      <c r="V182" s="3" t="s">
        <v>941</v>
      </c>
      <c r="W182" s="3" t="s">
        <v>941</v>
      </c>
      <c r="X182" s="3"/>
      <c r="Y182" s="3"/>
      <c r="Z182" s="3"/>
      <c r="AA182" s="3"/>
      <c r="AB182" s="3" t="s">
        <v>941</v>
      </c>
      <c r="AC182" s="21" t="s">
        <v>941</v>
      </c>
      <c r="AD182" s="21" t="s">
        <v>941</v>
      </c>
      <c r="AE182" s="21" t="s">
        <v>941</v>
      </c>
      <c r="AF182" s="3"/>
      <c r="AG182" s="3" t="s">
        <v>941</v>
      </c>
      <c r="AH182" s="3"/>
      <c r="AI182" s="21"/>
      <c r="AJ182" s="21" t="s">
        <v>941</v>
      </c>
      <c r="AK182" s="21" t="s">
        <v>941</v>
      </c>
      <c r="AL182" s="75"/>
      <c r="AM182" s="74" t="s">
        <v>1823</v>
      </c>
      <c r="AN182" s="70" t="s">
        <v>1827</v>
      </c>
      <c r="AO182" s="67" t="s">
        <v>277</v>
      </c>
      <c r="AP182" s="78" t="s">
        <v>1825</v>
      </c>
      <c r="AQ182" s="893">
        <v>1</v>
      </c>
      <c r="AR182" s="745" t="s">
        <v>945</v>
      </c>
      <c r="AS182" s="68" t="s">
        <v>946</v>
      </c>
      <c r="AT182" s="3">
        <v>1</v>
      </c>
      <c r="AU182" s="3" t="s">
        <v>947</v>
      </c>
      <c r="AV182" s="3" t="s">
        <v>948</v>
      </c>
      <c r="AW182" s="3" t="s">
        <v>1245</v>
      </c>
      <c r="AX182" s="3"/>
      <c r="AY182" s="145"/>
      <c r="AZ182" s="69" t="s">
        <v>949</v>
      </c>
      <c r="BA182" s="69" t="s">
        <v>949</v>
      </c>
      <c r="BB182" s="69" t="s">
        <v>949</v>
      </c>
      <c r="BC182" s="69" t="s">
        <v>949</v>
      </c>
      <c r="BD182" s="69" t="s">
        <v>949</v>
      </c>
      <c r="BE182" s="69" t="s">
        <v>949</v>
      </c>
      <c r="BF182" s="69" t="s">
        <v>949</v>
      </c>
      <c r="BG182" s="69" t="s">
        <v>949</v>
      </c>
      <c r="BH182" s="69" t="s">
        <v>949</v>
      </c>
      <c r="BI182" s="69" t="s">
        <v>949</v>
      </c>
      <c r="BJ182" s="69" t="s">
        <v>949</v>
      </c>
      <c r="BK182" s="69" t="s">
        <v>949</v>
      </c>
      <c r="BL182" s="69" t="s">
        <v>949</v>
      </c>
      <c r="BM182" s="69" t="s">
        <v>949</v>
      </c>
      <c r="BN182" s="69" t="s">
        <v>949</v>
      </c>
      <c r="BO182" s="69" t="s">
        <v>949</v>
      </c>
      <c r="BP182" s="69" t="s">
        <v>949</v>
      </c>
      <c r="BQ182" s="69" t="s">
        <v>949</v>
      </c>
      <c r="BR182" s="69" t="s">
        <v>949</v>
      </c>
      <c r="BS182" s="69" t="s">
        <v>949</v>
      </c>
      <c r="BT182" s="69" t="s">
        <v>949</v>
      </c>
      <c r="BU182" s="73"/>
      <c r="BV182" s="72"/>
      <c r="BW182" s="72"/>
      <c r="BX182" s="72"/>
      <c r="BY182" s="16"/>
      <c r="BZ182" s="9" t="s">
        <v>1414</v>
      </c>
      <c r="CA182" s="16"/>
      <c r="CB182" s="16"/>
      <c r="CC182" s="16"/>
      <c r="CD182" s="16"/>
    </row>
    <row r="183" spans="1:82" customFormat="1">
      <c r="A183" s="16"/>
      <c r="B183" s="3">
        <v>176</v>
      </c>
      <c r="C183" s="3" t="s">
        <v>278</v>
      </c>
      <c r="D183" s="91"/>
      <c r="E183" s="96" t="s">
        <v>1828</v>
      </c>
      <c r="F183" s="91"/>
      <c r="G183" s="96"/>
      <c r="H183" s="91"/>
      <c r="I183" s="96"/>
      <c r="J183" s="91"/>
      <c r="K183" s="96"/>
      <c r="L183" s="91"/>
      <c r="M183" s="96"/>
      <c r="N183" s="32" t="s">
        <v>1829</v>
      </c>
      <c r="O183" s="211" t="s">
        <v>1828</v>
      </c>
      <c r="P183" s="71" t="s">
        <v>1830</v>
      </c>
      <c r="Q183" s="71"/>
      <c r="R183" s="848" t="s">
        <v>976</v>
      </c>
      <c r="S183" s="3" t="s">
        <v>941</v>
      </c>
      <c r="T183" s="3" t="s">
        <v>941</v>
      </c>
      <c r="U183" s="3" t="s">
        <v>941</v>
      </c>
      <c r="V183" s="3" t="s">
        <v>941</v>
      </c>
      <c r="W183" s="3" t="s">
        <v>941</v>
      </c>
      <c r="X183" s="3" t="s">
        <v>941</v>
      </c>
      <c r="Y183" s="3" t="s">
        <v>941</v>
      </c>
      <c r="Z183" s="3" t="s">
        <v>941</v>
      </c>
      <c r="AA183" s="3" t="s">
        <v>941</v>
      </c>
      <c r="AB183" s="3" t="s">
        <v>941</v>
      </c>
      <c r="AC183" s="21" t="s">
        <v>941</v>
      </c>
      <c r="AD183" s="21" t="s">
        <v>941</v>
      </c>
      <c r="AE183" s="21" t="s">
        <v>941</v>
      </c>
      <c r="AF183" s="3" t="s">
        <v>941</v>
      </c>
      <c r="AG183" s="3" t="s">
        <v>941</v>
      </c>
      <c r="AH183" s="3"/>
      <c r="AI183" s="21" t="s">
        <v>941</v>
      </c>
      <c r="AJ183" s="21" t="s">
        <v>941</v>
      </c>
      <c r="AK183" s="21" t="s">
        <v>941</v>
      </c>
      <c r="AL183" s="75"/>
      <c r="AM183" s="74"/>
      <c r="AN183" s="70" t="s">
        <v>1831</v>
      </c>
      <c r="AO183" s="67" t="s">
        <v>277</v>
      </c>
      <c r="AP183" s="78" t="s">
        <v>1832</v>
      </c>
      <c r="AQ183" s="893">
        <v>0.09</v>
      </c>
      <c r="AR183" s="745" t="s">
        <v>945</v>
      </c>
      <c r="AS183" s="68" t="s">
        <v>992</v>
      </c>
      <c r="AT183" s="3">
        <v>1</v>
      </c>
      <c r="AU183" s="3" t="s">
        <v>993</v>
      </c>
      <c r="AV183" s="3"/>
      <c r="AW183" s="3"/>
      <c r="AX183" s="3"/>
      <c r="AY183" s="145"/>
      <c r="AZ183" s="69" t="s">
        <v>949</v>
      </c>
      <c r="BA183" s="69">
        <v>7.1999999999999995E-2</v>
      </c>
      <c r="BB183" s="69" t="s">
        <v>949</v>
      </c>
      <c r="BC183" s="69" t="s">
        <v>949</v>
      </c>
      <c r="BD183" s="69" t="s">
        <v>1833</v>
      </c>
      <c r="BE183" s="69" t="s">
        <v>1834</v>
      </c>
      <c r="BF183" s="69" t="s">
        <v>1835</v>
      </c>
      <c r="BG183" s="69" t="s">
        <v>1836</v>
      </c>
      <c r="BH183" s="69" t="s">
        <v>1837</v>
      </c>
      <c r="BI183" s="69" t="s">
        <v>949</v>
      </c>
      <c r="BJ183" s="69" t="s">
        <v>985</v>
      </c>
      <c r="BK183" s="69" t="s">
        <v>986</v>
      </c>
      <c r="BL183" s="69" t="s">
        <v>949</v>
      </c>
      <c r="BM183" s="69" t="s">
        <v>949</v>
      </c>
      <c r="BN183" s="69" t="s">
        <v>949</v>
      </c>
      <c r="BO183" s="69" t="s">
        <v>949</v>
      </c>
      <c r="BP183" s="69" t="s">
        <v>949</v>
      </c>
      <c r="BQ183" s="69" t="s">
        <v>949</v>
      </c>
      <c r="BR183" s="69" t="s">
        <v>949</v>
      </c>
      <c r="BS183" s="69" t="s">
        <v>949</v>
      </c>
      <c r="BT183" s="69" t="s">
        <v>949</v>
      </c>
      <c r="BU183" s="73"/>
      <c r="BV183" s="72"/>
      <c r="BW183" s="72"/>
      <c r="BX183" s="72"/>
      <c r="BY183" s="16"/>
      <c r="BZ183" s="9" t="s">
        <v>950</v>
      </c>
      <c r="CA183" s="16"/>
      <c r="CB183" s="16"/>
      <c r="CC183" s="16"/>
      <c r="CD183" s="16"/>
    </row>
    <row r="184" spans="1:82" customFormat="1">
      <c r="A184" s="16"/>
      <c r="B184" s="3">
        <v>177</v>
      </c>
      <c r="C184" s="3" t="s">
        <v>278</v>
      </c>
      <c r="D184" s="91"/>
      <c r="E184" s="96" t="s">
        <v>1838</v>
      </c>
      <c r="F184" s="91"/>
      <c r="G184" s="96"/>
      <c r="H184" s="91"/>
      <c r="I184" s="96"/>
      <c r="J184" s="91"/>
      <c r="K184" s="96"/>
      <c r="L184" s="91"/>
      <c r="M184" s="96"/>
      <c r="N184" s="32" t="s">
        <v>1838</v>
      </c>
      <c r="O184" s="211" t="s">
        <v>1838</v>
      </c>
      <c r="P184" s="71" t="s">
        <v>1037</v>
      </c>
      <c r="Q184" s="71"/>
      <c r="R184" s="848" t="s">
        <v>989</v>
      </c>
      <c r="S184" s="3" t="s">
        <v>941</v>
      </c>
      <c r="T184" s="3" t="s">
        <v>941</v>
      </c>
      <c r="U184" s="3" t="s">
        <v>941</v>
      </c>
      <c r="V184" s="3" t="s">
        <v>941</v>
      </c>
      <c r="W184" s="3" t="s">
        <v>941</v>
      </c>
      <c r="X184" s="3" t="s">
        <v>941</v>
      </c>
      <c r="Y184" s="3" t="s">
        <v>941</v>
      </c>
      <c r="Z184" s="3" t="s">
        <v>941</v>
      </c>
      <c r="AA184" s="3" t="s">
        <v>941</v>
      </c>
      <c r="AB184" s="3" t="s">
        <v>941</v>
      </c>
      <c r="AC184" s="21" t="s">
        <v>941</v>
      </c>
      <c r="AD184" s="21" t="s">
        <v>941</v>
      </c>
      <c r="AE184" s="21" t="s">
        <v>941</v>
      </c>
      <c r="AF184" s="3" t="s">
        <v>941</v>
      </c>
      <c r="AG184" s="3" t="s">
        <v>941</v>
      </c>
      <c r="AH184" s="3"/>
      <c r="AI184" s="21" t="s">
        <v>941</v>
      </c>
      <c r="AJ184" s="21" t="s">
        <v>941</v>
      </c>
      <c r="AK184" s="21" t="s">
        <v>941</v>
      </c>
      <c r="AL184" s="75"/>
      <c r="AM184" s="74" t="s">
        <v>1839</v>
      </c>
      <c r="AN184" s="70" t="s">
        <v>1840</v>
      </c>
      <c r="AO184" s="67" t="s">
        <v>246</v>
      </c>
      <c r="AP184" s="78" t="s">
        <v>1841</v>
      </c>
      <c r="AQ184" s="893">
        <v>1</v>
      </c>
      <c r="AR184" s="745" t="s">
        <v>945</v>
      </c>
      <c r="AS184" s="68" t="s">
        <v>946</v>
      </c>
      <c r="AT184" s="3">
        <v>1</v>
      </c>
      <c r="AU184" s="3" t="s">
        <v>1244</v>
      </c>
      <c r="AV184" s="3" t="s">
        <v>948</v>
      </c>
      <c r="AW184" s="3" t="s">
        <v>1245</v>
      </c>
      <c r="AX184" s="3"/>
      <c r="AY184" s="145"/>
      <c r="AZ184" s="69" t="s">
        <v>949</v>
      </c>
      <c r="BA184" s="69" t="s">
        <v>949</v>
      </c>
      <c r="BB184" s="69" t="s">
        <v>949</v>
      </c>
      <c r="BC184" s="69" t="s">
        <v>949</v>
      </c>
      <c r="BD184" s="69" t="s">
        <v>949</v>
      </c>
      <c r="BE184" s="69" t="s">
        <v>949</v>
      </c>
      <c r="BF184" s="69" t="s">
        <v>949</v>
      </c>
      <c r="BG184" s="69" t="s">
        <v>949</v>
      </c>
      <c r="BH184" s="69" t="s">
        <v>949</v>
      </c>
      <c r="BI184" s="69" t="s">
        <v>949</v>
      </c>
      <c r="BJ184" s="69" t="s">
        <v>1360</v>
      </c>
      <c r="BK184" s="69" t="s">
        <v>949</v>
      </c>
      <c r="BL184" s="69" t="s">
        <v>949</v>
      </c>
      <c r="BM184" s="69">
        <v>0</v>
      </c>
      <c r="BN184" s="69">
        <v>0</v>
      </c>
      <c r="BO184" s="69">
        <v>0</v>
      </c>
      <c r="BP184" s="69">
        <v>0</v>
      </c>
      <c r="BQ184" s="69">
        <v>0</v>
      </c>
      <c r="BR184" s="69">
        <v>0</v>
      </c>
      <c r="BS184" s="69">
        <v>0</v>
      </c>
      <c r="BT184" s="69">
        <v>0</v>
      </c>
      <c r="BU184" s="73"/>
      <c r="BV184" s="72"/>
      <c r="BW184" s="72"/>
      <c r="BX184" s="72"/>
      <c r="BY184" s="16"/>
      <c r="BZ184" s="9"/>
      <c r="CA184" s="16"/>
      <c r="CB184" s="16"/>
      <c r="CC184" s="16"/>
      <c r="CD184" s="16"/>
    </row>
    <row r="185" spans="1:82" customFormat="1">
      <c r="A185" s="16"/>
      <c r="B185" s="3">
        <v>178</v>
      </c>
      <c r="C185" s="3" t="s">
        <v>320</v>
      </c>
      <c r="D185" s="91" t="s">
        <v>1842</v>
      </c>
      <c r="E185" s="96"/>
      <c r="F185" s="91"/>
      <c r="G185" s="96"/>
      <c r="H185" s="91"/>
      <c r="I185" s="96"/>
      <c r="J185" s="91"/>
      <c r="K185" s="96"/>
      <c r="L185" s="91"/>
      <c r="M185" s="96"/>
      <c r="N185" s="32" t="s">
        <v>1843</v>
      </c>
      <c r="O185" s="211" t="s">
        <v>1844</v>
      </c>
      <c r="P185" s="71" t="s">
        <v>939</v>
      </c>
      <c r="Q185" s="71"/>
      <c r="R185" s="848" t="s">
        <v>940</v>
      </c>
      <c r="S185" s="3"/>
      <c r="T185" s="3"/>
      <c r="U185" s="3"/>
      <c r="V185" s="3"/>
      <c r="W185" s="3"/>
      <c r="X185" s="3" t="s">
        <v>941</v>
      </c>
      <c r="Y185" s="3" t="s">
        <v>941</v>
      </c>
      <c r="Z185" s="3" t="s">
        <v>941</v>
      </c>
      <c r="AA185" s="3" t="s">
        <v>941</v>
      </c>
      <c r="AB185" s="3" t="s">
        <v>941</v>
      </c>
      <c r="AC185" s="21" t="s">
        <v>941</v>
      </c>
      <c r="AD185" s="21" t="s">
        <v>941</v>
      </c>
      <c r="AE185" s="21" t="s">
        <v>941</v>
      </c>
      <c r="AF185" s="3" t="s">
        <v>941</v>
      </c>
      <c r="AG185" s="3"/>
      <c r="AH185" s="3"/>
      <c r="AI185" s="21"/>
      <c r="AJ185" s="21"/>
      <c r="AK185" s="21"/>
      <c r="AL185" s="75"/>
      <c r="AM185" s="74" t="s">
        <v>1845</v>
      </c>
      <c r="AN185" s="70" t="s">
        <v>1846</v>
      </c>
      <c r="AO185" s="67" t="s">
        <v>304</v>
      </c>
      <c r="AP185" s="78" t="s">
        <v>1847</v>
      </c>
      <c r="AQ185" s="893">
        <v>1</v>
      </c>
      <c r="AR185" s="745" t="s">
        <v>945</v>
      </c>
      <c r="AS185" s="68" t="s">
        <v>946</v>
      </c>
      <c r="AT185" s="3">
        <v>0</v>
      </c>
      <c r="AU185" s="3" t="s">
        <v>947</v>
      </c>
      <c r="AV185" s="3"/>
      <c r="AW185" s="3"/>
      <c r="AX185" s="3"/>
      <c r="AY185" s="145"/>
      <c r="AZ185" s="69" t="s">
        <v>949</v>
      </c>
      <c r="BA185" s="69" t="s">
        <v>949</v>
      </c>
      <c r="BB185" s="69" t="s">
        <v>949</v>
      </c>
      <c r="BC185" s="69" t="s">
        <v>949</v>
      </c>
      <c r="BD185" s="69" t="s">
        <v>949</v>
      </c>
      <c r="BE185" s="69" t="s">
        <v>949</v>
      </c>
      <c r="BF185" s="69" t="s">
        <v>949</v>
      </c>
      <c r="BG185" s="69" t="s">
        <v>949</v>
      </c>
      <c r="BH185" s="69" t="s">
        <v>949</v>
      </c>
      <c r="BI185" s="69" t="s">
        <v>949</v>
      </c>
      <c r="BJ185" s="69" t="s">
        <v>949</v>
      </c>
      <c r="BK185" s="69" t="s">
        <v>949</v>
      </c>
      <c r="BL185" s="69" t="s">
        <v>949</v>
      </c>
      <c r="BM185" s="69" t="s">
        <v>949</v>
      </c>
      <c r="BN185" s="69" t="s">
        <v>949</v>
      </c>
      <c r="BO185" s="69" t="s">
        <v>949</v>
      </c>
      <c r="BP185" s="69" t="s">
        <v>949</v>
      </c>
      <c r="BQ185" s="69" t="s">
        <v>949</v>
      </c>
      <c r="BR185" s="69" t="s">
        <v>949</v>
      </c>
      <c r="BS185" s="69" t="s">
        <v>949</v>
      </c>
      <c r="BT185" s="69" t="s">
        <v>949</v>
      </c>
      <c r="BU185" s="73"/>
      <c r="BV185" s="72"/>
      <c r="BW185" s="72"/>
      <c r="BX185" s="72"/>
      <c r="BY185" s="16"/>
      <c r="BZ185" s="9" t="s">
        <v>950</v>
      </c>
      <c r="CA185" s="16"/>
      <c r="CB185" s="16"/>
      <c r="CC185" s="16"/>
      <c r="CD185" s="16"/>
    </row>
    <row r="186" spans="1:82" customFormat="1">
      <c r="A186" s="16"/>
      <c r="B186" s="3">
        <v>179</v>
      </c>
      <c r="C186" s="3" t="s">
        <v>320</v>
      </c>
      <c r="D186" s="91" t="s">
        <v>1848</v>
      </c>
      <c r="E186" s="96"/>
      <c r="F186" s="91"/>
      <c r="G186" s="96"/>
      <c r="H186" s="91"/>
      <c r="I186" s="96"/>
      <c r="J186" s="91"/>
      <c r="K186" s="96"/>
      <c r="L186" s="91"/>
      <c r="M186" s="96"/>
      <c r="N186" s="32" t="s">
        <v>1848</v>
      </c>
      <c r="O186" s="211" t="s">
        <v>1849</v>
      </c>
      <c r="P186" s="71" t="s">
        <v>939</v>
      </c>
      <c r="Q186" s="71"/>
      <c r="R186" s="848" t="s">
        <v>940</v>
      </c>
      <c r="S186" s="3" t="s">
        <v>941</v>
      </c>
      <c r="T186" s="3" t="s">
        <v>941</v>
      </c>
      <c r="U186" s="3" t="s">
        <v>941</v>
      </c>
      <c r="V186" s="3" t="s">
        <v>941</v>
      </c>
      <c r="W186" s="3" t="s">
        <v>941</v>
      </c>
      <c r="X186" s="3"/>
      <c r="Y186" s="3"/>
      <c r="Z186" s="3"/>
      <c r="AA186" s="3"/>
      <c r="AB186" s="3"/>
      <c r="AC186" s="21"/>
      <c r="AD186" s="21"/>
      <c r="AE186" s="21"/>
      <c r="AF186" s="3"/>
      <c r="AG186" s="3" t="s">
        <v>941</v>
      </c>
      <c r="AH186" s="3"/>
      <c r="AI186" s="21" t="s">
        <v>941</v>
      </c>
      <c r="AJ186" s="21" t="s">
        <v>941</v>
      </c>
      <c r="AK186" s="21" t="s">
        <v>941</v>
      </c>
      <c r="AL186" s="75"/>
      <c r="AM186" s="74" t="s">
        <v>1845</v>
      </c>
      <c r="AN186" s="70" t="s">
        <v>1850</v>
      </c>
      <c r="AO186" s="67" t="s">
        <v>304</v>
      </c>
      <c r="AP186" s="78" t="s">
        <v>1851</v>
      </c>
      <c r="AQ186" s="893">
        <v>1</v>
      </c>
      <c r="AR186" s="745" t="s">
        <v>945</v>
      </c>
      <c r="AS186" s="68" t="s">
        <v>946</v>
      </c>
      <c r="AT186" s="3">
        <v>0</v>
      </c>
      <c r="AU186" s="3" t="s">
        <v>947</v>
      </c>
      <c r="AV186" s="3"/>
      <c r="AW186" s="3"/>
      <c r="AX186" s="3"/>
      <c r="AY186" s="145"/>
      <c r="AZ186" s="69" t="s">
        <v>949</v>
      </c>
      <c r="BA186" s="69" t="s">
        <v>949</v>
      </c>
      <c r="BB186" s="69" t="s">
        <v>949</v>
      </c>
      <c r="BC186" s="69" t="s">
        <v>949</v>
      </c>
      <c r="BD186" s="69" t="s">
        <v>949</v>
      </c>
      <c r="BE186" s="69" t="s">
        <v>949</v>
      </c>
      <c r="BF186" s="69" t="s">
        <v>949</v>
      </c>
      <c r="BG186" s="69" t="s">
        <v>949</v>
      </c>
      <c r="BH186" s="69" t="s">
        <v>949</v>
      </c>
      <c r="BI186" s="69" t="s">
        <v>949</v>
      </c>
      <c r="BJ186" s="69" t="s">
        <v>949</v>
      </c>
      <c r="BK186" s="69" t="s">
        <v>949</v>
      </c>
      <c r="BL186" s="69" t="s">
        <v>949</v>
      </c>
      <c r="BM186" s="69" t="s">
        <v>949</v>
      </c>
      <c r="BN186" s="69" t="s">
        <v>949</v>
      </c>
      <c r="BO186" s="69" t="s">
        <v>949</v>
      </c>
      <c r="BP186" s="69" t="s">
        <v>949</v>
      </c>
      <c r="BQ186" s="69" t="s">
        <v>949</v>
      </c>
      <c r="BR186" s="69" t="s">
        <v>949</v>
      </c>
      <c r="BS186" s="69" t="s">
        <v>949</v>
      </c>
      <c r="BT186" s="69" t="s">
        <v>949</v>
      </c>
      <c r="BU186" s="73"/>
      <c r="BV186" s="72"/>
      <c r="BW186" s="72"/>
      <c r="BX186" s="72"/>
      <c r="BY186" s="16"/>
      <c r="BZ186" s="9" t="s">
        <v>950</v>
      </c>
      <c r="CA186" s="16"/>
      <c r="CB186" s="16"/>
      <c r="CC186" s="16"/>
      <c r="CD186" s="16"/>
    </row>
    <row r="187" spans="1:82" customFormat="1">
      <c r="A187" s="16"/>
      <c r="B187" s="3">
        <v>180</v>
      </c>
      <c r="C187" s="3" t="s">
        <v>320</v>
      </c>
      <c r="D187" s="91"/>
      <c r="E187" s="96" t="s">
        <v>1852</v>
      </c>
      <c r="F187" s="91"/>
      <c r="G187" s="96"/>
      <c r="H187" s="91"/>
      <c r="I187" s="96"/>
      <c r="J187" s="91"/>
      <c r="K187" s="96"/>
      <c r="L187" s="91"/>
      <c r="M187" s="96"/>
      <c r="N187" s="32" t="s">
        <v>1852</v>
      </c>
      <c r="O187" s="211" t="s">
        <v>1853</v>
      </c>
      <c r="P187" s="71" t="s">
        <v>939</v>
      </c>
      <c r="Q187" s="71"/>
      <c r="R187" s="848" t="s">
        <v>940</v>
      </c>
      <c r="S187" s="3"/>
      <c r="T187" s="3"/>
      <c r="U187" s="3"/>
      <c r="V187" s="3"/>
      <c r="W187" s="3"/>
      <c r="X187" s="3" t="s">
        <v>941</v>
      </c>
      <c r="Y187" s="3" t="s">
        <v>941</v>
      </c>
      <c r="Z187" s="3" t="s">
        <v>941</v>
      </c>
      <c r="AA187" s="3" t="s">
        <v>941</v>
      </c>
      <c r="AB187" s="3" t="s">
        <v>941</v>
      </c>
      <c r="AC187" s="21" t="s">
        <v>941</v>
      </c>
      <c r="AD187" s="21" t="s">
        <v>941</v>
      </c>
      <c r="AE187" s="21" t="s">
        <v>941</v>
      </c>
      <c r="AF187" s="3" t="s">
        <v>941</v>
      </c>
      <c r="AG187" s="3"/>
      <c r="AH187" s="3"/>
      <c r="AI187" s="21"/>
      <c r="AJ187" s="21"/>
      <c r="AK187" s="21"/>
      <c r="AL187" s="75"/>
      <c r="AM187" s="74"/>
      <c r="AN187" s="70" t="s">
        <v>1854</v>
      </c>
      <c r="AO187" s="67" t="s">
        <v>304</v>
      </c>
      <c r="AP187" s="78" t="s">
        <v>1855</v>
      </c>
      <c r="AQ187" s="893">
        <v>1</v>
      </c>
      <c r="AR187" s="745" t="s">
        <v>945</v>
      </c>
      <c r="AS187" s="68" t="s">
        <v>946</v>
      </c>
      <c r="AT187" s="3">
        <v>0</v>
      </c>
      <c r="AU187" s="3" t="s">
        <v>947</v>
      </c>
      <c r="AV187" s="3"/>
      <c r="AW187" s="3"/>
      <c r="AX187" s="3"/>
      <c r="AY187" s="145"/>
      <c r="AZ187" s="69" t="s">
        <v>949</v>
      </c>
      <c r="BA187" s="69" t="s">
        <v>949</v>
      </c>
      <c r="BB187" s="69" t="s">
        <v>949</v>
      </c>
      <c r="BC187" s="69" t="s">
        <v>949</v>
      </c>
      <c r="BD187" s="69" t="s">
        <v>949</v>
      </c>
      <c r="BE187" s="69" t="s">
        <v>949</v>
      </c>
      <c r="BF187" s="69" t="s">
        <v>949</v>
      </c>
      <c r="BG187" s="69" t="s">
        <v>949</v>
      </c>
      <c r="BH187" s="69" t="s">
        <v>949</v>
      </c>
      <c r="BI187" s="69" t="s">
        <v>949</v>
      </c>
      <c r="BJ187" s="69" t="s">
        <v>949</v>
      </c>
      <c r="BK187" s="69" t="s">
        <v>949</v>
      </c>
      <c r="BL187" s="69" t="s">
        <v>949</v>
      </c>
      <c r="BM187" s="69" t="s">
        <v>949</v>
      </c>
      <c r="BN187" s="69" t="s">
        <v>949</v>
      </c>
      <c r="BO187" s="69" t="s">
        <v>949</v>
      </c>
      <c r="BP187" s="69" t="s">
        <v>949</v>
      </c>
      <c r="BQ187" s="69" t="s">
        <v>949</v>
      </c>
      <c r="BR187" s="69" t="s">
        <v>949</v>
      </c>
      <c r="BS187" s="69" t="s">
        <v>949</v>
      </c>
      <c r="BT187" s="69" t="s">
        <v>949</v>
      </c>
      <c r="BU187" s="73"/>
      <c r="BV187" s="72"/>
      <c r="BW187" s="72"/>
      <c r="BX187" s="72"/>
      <c r="BY187" s="16"/>
      <c r="BZ187" s="9" t="s">
        <v>950</v>
      </c>
      <c r="CA187" s="16"/>
      <c r="CB187" s="16"/>
      <c r="CC187" s="16"/>
      <c r="CD187" s="16"/>
    </row>
    <row r="188" spans="1:82" customFormat="1">
      <c r="A188" s="16"/>
      <c r="B188" s="3">
        <v>181</v>
      </c>
      <c r="C188" s="3" t="s">
        <v>320</v>
      </c>
      <c r="D188" s="91"/>
      <c r="E188" s="96" t="s">
        <v>1856</v>
      </c>
      <c r="F188" s="91"/>
      <c r="G188" s="96"/>
      <c r="H188" s="91"/>
      <c r="I188" s="96"/>
      <c r="J188" s="91"/>
      <c r="K188" s="96"/>
      <c r="L188" s="91"/>
      <c r="M188" s="96"/>
      <c r="N188" s="32" t="s">
        <v>1856</v>
      </c>
      <c r="O188" s="211" t="s">
        <v>1857</v>
      </c>
      <c r="P188" s="71" t="s">
        <v>939</v>
      </c>
      <c r="Q188" s="71"/>
      <c r="R188" s="848" t="s">
        <v>940</v>
      </c>
      <c r="S188" s="3" t="s">
        <v>941</v>
      </c>
      <c r="T188" s="3" t="s">
        <v>941</v>
      </c>
      <c r="U188" s="3" t="s">
        <v>941</v>
      </c>
      <c r="V188" s="3" t="s">
        <v>941</v>
      </c>
      <c r="W188" s="3" t="s">
        <v>941</v>
      </c>
      <c r="X188" s="3"/>
      <c r="Y188" s="3"/>
      <c r="Z188" s="3"/>
      <c r="AA188" s="3"/>
      <c r="AB188" s="3"/>
      <c r="AC188" s="21"/>
      <c r="AD188" s="21"/>
      <c r="AE188" s="21"/>
      <c r="AF188" s="3"/>
      <c r="AG188" s="3" t="s">
        <v>941</v>
      </c>
      <c r="AH188" s="3"/>
      <c r="AI188" s="21" t="s">
        <v>941</v>
      </c>
      <c r="AJ188" s="21" t="s">
        <v>941</v>
      </c>
      <c r="AK188" s="21" t="s">
        <v>941</v>
      </c>
      <c r="AL188" s="75"/>
      <c r="AM188" s="74"/>
      <c r="AN188" s="70" t="s">
        <v>1858</v>
      </c>
      <c r="AO188" s="67" t="s">
        <v>304</v>
      </c>
      <c r="AP188" s="78" t="s">
        <v>1859</v>
      </c>
      <c r="AQ188" s="893">
        <v>1</v>
      </c>
      <c r="AR188" s="745" t="s">
        <v>945</v>
      </c>
      <c r="AS188" s="68" t="s">
        <v>946</v>
      </c>
      <c r="AT188" s="3">
        <v>0</v>
      </c>
      <c r="AU188" s="3" t="s">
        <v>947</v>
      </c>
      <c r="AV188" s="3"/>
      <c r="AW188" s="3"/>
      <c r="AX188" s="3"/>
      <c r="AY188" s="145"/>
      <c r="AZ188" s="69" t="s">
        <v>949</v>
      </c>
      <c r="BA188" s="69" t="s">
        <v>949</v>
      </c>
      <c r="BB188" s="69" t="s">
        <v>949</v>
      </c>
      <c r="BC188" s="69" t="s">
        <v>949</v>
      </c>
      <c r="BD188" s="69" t="s">
        <v>949</v>
      </c>
      <c r="BE188" s="69" t="s">
        <v>949</v>
      </c>
      <c r="BF188" s="69" t="s">
        <v>949</v>
      </c>
      <c r="BG188" s="69" t="s">
        <v>949</v>
      </c>
      <c r="BH188" s="69" t="s">
        <v>949</v>
      </c>
      <c r="BI188" s="69" t="s">
        <v>949</v>
      </c>
      <c r="BJ188" s="69" t="s">
        <v>949</v>
      </c>
      <c r="BK188" s="69" t="s">
        <v>949</v>
      </c>
      <c r="BL188" s="69" t="s">
        <v>949</v>
      </c>
      <c r="BM188" s="69" t="s">
        <v>949</v>
      </c>
      <c r="BN188" s="69" t="s">
        <v>949</v>
      </c>
      <c r="BO188" s="69" t="s">
        <v>949</v>
      </c>
      <c r="BP188" s="69" t="s">
        <v>949</v>
      </c>
      <c r="BQ188" s="69" t="s">
        <v>949</v>
      </c>
      <c r="BR188" s="69" t="s">
        <v>949</v>
      </c>
      <c r="BS188" s="69" t="s">
        <v>949</v>
      </c>
      <c r="BT188" s="69" t="s">
        <v>949</v>
      </c>
      <c r="BU188" s="73"/>
      <c r="BV188" s="72"/>
      <c r="BW188" s="72"/>
      <c r="BX188" s="72"/>
      <c r="BY188" s="16"/>
      <c r="BZ188" s="9" t="s">
        <v>950</v>
      </c>
      <c r="CA188" s="16"/>
      <c r="CB188" s="16"/>
      <c r="CC188" s="16"/>
      <c r="CD188" s="16"/>
    </row>
    <row r="189" spans="1:82" customFormat="1">
      <c r="A189" s="16"/>
      <c r="B189" s="3">
        <v>182</v>
      </c>
      <c r="C189" s="3" t="s">
        <v>320</v>
      </c>
      <c r="D189" s="91"/>
      <c r="E189" s="96"/>
      <c r="F189" s="91" t="s">
        <v>1860</v>
      </c>
      <c r="G189" s="96"/>
      <c r="H189" s="91"/>
      <c r="I189" s="96"/>
      <c r="J189" s="91"/>
      <c r="K189" s="96"/>
      <c r="L189" s="91"/>
      <c r="M189" s="96"/>
      <c r="N189" s="32" t="s">
        <v>1860</v>
      </c>
      <c r="O189" s="211" t="s">
        <v>1861</v>
      </c>
      <c r="P189" s="71" t="s">
        <v>939</v>
      </c>
      <c r="Q189" s="71"/>
      <c r="R189" s="848"/>
      <c r="S189" s="3" t="s">
        <v>941</v>
      </c>
      <c r="T189" s="3" t="s">
        <v>941</v>
      </c>
      <c r="U189" s="3" t="s">
        <v>941</v>
      </c>
      <c r="V189" s="3" t="s">
        <v>941</v>
      </c>
      <c r="W189" s="3" t="s">
        <v>941</v>
      </c>
      <c r="X189" s="3" t="s">
        <v>941</v>
      </c>
      <c r="Y189" s="3" t="s">
        <v>941</v>
      </c>
      <c r="Z189" s="3" t="s">
        <v>941</v>
      </c>
      <c r="AA189" s="3" t="s">
        <v>941</v>
      </c>
      <c r="AB189" s="3" t="s">
        <v>941</v>
      </c>
      <c r="AC189" s="21" t="s">
        <v>941</v>
      </c>
      <c r="AD189" s="21" t="s">
        <v>941</v>
      </c>
      <c r="AE189" s="21" t="s">
        <v>941</v>
      </c>
      <c r="AF189" s="3" t="s">
        <v>941</v>
      </c>
      <c r="AG189" s="3" t="s">
        <v>941</v>
      </c>
      <c r="AH189" s="3"/>
      <c r="AI189" s="21" t="s">
        <v>941</v>
      </c>
      <c r="AJ189" s="21" t="s">
        <v>941</v>
      </c>
      <c r="AK189" s="21" t="s">
        <v>941</v>
      </c>
      <c r="AL189" s="75"/>
      <c r="AM189" s="74"/>
      <c r="AN189" s="70" t="s">
        <v>1862</v>
      </c>
      <c r="AO189" s="67" t="s">
        <v>304</v>
      </c>
      <c r="AP189" s="78" t="s">
        <v>1863</v>
      </c>
      <c r="AQ189" s="893">
        <v>0.75</v>
      </c>
      <c r="AR189" s="745" t="s">
        <v>945</v>
      </c>
      <c r="AS189" s="68" t="s">
        <v>1563</v>
      </c>
      <c r="AT189" s="3">
        <v>1</v>
      </c>
      <c r="AU189" s="3" t="s">
        <v>993</v>
      </c>
      <c r="AV189" s="3"/>
      <c r="AW189" s="3"/>
      <c r="AX189" s="3"/>
      <c r="AY189" s="145"/>
      <c r="AZ189" s="69" t="s">
        <v>949</v>
      </c>
      <c r="BA189" s="69" t="s">
        <v>949</v>
      </c>
      <c r="BB189" s="69" t="s">
        <v>949</v>
      </c>
      <c r="BC189" s="69" t="s">
        <v>949</v>
      </c>
      <c r="BD189" s="69" t="s">
        <v>949</v>
      </c>
      <c r="BE189" s="69" t="s">
        <v>949</v>
      </c>
      <c r="BF189" s="69" t="s">
        <v>949</v>
      </c>
      <c r="BG189" s="69">
        <v>0</v>
      </c>
      <c r="BH189" s="69" t="s">
        <v>945</v>
      </c>
      <c r="BI189" s="69">
        <v>0</v>
      </c>
      <c r="BJ189" s="69" t="s">
        <v>986</v>
      </c>
      <c r="BK189" s="69" t="s">
        <v>1166</v>
      </c>
      <c r="BL189" s="69" t="s">
        <v>949</v>
      </c>
      <c r="BM189" s="69">
        <v>0</v>
      </c>
      <c r="BN189" s="69">
        <v>0</v>
      </c>
      <c r="BO189" s="69">
        <v>0</v>
      </c>
      <c r="BP189" s="69">
        <v>0</v>
      </c>
      <c r="BQ189" s="69">
        <v>0</v>
      </c>
      <c r="BR189" s="69">
        <v>0</v>
      </c>
      <c r="BS189" s="69">
        <v>0</v>
      </c>
      <c r="BT189" s="69">
        <v>0</v>
      </c>
      <c r="BU189" s="73"/>
      <c r="BV189" s="72"/>
      <c r="BW189" s="72"/>
      <c r="BX189" s="72"/>
      <c r="BY189" s="16"/>
      <c r="BZ189" s="9"/>
      <c r="CA189" s="16"/>
      <c r="CB189" s="16"/>
      <c r="CC189" s="16"/>
      <c r="CD189" s="16"/>
    </row>
    <row r="190" spans="1:82" customFormat="1">
      <c r="A190" s="16"/>
      <c r="B190" s="3">
        <v>183</v>
      </c>
      <c r="C190" s="3" t="s">
        <v>320</v>
      </c>
      <c r="D190" s="91"/>
      <c r="E190" s="96"/>
      <c r="F190" s="91" t="s">
        <v>1864</v>
      </c>
      <c r="G190" s="96"/>
      <c r="H190" s="91"/>
      <c r="I190" s="96"/>
      <c r="J190" s="91"/>
      <c r="K190" s="96"/>
      <c r="L190" s="91"/>
      <c r="M190" s="96"/>
      <c r="N190" s="32" t="s">
        <v>1864</v>
      </c>
      <c r="O190" s="211" t="s">
        <v>1865</v>
      </c>
      <c r="P190" s="71" t="s">
        <v>939</v>
      </c>
      <c r="Q190" s="71"/>
      <c r="R190" s="848"/>
      <c r="S190" s="3" t="s">
        <v>941</v>
      </c>
      <c r="T190" s="3" t="s">
        <v>941</v>
      </c>
      <c r="U190" s="3" t="s">
        <v>941</v>
      </c>
      <c r="V190" s="3" t="s">
        <v>941</v>
      </c>
      <c r="W190" s="3" t="s">
        <v>941</v>
      </c>
      <c r="X190" s="3" t="s">
        <v>941</v>
      </c>
      <c r="Y190" s="3" t="s">
        <v>941</v>
      </c>
      <c r="Z190" s="3" t="s">
        <v>941</v>
      </c>
      <c r="AA190" s="3" t="s">
        <v>941</v>
      </c>
      <c r="AB190" s="3" t="s">
        <v>941</v>
      </c>
      <c r="AC190" s="21" t="s">
        <v>941</v>
      </c>
      <c r="AD190" s="21" t="s">
        <v>941</v>
      </c>
      <c r="AE190" s="21" t="s">
        <v>941</v>
      </c>
      <c r="AF190" s="3" t="s">
        <v>941</v>
      </c>
      <c r="AG190" s="3" t="s">
        <v>941</v>
      </c>
      <c r="AH190" s="3"/>
      <c r="AI190" s="21" t="s">
        <v>941</v>
      </c>
      <c r="AJ190" s="21" t="s">
        <v>941</v>
      </c>
      <c r="AK190" s="21" t="s">
        <v>941</v>
      </c>
      <c r="AL190" s="75"/>
      <c r="AM190" s="74"/>
      <c r="AN190" s="70" t="s">
        <v>1866</v>
      </c>
      <c r="AO190" s="67" t="s">
        <v>304</v>
      </c>
      <c r="AP190" s="78" t="s">
        <v>1867</v>
      </c>
      <c r="AQ190" s="893">
        <v>0.5</v>
      </c>
      <c r="AR190" s="745" t="s">
        <v>945</v>
      </c>
      <c r="AS190" s="68" t="s">
        <v>1563</v>
      </c>
      <c r="AT190" s="3">
        <v>1</v>
      </c>
      <c r="AU190" s="3" t="s">
        <v>993</v>
      </c>
      <c r="AV190" s="3"/>
      <c r="AW190" s="3"/>
      <c r="AX190" s="3"/>
      <c r="AY190" s="145"/>
      <c r="AZ190" s="69" t="s">
        <v>949</v>
      </c>
      <c r="BA190" s="69" t="s">
        <v>949</v>
      </c>
      <c r="BB190" s="69" t="s">
        <v>949</v>
      </c>
      <c r="BC190" s="69" t="s">
        <v>949</v>
      </c>
      <c r="BD190" s="69" t="s">
        <v>949</v>
      </c>
      <c r="BE190" s="69" t="s">
        <v>949</v>
      </c>
      <c r="BF190" s="69" t="s">
        <v>949</v>
      </c>
      <c r="BG190" s="69">
        <v>0</v>
      </c>
      <c r="BH190" s="69" t="s">
        <v>945</v>
      </c>
      <c r="BI190" s="69">
        <v>0</v>
      </c>
      <c r="BJ190" s="69" t="s">
        <v>986</v>
      </c>
      <c r="BK190" s="69" t="s">
        <v>1166</v>
      </c>
      <c r="BL190" s="69" t="s">
        <v>949</v>
      </c>
      <c r="BM190" s="69">
        <v>0</v>
      </c>
      <c r="BN190" s="69">
        <v>0</v>
      </c>
      <c r="BO190" s="69">
        <v>0</v>
      </c>
      <c r="BP190" s="69">
        <v>0</v>
      </c>
      <c r="BQ190" s="69">
        <v>0</v>
      </c>
      <c r="BR190" s="69">
        <v>0</v>
      </c>
      <c r="BS190" s="69">
        <v>0</v>
      </c>
      <c r="BT190" s="69">
        <v>0</v>
      </c>
      <c r="BU190" s="73"/>
      <c r="BV190" s="72"/>
      <c r="BW190" s="72"/>
      <c r="BX190" s="72"/>
      <c r="BY190" s="16"/>
      <c r="BZ190" s="9"/>
      <c r="CA190" s="16"/>
      <c r="CB190" s="16"/>
      <c r="CC190" s="16"/>
      <c r="CD190" s="16"/>
    </row>
    <row r="191" spans="1:82" customFormat="1">
      <c r="A191" s="16"/>
      <c r="B191" s="3">
        <v>184</v>
      </c>
      <c r="C191" s="3" t="s">
        <v>320</v>
      </c>
      <c r="D191" s="91"/>
      <c r="E191" s="96"/>
      <c r="F191" s="91" t="s">
        <v>1656</v>
      </c>
      <c r="G191" s="96"/>
      <c r="H191" s="91"/>
      <c r="I191" s="96"/>
      <c r="J191" s="91"/>
      <c r="K191" s="96"/>
      <c r="L191" s="91"/>
      <c r="M191" s="96"/>
      <c r="N191" s="32" t="s">
        <v>1656</v>
      </c>
      <c r="O191" s="211" t="s">
        <v>1656</v>
      </c>
      <c r="P191" s="71" t="s">
        <v>1037</v>
      </c>
      <c r="Q191" s="71"/>
      <c r="R191" s="848"/>
      <c r="S191" s="3" t="s">
        <v>941</v>
      </c>
      <c r="T191" s="3" t="s">
        <v>941</v>
      </c>
      <c r="U191" s="3" t="s">
        <v>941</v>
      </c>
      <c r="V191" s="3" t="s">
        <v>941</v>
      </c>
      <c r="W191" s="3" t="s">
        <v>941</v>
      </c>
      <c r="X191" s="3" t="s">
        <v>941</v>
      </c>
      <c r="Y191" s="3" t="s">
        <v>941</v>
      </c>
      <c r="Z191" s="3" t="s">
        <v>941</v>
      </c>
      <c r="AA191" s="3" t="s">
        <v>941</v>
      </c>
      <c r="AB191" s="3" t="s">
        <v>941</v>
      </c>
      <c r="AC191" s="21" t="s">
        <v>941</v>
      </c>
      <c r="AD191" s="21" t="s">
        <v>941</v>
      </c>
      <c r="AE191" s="21" t="s">
        <v>941</v>
      </c>
      <c r="AF191" s="3" t="s">
        <v>941</v>
      </c>
      <c r="AG191" s="3" t="s">
        <v>941</v>
      </c>
      <c r="AH191" s="3"/>
      <c r="AI191" s="21" t="s">
        <v>941</v>
      </c>
      <c r="AJ191" s="21" t="s">
        <v>941</v>
      </c>
      <c r="AK191" s="21" t="s">
        <v>941</v>
      </c>
      <c r="AL191" s="75"/>
      <c r="AM191" s="74"/>
      <c r="AN191" s="70" t="s">
        <v>1657</v>
      </c>
      <c r="AO191" s="67" t="s">
        <v>304</v>
      </c>
      <c r="AP191" s="78" t="s">
        <v>1658</v>
      </c>
      <c r="AQ191" s="893">
        <v>0.12</v>
      </c>
      <c r="AR191" s="745" t="s">
        <v>945</v>
      </c>
      <c r="AS191" s="68" t="s">
        <v>1563</v>
      </c>
      <c r="AT191" s="3">
        <v>1</v>
      </c>
      <c r="AU191" s="3" t="s">
        <v>993</v>
      </c>
      <c r="AV191" s="3"/>
      <c r="AW191" s="3"/>
      <c r="AX191" s="3"/>
      <c r="AY191" s="145"/>
      <c r="AZ191" s="69" t="s">
        <v>949</v>
      </c>
      <c r="BA191" s="69" t="s">
        <v>949</v>
      </c>
      <c r="BB191" s="69" t="s">
        <v>949</v>
      </c>
      <c r="BC191" s="69" t="s">
        <v>949</v>
      </c>
      <c r="BD191" s="69" t="s">
        <v>949</v>
      </c>
      <c r="BE191" s="69" t="s">
        <v>949</v>
      </c>
      <c r="BF191" s="69" t="s">
        <v>949</v>
      </c>
      <c r="BG191" s="69" t="s">
        <v>949</v>
      </c>
      <c r="BH191" s="69" t="s">
        <v>949</v>
      </c>
      <c r="BI191" s="69" t="s">
        <v>949</v>
      </c>
      <c r="BJ191" s="69" t="s">
        <v>1564</v>
      </c>
      <c r="BK191" s="69" t="s">
        <v>949</v>
      </c>
      <c r="BL191" s="69" t="s">
        <v>949</v>
      </c>
      <c r="BM191" s="69">
        <v>0</v>
      </c>
      <c r="BN191" s="69">
        <v>0</v>
      </c>
      <c r="BO191" s="69">
        <v>0</v>
      </c>
      <c r="BP191" s="69">
        <v>0</v>
      </c>
      <c r="BQ191" s="69">
        <v>0</v>
      </c>
      <c r="BR191" s="69">
        <v>0</v>
      </c>
      <c r="BS191" s="69">
        <v>0</v>
      </c>
      <c r="BT191" s="69">
        <v>0</v>
      </c>
      <c r="BU191" s="73"/>
      <c r="BV191" s="72"/>
      <c r="BW191" s="72"/>
      <c r="BX191" s="72"/>
      <c r="BY191" s="16"/>
      <c r="BZ191" s="9" t="s">
        <v>950</v>
      </c>
      <c r="CA191" s="16"/>
      <c r="CB191" s="16"/>
      <c r="CC191" s="16"/>
      <c r="CD191" s="16"/>
    </row>
    <row r="192" spans="1:82" customFormat="1">
      <c r="A192" s="16"/>
      <c r="B192" s="3">
        <v>185</v>
      </c>
      <c r="C192" s="3" t="s">
        <v>320</v>
      </c>
      <c r="D192" s="91"/>
      <c r="E192" s="96"/>
      <c r="F192" s="91" t="s">
        <v>1560</v>
      </c>
      <c r="G192" s="96"/>
      <c r="H192" s="91"/>
      <c r="I192" s="96"/>
      <c r="J192" s="91"/>
      <c r="K192" s="96"/>
      <c r="L192" s="91"/>
      <c r="M192" s="96"/>
      <c r="N192" s="32" t="s">
        <v>1560</v>
      </c>
      <c r="O192" s="211" t="s">
        <v>1560</v>
      </c>
      <c r="P192" s="71" t="s">
        <v>1037</v>
      </c>
      <c r="Q192" s="71"/>
      <c r="R192" s="848"/>
      <c r="S192" s="3" t="s">
        <v>941</v>
      </c>
      <c r="T192" s="3" t="s">
        <v>941</v>
      </c>
      <c r="U192" s="3" t="s">
        <v>941</v>
      </c>
      <c r="V192" s="3" t="s">
        <v>941</v>
      </c>
      <c r="W192" s="3" t="s">
        <v>941</v>
      </c>
      <c r="X192" s="3" t="s">
        <v>941</v>
      </c>
      <c r="Y192" s="3" t="s">
        <v>941</v>
      </c>
      <c r="Z192" s="3" t="s">
        <v>941</v>
      </c>
      <c r="AA192" s="3" t="s">
        <v>941</v>
      </c>
      <c r="AB192" s="3" t="s">
        <v>941</v>
      </c>
      <c r="AC192" s="21" t="s">
        <v>941</v>
      </c>
      <c r="AD192" s="21" t="s">
        <v>941</v>
      </c>
      <c r="AE192" s="21" t="s">
        <v>941</v>
      </c>
      <c r="AF192" s="3" t="s">
        <v>941</v>
      </c>
      <c r="AG192" s="3" t="s">
        <v>941</v>
      </c>
      <c r="AH192" s="3"/>
      <c r="AI192" s="21" t="s">
        <v>941</v>
      </c>
      <c r="AJ192" s="21" t="s">
        <v>941</v>
      </c>
      <c r="AK192" s="21" t="s">
        <v>941</v>
      </c>
      <c r="AL192" s="75"/>
      <c r="AM192" s="74"/>
      <c r="AN192" s="70" t="s">
        <v>1561</v>
      </c>
      <c r="AO192" s="67" t="s">
        <v>304</v>
      </c>
      <c r="AP192" s="78" t="s">
        <v>1562</v>
      </c>
      <c r="AQ192" s="893">
        <v>0.15</v>
      </c>
      <c r="AR192" s="745" t="s">
        <v>945</v>
      </c>
      <c r="AS192" s="68" t="s">
        <v>1563</v>
      </c>
      <c r="AT192" s="3">
        <v>1</v>
      </c>
      <c r="AU192" s="3" t="s">
        <v>993</v>
      </c>
      <c r="AV192" s="3"/>
      <c r="AW192" s="3"/>
      <c r="AX192" s="3"/>
      <c r="AY192" s="145"/>
      <c r="AZ192" s="69" t="s">
        <v>949</v>
      </c>
      <c r="BA192" s="69" t="s">
        <v>949</v>
      </c>
      <c r="BB192" s="69" t="s">
        <v>949</v>
      </c>
      <c r="BC192" s="69" t="s">
        <v>949</v>
      </c>
      <c r="BD192" s="69" t="s">
        <v>949</v>
      </c>
      <c r="BE192" s="69" t="s">
        <v>949</v>
      </c>
      <c r="BF192" s="69" t="s">
        <v>949</v>
      </c>
      <c r="BG192" s="69" t="s">
        <v>949</v>
      </c>
      <c r="BH192" s="69" t="s">
        <v>949</v>
      </c>
      <c r="BI192" s="69" t="s">
        <v>949</v>
      </c>
      <c r="BJ192" s="69" t="s">
        <v>1564</v>
      </c>
      <c r="BK192" s="69" t="s">
        <v>949</v>
      </c>
      <c r="BL192" s="69" t="s">
        <v>949</v>
      </c>
      <c r="BM192" s="69">
        <v>0</v>
      </c>
      <c r="BN192" s="69">
        <v>0</v>
      </c>
      <c r="BO192" s="69">
        <v>0</v>
      </c>
      <c r="BP192" s="69">
        <v>0</v>
      </c>
      <c r="BQ192" s="69">
        <v>0</v>
      </c>
      <c r="BR192" s="69">
        <v>0</v>
      </c>
      <c r="BS192" s="69">
        <v>0</v>
      </c>
      <c r="BT192" s="69">
        <v>0</v>
      </c>
      <c r="BU192" s="73"/>
      <c r="BV192" s="72"/>
      <c r="BW192" s="72"/>
      <c r="BX192" s="72"/>
      <c r="BY192" s="16"/>
      <c r="BZ192" s="9" t="s">
        <v>950</v>
      </c>
      <c r="CA192" s="16"/>
      <c r="CB192" s="16"/>
      <c r="CC192" s="16"/>
      <c r="CD192" s="16"/>
    </row>
    <row r="193" spans="1:82" customFormat="1">
      <c r="A193" s="16"/>
      <c r="B193" s="3">
        <v>186</v>
      </c>
      <c r="C193" s="3" t="s">
        <v>320</v>
      </c>
      <c r="D193" s="91"/>
      <c r="E193" s="96"/>
      <c r="F193" s="91" t="s">
        <v>1868</v>
      </c>
      <c r="G193" s="96"/>
      <c r="H193" s="91"/>
      <c r="I193" s="96"/>
      <c r="J193" s="91"/>
      <c r="K193" s="96"/>
      <c r="L193" s="91"/>
      <c r="M193" s="96"/>
      <c r="N193" s="32" t="s">
        <v>1868</v>
      </c>
      <c r="O193" s="211" t="s">
        <v>1868</v>
      </c>
      <c r="P193" s="71" t="s">
        <v>1037</v>
      </c>
      <c r="Q193" s="71"/>
      <c r="R193" s="848"/>
      <c r="S193" s="3" t="s">
        <v>941</v>
      </c>
      <c r="T193" s="3" t="s">
        <v>941</v>
      </c>
      <c r="U193" s="3" t="s">
        <v>941</v>
      </c>
      <c r="V193" s="3" t="s">
        <v>941</v>
      </c>
      <c r="W193" s="3" t="s">
        <v>941</v>
      </c>
      <c r="X193" s="3" t="s">
        <v>941</v>
      </c>
      <c r="Y193" s="3" t="s">
        <v>941</v>
      </c>
      <c r="Z193" s="3" t="s">
        <v>941</v>
      </c>
      <c r="AA193" s="3" t="s">
        <v>941</v>
      </c>
      <c r="AB193" s="3" t="s">
        <v>941</v>
      </c>
      <c r="AC193" s="21" t="s">
        <v>941</v>
      </c>
      <c r="AD193" s="21" t="s">
        <v>941</v>
      </c>
      <c r="AE193" s="21" t="s">
        <v>941</v>
      </c>
      <c r="AF193" s="3" t="s">
        <v>941</v>
      </c>
      <c r="AG193" s="3" t="s">
        <v>941</v>
      </c>
      <c r="AH193" s="3"/>
      <c r="AI193" s="21" t="s">
        <v>941</v>
      </c>
      <c r="AJ193" s="21" t="s">
        <v>941</v>
      </c>
      <c r="AK193" s="21" t="s">
        <v>941</v>
      </c>
      <c r="AL193" s="75"/>
      <c r="AM193" s="74"/>
      <c r="AN193" s="70" t="s">
        <v>1869</v>
      </c>
      <c r="AO193" s="67" t="s">
        <v>304</v>
      </c>
      <c r="AP193" s="78" t="s">
        <v>1870</v>
      </c>
      <c r="AQ193" s="893">
        <v>3.1E-2</v>
      </c>
      <c r="AR193" s="745" t="s">
        <v>945</v>
      </c>
      <c r="AS193" s="68" t="s">
        <v>1563</v>
      </c>
      <c r="AT193" s="3">
        <v>1</v>
      </c>
      <c r="AU193" s="3" t="s">
        <v>993</v>
      </c>
      <c r="AV193" s="3"/>
      <c r="AW193" s="3"/>
      <c r="AX193" s="3"/>
      <c r="AY193" s="145"/>
      <c r="AZ193" s="69" t="s">
        <v>949</v>
      </c>
      <c r="BA193" s="69" t="s">
        <v>949</v>
      </c>
      <c r="BB193" s="69" t="s">
        <v>949</v>
      </c>
      <c r="BC193" s="69" t="s">
        <v>949</v>
      </c>
      <c r="BD193" s="69" t="s">
        <v>949</v>
      </c>
      <c r="BE193" s="69" t="s">
        <v>949</v>
      </c>
      <c r="BF193" s="69" t="s">
        <v>949</v>
      </c>
      <c r="BG193" s="69" t="s">
        <v>949</v>
      </c>
      <c r="BH193" s="69" t="s">
        <v>949</v>
      </c>
      <c r="BI193" s="69" t="s">
        <v>949</v>
      </c>
      <c r="BJ193" s="69" t="s">
        <v>1564</v>
      </c>
      <c r="BK193" s="69" t="s">
        <v>949</v>
      </c>
      <c r="BL193" s="69" t="s">
        <v>949</v>
      </c>
      <c r="BM193" s="69">
        <v>0</v>
      </c>
      <c r="BN193" s="69">
        <v>0</v>
      </c>
      <c r="BO193" s="69">
        <v>0</v>
      </c>
      <c r="BP193" s="69">
        <v>0</v>
      </c>
      <c r="BQ193" s="69">
        <v>0</v>
      </c>
      <c r="BR193" s="69">
        <v>0</v>
      </c>
      <c r="BS193" s="69">
        <v>0</v>
      </c>
      <c r="BT193" s="69">
        <v>0</v>
      </c>
      <c r="BU193" s="73"/>
      <c r="BV193" s="72"/>
      <c r="BW193" s="72"/>
      <c r="BX193" s="72"/>
      <c r="BY193" s="16"/>
      <c r="BZ193" s="9"/>
      <c r="CA193" s="16"/>
      <c r="CB193" s="16"/>
      <c r="CC193" s="16"/>
      <c r="CD193" s="16"/>
    </row>
    <row r="194" spans="1:82" customFormat="1">
      <c r="A194" s="16"/>
      <c r="B194" s="3">
        <v>187</v>
      </c>
      <c r="C194" s="3" t="s">
        <v>320</v>
      </c>
      <c r="D194" s="91"/>
      <c r="E194" s="96"/>
      <c r="F194" s="91" t="s">
        <v>1871</v>
      </c>
      <c r="G194" s="96"/>
      <c r="H194" s="91"/>
      <c r="I194" s="96"/>
      <c r="J194" s="91"/>
      <c r="K194" s="96"/>
      <c r="L194" s="91"/>
      <c r="M194" s="96"/>
      <c r="N194" s="32" t="s">
        <v>1871</v>
      </c>
      <c r="O194" s="211" t="s">
        <v>1871</v>
      </c>
      <c r="P194" s="71" t="s">
        <v>1157</v>
      </c>
      <c r="Q194" s="71"/>
      <c r="R194" s="848" t="s">
        <v>976</v>
      </c>
      <c r="S194" s="3" t="s">
        <v>941</v>
      </c>
      <c r="T194" s="3" t="s">
        <v>941</v>
      </c>
      <c r="U194" s="3" t="s">
        <v>941</v>
      </c>
      <c r="V194" s="3" t="s">
        <v>941</v>
      </c>
      <c r="W194" s="3" t="s">
        <v>941</v>
      </c>
      <c r="X194" s="3"/>
      <c r="Y194" s="3"/>
      <c r="Z194" s="3"/>
      <c r="AA194" s="3"/>
      <c r="AB194" s="3"/>
      <c r="AC194" s="21"/>
      <c r="AD194" s="21"/>
      <c r="AE194" s="21"/>
      <c r="AF194" s="3"/>
      <c r="AG194" s="3" t="s">
        <v>941</v>
      </c>
      <c r="AH194" s="3"/>
      <c r="AI194" s="21" t="s">
        <v>941</v>
      </c>
      <c r="AJ194" s="21" t="s">
        <v>941</v>
      </c>
      <c r="AK194" s="21" t="s">
        <v>941</v>
      </c>
      <c r="AL194" s="75"/>
      <c r="AM194" s="74"/>
      <c r="AN194" s="70"/>
      <c r="AO194" s="67" t="s">
        <v>132</v>
      </c>
      <c r="AP194" s="78" t="s">
        <v>1872</v>
      </c>
      <c r="AQ194" s="893">
        <v>1</v>
      </c>
      <c r="AR194" s="745" t="s">
        <v>945</v>
      </c>
      <c r="AS194" s="68" t="s">
        <v>946</v>
      </c>
      <c r="AT194" s="3">
        <v>0</v>
      </c>
      <c r="AU194" s="3" t="s">
        <v>947</v>
      </c>
      <c r="AV194" s="3"/>
      <c r="AW194" s="3"/>
      <c r="AX194" s="3"/>
      <c r="AY194" s="145"/>
      <c r="AZ194" s="69" t="s">
        <v>949</v>
      </c>
      <c r="BA194" s="69" t="s">
        <v>949</v>
      </c>
      <c r="BB194" s="69" t="s">
        <v>949</v>
      </c>
      <c r="BC194" s="69" t="s">
        <v>949</v>
      </c>
      <c r="BD194" s="69" t="s">
        <v>949</v>
      </c>
      <c r="BE194" s="69" t="s">
        <v>949</v>
      </c>
      <c r="BF194" s="69" t="s">
        <v>949</v>
      </c>
      <c r="BG194" s="69" t="s">
        <v>949</v>
      </c>
      <c r="BH194" s="69" t="s">
        <v>949</v>
      </c>
      <c r="BI194" s="69" t="s">
        <v>949</v>
      </c>
      <c r="BJ194" s="69" t="s">
        <v>949</v>
      </c>
      <c r="BK194" s="69" t="s">
        <v>949</v>
      </c>
      <c r="BL194" s="69" t="s">
        <v>949</v>
      </c>
      <c r="BM194" s="69" t="s">
        <v>949</v>
      </c>
      <c r="BN194" s="69" t="s">
        <v>949</v>
      </c>
      <c r="BO194" s="69" t="s">
        <v>949</v>
      </c>
      <c r="BP194" s="69" t="s">
        <v>949</v>
      </c>
      <c r="BQ194" s="69" t="s">
        <v>949</v>
      </c>
      <c r="BR194" s="69" t="s">
        <v>949</v>
      </c>
      <c r="BS194" s="69" t="s">
        <v>949</v>
      </c>
      <c r="BT194" s="69" t="s">
        <v>949</v>
      </c>
      <c r="BU194" s="73"/>
      <c r="BV194" s="72"/>
      <c r="BW194" s="72"/>
      <c r="BX194" s="72"/>
      <c r="BY194" s="16"/>
      <c r="BZ194" s="9" t="s">
        <v>949</v>
      </c>
      <c r="CA194" s="16"/>
      <c r="CB194" s="16"/>
      <c r="CC194" s="16"/>
      <c r="CD194" s="16"/>
    </row>
    <row r="195" spans="1:82" customFormat="1">
      <c r="A195" s="16" t="s">
        <v>1873</v>
      </c>
      <c r="B195" s="3">
        <v>188</v>
      </c>
      <c r="C195" s="3" t="s">
        <v>320</v>
      </c>
      <c r="D195" s="91"/>
      <c r="E195" s="96"/>
      <c r="F195" s="91" t="s">
        <v>1874</v>
      </c>
      <c r="G195" s="96"/>
      <c r="H195" s="91"/>
      <c r="I195" s="96"/>
      <c r="J195" s="91"/>
      <c r="K195" s="96"/>
      <c r="L195" s="91"/>
      <c r="M195" s="96"/>
      <c r="N195" s="32" t="s">
        <v>1874</v>
      </c>
      <c r="O195" s="211" t="s">
        <v>1874</v>
      </c>
      <c r="P195" s="71" t="s">
        <v>1157</v>
      </c>
      <c r="Q195" s="71"/>
      <c r="R195" s="848" t="s">
        <v>989</v>
      </c>
      <c r="S195" s="3"/>
      <c r="T195" s="3"/>
      <c r="U195" s="3"/>
      <c r="V195" s="3"/>
      <c r="W195" s="3"/>
      <c r="X195" s="3" t="s">
        <v>941</v>
      </c>
      <c r="Y195" s="3" t="s">
        <v>941</v>
      </c>
      <c r="Z195" s="3" t="s">
        <v>941</v>
      </c>
      <c r="AA195" s="3" t="s">
        <v>941</v>
      </c>
      <c r="AB195" s="3" t="s">
        <v>941</v>
      </c>
      <c r="AC195" s="21" t="s">
        <v>941</v>
      </c>
      <c r="AD195" s="21" t="s">
        <v>941</v>
      </c>
      <c r="AE195" s="21" t="s">
        <v>941</v>
      </c>
      <c r="AF195" s="3" t="s">
        <v>941</v>
      </c>
      <c r="AG195" s="3"/>
      <c r="AH195" s="3"/>
      <c r="AI195" s="21"/>
      <c r="AJ195" s="21"/>
      <c r="AK195" s="21"/>
      <c r="AL195" s="75"/>
      <c r="AM195" s="74"/>
      <c r="AN195" s="70"/>
      <c r="AO195" s="67" t="s">
        <v>132</v>
      </c>
      <c r="AP195" s="78" t="s">
        <v>1875</v>
      </c>
      <c r="AQ195" s="893">
        <v>1</v>
      </c>
      <c r="AR195" s="745" t="s">
        <v>945</v>
      </c>
      <c r="AS195" s="68" t="s">
        <v>946</v>
      </c>
      <c r="AT195" s="3">
        <v>0</v>
      </c>
      <c r="AU195" s="3" t="s">
        <v>947</v>
      </c>
      <c r="AV195" s="3"/>
      <c r="AW195" s="3"/>
      <c r="AX195" s="3"/>
      <c r="AY195" s="145"/>
      <c r="AZ195" s="69" t="s">
        <v>949</v>
      </c>
      <c r="BA195" s="69" t="s">
        <v>949</v>
      </c>
      <c r="BB195" s="69" t="s">
        <v>949</v>
      </c>
      <c r="BC195" s="69" t="s">
        <v>949</v>
      </c>
      <c r="BD195" s="69" t="s">
        <v>949</v>
      </c>
      <c r="BE195" s="69" t="s">
        <v>949</v>
      </c>
      <c r="BF195" s="69" t="s">
        <v>949</v>
      </c>
      <c r="BG195" s="69" t="s">
        <v>949</v>
      </c>
      <c r="BH195" s="69" t="s">
        <v>949</v>
      </c>
      <c r="BI195" s="69" t="s">
        <v>949</v>
      </c>
      <c r="BJ195" s="69" t="s">
        <v>949</v>
      </c>
      <c r="BK195" s="69" t="s">
        <v>949</v>
      </c>
      <c r="BL195" s="69" t="s">
        <v>949</v>
      </c>
      <c r="BM195" s="69" t="s">
        <v>949</v>
      </c>
      <c r="BN195" s="69" t="s">
        <v>949</v>
      </c>
      <c r="BO195" s="69" t="s">
        <v>949</v>
      </c>
      <c r="BP195" s="69" t="s">
        <v>949</v>
      </c>
      <c r="BQ195" s="69" t="s">
        <v>949</v>
      </c>
      <c r="BR195" s="69" t="s">
        <v>949</v>
      </c>
      <c r="BS195" s="69" t="s">
        <v>949</v>
      </c>
      <c r="BT195" s="69" t="s">
        <v>949</v>
      </c>
      <c r="BU195" s="73"/>
      <c r="BV195" s="72"/>
      <c r="BW195" s="72"/>
      <c r="BX195" s="72"/>
      <c r="BY195" s="16"/>
      <c r="BZ195" s="9" t="s">
        <v>949</v>
      </c>
      <c r="CA195" s="16"/>
      <c r="CB195" s="16"/>
      <c r="CC195" s="16"/>
      <c r="CD195" s="16"/>
    </row>
    <row r="196" spans="1:82" customFormat="1">
      <c r="A196" s="16"/>
      <c r="B196" s="3">
        <v>189</v>
      </c>
      <c r="C196" s="3" t="s">
        <v>320</v>
      </c>
      <c r="D196" s="91"/>
      <c r="E196" s="96"/>
      <c r="F196" s="91"/>
      <c r="G196" s="96" t="s">
        <v>1876</v>
      </c>
      <c r="H196" s="91"/>
      <c r="I196" s="96"/>
      <c r="J196" s="91"/>
      <c r="K196" s="96"/>
      <c r="L196" s="91"/>
      <c r="M196" s="96"/>
      <c r="N196" s="32" t="s">
        <v>1876</v>
      </c>
      <c r="O196" s="211" t="s">
        <v>1877</v>
      </c>
      <c r="P196" s="71" t="s">
        <v>975</v>
      </c>
      <c r="Q196" s="71"/>
      <c r="R196" s="848" t="s">
        <v>976</v>
      </c>
      <c r="S196" s="3" t="s">
        <v>941</v>
      </c>
      <c r="T196" s="3" t="s">
        <v>941</v>
      </c>
      <c r="U196" s="3" t="s">
        <v>941</v>
      </c>
      <c r="V196" s="3" t="s">
        <v>941</v>
      </c>
      <c r="W196" s="3" t="s">
        <v>941</v>
      </c>
      <c r="X196" s="3"/>
      <c r="Y196" s="3"/>
      <c r="Z196" s="3"/>
      <c r="AA196" s="3"/>
      <c r="AB196" s="3"/>
      <c r="AC196" s="21"/>
      <c r="AD196" s="21"/>
      <c r="AE196" s="21"/>
      <c r="AF196" s="3"/>
      <c r="AG196" s="3" t="s">
        <v>941</v>
      </c>
      <c r="AH196" s="3"/>
      <c r="AI196" s="21" t="s">
        <v>941</v>
      </c>
      <c r="AJ196" s="21" t="s">
        <v>941</v>
      </c>
      <c r="AK196" s="21" t="s">
        <v>941</v>
      </c>
      <c r="AL196" s="75"/>
      <c r="AM196" s="74"/>
      <c r="AN196" s="70" t="s">
        <v>1878</v>
      </c>
      <c r="AO196" s="67" t="s">
        <v>132</v>
      </c>
      <c r="AP196" s="78" t="s">
        <v>1879</v>
      </c>
      <c r="AQ196" s="893">
        <v>1</v>
      </c>
      <c r="AR196" s="745" t="s">
        <v>945</v>
      </c>
      <c r="AS196" s="68" t="s">
        <v>946</v>
      </c>
      <c r="AT196" s="3">
        <v>1</v>
      </c>
      <c r="AU196" s="3" t="s">
        <v>979</v>
      </c>
      <c r="AV196" s="3"/>
      <c r="AW196" s="3"/>
      <c r="AX196" s="3"/>
      <c r="AY196" s="145"/>
      <c r="AZ196" s="69">
        <v>456</v>
      </c>
      <c r="BA196" s="69">
        <v>9.5000000000000001E-2</v>
      </c>
      <c r="BB196" s="69" t="s">
        <v>949</v>
      </c>
      <c r="BC196" s="69" t="s">
        <v>949</v>
      </c>
      <c r="BD196" s="69" t="s">
        <v>1880</v>
      </c>
      <c r="BE196" s="69" t="s">
        <v>1881</v>
      </c>
      <c r="BF196" s="69" t="s">
        <v>1882</v>
      </c>
      <c r="BG196" s="69" t="s">
        <v>949</v>
      </c>
      <c r="BH196" s="69" t="s">
        <v>949</v>
      </c>
      <c r="BI196" s="69" t="s">
        <v>949</v>
      </c>
      <c r="BJ196" s="69" t="s">
        <v>1166</v>
      </c>
      <c r="BK196" s="69" t="s">
        <v>986</v>
      </c>
      <c r="BL196" s="69" t="s">
        <v>949</v>
      </c>
      <c r="BM196" s="69" t="s">
        <v>949</v>
      </c>
      <c r="BN196" s="69" t="s">
        <v>949</v>
      </c>
      <c r="BO196" s="69" t="s">
        <v>949</v>
      </c>
      <c r="BP196" s="69" t="s">
        <v>949</v>
      </c>
      <c r="BQ196" s="69" t="s">
        <v>949</v>
      </c>
      <c r="BR196" s="69" t="s">
        <v>949</v>
      </c>
      <c r="BS196" s="69" t="s">
        <v>949</v>
      </c>
      <c r="BT196" s="69" t="s">
        <v>949</v>
      </c>
      <c r="BU196" s="73"/>
      <c r="BV196" s="72"/>
      <c r="BW196" s="72"/>
      <c r="BX196" s="72"/>
      <c r="BY196" s="16"/>
      <c r="BZ196" s="9" t="s">
        <v>949</v>
      </c>
      <c r="CA196" s="16"/>
      <c r="CB196" s="16"/>
      <c r="CC196" s="16"/>
      <c r="CD196" s="16"/>
    </row>
    <row r="197" spans="1:82" customFormat="1">
      <c r="A197" s="16"/>
      <c r="B197" s="3">
        <v>190</v>
      </c>
      <c r="C197" s="3" t="s">
        <v>320</v>
      </c>
      <c r="D197" s="91"/>
      <c r="E197" s="96"/>
      <c r="F197" s="91"/>
      <c r="G197" s="96" t="s">
        <v>1883</v>
      </c>
      <c r="H197" s="91"/>
      <c r="I197" s="96"/>
      <c r="J197" s="91"/>
      <c r="K197" s="96"/>
      <c r="L197" s="91"/>
      <c r="M197" s="96"/>
      <c r="N197" s="32" t="s">
        <v>1883</v>
      </c>
      <c r="O197" s="211" t="s">
        <v>1883</v>
      </c>
      <c r="P197" s="71" t="s">
        <v>1157</v>
      </c>
      <c r="Q197" s="71"/>
      <c r="R197" s="848" t="s">
        <v>989</v>
      </c>
      <c r="S197" s="3"/>
      <c r="T197" s="3"/>
      <c r="U197" s="3"/>
      <c r="V197" s="3"/>
      <c r="W197" s="3"/>
      <c r="X197" s="3" t="s">
        <v>941</v>
      </c>
      <c r="Y197" s="3" t="s">
        <v>941</v>
      </c>
      <c r="Z197" s="3" t="s">
        <v>941</v>
      </c>
      <c r="AA197" s="3" t="s">
        <v>941</v>
      </c>
      <c r="AB197" s="3" t="s">
        <v>941</v>
      </c>
      <c r="AC197" s="21" t="s">
        <v>941</v>
      </c>
      <c r="AD197" s="21" t="s">
        <v>941</v>
      </c>
      <c r="AE197" s="21" t="s">
        <v>941</v>
      </c>
      <c r="AF197" s="3" t="s">
        <v>941</v>
      </c>
      <c r="AG197" s="3"/>
      <c r="AH197" s="3"/>
      <c r="AI197" s="21"/>
      <c r="AJ197" s="21"/>
      <c r="AK197" s="21"/>
      <c r="AL197" s="75"/>
      <c r="AM197" s="74"/>
      <c r="AN197" s="70" t="s">
        <v>1884</v>
      </c>
      <c r="AO197" s="67" t="s">
        <v>132</v>
      </c>
      <c r="AP197" s="78" t="s">
        <v>1885</v>
      </c>
      <c r="AQ197" s="893">
        <v>1</v>
      </c>
      <c r="AR197" s="745" t="s">
        <v>945</v>
      </c>
      <c r="AS197" s="68" t="s">
        <v>946</v>
      </c>
      <c r="AT197" s="3">
        <v>1</v>
      </c>
      <c r="AU197" s="3" t="s">
        <v>979</v>
      </c>
      <c r="AV197" s="3"/>
      <c r="AW197" s="3"/>
      <c r="AX197" s="3"/>
      <c r="AY197" s="145"/>
      <c r="AZ197" s="69">
        <v>456</v>
      </c>
      <c r="BA197" s="69">
        <v>9.5000000000000001E-2</v>
      </c>
      <c r="BB197" s="69" t="s">
        <v>949</v>
      </c>
      <c r="BC197" s="69" t="s">
        <v>949</v>
      </c>
      <c r="BD197" s="69" t="s">
        <v>1880</v>
      </c>
      <c r="BE197" s="69" t="s">
        <v>1881</v>
      </c>
      <c r="BF197" s="69" t="s">
        <v>1882</v>
      </c>
      <c r="BG197" s="69" t="s">
        <v>949</v>
      </c>
      <c r="BH197" s="69" t="s">
        <v>949</v>
      </c>
      <c r="BI197" s="69" t="s">
        <v>949</v>
      </c>
      <c r="BJ197" s="69" t="s">
        <v>986</v>
      </c>
      <c r="BK197" s="69" t="s">
        <v>1166</v>
      </c>
      <c r="BL197" s="69" t="s">
        <v>949</v>
      </c>
      <c r="BM197" s="69" t="s">
        <v>949</v>
      </c>
      <c r="BN197" s="69" t="s">
        <v>949</v>
      </c>
      <c r="BO197" s="69" t="s">
        <v>949</v>
      </c>
      <c r="BP197" s="69" t="s">
        <v>949</v>
      </c>
      <c r="BQ197" s="69" t="s">
        <v>949</v>
      </c>
      <c r="BR197" s="69" t="s">
        <v>949</v>
      </c>
      <c r="BS197" s="69" t="s">
        <v>949</v>
      </c>
      <c r="BT197" s="69" t="s">
        <v>949</v>
      </c>
      <c r="BU197" s="73"/>
      <c r="BV197" s="72"/>
      <c r="BW197" s="72"/>
      <c r="BX197" s="72"/>
      <c r="BY197" s="16"/>
      <c r="BZ197" s="9" t="s">
        <v>949</v>
      </c>
      <c r="CA197" s="16"/>
      <c r="CB197" s="16"/>
      <c r="CC197" s="16"/>
      <c r="CD197" s="16"/>
    </row>
    <row r="198" spans="1:82" customFormat="1">
      <c r="A198" s="16"/>
      <c r="B198" s="3">
        <v>191</v>
      </c>
      <c r="C198" s="3" t="s">
        <v>320</v>
      </c>
      <c r="D198" s="91"/>
      <c r="E198" s="96"/>
      <c r="F198" s="91"/>
      <c r="G198" s="96" t="s">
        <v>1886</v>
      </c>
      <c r="H198" s="91"/>
      <c r="I198" s="96"/>
      <c r="J198" s="91"/>
      <c r="K198" s="96"/>
      <c r="L198" s="91"/>
      <c r="M198" s="96"/>
      <c r="N198" s="32" t="s">
        <v>1886</v>
      </c>
      <c r="O198" s="211" t="s">
        <v>1887</v>
      </c>
      <c r="P198" s="71" t="s">
        <v>939</v>
      </c>
      <c r="Q198" s="71"/>
      <c r="R198" s="848" t="s">
        <v>989</v>
      </c>
      <c r="S198" s="3" t="s">
        <v>941</v>
      </c>
      <c r="T198" s="3" t="s">
        <v>941</v>
      </c>
      <c r="U198" s="3" t="s">
        <v>941</v>
      </c>
      <c r="V198" s="3" t="s">
        <v>941</v>
      </c>
      <c r="W198" s="3" t="s">
        <v>941</v>
      </c>
      <c r="X198" s="3" t="s">
        <v>941</v>
      </c>
      <c r="Y198" s="3" t="s">
        <v>941</v>
      </c>
      <c r="Z198" s="3" t="s">
        <v>941</v>
      </c>
      <c r="AA198" s="3" t="s">
        <v>941</v>
      </c>
      <c r="AB198" s="3" t="s">
        <v>941</v>
      </c>
      <c r="AC198" s="21" t="s">
        <v>941</v>
      </c>
      <c r="AD198" s="21" t="s">
        <v>941</v>
      </c>
      <c r="AE198" s="21" t="s">
        <v>941</v>
      </c>
      <c r="AF198" s="3" t="s">
        <v>941</v>
      </c>
      <c r="AG198" s="3" t="s">
        <v>941</v>
      </c>
      <c r="AH198" s="3"/>
      <c r="AI198" s="21" t="s">
        <v>941</v>
      </c>
      <c r="AJ198" s="21" t="s">
        <v>941</v>
      </c>
      <c r="AK198" s="21" t="s">
        <v>941</v>
      </c>
      <c r="AL198" s="75"/>
      <c r="AM198" s="74"/>
      <c r="AN198" s="70" t="s">
        <v>1888</v>
      </c>
      <c r="AO198" s="67" t="s">
        <v>132</v>
      </c>
      <c r="AP198" s="78" t="s">
        <v>1889</v>
      </c>
      <c r="AQ198" s="893">
        <v>0.12</v>
      </c>
      <c r="AR198" s="745" t="s">
        <v>945</v>
      </c>
      <c r="AS198" s="68" t="s">
        <v>992</v>
      </c>
      <c r="AT198" s="3">
        <v>1</v>
      </c>
      <c r="AU198" s="3" t="s">
        <v>993</v>
      </c>
      <c r="AV198" s="3"/>
      <c r="AW198" s="3"/>
      <c r="AX198" s="3"/>
      <c r="AY198" s="145"/>
      <c r="AZ198" s="69" t="s">
        <v>949</v>
      </c>
      <c r="BA198" s="69" t="s">
        <v>949</v>
      </c>
      <c r="BB198" s="69" t="s">
        <v>949</v>
      </c>
      <c r="BC198" s="69" t="s">
        <v>949</v>
      </c>
      <c r="BD198" s="69" t="s">
        <v>1890</v>
      </c>
      <c r="BE198" s="69" t="s">
        <v>995</v>
      </c>
      <c r="BF198" s="69" t="s">
        <v>996</v>
      </c>
      <c r="BG198" s="69" t="s">
        <v>1891</v>
      </c>
      <c r="BH198" s="69" t="s">
        <v>998</v>
      </c>
      <c r="BI198" s="69" t="s">
        <v>949</v>
      </c>
      <c r="BJ198" s="69" t="s">
        <v>985</v>
      </c>
      <c r="BK198" s="69" t="s">
        <v>986</v>
      </c>
      <c r="BL198" s="69" t="s">
        <v>949</v>
      </c>
      <c r="BM198" s="69" t="s">
        <v>949</v>
      </c>
      <c r="BN198" s="69" t="s">
        <v>949</v>
      </c>
      <c r="BO198" s="69" t="s">
        <v>949</v>
      </c>
      <c r="BP198" s="69" t="s">
        <v>949</v>
      </c>
      <c r="BQ198" s="69" t="s">
        <v>949</v>
      </c>
      <c r="BR198" s="69" t="s">
        <v>949</v>
      </c>
      <c r="BS198" s="69" t="s">
        <v>949</v>
      </c>
      <c r="BT198" s="69" t="s">
        <v>949</v>
      </c>
      <c r="BU198" s="73"/>
      <c r="BV198" s="72"/>
      <c r="BW198" s="72"/>
      <c r="BX198" s="72"/>
      <c r="BY198" s="16"/>
      <c r="BZ198" s="9"/>
      <c r="CA198" s="16"/>
      <c r="CB198" s="16"/>
      <c r="CC198" s="16"/>
      <c r="CD198" s="16"/>
    </row>
    <row r="199" spans="1:82" customFormat="1">
      <c r="A199" s="16"/>
      <c r="B199" s="3">
        <v>192</v>
      </c>
      <c r="C199" s="3" t="s">
        <v>320</v>
      </c>
      <c r="D199" s="91"/>
      <c r="E199" s="96"/>
      <c r="F199" s="91" t="s">
        <v>1892</v>
      </c>
      <c r="G199" s="96"/>
      <c r="H199" s="91"/>
      <c r="I199" s="96"/>
      <c r="J199" s="91"/>
      <c r="K199" s="96"/>
      <c r="L199" s="91"/>
      <c r="M199" s="96"/>
      <c r="N199" s="32" t="s">
        <v>1892</v>
      </c>
      <c r="O199" s="211" t="s">
        <v>1893</v>
      </c>
      <c r="P199" s="71" t="s">
        <v>939</v>
      </c>
      <c r="Q199" s="71"/>
      <c r="R199" s="848" t="s">
        <v>940</v>
      </c>
      <c r="S199" s="3" t="s">
        <v>941</v>
      </c>
      <c r="T199" s="3" t="s">
        <v>941</v>
      </c>
      <c r="U199" s="3" t="s">
        <v>941</v>
      </c>
      <c r="V199" s="3" t="s">
        <v>941</v>
      </c>
      <c r="W199" s="3" t="s">
        <v>941</v>
      </c>
      <c r="X199" s="3" t="s">
        <v>941</v>
      </c>
      <c r="Y199" s="3" t="s">
        <v>941</v>
      </c>
      <c r="Z199" s="3" t="s">
        <v>941</v>
      </c>
      <c r="AA199" s="3" t="s">
        <v>941</v>
      </c>
      <c r="AB199" s="3" t="s">
        <v>941</v>
      </c>
      <c r="AC199" s="21" t="s">
        <v>941</v>
      </c>
      <c r="AD199" s="21" t="s">
        <v>941</v>
      </c>
      <c r="AE199" s="21" t="s">
        <v>941</v>
      </c>
      <c r="AF199" s="3" t="s">
        <v>941</v>
      </c>
      <c r="AG199" s="3" t="s">
        <v>941</v>
      </c>
      <c r="AH199" s="3"/>
      <c r="AI199" s="21" t="s">
        <v>941</v>
      </c>
      <c r="AJ199" s="21" t="s">
        <v>941</v>
      </c>
      <c r="AK199" s="21" t="s">
        <v>941</v>
      </c>
      <c r="AL199" s="75"/>
      <c r="AM199" s="74" t="s">
        <v>1894</v>
      </c>
      <c r="AN199" s="70" t="s">
        <v>1895</v>
      </c>
      <c r="AO199" s="67" t="s">
        <v>304</v>
      </c>
      <c r="AP199" s="78" t="s">
        <v>1896</v>
      </c>
      <c r="AQ199" s="893">
        <v>1</v>
      </c>
      <c r="AR199" s="745" t="s">
        <v>945</v>
      </c>
      <c r="AS199" s="68" t="s">
        <v>1008</v>
      </c>
      <c r="AT199" s="3">
        <v>0</v>
      </c>
      <c r="AU199" s="3" t="s">
        <v>947</v>
      </c>
      <c r="AV199" s="3"/>
      <c r="AW199" s="3"/>
      <c r="AX199" s="3"/>
      <c r="AY199" s="145"/>
      <c r="AZ199" s="69" t="s">
        <v>949</v>
      </c>
      <c r="BA199" s="69" t="s">
        <v>949</v>
      </c>
      <c r="BB199" s="69" t="s">
        <v>949</v>
      </c>
      <c r="BC199" s="69" t="s">
        <v>949</v>
      </c>
      <c r="BD199" s="69" t="s">
        <v>949</v>
      </c>
      <c r="BE199" s="69" t="s">
        <v>949</v>
      </c>
      <c r="BF199" s="69" t="s">
        <v>949</v>
      </c>
      <c r="BG199" s="69" t="s">
        <v>949</v>
      </c>
      <c r="BH199" s="69" t="s">
        <v>949</v>
      </c>
      <c r="BI199" s="69" t="s">
        <v>949</v>
      </c>
      <c r="BJ199" s="69" t="s">
        <v>949</v>
      </c>
      <c r="BK199" s="69" t="s">
        <v>949</v>
      </c>
      <c r="BL199" s="69" t="s">
        <v>949</v>
      </c>
      <c r="BM199" s="69" t="s">
        <v>949</v>
      </c>
      <c r="BN199" s="69" t="s">
        <v>949</v>
      </c>
      <c r="BO199" s="69" t="s">
        <v>949</v>
      </c>
      <c r="BP199" s="69" t="s">
        <v>949</v>
      </c>
      <c r="BQ199" s="69" t="s">
        <v>949</v>
      </c>
      <c r="BR199" s="69" t="s">
        <v>949</v>
      </c>
      <c r="BS199" s="69" t="s">
        <v>949</v>
      </c>
      <c r="BT199" s="69" t="s">
        <v>949</v>
      </c>
      <c r="BU199" s="73"/>
      <c r="BV199" s="72"/>
      <c r="BW199" s="72"/>
      <c r="BX199" s="72"/>
      <c r="BY199" s="16"/>
      <c r="BZ199" s="9" t="s">
        <v>950</v>
      </c>
      <c r="CA199" s="16"/>
      <c r="CB199" s="16"/>
      <c r="CC199" s="16"/>
      <c r="CD199" s="16"/>
    </row>
    <row r="200" spans="1:82" customFormat="1">
      <c r="A200" s="16"/>
      <c r="B200" s="3">
        <v>193</v>
      </c>
      <c r="C200" s="3" t="s">
        <v>320</v>
      </c>
      <c r="D200" s="91"/>
      <c r="E200" s="96"/>
      <c r="F200" s="91"/>
      <c r="G200" s="96" t="s">
        <v>1897</v>
      </c>
      <c r="H200" s="91"/>
      <c r="I200" s="96"/>
      <c r="J200" s="91"/>
      <c r="K200" s="96"/>
      <c r="L200" s="91"/>
      <c r="M200" s="96"/>
      <c r="N200" s="32" t="s">
        <v>1897</v>
      </c>
      <c r="O200" s="211" t="s">
        <v>1898</v>
      </c>
      <c r="P200" s="71" t="s">
        <v>975</v>
      </c>
      <c r="Q200" s="71"/>
      <c r="R200" s="848"/>
      <c r="S200" s="3" t="s">
        <v>941</v>
      </c>
      <c r="T200" s="3" t="s">
        <v>941</v>
      </c>
      <c r="U200" s="3" t="s">
        <v>941</v>
      </c>
      <c r="V200" s="3" t="s">
        <v>941</v>
      </c>
      <c r="W200" s="3" t="s">
        <v>941</v>
      </c>
      <c r="X200" s="3" t="s">
        <v>941</v>
      </c>
      <c r="Y200" s="3" t="s">
        <v>941</v>
      </c>
      <c r="Z200" s="3" t="s">
        <v>941</v>
      </c>
      <c r="AA200" s="3" t="s">
        <v>941</v>
      </c>
      <c r="AB200" s="3" t="s">
        <v>941</v>
      </c>
      <c r="AC200" s="21" t="s">
        <v>941</v>
      </c>
      <c r="AD200" s="21" t="s">
        <v>941</v>
      </c>
      <c r="AE200" s="21" t="s">
        <v>941</v>
      </c>
      <c r="AF200" s="3" t="s">
        <v>941</v>
      </c>
      <c r="AG200" s="3" t="s">
        <v>941</v>
      </c>
      <c r="AH200" s="3"/>
      <c r="AI200" s="21" t="s">
        <v>941</v>
      </c>
      <c r="AJ200" s="21" t="s">
        <v>941</v>
      </c>
      <c r="AK200" s="21" t="s">
        <v>941</v>
      </c>
      <c r="AL200" s="75"/>
      <c r="AM200" s="74" t="s">
        <v>1898</v>
      </c>
      <c r="AN200" s="70" t="s">
        <v>1899</v>
      </c>
      <c r="AO200" s="67" t="s">
        <v>304</v>
      </c>
      <c r="AP200" s="78" t="s">
        <v>1900</v>
      </c>
      <c r="AQ200" s="893">
        <v>2</v>
      </c>
      <c r="AR200" s="745" t="s">
        <v>945</v>
      </c>
      <c r="AS200" s="68" t="s">
        <v>1008</v>
      </c>
      <c r="AT200" s="3">
        <v>1</v>
      </c>
      <c r="AU200" s="3" t="s">
        <v>993</v>
      </c>
      <c r="AV200" s="3"/>
      <c r="AW200" s="3"/>
      <c r="AX200" s="3"/>
      <c r="AY200" s="145"/>
      <c r="AZ200" s="69" t="s">
        <v>949</v>
      </c>
      <c r="BA200" s="69" t="s">
        <v>949</v>
      </c>
      <c r="BB200" s="69" t="s">
        <v>949</v>
      </c>
      <c r="BC200" s="69" t="s">
        <v>949</v>
      </c>
      <c r="BD200" s="69" t="s">
        <v>949</v>
      </c>
      <c r="BE200" s="69" t="s">
        <v>949</v>
      </c>
      <c r="BF200" s="69" t="s">
        <v>1023</v>
      </c>
      <c r="BG200" s="69">
        <v>0</v>
      </c>
      <c r="BH200" s="69" t="s">
        <v>945</v>
      </c>
      <c r="BI200" s="69" t="s">
        <v>945</v>
      </c>
      <c r="BJ200" s="69" t="s">
        <v>986</v>
      </c>
      <c r="BK200" s="69" t="s">
        <v>1024</v>
      </c>
      <c r="BL200" s="69" t="s">
        <v>949</v>
      </c>
      <c r="BM200" s="69">
        <v>0</v>
      </c>
      <c r="BN200" s="69">
        <v>0</v>
      </c>
      <c r="BO200" s="69">
        <v>0</v>
      </c>
      <c r="BP200" s="69">
        <v>0</v>
      </c>
      <c r="BQ200" s="69">
        <v>0</v>
      </c>
      <c r="BR200" s="69">
        <v>0</v>
      </c>
      <c r="BS200" s="69">
        <v>0</v>
      </c>
      <c r="BT200" s="69">
        <v>0</v>
      </c>
      <c r="BU200" s="73"/>
      <c r="BV200" s="72"/>
      <c r="BW200" s="72"/>
      <c r="BX200" s="72"/>
      <c r="BY200" s="16"/>
      <c r="BZ200" s="9"/>
      <c r="CA200" s="16"/>
      <c r="CB200" s="16"/>
      <c r="CC200" s="16"/>
      <c r="CD200" s="16"/>
    </row>
    <row r="201" spans="1:82" customFormat="1">
      <c r="A201" s="16"/>
      <c r="B201" s="3">
        <v>194</v>
      </c>
      <c r="C201" s="3" t="s">
        <v>320</v>
      </c>
      <c r="D201" s="91"/>
      <c r="E201" s="96"/>
      <c r="F201" s="91"/>
      <c r="G201" s="96" t="s">
        <v>1901</v>
      </c>
      <c r="H201" s="91"/>
      <c r="I201" s="96"/>
      <c r="J201" s="91"/>
      <c r="K201" s="96"/>
      <c r="L201" s="91"/>
      <c r="M201" s="96"/>
      <c r="N201" s="32" t="s">
        <v>1901</v>
      </c>
      <c r="O201" s="211" t="s">
        <v>1901</v>
      </c>
      <c r="P201" s="71" t="s">
        <v>1037</v>
      </c>
      <c r="Q201" s="71"/>
      <c r="R201" s="848"/>
      <c r="S201" s="3" t="s">
        <v>941</v>
      </c>
      <c r="T201" s="3" t="s">
        <v>941</v>
      </c>
      <c r="U201" s="3" t="s">
        <v>941</v>
      </c>
      <c r="V201" s="3" t="s">
        <v>941</v>
      </c>
      <c r="W201" s="3" t="s">
        <v>941</v>
      </c>
      <c r="X201" s="3" t="s">
        <v>941</v>
      </c>
      <c r="Y201" s="3" t="s">
        <v>941</v>
      </c>
      <c r="Z201" s="3" t="s">
        <v>941</v>
      </c>
      <c r="AA201" s="3" t="s">
        <v>941</v>
      </c>
      <c r="AB201" s="3" t="s">
        <v>941</v>
      </c>
      <c r="AC201" s="21" t="s">
        <v>941</v>
      </c>
      <c r="AD201" s="21" t="s">
        <v>941</v>
      </c>
      <c r="AE201" s="21" t="s">
        <v>941</v>
      </c>
      <c r="AF201" s="3" t="s">
        <v>941</v>
      </c>
      <c r="AG201" s="3" t="s">
        <v>941</v>
      </c>
      <c r="AH201" s="3"/>
      <c r="AI201" s="21" t="s">
        <v>941</v>
      </c>
      <c r="AJ201" s="21" t="s">
        <v>941</v>
      </c>
      <c r="AK201" s="21" t="s">
        <v>941</v>
      </c>
      <c r="AL201" s="75"/>
      <c r="AM201" s="74" t="s">
        <v>1901</v>
      </c>
      <c r="AN201" s="70" t="s">
        <v>1902</v>
      </c>
      <c r="AO201" s="67" t="s">
        <v>304</v>
      </c>
      <c r="AP201" s="78" t="s">
        <v>1903</v>
      </c>
      <c r="AQ201" s="893">
        <v>2</v>
      </c>
      <c r="AR201" s="745" t="s">
        <v>945</v>
      </c>
      <c r="AS201" s="68" t="s">
        <v>1008</v>
      </c>
      <c r="AT201" s="3">
        <v>1</v>
      </c>
      <c r="AU201" s="3" t="s">
        <v>993</v>
      </c>
      <c r="AV201" s="3"/>
      <c r="AW201" s="3"/>
      <c r="AX201" s="3"/>
      <c r="AY201" s="145"/>
      <c r="AZ201" s="69" t="s">
        <v>949</v>
      </c>
      <c r="BA201" s="69" t="s">
        <v>949</v>
      </c>
      <c r="BB201" s="69" t="s">
        <v>949</v>
      </c>
      <c r="BC201" s="69" t="s">
        <v>949</v>
      </c>
      <c r="BD201" s="69" t="s">
        <v>949</v>
      </c>
      <c r="BE201" s="69" t="s">
        <v>949</v>
      </c>
      <c r="BF201" s="69" t="s">
        <v>949</v>
      </c>
      <c r="BG201" s="69" t="s">
        <v>949</v>
      </c>
      <c r="BH201" s="69" t="s">
        <v>949</v>
      </c>
      <c r="BI201" s="69" t="s">
        <v>949</v>
      </c>
      <c r="BJ201" s="69" t="s">
        <v>1166</v>
      </c>
      <c r="BK201" s="69" t="s">
        <v>949</v>
      </c>
      <c r="BL201" s="69" t="s">
        <v>949</v>
      </c>
      <c r="BM201" s="69">
        <v>0</v>
      </c>
      <c r="BN201" s="69">
        <v>0</v>
      </c>
      <c r="BO201" s="69">
        <v>0</v>
      </c>
      <c r="BP201" s="69">
        <v>0</v>
      </c>
      <c r="BQ201" s="69">
        <v>0</v>
      </c>
      <c r="BR201" s="69">
        <v>0</v>
      </c>
      <c r="BS201" s="69">
        <v>0</v>
      </c>
      <c r="BT201" s="69">
        <v>0</v>
      </c>
      <c r="BU201" s="73"/>
      <c r="BV201" s="72"/>
      <c r="BW201" s="72"/>
      <c r="BX201" s="72"/>
      <c r="BY201" s="16"/>
      <c r="BZ201" s="9"/>
      <c r="CA201" s="16"/>
      <c r="CB201" s="16"/>
      <c r="CC201" s="16"/>
      <c r="CD201" s="16"/>
    </row>
    <row r="202" spans="1:82" customFormat="1">
      <c r="A202" s="16"/>
      <c r="B202" s="3">
        <v>195</v>
      </c>
      <c r="C202" s="3" t="s">
        <v>320</v>
      </c>
      <c r="D202" s="91"/>
      <c r="E202" s="96"/>
      <c r="F202" s="91"/>
      <c r="G202" s="96" t="s">
        <v>1904</v>
      </c>
      <c r="H202" s="91"/>
      <c r="I202" s="96"/>
      <c r="J202" s="91"/>
      <c r="K202" s="96"/>
      <c r="L202" s="91"/>
      <c r="M202" s="96"/>
      <c r="N202" s="32" t="s">
        <v>1904</v>
      </c>
      <c r="O202" s="211" t="s">
        <v>1904</v>
      </c>
      <c r="P202" s="71" t="s">
        <v>1037</v>
      </c>
      <c r="Q202" s="71"/>
      <c r="R202" s="848" t="s">
        <v>989</v>
      </c>
      <c r="S202" s="3" t="s">
        <v>941</v>
      </c>
      <c r="T202" s="3" t="s">
        <v>941</v>
      </c>
      <c r="U202" s="3" t="s">
        <v>941</v>
      </c>
      <c r="V202" s="3" t="s">
        <v>941</v>
      </c>
      <c r="W202" s="3" t="s">
        <v>941</v>
      </c>
      <c r="X202" s="3" t="s">
        <v>941</v>
      </c>
      <c r="Y202" s="3" t="s">
        <v>941</v>
      </c>
      <c r="Z202" s="3" t="s">
        <v>941</v>
      </c>
      <c r="AA202" s="3" t="s">
        <v>941</v>
      </c>
      <c r="AB202" s="3" t="s">
        <v>941</v>
      </c>
      <c r="AC202" s="21" t="s">
        <v>941</v>
      </c>
      <c r="AD202" s="21" t="s">
        <v>941</v>
      </c>
      <c r="AE202" s="21" t="s">
        <v>941</v>
      </c>
      <c r="AF202" s="3" t="s">
        <v>941</v>
      </c>
      <c r="AG202" s="3" t="s">
        <v>941</v>
      </c>
      <c r="AH202" s="3"/>
      <c r="AI202" s="21" t="s">
        <v>941</v>
      </c>
      <c r="AJ202" s="21" t="s">
        <v>941</v>
      </c>
      <c r="AK202" s="21" t="s">
        <v>941</v>
      </c>
      <c r="AL202" s="75"/>
      <c r="AM202" s="74" t="s">
        <v>1905</v>
      </c>
      <c r="AN202" s="70" t="s">
        <v>1906</v>
      </c>
      <c r="AO202" s="67" t="s">
        <v>304</v>
      </c>
      <c r="AP202" s="78" t="s">
        <v>1907</v>
      </c>
      <c r="AQ202" s="893">
        <v>1</v>
      </c>
      <c r="AR202" s="745" t="s">
        <v>945</v>
      </c>
      <c r="AS202" s="68" t="s">
        <v>1008</v>
      </c>
      <c r="AT202" s="3">
        <v>1</v>
      </c>
      <c r="AU202" s="3" t="s">
        <v>979</v>
      </c>
      <c r="AV202" s="3"/>
      <c r="AW202" s="3"/>
      <c r="AX202" s="3"/>
      <c r="AY202" s="145"/>
      <c r="AZ202" s="69">
        <v>301.41068300000001</v>
      </c>
      <c r="BA202" s="69" t="s">
        <v>949</v>
      </c>
      <c r="BB202" s="69" t="s">
        <v>949</v>
      </c>
      <c r="BC202" s="69" t="s">
        <v>949</v>
      </c>
      <c r="BD202" s="69" t="s">
        <v>1908</v>
      </c>
      <c r="BE202" s="69" t="s">
        <v>949</v>
      </c>
      <c r="BF202" s="69" t="s">
        <v>1253</v>
      </c>
      <c r="BG202" s="69" t="s">
        <v>1909</v>
      </c>
      <c r="BH202" s="69" t="s">
        <v>949</v>
      </c>
      <c r="BI202" s="69" t="s">
        <v>949</v>
      </c>
      <c r="BJ202" s="69" t="s">
        <v>1166</v>
      </c>
      <c r="BK202" s="69" t="s">
        <v>949</v>
      </c>
      <c r="BL202" s="69" t="s">
        <v>949</v>
      </c>
      <c r="BM202" s="69">
        <v>0</v>
      </c>
      <c r="BN202" s="69">
        <v>0</v>
      </c>
      <c r="BO202" s="69">
        <v>0</v>
      </c>
      <c r="BP202" s="69">
        <v>0</v>
      </c>
      <c r="BQ202" s="69">
        <v>0</v>
      </c>
      <c r="BR202" s="69">
        <v>0</v>
      </c>
      <c r="BS202" s="69">
        <v>0</v>
      </c>
      <c r="BT202" s="69">
        <v>0</v>
      </c>
      <c r="BU202" s="73"/>
      <c r="BV202" s="72"/>
      <c r="BW202" s="72"/>
      <c r="BX202" s="72"/>
      <c r="BY202" s="16"/>
      <c r="BZ202" s="9"/>
      <c r="CA202" s="16"/>
      <c r="CB202" s="16"/>
      <c r="CC202" s="16"/>
      <c r="CD202" s="16"/>
    </row>
    <row r="203" spans="1:82" customFormat="1">
      <c r="A203" s="16"/>
      <c r="B203" s="3">
        <v>196</v>
      </c>
      <c r="C203" s="3" t="s">
        <v>320</v>
      </c>
      <c r="D203" s="91"/>
      <c r="E203" s="96"/>
      <c r="F203" s="91"/>
      <c r="G203" s="96" t="s">
        <v>1910</v>
      </c>
      <c r="H203" s="91"/>
      <c r="I203" s="96"/>
      <c r="J203" s="91"/>
      <c r="K203" s="96"/>
      <c r="L203" s="91"/>
      <c r="M203" s="96"/>
      <c r="N203" s="32" t="s">
        <v>1910</v>
      </c>
      <c r="O203" s="211" t="s">
        <v>1910</v>
      </c>
      <c r="P203" s="71" t="s">
        <v>1037</v>
      </c>
      <c r="Q203" s="71"/>
      <c r="R203" s="848" t="s">
        <v>1059</v>
      </c>
      <c r="S203" s="3" t="s">
        <v>941</v>
      </c>
      <c r="T203" s="3" t="s">
        <v>941</v>
      </c>
      <c r="U203" s="3" t="s">
        <v>941</v>
      </c>
      <c r="V203" s="3" t="s">
        <v>941</v>
      </c>
      <c r="W203" s="3" t="s">
        <v>941</v>
      </c>
      <c r="X203" s="3" t="s">
        <v>941</v>
      </c>
      <c r="Y203" s="3" t="s">
        <v>941</v>
      </c>
      <c r="Z203" s="3" t="s">
        <v>941</v>
      </c>
      <c r="AA203" s="3" t="s">
        <v>941</v>
      </c>
      <c r="AB203" s="3" t="s">
        <v>941</v>
      </c>
      <c r="AC203" s="21" t="s">
        <v>941</v>
      </c>
      <c r="AD203" s="21" t="s">
        <v>941</v>
      </c>
      <c r="AE203" s="21" t="s">
        <v>941</v>
      </c>
      <c r="AF203" s="3" t="s">
        <v>941</v>
      </c>
      <c r="AG203" s="3" t="s">
        <v>941</v>
      </c>
      <c r="AH203" s="3"/>
      <c r="AI203" s="21" t="s">
        <v>941</v>
      </c>
      <c r="AJ203" s="21" t="s">
        <v>941</v>
      </c>
      <c r="AK203" s="21" t="s">
        <v>941</v>
      </c>
      <c r="AL203" s="75"/>
      <c r="AM203" s="74" t="s">
        <v>1910</v>
      </c>
      <c r="AN203" s="70" t="s">
        <v>1911</v>
      </c>
      <c r="AO203" s="67" t="s">
        <v>304</v>
      </c>
      <c r="AP203" s="78" t="s">
        <v>1912</v>
      </c>
      <c r="AQ203" s="893">
        <v>1</v>
      </c>
      <c r="AR203" s="745" t="s">
        <v>945</v>
      </c>
      <c r="AS203" s="68" t="s">
        <v>1008</v>
      </c>
      <c r="AT203" s="3">
        <v>1</v>
      </c>
      <c r="AU203" s="3" t="s">
        <v>1008</v>
      </c>
      <c r="AV203" s="3"/>
      <c r="AW203" s="3"/>
      <c r="AX203" s="3"/>
      <c r="AY203" s="145"/>
      <c r="AZ203" s="69">
        <v>102.494</v>
      </c>
      <c r="BA203" s="69" t="s">
        <v>949</v>
      </c>
      <c r="BB203" s="69">
        <v>1.41</v>
      </c>
      <c r="BC203" s="69">
        <v>0.14451654</v>
      </c>
      <c r="BD203" s="69" t="s">
        <v>949</v>
      </c>
      <c r="BE203" s="69" t="s">
        <v>1083</v>
      </c>
      <c r="BF203" s="69" t="s">
        <v>1293</v>
      </c>
      <c r="BG203" s="69" t="s">
        <v>1294</v>
      </c>
      <c r="BH203" s="69" t="s">
        <v>1295</v>
      </c>
      <c r="BI203" s="69">
        <v>0</v>
      </c>
      <c r="BJ203" s="69" t="s">
        <v>1142</v>
      </c>
      <c r="BK203" s="69" t="s">
        <v>949</v>
      </c>
      <c r="BL203" s="69" t="s">
        <v>949</v>
      </c>
      <c r="BM203" s="69">
        <v>0</v>
      </c>
      <c r="BN203" s="69">
        <v>0</v>
      </c>
      <c r="BO203" s="69" t="s">
        <v>1910</v>
      </c>
      <c r="BP203" s="69" t="s">
        <v>1142</v>
      </c>
      <c r="BQ203" s="69">
        <v>0</v>
      </c>
      <c r="BR203" s="69">
        <v>0</v>
      </c>
      <c r="BS203" s="69">
        <v>0</v>
      </c>
      <c r="BT203" s="69">
        <v>0</v>
      </c>
      <c r="BU203" s="73"/>
      <c r="BV203" s="72">
        <v>8</v>
      </c>
      <c r="BW203" s="72">
        <v>50</v>
      </c>
      <c r="BX203" s="72">
        <v>22</v>
      </c>
      <c r="BY203" s="16"/>
      <c r="BZ203" s="9"/>
      <c r="CA203" s="16"/>
      <c r="CB203" s="16"/>
      <c r="CC203" s="16"/>
      <c r="CD203" s="16"/>
    </row>
    <row r="204" spans="1:82" customFormat="1">
      <c r="A204" s="16"/>
      <c r="B204" s="3">
        <v>197</v>
      </c>
      <c r="C204" s="3" t="s">
        <v>320</v>
      </c>
      <c r="D204" s="91"/>
      <c r="E204" s="96"/>
      <c r="F204" s="91"/>
      <c r="G204" s="96" t="s">
        <v>1913</v>
      </c>
      <c r="H204" s="91"/>
      <c r="I204" s="96"/>
      <c r="J204" s="91"/>
      <c r="K204" s="96"/>
      <c r="L204" s="91"/>
      <c r="M204" s="96"/>
      <c r="N204" s="32" t="s">
        <v>1913</v>
      </c>
      <c r="O204" s="211" t="s">
        <v>1913</v>
      </c>
      <c r="P204" s="71" t="s">
        <v>1037</v>
      </c>
      <c r="Q204" s="71"/>
      <c r="R204" s="848"/>
      <c r="S204" s="3" t="s">
        <v>941</v>
      </c>
      <c r="T204" s="3" t="s">
        <v>941</v>
      </c>
      <c r="U204" s="3" t="s">
        <v>941</v>
      </c>
      <c r="V204" s="3" t="s">
        <v>941</v>
      </c>
      <c r="W204" s="3" t="s">
        <v>941</v>
      </c>
      <c r="X204" s="3" t="s">
        <v>941</v>
      </c>
      <c r="Y204" s="3" t="s">
        <v>941</v>
      </c>
      <c r="Z204" s="3" t="s">
        <v>941</v>
      </c>
      <c r="AA204" s="3" t="s">
        <v>941</v>
      </c>
      <c r="AB204" s="3" t="s">
        <v>941</v>
      </c>
      <c r="AC204" s="21" t="s">
        <v>941</v>
      </c>
      <c r="AD204" s="21" t="s">
        <v>941</v>
      </c>
      <c r="AE204" s="21" t="s">
        <v>941</v>
      </c>
      <c r="AF204" s="3" t="s">
        <v>941</v>
      </c>
      <c r="AG204" s="3" t="s">
        <v>941</v>
      </c>
      <c r="AH204" s="3"/>
      <c r="AI204" s="21" t="s">
        <v>941</v>
      </c>
      <c r="AJ204" s="21" t="s">
        <v>941</v>
      </c>
      <c r="AK204" s="21" t="s">
        <v>941</v>
      </c>
      <c r="AL204" s="75"/>
      <c r="AM204" s="74" t="s">
        <v>1913</v>
      </c>
      <c r="AN204" s="70" t="s">
        <v>1914</v>
      </c>
      <c r="AO204" s="67" t="s">
        <v>304</v>
      </c>
      <c r="AP204" s="78" t="s">
        <v>1915</v>
      </c>
      <c r="AQ204" s="893">
        <v>2</v>
      </c>
      <c r="AR204" s="745" t="s">
        <v>945</v>
      </c>
      <c r="AS204" s="68" t="s">
        <v>1008</v>
      </c>
      <c r="AT204" s="3">
        <v>1</v>
      </c>
      <c r="AU204" s="3" t="s">
        <v>979</v>
      </c>
      <c r="AV204" s="3"/>
      <c r="AW204" s="3"/>
      <c r="AX204" s="3"/>
      <c r="AY204" s="145"/>
      <c r="AZ204" s="69">
        <v>100.31498000000001</v>
      </c>
      <c r="BA204" s="69" t="s">
        <v>949</v>
      </c>
      <c r="BB204" s="69" t="s">
        <v>949</v>
      </c>
      <c r="BC204" s="69" t="s">
        <v>949</v>
      </c>
      <c r="BD204" s="69" t="s">
        <v>949</v>
      </c>
      <c r="BE204" s="69" t="s">
        <v>949</v>
      </c>
      <c r="BF204" s="69" t="s">
        <v>1253</v>
      </c>
      <c r="BG204" s="69" t="s">
        <v>1916</v>
      </c>
      <c r="BH204" s="69" t="s">
        <v>949</v>
      </c>
      <c r="BI204" s="69">
        <v>0</v>
      </c>
      <c r="BJ204" s="69" t="s">
        <v>1166</v>
      </c>
      <c r="BK204" s="69" t="s">
        <v>949</v>
      </c>
      <c r="BL204" s="69" t="s">
        <v>949</v>
      </c>
      <c r="BM204" s="69">
        <v>0</v>
      </c>
      <c r="BN204" s="69">
        <v>0</v>
      </c>
      <c r="BO204" s="69">
        <v>0</v>
      </c>
      <c r="BP204" s="69">
        <v>0</v>
      </c>
      <c r="BQ204" s="69">
        <v>0</v>
      </c>
      <c r="BR204" s="69">
        <v>0</v>
      </c>
      <c r="BS204" s="69">
        <v>0</v>
      </c>
      <c r="BT204" s="69">
        <v>0</v>
      </c>
      <c r="BU204" s="73"/>
      <c r="BV204" s="72"/>
      <c r="BW204" s="72"/>
      <c r="BX204" s="72"/>
      <c r="BY204" s="16"/>
      <c r="BZ204" s="9"/>
      <c r="CA204" s="16"/>
      <c r="CB204" s="16"/>
      <c r="CC204" s="16"/>
      <c r="CD204" s="16"/>
    </row>
    <row r="205" spans="1:82" customFormat="1">
      <c r="A205" s="16"/>
      <c r="B205" s="3">
        <v>198</v>
      </c>
      <c r="C205" s="3" t="s">
        <v>320</v>
      </c>
      <c r="D205" s="91"/>
      <c r="E205" s="96"/>
      <c r="F205" s="91"/>
      <c r="G205" s="96" t="s">
        <v>1917</v>
      </c>
      <c r="H205" s="91"/>
      <c r="I205" s="96"/>
      <c r="J205" s="91"/>
      <c r="K205" s="96"/>
      <c r="L205" s="91"/>
      <c r="M205" s="96"/>
      <c r="N205" s="32" t="s">
        <v>1917</v>
      </c>
      <c r="O205" s="211" t="s">
        <v>1917</v>
      </c>
      <c r="P205" s="71" t="s">
        <v>1037</v>
      </c>
      <c r="Q205" s="71"/>
      <c r="R205" s="848" t="s">
        <v>989</v>
      </c>
      <c r="S205" s="3" t="s">
        <v>941</v>
      </c>
      <c r="T205" s="3" t="s">
        <v>941</v>
      </c>
      <c r="U205" s="3" t="s">
        <v>941</v>
      </c>
      <c r="V205" s="3" t="s">
        <v>941</v>
      </c>
      <c r="W205" s="3" t="s">
        <v>941</v>
      </c>
      <c r="X205" s="3" t="s">
        <v>941</v>
      </c>
      <c r="Y205" s="3" t="s">
        <v>941</v>
      </c>
      <c r="Z205" s="3" t="s">
        <v>941</v>
      </c>
      <c r="AA205" s="3" t="s">
        <v>941</v>
      </c>
      <c r="AB205" s="3" t="s">
        <v>941</v>
      </c>
      <c r="AC205" s="21" t="s">
        <v>941</v>
      </c>
      <c r="AD205" s="21" t="s">
        <v>941</v>
      </c>
      <c r="AE205" s="21" t="s">
        <v>941</v>
      </c>
      <c r="AF205" s="3" t="s">
        <v>941</v>
      </c>
      <c r="AG205" s="3" t="s">
        <v>941</v>
      </c>
      <c r="AH205" s="3"/>
      <c r="AI205" s="21" t="s">
        <v>941</v>
      </c>
      <c r="AJ205" s="21" t="s">
        <v>941</v>
      </c>
      <c r="AK205" s="21" t="s">
        <v>941</v>
      </c>
      <c r="AL205" s="75"/>
      <c r="AM205" s="74" t="s">
        <v>1918</v>
      </c>
      <c r="AN205" s="70" t="s">
        <v>1919</v>
      </c>
      <c r="AO205" s="67" t="s">
        <v>304</v>
      </c>
      <c r="AP205" s="78" t="s">
        <v>1920</v>
      </c>
      <c r="AQ205" s="893">
        <v>1</v>
      </c>
      <c r="AR205" s="745" t="s">
        <v>945</v>
      </c>
      <c r="AS205" s="68" t="s">
        <v>1008</v>
      </c>
      <c r="AT205" s="3">
        <v>1</v>
      </c>
      <c r="AU205" s="3" t="s">
        <v>1921</v>
      </c>
      <c r="AV205" s="3"/>
      <c r="AW205" s="3" t="s">
        <v>1245</v>
      </c>
      <c r="AX205" s="3"/>
      <c r="AY205" s="145"/>
      <c r="AZ205" s="69" t="s">
        <v>949</v>
      </c>
      <c r="BA205" s="69" t="s">
        <v>949</v>
      </c>
      <c r="BB205" s="69" t="s">
        <v>949</v>
      </c>
      <c r="BC205" s="69" t="s">
        <v>949</v>
      </c>
      <c r="BD205" s="69" t="s">
        <v>1922</v>
      </c>
      <c r="BE205" s="69" t="s">
        <v>949</v>
      </c>
      <c r="BF205" s="69" t="s">
        <v>949</v>
      </c>
      <c r="BG205" s="69" t="s">
        <v>949</v>
      </c>
      <c r="BH205" s="69" t="s">
        <v>949</v>
      </c>
      <c r="BI205" s="69" t="s">
        <v>949</v>
      </c>
      <c r="BJ205" s="69" t="s">
        <v>1923</v>
      </c>
      <c r="BK205" s="69" t="s">
        <v>949</v>
      </c>
      <c r="BL205" s="69" t="s">
        <v>949</v>
      </c>
      <c r="BM205" s="69">
        <v>0</v>
      </c>
      <c r="BN205" s="69">
        <v>0</v>
      </c>
      <c r="BO205" s="69">
        <v>0</v>
      </c>
      <c r="BP205" s="69">
        <v>0</v>
      </c>
      <c r="BQ205" s="69">
        <v>0</v>
      </c>
      <c r="BR205" s="69">
        <v>0</v>
      </c>
      <c r="BS205" s="69">
        <v>0</v>
      </c>
      <c r="BT205" s="69">
        <v>0</v>
      </c>
      <c r="BU205" s="73"/>
      <c r="BV205" s="72"/>
      <c r="BW205" s="72"/>
      <c r="BX205" s="72"/>
      <c r="BY205" s="16"/>
      <c r="BZ205" s="9"/>
      <c r="CA205" s="16"/>
      <c r="CB205" s="16"/>
      <c r="CC205" s="16"/>
      <c r="CD205" s="16"/>
    </row>
    <row r="206" spans="1:82" customFormat="1">
      <c r="A206" s="16"/>
      <c r="B206" s="3">
        <v>199</v>
      </c>
      <c r="C206" s="3" t="s">
        <v>320</v>
      </c>
      <c r="D206" s="91"/>
      <c r="E206" s="96"/>
      <c r="F206" s="91"/>
      <c r="G206" s="96" t="s">
        <v>1924</v>
      </c>
      <c r="H206" s="91"/>
      <c r="I206" s="96"/>
      <c r="J206" s="91"/>
      <c r="K206" s="96"/>
      <c r="L206" s="91"/>
      <c r="M206" s="96"/>
      <c r="N206" s="32" t="s">
        <v>1924</v>
      </c>
      <c r="O206" s="211" t="s">
        <v>1924</v>
      </c>
      <c r="P206" s="71" t="s">
        <v>1037</v>
      </c>
      <c r="Q206" s="71"/>
      <c r="R206" s="848" t="s">
        <v>1126</v>
      </c>
      <c r="S206" s="3" t="s">
        <v>941</v>
      </c>
      <c r="T206" s="3" t="s">
        <v>941</v>
      </c>
      <c r="U206" s="3" t="s">
        <v>941</v>
      </c>
      <c r="V206" s="3" t="s">
        <v>941</v>
      </c>
      <c r="W206" s="3" t="s">
        <v>941</v>
      </c>
      <c r="X206" s="3" t="s">
        <v>941</v>
      </c>
      <c r="Y206" s="3" t="s">
        <v>941</v>
      </c>
      <c r="Z206" s="3" t="s">
        <v>941</v>
      </c>
      <c r="AA206" s="3" t="s">
        <v>941</v>
      </c>
      <c r="AB206" s="3" t="s">
        <v>941</v>
      </c>
      <c r="AC206" s="21" t="s">
        <v>941</v>
      </c>
      <c r="AD206" s="21" t="s">
        <v>941</v>
      </c>
      <c r="AE206" s="21" t="s">
        <v>941</v>
      </c>
      <c r="AF206" s="3" t="s">
        <v>941</v>
      </c>
      <c r="AG206" s="3" t="s">
        <v>941</v>
      </c>
      <c r="AH206" s="3"/>
      <c r="AI206" s="21" t="s">
        <v>941</v>
      </c>
      <c r="AJ206" s="21" t="s">
        <v>941</v>
      </c>
      <c r="AK206" s="21" t="s">
        <v>941</v>
      </c>
      <c r="AL206" s="75"/>
      <c r="AM206" s="74" t="s">
        <v>1924</v>
      </c>
      <c r="AN206" s="70" t="s">
        <v>1925</v>
      </c>
      <c r="AO206" s="67" t="s">
        <v>304</v>
      </c>
      <c r="AP206" s="78" t="s">
        <v>1926</v>
      </c>
      <c r="AQ206" s="893">
        <v>1</v>
      </c>
      <c r="AR206" s="745" t="s">
        <v>945</v>
      </c>
      <c r="AS206" s="68" t="s">
        <v>1008</v>
      </c>
      <c r="AT206" s="3">
        <v>1</v>
      </c>
      <c r="AU206" s="3" t="s">
        <v>1008</v>
      </c>
      <c r="AV206" s="3"/>
      <c r="AW206" s="3"/>
      <c r="AX206" s="3"/>
      <c r="AY206" s="145"/>
      <c r="AZ206" s="69">
        <v>249.292</v>
      </c>
      <c r="BA206" s="69" t="s">
        <v>949</v>
      </c>
      <c r="BB206" s="69">
        <v>1.41</v>
      </c>
      <c r="BC206" s="69">
        <v>0.35150171999999996</v>
      </c>
      <c r="BD206" s="69" t="s">
        <v>949</v>
      </c>
      <c r="BE206" s="69" t="s">
        <v>1083</v>
      </c>
      <c r="BF206" s="69" t="s">
        <v>1293</v>
      </c>
      <c r="BG206" s="69" t="s">
        <v>1294</v>
      </c>
      <c r="BH206" s="69" t="s">
        <v>1295</v>
      </c>
      <c r="BI206" s="69">
        <v>0</v>
      </c>
      <c r="BJ206" s="69" t="s">
        <v>1142</v>
      </c>
      <c r="BK206" s="69" t="s">
        <v>949</v>
      </c>
      <c r="BL206" s="69" t="s">
        <v>949</v>
      </c>
      <c r="BM206" s="69">
        <v>0</v>
      </c>
      <c r="BN206" s="69">
        <v>0</v>
      </c>
      <c r="BO206" s="69" t="s">
        <v>1924</v>
      </c>
      <c r="BP206" s="69" t="s">
        <v>1142</v>
      </c>
      <c r="BQ206" s="69">
        <v>0</v>
      </c>
      <c r="BR206" s="69">
        <v>0</v>
      </c>
      <c r="BS206" s="69">
        <v>0</v>
      </c>
      <c r="BT206" s="69">
        <v>0</v>
      </c>
      <c r="BU206" s="73"/>
      <c r="BV206" s="72">
        <v>4</v>
      </c>
      <c r="BW206" s="72">
        <v>75</v>
      </c>
      <c r="BX206" s="72">
        <v>25</v>
      </c>
      <c r="BY206" s="16"/>
      <c r="BZ206" s="9"/>
      <c r="CA206" s="16"/>
      <c r="CB206" s="16"/>
      <c r="CC206" s="16"/>
      <c r="CD206" s="16"/>
    </row>
    <row r="207" spans="1:82" customFormat="1">
      <c r="A207" s="16"/>
      <c r="B207" s="3">
        <v>200</v>
      </c>
      <c r="C207" s="3" t="s">
        <v>320</v>
      </c>
      <c r="D207" s="91"/>
      <c r="E207" s="96"/>
      <c r="F207" s="91"/>
      <c r="G207" s="96" t="s">
        <v>1927</v>
      </c>
      <c r="H207" s="91"/>
      <c r="I207" s="96"/>
      <c r="J207" s="91"/>
      <c r="K207" s="96"/>
      <c r="L207" s="91"/>
      <c r="M207" s="96"/>
      <c r="N207" s="32" t="s">
        <v>1927</v>
      </c>
      <c r="O207" s="211" t="s">
        <v>1927</v>
      </c>
      <c r="P207" s="71" t="s">
        <v>1037</v>
      </c>
      <c r="Q207" s="71"/>
      <c r="R207" s="848" t="s">
        <v>1059</v>
      </c>
      <c r="S207" s="3" t="s">
        <v>941</v>
      </c>
      <c r="T207" s="3" t="s">
        <v>941</v>
      </c>
      <c r="U207" s="3" t="s">
        <v>941</v>
      </c>
      <c r="V207" s="3" t="s">
        <v>941</v>
      </c>
      <c r="W207" s="3" t="s">
        <v>941</v>
      </c>
      <c r="X207" s="3" t="s">
        <v>941</v>
      </c>
      <c r="Y207" s="3" t="s">
        <v>941</v>
      </c>
      <c r="Z207" s="3" t="s">
        <v>941</v>
      </c>
      <c r="AA207" s="3" t="s">
        <v>941</v>
      </c>
      <c r="AB207" s="3" t="s">
        <v>941</v>
      </c>
      <c r="AC207" s="21" t="s">
        <v>941</v>
      </c>
      <c r="AD207" s="21" t="s">
        <v>941</v>
      </c>
      <c r="AE207" s="21" t="s">
        <v>941</v>
      </c>
      <c r="AF207" s="3" t="s">
        <v>941</v>
      </c>
      <c r="AG207" s="3" t="s">
        <v>941</v>
      </c>
      <c r="AH207" s="3"/>
      <c r="AI207" s="21" t="s">
        <v>941</v>
      </c>
      <c r="AJ207" s="21" t="s">
        <v>941</v>
      </c>
      <c r="AK207" s="21" t="s">
        <v>941</v>
      </c>
      <c r="AL207" s="75"/>
      <c r="AM207" s="74" t="s">
        <v>1927</v>
      </c>
      <c r="AN207" s="70" t="s">
        <v>1928</v>
      </c>
      <c r="AO207" s="67" t="s">
        <v>304</v>
      </c>
      <c r="AP207" s="78" t="s">
        <v>1929</v>
      </c>
      <c r="AQ207" s="893">
        <v>1</v>
      </c>
      <c r="AR207" s="745" t="s">
        <v>945</v>
      </c>
      <c r="AS207" s="68" t="s">
        <v>1008</v>
      </c>
      <c r="AT207" s="3">
        <v>1</v>
      </c>
      <c r="AU207" s="3" t="s">
        <v>979</v>
      </c>
      <c r="AV207" s="3"/>
      <c r="AW207" s="3"/>
      <c r="AX207" s="3"/>
      <c r="AY207" s="145"/>
      <c r="AZ207" s="69">
        <v>61.695</v>
      </c>
      <c r="BA207" s="69" t="s">
        <v>949</v>
      </c>
      <c r="BB207" s="69" t="s">
        <v>949</v>
      </c>
      <c r="BC207" s="69" t="s">
        <v>949</v>
      </c>
      <c r="BD207" s="69" t="s">
        <v>949</v>
      </c>
      <c r="BE207" s="69" t="s">
        <v>949</v>
      </c>
      <c r="BF207" s="69" t="s">
        <v>1930</v>
      </c>
      <c r="BG207" s="69" t="s">
        <v>1931</v>
      </c>
      <c r="BH207" s="69" t="s">
        <v>949</v>
      </c>
      <c r="BI207" s="69">
        <v>0</v>
      </c>
      <c r="BJ207" s="69" t="s">
        <v>1166</v>
      </c>
      <c r="BK207" s="69" t="s">
        <v>949</v>
      </c>
      <c r="BL207" s="69" t="s">
        <v>949</v>
      </c>
      <c r="BM207" s="69">
        <v>0</v>
      </c>
      <c r="BN207" s="69">
        <v>0</v>
      </c>
      <c r="BO207" s="69">
        <v>0</v>
      </c>
      <c r="BP207" s="69">
        <v>0</v>
      </c>
      <c r="BQ207" s="69">
        <v>0</v>
      </c>
      <c r="BR207" s="69">
        <v>0</v>
      </c>
      <c r="BS207" s="69">
        <v>0</v>
      </c>
      <c r="BT207" s="69">
        <v>0</v>
      </c>
      <c r="BU207" s="73"/>
      <c r="BV207" s="72"/>
      <c r="BW207" s="72"/>
      <c r="BX207" s="72"/>
      <c r="BY207" s="16"/>
      <c r="BZ207" s="9"/>
      <c r="CA207" s="16"/>
      <c r="CB207" s="16"/>
      <c r="CC207" s="16"/>
      <c r="CD207" s="16"/>
    </row>
    <row r="208" spans="1:82" customFormat="1">
      <c r="A208" s="16"/>
      <c r="B208" s="3">
        <v>201</v>
      </c>
      <c r="C208" s="3" t="s">
        <v>320</v>
      </c>
      <c r="D208" s="91"/>
      <c r="E208" s="96"/>
      <c r="F208" s="91"/>
      <c r="G208" s="96" t="s">
        <v>1932</v>
      </c>
      <c r="H208" s="91"/>
      <c r="I208" s="96"/>
      <c r="J208" s="91"/>
      <c r="K208" s="96"/>
      <c r="L208" s="91"/>
      <c r="M208" s="96"/>
      <c r="N208" s="32" t="s">
        <v>1932</v>
      </c>
      <c r="O208" s="211" t="s">
        <v>1932</v>
      </c>
      <c r="P208" s="71" t="s">
        <v>1037</v>
      </c>
      <c r="Q208" s="71"/>
      <c r="R208" s="848" t="s">
        <v>1059</v>
      </c>
      <c r="S208" s="3" t="s">
        <v>941</v>
      </c>
      <c r="T208" s="3" t="s">
        <v>941</v>
      </c>
      <c r="U208" s="3" t="s">
        <v>941</v>
      </c>
      <c r="V208" s="3" t="s">
        <v>941</v>
      </c>
      <c r="W208" s="3" t="s">
        <v>941</v>
      </c>
      <c r="X208" s="3" t="s">
        <v>941</v>
      </c>
      <c r="Y208" s="3" t="s">
        <v>941</v>
      </c>
      <c r="Z208" s="3" t="s">
        <v>941</v>
      </c>
      <c r="AA208" s="3" t="s">
        <v>941</v>
      </c>
      <c r="AB208" s="3" t="s">
        <v>941</v>
      </c>
      <c r="AC208" s="21" t="s">
        <v>941</v>
      </c>
      <c r="AD208" s="21" t="s">
        <v>941</v>
      </c>
      <c r="AE208" s="21" t="s">
        <v>941</v>
      </c>
      <c r="AF208" s="3" t="s">
        <v>941</v>
      </c>
      <c r="AG208" s="3" t="s">
        <v>941</v>
      </c>
      <c r="AH208" s="3"/>
      <c r="AI208" s="21" t="s">
        <v>941</v>
      </c>
      <c r="AJ208" s="21" t="s">
        <v>941</v>
      </c>
      <c r="AK208" s="21" t="s">
        <v>941</v>
      </c>
      <c r="AL208" s="75"/>
      <c r="AM208" s="74" t="s">
        <v>1932</v>
      </c>
      <c r="AN208" s="70" t="s">
        <v>1933</v>
      </c>
      <c r="AO208" s="67" t="s">
        <v>304</v>
      </c>
      <c r="AP208" s="78" t="s">
        <v>1934</v>
      </c>
      <c r="AQ208" s="893">
        <v>1</v>
      </c>
      <c r="AR208" s="745" t="s">
        <v>945</v>
      </c>
      <c r="AS208" s="68" t="s">
        <v>1008</v>
      </c>
      <c r="AT208" s="3">
        <v>1</v>
      </c>
      <c r="AU208" s="3" t="s">
        <v>979</v>
      </c>
      <c r="AV208" s="3"/>
      <c r="AW208" s="3"/>
      <c r="AX208" s="3"/>
      <c r="AY208" s="145"/>
      <c r="AZ208" s="69">
        <v>61.695</v>
      </c>
      <c r="BA208" s="69" t="s">
        <v>949</v>
      </c>
      <c r="BB208" s="69" t="s">
        <v>949</v>
      </c>
      <c r="BC208" s="69" t="s">
        <v>949</v>
      </c>
      <c r="BD208" s="69" t="s">
        <v>1935</v>
      </c>
      <c r="BE208" s="69" t="s">
        <v>949</v>
      </c>
      <c r="BF208" s="69" t="s">
        <v>1930</v>
      </c>
      <c r="BG208" s="69" t="s">
        <v>1931</v>
      </c>
      <c r="BH208" s="69" t="s">
        <v>949</v>
      </c>
      <c r="BI208" s="69">
        <v>0</v>
      </c>
      <c r="BJ208" s="69" t="s">
        <v>1166</v>
      </c>
      <c r="BK208" s="69" t="s">
        <v>949</v>
      </c>
      <c r="BL208" s="69" t="s">
        <v>949</v>
      </c>
      <c r="BM208" s="69">
        <v>0</v>
      </c>
      <c r="BN208" s="69">
        <v>0</v>
      </c>
      <c r="BO208" s="69">
        <v>0</v>
      </c>
      <c r="BP208" s="69">
        <v>0</v>
      </c>
      <c r="BQ208" s="69">
        <v>0</v>
      </c>
      <c r="BR208" s="69">
        <v>0</v>
      </c>
      <c r="BS208" s="69">
        <v>0</v>
      </c>
      <c r="BT208" s="69">
        <v>0</v>
      </c>
      <c r="BU208" s="73"/>
      <c r="BV208" s="72"/>
      <c r="BW208" s="72"/>
      <c r="BX208" s="72"/>
      <c r="BY208" s="16"/>
      <c r="BZ208" s="9"/>
      <c r="CA208" s="16"/>
      <c r="CB208" s="16"/>
      <c r="CC208" s="16"/>
      <c r="CD208" s="16"/>
    </row>
    <row r="209" spans="1:82" customFormat="1">
      <c r="A209" s="16"/>
      <c r="B209" s="3">
        <v>202</v>
      </c>
      <c r="C209" s="3" t="s">
        <v>320</v>
      </c>
      <c r="D209" s="91"/>
      <c r="E209" s="96"/>
      <c r="F209" s="91"/>
      <c r="G209" s="96" t="s">
        <v>1936</v>
      </c>
      <c r="H209" s="91"/>
      <c r="I209" s="96"/>
      <c r="J209" s="91"/>
      <c r="K209" s="96"/>
      <c r="L209" s="91"/>
      <c r="M209" s="96"/>
      <c r="N209" s="32" t="s">
        <v>1936</v>
      </c>
      <c r="O209" s="211" t="s">
        <v>1937</v>
      </c>
      <c r="P209" s="71" t="s">
        <v>1037</v>
      </c>
      <c r="Q209" s="71"/>
      <c r="R209" s="848" t="s">
        <v>989</v>
      </c>
      <c r="S209" s="3" t="s">
        <v>941</v>
      </c>
      <c r="T209" s="3" t="s">
        <v>941</v>
      </c>
      <c r="U209" s="3" t="s">
        <v>941</v>
      </c>
      <c r="V209" s="3" t="s">
        <v>941</v>
      </c>
      <c r="W209" s="3" t="s">
        <v>941</v>
      </c>
      <c r="X209" s="3" t="s">
        <v>941</v>
      </c>
      <c r="Y209" s="3" t="s">
        <v>941</v>
      </c>
      <c r="Z209" s="3" t="s">
        <v>941</v>
      </c>
      <c r="AA209" s="3" t="s">
        <v>941</v>
      </c>
      <c r="AB209" s="3" t="s">
        <v>941</v>
      </c>
      <c r="AC209" s="21" t="s">
        <v>941</v>
      </c>
      <c r="AD209" s="21" t="s">
        <v>941</v>
      </c>
      <c r="AE209" s="21" t="s">
        <v>941</v>
      </c>
      <c r="AF209" s="3" t="s">
        <v>941</v>
      </c>
      <c r="AG209" s="3" t="s">
        <v>941</v>
      </c>
      <c r="AH209" s="3"/>
      <c r="AI209" s="21" t="s">
        <v>941</v>
      </c>
      <c r="AJ209" s="21" t="s">
        <v>941</v>
      </c>
      <c r="AK209" s="21" t="s">
        <v>941</v>
      </c>
      <c r="AL209" s="75"/>
      <c r="AM209" s="74" t="s">
        <v>1938</v>
      </c>
      <c r="AN209" s="70" t="s">
        <v>1939</v>
      </c>
      <c r="AO209" s="67" t="s">
        <v>304</v>
      </c>
      <c r="AP209" s="78" t="s">
        <v>1940</v>
      </c>
      <c r="AQ209" s="893">
        <v>1</v>
      </c>
      <c r="AR209" s="745" t="s">
        <v>945</v>
      </c>
      <c r="AS209" s="68" t="s">
        <v>1008</v>
      </c>
      <c r="AT209" s="3">
        <v>1</v>
      </c>
      <c r="AU209" s="3" t="s">
        <v>979</v>
      </c>
      <c r="AV209" s="3"/>
      <c r="AW209" s="3"/>
      <c r="AX209" s="3"/>
      <c r="AY209" s="145"/>
      <c r="AZ209" s="69">
        <v>265.48185999999998</v>
      </c>
      <c r="BA209" s="69" t="s">
        <v>949</v>
      </c>
      <c r="BB209" s="69" t="s">
        <v>949</v>
      </c>
      <c r="BC209" s="69" t="s">
        <v>949</v>
      </c>
      <c r="BD209" s="69" t="s">
        <v>1941</v>
      </c>
      <c r="BE209" s="69" t="s">
        <v>949</v>
      </c>
      <c r="BF209" s="69" t="s">
        <v>1253</v>
      </c>
      <c r="BG209" s="69" t="s">
        <v>1909</v>
      </c>
      <c r="BH209" s="69" t="s">
        <v>949</v>
      </c>
      <c r="BI209" s="69" t="s">
        <v>949</v>
      </c>
      <c r="BJ209" s="69" t="s">
        <v>1166</v>
      </c>
      <c r="BK209" s="69" t="s">
        <v>949</v>
      </c>
      <c r="BL209" s="69" t="s">
        <v>949</v>
      </c>
      <c r="BM209" s="69">
        <v>0</v>
      </c>
      <c r="BN209" s="69">
        <v>0</v>
      </c>
      <c r="BO209" s="69">
        <v>0</v>
      </c>
      <c r="BP209" s="69">
        <v>0</v>
      </c>
      <c r="BQ209" s="69">
        <v>0</v>
      </c>
      <c r="BR209" s="69">
        <v>0</v>
      </c>
      <c r="BS209" s="69">
        <v>0</v>
      </c>
      <c r="BT209" s="69">
        <v>0</v>
      </c>
      <c r="BU209" s="73"/>
      <c r="BV209" s="72"/>
      <c r="BW209" s="72"/>
      <c r="BX209" s="72"/>
      <c r="BY209" s="16"/>
      <c r="BZ209" s="9"/>
      <c r="CA209" s="16"/>
      <c r="CB209" s="16"/>
      <c r="CC209" s="16"/>
      <c r="CD209" s="16"/>
    </row>
    <row r="210" spans="1:82" customFormat="1">
      <c r="A210" s="16"/>
      <c r="B210" s="3">
        <v>203</v>
      </c>
      <c r="C210" s="3" t="s">
        <v>320</v>
      </c>
      <c r="D210" s="91"/>
      <c r="E210" s="96"/>
      <c r="F210" s="91"/>
      <c r="G210" s="96" t="s">
        <v>1942</v>
      </c>
      <c r="H210" s="91"/>
      <c r="I210" s="96"/>
      <c r="J210" s="91"/>
      <c r="K210" s="96"/>
      <c r="L210" s="91"/>
      <c r="M210" s="96"/>
      <c r="N210" s="32" t="s">
        <v>1942</v>
      </c>
      <c r="O210" s="211" t="s">
        <v>1942</v>
      </c>
      <c r="P210" s="71" t="s">
        <v>1037</v>
      </c>
      <c r="Q210" s="71"/>
      <c r="R210" s="848" t="s">
        <v>989</v>
      </c>
      <c r="S210" s="3" t="s">
        <v>941</v>
      </c>
      <c r="T210" s="3" t="s">
        <v>941</v>
      </c>
      <c r="U210" s="3" t="s">
        <v>941</v>
      </c>
      <c r="V210" s="3" t="s">
        <v>941</v>
      </c>
      <c r="W210" s="3" t="s">
        <v>941</v>
      </c>
      <c r="X210" s="3" t="s">
        <v>941</v>
      </c>
      <c r="Y210" s="3" t="s">
        <v>941</v>
      </c>
      <c r="Z210" s="3" t="s">
        <v>941</v>
      </c>
      <c r="AA210" s="3" t="s">
        <v>941</v>
      </c>
      <c r="AB210" s="3" t="s">
        <v>941</v>
      </c>
      <c r="AC210" s="21" t="s">
        <v>941</v>
      </c>
      <c r="AD210" s="21" t="s">
        <v>941</v>
      </c>
      <c r="AE210" s="21" t="s">
        <v>941</v>
      </c>
      <c r="AF210" s="3" t="s">
        <v>941</v>
      </c>
      <c r="AG210" s="3" t="s">
        <v>941</v>
      </c>
      <c r="AH210" s="3"/>
      <c r="AI210" s="21" t="s">
        <v>941</v>
      </c>
      <c r="AJ210" s="21" t="s">
        <v>941</v>
      </c>
      <c r="AK210" s="21" t="s">
        <v>941</v>
      </c>
      <c r="AL210" s="75"/>
      <c r="AM210" s="74" t="s">
        <v>1943</v>
      </c>
      <c r="AN210" s="70" t="s">
        <v>1944</v>
      </c>
      <c r="AO210" s="67" t="s">
        <v>304</v>
      </c>
      <c r="AP210" s="78" t="s">
        <v>1945</v>
      </c>
      <c r="AQ210" s="893">
        <v>1</v>
      </c>
      <c r="AR210" s="745" t="s">
        <v>945</v>
      </c>
      <c r="AS210" s="68" t="s">
        <v>1008</v>
      </c>
      <c r="AT210" s="3">
        <v>1</v>
      </c>
      <c r="AU210" s="3" t="s">
        <v>979</v>
      </c>
      <c r="AV210" s="3"/>
      <c r="AW210" s="3"/>
      <c r="AX210" s="3"/>
      <c r="AY210" s="145"/>
      <c r="AZ210" s="69">
        <v>4039.1110979999999</v>
      </c>
      <c r="BA210" s="69" t="s">
        <v>949</v>
      </c>
      <c r="BB210" s="69" t="s">
        <v>949</v>
      </c>
      <c r="BC210" s="69" t="s">
        <v>949</v>
      </c>
      <c r="BD210" s="69" t="s">
        <v>1946</v>
      </c>
      <c r="BE210" s="69" t="s">
        <v>949</v>
      </c>
      <c r="BF210" s="69" t="s">
        <v>1253</v>
      </c>
      <c r="BG210" s="69" t="s">
        <v>1947</v>
      </c>
      <c r="BH210" s="69" t="s">
        <v>949</v>
      </c>
      <c r="BI210" s="69" t="s">
        <v>949</v>
      </c>
      <c r="BJ210" s="69" t="s">
        <v>1166</v>
      </c>
      <c r="BK210" s="69" t="s">
        <v>949</v>
      </c>
      <c r="BL210" s="69" t="s">
        <v>949</v>
      </c>
      <c r="BM210" s="69">
        <v>0</v>
      </c>
      <c r="BN210" s="69">
        <v>0</v>
      </c>
      <c r="BO210" s="69">
        <v>0</v>
      </c>
      <c r="BP210" s="69">
        <v>0</v>
      </c>
      <c r="BQ210" s="69">
        <v>0</v>
      </c>
      <c r="BR210" s="69">
        <v>0</v>
      </c>
      <c r="BS210" s="69">
        <v>0</v>
      </c>
      <c r="BT210" s="69">
        <v>0</v>
      </c>
      <c r="BU210" s="73"/>
      <c r="BV210" s="72"/>
      <c r="BW210" s="72"/>
      <c r="BX210" s="72"/>
      <c r="BY210" s="16"/>
      <c r="BZ210" s="9"/>
      <c r="CA210" s="16"/>
      <c r="CB210" s="16"/>
      <c r="CC210" s="16"/>
      <c r="CD210" s="16"/>
    </row>
    <row r="211" spans="1:82" customFormat="1">
      <c r="A211" s="16"/>
      <c r="B211" s="3">
        <v>204</v>
      </c>
      <c r="C211" s="3" t="s">
        <v>320</v>
      </c>
      <c r="D211" s="91"/>
      <c r="E211" s="96"/>
      <c r="F211" s="91"/>
      <c r="G211" s="96" t="s">
        <v>1948</v>
      </c>
      <c r="H211" s="91"/>
      <c r="I211" s="96"/>
      <c r="J211" s="91"/>
      <c r="K211" s="96"/>
      <c r="L211" s="91"/>
      <c r="M211" s="96"/>
      <c r="N211" s="32" t="s">
        <v>1948</v>
      </c>
      <c r="O211" s="211" t="s">
        <v>1948</v>
      </c>
      <c r="P211" s="71" t="s">
        <v>1037</v>
      </c>
      <c r="Q211" s="71"/>
      <c r="R211" s="848" t="s">
        <v>989</v>
      </c>
      <c r="S211" s="3" t="s">
        <v>941</v>
      </c>
      <c r="T211" s="3" t="s">
        <v>941</v>
      </c>
      <c r="U211" s="3" t="s">
        <v>941</v>
      </c>
      <c r="V211" s="3" t="s">
        <v>941</v>
      </c>
      <c r="W211" s="3" t="s">
        <v>941</v>
      </c>
      <c r="X211" s="3" t="s">
        <v>941</v>
      </c>
      <c r="Y211" s="3" t="s">
        <v>941</v>
      </c>
      <c r="Z211" s="3" t="s">
        <v>941</v>
      </c>
      <c r="AA211" s="3" t="s">
        <v>941</v>
      </c>
      <c r="AB211" s="3" t="s">
        <v>941</v>
      </c>
      <c r="AC211" s="21" t="s">
        <v>941</v>
      </c>
      <c r="AD211" s="21" t="s">
        <v>941</v>
      </c>
      <c r="AE211" s="21" t="s">
        <v>941</v>
      </c>
      <c r="AF211" s="3" t="s">
        <v>941</v>
      </c>
      <c r="AG211" s="3" t="s">
        <v>941</v>
      </c>
      <c r="AH211" s="3"/>
      <c r="AI211" s="21" t="s">
        <v>941</v>
      </c>
      <c r="AJ211" s="21" t="s">
        <v>941</v>
      </c>
      <c r="AK211" s="21" t="s">
        <v>941</v>
      </c>
      <c r="AL211" s="75"/>
      <c r="AM211" s="74" t="s">
        <v>1948</v>
      </c>
      <c r="AN211" s="70" t="s">
        <v>1949</v>
      </c>
      <c r="AO211" s="67" t="s">
        <v>304</v>
      </c>
      <c r="AP211" s="78" t="s">
        <v>1950</v>
      </c>
      <c r="AQ211" s="893">
        <v>1</v>
      </c>
      <c r="AR211" s="745" t="s">
        <v>945</v>
      </c>
      <c r="AS211" s="68" t="s">
        <v>1008</v>
      </c>
      <c r="AT211" s="3">
        <v>1</v>
      </c>
      <c r="AU211" s="3" t="s">
        <v>979</v>
      </c>
      <c r="AV211" s="3"/>
      <c r="AW211" s="3"/>
      <c r="AX211" s="3"/>
      <c r="AY211" s="145"/>
      <c r="AZ211" s="69">
        <v>219.74893700000001</v>
      </c>
      <c r="BA211" s="69">
        <v>0.1</v>
      </c>
      <c r="BB211" s="69" t="s">
        <v>949</v>
      </c>
      <c r="BC211" s="69" t="s">
        <v>949</v>
      </c>
      <c r="BD211" s="69" t="s">
        <v>1951</v>
      </c>
      <c r="BE211" s="69" t="s">
        <v>949</v>
      </c>
      <c r="BF211" s="69" t="s">
        <v>1952</v>
      </c>
      <c r="BG211" s="69" t="s">
        <v>1953</v>
      </c>
      <c r="BH211" s="69" t="s">
        <v>949</v>
      </c>
      <c r="BI211" s="69">
        <v>0</v>
      </c>
      <c r="BJ211" s="69" t="s">
        <v>1166</v>
      </c>
      <c r="BK211" s="69" t="s">
        <v>949</v>
      </c>
      <c r="BL211" s="69" t="s">
        <v>949</v>
      </c>
      <c r="BM211" s="69">
        <v>0</v>
      </c>
      <c r="BN211" s="69">
        <v>0</v>
      </c>
      <c r="BO211" s="69">
        <v>0</v>
      </c>
      <c r="BP211" s="69">
        <v>0</v>
      </c>
      <c r="BQ211" s="69">
        <v>0</v>
      </c>
      <c r="BR211" s="69">
        <v>0</v>
      </c>
      <c r="BS211" s="69">
        <v>0</v>
      </c>
      <c r="BT211" s="69">
        <v>0</v>
      </c>
      <c r="BU211" s="73"/>
      <c r="BV211" s="72"/>
      <c r="BW211" s="72"/>
      <c r="BX211" s="72"/>
      <c r="BY211" s="16"/>
      <c r="BZ211" s="9"/>
      <c r="CA211" s="16"/>
      <c r="CB211" s="16"/>
      <c r="CC211" s="16"/>
      <c r="CD211" s="16"/>
    </row>
    <row r="212" spans="1:82" customFormat="1">
      <c r="A212" s="16"/>
      <c r="B212" s="3">
        <v>205</v>
      </c>
      <c r="C212" s="3" t="s">
        <v>320</v>
      </c>
      <c r="D212" s="91"/>
      <c r="E212" s="96"/>
      <c r="F212" s="91"/>
      <c r="G212" s="96" t="s">
        <v>1954</v>
      </c>
      <c r="H212" s="91"/>
      <c r="I212" s="96"/>
      <c r="J212" s="91"/>
      <c r="K212" s="96"/>
      <c r="L212" s="91"/>
      <c r="M212" s="96"/>
      <c r="N212" s="32" t="s">
        <v>1954</v>
      </c>
      <c r="O212" s="211" t="s">
        <v>1954</v>
      </c>
      <c r="P212" s="71" t="s">
        <v>1037</v>
      </c>
      <c r="Q212" s="71"/>
      <c r="R212" s="848" t="s">
        <v>989</v>
      </c>
      <c r="S212" s="3" t="s">
        <v>941</v>
      </c>
      <c r="T212" s="3" t="s">
        <v>941</v>
      </c>
      <c r="U212" s="3" t="s">
        <v>941</v>
      </c>
      <c r="V212" s="3" t="s">
        <v>941</v>
      </c>
      <c r="W212" s="3" t="s">
        <v>941</v>
      </c>
      <c r="X212" s="3" t="s">
        <v>941</v>
      </c>
      <c r="Y212" s="3" t="s">
        <v>941</v>
      </c>
      <c r="Z212" s="3" t="s">
        <v>941</v>
      </c>
      <c r="AA212" s="3" t="s">
        <v>941</v>
      </c>
      <c r="AB212" s="3" t="s">
        <v>941</v>
      </c>
      <c r="AC212" s="21" t="s">
        <v>941</v>
      </c>
      <c r="AD212" s="21" t="s">
        <v>941</v>
      </c>
      <c r="AE212" s="21" t="s">
        <v>941</v>
      </c>
      <c r="AF212" s="3" t="s">
        <v>941</v>
      </c>
      <c r="AG212" s="3" t="s">
        <v>941</v>
      </c>
      <c r="AH212" s="3"/>
      <c r="AI212" s="21" t="s">
        <v>941</v>
      </c>
      <c r="AJ212" s="21" t="s">
        <v>941</v>
      </c>
      <c r="AK212" s="21" t="s">
        <v>941</v>
      </c>
      <c r="AL212" s="75"/>
      <c r="AM212" s="74" t="s">
        <v>1955</v>
      </c>
      <c r="AN212" s="70" t="s">
        <v>1956</v>
      </c>
      <c r="AO212" s="67" t="s">
        <v>304</v>
      </c>
      <c r="AP212" s="78" t="s">
        <v>1957</v>
      </c>
      <c r="AQ212" s="893">
        <v>1</v>
      </c>
      <c r="AR212" s="745" t="s">
        <v>945</v>
      </c>
      <c r="AS212" s="68" t="s">
        <v>1008</v>
      </c>
      <c r="AT212" s="3">
        <v>1</v>
      </c>
      <c r="AU212" s="3" t="s">
        <v>979</v>
      </c>
      <c r="AV212" s="3"/>
      <c r="AW212" s="3"/>
      <c r="AX212" s="3"/>
      <c r="AY212" s="145"/>
      <c r="AZ212" s="69">
        <v>210.6</v>
      </c>
      <c r="BA212" s="69" t="s">
        <v>949</v>
      </c>
      <c r="BB212" s="69" t="s">
        <v>949</v>
      </c>
      <c r="BC212" s="69" t="s">
        <v>949</v>
      </c>
      <c r="BD212" s="69" t="s">
        <v>1958</v>
      </c>
      <c r="BE212" s="69" t="s">
        <v>949</v>
      </c>
      <c r="BF212" s="69" t="s">
        <v>1952</v>
      </c>
      <c r="BG212" s="69" t="s">
        <v>1953</v>
      </c>
      <c r="BH212" s="69" t="s">
        <v>949</v>
      </c>
      <c r="BI212" s="69" t="s">
        <v>949</v>
      </c>
      <c r="BJ212" s="69" t="s">
        <v>1166</v>
      </c>
      <c r="BK212" s="69" t="s">
        <v>949</v>
      </c>
      <c r="BL212" s="69" t="s">
        <v>949</v>
      </c>
      <c r="BM212" s="69">
        <v>0</v>
      </c>
      <c r="BN212" s="69">
        <v>0</v>
      </c>
      <c r="BO212" s="69">
        <v>0</v>
      </c>
      <c r="BP212" s="69">
        <v>0</v>
      </c>
      <c r="BQ212" s="69">
        <v>0</v>
      </c>
      <c r="BR212" s="69">
        <v>0</v>
      </c>
      <c r="BS212" s="69">
        <v>0</v>
      </c>
      <c r="BT212" s="69">
        <v>0</v>
      </c>
      <c r="BU212" s="73"/>
      <c r="BV212" s="72"/>
      <c r="BW212" s="72"/>
      <c r="BX212" s="72"/>
      <c r="BY212" s="16"/>
      <c r="BZ212" s="9"/>
      <c r="CA212" s="16"/>
      <c r="CB212" s="16"/>
      <c r="CC212" s="16"/>
      <c r="CD212" s="16"/>
    </row>
    <row r="213" spans="1:82" customFormat="1">
      <c r="A213" s="16"/>
      <c r="B213" s="3">
        <v>206</v>
      </c>
      <c r="C213" s="3" t="s">
        <v>320</v>
      </c>
      <c r="D213" s="91"/>
      <c r="E213" s="96"/>
      <c r="F213" s="91"/>
      <c r="G213" s="96" t="s">
        <v>1959</v>
      </c>
      <c r="H213" s="91"/>
      <c r="I213" s="96"/>
      <c r="J213" s="91"/>
      <c r="K213" s="96"/>
      <c r="L213" s="91"/>
      <c r="M213" s="96"/>
      <c r="N213" s="32" t="s">
        <v>1959</v>
      </c>
      <c r="O213" s="211" t="s">
        <v>1959</v>
      </c>
      <c r="P213" s="71" t="s">
        <v>1037</v>
      </c>
      <c r="Q213" s="71"/>
      <c r="R213" s="848" t="s">
        <v>989</v>
      </c>
      <c r="S213" s="3" t="s">
        <v>941</v>
      </c>
      <c r="T213" s="3" t="s">
        <v>941</v>
      </c>
      <c r="U213" s="3" t="s">
        <v>941</v>
      </c>
      <c r="V213" s="3" t="s">
        <v>941</v>
      </c>
      <c r="W213" s="3" t="s">
        <v>941</v>
      </c>
      <c r="X213" s="3" t="s">
        <v>941</v>
      </c>
      <c r="Y213" s="3" t="s">
        <v>941</v>
      </c>
      <c r="Z213" s="3" t="s">
        <v>941</v>
      </c>
      <c r="AA213" s="3" t="s">
        <v>941</v>
      </c>
      <c r="AB213" s="3" t="s">
        <v>941</v>
      </c>
      <c r="AC213" s="21" t="s">
        <v>941</v>
      </c>
      <c r="AD213" s="21" t="s">
        <v>941</v>
      </c>
      <c r="AE213" s="21" t="s">
        <v>941</v>
      </c>
      <c r="AF213" s="3" t="s">
        <v>941</v>
      </c>
      <c r="AG213" s="3" t="s">
        <v>941</v>
      </c>
      <c r="AH213" s="3"/>
      <c r="AI213" s="21" t="s">
        <v>941</v>
      </c>
      <c r="AJ213" s="21" t="s">
        <v>941</v>
      </c>
      <c r="AK213" s="21" t="s">
        <v>941</v>
      </c>
      <c r="AL213" s="75"/>
      <c r="AM213" s="74" t="s">
        <v>1960</v>
      </c>
      <c r="AN213" s="70" t="s">
        <v>1961</v>
      </c>
      <c r="AO213" s="67" t="s">
        <v>304</v>
      </c>
      <c r="AP213" s="78" t="s">
        <v>1962</v>
      </c>
      <c r="AQ213" s="893">
        <v>1</v>
      </c>
      <c r="AR213" s="745" t="s">
        <v>945</v>
      </c>
      <c r="AS213" s="68" t="s">
        <v>1008</v>
      </c>
      <c r="AT213" s="3">
        <v>1</v>
      </c>
      <c r="AU213" s="3" t="s">
        <v>1126</v>
      </c>
      <c r="AV213" s="3"/>
      <c r="AW213" s="3" t="s">
        <v>1245</v>
      </c>
      <c r="AX213" s="3"/>
      <c r="AY213" s="145"/>
      <c r="AZ213" s="69">
        <v>95.15</v>
      </c>
      <c r="BA213" s="69">
        <v>0.1</v>
      </c>
      <c r="BB213" s="69">
        <v>7.93</v>
      </c>
      <c r="BC213" s="69">
        <v>0.75453950000000003</v>
      </c>
      <c r="BD213" s="69" t="s">
        <v>1963</v>
      </c>
      <c r="BE213" s="69" t="s">
        <v>949</v>
      </c>
      <c r="BF213" s="69" t="s">
        <v>1084</v>
      </c>
      <c r="BG213" s="69" t="s">
        <v>1085</v>
      </c>
      <c r="BH213" s="69" t="s">
        <v>949</v>
      </c>
      <c r="BI213" s="69">
        <v>0</v>
      </c>
      <c r="BJ213" s="69" t="s">
        <v>1166</v>
      </c>
      <c r="BK213" s="69" t="s">
        <v>949</v>
      </c>
      <c r="BL213" s="69" t="s">
        <v>949</v>
      </c>
      <c r="BM213" s="69">
        <v>0</v>
      </c>
      <c r="BN213" s="69">
        <v>0</v>
      </c>
      <c r="BO213" s="69">
        <v>0</v>
      </c>
      <c r="BP213" s="69">
        <v>0</v>
      </c>
      <c r="BQ213" s="69">
        <v>0</v>
      </c>
      <c r="BR213" s="69">
        <v>0</v>
      </c>
      <c r="BS213" s="69">
        <v>0</v>
      </c>
      <c r="BT213" s="69">
        <v>0</v>
      </c>
      <c r="BU213" s="73"/>
      <c r="BV213" s="72">
        <v>4</v>
      </c>
      <c r="BW213" s="72">
        <v>180</v>
      </c>
      <c r="BX213" s="72">
        <v>2</v>
      </c>
      <c r="BY213" s="16"/>
      <c r="BZ213" s="9"/>
      <c r="CA213" s="16"/>
      <c r="CB213" s="16"/>
      <c r="CC213" s="16"/>
      <c r="CD213" s="16"/>
    </row>
    <row r="214" spans="1:82" customFormat="1">
      <c r="A214" s="16"/>
      <c r="B214" s="3">
        <v>207</v>
      </c>
      <c r="C214" s="3" t="s">
        <v>320</v>
      </c>
      <c r="D214" s="91"/>
      <c r="E214" s="96"/>
      <c r="F214" s="91"/>
      <c r="G214" s="96" t="s">
        <v>1964</v>
      </c>
      <c r="H214" s="91"/>
      <c r="I214" s="96"/>
      <c r="J214" s="91"/>
      <c r="K214" s="96"/>
      <c r="L214" s="91"/>
      <c r="M214" s="96"/>
      <c r="N214" s="32" t="s">
        <v>1964</v>
      </c>
      <c r="O214" s="211" t="s">
        <v>1964</v>
      </c>
      <c r="P214" s="71" t="s">
        <v>1037</v>
      </c>
      <c r="Q214" s="71"/>
      <c r="R214" s="848" t="s">
        <v>1059</v>
      </c>
      <c r="S214" s="3" t="s">
        <v>941</v>
      </c>
      <c r="T214" s="3" t="s">
        <v>941</v>
      </c>
      <c r="U214" s="3" t="s">
        <v>941</v>
      </c>
      <c r="V214" s="3" t="s">
        <v>941</v>
      </c>
      <c r="W214" s="3" t="s">
        <v>941</v>
      </c>
      <c r="X214" s="3" t="s">
        <v>941</v>
      </c>
      <c r="Y214" s="3" t="s">
        <v>941</v>
      </c>
      <c r="Z214" s="3" t="s">
        <v>941</v>
      </c>
      <c r="AA214" s="3" t="s">
        <v>941</v>
      </c>
      <c r="AB214" s="3" t="s">
        <v>941</v>
      </c>
      <c r="AC214" s="21" t="s">
        <v>941</v>
      </c>
      <c r="AD214" s="21" t="s">
        <v>941</v>
      </c>
      <c r="AE214" s="21" t="s">
        <v>941</v>
      </c>
      <c r="AF214" s="3" t="s">
        <v>941</v>
      </c>
      <c r="AG214" s="3" t="s">
        <v>941</v>
      </c>
      <c r="AH214" s="3"/>
      <c r="AI214" s="21" t="s">
        <v>941</v>
      </c>
      <c r="AJ214" s="21" t="s">
        <v>941</v>
      </c>
      <c r="AK214" s="21" t="s">
        <v>941</v>
      </c>
      <c r="AL214" s="75"/>
      <c r="AM214" s="74" t="s">
        <v>1964</v>
      </c>
      <c r="AN214" s="70" t="s">
        <v>1965</v>
      </c>
      <c r="AO214" s="67" t="s">
        <v>304</v>
      </c>
      <c r="AP214" s="78" t="s">
        <v>1966</v>
      </c>
      <c r="AQ214" s="893">
        <v>1</v>
      </c>
      <c r="AR214" s="745" t="s">
        <v>945</v>
      </c>
      <c r="AS214" s="68" t="s">
        <v>1008</v>
      </c>
      <c r="AT214" s="3">
        <v>1</v>
      </c>
      <c r="AU214" s="3" t="s">
        <v>1081</v>
      </c>
      <c r="AV214" s="3"/>
      <c r="AW214" s="3" t="s">
        <v>1245</v>
      </c>
      <c r="AX214" s="3"/>
      <c r="AY214" s="145"/>
      <c r="AZ214" s="69" t="s">
        <v>949</v>
      </c>
      <c r="BA214" s="69" t="s">
        <v>949</v>
      </c>
      <c r="BB214" s="69" t="s">
        <v>949</v>
      </c>
      <c r="BC214" s="69" t="s">
        <v>949</v>
      </c>
      <c r="BD214" s="69" t="s">
        <v>1967</v>
      </c>
      <c r="BE214" s="69" t="s">
        <v>949</v>
      </c>
      <c r="BF214" s="69" t="s">
        <v>949</v>
      </c>
      <c r="BG214" s="69" t="s">
        <v>949</v>
      </c>
      <c r="BH214" s="69" t="s">
        <v>949</v>
      </c>
      <c r="BI214" s="69">
        <v>0</v>
      </c>
      <c r="BJ214" s="69" t="s">
        <v>1968</v>
      </c>
      <c r="BK214" s="69">
        <v>0</v>
      </c>
      <c r="BL214" s="69">
        <v>0</v>
      </c>
      <c r="BM214" s="69">
        <v>0</v>
      </c>
      <c r="BN214" s="69">
        <v>0</v>
      </c>
      <c r="BO214" s="69">
        <v>0</v>
      </c>
      <c r="BP214" s="69">
        <v>0</v>
      </c>
      <c r="BQ214" s="69">
        <v>0</v>
      </c>
      <c r="BR214" s="69">
        <v>0</v>
      </c>
      <c r="BS214" s="69">
        <v>0</v>
      </c>
      <c r="BT214" s="69">
        <v>0</v>
      </c>
      <c r="BU214" s="73"/>
      <c r="BV214" s="72">
        <v>2</v>
      </c>
      <c r="BW214" s="72">
        <v>200</v>
      </c>
      <c r="BX214" s="72">
        <v>2</v>
      </c>
      <c r="BY214" s="16"/>
      <c r="BZ214" s="9"/>
      <c r="CA214" s="16"/>
      <c r="CB214" s="16"/>
      <c r="CC214" s="16"/>
      <c r="CD214" s="16"/>
    </row>
    <row r="215" spans="1:82" customFormat="1">
      <c r="A215" s="16"/>
      <c r="B215" s="3">
        <v>208</v>
      </c>
      <c r="C215" s="3" t="s">
        <v>320</v>
      </c>
      <c r="D215" s="91"/>
      <c r="E215" s="96"/>
      <c r="F215" s="91"/>
      <c r="G215" s="96" t="s">
        <v>1969</v>
      </c>
      <c r="H215" s="91"/>
      <c r="I215" s="96"/>
      <c r="J215" s="91"/>
      <c r="K215" s="96"/>
      <c r="L215" s="91"/>
      <c r="M215" s="96"/>
      <c r="N215" s="32" t="s">
        <v>1969</v>
      </c>
      <c r="O215" s="211" t="s">
        <v>1970</v>
      </c>
      <c r="P215" s="71" t="s">
        <v>939</v>
      </c>
      <c r="Q215" s="71"/>
      <c r="R215" s="848" t="s">
        <v>940</v>
      </c>
      <c r="S215" s="3" t="s">
        <v>941</v>
      </c>
      <c r="T215" s="3" t="s">
        <v>941</v>
      </c>
      <c r="U215" s="3" t="s">
        <v>941</v>
      </c>
      <c r="V215" s="3" t="s">
        <v>941</v>
      </c>
      <c r="W215" s="3" t="s">
        <v>941</v>
      </c>
      <c r="X215" s="3" t="s">
        <v>941</v>
      </c>
      <c r="Y215" s="3" t="s">
        <v>941</v>
      </c>
      <c r="Z215" s="3" t="s">
        <v>941</v>
      </c>
      <c r="AA215" s="3" t="s">
        <v>941</v>
      </c>
      <c r="AB215" s="3" t="s">
        <v>941</v>
      </c>
      <c r="AC215" s="21" t="s">
        <v>941</v>
      </c>
      <c r="AD215" s="21" t="s">
        <v>941</v>
      </c>
      <c r="AE215" s="21" t="s">
        <v>941</v>
      </c>
      <c r="AF215" s="3" t="s">
        <v>941</v>
      </c>
      <c r="AG215" s="3" t="s">
        <v>941</v>
      </c>
      <c r="AH215" s="3"/>
      <c r="AI215" s="21" t="s">
        <v>941</v>
      </c>
      <c r="AJ215" s="21" t="s">
        <v>941</v>
      </c>
      <c r="AK215" s="21" t="s">
        <v>941</v>
      </c>
      <c r="AL215" s="75"/>
      <c r="AM215" s="74" t="s">
        <v>1971</v>
      </c>
      <c r="AN215" s="70" t="s">
        <v>1972</v>
      </c>
      <c r="AO215" s="67" t="s">
        <v>304</v>
      </c>
      <c r="AP215" s="78" t="s">
        <v>1973</v>
      </c>
      <c r="AQ215" s="893">
        <v>1</v>
      </c>
      <c r="AR215" s="745" t="s">
        <v>945</v>
      </c>
      <c r="AS215" s="68" t="s">
        <v>1008</v>
      </c>
      <c r="AT215" s="3">
        <v>0</v>
      </c>
      <c r="AU215" s="3" t="s">
        <v>947</v>
      </c>
      <c r="AV215" s="3"/>
      <c r="AW215" s="3"/>
      <c r="AX215" s="3"/>
      <c r="AY215" s="145"/>
      <c r="AZ215" s="69" t="s">
        <v>949</v>
      </c>
      <c r="BA215" s="69" t="s">
        <v>949</v>
      </c>
      <c r="BB215" s="69" t="s">
        <v>949</v>
      </c>
      <c r="BC215" s="69" t="s">
        <v>949</v>
      </c>
      <c r="BD215" s="69" t="s">
        <v>949</v>
      </c>
      <c r="BE215" s="69" t="s">
        <v>949</v>
      </c>
      <c r="BF215" s="69" t="s">
        <v>949</v>
      </c>
      <c r="BG215" s="69" t="s">
        <v>949</v>
      </c>
      <c r="BH215" s="69" t="s">
        <v>949</v>
      </c>
      <c r="BI215" s="69" t="s">
        <v>949</v>
      </c>
      <c r="BJ215" s="69" t="s">
        <v>949</v>
      </c>
      <c r="BK215" s="69" t="s">
        <v>949</v>
      </c>
      <c r="BL215" s="69" t="s">
        <v>949</v>
      </c>
      <c r="BM215" s="69" t="s">
        <v>949</v>
      </c>
      <c r="BN215" s="69" t="s">
        <v>949</v>
      </c>
      <c r="BO215" s="69" t="s">
        <v>949</v>
      </c>
      <c r="BP215" s="69" t="s">
        <v>949</v>
      </c>
      <c r="BQ215" s="69" t="s">
        <v>949</v>
      </c>
      <c r="BR215" s="69" t="s">
        <v>949</v>
      </c>
      <c r="BS215" s="69" t="s">
        <v>949</v>
      </c>
      <c r="BT215" s="69" t="s">
        <v>949</v>
      </c>
      <c r="BU215" s="73"/>
      <c r="BV215" s="72"/>
      <c r="BW215" s="72"/>
      <c r="BX215" s="72"/>
      <c r="BY215" s="16"/>
      <c r="BZ215" s="9"/>
      <c r="CA215" s="16"/>
      <c r="CB215" s="16"/>
      <c r="CC215" s="16"/>
      <c r="CD215" s="16"/>
    </row>
    <row r="216" spans="1:82" customFormat="1">
      <c r="A216" s="16"/>
      <c r="B216" s="3">
        <v>209</v>
      </c>
      <c r="C216" s="3" t="s">
        <v>320</v>
      </c>
      <c r="D216" s="91"/>
      <c r="E216" s="96"/>
      <c r="F216" s="91"/>
      <c r="G216" s="96"/>
      <c r="H216" s="91" t="s">
        <v>1974</v>
      </c>
      <c r="I216" s="96"/>
      <c r="J216" s="91"/>
      <c r="K216" s="96"/>
      <c r="L216" s="91"/>
      <c r="M216" s="96"/>
      <c r="N216" s="32" t="s">
        <v>1974</v>
      </c>
      <c r="O216" s="211" t="s">
        <v>1974</v>
      </c>
      <c r="P216" s="71" t="s">
        <v>1037</v>
      </c>
      <c r="Q216" s="71"/>
      <c r="R216" s="848"/>
      <c r="S216" s="3" t="s">
        <v>941</v>
      </c>
      <c r="T216" s="3" t="s">
        <v>941</v>
      </c>
      <c r="U216" s="3" t="s">
        <v>941</v>
      </c>
      <c r="V216" s="3" t="s">
        <v>941</v>
      </c>
      <c r="W216" s="3" t="s">
        <v>941</v>
      </c>
      <c r="X216" s="3" t="s">
        <v>941</v>
      </c>
      <c r="Y216" s="3" t="s">
        <v>941</v>
      </c>
      <c r="Z216" s="3" t="s">
        <v>941</v>
      </c>
      <c r="AA216" s="3" t="s">
        <v>941</v>
      </c>
      <c r="AB216" s="3" t="s">
        <v>941</v>
      </c>
      <c r="AC216" s="21" t="s">
        <v>941</v>
      </c>
      <c r="AD216" s="21" t="s">
        <v>941</v>
      </c>
      <c r="AE216" s="21" t="s">
        <v>941</v>
      </c>
      <c r="AF216" s="3" t="s">
        <v>941</v>
      </c>
      <c r="AG216" s="3" t="s">
        <v>941</v>
      </c>
      <c r="AH216" s="3"/>
      <c r="AI216" s="21" t="s">
        <v>941</v>
      </c>
      <c r="AJ216" s="21" t="s">
        <v>941</v>
      </c>
      <c r="AK216" s="21" t="s">
        <v>941</v>
      </c>
      <c r="AL216" s="75"/>
      <c r="AM216" s="74" t="s">
        <v>1974</v>
      </c>
      <c r="AN216" s="70" t="s">
        <v>1975</v>
      </c>
      <c r="AO216" s="67" t="s">
        <v>304</v>
      </c>
      <c r="AP216" s="78" t="s">
        <v>1976</v>
      </c>
      <c r="AQ216" s="893">
        <v>1</v>
      </c>
      <c r="AR216" s="745" t="s">
        <v>945</v>
      </c>
      <c r="AS216" s="68" t="s">
        <v>1008</v>
      </c>
      <c r="AT216" s="3">
        <v>1</v>
      </c>
      <c r="AU216" s="3" t="s">
        <v>979</v>
      </c>
      <c r="AV216" s="3"/>
      <c r="AW216" s="3"/>
      <c r="AX216" s="3"/>
      <c r="AY216" s="145"/>
      <c r="AZ216" s="69">
        <v>25.132740999999999</v>
      </c>
      <c r="BA216" s="69">
        <v>0.2</v>
      </c>
      <c r="BB216" s="69" t="s">
        <v>949</v>
      </c>
      <c r="BC216" s="69" t="s">
        <v>949</v>
      </c>
      <c r="BD216" s="69" t="s">
        <v>1977</v>
      </c>
      <c r="BE216" s="69" t="s">
        <v>949</v>
      </c>
      <c r="BF216" s="69" t="s">
        <v>1952</v>
      </c>
      <c r="BG216" s="69" t="s">
        <v>1953</v>
      </c>
      <c r="BH216" s="69" t="s">
        <v>949</v>
      </c>
      <c r="BI216" s="69">
        <v>0</v>
      </c>
      <c r="BJ216" s="69" t="s">
        <v>1166</v>
      </c>
      <c r="BK216" s="69" t="s">
        <v>949</v>
      </c>
      <c r="BL216" s="69" t="s">
        <v>949</v>
      </c>
      <c r="BM216" s="69">
        <v>0</v>
      </c>
      <c r="BN216" s="69">
        <v>0</v>
      </c>
      <c r="BO216" s="69">
        <v>0</v>
      </c>
      <c r="BP216" s="69">
        <v>0</v>
      </c>
      <c r="BQ216" s="69">
        <v>0</v>
      </c>
      <c r="BR216" s="69">
        <v>0</v>
      </c>
      <c r="BS216" s="69">
        <v>0</v>
      </c>
      <c r="BT216" s="69">
        <v>0</v>
      </c>
      <c r="BU216" s="73"/>
      <c r="BV216" s="72"/>
      <c r="BW216" s="72"/>
      <c r="BX216" s="72"/>
      <c r="BY216" s="16"/>
      <c r="BZ216" s="9"/>
      <c r="CA216" s="16"/>
      <c r="CB216" s="16"/>
      <c r="CC216" s="16"/>
      <c r="CD216" s="16"/>
    </row>
    <row r="217" spans="1:82" customFormat="1">
      <c r="A217" s="16"/>
      <c r="B217" s="3">
        <v>210</v>
      </c>
      <c r="C217" s="3" t="s">
        <v>320</v>
      </c>
      <c r="D217" s="91"/>
      <c r="E217" s="96"/>
      <c r="F217" s="91"/>
      <c r="G217" s="96"/>
      <c r="H217" s="91" t="s">
        <v>1978</v>
      </c>
      <c r="I217" s="96"/>
      <c r="J217" s="91"/>
      <c r="K217" s="96"/>
      <c r="L217" s="91"/>
      <c r="M217" s="96"/>
      <c r="N217" s="32" t="s">
        <v>1978</v>
      </c>
      <c r="O217" s="211" t="s">
        <v>1978</v>
      </c>
      <c r="P217" s="71" t="s">
        <v>1037</v>
      </c>
      <c r="Q217" s="71"/>
      <c r="R217" s="848"/>
      <c r="S217" s="3" t="s">
        <v>941</v>
      </c>
      <c r="T217" s="3" t="s">
        <v>941</v>
      </c>
      <c r="U217" s="3" t="s">
        <v>941</v>
      </c>
      <c r="V217" s="3" t="s">
        <v>941</v>
      </c>
      <c r="W217" s="3" t="s">
        <v>941</v>
      </c>
      <c r="X217" s="3" t="s">
        <v>941</v>
      </c>
      <c r="Y217" s="3" t="s">
        <v>941</v>
      </c>
      <c r="Z217" s="3" t="s">
        <v>941</v>
      </c>
      <c r="AA217" s="3" t="s">
        <v>941</v>
      </c>
      <c r="AB217" s="3" t="s">
        <v>941</v>
      </c>
      <c r="AC217" s="21" t="s">
        <v>941</v>
      </c>
      <c r="AD217" s="21" t="s">
        <v>941</v>
      </c>
      <c r="AE217" s="21" t="s">
        <v>941</v>
      </c>
      <c r="AF217" s="3" t="s">
        <v>941</v>
      </c>
      <c r="AG217" s="3" t="s">
        <v>941</v>
      </c>
      <c r="AH217" s="3"/>
      <c r="AI217" s="21" t="s">
        <v>941</v>
      </c>
      <c r="AJ217" s="21" t="s">
        <v>941</v>
      </c>
      <c r="AK217" s="21" t="s">
        <v>941</v>
      </c>
      <c r="AL217" s="75"/>
      <c r="AM217" s="74" t="s">
        <v>1978</v>
      </c>
      <c r="AN217" s="70" t="s">
        <v>1979</v>
      </c>
      <c r="AO217" s="67" t="s">
        <v>304</v>
      </c>
      <c r="AP217" s="78" t="s">
        <v>1980</v>
      </c>
      <c r="AQ217" s="893">
        <v>1</v>
      </c>
      <c r="AR217" s="745" t="s">
        <v>945</v>
      </c>
      <c r="AS217" s="68" t="s">
        <v>1008</v>
      </c>
      <c r="AT217" s="3">
        <v>1</v>
      </c>
      <c r="AU217" s="3" t="s">
        <v>979</v>
      </c>
      <c r="AV217" s="3"/>
      <c r="AW217" s="3"/>
      <c r="AX217" s="3"/>
      <c r="AY217" s="145"/>
      <c r="AZ217" s="69">
        <v>537.21234400000003</v>
      </c>
      <c r="BA217" s="69" t="s">
        <v>949</v>
      </c>
      <c r="BB217" s="69" t="s">
        <v>949</v>
      </c>
      <c r="BC217" s="69" t="s">
        <v>949</v>
      </c>
      <c r="BD217" s="69" t="s">
        <v>1981</v>
      </c>
      <c r="BE217" s="69" t="s">
        <v>949</v>
      </c>
      <c r="BF217" s="69" t="s">
        <v>1982</v>
      </c>
      <c r="BG217" s="69" t="s">
        <v>1983</v>
      </c>
      <c r="BH217" s="69" t="s">
        <v>949</v>
      </c>
      <c r="BI217" s="69">
        <v>0</v>
      </c>
      <c r="BJ217" s="69" t="s">
        <v>1166</v>
      </c>
      <c r="BK217" s="69" t="s">
        <v>949</v>
      </c>
      <c r="BL217" s="69" t="s">
        <v>949</v>
      </c>
      <c r="BM217" s="69">
        <v>0</v>
      </c>
      <c r="BN217" s="69">
        <v>0</v>
      </c>
      <c r="BO217" s="69">
        <v>0</v>
      </c>
      <c r="BP217" s="69">
        <v>0</v>
      </c>
      <c r="BQ217" s="69">
        <v>0</v>
      </c>
      <c r="BR217" s="69">
        <v>0</v>
      </c>
      <c r="BS217" s="69">
        <v>0</v>
      </c>
      <c r="BT217" s="69">
        <v>0</v>
      </c>
      <c r="BU217" s="73"/>
      <c r="BV217" s="72"/>
      <c r="BW217" s="72"/>
      <c r="BX217" s="72"/>
      <c r="BY217" s="16"/>
      <c r="BZ217" s="9"/>
      <c r="CA217" s="16"/>
      <c r="CB217" s="16"/>
      <c r="CC217" s="16"/>
      <c r="CD217" s="16"/>
    </row>
    <row r="218" spans="1:82" customFormat="1">
      <c r="A218" s="16"/>
      <c r="B218" s="3">
        <v>211</v>
      </c>
      <c r="C218" s="3" t="s">
        <v>320</v>
      </c>
      <c r="D218" s="91"/>
      <c r="E218" s="96"/>
      <c r="F218" s="91"/>
      <c r="G218" s="96"/>
      <c r="H218" s="91" t="s">
        <v>1984</v>
      </c>
      <c r="I218" s="96"/>
      <c r="J218" s="91"/>
      <c r="K218" s="96"/>
      <c r="L218" s="91"/>
      <c r="M218" s="96"/>
      <c r="N218" s="32" t="s">
        <v>1984</v>
      </c>
      <c r="O218" s="211" t="s">
        <v>1985</v>
      </c>
      <c r="P218" s="71" t="s">
        <v>975</v>
      </c>
      <c r="Q218" s="71"/>
      <c r="R218" s="848" t="s">
        <v>1209</v>
      </c>
      <c r="S218" s="3" t="s">
        <v>941</v>
      </c>
      <c r="T218" s="3" t="s">
        <v>941</v>
      </c>
      <c r="U218" s="3" t="s">
        <v>941</v>
      </c>
      <c r="V218" s="3" t="s">
        <v>941</v>
      </c>
      <c r="W218" s="3" t="s">
        <v>941</v>
      </c>
      <c r="X218" s="3" t="s">
        <v>941</v>
      </c>
      <c r="Y218" s="3" t="s">
        <v>941</v>
      </c>
      <c r="Z218" s="3" t="s">
        <v>941</v>
      </c>
      <c r="AA218" s="3" t="s">
        <v>941</v>
      </c>
      <c r="AB218" s="3" t="s">
        <v>941</v>
      </c>
      <c r="AC218" s="21" t="s">
        <v>941</v>
      </c>
      <c r="AD218" s="21" t="s">
        <v>941</v>
      </c>
      <c r="AE218" s="21" t="s">
        <v>941</v>
      </c>
      <c r="AF218" s="3" t="s">
        <v>941</v>
      </c>
      <c r="AG218" s="3" t="s">
        <v>941</v>
      </c>
      <c r="AH218" s="3"/>
      <c r="AI218" s="21" t="s">
        <v>941</v>
      </c>
      <c r="AJ218" s="21" t="s">
        <v>941</v>
      </c>
      <c r="AK218" s="21" t="s">
        <v>941</v>
      </c>
      <c r="AL218" s="75"/>
      <c r="AM218" s="74" t="s">
        <v>1986</v>
      </c>
      <c r="AN218" s="70" t="s">
        <v>1987</v>
      </c>
      <c r="AO218" s="67" t="s">
        <v>304</v>
      </c>
      <c r="AP218" s="78" t="s">
        <v>1988</v>
      </c>
      <c r="AQ218" s="893">
        <v>1</v>
      </c>
      <c r="AR218" s="745" t="s">
        <v>945</v>
      </c>
      <c r="AS218" s="68" t="s">
        <v>1008</v>
      </c>
      <c r="AT218" s="3">
        <v>1</v>
      </c>
      <c r="AU218" s="3" t="s">
        <v>1008</v>
      </c>
      <c r="AV218" s="3"/>
      <c r="AW218" s="3"/>
      <c r="AX218" s="3"/>
      <c r="AY218" s="145"/>
      <c r="AZ218" s="69">
        <v>68970.646760000003</v>
      </c>
      <c r="BA218" s="69" t="s">
        <v>949</v>
      </c>
      <c r="BB218" s="69">
        <v>1.2</v>
      </c>
      <c r="BC218" s="69">
        <v>82.764776112000007</v>
      </c>
      <c r="BD218" s="69" t="s">
        <v>1989</v>
      </c>
      <c r="BE218" s="69" t="s">
        <v>995</v>
      </c>
      <c r="BF218" s="69" t="s">
        <v>1130</v>
      </c>
      <c r="BG218" s="69" t="s">
        <v>1990</v>
      </c>
      <c r="BH218" s="69" t="s">
        <v>1991</v>
      </c>
      <c r="BI218" s="69" t="s">
        <v>1133</v>
      </c>
      <c r="BJ218" s="69" t="s">
        <v>1142</v>
      </c>
      <c r="BK218" s="69" t="s">
        <v>1015</v>
      </c>
      <c r="BL218" s="69" t="s">
        <v>949</v>
      </c>
      <c r="BM218" s="69">
        <v>0</v>
      </c>
      <c r="BN218" s="69">
        <v>0</v>
      </c>
      <c r="BO218" s="69">
        <v>0</v>
      </c>
      <c r="BP218" s="69">
        <v>0</v>
      </c>
      <c r="BQ218" s="69">
        <v>0</v>
      </c>
      <c r="BR218" s="69">
        <v>0</v>
      </c>
      <c r="BS218" s="69">
        <v>0</v>
      </c>
      <c r="BT218" s="69">
        <v>0</v>
      </c>
      <c r="BU218" s="73"/>
      <c r="BV218" s="72">
        <v>2</v>
      </c>
      <c r="BW218" s="72">
        <v>450</v>
      </c>
      <c r="BX218" s="72">
        <v>48</v>
      </c>
      <c r="BY218" s="16"/>
      <c r="BZ218" s="9"/>
      <c r="CA218" s="16"/>
      <c r="CB218" s="16"/>
      <c r="CC218" s="16"/>
      <c r="CD218" s="16"/>
    </row>
    <row r="219" spans="1:82" customFormat="1">
      <c r="A219" s="16"/>
      <c r="B219" s="3">
        <v>212</v>
      </c>
      <c r="C219" s="3" t="s">
        <v>320</v>
      </c>
      <c r="D219" s="91"/>
      <c r="E219" s="96"/>
      <c r="F219" s="91"/>
      <c r="G219" s="96"/>
      <c r="H219" s="91" t="s">
        <v>1992</v>
      </c>
      <c r="I219" s="96"/>
      <c r="J219" s="91"/>
      <c r="K219" s="96"/>
      <c r="L219" s="91"/>
      <c r="M219" s="96"/>
      <c r="N219" s="32" t="s">
        <v>1992</v>
      </c>
      <c r="O219" s="211" t="s">
        <v>1992</v>
      </c>
      <c r="P219" s="71" t="s">
        <v>1037</v>
      </c>
      <c r="Q219" s="71"/>
      <c r="R219" s="848" t="s">
        <v>1126</v>
      </c>
      <c r="S219" s="3" t="s">
        <v>941</v>
      </c>
      <c r="T219" s="3" t="s">
        <v>941</v>
      </c>
      <c r="U219" s="3" t="s">
        <v>941</v>
      </c>
      <c r="V219" s="3" t="s">
        <v>941</v>
      </c>
      <c r="W219" s="3" t="s">
        <v>941</v>
      </c>
      <c r="X219" s="3" t="s">
        <v>941</v>
      </c>
      <c r="Y219" s="3" t="s">
        <v>941</v>
      </c>
      <c r="Z219" s="3" t="s">
        <v>941</v>
      </c>
      <c r="AA219" s="3" t="s">
        <v>941</v>
      </c>
      <c r="AB219" s="3" t="s">
        <v>941</v>
      </c>
      <c r="AC219" s="21" t="s">
        <v>941</v>
      </c>
      <c r="AD219" s="21" t="s">
        <v>941</v>
      </c>
      <c r="AE219" s="21" t="s">
        <v>941</v>
      </c>
      <c r="AF219" s="3" t="s">
        <v>941</v>
      </c>
      <c r="AG219" s="3" t="s">
        <v>941</v>
      </c>
      <c r="AH219" s="3"/>
      <c r="AI219" s="21" t="s">
        <v>941</v>
      </c>
      <c r="AJ219" s="21" t="s">
        <v>941</v>
      </c>
      <c r="AK219" s="21" t="s">
        <v>941</v>
      </c>
      <c r="AL219" s="75"/>
      <c r="AM219" s="74" t="s">
        <v>1993</v>
      </c>
      <c r="AN219" s="70" t="s">
        <v>1994</v>
      </c>
      <c r="AO219" s="67" t="s">
        <v>304</v>
      </c>
      <c r="AP219" s="78" t="s">
        <v>1995</v>
      </c>
      <c r="AQ219" s="893">
        <v>1</v>
      </c>
      <c r="AR219" s="745" t="s">
        <v>945</v>
      </c>
      <c r="AS219" s="68" t="s">
        <v>1008</v>
      </c>
      <c r="AT219" s="3">
        <v>1</v>
      </c>
      <c r="AU219" s="3" t="s">
        <v>1008</v>
      </c>
      <c r="AV219" s="3"/>
      <c r="AW219" s="3"/>
      <c r="AX219" s="3"/>
      <c r="AY219" s="145"/>
      <c r="AZ219" s="69">
        <v>25982.536</v>
      </c>
      <c r="BA219" s="69" t="s">
        <v>949</v>
      </c>
      <c r="BB219" s="69">
        <v>1.2</v>
      </c>
      <c r="BC219" s="69">
        <v>31.179044000000001</v>
      </c>
      <c r="BD219" s="69" t="s">
        <v>1996</v>
      </c>
      <c r="BE219" s="69" t="s">
        <v>995</v>
      </c>
      <c r="BF219" s="69" t="s">
        <v>1130</v>
      </c>
      <c r="BG219" s="69" t="s">
        <v>1131</v>
      </c>
      <c r="BH219" s="69" t="s">
        <v>1132</v>
      </c>
      <c r="BI219" s="69" t="s">
        <v>1133</v>
      </c>
      <c r="BJ219" s="69" t="s">
        <v>1142</v>
      </c>
      <c r="BK219" s="69" t="s">
        <v>949</v>
      </c>
      <c r="BL219" s="69" t="s">
        <v>949</v>
      </c>
      <c r="BM219" s="69">
        <v>0</v>
      </c>
      <c r="BN219" s="69">
        <v>0</v>
      </c>
      <c r="BO219" s="69" t="s">
        <v>1992</v>
      </c>
      <c r="BP219" s="69" t="s">
        <v>1142</v>
      </c>
      <c r="BQ219" s="69">
        <v>0</v>
      </c>
      <c r="BR219" s="69">
        <v>0</v>
      </c>
      <c r="BS219" s="69">
        <v>0</v>
      </c>
      <c r="BT219" s="69">
        <v>0</v>
      </c>
      <c r="BU219" s="73"/>
      <c r="BV219" s="72">
        <v>2</v>
      </c>
      <c r="BW219" s="72">
        <v>300</v>
      </c>
      <c r="BX219" s="72">
        <v>30</v>
      </c>
      <c r="BY219" s="16"/>
      <c r="BZ219" s="9"/>
      <c r="CA219" s="16"/>
      <c r="CB219" s="16"/>
      <c r="CC219" s="16"/>
      <c r="CD219" s="16"/>
    </row>
    <row r="220" spans="1:82" customFormat="1">
      <c r="A220" s="16"/>
      <c r="B220" s="3">
        <v>213</v>
      </c>
      <c r="C220" s="3" t="s">
        <v>320</v>
      </c>
      <c r="D220" s="91"/>
      <c r="E220" s="96"/>
      <c r="F220" s="91"/>
      <c r="G220" s="96"/>
      <c r="H220" s="91" t="s">
        <v>1997</v>
      </c>
      <c r="I220" s="96"/>
      <c r="J220" s="91"/>
      <c r="K220" s="96"/>
      <c r="L220" s="91"/>
      <c r="M220" s="96"/>
      <c r="N220" s="32" t="s">
        <v>1997</v>
      </c>
      <c r="O220" s="211" t="s">
        <v>1998</v>
      </c>
      <c r="P220" s="71" t="s">
        <v>939</v>
      </c>
      <c r="Q220" s="71"/>
      <c r="R220" s="848" t="s">
        <v>940</v>
      </c>
      <c r="S220" s="3" t="s">
        <v>941</v>
      </c>
      <c r="T220" s="3" t="s">
        <v>941</v>
      </c>
      <c r="U220" s="3" t="s">
        <v>941</v>
      </c>
      <c r="V220" s="3" t="s">
        <v>941</v>
      </c>
      <c r="W220" s="3" t="s">
        <v>941</v>
      </c>
      <c r="X220" s="3" t="s">
        <v>941</v>
      </c>
      <c r="Y220" s="3" t="s">
        <v>941</v>
      </c>
      <c r="Z220" s="3" t="s">
        <v>941</v>
      </c>
      <c r="AA220" s="3" t="s">
        <v>941</v>
      </c>
      <c r="AB220" s="3" t="s">
        <v>941</v>
      </c>
      <c r="AC220" s="21" t="s">
        <v>941</v>
      </c>
      <c r="AD220" s="21" t="s">
        <v>941</v>
      </c>
      <c r="AE220" s="21" t="s">
        <v>941</v>
      </c>
      <c r="AF220" s="3" t="s">
        <v>941</v>
      </c>
      <c r="AG220" s="3" t="s">
        <v>941</v>
      </c>
      <c r="AH220" s="3"/>
      <c r="AI220" s="21" t="s">
        <v>941</v>
      </c>
      <c r="AJ220" s="21" t="s">
        <v>941</v>
      </c>
      <c r="AK220" s="21" t="s">
        <v>941</v>
      </c>
      <c r="AL220" s="75"/>
      <c r="AM220" s="74" t="s">
        <v>1999</v>
      </c>
      <c r="AN220" s="70" t="s">
        <v>2000</v>
      </c>
      <c r="AO220" s="67" t="s">
        <v>304</v>
      </c>
      <c r="AP220" s="78" t="s">
        <v>2001</v>
      </c>
      <c r="AQ220" s="893">
        <v>1</v>
      </c>
      <c r="AR220" s="745" t="s">
        <v>945</v>
      </c>
      <c r="AS220" s="68" t="s">
        <v>1008</v>
      </c>
      <c r="AT220" s="3">
        <v>0</v>
      </c>
      <c r="AU220" s="3" t="s">
        <v>947</v>
      </c>
      <c r="AV220" s="3"/>
      <c r="AW220" s="3"/>
      <c r="AX220" s="3"/>
      <c r="AY220" s="145"/>
      <c r="AZ220" s="69" t="s">
        <v>949</v>
      </c>
      <c r="BA220" s="69" t="s">
        <v>949</v>
      </c>
      <c r="BB220" s="69" t="s">
        <v>949</v>
      </c>
      <c r="BC220" s="69" t="s">
        <v>949</v>
      </c>
      <c r="BD220" s="69" t="s">
        <v>949</v>
      </c>
      <c r="BE220" s="69" t="s">
        <v>949</v>
      </c>
      <c r="BF220" s="69" t="s">
        <v>949</v>
      </c>
      <c r="BG220" s="69" t="s">
        <v>949</v>
      </c>
      <c r="BH220" s="69" t="s">
        <v>949</v>
      </c>
      <c r="BI220" s="69" t="s">
        <v>949</v>
      </c>
      <c r="BJ220" s="69" t="s">
        <v>949</v>
      </c>
      <c r="BK220" s="69" t="s">
        <v>949</v>
      </c>
      <c r="BL220" s="69" t="s">
        <v>949</v>
      </c>
      <c r="BM220" s="69" t="s">
        <v>949</v>
      </c>
      <c r="BN220" s="69" t="s">
        <v>949</v>
      </c>
      <c r="BO220" s="69" t="s">
        <v>949</v>
      </c>
      <c r="BP220" s="69" t="s">
        <v>949</v>
      </c>
      <c r="BQ220" s="69" t="s">
        <v>949</v>
      </c>
      <c r="BR220" s="69" t="s">
        <v>949</v>
      </c>
      <c r="BS220" s="69" t="s">
        <v>949</v>
      </c>
      <c r="BT220" s="69" t="s">
        <v>949</v>
      </c>
      <c r="BU220" s="73"/>
      <c r="BV220" s="72"/>
      <c r="BW220" s="72"/>
      <c r="BX220" s="72"/>
      <c r="BY220" s="16"/>
      <c r="BZ220" s="9"/>
      <c r="CA220" s="16"/>
      <c r="CB220" s="16"/>
      <c r="CC220" s="16"/>
      <c r="CD220" s="16"/>
    </row>
    <row r="221" spans="1:82" customFormat="1">
      <c r="A221" s="16"/>
      <c r="B221" s="3">
        <v>214</v>
      </c>
      <c r="C221" s="3" t="s">
        <v>320</v>
      </c>
      <c r="D221" s="91"/>
      <c r="E221" s="96"/>
      <c r="F221" s="91"/>
      <c r="G221" s="96"/>
      <c r="H221" s="91"/>
      <c r="I221" s="96" t="s">
        <v>2002</v>
      </c>
      <c r="J221" s="91"/>
      <c r="K221" s="96"/>
      <c r="L221" s="91"/>
      <c r="M221" s="96"/>
      <c r="N221" s="32" t="s">
        <v>2002</v>
      </c>
      <c r="O221" s="211" t="s">
        <v>2002</v>
      </c>
      <c r="P221" s="71" t="s">
        <v>1037</v>
      </c>
      <c r="Q221" s="71"/>
      <c r="R221" s="848" t="s">
        <v>948</v>
      </c>
      <c r="S221" s="3" t="s">
        <v>941</v>
      </c>
      <c r="T221" s="3" t="s">
        <v>941</v>
      </c>
      <c r="U221" s="3" t="s">
        <v>941</v>
      </c>
      <c r="V221" s="3" t="s">
        <v>941</v>
      </c>
      <c r="W221" s="3" t="s">
        <v>941</v>
      </c>
      <c r="X221" s="3" t="s">
        <v>941</v>
      </c>
      <c r="Y221" s="3" t="s">
        <v>941</v>
      </c>
      <c r="Z221" s="3" t="s">
        <v>941</v>
      </c>
      <c r="AA221" s="3" t="s">
        <v>941</v>
      </c>
      <c r="AB221" s="3" t="s">
        <v>941</v>
      </c>
      <c r="AC221" s="21" t="s">
        <v>941</v>
      </c>
      <c r="AD221" s="21" t="s">
        <v>941</v>
      </c>
      <c r="AE221" s="21" t="s">
        <v>941</v>
      </c>
      <c r="AF221" s="3" t="s">
        <v>941</v>
      </c>
      <c r="AG221" s="3" t="s">
        <v>941</v>
      </c>
      <c r="AH221" s="3"/>
      <c r="AI221" s="21" t="s">
        <v>941</v>
      </c>
      <c r="AJ221" s="21" t="s">
        <v>941</v>
      </c>
      <c r="AK221" s="21" t="s">
        <v>941</v>
      </c>
      <c r="AL221" s="75"/>
      <c r="AM221" s="74" t="s">
        <v>2003</v>
      </c>
      <c r="AN221" s="70" t="s">
        <v>2004</v>
      </c>
      <c r="AO221" s="67" t="s">
        <v>304</v>
      </c>
      <c r="AP221" s="78" t="s">
        <v>2005</v>
      </c>
      <c r="AQ221" s="893">
        <v>1</v>
      </c>
      <c r="AR221" s="745" t="s">
        <v>945</v>
      </c>
      <c r="AS221" s="68" t="s">
        <v>1008</v>
      </c>
      <c r="AT221" s="3">
        <v>1</v>
      </c>
      <c r="AU221" s="3" t="s">
        <v>1008</v>
      </c>
      <c r="AV221" s="3"/>
      <c r="AW221" s="3"/>
      <c r="AX221" s="3"/>
      <c r="AY221" s="145"/>
      <c r="AZ221" s="69">
        <v>12999.404769999999</v>
      </c>
      <c r="BA221" s="69" t="s">
        <v>949</v>
      </c>
      <c r="BB221" s="69">
        <v>1.2</v>
      </c>
      <c r="BC221" s="69">
        <v>15.599285723999998</v>
      </c>
      <c r="BD221" s="69" t="s">
        <v>2006</v>
      </c>
      <c r="BE221" s="69" t="s">
        <v>995</v>
      </c>
      <c r="BF221" s="69" t="s">
        <v>1130</v>
      </c>
      <c r="BG221" s="69" t="s">
        <v>1131</v>
      </c>
      <c r="BH221" s="69" t="s">
        <v>1132</v>
      </c>
      <c r="BI221" s="69" t="s">
        <v>1133</v>
      </c>
      <c r="BJ221" s="69" t="s">
        <v>1142</v>
      </c>
      <c r="BK221" s="69" t="s">
        <v>949</v>
      </c>
      <c r="BL221" s="69" t="s">
        <v>949</v>
      </c>
      <c r="BM221" s="69">
        <v>0</v>
      </c>
      <c r="BN221" s="69">
        <v>0</v>
      </c>
      <c r="BO221" s="69" t="s">
        <v>2002</v>
      </c>
      <c r="BP221" s="69" t="s">
        <v>1142</v>
      </c>
      <c r="BQ221" s="69">
        <v>0</v>
      </c>
      <c r="BR221" s="69">
        <v>0</v>
      </c>
      <c r="BS221" s="69">
        <v>0</v>
      </c>
      <c r="BT221" s="69">
        <v>0</v>
      </c>
      <c r="BU221" s="73"/>
      <c r="BV221" s="72">
        <v>2</v>
      </c>
      <c r="BW221" s="72">
        <v>300</v>
      </c>
      <c r="BX221" s="72">
        <v>35</v>
      </c>
      <c r="BY221" s="16"/>
      <c r="BZ221" s="9"/>
      <c r="CA221" s="16"/>
      <c r="CB221" s="16"/>
      <c r="CC221" s="16"/>
      <c r="CD221" s="16"/>
    </row>
    <row r="222" spans="1:82" customFormat="1">
      <c r="A222" s="16"/>
      <c r="B222" s="3">
        <v>215</v>
      </c>
      <c r="C222" s="3" t="s">
        <v>320</v>
      </c>
      <c r="D222" s="91"/>
      <c r="E222" s="96"/>
      <c r="F222" s="91"/>
      <c r="G222" s="96"/>
      <c r="H222" s="91"/>
      <c r="I222" s="96" t="s">
        <v>2007</v>
      </c>
      <c r="J222" s="91"/>
      <c r="K222" s="96"/>
      <c r="L222" s="91"/>
      <c r="M222" s="96"/>
      <c r="N222" s="32" t="s">
        <v>2007</v>
      </c>
      <c r="O222" s="211" t="s">
        <v>2008</v>
      </c>
      <c r="P222" s="71" t="s">
        <v>975</v>
      </c>
      <c r="Q222" s="71"/>
      <c r="R222" s="848" t="s">
        <v>979</v>
      </c>
      <c r="S222" s="3" t="s">
        <v>941</v>
      </c>
      <c r="T222" s="3" t="s">
        <v>941</v>
      </c>
      <c r="U222" s="3" t="s">
        <v>941</v>
      </c>
      <c r="V222" s="3" t="s">
        <v>941</v>
      </c>
      <c r="W222" s="3" t="s">
        <v>941</v>
      </c>
      <c r="X222" s="3" t="s">
        <v>941</v>
      </c>
      <c r="Y222" s="3" t="s">
        <v>941</v>
      </c>
      <c r="Z222" s="3" t="s">
        <v>941</v>
      </c>
      <c r="AA222" s="3" t="s">
        <v>941</v>
      </c>
      <c r="AB222" s="3" t="s">
        <v>941</v>
      </c>
      <c r="AC222" s="21" t="s">
        <v>941</v>
      </c>
      <c r="AD222" s="21" t="s">
        <v>941</v>
      </c>
      <c r="AE222" s="21" t="s">
        <v>941</v>
      </c>
      <c r="AF222" s="3" t="s">
        <v>941</v>
      </c>
      <c r="AG222" s="3" t="s">
        <v>941</v>
      </c>
      <c r="AH222" s="3"/>
      <c r="AI222" s="21" t="s">
        <v>941</v>
      </c>
      <c r="AJ222" s="21" t="s">
        <v>941</v>
      </c>
      <c r="AK222" s="21" t="s">
        <v>941</v>
      </c>
      <c r="AL222" s="75"/>
      <c r="AM222" s="74" t="s">
        <v>2009</v>
      </c>
      <c r="AN222" s="70" t="s">
        <v>2010</v>
      </c>
      <c r="AO222" s="67" t="s">
        <v>304</v>
      </c>
      <c r="AP222" s="78" t="s">
        <v>2011</v>
      </c>
      <c r="AQ222" s="893">
        <v>7</v>
      </c>
      <c r="AR222" s="745" t="s">
        <v>945</v>
      </c>
      <c r="AS222" s="68" t="s">
        <v>1008</v>
      </c>
      <c r="AT222" s="3">
        <v>1</v>
      </c>
      <c r="AU222" s="3" t="s">
        <v>979</v>
      </c>
      <c r="AV222" s="3"/>
      <c r="AW222" s="3"/>
      <c r="AX222" s="3"/>
      <c r="AY222" s="145"/>
      <c r="AZ222" s="69">
        <v>11.84</v>
      </c>
      <c r="BA222" s="69">
        <v>0.1</v>
      </c>
      <c r="BB222" s="69">
        <v>1.38</v>
      </c>
      <c r="BC222" s="69">
        <v>1.6339200000000002E-2</v>
      </c>
      <c r="BD222" s="69" t="s">
        <v>2012</v>
      </c>
      <c r="BE222" s="69" t="s">
        <v>949</v>
      </c>
      <c r="BF222" s="69" t="s">
        <v>1952</v>
      </c>
      <c r="BG222" s="69" t="s">
        <v>1953</v>
      </c>
      <c r="BH222" s="69" t="s">
        <v>2013</v>
      </c>
      <c r="BI222" s="69" t="s">
        <v>949</v>
      </c>
      <c r="BJ222" s="69" t="s">
        <v>1424</v>
      </c>
      <c r="BK222" s="69" t="s">
        <v>1166</v>
      </c>
      <c r="BL222" s="69" t="s">
        <v>949</v>
      </c>
      <c r="BM222" s="69">
        <v>0</v>
      </c>
      <c r="BN222" s="69">
        <v>0</v>
      </c>
      <c r="BO222" s="69">
        <v>0</v>
      </c>
      <c r="BP222" s="69">
        <v>0</v>
      </c>
      <c r="BQ222" s="69">
        <v>0</v>
      </c>
      <c r="BR222" s="69">
        <v>0</v>
      </c>
      <c r="BS222" s="69">
        <v>0</v>
      </c>
      <c r="BT222" s="69">
        <v>0</v>
      </c>
      <c r="BU222" s="73"/>
      <c r="BV222" s="72"/>
      <c r="BW222" s="72"/>
      <c r="BX222" s="72"/>
      <c r="BY222" s="16"/>
      <c r="BZ222" s="9"/>
      <c r="CA222" s="16"/>
      <c r="CB222" s="16"/>
      <c r="CC222" s="16"/>
      <c r="CD222" s="16"/>
    </row>
    <row r="223" spans="1:82" customFormat="1">
      <c r="A223" s="16"/>
      <c r="B223" s="3">
        <v>216</v>
      </c>
      <c r="C223" s="3" t="s">
        <v>320</v>
      </c>
      <c r="D223" s="91"/>
      <c r="E223" s="96"/>
      <c r="F223" s="91"/>
      <c r="G223" s="96"/>
      <c r="H223" s="91"/>
      <c r="I223" s="96" t="s">
        <v>2014</v>
      </c>
      <c r="J223" s="91"/>
      <c r="K223" s="96"/>
      <c r="L223" s="91"/>
      <c r="M223" s="96"/>
      <c r="N223" s="32" t="s">
        <v>2014</v>
      </c>
      <c r="O223" s="211" t="s">
        <v>2015</v>
      </c>
      <c r="P223" s="71" t="s">
        <v>975</v>
      </c>
      <c r="Q223" s="71"/>
      <c r="R223" s="848" t="s">
        <v>1059</v>
      </c>
      <c r="S223" s="3" t="s">
        <v>941</v>
      </c>
      <c r="T223" s="3" t="s">
        <v>941</v>
      </c>
      <c r="U223" s="3" t="s">
        <v>941</v>
      </c>
      <c r="V223" s="3" t="s">
        <v>941</v>
      </c>
      <c r="W223" s="3" t="s">
        <v>941</v>
      </c>
      <c r="X223" s="3" t="s">
        <v>941</v>
      </c>
      <c r="Y223" s="3" t="s">
        <v>941</v>
      </c>
      <c r="Z223" s="3" t="s">
        <v>941</v>
      </c>
      <c r="AA223" s="3" t="s">
        <v>941</v>
      </c>
      <c r="AB223" s="3" t="s">
        <v>941</v>
      </c>
      <c r="AC223" s="21" t="s">
        <v>941</v>
      </c>
      <c r="AD223" s="21" t="s">
        <v>941</v>
      </c>
      <c r="AE223" s="21" t="s">
        <v>941</v>
      </c>
      <c r="AF223" s="3" t="s">
        <v>941</v>
      </c>
      <c r="AG223" s="3" t="s">
        <v>941</v>
      </c>
      <c r="AH223" s="3"/>
      <c r="AI223" s="21" t="s">
        <v>941</v>
      </c>
      <c r="AJ223" s="21" t="s">
        <v>941</v>
      </c>
      <c r="AK223" s="21" t="s">
        <v>941</v>
      </c>
      <c r="AL223" s="75"/>
      <c r="AM223" s="74"/>
      <c r="AN223" s="70" t="s">
        <v>2016</v>
      </c>
      <c r="AO223" s="67" t="s">
        <v>304</v>
      </c>
      <c r="AP223" s="78" t="s">
        <v>2017</v>
      </c>
      <c r="AQ223" s="893">
        <v>1</v>
      </c>
      <c r="AR223" s="745" t="s">
        <v>945</v>
      </c>
      <c r="AS223" s="68" t="s">
        <v>1008</v>
      </c>
      <c r="AT223" s="3">
        <v>1</v>
      </c>
      <c r="AU223" s="3" t="s">
        <v>979</v>
      </c>
      <c r="AV223" s="3"/>
      <c r="AW223" s="3"/>
      <c r="AX223" s="3"/>
      <c r="AY223" s="145"/>
      <c r="AZ223" s="69">
        <v>9.24</v>
      </c>
      <c r="BA223" s="69">
        <v>0.1</v>
      </c>
      <c r="BB223" s="69" t="s">
        <v>949</v>
      </c>
      <c r="BC223" s="69" t="s">
        <v>949</v>
      </c>
      <c r="BD223" s="69" t="s">
        <v>949</v>
      </c>
      <c r="BE223" s="69" t="s">
        <v>949</v>
      </c>
      <c r="BF223" s="69" t="s">
        <v>2018</v>
      </c>
      <c r="BG223" s="69" t="s">
        <v>2019</v>
      </c>
      <c r="BH223" s="69" t="s">
        <v>949</v>
      </c>
      <c r="BI223" s="69" t="s">
        <v>949</v>
      </c>
      <c r="BJ223" s="69" t="s">
        <v>1424</v>
      </c>
      <c r="BK223" s="69" t="s">
        <v>1166</v>
      </c>
      <c r="BL223" s="69" t="s">
        <v>949</v>
      </c>
      <c r="BM223" s="69">
        <v>0</v>
      </c>
      <c r="BN223" s="69">
        <v>0</v>
      </c>
      <c r="BO223" s="69">
        <v>0</v>
      </c>
      <c r="BP223" s="69">
        <v>0</v>
      </c>
      <c r="BQ223" s="69">
        <v>0</v>
      </c>
      <c r="BR223" s="69">
        <v>0</v>
      </c>
      <c r="BS223" s="69">
        <v>0</v>
      </c>
      <c r="BT223" s="69">
        <v>0</v>
      </c>
      <c r="BU223" s="73"/>
      <c r="BV223" s="72"/>
      <c r="BW223" s="72"/>
      <c r="BX223" s="72"/>
      <c r="BY223" s="16"/>
      <c r="BZ223" s="9"/>
      <c r="CA223" s="16"/>
      <c r="CB223" s="16"/>
      <c r="CC223" s="16"/>
      <c r="CD223" s="16"/>
    </row>
    <row r="224" spans="1:82" customFormat="1">
      <c r="A224" s="16"/>
      <c r="B224" s="3">
        <v>217</v>
      </c>
      <c r="C224" s="3" t="s">
        <v>320</v>
      </c>
      <c r="D224" s="91"/>
      <c r="E224" s="96"/>
      <c r="F224" s="91"/>
      <c r="G224" s="96" t="s">
        <v>2020</v>
      </c>
      <c r="H224" s="91"/>
      <c r="I224" s="96"/>
      <c r="J224" s="91"/>
      <c r="K224" s="96"/>
      <c r="L224" s="91"/>
      <c r="M224" s="96"/>
      <c r="N224" s="32" t="s">
        <v>2020</v>
      </c>
      <c r="O224" s="211" t="s">
        <v>2020</v>
      </c>
      <c r="P224" s="71" t="s">
        <v>1037</v>
      </c>
      <c r="Q224" s="71"/>
      <c r="R224" s="848"/>
      <c r="S224" s="3" t="s">
        <v>941</v>
      </c>
      <c r="T224" s="3" t="s">
        <v>941</v>
      </c>
      <c r="U224" s="3" t="s">
        <v>941</v>
      </c>
      <c r="V224" s="3" t="s">
        <v>941</v>
      </c>
      <c r="W224" s="3" t="s">
        <v>941</v>
      </c>
      <c r="X224" s="3" t="s">
        <v>941</v>
      </c>
      <c r="Y224" s="3" t="s">
        <v>941</v>
      </c>
      <c r="Z224" s="3" t="s">
        <v>941</v>
      </c>
      <c r="AA224" s="3" t="s">
        <v>941</v>
      </c>
      <c r="AB224" s="3" t="s">
        <v>941</v>
      </c>
      <c r="AC224" s="21" t="s">
        <v>941</v>
      </c>
      <c r="AD224" s="21" t="s">
        <v>941</v>
      </c>
      <c r="AE224" s="21" t="s">
        <v>941</v>
      </c>
      <c r="AF224" s="3" t="s">
        <v>941</v>
      </c>
      <c r="AG224" s="3" t="s">
        <v>941</v>
      </c>
      <c r="AH224" s="3"/>
      <c r="AI224" s="21" t="s">
        <v>941</v>
      </c>
      <c r="AJ224" s="21" t="s">
        <v>941</v>
      </c>
      <c r="AK224" s="21" t="s">
        <v>941</v>
      </c>
      <c r="AL224" s="75"/>
      <c r="AM224" s="74" t="s">
        <v>2021</v>
      </c>
      <c r="AN224" s="70" t="s">
        <v>2022</v>
      </c>
      <c r="AO224" s="67" t="s">
        <v>304</v>
      </c>
      <c r="AP224" s="78" t="s">
        <v>2023</v>
      </c>
      <c r="AQ224" s="893">
        <v>1</v>
      </c>
      <c r="AR224" s="745" t="s">
        <v>945</v>
      </c>
      <c r="AS224" s="68" t="s">
        <v>1008</v>
      </c>
      <c r="AT224" s="3">
        <v>1</v>
      </c>
      <c r="AU224" s="3" t="s">
        <v>1008</v>
      </c>
      <c r="AV224" s="3"/>
      <c r="AW224" s="3"/>
      <c r="AX224" s="3"/>
      <c r="AY224" s="145"/>
      <c r="AZ224" s="69">
        <v>573.53678400000001</v>
      </c>
      <c r="BA224" s="69" t="s">
        <v>949</v>
      </c>
      <c r="BB224" s="69">
        <v>1.41</v>
      </c>
      <c r="BC224" s="69">
        <v>0.80868686544000001</v>
      </c>
      <c r="BD224" s="69" t="s">
        <v>2024</v>
      </c>
      <c r="BE224" s="69" t="s">
        <v>1083</v>
      </c>
      <c r="BF224" s="69" t="s">
        <v>1293</v>
      </c>
      <c r="BG224" s="69" t="s">
        <v>1685</v>
      </c>
      <c r="BH224" s="69" t="s">
        <v>1686</v>
      </c>
      <c r="BI224" s="69" t="s">
        <v>1296</v>
      </c>
      <c r="BJ224" s="69" t="s">
        <v>1705</v>
      </c>
      <c r="BK224" s="69" t="s">
        <v>949</v>
      </c>
      <c r="BL224" s="69" t="s">
        <v>949</v>
      </c>
      <c r="BM224" s="69">
        <v>0</v>
      </c>
      <c r="BN224" s="69">
        <v>0</v>
      </c>
      <c r="BO224" s="69" t="s">
        <v>2020</v>
      </c>
      <c r="BP224" s="69" t="s">
        <v>1705</v>
      </c>
      <c r="BQ224" s="69">
        <v>0</v>
      </c>
      <c r="BR224" s="69">
        <v>0</v>
      </c>
      <c r="BS224" s="69">
        <v>0</v>
      </c>
      <c r="BT224" s="69">
        <v>0</v>
      </c>
      <c r="BU224" s="73"/>
      <c r="BV224" s="72">
        <v>4</v>
      </c>
      <c r="BW224" s="72">
        <v>30</v>
      </c>
      <c r="BX224" s="72">
        <v>20</v>
      </c>
      <c r="BY224" s="16"/>
      <c r="BZ224" s="9"/>
      <c r="CA224" s="16"/>
      <c r="CB224" s="16"/>
      <c r="CC224" s="16"/>
      <c r="CD224" s="16"/>
    </row>
    <row r="225" spans="1:82" customFormat="1">
      <c r="A225" s="16"/>
      <c r="B225" s="3">
        <v>218</v>
      </c>
      <c r="C225" s="3" t="s">
        <v>320</v>
      </c>
      <c r="D225" s="91"/>
      <c r="E225" s="96"/>
      <c r="F225" s="91"/>
      <c r="G225" s="96" t="s">
        <v>2025</v>
      </c>
      <c r="H225" s="91"/>
      <c r="I225" s="96"/>
      <c r="J225" s="91"/>
      <c r="K225" s="96"/>
      <c r="L225" s="91"/>
      <c r="M225" s="96"/>
      <c r="N225" s="32" t="s">
        <v>2025</v>
      </c>
      <c r="O225" s="211" t="s">
        <v>2025</v>
      </c>
      <c r="P225" s="71" t="s">
        <v>1037</v>
      </c>
      <c r="Q225" s="71"/>
      <c r="R225" s="848" t="s">
        <v>989</v>
      </c>
      <c r="S225" s="3" t="s">
        <v>941</v>
      </c>
      <c r="T225" s="3" t="s">
        <v>941</v>
      </c>
      <c r="U225" s="3" t="s">
        <v>941</v>
      </c>
      <c r="V225" s="3" t="s">
        <v>941</v>
      </c>
      <c r="W225" s="3" t="s">
        <v>941</v>
      </c>
      <c r="X225" s="3" t="s">
        <v>941</v>
      </c>
      <c r="Y225" s="3" t="s">
        <v>941</v>
      </c>
      <c r="Z225" s="3" t="s">
        <v>941</v>
      </c>
      <c r="AA225" s="3" t="s">
        <v>941</v>
      </c>
      <c r="AB225" s="3" t="s">
        <v>941</v>
      </c>
      <c r="AC225" s="21" t="s">
        <v>941</v>
      </c>
      <c r="AD225" s="21" t="s">
        <v>941</v>
      </c>
      <c r="AE225" s="21" t="s">
        <v>941</v>
      </c>
      <c r="AF225" s="3" t="s">
        <v>941</v>
      </c>
      <c r="AG225" s="3" t="s">
        <v>941</v>
      </c>
      <c r="AH225" s="3"/>
      <c r="AI225" s="21" t="s">
        <v>941</v>
      </c>
      <c r="AJ225" s="21" t="s">
        <v>941</v>
      </c>
      <c r="AK225" s="21" t="s">
        <v>941</v>
      </c>
      <c r="AL225" s="75"/>
      <c r="AM225" s="74" t="s">
        <v>2026</v>
      </c>
      <c r="AN225" s="70" t="s">
        <v>2027</v>
      </c>
      <c r="AO225" s="67" t="s">
        <v>304</v>
      </c>
      <c r="AP225" s="78" t="s">
        <v>2028</v>
      </c>
      <c r="AQ225" s="893">
        <v>1</v>
      </c>
      <c r="AR225" s="745" t="s">
        <v>945</v>
      </c>
      <c r="AS225" s="68" t="s">
        <v>1008</v>
      </c>
      <c r="AT225" s="3">
        <v>1</v>
      </c>
      <c r="AU225" s="3" t="s">
        <v>1008</v>
      </c>
      <c r="AV225" s="3"/>
      <c r="AW225" s="3"/>
      <c r="AX225" s="3"/>
      <c r="AY225" s="145"/>
      <c r="AZ225" s="69">
        <v>374.80367999999999</v>
      </c>
      <c r="BA225" s="69" t="s">
        <v>949</v>
      </c>
      <c r="BB225" s="69">
        <v>1.41</v>
      </c>
      <c r="BC225" s="69">
        <v>0.52847319999999998</v>
      </c>
      <c r="BD225" s="69" t="s">
        <v>2029</v>
      </c>
      <c r="BE225" s="69" t="s">
        <v>1083</v>
      </c>
      <c r="BF225" s="69" t="s">
        <v>1293</v>
      </c>
      <c r="BG225" s="69" t="s">
        <v>1294</v>
      </c>
      <c r="BH225" s="69" t="s">
        <v>1295</v>
      </c>
      <c r="BI225" s="69" t="s">
        <v>949</v>
      </c>
      <c r="BJ225" s="69" t="s">
        <v>1705</v>
      </c>
      <c r="BK225" s="69" t="s">
        <v>949</v>
      </c>
      <c r="BL225" s="69" t="s">
        <v>949</v>
      </c>
      <c r="BM225" s="69">
        <v>0</v>
      </c>
      <c r="BN225" s="69">
        <v>0</v>
      </c>
      <c r="BO225" s="69" t="s">
        <v>2025</v>
      </c>
      <c r="BP225" s="69" t="s">
        <v>1705</v>
      </c>
      <c r="BQ225" s="69">
        <v>0</v>
      </c>
      <c r="BR225" s="69">
        <v>0</v>
      </c>
      <c r="BS225" s="69">
        <v>0</v>
      </c>
      <c r="BT225" s="69">
        <v>0</v>
      </c>
      <c r="BU225" s="73"/>
      <c r="BV225" s="72">
        <v>4</v>
      </c>
      <c r="BW225" s="72">
        <v>30</v>
      </c>
      <c r="BX225" s="72">
        <v>20</v>
      </c>
      <c r="BY225" s="16"/>
      <c r="BZ225" s="9"/>
      <c r="CA225" s="16"/>
      <c r="CB225" s="16"/>
      <c r="CC225" s="16"/>
      <c r="CD225" s="16"/>
    </row>
    <row r="226" spans="1:82" customFormat="1">
      <c r="A226" s="16"/>
      <c r="B226" s="3">
        <v>219</v>
      </c>
      <c r="C226" s="3" t="s">
        <v>320</v>
      </c>
      <c r="D226" s="91"/>
      <c r="E226" s="96"/>
      <c r="F226" s="91"/>
      <c r="G226" s="96" t="s">
        <v>2030</v>
      </c>
      <c r="H226" s="91"/>
      <c r="I226" s="96"/>
      <c r="J226" s="91"/>
      <c r="K226" s="96"/>
      <c r="L226" s="91"/>
      <c r="M226" s="96"/>
      <c r="N226" s="32" t="s">
        <v>2030</v>
      </c>
      <c r="O226" s="211" t="s">
        <v>2030</v>
      </c>
      <c r="P226" s="71" t="s">
        <v>1037</v>
      </c>
      <c r="Q226" s="71"/>
      <c r="R226" s="848" t="s">
        <v>1059</v>
      </c>
      <c r="S226" s="3" t="s">
        <v>941</v>
      </c>
      <c r="T226" s="3" t="s">
        <v>941</v>
      </c>
      <c r="U226" s="3" t="s">
        <v>941</v>
      </c>
      <c r="V226" s="3" t="s">
        <v>941</v>
      </c>
      <c r="W226" s="3" t="s">
        <v>941</v>
      </c>
      <c r="X226" s="3" t="s">
        <v>941</v>
      </c>
      <c r="Y226" s="3" t="s">
        <v>941</v>
      </c>
      <c r="Z226" s="3" t="s">
        <v>941</v>
      </c>
      <c r="AA226" s="3" t="s">
        <v>941</v>
      </c>
      <c r="AB226" s="3" t="s">
        <v>941</v>
      </c>
      <c r="AC226" s="21" t="s">
        <v>941</v>
      </c>
      <c r="AD226" s="21" t="s">
        <v>941</v>
      </c>
      <c r="AE226" s="21" t="s">
        <v>941</v>
      </c>
      <c r="AF226" s="3" t="s">
        <v>941</v>
      </c>
      <c r="AG226" s="3" t="s">
        <v>941</v>
      </c>
      <c r="AH226" s="3"/>
      <c r="AI226" s="21" t="s">
        <v>941</v>
      </c>
      <c r="AJ226" s="21" t="s">
        <v>941</v>
      </c>
      <c r="AK226" s="21" t="s">
        <v>941</v>
      </c>
      <c r="AL226" s="75"/>
      <c r="AM226" s="74" t="s">
        <v>2031</v>
      </c>
      <c r="AN226" s="70" t="s">
        <v>2032</v>
      </c>
      <c r="AO226" s="67" t="s">
        <v>304</v>
      </c>
      <c r="AP226" s="78" t="s">
        <v>2033</v>
      </c>
      <c r="AQ226" s="893">
        <v>1</v>
      </c>
      <c r="AR226" s="745" t="s">
        <v>945</v>
      </c>
      <c r="AS226" s="68" t="s">
        <v>1008</v>
      </c>
      <c r="AT226" s="3">
        <v>1</v>
      </c>
      <c r="AU226" s="3" t="s">
        <v>1008</v>
      </c>
      <c r="AV226" s="3"/>
      <c r="AW226" s="3"/>
      <c r="AX226" s="3"/>
      <c r="AY226" s="145"/>
      <c r="AZ226" s="69">
        <v>271.912983</v>
      </c>
      <c r="BA226" s="69" t="s">
        <v>949</v>
      </c>
      <c r="BB226" s="69">
        <v>1.41</v>
      </c>
      <c r="BC226" s="69">
        <v>0.38339730603</v>
      </c>
      <c r="BD226" s="69" t="s">
        <v>2034</v>
      </c>
      <c r="BE226" s="69" t="s">
        <v>1083</v>
      </c>
      <c r="BF226" s="69" t="s">
        <v>1293</v>
      </c>
      <c r="BG226" s="69" t="s">
        <v>1685</v>
      </c>
      <c r="BH226" s="69" t="s">
        <v>1686</v>
      </c>
      <c r="BI226" s="69" t="s">
        <v>1296</v>
      </c>
      <c r="BJ226" s="69" t="s">
        <v>1705</v>
      </c>
      <c r="BK226" s="69" t="s">
        <v>949</v>
      </c>
      <c r="BL226" s="69" t="s">
        <v>949</v>
      </c>
      <c r="BM226" s="69">
        <v>0</v>
      </c>
      <c r="BN226" s="69">
        <v>0</v>
      </c>
      <c r="BO226" s="69" t="s">
        <v>2030</v>
      </c>
      <c r="BP226" s="69" t="s">
        <v>1705</v>
      </c>
      <c r="BQ226" s="69">
        <v>0</v>
      </c>
      <c r="BR226" s="69">
        <v>0</v>
      </c>
      <c r="BS226" s="69">
        <v>0</v>
      </c>
      <c r="BT226" s="69">
        <v>0</v>
      </c>
      <c r="BU226" s="73"/>
      <c r="BV226" s="72">
        <v>4</v>
      </c>
      <c r="BW226" s="72">
        <v>30</v>
      </c>
      <c r="BX226" s="72">
        <v>20</v>
      </c>
      <c r="BY226" s="16"/>
      <c r="BZ226" s="9"/>
      <c r="CA226" s="16"/>
      <c r="CB226" s="16"/>
      <c r="CC226" s="16"/>
      <c r="CD226" s="16"/>
    </row>
    <row r="227" spans="1:82" customFormat="1">
      <c r="A227" s="16"/>
      <c r="B227" s="3">
        <v>220</v>
      </c>
      <c r="C227" s="3" t="s">
        <v>320</v>
      </c>
      <c r="D227" s="91"/>
      <c r="E227" s="96"/>
      <c r="F227" s="91"/>
      <c r="G227" s="96" t="s">
        <v>2035</v>
      </c>
      <c r="H227" s="91"/>
      <c r="I227" s="96"/>
      <c r="J227" s="91"/>
      <c r="K227" s="96"/>
      <c r="L227" s="91"/>
      <c r="M227" s="96"/>
      <c r="N227" s="32" t="s">
        <v>2035</v>
      </c>
      <c r="O227" s="211" t="s">
        <v>2035</v>
      </c>
      <c r="P227" s="71" t="s">
        <v>1037</v>
      </c>
      <c r="Q227" s="71"/>
      <c r="R227" s="848"/>
      <c r="S227" s="3" t="s">
        <v>941</v>
      </c>
      <c r="T227" s="3" t="s">
        <v>941</v>
      </c>
      <c r="U227" s="3" t="s">
        <v>941</v>
      </c>
      <c r="V227" s="3" t="s">
        <v>941</v>
      </c>
      <c r="W227" s="3" t="s">
        <v>941</v>
      </c>
      <c r="X227" s="3" t="s">
        <v>941</v>
      </c>
      <c r="Y227" s="3" t="s">
        <v>941</v>
      </c>
      <c r="Z227" s="3" t="s">
        <v>941</v>
      </c>
      <c r="AA227" s="3" t="s">
        <v>941</v>
      </c>
      <c r="AB227" s="3" t="s">
        <v>941</v>
      </c>
      <c r="AC227" s="21" t="s">
        <v>941</v>
      </c>
      <c r="AD227" s="21" t="s">
        <v>941</v>
      </c>
      <c r="AE227" s="21" t="s">
        <v>941</v>
      </c>
      <c r="AF227" s="3" t="s">
        <v>941</v>
      </c>
      <c r="AG227" s="3" t="s">
        <v>941</v>
      </c>
      <c r="AH227" s="3"/>
      <c r="AI227" s="21" t="s">
        <v>941</v>
      </c>
      <c r="AJ227" s="21" t="s">
        <v>941</v>
      </c>
      <c r="AK227" s="21" t="s">
        <v>941</v>
      </c>
      <c r="AL227" s="75"/>
      <c r="AM227" s="74" t="s">
        <v>2035</v>
      </c>
      <c r="AN227" s="70" t="s">
        <v>2036</v>
      </c>
      <c r="AO227" s="67" t="s">
        <v>304</v>
      </c>
      <c r="AP227" s="78" t="s">
        <v>2037</v>
      </c>
      <c r="AQ227" s="893">
        <v>1</v>
      </c>
      <c r="AR227" s="745" t="s">
        <v>945</v>
      </c>
      <c r="AS227" s="68" t="s">
        <v>1008</v>
      </c>
      <c r="AT227" s="3">
        <v>1</v>
      </c>
      <c r="AU227" s="3" t="s">
        <v>1081</v>
      </c>
      <c r="AV227" s="3"/>
      <c r="AW227" s="3"/>
      <c r="AX227" s="3"/>
      <c r="AY227" s="145"/>
      <c r="AZ227" s="69">
        <v>57.562527000000003</v>
      </c>
      <c r="BA227" s="69">
        <v>0.2</v>
      </c>
      <c r="BB227" s="69">
        <v>8.8000000000000007</v>
      </c>
      <c r="BC227" s="69">
        <v>0.50655023760000006</v>
      </c>
      <c r="BD227" s="69" t="s">
        <v>949</v>
      </c>
      <c r="BE227" s="69" t="s">
        <v>949</v>
      </c>
      <c r="BF227" s="69" t="s">
        <v>2038</v>
      </c>
      <c r="BG227" s="69" t="s">
        <v>2039</v>
      </c>
      <c r="BH227" s="69" t="s">
        <v>949</v>
      </c>
      <c r="BI227" s="69">
        <v>0</v>
      </c>
      <c r="BJ227" s="69" t="s">
        <v>2040</v>
      </c>
      <c r="BK227" s="69" t="s">
        <v>949</v>
      </c>
      <c r="BL227" s="69" t="s">
        <v>949</v>
      </c>
      <c r="BM227" s="69">
        <v>0</v>
      </c>
      <c r="BN227" s="69">
        <v>0</v>
      </c>
      <c r="BO227" s="69" t="s">
        <v>2035</v>
      </c>
      <c r="BP227" s="69" t="s">
        <v>2040</v>
      </c>
      <c r="BQ227" s="69">
        <v>0</v>
      </c>
      <c r="BR227" s="69">
        <v>0</v>
      </c>
      <c r="BS227" s="69">
        <v>0</v>
      </c>
      <c r="BT227" s="69">
        <v>0</v>
      </c>
      <c r="BU227" s="73"/>
      <c r="BV227" s="72">
        <v>0</v>
      </c>
      <c r="BW227" s="72">
        <v>0</v>
      </c>
      <c r="BX227" s="72">
        <v>0</v>
      </c>
      <c r="BY227" s="16"/>
      <c r="BZ227" s="9"/>
      <c r="CA227" s="16"/>
      <c r="CB227" s="16"/>
      <c r="CC227" s="16"/>
      <c r="CD227" s="16"/>
    </row>
    <row r="228" spans="1:82" customFormat="1">
      <c r="A228" s="16"/>
      <c r="B228" s="3">
        <v>221</v>
      </c>
      <c r="C228" s="3" t="s">
        <v>320</v>
      </c>
      <c r="D228" s="91"/>
      <c r="E228" s="96"/>
      <c r="F228" s="91"/>
      <c r="G228" s="96" t="s">
        <v>2041</v>
      </c>
      <c r="H228" s="91"/>
      <c r="I228" s="96"/>
      <c r="J228" s="91"/>
      <c r="K228" s="96"/>
      <c r="L228" s="91"/>
      <c r="M228" s="96"/>
      <c r="N228" s="32" t="s">
        <v>2041</v>
      </c>
      <c r="O228" s="211" t="s">
        <v>2041</v>
      </c>
      <c r="P228" s="71" t="s">
        <v>1037</v>
      </c>
      <c r="Q228" s="71"/>
      <c r="R228" s="848"/>
      <c r="S228" s="3" t="s">
        <v>941</v>
      </c>
      <c r="T228" s="3" t="s">
        <v>941</v>
      </c>
      <c r="U228" s="3" t="s">
        <v>941</v>
      </c>
      <c r="V228" s="3" t="s">
        <v>941</v>
      </c>
      <c r="W228" s="3" t="s">
        <v>941</v>
      </c>
      <c r="X228" s="3" t="s">
        <v>941</v>
      </c>
      <c r="Y228" s="3" t="s">
        <v>941</v>
      </c>
      <c r="Z228" s="3" t="s">
        <v>941</v>
      </c>
      <c r="AA228" s="3" t="s">
        <v>941</v>
      </c>
      <c r="AB228" s="3" t="s">
        <v>941</v>
      </c>
      <c r="AC228" s="21" t="s">
        <v>941</v>
      </c>
      <c r="AD228" s="21" t="s">
        <v>941</v>
      </c>
      <c r="AE228" s="21" t="s">
        <v>941</v>
      </c>
      <c r="AF228" s="3" t="s">
        <v>941</v>
      </c>
      <c r="AG228" s="3" t="s">
        <v>941</v>
      </c>
      <c r="AH228" s="3"/>
      <c r="AI228" s="21" t="s">
        <v>941</v>
      </c>
      <c r="AJ228" s="21" t="s">
        <v>941</v>
      </c>
      <c r="AK228" s="21" t="s">
        <v>941</v>
      </c>
      <c r="AL228" s="75"/>
      <c r="AM228" s="74" t="s">
        <v>2041</v>
      </c>
      <c r="AN228" s="70" t="s">
        <v>2042</v>
      </c>
      <c r="AO228" s="67" t="s">
        <v>304</v>
      </c>
      <c r="AP228" s="78" t="s">
        <v>2043</v>
      </c>
      <c r="AQ228" s="893">
        <v>1</v>
      </c>
      <c r="AR228" s="745" t="s">
        <v>945</v>
      </c>
      <c r="AS228" s="68" t="s">
        <v>1008</v>
      </c>
      <c r="AT228" s="3">
        <v>1</v>
      </c>
      <c r="AU228" s="3" t="s">
        <v>1081</v>
      </c>
      <c r="AV228" s="3"/>
      <c r="AW228" s="3"/>
      <c r="AX228" s="3"/>
      <c r="AY228" s="145"/>
      <c r="AZ228" s="69">
        <v>26.970195</v>
      </c>
      <c r="BA228" s="69">
        <v>0.2</v>
      </c>
      <c r="BB228" s="69">
        <v>8.8000000000000007</v>
      </c>
      <c r="BC228" s="69">
        <v>0.23733771600000003</v>
      </c>
      <c r="BD228" s="69" t="s">
        <v>949</v>
      </c>
      <c r="BE228" s="69" t="s">
        <v>949</v>
      </c>
      <c r="BF228" s="69" t="s">
        <v>2038</v>
      </c>
      <c r="BG228" s="69" t="s">
        <v>2039</v>
      </c>
      <c r="BH228" s="69" t="s">
        <v>949</v>
      </c>
      <c r="BI228" s="69">
        <v>0</v>
      </c>
      <c r="BJ228" s="69" t="s">
        <v>2040</v>
      </c>
      <c r="BK228" s="69" t="s">
        <v>949</v>
      </c>
      <c r="BL228" s="69" t="s">
        <v>949</v>
      </c>
      <c r="BM228" s="69">
        <v>0</v>
      </c>
      <c r="BN228" s="69">
        <v>0</v>
      </c>
      <c r="BO228" s="69" t="s">
        <v>2041</v>
      </c>
      <c r="BP228" s="69" t="s">
        <v>2040</v>
      </c>
      <c r="BQ228" s="69">
        <v>0</v>
      </c>
      <c r="BR228" s="69">
        <v>0</v>
      </c>
      <c r="BS228" s="69">
        <v>0</v>
      </c>
      <c r="BT228" s="69">
        <v>0</v>
      </c>
      <c r="BU228" s="73"/>
      <c r="BV228" s="72">
        <v>0</v>
      </c>
      <c r="BW228" s="72">
        <v>0</v>
      </c>
      <c r="BX228" s="72">
        <v>0</v>
      </c>
      <c r="BY228" s="16"/>
      <c r="BZ228" s="9"/>
      <c r="CA228" s="16"/>
      <c r="CB228" s="16"/>
      <c r="CC228" s="16"/>
      <c r="CD228" s="16"/>
    </row>
    <row r="229" spans="1:82" customFormat="1">
      <c r="A229" s="16"/>
      <c r="B229" s="3">
        <v>222</v>
      </c>
      <c r="C229" s="3" t="s">
        <v>320</v>
      </c>
      <c r="D229" s="91"/>
      <c r="E229" s="96"/>
      <c r="F229" s="91"/>
      <c r="G229" s="96" t="s">
        <v>2044</v>
      </c>
      <c r="H229" s="91"/>
      <c r="I229" s="96"/>
      <c r="J229" s="91"/>
      <c r="K229" s="96"/>
      <c r="L229" s="91"/>
      <c r="M229" s="96"/>
      <c r="N229" s="32" t="s">
        <v>2044</v>
      </c>
      <c r="O229" s="211" t="s">
        <v>2044</v>
      </c>
      <c r="P229" s="71" t="s">
        <v>1037</v>
      </c>
      <c r="Q229" s="71"/>
      <c r="R229" s="848" t="s">
        <v>979</v>
      </c>
      <c r="S229" s="3" t="s">
        <v>941</v>
      </c>
      <c r="T229" s="3" t="s">
        <v>941</v>
      </c>
      <c r="U229" s="3" t="s">
        <v>941</v>
      </c>
      <c r="V229" s="3" t="s">
        <v>941</v>
      </c>
      <c r="W229" s="3" t="s">
        <v>941</v>
      </c>
      <c r="X229" s="3" t="s">
        <v>941</v>
      </c>
      <c r="Y229" s="3" t="s">
        <v>941</v>
      </c>
      <c r="Z229" s="3" t="s">
        <v>941</v>
      </c>
      <c r="AA229" s="3" t="s">
        <v>941</v>
      </c>
      <c r="AB229" s="3" t="s">
        <v>941</v>
      </c>
      <c r="AC229" s="21" t="s">
        <v>941</v>
      </c>
      <c r="AD229" s="21" t="s">
        <v>941</v>
      </c>
      <c r="AE229" s="21" t="s">
        <v>941</v>
      </c>
      <c r="AF229" s="3" t="s">
        <v>941</v>
      </c>
      <c r="AG229" s="3" t="s">
        <v>941</v>
      </c>
      <c r="AH229" s="3"/>
      <c r="AI229" s="21" t="s">
        <v>941</v>
      </c>
      <c r="AJ229" s="21" t="s">
        <v>941</v>
      </c>
      <c r="AK229" s="21" t="s">
        <v>941</v>
      </c>
      <c r="AL229" s="75"/>
      <c r="AM229" s="74" t="s">
        <v>2045</v>
      </c>
      <c r="AN229" s="70" t="s">
        <v>2046</v>
      </c>
      <c r="AO229" s="67" t="s">
        <v>304</v>
      </c>
      <c r="AP229" s="78" t="s">
        <v>2047</v>
      </c>
      <c r="AQ229" s="893">
        <v>1</v>
      </c>
      <c r="AR229" s="745" t="s">
        <v>945</v>
      </c>
      <c r="AS229" s="68" t="s">
        <v>1008</v>
      </c>
      <c r="AT229" s="3">
        <v>1</v>
      </c>
      <c r="AU229" s="3" t="s">
        <v>1921</v>
      </c>
      <c r="AV229" s="3"/>
      <c r="AW229" s="3" t="s">
        <v>1245</v>
      </c>
      <c r="AX229" s="3"/>
      <c r="AY229" s="145"/>
      <c r="AZ229" s="69" t="s">
        <v>949</v>
      </c>
      <c r="BA229" s="69" t="s">
        <v>949</v>
      </c>
      <c r="BB229" s="69" t="s">
        <v>949</v>
      </c>
      <c r="BC229" s="69" t="s">
        <v>949</v>
      </c>
      <c r="BD229" s="69" t="s">
        <v>2048</v>
      </c>
      <c r="BE229" s="69" t="s">
        <v>949</v>
      </c>
      <c r="BF229" s="69" t="s">
        <v>949</v>
      </c>
      <c r="BG229" s="69" t="s">
        <v>949</v>
      </c>
      <c r="BH229" s="69" t="s">
        <v>949</v>
      </c>
      <c r="BI229" s="69" t="s">
        <v>949</v>
      </c>
      <c r="BJ229" s="69" t="s">
        <v>1923</v>
      </c>
      <c r="BK229" s="69" t="s">
        <v>949</v>
      </c>
      <c r="BL229" s="69" t="s">
        <v>949</v>
      </c>
      <c r="BM229" s="69">
        <v>0</v>
      </c>
      <c r="BN229" s="69">
        <v>0</v>
      </c>
      <c r="BO229" s="69">
        <v>0</v>
      </c>
      <c r="BP229" s="69">
        <v>0</v>
      </c>
      <c r="BQ229" s="69">
        <v>0</v>
      </c>
      <c r="BR229" s="69">
        <v>0</v>
      </c>
      <c r="BS229" s="69">
        <v>0</v>
      </c>
      <c r="BT229" s="69">
        <v>0</v>
      </c>
      <c r="BU229" s="73"/>
      <c r="BV229" s="72"/>
      <c r="BW229" s="72"/>
      <c r="BX229" s="72"/>
      <c r="BY229" s="16"/>
      <c r="BZ229" s="9"/>
      <c r="CA229" s="16"/>
      <c r="CB229" s="16"/>
      <c r="CC229" s="16"/>
      <c r="CD229" s="16"/>
    </row>
    <row r="230" spans="1:82" customFormat="1">
      <c r="A230" s="16"/>
      <c r="B230" s="3">
        <v>223</v>
      </c>
      <c r="C230" s="3" t="s">
        <v>320</v>
      </c>
      <c r="D230" s="91"/>
      <c r="E230" s="96"/>
      <c r="F230" s="91"/>
      <c r="G230" s="96" t="s">
        <v>2049</v>
      </c>
      <c r="H230" s="91"/>
      <c r="I230" s="96"/>
      <c r="J230" s="91"/>
      <c r="K230" s="96"/>
      <c r="L230" s="91"/>
      <c r="M230" s="96"/>
      <c r="N230" s="32" t="s">
        <v>2049</v>
      </c>
      <c r="O230" s="211" t="s">
        <v>2049</v>
      </c>
      <c r="P230" s="71" t="s">
        <v>1037</v>
      </c>
      <c r="Q230" s="71"/>
      <c r="R230" s="848" t="s">
        <v>989</v>
      </c>
      <c r="S230" s="3" t="s">
        <v>941</v>
      </c>
      <c r="T230" s="3" t="s">
        <v>941</v>
      </c>
      <c r="U230" s="3" t="s">
        <v>941</v>
      </c>
      <c r="V230" s="3" t="s">
        <v>941</v>
      </c>
      <c r="W230" s="3" t="s">
        <v>941</v>
      </c>
      <c r="X230" s="3" t="s">
        <v>941</v>
      </c>
      <c r="Y230" s="3" t="s">
        <v>941</v>
      </c>
      <c r="Z230" s="3" t="s">
        <v>941</v>
      </c>
      <c r="AA230" s="3" t="s">
        <v>941</v>
      </c>
      <c r="AB230" s="3" t="s">
        <v>941</v>
      </c>
      <c r="AC230" s="21" t="s">
        <v>941</v>
      </c>
      <c r="AD230" s="21" t="s">
        <v>941</v>
      </c>
      <c r="AE230" s="21" t="s">
        <v>941</v>
      </c>
      <c r="AF230" s="3" t="s">
        <v>941</v>
      </c>
      <c r="AG230" s="3" t="s">
        <v>941</v>
      </c>
      <c r="AH230" s="3"/>
      <c r="AI230" s="21" t="s">
        <v>941</v>
      </c>
      <c r="AJ230" s="21" t="s">
        <v>941</v>
      </c>
      <c r="AK230" s="21" t="s">
        <v>941</v>
      </c>
      <c r="AL230" s="75"/>
      <c r="AM230" s="74" t="s">
        <v>2050</v>
      </c>
      <c r="AN230" s="70" t="s">
        <v>2051</v>
      </c>
      <c r="AO230" s="67" t="s">
        <v>304</v>
      </c>
      <c r="AP230" s="78" t="s">
        <v>2052</v>
      </c>
      <c r="AQ230" s="893">
        <v>1</v>
      </c>
      <c r="AR230" s="745" t="s">
        <v>945</v>
      </c>
      <c r="AS230" s="68" t="s">
        <v>1008</v>
      </c>
      <c r="AT230" s="3">
        <v>1</v>
      </c>
      <c r="AU230" s="3" t="s">
        <v>1008</v>
      </c>
      <c r="AV230" s="3"/>
      <c r="AW230" s="3"/>
      <c r="AX230" s="3"/>
      <c r="AY230" s="145"/>
      <c r="AZ230" s="69">
        <v>1417.6983</v>
      </c>
      <c r="BA230" s="69" t="s">
        <v>949</v>
      </c>
      <c r="BB230" s="69">
        <v>1.41</v>
      </c>
      <c r="BC230" s="69">
        <v>1.9989547000000001</v>
      </c>
      <c r="BD230" s="69" t="s">
        <v>2053</v>
      </c>
      <c r="BE230" s="69" t="s">
        <v>1083</v>
      </c>
      <c r="BF230" s="69" t="s">
        <v>1293</v>
      </c>
      <c r="BG230" s="69" t="s">
        <v>1294</v>
      </c>
      <c r="BH230" s="69" t="s">
        <v>1295</v>
      </c>
      <c r="BI230" s="69" t="s">
        <v>949</v>
      </c>
      <c r="BJ230" s="69" t="s">
        <v>1705</v>
      </c>
      <c r="BK230" s="69" t="s">
        <v>949</v>
      </c>
      <c r="BL230" s="69" t="s">
        <v>949</v>
      </c>
      <c r="BM230" s="69">
        <v>0</v>
      </c>
      <c r="BN230" s="69">
        <v>0</v>
      </c>
      <c r="BO230" s="69" t="s">
        <v>2049</v>
      </c>
      <c r="BP230" s="69" t="s">
        <v>1705</v>
      </c>
      <c r="BQ230" s="69">
        <v>0</v>
      </c>
      <c r="BR230" s="69">
        <v>0</v>
      </c>
      <c r="BS230" s="69">
        <v>0</v>
      </c>
      <c r="BT230" s="69">
        <v>0</v>
      </c>
      <c r="BU230" s="73"/>
      <c r="BV230" s="72">
        <v>4</v>
      </c>
      <c r="BW230" s="72">
        <v>30</v>
      </c>
      <c r="BX230" s="72">
        <v>20</v>
      </c>
      <c r="BY230" s="16"/>
      <c r="BZ230" s="9"/>
      <c r="CA230" s="16"/>
      <c r="CB230" s="16"/>
      <c r="CC230" s="16"/>
      <c r="CD230" s="16"/>
    </row>
    <row r="231" spans="1:82" customFormat="1">
      <c r="A231" s="16"/>
      <c r="B231" s="3">
        <v>224</v>
      </c>
      <c r="C231" s="3" t="s">
        <v>320</v>
      </c>
      <c r="D231" s="91"/>
      <c r="E231" s="96"/>
      <c r="F231" s="91"/>
      <c r="G231" s="96" t="s">
        <v>2054</v>
      </c>
      <c r="H231" s="91"/>
      <c r="I231" s="96"/>
      <c r="J231" s="91"/>
      <c r="K231" s="96"/>
      <c r="L231" s="91"/>
      <c r="M231" s="96"/>
      <c r="N231" s="32" t="s">
        <v>2054</v>
      </c>
      <c r="O231" s="211" t="s">
        <v>2054</v>
      </c>
      <c r="P231" s="71" t="s">
        <v>1037</v>
      </c>
      <c r="Q231" s="71"/>
      <c r="R231" s="848" t="s">
        <v>1059</v>
      </c>
      <c r="S231" s="3" t="s">
        <v>941</v>
      </c>
      <c r="T231" s="3" t="s">
        <v>941</v>
      </c>
      <c r="U231" s="3" t="s">
        <v>941</v>
      </c>
      <c r="V231" s="3" t="s">
        <v>941</v>
      </c>
      <c r="W231" s="3" t="s">
        <v>941</v>
      </c>
      <c r="X231" s="3" t="s">
        <v>941</v>
      </c>
      <c r="Y231" s="3" t="s">
        <v>941</v>
      </c>
      <c r="Z231" s="3" t="s">
        <v>941</v>
      </c>
      <c r="AA231" s="3" t="s">
        <v>941</v>
      </c>
      <c r="AB231" s="3" t="s">
        <v>941</v>
      </c>
      <c r="AC231" s="21" t="s">
        <v>941</v>
      </c>
      <c r="AD231" s="21" t="s">
        <v>941</v>
      </c>
      <c r="AE231" s="21" t="s">
        <v>941</v>
      </c>
      <c r="AF231" s="3" t="s">
        <v>941</v>
      </c>
      <c r="AG231" s="3" t="s">
        <v>941</v>
      </c>
      <c r="AH231" s="3"/>
      <c r="AI231" s="21" t="s">
        <v>941</v>
      </c>
      <c r="AJ231" s="21" t="s">
        <v>941</v>
      </c>
      <c r="AK231" s="21" t="s">
        <v>941</v>
      </c>
      <c r="AL231" s="75"/>
      <c r="AM231" s="74" t="s">
        <v>2054</v>
      </c>
      <c r="AN231" s="70" t="s">
        <v>2055</v>
      </c>
      <c r="AO231" s="67" t="s">
        <v>304</v>
      </c>
      <c r="AP231" s="78" t="s">
        <v>2056</v>
      </c>
      <c r="AQ231" s="893">
        <v>1</v>
      </c>
      <c r="AR231" s="745" t="s">
        <v>945</v>
      </c>
      <c r="AS231" s="68" t="s">
        <v>1008</v>
      </c>
      <c r="AT231" s="3">
        <v>1</v>
      </c>
      <c r="AU231" s="3" t="s">
        <v>1008</v>
      </c>
      <c r="AV231" s="3"/>
      <c r="AW231" s="3"/>
      <c r="AX231" s="3"/>
      <c r="AY231" s="145"/>
      <c r="AZ231" s="69">
        <v>841.221</v>
      </c>
      <c r="BA231" s="69" t="s">
        <v>949</v>
      </c>
      <c r="BB231" s="69">
        <v>1.41</v>
      </c>
      <c r="BC231" s="69">
        <v>1.1861216099999998</v>
      </c>
      <c r="BD231" s="69" t="s">
        <v>949</v>
      </c>
      <c r="BE231" s="69" t="s">
        <v>1083</v>
      </c>
      <c r="BF231" s="69" t="s">
        <v>1293</v>
      </c>
      <c r="BG231" s="69" t="s">
        <v>1294</v>
      </c>
      <c r="BH231" s="69" t="s">
        <v>1295</v>
      </c>
      <c r="BI231" s="69">
        <v>0</v>
      </c>
      <c r="BJ231" s="69" t="s">
        <v>1712</v>
      </c>
      <c r="BK231" s="69" t="s">
        <v>949</v>
      </c>
      <c r="BL231" s="69" t="s">
        <v>949</v>
      </c>
      <c r="BM231" s="69">
        <v>0</v>
      </c>
      <c r="BN231" s="69">
        <v>0</v>
      </c>
      <c r="BO231" s="69" t="s">
        <v>2054</v>
      </c>
      <c r="BP231" s="69" t="s">
        <v>1459</v>
      </c>
      <c r="BQ231" s="69">
        <v>0</v>
      </c>
      <c r="BR231" s="69">
        <v>0</v>
      </c>
      <c r="BS231" s="69">
        <v>0</v>
      </c>
      <c r="BT231" s="69">
        <v>0</v>
      </c>
      <c r="BU231" s="73"/>
      <c r="BV231" s="72">
        <v>4</v>
      </c>
      <c r="BW231" s="72">
        <v>50</v>
      </c>
      <c r="BX231" s="72">
        <v>22</v>
      </c>
      <c r="BY231" s="16"/>
      <c r="BZ231" s="9"/>
      <c r="CA231" s="16"/>
      <c r="CB231" s="16"/>
      <c r="CC231" s="16"/>
      <c r="CD231" s="16"/>
    </row>
    <row r="232" spans="1:82" customFormat="1">
      <c r="A232" s="16"/>
      <c r="B232" s="3">
        <v>225</v>
      </c>
      <c r="C232" s="3" t="s">
        <v>320</v>
      </c>
      <c r="D232" s="91"/>
      <c r="E232" s="96"/>
      <c r="F232" s="91"/>
      <c r="G232" s="96" t="s">
        <v>2057</v>
      </c>
      <c r="H232" s="91"/>
      <c r="I232" s="96"/>
      <c r="J232" s="91"/>
      <c r="K232" s="96"/>
      <c r="L232" s="91"/>
      <c r="M232" s="96"/>
      <c r="N232" s="32" t="s">
        <v>2057</v>
      </c>
      <c r="O232" s="211" t="s">
        <v>2057</v>
      </c>
      <c r="P232" s="71" t="s">
        <v>1037</v>
      </c>
      <c r="Q232" s="71"/>
      <c r="R232" s="848"/>
      <c r="S232" s="3" t="s">
        <v>941</v>
      </c>
      <c r="T232" s="3" t="s">
        <v>941</v>
      </c>
      <c r="U232" s="3" t="s">
        <v>941</v>
      </c>
      <c r="V232" s="3" t="s">
        <v>941</v>
      </c>
      <c r="W232" s="3" t="s">
        <v>941</v>
      </c>
      <c r="X232" s="3" t="s">
        <v>941</v>
      </c>
      <c r="Y232" s="3" t="s">
        <v>941</v>
      </c>
      <c r="Z232" s="3" t="s">
        <v>941</v>
      </c>
      <c r="AA232" s="3" t="s">
        <v>941</v>
      </c>
      <c r="AB232" s="3" t="s">
        <v>941</v>
      </c>
      <c r="AC232" s="21" t="s">
        <v>941</v>
      </c>
      <c r="AD232" s="21" t="s">
        <v>941</v>
      </c>
      <c r="AE232" s="21" t="s">
        <v>941</v>
      </c>
      <c r="AF232" s="3" t="s">
        <v>941</v>
      </c>
      <c r="AG232" s="3" t="s">
        <v>941</v>
      </c>
      <c r="AH232" s="3"/>
      <c r="AI232" s="21" t="s">
        <v>941</v>
      </c>
      <c r="AJ232" s="21" t="s">
        <v>941</v>
      </c>
      <c r="AK232" s="21" t="s">
        <v>941</v>
      </c>
      <c r="AL232" s="75"/>
      <c r="AM232" s="74" t="s">
        <v>2058</v>
      </c>
      <c r="AN232" s="70" t="s">
        <v>2059</v>
      </c>
      <c r="AO232" s="67" t="s">
        <v>304</v>
      </c>
      <c r="AP232" s="78" t="s">
        <v>2060</v>
      </c>
      <c r="AQ232" s="893">
        <v>1</v>
      </c>
      <c r="AR232" s="745" t="s">
        <v>945</v>
      </c>
      <c r="AS232" s="68" t="s">
        <v>1008</v>
      </c>
      <c r="AT232" s="3">
        <v>1</v>
      </c>
      <c r="AU232" s="3" t="s">
        <v>1008</v>
      </c>
      <c r="AV232" s="3"/>
      <c r="AW232" s="3"/>
      <c r="AX232" s="3"/>
      <c r="AY232" s="145"/>
      <c r="AZ232" s="69">
        <v>242.86964</v>
      </c>
      <c r="BA232" s="69" t="s">
        <v>949</v>
      </c>
      <c r="BB232" s="69">
        <v>1.41</v>
      </c>
      <c r="BC232" s="69">
        <v>0.34244619999999998</v>
      </c>
      <c r="BD232" s="69" t="s">
        <v>2061</v>
      </c>
      <c r="BE232" s="69" t="s">
        <v>995</v>
      </c>
      <c r="BF232" s="69" t="s">
        <v>1293</v>
      </c>
      <c r="BG232" s="69" t="s">
        <v>2062</v>
      </c>
      <c r="BH232" s="69" t="s">
        <v>1295</v>
      </c>
      <c r="BI232" s="69" t="s">
        <v>949</v>
      </c>
      <c r="BJ232" s="69" t="s">
        <v>1215</v>
      </c>
      <c r="BK232" s="69" t="s">
        <v>949</v>
      </c>
      <c r="BL232" s="69" t="s">
        <v>949</v>
      </c>
      <c r="BM232" s="69">
        <v>0</v>
      </c>
      <c r="BN232" s="69">
        <v>0</v>
      </c>
      <c r="BO232" s="69" t="s">
        <v>2057</v>
      </c>
      <c r="BP232" s="69" t="s">
        <v>1215</v>
      </c>
      <c r="BQ232" s="69">
        <v>0</v>
      </c>
      <c r="BR232" s="69">
        <v>0</v>
      </c>
      <c r="BS232" s="69">
        <v>0</v>
      </c>
      <c r="BT232" s="69">
        <v>0</v>
      </c>
      <c r="BU232" s="73"/>
      <c r="BV232" s="72">
        <v>4</v>
      </c>
      <c r="BW232" s="72">
        <v>50</v>
      </c>
      <c r="BX232" s="72">
        <v>21</v>
      </c>
      <c r="BY232" s="16"/>
      <c r="BZ232" s="9"/>
      <c r="CA232" s="16"/>
      <c r="CB232" s="16"/>
      <c r="CC232" s="16"/>
      <c r="CD232" s="16"/>
    </row>
    <row r="233" spans="1:82" customFormat="1">
      <c r="A233" s="16"/>
      <c r="B233" s="3">
        <v>226</v>
      </c>
      <c r="C233" s="3" t="s">
        <v>320</v>
      </c>
      <c r="D233" s="91"/>
      <c r="E233" s="96"/>
      <c r="F233" s="91"/>
      <c r="G233" s="96" t="s">
        <v>2063</v>
      </c>
      <c r="H233" s="91"/>
      <c r="I233" s="96"/>
      <c r="J233" s="91"/>
      <c r="K233" s="96"/>
      <c r="L233" s="91"/>
      <c r="M233" s="96"/>
      <c r="N233" s="32" t="s">
        <v>2063</v>
      </c>
      <c r="O233" s="211" t="s">
        <v>2063</v>
      </c>
      <c r="P233" s="71" t="s">
        <v>1037</v>
      </c>
      <c r="Q233" s="71"/>
      <c r="R233" s="848"/>
      <c r="S233" s="3" t="s">
        <v>941</v>
      </c>
      <c r="T233" s="3" t="s">
        <v>941</v>
      </c>
      <c r="U233" s="3" t="s">
        <v>941</v>
      </c>
      <c r="V233" s="3" t="s">
        <v>941</v>
      </c>
      <c r="W233" s="3" t="s">
        <v>941</v>
      </c>
      <c r="X233" s="3" t="s">
        <v>941</v>
      </c>
      <c r="Y233" s="3" t="s">
        <v>941</v>
      </c>
      <c r="Z233" s="3" t="s">
        <v>941</v>
      </c>
      <c r="AA233" s="3" t="s">
        <v>941</v>
      </c>
      <c r="AB233" s="3" t="s">
        <v>941</v>
      </c>
      <c r="AC233" s="21" t="s">
        <v>941</v>
      </c>
      <c r="AD233" s="21" t="s">
        <v>941</v>
      </c>
      <c r="AE233" s="21" t="s">
        <v>941</v>
      </c>
      <c r="AF233" s="3" t="s">
        <v>941</v>
      </c>
      <c r="AG233" s="3" t="s">
        <v>941</v>
      </c>
      <c r="AH233" s="3"/>
      <c r="AI233" s="21" t="s">
        <v>941</v>
      </c>
      <c r="AJ233" s="21" t="s">
        <v>941</v>
      </c>
      <c r="AK233" s="21" t="s">
        <v>941</v>
      </c>
      <c r="AL233" s="75"/>
      <c r="AM233" s="74" t="s">
        <v>2064</v>
      </c>
      <c r="AN233" s="70" t="s">
        <v>2065</v>
      </c>
      <c r="AO233" s="67" t="s">
        <v>304</v>
      </c>
      <c r="AP233" s="78" t="s">
        <v>2066</v>
      </c>
      <c r="AQ233" s="893">
        <v>1</v>
      </c>
      <c r="AR233" s="745" t="s">
        <v>945</v>
      </c>
      <c r="AS233" s="68" t="s">
        <v>1008</v>
      </c>
      <c r="AT233" s="3">
        <v>1</v>
      </c>
      <c r="AU233" s="3" t="s">
        <v>1008</v>
      </c>
      <c r="AV233" s="3"/>
      <c r="AW233" s="3"/>
      <c r="AX233" s="3"/>
      <c r="AY233" s="145"/>
      <c r="AZ233" s="69">
        <v>211.15799999999999</v>
      </c>
      <c r="BA233" s="69" t="s">
        <v>949</v>
      </c>
      <c r="BB233" s="69">
        <v>1.41</v>
      </c>
      <c r="BC233" s="69">
        <v>0.29773280000000002</v>
      </c>
      <c r="BD233" s="69" t="s">
        <v>2067</v>
      </c>
      <c r="BE233" s="69" t="s">
        <v>1083</v>
      </c>
      <c r="BF233" s="69" t="s">
        <v>1293</v>
      </c>
      <c r="BG233" s="69" t="s">
        <v>1294</v>
      </c>
      <c r="BH233" s="69" t="s">
        <v>1295</v>
      </c>
      <c r="BI233" s="69" t="s">
        <v>1296</v>
      </c>
      <c r="BJ233" s="69" t="s">
        <v>1215</v>
      </c>
      <c r="BK233" s="69" t="s">
        <v>949</v>
      </c>
      <c r="BL233" s="69" t="s">
        <v>949</v>
      </c>
      <c r="BM233" s="69">
        <v>0</v>
      </c>
      <c r="BN233" s="69">
        <v>0</v>
      </c>
      <c r="BO233" s="69" t="s">
        <v>2063</v>
      </c>
      <c r="BP233" s="69" t="s">
        <v>1215</v>
      </c>
      <c r="BQ233" s="69">
        <v>0</v>
      </c>
      <c r="BR233" s="69">
        <v>0</v>
      </c>
      <c r="BS233" s="69">
        <v>0</v>
      </c>
      <c r="BT233" s="69">
        <v>0</v>
      </c>
      <c r="BU233" s="73"/>
      <c r="BV233" s="72">
        <v>4</v>
      </c>
      <c r="BW233" s="72">
        <v>50</v>
      </c>
      <c r="BX233" s="72">
        <v>21</v>
      </c>
      <c r="BY233" s="16"/>
      <c r="BZ233" s="9"/>
      <c r="CA233" s="16"/>
      <c r="CB233" s="16"/>
      <c r="CC233" s="16"/>
      <c r="CD233" s="16"/>
    </row>
    <row r="234" spans="1:82" customFormat="1">
      <c r="A234" s="16"/>
      <c r="B234" s="3">
        <v>227</v>
      </c>
      <c r="C234" s="3" t="s">
        <v>320</v>
      </c>
      <c r="D234" s="91"/>
      <c r="E234" s="96"/>
      <c r="F234" s="91"/>
      <c r="G234" s="96" t="s">
        <v>2068</v>
      </c>
      <c r="H234" s="91"/>
      <c r="I234" s="96"/>
      <c r="J234" s="91"/>
      <c r="K234" s="96"/>
      <c r="L234" s="91"/>
      <c r="M234" s="96"/>
      <c r="N234" s="32" t="s">
        <v>2068</v>
      </c>
      <c r="O234" s="211" t="s">
        <v>2068</v>
      </c>
      <c r="P234" s="71" t="s">
        <v>1037</v>
      </c>
      <c r="Q234" s="71"/>
      <c r="R234" s="848"/>
      <c r="S234" s="3" t="s">
        <v>941</v>
      </c>
      <c r="T234" s="3" t="s">
        <v>941</v>
      </c>
      <c r="U234" s="3" t="s">
        <v>941</v>
      </c>
      <c r="V234" s="3" t="s">
        <v>941</v>
      </c>
      <c r="W234" s="3" t="s">
        <v>941</v>
      </c>
      <c r="X234" s="3" t="s">
        <v>941</v>
      </c>
      <c r="Y234" s="3" t="s">
        <v>941</v>
      </c>
      <c r="Z234" s="3" t="s">
        <v>941</v>
      </c>
      <c r="AA234" s="3" t="s">
        <v>941</v>
      </c>
      <c r="AB234" s="3" t="s">
        <v>941</v>
      </c>
      <c r="AC234" s="21" t="s">
        <v>941</v>
      </c>
      <c r="AD234" s="21" t="s">
        <v>941</v>
      </c>
      <c r="AE234" s="21" t="s">
        <v>941</v>
      </c>
      <c r="AF234" s="3" t="s">
        <v>941</v>
      </c>
      <c r="AG234" s="3" t="s">
        <v>941</v>
      </c>
      <c r="AH234" s="3"/>
      <c r="AI234" s="21" t="s">
        <v>941</v>
      </c>
      <c r="AJ234" s="21" t="s">
        <v>941</v>
      </c>
      <c r="AK234" s="21" t="s">
        <v>941</v>
      </c>
      <c r="AL234" s="75"/>
      <c r="AM234" s="74" t="s">
        <v>2069</v>
      </c>
      <c r="AN234" s="70" t="s">
        <v>2070</v>
      </c>
      <c r="AO234" s="67" t="s">
        <v>304</v>
      </c>
      <c r="AP234" s="78" t="s">
        <v>2071</v>
      </c>
      <c r="AQ234" s="893">
        <v>1</v>
      </c>
      <c r="AR234" s="745" t="s">
        <v>945</v>
      </c>
      <c r="AS234" s="68" t="s">
        <v>1008</v>
      </c>
      <c r="AT234" s="3">
        <v>1</v>
      </c>
      <c r="AU234" s="3" t="s">
        <v>1008</v>
      </c>
      <c r="AV234" s="3"/>
      <c r="AW234" s="3"/>
      <c r="AX234" s="3"/>
      <c r="AY234" s="145"/>
      <c r="AZ234" s="69">
        <v>85.699363000000005</v>
      </c>
      <c r="BA234" s="69" t="s">
        <v>949</v>
      </c>
      <c r="BB234" s="69">
        <v>1.41</v>
      </c>
      <c r="BC234" s="69">
        <v>0.1208361</v>
      </c>
      <c r="BD234" s="69" t="s">
        <v>2072</v>
      </c>
      <c r="BE234" s="69" t="s">
        <v>1083</v>
      </c>
      <c r="BF234" s="69" t="s">
        <v>1293</v>
      </c>
      <c r="BG234" s="69" t="s">
        <v>1294</v>
      </c>
      <c r="BH234" s="69" t="s">
        <v>1295</v>
      </c>
      <c r="BI234" s="69" t="s">
        <v>949</v>
      </c>
      <c r="BJ234" s="69" t="s">
        <v>1215</v>
      </c>
      <c r="BK234" s="69" t="s">
        <v>949</v>
      </c>
      <c r="BL234" s="69" t="s">
        <v>949</v>
      </c>
      <c r="BM234" s="69">
        <v>0</v>
      </c>
      <c r="BN234" s="69">
        <v>0</v>
      </c>
      <c r="BO234" s="69" t="s">
        <v>2068</v>
      </c>
      <c r="BP234" s="69" t="s">
        <v>1215</v>
      </c>
      <c r="BQ234" s="69">
        <v>0</v>
      </c>
      <c r="BR234" s="69">
        <v>0</v>
      </c>
      <c r="BS234" s="69">
        <v>0</v>
      </c>
      <c r="BT234" s="69">
        <v>0</v>
      </c>
      <c r="BU234" s="73"/>
      <c r="BV234" s="72">
        <v>4</v>
      </c>
      <c r="BW234" s="72">
        <v>30</v>
      </c>
      <c r="BX234" s="72">
        <v>18</v>
      </c>
      <c r="BY234" s="16"/>
      <c r="BZ234" s="9"/>
      <c r="CA234" s="16"/>
      <c r="CB234" s="16"/>
      <c r="CC234" s="16"/>
      <c r="CD234" s="16"/>
    </row>
    <row r="235" spans="1:82" customFormat="1">
      <c r="A235" s="16"/>
      <c r="B235" s="3">
        <v>228</v>
      </c>
      <c r="C235" s="3" t="s">
        <v>320</v>
      </c>
      <c r="D235" s="91"/>
      <c r="E235" s="96"/>
      <c r="F235" s="91"/>
      <c r="G235" s="96" t="s">
        <v>2069</v>
      </c>
      <c r="H235" s="91"/>
      <c r="I235" s="96"/>
      <c r="J235" s="91"/>
      <c r="K235" s="96"/>
      <c r="L235" s="91"/>
      <c r="M235" s="96"/>
      <c r="N235" s="32" t="s">
        <v>2069</v>
      </c>
      <c r="O235" s="211" t="s">
        <v>2069</v>
      </c>
      <c r="P235" s="71" t="s">
        <v>1037</v>
      </c>
      <c r="Q235" s="71"/>
      <c r="R235" s="848" t="s">
        <v>989</v>
      </c>
      <c r="S235" s="3" t="s">
        <v>941</v>
      </c>
      <c r="T235" s="3" t="s">
        <v>941</v>
      </c>
      <c r="U235" s="3" t="s">
        <v>941</v>
      </c>
      <c r="V235" s="3" t="s">
        <v>941</v>
      </c>
      <c r="W235" s="3" t="s">
        <v>941</v>
      </c>
      <c r="X235" s="3" t="s">
        <v>941</v>
      </c>
      <c r="Y235" s="3" t="s">
        <v>941</v>
      </c>
      <c r="Z235" s="3" t="s">
        <v>941</v>
      </c>
      <c r="AA235" s="3" t="s">
        <v>941</v>
      </c>
      <c r="AB235" s="3" t="s">
        <v>941</v>
      </c>
      <c r="AC235" s="21" t="s">
        <v>941</v>
      </c>
      <c r="AD235" s="21" t="s">
        <v>941</v>
      </c>
      <c r="AE235" s="21" t="s">
        <v>941</v>
      </c>
      <c r="AF235" s="3" t="s">
        <v>941</v>
      </c>
      <c r="AG235" s="3" t="s">
        <v>941</v>
      </c>
      <c r="AH235" s="3"/>
      <c r="AI235" s="21" t="s">
        <v>941</v>
      </c>
      <c r="AJ235" s="21" t="s">
        <v>941</v>
      </c>
      <c r="AK235" s="21" t="s">
        <v>941</v>
      </c>
      <c r="AL235" s="75"/>
      <c r="AM235" s="74"/>
      <c r="AN235" s="70" t="s">
        <v>2073</v>
      </c>
      <c r="AO235" s="67" t="s">
        <v>304</v>
      </c>
      <c r="AP235" s="78" t="s">
        <v>2074</v>
      </c>
      <c r="AQ235" s="893">
        <v>1</v>
      </c>
      <c r="AR235" s="745" t="s">
        <v>945</v>
      </c>
      <c r="AS235" s="68" t="s">
        <v>1008</v>
      </c>
      <c r="AT235" s="3">
        <v>1</v>
      </c>
      <c r="AU235" s="3" t="s">
        <v>1008</v>
      </c>
      <c r="AV235" s="3"/>
      <c r="AW235" s="3"/>
      <c r="AX235" s="3"/>
      <c r="AY235" s="145"/>
      <c r="AZ235" s="69">
        <v>39.270000000000003</v>
      </c>
      <c r="BA235" s="69" t="s">
        <v>949</v>
      </c>
      <c r="BB235" s="69">
        <v>1.41</v>
      </c>
      <c r="BC235" s="69">
        <v>5.5370700000000002E-2</v>
      </c>
      <c r="BD235" s="69" t="s">
        <v>2075</v>
      </c>
      <c r="BE235" s="69" t="s">
        <v>1083</v>
      </c>
      <c r="BF235" s="69" t="s">
        <v>1293</v>
      </c>
      <c r="BG235" s="69" t="s">
        <v>1294</v>
      </c>
      <c r="BH235" s="69" t="s">
        <v>1295</v>
      </c>
      <c r="BI235" s="69">
        <v>0</v>
      </c>
      <c r="BJ235" s="69" t="s">
        <v>1142</v>
      </c>
      <c r="BK235" s="69" t="s">
        <v>949</v>
      </c>
      <c r="BL235" s="69" t="s">
        <v>949</v>
      </c>
      <c r="BM235" s="69">
        <v>0</v>
      </c>
      <c r="BN235" s="69">
        <v>0</v>
      </c>
      <c r="BO235" s="69" t="s">
        <v>2069</v>
      </c>
      <c r="BP235" s="69" t="s">
        <v>1142</v>
      </c>
      <c r="BQ235" s="69">
        <v>0</v>
      </c>
      <c r="BR235" s="69">
        <v>0</v>
      </c>
      <c r="BS235" s="69">
        <v>0</v>
      </c>
      <c r="BT235" s="69">
        <v>0</v>
      </c>
      <c r="BU235" s="73"/>
      <c r="BV235" s="72">
        <v>8</v>
      </c>
      <c r="BW235" s="72">
        <v>50</v>
      </c>
      <c r="BX235" s="72">
        <v>23</v>
      </c>
      <c r="BY235" s="16"/>
      <c r="BZ235" s="9"/>
      <c r="CA235" s="16"/>
      <c r="CB235" s="16"/>
      <c r="CC235" s="16"/>
      <c r="CD235" s="16"/>
    </row>
    <row r="236" spans="1:82" customFormat="1">
      <c r="A236" s="16"/>
      <c r="B236" s="3">
        <v>229</v>
      </c>
      <c r="C236" s="3" t="s">
        <v>320</v>
      </c>
      <c r="D236" s="91"/>
      <c r="E236" s="96"/>
      <c r="F236" s="91"/>
      <c r="G236" s="96" t="s">
        <v>2076</v>
      </c>
      <c r="H236" s="91"/>
      <c r="I236" s="96"/>
      <c r="J236" s="91"/>
      <c r="K236" s="96"/>
      <c r="L236" s="91"/>
      <c r="M236" s="96"/>
      <c r="N236" s="32" t="s">
        <v>2076</v>
      </c>
      <c r="O236" s="211" t="s">
        <v>2076</v>
      </c>
      <c r="P236" s="71" t="s">
        <v>1037</v>
      </c>
      <c r="Q236" s="71"/>
      <c r="R236" s="848" t="s">
        <v>1059</v>
      </c>
      <c r="S236" s="3" t="s">
        <v>941</v>
      </c>
      <c r="T236" s="3" t="s">
        <v>941</v>
      </c>
      <c r="U236" s="3" t="s">
        <v>941</v>
      </c>
      <c r="V236" s="3" t="s">
        <v>941</v>
      </c>
      <c r="W236" s="3" t="s">
        <v>941</v>
      </c>
      <c r="X236" s="3" t="s">
        <v>941</v>
      </c>
      <c r="Y236" s="3" t="s">
        <v>941</v>
      </c>
      <c r="Z236" s="3" t="s">
        <v>941</v>
      </c>
      <c r="AA236" s="3" t="s">
        <v>941</v>
      </c>
      <c r="AB236" s="3" t="s">
        <v>941</v>
      </c>
      <c r="AC236" s="21" t="s">
        <v>941</v>
      </c>
      <c r="AD236" s="21" t="s">
        <v>941</v>
      </c>
      <c r="AE236" s="21" t="s">
        <v>941</v>
      </c>
      <c r="AF236" s="3" t="s">
        <v>941</v>
      </c>
      <c r="AG236" s="3" t="s">
        <v>941</v>
      </c>
      <c r="AH236" s="3"/>
      <c r="AI236" s="21" t="s">
        <v>941</v>
      </c>
      <c r="AJ236" s="21" t="s">
        <v>941</v>
      </c>
      <c r="AK236" s="21" t="s">
        <v>941</v>
      </c>
      <c r="AL236" s="75"/>
      <c r="AM236" s="74" t="s">
        <v>2076</v>
      </c>
      <c r="AN236" s="70" t="s">
        <v>2077</v>
      </c>
      <c r="AO236" s="67" t="s">
        <v>304</v>
      </c>
      <c r="AP236" s="78" t="s">
        <v>2078</v>
      </c>
      <c r="AQ236" s="893">
        <v>1</v>
      </c>
      <c r="AR236" s="745" t="s">
        <v>945</v>
      </c>
      <c r="AS236" s="68" t="s">
        <v>1008</v>
      </c>
      <c r="AT236" s="3">
        <v>1</v>
      </c>
      <c r="AU236" s="3" t="s">
        <v>1008</v>
      </c>
      <c r="AV236" s="3"/>
      <c r="AW236" s="3"/>
      <c r="AX236" s="3"/>
      <c r="AY236" s="145"/>
      <c r="AZ236" s="69">
        <v>534.59500000000003</v>
      </c>
      <c r="BA236" s="69" t="s">
        <v>949</v>
      </c>
      <c r="BB236" s="69">
        <v>0.91</v>
      </c>
      <c r="BC236" s="69">
        <v>0.75377899999999998</v>
      </c>
      <c r="BD236" s="69" t="s">
        <v>2079</v>
      </c>
      <c r="BE236" s="69" t="s">
        <v>1083</v>
      </c>
      <c r="BF236" s="69" t="s">
        <v>2080</v>
      </c>
      <c r="BG236" s="69" t="s">
        <v>2081</v>
      </c>
      <c r="BH236" s="69" t="s">
        <v>2082</v>
      </c>
      <c r="BI236" s="69">
        <v>0</v>
      </c>
      <c r="BJ236" s="69" t="s">
        <v>1142</v>
      </c>
      <c r="BK236" s="69" t="s">
        <v>949</v>
      </c>
      <c r="BL236" s="69" t="s">
        <v>949</v>
      </c>
      <c r="BM236" s="69">
        <v>0</v>
      </c>
      <c r="BN236" s="69">
        <v>0</v>
      </c>
      <c r="BO236" s="69" t="s">
        <v>2076</v>
      </c>
      <c r="BP236" s="69" t="s">
        <v>1142</v>
      </c>
      <c r="BQ236" s="69">
        <v>0</v>
      </c>
      <c r="BR236" s="69">
        <v>0</v>
      </c>
      <c r="BS236" s="69">
        <v>0</v>
      </c>
      <c r="BT236" s="69">
        <v>0</v>
      </c>
      <c r="BU236" s="73"/>
      <c r="BV236" s="72">
        <v>4</v>
      </c>
      <c r="BW236" s="72">
        <v>75</v>
      </c>
      <c r="BX236" s="72">
        <v>24</v>
      </c>
      <c r="BY236" s="16"/>
      <c r="BZ236" s="9"/>
      <c r="CA236" s="16"/>
      <c r="CB236" s="16"/>
      <c r="CC236" s="16"/>
      <c r="CD236" s="16"/>
    </row>
    <row r="237" spans="1:82" customFormat="1">
      <c r="A237" s="16"/>
      <c r="B237" s="3">
        <v>230</v>
      </c>
      <c r="C237" s="3" t="s">
        <v>320</v>
      </c>
      <c r="D237" s="91"/>
      <c r="E237" s="96"/>
      <c r="F237" s="91"/>
      <c r="G237" s="96" t="s">
        <v>2083</v>
      </c>
      <c r="H237" s="91"/>
      <c r="I237" s="96"/>
      <c r="J237" s="91"/>
      <c r="K237" s="96"/>
      <c r="L237" s="91"/>
      <c r="M237" s="96"/>
      <c r="N237" s="32" t="s">
        <v>2083</v>
      </c>
      <c r="O237" s="211" t="s">
        <v>2083</v>
      </c>
      <c r="P237" s="71" t="s">
        <v>1037</v>
      </c>
      <c r="Q237" s="71"/>
      <c r="R237" s="848"/>
      <c r="S237" s="3" t="s">
        <v>941</v>
      </c>
      <c r="T237" s="3" t="s">
        <v>941</v>
      </c>
      <c r="U237" s="3" t="s">
        <v>941</v>
      </c>
      <c r="V237" s="3" t="s">
        <v>941</v>
      </c>
      <c r="W237" s="3" t="s">
        <v>941</v>
      </c>
      <c r="X237" s="3" t="s">
        <v>941</v>
      </c>
      <c r="Y237" s="3" t="s">
        <v>941</v>
      </c>
      <c r="Z237" s="3" t="s">
        <v>941</v>
      </c>
      <c r="AA237" s="3" t="s">
        <v>941</v>
      </c>
      <c r="AB237" s="3" t="s">
        <v>941</v>
      </c>
      <c r="AC237" s="21" t="s">
        <v>941</v>
      </c>
      <c r="AD237" s="21" t="s">
        <v>941</v>
      </c>
      <c r="AE237" s="21" t="s">
        <v>941</v>
      </c>
      <c r="AF237" s="3" t="s">
        <v>941</v>
      </c>
      <c r="AG237" s="3" t="s">
        <v>941</v>
      </c>
      <c r="AH237" s="3"/>
      <c r="AI237" s="21" t="s">
        <v>941</v>
      </c>
      <c r="AJ237" s="21" t="s">
        <v>941</v>
      </c>
      <c r="AK237" s="21" t="s">
        <v>941</v>
      </c>
      <c r="AL237" s="75"/>
      <c r="AM237" s="74" t="s">
        <v>2083</v>
      </c>
      <c r="AN237" s="70" t="s">
        <v>2084</v>
      </c>
      <c r="AO237" s="67" t="s">
        <v>304</v>
      </c>
      <c r="AP237" s="78" t="s">
        <v>2085</v>
      </c>
      <c r="AQ237" s="893">
        <v>50</v>
      </c>
      <c r="AR237" s="745" t="s">
        <v>945</v>
      </c>
      <c r="AS237" s="68" t="s">
        <v>1563</v>
      </c>
      <c r="AT237" s="3">
        <v>1</v>
      </c>
      <c r="AU237" s="3" t="s">
        <v>993</v>
      </c>
      <c r="AV237" s="3"/>
      <c r="AW237" s="3" t="s">
        <v>1245</v>
      </c>
      <c r="AX237" s="3"/>
      <c r="AY237" s="145"/>
      <c r="AZ237" s="69" t="s">
        <v>949</v>
      </c>
      <c r="BA237" s="69" t="s">
        <v>949</v>
      </c>
      <c r="BB237" s="69" t="s">
        <v>949</v>
      </c>
      <c r="BC237" s="69">
        <v>19.680997000000001</v>
      </c>
      <c r="BD237" s="69" t="s">
        <v>949</v>
      </c>
      <c r="BE237" s="69" t="s">
        <v>949</v>
      </c>
      <c r="BF237" s="69" t="s">
        <v>949</v>
      </c>
      <c r="BG237" s="69" t="s">
        <v>949</v>
      </c>
      <c r="BH237" s="69" t="s">
        <v>949</v>
      </c>
      <c r="BI237" s="69">
        <v>0</v>
      </c>
      <c r="BJ237" s="69" t="s">
        <v>2086</v>
      </c>
      <c r="BK237" s="69" t="s">
        <v>949</v>
      </c>
      <c r="BL237" s="69" t="s">
        <v>949</v>
      </c>
      <c r="BM237" s="69">
        <v>0</v>
      </c>
      <c r="BN237" s="69">
        <v>0</v>
      </c>
      <c r="BO237" s="69">
        <v>0</v>
      </c>
      <c r="BP237" s="69">
        <v>0</v>
      </c>
      <c r="BQ237" s="69">
        <v>0</v>
      </c>
      <c r="BR237" s="69">
        <v>0</v>
      </c>
      <c r="BS237" s="69">
        <v>0</v>
      </c>
      <c r="BT237" s="69">
        <v>0</v>
      </c>
      <c r="BU237" s="73"/>
      <c r="BV237" s="72"/>
      <c r="BW237" s="72"/>
      <c r="BX237" s="72"/>
      <c r="BY237" s="16"/>
      <c r="BZ237" s="9"/>
      <c r="CA237" s="16"/>
      <c r="CB237" s="16"/>
      <c r="CC237" s="16"/>
      <c r="CD237" s="16"/>
    </row>
    <row r="238" spans="1:82" customFormat="1">
      <c r="A238" s="16"/>
      <c r="B238" s="3">
        <v>231</v>
      </c>
      <c r="C238" s="3" t="s">
        <v>320</v>
      </c>
      <c r="D238" s="91"/>
      <c r="E238" s="96"/>
      <c r="F238" s="91"/>
      <c r="G238" s="96" t="s">
        <v>2087</v>
      </c>
      <c r="H238" s="91"/>
      <c r="I238" s="96"/>
      <c r="J238" s="91"/>
      <c r="K238" s="96"/>
      <c r="L238" s="91"/>
      <c r="M238" s="96"/>
      <c r="N238" s="32" t="s">
        <v>2087</v>
      </c>
      <c r="O238" s="211" t="s">
        <v>2087</v>
      </c>
      <c r="P238" s="71" t="s">
        <v>1037</v>
      </c>
      <c r="Q238" s="71"/>
      <c r="R238" s="848" t="s">
        <v>979</v>
      </c>
      <c r="S238" s="3" t="s">
        <v>941</v>
      </c>
      <c r="T238" s="3" t="s">
        <v>941</v>
      </c>
      <c r="U238" s="3" t="s">
        <v>941</v>
      </c>
      <c r="V238" s="3" t="s">
        <v>941</v>
      </c>
      <c r="W238" s="3" t="s">
        <v>941</v>
      </c>
      <c r="X238" s="3" t="s">
        <v>941</v>
      </c>
      <c r="Y238" s="3" t="s">
        <v>941</v>
      </c>
      <c r="Z238" s="3" t="s">
        <v>941</v>
      </c>
      <c r="AA238" s="3" t="s">
        <v>941</v>
      </c>
      <c r="AB238" s="3" t="s">
        <v>941</v>
      </c>
      <c r="AC238" s="21" t="s">
        <v>941</v>
      </c>
      <c r="AD238" s="21" t="s">
        <v>941</v>
      </c>
      <c r="AE238" s="21" t="s">
        <v>941</v>
      </c>
      <c r="AF238" s="3" t="s">
        <v>941</v>
      </c>
      <c r="AG238" s="3" t="s">
        <v>941</v>
      </c>
      <c r="AH238" s="3"/>
      <c r="AI238" s="21" t="s">
        <v>941</v>
      </c>
      <c r="AJ238" s="21" t="s">
        <v>941</v>
      </c>
      <c r="AK238" s="21" t="s">
        <v>941</v>
      </c>
      <c r="AL238" s="75"/>
      <c r="AM238" s="74"/>
      <c r="AN238" s="70" t="s">
        <v>2088</v>
      </c>
      <c r="AO238" s="67" t="s">
        <v>304</v>
      </c>
      <c r="AP238" s="78" t="s">
        <v>2089</v>
      </c>
      <c r="AQ238" s="893">
        <v>1</v>
      </c>
      <c r="AR238" s="745" t="s">
        <v>945</v>
      </c>
      <c r="AS238" s="68" t="s">
        <v>1008</v>
      </c>
      <c r="AT238" s="3">
        <v>1</v>
      </c>
      <c r="AU238" s="3" t="s">
        <v>1008</v>
      </c>
      <c r="AV238" s="3"/>
      <c r="AW238" s="3"/>
      <c r="AX238" s="3"/>
      <c r="AY238" s="145"/>
      <c r="AZ238" s="69">
        <v>2709.2853399999999</v>
      </c>
      <c r="BA238" s="69" t="s">
        <v>949</v>
      </c>
      <c r="BB238" s="69">
        <v>1.41</v>
      </c>
      <c r="BC238" s="69">
        <v>3.8200923293999995</v>
      </c>
      <c r="BD238" s="69" t="s">
        <v>2090</v>
      </c>
      <c r="BE238" s="69" t="s">
        <v>995</v>
      </c>
      <c r="BF238" s="69" t="s">
        <v>1293</v>
      </c>
      <c r="BG238" s="69" t="s">
        <v>1294</v>
      </c>
      <c r="BH238" s="69" t="s">
        <v>1295</v>
      </c>
      <c r="BI238" s="69" t="s">
        <v>1296</v>
      </c>
      <c r="BJ238" s="69" t="s">
        <v>1215</v>
      </c>
      <c r="BK238" s="69" t="s">
        <v>949</v>
      </c>
      <c r="BL238" s="69" t="s">
        <v>949</v>
      </c>
      <c r="BM238" s="69">
        <v>0</v>
      </c>
      <c r="BN238" s="69">
        <v>0</v>
      </c>
      <c r="BO238" s="69" t="s">
        <v>2087</v>
      </c>
      <c r="BP238" s="69" t="s">
        <v>1215</v>
      </c>
      <c r="BQ238" s="69">
        <v>0</v>
      </c>
      <c r="BR238" s="69">
        <v>0</v>
      </c>
      <c r="BS238" s="69">
        <v>0</v>
      </c>
      <c r="BT238" s="69">
        <v>0</v>
      </c>
      <c r="BU238" s="73"/>
      <c r="BV238" s="72">
        <v>4</v>
      </c>
      <c r="BW238" s="72">
        <v>50</v>
      </c>
      <c r="BX238" s="72">
        <v>23</v>
      </c>
      <c r="BY238" s="16"/>
      <c r="BZ238" s="9"/>
      <c r="CA238" s="16"/>
      <c r="CB238" s="16"/>
      <c r="CC238" s="16"/>
      <c r="CD238" s="16"/>
    </row>
    <row r="239" spans="1:82" customFormat="1">
      <c r="A239" s="16"/>
      <c r="B239" s="3">
        <v>232</v>
      </c>
      <c r="C239" s="3" t="s">
        <v>320</v>
      </c>
      <c r="D239" s="91"/>
      <c r="E239" s="96"/>
      <c r="F239" s="91"/>
      <c r="G239" s="96" t="s">
        <v>2091</v>
      </c>
      <c r="H239" s="91"/>
      <c r="I239" s="96"/>
      <c r="J239" s="91"/>
      <c r="K239" s="96"/>
      <c r="L239" s="91"/>
      <c r="M239" s="96"/>
      <c r="N239" s="32" t="s">
        <v>2091</v>
      </c>
      <c r="O239" s="211" t="s">
        <v>2092</v>
      </c>
      <c r="P239" s="71" t="s">
        <v>975</v>
      </c>
      <c r="Q239" s="71"/>
      <c r="R239" s="848" t="s">
        <v>1126</v>
      </c>
      <c r="S239" s="3" t="s">
        <v>941</v>
      </c>
      <c r="T239" s="3" t="s">
        <v>941</v>
      </c>
      <c r="U239" s="3" t="s">
        <v>941</v>
      </c>
      <c r="V239" s="3" t="s">
        <v>941</v>
      </c>
      <c r="W239" s="3" t="s">
        <v>941</v>
      </c>
      <c r="X239" s="3" t="s">
        <v>941</v>
      </c>
      <c r="Y239" s="3" t="s">
        <v>941</v>
      </c>
      <c r="Z239" s="3" t="s">
        <v>941</v>
      </c>
      <c r="AA239" s="3" t="s">
        <v>941</v>
      </c>
      <c r="AB239" s="3" t="s">
        <v>941</v>
      </c>
      <c r="AC239" s="21" t="s">
        <v>941</v>
      </c>
      <c r="AD239" s="21" t="s">
        <v>941</v>
      </c>
      <c r="AE239" s="21" t="s">
        <v>941</v>
      </c>
      <c r="AF239" s="3" t="s">
        <v>941</v>
      </c>
      <c r="AG239" s="3" t="s">
        <v>941</v>
      </c>
      <c r="AH239" s="3"/>
      <c r="AI239" s="21" t="s">
        <v>941</v>
      </c>
      <c r="AJ239" s="21" t="s">
        <v>941</v>
      </c>
      <c r="AK239" s="21" t="s">
        <v>941</v>
      </c>
      <c r="AL239" s="75"/>
      <c r="AM239" s="74"/>
      <c r="AN239" s="70" t="s">
        <v>2093</v>
      </c>
      <c r="AO239" s="67" t="s">
        <v>304</v>
      </c>
      <c r="AP239" s="78" t="s">
        <v>2094</v>
      </c>
      <c r="AQ239" s="893">
        <v>1</v>
      </c>
      <c r="AR239" s="745" t="s">
        <v>945</v>
      </c>
      <c r="AS239" s="68" t="s">
        <v>1008</v>
      </c>
      <c r="AT239" s="3">
        <v>1</v>
      </c>
      <c r="AU239" s="3" t="s">
        <v>979</v>
      </c>
      <c r="AV239" s="3"/>
      <c r="AW239" s="3"/>
      <c r="AX239" s="3"/>
      <c r="AY239" s="145"/>
      <c r="AZ239" s="69">
        <v>775.91238899999996</v>
      </c>
      <c r="BA239" s="69">
        <v>2</v>
      </c>
      <c r="BB239" s="69" t="s">
        <v>949</v>
      </c>
      <c r="BC239" s="69" t="s">
        <v>949</v>
      </c>
      <c r="BD239" s="69" t="s">
        <v>2095</v>
      </c>
      <c r="BE239" s="69" t="s">
        <v>949</v>
      </c>
      <c r="BF239" s="69" t="s">
        <v>1253</v>
      </c>
      <c r="BG239" s="69" t="s">
        <v>2096</v>
      </c>
      <c r="BH239" s="69" t="s">
        <v>949</v>
      </c>
      <c r="BI239" s="69" t="s">
        <v>949</v>
      </c>
      <c r="BJ239" s="69" t="s">
        <v>1424</v>
      </c>
      <c r="BK239" s="69" t="s">
        <v>1166</v>
      </c>
      <c r="BL239" s="69" t="s">
        <v>949</v>
      </c>
      <c r="BM239" s="69">
        <v>0</v>
      </c>
      <c r="BN239" s="69">
        <v>0</v>
      </c>
      <c r="BO239" s="69">
        <v>0</v>
      </c>
      <c r="BP239" s="69">
        <v>0</v>
      </c>
      <c r="BQ239" s="69">
        <v>0</v>
      </c>
      <c r="BR239" s="69">
        <v>0</v>
      </c>
      <c r="BS239" s="69">
        <v>0</v>
      </c>
      <c r="BT239" s="69">
        <v>0</v>
      </c>
      <c r="BU239" s="73"/>
      <c r="BV239" s="72"/>
      <c r="BW239" s="72"/>
      <c r="BX239" s="72"/>
      <c r="BY239" s="16"/>
      <c r="BZ239" s="9"/>
      <c r="CA239" s="16"/>
      <c r="CB239" s="16"/>
      <c r="CC239" s="16"/>
      <c r="CD239" s="16"/>
    </row>
    <row r="240" spans="1:82" customFormat="1">
      <c r="A240" s="16"/>
      <c r="B240" s="3">
        <v>233</v>
      </c>
      <c r="C240" s="3" t="s">
        <v>320</v>
      </c>
      <c r="D240" s="91"/>
      <c r="E240" s="96"/>
      <c r="F240" s="91"/>
      <c r="G240" s="96" t="s">
        <v>2097</v>
      </c>
      <c r="H240" s="91"/>
      <c r="I240" s="96"/>
      <c r="J240" s="91"/>
      <c r="K240" s="96"/>
      <c r="L240" s="91"/>
      <c r="M240" s="96"/>
      <c r="N240" s="32" t="s">
        <v>2097</v>
      </c>
      <c r="O240" s="211" t="s">
        <v>2097</v>
      </c>
      <c r="P240" s="71" t="s">
        <v>1037</v>
      </c>
      <c r="Q240" s="71"/>
      <c r="R240" s="848"/>
      <c r="S240" s="3" t="s">
        <v>941</v>
      </c>
      <c r="T240" s="3" t="s">
        <v>941</v>
      </c>
      <c r="U240" s="3" t="s">
        <v>941</v>
      </c>
      <c r="V240" s="3" t="s">
        <v>941</v>
      </c>
      <c r="W240" s="3" t="s">
        <v>941</v>
      </c>
      <c r="X240" s="3" t="s">
        <v>941</v>
      </c>
      <c r="Y240" s="3" t="s">
        <v>941</v>
      </c>
      <c r="Z240" s="3" t="s">
        <v>941</v>
      </c>
      <c r="AA240" s="3" t="s">
        <v>941</v>
      </c>
      <c r="AB240" s="3" t="s">
        <v>941</v>
      </c>
      <c r="AC240" s="21" t="s">
        <v>941</v>
      </c>
      <c r="AD240" s="21" t="s">
        <v>941</v>
      </c>
      <c r="AE240" s="21" t="s">
        <v>941</v>
      </c>
      <c r="AF240" s="3" t="s">
        <v>941</v>
      </c>
      <c r="AG240" s="3" t="s">
        <v>941</v>
      </c>
      <c r="AH240" s="3"/>
      <c r="AI240" s="21" t="s">
        <v>941</v>
      </c>
      <c r="AJ240" s="21" t="s">
        <v>941</v>
      </c>
      <c r="AK240" s="21" t="s">
        <v>941</v>
      </c>
      <c r="AL240" s="75"/>
      <c r="AM240" s="74"/>
      <c r="AN240" s="70" t="s">
        <v>2098</v>
      </c>
      <c r="AO240" s="67" t="s">
        <v>304</v>
      </c>
      <c r="AP240" s="78" t="s">
        <v>2099</v>
      </c>
      <c r="AQ240" s="893">
        <v>1</v>
      </c>
      <c r="AR240" s="745" t="s">
        <v>945</v>
      </c>
      <c r="AS240" s="68" t="s">
        <v>1008</v>
      </c>
      <c r="AT240" s="3">
        <v>1</v>
      </c>
      <c r="AU240" s="3" t="s">
        <v>979</v>
      </c>
      <c r="AV240" s="3"/>
      <c r="AW240" s="3"/>
      <c r="AX240" s="3"/>
      <c r="AY240" s="145"/>
      <c r="AZ240" s="69">
        <v>775.91238999999996</v>
      </c>
      <c r="BA240" s="69">
        <v>2</v>
      </c>
      <c r="BB240" s="69" t="s">
        <v>949</v>
      </c>
      <c r="BC240" s="69" t="s">
        <v>949</v>
      </c>
      <c r="BD240" s="69" t="s">
        <v>2095</v>
      </c>
      <c r="BE240" s="69" t="s">
        <v>949</v>
      </c>
      <c r="BF240" s="69" t="s">
        <v>1253</v>
      </c>
      <c r="BG240" s="69" t="s">
        <v>2100</v>
      </c>
      <c r="BH240" s="69" t="s">
        <v>949</v>
      </c>
      <c r="BI240" s="69" t="s">
        <v>949</v>
      </c>
      <c r="BJ240" s="69" t="s">
        <v>1424</v>
      </c>
      <c r="BK240" s="69" t="s">
        <v>949</v>
      </c>
      <c r="BL240" s="69" t="s">
        <v>949</v>
      </c>
      <c r="BM240" s="69">
        <v>0</v>
      </c>
      <c r="BN240" s="69">
        <v>0</v>
      </c>
      <c r="BO240" s="69">
        <v>0</v>
      </c>
      <c r="BP240" s="69">
        <v>0</v>
      </c>
      <c r="BQ240" s="69">
        <v>0</v>
      </c>
      <c r="BR240" s="69">
        <v>0</v>
      </c>
      <c r="BS240" s="69">
        <v>0</v>
      </c>
      <c r="BT240" s="69">
        <v>0</v>
      </c>
      <c r="BU240" s="73"/>
      <c r="BV240" s="72"/>
      <c r="BW240" s="72"/>
      <c r="BX240" s="72"/>
      <c r="BY240" s="16"/>
      <c r="BZ240" s="9"/>
      <c r="CA240" s="16"/>
      <c r="CB240" s="16"/>
      <c r="CC240" s="16"/>
      <c r="CD240" s="16"/>
    </row>
    <row r="241" spans="1:82" customFormat="1">
      <c r="A241" s="16"/>
      <c r="B241" s="3">
        <v>234</v>
      </c>
      <c r="C241" s="3" t="s">
        <v>320</v>
      </c>
      <c r="D241" s="91"/>
      <c r="E241" s="96"/>
      <c r="F241" s="91"/>
      <c r="G241" s="96" t="s">
        <v>2101</v>
      </c>
      <c r="H241" s="91"/>
      <c r="I241" s="96"/>
      <c r="J241" s="91"/>
      <c r="K241" s="96"/>
      <c r="L241" s="91"/>
      <c r="M241" s="96"/>
      <c r="N241" s="32" t="s">
        <v>2101</v>
      </c>
      <c r="O241" s="211" t="s">
        <v>2102</v>
      </c>
      <c r="P241" s="71" t="s">
        <v>975</v>
      </c>
      <c r="Q241" s="71"/>
      <c r="R241" s="848" t="s">
        <v>1059</v>
      </c>
      <c r="S241" s="3" t="s">
        <v>941</v>
      </c>
      <c r="T241" s="3" t="s">
        <v>941</v>
      </c>
      <c r="U241" s="3" t="s">
        <v>941</v>
      </c>
      <c r="V241" s="3" t="s">
        <v>941</v>
      </c>
      <c r="W241" s="3" t="s">
        <v>941</v>
      </c>
      <c r="X241" s="3" t="s">
        <v>941</v>
      </c>
      <c r="Y241" s="3" t="s">
        <v>941</v>
      </c>
      <c r="Z241" s="3" t="s">
        <v>941</v>
      </c>
      <c r="AA241" s="3" t="s">
        <v>941</v>
      </c>
      <c r="AB241" s="3" t="s">
        <v>941</v>
      </c>
      <c r="AC241" s="21" t="s">
        <v>941</v>
      </c>
      <c r="AD241" s="21" t="s">
        <v>941</v>
      </c>
      <c r="AE241" s="21" t="s">
        <v>941</v>
      </c>
      <c r="AF241" s="3" t="s">
        <v>941</v>
      </c>
      <c r="AG241" s="3" t="s">
        <v>941</v>
      </c>
      <c r="AH241" s="3"/>
      <c r="AI241" s="21" t="s">
        <v>941</v>
      </c>
      <c r="AJ241" s="21" t="s">
        <v>941</v>
      </c>
      <c r="AK241" s="21" t="s">
        <v>941</v>
      </c>
      <c r="AL241" s="75"/>
      <c r="AM241" s="74"/>
      <c r="AN241" s="70" t="s">
        <v>2103</v>
      </c>
      <c r="AO241" s="67" t="s">
        <v>304</v>
      </c>
      <c r="AP241" s="78" t="s">
        <v>2104</v>
      </c>
      <c r="AQ241" s="893">
        <v>1</v>
      </c>
      <c r="AR241" s="745" t="s">
        <v>945</v>
      </c>
      <c r="AS241" s="68" t="s">
        <v>1008</v>
      </c>
      <c r="AT241" s="3">
        <v>1</v>
      </c>
      <c r="AU241" s="3" t="s">
        <v>979</v>
      </c>
      <c r="AV241" s="3"/>
      <c r="AW241" s="3"/>
      <c r="AX241" s="3"/>
      <c r="AY241" s="145"/>
      <c r="AZ241" s="69">
        <v>109.2</v>
      </c>
      <c r="BA241" s="69">
        <v>0.3</v>
      </c>
      <c r="BB241" s="69" t="s">
        <v>949</v>
      </c>
      <c r="BC241" s="69" t="s">
        <v>949</v>
      </c>
      <c r="BD241" s="69" t="s">
        <v>2105</v>
      </c>
      <c r="BE241" s="69" t="s">
        <v>949</v>
      </c>
      <c r="BF241" s="69" t="s">
        <v>2018</v>
      </c>
      <c r="BG241" s="69" t="s">
        <v>2106</v>
      </c>
      <c r="BH241" s="69" t="s">
        <v>949</v>
      </c>
      <c r="BI241" s="69" t="s">
        <v>949</v>
      </c>
      <c r="BJ241" s="69" t="s">
        <v>1424</v>
      </c>
      <c r="BK241" s="69" t="s">
        <v>1166</v>
      </c>
      <c r="BL241" s="69" t="s">
        <v>949</v>
      </c>
      <c r="BM241" s="69">
        <v>0</v>
      </c>
      <c r="BN241" s="69">
        <v>0</v>
      </c>
      <c r="BO241" s="69">
        <v>0</v>
      </c>
      <c r="BP241" s="69">
        <v>0</v>
      </c>
      <c r="BQ241" s="69">
        <v>0</v>
      </c>
      <c r="BR241" s="69">
        <v>0</v>
      </c>
      <c r="BS241" s="69">
        <v>0</v>
      </c>
      <c r="BT241" s="69">
        <v>0</v>
      </c>
      <c r="BU241" s="73"/>
      <c r="BV241" s="72"/>
      <c r="BW241" s="72"/>
      <c r="BX241" s="72"/>
      <c r="BY241" s="16"/>
      <c r="BZ241" s="9"/>
      <c r="CA241" s="16"/>
      <c r="CB241" s="16"/>
      <c r="CC241" s="16"/>
      <c r="CD241" s="16"/>
    </row>
    <row r="242" spans="1:82" customFormat="1">
      <c r="A242" s="16"/>
      <c r="B242" s="3">
        <v>235</v>
      </c>
      <c r="C242" s="3" t="s">
        <v>320</v>
      </c>
      <c r="D242" s="91"/>
      <c r="E242" s="96"/>
      <c r="F242" s="91"/>
      <c r="G242" s="96" t="s">
        <v>2107</v>
      </c>
      <c r="H242" s="91"/>
      <c r="I242" s="96"/>
      <c r="J242" s="91"/>
      <c r="K242" s="96"/>
      <c r="L242" s="91"/>
      <c r="M242" s="96"/>
      <c r="N242" s="32" t="s">
        <v>2107</v>
      </c>
      <c r="O242" s="211" t="s">
        <v>2107</v>
      </c>
      <c r="P242" s="71" t="s">
        <v>1037</v>
      </c>
      <c r="Q242" s="71"/>
      <c r="R242" s="848"/>
      <c r="S242" s="3" t="s">
        <v>941</v>
      </c>
      <c r="T242" s="3" t="s">
        <v>941</v>
      </c>
      <c r="U242" s="3" t="s">
        <v>941</v>
      </c>
      <c r="V242" s="3" t="s">
        <v>941</v>
      </c>
      <c r="W242" s="3" t="s">
        <v>941</v>
      </c>
      <c r="X242" s="3" t="s">
        <v>941</v>
      </c>
      <c r="Y242" s="3" t="s">
        <v>941</v>
      </c>
      <c r="Z242" s="3" t="s">
        <v>941</v>
      </c>
      <c r="AA242" s="3" t="s">
        <v>941</v>
      </c>
      <c r="AB242" s="3" t="s">
        <v>941</v>
      </c>
      <c r="AC242" s="21" t="s">
        <v>941</v>
      </c>
      <c r="AD242" s="21" t="s">
        <v>941</v>
      </c>
      <c r="AE242" s="21" t="s">
        <v>941</v>
      </c>
      <c r="AF242" s="3" t="s">
        <v>941</v>
      </c>
      <c r="AG242" s="3" t="s">
        <v>941</v>
      </c>
      <c r="AH242" s="3"/>
      <c r="AI242" s="21" t="s">
        <v>941</v>
      </c>
      <c r="AJ242" s="21" t="s">
        <v>941</v>
      </c>
      <c r="AK242" s="21" t="s">
        <v>941</v>
      </c>
      <c r="AL242" s="75"/>
      <c r="AM242" s="74"/>
      <c r="AN242" s="70" t="s">
        <v>2108</v>
      </c>
      <c r="AO242" s="67" t="s">
        <v>304</v>
      </c>
      <c r="AP242" s="78" t="s">
        <v>2109</v>
      </c>
      <c r="AQ242" s="893">
        <v>1</v>
      </c>
      <c r="AR242" s="745" t="s">
        <v>945</v>
      </c>
      <c r="AS242" s="68" t="s">
        <v>1008</v>
      </c>
      <c r="AT242" s="3">
        <v>1</v>
      </c>
      <c r="AU242" s="3" t="s">
        <v>979</v>
      </c>
      <c r="AV242" s="3"/>
      <c r="AW242" s="3"/>
      <c r="AX242" s="3"/>
      <c r="AY242" s="145"/>
      <c r="AZ242" s="69" t="s">
        <v>949</v>
      </c>
      <c r="BA242" s="69" t="s">
        <v>949</v>
      </c>
      <c r="BB242" s="69" t="s">
        <v>949</v>
      </c>
      <c r="BC242" s="69" t="s">
        <v>949</v>
      </c>
      <c r="BD242" s="69" t="s">
        <v>949</v>
      </c>
      <c r="BE242" s="69" t="s">
        <v>2110</v>
      </c>
      <c r="BF242" s="69" t="s">
        <v>2111</v>
      </c>
      <c r="BG242" s="69" t="s">
        <v>2112</v>
      </c>
      <c r="BH242" s="69" t="s">
        <v>2113</v>
      </c>
      <c r="BI242" s="69" t="s">
        <v>949</v>
      </c>
      <c r="BJ242" s="69" t="s">
        <v>1166</v>
      </c>
      <c r="BK242" s="69" t="s">
        <v>949</v>
      </c>
      <c r="BL242" s="69" t="s">
        <v>949</v>
      </c>
      <c r="BM242" s="69">
        <v>0</v>
      </c>
      <c r="BN242" s="69">
        <v>0</v>
      </c>
      <c r="BO242" s="69">
        <v>0</v>
      </c>
      <c r="BP242" s="69">
        <v>0</v>
      </c>
      <c r="BQ242" s="69">
        <v>0</v>
      </c>
      <c r="BR242" s="69">
        <v>0</v>
      </c>
      <c r="BS242" s="69">
        <v>0</v>
      </c>
      <c r="BT242" s="69">
        <v>0</v>
      </c>
      <c r="BU242" s="73"/>
      <c r="BV242" s="72"/>
      <c r="BW242" s="72"/>
      <c r="BX242" s="72"/>
      <c r="BY242" s="16"/>
      <c r="BZ242" s="9"/>
      <c r="CA242" s="16"/>
      <c r="CB242" s="16"/>
      <c r="CC242" s="16"/>
      <c r="CD242" s="16"/>
    </row>
    <row r="243" spans="1:82" customFormat="1">
      <c r="A243" s="16"/>
      <c r="B243" s="3">
        <v>236</v>
      </c>
      <c r="C243" s="3" t="s">
        <v>320</v>
      </c>
      <c r="D243" s="91"/>
      <c r="E243" s="96"/>
      <c r="F243" s="91"/>
      <c r="G243" s="96" t="s">
        <v>2114</v>
      </c>
      <c r="H243" s="91"/>
      <c r="I243" s="96"/>
      <c r="J243" s="91"/>
      <c r="K243" s="96"/>
      <c r="L243" s="91"/>
      <c r="M243" s="96"/>
      <c r="N243" s="32" t="s">
        <v>2114</v>
      </c>
      <c r="O243" s="211" t="s">
        <v>2114</v>
      </c>
      <c r="P243" s="71" t="s">
        <v>1037</v>
      </c>
      <c r="Q243" s="71"/>
      <c r="R243" s="848" t="s">
        <v>1126</v>
      </c>
      <c r="S243" s="3" t="s">
        <v>941</v>
      </c>
      <c r="T243" s="3" t="s">
        <v>941</v>
      </c>
      <c r="U243" s="3" t="s">
        <v>941</v>
      </c>
      <c r="V243" s="3" t="s">
        <v>941</v>
      </c>
      <c r="W243" s="3" t="s">
        <v>941</v>
      </c>
      <c r="X243" s="3" t="s">
        <v>941</v>
      </c>
      <c r="Y243" s="3" t="s">
        <v>941</v>
      </c>
      <c r="Z243" s="3" t="s">
        <v>941</v>
      </c>
      <c r="AA243" s="3" t="s">
        <v>941</v>
      </c>
      <c r="AB243" s="3" t="s">
        <v>941</v>
      </c>
      <c r="AC243" s="21" t="s">
        <v>941</v>
      </c>
      <c r="AD243" s="21" t="s">
        <v>941</v>
      </c>
      <c r="AE243" s="21" t="s">
        <v>941</v>
      </c>
      <c r="AF243" s="3" t="s">
        <v>941</v>
      </c>
      <c r="AG243" s="3" t="s">
        <v>941</v>
      </c>
      <c r="AH243" s="3"/>
      <c r="AI243" s="21" t="s">
        <v>941</v>
      </c>
      <c r="AJ243" s="21" t="s">
        <v>941</v>
      </c>
      <c r="AK243" s="21" t="s">
        <v>941</v>
      </c>
      <c r="AL243" s="75"/>
      <c r="AM243" s="74"/>
      <c r="AN243" s="70" t="s">
        <v>2115</v>
      </c>
      <c r="AO243" s="67" t="s">
        <v>304</v>
      </c>
      <c r="AP243" s="78" t="s">
        <v>2116</v>
      </c>
      <c r="AQ243" s="893">
        <v>1</v>
      </c>
      <c r="AR243" s="745" t="s">
        <v>945</v>
      </c>
      <c r="AS243" s="68" t="s">
        <v>1008</v>
      </c>
      <c r="AT243" s="3">
        <v>1</v>
      </c>
      <c r="AU243" s="3" t="s">
        <v>1783</v>
      </c>
      <c r="AV243" s="3"/>
      <c r="AW243" s="3"/>
      <c r="AX243" s="3"/>
      <c r="AY243" s="145"/>
      <c r="AZ243" s="69">
        <v>271.48597000000001</v>
      </c>
      <c r="BA243" s="69" t="s">
        <v>949</v>
      </c>
      <c r="BB243" s="69">
        <v>7.85</v>
      </c>
      <c r="BC243" s="69">
        <v>2.1311648645000001</v>
      </c>
      <c r="BD243" s="69" t="s">
        <v>2117</v>
      </c>
      <c r="BE243" s="69" t="s">
        <v>949</v>
      </c>
      <c r="BF243" s="69" t="s">
        <v>949</v>
      </c>
      <c r="BG243" s="69" t="s">
        <v>2118</v>
      </c>
      <c r="BH243" s="69" t="s">
        <v>949</v>
      </c>
      <c r="BI243" s="69">
        <v>0</v>
      </c>
      <c r="BJ243" s="69" t="s">
        <v>2119</v>
      </c>
      <c r="BK243" s="69" t="s">
        <v>949</v>
      </c>
      <c r="BL243" s="69" t="s">
        <v>949</v>
      </c>
      <c r="BM243" s="69">
        <v>0</v>
      </c>
      <c r="BN243" s="69">
        <v>0</v>
      </c>
      <c r="BO243" s="69">
        <v>0</v>
      </c>
      <c r="BP243" s="69">
        <v>0</v>
      </c>
      <c r="BQ243" s="69">
        <v>0</v>
      </c>
      <c r="BR243" s="69">
        <v>0</v>
      </c>
      <c r="BS243" s="69">
        <v>0</v>
      </c>
      <c r="BT243" s="69">
        <v>0</v>
      </c>
      <c r="BU243" s="73"/>
      <c r="BV243" s="72"/>
      <c r="BW243" s="72"/>
      <c r="BX243" s="72"/>
      <c r="BY243" s="16"/>
      <c r="BZ243" s="9"/>
      <c r="CA243" s="16"/>
      <c r="CB243" s="16"/>
      <c r="CC243" s="16"/>
      <c r="CD243" s="16"/>
    </row>
    <row r="244" spans="1:82" customFormat="1">
      <c r="A244" s="16"/>
      <c r="B244" s="3">
        <v>237</v>
      </c>
      <c r="C244" s="3" t="s">
        <v>320</v>
      </c>
      <c r="D244" s="91"/>
      <c r="E244" s="96"/>
      <c r="F244" s="91"/>
      <c r="G244" s="96" t="s">
        <v>2120</v>
      </c>
      <c r="H244" s="91"/>
      <c r="I244" s="96"/>
      <c r="J244" s="91"/>
      <c r="K244" s="96"/>
      <c r="L244" s="91"/>
      <c r="M244" s="96"/>
      <c r="N244" s="32" t="s">
        <v>2120</v>
      </c>
      <c r="O244" s="211" t="s">
        <v>2120</v>
      </c>
      <c r="P244" s="71" t="s">
        <v>1037</v>
      </c>
      <c r="Q244" s="71"/>
      <c r="R244" s="848" t="s">
        <v>989</v>
      </c>
      <c r="S244" s="3" t="s">
        <v>941</v>
      </c>
      <c r="T244" s="3" t="s">
        <v>941</v>
      </c>
      <c r="U244" s="3" t="s">
        <v>941</v>
      </c>
      <c r="V244" s="3" t="s">
        <v>941</v>
      </c>
      <c r="W244" s="3" t="s">
        <v>941</v>
      </c>
      <c r="X244" s="3" t="s">
        <v>941</v>
      </c>
      <c r="Y244" s="3" t="s">
        <v>941</v>
      </c>
      <c r="Z244" s="3" t="s">
        <v>941</v>
      </c>
      <c r="AA244" s="3" t="s">
        <v>941</v>
      </c>
      <c r="AB244" s="3" t="s">
        <v>941</v>
      </c>
      <c r="AC244" s="21" t="s">
        <v>941</v>
      </c>
      <c r="AD244" s="21" t="s">
        <v>941</v>
      </c>
      <c r="AE244" s="21" t="s">
        <v>941</v>
      </c>
      <c r="AF244" s="3" t="s">
        <v>941</v>
      </c>
      <c r="AG244" s="3" t="s">
        <v>941</v>
      </c>
      <c r="AH244" s="3"/>
      <c r="AI244" s="21" t="s">
        <v>941</v>
      </c>
      <c r="AJ244" s="21" t="s">
        <v>941</v>
      </c>
      <c r="AK244" s="21" t="s">
        <v>941</v>
      </c>
      <c r="AL244" s="75"/>
      <c r="AM244" s="74"/>
      <c r="AN244" s="70" t="s">
        <v>2121</v>
      </c>
      <c r="AO244" s="67" t="s">
        <v>304</v>
      </c>
      <c r="AP244" s="78" t="s">
        <v>2122</v>
      </c>
      <c r="AQ244" s="893">
        <v>1</v>
      </c>
      <c r="AR244" s="745" t="s">
        <v>945</v>
      </c>
      <c r="AS244" s="68" t="s">
        <v>1008</v>
      </c>
      <c r="AT244" s="3">
        <v>1</v>
      </c>
      <c r="AU244" s="3" t="s">
        <v>1008</v>
      </c>
      <c r="AV244" s="3"/>
      <c r="AW244" s="3"/>
      <c r="AX244" s="3"/>
      <c r="AY244" s="145"/>
      <c r="AZ244" s="69">
        <v>1509.4098710000001</v>
      </c>
      <c r="BA244" s="69" t="s">
        <v>949</v>
      </c>
      <c r="BB244" s="69">
        <v>1.41</v>
      </c>
      <c r="BC244" s="69">
        <v>2.1282679181099997</v>
      </c>
      <c r="BD244" s="69" t="s">
        <v>2123</v>
      </c>
      <c r="BE244" s="69" t="s">
        <v>1083</v>
      </c>
      <c r="BF244" s="69" t="s">
        <v>1293</v>
      </c>
      <c r="BG244" s="69" t="s">
        <v>1294</v>
      </c>
      <c r="BH244" s="69" t="s">
        <v>1295</v>
      </c>
      <c r="BI244" s="69" t="s">
        <v>1296</v>
      </c>
      <c r="BJ244" s="69" t="s">
        <v>1705</v>
      </c>
      <c r="BK244" s="69" t="s">
        <v>949</v>
      </c>
      <c r="BL244" s="69" t="s">
        <v>949</v>
      </c>
      <c r="BM244" s="69">
        <v>0</v>
      </c>
      <c r="BN244" s="69">
        <v>0</v>
      </c>
      <c r="BO244" s="69" t="s">
        <v>2120</v>
      </c>
      <c r="BP244" s="69" t="s">
        <v>1705</v>
      </c>
      <c r="BQ244" s="69">
        <v>0</v>
      </c>
      <c r="BR244" s="69">
        <v>0</v>
      </c>
      <c r="BS244" s="69">
        <v>0</v>
      </c>
      <c r="BT244" s="69">
        <v>0</v>
      </c>
      <c r="BU244" s="73"/>
      <c r="BV244" s="72">
        <v>4</v>
      </c>
      <c r="BW244" s="72">
        <v>30</v>
      </c>
      <c r="BX244" s="72">
        <v>20</v>
      </c>
      <c r="BY244" s="16"/>
      <c r="BZ244" s="9"/>
      <c r="CA244" s="16"/>
      <c r="CB244" s="16"/>
      <c r="CC244" s="16"/>
      <c r="CD244" s="16"/>
    </row>
    <row r="245" spans="1:82" customFormat="1">
      <c r="A245" s="16"/>
      <c r="B245" s="3">
        <v>238</v>
      </c>
      <c r="C245" s="3" t="s">
        <v>320</v>
      </c>
      <c r="D245" s="91"/>
      <c r="E245" s="96"/>
      <c r="F245" s="91"/>
      <c r="G245" s="96" t="s">
        <v>2124</v>
      </c>
      <c r="H245" s="91"/>
      <c r="I245" s="96"/>
      <c r="J245" s="91"/>
      <c r="K245" s="96"/>
      <c r="L245" s="91"/>
      <c r="M245" s="96"/>
      <c r="N245" s="32" t="s">
        <v>2124</v>
      </c>
      <c r="O245" s="211" t="s">
        <v>2124</v>
      </c>
      <c r="P245" s="71" t="s">
        <v>1037</v>
      </c>
      <c r="Q245" s="71"/>
      <c r="R245" s="848"/>
      <c r="S245" s="3" t="s">
        <v>941</v>
      </c>
      <c r="T245" s="3" t="s">
        <v>941</v>
      </c>
      <c r="U245" s="3" t="s">
        <v>941</v>
      </c>
      <c r="V245" s="3" t="s">
        <v>941</v>
      </c>
      <c r="W245" s="3" t="s">
        <v>941</v>
      </c>
      <c r="X245" s="3" t="s">
        <v>941</v>
      </c>
      <c r="Y245" s="3" t="s">
        <v>941</v>
      </c>
      <c r="Z245" s="3" t="s">
        <v>941</v>
      </c>
      <c r="AA245" s="3" t="s">
        <v>941</v>
      </c>
      <c r="AB245" s="3" t="s">
        <v>941</v>
      </c>
      <c r="AC245" s="21" t="s">
        <v>941</v>
      </c>
      <c r="AD245" s="21" t="s">
        <v>941</v>
      </c>
      <c r="AE245" s="21" t="s">
        <v>941</v>
      </c>
      <c r="AF245" s="3" t="s">
        <v>941</v>
      </c>
      <c r="AG245" s="3" t="s">
        <v>941</v>
      </c>
      <c r="AH245" s="3"/>
      <c r="AI245" s="21" t="s">
        <v>941</v>
      </c>
      <c r="AJ245" s="21" t="s">
        <v>941</v>
      </c>
      <c r="AK245" s="21" t="s">
        <v>941</v>
      </c>
      <c r="AL245" s="75"/>
      <c r="AM245" s="74"/>
      <c r="AN245" s="70" t="s">
        <v>2125</v>
      </c>
      <c r="AO245" s="67" t="s">
        <v>304</v>
      </c>
      <c r="AP245" s="78" t="s">
        <v>2126</v>
      </c>
      <c r="AQ245" s="893">
        <v>1</v>
      </c>
      <c r="AR245" s="745" t="s">
        <v>945</v>
      </c>
      <c r="AS245" s="68" t="s">
        <v>1008</v>
      </c>
      <c r="AT245" s="3">
        <v>1</v>
      </c>
      <c r="AU245" s="3" t="s">
        <v>1008</v>
      </c>
      <c r="AV245" s="3"/>
      <c r="AW245" s="3"/>
      <c r="AX245" s="3"/>
      <c r="AY245" s="145"/>
      <c r="AZ245" s="69">
        <v>309.82019000000003</v>
      </c>
      <c r="BA245" s="69" t="s">
        <v>949</v>
      </c>
      <c r="BB245" s="69">
        <v>1.41</v>
      </c>
      <c r="BC245" s="69">
        <v>0.43684650000000003</v>
      </c>
      <c r="BD245" s="69" t="s">
        <v>2127</v>
      </c>
      <c r="BE245" s="69" t="s">
        <v>1083</v>
      </c>
      <c r="BF245" s="69" t="s">
        <v>1293</v>
      </c>
      <c r="BG245" s="69" t="s">
        <v>1685</v>
      </c>
      <c r="BH245" s="69" t="s">
        <v>1686</v>
      </c>
      <c r="BI245" s="69" t="s">
        <v>949</v>
      </c>
      <c r="BJ245" s="69" t="s">
        <v>1705</v>
      </c>
      <c r="BK245" s="69" t="s">
        <v>949</v>
      </c>
      <c r="BL245" s="69" t="s">
        <v>949</v>
      </c>
      <c r="BM245" s="69">
        <v>0</v>
      </c>
      <c r="BN245" s="69">
        <v>0</v>
      </c>
      <c r="BO245" s="69" t="s">
        <v>2124</v>
      </c>
      <c r="BP245" s="69" t="s">
        <v>1705</v>
      </c>
      <c r="BQ245" s="69">
        <v>0</v>
      </c>
      <c r="BR245" s="69">
        <v>0</v>
      </c>
      <c r="BS245" s="69">
        <v>0</v>
      </c>
      <c r="BT245" s="69">
        <v>0</v>
      </c>
      <c r="BU245" s="73"/>
      <c r="BV245" s="72">
        <v>4</v>
      </c>
      <c r="BW245" s="72">
        <v>30</v>
      </c>
      <c r="BX245" s="72">
        <v>20</v>
      </c>
      <c r="BY245" s="16"/>
      <c r="BZ245" s="9"/>
      <c r="CA245" s="16"/>
      <c r="CB245" s="16"/>
      <c r="CC245" s="16"/>
      <c r="CD245" s="16"/>
    </row>
    <row r="246" spans="1:82" customFormat="1">
      <c r="A246" s="16"/>
      <c r="B246" s="3">
        <v>239</v>
      </c>
      <c r="C246" s="3" t="s">
        <v>320</v>
      </c>
      <c r="D246" s="91"/>
      <c r="E246" s="96"/>
      <c r="F246" s="91"/>
      <c r="G246" s="96" t="s">
        <v>2128</v>
      </c>
      <c r="H246" s="91"/>
      <c r="I246" s="96"/>
      <c r="J246" s="91"/>
      <c r="K246" s="96"/>
      <c r="L246" s="91"/>
      <c r="M246" s="96"/>
      <c r="N246" s="32" t="s">
        <v>2128</v>
      </c>
      <c r="O246" s="211" t="s">
        <v>2128</v>
      </c>
      <c r="P246" s="71" t="s">
        <v>1037</v>
      </c>
      <c r="Q246" s="71"/>
      <c r="R246" s="848"/>
      <c r="S246" s="3" t="s">
        <v>941</v>
      </c>
      <c r="T246" s="3" t="s">
        <v>941</v>
      </c>
      <c r="U246" s="3" t="s">
        <v>941</v>
      </c>
      <c r="V246" s="3" t="s">
        <v>941</v>
      </c>
      <c r="W246" s="3" t="s">
        <v>941</v>
      </c>
      <c r="X246" s="3" t="s">
        <v>941</v>
      </c>
      <c r="Y246" s="3" t="s">
        <v>941</v>
      </c>
      <c r="Z246" s="3" t="s">
        <v>941</v>
      </c>
      <c r="AA246" s="3" t="s">
        <v>941</v>
      </c>
      <c r="AB246" s="3" t="s">
        <v>941</v>
      </c>
      <c r="AC246" s="21" t="s">
        <v>941</v>
      </c>
      <c r="AD246" s="21" t="s">
        <v>941</v>
      </c>
      <c r="AE246" s="21" t="s">
        <v>941</v>
      </c>
      <c r="AF246" s="3" t="s">
        <v>941</v>
      </c>
      <c r="AG246" s="3" t="s">
        <v>941</v>
      </c>
      <c r="AH246" s="3"/>
      <c r="AI246" s="21" t="s">
        <v>941</v>
      </c>
      <c r="AJ246" s="21" t="s">
        <v>941</v>
      </c>
      <c r="AK246" s="21" t="s">
        <v>941</v>
      </c>
      <c r="AL246" s="75"/>
      <c r="AM246" s="74"/>
      <c r="AN246" s="70" t="s">
        <v>2129</v>
      </c>
      <c r="AO246" s="67" t="s">
        <v>304</v>
      </c>
      <c r="AP246" s="78" t="s">
        <v>2130</v>
      </c>
      <c r="AQ246" s="893">
        <v>1</v>
      </c>
      <c r="AR246" s="745" t="s">
        <v>945</v>
      </c>
      <c r="AS246" s="68" t="s">
        <v>1008</v>
      </c>
      <c r="AT246" s="3">
        <v>1</v>
      </c>
      <c r="AU246" s="3" t="s">
        <v>1008</v>
      </c>
      <c r="AV246" s="3"/>
      <c r="AW246" s="3"/>
      <c r="AX246" s="3"/>
      <c r="AY246" s="145"/>
      <c r="AZ246" s="69">
        <v>191.601226</v>
      </c>
      <c r="BA246" s="69" t="s">
        <v>949</v>
      </c>
      <c r="BB246" s="69">
        <v>1.41</v>
      </c>
      <c r="BC246" s="69">
        <v>0.27015772865999998</v>
      </c>
      <c r="BD246" s="69" t="s">
        <v>2131</v>
      </c>
      <c r="BE246" s="69" t="s">
        <v>1083</v>
      </c>
      <c r="BF246" s="69" t="s">
        <v>1293</v>
      </c>
      <c r="BG246" s="69" t="s">
        <v>1685</v>
      </c>
      <c r="BH246" s="69" t="s">
        <v>1686</v>
      </c>
      <c r="BI246" s="69" t="s">
        <v>1296</v>
      </c>
      <c r="BJ246" s="69" t="s">
        <v>1705</v>
      </c>
      <c r="BK246" s="69" t="s">
        <v>949</v>
      </c>
      <c r="BL246" s="69" t="s">
        <v>949</v>
      </c>
      <c r="BM246" s="69">
        <v>0</v>
      </c>
      <c r="BN246" s="69">
        <v>0</v>
      </c>
      <c r="BO246" s="69" t="s">
        <v>2128</v>
      </c>
      <c r="BP246" s="69" t="s">
        <v>1705</v>
      </c>
      <c r="BQ246" s="69">
        <v>0</v>
      </c>
      <c r="BR246" s="69">
        <v>0</v>
      </c>
      <c r="BS246" s="69">
        <v>0</v>
      </c>
      <c r="BT246" s="69">
        <v>0</v>
      </c>
      <c r="BU246" s="73"/>
      <c r="BV246" s="72">
        <v>4</v>
      </c>
      <c r="BW246" s="72">
        <v>30</v>
      </c>
      <c r="BX246" s="72">
        <v>20</v>
      </c>
      <c r="BY246" s="16"/>
      <c r="BZ246" s="9"/>
      <c r="CA246" s="16"/>
      <c r="CB246" s="16"/>
      <c r="CC246" s="16"/>
      <c r="CD246" s="16"/>
    </row>
    <row r="247" spans="1:82" customFormat="1">
      <c r="A247" s="16"/>
      <c r="B247" s="3">
        <v>240</v>
      </c>
      <c r="C247" s="3" t="s">
        <v>320</v>
      </c>
      <c r="D247" s="91"/>
      <c r="E247" s="96"/>
      <c r="F247" s="91"/>
      <c r="G247" s="96" t="s">
        <v>2132</v>
      </c>
      <c r="H247" s="91"/>
      <c r="I247" s="96"/>
      <c r="J247" s="91"/>
      <c r="K247" s="96"/>
      <c r="L247" s="91"/>
      <c r="M247" s="96"/>
      <c r="N247" s="32" t="s">
        <v>2132</v>
      </c>
      <c r="O247" s="211" t="s">
        <v>2132</v>
      </c>
      <c r="P247" s="71" t="s">
        <v>1037</v>
      </c>
      <c r="Q247" s="71"/>
      <c r="R247" s="848" t="s">
        <v>1059</v>
      </c>
      <c r="S247" s="3" t="s">
        <v>941</v>
      </c>
      <c r="T247" s="3" t="s">
        <v>941</v>
      </c>
      <c r="U247" s="3" t="s">
        <v>941</v>
      </c>
      <c r="V247" s="3" t="s">
        <v>941</v>
      </c>
      <c r="W247" s="3" t="s">
        <v>941</v>
      </c>
      <c r="X247" s="3" t="s">
        <v>941</v>
      </c>
      <c r="Y247" s="3" t="s">
        <v>941</v>
      </c>
      <c r="Z247" s="3" t="s">
        <v>941</v>
      </c>
      <c r="AA247" s="3" t="s">
        <v>941</v>
      </c>
      <c r="AB247" s="3" t="s">
        <v>941</v>
      </c>
      <c r="AC247" s="21" t="s">
        <v>941</v>
      </c>
      <c r="AD247" s="21" t="s">
        <v>941</v>
      </c>
      <c r="AE247" s="21" t="s">
        <v>941</v>
      </c>
      <c r="AF247" s="3" t="s">
        <v>941</v>
      </c>
      <c r="AG247" s="3" t="s">
        <v>941</v>
      </c>
      <c r="AH247" s="3"/>
      <c r="AI247" s="21" t="s">
        <v>941</v>
      </c>
      <c r="AJ247" s="21" t="s">
        <v>941</v>
      </c>
      <c r="AK247" s="21" t="s">
        <v>941</v>
      </c>
      <c r="AL247" s="75"/>
      <c r="AM247" s="74"/>
      <c r="AN247" s="70" t="s">
        <v>2133</v>
      </c>
      <c r="AO247" s="67" t="s">
        <v>304</v>
      </c>
      <c r="AP247" s="78" t="s">
        <v>2134</v>
      </c>
      <c r="AQ247" s="893">
        <v>1</v>
      </c>
      <c r="AR247" s="745" t="s">
        <v>945</v>
      </c>
      <c r="AS247" s="68" t="s">
        <v>1008</v>
      </c>
      <c r="AT247" s="3">
        <v>1</v>
      </c>
      <c r="AU247" s="3" t="s">
        <v>1008</v>
      </c>
      <c r="AV247" s="3"/>
      <c r="AW247" s="3"/>
      <c r="AX247" s="3"/>
      <c r="AY247" s="145"/>
      <c r="AZ247" s="69">
        <v>1325.4184</v>
      </c>
      <c r="BA247" s="69" t="s">
        <v>949</v>
      </c>
      <c r="BB247" s="69">
        <v>1.41</v>
      </c>
      <c r="BC247" s="69">
        <v>1.8688400000000001</v>
      </c>
      <c r="BD247" s="69" t="s">
        <v>2135</v>
      </c>
      <c r="BE247" s="69" t="s">
        <v>1083</v>
      </c>
      <c r="BF247" s="69" t="s">
        <v>1293</v>
      </c>
      <c r="BG247" s="69" t="s">
        <v>1294</v>
      </c>
      <c r="BH247" s="69" t="s">
        <v>1295</v>
      </c>
      <c r="BI247" s="69" t="s">
        <v>949</v>
      </c>
      <c r="BJ247" s="69" t="s">
        <v>1705</v>
      </c>
      <c r="BK247" s="69" t="s">
        <v>949</v>
      </c>
      <c r="BL247" s="69" t="s">
        <v>949</v>
      </c>
      <c r="BM247" s="69">
        <v>0</v>
      </c>
      <c r="BN247" s="69">
        <v>0</v>
      </c>
      <c r="BO247" s="69" t="s">
        <v>2132</v>
      </c>
      <c r="BP247" s="69" t="s">
        <v>1705</v>
      </c>
      <c r="BQ247" s="69">
        <v>0</v>
      </c>
      <c r="BR247" s="69">
        <v>0</v>
      </c>
      <c r="BS247" s="69">
        <v>0</v>
      </c>
      <c r="BT247" s="69">
        <v>0</v>
      </c>
      <c r="BU247" s="73"/>
      <c r="BV247" s="72">
        <v>4</v>
      </c>
      <c r="BW247" s="72">
        <v>30</v>
      </c>
      <c r="BX247" s="72">
        <v>20</v>
      </c>
      <c r="BY247" s="16"/>
      <c r="BZ247" s="9"/>
      <c r="CA247" s="16"/>
      <c r="CB247" s="16"/>
      <c r="CC247" s="16"/>
      <c r="CD247" s="16"/>
    </row>
    <row r="248" spans="1:82" customFormat="1">
      <c r="A248" s="16"/>
      <c r="B248" s="3">
        <v>241</v>
      </c>
      <c r="C248" s="3" t="s">
        <v>320</v>
      </c>
      <c r="D248" s="91"/>
      <c r="E248" s="96"/>
      <c r="F248" s="91" t="s">
        <v>2136</v>
      </c>
      <c r="G248" s="96"/>
      <c r="H248" s="91"/>
      <c r="I248" s="96"/>
      <c r="J248" s="91"/>
      <c r="K248" s="96"/>
      <c r="L248" s="91"/>
      <c r="M248" s="96"/>
      <c r="N248" s="32" t="s">
        <v>2136</v>
      </c>
      <c r="O248" s="211" t="s">
        <v>2137</v>
      </c>
      <c r="P248" s="71" t="s">
        <v>939</v>
      </c>
      <c r="Q248" s="71"/>
      <c r="R248" s="848" t="s">
        <v>940</v>
      </c>
      <c r="S248" s="3" t="s">
        <v>941</v>
      </c>
      <c r="T248" s="3" t="s">
        <v>941</v>
      </c>
      <c r="U248" s="3" t="s">
        <v>941</v>
      </c>
      <c r="V248" s="3" t="s">
        <v>941</v>
      </c>
      <c r="W248" s="3" t="s">
        <v>941</v>
      </c>
      <c r="X248" s="3" t="s">
        <v>941</v>
      </c>
      <c r="Y248" s="3" t="s">
        <v>941</v>
      </c>
      <c r="Z248" s="3" t="s">
        <v>941</v>
      </c>
      <c r="AA248" s="3" t="s">
        <v>941</v>
      </c>
      <c r="AB248" s="3" t="s">
        <v>941</v>
      </c>
      <c r="AC248" s="21" t="s">
        <v>941</v>
      </c>
      <c r="AD248" s="21" t="s">
        <v>941</v>
      </c>
      <c r="AE248" s="21" t="s">
        <v>941</v>
      </c>
      <c r="AF248" s="3" t="s">
        <v>941</v>
      </c>
      <c r="AG248" s="3" t="s">
        <v>941</v>
      </c>
      <c r="AH248" s="3"/>
      <c r="AI248" s="21" t="s">
        <v>941</v>
      </c>
      <c r="AJ248" s="21" t="s">
        <v>941</v>
      </c>
      <c r="AK248" s="21" t="s">
        <v>941</v>
      </c>
      <c r="AL248" s="75"/>
      <c r="AM248" s="74" t="s">
        <v>2138</v>
      </c>
      <c r="AN248" s="70" t="s">
        <v>2139</v>
      </c>
      <c r="AO248" s="67" t="s">
        <v>304</v>
      </c>
      <c r="AP248" s="78" t="s">
        <v>2140</v>
      </c>
      <c r="AQ248" s="893">
        <v>1</v>
      </c>
      <c r="AR248" s="745" t="s">
        <v>945</v>
      </c>
      <c r="AS248" s="68" t="s">
        <v>1008</v>
      </c>
      <c r="AT248" s="3">
        <v>0</v>
      </c>
      <c r="AU248" s="3" t="s">
        <v>947</v>
      </c>
      <c r="AV248" s="3"/>
      <c r="AW248" s="3"/>
      <c r="AX248" s="3"/>
      <c r="AY248" s="145"/>
      <c r="AZ248" s="69" t="s">
        <v>949</v>
      </c>
      <c r="BA248" s="69" t="s">
        <v>949</v>
      </c>
      <c r="BB248" s="69" t="s">
        <v>949</v>
      </c>
      <c r="BC248" s="69" t="s">
        <v>949</v>
      </c>
      <c r="BD248" s="69" t="s">
        <v>949</v>
      </c>
      <c r="BE248" s="69" t="s">
        <v>949</v>
      </c>
      <c r="BF248" s="69" t="s">
        <v>949</v>
      </c>
      <c r="BG248" s="69" t="s">
        <v>949</v>
      </c>
      <c r="BH248" s="69" t="s">
        <v>949</v>
      </c>
      <c r="BI248" s="69" t="s">
        <v>949</v>
      </c>
      <c r="BJ248" s="69" t="s">
        <v>949</v>
      </c>
      <c r="BK248" s="69" t="s">
        <v>949</v>
      </c>
      <c r="BL248" s="69" t="s">
        <v>949</v>
      </c>
      <c r="BM248" s="69" t="s">
        <v>949</v>
      </c>
      <c r="BN248" s="69" t="s">
        <v>949</v>
      </c>
      <c r="BO248" s="69" t="s">
        <v>949</v>
      </c>
      <c r="BP248" s="69" t="s">
        <v>949</v>
      </c>
      <c r="BQ248" s="69" t="s">
        <v>949</v>
      </c>
      <c r="BR248" s="69" t="s">
        <v>949</v>
      </c>
      <c r="BS248" s="69" t="s">
        <v>949</v>
      </c>
      <c r="BT248" s="69" t="s">
        <v>949</v>
      </c>
      <c r="BU248" s="73"/>
      <c r="BV248" s="72"/>
      <c r="BW248" s="72"/>
      <c r="BX248" s="72"/>
      <c r="BY248" s="16"/>
      <c r="BZ248" s="9"/>
      <c r="CA248" s="16"/>
      <c r="CB248" s="16"/>
      <c r="CC248" s="16"/>
      <c r="CD248" s="16"/>
    </row>
    <row r="249" spans="1:82" customFormat="1">
      <c r="A249" s="16"/>
      <c r="B249" s="3">
        <v>242</v>
      </c>
      <c r="C249" s="3" t="s">
        <v>320</v>
      </c>
      <c r="D249" s="91"/>
      <c r="E249" s="96"/>
      <c r="F249" s="91"/>
      <c r="G249" s="96" t="s">
        <v>1175</v>
      </c>
      <c r="H249" s="91"/>
      <c r="I249" s="96"/>
      <c r="J249" s="91"/>
      <c r="K249" s="96"/>
      <c r="L249" s="91"/>
      <c r="M249" s="96"/>
      <c r="N249" s="32" t="s">
        <v>1175</v>
      </c>
      <c r="O249" s="211" t="s">
        <v>1175</v>
      </c>
      <c r="P249" s="71" t="s">
        <v>1037</v>
      </c>
      <c r="Q249" s="71"/>
      <c r="R249" s="848"/>
      <c r="S249" s="3" t="s">
        <v>941</v>
      </c>
      <c r="T249" s="3" t="s">
        <v>941</v>
      </c>
      <c r="U249" s="3" t="s">
        <v>941</v>
      </c>
      <c r="V249" s="3" t="s">
        <v>941</v>
      </c>
      <c r="W249" s="3" t="s">
        <v>941</v>
      </c>
      <c r="X249" s="3" t="s">
        <v>941</v>
      </c>
      <c r="Y249" s="3" t="s">
        <v>941</v>
      </c>
      <c r="Z249" s="3" t="s">
        <v>941</v>
      </c>
      <c r="AA249" s="3" t="s">
        <v>941</v>
      </c>
      <c r="AB249" s="3" t="s">
        <v>941</v>
      </c>
      <c r="AC249" s="21" t="s">
        <v>941</v>
      </c>
      <c r="AD249" s="21" t="s">
        <v>941</v>
      </c>
      <c r="AE249" s="21" t="s">
        <v>941</v>
      </c>
      <c r="AF249" s="3" t="s">
        <v>941</v>
      </c>
      <c r="AG249" s="3" t="s">
        <v>941</v>
      </c>
      <c r="AH249" s="3"/>
      <c r="AI249" s="21" t="s">
        <v>941</v>
      </c>
      <c r="AJ249" s="21" t="s">
        <v>941</v>
      </c>
      <c r="AK249" s="21" t="s">
        <v>941</v>
      </c>
      <c r="AL249" s="75"/>
      <c r="AM249" s="74" t="s">
        <v>1175</v>
      </c>
      <c r="AN249" s="70" t="s">
        <v>1176</v>
      </c>
      <c r="AO249" s="67" t="s">
        <v>304</v>
      </c>
      <c r="AP249" s="78" t="s">
        <v>1177</v>
      </c>
      <c r="AQ249" s="893">
        <v>5</v>
      </c>
      <c r="AR249" s="745" t="s">
        <v>945</v>
      </c>
      <c r="AS249" s="68" t="s">
        <v>1008</v>
      </c>
      <c r="AT249" s="3">
        <v>1</v>
      </c>
      <c r="AU249" s="3" t="s">
        <v>1008</v>
      </c>
      <c r="AV249" s="3"/>
      <c r="AW249" s="3"/>
      <c r="AX249" s="3"/>
      <c r="AY249" s="145"/>
      <c r="AZ249" s="69">
        <v>5.4169999999999998</v>
      </c>
      <c r="BA249" s="69">
        <v>0.25</v>
      </c>
      <c r="BB249" s="69">
        <v>1.37</v>
      </c>
      <c r="BC249" s="69">
        <v>7.0000000000000001E-3</v>
      </c>
      <c r="BD249" s="69" t="s">
        <v>1178</v>
      </c>
      <c r="BE249" s="69" t="s">
        <v>1083</v>
      </c>
      <c r="BF249" s="69" t="s">
        <v>1179</v>
      </c>
      <c r="BG249" s="69" t="s">
        <v>1180</v>
      </c>
      <c r="BH249" s="69" t="s">
        <v>1181</v>
      </c>
      <c r="BI249" s="69">
        <v>0</v>
      </c>
      <c r="BJ249" s="69" t="s">
        <v>1166</v>
      </c>
      <c r="BK249" s="69" t="s">
        <v>949</v>
      </c>
      <c r="BL249" s="69" t="s">
        <v>949</v>
      </c>
      <c r="BM249" s="69">
        <v>0</v>
      </c>
      <c r="BN249" s="69">
        <v>0</v>
      </c>
      <c r="BO249" s="69">
        <v>0</v>
      </c>
      <c r="BP249" s="69">
        <v>0</v>
      </c>
      <c r="BQ249" s="69">
        <v>0</v>
      </c>
      <c r="BR249" s="69">
        <v>0</v>
      </c>
      <c r="BS249" s="69">
        <v>0</v>
      </c>
      <c r="BT249" s="69">
        <v>0</v>
      </c>
      <c r="BU249" s="73"/>
      <c r="BV249" s="72"/>
      <c r="BW249" s="72"/>
      <c r="BX249" s="72"/>
      <c r="BY249" s="16"/>
      <c r="BZ249" s="9"/>
      <c r="CA249" s="16"/>
      <c r="CB249" s="16"/>
      <c r="CC249" s="16"/>
      <c r="CD249" s="16"/>
    </row>
    <row r="250" spans="1:82" customFormat="1">
      <c r="A250" s="16"/>
      <c r="B250" s="3">
        <v>243</v>
      </c>
      <c r="C250" s="3" t="s">
        <v>320</v>
      </c>
      <c r="D250" s="91"/>
      <c r="E250" s="96"/>
      <c r="F250" s="91"/>
      <c r="G250" s="96" t="s">
        <v>1897</v>
      </c>
      <c r="H250" s="91"/>
      <c r="I250" s="96"/>
      <c r="J250" s="91"/>
      <c r="K250" s="96"/>
      <c r="L250" s="91"/>
      <c r="M250" s="96"/>
      <c r="N250" s="32" t="s">
        <v>1897</v>
      </c>
      <c r="O250" s="211" t="s">
        <v>1898</v>
      </c>
      <c r="P250" s="71" t="s">
        <v>975</v>
      </c>
      <c r="Q250" s="71"/>
      <c r="R250" s="848"/>
      <c r="S250" s="3" t="s">
        <v>941</v>
      </c>
      <c r="T250" s="3" t="s">
        <v>941</v>
      </c>
      <c r="U250" s="3" t="s">
        <v>941</v>
      </c>
      <c r="V250" s="3" t="s">
        <v>941</v>
      </c>
      <c r="W250" s="3" t="s">
        <v>941</v>
      </c>
      <c r="X250" s="3" t="s">
        <v>941</v>
      </c>
      <c r="Y250" s="3" t="s">
        <v>941</v>
      </c>
      <c r="Z250" s="3" t="s">
        <v>941</v>
      </c>
      <c r="AA250" s="3" t="s">
        <v>941</v>
      </c>
      <c r="AB250" s="3" t="s">
        <v>941</v>
      </c>
      <c r="AC250" s="21" t="s">
        <v>941</v>
      </c>
      <c r="AD250" s="21" t="s">
        <v>941</v>
      </c>
      <c r="AE250" s="21" t="s">
        <v>941</v>
      </c>
      <c r="AF250" s="3" t="s">
        <v>941</v>
      </c>
      <c r="AG250" s="3" t="s">
        <v>941</v>
      </c>
      <c r="AH250" s="3"/>
      <c r="AI250" s="21" t="s">
        <v>941</v>
      </c>
      <c r="AJ250" s="21" t="s">
        <v>941</v>
      </c>
      <c r="AK250" s="21" t="s">
        <v>941</v>
      </c>
      <c r="AL250" s="75"/>
      <c r="AM250" s="74" t="s">
        <v>1898</v>
      </c>
      <c r="AN250" s="70" t="s">
        <v>1899</v>
      </c>
      <c r="AO250" s="67" t="s">
        <v>304</v>
      </c>
      <c r="AP250" s="78" t="s">
        <v>1900</v>
      </c>
      <c r="AQ250" s="893">
        <v>2</v>
      </c>
      <c r="AR250" s="745" t="s">
        <v>945</v>
      </c>
      <c r="AS250" s="68" t="s">
        <v>1008</v>
      </c>
      <c r="AT250" s="3">
        <v>1</v>
      </c>
      <c r="AU250" s="3" t="s">
        <v>993</v>
      </c>
      <c r="AV250" s="3"/>
      <c r="AW250" s="3"/>
      <c r="AX250" s="3"/>
      <c r="AY250" s="145"/>
      <c r="AZ250" s="69" t="s">
        <v>949</v>
      </c>
      <c r="BA250" s="69" t="s">
        <v>949</v>
      </c>
      <c r="BB250" s="69" t="s">
        <v>949</v>
      </c>
      <c r="BC250" s="69" t="s">
        <v>949</v>
      </c>
      <c r="BD250" s="69" t="s">
        <v>949</v>
      </c>
      <c r="BE250" s="69" t="s">
        <v>949</v>
      </c>
      <c r="BF250" s="69" t="s">
        <v>1023</v>
      </c>
      <c r="BG250" s="69">
        <v>0</v>
      </c>
      <c r="BH250" s="69" t="s">
        <v>945</v>
      </c>
      <c r="BI250" s="69" t="s">
        <v>945</v>
      </c>
      <c r="BJ250" s="69" t="s">
        <v>986</v>
      </c>
      <c r="BK250" s="69" t="s">
        <v>1024</v>
      </c>
      <c r="BL250" s="69" t="s">
        <v>949</v>
      </c>
      <c r="BM250" s="69">
        <v>0</v>
      </c>
      <c r="BN250" s="69">
        <v>0</v>
      </c>
      <c r="BO250" s="69">
        <v>0</v>
      </c>
      <c r="BP250" s="69">
        <v>0</v>
      </c>
      <c r="BQ250" s="69">
        <v>0</v>
      </c>
      <c r="BR250" s="69">
        <v>0</v>
      </c>
      <c r="BS250" s="69">
        <v>0</v>
      </c>
      <c r="BT250" s="69">
        <v>0</v>
      </c>
      <c r="BU250" s="73"/>
      <c r="BV250" s="72"/>
      <c r="BW250" s="72"/>
      <c r="BX250" s="72"/>
      <c r="BY250" s="16"/>
      <c r="BZ250" s="9"/>
      <c r="CA250" s="16"/>
      <c r="CB250" s="16"/>
      <c r="CC250" s="16"/>
      <c r="CD250" s="16"/>
    </row>
    <row r="251" spans="1:82" customFormat="1">
      <c r="A251" s="16"/>
      <c r="B251" s="3">
        <v>244</v>
      </c>
      <c r="C251" s="3" t="s">
        <v>320</v>
      </c>
      <c r="D251" s="91"/>
      <c r="E251" s="96"/>
      <c r="F251" s="91"/>
      <c r="G251" s="96" t="s">
        <v>2141</v>
      </c>
      <c r="H251" s="91"/>
      <c r="I251" s="96"/>
      <c r="J251" s="91"/>
      <c r="K251" s="96"/>
      <c r="L251" s="91"/>
      <c r="M251" s="96"/>
      <c r="N251" s="32" t="s">
        <v>2141</v>
      </c>
      <c r="O251" s="211" t="s">
        <v>2141</v>
      </c>
      <c r="P251" s="71" t="s">
        <v>1037</v>
      </c>
      <c r="Q251" s="71"/>
      <c r="R251" s="848" t="s">
        <v>989</v>
      </c>
      <c r="S251" s="3" t="s">
        <v>941</v>
      </c>
      <c r="T251" s="3" t="s">
        <v>941</v>
      </c>
      <c r="U251" s="3" t="s">
        <v>941</v>
      </c>
      <c r="V251" s="3" t="s">
        <v>941</v>
      </c>
      <c r="W251" s="3" t="s">
        <v>941</v>
      </c>
      <c r="X251" s="3" t="s">
        <v>941</v>
      </c>
      <c r="Y251" s="3" t="s">
        <v>941</v>
      </c>
      <c r="Z251" s="3" t="s">
        <v>941</v>
      </c>
      <c r="AA251" s="3" t="s">
        <v>941</v>
      </c>
      <c r="AB251" s="3" t="s">
        <v>941</v>
      </c>
      <c r="AC251" s="21" t="s">
        <v>941</v>
      </c>
      <c r="AD251" s="21" t="s">
        <v>941</v>
      </c>
      <c r="AE251" s="21" t="s">
        <v>941</v>
      </c>
      <c r="AF251" s="3" t="s">
        <v>941</v>
      </c>
      <c r="AG251" s="3" t="s">
        <v>941</v>
      </c>
      <c r="AH251" s="3"/>
      <c r="AI251" s="21" t="s">
        <v>941</v>
      </c>
      <c r="AJ251" s="21" t="s">
        <v>941</v>
      </c>
      <c r="AK251" s="21" t="s">
        <v>941</v>
      </c>
      <c r="AL251" s="75"/>
      <c r="AM251" s="74" t="s">
        <v>2141</v>
      </c>
      <c r="AN251" s="70" t="s">
        <v>2142</v>
      </c>
      <c r="AO251" s="67" t="s">
        <v>304</v>
      </c>
      <c r="AP251" s="78" t="s">
        <v>2143</v>
      </c>
      <c r="AQ251" s="893">
        <v>2</v>
      </c>
      <c r="AR251" s="745" t="s">
        <v>945</v>
      </c>
      <c r="AS251" s="68" t="s">
        <v>1008</v>
      </c>
      <c r="AT251" s="3">
        <v>1</v>
      </c>
      <c r="AU251" s="3" t="s">
        <v>1048</v>
      </c>
      <c r="AV251" s="3"/>
      <c r="AW251" s="3"/>
      <c r="AX251" s="3"/>
      <c r="AY251" s="145"/>
      <c r="AZ251" s="69">
        <v>6.5808330000000002</v>
      </c>
      <c r="BA251" s="69">
        <v>0.32</v>
      </c>
      <c r="BB251" s="69">
        <v>7.85</v>
      </c>
      <c r="BC251" s="69" t="s">
        <v>949</v>
      </c>
      <c r="BD251" s="69" t="s">
        <v>2144</v>
      </c>
      <c r="BE251" s="69" t="s">
        <v>949</v>
      </c>
      <c r="BF251" s="69" t="s">
        <v>949</v>
      </c>
      <c r="BG251" s="69" t="s">
        <v>949</v>
      </c>
      <c r="BH251" s="69" t="s">
        <v>949</v>
      </c>
      <c r="BI251" s="69">
        <v>0</v>
      </c>
      <c r="BJ251" s="69" t="s">
        <v>1068</v>
      </c>
      <c r="BK251" s="69" t="s">
        <v>949</v>
      </c>
      <c r="BL251" s="69">
        <v>0</v>
      </c>
      <c r="BM251" s="69">
        <v>0</v>
      </c>
      <c r="BN251" s="69">
        <v>0</v>
      </c>
      <c r="BO251" s="69">
        <v>0</v>
      </c>
      <c r="BP251" s="69">
        <v>0</v>
      </c>
      <c r="BQ251" s="69">
        <v>0</v>
      </c>
      <c r="BR251" s="69">
        <v>0</v>
      </c>
      <c r="BS251" s="69">
        <v>0</v>
      </c>
      <c r="BT251" s="69">
        <v>0</v>
      </c>
      <c r="BU251" s="73"/>
      <c r="BV251" s="72"/>
      <c r="BW251" s="72"/>
      <c r="BX251" s="72"/>
      <c r="BY251" s="16"/>
      <c r="BZ251" s="9"/>
      <c r="CA251" s="16"/>
      <c r="CB251" s="16"/>
      <c r="CC251" s="16"/>
      <c r="CD251" s="16"/>
    </row>
    <row r="252" spans="1:82" customFormat="1">
      <c r="A252" s="16"/>
      <c r="B252" s="3">
        <v>245</v>
      </c>
      <c r="C252" s="3" t="s">
        <v>320</v>
      </c>
      <c r="D252" s="91"/>
      <c r="E252" s="96"/>
      <c r="F252" s="91"/>
      <c r="G252" s="96" t="s">
        <v>2145</v>
      </c>
      <c r="H252" s="91"/>
      <c r="I252" s="96"/>
      <c r="J252" s="91"/>
      <c r="K252" s="96"/>
      <c r="L252" s="91"/>
      <c r="M252" s="96"/>
      <c r="N252" s="32" t="s">
        <v>2145</v>
      </c>
      <c r="O252" s="211" t="s">
        <v>2145</v>
      </c>
      <c r="P252" s="71" t="s">
        <v>1037</v>
      </c>
      <c r="Q252" s="71"/>
      <c r="R252" s="848"/>
      <c r="S252" s="3" t="s">
        <v>941</v>
      </c>
      <c r="T252" s="3" t="s">
        <v>941</v>
      </c>
      <c r="U252" s="3" t="s">
        <v>941</v>
      </c>
      <c r="V252" s="3" t="s">
        <v>941</v>
      </c>
      <c r="W252" s="3" t="s">
        <v>941</v>
      </c>
      <c r="X252" s="3" t="s">
        <v>941</v>
      </c>
      <c r="Y252" s="3" t="s">
        <v>941</v>
      </c>
      <c r="Z252" s="3" t="s">
        <v>941</v>
      </c>
      <c r="AA252" s="3" t="s">
        <v>941</v>
      </c>
      <c r="AB252" s="3" t="s">
        <v>941</v>
      </c>
      <c r="AC252" s="21" t="s">
        <v>941</v>
      </c>
      <c r="AD252" s="21" t="s">
        <v>941</v>
      </c>
      <c r="AE252" s="21" t="s">
        <v>941</v>
      </c>
      <c r="AF252" s="3" t="s">
        <v>941</v>
      </c>
      <c r="AG252" s="3" t="s">
        <v>941</v>
      </c>
      <c r="AH252" s="3"/>
      <c r="AI252" s="21" t="s">
        <v>941</v>
      </c>
      <c r="AJ252" s="21" t="s">
        <v>941</v>
      </c>
      <c r="AK252" s="21" t="s">
        <v>941</v>
      </c>
      <c r="AL252" s="75"/>
      <c r="AM252" s="74" t="s">
        <v>2145</v>
      </c>
      <c r="AN252" s="70" t="s">
        <v>2146</v>
      </c>
      <c r="AO252" s="67" t="s">
        <v>304</v>
      </c>
      <c r="AP252" s="78" t="s">
        <v>2147</v>
      </c>
      <c r="AQ252" s="893">
        <v>1</v>
      </c>
      <c r="AR252" s="745" t="s">
        <v>945</v>
      </c>
      <c r="AS252" s="68" t="s">
        <v>1008</v>
      </c>
      <c r="AT252" s="3">
        <v>1</v>
      </c>
      <c r="AU252" s="3" t="s">
        <v>1921</v>
      </c>
      <c r="AV252" s="3"/>
      <c r="AW252" s="3" t="s">
        <v>1245</v>
      </c>
      <c r="AX252" s="3"/>
      <c r="AY252" s="145"/>
      <c r="AZ252" s="69">
        <v>16575.753045000001</v>
      </c>
      <c r="BA252" s="69" t="s">
        <v>949</v>
      </c>
      <c r="BB252" s="69" t="s">
        <v>949</v>
      </c>
      <c r="BC252" s="69" t="s">
        <v>949</v>
      </c>
      <c r="BD252" s="69" t="s">
        <v>2148</v>
      </c>
      <c r="BE252" s="69" t="s">
        <v>949</v>
      </c>
      <c r="BF252" s="69" t="s">
        <v>949</v>
      </c>
      <c r="BG252" s="69" t="s">
        <v>949</v>
      </c>
      <c r="BH252" s="69" t="s">
        <v>949</v>
      </c>
      <c r="BI252" s="69">
        <v>0</v>
      </c>
      <c r="BJ252" s="69" t="s">
        <v>1923</v>
      </c>
      <c r="BK252" s="69" t="s">
        <v>2149</v>
      </c>
      <c r="BL252" s="69">
        <v>0</v>
      </c>
      <c r="BM252" s="69">
        <v>0</v>
      </c>
      <c r="BN252" s="69">
        <v>0</v>
      </c>
      <c r="BO252" s="69">
        <v>0</v>
      </c>
      <c r="BP252" s="69">
        <v>0</v>
      </c>
      <c r="BQ252" s="69">
        <v>0</v>
      </c>
      <c r="BR252" s="69">
        <v>0</v>
      </c>
      <c r="BS252" s="69">
        <v>0</v>
      </c>
      <c r="BT252" s="69">
        <v>0</v>
      </c>
      <c r="BU252" s="73"/>
      <c r="BV252" s="72"/>
      <c r="BW252" s="72"/>
      <c r="BX252" s="72"/>
      <c r="BY252" s="16"/>
      <c r="BZ252" s="9"/>
      <c r="CA252" s="16"/>
      <c r="CB252" s="16"/>
      <c r="CC252" s="16"/>
      <c r="CD252" s="16"/>
    </row>
    <row r="253" spans="1:82" customFormat="1">
      <c r="A253" s="16"/>
      <c r="B253" s="3">
        <v>246</v>
      </c>
      <c r="C253" s="3" t="s">
        <v>320</v>
      </c>
      <c r="D253" s="91"/>
      <c r="E253" s="96"/>
      <c r="F253" s="91"/>
      <c r="G253" s="96" t="s">
        <v>2150</v>
      </c>
      <c r="H253" s="91"/>
      <c r="I253" s="96"/>
      <c r="J253" s="91"/>
      <c r="K253" s="96"/>
      <c r="L253" s="91"/>
      <c r="M253" s="96"/>
      <c r="N253" s="32" t="s">
        <v>2150</v>
      </c>
      <c r="O253" s="211" t="s">
        <v>2150</v>
      </c>
      <c r="P253" s="71" t="s">
        <v>1037</v>
      </c>
      <c r="Q253" s="71"/>
      <c r="R253" s="848"/>
      <c r="S253" s="3" t="s">
        <v>941</v>
      </c>
      <c r="T253" s="3" t="s">
        <v>941</v>
      </c>
      <c r="U253" s="3" t="s">
        <v>941</v>
      </c>
      <c r="V253" s="3" t="s">
        <v>941</v>
      </c>
      <c r="W253" s="3" t="s">
        <v>941</v>
      </c>
      <c r="X253" s="3" t="s">
        <v>941</v>
      </c>
      <c r="Y253" s="3" t="s">
        <v>941</v>
      </c>
      <c r="Z253" s="3" t="s">
        <v>941</v>
      </c>
      <c r="AA253" s="3" t="s">
        <v>941</v>
      </c>
      <c r="AB253" s="3" t="s">
        <v>941</v>
      </c>
      <c r="AC253" s="21" t="s">
        <v>941</v>
      </c>
      <c r="AD253" s="21" t="s">
        <v>941</v>
      </c>
      <c r="AE253" s="21" t="s">
        <v>941</v>
      </c>
      <c r="AF253" s="3" t="s">
        <v>941</v>
      </c>
      <c r="AG253" s="3" t="s">
        <v>941</v>
      </c>
      <c r="AH253" s="3"/>
      <c r="AI253" s="21" t="s">
        <v>941</v>
      </c>
      <c r="AJ253" s="21" t="s">
        <v>941</v>
      </c>
      <c r="AK253" s="21" t="s">
        <v>941</v>
      </c>
      <c r="AL253" s="75"/>
      <c r="AM253" s="74" t="s">
        <v>2150</v>
      </c>
      <c r="AN253" s="70" t="s">
        <v>2151</v>
      </c>
      <c r="AO253" s="67" t="s">
        <v>304</v>
      </c>
      <c r="AP253" s="78" t="s">
        <v>2152</v>
      </c>
      <c r="AQ253" s="893">
        <v>2</v>
      </c>
      <c r="AR253" s="745" t="s">
        <v>945</v>
      </c>
      <c r="AS253" s="68" t="s">
        <v>1008</v>
      </c>
      <c r="AT253" s="3">
        <v>1</v>
      </c>
      <c r="AU253" s="3" t="s">
        <v>979</v>
      </c>
      <c r="AV253" s="3"/>
      <c r="AW253" s="3"/>
      <c r="AX253" s="3"/>
      <c r="AY253" s="145"/>
      <c r="AZ253" s="69">
        <v>52.5</v>
      </c>
      <c r="BA253" s="69" t="s">
        <v>949</v>
      </c>
      <c r="BB253" s="69" t="s">
        <v>949</v>
      </c>
      <c r="BC253" s="69" t="s">
        <v>949</v>
      </c>
      <c r="BD253" s="69" t="s">
        <v>2153</v>
      </c>
      <c r="BE253" s="69" t="s">
        <v>949</v>
      </c>
      <c r="BF253" s="69" t="s">
        <v>1930</v>
      </c>
      <c r="BG253" s="69" t="s">
        <v>2154</v>
      </c>
      <c r="BH253" s="69" t="s">
        <v>949</v>
      </c>
      <c r="BI253" s="69">
        <v>0</v>
      </c>
      <c r="BJ253" s="69" t="s">
        <v>1166</v>
      </c>
      <c r="BK253" s="69" t="s">
        <v>949</v>
      </c>
      <c r="BL253" s="69" t="s">
        <v>949</v>
      </c>
      <c r="BM253" s="69">
        <v>0</v>
      </c>
      <c r="BN253" s="69">
        <v>0</v>
      </c>
      <c r="BO253" s="69">
        <v>0</v>
      </c>
      <c r="BP253" s="69">
        <v>0</v>
      </c>
      <c r="BQ253" s="69">
        <v>0</v>
      </c>
      <c r="BR253" s="69">
        <v>0</v>
      </c>
      <c r="BS253" s="69">
        <v>0</v>
      </c>
      <c r="BT253" s="69">
        <v>0</v>
      </c>
      <c r="BU253" s="73"/>
      <c r="BV253" s="72"/>
      <c r="BW253" s="72"/>
      <c r="BX253" s="72"/>
      <c r="BY253" s="16"/>
      <c r="BZ253" s="9"/>
      <c r="CA253" s="16"/>
      <c r="CB253" s="16"/>
      <c r="CC253" s="16"/>
      <c r="CD253" s="16"/>
    </row>
    <row r="254" spans="1:82" customFormat="1">
      <c r="A254" s="16"/>
      <c r="B254" s="3">
        <v>247</v>
      </c>
      <c r="C254" s="3" t="s">
        <v>320</v>
      </c>
      <c r="D254" s="91"/>
      <c r="E254" s="96"/>
      <c r="F254" s="91"/>
      <c r="G254" s="96" t="s">
        <v>2155</v>
      </c>
      <c r="H254" s="91"/>
      <c r="I254" s="96"/>
      <c r="J254" s="91"/>
      <c r="K254" s="96"/>
      <c r="L254" s="91"/>
      <c r="M254" s="96"/>
      <c r="N254" s="32" t="s">
        <v>2155</v>
      </c>
      <c r="O254" s="211" t="s">
        <v>2155</v>
      </c>
      <c r="P254" s="71" t="s">
        <v>1037</v>
      </c>
      <c r="Q254" s="71"/>
      <c r="R254" s="848" t="s">
        <v>1126</v>
      </c>
      <c r="S254" s="3" t="s">
        <v>941</v>
      </c>
      <c r="T254" s="3" t="s">
        <v>941</v>
      </c>
      <c r="U254" s="3" t="s">
        <v>941</v>
      </c>
      <c r="V254" s="3" t="s">
        <v>941</v>
      </c>
      <c r="W254" s="3" t="s">
        <v>941</v>
      </c>
      <c r="X254" s="3" t="s">
        <v>941</v>
      </c>
      <c r="Y254" s="3" t="s">
        <v>941</v>
      </c>
      <c r="Z254" s="3" t="s">
        <v>941</v>
      </c>
      <c r="AA254" s="3" t="s">
        <v>941</v>
      </c>
      <c r="AB254" s="3" t="s">
        <v>941</v>
      </c>
      <c r="AC254" s="21" t="s">
        <v>941</v>
      </c>
      <c r="AD254" s="21" t="s">
        <v>941</v>
      </c>
      <c r="AE254" s="21" t="s">
        <v>941</v>
      </c>
      <c r="AF254" s="3" t="s">
        <v>941</v>
      </c>
      <c r="AG254" s="3" t="s">
        <v>941</v>
      </c>
      <c r="AH254" s="3"/>
      <c r="AI254" s="21" t="s">
        <v>941</v>
      </c>
      <c r="AJ254" s="21" t="s">
        <v>941</v>
      </c>
      <c r="AK254" s="21" t="s">
        <v>941</v>
      </c>
      <c r="AL254" s="75"/>
      <c r="AM254" s="74" t="s">
        <v>2155</v>
      </c>
      <c r="AN254" s="70" t="s">
        <v>2156</v>
      </c>
      <c r="AO254" s="67" t="s">
        <v>304</v>
      </c>
      <c r="AP254" s="78" t="s">
        <v>2157</v>
      </c>
      <c r="AQ254" s="893">
        <v>1</v>
      </c>
      <c r="AR254" s="745" t="s">
        <v>945</v>
      </c>
      <c r="AS254" s="68" t="s">
        <v>1008</v>
      </c>
      <c r="AT254" s="3">
        <v>1</v>
      </c>
      <c r="AU254" s="3" t="s">
        <v>1008</v>
      </c>
      <c r="AV254" s="3"/>
      <c r="AW254" s="3"/>
      <c r="AX254" s="3"/>
      <c r="AY254" s="145"/>
      <c r="AZ254" s="69">
        <v>184.84</v>
      </c>
      <c r="BA254" s="69" t="s">
        <v>949</v>
      </c>
      <c r="BB254" s="69">
        <v>1.41</v>
      </c>
      <c r="BC254" s="69">
        <v>0.26062439999999998</v>
      </c>
      <c r="BD254" s="69" t="s">
        <v>949</v>
      </c>
      <c r="BE254" s="69" t="s">
        <v>1083</v>
      </c>
      <c r="BF254" s="69" t="s">
        <v>1293</v>
      </c>
      <c r="BG254" s="69" t="s">
        <v>1294</v>
      </c>
      <c r="BH254" s="69" t="s">
        <v>1295</v>
      </c>
      <c r="BI254" s="69">
        <v>0</v>
      </c>
      <c r="BJ254" s="69" t="s">
        <v>1142</v>
      </c>
      <c r="BK254" s="69" t="s">
        <v>949</v>
      </c>
      <c r="BL254" s="69" t="s">
        <v>949</v>
      </c>
      <c r="BM254" s="69">
        <v>0</v>
      </c>
      <c r="BN254" s="69">
        <v>0</v>
      </c>
      <c r="BO254" s="69" t="s">
        <v>2155</v>
      </c>
      <c r="BP254" s="69" t="s">
        <v>1142</v>
      </c>
      <c r="BQ254" s="69">
        <v>0</v>
      </c>
      <c r="BR254" s="69">
        <v>0</v>
      </c>
      <c r="BS254" s="69">
        <v>0</v>
      </c>
      <c r="BT254" s="69">
        <v>0</v>
      </c>
      <c r="BU254" s="73"/>
      <c r="BV254" s="72">
        <v>8</v>
      </c>
      <c r="BW254" s="72">
        <v>50</v>
      </c>
      <c r="BX254" s="72">
        <v>26</v>
      </c>
      <c r="BY254" s="16"/>
      <c r="BZ254" s="9"/>
      <c r="CA254" s="16"/>
      <c r="CB254" s="16"/>
      <c r="CC254" s="16"/>
      <c r="CD254" s="16"/>
    </row>
    <row r="255" spans="1:82" customFormat="1">
      <c r="A255" s="16"/>
      <c r="B255" s="3">
        <v>248</v>
      </c>
      <c r="C255" s="3" t="s">
        <v>320</v>
      </c>
      <c r="D255" s="91"/>
      <c r="E255" s="96"/>
      <c r="F255" s="91"/>
      <c r="G255" s="96" t="s">
        <v>2158</v>
      </c>
      <c r="H255" s="91"/>
      <c r="I255" s="96"/>
      <c r="J255" s="91"/>
      <c r="K255" s="96"/>
      <c r="L255" s="91"/>
      <c r="M255" s="96"/>
      <c r="N255" s="32" t="s">
        <v>2158</v>
      </c>
      <c r="O255" s="211" t="s">
        <v>2158</v>
      </c>
      <c r="P255" s="71" t="s">
        <v>1037</v>
      </c>
      <c r="Q255" s="71"/>
      <c r="R255" s="848" t="s">
        <v>979</v>
      </c>
      <c r="S255" s="3" t="s">
        <v>941</v>
      </c>
      <c r="T255" s="3" t="s">
        <v>941</v>
      </c>
      <c r="U255" s="3" t="s">
        <v>941</v>
      </c>
      <c r="V255" s="3" t="s">
        <v>941</v>
      </c>
      <c r="W255" s="3" t="s">
        <v>941</v>
      </c>
      <c r="X255" s="3" t="s">
        <v>941</v>
      </c>
      <c r="Y255" s="3" t="s">
        <v>941</v>
      </c>
      <c r="Z255" s="3" t="s">
        <v>941</v>
      </c>
      <c r="AA255" s="3" t="s">
        <v>941</v>
      </c>
      <c r="AB255" s="3" t="s">
        <v>941</v>
      </c>
      <c r="AC255" s="21" t="s">
        <v>941</v>
      </c>
      <c r="AD255" s="21" t="s">
        <v>941</v>
      </c>
      <c r="AE255" s="21" t="s">
        <v>941</v>
      </c>
      <c r="AF255" s="3" t="s">
        <v>941</v>
      </c>
      <c r="AG255" s="3" t="s">
        <v>941</v>
      </c>
      <c r="AH255" s="3"/>
      <c r="AI255" s="21" t="s">
        <v>941</v>
      </c>
      <c r="AJ255" s="21" t="s">
        <v>941</v>
      </c>
      <c r="AK255" s="21" t="s">
        <v>941</v>
      </c>
      <c r="AL255" s="75"/>
      <c r="AM255" s="74" t="s">
        <v>2158</v>
      </c>
      <c r="AN255" s="70" t="s">
        <v>2159</v>
      </c>
      <c r="AO255" s="67" t="s">
        <v>304</v>
      </c>
      <c r="AP255" s="78" t="s">
        <v>2160</v>
      </c>
      <c r="AQ255" s="893">
        <v>1</v>
      </c>
      <c r="AR255" s="745" t="s">
        <v>945</v>
      </c>
      <c r="AS255" s="68" t="s">
        <v>1008</v>
      </c>
      <c r="AT255" s="3">
        <v>1</v>
      </c>
      <c r="AU255" s="3" t="s">
        <v>1008</v>
      </c>
      <c r="AV255" s="3"/>
      <c r="AW255" s="3"/>
      <c r="AX255" s="3"/>
      <c r="AY255" s="145"/>
      <c r="AZ255" s="69">
        <v>203.93299999999999</v>
      </c>
      <c r="BA255" s="69" t="s">
        <v>949</v>
      </c>
      <c r="BB255" s="69">
        <v>1.41</v>
      </c>
      <c r="BC255" s="69">
        <v>0.28754552999999999</v>
      </c>
      <c r="BD255" s="69" t="s">
        <v>949</v>
      </c>
      <c r="BE255" s="69" t="s">
        <v>1083</v>
      </c>
      <c r="BF255" s="69" t="s">
        <v>1293</v>
      </c>
      <c r="BG255" s="69" t="s">
        <v>2062</v>
      </c>
      <c r="BH255" s="69" t="s">
        <v>1295</v>
      </c>
      <c r="BI255" s="69">
        <v>0</v>
      </c>
      <c r="BJ255" s="69" t="s">
        <v>1142</v>
      </c>
      <c r="BK255" s="69" t="s">
        <v>949</v>
      </c>
      <c r="BL255" s="69" t="s">
        <v>949</v>
      </c>
      <c r="BM255" s="69">
        <v>0</v>
      </c>
      <c r="BN255" s="69">
        <v>0</v>
      </c>
      <c r="BO255" s="69" t="s">
        <v>2158</v>
      </c>
      <c r="BP255" s="69" t="s">
        <v>1142</v>
      </c>
      <c r="BQ255" s="69">
        <v>0</v>
      </c>
      <c r="BR255" s="69">
        <v>0</v>
      </c>
      <c r="BS255" s="69">
        <v>0</v>
      </c>
      <c r="BT255" s="69">
        <v>0</v>
      </c>
      <c r="BU255" s="73"/>
      <c r="BV255" s="72">
        <v>4</v>
      </c>
      <c r="BW255" s="72">
        <v>75</v>
      </c>
      <c r="BX255" s="72">
        <v>28</v>
      </c>
      <c r="BY255" s="16"/>
      <c r="BZ255" s="9"/>
      <c r="CA255" s="16"/>
      <c r="CB255" s="16"/>
      <c r="CC255" s="16"/>
      <c r="CD255" s="16"/>
    </row>
    <row r="256" spans="1:82" customFormat="1">
      <c r="A256" s="16"/>
      <c r="B256" s="3">
        <v>249</v>
      </c>
      <c r="C256" s="3" t="s">
        <v>320</v>
      </c>
      <c r="D256" s="91"/>
      <c r="E256" s="96"/>
      <c r="F256" s="91"/>
      <c r="G256" s="96" t="s">
        <v>2161</v>
      </c>
      <c r="H256" s="91"/>
      <c r="I256" s="96"/>
      <c r="J256" s="91"/>
      <c r="K256" s="96"/>
      <c r="L256" s="91"/>
      <c r="M256" s="96"/>
      <c r="N256" s="32" t="s">
        <v>2161</v>
      </c>
      <c r="O256" s="211" t="s">
        <v>2161</v>
      </c>
      <c r="P256" s="71" t="s">
        <v>1037</v>
      </c>
      <c r="Q256" s="71"/>
      <c r="R256" s="848"/>
      <c r="S256" s="3" t="s">
        <v>941</v>
      </c>
      <c r="T256" s="3" t="s">
        <v>941</v>
      </c>
      <c r="U256" s="3" t="s">
        <v>941</v>
      </c>
      <c r="V256" s="3" t="s">
        <v>941</v>
      </c>
      <c r="W256" s="3" t="s">
        <v>941</v>
      </c>
      <c r="X256" s="3" t="s">
        <v>941</v>
      </c>
      <c r="Y256" s="3" t="s">
        <v>941</v>
      </c>
      <c r="Z256" s="3" t="s">
        <v>941</v>
      </c>
      <c r="AA256" s="3" t="s">
        <v>941</v>
      </c>
      <c r="AB256" s="3" t="s">
        <v>941</v>
      </c>
      <c r="AC256" s="21" t="s">
        <v>941</v>
      </c>
      <c r="AD256" s="21" t="s">
        <v>941</v>
      </c>
      <c r="AE256" s="21" t="s">
        <v>941</v>
      </c>
      <c r="AF256" s="3" t="s">
        <v>941</v>
      </c>
      <c r="AG256" s="3" t="s">
        <v>941</v>
      </c>
      <c r="AH256" s="3"/>
      <c r="AI256" s="21" t="s">
        <v>941</v>
      </c>
      <c r="AJ256" s="21" t="s">
        <v>941</v>
      </c>
      <c r="AK256" s="21" t="s">
        <v>941</v>
      </c>
      <c r="AL256" s="75"/>
      <c r="AM256" s="74" t="s">
        <v>2162</v>
      </c>
      <c r="AN256" s="70" t="s">
        <v>2163</v>
      </c>
      <c r="AO256" s="67" t="s">
        <v>304</v>
      </c>
      <c r="AP256" s="78" t="s">
        <v>2164</v>
      </c>
      <c r="AQ256" s="893">
        <v>1</v>
      </c>
      <c r="AR256" s="745" t="s">
        <v>945</v>
      </c>
      <c r="AS256" s="68" t="s">
        <v>1008</v>
      </c>
      <c r="AT256" s="3">
        <v>1</v>
      </c>
      <c r="AU256" s="3" t="s">
        <v>979</v>
      </c>
      <c r="AV256" s="3"/>
      <c r="AW256" s="3"/>
      <c r="AX256" s="3"/>
      <c r="AY256" s="145"/>
      <c r="AZ256" s="69">
        <v>307.54570999999999</v>
      </c>
      <c r="BA256" s="69" t="s">
        <v>949</v>
      </c>
      <c r="BB256" s="69" t="s">
        <v>949</v>
      </c>
      <c r="BC256" s="69" t="s">
        <v>949</v>
      </c>
      <c r="BD256" s="69" t="s">
        <v>2165</v>
      </c>
      <c r="BE256" s="69" t="s">
        <v>949</v>
      </c>
      <c r="BF256" s="69" t="s">
        <v>1930</v>
      </c>
      <c r="BG256" s="69" t="s">
        <v>2154</v>
      </c>
      <c r="BH256" s="69" t="s">
        <v>949</v>
      </c>
      <c r="BI256" s="69" t="s">
        <v>949</v>
      </c>
      <c r="BJ256" s="69" t="s">
        <v>1166</v>
      </c>
      <c r="BK256" s="69" t="s">
        <v>949</v>
      </c>
      <c r="BL256" s="69" t="s">
        <v>949</v>
      </c>
      <c r="BM256" s="69">
        <v>0</v>
      </c>
      <c r="BN256" s="69">
        <v>0</v>
      </c>
      <c r="BO256" s="69">
        <v>0</v>
      </c>
      <c r="BP256" s="69">
        <v>0</v>
      </c>
      <c r="BQ256" s="69">
        <v>0</v>
      </c>
      <c r="BR256" s="69">
        <v>0</v>
      </c>
      <c r="BS256" s="69">
        <v>0</v>
      </c>
      <c r="BT256" s="69">
        <v>0</v>
      </c>
      <c r="BU256" s="73"/>
      <c r="BV256" s="72"/>
      <c r="BW256" s="72"/>
      <c r="BX256" s="72"/>
      <c r="BY256" s="16"/>
      <c r="BZ256" s="9"/>
      <c r="CA256" s="16"/>
      <c r="CB256" s="16"/>
      <c r="CC256" s="16"/>
      <c r="CD256" s="16"/>
    </row>
    <row r="257" spans="1:82" customFormat="1">
      <c r="A257" s="16"/>
      <c r="B257" s="3">
        <v>250</v>
      </c>
      <c r="C257" s="3" t="s">
        <v>320</v>
      </c>
      <c r="D257" s="91"/>
      <c r="E257" s="96"/>
      <c r="F257" s="91"/>
      <c r="G257" s="96" t="s">
        <v>2166</v>
      </c>
      <c r="H257" s="91"/>
      <c r="I257" s="96"/>
      <c r="J257" s="91"/>
      <c r="K257" s="96"/>
      <c r="L257" s="91"/>
      <c r="M257" s="96"/>
      <c r="N257" s="32" t="s">
        <v>2166</v>
      </c>
      <c r="O257" s="211" t="s">
        <v>2166</v>
      </c>
      <c r="P257" s="71" t="s">
        <v>1037</v>
      </c>
      <c r="Q257" s="71"/>
      <c r="R257" s="848"/>
      <c r="S257" s="3" t="s">
        <v>941</v>
      </c>
      <c r="T257" s="3" t="s">
        <v>941</v>
      </c>
      <c r="U257" s="3" t="s">
        <v>941</v>
      </c>
      <c r="V257" s="3" t="s">
        <v>941</v>
      </c>
      <c r="W257" s="3" t="s">
        <v>941</v>
      </c>
      <c r="X257" s="3" t="s">
        <v>941</v>
      </c>
      <c r="Y257" s="3" t="s">
        <v>941</v>
      </c>
      <c r="Z257" s="3" t="s">
        <v>941</v>
      </c>
      <c r="AA257" s="3" t="s">
        <v>941</v>
      </c>
      <c r="AB257" s="3" t="s">
        <v>941</v>
      </c>
      <c r="AC257" s="21" t="s">
        <v>941</v>
      </c>
      <c r="AD257" s="21" t="s">
        <v>941</v>
      </c>
      <c r="AE257" s="21" t="s">
        <v>941</v>
      </c>
      <c r="AF257" s="3" t="s">
        <v>941</v>
      </c>
      <c r="AG257" s="3" t="s">
        <v>941</v>
      </c>
      <c r="AH257" s="3"/>
      <c r="AI257" s="21" t="s">
        <v>941</v>
      </c>
      <c r="AJ257" s="21" t="s">
        <v>941</v>
      </c>
      <c r="AK257" s="21" t="s">
        <v>941</v>
      </c>
      <c r="AL257" s="75"/>
      <c r="AM257" s="74" t="s">
        <v>2167</v>
      </c>
      <c r="AN257" s="70" t="s">
        <v>2168</v>
      </c>
      <c r="AO257" s="67" t="s">
        <v>304</v>
      </c>
      <c r="AP257" s="78" t="s">
        <v>2169</v>
      </c>
      <c r="AQ257" s="893">
        <v>1</v>
      </c>
      <c r="AR257" s="745" t="s">
        <v>945</v>
      </c>
      <c r="AS257" s="68" t="s">
        <v>1008</v>
      </c>
      <c r="AT257" s="3">
        <v>1</v>
      </c>
      <c r="AU257" s="3" t="s">
        <v>979</v>
      </c>
      <c r="AV257" s="3"/>
      <c r="AW257" s="3"/>
      <c r="AX257" s="3"/>
      <c r="AY257" s="145"/>
      <c r="AZ257" s="69">
        <v>232.17071000000001</v>
      </c>
      <c r="BA257" s="69" t="s">
        <v>949</v>
      </c>
      <c r="BB257" s="69" t="s">
        <v>949</v>
      </c>
      <c r="BC257" s="69" t="s">
        <v>949</v>
      </c>
      <c r="BD257" s="69" t="s">
        <v>2170</v>
      </c>
      <c r="BE257" s="69" t="s">
        <v>949</v>
      </c>
      <c r="BF257" s="69" t="s">
        <v>1930</v>
      </c>
      <c r="BG257" s="69" t="s">
        <v>2154</v>
      </c>
      <c r="BH257" s="69" t="s">
        <v>949</v>
      </c>
      <c r="BI257" s="69" t="s">
        <v>949</v>
      </c>
      <c r="BJ257" s="69" t="s">
        <v>1166</v>
      </c>
      <c r="BK257" s="69" t="s">
        <v>949</v>
      </c>
      <c r="BL257" s="69" t="s">
        <v>949</v>
      </c>
      <c r="BM257" s="69">
        <v>0</v>
      </c>
      <c r="BN257" s="69">
        <v>0</v>
      </c>
      <c r="BO257" s="69">
        <v>0</v>
      </c>
      <c r="BP257" s="69">
        <v>0</v>
      </c>
      <c r="BQ257" s="69">
        <v>0</v>
      </c>
      <c r="BR257" s="69">
        <v>0</v>
      </c>
      <c r="BS257" s="69">
        <v>0</v>
      </c>
      <c r="BT257" s="69">
        <v>0</v>
      </c>
      <c r="BU257" s="73"/>
      <c r="BV257" s="72"/>
      <c r="BW257" s="72"/>
      <c r="BX257" s="72"/>
      <c r="BY257" s="16"/>
      <c r="BZ257" s="9"/>
      <c r="CA257" s="16"/>
      <c r="CB257" s="16"/>
      <c r="CC257" s="16"/>
      <c r="CD257" s="16"/>
    </row>
    <row r="258" spans="1:82" customFormat="1">
      <c r="A258" s="16"/>
      <c r="B258" s="3">
        <v>251</v>
      </c>
      <c r="C258" s="3" t="s">
        <v>320</v>
      </c>
      <c r="D258" s="91"/>
      <c r="E258" s="96"/>
      <c r="F258" s="91"/>
      <c r="G258" s="96" t="s">
        <v>2171</v>
      </c>
      <c r="H258" s="91"/>
      <c r="I258" s="96"/>
      <c r="J258" s="91"/>
      <c r="K258" s="96"/>
      <c r="L258" s="91"/>
      <c r="M258" s="96"/>
      <c r="N258" s="32" t="s">
        <v>2171</v>
      </c>
      <c r="O258" s="211" t="s">
        <v>2171</v>
      </c>
      <c r="P258" s="71" t="s">
        <v>1037</v>
      </c>
      <c r="Q258" s="71"/>
      <c r="R258" s="848" t="s">
        <v>1244</v>
      </c>
      <c r="S258" s="3" t="s">
        <v>941</v>
      </c>
      <c r="T258" s="3" t="s">
        <v>941</v>
      </c>
      <c r="U258" s="3" t="s">
        <v>941</v>
      </c>
      <c r="V258" s="3" t="s">
        <v>941</v>
      </c>
      <c r="W258" s="3" t="s">
        <v>941</v>
      </c>
      <c r="X258" s="3" t="s">
        <v>941</v>
      </c>
      <c r="Y258" s="3" t="s">
        <v>941</v>
      </c>
      <c r="Z258" s="3" t="s">
        <v>941</v>
      </c>
      <c r="AA258" s="3" t="s">
        <v>941</v>
      </c>
      <c r="AB258" s="3" t="s">
        <v>941</v>
      </c>
      <c r="AC258" s="21" t="s">
        <v>941</v>
      </c>
      <c r="AD258" s="21" t="s">
        <v>941</v>
      </c>
      <c r="AE258" s="21" t="s">
        <v>941</v>
      </c>
      <c r="AF258" s="3" t="s">
        <v>941</v>
      </c>
      <c r="AG258" s="3" t="s">
        <v>941</v>
      </c>
      <c r="AH258" s="3"/>
      <c r="AI258" s="21" t="s">
        <v>941</v>
      </c>
      <c r="AJ258" s="21" t="s">
        <v>941</v>
      </c>
      <c r="AK258" s="21" t="s">
        <v>941</v>
      </c>
      <c r="AL258" s="75"/>
      <c r="AM258" s="74" t="s">
        <v>2171</v>
      </c>
      <c r="AN258" s="70" t="s">
        <v>2172</v>
      </c>
      <c r="AO258" s="67" t="s">
        <v>304</v>
      </c>
      <c r="AP258" s="78" t="s">
        <v>2173</v>
      </c>
      <c r="AQ258" s="893">
        <v>1</v>
      </c>
      <c r="AR258" s="745" t="s">
        <v>945</v>
      </c>
      <c r="AS258" s="68" t="s">
        <v>1008</v>
      </c>
      <c r="AT258" s="3">
        <v>1</v>
      </c>
      <c r="AU258" s="3" t="s">
        <v>979</v>
      </c>
      <c r="AV258" s="3"/>
      <c r="AW258" s="3"/>
      <c r="AX258" s="3"/>
      <c r="AY258" s="145"/>
      <c r="AZ258" s="69">
        <v>209.478069</v>
      </c>
      <c r="BA258" s="69">
        <v>0.1</v>
      </c>
      <c r="BB258" s="69" t="s">
        <v>949</v>
      </c>
      <c r="BC258" s="69" t="s">
        <v>949</v>
      </c>
      <c r="BD258" s="69" t="s">
        <v>2174</v>
      </c>
      <c r="BE258" s="69" t="s">
        <v>949</v>
      </c>
      <c r="BF258" s="69" t="s">
        <v>1952</v>
      </c>
      <c r="BG258" s="69" t="s">
        <v>1953</v>
      </c>
      <c r="BH258" s="69" t="s">
        <v>949</v>
      </c>
      <c r="BI258" s="69">
        <v>0</v>
      </c>
      <c r="BJ258" s="69" t="s">
        <v>1166</v>
      </c>
      <c r="BK258" s="69" t="s">
        <v>949</v>
      </c>
      <c r="BL258" s="69" t="s">
        <v>949</v>
      </c>
      <c r="BM258" s="69">
        <v>0</v>
      </c>
      <c r="BN258" s="69">
        <v>0</v>
      </c>
      <c r="BO258" s="69">
        <v>0</v>
      </c>
      <c r="BP258" s="69">
        <v>0</v>
      </c>
      <c r="BQ258" s="69">
        <v>0</v>
      </c>
      <c r="BR258" s="69">
        <v>0</v>
      </c>
      <c r="BS258" s="69">
        <v>0</v>
      </c>
      <c r="BT258" s="69">
        <v>0</v>
      </c>
      <c r="BU258" s="73"/>
      <c r="BV258" s="72"/>
      <c r="BW258" s="72"/>
      <c r="BX258" s="72"/>
      <c r="BY258" s="16"/>
      <c r="BZ258" s="9"/>
      <c r="CA258" s="16"/>
      <c r="CB258" s="16"/>
      <c r="CC258" s="16"/>
      <c r="CD258" s="16"/>
    </row>
    <row r="259" spans="1:82" customFormat="1">
      <c r="A259" s="16"/>
      <c r="B259" s="3">
        <v>252</v>
      </c>
      <c r="C259" s="3" t="s">
        <v>320</v>
      </c>
      <c r="D259" s="91"/>
      <c r="E259" s="96"/>
      <c r="F259" s="91"/>
      <c r="G259" s="96" t="s">
        <v>2175</v>
      </c>
      <c r="H259" s="91"/>
      <c r="I259" s="96"/>
      <c r="J259" s="91"/>
      <c r="K259" s="96"/>
      <c r="L259" s="91"/>
      <c r="M259" s="96"/>
      <c r="N259" s="32" t="s">
        <v>2175</v>
      </c>
      <c r="O259" s="211" t="s">
        <v>2175</v>
      </c>
      <c r="P259" s="71" t="s">
        <v>1037</v>
      </c>
      <c r="Q259" s="71"/>
      <c r="R259" s="848"/>
      <c r="S259" s="3" t="s">
        <v>941</v>
      </c>
      <c r="T259" s="3" t="s">
        <v>941</v>
      </c>
      <c r="U259" s="3" t="s">
        <v>941</v>
      </c>
      <c r="V259" s="3" t="s">
        <v>941</v>
      </c>
      <c r="W259" s="3" t="s">
        <v>941</v>
      </c>
      <c r="X259" s="3" t="s">
        <v>941</v>
      </c>
      <c r="Y259" s="3" t="s">
        <v>941</v>
      </c>
      <c r="Z259" s="3" t="s">
        <v>941</v>
      </c>
      <c r="AA259" s="3" t="s">
        <v>941</v>
      </c>
      <c r="AB259" s="3" t="s">
        <v>941</v>
      </c>
      <c r="AC259" s="21" t="s">
        <v>941</v>
      </c>
      <c r="AD259" s="21" t="s">
        <v>941</v>
      </c>
      <c r="AE259" s="21" t="s">
        <v>941</v>
      </c>
      <c r="AF259" s="3" t="s">
        <v>941</v>
      </c>
      <c r="AG259" s="3" t="s">
        <v>941</v>
      </c>
      <c r="AH259" s="3"/>
      <c r="AI259" s="21" t="s">
        <v>941</v>
      </c>
      <c r="AJ259" s="21" t="s">
        <v>941</v>
      </c>
      <c r="AK259" s="21" t="s">
        <v>941</v>
      </c>
      <c r="AL259" s="75"/>
      <c r="AM259" s="74" t="s">
        <v>2175</v>
      </c>
      <c r="AN259" s="70" t="s">
        <v>2176</v>
      </c>
      <c r="AO259" s="67" t="s">
        <v>304</v>
      </c>
      <c r="AP259" s="78" t="s">
        <v>2177</v>
      </c>
      <c r="AQ259" s="893">
        <v>1</v>
      </c>
      <c r="AR259" s="745" t="s">
        <v>945</v>
      </c>
      <c r="AS259" s="68" t="s">
        <v>1008</v>
      </c>
      <c r="AT259" s="3">
        <v>1</v>
      </c>
      <c r="AU259" s="3" t="s">
        <v>979</v>
      </c>
      <c r="AV259" s="3"/>
      <c r="AW259" s="3"/>
      <c r="AX259" s="3"/>
      <c r="AY259" s="145"/>
      <c r="AZ259" s="69">
        <v>298.83859899999999</v>
      </c>
      <c r="BA259" s="69" t="s">
        <v>949</v>
      </c>
      <c r="BB259" s="69" t="s">
        <v>949</v>
      </c>
      <c r="BC259" s="69" t="s">
        <v>949</v>
      </c>
      <c r="BD259" s="69" t="s">
        <v>2178</v>
      </c>
      <c r="BE259" s="69" t="s">
        <v>949</v>
      </c>
      <c r="BF259" s="69" t="s">
        <v>1930</v>
      </c>
      <c r="BG259" s="69" t="s">
        <v>2154</v>
      </c>
      <c r="BH259" s="69" t="s">
        <v>949</v>
      </c>
      <c r="BI259" s="69">
        <v>0</v>
      </c>
      <c r="BJ259" s="69" t="s">
        <v>1166</v>
      </c>
      <c r="BK259" s="69" t="s">
        <v>949</v>
      </c>
      <c r="BL259" s="69" t="s">
        <v>949</v>
      </c>
      <c r="BM259" s="69">
        <v>0</v>
      </c>
      <c r="BN259" s="69">
        <v>0</v>
      </c>
      <c r="BO259" s="69">
        <v>0</v>
      </c>
      <c r="BP259" s="69">
        <v>0</v>
      </c>
      <c r="BQ259" s="69">
        <v>0</v>
      </c>
      <c r="BR259" s="69">
        <v>0</v>
      </c>
      <c r="BS259" s="69">
        <v>0</v>
      </c>
      <c r="BT259" s="69">
        <v>0</v>
      </c>
      <c r="BU259" s="73"/>
      <c r="BV259" s="72"/>
      <c r="BW259" s="72"/>
      <c r="BX259" s="72"/>
      <c r="BY259" s="16"/>
      <c r="BZ259" s="9"/>
      <c r="CA259" s="16"/>
      <c r="CB259" s="16"/>
      <c r="CC259" s="16"/>
      <c r="CD259" s="16"/>
    </row>
    <row r="260" spans="1:82" customFormat="1">
      <c r="A260" s="16"/>
      <c r="B260" s="3">
        <v>253</v>
      </c>
      <c r="C260" s="3" t="s">
        <v>320</v>
      </c>
      <c r="D260" s="91"/>
      <c r="E260" s="96"/>
      <c r="F260" s="91"/>
      <c r="G260" s="96" t="s">
        <v>2179</v>
      </c>
      <c r="H260" s="91"/>
      <c r="I260" s="96"/>
      <c r="J260" s="91"/>
      <c r="K260" s="96"/>
      <c r="L260" s="91"/>
      <c r="M260" s="96"/>
      <c r="N260" s="32" t="s">
        <v>2179</v>
      </c>
      <c r="O260" s="211" t="s">
        <v>2179</v>
      </c>
      <c r="P260" s="71" t="s">
        <v>1037</v>
      </c>
      <c r="Q260" s="71"/>
      <c r="R260" s="848"/>
      <c r="S260" s="3" t="s">
        <v>941</v>
      </c>
      <c r="T260" s="3" t="s">
        <v>941</v>
      </c>
      <c r="U260" s="3" t="s">
        <v>941</v>
      </c>
      <c r="V260" s="3" t="s">
        <v>941</v>
      </c>
      <c r="W260" s="3" t="s">
        <v>941</v>
      </c>
      <c r="X260" s="3" t="s">
        <v>941</v>
      </c>
      <c r="Y260" s="3" t="s">
        <v>941</v>
      </c>
      <c r="Z260" s="3" t="s">
        <v>941</v>
      </c>
      <c r="AA260" s="3" t="s">
        <v>941</v>
      </c>
      <c r="AB260" s="3" t="s">
        <v>941</v>
      </c>
      <c r="AC260" s="21" t="s">
        <v>941</v>
      </c>
      <c r="AD260" s="21" t="s">
        <v>941</v>
      </c>
      <c r="AE260" s="21" t="s">
        <v>941</v>
      </c>
      <c r="AF260" s="3" t="s">
        <v>941</v>
      </c>
      <c r="AG260" s="3" t="s">
        <v>941</v>
      </c>
      <c r="AH260" s="3"/>
      <c r="AI260" s="21" t="s">
        <v>941</v>
      </c>
      <c r="AJ260" s="21" t="s">
        <v>941</v>
      </c>
      <c r="AK260" s="21" t="s">
        <v>941</v>
      </c>
      <c r="AL260" s="75"/>
      <c r="AM260" s="74" t="s">
        <v>2179</v>
      </c>
      <c r="AN260" s="70" t="s">
        <v>2180</v>
      </c>
      <c r="AO260" s="67" t="s">
        <v>304</v>
      </c>
      <c r="AP260" s="78" t="s">
        <v>2181</v>
      </c>
      <c r="AQ260" s="893">
        <v>1</v>
      </c>
      <c r="AR260" s="745" t="s">
        <v>945</v>
      </c>
      <c r="AS260" s="68" t="s">
        <v>1008</v>
      </c>
      <c r="AT260" s="3">
        <v>1</v>
      </c>
      <c r="AU260" s="3" t="s">
        <v>979</v>
      </c>
      <c r="AV260" s="3"/>
      <c r="AW260" s="3"/>
      <c r="AX260" s="3"/>
      <c r="AY260" s="145"/>
      <c r="AZ260" s="69">
        <v>318.99252100000001</v>
      </c>
      <c r="BA260" s="69" t="s">
        <v>949</v>
      </c>
      <c r="BB260" s="69" t="s">
        <v>949</v>
      </c>
      <c r="BC260" s="69" t="s">
        <v>949</v>
      </c>
      <c r="BD260" s="69" t="s">
        <v>2182</v>
      </c>
      <c r="BE260" s="69" t="s">
        <v>949</v>
      </c>
      <c r="BF260" s="69" t="s">
        <v>1930</v>
      </c>
      <c r="BG260" s="69" t="s">
        <v>2154</v>
      </c>
      <c r="BH260" s="69" t="s">
        <v>949</v>
      </c>
      <c r="BI260" s="69">
        <v>0</v>
      </c>
      <c r="BJ260" s="69" t="s">
        <v>1166</v>
      </c>
      <c r="BK260" s="69" t="s">
        <v>949</v>
      </c>
      <c r="BL260" s="69" t="s">
        <v>949</v>
      </c>
      <c r="BM260" s="69">
        <v>0</v>
      </c>
      <c r="BN260" s="69">
        <v>0</v>
      </c>
      <c r="BO260" s="69">
        <v>0</v>
      </c>
      <c r="BP260" s="69">
        <v>0</v>
      </c>
      <c r="BQ260" s="69">
        <v>0</v>
      </c>
      <c r="BR260" s="69">
        <v>0</v>
      </c>
      <c r="BS260" s="69">
        <v>0</v>
      </c>
      <c r="BT260" s="69">
        <v>0</v>
      </c>
      <c r="BU260" s="73"/>
      <c r="BV260" s="72"/>
      <c r="BW260" s="72"/>
      <c r="BX260" s="72"/>
      <c r="BY260" s="16"/>
      <c r="BZ260" s="9"/>
      <c r="CA260" s="16"/>
      <c r="CB260" s="16"/>
      <c r="CC260" s="16"/>
      <c r="CD260" s="16"/>
    </row>
    <row r="261" spans="1:82" customFormat="1">
      <c r="A261" s="16"/>
      <c r="B261" s="3">
        <v>254</v>
      </c>
      <c r="C261" s="3" t="s">
        <v>320</v>
      </c>
      <c r="D261" s="91"/>
      <c r="E261" s="96"/>
      <c r="F261" s="91"/>
      <c r="G261" s="96" t="s">
        <v>2183</v>
      </c>
      <c r="H261" s="91"/>
      <c r="I261" s="96"/>
      <c r="J261" s="91"/>
      <c r="K261" s="96"/>
      <c r="L261" s="91"/>
      <c r="M261" s="96"/>
      <c r="N261" s="32" t="s">
        <v>2183</v>
      </c>
      <c r="O261" s="211" t="s">
        <v>2183</v>
      </c>
      <c r="P261" s="71" t="s">
        <v>1037</v>
      </c>
      <c r="Q261" s="71"/>
      <c r="R261" s="848"/>
      <c r="S261" s="3" t="s">
        <v>941</v>
      </c>
      <c r="T261" s="3" t="s">
        <v>941</v>
      </c>
      <c r="U261" s="3" t="s">
        <v>941</v>
      </c>
      <c r="V261" s="3" t="s">
        <v>941</v>
      </c>
      <c r="W261" s="3" t="s">
        <v>941</v>
      </c>
      <c r="X261" s="3" t="s">
        <v>941</v>
      </c>
      <c r="Y261" s="3" t="s">
        <v>941</v>
      </c>
      <c r="Z261" s="3" t="s">
        <v>941</v>
      </c>
      <c r="AA261" s="3" t="s">
        <v>941</v>
      </c>
      <c r="AB261" s="3" t="s">
        <v>941</v>
      </c>
      <c r="AC261" s="21" t="s">
        <v>941</v>
      </c>
      <c r="AD261" s="21" t="s">
        <v>941</v>
      </c>
      <c r="AE261" s="21" t="s">
        <v>941</v>
      </c>
      <c r="AF261" s="3" t="s">
        <v>941</v>
      </c>
      <c r="AG261" s="3" t="s">
        <v>941</v>
      </c>
      <c r="AH261" s="3"/>
      <c r="AI261" s="21" t="s">
        <v>941</v>
      </c>
      <c r="AJ261" s="21" t="s">
        <v>941</v>
      </c>
      <c r="AK261" s="21" t="s">
        <v>941</v>
      </c>
      <c r="AL261" s="75"/>
      <c r="AM261" s="74" t="s">
        <v>2183</v>
      </c>
      <c r="AN261" s="70" t="s">
        <v>2184</v>
      </c>
      <c r="AO261" s="67" t="s">
        <v>304</v>
      </c>
      <c r="AP261" s="78" t="s">
        <v>2185</v>
      </c>
      <c r="AQ261" s="893">
        <v>1</v>
      </c>
      <c r="AR261" s="745" t="s">
        <v>945</v>
      </c>
      <c r="AS261" s="68" t="s">
        <v>1008</v>
      </c>
      <c r="AT261" s="3">
        <v>1</v>
      </c>
      <c r="AU261" s="3" t="s">
        <v>979</v>
      </c>
      <c r="AV261" s="3"/>
      <c r="AW261" s="3"/>
      <c r="AX261" s="3"/>
      <c r="AY261" s="145"/>
      <c r="AZ261" s="69">
        <v>2348.64</v>
      </c>
      <c r="BA261" s="69" t="s">
        <v>949</v>
      </c>
      <c r="BB261" s="69" t="s">
        <v>949</v>
      </c>
      <c r="BC261" s="69" t="s">
        <v>949</v>
      </c>
      <c r="BD261" s="69" t="s">
        <v>2186</v>
      </c>
      <c r="BE261" s="69" t="s">
        <v>949</v>
      </c>
      <c r="BF261" s="69" t="s">
        <v>1930</v>
      </c>
      <c r="BG261" s="69" t="s">
        <v>2154</v>
      </c>
      <c r="BH261" s="69" t="s">
        <v>949</v>
      </c>
      <c r="BI261" s="69">
        <v>0</v>
      </c>
      <c r="BJ261" s="69" t="s">
        <v>1166</v>
      </c>
      <c r="BK261" s="69" t="s">
        <v>949</v>
      </c>
      <c r="BL261" s="69" t="s">
        <v>949</v>
      </c>
      <c r="BM261" s="69">
        <v>0</v>
      </c>
      <c r="BN261" s="69">
        <v>0</v>
      </c>
      <c r="BO261" s="69">
        <v>0</v>
      </c>
      <c r="BP261" s="69">
        <v>0</v>
      </c>
      <c r="BQ261" s="69">
        <v>0</v>
      </c>
      <c r="BR261" s="69">
        <v>0</v>
      </c>
      <c r="BS261" s="69">
        <v>0</v>
      </c>
      <c r="BT261" s="69">
        <v>0</v>
      </c>
      <c r="BU261" s="73"/>
      <c r="BV261" s="72"/>
      <c r="BW261" s="72"/>
      <c r="BX261" s="72"/>
      <c r="BY261" s="16"/>
      <c r="BZ261" s="9"/>
      <c r="CA261" s="16"/>
      <c r="CB261" s="16"/>
      <c r="CC261" s="16"/>
      <c r="CD261" s="16"/>
    </row>
    <row r="262" spans="1:82" customFormat="1">
      <c r="A262" s="16"/>
      <c r="B262" s="3">
        <v>255</v>
      </c>
      <c r="C262" s="3" t="s">
        <v>320</v>
      </c>
      <c r="D262" s="91"/>
      <c r="E262" s="96"/>
      <c r="F262" s="91"/>
      <c r="G262" s="96" t="s">
        <v>2187</v>
      </c>
      <c r="H262" s="91"/>
      <c r="I262" s="96"/>
      <c r="J262" s="91"/>
      <c r="K262" s="96"/>
      <c r="L262" s="91"/>
      <c r="M262" s="96"/>
      <c r="N262" s="32" t="s">
        <v>2187</v>
      </c>
      <c r="O262" s="211" t="s">
        <v>2188</v>
      </c>
      <c r="P262" s="71" t="s">
        <v>975</v>
      </c>
      <c r="Q262" s="71"/>
      <c r="R262" s="848" t="s">
        <v>948</v>
      </c>
      <c r="S262" s="3" t="s">
        <v>941</v>
      </c>
      <c r="T262" s="3" t="s">
        <v>941</v>
      </c>
      <c r="U262" s="3" t="s">
        <v>941</v>
      </c>
      <c r="V262" s="3" t="s">
        <v>941</v>
      </c>
      <c r="W262" s="3" t="s">
        <v>941</v>
      </c>
      <c r="X262" s="3" t="s">
        <v>941</v>
      </c>
      <c r="Y262" s="3" t="s">
        <v>941</v>
      </c>
      <c r="Z262" s="3" t="s">
        <v>941</v>
      </c>
      <c r="AA262" s="3" t="s">
        <v>941</v>
      </c>
      <c r="AB262" s="3" t="s">
        <v>941</v>
      </c>
      <c r="AC262" s="21" t="s">
        <v>941</v>
      </c>
      <c r="AD262" s="21" t="s">
        <v>941</v>
      </c>
      <c r="AE262" s="21" t="s">
        <v>941</v>
      </c>
      <c r="AF262" s="3" t="s">
        <v>941</v>
      </c>
      <c r="AG262" s="3" t="s">
        <v>941</v>
      </c>
      <c r="AH262" s="3"/>
      <c r="AI262" s="21" t="s">
        <v>941</v>
      </c>
      <c r="AJ262" s="21" t="s">
        <v>941</v>
      </c>
      <c r="AK262" s="21" t="s">
        <v>941</v>
      </c>
      <c r="AL262" s="75"/>
      <c r="AM262" s="74" t="s">
        <v>2189</v>
      </c>
      <c r="AN262" s="70" t="s">
        <v>2190</v>
      </c>
      <c r="AO262" s="67" t="s">
        <v>304</v>
      </c>
      <c r="AP262" s="78" t="s">
        <v>2191</v>
      </c>
      <c r="AQ262" s="893">
        <v>1</v>
      </c>
      <c r="AR262" s="745" t="s">
        <v>945</v>
      </c>
      <c r="AS262" s="68" t="s">
        <v>1008</v>
      </c>
      <c r="AT262" s="3">
        <v>1</v>
      </c>
      <c r="AU262" s="3" t="s">
        <v>1008</v>
      </c>
      <c r="AV262" s="3"/>
      <c r="AW262" s="3"/>
      <c r="AX262" s="3"/>
      <c r="AY262" s="145"/>
      <c r="AZ262" s="69">
        <v>56072.074999999997</v>
      </c>
      <c r="BA262" s="69" t="s">
        <v>949</v>
      </c>
      <c r="BB262" s="69">
        <v>1.2</v>
      </c>
      <c r="BC262" s="69">
        <v>67.286490000000001</v>
      </c>
      <c r="BD262" s="69" t="s">
        <v>2192</v>
      </c>
      <c r="BE262" s="69" t="s">
        <v>995</v>
      </c>
      <c r="BF262" s="69" t="s">
        <v>1130</v>
      </c>
      <c r="BG262" s="69" t="s">
        <v>1990</v>
      </c>
      <c r="BH262" s="69" t="s">
        <v>1991</v>
      </c>
      <c r="BI262" s="69" t="s">
        <v>1133</v>
      </c>
      <c r="BJ262" s="69" t="s">
        <v>1142</v>
      </c>
      <c r="BK262" s="69" t="s">
        <v>1015</v>
      </c>
      <c r="BL262" s="69" t="s">
        <v>949</v>
      </c>
      <c r="BM262" s="69">
        <v>0</v>
      </c>
      <c r="BN262" s="69">
        <v>0</v>
      </c>
      <c r="BO262" s="69" t="s">
        <v>2187</v>
      </c>
      <c r="BP262" s="69" t="s">
        <v>1142</v>
      </c>
      <c r="BQ262" s="69" t="s">
        <v>2193</v>
      </c>
      <c r="BR262" s="69" t="s">
        <v>1015</v>
      </c>
      <c r="BS262" s="69">
        <v>0</v>
      </c>
      <c r="BT262" s="69">
        <v>0</v>
      </c>
      <c r="BU262" s="73"/>
      <c r="BV262" s="72">
        <v>2</v>
      </c>
      <c r="BW262" s="72">
        <v>450</v>
      </c>
      <c r="BX262" s="72">
        <v>45</v>
      </c>
      <c r="BY262" s="16"/>
      <c r="BZ262" s="9"/>
      <c r="CA262" s="16"/>
      <c r="CB262" s="16"/>
      <c r="CC262" s="16"/>
      <c r="CD262" s="16"/>
    </row>
    <row r="263" spans="1:82" customFormat="1">
      <c r="A263" s="16"/>
      <c r="B263" s="3">
        <v>256</v>
      </c>
      <c r="C263" s="3" t="s">
        <v>320</v>
      </c>
      <c r="D263" s="91"/>
      <c r="E263" s="96"/>
      <c r="F263" s="91"/>
      <c r="G263" s="96" t="s">
        <v>2194</v>
      </c>
      <c r="H263" s="91"/>
      <c r="I263" s="96"/>
      <c r="J263" s="91"/>
      <c r="K263" s="96"/>
      <c r="L263" s="91"/>
      <c r="M263" s="96"/>
      <c r="N263" s="32" t="s">
        <v>2194</v>
      </c>
      <c r="O263" s="211" t="s">
        <v>2195</v>
      </c>
      <c r="P263" s="71" t="s">
        <v>975</v>
      </c>
      <c r="Q263" s="71"/>
      <c r="R263" s="848" t="s">
        <v>1059</v>
      </c>
      <c r="S263" s="3" t="s">
        <v>941</v>
      </c>
      <c r="T263" s="3" t="s">
        <v>941</v>
      </c>
      <c r="U263" s="3" t="s">
        <v>941</v>
      </c>
      <c r="V263" s="3" t="s">
        <v>941</v>
      </c>
      <c r="W263" s="3" t="s">
        <v>941</v>
      </c>
      <c r="X263" s="3" t="s">
        <v>941</v>
      </c>
      <c r="Y263" s="3" t="s">
        <v>941</v>
      </c>
      <c r="Z263" s="3" t="s">
        <v>941</v>
      </c>
      <c r="AA263" s="3" t="s">
        <v>941</v>
      </c>
      <c r="AB263" s="3" t="s">
        <v>941</v>
      </c>
      <c r="AC263" s="21" t="s">
        <v>941</v>
      </c>
      <c r="AD263" s="21" t="s">
        <v>941</v>
      </c>
      <c r="AE263" s="21" t="s">
        <v>941</v>
      </c>
      <c r="AF263" s="3" t="s">
        <v>941</v>
      </c>
      <c r="AG263" s="3" t="s">
        <v>941</v>
      </c>
      <c r="AH263" s="3"/>
      <c r="AI263" s="21" t="s">
        <v>941</v>
      </c>
      <c r="AJ263" s="21" t="s">
        <v>941</v>
      </c>
      <c r="AK263" s="21" t="s">
        <v>941</v>
      </c>
      <c r="AL263" s="75"/>
      <c r="AM263" s="74"/>
      <c r="AN263" s="70" t="s">
        <v>2196</v>
      </c>
      <c r="AO263" s="67" t="s">
        <v>304</v>
      </c>
      <c r="AP263" s="78" t="s">
        <v>2197</v>
      </c>
      <c r="AQ263" s="893">
        <v>1</v>
      </c>
      <c r="AR263" s="745" t="s">
        <v>945</v>
      </c>
      <c r="AS263" s="68" t="s">
        <v>1008</v>
      </c>
      <c r="AT263" s="3">
        <v>1</v>
      </c>
      <c r="AU263" s="3" t="s">
        <v>1008</v>
      </c>
      <c r="AV263" s="3"/>
      <c r="AW263" s="3"/>
      <c r="AX263" s="3"/>
      <c r="AY263" s="145"/>
      <c r="AZ263" s="69">
        <v>20392.48876</v>
      </c>
      <c r="BA263" s="69" t="s">
        <v>949</v>
      </c>
      <c r="BB263" s="69">
        <v>1.2</v>
      </c>
      <c r="BC263" s="69">
        <v>24.470987000000001</v>
      </c>
      <c r="BD263" s="69" t="s">
        <v>2198</v>
      </c>
      <c r="BE263" s="69" t="s">
        <v>995</v>
      </c>
      <c r="BF263" s="69" t="s">
        <v>1130</v>
      </c>
      <c r="BG263" s="69" t="s">
        <v>1131</v>
      </c>
      <c r="BH263" s="69" t="s">
        <v>1132</v>
      </c>
      <c r="BI263" s="69" t="s">
        <v>1133</v>
      </c>
      <c r="BJ263" s="69" t="s">
        <v>1142</v>
      </c>
      <c r="BK263" s="69">
        <v>0</v>
      </c>
      <c r="BL263" s="69" t="s">
        <v>949</v>
      </c>
      <c r="BM263" s="69">
        <v>0</v>
      </c>
      <c r="BN263" s="69">
        <v>0</v>
      </c>
      <c r="BO263" s="69" t="s">
        <v>2195</v>
      </c>
      <c r="BP263" s="69" t="s">
        <v>1142</v>
      </c>
      <c r="BQ263" s="69">
        <v>0</v>
      </c>
      <c r="BR263" s="69">
        <v>0</v>
      </c>
      <c r="BS263" s="69">
        <v>0</v>
      </c>
      <c r="BT263" s="69">
        <v>0</v>
      </c>
      <c r="BU263" s="73"/>
      <c r="BV263" s="72">
        <v>2</v>
      </c>
      <c r="BW263" s="72">
        <v>300</v>
      </c>
      <c r="BX263" s="72">
        <v>28</v>
      </c>
      <c r="BY263" s="16"/>
      <c r="BZ263" s="9"/>
      <c r="CA263" s="16"/>
      <c r="CB263" s="16"/>
      <c r="CC263" s="16"/>
      <c r="CD263" s="16"/>
    </row>
    <row r="264" spans="1:82" customFormat="1">
      <c r="A264" s="16"/>
      <c r="B264" s="3">
        <v>257</v>
      </c>
      <c r="C264" s="3" t="s">
        <v>320</v>
      </c>
      <c r="D264" s="91"/>
      <c r="E264" s="96"/>
      <c r="F264" s="91"/>
      <c r="G264" s="96" t="s">
        <v>2199</v>
      </c>
      <c r="H264" s="91"/>
      <c r="I264" s="96"/>
      <c r="J264" s="91"/>
      <c r="K264" s="96"/>
      <c r="L264" s="91"/>
      <c r="M264" s="96"/>
      <c r="N264" s="32" t="s">
        <v>2199</v>
      </c>
      <c r="O264" s="211" t="s">
        <v>2199</v>
      </c>
      <c r="P264" s="71" t="s">
        <v>1037</v>
      </c>
      <c r="Q264" s="71"/>
      <c r="R264" s="848" t="s">
        <v>989</v>
      </c>
      <c r="S264" s="3" t="s">
        <v>941</v>
      </c>
      <c r="T264" s="3" t="s">
        <v>941</v>
      </c>
      <c r="U264" s="3" t="s">
        <v>941</v>
      </c>
      <c r="V264" s="3" t="s">
        <v>941</v>
      </c>
      <c r="W264" s="3" t="s">
        <v>941</v>
      </c>
      <c r="X264" s="3" t="s">
        <v>941</v>
      </c>
      <c r="Y264" s="3" t="s">
        <v>941</v>
      </c>
      <c r="Z264" s="3" t="s">
        <v>941</v>
      </c>
      <c r="AA264" s="3" t="s">
        <v>941</v>
      </c>
      <c r="AB264" s="3" t="s">
        <v>941</v>
      </c>
      <c r="AC264" s="21" t="s">
        <v>941</v>
      </c>
      <c r="AD264" s="21" t="s">
        <v>941</v>
      </c>
      <c r="AE264" s="21" t="s">
        <v>941</v>
      </c>
      <c r="AF264" s="3" t="s">
        <v>941</v>
      </c>
      <c r="AG264" s="3" t="s">
        <v>941</v>
      </c>
      <c r="AH264" s="3"/>
      <c r="AI264" s="21" t="s">
        <v>941</v>
      </c>
      <c r="AJ264" s="21" t="s">
        <v>941</v>
      </c>
      <c r="AK264" s="21" t="s">
        <v>941</v>
      </c>
      <c r="AL264" s="75"/>
      <c r="AM264" s="74" t="s">
        <v>2199</v>
      </c>
      <c r="AN264" s="70" t="s">
        <v>2200</v>
      </c>
      <c r="AO264" s="67" t="s">
        <v>304</v>
      </c>
      <c r="AP264" s="78" t="s">
        <v>2201</v>
      </c>
      <c r="AQ264" s="893">
        <v>1</v>
      </c>
      <c r="AR264" s="745" t="s">
        <v>945</v>
      </c>
      <c r="AS264" s="68" t="s">
        <v>1008</v>
      </c>
      <c r="AT264" s="3">
        <v>1</v>
      </c>
      <c r="AU264" s="3" t="s">
        <v>1081</v>
      </c>
      <c r="AV264" s="3"/>
      <c r="AW264" s="3"/>
      <c r="AX264" s="3"/>
      <c r="AY264" s="145"/>
      <c r="AZ264" s="69" t="s">
        <v>949</v>
      </c>
      <c r="BA264" s="69">
        <v>0.2</v>
      </c>
      <c r="BB264" s="69">
        <v>7.93</v>
      </c>
      <c r="BC264" s="69" t="s">
        <v>949</v>
      </c>
      <c r="BD264" s="69" t="s">
        <v>949</v>
      </c>
      <c r="BE264" s="69" t="s">
        <v>949</v>
      </c>
      <c r="BF264" s="69" t="s">
        <v>1084</v>
      </c>
      <c r="BG264" s="69" t="s">
        <v>1085</v>
      </c>
      <c r="BH264" s="69" t="s">
        <v>949</v>
      </c>
      <c r="BI264" s="69">
        <v>0</v>
      </c>
      <c r="BJ264" s="69" t="s">
        <v>1087</v>
      </c>
      <c r="BK264" s="69" t="s">
        <v>949</v>
      </c>
      <c r="BL264" s="69" t="s">
        <v>949</v>
      </c>
      <c r="BM264" s="69">
        <v>0</v>
      </c>
      <c r="BN264" s="69">
        <v>0</v>
      </c>
      <c r="BO264" s="69" t="s">
        <v>2199</v>
      </c>
      <c r="BP264" s="69" t="s">
        <v>1087</v>
      </c>
      <c r="BQ264" s="69">
        <v>0</v>
      </c>
      <c r="BR264" s="69">
        <v>0</v>
      </c>
      <c r="BS264" s="69">
        <v>0</v>
      </c>
      <c r="BT264" s="69">
        <v>0</v>
      </c>
      <c r="BU264" s="73"/>
      <c r="BV264" s="72">
        <v>0</v>
      </c>
      <c r="BW264" s="72">
        <v>0</v>
      </c>
      <c r="BX264" s="72">
        <v>0</v>
      </c>
      <c r="BY264" s="16"/>
      <c r="BZ264" s="9"/>
      <c r="CA264" s="16"/>
      <c r="CB264" s="16"/>
      <c r="CC264" s="16"/>
      <c r="CD264" s="16"/>
    </row>
    <row r="265" spans="1:82" customFormat="1">
      <c r="A265" s="16"/>
      <c r="B265" s="3">
        <v>258</v>
      </c>
      <c r="C265" s="3" t="s">
        <v>320</v>
      </c>
      <c r="D265" s="91"/>
      <c r="E265" s="96"/>
      <c r="F265" s="91"/>
      <c r="G265" s="96" t="s">
        <v>2202</v>
      </c>
      <c r="H265" s="91"/>
      <c r="I265" s="96"/>
      <c r="J265" s="91"/>
      <c r="K265" s="96"/>
      <c r="L265" s="91"/>
      <c r="M265" s="96"/>
      <c r="N265" s="32" t="s">
        <v>2202</v>
      </c>
      <c r="O265" s="211" t="s">
        <v>2202</v>
      </c>
      <c r="P265" s="71" t="s">
        <v>1037</v>
      </c>
      <c r="Q265" s="71"/>
      <c r="R265" s="848" t="s">
        <v>1126</v>
      </c>
      <c r="S265" s="3" t="s">
        <v>941</v>
      </c>
      <c r="T265" s="3" t="s">
        <v>941</v>
      </c>
      <c r="U265" s="3" t="s">
        <v>941</v>
      </c>
      <c r="V265" s="3" t="s">
        <v>941</v>
      </c>
      <c r="W265" s="3" t="s">
        <v>941</v>
      </c>
      <c r="X265" s="3" t="s">
        <v>941</v>
      </c>
      <c r="Y265" s="3" t="s">
        <v>941</v>
      </c>
      <c r="Z265" s="3" t="s">
        <v>941</v>
      </c>
      <c r="AA265" s="3" t="s">
        <v>941</v>
      </c>
      <c r="AB265" s="3" t="s">
        <v>941</v>
      </c>
      <c r="AC265" s="21" t="s">
        <v>941</v>
      </c>
      <c r="AD265" s="21" t="s">
        <v>941</v>
      </c>
      <c r="AE265" s="21" t="s">
        <v>941</v>
      </c>
      <c r="AF265" s="3" t="s">
        <v>941</v>
      </c>
      <c r="AG265" s="3" t="s">
        <v>941</v>
      </c>
      <c r="AH265" s="3"/>
      <c r="AI265" s="21" t="s">
        <v>941</v>
      </c>
      <c r="AJ265" s="21" t="s">
        <v>941</v>
      </c>
      <c r="AK265" s="21" t="s">
        <v>941</v>
      </c>
      <c r="AL265" s="75"/>
      <c r="AM265" s="74" t="s">
        <v>2202</v>
      </c>
      <c r="AN265" s="70" t="s">
        <v>2203</v>
      </c>
      <c r="AO265" s="67" t="s">
        <v>304</v>
      </c>
      <c r="AP265" s="78" t="s">
        <v>2204</v>
      </c>
      <c r="AQ265" s="893">
        <v>1</v>
      </c>
      <c r="AR265" s="745" t="s">
        <v>945</v>
      </c>
      <c r="AS265" s="68" t="s">
        <v>1008</v>
      </c>
      <c r="AT265" s="3">
        <v>1</v>
      </c>
      <c r="AU265" s="3" t="s">
        <v>1126</v>
      </c>
      <c r="AV265" s="3"/>
      <c r="AW265" s="3" t="s">
        <v>1245</v>
      </c>
      <c r="AX265" s="3"/>
      <c r="AY265" s="145"/>
      <c r="AZ265" s="69" t="s">
        <v>949</v>
      </c>
      <c r="BA265" s="69" t="s">
        <v>949</v>
      </c>
      <c r="BB265" s="69" t="s">
        <v>949</v>
      </c>
      <c r="BC265" s="69" t="s">
        <v>949</v>
      </c>
      <c r="BD265" s="69" t="s">
        <v>949</v>
      </c>
      <c r="BE265" s="69" t="s">
        <v>949</v>
      </c>
      <c r="BF265" s="69" t="s">
        <v>949</v>
      </c>
      <c r="BG265" s="69" t="s">
        <v>949</v>
      </c>
      <c r="BH265" s="69" t="s">
        <v>949</v>
      </c>
      <c r="BI265" s="69">
        <v>0</v>
      </c>
      <c r="BJ265" s="69" t="s">
        <v>1968</v>
      </c>
      <c r="BK265" s="69">
        <v>0</v>
      </c>
      <c r="BL265" s="69">
        <v>0</v>
      </c>
      <c r="BM265" s="69">
        <v>0</v>
      </c>
      <c r="BN265" s="69">
        <v>0</v>
      </c>
      <c r="BO265" s="69">
        <v>0</v>
      </c>
      <c r="BP265" s="69">
        <v>0</v>
      </c>
      <c r="BQ265" s="69">
        <v>0</v>
      </c>
      <c r="BR265" s="69">
        <v>0</v>
      </c>
      <c r="BS265" s="69">
        <v>0</v>
      </c>
      <c r="BT265" s="69">
        <v>0</v>
      </c>
      <c r="BU265" s="73"/>
      <c r="BV265" s="72">
        <v>0</v>
      </c>
      <c r="BW265" s="72">
        <v>0</v>
      </c>
      <c r="BX265" s="72">
        <v>0</v>
      </c>
      <c r="BY265" s="16"/>
      <c r="BZ265" s="9"/>
      <c r="CA265" s="16"/>
      <c r="CB265" s="16"/>
      <c r="CC265" s="16"/>
      <c r="CD265" s="16"/>
    </row>
    <row r="266" spans="1:82" customFormat="1">
      <c r="A266" s="16"/>
      <c r="B266" s="3">
        <v>259</v>
      </c>
      <c r="C266" s="3" t="s">
        <v>320</v>
      </c>
      <c r="D266" s="91"/>
      <c r="E266" s="96"/>
      <c r="F266" s="91" t="s">
        <v>2205</v>
      </c>
      <c r="G266" s="96"/>
      <c r="H266" s="91"/>
      <c r="I266" s="96"/>
      <c r="J266" s="91"/>
      <c r="K266" s="96"/>
      <c r="L266" s="91"/>
      <c r="M266" s="96"/>
      <c r="N266" s="32" t="s">
        <v>2205</v>
      </c>
      <c r="O266" s="211" t="s">
        <v>2206</v>
      </c>
      <c r="P266" s="71" t="s">
        <v>939</v>
      </c>
      <c r="Q266" s="71"/>
      <c r="R266" s="848" t="s">
        <v>940</v>
      </c>
      <c r="S266" s="3" t="s">
        <v>941</v>
      </c>
      <c r="T266" s="3" t="s">
        <v>941</v>
      </c>
      <c r="U266" s="3" t="s">
        <v>941</v>
      </c>
      <c r="V266" s="3" t="s">
        <v>941</v>
      </c>
      <c r="W266" s="3" t="s">
        <v>941</v>
      </c>
      <c r="X266" s="3" t="s">
        <v>941</v>
      </c>
      <c r="Y266" s="3" t="s">
        <v>941</v>
      </c>
      <c r="Z266" s="3" t="s">
        <v>941</v>
      </c>
      <c r="AA266" s="3" t="s">
        <v>941</v>
      </c>
      <c r="AB266" s="3" t="s">
        <v>941</v>
      </c>
      <c r="AC266" s="21" t="s">
        <v>941</v>
      </c>
      <c r="AD266" s="21" t="s">
        <v>941</v>
      </c>
      <c r="AE266" s="21" t="s">
        <v>941</v>
      </c>
      <c r="AF266" s="3" t="s">
        <v>941</v>
      </c>
      <c r="AG266" s="3" t="s">
        <v>941</v>
      </c>
      <c r="AH266" s="3"/>
      <c r="AI266" s="21" t="s">
        <v>941</v>
      </c>
      <c r="AJ266" s="21" t="s">
        <v>941</v>
      </c>
      <c r="AK266" s="21" t="s">
        <v>941</v>
      </c>
      <c r="AL266" s="75"/>
      <c r="AM266" s="74"/>
      <c r="AN266" s="70" t="s">
        <v>2207</v>
      </c>
      <c r="AO266" s="67" t="s">
        <v>304</v>
      </c>
      <c r="AP266" s="78" t="s">
        <v>2208</v>
      </c>
      <c r="AQ266" s="893">
        <v>1</v>
      </c>
      <c r="AR266" s="745" t="s">
        <v>945</v>
      </c>
      <c r="AS266" s="68" t="s">
        <v>1008</v>
      </c>
      <c r="AT266" s="3">
        <v>0</v>
      </c>
      <c r="AU266" s="3" t="s">
        <v>947</v>
      </c>
      <c r="AV266" s="3"/>
      <c r="AW266" s="3"/>
      <c r="AX266" s="3"/>
      <c r="AY266" s="145"/>
      <c r="AZ266" s="69" t="s">
        <v>949</v>
      </c>
      <c r="BA266" s="69" t="s">
        <v>949</v>
      </c>
      <c r="BB266" s="69" t="s">
        <v>949</v>
      </c>
      <c r="BC266" s="69" t="s">
        <v>949</v>
      </c>
      <c r="BD266" s="69" t="s">
        <v>949</v>
      </c>
      <c r="BE266" s="69" t="s">
        <v>949</v>
      </c>
      <c r="BF266" s="69" t="s">
        <v>949</v>
      </c>
      <c r="BG266" s="69" t="s">
        <v>949</v>
      </c>
      <c r="BH266" s="69" t="s">
        <v>949</v>
      </c>
      <c r="BI266" s="69" t="s">
        <v>949</v>
      </c>
      <c r="BJ266" s="69" t="s">
        <v>949</v>
      </c>
      <c r="BK266" s="69" t="s">
        <v>949</v>
      </c>
      <c r="BL266" s="69" t="s">
        <v>949</v>
      </c>
      <c r="BM266" s="69" t="s">
        <v>949</v>
      </c>
      <c r="BN266" s="69" t="s">
        <v>949</v>
      </c>
      <c r="BO266" s="69" t="s">
        <v>949</v>
      </c>
      <c r="BP266" s="69" t="s">
        <v>949</v>
      </c>
      <c r="BQ266" s="69" t="s">
        <v>949</v>
      </c>
      <c r="BR266" s="69" t="s">
        <v>949</v>
      </c>
      <c r="BS266" s="69" t="s">
        <v>949</v>
      </c>
      <c r="BT266" s="69" t="s">
        <v>949</v>
      </c>
      <c r="BU266" s="73"/>
      <c r="BV266" s="72"/>
      <c r="BW266" s="72"/>
      <c r="BX266" s="72"/>
      <c r="BY266" s="16"/>
      <c r="BZ266" s="9"/>
      <c r="CA266" s="16"/>
      <c r="CB266" s="16"/>
      <c r="CC266" s="16"/>
      <c r="CD266" s="16"/>
    </row>
    <row r="267" spans="1:82" customFormat="1">
      <c r="A267" s="16"/>
      <c r="B267" s="3">
        <v>260</v>
      </c>
      <c r="C267" s="3" t="s">
        <v>320</v>
      </c>
      <c r="D267" s="91"/>
      <c r="E267" s="96"/>
      <c r="F267" s="91"/>
      <c r="G267" s="96" t="s">
        <v>2209</v>
      </c>
      <c r="H267" s="91"/>
      <c r="I267" s="96"/>
      <c r="J267" s="91"/>
      <c r="K267" s="96"/>
      <c r="L267" s="91"/>
      <c r="M267" s="96"/>
      <c r="N267" s="32" t="s">
        <v>2209</v>
      </c>
      <c r="O267" s="211" t="s">
        <v>2209</v>
      </c>
      <c r="P267" s="71" t="s">
        <v>1037</v>
      </c>
      <c r="Q267" s="71"/>
      <c r="R267" s="848"/>
      <c r="S267" s="3" t="s">
        <v>941</v>
      </c>
      <c r="T267" s="3" t="s">
        <v>941</v>
      </c>
      <c r="U267" s="3" t="s">
        <v>941</v>
      </c>
      <c r="V267" s="3" t="s">
        <v>941</v>
      </c>
      <c r="W267" s="3" t="s">
        <v>941</v>
      </c>
      <c r="X267" s="3" t="s">
        <v>941</v>
      </c>
      <c r="Y267" s="3" t="s">
        <v>941</v>
      </c>
      <c r="Z267" s="3" t="s">
        <v>941</v>
      </c>
      <c r="AA267" s="3" t="s">
        <v>941</v>
      </c>
      <c r="AB267" s="3" t="s">
        <v>941</v>
      </c>
      <c r="AC267" s="21" t="s">
        <v>941</v>
      </c>
      <c r="AD267" s="21" t="s">
        <v>941</v>
      </c>
      <c r="AE267" s="21" t="s">
        <v>941</v>
      </c>
      <c r="AF267" s="3" t="s">
        <v>941</v>
      </c>
      <c r="AG267" s="3" t="s">
        <v>941</v>
      </c>
      <c r="AH267" s="3"/>
      <c r="AI267" s="21" t="s">
        <v>941</v>
      </c>
      <c r="AJ267" s="21" t="s">
        <v>941</v>
      </c>
      <c r="AK267" s="21" t="s">
        <v>941</v>
      </c>
      <c r="AL267" s="75"/>
      <c r="AM267" s="74"/>
      <c r="AN267" s="70" t="s">
        <v>2210</v>
      </c>
      <c r="AO267" s="67" t="s">
        <v>304</v>
      </c>
      <c r="AP267" s="78" t="s">
        <v>2211</v>
      </c>
      <c r="AQ267" s="893">
        <v>1</v>
      </c>
      <c r="AR267" s="745" t="s">
        <v>945</v>
      </c>
      <c r="AS267" s="68" t="s">
        <v>1008</v>
      </c>
      <c r="AT267" s="3">
        <v>1</v>
      </c>
      <c r="AU267" s="3" t="s">
        <v>993</v>
      </c>
      <c r="AV267" s="3"/>
      <c r="AW267" s="3"/>
      <c r="AX267" s="3"/>
      <c r="AY267" s="145"/>
      <c r="AZ267" s="69" t="s">
        <v>949</v>
      </c>
      <c r="BA267" s="69" t="s">
        <v>949</v>
      </c>
      <c r="BB267" s="69" t="s">
        <v>949</v>
      </c>
      <c r="BC267" s="69" t="s">
        <v>949</v>
      </c>
      <c r="BD267" s="69" t="s">
        <v>949</v>
      </c>
      <c r="BE267" s="69" t="s">
        <v>949</v>
      </c>
      <c r="BF267" s="69" t="s">
        <v>1023</v>
      </c>
      <c r="BG267" s="69" t="s">
        <v>949</v>
      </c>
      <c r="BH267" s="69" t="s">
        <v>949</v>
      </c>
      <c r="BI267" s="69" t="s">
        <v>949</v>
      </c>
      <c r="BJ267" s="69" t="s">
        <v>986</v>
      </c>
      <c r="BK267" s="69" t="s">
        <v>1024</v>
      </c>
      <c r="BL267" s="69" t="s">
        <v>949</v>
      </c>
      <c r="BM267" s="69">
        <v>0</v>
      </c>
      <c r="BN267" s="69">
        <v>0</v>
      </c>
      <c r="BO267" s="69">
        <v>0</v>
      </c>
      <c r="BP267" s="69">
        <v>0</v>
      </c>
      <c r="BQ267" s="69">
        <v>0</v>
      </c>
      <c r="BR267" s="69">
        <v>0</v>
      </c>
      <c r="BS267" s="69">
        <v>0</v>
      </c>
      <c r="BT267" s="69">
        <v>0</v>
      </c>
      <c r="BU267" s="73"/>
      <c r="BV267" s="72"/>
      <c r="BW267" s="72"/>
      <c r="BX267" s="72"/>
      <c r="BY267" s="16"/>
      <c r="BZ267" s="9"/>
      <c r="CA267" s="16"/>
      <c r="CB267" s="16"/>
      <c r="CC267" s="16"/>
      <c r="CD267" s="16"/>
    </row>
    <row r="268" spans="1:82" customFormat="1">
      <c r="A268" s="16"/>
      <c r="B268" s="3">
        <v>261</v>
      </c>
      <c r="C268" s="3" t="s">
        <v>320</v>
      </c>
      <c r="D268" s="91"/>
      <c r="E268" s="96"/>
      <c r="F268" s="91"/>
      <c r="G268" s="96" t="s">
        <v>2212</v>
      </c>
      <c r="H268" s="91"/>
      <c r="I268" s="96"/>
      <c r="J268" s="91"/>
      <c r="K268" s="96"/>
      <c r="L268" s="91"/>
      <c r="M268" s="96"/>
      <c r="N268" s="32" t="s">
        <v>2212</v>
      </c>
      <c r="O268" s="211" t="s">
        <v>2212</v>
      </c>
      <c r="P268" s="71" t="s">
        <v>1037</v>
      </c>
      <c r="Q268" s="71"/>
      <c r="R268" s="848" t="s">
        <v>1059</v>
      </c>
      <c r="S268" s="3" t="s">
        <v>941</v>
      </c>
      <c r="T268" s="3" t="s">
        <v>941</v>
      </c>
      <c r="U268" s="3" t="s">
        <v>941</v>
      </c>
      <c r="V268" s="3" t="s">
        <v>941</v>
      </c>
      <c r="W268" s="3" t="s">
        <v>941</v>
      </c>
      <c r="X268" s="3" t="s">
        <v>941</v>
      </c>
      <c r="Y268" s="3" t="s">
        <v>941</v>
      </c>
      <c r="Z268" s="3" t="s">
        <v>941</v>
      </c>
      <c r="AA268" s="3" t="s">
        <v>941</v>
      </c>
      <c r="AB268" s="3" t="s">
        <v>941</v>
      </c>
      <c r="AC268" s="21" t="s">
        <v>941</v>
      </c>
      <c r="AD268" s="21" t="s">
        <v>941</v>
      </c>
      <c r="AE268" s="21" t="s">
        <v>941</v>
      </c>
      <c r="AF268" s="3" t="s">
        <v>941</v>
      </c>
      <c r="AG268" s="3" t="s">
        <v>941</v>
      </c>
      <c r="AH268" s="3"/>
      <c r="AI268" s="21" t="s">
        <v>941</v>
      </c>
      <c r="AJ268" s="21" t="s">
        <v>941</v>
      </c>
      <c r="AK268" s="21" t="s">
        <v>941</v>
      </c>
      <c r="AL268" s="75"/>
      <c r="AM268" s="74"/>
      <c r="AN268" s="70" t="s">
        <v>2213</v>
      </c>
      <c r="AO268" s="67" t="s">
        <v>304</v>
      </c>
      <c r="AP268" s="78" t="s">
        <v>2214</v>
      </c>
      <c r="AQ268" s="893">
        <v>1</v>
      </c>
      <c r="AR268" s="745" t="s">
        <v>945</v>
      </c>
      <c r="AS268" s="68" t="s">
        <v>1008</v>
      </c>
      <c r="AT268" s="3">
        <v>1</v>
      </c>
      <c r="AU268" s="3" t="s">
        <v>1081</v>
      </c>
      <c r="AV268" s="3"/>
      <c r="AW268" s="3"/>
      <c r="AX268" s="3"/>
      <c r="AY268" s="145"/>
      <c r="AZ268" s="69">
        <v>483.6</v>
      </c>
      <c r="BA268" s="69">
        <v>1</v>
      </c>
      <c r="BB268" s="69">
        <v>7.93</v>
      </c>
      <c r="BC268" s="69">
        <v>3.8349479999999998</v>
      </c>
      <c r="BD268" s="69" t="s">
        <v>2215</v>
      </c>
      <c r="BE268" s="69" t="s">
        <v>2216</v>
      </c>
      <c r="BF268" s="69" t="s">
        <v>1192</v>
      </c>
      <c r="BG268" s="69" t="s">
        <v>949</v>
      </c>
      <c r="BH268" s="69" t="s">
        <v>949</v>
      </c>
      <c r="BI268" s="69" t="s">
        <v>949</v>
      </c>
      <c r="BJ268" s="69" t="s">
        <v>1459</v>
      </c>
      <c r="BK268" s="69" t="s">
        <v>949</v>
      </c>
      <c r="BL268" s="69" t="s">
        <v>949</v>
      </c>
      <c r="BM268" s="69">
        <v>0</v>
      </c>
      <c r="BN268" s="69">
        <v>0</v>
      </c>
      <c r="BO268" s="69" t="s">
        <v>2212</v>
      </c>
      <c r="BP268" s="69" t="s">
        <v>1459</v>
      </c>
      <c r="BQ268" s="69">
        <v>0</v>
      </c>
      <c r="BR268" s="69">
        <v>0</v>
      </c>
      <c r="BS268" s="69">
        <v>0</v>
      </c>
      <c r="BT268" s="69">
        <v>0</v>
      </c>
      <c r="BU268" s="73"/>
      <c r="BV268" s="72"/>
      <c r="BW268" s="72"/>
      <c r="BX268" s="72"/>
      <c r="BY268" s="16"/>
      <c r="BZ268" s="9"/>
      <c r="CA268" s="16"/>
      <c r="CB268" s="16"/>
      <c r="CC268" s="16"/>
      <c r="CD268" s="16"/>
    </row>
    <row r="269" spans="1:82" customFormat="1">
      <c r="A269" s="16"/>
      <c r="B269" s="3">
        <v>262</v>
      </c>
      <c r="C269" s="3" t="s">
        <v>320</v>
      </c>
      <c r="D269" s="91"/>
      <c r="E269" s="96"/>
      <c r="F269" s="91"/>
      <c r="G269" s="96" t="s">
        <v>2217</v>
      </c>
      <c r="H269" s="91"/>
      <c r="I269" s="96"/>
      <c r="J269" s="91"/>
      <c r="K269" s="96"/>
      <c r="L269" s="91"/>
      <c r="M269" s="96"/>
      <c r="N269" s="32" t="s">
        <v>2217</v>
      </c>
      <c r="O269" s="211" t="s">
        <v>2217</v>
      </c>
      <c r="P269" s="71" t="s">
        <v>1037</v>
      </c>
      <c r="Q269" s="71"/>
      <c r="R269" s="848" t="s">
        <v>948</v>
      </c>
      <c r="S269" s="3" t="s">
        <v>941</v>
      </c>
      <c r="T269" s="3" t="s">
        <v>941</v>
      </c>
      <c r="U269" s="3" t="s">
        <v>941</v>
      </c>
      <c r="V269" s="3" t="s">
        <v>941</v>
      </c>
      <c r="W269" s="3" t="s">
        <v>941</v>
      </c>
      <c r="X269" s="3" t="s">
        <v>941</v>
      </c>
      <c r="Y269" s="3" t="s">
        <v>941</v>
      </c>
      <c r="Z269" s="3" t="s">
        <v>941</v>
      </c>
      <c r="AA269" s="3" t="s">
        <v>941</v>
      </c>
      <c r="AB269" s="3" t="s">
        <v>941</v>
      </c>
      <c r="AC269" s="21" t="s">
        <v>941</v>
      </c>
      <c r="AD269" s="21" t="s">
        <v>941</v>
      </c>
      <c r="AE269" s="21" t="s">
        <v>941</v>
      </c>
      <c r="AF269" s="3" t="s">
        <v>941</v>
      </c>
      <c r="AG269" s="3" t="s">
        <v>941</v>
      </c>
      <c r="AH269" s="3"/>
      <c r="AI269" s="21" t="s">
        <v>941</v>
      </c>
      <c r="AJ269" s="21" t="s">
        <v>941</v>
      </c>
      <c r="AK269" s="21" t="s">
        <v>941</v>
      </c>
      <c r="AL269" s="75"/>
      <c r="AM269" s="74"/>
      <c r="AN269" s="70" t="s">
        <v>2218</v>
      </c>
      <c r="AO269" s="67" t="s">
        <v>304</v>
      </c>
      <c r="AP269" s="78" t="s">
        <v>2219</v>
      </c>
      <c r="AQ269" s="893">
        <v>1</v>
      </c>
      <c r="AR269" s="745" t="s">
        <v>945</v>
      </c>
      <c r="AS269" s="68" t="s">
        <v>1008</v>
      </c>
      <c r="AT269" s="3">
        <v>1</v>
      </c>
      <c r="AU269" s="3" t="s">
        <v>1008</v>
      </c>
      <c r="AV269" s="3"/>
      <c r="AW269" s="3"/>
      <c r="AX269" s="3"/>
      <c r="AY269" s="145"/>
      <c r="AZ269" s="69">
        <v>26694.46211</v>
      </c>
      <c r="BA269" s="69" t="s">
        <v>949</v>
      </c>
      <c r="BB269" s="69">
        <v>1.2</v>
      </c>
      <c r="BC269" s="69">
        <v>32.033354531999997</v>
      </c>
      <c r="BD269" s="69" t="s">
        <v>2220</v>
      </c>
      <c r="BE269" s="69" t="s">
        <v>995</v>
      </c>
      <c r="BF269" s="69" t="s">
        <v>1010</v>
      </c>
      <c r="BG269" s="69" t="s">
        <v>1011</v>
      </c>
      <c r="BH269" s="69" t="s">
        <v>1012</v>
      </c>
      <c r="BI269" s="69" t="s">
        <v>1013</v>
      </c>
      <c r="BJ269" s="69" t="s">
        <v>1142</v>
      </c>
      <c r="BK269" s="69" t="s">
        <v>949</v>
      </c>
      <c r="BL269" s="69" t="s">
        <v>949</v>
      </c>
      <c r="BM269" s="69">
        <v>0</v>
      </c>
      <c r="BN269" s="69">
        <v>0</v>
      </c>
      <c r="BO269" s="69" t="s">
        <v>2217</v>
      </c>
      <c r="BP269" s="69" t="s">
        <v>1142</v>
      </c>
      <c r="BQ269" s="69">
        <v>0</v>
      </c>
      <c r="BR269" s="69">
        <v>0</v>
      </c>
      <c r="BS269" s="69">
        <v>0</v>
      </c>
      <c r="BT269" s="69">
        <v>0</v>
      </c>
      <c r="BU269" s="73"/>
      <c r="BV269" s="72">
        <v>2</v>
      </c>
      <c r="BW269" s="72">
        <v>320</v>
      </c>
      <c r="BX269" s="72">
        <v>38</v>
      </c>
      <c r="BY269" s="16"/>
      <c r="BZ269" s="9"/>
      <c r="CA269" s="16"/>
      <c r="CB269" s="16"/>
      <c r="CC269" s="16"/>
      <c r="CD269" s="16"/>
    </row>
    <row r="270" spans="1:82" customFormat="1">
      <c r="A270" s="16"/>
      <c r="B270" s="3">
        <v>263</v>
      </c>
      <c r="C270" s="3" t="s">
        <v>320</v>
      </c>
      <c r="D270" s="91"/>
      <c r="E270" s="96"/>
      <c r="F270" s="91"/>
      <c r="G270" s="96" t="s">
        <v>2221</v>
      </c>
      <c r="H270" s="91"/>
      <c r="I270" s="96"/>
      <c r="J270" s="91"/>
      <c r="K270" s="96"/>
      <c r="L270" s="91"/>
      <c r="M270" s="96"/>
      <c r="N270" s="32" t="s">
        <v>2221</v>
      </c>
      <c r="O270" s="211" t="s">
        <v>2222</v>
      </c>
      <c r="P270" s="71" t="s">
        <v>975</v>
      </c>
      <c r="Q270" s="71"/>
      <c r="R270" s="848" t="s">
        <v>1556</v>
      </c>
      <c r="S270" s="3" t="s">
        <v>941</v>
      </c>
      <c r="T270" s="3" t="s">
        <v>941</v>
      </c>
      <c r="U270" s="3" t="s">
        <v>941</v>
      </c>
      <c r="V270" s="3" t="s">
        <v>941</v>
      </c>
      <c r="W270" s="3" t="s">
        <v>941</v>
      </c>
      <c r="X270" s="3" t="s">
        <v>941</v>
      </c>
      <c r="Y270" s="3" t="s">
        <v>941</v>
      </c>
      <c r="Z270" s="3" t="s">
        <v>941</v>
      </c>
      <c r="AA270" s="3" t="s">
        <v>941</v>
      </c>
      <c r="AB270" s="3" t="s">
        <v>941</v>
      </c>
      <c r="AC270" s="21" t="s">
        <v>941</v>
      </c>
      <c r="AD270" s="21" t="s">
        <v>941</v>
      </c>
      <c r="AE270" s="21" t="s">
        <v>941</v>
      </c>
      <c r="AF270" s="3" t="s">
        <v>941</v>
      </c>
      <c r="AG270" s="3" t="s">
        <v>941</v>
      </c>
      <c r="AH270" s="3"/>
      <c r="AI270" s="21" t="s">
        <v>941</v>
      </c>
      <c r="AJ270" s="21" t="s">
        <v>941</v>
      </c>
      <c r="AK270" s="21" t="s">
        <v>941</v>
      </c>
      <c r="AL270" s="75"/>
      <c r="AM270" s="74"/>
      <c r="AN270" s="70" t="s">
        <v>2223</v>
      </c>
      <c r="AO270" s="67" t="s">
        <v>304</v>
      </c>
      <c r="AP270" s="78" t="s">
        <v>2224</v>
      </c>
      <c r="AQ270" s="893">
        <v>1</v>
      </c>
      <c r="AR270" s="745" t="s">
        <v>945</v>
      </c>
      <c r="AS270" s="68" t="s">
        <v>1008</v>
      </c>
      <c r="AT270" s="3">
        <v>1</v>
      </c>
      <c r="AU270" s="3" t="s">
        <v>1008</v>
      </c>
      <c r="AV270" s="3"/>
      <c r="AW270" s="3"/>
      <c r="AX270" s="3"/>
      <c r="AY270" s="145"/>
      <c r="AZ270" s="69">
        <v>109938.37</v>
      </c>
      <c r="BA270" s="69" t="s">
        <v>949</v>
      </c>
      <c r="BB270" s="69">
        <v>1.2</v>
      </c>
      <c r="BC270" s="69">
        <v>131.92605</v>
      </c>
      <c r="BD270" s="69" t="s">
        <v>2225</v>
      </c>
      <c r="BE270" s="69" t="s">
        <v>995</v>
      </c>
      <c r="BF270" s="69" t="s">
        <v>1010</v>
      </c>
      <c r="BG270" s="69" t="s">
        <v>1011</v>
      </c>
      <c r="BH270" s="69" t="s">
        <v>1012</v>
      </c>
      <c r="BI270" s="69" t="s">
        <v>2226</v>
      </c>
      <c r="BJ270" s="69" t="s">
        <v>1142</v>
      </c>
      <c r="BK270" s="69" t="s">
        <v>1015</v>
      </c>
      <c r="BL270" s="69" t="s">
        <v>949</v>
      </c>
      <c r="BM270" s="69">
        <v>0</v>
      </c>
      <c r="BN270" s="69">
        <v>0</v>
      </c>
      <c r="BO270" s="69">
        <v>0</v>
      </c>
      <c r="BP270" s="69">
        <v>0</v>
      </c>
      <c r="BQ270" s="69">
        <v>0</v>
      </c>
      <c r="BR270" s="69">
        <v>0</v>
      </c>
      <c r="BS270" s="69">
        <v>0</v>
      </c>
      <c r="BT270" s="69">
        <v>0</v>
      </c>
      <c r="BU270" s="73"/>
      <c r="BV270" s="72">
        <v>2</v>
      </c>
      <c r="BW270" s="72">
        <v>450</v>
      </c>
      <c r="BX270" s="72">
        <v>48</v>
      </c>
      <c r="BY270" s="16"/>
      <c r="BZ270" s="9"/>
      <c r="CA270" s="16"/>
      <c r="CB270" s="16"/>
      <c r="CC270" s="16"/>
      <c r="CD270" s="16"/>
    </row>
    <row r="271" spans="1:82" customFormat="1">
      <c r="A271" s="16"/>
      <c r="B271" s="3">
        <v>264</v>
      </c>
      <c r="C271" s="3" t="s">
        <v>320</v>
      </c>
      <c r="D271" s="91"/>
      <c r="E271" s="96"/>
      <c r="F271" s="91"/>
      <c r="G271" s="96" t="s">
        <v>1897</v>
      </c>
      <c r="H271" s="91"/>
      <c r="I271" s="96"/>
      <c r="J271" s="91"/>
      <c r="K271" s="96"/>
      <c r="L271" s="91"/>
      <c r="M271" s="96"/>
      <c r="N271" s="32" t="s">
        <v>1897</v>
      </c>
      <c r="O271" s="211" t="s">
        <v>1898</v>
      </c>
      <c r="P271" s="71" t="s">
        <v>975</v>
      </c>
      <c r="Q271" s="71"/>
      <c r="R271" s="848"/>
      <c r="S271" s="3" t="s">
        <v>941</v>
      </c>
      <c r="T271" s="3" t="s">
        <v>941</v>
      </c>
      <c r="U271" s="3" t="s">
        <v>941</v>
      </c>
      <c r="V271" s="3" t="s">
        <v>941</v>
      </c>
      <c r="W271" s="3" t="s">
        <v>941</v>
      </c>
      <c r="X271" s="3" t="s">
        <v>941</v>
      </c>
      <c r="Y271" s="3" t="s">
        <v>941</v>
      </c>
      <c r="Z271" s="3" t="s">
        <v>941</v>
      </c>
      <c r="AA271" s="3" t="s">
        <v>941</v>
      </c>
      <c r="AB271" s="3" t="s">
        <v>941</v>
      </c>
      <c r="AC271" s="21" t="s">
        <v>941</v>
      </c>
      <c r="AD271" s="21" t="s">
        <v>941</v>
      </c>
      <c r="AE271" s="21" t="s">
        <v>941</v>
      </c>
      <c r="AF271" s="3" t="s">
        <v>941</v>
      </c>
      <c r="AG271" s="3" t="s">
        <v>941</v>
      </c>
      <c r="AH271" s="3"/>
      <c r="AI271" s="21" t="s">
        <v>941</v>
      </c>
      <c r="AJ271" s="21" t="s">
        <v>941</v>
      </c>
      <c r="AK271" s="21" t="s">
        <v>941</v>
      </c>
      <c r="AL271" s="75"/>
      <c r="AM271" s="74" t="s">
        <v>1898</v>
      </c>
      <c r="AN271" s="70" t="s">
        <v>1899</v>
      </c>
      <c r="AO271" s="67" t="s">
        <v>304</v>
      </c>
      <c r="AP271" s="78" t="s">
        <v>1900</v>
      </c>
      <c r="AQ271" s="893">
        <v>4</v>
      </c>
      <c r="AR271" s="745" t="s">
        <v>945</v>
      </c>
      <c r="AS271" s="68" t="s">
        <v>1008</v>
      </c>
      <c r="AT271" s="3">
        <v>1</v>
      </c>
      <c r="AU271" s="3" t="s">
        <v>993</v>
      </c>
      <c r="AV271" s="3"/>
      <c r="AW271" s="3"/>
      <c r="AX271" s="3"/>
      <c r="AY271" s="145"/>
      <c r="AZ271" s="69" t="s">
        <v>949</v>
      </c>
      <c r="BA271" s="69" t="s">
        <v>949</v>
      </c>
      <c r="BB271" s="69" t="s">
        <v>949</v>
      </c>
      <c r="BC271" s="69" t="s">
        <v>949</v>
      </c>
      <c r="BD271" s="69" t="s">
        <v>949</v>
      </c>
      <c r="BE271" s="69" t="s">
        <v>949</v>
      </c>
      <c r="BF271" s="69" t="s">
        <v>1023</v>
      </c>
      <c r="BG271" s="69">
        <v>0</v>
      </c>
      <c r="BH271" s="69" t="s">
        <v>945</v>
      </c>
      <c r="BI271" s="69" t="s">
        <v>945</v>
      </c>
      <c r="BJ271" s="69" t="s">
        <v>986</v>
      </c>
      <c r="BK271" s="69" t="s">
        <v>1024</v>
      </c>
      <c r="BL271" s="69" t="s">
        <v>949</v>
      </c>
      <c r="BM271" s="69">
        <v>0</v>
      </c>
      <c r="BN271" s="69">
        <v>0</v>
      </c>
      <c r="BO271" s="69">
        <v>0</v>
      </c>
      <c r="BP271" s="69">
        <v>0</v>
      </c>
      <c r="BQ271" s="69">
        <v>0</v>
      </c>
      <c r="BR271" s="69">
        <v>0</v>
      </c>
      <c r="BS271" s="69">
        <v>0</v>
      </c>
      <c r="BT271" s="69">
        <v>0</v>
      </c>
      <c r="BU271" s="73"/>
      <c r="BV271" s="72"/>
      <c r="BW271" s="72"/>
      <c r="BX271" s="72"/>
      <c r="BY271" s="16"/>
      <c r="BZ271" s="9"/>
      <c r="CA271" s="16"/>
      <c r="CB271" s="16"/>
      <c r="CC271" s="16"/>
      <c r="CD271" s="16"/>
    </row>
    <row r="272" spans="1:82" customFormat="1">
      <c r="A272" s="16"/>
      <c r="B272" s="3">
        <v>265</v>
      </c>
      <c r="C272" s="3" t="s">
        <v>320</v>
      </c>
      <c r="D272" s="91"/>
      <c r="E272" s="96"/>
      <c r="F272" s="91"/>
      <c r="G272" s="96" t="s">
        <v>2227</v>
      </c>
      <c r="H272" s="91"/>
      <c r="I272" s="96"/>
      <c r="J272" s="91"/>
      <c r="K272" s="96"/>
      <c r="L272" s="91"/>
      <c r="M272" s="96"/>
      <c r="N272" s="32" t="s">
        <v>2227</v>
      </c>
      <c r="O272" s="211" t="s">
        <v>2227</v>
      </c>
      <c r="P272" s="71" t="s">
        <v>1037</v>
      </c>
      <c r="Q272" s="71"/>
      <c r="R272" s="848"/>
      <c r="S272" s="3" t="s">
        <v>941</v>
      </c>
      <c r="T272" s="3" t="s">
        <v>941</v>
      </c>
      <c r="U272" s="3" t="s">
        <v>941</v>
      </c>
      <c r="V272" s="3" t="s">
        <v>941</v>
      </c>
      <c r="W272" s="3" t="s">
        <v>941</v>
      </c>
      <c r="X272" s="3" t="s">
        <v>941</v>
      </c>
      <c r="Y272" s="3" t="s">
        <v>941</v>
      </c>
      <c r="Z272" s="3" t="s">
        <v>941</v>
      </c>
      <c r="AA272" s="3" t="s">
        <v>941</v>
      </c>
      <c r="AB272" s="3" t="s">
        <v>941</v>
      </c>
      <c r="AC272" s="21" t="s">
        <v>941</v>
      </c>
      <c r="AD272" s="21" t="s">
        <v>941</v>
      </c>
      <c r="AE272" s="21" t="s">
        <v>941</v>
      </c>
      <c r="AF272" s="3" t="s">
        <v>941</v>
      </c>
      <c r="AG272" s="3" t="s">
        <v>941</v>
      </c>
      <c r="AH272" s="3"/>
      <c r="AI272" s="21" t="s">
        <v>941</v>
      </c>
      <c r="AJ272" s="21" t="s">
        <v>941</v>
      </c>
      <c r="AK272" s="21" t="s">
        <v>941</v>
      </c>
      <c r="AL272" s="75"/>
      <c r="AM272" s="74"/>
      <c r="AN272" s="70" t="s">
        <v>2228</v>
      </c>
      <c r="AO272" s="67" t="s">
        <v>304</v>
      </c>
      <c r="AP272" s="78" t="s">
        <v>2229</v>
      </c>
      <c r="AQ272" s="893">
        <v>1</v>
      </c>
      <c r="AR272" s="745" t="s">
        <v>945</v>
      </c>
      <c r="AS272" s="68" t="s">
        <v>1008</v>
      </c>
      <c r="AT272" s="3">
        <v>1</v>
      </c>
      <c r="AU272" s="3" t="s">
        <v>1008</v>
      </c>
      <c r="AV272" s="3"/>
      <c r="AW272" s="3"/>
      <c r="AX272" s="3"/>
      <c r="AY272" s="145"/>
      <c r="AZ272" s="69">
        <v>134.64346</v>
      </c>
      <c r="BA272" s="69" t="s">
        <v>949</v>
      </c>
      <c r="BB272" s="69">
        <v>1.41</v>
      </c>
      <c r="BC272" s="69">
        <v>0.1898472786</v>
      </c>
      <c r="BD272" s="69" t="s">
        <v>2230</v>
      </c>
      <c r="BE272" s="69" t="s">
        <v>1083</v>
      </c>
      <c r="BF272" s="69" t="s">
        <v>1293</v>
      </c>
      <c r="BG272" s="69" t="s">
        <v>1294</v>
      </c>
      <c r="BH272" s="69" t="s">
        <v>1295</v>
      </c>
      <c r="BI272" s="69" t="s">
        <v>1296</v>
      </c>
      <c r="BJ272" s="69" t="s">
        <v>1215</v>
      </c>
      <c r="BK272" s="69" t="s">
        <v>949</v>
      </c>
      <c r="BL272" s="69" t="s">
        <v>949</v>
      </c>
      <c r="BM272" s="69">
        <v>0</v>
      </c>
      <c r="BN272" s="69">
        <v>0</v>
      </c>
      <c r="BO272" s="69" t="s">
        <v>2227</v>
      </c>
      <c r="BP272" s="69" t="s">
        <v>1215</v>
      </c>
      <c r="BQ272" s="69">
        <v>0</v>
      </c>
      <c r="BR272" s="69">
        <v>0</v>
      </c>
      <c r="BS272" s="69">
        <v>0</v>
      </c>
      <c r="BT272" s="69">
        <v>0</v>
      </c>
      <c r="BU272" s="73"/>
      <c r="BV272" s="72"/>
      <c r="BW272" s="72"/>
      <c r="BX272" s="72"/>
      <c r="BY272" s="16"/>
      <c r="BZ272" s="9"/>
      <c r="CA272" s="16"/>
      <c r="CB272" s="16"/>
      <c r="CC272" s="16"/>
      <c r="CD272" s="16"/>
    </row>
    <row r="273" spans="1:82" customFormat="1">
      <c r="A273" s="16"/>
      <c r="B273" s="3">
        <v>266</v>
      </c>
      <c r="C273" s="3" t="s">
        <v>320</v>
      </c>
      <c r="D273" s="91"/>
      <c r="E273" s="96"/>
      <c r="F273" s="91"/>
      <c r="G273" s="96" t="s">
        <v>2231</v>
      </c>
      <c r="H273" s="91"/>
      <c r="I273" s="96"/>
      <c r="J273" s="91"/>
      <c r="K273" s="96"/>
      <c r="L273" s="91"/>
      <c r="M273" s="96"/>
      <c r="N273" s="32" t="s">
        <v>2231</v>
      </c>
      <c r="O273" s="211" t="s">
        <v>2232</v>
      </c>
      <c r="P273" s="71" t="s">
        <v>2233</v>
      </c>
      <c r="Q273" s="71" t="s">
        <v>2234</v>
      </c>
      <c r="R273" s="848" t="s">
        <v>1126</v>
      </c>
      <c r="S273" s="3" t="s">
        <v>941</v>
      </c>
      <c r="T273" s="3" t="s">
        <v>941</v>
      </c>
      <c r="U273" s="3" t="s">
        <v>941</v>
      </c>
      <c r="V273" s="3" t="s">
        <v>941</v>
      </c>
      <c r="W273" s="3" t="s">
        <v>941</v>
      </c>
      <c r="X273" s="3" t="s">
        <v>941</v>
      </c>
      <c r="Y273" s="3" t="s">
        <v>941</v>
      </c>
      <c r="Z273" s="3" t="s">
        <v>941</v>
      </c>
      <c r="AA273" s="3" t="s">
        <v>941</v>
      </c>
      <c r="AB273" s="3" t="s">
        <v>941</v>
      </c>
      <c r="AC273" s="21" t="s">
        <v>941</v>
      </c>
      <c r="AD273" s="21" t="s">
        <v>941</v>
      </c>
      <c r="AE273" s="21" t="s">
        <v>941</v>
      </c>
      <c r="AF273" s="3" t="s">
        <v>941</v>
      </c>
      <c r="AG273" s="3" t="s">
        <v>941</v>
      </c>
      <c r="AH273" s="3"/>
      <c r="AI273" s="21" t="s">
        <v>941</v>
      </c>
      <c r="AJ273" s="21" t="s">
        <v>941</v>
      </c>
      <c r="AK273" s="21" t="s">
        <v>941</v>
      </c>
      <c r="AL273" s="75"/>
      <c r="AM273" s="74"/>
      <c r="AN273" s="70" t="s">
        <v>2235</v>
      </c>
      <c r="AO273" s="67" t="s">
        <v>304</v>
      </c>
      <c r="AP273" s="78" t="s">
        <v>2236</v>
      </c>
      <c r="AQ273" s="893">
        <v>1</v>
      </c>
      <c r="AR273" s="745" t="s">
        <v>945</v>
      </c>
      <c r="AS273" s="68" t="s">
        <v>1008</v>
      </c>
      <c r="AT273" s="3">
        <v>1</v>
      </c>
      <c r="AU273" s="3" t="s">
        <v>1048</v>
      </c>
      <c r="AV273" s="3"/>
      <c r="AW273" s="3"/>
      <c r="AX273" s="3"/>
      <c r="AY273" s="145"/>
      <c r="AZ273" s="69" t="s">
        <v>949</v>
      </c>
      <c r="BA273" s="69">
        <v>0.6</v>
      </c>
      <c r="BB273" s="69">
        <v>7.85</v>
      </c>
      <c r="BC273" s="69" t="s">
        <v>949</v>
      </c>
      <c r="BD273" s="69" t="s">
        <v>2237</v>
      </c>
      <c r="BE273" s="69" t="s">
        <v>2238</v>
      </c>
      <c r="BF273" s="69" t="s">
        <v>1623</v>
      </c>
      <c r="BG273" s="69" t="s">
        <v>949</v>
      </c>
      <c r="BH273" s="69" t="s">
        <v>949</v>
      </c>
      <c r="BI273" s="69" t="s">
        <v>949</v>
      </c>
      <c r="BJ273" s="69" t="s">
        <v>1624</v>
      </c>
      <c r="BK273" s="69" t="s">
        <v>1068</v>
      </c>
      <c r="BL273" s="69" t="s">
        <v>949</v>
      </c>
      <c r="BM273" s="69">
        <v>0</v>
      </c>
      <c r="BN273" s="69">
        <v>0</v>
      </c>
      <c r="BO273" s="69">
        <v>0</v>
      </c>
      <c r="BP273" s="69">
        <v>0</v>
      </c>
      <c r="BQ273" s="69">
        <v>0</v>
      </c>
      <c r="BR273" s="69">
        <v>0</v>
      </c>
      <c r="BS273" s="69">
        <v>0</v>
      </c>
      <c r="BT273" s="69">
        <v>0</v>
      </c>
      <c r="BU273" s="73"/>
      <c r="BV273" s="72"/>
      <c r="BW273" s="72"/>
      <c r="BX273" s="72"/>
      <c r="BY273" s="16"/>
      <c r="BZ273" s="9"/>
      <c r="CA273" s="16"/>
      <c r="CB273" s="16"/>
      <c r="CC273" s="16"/>
      <c r="CD273" s="16"/>
    </row>
    <row r="274" spans="1:82" customFormat="1">
      <c r="A274" s="16"/>
      <c r="B274" s="3">
        <v>267</v>
      </c>
      <c r="C274" s="3" t="s">
        <v>320</v>
      </c>
      <c r="D274" s="91"/>
      <c r="E274" s="96"/>
      <c r="F274" s="91"/>
      <c r="G274" s="96" t="s">
        <v>2239</v>
      </c>
      <c r="H274" s="91"/>
      <c r="I274" s="96"/>
      <c r="J274" s="91"/>
      <c r="K274" s="96"/>
      <c r="L274" s="91"/>
      <c r="M274" s="96"/>
      <c r="N274" s="32" t="s">
        <v>2239</v>
      </c>
      <c r="O274" s="211" t="s">
        <v>2240</v>
      </c>
      <c r="P274" s="71" t="s">
        <v>2233</v>
      </c>
      <c r="Q274" s="71" t="s">
        <v>2234</v>
      </c>
      <c r="R274" s="848" t="s">
        <v>1126</v>
      </c>
      <c r="S274" s="3" t="s">
        <v>941</v>
      </c>
      <c r="T274" s="3" t="s">
        <v>941</v>
      </c>
      <c r="U274" s="3" t="s">
        <v>941</v>
      </c>
      <c r="V274" s="3" t="s">
        <v>941</v>
      </c>
      <c r="W274" s="3" t="s">
        <v>941</v>
      </c>
      <c r="X274" s="3" t="s">
        <v>941</v>
      </c>
      <c r="Y274" s="3" t="s">
        <v>941</v>
      </c>
      <c r="Z274" s="3" t="s">
        <v>941</v>
      </c>
      <c r="AA274" s="3" t="s">
        <v>941</v>
      </c>
      <c r="AB274" s="3" t="s">
        <v>941</v>
      </c>
      <c r="AC274" s="21" t="s">
        <v>941</v>
      </c>
      <c r="AD274" s="21" t="s">
        <v>941</v>
      </c>
      <c r="AE274" s="21" t="s">
        <v>941</v>
      </c>
      <c r="AF274" s="3" t="s">
        <v>941</v>
      </c>
      <c r="AG274" s="3" t="s">
        <v>941</v>
      </c>
      <c r="AH274" s="3"/>
      <c r="AI274" s="21" t="s">
        <v>941</v>
      </c>
      <c r="AJ274" s="21" t="s">
        <v>941</v>
      </c>
      <c r="AK274" s="21" t="s">
        <v>941</v>
      </c>
      <c r="AL274" s="75"/>
      <c r="AM274" s="74"/>
      <c r="AN274" s="70" t="s">
        <v>2241</v>
      </c>
      <c r="AO274" s="67" t="s">
        <v>304</v>
      </c>
      <c r="AP274" s="78" t="s">
        <v>2242</v>
      </c>
      <c r="AQ274" s="893">
        <v>1</v>
      </c>
      <c r="AR274" s="745" t="s">
        <v>945</v>
      </c>
      <c r="AS274" s="68" t="s">
        <v>1008</v>
      </c>
      <c r="AT274" s="3">
        <v>1</v>
      </c>
      <c r="AU274" s="3" t="s">
        <v>1048</v>
      </c>
      <c r="AV274" s="3"/>
      <c r="AW274" s="3"/>
      <c r="AX274" s="3"/>
      <c r="AY274" s="145"/>
      <c r="AZ274" s="69" t="s">
        <v>949</v>
      </c>
      <c r="BA274" s="69" t="s">
        <v>949</v>
      </c>
      <c r="BB274" s="69">
        <v>7.85</v>
      </c>
      <c r="BC274" s="69" t="s">
        <v>949</v>
      </c>
      <c r="BD274" s="69" t="s">
        <v>2237</v>
      </c>
      <c r="BE274" s="69" t="s">
        <v>2243</v>
      </c>
      <c r="BF274" s="69" t="s">
        <v>1623</v>
      </c>
      <c r="BG274" s="69" t="s">
        <v>949</v>
      </c>
      <c r="BH274" s="69" t="s">
        <v>949</v>
      </c>
      <c r="BI274" s="69">
        <v>0</v>
      </c>
      <c r="BJ274" s="69" t="s">
        <v>1624</v>
      </c>
      <c r="BK274" s="69" t="s">
        <v>1068</v>
      </c>
      <c r="BL274" s="69" t="s">
        <v>949</v>
      </c>
      <c r="BM274" s="69">
        <v>0</v>
      </c>
      <c r="BN274" s="69">
        <v>0</v>
      </c>
      <c r="BO274" s="69">
        <v>0</v>
      </c>
      <c r="BP274" s="69">
        <v>0</v>
      </c>
      <c r="BQ274" s="69">
        <v>0</v>
      </c>
      <c r="BR274" s="69">
        <v>0</v>
      </c>
      <c r="BS274" s="69">
        <v>0</v>
      </c>
      <c r="BT274" s="69">
        <v>0</v>
      </c>
      <c r="BU274" s="73"/>
      <c r="BV274" s="72"/>
      <c r="BW274" s="72"/>
      <c r="BX274" s="72"/>
      <c r="BY274" s="16"/>
      <c r="BZ274" s="9"/>
      <c r="CA274" s="16"/>
      <c r="CB274" s="16"/>
      <c r="CC274" s="16"/>
      <c r="CD274" s="16"/>
    </row>
    <row r="275" spans="1:82" customFormat="1">
      <c r="A275" s="16"/>
      <c r="B275" s="3">
        <v>268</v>
      </c>
      <c r="C275" s="3" t="s">
        <v>320</v>
      </c>
      <c r="D275" s="91"/>
      <c r="E275" s="96"/>
      <c r="F275" s="91"/>
      <c r="G275" s="96" t="s">
        <v>2244</v>
      </c>
      <c r="H275" s="91"/>
      <c r="I275" s="96"/>
      <c r="J275" s="91"/>
      <c r="K275" s="96"/>
      <c r="L275" s="91"/>
      <c r="M275" s="96"/>
      <c r="N275" s="32" t="s">
        <v>2244</v>
      </c>
      <c r="O275" s="211" t="s">
        <v>2244</v>
      </c>
      <c r="P275" s="71" t="s">
        <v>1037</v>
      </c>
      <c r="Q275" s="71"/>
      <c r="R275" s="848" t="s">
        <v>1059</v>
      </c>
      <c r="S275" s="3" t="s">
        <v>941</v>
      </c>
      <c r="T275" s="3" t="s">
        <v>941</v>
      </c>
      <c r="U275" s="3" t="s">
        <v>941</v>
      </c>
      <c r="V275" s="3" t="s">
        <v>941</v>
      </c>
      <c r="W275" s="3" t="s">
        <v>941</v>
      </c>
      <c r="X275" s="3" t="s">
        <v>941</v>
      </c>
      <c r="Y275" s="3" t="s">
        <v>941</v>
      </c>
      <c r="Z275" s="3" t="s">
        <v>941</v>
      </c>
      <c r="AA275" s="3" t="s">
        <v>941</v>
      </c>
      <c r="AB275" s="3" t="s">
        <v>941</v>
      </c>
      <c r="AC275" s="21" t="s">
        <v>941</v>
      </c>
      <c r="AD275" s="21" t="s">
        <v>941</v>
      </c>
      <c r="AE275" s="21" t="s">
        <v>941</v>
      </c>
      <c r="AF275" s="3" t="s">
        <v>941</v>
      </c>
      <c r="AG275" s="3" t="s">
        <v>941</v>
      </c>
      <c r="AH275" s="3"/>
      <c r="AI275" s="21" t="s">
        <v>941</v>
      </c>
      <c r="AJ275" s="21" t="s">
        <v>941</v>
      </c>
      <c r="AK275" s="21" t="s">
        <v>941</v>
      </c>
      <c r="AL275" s="75"/>
      <c r="AM275" s="74"/>
      <c r="AN275" s="70" t="s">
        <v>2245</v>
      </c>
      <c r="AO275" s="67" t="s">
        <v>304</v>
      </c>
      <c r="AP275" s="78" t="s">
        <v>2246</v>
      </c>
      <c r="AQ275" s="893">
        <v>1</v>
      </c>
      <c r="AR275" s="745" t="s">
        <v>945</v>
      </c>
      <c r="AS275" s="68" t="s">
        <v>1008</v>
      </c>
      <c r="AT275" s="3">
        <v>1</v>
      </c>
      <c r="AU275" s="3" t="s">
        <v>1048</v>
      </c>
      <c r="AV275" s="3"/>
      <c r="AW275" s="3"/>
      <c r="AX275" s="3"/>
      <c r="AY275" s="145"/>
      <c r="AZ275" s="69">
        <v>122.480761</v>
      </c>
      <c r="BA275" s="69">
        <v>1.2</v>
      </c>
      <c r="BB275" s="69">
        <v>7.85</v>
      </c>
      <c r="BC275" s="69" t="s">
        <v>949</v>
      </c>
      <c r="BD275" s="69" t="s">
        <v>949</v>
      </c>
      <c r="BE275" s="69" t="s">
        <v>2243</v>
      </c>
      <c r="BF275" s="69" t="s">
        <v>1623</v>
      </c>
      <c r="BG275" s="69" t="s">
        <v>949</v>
      </c>
      <c r="BH275" s="69" t="s">
        <v>949</v>
      </c>
      <c r="BI275" s="69">
        <v>0</v>
      </c>
      <c r="BJ275" s="69" t="s">
        <v>1624</v>
      </c>
      <c r="BK275" s="69" t="s">
        <v>949</v>
      </c>
      <c r="BL275" s="69" t="s">
        <v>949</v>
      </c>
      <c r="BM275" s="69">
        <v>0</v>
      </c>
      <c r="BN275" s="69">
        <v>0</v>
      </c>
      <c r="BO275" s="69">
        <v>0</v>
      </c>
      <c r="BP275" s="69">
        <v>0</v>
      </c>
      <c r="BQ275" s="69">
        <v>0</v>
      </c>
      <c r="BR275" s="69">
        <v>0</v>
      </c>
      <c r="BS275" s="69">
        <v>0</v>
      </c>
      <c r="BT275" s="69">
        <v>0</v>
      </c>
      <c r="BU275" s="73"/>
      <c r="BV275" s="72"/>
      <c r="BW275" s="72"/>
      <c r="BX275" s="72"/>
      <c r="BY275" s="16"/>
      <c r="BZ275" s="9"/>
      <c r="CA275" s="16"/>
      <c r="CB275" s="16"/>
      <c r="CC275" s="16"/>
      <c r="CD275" s="16"/>
    </row>
    <row r="276" spans="1:82" customFormat="1">
      <c r="A276" s="16"/>
      <c r="B276" s="3">
        <v>269</v>
      </c>
      <c r="C276" s="3" t="s">
        <v>320</v>
      </c>
      <c r="D276" s="91"/>
      <c r="E276" s="96"/>
      <c r="F276" s="91"/>
      <c r="G276" s="96" t="s">
        <v>2247</v>
      </c>
      <c r="H276" s="91"/>
      <c r="I276" s="96"/>
      <c r="J276" s="91"/>
      <c r="K276" s="96"/>
      <c r="L276" s="91"/>
      <c r="M276" s="96"/>
      <c r="N276" s="32" t="s">
        <v>2247</v>
      </c>
      <c r="O276" s="211" t="s">
        <v>2247</v>
      </c>
      <c r="P276" s="71" t="s">
        <v>1037</v>
      </c>
      <c r="Q276" s="71"/>
      <c r="R276" s="848" t="s">
        <v>1059</v>
      </c>
      <c r="S276" s="3" t="s">
        <v>941</v>
      </c>
      <c r="T276" s="3" t="s">
        <v>941</v>
      </c>
      <c r="U276" s="3" t="s">
        <v>941</v>
      </c>
      <c r="V276" s="3" t="s">
        <v>941</v>
      </c>
      <c r="W276" s="3" t="s">
        <v>941</v>
      </c>
      <c r="X276" s="3" t="s">
        <v>941</v>
      </c>
      <c r="Y276" s="3" t="s">
        <v>941</v>
      </c>
      <c r="Z276" s="3" t="s">
        <v>941</v>
      </c>
      <c r="AA276" s="3" t="s">
        <v>941</v>
      </c>
      <c r="AB276" s="3" t="s">
        <v>941</v>
      </c>
      <c r="AC276" s="21" t="s">
        <v>941</v>
      </c>
      <c r="AD276" s="21" t="s">
        <v>941</v>
      </c>
      <c r="AE276" s="21" t="s">
        <v>941</v>
      </c>
      <c r="AF276" s="3" t="s">
        <v>941</v>
      </c>
      <c r="AG276" s="3" t="s">
        <v>941</v>
      </c>
      <c r="AH276" s="3"/>
      <c r="AI276" s="21" t="s">
        <v>941</v>
      </c>
      <c r="AJ276" s="21" t="s">
        <v>941</v>
      </c>
      <c r="AK276" s="21" t="s">
        <v>941</v>
      </c>
      <c r="AL276" s="75"/>
      <c r="AM276" s="74"/>
      <c r="AN276" s="70" t="s">
        <v>2248</v>
      </c>
      <c r="AO276" s="67" t="s">
        <v>304</v>
      </c>
      <c r="AP276" s="78" t="s">
        <v>2249</v>
      </c>
      <c r="AQ276" s="893">
        <v>1</v>
      </c>
      <c r="AR276" s="745" t="s">
        <v>945</v>
      </c>
      <c r="AS276" s="68" t="s">
        <v>1008</v>
      </c>
      <c r="AT276" s="3">
        <v>1</v>
      </c>
      <c r="AU276" s="3" t="s">
        <v>1048</v>
      </c>
      <c r="AV276" s="3"/>
      <c r="AW276" s="3"/>
      <c r="AX276" s="3"/>
      <c r="AY276" s="145"/>
      <c r="AZ276" s="69">
        <v>122.48076</v>
      </c>
      <c r="BA276" s="69">
        <v>1.2</v>
      </c>
      <c r="BB276" s="69">
        <v>7.85</v>
      </c>
      <c r="BC276" s="69" t="s">
        <v>949</v>
      </c>
      <c r="BD276" s="69" t="s">
        <v>949</v>
      </c>
      <c r="BE276" s="69" t="s">
        <v>2243</v>
      </c>
      <c r="BF276" s="69" t="s">
        <v>1623</v>
      </c>
      <c r="BG276" s="69" t="s">
        <v>949</v>
      </c>
      <c r="BH276" s="69" t="s">
        <v>949</v>
      </c>
      <c r="BI276" s="69">
        <v>0</v>
      </c>
      <c r="BJ276" s="69" t="s">
        <v>1624</v>
      </c>
      <c r="BK276" s="69" t="s">
        <v>949</v>
      </c>
      <c r="BL276" s="69" t="s">
        <v>949</v>
      </c>
      <c r="BM276" s="69">
        <v>0</v>
      </c>
      <c r="BN276" s="69">
        <v>0</v>
      </c>
      <c r="BO276" s="69">
        <v>0</v>
      </c>
      <c r="BP276" s="69">
        <v>0</v>
      </c>
      <c r="BQ276" s="69">
        <v>0</v>
      </c>
      <c r="BR276" s="69">
        <v>0</v>
      </c>
      <c r="BS276" s="69">
        <v>0</v>
      </c>
      <c r="BT276" s="69">
        <v>0</v>
      </c>
      <c r="BU276" s="73"/>
      <c r="BV276" s="72"/>
      <c r="BW276" s="72"/>
      <c r="BX276" s="72"/>
      <c r="BY276" s="16"/>
      <c r="BZ276" s="9"/>
      <c r="CA276" s="16"/>
      <c r="CB276" s="16"/>
      <c r="CC276" s="16"/>
      <c r="CD276" s="16"/>
    </row>
    <row r="277" spans="1:82" customFormat="1">
      <c r="A277" s="16"/>
      <c r="B277" s="3">
        <v>270</v>
      </c>
      <c r="C277" s="3" t="s">
        <v>320</v>
      </c>
      <c r="D277" s="91"/>
      <c r="E277" s="96"/>
      <c r="F277" s="91"/>
      <c r="G277" s="96" t="s">
        <v>2250</v>
      </c>
      <c r="H277" s="91"/>
      <c r="I277" s="96"/>
      <c r="J277" s="91"/>
      <c r="K277" s="96"/>
      <c r="L277" s="91"/>
      <c r="M277" s="96"/>
      <c r="N277" s="32" t="s">
        <v>2250</v>
      </c>
      <c r="O277" s="211" t="s">
        <v>2251</v>
      </c>
      <c r="P277" s="71" t="s">
        <v>2233</v>
      </c>
      <c r="Q277" s="71"/>
      <c r="R277" s="848"/>
      <c r="S277" s="3" t="s">
        <v>941</v>
      </c>
      <c r="T277" s="3" t="s">
        <v>941</v>
      </c>
      <c r="U277" s="3" t="s">
        <v>941</v>
      </c>
      <c r="V277" s="3" t="s">
        <v>941</v>
      </c>
      <c r="W277" s="3" t="s">
        <v>941</v>
      </c>
      <c r="X277" s="3" t="s">
        <v>941</v>
      </c>
      <c r="Y277" s="3" t="s">
        <v>941</v>
      </c>
      <c r="Z277" s="3" t="s">
        <v>941</v>
      </c>
      <c r="AA277" s="3" t="s">
        <v>941</v>
      </c>
      <c r="AB277" s="3" t="s">
        <v>941</v>
      </c>
      <c r="AC277" s="21" t="s">
        <v>941</v>
      </c>
      <c r="AD277" s="21" t="s">
        <v>941</v>
      </c>
      <c r="AE277" s="21" t="s">
        <v>941</v>
      </c>
      <c r="AF277" s="3" t="s">
        <v>941</v>
      </c>
      <c r="AG277" s="3" t="s">
        <v>941</v>
      </c>
      <c r="AH277" s="3"/>
      <c r="AI277" s="21" t="s">
        <v>941</v>
      </c>
      <c r="AJ277" s="21" t="s">
        <v>941</v>
      </c>
      <c r="AK277" s="21" t="s">
        <v>941</v>
      </c>
      <c r="AL277" s="75"/>
      <c r="AM277" s="74"/>
      <c r="AN277" s="70" t="s">
        <v>2252</v>
      </c>
      <c r="AO277" s="67" t="s">
        <v>304</v>
      </c>
      <c r="AP277" s="78" t="s">
        <v>2253</v>
      </c>
      <c r="AQ277" s="893">
        <v>1</v>
      </c>
      <c r="AR277" s="745" t="s">
        <v>945</v>
      </c>
      <c r="AS277" s="68" t="s">
        <v>1008</v>
      </c>
      <c r="AT277" s="3">
        <v>1</v>
      </c>
      <c r="AU277" s="3" t="s">
        <v>1921</v>
      </c>
      <c r="AV277" s="3"/>
      <c r="AW277" s="3" t="s">
        <v>1245</v>
      </c>
      <c r="AX277" s="3"/>
      <c r="AY277" s="145"/>
      <c r="AZ277" s="69" t="s">
        <v>949</v>
      </c>
      <c r="BA277" s="69" t="s">
        <v>949</v>
      </c>
      <c r="BB277" s="69" t="s">
        <v>949</v>
      </c>
      <c r="BC277" s="69" t="s">
        <v>949</v>
      </c>
      <c r="BD277" s="69" t="s">
        <v>2254</v>
      </c>
      <c r="BE277" s="69" t="s">
        <v>949</v>
      </c>
      <c r="BF277" s="69" t="s">
        <v>949</v>
      </c>
      <c r="BG277" s="69" t="s">
        <v>949</v>
      </c>
      <c r="BH277" s="69" t="s">
        <v>949</v>
      </c>
      <c r="BI277" s="69" t="s">
        <v>949</v>
      </c>
      <c r="BJ277" s="69" t="s">
        <v>2255</v>
      </c>
      <c r="BK277" s="69" t="s">
        <v>949</v>
      </c>
      <c r="BL277" s="69" t="s">
        <v>949</v>
      </c>
      <c r="BM277" s="69">
        <v>0</v>
      </c>
      <c r="BN277" s="69">
        <v>0</v>
      </c>
      <c r="BO277" s="69">
        <v>0</v>
      </c>
      <c r="BP277" s="69">
        <v>0</v>
      </c>
      <c r="BQ277" s="69">
        <v>0</v>
      </c>
      <c r="BR277" s="69">
        <v>0</v>
      </c>
      <c r="BS277" s="69">
        <v>0</v>
      </c>
      <c r="BT277" s="69">
        <v>0</v>
      </c>
      <c r="BU277" s="73"/>
      <c r="BV277" s="72"/>
      <c r="BW277" s="72"/>
      <c r="BX277" s="72"/>
      <c r="BY277" s="16"/>
      <c r="BZ277" s="9"/>
      <c r="CA277" s="16"/>
      <c r="CB277" s="16"/>
      <c r="CC277" s="16"/>
      <c r="CD277" s="16"/>
    </row>
    <row r="278" spans="1:82" customFormat="1">
      <c r="A278" s="16"/>
      <c r="B278" s="3">
        <v>271</v>
      </c>
      <c r="C278" s="3" t="s">
        <v>320</v>
      </c>
      <c r="D278" s="91"/>
      <c r="E278" s="96"/>
      <c r="F278" s="91"/>
      <c r="G278" s="96" t="s">
        <v>2256</v>
      </c>
      <c r="H278" s="91"/>
      <c r="I278" s="96"/>
      <c r="J278" s="91"/>
      <c r="K278" s="96"/>
      <c r="L278" s="91"/>
      <c r="M278" s="96"/>
      <c r="N278" s="32" t="s">
        <v>2256</v>
      </c>
      <c r="O278" s="211" t="s">
        <v>2256</v>
      </c>
      <c r="P278" s="71" t="s">
        <v>1037</v>
      </c>
      <c r="Q278" s="71"/>
      <c r="R278" s="848" t="s">
        <v>989</v>
      </c>
      <c r="S278" s="3" t="s">
        <v>941</v>
      </c>
      <c r="T278" s="3" t="s">
        <v>941</v>
      </c>
      <c r="U278" s="3" t="s">
        <v>941</v>
      </c>
      <c r="V278" s="3" t="s">
        <v>941</v>
      </c>
      <c r="W278" s="3" t="s">
        <v>941</v>
      </c>
      <c r="X278" s="3" t="s">
        <v>941</v>
      </c>
      <c r="Y278" s="3" t="s">
        <v>941</v>
      </c>
      <c r="Z278" s="3" t="s">
        <v>941</v>
      </c>
      <c r="AA278" s="3" t="s">
        <v>941</v>
      </c>
      <c r="AB278" s="3" t="s">
        <v>941</v>
      </c>
      <c r="AC278" s="21" t="s">
        <v>941</v>
      </c>
      <c r="AD278" s="21" t="s">
        <v>941</v>
      </c>
      <c r="AE278" s="21" t="s">
        <v>941</v>
      </c>
      <c r="AF278" s="3" t="s">
        <v>941</v>
      </c>
      <c r="AG278" s="3" t="s">
        <v>941</v>
      </c>
      <c r="AH278" s="3"/>
      <c r="AI278" s="21" t="s">
        <v>941</v>
      </c>
      <c r="AJ278" s="21" t="s">
        <v>941</v>
      </c>
      <c r="AK278" s="21" t="s">
        <v>941</v>
      </c>
      <c r="AL278" s="75"/>
      <c r="AM278" s="74"/>
      <c r="AN278" s="70" t="s">
        <v>2257</v>
      </c>
      <c r="AO278" s="67" t="s">
        <v>304</v>
      </c>
      <c r="AP278" s="78" t="s">
        <v>2258</v>
      </c>
      <c r="AQ278" s="893">
        <v>1</v>
      </c>
      <c r="AR278" s="745" t="s">
        <v>945</v>
      </c>
      <c r="AS278" s="68" t="s">
        <v>1008</v>
      </c>
      <c r="AT278" s="3">
        <v>1</v>
      </c>
      <c r="AU278" s="3" t="s">
        <v>1783</v>
      </c>
      <c r="AV278" s="3"/>
      <c r="AW278" s="3"/>
      <c r="AX278" s="3"/>
      <c r="AY278" s="145"/>
      <c r="AZ278" s="69">
        <v>7609.1951740000004</v>
      </c>
      <c r="BA278" s="69" t="s">
        <v>949</v>
      </c>
      <c r="BB278" s="69">
        <v>7.85</v>
      </c>
      <c r="BC278" s="69">
        <v>59.732182115900002</v>
      </c>
      <c r="BD278" s="69" t="s">
        <v>2259</v>
      </c>
      <c r="BE278" s="69" t="s">
        <v>949</v>
      </c>
      <c r="BF278" s="69" t="s">
        <v>949</v>
      </c>
      <c r="BG278" s="69" t="s">
        <v>2118</v>
      </c>
      <c r="BH278" s="69" t="s">
        <v>949</v>
      </c>
      <c r="BI278" s="69">
        <v>0</v>
      </c>
      <c r="BJ278" s="69" t="s">
        <v>2119</v>
      </c>
      <c r="BK278" s="69" t="s">
        <v>949</v>
      </c>
      <c r="BL278" s="69" t="s">
        <v>949</v>
      </c>
      <c r="BM278" s="69">
        <v>0</v>
      </c>
      <c r="BN278" s="69">
        <v>0</v>
      </c>
      <c r="BO278" s="69">
        <v>0</v>
      </c>
      <c r="BP278" s="69">
        <v>0</v>
      </c>
      <c r="BQ278" s="69">
        <v>0</v>
      </c>
      <c r="BR278" s="69">
        <v>0</v>
      </c>
      <c r="BS278" s="69">
        <v>0</v>
      </c>
      <c r="BT278" s="69">
        <v>0</v>
      </c>
      <c r="BU278" s="73"/>
      <c r="BV278" s="72"/>
      <c r="BW278" s="72"/>
      <c r="BX278" s="72"/>
      <c r="BY278" s="16"/>
      <c r="BZ278" s="9"/>
      <c r="CA278" s="16"/>
      <c r="CB278" s="16"/>
      <c r="CC278" s="16"/>
      <c r="CD278" s="16"/>
    </row>
    <row r="279" spans="1:82" customFormat="1">
      <c r="A279" s="16"/>
      <c r="B279" s="3">
        <v>272</v>
      </c>
      <c r="C279" s="3" t="s">
        <v>320</v>
      </c>
      <c r="D279" s="91"/>
      <c r="E279" s="96"/>
      <c r="F279" s="91"/>
      <c r="G279" s="96" t="s">
        <v>2260</v>
      </c>
      <c r="H279" s="91"/>
      <c r="I279" s="96"/>
      <c r="J279" s="91"/>
      <c r="K279" s="96"/>
      <c r="L279" s="91"/>
      <c r="M279" s="96"/>
      <c r="N279" s="32" t="s">
        <v>2260</v>
      </c>
      <c r="O279" s="211" t="s">
        <v>2260</v>
      </c>
      <c r="P279" s="71" t="s">
        <v>1037</v>
      </c>
      <c r="Q279" s="71"/>
      <c r="R279" s="848"/>
      <c r="S279" s="3" t="s">
        <v>941</v>
      </c>
      <c r="T279" s="3" t="s">
        <v>941</v>
      </c>
      <c r="U279" s="3" t="s">
        <v>941</v>
      </c>
      <c r="V279" s="3" t="s">
        <v>941</v>
      </c>
      <c r="W279" s="3" t="s">
        <v>941</v>
      </c>
      <c r="X279" s="3" t="s">
        <v>941</v>
      </c>
      <c r="Y279" s="3" t="s">
        <v>941</v>
      </c>
      <c r="Z279" s="3" t="s">
        <v>941</v>
      </c>
      <c r="AA279" s="3" t="s">
        <v>941</v>
      </c>
      <c r="AB279" s="3" t="s">
        <v>941</v>
      </c>
      <c r="AC279" s="21" t="s">
        <v>941</v>
      </c>
      <c r="AD279" s="21" t="s">
        <v>941</v>
      </c>
      <c r="AE279" s="21" t="s">
        <v>941</v>
      </c>
      <c r="AF279" s="3" t="s">
        <v>941</v>
      </c>
      <c r="AG279" s="3" t="s">
        <v>941</v>
      </c>
      <c r="AH279" s="3"/>
      <c r="AI279" s="21" t="s">
        <v>941</v>
      </c>
      <c r="AJ279" s="21" t="s">
        <v>941</v>
      </c>
      <c r="AK279" s="21" t="s">
        <v>941</v>
      </c>
      <c r="AL279" s="75"/>
      <c r="AM279" s="74"/>
      <c r="AN279" s="70" t="s">
        <v>2261</v>
      </c>
      <c r="AO279" s="67" t="s">
        <v>304</v>
      </c>
      <c r="AP279" s="78" t="s">
        <v>2262</v>
      </c>
      <c r="AQ279" s="893">
        <v>1</v>
      </c>
      <c r="AR279" s="745" t="s">
        <v>945</v>
      </c>
      <c r="AS279" s="68" t="s">
        <v>1008</v>
      </c>
      <c r="AT279" s="3">
        <v>1</v>
      </c>
      <c r="AU279" s="3" t="s">
        <v>979</v>
      </c>
      <c r="AV279" s="3"/>
      <c r="AW279" s="3"/>
      <c r="AX279" s="3"/>
      <c r="AY279" s="145"/>
      <c r="AZ279" s="69">
        <v>70.479467</v>
      </c>
      <c r="BA279" s="69">
        <v>0.2</v>
      </c>
      <c r="BB279" s="69">
        <v>1.38</v>
      </c>
      <c r="BC279" s="69" t="s">
        <v>949</v>
      </c>
      <c r="BD279" s="69" t="s">
        <v>2263</v>
      </c>
      <c r="BE279" s="69" t="s">
        <v>2110</v>
      </c>
      <c r="BF279" s="69" t="s">
        <v>1172</v>
      </c>
      <c r="BG279" s="69" t="s">
        <v>2264</v>
      </c>
      <c r="BH279" s="69" t="s">
        <v>2265</v>
      </c>
      <c r="BI279" s="69" t="s">
        <v>949</v>
      </c>
      <c r="BJ279" s="69" t="s">
        <v>1166</v>
      </c>
      <c r="BK279" s="69" t="s">
        <v>949</v>
      </c>
      <c r="BL279" s="69" t="s">
        <v>949</v>
      </c>
      <c r="BM279" s="69">
        <v>0</v>
      </c>
      <c r="BN279" s="69">
        <v>0</v>
      </c>
      <c r="BO279" s="69">
        <v>0</v>
      </c>
      <c r="BP279" s="69">
        <v>0</v>
      </c>
      <c r="BQ279" s="69">
        <v>0</v>
      </c>
      <c r="BR279" s="69">
        <v>0</v>
      </c>
      <c r="BS279" s="69">
        <v>0</v>
      </c>
      <c r="BT279" s="69">
        <v>0</v>
      </c>
      <c r="BU279" s="73"/>
      <c r="BV279" s="72"/>
      <c r="BW279" s="72"/>
      <c r="BX279" s="72"/>
      <c r="BY279" s="16"/>
      <c r="BZ279" s="9"/>
      <c r="CA279" s="16"/>
      <c r="CB279" s="16"/>
      <c r="CC279" s="16"/>
      <c r="CD279" s="16"/>
    </row>
    <row r="280" spans="1:82" customFormat="1">
      <c r="A280" s="16"/>
      <c r="B280" s="3">
        <v>273</v>
      </c>
      <c r="C280" s="3" t="s">
        <v>320</v>
      </c>
      <c r="D280" s="91"/>
      <c r="E280" s="96"/>
      <c r="F280" s="91"/>
      <c r="G280" s="96" t="s">
        <v>2266</v>
      </c>
      <c r="H280" s="91"/>
      <c r="I280" s="96"/>
      <c r="J280" s="91"/>
      <c r="K280" s="96"/>
      <c r="L280" s="91"/>
      <c r="M280" s="96"/>
      <c r="N280" s="32" t="s">
        <v>2266</v>
      </c>
      <c r="O280" s="211" t="s">
        <v>2266</v>
      </c>
      <c r="P280" s="71" t="s">
        <v>1037</v>
      </c>
      <c r="Q280" s="71"/>
      <c r="R280" s="848" t="s">
        <v>1059</v>
      </c>
      <c r="S280" s="3" t="s">
        <v>941</v>
      </c>
      <c r="T280" s="3" t="s">
        <v>941</v>
      </c>
      <c r="U280" s="3" t="s">
        <v>941</v>
      </c>
      <c r="V280" s="3" t="s">
        <v>941</v>
      </c>
      <c r="W280" s="3" t="s">
        <v>941</v>
      </c>
      <c r="X280" s="3" t="s">
        <v>941</v>
      </c>
      <c r="Y280" s="3" t="s">
        <v>941</v>
      </c>
      <c r="Z280" s="3" t="s">
        <v>941</v>
      </c>
      <c r="AA280" s="3" t="s">
        <v>941</v>
      </c>
      <c r="AB280" s="3" t="s">
        <v>941</v>
      </c>
      <c r="AC280" s="21" t="s">
        <v>941</v>
      </c>
      <c r="AD280" s="21" t="s">
        <v>941</v>
      </c>
      <c r="AE280" s="21" t="s">
        <v>941</v>
      </c>
      <c r="AF280" s="3" t="s">
        <v>941</v>
      </c>
      <c r="AG280" s="3" t="s">
        <v>941</v>
      </c>
      <c r="AH280" s="3"/>
      <c r="AI280" s="21" t="s">
        <v>941</v>
      </c>
      <c r="AJ280" s="21" t="s">
        <v>941</v>
      </c>
      <c r="AK280" s="21" t="s">
        <v>941</v>
      </c>
      <c r="AL280" s="75"/>
      <c r="AM280" s="74"/>
      <c r="AN280" s="70" t="s">
        <v>2267</v>
      </c>
      <c r="AO280" s="67" t="s">
        <v>304</v>
      </c>
      <c r="AP280" s="78" t="s">
        <v>2268</v>
      </c>
      <c r="AQ280" s="893">
        <v>1</v>
      </c>
      <c r="AR280" s="745" t="s">
        <v>945</v>
      </c>
      <c r="AS280" s="68" t="s">
        <v>1008</v>
      </c>
      <c r="AT280" s="3">
        <v>1</v>
      </c>
      <c r="AU280" s="3" t="s">
        <v>979</v>
      </c>
      <c r="AV280" s="3"/>
      <c r="AW280" s="3"/>
      <c r="AX280" s="3"/>
      <c r="AY280" s="145"/>
      <c r="AZ280" s="69">
        <v>1219.92</v>
      </c>
      <c r="BA280" s="69" t="s">
        <v>949</v>
      </c>
      <c r="BB280" s="69" t="s">
        <v>949</v>
      </c>
      <c r="BC280" s="69" t="s">
        <v>949</v>
      </c>
      <c r="BD280" s="69" t="s">
        <v>2269</v>
      </c>
      <c r="BE280" s="69" t="s">
        <v>2110</v>
      </c>
      <c r="BF280" s="69" t="s">
        <v>2111</v>
      </c>
      <c r="BG280" s="69" t="s">
        <v>2112</v>
      </c>
      <c r="BH280" s="69" t="s">
        <v>2113</v>
      </c>
      <c r="BI280" s="69" t="s">
        <v>949</v>
      </c>
      <c r="BJ280" s="69" t="s">
        <v>1166</v>
      </c>
      <c r="BK280" s="69" t="s">
        <v>949</v>
      </c>
      <c r="BL280" s="69" t="s">
        <v>949</v>
      </c>
      <c r="BM280" s="69">
        <v>0</v>
      </c>
      <c r="BN280" s="69">
        <v>0</v>
      </c>
      <c r="BO280" s="69">
        <v>0</v>
      </c>
      <c r="BP280" s="69">
        <v>0</v>
      </c>
      <c r="BQ280" s="69">
        <v>0</v>
      </c>
      <c r="BR280" s="69">
        <v>0</v>
      </c>
      <c r="BS280" s="69">
        <v>0</v>
      </c>
      <c r="BT280" s="69">
        <v>0</v>
      </c>
      <c r="BU280" s="73"/>
      <c r="BV280" s="72"/>
      <c r="BW280" s="72"/>
      <c r="BX280" s="72"/>
      <c r="BY280" s="16"/>
      <c r="BZ280" s="9"/>
      <c r="CA280" s="16"/>
      <c r="CB280" s="16"/>
      <c r="CC280" s="16"/>
      <c r="CD280" s="16"/>
    </row>
    <row r="281" spans="1:82" customFormat="1">
      <c r="A281" s="16"/>
      <c r="B281" s="3">
        <v>274</v>
      </c>
      <c r="C281" s="3" t="s">
        <v>320</v>
      </c>
      <c r="D281" s="91"/>
      <c r="E281" s="96" t="s">
        <v>2270</v>
      </c>
      <c r="F281" s="91"/>
      <c r="G281" s="96"/>
      <c r="H281" s="91"/>
      <c r="I281" s="96"/>
      <c r="J281" s="91"/>
      <c r="K281" s="96"/>
      <c r="L281" s="91"/>
      <c r="M281" s="96"/>
      <c r="N281" s="32" t="s">
        <v>2270</v>
      </c>
      <c r="O281" s="211" t="s">
        <v>2271</v>
      </c>
      <c r="P281" s="71" t="s">
        <v>939</v>
      </c>
      <c r="Q281" s="71"/>
      <c r="R281" s="848" t="s">
        <v>940</v>
      </c>
      <c r="S281" s="3"/>
      <c r="T281" s="3"/>
      <c r="U281" s="3"/>
      <c r="V281" s="3"/>
      <c r="W281" s="3"/>
      <c r="X281" s="3" t="s">
        <v>941</v>
      </c>
      <c r="Y281" s="3" t="s">
        <v>941</v>
      </c>
      <c r="Z281" s="3" t="s">
        <v>941</v>
      </c>
      <c r="AA281" s="3" t="s">
        <v>941</v>
      </c>
      <c r="AB281" s="3" t="s">
        <v>941</v>
      </c>
      <c r="AC281" s="21" t="s">
        <v>941</v>
      </c>
      <c r="AD281" s="21" t="s">
        <v>941</v>
      </c>
      <c r="AE281" s="21" t="s">
        <v>941</v>
      </c>
      <c r="AF281" s="3" t="s">
        <v>941</v>
      </c>
      <c r="AG281" s="3"/>
      <c r="AH281" s="3"/>
      <c r="AI281" s="21"/>
      <c r="AJ281" s="21"/>
      <c r="AK281" s="21"/>
      <c r="AL281" s="75"/>
      <c r="AM281" s="74"/>
      <c r="AN281" s="70" t="s">
        <v>2272</v>
      </c>
      <c r="AO281" s="67" t="s">
        <v>304</v>
      </c>
      <c r="AP281" s="78" t="s">
        <v>2273</v>
      </c>
      <c r="AQ281" s="893">
        <v>1</v>
      </c>
      <c r="AR281" s="745" t="s">
        <v>945</v>
      </c>
      <c r="AS281" s="68" t="s">
        <v>1008</v>
      </c>
      <c r="AT281" s="3">
        <v>0</v>
      </c>
      <c r="AU281" s="3" t="s">
        <v>947</v>
      </c>
      <c r="AV281" s="3"/>
      <c r="AW281" s="3"/>
      <c r="AX281" s="3"/>
      <c r="AY281" s="145"/>
      <c r="AZ281" s="69" t="s">
        <v>949</v>
      </c>
      <c r="BA281" s="69" t="s">
        <v>949</v>
      </c>
      <c r="BB281" s="69" t="s">
        <v>949</v>
      </c>
      <c r="BC281" s="69" t="s">
        <v>949</v>
      </c>
      <c r="BD281" s="69" t="s">
        <v>949</v>
      </c>
      <c r="BE281" s="69" t="s">
        <v>949</v>
      </c>
      <c r="BF281" s="69" t="s">
        <v>949</v>
      </c>
      <c r="BG281" s="69" t="s">
        <v>949</v>
      </c>
      <c r="BH281" s="69" t="s">
        <v>949</v>
      </c>
      <c r="BI281" s="69" t="s">
        <v>949</v>
      </c>
      <c r="BJ281" s="69" t="s">
        <v>949</v>
      </c>
      <c r="BK281" s="69" t="s">
        <v>949</v>
      </c>
      <c r="BL281" s="69" t="s">
        <v>949</v>
      </c>
      <c r="BM281" s="69" t="s">
        <v>949</v>
      </c>
      <c r="BN281" s="69" t="s">
        <v>949</v>
      </c>
      <c r="BO281" s="69" t="s">
        <v>949</v>
      </c>
      <c r="BP281" s="69" t="s">
        <v>949</v>
      </c>
      <c r="BQ281" s="69" t="s">
        <v>949</v>
      </c>
      <c r="BR281" s="69" t="s">
        <v>949</v>
      </c>
      <c r="BS281" s="69" t="s">
        <v>949</v>
      </c>
      <c r="BT281" s="69" t="s">
        <v>949</v>
      </c>
      <c r="BU281" s="73"/>
      <c r="BV281" s="72"/>
      <c r="BW281" s="72"/>
      <c r="BX281" s="72"/>
      <c r="BY281" s="16"/>
      <c r="BZ281" s="9"/>
      <c r="CA281" s="16"/>
      <c r="CB281" s="16"/>
      <c r="CC281" s="16"/>
      <c r="CD281" s="16"/>
    </row>
    <row r="282" spans="1:82" customFormat="1">
      <c r="A282" s="16"/>
      <c r="B282" s="3">
        <v>275</v>
      </c>
      <c r="C282" s="3" t="s">
        <v>320</v>
      </c>
      <c r="D282" s="91"/>
      <c r="E282" s="96" t="s">
        <v>2274</v>
      </c>
      <c r="F282" s="91"/>
      <c r="G282" s="96"/>
      <c r="H282" s="91"/>
      <c r="I282" s="96"/>
      <c r="J282" s="91"/>
      <c r="K282" s="96"/>
      <c r="L282" s="91"/>
      <c r="M282" s="96"/>
      <c r="N282" s="32" t="s">
        <v>2274</v>
      </c>
      <c r="O282" s="211" t="s">
        <v>2275</v>
      </c>
      <c r="P282" s="71" t="s">
        <v>939</v>
      </c>
      <c r="Q282" s="71"/>
      <c r="R282" s="848" t="s">
        <v>940</v>
      </c>
      <c r="S282" s="3" t="s">
        <v>941</v>
      </c>
      <c r="T282" s="3" t="s">
        <v>941</v>
      </c>
      <c r="U282" s="3" t="s">
        <v>941</v>
      </c>
      <c r="V282" s="3" t="s">
        <v>941</v>
      </c>
      <c r="W282" s="3" t="s">
        <v>941</v>
      </c>
      <c r="X282" s="3"/>
      <c r="Y282" s="3"/>
      <c r="Z282" s="3"/>
      <c r="AA282" s="3"/>
      <c r="AB282" s="3"/>
      <c r="AC282" s="21"/>
      <c r="AD282" s="21"/>
      <c r="AE282" s="21"/>
      <c r="AF282" s="3"/>
      <c r="AG282" s="3" t="s">
        <v>941</v>
      </c>
      <c r="AH282" s="3"/>
      <c r="AI282" s="21" t="s">
        <v>941</v>
      </c>
      <c r="AJ282" s="21" t="s">
        <v>941</v>
      </c>
      <c r="AK282" s="21" t="s">
        <v>941</v>
      </c>
      <c r="AL282" s="75"/>
      <c r="AM282" s="74"/>
      <c r="AN282" s="70" t="s">
        <v>2276</v>
      </c>
      <c r="AO282" s="67" t="s">
        <v>304</v>
      </c>
      <c r="AP282" s="78" t="s">
        <v>2277</v>
      </c>
      <c r="AQ282" s="893">
        <v>1</v>
      </c>
      <c r="AR282" s="745" t="s">
        <v>945</v>
      </c>
      <c r="AS282" s="68" t="s">
        <v>1008</v>
      </c>
      <c r="AT282" s="3">
        <v>0</v>
      </c>
      <c r="AU282" s="3" t="s">
        <v>947</v>
      </c>
      <c r="AV282" s="3"/>
      <c r="AW282" s="3"/>
      <c r="AX282" s="3"/>
      <c r="AY282" s="145"/>
      <c r="AZ282" s="69" t="s">
        <v>949</v>
      </c>
      <c r="BA282" s="69" t="s">
        <v>949</v>
      </c>
      <c r="BB282" s="69" t="s">
        <v>949</v>
      </c>
      <c r="BC282" s="69" t="s">
        <v>949</v>
      </c>
      <c r="BD282" s="69" t="s">
        <v>949</v>
      </c>
      <c r="BE282" s="69" t="s">
        <v>949</v>
      </c>
      <c r="BF282" s="69" t="s">
        <v>949</v>
      </c>
      <c r="BG282" s="69" t="s">
        <v>949</v>
      </c>
      <c r="BH282" s="69" t="s">
        <v>949</v>
      </c>
      <c r="BI282" s="69" t="s">
        <v>949</v>
      </c>
      <c r="BJ282" s="69" t="s">
        <v>949</v>
      </c>
      <c r="BK282" s="69" t="s">
        <v>949</v>
      </c>
      <c r="BL282" s="69" t="s">
        <v>949</v>
      </c>
      <c r="BM282" s="69" t="s">
        <v>949</v>
      </c>
      <c r="BN282" s="69" t="s">
        <v>949</v>
      </c>
      <c r="BO282" s="69" t="s">
        <v>949</v>
      </c>
      <c r="BP282" s="69" t="s">
        <v>949</v>
      </c>
      <c r="BQ282" s="69" t="s">
        <v>949</v>
      </c>
      <c r="BR282" s="69" t="s">
        <v>949</v>
      </c>
      <c r="BS282" s="69" t="s">
        <v>949</v>
      </c>
      <c r="BT282" s="69" t="s">
        <v>949</v>
      </c>
      <c r="BU282" s="73"/>
      <c r="BV282" s="72"/>
      <c r="BW282" s="72"/>
      <c r="BX282" s="72"/>
      <c r="BY282" s="16"/>
      <c r="BZ282" s="9"/>
      <c r="CA282" s="16"/>
      <c r="CB282" s="16"/>
      <c r="CC282" s="16"/>
      <c r="CD282" s="16"/>
    </row>
    <row r="283" spans="1:82" customFormat="1">
      <c r="A283" s="16"/>
      <c r="B283" s="3">
        <v>276</v>
      </c>
      <c r="C283" s="3" t="s">
        <v>320</v>
      </c>
      <c r="D283" s="91"/>
      <c r="E283" s="96"/>
      <c r="F283" s="91" t="s">
        <v>2278</v>
      </c>
      <c r="G283" s="96"/>
      <c r="H283" s="91"/>
      <c r="I283" s="96"/>
      <c r="J283" s="91"/>
      <c r="K283" s="96"/>
      <c r="L283" s="91"/>
      <c r="M283" s="96"/>
      <c r="N283" s="32" t="s">
        <v>2278</v>
      </c>
      <c r="O283" s="211" t="s">
        <v>2278</v>
      </c>
      <c r="P283" s="71" t="s">
        <v>1157</v>
      </c>
      <c r="Q283" s="71"/>
      <c r="R283" s="848" t="s">
        <v>976</v>
      </c>
      <c r="S283" s="3" t="s">
        <v>941</v>
      </c>
      <c r="T283" s="3" t="s">
        <v>941</v>
      </c>
      <c r="U283" s="3" t="s">
        <v>941</v>
      </c>
      <c r="V283" s="3" t="s">
        <v>941</v>
      </c>
      <c r="W283" s="3" t="s">
        <v>941</v>
      </c>
      <c r="X283" s="3"/>
      <c r="Y283" s="3"/>
      <c r="Z283" s="3"/>
      <c r="AA283" s="3"/>
      <c r="AB283" s="3"/>
      <c r="AC283" s="21"/>
      <c r="AD283" s="21"/>
      <c r="AE283" s="21"/>
      <c r="AF283" s="3"/>
      <c r="AG283" s="3" t="s">
        <v>941</v>
      </c>
      <c r="AH283" s="3"/>
      <c r="AI283" s="21" t="s">
        <v>941</v>
      </c>
      <c r="AJ283" s="21" t="s">
        <v>941</v>
      </c>
      <c r="AK283" s="21" t="s">
        <v>941</v>
      </c>
      <c r="AL283" s="75"/>
      <c r="AM283" s="74"/>
      <c r="AN283" s="70"/>
      <c r="AO283" s="67" t="s">
        <v>132</v>
      </c>
      <c r="AP283" s="78" t="s">
        <v>2279</v>
      </c>
      <c r="AQ283" s="893">
        <v>1</v>
      </c>
      <c r="AR283" s="745" t="s">
        <v>945</v>
      </c>
      <c r="AS283" s="68" t="s">
        <v>946</v>
      </c>
      <c r="AT283" s="3">
        <v>0</v>
      </c>
      <c r="AU283" s="3" t="s">
        <v>947</v>
      </c>
      <c r="AV283" s="3"/>
      <c r="AW283" s="3"/>
      <c r="AX283" s="3"/>
      <c r="AY283" s="145"/>
      <c r="AZ283" s="69" t="s">
        <v>949</v>
      </c>
      <c r="BA283" s="69" t="s">
        <v>949</v>
      </c>
      <c r="BB283" s="69" t="s">
        <v>949</v>
      </c>
      <c r="BC283" s="69" t="s">
        <v>949</v>
      </c>
      <c r="BD283" s="69" t="s">
        <v>949</v>
      </c>
      <c r="BE283" s="69" t="s">
        <v>949</v>
      </c>
      <c r="BF283" s="69" t="s">
        <v>949</v>
      </c>
      <c r="BG283" s="69" t="s">
        <v>949</v>
      </c>
      <c r="BH283" s="69" t="s">
        <v>949</v>
      </c>
      <c r="BI283" s="69" t="s">
        <v>949</v>
      </c>
      <c r="BJ283" s="69" t="s">
        <v>949</v>
      </c>
      <c r="BK283" s="69" t="s">
        <v>949</v>
      </c>
      <c r="BL283" s="69" t="s">
        <v>949</v>
      </c>
      <c r="BM283" s="69" t="s">
        <v>949</v>
      </c>
      <c r="BN283" s="69" t="s">
        <v>949</v>
      </c>
      <c r="BO283" s="69" t="s">
        <v>949</v>
      </c>
      <c r="BP283" s="69" t="s">
        <v>949</v>
      </c>
      <c r="BQ283" s="69" t="s">
        <v>949</v>
      </c>
      <c r="BR283" s="69" t="s">
        <v>949</v>
      </c>
      <c r="BS283" s="69" t="s">
        <v>949</v>
      </c>
      <c r="BT283" s="69" t="s">
        <v>949</v>
      </c>
      <c r="BU283" s="73"/>
      <c r="BV283" s="72"/>
      <c r="BW283" s="72"/>
      <c r="BX283" s="72"/>
      <c r="BY283" s="16"/>
      <c r="BZ283" s="9" t="s">
        <v>949</v>
      </c>
      <c r="CA283" s="16"/>
      <c r="CB283" s="16"/>
      <c r="CC283" s="16"/>
      <c r="CD283" s="16"/>
    </row>
    <row r="284" spans="1:82" customFormat="1">
      <c r="A284" s="16"/>
      <c r="B284" s="3">
        <v>277</v>
      </c>
      <c r="C284" s="3" t="s">
        <v>320</v>
      </c>
      <c r="D284" s="91"/>
      <c r="E284" s="96"/>
      <c r="F284" s="91" t="s">
        <v>2280</v>
      </c>
      <c r="G284" s="96"/>
      <c r="H284" s="91"/>
      <c r="I284" s="96"/>
      <c r="J284" s="91"/>
      <c r="K284" s="96"/>
      <c r="L284" s="91"/>
      <c r="M284" s="96"/>
      <c r="N284" s="32" t="s">
        <v>2280</v>
      </c>
      <c r="O284" s="211" t="s">
        <v>2280</v>
      </c>
      <c r="P284" s="71" t="s">
        <v>1157</v>
      </c>
      <c r="Q284" s="71"/>
      <c r="R284" s="848" t="s">
        <v>989</v>
      </c>
      <c r="S284" s="3"/>
      <c r="T284" s="3"/>
      <c r="U284" s="3"/>
      <c r="V284" s="3"/>
      <c r="W284" s="3"/>
      <c r="X284" s="3" t="s">
        <v>941</v>
      </c>
      <c r="Y284" s="3" t="s">
        <v>941</v>
      </c>
      <c r="Z284" s="3" t="s">
        <v>941</v>
      </c>
      <c r="AA284" s="3" t="s">
        <v>941</v>
      </c>
      <c r="AB284" s="3" t="s">
        <v>941</v>
      </c>
      <c r="AC284" s="21" t="s">
        <v>941</v>
      </c>
      <c r="AD284" s="21" t="s">
        <v>941</v>
      </c>
      <c r="AE284" s="21" t="s">
        <v>941</v>
      </c>
      <c r="AF284" s="3" t="s">
        <v>941</v>
      </c>
      <c r="AG284" s="3"/>
      <c r="AH284" s="3"/>
      <c r="AI284" s="21"/>
      <c r="AJ284" s="21"/>
      <c r="AK284" s="21"/>
      <c r="AL284" s="75"/>
      <c r="AM284" s="74"/>
      <c r="AN284" s="70"/>
      <c r="AO284" s="67" t="s">
        <v>132</v>
      </c>
      <c r="AP284" s="78" t="s">
        <v>2281</v>
      </c>
      <c r="AQ284" s="893">
        <v>1</v>
      </c>
      <c r="AR284" s="745" t="s">
        <v>945</v>
      </c>
      <c r="AS284" s="68" t="s">
        <v>946</v>
      </c>
      <c r="AT284" s="3">
        <v>0</v>
      </c>
      <c r="AU284" s="3" t="s">
        <v>947</v>
      </c>
      <c r="AV284" s="3"/>
      <c r="AW284" s="3"/>
      <c r="AX284" s="3"/>
      <c r="AY284" s="145"/>
      <c r="AZ284" s="69" t="s">
        <v>949</v>
      </c>
      <c r="BA284" s="69" t="s">
        <v>949</v>
      </c>
      <c r="BB284" s="69" t="s">
        <v>949</v>
      </c>
      <c r="BC284" s="69" t="s">
        <v>949</v>
      </c>
      <c r="BD284" s="69" t="s">
        <v>949</v>
      </c>
      <c r="BE284" s="69" t="s">
        <v>949</v>
      </c>
      <c r="BF284" s="69" t="s">
        <v>949</v>
      </c>
      <c r="BG284" s="69" t="s">
        <v>949</v>
      </c>
      <c r="BH284" s="69" t="s">
        <v>949</v>
      </c>
      <c r="BI284" s="69" t="s">
        <v>949</v>
      </c>
      <c r="BJ284" s="69" t="s">
        <v>949</v>
      </c>
      <c r="BK284" s="69" t="s">
        <v>949</v>
      </c>
      <c r="BL284" s="69" t="s">
        <v>949</v>
      </c>
      <c r="BM284" s="69" t="s">
        <v>949</v>
      </c>
      <c r="BN284" s="69" t="s">
        <v>949</v>
      </c>
      <c r="BO284" s="69" t="s">
        <v>949</v>
      </c>
      <c r="BP284" s="69" t="s">
        <v>949</v>
      </c>
      <c r="BQ284" s="69" t="s">
        <v>949</v>
      </c>
      <c r="BR284" s="69" t="s">
        <v>949</v>
      </c>
      <c r="BS284" s="69" t="s">
        <v>949</v>
      </c>
      <c r="BT284" s="69" t="s">
        <v>949</v>
      </c>
      <c r="BU284" s="73"/>
      <c r="BV284" s="72"/>
      <c r="BW284" s="72"/>
      <c r="BX284" s="72"/>
      <c r="BY284" s="16"/>
      <c r="BZ284" s="9" t="s">
        <v>949</v>
      </c>
      <c r="CA284" s="16"/>
      <c r="CB284" s="16"/>
      <c r="CC284" s="16"/>
      <c r="CD284" s="16"/>
    </row>
    <row r="285" spans="1:82" customFormat="1">
      <c r="A285" s="16"/>
      <c r="B285" s="3">
        <v>278</v>
      </c>
      <c r="C285" s="3" t="s">
        <v>320</v>
      </c>
      <c r="D285" s="91"/>
      <c r="E285" s="96"/>
      <c r="F285" s="91"/>
      <c r="G285" s="96" t="s">
        <v>2282</v>
      </c>
      <c r="H285" s="91"/>
      <c r="I285" s="96"/>
      <c r="J285" s="91"/>
      <c r="K285" s="96"/>
      <c r="L285" s="91"/>
      <c r="M285" s="96"/>
      <c r="N285" s="32" t="s">
        <v>2282</v>
      </c>
      <c r="O285" s="211" t="s">
        <v>2283</v>
      </c>
      <c r="P285" s="71" t="s">
        <v>975</v>
      </c>
      <c r="Q285" s="71"/>
      <c r="R285" s="848" t="s">
        <v>976</v>
      </c>
      <c r="S285" s="3" t="s">
        <v>941</v>
      </c>
      <c r="T285" s="3" t="s">
        <v>941</v>
      </c>
      <c r="U285" s="3" t="s">
        <v>941</v>
      </c>
      <c r="V285" s="3" t="s">
        <v>941</v>
      </c>
      <c r="W285" s="3" t="s">
        <v>941</v>
      </c>
      <c r="X285" s="3"/>
      <c r="Y285" s="3"/>
      <c r="Z285" s="3"/>
      <c r="AA285" s="3"/>
      <c r="AB285" s="3"/>
      <c r="AC285" s="21"/>
      <c r="AD285" s="21"/>
      <c r="AE285" s="21"/>
      <c r="AF285" s="3"/>
      <c r="AG285" s="3" t="s">
        <v>941</v>
      </c>
      <c r="AH285" s="3"/>
      <c r="AI285" s="21" t="s">
        <v>941</v>
      </c>
      <c r="AJ285" s="21" t="s">
        <v>941</v>
      </c>
      <c r="AK285" s="21" t="s">
        <v>941</v>
      </c>
      <c r="AL285" s="75"/>
      <c r="AM285" s="74"/>
      <c r="AN285" s="70" t="s">
        <v>2284</v>
      </c>
      <c r="AO285" s="67" t="s">
        <v>132</v>
      </c>
      <c r="AP285" s="78" t="s">
        <v>2285</v>
      </c>
      <c r="AQ285" s="893">
        <v>1</v>
      </c>
      <c r="AR285" s="745" t="s">
        <v>945</v>
      </c>
      <c r="AS285" s="68" t="s">
        <v>946</v>
      </c>
      <c r="AT285" s="3">
        <v>1</v>
      </c>
      <c r="AU285" s="3" t="s">
        <v>979</v>
      </c>
      <c r="AV285" s="3"/>
      <c r="AW285" s="3"/>
      <c r="AX285" s="3"/>
      <c r="AY285" s="145"/>
      <c r="AZ285" s="69">
        <v>199.5</v>
      </c>
      <c r="BA285" s="69">
        <v>9.5000000000000001E-2</v>
      </c>
      <c r="BB285" s="69" t="s">
        <v>949</v>
      </c>
      <c r="BC285" s="69" t="s">
        <v>949</v>
      </c>
      <c r="BD285" s="69" t="s">
        <v>2286</v>
      </c>
      <c r="BE285" s="69" t="s">
        <v>1881</v>
      </c>
      <c r="BF285" s="69" t="s">
        <v>1882</v>
      </c>
      <c r="BG285" s="69" t="s">
        <v>949</v>
      </c>
      <c r="BH285" s="69" t="s">
        <v>949</v>
      </c>
      <c r="BI285" s="69" t="s">
        <v>949</v>
      </c>
      <c r="BJ285" s="69" t="s">
        <v>1166</v>
      </c>
      <c r="BK285" s="69" t="s">
        <v>986</v>
      </c>
      <c r="BL285" s="69" t="s">
        <v>949</v>
      </c>
      <c r="BM285" s="69" t="s">
        <v>949</v>
      </c>
      <c r="BN285" s="69" t="s">
        <v>949</v>
      </c>
      <c r="BO285" s="69" t="s">
        <v>949</v>
      </c>
      <c r="BP285" s="69" t="s">
        <v>949</v>
      </c>
      <c r="BQ285" s="69" t="s">
        <v>949</v>
      </c>
      <c r="BR285" s="69" t="s">
        <v>949</v>
      </c>
      <c r="BS285" s="69" t="s">
        <v>949</v>
      </c>
      <c r="BT285" s="69" t="s">
        <v>949</v>
      </c>
      <c r="BU285" s="73"/>
      <c r="BV285" s="72"/>
      <c r="BW285" s="72"/>
      <c r="BX285" s="72"/>
      <c r="BY285" s="16"/>
      <c r="BZ285" s="9" t="s">
        <v>949</v>
      </c>
      <c r="CA285" s="16"/>
      <c r="CB285" s="16"/>
      <c r="CC285" s="16"/>
      <c r="CD285" s="16"/>
    </row>
    <row r="286" spans="1:82" customFormat="1">
      <c r="A286" s="16"/>
      <c r="B286" s="3">
        <v>279</v>
      </c>
      <c r="C286" s="3" t="s">
        <v>320</v>
      </c>
      <c r="D286" s="91"/>
      <c r="E286" s="96"/>
      <c r="F286" s="91"/>
      <c r="G286" s="96" t="s">
        <v>2287</v>
      </c>
      <c r="H286" s="91"/>
      <c r="I286" s="96"/>
      <c r="J286" s="91"/>
      <c r="K286" s="96"/>
      <c r="L286" s="91"/>
      <c r="M286" s="96"/>
      <c r="N286" s="32" t="s">
        <v>2287</v>
      </c>
      <c r="O286" s="211" t="s">
        <v>2287</v>
      </c>
      <c r="P286" s="71" t="s">
        <v>1157</v>
      </c>
      <c r="Q286" s="71"/>
      <c r="R286" s="848" t="s">
        <v>989</v>
      </c>
      <c r="S286" s="3"/>
      <c r="T286" s="3"/>
      <c r="U286" s="3"/>
      <c r="V286" s="3"/>
      <c r="W286" s="3"/>
      <c r="X286" s="3" t="s">
        <v>941</v>
      </c>
      <c r="Y286" s="3" t="s">
        <v>941</v>
      </c>
      <c r="Z286" s="3" t="s">
        <v>941</v>
      </c>
      <c r="AA286" s="3" t="s">
        <v>941</v>
      </c>
      <c r="AB286" s="3" t="s">
        <v>941</v>
      </c>
      <c r="AC286" s="21" t="s">
        <v>941</v>
      </c>
      <c r="AD286" s="21" t="s">
        <v>941</v>
      </c>
      <c r="AE286" s="21" t="s">
        <v>941</v>
      </c>
      <c r="AF286" s="3" t="s">
        <v>941</v>
      </c>
      <c r="AG286" s="3"/>
      <c r="AH286" s="3"/>
      <c r="AI286" s="21"/>
      <c r="AJ286" s="21"/>
      <c r="AK286" s="21"/>
      <c r="AL286" s="75"/>
      <c r="AM286" s="74"/>
      <c r="AN286" s="70" t="s">
        <v>2288</v>
      </c>
      <c r="AO286" s="67" t="s">
        <v>132</v>
      </c>
      <c r="AP286" s="78" t="s">
        <v>2289</v>
      </c>
      <c r="AQ286" s="893">
        <v>1</v>
      </c>
      <c r="AR286" s="745" t="s">
        <v>945</v>
      </c>
      <c r="AS286" s="68" t="s">
        <v>946</v>
      </c>
      <c r="AT286" s="3">
        <v>1</v>
      </c>
      <c r="AU286" s="3" t="s">
        <v>979</v>
      </c>
      <c r="AV286" s="3"/>
      <c r="AW286" s="3"/>
      <c r="AX286" s="3"/>
      <c r="AY286" s="145"/>
      <c r="AZ286" s="69">
        <v>199.5</v>
      </c>
      <c r="BA286" s="69">
        <v>9.5000000000000001E-2</v>
      </c>
      <c r="BB286" s="69" t="s">
        <v>949</v>
      </c>
      <c r="BC286" s="69" t="s">
        <v>949</v>
      </c>
      <c r="BD286" s="69" t="s">
        <v>2286</v>
      </c>
      <c r="BE286" s="69" t="s">
        <v>1881</v>
      </c>
      <c r="BF286" s="69" t="s">
        <v>1882</v>
      </c>
      <c r="BG286" s="69" t="s">
        <v>949</v>
      </c>
      <c r="BH286" s="69" t="s">
        <v>949</v>
      </c>
      <c r="BI286" s="69" t="s">
        <v>949</v>
      </c>
      <c r="BJ286" s="69" t="s">
        <v>986</v>
      </c>
      <c r="BK286" s="69" t="s">
        <v>1166</v>
      </c>
      <c r="BL286" s="69" t="s">
        <v>949</v>
      </c>
      <c r="BM286" s="69" t="s">
        <v>949</v>
      </c>
      <c r="BN286" s="69" t="s">
        <v>949</v>
      </c>
      <c r="BO286" s="69" t="s">
        <v>949</v>
      </c>
      <c r="BP286" s="69" t="s">
        <v>949</v>
      </c>
      <c r="BQ286" s="69" t="s">
        <v>949</v>
      </c>
      <c r="BR286" s="69" t="s">
        <v>949</v>
      </c>
      <c r="BS286" s="69" t="s">
        <v>949</v>
      </c>
      <c r="BT286" s="69" t="s">
        <v>949</v>
      </c>
      <c r="BU286" s="73"/>
      <c r="BV286" s="72"/>
      <c r="BW286" s="72"/>
      <c r="BX286" s="72"/>
      <c r="BY286" s="16"/>
      <c r="BZ286" s="9" t="s">
        <v>949</v>
      </c>
      <c r="CA286" s="16"/>
      <c r="CB286" s="16"/>
      <c r="CC286" s="16"/>
      <c r="CD286" s="16"/>
    </row>
    <row r="287" spans="1:82" customFormat="1">
      <c r="A287" s="16"/>
      <c r="B287" s="3">
        <v>280</v>
      </c>
      <c r="C287" s="3" t="s">
        <v>320</v>
      </c>
      <c r="D287" s="91"/>
      <c r="E287" s="96"/>
      <c r="F287" s="91"/>
      <c r="G287" s="96" t="s">
        <v>1886</v>
      </c>
      <c r="H287" s="91"/>
      <c r="I287" s="96"/>
      <c r="J287" s="91"/>
      <c r="K287" s="96"/>
      <c r="L287" s="91"/>
      <c r="M287" s="96"/>
      <c r="N287" s="32" t="s">
        <v>1886</v>
      </c>
      <c r="O287" s="211" t="s">
        <v>1887</v>
      </c>
      <c r="P287" s="71" t="s">
        <v>939</v>
      </c>
      <c r="Q287" s="71"/>
      <c r="R287" s="848" t="s">
        <v>989</v>
      </c>
      <c r="S287" s="3" t="s">
        <v>941</v>
      </c>
      <c r="T287" s="3" t="s">
        <v>941</v>
      </c>
      <c r="U287" s="3" t="s">
        <v>941</v>
      </c>
      <c r="V287" s="3" t="s">
        <v>941</v>
      </c>
      <c r="W287" s="3" t="s">
        <v>941</v>
      </c>
      <c r="X287" s="3" t="s">
        <v>941</v>
      </c>
      <c r="Y287" s="3" t="s">
        <v>941</v>
      </c>
      <c r="Z287" s="3" t="s">
        <v>941</v>
      </c>
      <c r="AA287" s="3" t="s">
        <v>941</v>
      </c>
      <c r="AB287" s="3" t="s">
        <v>941</v>
      </c>
      <c r="AC287" s="21" t="s">
        <v>941</v>
      </c>
      <c r="AD287" s="21" t="s">
        <v>941</v>
      </c>
      <c r="AE287" s="21" t="s">
        <v>941</v>
      </c>
      <c r="AF287" s="3" t="s">
        <v>941</v>
      </c>
      <c r="AG287" s="3" t="s">
        <v>941</v>
      </c>
      <c r="AH287" s="3"/>
      <c r="AI287" s="21" t="s">
        <v>941</v>
      </c>
      <c r="AJ287" s="21" t="s">
        <v>941</v>
      </c>
      <c r="AK287" s="21" t="s">
        <v>941</v>
      </c>
      <c r="AL287" s="75"/>
      <c r="AM287" s="74"/>
      <c r="AN287" s="70" t="s">
        <v>1888</v>
      </c>
      <c r="AO287" s="67" t="s">
        <v>132</v>
      </c>
      <c r="AP287" s="78" t="s">
        <v>1889</v>
      </c>
      <c r="AQ287" s="893">
        <v>3.5000000000000003E-2</v>
      </c>
      <c r="AR287" s="745" t="s">
        <v>945</v>
      </c>
      <c r="AS287" s="68" t="s">
        <v>992</v>
      </c>
      <c r="AT287" s="3">
        <v>1</v>
      </c>
      <c r="AU287" s="3" t="s">
        <v>993</v>
      </c>
      <c r="AV287" s="3"/>
      <c r="AW287" s="3"/>
      <c r="AX287" s="3"/>
      <c r="AY287" s="145"/>
      <c r="AZ287" s="69" t="s">
        <v>949</v>
      </c>
      <c r="BA287" s="69" t="s">
        <v>949</v>
      </c>
      <c r="BB287" s="69" t="s">
        <v>949</v>
      </c>
      <c r="BC287" s="69" t="s">
        <v>949</v>
      </c>
      <c r="BD287" s="69" t="s">
        <v>1890</v>
      </c>
      <c r="BE287" s="69" t="s">
        <v>995</v>
      </c>
      <c r="BF287" s="69" t="s">
        <v>996</v>
      </c>
      <c r="BG287" s="69" t="s">
        <v>1891</v>
      </c>
      <c r="BH287" s="69" t="s">
        <v>998</v>
      </c>
      <c r="BI287" s="69" t="s">
        <v>949</v>
      </c>
      <c r="BJ287" s="69" t="s">
        <v>985</v>
      </c>
      <c r="BK287" s="69" t="s">
        <v>986</v>
      </c>
      <c r="BL287" s="69" t="s">
        <v>949</v>
      </c>
      <c r="BM287" s="69" t="s">
        <v>949</v>
      </c>
      <c r="BN287" s="69" t="s">
        <v>949</v>
      </c>
      <c r="BO287" s="69" t="s">
        <v>949</v>
      </c>
      <c r="BP287" s="69" t="s">
        <v>949</v>
      </c>
      <c r="BQ287" s="69" t="s">
        <v>949</v>
      </c>
      <c r="BR287" s="69" t="s">
        <v>949</v>
      </c>
      <c r="BS287" s="69" t="s">
        <v>949</v>
      </c>
      <c r="BT287" s="69" t="s">
        <v>949</v>
      </c>
      <c r="BU287" s="73"/>
      <c r="BV287" s="72"/>
      <c r="BW287" s="72"/>
      <c r="BX287" s="72"/>
      <c r="BY287" s="16"/>
      <c r="BZ287" s="9"/>
      <c r="CA287" s="16"/>
      <c r="CB287" s="16"/>
      <c r="CC287" s="16"/>
      <c r="CD287" s="16"/>
    </row>
    <row r="288" spans="1:82" customFormat="1">
      <c r="A288" s="16"/>
      <c r="B288" s="3">
        <v>281</v>
      </c>
      <c r="C288" s="3" t="s">
        <v>320</v>
      </c>
      <c r="D288" s="91"/>
      <c r="E288" s="96"/>
      <c r="F288" s="91" t="s">
        <v>2290</v>
      </c>
      <c r="G288" s="96"/>
      <c r="H288" s="91"/>
      <c r="I288" s="96"/>
      <c r="J288" s="91"/>
      <c r="K288" s="96"/>
      <c r="L288" s="91"/>
      <c r="M288" s="96"/>
      <c r="N288" s="32" t="s">
        <v>2290</v>
      </c>
      <c r="O288" s="211" t="s">
        <v>2291</v>
      </c>
      <c r="P288" s="71" t="s">
        <v>975</v>
      </c>
      <c r="Q288" s="71"/>
      <c r="R288" s="848" t="s">
        <v>979</v>
      </c>
      <c r="S288" s="3" t="s">
        <v>941</v>
      </c>
      <c r="T288" s="3" t="s">
        <v>941</v>
      </c>
      <c r="U288" s="3" t="s">
        <v>941</v>
      </c>
      <c r="V288" s="3" t="s">
        <v>941</v>
      </c>
      <c r="W288" s="3" t="s">
        <v>941</v>
      </c>
      <c r="X288" s="3" t="s">
        <v>941</v>
      </c>
      <c r="Y288" s="3" t="s">
        <v>941</v>
      </c>
      <c r="Z288" s="3" t="s">
        <v>941</v>
      </c>
      <c r="AA288" s="3" t="s">
        <v>941</v>
      </c>
      <c r="AB288" s="3" t="s">
        <v>941</v>
      </c>
      <c r="AC288" s="21" t="s">
        <v>941</v>
      </c>
      <c r="AD288" s="21" t="s">
        <v>941</v>
      </c>
      <c r="AE288" s="21" t="s">
        <v>941</v>
      </c>
      <c r="AF288" s="3" t="s">
        <v>941</v>
      </c>
      <c r="AG288" s="3" t="s">
        <v>941</v>
      </c>
      <c r="AH288" s="3"/>
      <c r="AI288" s="21" t="s">
        <v>941</v>
      </c>
      <c r="AJ288" s="21" t="s">
        <v>941</v>
      </c>
      <c r="AK288" s="21" t="s">
        <v>941</v>
      </c>
      <c r="AL288" s="75"/>
      <c r="AM288" s="74"/>
      <c r="AN288" s="70" t="s">
        <v>2292</v>
      </c>
      <c r="AO288" s="67" t="s">
        <v>304</v>
      </c>
      <c r="AP288" s="78" t="s">
        <v>2293</v>
      </c>
      <c r="AQ288" s="893">
        <v>1</v>
      </c>
      <c r="AR288" s="745" t="s">
        <v>945</v>
      </c>
      <c r="AS288" s="68" t="s">
        <v>946</v>
      </c>
      <c r="AT288" s="3">
        <v>1</v>
      </c>
      <c r="AU288" s="3" t="s">
        <v>1081</v>
      </c>
      <c r="AV288" s="3"/>
      <c r="AW288" s="3"/>
      <c r="AX288" s="3"/>
      <c r="AY288" s="145"/>
      <c r="AZ288" s="69">
        <v>2712.8711389999999</v>
      </c>
      <c r="BA288" s="69">
        <v>1</v>
      </c>
      <c r="BB288" s="69">
        <v>7.93</v>
      </c>
      <c r="BC288" s="69">
        <v>21.51</v>
      </c>
      <c r="BD288" s="69" t="s">
        <v>2294</v>
      </c>
      <c r="BE288" s="69" t="s">
        <v>995</v>
      </c>
      <c r="BF288" s="69" t="s">
        <v>2295</v>
      </c>
      <c r="BG288" s="69">
        <v>0</v>
      </c>
      <c r="BH288" s="69" t="s">
        <v>945</v>
      </c>
      <c r="BI288" s="69">
        <v>0</v>
      </c>
      <c r="BJ288" s="69" t="s">
        <v>1087</v>
      </c>
      <c r="BK288" s="69" t="s">
        <v>1213</v>
      </c>
      <c r="BL288" s="69" t="s">
        <v>949</v>
      </c>
      <c r="BM288" s="69">
        <v>0</v>
      </c>
      <c r="BN288" s="69">
        <v>0</v>
      </c>
      <c r="BO288" s="69" t="s">
        <v>2290</v>
      </c>
      <c r="BP288" s="69" t="s">
        <v>1087</v>
      </c>
      <c r="BQ288" s="69" t="s">
        <v>2296</v>
      </c>
      <c r="BR288" s="69" t="s">
        <v>1213</v>
      </c>
      <c r="BS288" s="69">
        <v>0</v>
      </c>
      <c r="BT288" s="69">
        <v>0</v>
      </c>
      <c r="BU288" s="73"/>
      <c r="BV288" s="72">
        <v>0</v>
      </c>
      <c r="BW288" s="72">
        <v>0</v>
      </c>
      <c r="BX288" s="72">
        <v>0</v>
      </c>
      <c r="BY288" s="16"/>
      <c r="BZ288" s="9"/>
      <c r="CA288" s="16"/>
      <c r="CB288" s="16"/>
      <c r="CC288" s="16"/>
      <c r="CD288" s="16"/>
    </row>
    <row r="289" spans="1:82" customFormat="1">
      <c r="A289" s="16"/>
      <c r="B289" s="3">
        <v>282</v>
      </c>
      <c r="C289" s="3" t="s">
        <v>320</v>
      </c>
      <c r="D289" s="91"/>
      <c r="E289" s="96"/>
      <c r="F289" s="91" t="s">
        <v>2297</v>
      </c>
      <c r="G289" s="96"/>
      <c r="H289" s="91"/>
      <c r="I289" s="96"/>
      <c r="J289" s="91"/>
      <c r="K289" s="96"/>
      <c r="L289" s="91"/>
      <c r="M289" s="96"/>
      <c r="N289" s="32" t="s">
        <v>2297</v>
      </c>
      <c r="O289" s="211" t="s">
        <v>2298</v>
      </c>
      <c r="P289" s="71" t="s">
        <v>939</v>
      </c>
      <c r="Q289" s="71"/>
      <c r="R289" s="848" t="s">
        <v>1209</v>
      </c>
      <c r="S289" s="3" t="s">
        <v>941</v>
      </c>
      <c r="T289" s="3" t="s">
        <v>941</v>
      </c>
      <c r="U289" s="3" t="s">
        <v>941</v>
      </c>
      <c r="V289" s="3" t="s">
        <v>941</v>
      </c>
      <c r="W289" s="3" t="s">
        <v>941</v>
      </c>
      <c r="X289" s="3" t="s">
        <v>941</v>
      </c>
      <c r="Y289" s="3" t="s">
        <v>941</v>
      </c>
      <c r="Z289" s="3" t="s">
        <v>941</v>
      </c>
      <c r="AA289" s="3" t="s">
        <v>941</v>
      </c>
      <c r="AB289" s="3" t="s">
        <v>941</v>
      </c>
      <c r="AC289" s="21" t="s">
        <v>941</v>
      </c>
      <c r="AD289" s="21" t="s">
        <v>941</v>
      </c>
      <c r="AE289" s="21" t="s">
        <v>941</v>
      </c>
      <c r="AF289" s="3" t="s">
        <v>941</v>
      </c>
      <c r="AG289" s="3" t="s">
        <v>941</v>
      </c>
      <c r="AH289" s="3"/>
      <c r="AI289" s="21" t="s">
        <v>941</v>
      </c>
      <c r="AJ289" s="21" t="s">
        <v>941</v>
      </c>
      <c r="AK289" s="21" t="s">
        <v>941</v>
      </c>
      <c r="AL289" s="75"/>
      <c r="AM289" s="74"/>
      <c r="AN289" s="70" t="s">
        <v>2299</v>
      </c>
      <c r="AO289" s="67" t="s">
        <v>304</v>
      </c>
      <c r="AP289" s="78" t="s">
        <v>2300</v>
      </c>
      <c r="AQ289" s="893">
        <v>1</v>
      </c>
      <c r="AR289" s="745" t="s">
        <v>945</v>
      </c>
      <c r="AS289" s="68" t="s">
        <v>946</v>
      </c>
      <c r="AT289" s="3">
        <v>1</v>
      </c>
      <c r="AU289" s="3" t="s">
        <v>1008</v>
      </c>
      <c r="AV289" s="3"/>
      <c r="AW289" s="3"/>
      <c r="AX289" s="3"/>
      <c r="AY289" s="145"/>
      <c r="AZ289" s="69">
        <v>31853.089</v>
      </c>
      <c r="BA289" s="69" t="s">
        <v>949</v>
      </c>
      <c r="BB289" s="69">
        <v>1.2</v>
      </c>
      <c r="BC289" s="69">
        <v>38.223706</v>
      </c>
      <c r="BD289" s="69" t="s">
        <v>2301</v>
      </c>
      <c r="BE289" s="69" t="s">
        <v>995</v>
      </c>
      <c r="BF289" s="69" t="s">
        <v>1130</v>
      </c>
      <c r="BG289" s="69" t="s">
        <v>1131</v>
      </c>
      <c r="BH289" s="69" t="s">
        <v>1132</v>
      </c>
      <c r="BI289" s="69" t="s">
        <v>1133</v>
      </c>
      <c r="BJ289" s="69" t="s">
        <v>1087</v>
      </c>
      <c r="BK289" s="69">
        <v>0</v>
      </c>
      <c r="BL289" s="69" t="s">
        <v>949</v>
      </c>
      <c r="BM289" s="69">
        <v>0</v>
      </c>
      <c r="BN289" s="69">
        <v>0</v>
      </c>
      <c r="BO289" s="69" t="s">
        <v>2297</v>
      </c>
      <c r="BP289" s="69" t="s">
        <v>1087</v>
      </c>
      <c r="BQ289" s="69" t="s">
        <v>2302</v>
      </c>
      <c r="BR289" s="69" t="s">
        <v>1087</v>
      </c>
      <c r="BS289" s="69" t="s">
        <v>2303</v>
      </c>
      <c r="BT289" s="69" t="s">
        <v>1087</v>
      </c>
      <c r="BU289" s="73"/>
      <c r="BV289" s="72">
        <v>2</v>
      </c>
      <c r="BW289" s="72">
        <v>250</v>
      </c>
      <c r="BX289" s="72">
        <v>30</v>
      </c>
      <c r="BY289" s="16"/>
      <c r="BZ289" s="9"/>
      <c r="CA289" s="16"/>
      <c r="CB289" s="16"/>
      <c r="CC289" s="16"/>
      <c r="CD289" s="16"/>
    </row>
    <row r="290" spans="1:82" customFormat="1">
      <c r="A290" s="16"/>
      <c r="B290" s="3">
        <v>283</v>
      </c>
      <c r="C290" s="3" t="s">
        <v>320</v>
      </c>
      <c r="D290" s="91"/>
      <c r="E290" s="96"/>
      <c r="F290" s="91" t="s">
        <v>2304</v>
      </c>
      <c r="G290" s="96"/>
      <c r="H290" s="91"/>
      <c r="I290" s="96"/>
      <c r="J290" s="91"/>
      <c r="K290" s="96"/>
      <c r="L290" s="91"/>
      <c r="M290" s="96"/>
      <c r="N290" s="32" t="s">
        <v>2304</v>
      </c>
      <c r="O290" s="211" t="s">
        <v>2305</v>
      </c>
      <c r="P290" s="71" t="s">
        <v>939</v>
      </c>
      <c r="Q290" s="71"/>
      <c r="R290" s="848" t="s">
        <v>1556</v>
      </c>
      <c r="S290" s="3" t="s">
        <v>941</v>
      </c>
      <c r="T290" s="3" t="s">
        <v>941</v>
      </c>
      <c r="U290" s="3" t="s">
        <v>941</v>
      </c>
      <c r="V290" s="3" t="s">
        <v>941</v>
      </c>
      <c r="W290" s="3" t="s">
        <v>941</v>
      </c>
      <c r="X290" s="3" t="s">
        <v>941</v>
      </c>
      <c r="Y290" s="3" t="s">
        <v>941</v>
      </c>
      <c r="Z290" s="3" t="s">
        <v>941</v>
      </c>
      <c r="AA290" s="3" t="s">
        <v>941</v>
      </c>
      <c r="AB290" s="3" t="s">
        <v>941</v>
      </c>
      <c r="AC290" s="21" t="s">
        <v>941</v>
      </c>
      <c r="AD290" s="21" t="s">
        <v>941</v>
      </c>
      <c r="AE290" s="21" t="s">
        <v>941</v>
      </c>
      <c r="AF290" s="3" t="s">
        <v>941</v>
      </c>
      <c r="AG290" s="3" t="s">
        <v>941</v>
      </c>
      <c r="AH290" s="3"/>
      <c r="AI290" s="21" t="s">
        <v>941</v>
      </c>
      <c r="AJ290" s="21" t="s">
        <v>941</v>
      </c>
      <c r="AK290" s="21" t="s">
        <v>941</v>
      </c>
      <c r="AL290" s="75"/>
      <c r="AM290" s="74"/>
      <c r="AN290" s="70" t="s">
        <v>2306</v>
      </c>
      <c r="AO290" s="67" t="s">
        <v>304</v>
      </c>
      <c r="AP290" s="78" t="s">
        <v>2307</v>
      </c>
      <c r="AQ290" s="893">
        <v>1</v>
      </c>
      <c r="AR290" s="745" t="s">
        <v>945</v>
      </c>
      <c r="AS290" s="68" t="s">
        <v>946</v>
      </c>
      <c r="AT290" s="3">
        <v>1</v>
      </c>
      <c r="AU290" s="3" t="s">
        <v>1008</v>
      </c>
      <c r="AV290" s="3"/>
      <c r="AW290" s="3"/>
      <c r="AX290" s="3"/>
      <c r="AY290" s="145"/>
      <c r="AZ290" s="69">
        <v>17259.06336</v>
      </c>
      <c r="BA290" s="69" t="s">
        <v>949</v>
      </c>
      <c r="BB290" s="69">
        <v>1.2</v>
      </c>
      <c r="BC290" s="69">
        <v>20.710876032000002</v>
      </c>
      <c r="BD290" s="69" t="s">
        <v>2308</v>
      </c>
      <c r="BE290" s="69" t="s">
        <v>995</v>
      </c>
      <c r="BF290" s="69" t="s">
        <v>1130</v>
      </c>
      <c r="BG290" s="69" t="s">
        <v>1131</v>
      </c>
      <c r="BH290" s="69" t="s">
        <v>1132</v>
      </c>
      <c r="BI290" s="69" t="s">
        <v>1133</v>
      </c>
      <c r="BJ290" s="69" t="s">
        <v>1087</v>
      </c>
      <c r="BK290" s="69" t="s">
        <v>949</v>
      </c>
      <c r="BL290" s="69" t="s">
        <v>949</v>
      </c>
      <c r="BM290" s="69">
        <v>0</v>
      </c>
      <c r="BN290" s="69">
        <v>0</v>
      </c>
      <c r="BO290" s="69" t="s">
        <v>2305</v>
      </c>
      <c r="BP290" s="69" t="s">
        <v>1087</v>
      </c>
      <c r="BQ290" s="69">
        <v>0</v>
      </c>
      <c r="BR290" s="69">
        <v>0</v>
      </c>
      <c r="BS290" s="69">
        <v>0</v>
      </c>
      <c r="BT290" s="69">
        <v>0</v>
      </c>
      <c r="BU290" s="73"/>
      <c r="BV290" s="72">
        <v>2</v>
      </c>
      <c r="BW290" s="72">
        <v>180</v>
      </c>
      <c r="BX290" s="72">
        <v>28</v>
      </c>
      <c r="BY290" s="16"/>
      <c r="BZ290" s="9"/>
      <c r="CA290" s="16"/>
      <c r="CB290" s="16"/>
      <c r="CC290" s="16"/>
      <c r="CD290" s="16"/>
    </row>
    <row r="291" spans="1:82" customFormat="1">
      <c r="A291" s="16"/>
      <c r="B291" s="3">
        <v>284</v>
      </c>
      <c r="C291" s="3" t="s">
        <v>320</v>
      </c>
      <c r="D291" s="91"/>
      <c r="E291" s="96"/>
      <c r="F291" s="91" t="s">
        <v>2309</v>
      </c>
      <c r="G291" s="96"/>
      <c r="H291" s="91"/>
      <c r="I291" s="96"/>
      <c r="J291" s="91"/>
      <c r="K291" s="96"/>
      <c r="L291" s="91"/>
      <c r="M291" s="96"/>
      <c r="N291" s="32" t="s">
        <v>2309</v>
      </c>
      <c r="O291" s="211" t="s">
        <v>2310</v>
      </c>
      <c r="P291" s="71" t="s">
        <v>939</v>
      </c>
      <c r="Q291" s="71"/>
      <c r="R291" s="848" t="s">
        <v>1244</v>
      </c>
      <c r="S291" s="3" t="s">
        <v>941</v>
      </c>
      <c r="T291" s="3" t="s">
        <v>941</v>
      </c>
      <c r="U291" s="3" t="s">
        <v>941</v>
      </c>
      <c r="V291" s="3" t="s">
        <v>941</v>
      </c>
      <c r="W291" s="3" t="s">
        <v>941</v>
      </c>
      <c r="X291" s="3" t="s">
        <v>941</v>
      </c>
      <c r="Y291" s="3" t="s">
        <v>941</v>
      </c>
      <c r="Z291" s="3" t="s">
        <v>941</v>
      </c>
      <c r="AA291" s="3" t="s">
        <v>941</v>
      </c>
      <c r="AB291" s="3" t="s">
        <v>941</v>
      </c>
      <c r="AC291" s="21" t="s">
        <v>941</v>
      </c>
      <c r="AD291" s="21" t="s">
        <v>941</v>
      </c>
      <c r="AE291" s="21" t="s">
        <v>941</v>
      </c>
      <c r="AF291" s="3" t="s">
        <v>941</v>
      </c>
      <c r="AG291" s="3" t="s">
        <v>941</v>
      </c>
      <c r="AH291" s="3"/>
      <c r="AI291" s="21" t="s">
        <v>941</v>
      </c>
      <c r="AJ291" s="21" t="s">
        <v>941</v>
      </c>
      <c r="AK291" s="21" t="s">
        <v>941</v>
      </c>
      <c r="AL291" s="75"/>
      <c r="AM291" s="74"/>
      <c r="AN291" s="70" t="s">
        <v>2311</v>
      </c>
      <c r="AO291" s="67" t="s">
        <v>304</v>
      </c>
      <c r="AP291" s="78" t="s">
        <v>2312</v>
      </c>
      <c r="AQ291" s="893">
        <v>1</v>
      </c>
      <c r="AR291" s="745" t="s">
        <v>945</v>
      </c>
      <c r="AS291" s="68" t="s">
        <v>946</v>
      </c>
      <c r="AT291" s="3">
        <v>1</v>
      </c>
      <c r="AU291" s="3" t="s">
        <v>1008</v>
      </c>
      <c r="AV291" s="3"/>
      <c r="AW291" s="3"/>
      <c r="AX291" s="3"/>
      <c r="AY291" s="145"/>
      <c r="AZ291" s="69">
        <v>28257.143</v>
      </c>
      <c r="BA291" s="69" t="s">
        <v>949</v>
      </c>
      <c r="BB291" s="69">
        <v>1.2</v>
      </c>
      <c r="BC291" s="69">
        <v>33.908571000000002</v>
      </c>
      <c r="BD291" s="69" t="s">
        <v>2313</v>
      </c>
      <c r="BE291" s="69" t="s">
        <v>995</v>
      </c>
      <c r="BF291" s="69" t="s">
        <v>1130</v>
      </c>
      <c r="BG291" s="69" t="s">
        <v>1131</v>
      </c>
      <c r="BH291" s="69" t="s">
        <v>1132</v>
      </c>
      <c r="BI291" s="69" t="s">
        <v>1133</v>
      </c>
      <c r="BJ291" s="69" t="s">
        <v>1087</v>
      </c>
      <c r="BK291" s="69" t="s">
        <v>2314</v>
      </c>
      <c r="BL291" s="69" t="s">
        <v>1142</v>
      </c>
      <c r="BM291" s="69">
        <v>0</v>
      </c>
      <c r="BN291" s="69">
        <v>0</v>
      </c>
      <c r="BO291" s="69" t="s">
        <v>2309</v>
      </c>
      <c r="BP291" s="69" t="s">
        <v>1087</v>
      </c>
      <c r="BQ291" s="69" t="s">
        <v>2315</v>
      </c>
      <c r="BR291" s="69" t="s">
        <v>2314</v>
      </c>
      <c r="BS291" s="69" t="s">
        <v>2316</v>
      </c>
      <c r="BT291" s="69" t="s">
        <v>1142</v>
      </c>
      <c r="BU291" s="73"/>
      <c r="BV291" s="72">
        <v>2</v>
      </c>
      <c r="BW291" s="72">
        <v>250</v>
      </c>
      <c r="BX291" s="72">
        <v>30</v>
      </c>
      <c r="BY291" s="16"/>
      <c r="BZ291" s="9"/>
      <c r="CA291" s="16"/>
      <c r="CB291" s="16"/>
      <c r="CC291" s="16"/>
      <c r="CD291" s="16"/>
    </row>
    <row r="292" spans="1:82" customFormat="1">
      <c r="A292" s="16"/>
      <c r="B292" s="3">
        <v>285</v>
      </c>
      <c r="C292" s="3" t="s">
        <v>320</v>
      </c>
      <c r="D292" s="91"/>
      <c r="E292" s="96"/>
      <c r="F292" s="91" t="s">
        <v>2317</v>
      </c>
      <c r="G292" s="96"/>
      <c r="H292" s="91"/>
      <c r="I292" s="96"/>
      <c r="J292" s="91"/>
      <c r="K292" s="96"/>
      <c r="L292" s="91"/>
      <c r="M292" s="96"/>
      <c r="N292" s="32" t="s">
        <v>2317</v>
      </c>
      <c r="O292" s="211" t="s">
        <v>2318</v>
      </c>
      <c r="P292" s="71" t="s">
        <v>939</v>
      </c>
      <c r="Q292" s="71" t="s">
        <v>2319</v>
      </c>
      <c r="R292" s="848" t="s">
        <v>989</v>
      </c>
      <c r="S292" s="3" t="s">
        <v>941</v>
      </c>
      <c r="T292" s="3" t="s">
        <v>941</v>
      </c>
      <c r="U292" s="3" t="s">
        <v>941</v>
      </c>
      <c r="V292" s="3" t="s">
        <v>941</v>
      </c>
      <c r="W292" s="3" t="s">
        <v>941</v>
      </c>
      <c r="X292" s="3" t="s">
        <v>941</v>
      </c>
      <c r="Y292" s="3" t="s">
        <v>941</v>
      </c>
      <c r="Z292" s="3" t="s">
        <v>941</v>
      </c>
      <c r="AA292" s="3" t="s">
        <v>941</v>
      </c>
      <c r="AB292" s="3" t="s">
        <v>941</v>
      </c>
      <c r="AC292" s="21" t="s">
        <v>941</v>
      </c>
      <c r="AD292" s="21" t="s">
        <v>941</v>
      </c>
      <c r="AE292" s="21" t="s">
        <v>941</v>
      </c>
      <c r="AF292" s="3" t="s">
        <v>941</v>
      </c>
      <c r="AG292" s="3" t="s">
        <v>941</v>
      </c>
      <c r="AH292" s="3"/>
      <c r="AI292" s="21" t="s">
        <v>941</v>
      </c>
      <c r="AJ292" s="21" t="s">
        <v>941</v>
      </c>
      <c r="AK292" s="21" t="s">
        <v>941</v>
      </c>
      <c r="AL292" s="75"/>
      <c r="AM292" s="74"/>
      <c r="AN292" s="70" t="s">
        <v>2320</v>
      </c>
      <c r="AO292" s="67" t="s">
        <v>304</v>
      </c>
      <c r="AP292" s="78" t="s">
        <v>2321</v>
      </c>
      <c r="AQ292" s="893">
        <v>1</v>
      </c>
      <c r="AR292" s="745" t="s">
        <v>945</v>
      </c>
      <c r="AS292" s="68" t="s">
        <v>946</v>
      </c>
      <c r="AT292" s="3">
        <v>1</v>
      </c>
      <c r="AU292" s="3" t="s">
        <v>1008</v>
      </c>
      <c r="AV292" s="3"/>
      <c r="AW292" s="3"/>
      <c r="AX292" s="3"/>
      <c r="AY292" s="145"/>
      <c r="AZ292" s="69">
        <v>11379.397000000001</v>
      </c>
      <c r="BA292" s="69" t="s">
        <v>949</v>
      </c>
      <c r="BB292" s="69">
        <v>1.2</v>
      </c>
      <c r="BC292" s="69">
        <v>13.655276000000001</v>
      </c>
      <c r="BD292" s="69" t="s">
        <v>2322</v>
      </c>
      <c r="BE292" s="69" t="s">
        <v>995</v>
      </c>
      <c r="BF292" s="69" t="s">
        <v>1130</v>
      </c>
      <c r="BG292" s="69" t="s">
        <v>1131</v>
      </c>
      <c r="BH292" s="69" t="s">
        <v>1132</v>
      </c>
      <c r="BI292" s="69" t="s">
        <v>1133</v>
      </c>
      <c r="BJ292" s="69" t="s">
        <v>1087</v>
      </c>
      <c r="BK292" s="69">
        <v>0</v>
      </c>
      <c r="BL292" s="69" t="s">
        <v>949</v>
      </c>
      <c r="BM292" s="69">
        <v>0</v>
      </c>
      <c r="BN292" s="69">
        <v>0</v>
      </c>
      <c r="BO292" s="69" t="s">
        <v>2323</v>
      </c>
      <c r="BP292" s="69" t="s">
        <v>1087</v>
      </c>
      <c r="BQ292" s="69" t="s">
        <v>2324</v>
      </c>
      <c r="BR292" s="69" t="s">
        <v>1087</v>
      </c>
      <c r="BS292" s="69">
        <v>0</v>
      </c>
      <c r="BT292" s="69">
        <v>0</v>
      </c>
      <c r="BU292" s="73"/>
      <c r="BV292" s="72">
        <v>4</v>
      </c>
      <c r="BW292" s="72">
        <v>100</v>
      </c>
      <c r="BX292" s="72">
        <v>23</v>
      </c>
      <c r="BY292" s="16"/>
      <c r="BZ292" s="9"/>
      <c r="CA292" s="16"/>
      <c r="CB292" s="16"/>
      <c r="CC292" s="16"/>
      <c r="CD292" s="16"/>
    </row>
    <row r="293" spans="1:82" customFormat="1">
      <c r="A293" s="16"/>
      <c r="B293" s="3">
        <v>286</v>
      </c>
      <c r="C293" s="3" t="s">
        <v>320</v>
      </c>
      <c r="D293" s="91"/>
      <c r="E293" s="96"/>
      <c r="F293" s="91" t="s">
        <v>2325</v>
      </c>
      <c r="G293" s="96"/>
      <c r="H293" s="91"/>
      <c r="I293" s="96"/>
      <c r="J293" s="91"/>
      <c r="K293" s="96"/>
      <c r="L293" s="91"/>
      <c r="M293" s="96"/>
      <c r="N293" s="32" t="s">
        <v>2325</v>
      </c>
      <c r="O293" s="211" t="s">
        <v>2326</v>
      </c>
      <c r="P293" s="71" t="s">
        <v>939</v>
      </c>
      <c r="Q293" s="71"/>
      <c r="R293" s="848" t="s">
        <v>979</v>
      </c>
      <c r="S293" s="3" t="s">
        <v>941</v>
      </c>
      <c r="T293" s="3" t="s">
        <v>941</v>
      </c>
      <c r="U293" s="3" t="s">
        <v>941</v>
      </c>
      <c r="V293" s="3" t="s">
        <v>941</v>
      </c>
      <c r="W293" s="3" t="s">
        <v>941</v>
      </c>
      <c r="X293" s="3" t="s">
        <v>941</v>
      </c>
      <c r="Y293" s="3" t="s">
        <v>941</v>
      </c>
      <c r="Z293" s="3" t="s">
        <v>941</v>
      </c>
      <c r="AA293" s="3" t="s">
        <v>941</v>
      </c>
      <c r="AB293" s="3" t="s">
        <v>941</v>
      </c>
      <c r="AC293" s="21" t="s">
        <v>941</v>
      </c>
      <c r="AD293" s="21" t="s">
        <v>941</v>
      </c>
      <c r="AE293" s="21" t="s">
        <v>941</v>
      </c>
      <c r="AF293" s="3" t="s">
        <v>941</v>
      </c>
      <c r="AG293" s="3" t="s">
        <v>941</v>
      </c>
      <c r="AH293" s="3"/>
      <c r="AI293" s="21" t="s">
        <v>941</v>
      </c>
      <c r="AJ293" s="21" t="s">
        <v>941</v>
      </c>
      <c r="AK293" s="21" t="s">
        <v>941</v>
      </c>
      <c r="AL293" s="75"/>
      <c r="AM293" s="74"/>
      <c r="AN293" s="70" t="s">
        <v>2327</v>
      </c>
      <c r="AO293" s="67" t="s">
        <v>304</v>
      </c>
      <c r="AP293" s="78" t="s">
        <v>2328</v>
      </c>
      <c r="AQ293" s="893">
        <v>1</v>
      </c>
      <c r="AR293" s="745" t="s">
        <v>945</v>
      </c>
      <c r="AS293" s="68" t="s">
        <v>946</v>
      </c>
      <c r="AT293" s="3">
        <v>1</v>
      </c>
      <c r="AU293" s="3" t="s">
        <v>979</v>
      </c>
      <c r="AV293" s="3"/>
      <c r="AW293" s="3"/>
      <c r="AX293" s="3"/>
      <c r="AY293" s="145"/>
      <c r="AZ293" s="69">
        <v>330.540661</v>
      </c>
      <c r="BA293" s="69">
        <v>1</v>
      </c>
      <c r="BB293" s="69" t="s">
        <v>949</v>
      </c>
      <c r="BC293" s="69" t="s">
        <v>949</v>
      </c>
      <c r="BD293" s="69" t="s">
        <v>2329</v>
      </c>
      <c r="BE293" s="69" t="s">
        <v>2110</v>
      </c>
      <c r="BF293" s="69" t="s">
        <v>1253</v>
      </c>
      <c r="BG293" s="69" t="s">
        <v>2096</v>
      </c>
      <c r="BH293" s="69" t="s">
        <v>949</v>
      </c>
      <c r="BI293" s="69" t="s">
        <v>949</v>
      </c>
      <c r="BJ293" s="69" t="s">
        <v>1424</v>
      </c>
      <c r="BK293" s="69" t="s">
        <v>1166</v>
      </c>
      <c r="BL293" s="69" t="s">
        <v>949</v>
      </c>
      <c r="BM293" s="69">
        <v>0</v>
      </c>
      <c r="BN293" s="69">
        <v>0</v>
      </c>
      <c r="BO293" s="69">
        <v>0</v>
      </c>
      <c r="BP293" s="69">
        <v>0</v>
      </c>
      <c r="BQ293" s="69">
        <v>0</v>
      </c>
      <c r="BR293" s="69">
        <v>0</v>
      </c>
      <c r="BS293" s="69">
        <v>0</v>
      </c>
      <c r="BT293" s="69">
        <v>0</v>
      </c>
      <c r="BU293" s="73"/>
      <c r="BV293" s="72"/>
      <c r="BW293" s="72"/>
      <c r="BX293" s="72"/>
      <c r="BY293" s="16"/>
      <c r="BZ293" s="9"/>
      <c r="CA293" s="16"/>
      <c r="CB293" s="16"/>
      <c r="CC293" s="16"/>
      <c r="CD293" s="16"/>
    </row>
    <row r="294" spans="1:82" customFormat="1">
      <c r="A294" s="16"/>
      <c r="B294" s="3">
        <v>287</v>
      </c>
      <c r="C294" s="3" t="s">
        <v>320</v>
      </c>
      <c r="D294" s="91"/>
      <c r="E294" s="96"/>
      <c r="F294" s="91" t="s">
        <v>2330</v>
      </c>
      <c r="G294" s="96"/>
      <c r="H294" s="91"/>
      <c r="I294" s="96"/>
      <c r="J294" s="91"/>
      <c r="K294" s="96"/>
      <c r="L294" s="91"/>
      <c r="M294" s="96"/>
      <c r="N294" s="32" t="s">
        <v>2330</v>
      </c>
      <c r="O294" s="211" t="s">
        <v>2330</v>
      </c>
      <c r="P294" s="71" t="s">
        <v>1037</v>
      </c>
      <c r="Q294" s="71"/>
      <c r="R294" s="848" t="s">
        <v>989</v>
      </c>
      <c r="S294" s="3" t="s">
        <v>941</v>
      </c>
      <c r="T294" s="3" t="s">
        <v>941</v>
      </c>
      <c r="U294" s="3" t="s">
        <v>941</v>
      </c>
      <c r="V294" s="3" t="s">
        <v>941</v>
      </c>
      <c r="W294" s="3" t="s">
        <v>941</v>
      </c>
      <c r="X294" s="3" t="s">
        <v>941</v>
      </c>
      <c r="Y294" s="3" t="s">
        <v>941</v>
      </c>
      <c r="Z294" s="3" t="s">
        <v>941</v>
      </c>
      <c r="AA294" s="3" t="s">
        <v>941</v>
      </c>
      <c r="AB294" s="3" t="s">
        <v>941</v>
      </c>
      <c r="AC294" s="21" t="s">
        <v>941</v>
      </c>
      <c r="AD294" s="21" t="s">
        <v>941</v>
      </c>
      <c r="AE294" s="21" t="s">
        <v>941</v>
      </c>
      <c r="AF294" s="3" t="s">
        <v>941</v>
      </c>
      <c r="AG294" s="3" t="s">
        <v>941</v>
      </c>
      <c r="AH294" s="3"/>
      <c r="AI294" s="21" t="s">
        <v>941</v>
      </c>
      <c r="AJ294" s="21" t="s">
        <v>941</v>
      </c>
      <c r="AK294" s="21" t="s">
        <v>941</v>
      </c>
      <c r="AL294" s="75"/>
      <c r="AM294" s="74"/>
      <c r="AN294" s="70" t="s">
        <v>2331</v>
      </c>
      <c r="AO294" s="67" t="s">
        <v>304</v>
      </c>
      <c r="AP294" s="78" t="s">
        <v>2332</v>
      </c>
      <c r="AQ294" s="893">
        <v>1</v>
      </c>
      <c r="AR294" s="745" t="s">
        <v>945</v>
      </c>
      <c r="AS294" s="68" t="s">
        <v>946</v>
      </c>
      <c r="AT294" s="3">
        <v>1</v>
      </c>
      <c r="AU294" s="3" t="s">
        <v>1008</v>
      </c>
      <c r="AV294" s="3"/>
      <c r="AW294" s="3"/>
      <c r="AX294" s="3"/>
      <c r="AY294" s="145"/>
      <c r="AZ294" s="69">
        <v>2715.6461450000002</v>
      </c>
      <c r="BA294" s="69" t="s">
        <v>949</v>
      </c>
      <c r="BB294" s="69">
        <v>1.2</v>
      </c>
      <c r="BC294" s="69">
        <v>3.2587754000000002</v>
      </c>
      <c r="BD294" s="69" t="s">
        <v>2333</v>
      </c>
      <c r="BE294" s="69" t="s">
        <v>995</v>
      </c>
      <c r="BF294" s="69" t="s">
        <v>1130</v>
      </c>
      <c r="BG294" s="69" t="s">
        <v>1131</v>
      </c>
      <c r="BH294" s="69" t="s">
        <v>1132</v>
      </c>
      <c r="BI294" s="69" t="s">
        <v>1133</v>
      </c>
      <c r="BJ294" s="69" t="s">
        <v>1087</v>
      </c>
      <c r="BK294" s="69" t="s">
        <v>949</v>
      </c>
      <c r="BL294" s="69" t="s">
        <v>949</v>
      </c>
      <c r="BM294" s="69">
        <v>0</v>
      </c>
      <c r="BN294" s="69">
        <v>0</v>
      </c>
      <c r="BO294" s="69" t="s">
        <v>2330</v>
      </c>
      <c r="BP294" s="69" t="s">
        <v>1087</v>
      </c>
      <c r="BQ294" s="69">
        <v>0</v>
      </c>
      <c r="BR294" s="69">
        <v>0</v>
      </c>
      <c r="BS294" s="69">
        <v>0</v>
      </c>
      <c r="BT294" s="69">
        <v>0</v>
      </c>
      <c r="BU294" s="73"/>
      <c r="BV294" s="72">
        <v>4</v>
      </c>
      <c r="BW294" s="72">
        <v>50</v>
      </c>
      <c r="BX294" s="72">
        <v>22</v>
      </c>
      <c r="BY294" s="16"/>
      <c r="BZ294" s="9"/>
      <c r="CA294" s="16"/>
      <c r="CB294" s="16"/>
      <c r="CC294" s="16"/>
      <c r="CD294" s="16"/>
    </row>
    <row r="295" spans="1:82" customFormat="1">
      <c r="A295" s="16"/>
      <c r="B295" s="3">
        <v>288</v>
      </c>
      <c r="C295" s="3" t="s">
        <v>320</v>
      </c>
      <c r="D295" s="91"/>
      <c r="E295" s="96"/>
      <c r="F295" s="91" t="s">
        <v>2209</v>
      </c>
      <c r="G295" s="96"/>
      <c r="H295" s="91"/>
      <c r="I295" s="96"/>
      <c r="J295" s="91"/>
      <c r="K295" s="96"/>
      <c r="L295" s="91"/>
      <c r="M295" s="96"/>
      <c r="N295" s="32" t="s">
        <v>2209</v>
      </c>
      <c r="O295" s="211" t="s">
        <v>2209</v>
      </c>
      <c r="P295" s="71" t="s">
        <v>1037</v>
      </c>
      <c r="Q295" s="71"/>
      <c r="R295" s="848"/>
      <c r="S295" s="3" t="s">
        <v>941</v>
      </c>
      <c r="T295" s="3" t="s">
        <v>941</v>
      </c>
      <c r="U295" s="3" t="s">
        <v>941</v>
      </c>
      <c r="V295" s="3" t="s">
        <v>941</v>
      </c>
      <c r="W295" s="3" t="s">
        <v>941</v>
      </c>
      <c r="X295" s="3" t="s">
        <v>941</v>
      </c>
      <c r="Y295" s="3" t="s">
        <v>941</v>
      </c>
      <c r="Z295" s="3" t="s">
        <v>941</v>
      </c>
      <c r="AA295" s="3" t="s">
        <v>941</v>
      </c>
      <c r="AB295" s="3" t="s">
        <v>941</v>
      </c>
      <c r="AC295" s="21" t="s">
        <v>941</v>
      </c>
      <c r="AD295" s="21" t="s">
        <v>941</v>
      </c>
      <c r="AE295" s="21" t="s">
        <v>941</v>
      </c>
      <c r="AF295" s="3" t="s">
        <v>941</v>
      </c>
      <c r="AG295" s="3" t="s">
        <v>941</v>
      </c>
      <c r="AH295" s="3"/>
      <c r="AI295" s="21" t="s">
        <v>941</v>
      </c>
      <c r="AJ295" s="21" t="s">
        <v>941</v>
      </c>
      <c r="AK295" s="21" t="s">
        <v>941</v>
      </c>
      <c r="AL295" s="75"/>
      <c r="AM295" s="74" t="s">
        <v>2334</v>
      </c>
      <c r="AN295" s="70" t="s">
        <v>2210</v>
      </c>
      <c r="AO295" s="67" t="s">
        <v>304</v>
      </c>
      <c r="AP295" s="78" t="s">
        <v>2211</v>
      </c>
      <c r="AQ295" s="893">
        <v>4</v>
      </c>
      <c r="AR295" s="745" t="s">
        <v>945</v>
      </c>
      <c r="AS295" s="68" t="s">
        <v>946</v>
      </c>
      <c r="AT295" s="3">
        <v>1</v>
      </c>
      <c r="AU295" s="3" t="s">
        <v>993</v>
      </c>
      <c r="AV295" s="3"/>
      <c r="AW295" s="3"/>
      <c r="AX295" s="3"/>
      <c r="AY295" s="145"/>
      <c r="AZ295" s="69" t="s">
        <v>949</v>
      </c>
      <c r="BA295" s="69" t="s">
        <v>949</v>
      </c>
      <c r="BB295" s="69" t="s">
        <v>949</v>
      </c>
      <c r="BC295" s="69" t="s">
        <v>949</v>
      </c>
      <c r="BD295" s="69" t="s">
        <v>949</v>
      </c>
      <c r="BE295" s="69" t="s">
        <v>949</v>
      </c>
      <c r="BF295" s="69" t="s">
        <v>1023</v>
      </c>
      <c r="BG295" s="69" t="s">
        <v>949</v>
      </c>
      <c r="BH295" s="69" t="s">
        <v>949</v>
      </c>
      <c r="BI295" s="69" t="s">
        <v>949</v>
      </c>
      <c r="BJ295" s="69" t="s">
        <v>986</v>
      </c>
      <c r="BK295" s="69" t="s">
        <v>1024</v>
      </c>
      <c r="BL295" s="69" t="s">
        <v>949</v>
      </c>
      <c r="BM295" s="69">
        <v>0</v>
      </c>
      <c r="BN295" s="69">
        <v>0</v>
      </c>
      <c r="BO295" s="69">
        <v>0</v>
      </c>
      <c r="BP295" s="69">
        <v>0</v>
      </c>
      <c r="BQ295" s="69">
        <v>0</v>
      </c>
      <c r="BR295" s="69">
        <v>0</v>
      </c>
      <c r="BS295" s="69">
        <v>0</v>
      </c>
      <c r="BT295" s="69">
        <v>0</v>
      </c>
      <c r="BU295" s="73"/>
      <c r="BV295" s="72"/>
      <c r="BW295" s="72"/>
      <c r="BX295" s="72"/>
      <c r="BY295" s="16"/>
      <c r="BZ295" s="9"/>
      <c r="CA295" s="16"/>
      <c r="CB295" s="16"/>
      <c r="CC295" s="16"/>
      <c r="CD295" s="16"/>
    </row>
    <row r="296" spans="1:82" customFormat="1">
      <c r="A296" s="16"/>
      <c r="B296" s="3">
        <v>289</v>
      </c>
      <c r="C296" s="3" t="s">
        <v>2335</v>
      </c>
      <c r="D296" s="91" t="s">
        <v>2336</v>
      </c>
      <c r="E296" s="96"/>
      <c r="F296" s="91"/>
      <c r="G296" s="96"/>
      <c r="H296" s="91"/>
      <c r="I296" s="96"/>
      <c r="J296" s="91"/>
      <c r="K296" s="96"/>
      <c r="L296" s="91"/>
      <c r="M296" s="96"/>
      <c r="N296" s="32" t="s">
        <v>2336</v>
      </c>
      <c r="O296" s="211" t="s">
        <v>2337</v>
      </c>
      <c r="P296" s="71" t="s">
        <v>939</v>
      </c>
      <c r="Q296" s="71"/>
      <c r="R296" s="848" t="s">
        <v>940</v>
      </c>
      <c r="S296" s="3" t="s">
        <v>941</v>
      </c>
      <c r="T296" s="3" t="s">
        <v>941</v>
      </c>
      <c r="U296" s="3" t="s">
        <v>941</v>
      </c>
      <c r="V296" s="3" t="s">
        <v>941</v>
      </c>
      <c r="W296" s="3" t="s">
        <v>941</v>
      </c>
      <c r="X296" s="3" t="s">
        <v>941</v>
      </c>
      <c r="Y296" s="3" t="s">
        <v>941</v>
      </c>
      <c r="Z296" s="3" t="s">
        <v>941</v>
      </c>
      <c r="AA296" s="3" t="s">
        <v>941</v>
      </c>
      <c r="AB296" s="3" t="s">
        <v>941</v>
      </c>
      <c r="AC296" s="21" t="s">
        <v>941</v>
      </c>
      <c r="AD296" s="21" t="s">
        <v>941</v>
      </c>
      <c r="AE296" s="21" t="s">
        <v>941</v>
      </c>
      <c r="AF296" s="3" t="s">
        <v>941</v>
      </c>
      <c r="AG296" s="3" t="s">
        <v>941</v>
      </c>
      <c r="AH296" s="3"/>
      <c r="AI296" s="21" t="s">
        <v>941</v>
      </c>
      <c r="AJ296" s="21" t="s">
        <v>941</v>
      </c>
      <c r="AK296" s="21" t="s">
        <v>941</v>
      </c>
      <c r="AL296" s="75"/>
      <c r="AM296" s="74" t="s">
        <v>2336</v>
      </c>
      <c r="AN296" s="70" t="s">
        <v>2338</v>
      </c>
      <c r="AO296" s="67" t="s">
        <v>304</v>
      </c>
      <c r="AP296" s="78" t="s">
        <v>2339</v>
      </c>
      <c r="AQ296" s="893">
        <v>1</v>
      </c>
      <c r="AR296" s="745" t="s">
        <v>945</v>
      </c>
      <c r="AS296" s="68" t="s">
        <v>946</v>
      </c>
      <c r="AT296" s="3">
        <v>0</v>
      </c>
      <c r="AU296" s="3" t="s">
        <v>947</v>
      </c>
      <c r="AV296" s="3" t="s">
        <v>948</v>
      </c>
      <c r="AW296" s="3"/>
      <c r="AX296" s="3"/>
      <c r="AY296" s="145"/>
      <c r="AZ296" s="69" t="s">
        <v>949</v>
      </c>
      <c r="BA296" s="69" t="s">
        <v>949</v>
      </c>
      <c r="BB296" s="69" t="s">
        <v>949</v>
      </c>
      <c r="BC296" s="69" t="s">
        <v>949</v>
      </c>
      <c r="BD296" s="69" t="s">
        <v>949</v>
      </c>
      <c r="BE296" s="69" t="s">
        <v>949</v>
      </c>
      <c r="BF296" s="69" t="s">
        <v>949</v>
      </c>
      <c r="BG296" s="69" t="s">
        <v>949</v>
      </c>
      <c r="BH296" s="69" t="s">
        <v>949</v>
      </c>
      <c r="BI296" s="69" t="s">
        <v>949</v>
      </c>
      <c r="BJ296" s="69" t="s">
        <v>949</v>
      </c>
      <c r="BK296" s="69" t="s">
        <v>949</v>
      </c>
      <c r="BL296" s="69" t="s">
        <v>949</v>
      </c>
      <c r="BM296" s="69" t="s">
        <v>949</v>
      </c>
      <c r="BN296" s="69" t="s">
        <v>949</v>
      </c>
      <c r="BO296" s="69" t="s">
        <v>949</v>
      </c>
      <c r="BP296" s="69" t="s">
        <v>949</v>
      </c>
      <c r="BQ296" s="69" t="s">
        <v>949</v>
      </c>
      <c r="BR296" s="69" t="s">
        <v>949</v>
      </c>
      <c r="BS296" s="69" t="s">
        <v>949</v>
      </c>
      <c r="BT296" s="69" t="s">
        <v>949</v>
      </c>
      <c r="BU296" s="73"/>
      <c r="BV296" s="72"/>
      <c r="BW296" s="72"/>
      <c r="BX296" s="72"/>
      <c r="BY296" s="16"/>
      <c r="BZ296" s="9"/>
      <c r="CA296" s="16"/>
      <c r="CB296" s="16"/>
      <c r="CC296" s="16"/>
      <c r="CD296" s="16"/>
    </row>
    <row r="297" spans="1:82" customFormat="1">
      <c r="A297" s="16"/>
      <c r="B297" s="3">
        <v>290</v>
      </c>
      <c r="C297" s="3" t="s">
        <v>2335</v>
      </c>
      <c r="D297" s="91"/>
      <c r="E297" s="96" t="s">
        <v>2340</v>
      </c>
      <c r="F297" s="91"/>
      <c r="G297" s="96"/>
      <c r="H297" s="91"/>
      <c r="I297" s="96"/>
      <c r="J297" s="91"/>
      <c r="K297" s="96"/>
      <c r="L297" s="91"/>
      <c r="M297" s="96"/>
      <c r="N297" s="32" t="s">
        <v>2340</v>
      </c>
      <c r="O297" s="211" t="s">
        <v>2341</v>
      </c>
      <c r="P297" s="71" t="s">
        <v>939</v>
      </c>
      <c r="Q297" s="71"/>
      <c r="R297" s="848" t="s">
        <v>940</v>
      </c>
      <c r="S297" s="3" t="s">
        <v>941</v>
      </c>
      <c r="T297" s="3" t="s">
        <v>941</v>
      </c>
      <c r="U297" s="3" t="s">
        <v>941</v>
      </c>
      <c r="V297" s="3" t="s">
        <v>941</v>
      </c>
      <c r="W297" s="3" t="s">
        <v>941</v>
      </c>
      <c r="X297" s="3" t="s">
        <v>941</v>
      </c>
      <c r="Y297" s="3" t="s">
        <v>941</v>
      </c>
      <c r="Z297" s="3" t="s">
        <v>941</v>
      </c>
      <c r="AA297" s="3" t="s">
        <v>941</v>
      </c>
      <c r="AB297" s="3" t="s">
        <v>941</v>
      </c>
      <c r="AC297" s="21" t="s">
        <v>941</v>
      </c>
      <c r="AD297" s="21" t="s">
        <v>941</v>
      </c>
      <c r="AE297" s="21" t="s">
        <v>941</v>
      </c>
      <c r="AF297" s="3" t="s">
        <v>941</v>
      </c>
      <c r="AG297" s="3" t="s">
        <v>941</v>
      </c>
      <c r="AH297" s="3"/>
      <c r="AI297" s="21" t="s">
        <v>941</v>
      </c>
      <c r="AJ297" s="21" t="s">
        <v>941</v>
      </c>
      <c r="AK297" s="21" t="s">
        <v>941</v>
      </c>
      <c r="AL297" s="75"/>
      <c r="AM297" s="74" t="s">
        <v>2340</v>
      </c>
      <c r="AN297" s="70" t="s">
        <v>2342</v>
      </c>
      <c r="AO297" s="67" t="s">
        <v>304</v>
      </c>
      <c r="AP297" s="78" t="s">
        <v>2343</v>
      </c>
      <c r="AQ297" s="893">
        <v>1</v>
      </c>
      <c r="AR297" s="745" t="s">
        <v>945</v>
      </c>
      <c r="AS297" s="68" t="s">
        <v>946</v>
      </c>
      <c r="AT297" s="3">
        <v>0</v>
      </c>
      <c r="AU297" s="3" t="s">
        <v>947</v>
      </c>
      <c r="AV297" s="3"/>
      <c r="AW297" s="3"/>
      <c r="AX297" s="3"/>
      <c r="AY297" s="145"/>
      <c r="AZ297" s="69" t="s">
        <v>949</v>
      </c>
      <c r="BA297" s="69" t="s">
        <v>949</v>
      </c>
      <c r="BB297" s="69" t="s">
        <v>949</v>
      </c>
      <c r="BC297" s="69" t="s">
        <v>949</v>
      </c>
      <c r="BD297" s="69" t="s">
        <v>949</v>
      </c>
      <c r="BE297" s="69" t="s">
        <v>949</v>
      </c>
      <c r="BF297" s="69" t="s">
        <v>949</v>
      </c>
      <c r="BG297" s="69" t="s">
        <v>949</v>
      </c>
      <c r="BH297" s="69" t="s">
        <v>949</v>
      </c>
      <c r="BI297" s="69" t="s">
        <v>949</v>
      </c>
      <c r="BJ297" s="69" t="s">
        <v>949</v>
      </c>
      <c r="BK297" s="69" t="s">
        <v>949</v>
      </c>
      <c r="BL297" s="69" t="s">
        <v>949</v>
      </c>
      <c r="BM297" s="69" t="s">
        <v>949</v>
      </c>
      <c r="BN297" s="69" t="s">
        <v>949</v>
      </c>
      <c r="BO297" s="69" t="s">
        <v>949</v>
      </c>
      <c r="BP297" s="69" t="s">
        <v>949</v>
      </c>
      <c r="BQ297" s="69" t="s">
        <v>949</v>
      </c>
      <c r="BR297" s="69" t="s">
        <v>949</v>
      </c>
      <c r="BS297" s="69" t="s">
        <v>949</v>
      </c>
      <c r="BT297" s="69" t="s">
        <v>949</v>
      </c>
      <c r="BU297" s="73"/>
      <c r="BV297" s="72"/>
      <c r="BW297" s="72"/>
      <c r="BX297" s="72"/>
      <c r="BY297" s="16"/>
      <c r="BZ297" s="9"/>
      <c r="CA297" s="16"/>
      <c r="CB297" s="16"/>
      <c r="CC297" s="16"/>
      <c r="CD297" s="16"/>
    </row>
    <row r="298" spans="1:82" customFormat="1">
      <c r="A298" s="16"/>
      <c r="B298" s="3">
        <v>291</v>
      </c>
      <c r="C298" s="3" t="s">
        <v>2335</v>
      </c>
      <c r="D298" s="91"/>
      <c r="E298" s="96"/>
      <c r="F298" s="91" t="s">
        <v>2344</v>
      </c>
      <c r="G298" s="96"/>
      <c r="H298" s="91"/>
      <c r="I298" s="96"/>
      <c r="J298" s="91"/>
      <c r="K298" s="96"/>
      <c r="L298" s="91"/>
      <c r="M298" s="96"/>
      <c r="N298" s="32" t="s">
        <v>2344</v>
      </c>
      <c r="O298" s="211" t="s">
        <v>2344</v>
      </c>
      <c r="P298" s="71" t="s">
        <v>1037</v>
      </c>
      <c r="Q298" s="71"/>
      <c r="R298" s="848" t="s">
        <v>989</v>
      </c>
      <c r="S298" s="3" t="s">
        <v>941</v>
      </c>
      <c r="T298" s="3" t="s">
        <v>941</v>
      </c>
      <c r="U298" s="3" t="s">
        <v>941</v>
      </c>
      <c r="V298" s="3" t="s">
        <v>941</v>
      </c>
      <c r="W298" s="3" t="s">
        <v>941</v>
      </c>
      <c r="X298" s="3" t="s">
        <v>941</v>
      </c>
      <c r="Y298" s="3" t="s">
        <v>941</v>
      </c>
      <c r="Z298" s="3" t="s">
        <v>941</v>
      </c>
      <c r="AA298" s="3" t="s">
        <v>941</v>
      </c>
      <c r="AB298" s="3" t="s">
        <v>941</v>
      </c>
      <c r="AC298" s="21" t="s">
        <v>941</v>
      </c>
      <c r="AD298" s="21" t="s">
        <v>941</v>
      </c>
      <c r="AE298" s="21" t="s">
        <v>941</v>
      </c>
      <c r="AF298" s="3" t="s">
        <v>941</v>
      </c>
      <c r="AG298" s="3" t="s">
        <v>941</v>
      </c>
      <c r="AH298" s="3"/>
      <c r="AI298" s="21" t="s">
        <v>941</v>
      </c>
      <c r="AJ298" s="21" t="s">
        <v>941</v>
      </c>
      <c r="AK298" s="21" t="s">
        <v>941</v>
      </c>
      <c r="AL298" s="75"/>
      <c r="AM298" s="74" t="s">
        <v>2344</v>
      </c>
      <c r="AN298" s="70" t="s">
        <v>2345</v>
      </c>
      <c r="AO298" s="67" t="s">
        <v>304</v>
      </c>
      <c r="AP298" s="78" t="s">
        <v>2346</v>
      </c>
      <c r="AQ298" s="893">
        <v>1</v>
      </c>
      <c r="AR298" s="745" t="s">
        <v>945</v>
      </c>
      <c r="AS298" s="68" t="s">
        <v>946</v>
      </c>
      <c r="AT298" s="3">
        <v>1</v>
      </c>
      <c r="AU298" s="3" t="s">
        <v>1081</v>
      </c>
      <c r="AV298" s="3"/>
      <c r="AW298" s="3"/>
      <c r="AX298" s="3"/>
      <c r="AY298" s="145"/>
      <c r="AZ298" s="69" t="s">
        <v>949</v>
      </c>
      <c r="BA298" s="69">
        <v>0.1</v>
      </c>
      <c r="BB298" s="69">
        <v>7.93</v>
      </c>
      <c r="BC298" s="69" t="s">
        <v>949</v>
      </c>
      <c r="BD298" s="69" t="s">
        <v>949</v>
      </c>
      <c r="BE298" s="69" t="s">
        <v>949</v>
      </c>
      <c r="BF298" s="69" t="s">
        <v>1084</v>
      </c>
      <c r="BG298" s="69" t="s">
        <v>2347</v>
      </c>
      <c r="BH298" s="69" t="s">
        <v>949</v>
      </c>
      <c r="BI298" s="69">
        <v>0</v>
      </c>
      <c r="BJ298" s="69" t="s">
        <v>2040</v>
      </c>
      <c r="BK298" s="69" t="s">
        <v>949</v>
      </c>
      <c r="BL298" s="69" t="s">
        <v>949</v>
      </c>
      <c r="BM298" s="69">
        <v>0</v>
      </c>
      <c r="BN298" s="69">
        <v>0</v>
      </c>
      <c r="BO298" s="69" t="s">
        <v>2344</v>
      </c>
      <c r="BP298" s="69" t="s">
        <v>2040</v>
      </c>
      <c r="BQ298" s="69">
        <v>0</v>
      </c>
      <c r="BR298" s="69">
        <v>0</v>
      </c>
      <c r="BS298" s="69">
        <v>0</v>
      </c>
      <c r="BT298" s="69">
        <v>0</v>
      </c>
      <c r="BU298" s="73"/>
      <c r="BV298" s="72">
        <v>0</v>
      </c>
      <c r="BW298" s="72">
        <v>0</v>
      </c>
      <c r="BX298" s="72">
        <v>0</v>
      </c>
      <c r="BY298" s="16"/>
      <c r="BZ298" s="9"/>
      <c r="CA298" s="16"/>
      <c r="CB298" s="16"/>
      <c r="CC298" s="16"/>
      <c r="CD298" s="16"/>
    </row>
    <row r="299" spans="1:82" customFormat="1">
      <c r="A299" s="16"/>
      <c r="B299" s="3">
        <v>292</v>
      </c>
      <c r="C299" s="3" t="s">
        <v>2335</v>
      </c>
      <c r="D299" s="91"/>
      <c r="E299" s="96"/>
      <c r="F299" s="91" t="s">
        <v>2348</v>
      </c>
      <c r="G299" s="96"/>
      <c r="H299" s="91"/>
      <c r="I299" s="96"/>
      <c r="J299" s="91"/>
      <c r="K299" s="96"/>
      <c r="L299" s="91"/>
      <c r="M299" s="96"/>
      <c r="N299" s="32" t="s">
        <v>2348</v>
      </c>
      <c r="O299" s="211" t="s">
        <v>2349</v>
      </c>
      <c r="P299" s="71" t="s">
        <v>939</v>
      </c>
      <c r="Q299" s="71"/>
      <c r="R299" s="848" t="s">
        <v>1126</v>
      </c>
      <c r="S299" s="3" t="s">
        <v>941</v>
      </c>
      <c r="T299" s="3" t="s">
        <v>941</v>
      </c>
      <c r="U299" s="3" t="s">
        <v>941</v>
      </c>
      <c r="V299" s="3" t="s">
        <v>941</v>
      </c>
      <c r="W299" s="3" t="s">
        <v>941</v>
      </c>
      <c r="X299" s="3" t="s">
        <v>941</v>
      </c>
      <c r="Y299" s="3" t="s">
        <v>941</v>
      </c>
      <c r="Z299" s="3" t="s">
        <v>941</v>
      </c>
      <c r="AA299" s="3" t="s">
        <v>941</v>
      </c>
      <c r="AB299" s="3" t="s">
        <v>941</v>
      </c>
      <c r="AC299" s="21" t="s">
        <v>941</v>
      </c>
      <c r="AD299" s="21" t="s">
        <v>941</v>
      </c>
      <c r="AE299" s="21" t="s">
        <v>941</v>
      </c>
      <c r="AF299" s="3" t="s">
        <v>941</v>
      </c>
      <c r="AG299" s="3" t="s">
        <v>941</v>
      </c>
      <c r="AH299" s="3"/>
      <c r="AI299" s="21" t="s">
        <v>941</v>
      </c>
      <c r="AJ299" s="21" t="s">
        <v>941</v>
      </c>
      <c r="AK299" s="21" t="s">
        <v>941</v>
      </c>
      <c r="AL299" s="75"/>
      <c r="AM299" s="74" t="s">
        <v>2349</v>
      </c>
      <c r="AN299" s="70" t="s">
        <v>2350</v>
      </c>
      <c r="AO299" s="67" t="s">
        <v>304</v>
      </c>
      <c r="AP299" s="78" t="s">
        <v>2351</v>
      </c>
      <c r="AQ299" s="893">
        <v>1</v>
      </c>
      <c r="AR299" s="745" t="s">
        <v>945</v>
      </c>
      <c r="AS299" s="68" t="s">
        <v>946</v>
      </c>
      <c r="AT299" s="3">
        <v>1</v>
      </c>
      <c r="AU299" s="3" t="s">
        <v>1008</v>
      </c>
      <c r="AV299" s="3"/>
      <c r="AW299" s="3"/>
      <c r="AX299" s="3"/>
      <c r="AY299" s="145"/>
      <c r="AZ299" s="69">
        <v>6039.5770000000002</v>
      </c>
      <c r="BA299" s="69" t="s">
        <v>949</v>
      </c>
      <c r="BB299" s="69">
        <v>1.2</v>
      </c>
      <c r="BC299" s="69">
        <v>7.2474924000000005</v>
      </c>
      <c r="BD299" s="69" t="s">
        <v>949</v>
      </c>
      <c r="BE299" s="69" t="s">
        <v>995</v>
      </c>
      <c r="BF299" s="69" t="s">
        <v>1130</v>
      </c>
      <c r="BG299" s="69" t="s">
        <v>1990</v>
      </c>
      <c r="BH299" s="69" t="s">
        <v>1991</v>
      </c>
      <c r="BI299" s="69" t="s">
        <v>1133</v>
      </c>
      <c r="BJ299" s="69" t="s">
        <v>1142</v>
      </c>
      <c r="BK299" s="69" t="s">
        <v>1087</v>
      </c>
      <c r="BL299" s="69" t="s">
        <v>949</v>
      </c>
      <c r="BM299" s="69">
        <v>0</v>
      </c>
      <c r="BN299" s="69">
        <v>0</v>
      </c>
      <c r="BO299" s="69" t="s">
        <v>2348</v>
      </c>
      <c r="BP299" s="69" t="s">
        <v>1142</v>
      </c>
      <c r="BQ299" s="69" t="s">
        <v>2352</v>
      </c>
      <c r="BR299" s="69" t="s">
        <v>1087</v>
      </c>
      <c r="BS299" s="69" t="s">
        <v>949</v>
      </c>
      <c r="BT299" s="69" t="s">
        <v>949</v>
      </c>
      <c r="BU299" s="73"/>
      <c r="BV299" s="72">
        <v>2</v>
      </c>
      <c r="BW299" s="72">
        <v>150</v>
      </c>
      <c r="BX299" s="72">
        <v>32</v>
      </c>
      <c r="BY299" s="16"/>
      <c r="BZ299" s="9"/>
      <c r="CA299" s="16"/>
      <c r="CB299" s="16"/>
      <c r="CC299" s="16"/>
      <c r="CD299" s="16"/>
    </row>
    <row r="300" spans="1:82" customFormat="1">
      <c r="A300" s="16"/>
      <c r="B300" s="3">
        <v>293</v>
      </c>
      <c r="C300" s="3" t="s">
        <v>2335</v>
      </c>
      <c r="D300" s="91"/>
      <c r="E300" s="96" t="s">
        <v>2353</v>
      </c>
      <c r="F300" s="91"/>
      <c r="G300" s="96"/>
      <c r="H300" s="91"/>
      <c r="I300" s="96"/>
      <c r="J300" s="91"/>
      <c r="K300" s="96"/>
      <c r="L300" s="91"/>
      <c r="M300" s="96"/>
      <c r="N300" s="32" t="s">
        <v>2354</v>
      </c>
      <c r="O300" s="211" t="s">
        <v>2355</v>
      </c>
      <c r="P300" s="71" t="s">
        <v>939</v>
      </c>
      <c r="Q300" s="71"/>
      <c r="R300" s="848" t="s">
        <v>940</v>
      </c>
      <c r="S300" s="3" t="s">
        <v>941</v>
      </c>
      <c r="T300" s="3" t="s">
        <v>941</v>
      </c>
      <c r="U300" s="3" t="s">
        <v>941</v>
      </c>
      <c r="V300" s="3" t="s">
        <v>941</v>
      </c>
      <c r="W300" s="3" t="s">
        <v>941</v>
      </c>
      <c r="X300" s="3" t="s">
        <v>941</v>
      </c>
      <c r="Y300" s="3" t="s">
        <v>941</v>
      </c>
      <c r="Z300" s="3" t="s">
        <v>941</v>
      </c>
      <c r="AA300" s="3" t="s">
        <v>941</v>
      </c>
      <c r="AB300" s="3" t="s">
        <v>941</v>
      </c>
      <c r="AC300" s="21" t="s">
        <v>941</v>
      </c>
      <c r="AD300" s="21" t="s">
        <v>941</v>
      </c>
      <c r="AE300" s="21" t="s">
        <v>941</v>
      </c>
      <c r="AF300" s="3" t="s">
        <v>941</v>
      </c>
      <c r="AG300" s="3" t="s">
        <v>941</v>
      </c>
      <c r="AH300" s="3"/>
      <c r="AI300" s="21" t="s">
        <v>941</v>
      </c>
      <c r="AJ300" s="21" t="s">
        <v>941</v>
      </c>
      <c r="AK300" s="21" t="s">
        <v>941</v>
      </c>
      <c r="AL300" s="75"/>
      <c r="AM300" s="74"/>
      <c r="AN300" s="70" t="s">
        <v>2356</v>
      </c>
      <c r="AO300" s="67" t="s">
        <v>304</v>
      </c>
      <c r="AP300" s="78" t="s">
        <v>2357</v>
      </c>
      <c r="AQ300" s="893">
        <v>1</v>
      </c>
      <c r="AR300" s="745" t="s">
        <v>945</v>
      </c>
      <c r="AS300" s="68" t="s">
        <v>946</v>
      </c>
      <c r="AT300" s="3">
        <v>0</v>
      </c>
      <c r="AU300" s="3" t="s">
        <v>2358</v>
      </c>
      <c r="AV300" s="3"/>
      <c r="AW300" s="3"/>
      <c r="AX300" s="3"/>
      <c r="AY300" s="145"/>
      <c r="AZ300" s="69" t="s">
        <v>949</v>
      </c>
      <c r="BA300" s="69" t="s">
        <v>949</v>
      </c>
      <c r="BB300" s="69" t="s">
        <v>949</v>
      </c>
      <c r="BC300" s="69" t="s">
        <v>949</v>
      </c>
      <c r="BD300" s="69" t="s">
        <v>949</v>
      </c>
      <c r="BE300" s="69" t="s">
        <v>949</v>
      </c>
      <c r="BF300" s="69" t="s">
        <v>949</v>
      </c>
      <c r="BG300" s="69" t="s">
        <v>949</v>
      </c>
      <c r="BH300" s="69" t="s">
        <v>949</v>
      </c>
      <c r="BI300" s="69" t="s">
        <v>949</v>
      </c>
      <c r="BJ300" s="69" t="s">
        <v>949</v>
      </c>
      <c r="BK300" s="69" t="s">
        <v>949</v>
      </c>
      <c r="BL300" s="69" t="s">
        <v>949</v>
      </c>
      <c r="BM300" s="69" t="s">
        <v>949</v>
      </c>
      <c r="BN300" s="69" t="s">
        <v>949</v>
      </c>
      <c r="BO300" s="69" t="s">
        <v>949</v>
      </c>
      <c r="BP300" s="69" t="s">
        <v>949</v>
      </c>
      <c r="BQ300" s="69" t="s">
        <v>949</v>
      </c>
      <c r="BR300" s="69" t="s">
        <v>949</v>
      </c>
      <c r="BS300" s="69" t="s">
        <v>949</v>
      </c>
      <c r="BT300" s="69" t="s">
        <v>949</v>
      </c>
      <c r="BU300" s="73"/>
      <c r="BV300" s="72"/>
      <c r="BW300" s="72"/>
      <c r="BX300" s="72"/>
      <c r="BY300" s="16"/>
      <c r="BZ300" s="9"/>
      <c r="CA300" s="16"/>
      <c r="CB300" s="16"/>
      <c r="CC300" s="16"/>
      <c r="CD300" s="16"/>
    </row>
    <row r="301" spans="1:82" customFormat="1">
      <c r="A301" s="16"/>
      <c r="B301" s="3">
        <v>294</v>
      </c>
      <c r="C301" s="3" t="s">
        <v>2335</v>
      </c>
      <c r="D301" s="91"/>
      <c r="E301" s="96"/>
      <c r="F301" s="91" t="s">
        <v>2359</v>
      </c>
      <c r="G301" s="96"/>
      <c r="H301" s="91"/>
      <c r="I301" s="96"/>
      <c r="J301" s="91"/>
      <c r="K301" s="96"/>
      <c r="L301" s="91"/>
      <c r="M301" s="96"/>
      <c r="N301" s="32" t="s">
        <v>2359</v>
      </c>
      <c r="O301" s="211" t="s">
        <v>2359</v>
      </c>
      <c r="P301" s="71" t="s">
        <v>1037</v>
      </c>
      <c r="Q301" s="71"/>
      <c r="R301" s="848" t="s">
        <v>989</v>
      </c>
      <c r="S301" s="3" t="s">
        <v>941</v>
      </c>
      <c r="T301" s="3" t="s">
        <v>941</v>
      </c>
      <c r="U301" s="3" t="s">
        <v>941</v>
      </c>
      <c r="V301" s="3" t="s">
        <v>941</v>
      </c>
      <c r="W301" s="3" t="s">
        <v>941</v>
      </c>
      <c r="X301" s="3" t="s">
        <v>941</v>
      </c>
      <c r="Y301" s="3" t="s">
        <v>941</v>
      </c>
      <c r="Z301" s="3" t="s">
        <v>941</v>
      </c>
      <c r="AA301" s="3" t="s">
        <v>941</v>
      </c>
      <c r="AB301" s="3" t="s">
        <v>941</v>
      </c>
      <c r="AC301" s="21" t="s">
        <v>941</v>
      </c>
      <c r="AD301" s="21" t="s">
        <v>941</v>
      </c>
      <c r="AE301" s="21" t="s">
        <v>941</v>
      </c>
      <c r="AF301" s="3" t="s">
        <v>941</v>
      </c>
      <c r="AG301" s="3" t="s">
        <v>941</v>
      </c>
      <c r="AH301" s="3"/>
      <c r="AI301" s="21" t="s">
        <v>941</v>
      </c>
      <c r="AJ301" s="21" t="s">
        <v>941</v>
      </c>
      <c r="AK301" s="21" t="s">
        <v>941</v>
      </c>
      <c r="AL301" s="75"/>
      <c r="AM301" s="74" t="s">
        <v>2359</v>
      </c>
      <c r="AN301" s="70" t="s">
        <v>2360</v>
      </c>
      <c r="AO301" s="67" t="s">
        <v>304</v>
      </c>
      <c r="AP301" s="78" t="s">
        <v>2361</v>
      </c>
      <c r="AQ301" s="893">
        <v>1</v>
      </c>
      <c r="AR301" s="745" t="s">
        <v>945</v>
      </c>
      <c r="AS301" s="68" t="s">
        <v>946</v>
      </c>
      <c r="AT301" s="3">
        <v>1</v>
      </c>
      <c r="AU301" s="3" t="s">
        <v>1921</v>
      </c>
      <c r="AV301" s="3"/>
      <c r="AW301" s="3" t="s">
        <v>1245</v>
      </c>
      <c r="AX301" s="3"/>
      <c r="AY301" s="145"/>
      <c r="AZ301" s="69" t="s">
        <v>949</v>
      </c>
      <c r="BA301" s="69" t="s">
        <v>949</v>
      </c>
      <c r="BB301" s="69" t="s">
        <v>949</v>
      </c>
      <c r="BC301" s="69" t="s">
        <v>949</v>
      </c>
      <c r="BD301" s="69" t="s">
        <v>949</v>
      </c>
      <c r="BE301" s="69" t="s">
        <v>949</v>
      </c>
      <c r="BF301" s="69" t="s">
        <v>949</v>
      </c>
      <c r="BG301" s="69" t="s">
        <v>949</v>
      </c>
      <c r="BH301" s="69" t="s">
        <v>949</v>
      </c>
      <c r="BI301" s="69">
        <v>0</v>
      </c>
      <c r="BJ301" s="69" t="s">
        <v>1923</v>
      </c>
      <c r="BK301" s="69">
        <v>0</v>
      </c>
      <c r="BL301" s="69">
        <v>0</v>
      </c>
      <c r="BM301" s="69">
        <v>0</v>
      </c>
      <c r="BN301" s="69">
        <v>0</v>
      </c>
      <c r="BO301" s="69">
        <v>0</v>
      </c>
      <c r="BP301" s="69">
        <v>0</v>
      </c>
      <c r="BQ301" s="69">
        <v>0</v>
      </c>
      <c r="BR301" s="69">
        <v>0</v>
      </c>
      <c r="BS301" s="69">
        <v>0</v>
      </c>
      <c r="BT301" s="69">
        <v>0</v>
      </c>
      <c r="BU301" s="73"/>
      <c r="BV301" s="72"/>
      <c r="BW301" s="72"/>
      <c r="BX301" s="72"/>
      <c r="BY301" s="16"/>
      <c r="BZ301" s="9"/>
      <c r="CA301" s="16"/>
      <c r="CB301" s="16"/>
      <c r="CC301" s="16"/>
      <c r="CD301" s="16"/>
    </row>
    <row r="302" spans="1:82" customFormat="1">
      <c r="A302" s="16"/>
      <c r="B302" s="3">
        <v>295</v>
      </c>
      <c r="C302" s="3" t="s">
        <v>2335</v>
      </c>
      <c r="D302" s="91"/>
      <c r="E302" s="96"/>
      <c r="F302" s="91" t="s">
        <v>2362</v>
      </c>
      <c r="G302" s="96"/>
      <c r="H302" s="91"/>
      <c r="I302" s="96"/>
      <c r="J302" s="91"/>
      <c r="K302" s="96"/>
      <c r="L302" s="91"/>
      <c r="M302" s="96"/>
      <c r="N302" s="32" t="s">
        <v>2362</v>
      </c>
      <c r="O302" s="211" t="s">
        <v>2362</v>
      </c>
      <c r="P302" s="71" t="s">
        <v>1037</v>
      </c>
      <c r="Q302" s="71"/>
      <c r="R302" s="848" t="s">
        <v>989</v>
      </c>
      <c r="S302" s="3" t="s">
        <v>941</v>
      </c>
      <c r="T302" s="3" t="s">
        <v>941</v>
      </c>
      <c r="U302" s="3" t="s">
        <v>941</v>
      </c>
      <c r="V302" s="3" t="s">
        <v>941</v>
      </c>
      <c r="W302" s="3" t="s">
        <v>941</v>
      </c>
      <c r="X302" s="3" t="s">
        <v>941</v>
      </c>
      <c r="Y302" s="3" t="s">
        <v>941</v>
      </c>
      <c r="Z302" s="3" t="s">
        <v>941</v>
      </c>
      <c r="AA302" s="3" t="s">
        <v>941</v>
      </c>
      <c r="AB302" s="3" t="s">
        <v>941</v>
      </c>
      <c r="AC302" s="21" t="s">
        <v>941</v>
      </c>
      <c r="AD302" s="21" t="s">
        <v>941</v>
      </c>
      <c r="AE302" s="21" t="s">
        <v>941</v>
      </c>
      <c r="AF302" s="3" t="s">
        <v>941</v>
      </c>
      <c r="AG302" s="3" t="s">
        <v>941</v>
      </c>
      <c r="AH302" s="3"/>
      <c r="AI302" s="21" t="s">
        <v>941</v>
      </c>
      <c r="AJ302" s="21" t="s">
        <v>941</v>
      </c>
      <c r="AK302" s="21" t="s">
        <v>941</v>
      </c>
      <c r="AL302" s="75"/>
      <c r="AM302" s="74" t="s">
        <v>2362</v>
      </c>
      <c r="AN302" s="70" t="s">
        <v>2363</v>
      </c>
      <c r="AO302" s="67" t="s">
        <v>304</v>
      </c>
      <c r="AP302" s="78" t="s">
        <v>2364</v>
      </c>
      <c r="AQ302" s="893">
        <v>1</v>
      </c>
      <c r="AR302" s="745" t="s">
        <v>945</v>
      </c>
      <c r="AS302" s="68" t="s">
        <v>946</v>
      </c>
      <c r="AT302" s="3">
        <v>1</v>
      </c>
      <c r="AU302" s="3" t="s">
        <v>1008</v>
      </c>
      <c r="AV302" s="3"/>
      <c r="AW302" s="3"/>
      <c r="AX302" s="3"/>
      <c r="AY302" s="145"/>
      <c r="AZ302" s="69">
        <v>448.31200000000001</v>
      </c>
      <c r="BA302" s="69" t="s">
        <v>949</v>
      </c>
      <c r="BB302" s="69">
        <v>1.41</v>
      </c>
      <c r="BC302" s="69">
        <v>2.2000000000000002</v>
      </c>
      <c r="BD302" s="69" t="s">
        <v>949</v>
      </c>
      <c r="BE302" s="69" t="s">
        <v>1083</v>
      </c>
      <c r="BF302" s="69" t="s">
        <v>1293</v>
      </c>
      <c r="BG302" s="69" t="s">
        <v>1294</v>
      </c>
      <c r="BH302" s="69" t="s">
        <v>1295</v>
      </c>
      <c r="BI302" s="69">
        <v>0</v>
      </c>
      <c r="BJ302" s="69" t="s">
        <v>1712</v>
      </c>
      <c r="BK302" s="69" t="s">
        <v>949</v>
      </c>
      <c r="BL302" s="69" t="s">
        <v>949</v>
      </c>
      <c r="BM302" s="69">
        <v>0</v>
      </c>
      <c r="BN302" s="69">
        <v>0</v>
      </c>
      <c r="BO302" s="69" t="s">
        <v>2362</v>
      </c>
      <c r="BP302" s="69" t="s">
        <v>1459</v>
      </c>
      <c r="BQ302" s="69">
        <v>0</v>
      </c>
      <c r="BR302" s="69">
        <v>0</v>
      </c>
      <c r="BS302" s="69">
        <v>0</v>
      </c>
      <c r="BT302" s="69">
        <v>0</v>
      </c>
      <c r="BU302" s="73"/>
      <c r="BV302" s="72">
        <v>4</v>
      </c>
      <c r="BW302" s="72">
        <v>50</v>
      </c>
      <c r="BX302" s="72">
        <v>22</v>
      </c>
      <c r="BY302" s="16"/>
      <c r="BZ302" s="9"/>
      <c r="CA302" s="16"/>
      <c r="CB302" s="16"/>
      <c r="CC302" s="16"/>
      <c r="CD302" s="16"/>
    </row>
    <row r="303" spans="1:82" customFormat="1">
      <c r="A303" s="16"/>
      <c r="B303" s="3">
        <v>296</v>
      </c>
      <c r="C303" s="3" t="s">
        <v>2335</v>
      </c>
      <c r="D303" s="91"/>
      <c r="E303" s="96"/>
      <c r="F303" s="91" t="s">
        <v>2365</v>
      </c>
      <c r="G303" s="96"/>
      <c r="H303" s="91"/>
      <c r="I303" s="96"/>
      <c r="J303" s="91"/>
      <c r="K303" s="96"/>
      <c r="L303" s="91"/>
      <c r="M303" s="96"/>
      <c r="N303" s="32" t="s">
        <v>2365</v>
      </c>
      <c r="O303" s="211" t="s">
        <v>2365</v>
      </c>
      <c r="P303" s="71" t="s">
        <v>1037</v>
      </c>
      <c r="Q303" s="71"/>
      <c r="R303" s="848" t="s">
        <v>989</v>
      </c>
      <c r="S303" s="3" t="s">
        <v>941</v>
      </c>
      <c r="T303" s="3" t="s">
        <v>941</v>
      </c>
      <c r="U303" s="3" t="s">
        <v>941</v>
      </c>
      <c r="V303" s="3" t="s">
        <v>941</v>
      </c>
      <c r="W303" s="3" t="s">
        <v>941</v>
      </c>
      <c r="X303" s="3" t="s">
        <v>941</v>
      </c>
      <c r="Y303" s="3" t="s">
        <v>941</v>
      </c>
      <c r="Z303" s="3" t="s">
        <v>941</v>
      </c>
      <c r="AA303" s="3" t="s">
        <v>941</v>
      </c>
      <c r="AB303" s="3" t="s">
        <v>941</v>
      </c>
      <c r="AC303" s="21" t="s">
        <v>941</v>
      </c>
      <c r="AD303" s="21" t="s">
        <v>941</v>
      </c>
      <c r="AE303" s="21" t="s">
        <v>941</v>
      </c>
      <c r="AF303" s="3" t="s">
        <v>941</v>
      </c>
      <c r="AG303" s="3" t="s">
        <v>941</v>
      </c>
      <c r="AH303" s="3"/>
      <c r="AI303" s="21" t="s">
        <v>941</v>
      </c>
      <c r="AJ303" s="21" t="s">
        <v>941</v>
      </c>
      <c r="AK303" s="21" t="s">
        <v>941</v>
      </c>
      <c r="AL303" s="75"/>
      <c r="AM303" s="74" t="s">
        <v>2365</v>
      </c>
      <c r="AN303" s="70" t="s">
        <v>2366</v>
      </c>
      <c r="AO303" s="67" t="s">
        <v>304</v>
      </c>
      <c r="AP303" s="78" t="s">
        <v>2367</v>
      </c>
      <c r="AQ303" s="893">
        <v>2</v>
      </c>
      <c r="AR303" s="745" t="s">
        <v>945</v>
      </c>
      <c r="AS303" s="68" t="s">
        <v>946</v>
      </c>
      <c r="AT303" s="3">
        <v>1</v>
      </c>
      <c r="AU303" s="3" t="s">
        <v>1008</v>
      </c>
      <c r="AV303" s="3"/>
      <c r="AW303" s="3"/>
      <c r="AX303" s="3"/>
      <c r="AY303" s="145"/>
      <c r="AZ303" s="69">
        <v>198.06</v>
      </c>
      <c r="BA303" s="69" t="s">
        <v>949</v>
      </c>
      <c r="BB303" s="69">
        <v>1.41</v>
      </c>
      <c r="BC303" s="69">
        <v>0.27926459999999997</v>
      </c>
      <c r="BD303" s="69" t="s">
        <v>949</v>
      </c>
      <c r="BE303" s="69" t="s">
        <v>1083</v>
      </c>
      <c r="BF303" s="69" t="s">
        <v>1293</v>
      </c>
      <c r="BG303" s="69" t="s">
        <v>1294</v>
      </c>
      <c r="BH303" s="69" t="s">
        <v>1295</v>
      </c>
      <c r="BI303" s="69" t="s">
        <v>1296</v>
      </c>
      <c r="BJ303" s="69" t="s">
        <v>1142</v>
      </c>
      <c r="BK303" s="69" t="s">
        <v>949</v>
      </c>
      <c r="BL303" s="69" t="s">
        <v>949</v>
      </c>
      <c r="BM303" s="69">
        <v>0</v>
      </c>
      <c r="BN303" s="69">
        <v>0</v>
      </c>
      <c r="BO303" s="69" t="s">
        <v>2365</v>
      </c>
      <c r="BP303" s="69" t="s">
        <v>1142</v>
      </c>
      <c r="BQ303" s="69">
        <v>0</v>
      </c>
      <c r="BR303" s="69">
        <v>0</v>
      </c>
      <c r="BS303" s="69">
        <v>0</v>
      </c>
      <c r="BT303" s="69">
        <v>0</v>
      </c>
      <c r="BU303" s="73"/>
      <c r="BV303" s="72">
        <v>8</v>
      </c>
      <c r="BW303" s="72">
        <v>75</v>
      </c>
      <c r="BX303" s="72">
        <v>23</v>
      </c>
      <c r="BY303" s="16"/>
      <c r="BZ303" s="9"/>
      <c r="CA303" s="16"/>
      <c r="CB303" s="16"/>
      <c r="CC303" s="16"/>
      <c r="CD303" s="16"/>
    </row>
    <row r="304" spans="1:82" customFormat="1">
      <c r="A304" s="16"/>
      <c r="B304" s="3">
        <v>297</v>
      </c>
      <c r="C304" s="3" t="s">
        <v>2335</v>
      </c>
      <c r="D304" s="91"/>
      <c r="E304" s="96"/>
      <c r="F304" s="91" t="s">
        <v>2368</v>
      </c>
      <c r="G304" s="96"/>
      <c r="H304" s="91"/>
      <c r="I304" s="96"/>
      <c r="J304" s="91"/>
      <c r="K304" s="96"/>
      <c r="L304" s="91"/>
      <c r="M304" s="96"/>
      <c r="N304" s="32" t="s">
        <v>2368</v>
      </c>
      <c r="O304" s="211" t="s">
        <v>2368</v>
      </c>
      <c r="P304" s="71" t="s">
        <v>1037</v>
      </c>
      <c r="Q304" s="71"/>
      <c r="R304" s="848" t="s">
        <v>989</v>
      </c>
      <c r="S304" s="3" t="s">
        <v>941</v>
      </c>
      <c r="T304" s="3" t="s">
        <v>941</v>
      </c>
      <c r="U304" s="3" t="s">
        <v>941</v>
      </c>
      <c r="V304" s="3" t="s">
        <v>941</v>
      </c>
      <c r="W304" s="3" t="s">
        <v>941</v>
      </c>
      <c r="X304" s="3" t="s">
        <v>941</v>
      </c>
      <c r="Y304" s="3" t="s">
        <v>941</v>
      </c>
      <c r="Z304" s="3" t="s">
        <v>941</v>
      </c>
      <c r="AA304" s="3" t="s">
        <v>941</v>
      </c>
      <c r="AB304" s="3" t="s">
        <v>941</v>
      </c>
      <c r="AC304" s="21" t="s">
        <v>941</v>
      </c>
      <c r="AD304" s="21" t="s">
        <v>941</v>
      </c>
      <c r="AE304" s="21" t="s">
        <v>941</v>
      </c>
      <c r="AF304" s="3" t="s">
        <v>941</v>
      </c>
      <c r="AG304" s="3" t="s">
        <v>941</v>
      </c>
      <c r="AH304" s="3"/>
      <c r="AI304" s="21" t="s">
        <v>941</v>
      </c>
      <c r="AJ304" s="21" t="s">
        <v>941</v>
      </c>
      <c r="AK304" s="21" t="s">
        <v>941</v>
      </c>
      <c r="AL304" s="75"/>
      <c r="AM304" s="74" t="s">
        <v>2368</v>
      </c>
      <c r="AN304" s="70" t="s">
        <v>2369</v>
      </c>
      <c r="AO304" s="67" t="s">
        <v>304</v>
      </c>
      <c r="AP304" s="78" t="s">
        <v>2370</v>
      </c>
      <c r="AQ304" s="893">
        <v>1</v>
      </c>
      <c r="AR304" s="745" t="s">
        <v>945</v>
      </c>
      <c r="AS304" s="68" t="s">
        <v>946</v>
      </c>
      <c r="AT304" s="3">
        <v>1</v>
      </c>
      <c r="AU304" s="3" t="s">
        <v>1008</v>
      </c>
      <c r="AV304" s="3"/>
      <c r="AW304" s="3"/>
      <c r="AX304" s="3"/>
      <c r="AY304" s="145"/>
      <c r="AZ304" s="69">
        <v>662.875</v>
      </c>
      <c r="BA304" s="69" t="s">
        <v>949</v>
      </c>
      <c r="BB304" s="69">
        <v>1.41</v>
      </c>
      <c r="BC304" s="69">
        <v>0.67</v>
      </c>
      <c r="BD304" s="69" t="s">
        <v>949</v>
      </c>
      <c r="BE304" s="69" t="s">
        <v>995</v>
      </c>
      <c r="BF304" s="69" t="s">
        <v>1293</v>
      </c>
      <c r="BG304" s="69" t="s">
        <v>2062</v>
      </c>
      <c r="BH304" s="69" t="s">
        <v>1295</v>
      </c>
      <c r="BI304" s="69">
        <v>0</v>
      </c>
      <c r="BJ304" s="69" t="s">
        <v>1142</v>
      </c>
      <c r="BK304" s="69" t="s">
        <v>949</v>
      </c>
      <c r="BL304" s="69" t="s">
        <v>949</v>
      </c>
      <c r="BM304" s="69">
        <v>0</v>
      </c>
      <c r="BN304" s="69">
        <v>0</v>
      </c>
      <c r="BO304" s="69" t="s">
        <v>2368</v>
      </c>
      <c r="BP304" s="69" t="s">
        <v>1142</v>
      </c>
      <c r="BQ304" s="69">
        <v>0</v>
      </c>
      <c r="BR304" s="69">
        <v>0</v>
      </c>
      <c r="BS304" s="69">
        <v>0</v>
      </c>
      <c r="BT304" s="69">
        <v>0</v>
      </c>
      <c r="BU304" s="73"/>
      <c r="BV304" s="72">
        <v>2</v>
      </c>
      <c r="BW304" s="72">
        <v>75</v>
      </c>
      <c r="BX304" s="72">
        <v>23</v>
      </c>
      <c r="BY304" s="16"/>
      <c r="BZ304" s="9"/>
      <c r="CA304" s="16"/>
      <c r="CB304" s="16"/>
      <c r="CC304" s="16"/>
      <c r="CD304" s="16"/>
    </row>
    <row r="305" spans="1:82" customFormat="1">
      <c r="A305" s="16"/>
      <c r="B305" s="3">
        <v>298</v>
      </c>
      <c r="C305" s="3" t="s">
        <v>2335</v>
      </c>
      <c r="D305" s="91"/>
      <c r="E305" s="96"/>
      <c r="F305" s="91" t="s">
        <v>2371</v>
      </c>
      <c r="G305" s="96"/>
      <c r="H305" s="91"/>
      <c r="I305" s="96"/>
      <c r="J305" s="91"/>
      <c r="K305" s="96"/>
      <c r="L305" s="91"/>
      <c r="M305" s="96"/>
      <c r="N305" s="32" t="s">
        <v>2371</v>
      </c>
      <c r="O305" s="211" t="s">
        <v>2371</v>
      </c>
      <c r="P305" s="71" t="s">
        <v>1037</v>
      </c>
      <c r="Q305" s="71"/>
      <c r="R305" s="848" t="s">
        <v>1059</v>
      </c>
      <c r="S305" s="3" t="s">
        <v>941</v>
      </c>
      <c r="T305" s="3" t="s">
        <v>941</v>
      </c>
      <c r="U305" s="3" t="s">
        <v>941</v>
      </c>
      <c r="V305" s="3" t="s">
        <v>941</v>
      </c>
      <c r="W305" s="3" t="s">
        <v>941</v>
      </c>
      <c r="X305" s="3" t="s">
        <v>941</v>
      </c>
      <c r="Y305" s="3" t="s">
        <v>941</v>
      </c>
      <c r="Z305" s="3" t="s">
        <v>941</v>
      </c>
      <c r="AA305" s="3" t="s">
        <v>941</v>
      </c>
      <c r="AB305" s="3" t="s">
        <v>941</v>
      </c>
      <c r="AC305" s="21" t="s">
        <v>941</v>
      </c>
      <c r="AD305" s="21" t="s">
        <v>941</v>
      </c>
      <c r="AE305" s="21" t="s">
        <v>941</v>
      </c>
      <c r="AF305" s="3" t="s">
        <v>941</v>
      </c>
      <c r="AG305" s="3" t="s">
        <v>941</v>
      </c>
      <c r="AH305" s="3"/>
      <c r="AI305" s="21" t="s">
        <v>941</v>
      </c>
      <c r="AJ305" s="21" t="s">
        <v>941</v>
      </c>
      <c r="AK305" s="21" t="s">
        <v>941</v>
      </c>
      <c r="AL305" s="75"/>
      <c r="AM305" s="74" t="s">
        <v>2371</v>
      </c>
      <c r="AN305" s="70" t="s">
        <v>2372</v>
      </c>
      <c r="AO305" s="67" t="s">
        <v>304</v>
      </c>
      <c r="AP305" s="78" t="s">
        <v>2373</v>
      </c>
      <c r="AQ305" s="893">
        <v>1</v>
      </c>
      <c r="AR305" s="745" t="s">
        <v>945</v>
      </c>
      <c r="AS305" s="68" t="s">
        <v>946</v>
      </c>
      <c r="AT305" s="3">
        <v>1</v>
      </c>
      <c r="AU305" s="3" t="s">
        <v>1008</v>
      </c>
      <c r="AV305" s="3"/>
      <c r="AW305" s="3"/>
      <c r="AX305" s="3"/>
      <c r="AY305" s="145"/>
      <c r="AZ305" s="69">
        <v>699.702</v>
      </c>
      <c r="BA305" s="69" t="s">
        <v>949</v>
      </c>
      <c r="BB305" s="69">
        <v>1.41</v>
      </c>
      <c r="BC305" s="69">
        <v>0.98657980000000001</v>
      </c>
      <c r="BD305" s="69" t="s">
        <v>949</v>
      </c>
      <c r="BE305" s="69" t="s">
        <v>1083</v>
      </c>
      <c r="BF305" s="69" t="s">
        <v>1293</v>
      </c>
      <c r="BG305" s="69" t="s">
        <v>1294</v>
      </c>
      <c r="BH305" s="69" t="s">
        <v>1295</v>
      </c>
      <c r="BI305" s="69" t="s">
        <v>1296</v>
      </c>
      <c r="BJ305" s="69" t="s">
        <v>1142</v>
      </c>
      <c r="BK305" s="69" t="s">
        <v>949</v>
      </c>
      <c r="BL305" s="69" t="s">
        <v>949</v>
      </c>
      <c r="BM305" s="69">
        <v>0</v>
      </c>
      <c r="BN305" s="69">
        <v>0</v>
      </c>
      <c r="BO305" s="69" t="s">
        <v>2371</v>
      </c>
      <c r="BP305" s="69" t="s">
        <v>1142</v>
      </c>
      <c r="BQ305" s="69">
        <v>0</v>
      </c>
      <c r="BR305" s="69">
        <v>0</v>
      </c>
      <c r="BS305" s="69">
        <v>0</v>
      </c>
      <c r="BT305" s="69">
        <v>0</v>
      </c>
      <c r="BU305" s="73"/>
      <c r="BV305" s="72">
        <v>2</v>
      </c>
      <c r="BW305" s="72">
        <v>75</v>
      </c>
      <c r="BX305" s="72">
        <v>25</v>
      </c>
      <c r="BY305" s="16"/>
      <c r="BZ305" s="9"/>
      <c r="CA305" s="16"/>
      <c r="CB305" s="16"/>
      <c r="CC305" s="16"/>
      <c r="CD305" s="16"/>
    </row>
    <row r="306" spans="1:82" customFormat="1">
      <c r="A306" s="16"/>
      <c r="B306" s="3">
        <v>299</v>
      </c>
      <c r="C306" s="3" t="s">
        <v>2335</v>
      </c>
      <c r="D306" s="91"/>
      <c r="E306" s="96"/>
      <c r="F306" s="91" t="s">
        <v>2374</v>
      </c>
      <c r="G306" s="96"/>
      <c r="H306" s="91"/>
      <c r="I306" s="96"/>
      <c r="J306" s="91"/>
      <c r="K306" s="96"/>
      <c r="L306" s="91"/>
      <c r="M306" s="96"/>
      <c r="N306" s="32" t="s">
        <v>2374</v>
      </c>
      <c r="O306" s="211" t="s">
        <v>2374</v>
      </c>
      <c r="P306" s="71" t="s">
        <v>1037</v>
      </c>
      <c r="Q306" s="71"/>
      <c r="R306" s="848" t="s">
        <v>989</v>
      </c>
      <c r="S306" s="3" t="s">
        <v>941</v>
      </c>
      <c r="T306" s="3" t="s">
        <v>941</v>
      </c>
      <c r="U306" s="3" t="s">
        <v>941</v>
      </c>
      <c r="V306" s="3" t="s">
        <v>941</v>
      </c>
      <c r="W306" s="3" t="s">
        <v>941</v>
      </c>
      <c r="X306" s="3" t="s">
        <v>941</v>
      </c>
      <c r="Y306" s="3" t="s">
        <v>941</v>
      </c>
      <c r="Z306" s="3" t="s">
        <v>941</v>
      </c>
      <c r="AA306" s="3" t="s">
        <v>941</v>
      </c>
      <c r="AB306" s="3" t="s">
        <v>941</v>
      </c>
      <c r="AC306" s="21" t="s">
        <v>941</v>
      </c>
      <c r="AD306" s="21" t="s">
        <v>941</v>
      </c>
      <c r="AE306" s="21" t="s">
        <v>941</v>
      </c>
      <c r="AF306" s="3" t="s">
        <v>941</v>
      </c>
      <c r="AG306" s="3" t="s">
        <v>941</v>
      </c>
      <c r="AH306" s="3"/>
      <c r="AI306" s="21" t="s">
        <v>941</v>
      </c>
      <c r="AJ306" s="21" t="s">
        <v>941</v>
      </c>
      <c r="AK306" s="21" t="s">
        <v>941</v>
      </c>
      <c r="AL306" s="75"/>
      <c r="AM306" s="74" t="s">
        <v>2374</v>
      </c>
      <c r="AN306" s="70" t="s">
        <v>2375</v>
      </c>
      <c r="AO306" s="67" t="s">
        <v>304</v>
      </c>
      <c r="AP306" s="78" t="s">
        <v>2376</v>
      </c>
      <c r="AQ306" s="893">
        <v>2</v>
      </c>
      <c r="AR306" s="745" t="s">
        <v>945</v>
      </c>
      <c r="AS306" s="68" t="s">
        <v>946</v>
      </c>
      <c r="AT306" s="3">
        <v>1</v>
      </c>
      <c r="AU306" s="3" t="s">
        <v>1048</v>
      </c>
      <c r="AV306" s="3"/>
      <c r="AW306" s="3"/>
      <c r="AX306" s="3"/>
      <c r="AY306" s="145"/>
      <c r="AZ306" s="69" t="s">
        <v>949</v>
      </c>
      <c r="BA306" s="69">
        <v>0.65</v>
      </c>
      <c r="BB306" s="69">
        <v>7.85</v>
      </c>
      <c r="BC306" s="69" t="s">
        <v>949</v>
      </c>
      <c r="BD306" s="69" t="s">
        <v>949</v>
      </c>
      <c r="BE306" s="69" t="s">
        <v>949</v>
      </c>
      <c r="BF306" s="69" t="s">
        <v>1051</v>
      </c>
      <c r="BG306" s="69" t="s">
        <v>949</v>
      </c>
      <c r="BH306" s="69" t="s">
        <v>949</v>
      </c>
      <c r="BI306" s="69">
        <v>0</v>
      </c>
      <c r="BJ306" s="69" t="s">
        <v>1068</v>
      </c>
      <c r="BK306" s="69" t="s">
        <v>949</v>
      </c>
      <c r="BL306" s="69" t="s">
        <v>949</v>
      </c>
      <c r="BM306" s="69">
        <v>0</v>
      </c>
      <c r="BN306" s="69">
        <v>0</v>
      </c>
      <c r="BO306" s="69">
        <v>0</v>
      </c>
      <c r="BP306" s="69">
        <v>0</v>
      </c>
      <c r="BQ306" s="69">
        <v>0</v>
      </c>
      <c r="BR306" s="69">
        <v>0</v>
      </c>
      <c r="BS306" s="69">
        <v>0</v>
      </c>
      <c r="BT306" s="69">
        <v>0</v>
      </c>
      <c r="BU306" s="73"/>
      <c r="BV306" s="72"/>
      <c r="BW306" s="72"/>
      <c r="BX306" s="72"/>
      <c r="BY306" s="16"/>
      <c r="BZ306" s="9"/>
      <c r="CA306" s="16"/>
      <c r="CB306" s="16"/>
      <c r="CC306" s="16"/>
      <c r="CD306" s="16"/>
    </row>
    <row r="307" spans="1:82" customFormat="1">
      <c r="A307" s="16"/>
      <c r="B307" s="3">
        <v>300</v>
      </c>
      <c r="C307" s="3" t="s">
        <v>466</v>
      </c>
      <c r="D307" s="91" t="s">
        <v>2377</v>
      </c>
      <c r="E307" s="96"/>
      <c r="F307" s="91"/>
      <c r="G307" s="96"/>
      <c r="H307" s="91"/>
      <c r="I307" s="96"/>
      <c r="J307" s="91"/>
      <c r="K307" s="96"/>
      <c r="L307" s="91"/>
      <c r="M307" s="96"/>
      <c r="N307" s="32" t="s">
        <v>2378</v>
      </c>
      <c r="O307" s="211" t="s">
        <v>2377</v>
      </c>
      <c r="P307" s="71" t="s">
        <v>939</v>
      </c>
      <c r="Q307" s="71" t="s">
        <v>1636</v>
      </c>
      <c r="R307" s="848" t="s">
        <v>940</v>
      </c>
      <c r="S307" s="3" t="s">
        <v>941</v>
      </c>
      <c r="T307" s="3" t="s">
        <v>941</v>
      </c>
      <c r="U307" s="3" t="s">
        <v>941</v>
      </c>
      <c r="V307" s="3"/>
      <c r="W307" s="3"/>
      <c r="X307" s="3" t="s">
        <v>941</v>
      </c>
      <c r="Y307" s="3" t="s">
        <v>941</v>
      </c>
      <c r="Z307" s="3" t="s">
        <v>941</v>
      </c>
      <c r="AA307" s="3" t="s">
        <v>941</v>
      </c>
      <c r="AB307" s="3"/>
      <c r="AC307" s="21"/>
      <c r="AD307" s="21"/>
      <c r="AE307" s="21"/>
      <c r="AF307" s="3" t="s">
        <v>941</v>
      </c>
      <c r="AG307" s="3"/>
      <c r="AH307" s="3"/>
      <c r="AI307" s="21" t="s">
        <v>941</v>
      </c>
      <c r="AJ307" s="21"/>
      <c r="AK307" s="21"/>
      <c r="AL307" s="75"/>
      <c r="AM307" s="74" t="s">
        <v>2379</v>
      </c>
      <c r="AN307" s="70" t="s">
        <v>2380</v>
      </c>
      <c r="AO307" s="67" t="s">
        <v>90</v>
      </c>
      <c r="AP307" s="78" t="s">
        <v>2381</v>
      </c>
      <c r="AQ307" s="893">
        <v>1</v>
      </c>
      <c r="AR307" s="745" t="s">
        <v>945</v>
      </c>
      <c r="AS307" s="68" t="s">
        <v>946</v>
      </c>
      <c r="AT307" s="3">
        <v>0</v>
      </c>
      <c r="AU307" s="3" t="s">
        <v>947</v>
      </c>
      <c r="AV307" s="3"/>
      <c r="AW307" s="3"/>
      <c r="AX307" s="3"/>
      <c r="AY307" s="145"/>
      <c r="AZ307" s="69" t="s">
        <v>949</v>
      </c>
      <c r="BA307" s="69" t="s">
        <v>949</v>
      </c>
      <c r="BB307" s="69" t="s">
        <v>949</v>
      </c>
      <c r="BC307" s="69" t="s">
        <v>949</v>
      </c>
      <c r="BD307" s="69" t="s">
        <v>949</v>
      </c>
      <c r="BE307" s="69" t="s">
        <v>949</v>
      </c>
      <c r="BF307" s="69" t="s">
        <v>949</v>
      </c>
      <c r="BG307" s="69" t="s">
        <v>949</v>
      </c>
      <c r="BH307" s="69" t="s">
        <v>949</v>
      </c>
      <c r="BI307" s="69" t="s">
        <v>949</v>
      </c>
      <c r="BJ307" s="69" t="s">
        <v>949</v>
      </c>
      <c r="BK307" s="69" t="s">
        <v>949</v>
      </c>
      <c r="BL307" s="69" t="s">
        <v>949</v>
      </c>
      <c r="BM307" s="69" t="s">
        <v>949</v>
      </c>
      <c r="BN307" s="69" t="s">
        <v>949</v>
      </c>
      <c r="BO307" s="69" t="s">
        <v>949</v>
      </c>
      <c r="BP307" s="69" t="s">
        <v>949</v>
      </c>
      <c r="BQ307" s="69" t="s">
        <v>949</v>
      </c>
      <c r="BR307" s="69" t="s">
        <v>949</v>
      </c>
      <c r="BS307" s="69" t="s">
        <v>949</v>
      </c>
      <c r="BT307" s="69" t="s">
        <v>949</v>
      </c>
      <c r="BU307" s="73"/>
      <c r="BV307" s="72"/>
      <c r="BW307" s="72"/>
      <c r="BX307" s="72"/>
      <c r="BY307" s="16"/>
      <c r="BZ307" s="9"/>
      <c r="CA307" s="16"/>
      <c r="CB307" s="16"/>
      <c r="CC307" s="16"/>
      <c r="CD307" s="16"/>
    </row>
    <row r="308" spans="1:82" customFormat="1">
      <c r="A308" s="16"/>
      <c r="B308" s="3">
        <v>301</v>
      </c>
      <c r="C308" s="3" t="s">
        <v>466</v>
      </c>
      <c r="D308" s="91" t="s">
        <v>2382</v>
      </c>
      <c r="E308" s="96"/>
      <c r="F308" s="91"/>
      <c r="G308" s="96"/>
      <c r="H308" s="91"/>
      <c r="I308" s="96"/>
      <c r="J308" s="91"/>
      <c r="K308" s="96"/>
      <c r="L308" s="91"/>
      <c r="M308" s="96"/>
      <c r="N308" s="32" t="s">
        <v>2383</v>
      </c>
      <c r="O308" s="211" t="s">
        <v>2382</v>
      </c>
      <c r="P308" s="71" t="s">
        <v>939</v>
      </c>
      <c r="Q308" s="71" t="s">
        <v>1636</v>
      </c>
      <c r="R308" s="848" t="s">
        <v>940</v>
      </c>
      <c r="S308" s="3"/>
      <c r="T308" s="3"/>
      <c r="U308" s="3"/>
      <c r="V308" s="3" t="s">
        <v>941</v>
      </c>
      <c r="W308" s="3" t="s">
        <v>941</v>
      </c>
      <c r="X308" s="3"/>
      <c r="Y308" s="3"/>
      <c r="Z308" s="3"/>
      <c r="AA308" s="3"/>
      <c r="AB308" s="3" t="s">
        <v>941</v>
      </c>
      <c r="AC308" s="21" t="s">
        <v>941</v>
      </c>
      <c r="AD308" s="21" t="s">
        <v>941</v>
      </c>
      <c r="AE308" s="21" t="s">
        <v>941</v>
      </c>
      <c r="AF308" s="3"/>
      <c r="AG308" s="3" t="s">
        <v>941</v>
      </c>
      <c r="AH308" s="3"/>
      <c r="AI308" s="21"/>
      <c r="AJ308" s="21" t="s">
        <v>941</v>
      </c>
      <c r="AK308" s="21" t="s">
        <v>941</v>
      </c>
      <c r="AL308" s="75"/>
      <c r="AM308" s="74" t="s">
        <v>2379</v>
      </c>
      <c r="AN308" s="70" t="s">
        <v>2384</v>
      </c>
      <c r="AO308" s="67" t="s">
        <v>90</v>
      </c>
      <c r="AP308" s="78" t="s">
        <v>2385</v>
      </c>
      <c r="AQ308" s="893">
        <v>1</v>
      </c>
      <c r="AR308" s="745" t="s">
        <v>945</v>
      </c>
      <c r="AS308" s="68" t="s">
        <v>946</v>
      </c>
      <c r="AT308" s="3">
        <v>0</v>
      </c>
      <c r="AU308" s="3" t="s">
        <v>947</v>
      </c>
      <c r="AV308" s="3"/>
      <c r="AW308" s="3"/>
      <c r="AX308" s="3"/>
      <c r="AY308" s="145"/>
      <c r="AZ308" s="69" t="s">
        <v>949</v>
      </c>
      <c r="BA308" s="69" t="s">
        <v>949</v>
      </c>
      <c r="BB308" s="69" t="s">
        <v>949</v>
      </c>
      <c r="BC308" s="69" t="s">
        <v>949</v>
      </c>
      <c r="BD308" s="69" t="s">
        <v>949</v>
      </c>
      <c r="BE308" s="69" t="s">
        <v>949</v>
      </c>
      <c r="BF308" s="69" t="s">
        <v>949</v>
      </c>
      <c r="BG308" s="69" t="s">
        <v>949</v>
      </c>
      <c r="BH308" s="69" t="s">
        <v>949</v>
      </c>
      <c r="BI308" s="69" t="s">
        <v>949</v>
      </c>
      <c r="BJ308" s="69" t="s">
        <v>949</v>
      </c>
      <c r="BK308" s="69" t="s">
        <v>949</v>
      </c>
      <c r="BL308" s="69" t="s">
        <v>949</v>
      </c>
      <c r="BM308" s="69" t="s">
        <v>949</v>
      </c>
      <c r="BN308" s="69" t="s">
        <v>949</v>
      </c>
      <c r="BO308" s="69" t="s">
        <v>949</v>
      </c>
      <c r="BP308" s="69" t="s">
        <v>949</v>
      </c>
      <c r="BQ308" s="69" t="s">
        <v>949</v>
      </c>
      <c r="BR308" s="69" t="s">
        <v>949</v>
      </c>
      <c r="BS308" s="69" t="s">
        <v>949</v>
      </c>
      <c r="BT308" s="69" t="s">
        <v>949</v>
      </c>
      <c r="BU308" s="73"/>
      <c r="BV308" s="72"/>
      <c r="BW308" s="72"/>
      <c r="BX308" s="72"/>
      <c r="BY308" s="16"/>
      <c r="BZ308" s="9"/>
      <c r="CA308" s="16"/>
      <c r="CB308" s="16"/>
      <c r="CC308" s="16"/>
      <c r="CD308" s="16"/>
    </row>
    <row r="309" spans="1:82" customFormat="1">
      <c r="A309" s="16"/>
      <c r="B309" s="3">
        <v>302</v>
      </c>
      <c r="C309" s="3" t="s">
        <v>466</v>
      </c>
      <c r="D309" s="91"/>
      <c r="E309" s="96" t="s">
        <v>1868</v>
      </c>
      <c r="F309" s="91"/>
      <c r="G309" s="96"/>
      <c r="H309" s="91"/>
      <c r="I309" s="96"/>
      <c r="J309" s="91"/>
      <c r="K309" s="96"/>
      <c r="L309" s="91"/>
      <c r="M309" s="96"/>
      <c r="N309" s="32" t="s">
        <v>1868</v>
      </c>
      <c r="O309" s="211" t="s">
        <v>1868</v>
      </c>
      <c r="P309" s="71" t="s">
        <v>1037</v>
      </c>
      <c r="Q309" s="71"/>
      <c r="R309" s="848"/>
      <c r="S309" s="3" t="s">
        <v>941</v>
      </c>
      <c r="T309" s="3" t="s">
        <v>941</v>
      </c>
      <c r="U309" s="3" t="s">
        <v>941</v>
      </c>
      <c r="V309" s="3" t="s">
        <v>941</v>
      </c>
      <c r="W309" s="3" t="s">
        <v>941</v>
      </c>
      <c r="X309" s="3" t="s">
        <v>941</v>
      </c>
      <c r="Y309" s="3" t="s">
        <v>941</v>
      </c>
      <c r="Z309" s="3" t="s">
        <v>941</v>
      </c>
      <c r="AA309" s="3" t="s">
        <v>941</v>
      </c>
      <c r="AB309" s="3" t="s">
        <v>941</v>
      </c>
      <c r="AC309" s="21" t="s">
        <v>941</v>
      </c>
      <c r="AD309" s="21" t="s">
        <v>941</v>
      </c>
      <c r="AE309" s="21" t="s">
        <v>941</v>
      </c>
      <c r="AF309" s="3" t="s">
        <v>941</v>
      </c>
      <c r="AG309" s="3" t="s">
        <v>941</v>
      </c>
      <c r="AH309" s="3"/>
      <c r="AI309" s="21" t="s">
        <v>941</v>
      </c>
      <c r="AJ309" s="21" t="s">
        <v>941</v>
      </c>
      <c r="AK309" s="21" t="s">
        <v>941</v>
      </c>
      <c r="AL309" s="75"/>
      <c r="AM309" s="74"/>
      <c r="AN309" s="70" t="s">
        <v>1869</v>
      </c>
      <c r="AO309" s="67" t="s">
        <v>90</v>
      </c>
      <c r="AP309" s="78" t="s">
        <v>1870</v>
      </c>
      <c r="AQ309" s="893">
        <v>8.0000000000000002E-3</v>
      </c>
      <c r="AR309" s="745" t="s">
        <v>945</v>
      </c>
      <c r="AS309" s="68" t="s">
        <v>1563</v>
      </c>
      <c r="AT309" s="3">
        <v>1</v>
      </c>
      <c r="AU309" s="3" t="s">
        <v>993</v>
      </c>
      <c r="AV309" s="3"/>
      <c r="AW309" s="3"/>
      <c r="AX309" s="3"/>
      <c r="AY309" s="145"/>
      <c r="AZ309" s="69" t="s">
        <v>949</v>
      </c>
      <c r="BA309" s="69" t="s">
        <v>949</v>
      </c>
      <c r="BB309" s="69" t="s">
        <v>949</v>
      </c>
      <c r="BC309" s="69" t="s">
        <v>949</v>
      </c>
      <c r="BD309" s="69" t="s">
        <v>949</v>
      </c>
      <c r="BE309" s="69" t="s">
        <v>949</v>
      </c>
      <c r="BF309" s="69" t="s">
        <v>949</v>
      </c>
      <c r="BG309" s="69" t="s">
        <v>949</v>
      </c>
      <c r="BH309" s="69" t="s">
        <v>949</v>
      </c>
      <c r="BI309" s="69" t="s">
        <v>949</v>
      </c>
      <c r="BJ309" s="69" t="s">
        <v>1564</v>
      </c>
      <c r="BK309" s="69" t="s">
        <v>949</v>
      </c>
      <c r="BL309" s="69" t="s">
        <v>949</v>
      </c>
      <c r="BM309" s="69">
        <v>0</v>
      </c>
      <c r="BN309" s="69">
        <v>0</v>
      </c>
      <c r="BO309" s="69">
        <v>0</v>
      </c>
      <c r="BP309" s="69">
        <v>0</v>
      </c>
      <c r="BQ309" s="69">
        <v>0</v>
      </c>
      <c r="BR309" s="69">
        <v>0</v>
      </c>
      <c r="BS309" s="69">
        <v>0</v>
      </c>
      <c r="BT309" s="69">
        <v>0</v>
      </c>
      <c r="BU309" s="73"/>
      <c r="BV309" s="72"/>
      <c r="BW309" s="72"/>
      <c r="BX309" s="72"/>
      <c r="BY309" s="16"/>
      <c r="BZ309" s="9"/>
      <c r="CA309" s="16"/>
      <c r="CB309" s="16"/>
      <c r="CC309" s="16"/>
      <c r="CD309" s="16"/>
    </row>
    <row r="310" spans="1:82" customFormat="1">
      <c r="A310" s="16"/>
      <c r="B310" s="3">
        <v>303</v>
      </c>
      <c r="C310" s="3" t="s">
        <v>466</v>
      </c>
      <c r="D310" s="91"/>
      <c r="E310" s="96" t="s">
        <v>2386</v>
      </c>
      <c r="F310" s="91"/>
      <c r="G310" s="96"/>
      <c r="H310" s="91"/>
      <c r="I310" s="96"/>
      <c r="J310" s="91"/>
      <c r="K310" s="96"/>
      <c r="L310" s="91"/>
      <c r="M310" s="96"/>
      <c r="N310" s="32" t="s">
        <v>2387</v>
      </c>
      <c r="O310" s="211" t="s">
        <v>2386</v>
      </c>
      <c r="P310" s="71" t="s">
        <v>939</v>
      </c>
      <c r="Q310" s="71" t="s">
        <v>1636</v>
      </c>
      <c r="R310" s="848" t="s">
        <v>940</v>
      </c>
      <c r="S310" s="3" t="s">
        <v>941</v>
      </c>
      <c r="T310" s="3" t="s">
        <v>941</v>
      </c>
      <c r="U310" s="3" t="s">
        <v>941</v>
      </c>
      <c r="V310" s="3" t="s">
        <v>941</v>
      </c>
      <c r="W310" s="3" t="s">
        <v>941</v>
      </c>
      <c r="X310" s="3" t="s">
        <v>941</v>
      </c>
      <c r="Y310" s="3" t="s">
        <v>941</v>
      </c>
      <c r="Z310" s="3" t="s">
        <v>941</v>
      </c>
      <c r="AA310" s="3" t="s">
        <v>941</v>
      </c>
      <c r="AB310" s="3" t="s">
        <v>941</v>
      </c>
      <c r="AC310" s="21" t="s">
        <v>941</v>
      </c>
      <c r="AD310" s="21" t="s">
        <v>941</v>
      </c>
      <c r="AE310" s="21" t="s">
        <v>941</v>
      </c>
      <c r="AF310" s="3" t="s">
        <v>941</v>
      </c>
      <c r="AG310" s="3" t="s">
        <v>941</v>
      </c>
      <c r="AH310" s="3"/>
      <c r="AI310" s="21" t="s">
        <v>941</v>
      </c>
      <c r="AJ310" s="21" t="s">
        <v>941</v>
      </c>
      <c r="AK310" s="21" t="s">
        <v>941</v>
      </c>
      <c r="AL310" s="75"/>
      <c r="AM310" s="74" t="s">
        <v>2388</v>
      </c>
      <c r="AN310" s="70" t="s">
        <v>2389</v>
      </c>
      <c r="AO310" s="67" t="s">
        <v>90</v>
      </c>
      <c r="AP310" s="78" t="s">
        <v>2390</v>
      </c>
      <c r="AQ310" s="893">
        <v>1</v>
      </c>
      <c r="AR310" s="745" t="s">
        <v>945</v>
      </c>
      <c r="AS310" s="68" t="s">
        <v>946</v>
      </c>
      <c r="AT310" s="3">
        <v>0</v>
      </c>
      <c r="AU310" s="3" t="s">
        <v>947</v>
      </c>
      <c r="AV310" s="3" t="s">
        <v>948</v>
      </c>
      <c r="AW310" s="3"/>
      <c r="AX310" s="3"/>
      <c r="AY310" s="145"/>
      <c r="AZ310" s="69" t="s">
        <v>949</v>
      </c>
      <c r="BA310" s="69" t="s">
        <v>949</v>
      </c>
      <c r="BB310" s="69" t="s">
        <v>949</v>
      </c>
      <c r="BC310" s="69" t="s">
        <v>949</v>
      </c>
      <c r="BD310" s="69" t="s">
        <v>949</v>
      </c>
      <c r="BE310" s="69" t="s">
        <v>949</v>
      </c>
      <c r="BF310" s="69" t="s">
        <v>949</v>
      </c>
      <c r="BG310" s="69" t="s">
        <v>949</v>
      </c>
      <c r="BH310" s="69" t="s">
        <v>949</v>
      </c>
      <c r="BI310" s="69" t="s">
        <v>949</v>
      </c>
      <c r="BJ310" s="69" t="s">
        <v>949</v>
      </c>
      <c r="BK310" s="69" t="s">
        <v>949</v>
      </c>
      <c r="BL310" s="69" t="s">
        <v>949</v>
      </c>
      <c r="BM310" s="69" t="s">
        <v>949</v>
      </c>
      <c r="BN310" s="69" t="s">
        <v>949</v>
      </c>
      <c r="BO310" s="69" t="s">
        <v>949</v>
      </c>
      <c r="BP310" s="69" t="s">
        <v>949</v>
      </c>
      <c r="BQ310" s="69" t="s">
        <v>949</v>
      </c>
      <c r="BR310" s="69" t="s">
        <v>949</v>
      </c>
      <c r="BS310" s="69" t="s">
        <v>949</v>
      </c>
      <c r="BT310" s="69" t="s">
        <v>949</v>
      </c>
      <c r="BU310" s="73"/>
      <c r="BV310" s="72"/>
      <c r="BW310" s="72"/>
      <c r="BX310" s="72"/>
      <c r="BY310" s="16"/>
      <c r="BZ310" s="9"/>
      <c r="CA310" s="16"/>
      <c r="CB310" s="16"/>
      <c r="CC310" s="16"/>
      <c r="CD310" s="16"/>
    </row>
    <row r="311" spans="1:82" customFormat="1">
      <c r="A311" s="16"/>
      <c r="B311" s="3">
        <v>304</v>
      </c>
      <c r="C311" s="3" t="s">
        <v>466</v>
      </c>
      <c r="D311" s="91"/>
      <c r="E311" s="96"/>
      <c r="F311" s="91" t="s">
        <v>2391</v>
      </c>
      <c r="G311" s="96"/>
      <c r="H311" s="91"/>
      <c r="I311" s="96"/>
      <c r="J311" s="91"/>
      <c r="K311" s="96"/>
      <c r="L311" s="91"/>
      <c r="M311" s="96"/>
      <c r="N311" s="32" t="s">
        <v>2392</v>
      </c>
      <c r="O311" s="211" t="s">
        <v>2391</v>
      </c>
      <c r="P311" s="71" t="s">
        <v>939</v>
      </c>
      <c r="Q311" s="71" t="s">
        <v>1636</v>
      </c>
      <c r="R311" s="848" t="s">
        <v>989</v>
      </c>
      <c r="S311" s="3" t="s">
        <v>941</v>
      </c>
      <c r="T311" s="3" t="s">
        <v>941</v>
      </c>
      <c r="U311" s="3" t="s">
        <v>941</v>
      </c>
      <c r="V311" s="3" t="s">
        <v>941</v>
      </c>
      <c r="W311" s="3" t="s">
        <v>941</v>
      </c>
      <c r="X311" s="3" t="s">
        <v>941</v>
      </c>
      <c r="Y311" s="3" t="s">
        <v>941</v>
      </c>
      <c r="Z311" s="3" t="s">
        <v>941</v>
      </c>
      <c r="AA311" s="3" t="s">
        <v>941</v>
      </c>
      <c r="AB311" s="3" t="s">
        <v>941</v>
      </c>
      <c r="AC311" s="21" t="s">
        <v>941</v>
      </c>
      <c r="AD311" s="21" t="s">
        <v>941</v>
      </c>
      <c r="AE311" s="21" t="s">
        <v>941</v>
      </c>
      <c r="AF311" s="3" t="s">
        <v>941</v>
      </c>
      <c r="AG311" s="3" t="s">
        <v>941</v>
      </c>
      <c r="AH311" s="3"/>
      <c r="AI311" s="21" t="s">
        <v>941</v>
      </c>
      <c r="AJ311" s="21" t="s">
        <v>941</v>
      </c>
      <c r="AK311" s="21" t="s">
        <v>941</v>
      </c>
      <c r="AL311" s="75"/>
      <c r="AM311" s="74" t="s">
        <v>2393</v>
      </c>
      <c r="AN311" s="70" t="s">
        <v>2394</v>
      </c>
      <c r="AO311" s="67" t="s">
        <v>90</v>
      </c>
      <c r="AP311" s="78" t="s">
        <v>2395</v>
      </c>
      <c r="AQ311" s="893">
        <v>1</v>
      </c>
      <c r="AR311" s="745" t="s">
        <v>945</v>
      </c>
      <c r="AS311" s="68" t="s">
        <v>946</v>
      </c>
      <c r="AT311" s="3">
        <v>1</v>
      </c>
      <c r="AU311" s="3" t="s">
        <v>1008</v>
      </c>
      <c r="AV311" s="3"/>
      <c r="AW311" s="3"/>
      <c r="AX311" s="3"/>
      <c r="AY311" s="145"/>
      <c r="AZ311" s="69">
        <v>71814.323999999993</v>
      </c>
      <c r="BA311" s="69">
        <v>2</v>
      </c>
      <c r="BB311" s="69">
        <v>1.04</v>
      </c>
      <c r="BC311" s="69">
        <v>74.686897000000002</v>
      </c>
      <c r="BD311" s="69" t="s">
        <v>2396</v>
      </c>
      <c r="BE311" s="69" t="s">
        <v>995</v>
      </c>
      <c r="BF311" s="69" t="s">
        <v>1130</v>
      </c>
      <c r="BG311" s="69" t="s">
        <v>1131</v>
      </c>
      <c r="BH311" s="69" t="s">
        <v>1132</v>
      </c>
      <c r="BI311" s="69" t="s">
        <v>1133</v>
      </c>
      <c r="BJ311" s="69" t="s">
        <v>2314</v>
      </c>
      <c r="BK311" s="69" t="s">
        <v>2314</v>
      </c>
      <c r="BL311" s="69" t="s">
        <v>949</v>
      </c>
      <c r="BM311" s="69">
        <v>0</v>
      </c>
      <c r="BN311" s="69">
        <v>0</v>
      </c>
      <c r="BO311" s="69" t="s">
        <v>2392</v>
      </c>
      <c r="BP311" s="69" t="s">
        <v>1087</v>
      </c>
      <c r="BQ311" s="69" t="s">
        <v>2397</v>
      </c>
      <c r="BR311" s="69" t="s">
        <v>2314</v>
      </c>
      <c r="BS311" s="69">
        <v>0</v>
      </c>
      <c r="BT311" s="69">
        <v>0</v>
      </c>
      <c r="BU311" s="73"/>
      <c r="BV311" s="72">
        <v>2</v>
      </c>
      <c r="BW311" s="72">
        <v>400</v>
      </c>
      <c r="BX311" s="72">
        <v>38</v>
      </c>
      <c r="BY311" s="16"/>
      <c r="BZ311" s="9"/>
      <c r="CA311" s="16"/>
      <c r="CB311" s="16"/>
      <c r="CC311" s="16"/>
      <c r="CD311" s="16"/>
    </row>
    <row r="312" spans="1:82" customFormat="1">
      <c r="A312" s="16"/>
      <c r="B312" s="3">
        <v>305</v>
      </c>
      <c r="C312" s="3" t="s">
        <v>466</v>
      </c>
      <c r="D312" s="91"/>
      <c r="E312" s="96"/>
      <c r="F312" s="91" t="s">
        <v>2398</v>
      </c>
      <c r="G312" s="96"/>
      <c r="H312" s="91"/>
      <c r="I312" s="96"/>
      <c r="J312" s="91"/>
      <c r="K312" s="96"/>
      <c r="L312" s="91"/>
      <c r="M312" s="96"/>
      <c r="N312" s="32" t="s">
        <v>2399</v>
      </c>
      <c r="O312" s="211" t="s">
        <v>2398</v>
      </c>
      <c r="P312" s="71" t="s">
        <v>939</v>
      </c>
      <c r="Q312" s="71" t="s">
        <v>1636</v>
      </c>
      <c r="R312" s="848" t="s">
        <v>989</v>
      </c>
      <c r="S312" s="3" t="s">
        <v>941</v>
      </c>
      <c r="T312" s="3" t="s">
        <v>941</v>
      </c>
      <c r="U312" s="3" t="s">
        <v>941</v>
      </c>
      <c r="V312" s="3" t="s">
        <v>941</v>
      </c>
      <c r="W312" s="3" t="s">
        <v>941</v>
      </c>
      <c r="X312" s="3" t="s">
        <v>941</v>
      </c>
      <c r="Y312" s="3" t="s">
        <v>941</v>
      </c>
      <c r="Z312" s="3" t="s">
        <v>941</v>
      </c>
      <c r="AA312" s="3" t="s">
        <v>941</v>
      </c>
      <c r="AB312" s="3" t="s">
        <v>941</v>
      </c>
      <c r="AC312" s="21" t="s">
        <v>941</v>
      </c>
      <c r="AD312" s="21" t="s">
        <v>941</v>
      </c>
      <c r="AE312" s="21" t="s">
        <v>941</v>
      </c>
      <c r="AF312" s="3" t="s">
        <v>941</v>
      </c>
      <c r="AG312" s="3" t="s">
        <v>941</v>
      </c>
      <c r="AH312" s="3"/>
      <c r="AI312" s="21" t="s">
        <v>941</v>
      </c>
      <c r="AJ312" s="21" t="s">
        <v>941</v>
      </c>
      <c r="AK312" s="21" t="s">
        <v>941</v>
      </c>
      <c r="AL312" s="75"/>
      <c r="AM312" s="74" t="s">
        <v>2398</v>
      </c>
      <c r="AN312" s="70" t="s">
        <v>2400</v>
      </c>
      <c r="AO312" s="67" t="s">
        <v>90</v>
      </c>
      <c r="AP312" s="78" t="s">
        <v>2401</v>
      </c>
      <c r="AQ312" s="893">
        <v>1</v>
      </c>
      <c r="AR312" s="745" t="s">
        <v>945</v>
      </c>
      <c r="AS312" s="68" t="s">
        <v>946</v>
      </c>
      <c r="AT312" s="3">
        <v>1</v>
      </c>
      <c r="AU312" s="3" t="s">
        <v>1008</v>
      </c>
      <c r="AV312" s="3"/>
      <c r="AW312" s="3"/>
      <c r="AX312" s="3"/>
      <c r="AY312" s="145"/>
      <c r="AZ312" s="69">
        <v>4710.6400000000003</v>
      </c>
      <c r="BA312" s="69">
        <v>2</v>
      </c>
      <c r="BB312" s="69">
        <v>1.41</v>
      </c>
      <c r="BC312" s="69">
        <v>6.6419949999999996</v>
      </c>
      <c r="BD312" s="69" t="s">
        <v>2402</v>
      </c>
      <c r="BE312" s="69" t="s">
        <v>1083</v>
      </c>
      <c r="BF312" s="69" t="s">
        <v>1293</v>
      </c>
      <c r="BG312" s="69" t="s">
        <v>1294</v>
      </c>
      <c r="BH312" s="69" t="s">
        <v>1295</v>
      </c>
      <c r="BI312" s="69" t="s">
        <v>1296</v>
      </c>
      <c r="BJ312" s="69" t="s">
        <v>1087</v>
      </c>
      <c r="BK312" s="69" t="s">
        <v>945</v>
      </c>
      <c r="BL312" s="69" t="s">
        <v>945</v>
      </c>
      <c r="BM312" s="69">
        <v>0</v>
      </c>
      <c r="BN312" s="69">
        <v>0</v>
      </c>
      <c r="BO312" s="69" t="s">
        <v>2399</v>
      </c>
      <c r="BP312" s="69" t="s">
        <v>1087</v>
      </c>
      <c r="BQ312" s="69" t="s">
        <v>2403</v>
      </c>
      <c r="BR312" s="69" t="s">
        <v>1015</v>
      </c>
      <c r="BS312" s="69">
        <v>0</v>
      </c>
      <c r="BT312" s="69">
        <v>0</v>
      </c>
      <c r="BU312" s="73"/>
      <c r="BV312" s="72">
        <v>2</v>
      </c>
      <c r="BW312" s="72">
        <v>120</v>
      </c>
      <c r="BX312" s="72">
        <v>28</v>
      </c>
      <c r="BY312" s="16"/>
      <c r="BZ312" s="9"/>
      <c r="CA312" s="16"/>
      <c r="CB312" s="16"/>
      <c r="CC312" s="16"/>
      <c r="CD312" s="16"/>
    </row>
    <row r="313" spans="1:82" customFormat="1">
      <c r="A313" s="16"/>
      <c r="B313" s="3">
        <v>306</v>
      </c>
      <c r="C313" s="3" t="s">
        <v>466</v>
      </c>
      <c r="D313" s="91"/>
      <c r="E313" s="96"/>
      <c r="F313" s="91" t="s">
        <v>2404</v>
      </c>
      <c r="G313" s="96"/>
      <c r="H313" s="91"/>
      <c r="I313" s="96"/>
      <c r="J313" s="91"/>
      <c r="K313" s="96"/>
      <c r="L313" s="91"/>
      <c r="M313" s="96"/>
      <c r="N313" s="32" t="s">
        <v>2405</v>
      </c>
      <c r="O313" s="211" t="s">
        <v>2404</v>
      </c>
      <c r="P313" s="71" t="s">
        <v>939</v>
      </c>
      <c r="Q313" s="71" t="s">
        <v>2234</v>
      </c>
      <c r="R313" s="848" t="s">
        <v>1126</v>
      </c>
      <c r="S313" s="3" t="s">
        <v>941</v>
      </c>
      <c r="T313" s="3" t="s">
        <v>941</v>
      </c>
      <c r="U313" s="3" t="s">
        <v>941</v>
      </c>
      <c r="V313" s="3" t="s">
        <v>941</v>
      </c>
      <c r="W313" s="3" t="s">
        <v>941</v>
      </c>
      <c r="X313" s="3" t="s">
        <v>941</v>
      </c>
      <c r="Y313" s="3" t="s">
        <v>941</v>
      </c>
      <c r="Z313" s="3" t="s">
        <v>941</v>
      </c>
      <c r="AA313" s="3" t="s">
        <v>941</v>
      </c>
      <c r="AB313" s="3" t="s">
        <v>941</v>
      </c>
      <c r="AC313" s="21" t="s">
        <v>941</v>
      </c>
      <c r="AD313" s="21" t="s">
        <v>941</v>
      </c>
      <c r="AE313" s="21" t="s">
        <v>941</v>
      </c>
      <c r="AF313" s="3" t="s">
        <v>941</v>
      </c>
      <c r="AG313" s="3" t="s">
        <v>941</v>
      </c>
      <c r="AH313" s="3"/>
      <c r="AI313" s="21" t="s">
        <v>941</v>
      </c>
      <c r="AJ313" s="21" t="s">
        <v>941</v>
      </c>
      <c r="AK313" s="21" t="s">
        <v>941</v>
      </c>
      <c r="AL313" s="75"/>
      <c r="AM313" s="74"/>
      <c r="AN313" s="70" t="s">
        <v>2406</v>
      </c>
      <c r="AO313" s="67" t="s">
        <v>90</v>
      </c>
      <c r="AP313" s="78" t="s">
        <v>2407</v>
      </c>
      <c r="AQ313" s="893">
        <v>1</v>
      </c>
      <c r="AR313" s="745" t="s">
        <v>945</v>
      </c>
      <c r="AS313" s="68" t="s">
        <v>946</v>
      </c>
      <c r="AT313" s="3">
        <v>1</v>
      </c>
      <c r="AU313" s="3" t="s">
        <v>1008</v>
      </c>
      <c r="AV313" s="3"/>
      <c r="AW313" s="3"/>
      <c r="AX313" s="3"/>
      <c r="AY313" s="145"/>
      <c r="AZ313" s="69">
        <v>924</v>
      </c>
      <c r="BA313" s="69" t="s">
        <v>949</v>
      </c>
      <c r="BB313" s="69">
        <v>1.04</v>
      </c>
      <c r="BC313" s="69">
        <v>0.96099999999999997</v>
      </c>
      <c r="BD313" s="69" t="s">
        <v>2408</v>
      </c>
      <c r="BE313" s="69" t="s">
        <v>2409</v>
      </c>
      <c r="BF313" s="69" t="s">
        <v>1130</v>
      </c>
      <c r="BG313" s="69" t="s">
        <v>1131</v>
      </c>
      <c r="BH313" s="69" t="s">
        <v>1132</v>
      </c>
      <c r="BI313" s="69" t="s">
        <v>1133</v>
      </c>
      <c r="BJ313" s="69" t="s">
        <v>1087</v>
      </c>
      <c r="BK313" s="69" t="s">
        <v>949</v>
      </c>
      <c r="BL313" s="69" t="s">
        <v>949</v>
      </c>
      <c r="BM313" s="69">
        <v>0</v>
      </c>
      <c r="BN313" s="69">
        <v>0</v>
      </c>
      <c r="BO313" s="69" t="s">
        <v>2405</v>
      </c>
      <c r="BP313" s="69" t="s">
        <v>1087</v>
      </c>
      <c r="BQ313" s="69">
        <v>0</v>
      </c>
      <c r="BR313" s="69">
        <v>0</v>
      </c>
      <c r="BS313" s="69">
        <v>0</v>
      </c>
      <c r="BT313" s="69">
        <v>0</v>
      </c>
      <c r="BU313" s="73"/>
      <c r="BV313" s="72">
        <v>4</v>
      </c>
      <c r="BW313" s="72">
        <v>180</v>
      </c>
      <c r="BX313" s="72">
        <v>28</v>
      </c>
      <c r="BY313" s="16"/>
      <c r="BZ313" s="9"/>
      <c r="CA313" s="16"/>
      <c r="CB313" s="16"/>
      <c r="CC313" s="16"/>
      <c r="CD313" s="16"/>
    </row>
    <row r="314" spans="1:82" customFormat="1">
      <c r="A314" s="16"/>
      <c r="B314" s="3">
        <v>307</v>
      </c>
      <c r="C314" s="3" t="s">
        <v>466</v>
      </c>
      <c r="D314" s="91"/>
      <c r="E314" s="96"/>
      <c r="F314" s="91" t="s">
        <v>2410</v>
      </c>
      <c r="G314" s="96"/>
      <c r="H314" s="91"/>
      <c r="I314" s="96"/>
      <c r="J314" s="91"/>
      <c r="K314" s="96"/>
      <c r="L314" s="91"/>
      <c r="M314" s="96"/>
      <c r="N314" s="32" t="s">
        <v>2411</v>
      </c>
      <c r="O314" s="211" t="s">
        <v>2410</v>
      </c>
      <c r="P314" s="71" t="s">
        <v>939</v>
      </c>
      <c r="Q314" s="71" t="s">
        <v>2234</v>
      </c>
      <c r="R314" s="848" t="s">
        <v>948</v>
      </c>
      <c r="S314" s="3" t="s">
        <v>941</v>
      </c>
      <c r="T314" s="3" t="s">
        <v>941</v>
      </c>
      <c r="U314" s="3" t="s">
        <v>941</v>
      </c>
      <c r="V314" s="3" t="s">
        <v>941</v>
      </c>
      <c r="W314" s="3" t="s">
        <v>941</v>
      </c>
      <c r="X314" s="3" t="s">
        <v>941</v>
      </c>
      <c r="Y314" s="3" t="s">
        <v>941</v>
      </c>
      <c r="Z314" s="3" t="s">
        <v>941</v>
      </c>
      <c r="AA314" s="3" t="s">
        <v>941</v>
      </c>
      <c r="AB314" s="3" t="s">
        <v>941</v>
      </c>
      <c r="AC314" s="21" t="s">
        <v>941</v>
      </c>
      <c r="AD314" s="21" t="s">
        <v>941</v>
      </c>
      <c r="AE314" s="21" t="s">
        <v>941</v>
      </c>
      <c r="AF314" s="3" t="s">
        <v>941</v>
      </c>
      <c r="AG314" s="3" t="s">
        <v>941</v>
      </c>
      <c r="AH314" s="3"/>
      <c r="AI314" s="21" t="s">
        <v>941</v>
      </c>
      <c r="AJ314" s="21" t="s">
        <v>941</v>
      </c>
      <c r="AK314" s="21" t="s">
        <v>941</v>
      </c>
      <c r="AL314" s="75"/>
      <c r="AM314" s="74" t="s">
        <v>2412</v>
      </c>
      <c r="AN314" s="70" t="s">
        <v>2413</v>
      </c>
      <c r="AO314" s="67" t="s">
        <v>90</v>
      </c>
      <c r="AP314" s="78" t="s">
        <v>2414</v>
      </c>
      <c r="AQ314" s="893">
        <v>1</v>
      </c>
      <c r="AR314" s="745" t="s">
        <v>945</v>
      </c>
      <c r="AS314" s="68" t="s">
        <v>946</v>
      </c>
      <c r="AT314" s="3">
        <v>1</v>
      </c>
      <c r="AU314" s="3" t="s">
        <v>947</v>
      </c>
      <c r="AV314" s="3" t="s">
        <v>948</v>
      </c>
      <c r="AW314" s="3" t="s">
        <v>1245</v>
      </c>
      <c r="AX314" s="3"/>
      <c r="AY314" s="145"/>
      <c r="AZ314" s="69" t="s">
        <v>949</v>
      </c>
      <c r="BA314" s="69" t="s">
        <v>949</v>
      </c>
      <c r="BB314" s="69" t="s">
        <v>949</v>
      </c>
      <c r="BC314" s="69" t="s">
        <v>949</v>
      </c>
      <c r="BD314" s="69" t="s">
        <v>949</v>
      </c>
      <c r="BE314" s="69" t="s">
        <v>949</v>
      </c>
      <c r="BF314" s="69" t="s">
        <v>949</v>
      </c>
      <c r="BG314" s="69" t="s">
        <v>949</v>
      </c>
      <c r="BH314" s="69" t="s">
        <v>949</v>
      </c>
      <c r="BI314" s="69" t="s">
        <v>949</v>
      </c>
      <c r="BJ314" s="69" t="s">
        <v>949</v>
      </c>
      <c r="BK314" s="69" t="s">
        <v>949</v>
      </c>
      <c r="BL314" s="69" t="s">
        <v>949</v>
      </c>
      <c r="BM314" s="69" t="s">
        <v>949</v>
      </c>
      <c r="BN314" s="69" t="s">
        <v>949</v>
      </c>
      <c r="BO314" s="69" t="s">
        <v>949</v>
      </c>
      <c r="BP314" s="69" t="s">
        <v>949</v>
      </c>
      <c r="BQ314" s="69" t="s">
        <v>949</v>
      </c>
      <c r="BR314" s="69" t="s">
        <v>949</v>
      </c>
      <c r="BS314" s="69" t="s">
        <v>949</v>
      </c>
      <c r="BT314" s="69" t="s">
        <v>949</v>
      </c>
      <c r="BU314" s="73"/>
      <c r="BV314" s="72"/>
      <c r="BW314" s="72"/>
      <c r="BX314" s="72"/>
      <c r="BY314" s="16"/>
      <c r="BZ314" s="9"/>
      <c r="CA314" s="16"/>
      <c r="CB314" s="16"/>
      <c r="CC314" s="16"/>
      <c r="CD314" s="16"/>
    </row>
    <row r="315" spans="1:82" customFormat="1">
      <c r="A315" s="16"/>
      <c r="B315" s="3">
        <v>308</v>
      </c>
      <c r="C315" s="3" t="s">
        <v>466</v>
      </c>
      <c r="D315" s="91"/>
      <c r="E315" s="96"/>
      <c r="F315" s="91"/>
      <c r="G315" s="96" t="s">
        <v>2415</v>
      </c>
      <c r="H315" s="91"/>
      <c r="I315" s="96"/>
      <c r="J315" s="91"/>
      <c r="K315" s="96"/>
      <c r="L315" s="91"/>
      <c r="M315" s="96"/>
      <c r="N315" s="32" t="s">
        <v>2415</v>
      </c>
      <c r="O315" s="211" t="s">
        <v>2415</v>
      </c>
      <c r="P315" s="71" t="s">
        <v>1037</v>
      </c>
      <c r="Q315" s="71" t="s">
        <v>1636</v>
      </c>
      <c r="R315" s="848" t="s">
        <v>1059</v>
      </c>
      <c r="S315" s="3" t="s">
        <v>941</v>
      </c>
      <c r="T315" s="3" t="s">
        <v>941</v>
      </c>
      <c r="U315" s="3" t="s">
        <v>941</v>
      </c>
      <c r="V315" s="3" t="s">
        <v>941</v>
      </c>
      <c r="W315" s="3" t="s">
        <v>941</v>
      </c>
      <c r="X315" s="3" t="s">
        <v>941</v>
      </c>
      <c r="Y315" s="3" t="s">
        <v>941</v>
      </c>
      <c r="Z315" s="3" t="s">
        <v>941</v>
      </c>
      <c r="AA315" s="3" t="s">
        <v>941</v>
      </c>
      <c r="AB315" s="3" t="s">
        <v>941</v>
      </c>
      <c r="AC315" s="21" t="s">
        <v>941</v>
      </c>
      <c r="AD315" s="21" t="s">
        <v>941</v>
      </c>
      <c r="AE315" s="21" t="s">
        <v>941</v>
      </c>
      <c r="AF315" s="3" t="s">
        <v>941</v>
      </c>
      <c r="AG315" s="3" t="s">
        <v>941</v>
      </c>
      <c r="AH315" s="3"/>
      <c r="AI315" s="21" t="s">
        <v>941</v>
      </c>
      <c r="AJ315" s="21" t="s">
        <v>941</v>
      </c>
      <c r="AK315" s="21" t="s">
        <v>941</v>
      </c>
      <c r="AL315" s="75"/>
      <c r="AM315" s="74" t="s">
        <v>2415</v>
      </c>
      <c r="AN315" s="70"/>
      <c r="AO315" s="67" t="s">
        <v>90</v>
      </c>
      <c r="AP315" s="78" t="s">
        <v>2416</v>
      </c>
      <c r="AQ315" s="893">
        <v>1</v>
      </c>
      <c r="AR315" s="745" t="s">
        <v>945</v>
      </c>
      <c r="AS315" s="68" t="s">
        <v>946</v>
      </c>
      <c r="AT315" s="3">
        <v>0</v>
      </c>
      <c r="AU315" s="3" t="s">
        <v>1008</v>
      </c>
      <c r="AV315" s="3"/>
      <c r="AW315" s="3"/>
      <c r="AX315" s="3"/>
      <c r="AY315" s="145"/>
      <c r="AZ315" s="69">
        <v>6261.21</v>
      </c>
      <c r="BA315" s="69">
        <v>2</v>
      </c>
      <c r="BB315" s="69">
        <v>1.17</v>
      </c>
      <c r="BC315" s="69" t="s">
        <v>949</v>
      </c>
      <c r="BD315" s="69" t="s">
        <v>2417</v>
      </c>
      <c r="BE315" s="69" t="s">
        <v>981</v>
      </c>
      <c r="BF315" s="69" t="s">
        <v>1293</v>
      </c>
      <c r="BG315" s="69" t="s">
        <v>1294</v>
      </c>
      <c r="BH315" s="69" t="s">
        <v>1295</v>
      </c>
      <c r="BI315" s="69">
        <v>0</v>
      </c>
      <c r="BJ315" s="69" t="s">
        <v>1554</v>
      </c>
      <c r="BK315" s="69" t="s">
        <v>949</v>
      </c>
      <c r="BL315" s="69" t="s">
        <v>949</v>
      </c>
      <c r="BM315" s="69">
        <v>0</v>
      </c>
      <c r="BN315" s="69">
        <v>0</v>
      </c>
      <c r="BO315" s="69">
        <v>0</v>
      </c>
      <c r="BP315" s="69">
        <v>0</v>
      </c>
      <c r="BQ315" s="69">
        <v>0</v>
      </c>
      <c r="BR315" s="69">
        <v>0</v>
      </c>
      <c r="BS315" s="69">
        <v>0</v>
      </c>
      <c r="BT315" s="69">
        <v>0</v>
      </c>
      <c r="BU315" s="73"/>
      <c r="BV315" s="72">
        <v>4</v>
      </c>
      <c r="BW315" s="72">
        <v>75</v>
      </c>
      <c r="BX315" s="72">
        <v>23</v>
      </c>
      <c r="BY315" s="16"/>
      <c r="BZ315" s="9"/>
      <c r="CA315" s="16"/>
      <c r="CB315" s="16"/>
      <c r="CC315" s="16"/>
      <c r="CD315" s="16"/>
    </row>
    <row r="316" spans="1:82" customFormat="1">
      <c r="A316" s="16"/>
      <c r="B316" s="3">
        <v>309</v>
      </c>
      <c r="C316" s="3" t="s">
        <v>466</v>
      </c>
      <c r="D316" s="91"/>
      <c r="E316" s="96"/>
      <c r="F316" s="91"/>
      <c r="G316" s="96" t="s">
        <v>2418</v>
      </c>
      <c r="H316" s="91"/>
      <c r="I316" s="96"/>
      <c r="J316" s="91"/>
      <c r="K316" s="96"/>
      <c r="L316" s="91"/>
      <c r="M316" s="96"/>
      <c r="N316" s="32" t="s">
        <v>2419</v>
      </c>
      <c r="O316" s="211" t="s">
        <v>2420</v>
      </c>
      <c r="P316" s="71" t="s">
        <v>939</v>
      </c>
      <c r="Q316" s="71" t="s">
        <v>2234</v>
      </c>
      <c r="R316" s="848" t="s">
        <v>948</v>
      </c>
      <c r="S316" s="3" t="s">
        <v>941</v>
      </c>
      <c r="T316" s="3" t="s">
        <v>941</v>
      </c>
      <c r="U316" s="3" t="s">
        <v>941</v>
      </c>
      <c r="V316" s="3" t="s">
        <v>941</v>
      </c>
      <c r="W316" s="3" t="s">
        <v>941</v>
      </c>
      <c r="X316" s="3" t="s">
        <v>941</v>
      </c>
      <c r="Y316" s="3" t="s">
        <v>941</v>
      </c>
      <c r="Z316" s="3" t="s">
        <v>941</v>
      </c>
      <c r="AA316" s="3" t="s">
        <v>941</v>
      </c>
      <c r="AB316" s="3" t="s">
        <v>941</v>
      </c>
      <c r="AC316" s="21" t="s">
        <v>941</v>
      </c>
      <c r="AD316" s="21" t="s">
        <v>941</v>
      </c>
      <c r="AE316" s="21" t="s">
        <v>941</v>
      </c>
      <c r="AF316" s="3" t="s">
        <v>941</v>
      </c>
      <c r="AG316" s="3" t="s">
        <v>941</v>
      </c>
      <c r="AH316" s="3"/>
      <c r="AI316" s="21" t="s">
        <v>941</v>
      </c>
      <c r="AJ316" s="21" t="s">
        <v>941</v>
      </c>
      <c r="AK316" s="21" t="s">
        <v>941</v>
      </c>
      <c r="AL316" s="75"/>
      <c r="AM316" s="74" t="s">
        <v>2421</v>
      </c>
      <c r="AN316" s="70"/>
      <c r="AO316" s="67" t="s">
        <v>90</v>
      </c>
      <c r="AP316" s="78" t="s">
        <v>2422</v>
      </c>
      <c r="AQ316" s="893">
        <v>1</v>
      </c>
      <c r="AR316" s="745" t="s">
        <v>945</v>
      </c>
      <c r="AS316" s="68" t="s">
        <v>946</v>
      </c>
      <c r="AT316" s="3">
        <v>0</v>
      </c>
      <c r="AU316" s="3" t="s">
        <v>979</v>
      </c>
      <c r="AV316" s="3"/>
      <c r="AW316" s="3"/>
      <c r="AX316" s="3"/>
      <c r="AY316" s="145"/>
      <c r="AZ316" s="69">
        <v>15323.197514</v>
      </c>
      <c r="BA316" s="69">
        <v>4.75</v>
      </c>
      <c r="BB316" s="69" t="s">
        <v>945</v>
      </c>
      <c r="BC316" s="69" t="s">
        <v>945</v>
      </c>
      <c r="BD316" s="69" t="s">
        <v>2423</v>
      </c>
      <c r="BE316" s="69" t="s">
        <v>995</v>
      </c>
      <c r="BF316" s="69" t="s">
        <v>1754</v>
      </c>
      <c r="BG316" s="69" t="s">
        <v>2424</v>
      </c>
      <c r="BH316" s="69" t="s">
        <v>1554</v>
      </c>
      <c r="BI316" s="69">
        <v>0</v>
      </c>
      <c r="BJ316" s="69" t="s">
        <v>2425</v>
      </c>
      <c r="BK316" s="69" t="s">
        <v>949</v>
      </c>
      <c r="BL316" s="69" t="s">
        <v>949</v>
      </c>
      <c r="BM316" s="69">
        <v>0</v>
      </c>
      <c r="BN316" s="69">
        <v>0</v>
      </c>
      <c r="BO316" s="69">
        <v>0</v>
      </c>
      <c r="BP316" s="69">
        <v>0</v>
      </c>
      <c r="BQ316" s="69">
        <v>0</v>
      </c>
      <c r="BR316" s="69">
        <v>0</v>
      </c>
      <c r="BS316" s="69">
        <v>0</v>
      </c>
      <c r="BT316" s="69">
        <v>0</v>
      </c>
      <c r="BU316" s="73"/>
      <c r="BV316" s="72"/>
      <c r="BW316" s="72"/>
      <c r="BX316" s="72"/>
      <c r="BY316" s="16"/>
      <c r="BZ316" s="9"/>
      <c r="CA316" s="16"/>
      <c r="CB316" s="16"/>
      <c r="CC316" s="16"/>
      <c r="CD316" s="16"/>
    </row>
    <row r="317" spans="1:82" customFormat="1">
      <c r="A317" s="16"/>
      <c r="B317" s="3">
        <v>310</v>
      </c>
      <c r="C317" s="3" t="s">
        <v>466</v>
      </c>
      <c r="D317" s="91"/>
      <c r="E317" s="96"/>
      <c r="F317" s="91" t="s">
        <v>2426</v>
      </c>
      <c r="G317" s="96"/>
      <c r="H317" s="91"/>
      <c r="I317" s="96"/>
      <c r="J317" s="91"/>
      <c r="K317" s="96"/>
      <c r="L317" s="91"/>
      <c r="M317" s="96"/>
      <c r="N317" s="32" t="s">
        <v>2426</v>
      </c>
      <c r="O317" s="211" t="s">
        <v>2426</v>
      </c>
      <c r="P317" s="71" t="s">
        <v>1037</v>
      </c>
      <c r="Q317" s="71"/>
      <c r="R317" s="848" t="s">
        <v>1278</v>
      </c>
      <c r="S317" s="3" t="s">
        <v>941</v>
      </c>
      <c r="T317" s="3" t="s">
        <v>941</v>
      </c>
      <c r="U317" s="3" t="s">
        <v>941</v>
      </c>
      <c r="V317" s="3" t="s">
        <v>941</v>
      </c>
      <c r="W317" s="3" t="s">
        <v>941</v>
      </c>
      <c r="X317" s="3" t="s">
        <v>941</v>
      </c>
      <c r="Y317" s="3" t="s">
        <v>941</v>
      </c>
      <c r="Z317" s="3" t="s">
        <v>941</v>
      </c>
      <c r="AA317" s="3" t="s">
        <v>941</v>
      </c>
      <c r="AB317" s="3" t="s">
        <v>941</v>
      </c>
      <c r="AC317" s="21" t="s">
        <v>941</v>
      </c>
      <c r="AD317" s="21" t="s">
        <v>941</v>
      </c>
      <c r="AE317" s="21" t="s">
        <v>941</v>
      </c>
      <c r="AF317" s="3" t="s">
        <v>941</v>
      </c>
      <c r="AG317" s="3" t="s">
        <v>941</v>
      </c>
      <c r="AH317" s="3"/>
      <c r="AI317" s="21" t="s">
        <v>941</v>
      </c>
      <c r="AJ317" s="21" t="s">
        <v>941</v>
      </c>
      <c r="AK317" s="21" t="s">
        <v>941</v>
      </c>
      <c r="AL317" s="75"/>
      <c r="AM317" s="74"/>
      <c r="AN317" s="70" t="s">
        <v>2427</v>
      </c>
      <c r="AO317" s="67" t="s">
        <v>246</v>
      </c>
      <c r="AP317" s="78" t="s">
        <v>2428</v>
      </c>
      <c r="AQ317" s="893">
        <v>1</v>
      </c>
      <c r="AR317" s="745" t="s">
        <v>945</v>
      </c>
      <c r="AS317" s="68" t="s">
        <v>946</v>
      </c>
      <c r="AT317" s="3">
        <v>1</v>
      </c>
      <c r="AU317" s="3" t="s">
        <v>1126</v>
      </c>
      <c r="AV317" s="3" t="s">
        <v>948</v>
      </c>
      <c r="AW317" s="3" t="s">
        <v>1245</v>
      </c>
      <c r="AX317" s="3"/>
      <c r="AY317" s="145"/>
      <c r="AZ317" s="69" t="s">
        <v>949</v>
      </c>
      <c r="BA317" s="69" t="s">
        <v>949</v>
      </c>
      <c r="BB317" s="69" t="s">
        <v>949</v>
      </c>
      <c r="BC317" s="69" t="s">
        <v>949</v>
      </c>
      <c r="BD317" s="69" t="s">
        <v>949</v>
      </c>
      <c r="BE317" s="69" t="s">
        <v>949</v>
      </c>
      <c r="BF317" s="69" t="s">
        <v>949</v>
      </c>
      <c r="BG317" s="69" t="s">
        <v>949</v>
      </c>
      <c r="BH317" s="69" t="s">
        <v>949</v>
      </c>
      <c r="BI317" s="69">
        <v>0</v>
      </c>
      <c r="BJ317" s="69" t="s">
        <v>1334</v>
      </c>
      <c r="BK317" s="69" t="s">
        <v>949</v>
      </c>
      <c r="BL317" s="69" t="s">
        <v>949</v>
      </c>
      <c r="BM317" s="69">
        <v>0</v>
      </c>
      <c r="BN317" s="69">
        <v>0</v>
      </c>
      <c r="BO317" s="69">
        <v>0</v>
      </c>
      <c r="BP317" s="69">
        <v>0</v>
      </c>
      <c r="BQ317" s="69">
        <v>0</v>
      </c>
      <c r="BR317" s="69">
        <v>0</v>
      </c>
      <c r="BS317" s="69">
        <v>0</v>
      </c>
      <c r="BT317" s="69">
        <v>0</v>
      </c>
      <c r="BU317" s="73"/>
      <c r="BV317" s="72"/>
      <c r="BW317" s="72"/>
      <c r="BX317" s="72"/>
      <c r="BY317" s="16"/>
      <c r="BZ317" s="9"/>
      <c r="CA317" s="16"/>
      <c r="CB317" s="16"/>
      <c r="CC317" s="16"/>
      <c r="CD317" s="16"/>
    </row>
    <row r="318" spans="1:82" customFormat="1">
      <c r="A318" s="16"/>
      <c r="B318" s="3">
        <v>311</v>
      </c>
      <c r="C318" s="3" t="s">
        <v>466</v>
      </c>
      <c r="D318" s="91"/>
      <c r="E318" s="96" t="s">
        <v>1033</v>
      </c>
      <c r="F318" s="91"/>
      <c r="G318" s="96"/>
      <c r="H318" s="91"/>
      <c r="I318" s="96"/>
      <c r="J318" s="91"/>
      <c r="K318" s="96"/>
      <c r="L318" s="91"/>
      <c r="M318" s="96"/>
      <c r="N318" s="32" t="s">
        <v>1032</v>
      </c>
      <c r="O318" s="211" t="s">
        <v>1033</v>
      </c>
      <c r="P318" s="71" t="s">
        <v>939</v>
      </c>
      <c r="Q318" s="71" t="s">
        <v>1636</v>
      </c>
      <c r="R318" s="848"/>
      <c r="S318" s="3" t="s">
        <v>941</v>
      </c>
      <c r="T318" s="3" t="s">
        <v>941</v>
      </c>
      <c r="U318" s="3" t="s">
        <v>941</v>
      </c>
      <c r="V318" s="3" t="s">
        <v>941</v>
      </c>
      <c r="W318" s="3" t="s">
        <v>941</v>
      </c>
      <c r="X318" s="3" t="s">
        <v>941</v>
      </c>
      <c r="Y318" s="3" t="s">
        <v>941</v>
      </c>
      <c r="Z318" s="3" t="s">
        <v>941</v>
      </c>
      <c r="AA318" s="3" t="s">
        <v>941</v>
      </c>
      <c r="AB318" s="3" t="s">
        <v>941</v>
      </c>
      <c r="AC318" s="21" t="s">
        <v>941</v>
      </c>
      <c r="AD318" s="21" t="s">
        <v>941</v>
      </c>
      <c r="AE318" s="21" t="s">
        <v>941</v>
      </c>
      <c r="AF318" s="3" t="s">
        <v>941</v>
      </c>
      <c r="AG318" s="3" t="s">
        <v>941</v>
      </c>
      <c r="AH318" s="3"/>
      <c r="AI318" s="21" t="s">
        <v>941</v>
      </c>
      <c r="AJ318" s="21" t="s">
        <v>941</v>
      </c>
      <c r="AK318" s="21" t="s">
        <v>941</v>
      </c>
      <c r="AL318" s="75"/>
      <c r="AM318" s="74" t="s">
        <v>1033</v>
      </c>
      <c r="AN318" s="70" t="s">
        <v>1034</v>
      </c>
      <c r="AO318" s="67" t="s">
        <v>2429</v>
      </c>
      <c r="AP318" s="78" t="s">
        <v>1035</v>
      </c>
      <c r="AQ318" s="893">
        <v>2</v>
      </c>
      <c r="AR318" s="745" t="s">
        <v>945</v>
      </c>
      <c r="AS318" s="68" t="s">
        <v>946</v>
      </c>
      <c r="AT318" s="3">
        <v>1</v>
      </c>
      <c r="AU318" s="3" t="s">
        <v>993</v>
      </c>
      <c r="AV318" s="3"/>
      <c r="AW318" s="3"/>
      <c r="AX318" s="3"/>
      <c r="AY318" s="145"/>
      <c r="AZ318" s="69" t="s">
        <v>949</v>
      </c>
      <c r="BA318" s="69" t="s">
        <v>949</v>
      </c>
      <c r="BB318" s="69" t="s">
        <v>949</v>
      </c>
      <c r="BC318" s="69" t="s">
        <v>949</v>
      </c>
      <c r="BD318" s="69" t="s">
        <v>949</v>
      </c>
      <c r="BE318" s="69" t="s">
        <v>949</v>
      </c>
      <c r="BF318" s="69" t="s">
        <v>949</v>
      </c>
      <c r="BG318" s="69" t="s">
        <v>949</v>
      </c>
      <c r="BH318" s="69" t="s">
        <v>949</v>
      </c>
      <c r="BI318" s="69" t="s">
        <v>949</v>
      </c>
      <c r="BJ318" s="69" t="s">
        <v>1024</v>
      </c>
      <c r="BK318" s="69">
        <v>0</v>
      </c>
      <c r="BL318" s="69">
        <v>0</v>
      </c>
      <c r="BM318" s="69">
        <v>0</v>
      </c>
      <c r="BN318" s="69">
        <v>0</v>
      </c>
      <c r="BO318" s="69">
        <v>0</v>
      </c>
      <c r="BP318" s="69">
        <v>0</v>
      </c>
      <c r="BQ318" s="69">
        <v>0</v>
      </c>
      <c r="BR318" s="69">
        <v>0</v>
      </c>
      <c r="BS318" s="69">
        <v>0</v>
      </c>
      <c r="BT318" s="69">
        <v>0</v>
      </c>
      <c r="BU318" s="73"/>
      <c r="BV318" s="72"/>
      <c r="BW318" s="72"/>
      <c r="BX318" s="72"/>
      <c r="BY318" s="16"/>
      <c r="BZ318" s="9"/>
      <c r="CA318" s="16"/>
      <c r="CB318" s="16"/>
      <c r="CC318" s="16"/>
      <c r="CD318" s="16"/>
    </row>
    <row r="319" spans="1:82" customFormat="1">
      <c r="A319" s="16"/>
      <c r="B319" s="3">
        <v>312</v>
      </c>
      <c r="C319" s="3" t="s">
        <v>466</v>
      </c>
      <c r="D319" s="91"/>
      <c r="E319" s="96" t="s">
        <v>2430</v>
      </c>
      <c r="F319" s="91"/>
      <c r="G319" s="96"/>
      <c r="H319" s="91"/>
      <c r="I319" s="96"/>
      <c r="J319" s="91"/>
      <c r="K319" s="96"/>
      <c r="L319" s="91"/>
      <c r="M319" s="96"/>
      <c r="N319" s="32" t="s">
        <v>2431</v>
      </c>
      <c r="O319" s="211" t="s">
        <v>2430</v>
      </c>
      <c r="P319" s="71" t="s">
        <v>939</v>
      </c>
      <c r="Q319" s="71" t="s">
        <v>1636</v>
      </c>
      <c r="R319" s="848" t="s">
        <v>940</v>
      </c>
      <c r="S319" s="3" t="s">
        <v>941</v>
      </c>
      <c r="T319" s="3" t="s">
        <v>941</v>
      </c>
      <c r="U319" s="3" t="s">
        <v>941</v>
      </c>
      <c r="V319" s="3"/>
      <c r="W319" s="3"/>
      <c r="X319" s="3" t="s">
        <v>941</v>
      </c>
      <c r="Y319" s="3" t="s">
        <v>941</v>
      </c>
      <c r="Z319" s="3" t="s">
        <v>941</v>
      </c>
      <c r="AA319" s="3" t="s">
        <v>941</v>
      </c>
      <c r="AB319" s="3"/>
      <c r="AC319" s="21"/>
      <c r="AD319" s="21"/>
      <c r="AE319" s="21"/>
      <c r="AF319" s="3" t="s">
        <v>941</v>
      </c>
      <c r="AG319" s="3"/>
      <c r="AH319" s="3"/>
      <c r="AI319" s="21" t="s">
        <v>941</v>
      </c>
      <c r="AJ319" s="21"/>
      <c r="AK319" s="21"/>
      <c r="AL319" s="75"/>
      <c r="AM319" s="74" t="s">
        <v>2432</v>
      </c>
      <c r="AN319" s="70" t="s">
        <v>2433</v>
      </c>
      <c r="AO319" s="67" t="s">
        <v>90</v>
      </c>
      <c r="AP319" s="78" t="s">
        <v>2434</v>
      </c>
      <c r="AQ319" s="893">
        <v>1</v>
      </c>
      <c r="AR319" s="745" t="s">
        <v>945</v>
      </c>
      <c r="AS319" s="68" t="s">
        <v>946</v>
      </c>
      <c r="AT319" s="3">
        <v>0</v>
      </c>
      <c r="AU319" s="3" t="s">
        <v>947</v>
      </c>
      <c r="AV319" s="3" t="s">
        <v>948</v>
      </c>
      <c r="AW319" s="3"/>
      <c r="AX319" s="3"/>
      <c r="AY319" s="145"/>
      <c r="AZ319" s="69" t="s">
        <v>949</v>
      </c>
      <c r="BA319" s="69" t="s">
        <v>949</v>
      </c>
      <c r="BB319" s="69" t="s">
        <v>949</v>
      </c>
      <c r="BC319" s="69" t="s">
        <v>949</v>
      </c>
      <c r="BD319" s="69" t="s">
        <v>949</v>
      </c>
      <c r="BE319" s="69" t="s">
        <v>949</v>
      </c>
      <c r="BF319" s="69" t="s">
        <v>949</v>
      </c>
      <c r="BG319" s="69" t="s">
        <v>949</v>
      </c>
      <c r="BH319" s="69" t="s">
        <v>949</v>
      </c>
      <c r="BI319" s="69" t="s">
        <v>949</v>
      </c>
      <c r="BJ319" s="69" t="s">
        <v>949</v>
      </c>
      <c r="BK319" s="69" t="s">
        <v>949</v>
      </c>
      <c r="BL319" s="69" t="s">
        <v>949</v>
      </c>
      <c r="BM319" s="69" t="s">
        <v>949</v>
      </c>
      <c r="BN319" s="69" t="s">
        <v>949</v>
      </c>
      <c r="BO319" s="69" t="s">
        <v>949</v>
      </c>
      <c r="BP319" s="69" t="s">
        <v>949</v>
      </c>
      <c r="BQ319" s="69" t="s">
        <v>949</v>
      </c>
      <c r="BR319" s="69" t="s">
        <v>949</v>
      </c>
      <c r="BS319" s="69" t="s">
        <v>949</v>
      </c>
      <c r="BT319" s="69" t="s">
        <v>949</v>
      </c>
      <c r="BU319" s="73"/>
      <c r="BV319" s="72"/>
      <c r="BW319" s="72"/>
      <c r="BX319" s="72"/>
      <c r="BY319" s="16"/>
      <c r="BZ319" s="9"/>
      <c r="CA319" s="16"/>
      <c r="CB319" s="16"/>
      <c r="CC319" s="16"/>
      <c r="CD319" s="16"/>
    </row>
    <row r="320" spans="1:82" customFormat="1">
      <c r="A320" s="16"/>
      <c r="B320" s="3">
        <v>313</v>
      </c>
      <c r="C320" s="3" t="s">
        <v>466</v>
      </c>
      <c r="D320" s="91"/>
      <c r="E320" s="96" t="s">
        <v>2435</v>
      </c>
      <c r="F320" s="91"/>
      <c r="G320" s="96"/>
      <c r="H320" s="91"/>
      <c r="I320" s="96"/>
      <c r="J320" s="91"/>
      <c r="K320" s="96"/>
      <c r="L320" s="91"/>
      <c r="M320" s="96"/>
      <c r="N320" s="32" t="s">
        <v>2436</v>
      </c>
      <c r="O320" s="211" t="s">
        <v>2435</v>
      </c>
      <c r="P320" s="71" t="s">
        <v>939</v>
      </c>
      <c r="Q320" s="71" t="s">
        <v>1636</v>
      </c>
      <c r="R320" s="848" t="s">
        <v>940</v>
      </c>
      <c r="S320" s="3"/>
      <c r="T320" s="3"/>
      <c r="U320" s="3"/>
      <c r="V320" s="3" t="s">
        <v>941</v>
      </c>
      <c r="W320" s="3" t="s">
        <v>941</v>
      </c>
      <c r="X320" s="3"/>
      <c r="Y320" s="3"/>
      <c r="Z320" s="3"/>
      <c r="AA320" s="3"/>
      <c r="AB320" s="3" t="s">
        <v>941</v>
      </c>
      <c r="AC320" s="21" t="s">
        <v>941</v>
      </c>
      <c r="AD320" s="21" t="s">
        <v>941</v>
      </c>
      <c r="AE320" s="21" t="s">
        <v>941</v>
      </c>
      <c r="AF320" s="3"/>
      <c r="AG320" s="3" t="s">
        <v>941</v>
      </c>
      <c r="AH320" s="3"/>
      <c r="AI320" s="21"/>
      <c r="AJ320" s="21" t="s">
        <v>941</v>
      </c>
      <c r="AK320" s="21" t="s">
        <v>941</v>
      </c>
      <c r="AL320" s="75"/>
      <c r="AM320" s="74" t="s">
        <v>2432</v>
      </c>
      <c r="AN320" s="70" t="s">
        <v>2437</v>
      </c>
      <c r="AO320" s="67" t="s">
        <v>90</v>
      </c>
      <c r="AP320" s="78" t="s">
        <v>2438</v>
      </c>
      <c r="AQ320" s="893">
        <v>1</v>
      </c>
      <c r="AR320" s="745" t="s">
        <v>945</v>
      </c>
      <c r="AS320" s="68" t="s">
        <v>946</v>
      </c>
      <c r="AT320" s="3">
        <v>0</v>
      </c>
      <c r="AU320" s="3" t="s">
        <v>947</v>
      </c>
      <c r="AV320" s="3" t="s">
        <v>948</v>
      </c>
      <c r="AW320" s="3"/>
      <c r="AX320" s="3"/>
      <c r="AY320" s="145"/>
      <c r="AZ320" s="69" t="s">
        <v>949</v>
      </c>
      <c r="BA320" s="69" t="s">
        <v>949</v>
      </c>
      <c r="BB320" s="69" t="s">
        <v>949</v>
      </c>
      <c r="BC320" s="69" t="s">
        <v>949</v>
      </c>
      <c r="BD320" s="69" t="s">
        <v>949</v>
      </c>
      <c r="BE320" s="69" t="s">
        <v>949</v>
      </c>
      <c r="BF320" s="69" t="s">
        <v>949</v>
      </c>
      <c r="BG320" s="69" t="s">
        <v>949</v>
      </c>
      <c r="BH320" s="69" t="s">
        <v>949</v>
      </c>
      <c r="BI320" s="69" t="s">
        <v>949</v>
      </c>
      <c r="BJ320" s="69" t="s">
        <v>949</v>
      </c>
      <c r="BK320" s="69" t="s">
        <v>949</v>
      </c>
      <c r="BL320" s="69" t="s">
        <v>949</v>
      </c>
      <c r="BM320" s="69" t="s">
        <v>949</v>
      </c>
      <c r="BN320" s="69" t="s">
        <v>949</v>
      </c>
      <c r="BO320" s="69" t="s">
        <v>949</v>
      </c>
      <c r="BP320" s="69" t="s">
        <v>949</v>
      </c>
      <c r="BQ320" s="69" t="s">
        <v>949</v>
      </c>
      <c r="BR320" s="69" t="s">
        <v>949</v>
      </c>
      <c r="BS320" s="69" t="s">
        <v>949</v>
      </c>
      <c r="BT320" s="69" t="s">
        <v>949</v>
      </c>
      <c r="BU320" s="73"/>
      <c r="BV320" s="72"/>
      <c r="BW320" s="72"/>
      <c r="BX320" s="72"/>
      <c r="BY320" s="16"/>
      <c r="BZ320" s="9"/>
      <c r="CA320" s="16"/>
      <c r="CB320" s="16"/>
      <c r="CC320" s="16"/>
      <c r="CD320" s="16"/>
    </row>
    <row r="321" spans="1:82" customFormat="1">
      <c r="A321" s="16"/>
      <c r="B321" s="3">
        <v>314</v>
      </c>
      <c r="C321" s="3" t="s">
        <v>466</v>
      </c>
      <c r="D321" s="91"/>
      <c r="E321" s="96"/>
      <c r="F321" s="91" t="s">
        <v>2439</v>
      </c>
      <c r="G321" s="96"/>
      <c r="H321" s="91"/>
      <c r="I321" s="96"/>
      <c r="J321" s="91"/>
      <c r="K321" s="96"/>
      <c r="L321" s="91"/>
      <c r="M321" s="96"/>
      <c r="N321" s="32" t="s">
        <v>2439</v>
      </c>
      <c r="O321" s="211" t="s">
        <v>2439</v>
      </c>
      <c r="P321" s="71" t="s">
        <v>1037</v>
      </c>
      <c r="Q321" s="71" t="s">
        <v>1636</v>
      </c>
      <c r="R321" s="848" t="s">
        <v>989</v>
      </c>
      <c r="S321" s="3" t="s">
        <v>941</v>
      </c>
      <c r="T321" s="3" t="s">
        <v>941</v>
      </c>
      <c r="U321" s="3" t="s">
        <v>941</v>
      </c>
      <c r="V321" s="3" t="s">
        <v>941</v>
      </c>
      <c r="W321" s="3" t="s">
        <v>941</v>
      </c>
      <c r="X321" s="3" t="s">
        <v>941</v>
      </c>
      <c r="Y321" s="3" t="s">
        <v>941</v>
      </c>
      <c r="Z321" s="3" t="s">
        <v>941</v>
      </c>
      <c r="AA321" s="3" t="s">
        <v>941</v>
      </c>
      <c r="AB321" s="3" t="s">
        <v>941</v>
      </c>
      <c r="AC321" s="21" t="s">
        <v>941</v>
      </c>
      <c r="AD321" s="21" t="s">
        <v>941</v>
      </c>
      <c r="AE321" s="21" t="s">
        <v>941</v>
      </c>
      <c r="AF321" s="3" t="s">
        <v>941</v>
      </c>
      <c r="AG321" s="3" t="s">
        <v>941</v>
      </c>
      <c r="AH321" s="3"/>
      <c r="AI321" s="21" t="s">
        <v>941</v>
      </c>
      <c r="AJ321" s="21" t="s">
        <v>941</v>
      </c>
      <c r="AK321" s="21" t="s">
        <v>941</v>
      </c>
      <c r="AL321" s="75"/>
      <c r="AM321" s="74"/>
      <c r="AN321" s="70" t="s">
        <v>2440</v>
      </c>
      <c r="AO321" s="67" t="s">
        <v>90</v>
      </c>
      <c r="AP321" s="78" t="s">
        <v>2441</v>
      </c>
      <c r="AQ321" s="893">
        <v>8</v>
      </c>
      <c r="AR321" s="745" t="s">
        <v>945</v>
      </c>
      <c r="AS321" s="68" t="s">
        <v>946</v>
      </c>
      <c r="AT321" s="3">
        <v>1</v>
      </c>
      <c r="AU321" s="3" t="s">
        <v>1008</v>
      </c>
      <c r="AV321" s="3"/>
      <c r="AW321" s="3"/>
      <c r="AX321" s="3"/>
      <c r="AY321" s="145"/>
      <c r="AZ321" s="69">
        <v>31.783213</v>
      </c>
      <c r="BA321" s="69">
        <v>1.4</v>
      </c>
      <c r="BB321" s="69">
        <v>1.41</v>
      </c>
      <c r="BC321" s="69">
        <v>4.4810000000000003E-2</v>
      </c>
      <c r="BD321" s="69" t="s">
        <v>2442</v>
      </c>
      <c r="BE321" s="69" t="s">
        <v>1083</v>
      </c>
      <c r="BF321" s="69" t="s">
        <v>1293</v>
      </c>
      <c r="BG321" s="69" t="s">
        <v>1294</v>
      </c>
      <c r="BH321" s="69" t="s">
        <v>1295</v>
      </c>
      <c r="BI321" s="69" t="s">
        <v>1296</v>
      </c>
      <c r="BJ321" s="69" t="s">
        <v>1215</v>
      </c>
      <c r="BK321" s="69" t="s">
        <v>949</v>
      </c>
      <c r="BL321" s="69" t="s">
        <v>949</v>
      </c>
      <c r="BM321" s="69">
        <v>0</v>
      </c>
      <c r="BN321" s="69">
        <v>0</v>
      </c>
      <c r="BO321" s="69" t="s">
        <v>2439</v>
      </c>
      <c r="BP321" s="69" t="s">
        <v>1215</v>
      </c>
      <c r="BQ321" s="69">
        <v>0</v>
      </c>
      <c r="BR321" s="69">
        <v>0</v>
      </c>
      <c r="BS321" s="69">
        <v>0</v>
      </c>
      <c r="BT321" s="69">
        <v>0</v>
      </c>
      <c r="BU321" s="73"/>
      <c r="BV321" s="72"/>
      <c r="BW321" s="72"/>
      <c r="BX321" s="72"/>
      <c r="BY321" s="16"/>
      <c r="BZ321" s="9"/>
      <c r="CA321" s="16"/>
      <c r="CB321" s="16"/>
      <c r="CC321" s="16"/>
      <c r="CD321" s="16"/>
    </row>
    <row r="322" spans="1:82" customFormat="1">
      <c r="A322" s="16"/>
      <c r="B322" s="3">
        <v>315</v>
      </c>
      <c r="C322" s="3" t="s">
        <v>466</v>
      </c>
      <c r="D322" s="91"/>
      <c r="E322" s="96"/>
      <c r="F322" s="91" t="s">
        <v>2443</v>
      </c>
      <c r="G322" s="96"/>
      <c r="H322" s="91"/>
      <c r="I322" s="96"/>
      <c r="J322" s="91"/>
      <c r="K322" s="96"/>
      <c r="L322" s="91"/>
      <c r="M322" s="96"/>
      <c r="N322" s="32" t="s">
        <v>2444</v>
      </c>
      <c r="O322" s="211" t="s">
        <v>2443</v>
      </c>
      <c r="P322" s="71" t="s">
        <v>939</v>
      </c>
      <c r="Q322" s="71" t="s">
        <v>880</v>
      </c>
      <c r="R322" s="848" t="s">
        <v>1209</v>
      </c>
      <c r="S322" s="3" t="s">
        <v>941</v>
      </c>
      <c r="T322" s="3" t="s">
        <v>941</v>
      </c>
      <c r="U322" s="3" t="s">
        <v>941</v>
      </c>
      <c r="V322" s="3"/>
      <c r="W322" s="3"/>
      <c r="X322" s="3" t="s">
        <v>941</v>
      </c>
      <c r="Y322" s="3" t="s">
        <v>941</v>
      </c>
      <c r="Z322" s="3" t="s">
        <v>941</v>
      </c>
      <c r="AA322" s="3" t="s">
        <v>941</v>
      </c>
      <c r="AB322" s="3"/>
      <c r="AC322" s="21"/>
      <c r="AD322" s="21"/>
      <c r="AE322" s="21"/>
      <c r="AF322" s="3" t="s">
        <v>941</v>
      </c>
      <c r="AG322" s="3"/>
      <c r="AH322" s="3"/>
      <c r="AI322" s="21" t="s">
        <v>941</v>
      </c>
      <c r="AJ322" s="21"/>
      <c r="AK322" s="21"/>
      <c r="AL322" s="75"/>
      <c r="AM322" s="74" t="s">
        <v>2445</v>
      </c>
      <c r="AN322" s="70" t="s">
        <v>2446</v>
      </c>
      <c r="AO322" s="67" t="s">
        <v>90</v>
      </c>
      <c r="AP322" s="78" t="s">
        <v>2447</v>
      </c>
      <c r="AQ322" s="893">
        <v>1</v>
      </c>
      <c r="AR322" s="745" t="s">
        <v>945</v>
      </c>
      <c r="AS322" s="68" t="s">
        <v>946</v>
      </c>
      <c r="AT322" s="3">
        <v>1</v>
      </c>
      <c r="AU322" s="3" t="s">
        <v>1008</v>
      </c>
      <c r="AV322" s="3"/>
      <c r="AW322" s="3"/>
      <c r="AX322" s="3"/>
      <c r="AY322" s="145"/>
      <c r="AZ322" s="69">
        <v>336983</v>
      </c>
      <c r="BA322" s="69">
        <v>2</v>
      </c>
      <c r="BB322" s="69">
        <v>1.07</v>
      </c>
      <c r="BC322" s="69">
        <v>412.548</v>
      </c>
      <c r="BD322" s="69" t="s">
        <v>2448</v>
      </c>
      <c r="BE322" s="69" t="s">
        <v>2449</v>
      </c>
      <c r="BF322" s="69" t="s">
        <v>1010</v>
      </c>
      <c r="BG322" s="69" t="s">
        <v>2450</v>
      </c>
      <c r="BH322" s="69" t="s">
        <v>1132</v>
      </c>
      <c r="BI322" s="69" t="s">
        <v>2451</v>
      </c>
      <c r="BJ322" s="69" t="s">
        <v>1458</v>
      </c>
      <c r="BK322" s="69" t="s">
        <v>1142</v>
      </c>
      <c r="BL322" s="69" t="s">
        <v>949</v>
      </c>
      <c r="BM322" s="69">
        <v>0</v>
      </c>
      <c r="BN322" s="69">
        <v>0</v>
      </c>
      <c r="BO322" s="69" t="s">
        <v>2452</v>
      </c>
      <c r="BP322" s="69" t="s">
        <v>1142</v>
      </c>
      <c r="BQ322" s="69" t="s">
        <v>2453</v>
      </c>
      <c r="BR322" s="69" t="s">
        <v>1142</v>
      </c>
      <c r="BS322" s="69" t="s">
        <v>2454</v>
      </c>
      <c r="BT322" s="69" t="s">
        <v>1458</v>
      </c>
      <c r="BU322" s="73" t="s">
        <v>1244</v>
      </c>
      <c r="BV322" s="72">
        <v>1</v>
      </c>
      <c r="BW322" s="72">
        <v>350</v>
      </c>
      <c r="BX322" s="72">
        <v>48</v>
      </c>
      <c r="BY322" s="16"/>
      <c r="BZ322" s="9"/>
      <c r="CA322" s="16"/>
      <c r="CB322" s="16"/>
      <c r="CC322" s="16"/>
      <c r="CD322" s="16"/>
    </row>
    <row r="323" spans="1:82" customFormat="1">
      <c r="A323" s="16"/>
      <c r="B323" s="3">
        <v>316</v>
      </c>
      <c r="C323" s="3" t="s">
        <v>466</v>
      </c>
      <c r="D323" s="91"/>
      <c r="E323" s="96"/>
      <c r="F323" s="91" t="s">
        <v>2455</v>
      </c>
      <c r="G323" s="96"/>
      <c r="H323" s="91"/>
      <c r="I323" s="96"/>
      <c r="J323" s="91"/>
      <c r="K323" s="96"/>
      <c r="L323" s="91"/>
      <c r="M323" s="96"/>
      <c r="N323" s="32" t="s">
        <v>2456</v>
      </c>
      <c r="O323" s="211" t="s">
        <v>2455</v>
      </c>
      <c r="P323" s="71" t="s">
        <v>939</v>
      </c>
      <c r="Q323" s="71" t="s">
        <v>880</v>
      </c>
      <c r="R323" s="848" t="s">
        <v>1209</v>
      </c>
      <c r="S323" s="3"/>
      <c r="T323" s="3"/>
      <c r="U323" s="3"/>
      <c r="V323" s="3" t="s">
        <v>941</v>
      </c>
      <c r="W323" s="3" t="s">
        <v>941</v>
      </c>
      <c r="X323" s="3"/>
      <c r="Y323" s="3"/>
      <c r="Z323" s="3"/>
      <c r="AA323" s="3"/>
      <c r="AB323" s="3" t="s">
        <v>941</v>
      </c>
      <c r="AC323" s="21" t="s">
        <v>941</v>
      </c>
      <c r="AD323" s="21" t="s">
        <v>941</v>
      </c>
      <c r="AE323" s="21" t="s">
        <v>941</v>
      </c>
      <c r="AF323" s="3"/>
      <c r="AG323" s="3" t="s">
        <v>941</v>
      </c>
      <c r="AH323" s="3"/>
      <c r="AI323" s="21"/>
      <c r="AJ323" s="21" t="s">
        <v>941</v>
      </c>
      <c r="AK323" s="21" t="s">
        <v>941</v>
      </c>
      <c r="AL323" s="75"/>
      <c r="AM323" s="74" t="s">
        <v>2445</v>
      </c>
      <c r="AN323" s="70" t="s">
        <v>2457</v>
      </c>
      <c r="AO323" s="67" t="s">
        <v>90</v>
      </c>
      <c r="AP323" s="78" t="s">
        <v>2458</v>
      </c>
      <c r="AQ323" s="893">
        <v>1</v>
      </c>
      <c r="AR323" s="745" t="s">
        <v>945</v>
      </c>
      <c r="AS323" s="68" t="s">
        <v>946</v>
      </c>
      <c r="AT323" s="3">
        <v>1</v>
      </c>
      <c r="AU323" s="3" t="s">
        <v>1008</v>
      </c>
      <c r="AV323" s="3"/>
      <c r="AW323" s="3"/>
      <c r="AX323" s="3"/>
      <c r="AY323" s="145"/>
      <c r="AZ323" s="69">
        <v>336983</v>
      </c>
      <c r="BA323" s="69">
        <v>2</v>
      </c>
      <c r="BB323" s="69">
        <v>1.07</v>
      </c>
      <c r="BC323" s="69">
        <v>412.548</v>
      </c>
      <c r="BD323" s="69" t="s">
        <v>2448</v>
      </c>
      <c r="BE323" s="69" t="s">
        <v>2459</v>
      </c>
      <c r="BF323" s="69" t="s">
        <v>1010</v>
      </c>
      <c r="BG323" s="69" t="s">
        <v>2450</v>
      </c>
      <c r="BH323" s="69" t="s">
        <v>1132</v>
      </c>
      <c r="BI323" s="69" t="s">
        <v>2451</v>
      </c>
      <c r="BJ323" s="69" t="s">
        <v>1458</v>
      </c>
      <c r="BK323" s="69" t="s">
        <v>1142</v>
      </c>
      <c r="BL323" s="69" t="s">
        <v>949</v>
      </c>
      <c r="BM323" s="69">
        <v>0</v>
      </c>
      <c r="BN323" s="69">
        <v>0</v>
      </c>
      <c r="BO323" s="69" t="s">
        <v>2452</v>
      </c>
      <c r="BP323" s="69" t="s">
        <v>1142</v>
      </c>
      <c r="BQ323" s="69" t="s">
        <v>2453</v>
      </c>
      <c r="BR323" s="69" t="s">
        <v>1142</v>
      </c>
      <c r="BS323" s="69" t="s">
        <v>2454</v>
      </c>
      <c r="BT323" s="69" t="s">
        <v>1458</v>
      </c>
      <c r="BU323" s="73" t="s">
        <v>1244</v>
      </c>
      <c r="BV323" s="72">
        <v>1</v>
      </c>
      <c r="BW323" s="72">
        <v>350</v>
      </c>
      <c r="BX323" s="72">
        <v>48</v>
      </c>
      <c r="BY323" s="16"/>
      <c r="BZ323" s="9"/>
      <c r="CA323" s="16"/>
      <c r="CB323" s="16"/>
      <c r="CC323" s="16"/>
      <c r="CD323" s="16"/>
    </row>
    <row r="324" spans="1:82" customFormat="1">
      <c r="A324" s="16"/>
      <c r="B324" s="3">
        <v>317</v>
      </c>
      <c r="C324" s="3" t="s">
        <v>466</v>
      </c>
      <c r="D324" s="91"/>
      <c r="E324" s="96"/>
      <c r="F324" s="91" t="s">
        <v>2460</v>
      </c>
      <c r="G324" s="96"/>
      <c r="H324" s="91"/>
      <c r="I324" s="96"/>
      <c r="J324" s="91"/>
      <c r="K324" s="96"/>
      <c r="L324" s="91"/>
      <c r="M324" s="96"/>
      <c r="N324" s="32" t="s">
        <v>2460</v>
      </c>
      <c r="O324" s="211" t="s">
        <v>2460</v>
      </c>
      <c r="P324" s="71" t="s">
        <v>1037</v>
      </c>
      <c r="Q324" s="71" t="s">
        <v>1636</v>
      </c>
      <c r="R324" s="848" t="s">
        <v>1126</v>
      </c>
      <c r="S324" s="3" t="s">
        <v>941</v>
      </c>
      <c r="T324" s="3" t="s">
        <v>941</v>
      </c>
      <c r="U324" s="3" t="s">
        <v>941</v>
      </c>
      <c r="V324" s="3" t="s">
        <v>941</v>
      </c>
      <c r="W324" s="3" t="s">
        <v>941</v>
      </c>
      <c r="X324" s="3" t="s">
        <v>941</v>
      </c>
      <c r="Y324" s="3" t="s">
        <v>941</v>
      </c>
      <c r="Z324" s="3" t="s">
        <v>941</v>
      </c>
      <c r="AA324" s="3" t="s">
        <v>941</v>
      </c>
      <c r="AB324" s="3" t="s">
        <v>941</v>
      </c>
      <c r="AC324" s="21" t="s">
        <v>941</v>
      </c>
      <c r="AD324" s="21" t="s">
        <v>941</v>
      </c>
      <c r="AE324" s="21" t="s">
        <v>941</v>
      </c>
      <c r="AF324" s="3" t="s">
        <v>941</v>
      </c>
      <c r="AG324" s="3" t="s">
        <v>941</v>
      </c>
      <c r="AH324" s="3"/>
      <c r="AI324" s="21" t="s">
        <v>941</v>
      </c>
      <c r="AJ324" s="21" t="s">
        <v>941</v>
      </c>
      <c r="AK324" s="21" t="s">
        <v>941</v>
      </c>
      <c r="AL324" s="75"/>
      <c r="AM324" s="74"/>
      <c r="AN324" s="70" t="s">
        <v>2461</v>
      </c>
      <c r="AO324" s="67" t="s">
        <v>132</v>
      </c>
      <c r="AP324" s="78" t="s">
        <v>2462</v>
      </c>
      <c r="AQ324" s="893">
        <v>1</v>
      </c>
      <c r="AR324" s="745" t="s">
        <v>945</v>
      </c>
      <c r="AS324" s="68" t="s">
        <v>946</v>
      </c>
      <c r="AT324" s="3">
        <v>1</v>
      </c>
      <c r="AU324" s="3" t="s">
        <v>979</v>
      </c>
      <c r="AV324" s="3"/>
      <c r="AW324" s="3"/>
      <c r="AX324" s="3"/>
      <c r="AY324" s="145"/>
      <c r="AZ324" s="69" t="s">
        <v>949</v>
      </c>
      <c r="BA324" s="69" t="s">
        <v>949</v>
      </c>
      <c r="BB324" s="69" t="s">
        <v>949</v>
      </c>
      <c r="BC324" s="69" t="s">
        <v>949</v>
      </c>
      <c r="BD324" s="69" t="s">
        <v>2463</v>
      </c>
      <c r="BE324" s="69" t="s">
        <v>1412</v>
      </c>
      <c r="BF324" s="69" t="s">
        <v>1421</v>
      </c>
      <c r="BG324" s="69" t="s">
        <v>1422</v>
      </c>
      <c r="BH324" s="69" t="s">
        <v>1423</v>
      </c>
      <c r="BI324" s="69" t="s">
        <v>949</v>
      </c>
      <c r="BJ324" s="69" t="s">
        <v>1424</v>
      </c>
      <c r="BK324" s="69" t="s">
        <v>949</v>
      </c>
      <c r="BL324" s="69" t="s">
        <v>949</v>
      </c>
      <c r="BM324" s="69" t="s">
        <v>949</v>
      </c>
      <c r="BN324" s="69" t="s">
        <v>949</v>
      </c>
      <c r="BO324" s="69" t="s">
        <v>949</v>
      </c>
      <c r="BP324" s="69" t="s">
        <v>949</v>
      </c>
      <c r="BQ324" s="69" t="s">
        <v>949</v>
      </c>
      <c r="BR324" s="69" t="s">
        <v>949</v>
      </c>
      <c r="BS324" s="69" t="s">
        <v>949</v>
      </c>
      <c r="BT324" s="69" t="s">
        <v>949</v>
      </c>
      <c r="BU324" s="73"/>
      <c r="BV324" s="72"/>
      <c r="BW324" s="72"/>
      <c r="BX324" s="72"/>
      <c r="BY324" s="16"/>
      <c r="BZ324" s="9"/>
      <c r="CA324" s="16"/>
      <c r="CB324" s="16"/>
      <c r="CC324" s="16"/>
      <c r="CD324" s="16"/>
    </row>
    <row r="325" spans="1:82" customFormat="1">
      <c r="A325" s="16"/>
      <c r="B325" s="3">
        <v>318</v>
      </c>
      <c r="C325" s="3" t="s">
        <v>466</v>
      </c>
      <c r="D325" s="91"/>
      <c r="E325" s="96"/>
      <c r="F325" s="91" t="s">
        <v>2464</v>
      </c>
      <c r="G325" s="96"/>
      <c r="H325" s="91"/>
      <c r="I325" s="96"/>
      <c r="J325" s="91"/>
      <c r="K325" s="96"/>
      <c r="L325" s="91"/>
      <c r="M325" s="96"/>
      <c r="N325" s="32" t="s">
        <v>2465</v>
      </c>
      <c r="O325" s="211" t="s">
        <v>2464</v>
      </c>
      <c r="P325" s="71" t="s">
        <v>939</v>
      </c>
      <c r="Q325" s="71" t="s">
        <v>880</v>
      </c>
      <c r="R325" s="848" t="s">
        <v>1059</v>
      </c>
      <c r="S325" s="3" t="s">
        <v>941</v>
      </c>
      <c r="T325" s="3" t="s">
        <v>941</v>
      </c>
      <c r="U325" s="3" t="s">
        <v>941</v>
      </c>
      <c r="V325" s="3"/>
      <c r="W325" s="3"/>
      <c r="X325" s="3" t="s">
        <v>941</v>
      </c>
      <c r="Y325" s="3" t="s">
        <v>941</v>
      </c>
      <c r="Z325" s="3" t="s">
        <v>941</v>
      </c>
      <c r="AA325" s="3" t="s">
        <v>941</v>
      </c>
      <c r="AB325" s="3"/>
      <c r="AC325" s="21"/>
      <c r="AD325" s="21"/>
      <c r="AE325" s="21"/>
      <c r="AF325" s="3" t="s">
        <v>941</v>
      </c>
      <c r="AG325" s="3"/>
      <c r="AH325" s="3"/>
      <c r="AI325" s="21" t="s">
        <v>941</v>
      </c>
      <c r="AJ325" s="21"/>
      <c r="AK325" s="21"/>
      <c r="AL325" s="75"/>
      <c r="AM325" s="74" t="s">
        <v>2466</v>
      </c>
      <c r="AN325" s="70" t="s">
        <v>2467</v>
      </c>
      <c r="AO325" s="67" t="s">
        <v>90</v>
      </c>
      <c r="AP325" s="78" t="s">
        <v>2468</v>
      </c>
      <c r="AQ325" s="893">
        <v>1</v>
      </c>
      <c r="AR325" s="745" t="s">
        <v>945</v>
      </c>
      <c r="AS325" s="68" t="s">
        <v>946</v>
      </c>
      <c r="AT325" s="3">
        <v>1</v>
      </c>
      <c r="AU325" s="3" t="s">
        <v>1008</v>
      </c>
      <c r="AV325" s="3"/>
      <c r="AW325" s="3"/>
      <c r="AX325" s="3"/>
      <c r="AY325" s="145"/>
      <c r="AZ325" s="69">
        <v>11809.781999999999</v>
      </c>
      <c r="BA325" s="69">
        <v>2</v>
      </c>
      <c r="BB325" s="69">
        <v>1.04</v>
      </c>
      <c r="BC325" s="69">
        <v>12.2821733</v>
      </c>
      <c r="BD325" s="69" t="s">
        <v>2469</v>
      </c>
      <c r="BE325" s="69" t="s">
        <v>2470</v>
      </c>
      <c r="BF325" s="69" t="s">
        <v>1130</v>
      </c>
      <c r="BG325" s="69" t="s">
        <v>1131</v>
      </c>
      <c r="BH325" s="69" t="s">
        <v>1132</v>
      </c>
      <c r="BI325" s="69" t="s">
        <v>1133</v>
      </c>
      <c r="BJ325" s="69" t="s">
        <v>1087</v>
      </c>
      <c r="BK325" s="69" t="s">
        <v>2314</v>
      </c>
      <c r="BL325" s="69" t="s">
        <v>949</v>
      </c>
      <c r="BM325" s="69">
        <v>0</v>
      </c>
      <c r="BN325" s="69">
        <v>0</v>
      </c>
      <c r="BO325" s="69" t="s">
        <v>2471</v>
      </c>
      <c r="BP325" s="69" t="s">
        <v>1087</v>
      </c>
      <c r="BQ325" s="69">
        <v>0</v>
      </c>
      <c r="BR325" s="69">
        <v>0</v>
      </c>
      <c r="BS325" s="69">
        <v>0</v>
      </c>
      <c r="BT325" s="69">
        <v>0</v>
      </c>
      <c r="BU325" s="73"/>
      <c r="BV325" s="72">
        <v>2</v>
      </c>
      <c r="BW325" s="72">
        <v>180</v>
      </c>
      <c r="BX325" s="72">
        <v>33</v>
      </c>
      <c r="BY325" s="16"/>
      <c r="BZ325" s="9"/>
      <c r="CA325" s="16"/>
      <c r="CB325" s="16"/>
      <c r="CC325" s="16"/>
      <c r="CD325" s="16"/>
    </row>
    <row r="326" spans="1:82" customFormat="1">
      <c r="A326" s="16"/>
      <c r="B326" s="3">
        <v>319</v>
      </c>
      <c r="C326" s="3" t="s">
        <v>466</v>
      </c>
      <c r="D326" s="91"/>
      <c r="E326" s="96"/>
      <c r="F326" s="91" t="s">
        <v>2472</v>
      </c>
      <c r="G326" s="96"/>
      <c r="H326" s="91"/>
      <c r="I326" s="96"/>
      <c r="J326" s="91"/>
      <c r="K326" s="96"/>
      <c r="L326" s="91"/>
      <c r="M326" s="96"/>
      <c r="N326" s="32" t="s">
        <v>2473</v>
      </c>
      <c r="O326" s="211" t="s">
        <v>2472</v>
      </c>
      <c r="P326" s="71" t="s">
        <v>939</v>
      </c>
      <c r="Q326" s="71" t="s">
        <v>880</v>
      </c>
      <c r="R326" s="848" t="s">
        <v>1059</v>
      </c>
      <c r="S326" s="3"/>
      <c r="T326" s="3"/>
      <c r="U326" s="3"/>
      <c r="V326" s="3" t="s">
        <v>941</v>
      </c>
      <c r="W326" s="3" t="s">
        <v>941</v>
      </c>
      <c r="X326" s="3"/>
      <c r="Y326" s="3"/>
      <c r="Z326" s="3"/>
      <c r="AA326" s="3"/>
      <c r="AB326" s="3" t="s">
        <v>941</v>
      </c>
      <c r="AC326" s="21" t="s">
        <v>941</v>
      </c>
      <c r="AD326" s="21" t="s">
        <v>941</v>
      </c>
      <c r="AE326" s="21" t="s">
        <v>941</v>
      </c>
      <c r="AF326" s="3"/>
      <c r="AG326" s="3" t="s">
        <v>941</v>
      </c>
      <c r="AH326" s="3"/>
      <c r="AI326" s="21"/>
      <c r="AJ326" s="21" t="s">
        <v>941</v>
      </c>
      <c r="AK326" s="21" t="s">
        <v>941</v>
      </c>
      <c r="AL326" s="75"/>
      <c r="AM326" s="74" t="s">
        <v>2466</v>
      </c>
      <c r="AN326" s="70" t="s">
        <v>2474</v>
      </c>
      <c r="AO326" s="67" t="s">
        <v>90</v>
      </c>
      <c r="AP326" s="78" t="s">
        <v>2475</v>
      </c>
      <c r="AQ326" s="893">
        <v>1</v>
      </c>
      <c r="AR326" s="745" t="s">
        <v>945</v>
      </c>
      <c r="AS326" s="68" t="s">
        <v>946</v>
      </c>
      <c r="AT326" s="3">
        <v>1</v>
      </c>
      <c r="AU326" s="3" t="s">
        <v>1008</v>
      </c>
      <c r="AV326" s="3"/>
      <c r="AW326" s="3"/>
      <c r="AX326" s="3"/>
      <c r="AY326" s="145"/>
      <c r="AZ326" s="69">
        <v>11809.781999999999</v>
      </c>
      <c r="BA326" s="69">
        <v>2</v>
      </c>
      <c r="BB326" s="69">
        <v>1.04</v>
      </c>
      <c r="BC326" s="69">
        <v>12.2821733</v>
      </c>
      <c r="BD326" s="69" t="s">
        <v>2469</v>
      </c>
      <c r="BE326" s="69" t="s">
        <v>2476</v>
      </c>
      <c r="BF326" s="69" t="s">
        <v>1130</v>
      </c>
      <c r="BG326" s="69" t="s">
        <v>1131</v>
      </c>
      <c r="BH326" s="69" t="s">
        <v>1132</v>
      </c>
      <c r="BI326" s="69" t="s">
        <v>1133</v>
      </c>
      <c r="BJ326" s="69" t="s">
        <v>1087</v>
      </c>
      <c r="BK326" s="69" t="s">
        <v>2314</v>
      </c>
      <c r="BL326" s="69" t="s">
        <v>949</v>
      </c>
      <c r="BM326" s="69">
        <v>0</v>
      </c>
      <c r="BN326" s="69">
        <v>0</v>
      </c>
      <c r="BO326" s="69" t="s">
        <v>2471</v>
      </c>
      <c r="BP326" s="69" t="s">
        <v>1087</v>
      </c>
      <c r="BQ326" s="69">
        <v>0</v>
      </c>
      <c r="BR326" s="69">
        <v>0</v>
      </c>
      <c r="BS326" s="69">
        <v>0</v>
      </c>
      <c r="BT326" s="69">
        <v>0</v>
      </c>
      <c r="BU326" s="73"/>
      <c r="BV326" s="72">
        <v>2</v>
      </c>
      <c r="BW326" s="72">
        <v>180</v>
      </c>
      <c r="BX326" s="72">
        <v>33</v>
      </c>
      <c r="BY326" s="16"/>
      <c r="BZ326" s="9"/>
      <c r="CA326" s="16"/>
      <c r="CB326" s="16"/>
      <c r="CC326" s="16"/>
      <c r="CD326" s="16"/>
    </row>
    <row r="327" spans="1:82" customFormat="1">
      <c r="A327" s="16"/>
      <c r="B327" s="3">
        <v>320</v>
      </c>
      <c r="C327" s="3" t="s">
        <v>466</v>
      </c>
      <c r="D327" s="91"/>
      <c r="E327" s="96"/>
      <c r="F327" s="91" t="s">
        <v>2477</v>
      </c>
      <c r="G327" s="96"/>
      <c r="H327" s="91"/>
      <c r="I327" s="96"/>
      <c r="J327" s="91"/>
      <c r="K327" s="96"/>
      <c r="L327" s="91"/>
      <c r="M327" s="96"/>
      <c r="N327" s="32" t="s">
        <v>2478</v>
      </c>
      <c r="O327" s="211" t="s">
        <v>2477</v>
      </c>
      <c r="P327" s="71" t="s">
        <v>939</v>
      </c>
      <c r="Q327" s="71" t="s">
        <v>880</v>
      </c>
      <c r="R327" s="848" t="s">
        <v>1059</v>
      </c>
      <c r="S327" s="3" t="s">
        <v>941</v>
      </c>
      <c r="T327" s="3" t="s">
        <v>941</v>
      </c>
      <c r="U327" s="3" t="s">
        <v>941</v>
      </c>
      <c r="V327" s="3"/>
      <c r="W327" s="3"/>
      <c r="X327" s="3" t="s">
        <v>941</v>
      </c>
      <c r="Y327" s="3" t="s">
        <v>941</v>
      </c>
      <c r="Z327" s="3" t="s">
        <v>941</v>
      </c>
      <c r="AA327" s="3" t="s">
        <v>941</v>
      </c>
      <c r="AB327" s="3"/>
      <c r="AC327" s="21"/>
      <c r="AD327" s="21"/>
      <c r="AE327" s="21"/>
      <c r="AF327" s="3" t="s">
        <v>941</v>
      </c>
      <c r="AG327" s="3"/>
      <c r="AH327" s="3"/>
      <c r="AI327" s="21" t="s">
        <v>941</v>
      </c>
      <c r="AJ327" s="21"/>
      <c r="AK327" s="21"/>
      <c r="AL327" s="75"/>
      <c r="AM327" s="74" t="s">
        <v>2479</v>
      </c>
      <c r="AN327" s="70" t="s">
        <v>2480</v>
      </c>
      <c r="AO327" s="67" t="s">
        <v>90</v>
      </c>
      <c r="AP327" s="78" t="s">
        <v>2481</v>
      </c>
      <c r="AQ327" s="893">
        <v>1</v>
      </c>
      <c r="AR327" s="745" t="s">
        <v>945</v>
      </c>
      <c r="AS327" s="68" t="s">
        <v>946</v>
      </c>
      <c r="AT327" s="3">
        <v>1</v>
      </c>
      <c r="AU327" s="3" t="s">
        <v>1008</v>
      </c>
      <c r="AV327" s="3"/>
      <c r="AW327" s="3"/>
      <c r="AX327" s="3"/>
      <c r="AY327" s="145"/>
      <c r="AZ327" s="69">
        <v>11958.056585</v>
      </c>
      <c r="BA327" s="69">
        <v>2</v>
      </c>
      <c r="BB327" s="69">
        <v>1.04</v>
      </c>
      <c r="BC327" s="69">
        <v>12.436378848400002</v>
      </c>
      <c r="BD327" s="69" t="s">
        <v>2469</v>
      </c>
      <c r="BE327" s="69" t="s">
        <v>2470</v>
      </c>
      <c r="BF327" s="69" t="s">
        <v>1130</v>
      </c>
      <c r="BG327" s="69" t="s">
        <v>1131</v>
      </c>
      <c r="BH327" s="69" t="s">
        <v>1132</v>
      </c>
      <c r="BI327" s="69" t="s">
        <v>1133</v>
      </c>
      <c r="BJ327" s="69" t="s">
        <v>1087</v>
      </c>
      <c r="BK327" s="69" t="s">
        <v>2314</v>
      </c>
      <c r="BL327" s="69" t="s">
        <v>949</v>
      </c>
      <c r="BM327" s="69">
        <v>0</v>
      </c>
      <c r="BN327" s="69">
        <v>0</v>
      </c>
      <c r="BO327" s="69" t="s">
        <v>2482</v>
      </c>
      <c r="BP327" s="69" t="s">
        <v>1087</v>
      </c>
      <c r="BQ327" s="69">
        <v>0</v>
      </c>
      <c r="BR327" s="69">
        <v>0</v>
      </c>
      <c r="BS327" s="69">
        <v>0</v>
      </c>
      <c r="BT327" s="69">
        <v>0</v>
      </c>
      <c r="BU327" s="73"/>
      <c r="BV327" s="72">
        <v>2</v>
      </c>
      <c r="BW327" s="72">
        <v>180</v>
      </c>
      <c r="BX327" s="72">
        <v>33</v>
      </c>
      <c r="BY327" s="16"/>
      <c r="BZ327" s="9"/>
      <c r="CA327" s="16"/>
      <c r="CB327" s="16"/>
      <c r="CC327" s="16"/>
      <c r="CD327" s="16"/>
    </row>
    <row r="328" spans="1:82" customFormat="1">
      <c r="A328" s="16"/>
      <c r="B328" s="3">
        <v>321</v>
      </c>
      <c r="C328" s="3" t="s">
        <v>466</v>
      </c>
      <c r="D328" s="91"/>
      <c r="E328" s="96"/>
      <c r="F328" s="91" t="s">
        <v>2483</v>
      </c>
      <c r="G328" s="96"/>
      <c r="H328" s="91"/>
      <c r="I328" s="96"/>
      <c r="J328" s="91"/>
      <c r="K328" s="96"/>
      <c r="L328" s="91"/>
      <c r="M328" s="96"/>
      <c r="N328" s="32" t="s">
        <v>2484</v>
      </c>
      <c r="O328" s="211" t="s">
        <v>2483</v>
      </c>
      <c r="P328" s="71" t="s">
        <v>939</v>
      </c>
      <c r="Q328" s="71" t="s">
        <v>880</v>
      </c>
      <c r="R328" s="848" t="s">
        <v>1059</v>
      </c>
      <c r="S328" s="3"/>
      <c r="T328" s="3"/>
      <c r="U328" s="3"/>
      <c r="V328" s="3" t="s">
        <v>941</v>
      </c>
      <c r="W328" s="3" t="s">
        <v>941</v>
      </c>
      <c r="X328" s="3"/>
      <c r="Y328" s="3"/>
      <c r="Z328" s="3"/>
      <c r="AA328" s="3"/>
      <c r="AB328" s="3" t="s">
        <v>941</v>
      </c>
      <c r="AC328" s="21" t="s">
        <v>941</v>
      </c>
      <c r="AD328" s="21" t="s">
        <v>941</v>
      </c>
      <c r="AE328" s="21" t="s">
        <v>941</v>
      </c>
      <c r="AF328" s="3"/>
      <c r="AG328" s="3" t="s">
        <v>941</v>
      </c>
      <c r="AH328" s="3"/>
      <c r="AI328" s="21"/>
      <c r="AJ328" s="21" t="s">
        <v>941</v>
      </c>
      <c r="AK328" s="21" t="s">
        <v>941</v>
      </c>
      <c r="AL328" s="75"/>
      <c r="AM328" s="74" t="s">
        <v>2479</v>
      </c>
      <c r="AN328" s="70" t="s">
        <v>2485</v>
      </c>
      <c r="AO328" s="67" t="s">
        <v>90</v>
      </c>
      <c r="AP328" s="78" t="s">
        <v>2486</v>
      </c>
      <c r="AQ328" s="893">
        <v>1</v>
      </c>
      <c r="AR328" s="745" t="s">
        <v>945</v>
      </c>
      <c r="AS328" s="68" t="s">
        <v>946</v>
      </c>
      <c r="AT328" s="3">
        <v>1</v>
      </c>
      <c r="AU328" s="3" t="s">
        <v>1008</v>
      </c>
      <c r="AV328" s="3"/>
      <c r="AW328" s="3"/>
      <c r="AX328" s="3"/>
      <c r="AY328" s="145"/>
      <c r="AZ328" s="69">
        <v>11958.056585</v>
      </c>
      <c r="BA328" s="69">
        <v>2</v>
      </c>
      <c r="BB328" s="69">
        <v>1.04</v>
      </c>
      <c r="BC328" s="69">
        <v>12.436378848400002</v>
      </c>
      <c r="BD328" s="69" t="s">
        <v>2469</v>
      </c>
      <c r="BE328" s="69" t="s">
        <v>2476</v>
      </c>
      <c r="BF328" s="69" t="s">
        <v>1130</v>
      </c>
      <c r="BG328" s="69" t="s">
        <v>1131</v>
      </c>
      <c r="BH328" s="69" t="s">
        <v>1132</v>
      </c>
      <c r="BI328" s="69" t="s">
        <v>1133</v>
      </c>
      <c r="BJ328" s="69" t="s">
        <v>1087</v>
      </c>
      <c r="BK328" s="69" t="s">
        <v>2314</v>
      </c>
      <c r="BL328" s="69" t="s">
        <v>949</v>
      </c>
      <c r="BM328" s="69">
        <v>0</v>
      </c>
      <c r="BN328" s="69">
        <v>0</v>
      </c>
      <c r="BO328" s="69" t="s">
        <v>2482</v>
      </c>
      <c r="BP328" s="69" t="s">
        <v>1087</v>
      </c>
      <c r="BQ328" s="69">
        <v>0</v>
      </c>
      <c r="BR328" s="69">
        <v>0</v>
      </c>
      <c r="BS328" s="69">
        <v>0</v>
      </c>
      <c r="BT328" s="69">
        <v>0</v>
      </c>
      <c r="BU328" s="73"/>
      <c r="BV328" s="72">
        <v>2</v>
      </c>
      <c r="BW328" s="72">
        <v>180</v>
      </c>
      <c r="BX328" s="72">
        <v>33</v>
      </c>
      <c r="BY328" s="16"/>
      <c r="BZ328" s="9"/>
      <c r="CA328" s="16"/>
      <c r="CB328" s="16"/>
      <c r="CC328" s="16"/>
      <c r="CD328" s="16"/>
    </row>
    <row r="329" spans="1:82" customFormat="1">
      <c r="A329" s="16"/>
      <c r="B329" s="3">
        <v>322</v>
      </c>
      <c r="C329" s="3" t="s">
        <v>466</v>
      </c>
      <c r="D329" s="91"/>
      <c r="E329" s="96"/>
      <c r="F329" s="91" t="s">
        <v>2487</v>
      </c>
      <c r="G329" s="96"/>
      <c r="H329" s="91"/>
      <c r="I329" s="96"/>
      <c r="J329" s="91"/>
      <c r="K329" s="96"/>
      <c r="L329" s="91"/>
      <c r="M329" s="96"/>
      <c r="N329" s="32" t="s">
        <v>2487</v>
      </c>
      <c r="O329" s="211" t="s">
        <v>2487</v>
      </c>
      <c r="P329" s="71" t="s">
        <v>1037</v>
      </c>
      <c r="Q329" s="71" t="s">
        <v>1636</v>
      </c>
      <c r="R329" s="848" t="s">
        <v>989</v>
      </c>
      <c r="S329" s="3" t="s">
        <v>941</v>
      </c>
      <c r="T329" s="3" t="s">
        <v>941</v>
      </c>
      <c r="U329" s="3" t="s">
        <v>941</v>
      </c>
      <c r="V329" s="3" t="s">
        <v>941</v>
      </c>
      <c r="W329" s="3" t="s">
        <v>941</v>
      </c>
      <c r="X329" s="3" t="s">
        <v>941</v>
      </c>
      <c r="Y329" s="3" t="s">
        <v>941</v>
      </c>
      <c r="Z329" s="3" t="s">
        <v>941</v>
      </c>
      <c r="AA329" s="3" t="s">
        <v>941</v>
      </c>
      <c r="AB329" s="3" t="s">
        <v>941</v>
      </c>
      <c r="AC329" s="21" t="s">
        <v>941</v>
      </c>
      <c r="AD329" s="21" t="s">
        <v>941</v>
      </c>
      <c r="AE329" s="21" t="s">
        <v>941</v>
      </c>
      <c r="AF329" s="3" t="s">
        <v>941</v>
      </c>
      <c r="AG329" s="3" t="s">
        <v>941</v>
      </c>
      <c r="AH329" s="3"/>
      <c r="AI329" s="21" t="s">
        <v>941</v>
      </c>
      <c r="AJ329" s="21" t="s">
        <v>941</v>
      </c>
      <c r="AK329" s="21" t="s">
        <v>941</v>
      </c>
      <c r="AL329" s="75"/>
      <c r="AM329" s="74" t="s">
        <v>2488</v>
      </c>
      <c r="AN329" s="70" t="s">
        <v>2489</v>
      </c>
      <c r="AO329" s="67" t="s">
        <v>90</v>
      </c>
      <c r="AP329" s="78" t="s">
        <v>2490</v>
      </c>
      <c r="AQ329" s="893">
        <v>1</v>
      </c>
      <c r="AR329" s="745" t="s">
        <v>945</v>
      </c>
      <c r="AS329" s="68" t="s">
        <v>946</v>
      </c>
      <c r="AT329" s="3">
        <v>1</v>
      </c>
      <c r="AU329" s="3" t="s">
        <v>1008</v>
      </c>
      <c r="AV329" s="3"/>
      <c r="AW329" s="3"/>
      <c r="AX329" s="3"/>
      <c r="AY329" s="145"/>
      <c r="AZ329" s="69">
        <v>2584.4647239999999</v>
      </c>
      <c r="BA329" s="69">
        <v>1.5</v>
      </c>
      <c r="BB329" s="69">
        <v>1.04</v>
      </c>
      <c r="BC329" s="69">
        <v>2.6878432999999999</v>
      </c>
      <c r="BD329" s="69" t="s">
        <v>2491</v>
      </c>
      <c r="BE329" s="69" t="s">
        <v>2492</v>
      </c>
      <c r="BF329" s="69" t="s">
        <v>1148</v>
      </c>
      <c r="BG329" s="69" t="s">
        <v>1474</v>
      </c>
      <c r="BH329" s="69" t="s">
        <v>1132</v>
      </c>
      <c r="BI329" s="69" t="s">
        <v>1475</v>
      </c>
      <c r="BJ329" s="69" t="s">
        <v>1142</v>
      </c>
      <c r="BK329" s="69" t="s">
        <v>949</v>
      </c>
      <c r="BL329" s="69" t="s">
        <v>949</v>
      </c>
      <c r="BM329" s="69">
        <v>0</v>
      </c>
      <c r="BN329" s="69">
        <v>0</v>
      </c>
      <c r="BO329" s="69" t="s">
        <v>2487</v>
      </c>
      <c r="BP329" s="69" t="s">
        <v>1142</v>
      </c>
      <c r="BQ329" s="69">
        <v>0</v>
      </c>
      <c r="BR329" s="69">
        <v>0</v>
      </c>
      <c r="BS329" s="69">
        <v>0</v>
      </c>
      <c r="BT329" s="69">
        <v>0</v>
      </c>
      <c r="BU329" s="73"/>
      <c r="BV329" s="72"/>
      <c r="BW329" s="72"/>
      <c r="BX329" s="72"/>
      <c r="BY329" s="16"/>
      <c r="BZ329" s="9"/>
      <c r="CA329" s="16"/>
      <c r="CB329" s="16"/>
      <c r="CC329" s="16"/>
      <c r="CD329" s="16"/>
    </row>
    <row r="330" spans="1:82" customFormat="1">
      <c r="A330" s="16"/>
      <c r="B330" s="3">
        <v>323</v>
      </c>
      <c r="C330" s="3" t="s">
        <v>466</v>
      </c>
      <c r="D330" s="91"/>
      <c r="E330" s="96"/>
      <c r="F330" s="91" t="s">
        <v>2493</v>
      </c>
      <c r="G330" s="96"/>
      <c r="H330" s="91"/>
      <c r="I330" s="96"/>
      <c r="J330" s="91"/>
      <c r="K330" s="96"/>
      <c r="L330" s="91"/>
      <c r="M330" s="96"/>
      <c r="N330" s="32" t="s">
        <v>2493</v>
      </c>
      <c r="O330" s="211" t="s">
        <v>2493</v>
      </c>
      <c r="P330" s="71" t="s">
        <v>1037</v>
      </c>
      <c r="Q330" s="71" t="s">
        <v>1636</v>
      </c>
      <c r="R330" s="848" t="s">
        <v>1059</v>
      </c>
      <c r="S330" s="3" t="s">
        <v>941</v>
      </c>
      <c r="T330" s="3" t="s">
        <v>941</v>
      </c>
      <c r="U330" s="3" t="s">
        <v>941</v>
      </c>
      <c r="V330" s="3" t="s">
        <v>941</v>
      </c>
      <c r="W330" s="3" t="s">
        <v>941</v>
      </c>
      <c r="X330" s="3" t="s">
        <v>941</v>
      </c>
      <c r="Y330" s="3" t="s">
        <v>941</v>
      </c>
      <c r="Z330" s="3" t="s">
        <v>941</v>
      </c>
      <c r="AA330" s="3" t="s">
        <v>941</v>
      </c>
      <c r="AB330" s="3" t="s">
        <v>941</v>
      </c>
      <c r="AC330" s="21" t="s">
        <v>941</v>
      </c>
      <c r="AD330" s="21" t="s">
        <v>941</v>
      </c>
      <c r="AE330" s="21" t="s">
        <v>941</v>
      </c>
      <c r="AF330" s="3" t="s">
        <v>941</v>
      </c>
      <c r="AG330" s="3" t="s">
        <v>941</v>
      </c>
      <c r="AH330" s="3"/>
      <c r="AI330" s="21" t="s">
        <v>941</v>
      </c>
      <c r="AJ330" s="21" t="s">
        <v>941</v>
      </c>
      <c r="AK330" s="21" t="s">
        <v>941</v>
      </c>
      <c r="AL330" s="75"/>
      <c r="AM330" s="74" t="s">
        <v>2493</v>
      </c>
      <c r="AN330" s="70" t="s">
        <v>2494</v>
      </c>
      <c r="AO330" s="67" t="s">
        <v>90</v>
      </c>
      <c r="AP330" s="78" t="s">
        <v>2495</v>
      </c>
      <c r="AQ330" s="893">
        <v>1</v>
      </c>
      <c r="AR330" s="745" t="s">
        <v>945</v>
      </c>
      <c r="AS330" s="68" t="s">
        <v>946</v>
      </c>
      <c r="AT330" s="3">
        <v>1</v>
      </c>
      <c r="AU330" s="3" t="s">
        <v>1008</v>
      </c>
      <c r="AV330" s="3"/>
      <c r="AW330" s="3"/>
      <c r="AX330" s="3"/>
      <c r="AY330" s="145"/>
      <c r="AZ330" s="69">
        <v>2745.2</v>
      </c>
      <c r="BA330" s="69">
        <v>1.5</v>
      </c>
      <c r="BB330" s="69">
        <v>1.41</v>
      </c>
      <c r="BC330" s="69" t="s">
        <v>949</v>
      </c>
      <c r="BD330" s="69" t="s">
        <v>2496</v>
      </c>
      <c r="BE330" s="69" t="s">
        <v>981</v>
      </c>
      <c r="BF330" s="69" t="s">
        <v>1293</v>
      </c>
      <c r="BG330" s="69" t="s">
        <v>1294</v>
      </c>
      <c r="BH330" s="69" t="s">
        <v>1295</v>
      </c>
      <c r="BI330" s="69">
        <v>0</v>
      </c>
      <c r="BJ330" s="69" t="s">
        <v>1712</v>
      </c>
      <c r="BK330" s="69" t="s">
        <v>949</v>
      </c>
      <c r="BL330" s="69" t="s">
        <v>949</v>
      </c>
      <c r="BM330" s="69">
        <v>0</v>
      </c>
      <c r="BN330" s="69">
        <v>0</v>
      </c>
      <c r="BO330" s="69" t="s">
        <v>2493</v>
      </c>
      <c r="BP330" s="69" t="s">
        <v>1459</v>
      </c>
      <c r="BQ330" s="69">
        <v>0</v>
      </c>
      <c r="BR330" s="69">
        <v>0</v>
      </c>
      <c r="BS330" s="69">
        <v>0</v>
      </c>
      <c r="BT330" s="69">
        <v>0</v>
      </c>
      <c r="BU330" s="73"/>
      <c r="BV330" s="72">
        <v>4</v>
      </c>
      <c r="BW330" s="72">
        <v>100</v>
      </c>
      <c r="BX330" s="72">
        <v>24</v>
      </c>
      <c r="BY330" s="16"/>
      <c r="BZ330" s="9"/>
      <c r="CA330" s="16"/>
      <c r="CB330" s="16"/>
      <c r="CC330" s="16"/>
      <c r="CD330" s="16"/>
    </row>
    <row r="331" spans="1:82" customFormat="1">
      <c r="A331" s="16"/>
      <c r="B331" s="3">
        <v>324</v>
      </c>
      <c r="C331" s="3" t="s">
        <v>466</v>
      </c>
      <c r="D331" s="91"/>
      <c r="E331" s="96"/>
      <c r="F331" s="91" t="s">
        <v>2497</v>
      </c>
      <c r="G331" s="96"/>
      <c r="H331" s="91"/>
      <c r="I331" s="96"/>
      <c r="J331" s="91"/>
      <c r="K331" s="96"/>
      <c r="L331" s="91"/>
      <c r="M331" s="96"/>
      <c r="N331" s="32" t="s">
        <v>2498</v>
      </c>
      <c r="O331" s="211" t="s">
        <v>2497</v>
      </c>
      <c r="P331" s="71" t="s">
        <v>939</v>
      </c>
      <c r="Q331" s="71" t="s">
        <v>880</v>
      </c>
      <c r="R331" s="848" t="s">
        <v>1126</v>
      </c>
      <c r="S331" s="3" t="s">
        <v>941</v>
      </c>
      <c r="T331" s="3" t="s">
        <v>941</v>
      </c>
      <c r="U331" s="3" t="s">
        <v>941</v>
      </c>
      <c r="V331" s="3"/>
      <c r="W331" s="3"/>
      <c r="X331" s="3" t="s">
        <v>941</v>
      </c>
      <c r="Y331" s="3" t="s">
        <v>941</v>
      </c>
      <c r="Z331" s="3" t="s">
        <v>941</v>
      </c>
      <c r="AA331" s="3" t="s">
        <v>941</v>
      </c>
      <c r="AB331" s="3"/>
      <c r="AC331" s="21"/>
      <c r="AD331" s="21"/>
      <c r="AE331" s="21"/>
      <c r="AF331" s="3" t="s">
        <v>941</v>
      </c>
      <c r="AG331" s="3"/>
      <c r="AH331" s="3"/>
      <c r="AI331" s="21" t="s">
        <v>941</v>
      </c>
      <c r="AJ331" s="21"/>
      <c r="AK331" s="21"/>
      <c r="AL331" s="75"/>
      <c r="AM331" s="74" t="s">
        <v>2499</v>
      </c>
      <c r="AN331" s="70" t="s">
        <v>2500</v>
      </c>
      <c r="AO331" s="67" t="s">
        <v>90</v>
      </c>
      <c r="AP331" s="78" t="s">
        <v>2501</v>
      </c>
      <c r="AQ331" s="893">
        <v>1</v>
      </c>
      <c r="AR331" s="745" t="s">
        <v>945</v>
      </c>
      <c r="AS331" s="68" t="s">
        <v>946</v>
      </c>
      <c r="AT331" s="3">
        <v>1</v>
      </c>
      <c r="AU331" s="3" t="s">
        <v>1008</v>
      </c>
      <c r="AV331" s="3"/>
      <c r="AW331" s="3"/>
      <c r="AX331" s="3"/>
      <c r="AY331" s="145"/>
      <c r="AZ331" s="69">
        <v>61705.070370000001</v>
      </c>
      <c r="BA331" s="69">
        <v>2</v>
      </c>
      <c r="BB331" s="69" t="s">
        <v>2502</v>
      </c>
      <c r="BC331" s="69">
        <v>61.526000000000003</v>
      </c>
      <c r="BD331" s="69" t="s">
        <v>2503</v>
      </c>
      <c r="BE331" s="69" t="s">
        <v>2504</v>
      </c>
      <c r="BF331" s="69" t="s">
        <v>1130</v>
      </c>
      <c r="BG331" s="69" t="s">
        <v>1131</v>
      </c>
      <c r="BH331" s="69" t="s">
        <v>1132</v>
      </c>
      <c r="BI331" s="69" t="s">
        <v>1133</v>
      </c>
      <c r="BJ331" s="69" t="s">
        <v>1142</v>
      </c>
      <c r="BK331" s="69" t="s">
        <v>949</v>
      </c>
      <c r="BL331" s="69" t="s">
        <v>949</v>
      </c>
      <c r="BM331" s="69">
        <v>0</v>
      </c>
      <c r="BN331" s="69">
        <v>0</v>
      </c>
      <c r="BO331" s="69" t="s">
        <v>2505</v>
      </c>
      <c r="BP331" s="69" t="s">
        <v>1142</v>
      </c>
      <c r="BQ331" s="69">
        <v>0</v>
      </c>
      <c r="BR331" s="69">
        <v>0</v>
      </c>
      <c r="BS331" s="69">
        <v>0</v>
      </c>
      <c r="BT331" s="69">
        <v>0</v>
      </c>
      <c r="BU331" s="73"/>
      <c r="BV331" s="72"/>
      <c r="BW331" s="72"/>
      <c r="BX331" s="72"/>
      <c r="BY331" s="16"/>
      <c r="BZ331" s="9"/>
      <c r="CA331" s="16"/>
      <c r="CB331" s="16"/>
      <c r="CC331" s="16"/>
      <c r="CD331" s="16"/>
    </row>
    <row r="332" spans="1:82" customFormat="1">
      <c r="A332" s="16"/>
      <c r="B332" s="3">
        <v>325</v>
      </c>
      <c r="C332" s="3" t="s">
        <v>466</v>
      </c>
      <c r="D332" s="91"/>
      <c r="E332" s="96"/>
      <c r="F332" s="91" t="s">
        <v>2506</v>
      </c>
      <c r="G332" s="96"/>
      <c r="H332" s="91"/>
      <c r="I332" s="96"/>
      <c r="J332" s="91"/>
      <c r="K332" s="96"/>
      <c r="L332" s="91"/>
      <c r="M332" s="96"/>
      <c r="N332" s="32" t="s">
        <v>2507</v>
      </c>
      <c r="O332" s="211" t="s">
        <v>2506</v>
      </c>
      <c r="P332" s="71" t="s">
        <v>939</v>
      </c>
      <c r="Q332" s="71" t="s">
        <v>880</v>
      </c>
      <c r="R332" s="848" t="s">
        <v>1126</v>
      </c>
      <c r="S332" s="3"/>
      <c r="T332" s="3"/>
      <c r="U332" s="3"/>
      <c r="V332" s="3" t="s">
        <v>941</v>
      </c>
      <c r="W332" s="3" t="s">
        <v>941</v>
      </c>
      <c r="X332" s="3"/>
      <c r="Y332" s="3"/>
      <c r="Z332" s="3"/>
      <c r="AA332" s="3"/>
      <c r="AB332" s="3" t="s">
        <v>941</v>
      </c>
      <c r="AC332" s="21" t="s">
        <v>941</v>
      </c>
      <c r="AD332" s="21" t="s">
        <v>941</v>
      </c>
      <c r="AE332" s="21" t="s">
        <v>941</v>
      </c>
      <c r="AF332" s="3"/>
      <c r="AG332" s="3" t="s">
        <v>941</v>
      </c>
      <c r="AH332" s="3"/>
      <c r="AI332" s="21"/>
      <c r="AJ332" s="21" t="s">
        <v>941</v>
      </c>
      <c r="AK332" s="21" t="s">
        <v>941</v>
      </c>
      <c r="AL332" s="75"/>
      <c r="AM332" s="74"/>
      <c r="AN332" s="70" t="s">
        <v>2508</v>
      </c>
      <c r="AO332" s="67" t="s">
        <v>90</v>
      </c>
      <c r="AP332" s="78" t="s">
        <v>2509</v>
      </c>
      <c r="AQ332" s="893">
        <v>1</v>
      </c>
      <c r="AR332" s="745" t="s">
        <v>945</v>
      </c>
      <c r="AS332" s="68" t="s">
        <v>946</v>
      </c>
      <c r="AT332" s="3">
        <v>1</v>
      </c>
      <c r="AU332" s="3" t="s">
        <v>1008</v>
      </c>
      <c r="AV332" s="3"/>
      <c r="AW332" s="3"/>
      <c r="AX332" s="3"/>
      <c r="AY332" s="145"/>
      <c r="AZ332" s="69">
        <v>61705.070370000001</v>
      </c>
      <c r="BA332" s="69">
        <v>2</v>
      </c>
      <c r="BB332" s="69" t="s">
        <v>2502</v>
      </c>
      <c r="BC332" s="69">
        <v>61.526000000000003</v>
      </c>
      <c r="BD332" s="69" t="s">
        <v>2503</v>
      </c>
      <c r="BE332" s="69" t="s">
        <v>2510</v>
      </c>
      <c r="BF332" s="69" t="s">
        <v>1130</v>
      </c>
      <c r="BG332" s="69" t="s">
        <v>1131</v>
      </c>
      <c r="BH332" s="69" t="s">
        <v>1132</v>
      </c>
      <c r="BI332" s="69" t="s">
        <v>1133</v>
      </c>
      <c r="BJ332" s="69" t="s">
        <v>1142</v>
      </c>
      <c r="BK332" s="69" t="s">
        <v>949</v>
      </c>
      <c r="BL332" s="69" t="s">
        <v>949</v>
      </c>
      <c r="BM332" s="69">
        <v>0</v>
      </c>
      <c r="BN332" s="69">
        <v>0</v>
      </c>
      <c r="BO332" s="69" t="s">
        <v>2505</v>
      </c>
      <c r="BP332" s="69" t="s">
        <v>1142</v>
      </c>
      <c r="BQ332" s="69">
        <v>0</v>
      </c>
      <c r="BR332" s="69">
        <v>0</v>
      </c>
      <c r="BS332" s="69">
        <v>0</v>
      </c>
      <c r="BT332" s="69">
        <v>0</v>
      </c>
      <c r="BU332" s="73"/>
      <c r="BV332" s="72"/>
      <c r="BW332" s="72"/>
      <c r="BX332" s="72"/>
      <c r="BY332" s="16"/>
      <c r="BZ332" s="9"/>
      <c r="CA332" s="16"/>
      <c r="CB332" s="16"/>
      <c r="CC332" s="16"/>
      <c r="CD332" s="16"/>
    </row>
    <row r="333" spans="1:82" customFormat="1">
      <c r="A333" s="16"/>
      <c r="B333" s="3">
        <v>326</v>
      </c>
      <c r="C333" s="3" t="s">
        <v>466</v>
      </c>
      <c r="D333" s="91"/>
      <c r="E333" s="96"/>
      <c r="F333" s="91" t="s">
        <v>2511</v>
      </c>
      <c r="G333" s="96"/>
      <c r="H333" s="91"/>
      <c r="I333" s="96"/>
      <c r="J333" s="91"/>
      <c r="K333" s="96"/>
      <c r="L333" s="91"/>
      <c r="M333" s="96"/>
      <c r="N333" s="32" t="s">
        <v>2511</v>
      </c>
      <c r="O333" s="211" t="s">
        <v>2511</v>
      </c>
      <c r="P333" s="71" t="s">
        <v>1037</v>
      </c>
      <c r="Q333" s="71" t="s">
        <v>1636</v>
      </c>
      <c r="R333" s="848" t="s">
        <v>1126</v>
      </c>
      <c r="S333" s="3" t="s">
        <v>941</v>
      </c>
      <c r="T333" s="3" t="s">
        <v>941</v>
      </c>
      <c r="U333" s="3" t="s">
        <v>941</v>
      </c>
      <c r="V333" s="3" t="s">
        <v>941</v>
      </c>
      <c r="W333" s="3" t="s">
        <v>941</v>
      </c>
      <c r="X333" s="3" t="s">
        <v>941</v>
      </c>
      <c r="Y333" s="3" t="s">
        <v>941</v>
      </c>
      <c r="Z333" s="3" t="s">
        <v>941</v>
      </c>
      <c r="AA333" s="3" t="s">
        <v>941</v>
      </c>
      <c r="AB333" s="3" t="s">
        <v>941</v>
      </c>
      <c r="AC333" s="21" t="s">
        <v>941</v>
      </c>
      <c r="AD333" s="21" t="s">
        <v>941</v>
      </c>
      <c r="AE333" s="21" t="s">
        <v>941</v>
      </c>
      <c r="AF333" s="3" t="s">
        <v>941</v>
      </c>
      <c r="AG333" s="3" t="s">
        <v>941</v>
      </c>
      <c r="AH333" s="3"/>
      <c r="AI333" s="21" t="s">
        <v>941</v>
      </c>
      <c r="AJ333" s="21" t="s">
        <v>941</v>
      </c>
      <c r="AK333" s="21" t="s">
        <v>941</v>
      </c>
      <c r="AL333" s="75"/>
      <c r="AM333" s="74"/>
      <c r="AN333" s="70" t="s">
        <v>2512</v>
      </c>
      <c r="AO333" s="67" t="s">
        <v>90</v>
      </c>
      <c r="AP333" s="78" t="s">
        <v>2513</v>
      </c>
      <c r="AQ333" s="893">
        <v>1</v>
      </c>
      <c r="AR333" s="745" t="s">
        <v>945</v>
      </c>
      <c r="AS333" s="68" t="s">
        <v>946</v>
      </c>
      <c r="AT333" s="3">
        <v>1</v>
      </c>
      <c r="AU333" s="3" t="s">
        <v>1048</v>
      </c>
      <c r="AV333" s="3"/>
      <c r="AW333" s="3"/>
      <c r="AX333" s="3"/>
      <c r="AY333" s="145"/>
      <c r="AZ333" s="69" t="s">
        <v>949</v>
      </c>
      <c r="BA333" s="69" t="s">
        <v>1621</v>
      </c>
      <c r="BB333" s="69" t="s">
        <v>949</v>
      </c>
      <c r="BC333" s="69" t="s">
        <v>949</v>
      </c>
      <c r="BD333" s="69" t="s">
        <v>949</v>
      </c>
      <c r="BE333" s="69" t="s">
        <v>1083</v>
      </c>
      <c r="BF333" s="69" t="s">
        <v>1051</v>
      </c>
      <c r="BG333" s="69" t="s">
        <v>949</v>
      </c>
      <c r="BH333" s="69" t="s">
        <v>949</v>
      </c>
      <c r="BI333" s="69" t="s">
        <v>949</v>
      </c>
      <c r="BJ333" s="69" t="s">
        <v>1068</v>
      </c>
      <c r="BK333" s="69" t="s">
        <v>949</v>
      </c>
      <c r="BL333" s="69" t="s">
        <v>949</v>
      </c>
      <c r="BM333" s="69">
        <v>0</v>
      </c>
      <c r="BN333" s="69">
        <v>0</v>
      </c>
      <c r="BO333" s="69">
        <v>0</v>
      </c>
      <c r="BP333" s="69">
        <v>0</v>
      </c>
      <c r="BQ333" s="69">
        <v>0</v>
      </c>
      <c r="BR333" s="69">
        <v>0</v>
      </c>
      <c r="BS333" s="69">
        <v>0</v>
      </c>
      <c r="BT333" s="69">
        <v>0</v>
      </c>
      <c r="BU333" s="73"/>
      <c r="BV333" s="72"/>
      <c r="BW333" s="72"/>
      <c r="BX333" s="72"/>
      <c r="BY333" s="16"/>
      <c r="BZ333" s="9"/>
      <c r="CA333" s="16"/>
      <c r="CB333" s="16"/>
      <c r="CC333" s="16"/>
      <c r="CD333" s="16"/>
    </row>
    <row r="334" spans="1:82" customFormat="1">
      <c r="A334" s="16"/>
      <c r="B334" s="3">
        <v>327</v>
      </c>
      <c r="C334" s="3" t="s">
        <v>466</v>
      </c>
      <c r="D334" s="91"/>
      <c r="E334" s="96"/>
      <c r="F334" s="91" t="s">
        <v>2514</v>
      </c>
      <c r="G334" s="96"/>
      <c r="H334" s="91"/>
      <c r="I334" s="96"/>
      <c r="J334" s="91"/>
      <c r="K334" s="96"/>
      <c r="L334" s="91"/>
      <c r="M334" s="96"/>
      <c r="N334" s="32" t="s">
        <v>2514</v>
      </c>
      <c r="O334" s="211" t="s">
        <v>2514</v>
      </c>
      <c r="P334" s="71" t="s">
        <v>1037</v>
      </c>
      <c r="Q334" s="71" t="s">
        <v>1636</v>
      </c>
      <c r="R334" s="848" t="s">
        <v>1059</v>
      </c>
      <c r="S334" s="3" t="s">
        <v>941</v>
      </c>
      <c r="T334" s="3" t="s">
        <v>941</v>
      </c>
      <c r="U334" s="3" t="s">
        <v>941</v>
      </c>
      <c r="V334" s="3" t="s">
        <v>941</v>
      </c>
      <c r="W334" s="3" t="s">
        <v>941</v>
      </c>
      <c r="X334" s="3" t="s">
        <v>941</v>
      </c>
      <c r="Y334" s="3" t="s">
        <v>941</v>
      </c>
      <c r="Z334" s="3" t="s">
        <v>941</v>
      </c>
      <c r="AA334" s="3" t="s">
        <v>941</v>
      </c>
      <c r="AB334" s="3" t="s">
        <v>941</v>
      </c>
      <c r="AC334" s="21" t="s">
        <v>941</v>
      </c>
      <c r="AD334" s="21" t="s">
        <v>941</v>
      </c>
      <c r="AE334" s="21" t="s">
        <v>941</v>
      </c>
      <c r="AF334" s="3" t="s">
        <v>941</v>
      </c>
      <c r="AG334" s="3" t="s">
        <v>941</v>
      </c>
      <c r="AH334" s="3"/>
      <c r="AI334" s="21" t="s">
        <v>941</v>
      </c>
      <c r="AJ334" s="21" t="s">
        <v>941</v>
      </c>
      <c r="AK334" s="21" t="s">
        <v>941</v>
      </c>
      <c r="AL334" s="75"/>
      <c r="AM334" s="74"/>
      <c r="AN334" s="70" t="s">
        <v>2515</v>
      </c>
      <c r="AO334" s="67" t="s">
        <v>90</v>
      </c>
      <c r="AP334" s="78" t="s">
        <v>2516</v>
      </c>
      <c r="AQ334" s="893">
        <v>1</v>
      </c>
      <c r="AR334" s="745" t="s">
        <v>945</v>
      </c>
      <c r="AS334" s="68" t="s">
        <v>946</v>
      </c>
      <c r="AT334" s="3">
        <v>1</v>
      </c>
      <c r="AU334" s="3" t="s">
        <v>993</v>
      </c>
      <c r="AV334" s="3"/>
      <c r="AW334" s="3"/>
      <c r="AX334" s="3"/>
      <c r="AY334" s="145"/>
      <c r="AZ334" s="69" t="s">
        <v>949</v>
      </c>
      <c r="BA334" s="69" t="s">
        <v>949</v>
      </c>
      <c r="BB334" s="69" t="s">
        <v>949</v>
      </c>
      <c r="BC334" s="69" t="s">
        <v>949</v>
      </c>
      <c r="BD334" s="69" t="s">
        <v>949</v>
      </c>
      <c r="BE334" s="69" t="s">
        <v>949</v>
      </c>
      <c r="BF334" s="69" t="s">
        <v>949</v>
      </c>
      <c r="BG334" s="69" t="s">
        <v>949</v>
      </c>
      <c r="BH334" s="69" t="s">
        <v>949</v>
      </c>
      <c r="BI334" s="69" t="s">
        <v>949</v>
      </c>
      <c r="BJ334" s="69" t="s">
        <v>949</v>
      </c>
      <c r="BK334" s="69" t="s">
        <v>949</v>
      </c>
      <c r="BL334" s="69" t="s">
        <v>949</v>
      </c>
      <c r="BM334" s="69">
        <v>0</v>
      </c>
      <c r="BN334" s="69">
        <v>0</v>
      </c>
      <c r="BO334" s="69">
        <v>0</v>
      </c>
      <c r="BP334" s="69">
        <v>0</v>
      </c>
      <c r="BQ334" s="69">
        <v>0</v>
      </c>
      <c r="BR334" s="69">
        <v>0</v>
      </c>
      <c r="BS334" s="69">
        <v>0</v>
      </c>
      <c r="BT334" s="69">
        <v>0</v>
      </c>
      <c r="BU334" s="73"/>
      <c r="BV334" s="72"/>
      <c r="BW334" s="72"/>
      <c r="BX334" s="72"/>
      <c r="BY334" s="16"/>
      <c r="BZ334" s="9"/>
      <c r="CA334" s="16"/>
      <c r="CB334" s="16"/>
      <c r="CC334" s="16"/>
      <c r="CD334" s="16"/>
    </row>
    <row r="335" spans="1:82" customFormat="1">
      <c r="A335" s="16"/>
      <c r="B335" s="3">
        <v>328</v>
      </c>
      <c r="C335" s="3" t="s">
        <v>466</v>
      </c>
      <c r="D335" s="91"/>
      <c r="E335" s="96"/>
      <c r="F335" s="91" t="s">
        <v>2517</v>
      </c>
      <c r="G335" s="96"/>
      <c r="H335" s="91"/>
      <c r="I335" s="96"/>
      <c r="J335" s="91"/>
      <c r="K335" s="96"/>
      <c r="L335" s="91"/>
      <c r="M335" s="96"/>
      <c r="N335" s="32" t="s">
        <v>2518</v>
      </c>
      <c r="O335" s="211" t="s">
        <v>2517</v>
      </c>
      <c r="P335" s="71" t="s">
        <v>939</v>
      </c>
      <c r="Q335" s="71" t="s">
        <v>1636</v>
      </c>
      <c r="R335" s="848" t="s">
        <v>940</v>
      </c>
      <c r="S335" s="3" t="s">
        <v>941</v>
      </c>
      <c r="T335" s="3" t="s">
        <v>941</v>
      </c>
      <c r="U335" s="3" t="s">
        <v>941</v>
      </c>
      <c r="V335" s="3" t="s">
        <v>941</v>
      </c>
      <c r="W335" s="3" t="s">
        <v>941</v>
      </c>
      <c r="X335" s="3" t="s">
        <v>941</v>
      </c>
      <c r="Y335" s="3" t="s">
        <v>941</v>
      </c>
      <c r="Z335" s="3" t="s">
        <v>941</v>
      </c>
      <c r="AA335" s="3" t="s">
        <v>941</v>
      </c>
      <c r="AB335" s="3" t="s">
        <v>941</v>
      </c>
      <c r="AC335" s="21" t="s">
        <v>941</v>
      </c>
      <c r="AD335" s="21" t="s">
        <v>941</v>
      </c>
      <c r="AE335" s="21" t="s">
        <v>941</v>
      </c>
      <c r="AF335" s="3" t="s">
        <v>941</v>
      </c>
      <c r="AG335" s="3" t="s">
        <v>941</v>
      </c>
      <c r="AH335" s="3"/>
      <c r="AI335" s="21" t="s">
        <v>941</v>
      </c>
      <c r="AJ335" s="21" t="s">
        <v>941</v>
      </c>
      <c r="AK335" s="21" t="s">
        <v>941</v>
      </c>
      <c r="AL335" s="75"/>
      <c r="AM335" s="74" t="s">
        <v>2519</v>
      </c>
      <c r="AN335" s="70" t="s">
        <v>2520</v>
      </c>
      <c r="AO335" s="67" t="s">
        <v>90</v>
      </c>
      <c r="AP335" s="78" t="s">
        <v>2521</v>
      </c>
      <c r="AQ335" s="893">
        <v>1</v>
      </c>
      <c r="AR335" s="745" t="s">
        <v>945</v>
      </c>
      <c r="AS335" s="68" t="s">
        <v>946</v>
      </c>
      <c r="AT335" s="3">
        <v>0</v>
      </c>
      <c r="AU335" s="3" t="s">
        <v>947</v>
      </c>
      <c r="AV335" s="3"/>
      <c r="AW335" s="3"/>
      <c r="AX335" s="3"/>
      <c r="AY335" s="145"/>
      <c r="AZ335" s="69" t="s">
        <v>949</v>
      </c>
      <c r="BA335" s="69" t="s">
        <v>949</v>
      </c>
      <c r="BB335" s="69" t="s">
        <v>949</v>
      </c>
      <c r="BC335" s="69" t="s">
        <v>949</v>
      </c>
      <c r="BD335" s="69" t="s">
        <v>949</v>
      </c>
      <c r="BE335" s="69" t="s">
        <v>949</v>
      </c>
      <c r="BF335" s="69" t="s">
        <v>949</v>
      </c>
      <c r="BG335" s="69" t="s">
        <v>949</v>
      </c>
      <c r="BH335" s="69" t="s">
        <v>949</v>
      </c>
      <c r="BI335" s="69" t="s">
        <v>949</v>
      </c>
      <c r="BJ335" s="69" t="s">
        <v>949</v>
      </c>
      <c r="BK335" s="69" t="s">
        <v>949</v>
      </c>
      <c r="BL335" s="69" t="s">
        <v>949</v>
      </c>
      <c r="BM335" s="69" t="s">
        <v>949</v>
      </c>
      <c r="BN335" s="69" t="s">
        <v>949</v>
      </c>
      <c r="BO335" s="69" t="s">
        <v>949</v>
      </c>
      <c r="BP335" s="69" t="s">
        <v>949</v>
      </c>
      <c r="BQ335" s="69" t="s">
        <v>949</v>
      </c>
      <c r="BR335" s="69" t="s">
        <v>949</v>
      </c>
      <c r="BS335" s="69" t="s">
        <v>949</v>
      </c>
      <c r="BT335" s="69" t="s">
        <v>949</v>
      </c>
      <c r="BU335" s="73"/>
      <c r="BV335" s="72"/>
      <c r="BW335" s="72"/>
      <c r="BX335" s="72"/>
      <c r="BY335" s="16"/>
      <c r="BZ335" s="9"/>
      <c r="CA335" s="16"/>
      <c r="CB335" s="16"/>
      <c r="CC335" s="16"/>
      <c r="CD335" s="16"/>
    </row>
    <row r="336" spans="1:82" customFormat="1">
      <c r="A336" s="16"/>
      <c r="B336" s="3">
        <v>329</v>
      </c>
      <c r="C336" s="3" t="s">
        <v>466</v>
      </c>
      <c r="D336" s="91"/>
      <c r="E336" s="96"/>
      <c r="F336" s="91"/>
      <c r="G336" s="96" t="s">
        <v>2522</v>
      </c>
      <c r="H336" s="91"/>
      <c r="I336" s="96"/>
      <c r="J336" s="91"/>
      <c r="K336" s="96"/>
      <c r="L336" s="91"/>
      <c r="M336" s="96"/>
      <c r="N336" s="32" t="s">
        <v>2523</v>
      </c>
      <c r="O336" s="211" t="s">
        <v>2522</v>
      </c>
      <c r="P336" s="71" t="s">
        <v>939</v>
      </c>
      <c r="Q336" s="71" t="s">
        <v>1636</v>
      </c>
      <c r="R336" s="848" t="s">
        <v>1059</v>
      </c>
      <c r="S336" s="3" t="s">
        <v>941</v>
      </c>
      <c r="T336" s="3" t="s">
        <v>941</v>
      </c>
      <c r="U336" s="3" t="s">
        <v>941</v>
      </c>
      <c r="V336" s="3" t="s">
        <v>941</v>
      </c>
      <c r="W336" s="3" t="s">
        <v>941</v>
      </c>
      <c r="X336" s="3" t="s">
        <v>941</v>
      </c>
      <c r="Y336" s="3" t="s">
        <v>941</v>
      </c>
      <c r="Z336" s="3" t="s">
        <v>941</v>
      </c>
      <c r="AA336" s="3" t="s">
        <v>941</v>
      </c>
      <c r="AB336" s="3" t="s">
        <v>941</v>
      </c>
      <c r="AC336" s="21" t="s">
        <v>941</v>
      </c>
      <c r="AD336" s="21" t="s">
        <v>941</v>
      </c>
      <c r="AE336" s="21" t="s">
        <v>941</v>
      </c>
      <c r="AF336" s="3" t="s">
        <v>941</v>
      </c>
      <c r="AG336" s="3" t="s">
        <v>941</v>
      </c>
      <c r="AH336" s="3"/>
      <c r="AI336" s="21" t="s">
        <v>941</v>
      </c>
      <c r="AJ336" s="21" t="s">
        <v>941</v>
      </c>
      <c r="AK336" s="21" t="s">
        <v>941</v>
      </c>
      <c r="AL336" s="75"/>
      <c r="AM336" s="74" t="s">
        <v>2524</v>
      </c>
      <c r="AN336" s="70" t="s">
        <v>2525</v>
      </c>
      <c r="AO336" s="67" t="s">
        <v>90</v>
      </c>
      <c r="AP336" s="78" t="s">
        <v>2526</v>
      </c>
      <c r="AQ336" s="893">
        <v>1</v>
      </c>
      <c r="AR336" s="745" t="s">
        <v>945</v>
      </c>
      <c r="AS336" s="68" t="s">
        <v>946</v>
      </c>
      <c r="AT336" s="3">
        <v>1</v>
      </c>
      <c r="AU336" s="3" t="s">
        <v>1081</v>
      </c>
      <c r="AV336" s="3"/>
      <c r="AW336" s="3"/>
      <c r="AX336" s="3"/>
      <c r="AY336" s="145"/>
      <c r="AZ336" s="69">
        <v>20594.209490000001</v>
      </c>
      <c r="BA336" s="69">
        <v>1</v>
      </c>
      <c r="BB336" s="69">
        <v>7.8</v>
      </c>
      <c r="BC336" s="69">
        <v>160.63483402200001</v>
      </c>
      <c r="BD336" s="69">
        <v>23.486702000000001</v>
      </c>
      <c r="BE336" s="69" t="s">
        <v>1302</v>
      </c>
      <c r="BF336" s="69" t="s">
        <v>1192</v>
      </c>
      <c r="BG336" s="69">
        <v>0</v>
      </c>
      <c r="BH336" s="69" t="s">
        <v>945</v>
      </c>
      <c r="BI336" s="69">
        <v>0</v>
      </c>
      <c r="BJ336" s="69" t="s">
        <v>1087</v>
      </c>
      <c r="BK336" s="69" t="s">
        <v>1213</v>
      </c>
      <c r="BL336" s="69" t="s">
        <v>949</v>
      </c>
      <c r="BM336" s="69">
        <v>0</v>
      </c>
      <c r="BN336" s="69">
        <v>0</v>
      </c>
      <c r="BO336" s="69" t="s">
        <v>2523</v>
      </c>
      <c r="BP336" s="69" t="s">
        <v>1087</v>
      </c>
      <c r="BQ336" s="69" t="s">
        <v>2527</v>
      </c>
      <c r="BR336" s="69" t="s">
        <v>1215</v>
      </c>
      <c r="BS336" s="69">
        <v>0</v>
      </c>
      <c r="BT336" s="69">
        <v>0</v>
      </c>
      <c r="BU336" s="73"/>
      <c r="BV336" s="72">
        <v>1</v>
      </c>
      <c r="BW336" s="72">
        <v>315</v>
      </c>
      <c r="BX336" s="72">
        <v>2</v>
      </c>
      <c r="BY336" s="16"/>
      <c r="BZ336" s="9"/>
      <c r="CA336" s="16"/>
      <c r="CB336" s="16"/>
      <c r="CC336" s="16"/>
      <c r="CD336" s="16"/>
    </row>
    <row r="337" spans="1:82" customFormat="1">
      <c r="A337" s="16"/>
      <c r="B337" s="3">
        <v>330</v>
      </c>
      <c r="C337" s="3" t="s">
        <v>466</v>
      </c>
      <c r="D337" s="91"/>
      <c r="E337" s="96"/>
      <c r="F337" s="91"/>
      <c r="G337" s="96" t="s">
        <v>2528</v>
      </c>
      <c r="H337" s="91"/>
      <c r="I337" s="96"/>
      <c r="J337" s="91"/>
      <c r="K337" s="96"/>
      <c r="L337" s="91"/>
      <c r="M337" s="96"/>
      <c r="N337" s="32" t="s">
        <v>2528</v>
      </c>
      <c r="O337" s="211" t="s">
        <v>2528</v>
      </c>
      <c r="P337" s="71" t="s">
        <v>1037</v>
      </c>
      <c r="Q337" s="71" t="s">
        <v>1636</v>
      </c>
      <c r="R337" s="848" t="s">
        <v>1059</v>
      </c>
      <c r="S337" s="3" t="s">
        <v>941</v>
      </c>
      <c r="T337" s="3" t="s">
        <v>941</v>
      </c>
      <c r="U337" s="3" t="s">
        <v>941</v>
      </c>
      <c r="V337" s="3" t="s">
        <v>941</v>
      </c>
      <c r="W337" s="3" t="s">
        <v>941</v>
      </c>
      <c r="X337" s="3" t="s">
        <v>941</v>
      </c>
      <c r="Y337" s="3" t="s">
        <v>941</v>
      </c>
      <c r="Z337" s="3" t="s">
        <v>941</v>
      </c>
      <c r="AA337" s="3" t="s">
        <v>941</v>
      </c>
      <c r="AB337" s="3" t="s">
        <v>941</v>
      </c>
      <c r="AC337" s="21" t="s">
        <v>941</v>
      </c>
      <c r="AD337" s="21" t="s">
        <v>941</v>
      </c>
      <c r="AE337" s="21" t="s">
        <v>941</v>
      </c>
      <c r="AF337" s="3" t="s">
        <v>941</v>
      </c>
      <c r="AG337" s="3" t="s">
        <v>941</v>
      </c>
      <c r="AH337" s="3"/>
      <c r="AI337" s="21" t="s">
        <v>941</v>
      </c>
      <c r="AJ337" s="21" t="s">
        <v>941</v>
      </c>
      <c r="AK337" s="21" t="s">
        <v>941</v>
      </c>
      <c r="AL337" s="75"/>
      <c r="AM337" s="74" t="s">
        <v>2528</v>
      </c>
      <c r="AN337" s="70" t="s">
        <v>2529</v>
      </c>
      <c r="AO337" s="67" t="s">
        <v>90</v>
      </c>
      <c r="AP337" s="78" t="s">
        <v>2530</v>
      </c>
      <c r="AQ337" s="893">
        <v>1</v>
      </c>
      <c r="AR337" s="745" t="s">
        <v>945</v>
      </c>
      <c r="AS337" s="68" t="s">
        <v>946</v>
      </c>
      <c r="AT337" s="3">
        <v>1</v>
      </c>
      <c r="AU337" s="3" t="s">
        <v>979</v>
      </c>
      <c r="AV337" s="3"/>
      <c r="AW337" s="3"/>
      <c r="AX337" s="3"/>
      <c r="AY337" s="145"/>
      <c r="AZ337" s="69">
        <v>524.22300800000005</v>
      </c>
      <c r="BA337" s="69">
        <v>1.1000000000000001</v>
      </c>
      <c r="BB337" s="69" t="s">
        <v>949</v>
      </c>
      <c r="BC337" s="69">
        <v>1</v>
      </c>
      <c r="BD337" s="69" t="s">
        <v>2531</v>
      </c>
      <c r="BE337" s="69" t="s">
        <v>2532</v>
      </c>
      <c r="BF337" s="69" t="s">
        <v>2533</v>
      </c>
      <c r="BG337" s="69" t="s">
        <v>949</v>
      </c>
      <c r="BH337" s="69" t="s">
        <v>949</v>
      </c>
      <c r="BI337" s="69">
        <v>0</v>
      </c>
      <c r="BJ337" s="69" t="s">
        <v>1166</v>
      </c>
      <c r="BK337" s="69" t="s">
        <v>949</v>
      </c>
      <c r="BL337" s="69" t="s">
        <v>949</v>
      </c>
      <c r="BM337" s="69">
        <v>0</v>
      </c>
      <c r="BN337" s="69">
        <v>0</v>
      </c>
      <c r="BO337" s="69">
        <v>0</v>
      </c>
      <c r="BP337" s="69">
        <v>0</v>
      </c>
      <c r="BQ337" s="69">
        <v>0</v>
      </c>
      <c r="BR337" s="69">
        <v>0</v>
      </c>
      <c r="BS337" s="69">
        <v>0</v>
      </c>
      <c r="BT337" s="69">
        <v>0</v>
      </c>
      <c r="BU337" s="73"/>
      <c r="BV337" s="72"/>
      <c r="BW337" s="72"/>
      <c r="BX337" s="72"/>
      <c r="BY337" s="16"/>
      <c r="BZ337" s="9"/>
      <c r="CA337" s="16"/>
      <c r="CB337" s="16"/>
      <c r="CC337" s="16"/>
      <c r="CD337" s="16"/>
    </row>
    <row r="338" spans="1:82" customFormat="1">
      <c r="A338" s="16"/>
      <c r="B338" s="3">
        <v>331</v>
      </c>
      <c r="C338" s="3" t="s">
        <v>466</v>
      </c>
      <c r="D338" s="91"/>
      <c r="E338" s="96"/>
      <c r="F338" s="91" t="s">
        <v>2534</v>
      </c>
      <c r="G338" s="96"/>
      <c r="H338" s="91"/>
      <c r="I338" s="96"/>
      <c r="J338" s="91"/>
      <c r="K338" s="96"/>
      <c r="L338" s="91"/>
      <c r="M338" s="96"/>
      <c r="N338" s="32" t="s">
        <v>2534</v>
      </c>
      <c r="O338" s="211" t="s">
        <v>2534</v>
      </c>
      <c r="P338" s="71" t="s">
        <v>1037</v>
      </c>
      <c r="Q338" s="71" t="s">
        <v>1636</v>
      </c>
      <c r="R338" s="848" t="s">
        <v>989</v>
      </c>
      <c r="S338" s="3" t="s">
        <v>941</v>
      </c>
      <c r="T338" s="3" t="s">
        <v>941</v>
      </c>
      <c r="U338" s="3" t="s">
        <v>941</v>
      </c>
      <c r="V338" s="3" t="s">
        <v>941</v>
      </c>
      <c r="W338" s="3" t="s">
        <v>941</v>
      </c>
      <c r="X338" s="3" t="s">
        <v>941</v>
      </c>
      <c r="Y338" s="3" t="s">
        <v>941</v>
      </c>
      <c r="Z338" s="3" t="s">
        <v>941</v>
      </c>
      <c r="AA338" s="3" t="s">
        <v>941</v>
      </c>
      <c r="AB338" s="3" t="s">
        <v>941</v>
      </c>
      <c r="AC338" s="21" t="s">
        <v>941</v>
      </c>
      <c r="AD338" s="21" t="s">
        <v>941</v>
      </c>
      <c r="AE338" s="21" t="s">
        <v>941</v>
      </c>
      <c r="AF338" s="3" t="s">
        <v>941</v>
      </c>
      <c r="AG338" s="3" t="s">
        <v>941</v>
      </c>
      <c r="AH338" s="3"/>
      <c r="AI338" s="21" t="s">
        <v>941</v>
      </c>
      <c r="AJ338" s="21" t="s">
        <v>941</v>
      </c>
      <c r="AK338" s="21" t="s">
        <v>941</v>
      </c>
      <c r="AL338" s="75"/>
      <c r="AM338" s="74" t="s">
        <v>2534</v>
      </c>
      <c r="AN338" s="70" t="s">
        <v>2535</v>
      </c>
      <c r="AO338" s="67" t="s">
        <v>90</v>
      </c>
      <c r="AP338" s="78" t="s">
        <v>2536</v>
      </c>
      <c r="AQ338" s="893">
        <v>1</v>
      </c>
      <c r="AR338" s="745" t="s">
        <v>945</v>
      </c>
      <c r="AS338" s="68" t="s">
        <v>946</v>
      </c>
      <c r="AT338" s="3">
        <v>1</v>
      </c>
      <c r="AU338" s="3" t="s">
        <v>1008</v>
      </c>
      <c r="AV338" s="3"/>
      <c r="AW338" s="3"/>
      <c r="AX338" s="3"/>
      <c r="AY338" s="145"/>
      <c r="AZ338" s="69">
        <v>592.59900000000005</v>
      </c>
      <c r="BA338" s="69">
        <v>1</v>
      </c>
      <c r="BB338" s="69">
        <v>1.41</v>
      </c>
      <c r="BC338" s="69">
        <v>672.12122799999997</v>
      </c>
      <c r="BD338" s="69" t="s">
        <v>2537</v>
      </c>
      <c r="BE338" s="69" t="s">
        <v>1083</v>
      </c>
      <c r="BF338" s="69" t="s">
        <v>1293</v>
      </c>
      <c r="BG338" s="69" t="s">
        <v>1294</v>
      </c>
      <c r="BH338" s="69" t="s">
        <v>1295</v>
      </c>
      <c r="BI338" s="69">
        <v>0</v>
      </c>
      <c r="BJ338" s="69" t="s">
        <v>1712</v>
      </c>
      <c r="BK338" s="69" t="s">
        <v>949</v>
      </c>
      <c r="BL338" s="69" t="s">
        <v>949</v>
      </c>
      <c r="BM338" s="69">
        <v>0</v>
      </c>
      <c r="BN338" s="69">
        <v>0</v>
      </c>
      <c r="BO338" s="69" t="s">
        <v>2534</v>
      </c>
      <c r="BP338" s="69" t="s">
        <v>1459</v>
      </c>
      <c r="BQ338" s="69">
        <v>0</v>
      </c>
      <c r="BR338" s="69">
        <v>0</v>
      </c>
      <c r="BS338" s="69">
        <v>0</v>
      </c>
      <c r="BT338" s="69">
        <v>0</v>
      </c>
      <c r="BU338" s="73"/>
      <c r="BV338" s="72">
        <v>4</v>
      </c>
      <c r="BW338" s="72">
        <v>50</v>
      </c>
      <c r="BX338" s="72">
        <v>22</v>
      </c>
      <c r="BY338" s="16"/>
      <c r="BZ338" s="9"/>
      <c r="CA338" s="16"/>
      <c r="CB338" s="16"/>
      <c r="CC338" s="16"/>
      <c r="CD338" s="16"/>
    </row>
    <row r="339" spans="1:82" customFormat="1">
      <c r="A339" s="16"/>
      <c r="B339" s="3">
        <v>332</v>
      </c>
      <c r="C339" s="3" t="s">
        <v>466</v>
      </c>
      <c r="D339" s="91"/>
      <c r="E339" s="96"/>
      <c r="F339" s="91" t="s">
        <v>2538</v>
      </c>
      <c r="G339" s="96"/>
      <c r="H339" s="91"/>
      <c r="I339" s="96"/>
      <c r="J339" s="91"/>
      <c r="K339" s="96"/>
      <c r="L339" s="91"/>
      <c r="M339" s="96"/>
      <c r="N339" s="32" t="s">
        <v>2538</v>
      </c>
      <c r="O339" s="211" t="s">
        <v>2538</v>
      </c>
      <c r="P339" s="71" t="s">
        <v>1037</v>
      </c>
      <c r="Q339" s="71" t="s">
        <v>1636</v>
      </c>
      <c r="R339" s="848" t="s">
        <v>989</v>
      </c>
      <c r="S339" s="3" t="s">
        <v>941</v>
      </c>
      <c r="T339" s="3" t="s">
        <v>941</v>
      </c>
      <c r="U339" s="3" t="s">
        <v>941</v>
      </c>
      <c r="V339" s="3" t="s">
        <v>941</v>
      </c>
      <c r="W339" s="3" t="s">
        <v>941</v>
      </c>
      <c r="X339" s="3" t="s">
        <v>941</v>
      </c>
      <c r="Y339" s="3" t="s">
        <v>941</v>
      </c>
      <c r="Z339" s="3" t="s">
        <v>941</v>
      </c>
      <c r="AA339" s="3" t="s">
        <v>941</v>
      </c>
      <c r="AB339" s="3" t="s">
        <v>941</v>
      </c>
      <c r="AC339" s="21" t="s">
        <v>941</v>
      </c>
      <c r="AD339" s="21" t="s">
        <v>941</v>
      </c>
      <c r="AE339" s="21" t="s">
        <v>941</v>
      </c>
      <c r="AF339" s="3" t="s">
        <v>941</v>
      </c>
      <c r="AG339" s="3" t="s">
        <v>941</v>
      </c>
      <c r="AH339" s="3"/>
      <c r="AI339" s="21" t="s">
        <v>941</v>
      </c>
      <c r="AJ339" s="21" t="s">
        <v>941</v>
      </c>
      <c r="AK339" s="21" t="s">
        <v>941</v>
      </c>
      <c r="AL339" s="75"/>
      <c r="AM339" s="74" t="s">
        <v>2538</v>
      </c>
      <c r="AN339" s="70" t="s">
        <v>2539</v>
      </c>
      <c r="AO339" s="67" t="s">
        <v>90</v>
      </c>
      <c r="AP339" s="78" t="s">
        <v>2540</v>
      </c>
      <c r="AQ339" s="893">
        <v>1</v>
      </c>
      <c r="AR339" s="745" t="s">
        <v>945</v>
      </c>
      <c r="AS339" s="68" t="s">
        <v>946</v>
      </c>
      <c r="AT339" s="3">
        <v>1</v>
      </c>
      <c r="AU339" s="3" t="s">
        <v>1048</v>
      </c>
      <c r="AV339" s="3"/>
      <c r="AW339" s="3"/>
      <c r="AX339" s="3"/>
      <c r="AY339" s="145"/>
      <c r="AZ339" s="69">
        <v>16.920000000000002</v>
      </c>
      <c r="BA339" s="69" t="s">
        <v>2541</v>
      </c>
      <c r="BB339" s="69" t="s">
        <v>949</v>
      </c>
      <c r="BC339" s="69" t="s">
        <v>949</v>
      </c>
      <c r="BD339" s="69" t="s">
        <v>2542</v>
      </c>
      <c r="BE339" s="69" t="s">
        <v>1302</v>
      </c>
      <c r="BF339" s="69" t="s">
        <v>1051</v>
      </c>
      <c r="BG339" s="69" t="s">
        <v>949</v>
      </c>
      <c r="BH339" s="69" t="s">
        <v>949</v>
      </c>
      <c r="BI339" s="69">
        <v>0</v>
      </c>
      <c r="BJ339" s="69" t="s">
        <v>1068</v>
      </c>
      <c r="BK339" s="69" t="s">
        <v>949</v>
      </c>
      <c r="BL339" s="69" t="s">
        <v>949</v>
      </c>
      <c r="BM339" s="69">
        <v>0</v>
      </c>
      <c r="BN339" s="69">
        <v>0</v>
      </c>
      <c r="BO339" s="69">
        <v>0</v>
      </c>
      <c r="BP339" s="69">
        <v>0</v>
      </c>
      <c r="BQ339" s="69">
        <v>0</v>
      </c>
      <c r="BR339" s="69">
        <v>0</v>
      </c>
      <c r="BS339" s="69">
        <v>0</v>
      </c>
      <c r="BT339" s="69">
        <v>0</v>
      </c>
      <c r="BU339" s="73"/>
      <c r="BV339" s="72"/>
      <c r="BW339" s="72"/>
      <c r="BX339" s="72"/>
      <c r="BY339" s="16"/>
      <c r="BZ339" s="9"/>
      <c r="CA339" s="16"/>
      <c r="CB339" s="16"/>
      <c r="CC339" s="16"/>
      <c r="CD339" s="16"/>
    </row>
    <row r="340" spans="1:82" customFormat="1">
      <c r="A340" s="16"/>
      <c r="B340" s="3">
        <v>333</v>
      </c>
      <c r="C340" s="3" t="s">
        <v>466</v>
      </c>
      <c r="D340" s="91"/>
      <c r="E340" s="96"/>
      <c r="F340" s="91" t="s">
        <v>2543</v>
      </c>
      <c r="G340" s="96"/>
      <c r="H340" s="91"/>
      <c r="I340" s="96"/>
      <c r="J340" s="91"/>
      <c r="K340" s="96"/>
      <c r="L340" s="91"/>
      <c r="M340" s="96"/>
      <c r="N340" s="32" t="s">
        <v>2543</v>
      </c>
      <c r="O340" s="211" t="s">
        <v>2543</v>
      </c>
      <c r="P340" s="71" t="s">
        <v>1037</v>
      </c>
      <c r="Q340" s="71" t="s">
        <v>1636</v>
      </c>
      <c r="R340" s="848" t="s">
        <v>989</v>
      </c>
      <c r="S340" s="3" t="s">
        <v>941</v>
      </c>
      <c r="T340" s="3" t="s">
        <v>941</v>
      </c>
      <c r="U340" s="3" t="s">
        <v>941</v>
      </c>
      <c r="V340" s="3" t="s">
        <v>941</v>
      </c>
      <c r="W340" s="3" t="s">
        <v>941</v>
      </c>
      <c r="X340" s="3" t="s">
        <v>941</v>
      </c>
      <c r="Y340" s="3" t="s">
        <v>941</v>
      </c>
      <c r="Z340" s="3" t="s">
        <v>941</v>
      </c>
      <c r="AA340" s="3" t="s">
        <v>941</v>
      </c>
      <c r="AB340" s="3" t="s">
        <v>941</v>
      </c>
      <c r="AC340" s="21" t="s">
        <v>941</v>
      </c>
      <c r="AD340" s="21" t="s">
        <v>941</v>
      </c>
      <c r="AE340" s="21" t="s">
        <v>941</v>
      </c>
      <c r="AF340" s="3" t="s">
        <v>941</v>
      </c>
      <c r="AG340" s="3" t="s">
        <v>941</v>
      </c>
      <c r="AH340" s="3"/>
      <c r="AI340" s="21" t="s">
        <v>941</v>
      </c>
      <c r="AJ340" s="21" t="s">
        <v>941</v>
      </c>
      <c r="AK340" s="21" t="s">
        <v>941</v>
      </c>
      <c r="AL340" s="75"/>
      <c r="AM340" s="74" t="s">
        <v>2543</v>
      </c>
      <c r="AN340" s="70" t="s">
        <v>2544</v>
      </c>
      <c r="AO340" s="67" t="s">
        <v>90</v>
      </c>
      <c r="AP340" s="78" t="s">
        <v>2545</v>
      </c>
      <c r="AQ340" s="893">
        <v>1</v>
      </c>
      <c r="AR340" s="745" t="s">
        <v>945</v>
      </c>
      <c r="AS340" s="68" t="s">
        <v>946</v>
      </c>
      <c r="AT340" s="3">
        <v>1</v>
      </c>
      <c r="AU340" s="3" t="s">
        <v>1048</v>
      </c>
      <c r="AV340" s="3"/>
      <c r="AW340" s="3"/>
      <c r="AX340" s="3"/>
      <c r="AY340" s="145"/>
      <c r="AZ340" s="69">
        <v>375.11700000000002</v>
      </c>
      <c r="BA340" s="69" t="s">
        <v>2546</v>
      </c>
      <c r="BB340" s="69" t="s">
        <v>949</v>
      </c>
      <c r="BC340" s="69" t="s">
        <v>949</v>
      </c>
      <c r="BD340" s="69" t="s">
        <v>2547</v>
      </c>
      <c r="BE340" s="69" t="s">
        <v>1302</v>
      </c>
      <c r="BF340" s="69" t="s">
        <v>1051</v>
      </c>
      <c r="BG340" s="69" t="s">
        <v>949</v>
      </c>
      <c r="BH340" s="69" t="s">
        <v>949</v>
      </c>
      <c r="BI340" s="69">
        <v>0</v>
      </c>
      <c r="BJ340" s="69" t="s">
        <v>1068</v>
      </c>
      <c r="BK340" s="69" t="s">
        <v>949</v>
      </c>
      <c r="BL340" s="69" t="s">
        <v>949</v>
      </c>
      <c r="BM340" s="69">
        <v>0</v>
      </c>
      <c r="BN340" s="69">
        <v>0</v>
      </c>
      <c r="BO340" s="69">
        <v>0</v>
      </c>
      <c r="BP340" s="69">
        <v>0</v>
      </c>
      <c r="BQ340" s="69">
        <v>0</v>
      </c>
      <c r="BR340" s="69">
        <v>0</v>
      </c>
      <c r="BS340" s="69">
        <v>0</v>
      </c>
      <c r="BT340" s="69">
        <v>0</v>
      </c>
      <c r="BU340" s="73"/>
      <c r="BV340" s="72"/>
      <c r="BW340" s="72"/>
      <c r="BX340" s="72"/>
      <c r="BY340" s="16"/>
      <c r="BZ340" s="9"/>
      <c r="CA340" s="16"/>
      <c r="CB340" s="16"/>
      <c r="CC340" s="16"/>
      <c r="CD340" s="16"/>
    </row>
    <row r="341" spans="1:82" customFormat="1">
      <c r="A341" s="16"/>
      <c r="B341" s="3">
        <v>334</v>
      </c>
      <c r="C341" s="3" t="s">
        <v>466</v>
      </c>
      <c r="D341" s="91"/>
      <c r="E341" s="96"/>
      <c r="F341" s="91" t="s">
        <v>2548</v>
      </c>
      <c r="G341" s="96"/>
      <c r="H341" s="91"/>
      <c r="I341" s="96"/>
      <c r="J341" s="91"/>
      <c r="K341" s="96"/>
      <c r="L341" s="91"/>
      <c r="M341" s="96"/>
      <c r="N341" s="32" t="s">
        <v>2549</v>
      </c>
      <c r="O341" s="211" t="s">
        <v>2548</v>
      </c>
      <c r="P341" s="71" t="s">
        <v>939</v>
      </c>
      <c r="Q341" s="71" t="s">
        <v>880</v>
      </c>
      <c r="R341" s="848" t="s">
        <v>948</v>
      </c>
      <c r="S341" s="3" t="s">
        <v>941</v>
      </c>
      <c r="T341" s="3" t="s">
        <v>941</v>
      </c>
      <c r="U341" s="3" t="s">
        <v>941</v>
      </c>
      <c r="V341" s="3"/>
      <c r="W341" s="3"/>
      <c r="X341" s="3" t="s">
        <v>941</v>
      </c>
      <c r="Y341" s="3" t="s">
        <v>941</v>
      </c>
      <c r="Z341" s="3" t="s">
        <v>941</v>
      </c>
      <c r="AA341" s="3" t="s">
        <v>941</v>
      </c>
      <c r="AB341" s="3"/>
      <c r="AC341" s="21"/>
      <c r="AD341" s="21"/>
      <c r="AE341" s="21"/>
      <c r="AF341" s="3" t="s">
        <v>941</v>
      </c>
      <c r="AG341" s="3"/>
      <c r="AH341" s="3"/>
      <c r="AI341" s="21" t="s">
        <v>941</v>
      </c>
      <c r="AJ341" s="21"/>
      <c r="AK341" s="21"/>
      <c r="AL341" s="75"/>
      <c r="AM341" s="74" t="s">
        <v>2550</v>
      </c>
      <c r="AN341" s="70" t="s">
        <v>2551</v>
      </c>
      <c r="AO341" s="67" t="s">
        <v>90</v>
      </c>
      <c r="AP341" s="78" t="s">
        <v>2552</v>
      </c>
      <c r="AQ341" s="893">
        <v>1</v>
      </c>
      <c r="AR341" s="745" t="s">
        <v>945</v>
      </c>
      <c r="AS341" s="68" t="s">
        <v>946</v>
      </c>
      <c r="AT341" s="3">
        <v>1</v>
      </c>
      <c r="AU341" s="3" t="s">
        <v>1008</v>
      </c>
      <c r="AV341" s="3"/>
      <c r="AW341" s="3"/>
      <c r="AX341" s="3"/>
      <c r="AY341" s="145"/>
      <c r="AZ341" s="69">
        <v>6193.04</v>
      </c>
      <c r="BA341" s="69">
        <v>2</v>
      </c>
      <c r="BB341" s="69">
        <v>1.04</v>
      </c>
      <c r="BC341" s="69">
        <v>6.4407616000000001</v>
      </c>
      <c r="BD341" s="69" t="s">
        <v>2553</v>
      </c>
      <c r="BE341" s="69" t="s">
        <v>2504</v>
      </c>
      <c r="BF341" s="69" t="s">
        <v>1130</v>
      </c>
      <c r="BG341" s="69" t="s">
        <v>1131</v>
      </c>
      <c r="BH341" s="69" t="s">
        <v>1132</v>
      </c>
      <c r="BI341" s="69" t="s">
        <v>1133</v>
      </c>
      <c r="BJ341" s="69" t="s">
        <v>1459</v>
      </c>
      <c r="BK341" s="69" t="s">
        <v>1458</v>
      </c>
      <c r="BL341" s="69" t="s">
        <v>949</v>
      </c>
      <c r="BM341" s="69">
        <v>0</v>
      </c>
      <c r="BN341" s="69">
        <v>0</v>
      </c>
      <c r="BO341" s="69" t="s">
        <v>2550</v>
      </c>
      <c r="BP341" s="69" t="s">
        <v>1459</v>
      </c>
      <c r="BQ341" s="69">
        <v>0</v>
      </c>
      <c r="BR341" s="69">
        <v>0</v>
      </c>
      <c r="BS341" s="69">
        <v>0</v>
      </c>
      <c r="BT341" s="69">
        <v>0</v>
      </c>
      <c r="BU341" s="73"/>
      <c r="BV341" s="72">
        <v>2</v>
      </c>
      <c r="BW341" s="72">
        <v>75</v>
      </c>
      <c r="BX341" s="72">
        <v>22</v>
      </c>
      <c r="BY341" s="16"/>
      <c r="BZ341" s="9"/>
      <c r="CA341" s="16"/>
      <c r="CB341" s="16"/>
      <c r="CC341" s="16"/>
      <c r="CD341" s="16"/>
    </row>
    <row r="342" spans="1:82" customFormat="1">
      <c r="A342" s="16"/>
      <c r="B342" s="3">
        <v>335</v>
      </c>
      <c r="C342" s="3" t="s">
        <v>466</v>
      </c>
      <c r="D342" s="91"/>
      <c r="E342" s="96"/>
      <c r="F342" s="91" t="s">
        <v>2554</v>
      </c>
      <c r="G342" s="96"/>
      <c r="H342" s="91"/>
      <c r="I342" s="96"/>
      <c r="J342" s="91"/>
      <c r="K342" s="96"/>
      <c r="L342" s="91"/>
      <c r="M342" s="96"/>
      <c r="N342" s="32" t="s">
        <v>2555</v>
      </c>
      <c r="O342" s="211" t="s">
        <v>2554</v>
      </c>
      <c r="P342" s="71" t="s">
        <v>939</v>
      </c>
      <c r="Q342" s="71" t="s">
        <v>880</v>
      </c>
      <c r="R342" s="848" t="s">
        <v>948</v>
      </c>
      <c r="S342" s="3"/>
      <c r="T342" s="3"/>
      <c r="U342" s="3"/>
      <c r="V342" s="3" t="s">
        <v>941</v>
      </c>
      <c r="W342" s="3" t="s">
        <v>941</v>
      </c>
      <c r="X342" s="3"/>
      <c r="Y342" s="3"/>
      <c r="Z342" s="3"/>
      <c r="AA342" s="3"/>
      <c r="AB342" s="3" t="s">
        <v>941</v>
      </c>
      <c r="AC342" s="21" t="s">
        <v>941</v>
      </c>
      <c r="AD342" s="21" t="s">
        <v>941</v>
      </c>
      <c r="AE342" s="21" t="s">
        <v>941</v>
      </c>
      <c r="AF342" s="3"/>
      <c r="AG342" s="3" t="s">
        <v>941</v>
      </c>
      <c r="AH342" s="3"/>
      <c r="AI342" s="21"/>
      <c r="AJ342" s="21" t="s">
        <v>941</v>
      </c>
      <c r="AK342" s="21" t="s">
        <v>941</v>
      </c>
      <c r="AL342" s="75"/>
      <c r="AM342" s="74" t="s">
        <v>2550</v>
      </c>
      <c r="AN342" s="70" t="s">
        <v>2556</v>
      </c>
      <c r="AO342" s="67" t="s">
        <v>90</v>
      </c>
      <c r="AP342" s="78" t="s">
        <v>2557</v>
      </c>
      <c r="AQ342" s="893">
        <v>1</v>
      </c>
      <c r="AR342" s="745" t="s">
        <v>945</v>
      </c>
      <c r="AS342" s="68" t="s">
        <v>946</v>
      </c>
      <c r="AT342" s="3">
        <v>1</v>
      </c>
      <c r="AU342" s="3" t="s">
        <v>1008</v>
      </c>
      <c r="AV342" s="3"/>
      <c r="AW342" s="3"/>
      <c r="AX342" s="3"/>
      <c r="AY342" s="145"/>
      <c r="AZ342" s="69">
        <v>6193.04</v>
      </c>
      <c r="BA342" s="69">
        <v>2</v>
      </c>
      <c r="BB342" s="69">
        <v>1.04</v>
      </c>
      <c r="BC342" s="69">
        <v>6.4407616000000001</v>
      </c>
      <c r="BD342" s="69" t="s">
        <v>2553</v>
      </c>
      <c r="BE342" s="69" t="s">
        <v>2510</v>
      </c>
      <c r="BF342" s="69" t="s">
        <v>1130</v>
      </c>
      <c r="BG342" s="69" t="s">
        <v>1131</v>
      </c>
      <c r="BH342" s="69" t="s">
        <v>1132</v>
      </c>
      <c r="BI342" s="69" t="s">
        <v>1133</v>
      </c>
      <c r="BJ342" s="69" t="s">
        <v>1459</v>
      </c>
      <c r="BK342" s="69" t="s">
        <v>1458</v>
      </c>
      <c r="BL342" s="69" t="s">
        <v>949</v>
      </c>
      <c r="BM342" s="69">
        <v>0</v>
      </c>
      <c r="BN342" s="69">
        <v>0</v>
      </c>
      <c r="BO342" s="69" t="s">
        <v>2550</v>
      </c>
      <c r="BP342" s="69" t="s">
        <v>1459</v>
      </c>
      <c r="BQ342" s="69">
        <v>0</v>
      </c>
      <c r="BR342" s="69">
        <v>0</v>
      </c>
      <c r="BS342" s="69">
        <v>0</v>
      </c>
      <c r="BT342" s="69">
        <v>0</v>
      </c>
      <c r="BU342" s="73"/>
      <c r="BV342" s="72">
        <v>2</v>
      </c>
      <c r="BW342" s="72">
        <v>75</v>
      </c>
      <c r="BX342" s="72">
        <v>22</v>
      </c>
      <c r="BY342" s="16"/>
      <c r="BZ342" s="9"/>
      <c r="CA342" s="16"/>
      <c r="CB342" s="16"/>
      <c r="CC342" s="16"/>
      <c r="CD342" s="16"/>
    </row>
    <row r="343" spans="1:82" customFormat="1">
      <c r="A343" s="16"/>
      <c r="B343" s="3">
        <v>336</v>
      </c>
      <c r="C343" s="3" t="s">
        <v>466</v>
      </c>
      <c r="D343" s="91"/>
      <c r="E343" s="96"/>
      <c r="F343" s="91" t="s">
        <v>2558</v>
      </c>
      <c r="G343" s="96"/>
      <c r="H343" s="91"/>
      <c r="I343" s="96"/>
      <c r="J343" s="91"/>
      <c r="K343" s="96"/>
      <c r="L343" s="91"/>
      <c r="M343" s="96"/>
      <c r="N343" s="32" t="s">
        <v>2559</v>
      </c>
      <c r="O343" s="211" t="s">
        <v>2558</v>
      </c>
      <c r="P343" s="71" t="s">
        <v>939</v>
      </c>
      <c r="Q343" s="71" t="s">
        <v>1636</v>
      </c>
      <c r="R343" s="848" t="s">
        <v>940</v>
      </c>
      <c r="S343" s="3" t="s">
        <v>941</v>
      </c>
      <c r="T343" s="3" t="s">
        <v>941</v>
      </c>
      <c r="U343" s="3" t="s">
        <v>941</v>
      </c>
      <c r="V343" s="3" t="s">
        <v>941</v>
      </c>
      <c r="W343" s="3" t="s">
        <v>941</v>
      </c>
      <c r="X343" s="3" t="s">
        <v>941</v>
      </c>
      <c r="Y343" s="3" t="s">
        <v>941</v>
      </c>
      <c r="Z343" s="3" t="s">
        <v>941</v>
      </c>
      <c r="AA343" s="3" t="s">
        <v>941</v>
      </c>
      <c r="AB343" s="3" t="s">
        <v>941</v>
      </c>
      <c r="AC343" s="21" t="s">
        <v>941</v>
      </c>
      <c r="AD343" s="21" t="s">
        <v>941</v>
      </c>
      <c r="AE343" s="21" t="s">
        <v>941</v>
      </c>
      <c r="AF343" s="3" t="s">
        <v>941</v>
      </c>
      <c r="AG343" s="3" t="s">
        <v>941</v>
      </c>
      <c r="AH343" s="3"/>
      <c r="AI343" s="21" t="s">
        <v>941</v>
      </c>
      <c r="AJ343" s="21" t="s">
        <v>941</v>
      </c>
      <c r="AK343" s="21" t="s">
        <v>941</v>
      </c>
      <c r="AL343" s="75"/>
      <c r="AM343" s="74" t="s">
        <v>2560</v>
      </c>
      <c r="AN343" s="70" t="s">
        <v>2561</v>
      </c>
      <c r="AO343" s="67" t="s">
        <v>90</v>
      </c>
      <c r="AP343" s="78" t="s">
        <v>2562</v>
      </c>
      <c r="AQ343" s="893">
        <v>1</v>
      </c>
      <c r="AR343" s="745" t="s">
        <v>945</v>
      </c>
      <c r="AS343" s="68" t="s">
        <v>946</v>
      </c>
      <c r="AT343" s="3">
        <v>0</v>
      </c>
      <c r="AU343" s="3" t="s">
        <v>947</v>
      </c>
      <c r="AV343" s="3"/>
      <c r="AW343" s="3"/>
      <c r="AX343" s="3"/>
      <c r="AY343" s="145"/>
      <c r="AZ343" s="69" t="s">
        <v>949</v>
      </c>
      <c r="BA343" s="69" t="s">
        <v>949</v>
      </c>
      <c r="BB343" s="69" t="s">
        <v>949</v>
      </c>
      <c r="BC343" s="69" t="s">
        <v>949</v>
      </c>
      <c r="BD343" s="69" t="s">
        <v>949</v>
      </c>
      <c r="BE343" s="69" t="s">
        <v>949</v>
      </c>
      <c r="BF343" s="69" t="s">
        <v>949</v>
      </c>
      <c r="BG343" s="69" t="s">
        <v>949</v>
      </c>
      <c r="BH343" s="69" t="s">
        <v>949</v>
      </c>
      <c r="BI343" s="69" t="s">
        <v>949</v>
      </c>
      <c r="BJ343" s="69" t="s">
        <v>949</v>
      </c>
      <c r="BK343" s="69" t="s">
        <v>949</v>
      </c>
      <c r="BL343" s="69" t="s">
        <v>949</v>
      </c>
      <c r="BM343" s="69" t="s">
        <v>949</v>
      </c>
      <c r="BN343" s="69" t="s">
        <v>949</v>
      </c>
      <c r="BO343" s="69" t="s">
        <v>949</v>
      </c>
      <c r="BP343" s="69" t="s">
        <v>949</v>
      </c>
      <c r="BQ343" s="69" t="s">
        <v>949</v>
      </c>
      <c r="BR343" s="69" t="s">
        <v>949</v>
      </c>
      <c r="BS343" s="69" t="s">
        <v>949</v>
      </c>
      <c r="BT343" s="69" t="s">
        <v>949</v>
      </c>
      <c r="BU343" s="73"/>
      <c r="BV343" s="72"/>
      <c r="BW343" s="72"/>
      <c r="BX343" s="72"/>
      <c r="BY343" s="16"/>
      <c r="BZ343" s="9"/>
      <c r="CA343" s="16"/>
      <c r="CB343" s="16"/>
      <c r="CC343" s="16"/>
      <c r="CD343" s="16"/>
    </row>
    <row r="344" spans="1:82" customFormat="1">
      <c r="A344" s="16"/>
      <c r="B344" s="3">
        <v>337</v>
      </c>
      <c r="C344" s="3" t="s">
        <v>466</v>
      </c>
      <c r="D344" s="91"/>
      <c r="E344" s="96"/>
      <c r="F344" s="91"/>
      <c r="G344" s="96" t="s">
        <v>2563</v>
      </c>
      <c r="H344" s="91"/>
      <c r="I344" s="96"/>
      <c r="J344" s="91"/>
      <c r="K344" s="96"/>
      <c r="L344" s="91"/>
      <c r="M344" s="96"/>
      <c r="N344" s="32" t="s">
        <v>2563</v>
      </c>
      <c r="O344" s="211" t="s">
        <v>2563</v>
      </c>
      <c r="P344" s="71" t="s">
        <v>1037</v>
      </c>
      <c r="Q344" s="71" t="s">
        <v>1636</v>
      </c>
      <c r="R344" s="848" t="s">
        <v>989</v>
      </c>
      <c r="S344" s="3" t="s">
        <v>941</v>
      </c>
      <c r="T344" s="3" t="s">
        <v>941</v>
      </c>
      <c r="U344" s="3" t="s">
        <v>941</v>
      </c>
      <c r="V344" s="3" t="s">
        <v>941</v>
      </c>
      <c r="W344" s="3" t="s">
        <v>941</v>
      </c>
      <c r="X344" s="3" t="s">
        <v>941</v>
      </c>
      <c r="Y344" s="3" t="s">
        <v>941</v>
      </c>
      <c r="Z344" s="3" t="s">
        <v>941</v>
      </c>
      <c r="AA344" s="3" t="s">
        <v>941</v>
      </c>
      <c r="AB344" s="3" t="s">
        <v>941</v>
      </c>
      <c r="AC344" s="21" t="s">
        <v>941</v>
      </c>
      <c r="AD344" s="21" t="s">
        <v>941</v>
      </c>
      <c r="AE344" s="21" t="s">
        <v>941</v>
      </c>
      <c r="AF344" s="3" t="s">
        <v>941</v>
      </c>
      <c r="AG344" s="3" t="s">
        <v>941</v>
      </c>
      <c r="AH344" s="3"/>
      <c r="AI344" s="21" t="s">
        <v>941</v>
      </c>
      <c r="AJ344" s="21" t="s">
        <v>941</v>
      </c>
      <c r="AK344" s="21" t="s">
        <v>941</v>
      </c>
      <c r="AL344" s="75"/>
      <c r="AM344" s="74" t="s">
        <v>1297</v>
      </c>
      <c r="AN344" s="70" t="s">
        <v>2564</v>
      </c>
      <c r="AO344" s="67" t="s">
        <v>90</v>
      </c>
      <c r="AP344" s="78" t="s">
        <v>1299</v>
      </c>
      <c r="AQ344" s="893">
        <v>1</v>
      </c>
      <c r="AR344" s="745" t="s">
        <v>945</v>
      </c>
      <c r="AS344" s="68" t="s">
        <v>946</v>
      </c>
      <c r="AT344" s="3">
        <v>1</v>
      </c>
      <c r="AU344" s="3" t="s">
        <v>1048</v>
      </c>
      <c r="AV344" s="3"/>
      <c r="AW344" s="3"/>
      <c r="AX344" s="3"/>
      <c r="AY344" s="145"/>
      <c r="AZ344" s="69">
        <v>21.748000000000001</v>
      </c>
      <c r="BA344" s="69" t="s">
        <v>1300</v>
      </c>
      <c r="BB344" s="69" t="s">
        <v>949</v>
      </c>
      <c r="BC344" s="69" t="s">
        <v>949</v>
      </c>
      <c r="BD344" s="69" t="s">
        <v>1301</v>
      </c>
      <c r="BE344" s="69" t="s">
        <v>949</v>
      </c>
      <c r="BF344" s="69" t="s">
        <v>1051</v>
      </c>
      <c r="BG344" s="69" t="s">
        <v>949</v>
      </c>
      <c r="BH344" s="69" t="s">
        <v>949</v>
      </c>
      <c r="BI344" s="69" t="s">
        <v>949</v>
      </c>
      <c r="BJ344" s="69" t="s">
        <v>1068</v>
      </c>
      <c r="BK344" s="69" t="s">
        <v>949</v>
      </c>
      <c r="BL344" s="69" t="s">
        <v>949</v>
      </c>
      <c r="BM344" s="69">
        <v>0</v>
      </c>
      <c r="BN344" s="69">
        <v>0</v>
      </c>
      <c r="BO344" s="69">
        <v>0</v>
      </c>
      <c r="BP344" s="69">
        <v>0</v>
      </c>
      <c r="BQ344" s="69">
        <v>0</v>
      </c>
      <c r="BR344" s="69">
        <v>0</v>
      </c>
      <c r="BS344" s="69">
        <v>0</v>
      </c>
      <c r="BT344" s="69">
        <v>0</v>
      </c>
      <c r="BU344" s="73"/>
      <c r="BV344" s="72"/>
      <c r="BW344" s="72"/>
      <c r="BX344" s="72"/>
      <c r="BY344" s="16"/>
      <c r="BZ344" s="9"/>
      <c r="CA344" s="16"/>
      <c r="CB344" s="16"/>
      <c r="CC344" s="16"/>
      <c r="CD344" s="16"/>
    </row>
    <row r="345" spans="1:82" customFormat="1">
      <c r="A345" s="16"/>
      <c r="B345" s="3">
        <v>338</v>
      </c>
      <c r="C345" s="3" t="s">
        <v>466</v>
      </c>
      <c r="D345" s="91"/>
      <c r="E345" s="96"/>
      <c r="F345" s="91"/>
      <c r="G345" s="96" t="s">
        <v>2565</v>
      </c>
      <c r="H345" s="91"/>
      <c r="I345" s="96"/>
      <c r="J345" s="91"/>
      <c r="K345" s="96"/>
      <c r="L345" s="91"/>
      <c r="M345" s="96"/>
      <c r="N345" s="32" t="s">
        <v>2566</v>
      </c>
      <c r="O345" s="211" t="s">
        <v>2565</v>
      </c>
      <c r="P345" s="71" t="s">
        <v>939</v>
      </c>
      <c r="Q345" s="71" t="s">
        <v>2234</v>
      </c>
      <c r="R345" s="848" t="s">
        <v>1059</v>
      </c>
      <c r="S345" s="3" t="s">
        <v>941</v>
      </c>
      <c r="T345" s="3" t="s">
        <v>941</v>
      </c>
      <c r="U345" s="3" t="s">
        <v>941</v>
      </c>
      <c r="V345" s="3" t="s">
        <v>941</v>
      </c>
      <c r="W345" s="3" t="s">
        <v>941</v>
      </c>
      <c r="X345" s="3" t="s">
        <v>941</v>
      </c>
      <c r="Y345" s="3" t="s">
        <v>941</v>
      </c>
      <c r="Z345" s="3" t="s">
        <v>941</v>
      </c>
      <c r="AA345" s="3" t="s">
        <v>941</v>
      </c>
      <c r="AB345" s="3" t="s">
        <v>941</v>
      </c>
      <c r="AC345" s="21" t="s">
        <v>941</v>
      </c>
      <c r="AD345" s="21" t="s">
        <v>941</v>
      </c>
      <c r="AE345" s="21" t="s">
        <v>941</v>
      </c>
      <c r="AF345" s="3" t="s">
        <v>941</v>
      </c>
      <c r="AG345" s="3" t="s">
        <v>941</v>
      </c>
      <c r="AH345" s="3"/>
      <c r="AI345" s="21" t="s">
        <v>941</v>
      </c>
      <c r="AJ345" s="21" t="s">
        <v>941</v>
      </c>
      <c r="AK345" s="21" t="s">
        <v>941</v>
      </c>
      <c r="AL345" s="75"/>
      <c r="AM345" s="74" t="s">
        <v>2567</v>
      </c>
      <c r="AN345" s="70" t="s">
        <v>2568</v>
      </c>
      <c r="AO345" s="67" t="s">
        <v>90</v>
      </c>
      <c r="AP345" s="78" t="s">
        <v>2569</v>
      </c>
      <c r="AQ345" s="893">
        <v>1</v>
      </c>
      <c r="AR345" s="745" t="s">
        <v>945</v>
      </c>
      <c r="AS345" s="68" t="s">
        <v>946</v>
      </c>
      <c r="AT345" s="3">
        <v>1</v>
      </c>
      <c r="AU345" s="3" t="s">
        <v>979</v>
      </c>
      <c r="AV345" s="3"/>
      <c r="AW345" s="3"/>
      <c r="AX345" s="3"/>
      <c r="AY345" s="145"/>
      <c r="AZ345" s="69">
        <v>790.818355</v>
      </c>
      <c r="BA345" s="69">
        <v>1.2</v>
      </c>
      <c r="BB345" s="69" t="s">
        <v>949</v>
      </c>
      <c r="BC345" s="69" t="s">
        <v>949</v>
      </c>
      <c r="BD345" s="69" t="s">
        <v>2570</v>
      </c>
      <c r="BE345" s="69" t="s">
        <v>2571</v>
      </c>
      <c r="BF345" s="69" t="s">
        <v>2533</v>
      </c>
      <c r="BG345" s="69" t="s">
        <v>949</v>
      </c>
      <c r="BH345" s="69" t="s">
        <v>949</v>
      </c>
      <c r="BI345" s="69">
        <v>0</v>
      </c>
      <c r="BJ345" s="69" t="s">
        <v>1166</v>
      </c>
      <c r="BK345" s="69" t="s">
        <v>949</v>
      </c>
      <c r="BL345" s="69" t="s">
        <v>949</v>
      </c>
      <c r="BM345" s="69">
        <v>0</v>
      </c>
      <c r="BN345" s="69">
        <v>0</v>
      </c>
      <c r="BO345" s="69">
        <v>0</v>
      </c>
      <c r="BP345" s="69">
        <v>0</v>
      </c>
      <c r="BQ345" s="69">
        <v>0</v>
      </c>
      <c r="BR345" s="69">
        <v>0</v>
      </c>
      <c r="BS345" s="69">
        <v>0</v>
      </c>
      <c r="BT345" s="69">
        <v>0</v>
      </c>
      <c r="BU345" s="73"/>
      <c r="BV345" s="72"/>
      <c r="BW345" s="72"/>
      <c r="BX345" s="72"/>
      <c r="BY345" s="16"/>
      <c r="BZ345" s="9"/>
      <c r="CA345" s="16"/>
      <c r="CB345" s="16"/>
      <c r="CC345" s="16"/>
      <c r="CD345" s="16"/>
    </row>
    <row r="346" spans="1:82" customFormat="1">
      <c r="A346" s="16"/>
      <c r="B346" s="3">
        <v>339</v>
      </c>
      <c r="C346" s="3" t="s">
        <v>466</v>
      </c>
      <c r="D346" s="91"/>
      <c r="E346" s="96"/>
      <c r="F346" s="91"/>
      <c r="G346" s="96" t="s">
        <v>2572</v>
      </c>
      <c r="H346" s="91"/>
      <c r="I346" s="96"/>
      <c r="J346" s="91"/>
      <c r="K346" s="96"/>
      <c r="L346" s="91"/>
      <c r="M346" s="96"/>
      <c r="N346" s="32" t="s">
        <v>2572</v>
      </c>
      <c r="O346" s="211" t="s">
        <v>2572</v>
      </c>
      <c r="P346" s="71" t="s">
        <v>1037</v>
      </c>
      <c r="Q346" s="71" t="s">
        <v>1636</v>
      </c>
      <c r="R346" s="848" t="s">
        <v>1059</v>
      </c>
      <c r="S346" s="3" t="s">
        <v>941</v>
      </c>
      <c r="T346" s="3" t="s">
        <v>941</v>
      </c>
      <c r="U346" s="3" t="s">
        <v>941</v>
      </c>
      <c r="V346" s="3" t="s">
        <v>941</v>
      </c>
      <c r="W346" s="3" t="s">
        <v>941</v>
      </c>
      <c r="X346" s="3" t="s">
        <v>941</v>
      </c>
      <c r="Y346" s="3" t="s">
        <v>941</v>
      </c>
      <c r="Z346" s="3" t="s">
        <v>941</v>
      </c>
      <c r="AA346" s="3" t="s">
        <v>941</v>
      </c>
      <c r="AB346" s="3" t="s">
        <v>941</v>
      </c>
      <c r="AC346" s="21" t="s">
        <v>941</v>
      </c>
      <c r="AD346" s="21" t="s">
        <v>941</v>
      </c>
      <c r="AE346" s="21" t="s">
        <v>941</v>
      </c>
      <c r="AF346" s="3" t="s">
        <v>941</v>
      </c>
      <c r="AG346" s="3" t="s">
        <v>941</v>
      </c>
      <c r="AH346" s="3"/>
      <c r="AI346" s="21" t="s">
        <v>941</v>
      </c>
      <c r="AJ346" s="21" t="s">
        <v>941</v>
      </c>
      <c r="AK346" s="21" t="s">
        <v>941</v>
      </c>
      <c r="AL346" s="75"/>
      <c r="AM346" s="74" t="s">
        <v>2572</v>
      </c>
      <c r="AN346" s="70" t="s">
        <v>2573</v>
      </c>
      <c r="AO346" s="67" t="s">
        <v>90</v>
      </c>
      <c r="AP346" s="78" t="s">
        <v>2574</v>
      </c>
      <c r="AQ346" s="893">
        <v>1</v>
      </c>
      <c r="AR346" s="745" t="s">
        <v>945</v>
      </c>
      <c r="AS346" s="68" t="s">
        <v>946</v>
      </c>
      <c r="AT346" s="3">
        <v>1</v>
      </c>
      <c r="AU346" s="3" t="s">
        <v>1008</v>
      </c>
      <c r="AV346" s="3"/>
      <c r="AW346" s="3"/>
      <c r="AX346" s="3"/>
      <c r="AY346" s="145"/>
      <c r="AZ346" s="69">
        <v>3364.08</v>
      </c>
      <c r="BA346" s="69">
        <v>2</v>
      </c>
      <c r="BB346" s="69">
        <v>1.17</v>
      </c>
      <c r="BC346" s="69" t="s">
        <v>949</v>
      </c>
      <c r="BD346" s="69" t="s">
        <v>2575</v>
      </c>
      <c r="BE346" s="69" t="s">
        <v>995</v>
      </c>
      <c r="BF346" s="69" t="s">
        <v>1130</v>
      </c>
      <c r="BG346" s="69" t="s">
        <v>1990</v>
      </c>
      <c r="BH346" s="69" t="s">
        <v>1991</v>
      </c>
      <c r="BI346" s="69" t="s">
        <v>1133</v>
      </c>
      <c r="BJ346" s="69" t="s">
        <v>1712</v>
      </c>
      <c r="BK346" s="69" t="s">
        <v>949</v>
      </c>
      <c r="BL346" s="69" t="s">
        <v>949</v>
      </c>
      <c r="BM346" s="69">
        <v>0</v>
      </c>
      <c r="BN346" s="69">
        <v>0</v>
      </c>
      <c r="BO346" s="69" t="s">
        <v>2572</v>
      </c>
      <c r="BP346" s="69" t="s">
        <v>1459</v>
      </c>
      <c r="BQ346" s="69">
        <v>0</v>
      </c>
      <c r="BR346" s="69">
        <v>0</v>
      </c>
      <c r="BS346" s="69">
        <v>0</v>
      </c>
      <c r="BT346" s="69">
        <v>0</v>
      </c>
      <c r="BU346" s="73"/>
      <c r="BV346" s="72">
        <v>4</v>
      </c>
      <c r="BW346" s="72">
        <v>75</v>
      </c>
      <c r="BX346" s="72">
        <v>23</v>
      </c>
      <c r="BY346" s="16"/>
      <c r="BZ346" s="9"/>
      <c r="CA346" s="16"/>
      <c r="CB346" s="16"/>
      <c r="CC346" s="16"/>
      <c r="CD346" s="16"/>
    </row>
    <row r="347" spans="1:82" customFormat="1">
      <c r="A347" s="16"/>
      <c r="B347" s="3">
        <v>340</v>
      </c>
      <c r="C347" s="3" t="s">
        <v>466</v>
      </c>
      <c r="D347" s="91"/>
      <c r="E347" s="96"/>
      <c r="F347" s="91" t="s">
        <v>2576</v>
      </c>
      <c r="G347" s="96"/>
      <c r="H347" s="91"/>
      <c r="I347" s="96"/>
      <c r="J347" s="91"/>
      <c r="K347" s="96"/>
      <c r="L347" s="91"/>
      <c r="M347" s="96"/>
      <c r="N347" s="32" t="s">
        <v>2576</v>
      </c>
      <c r="O347" s="211" t="s">
        <v>2576</v>
      </c>
      <c r="P347" s="71" t="s">
        <v>1037</v>
      </c>
      <c r="Q347" s="71" t="s">
        <v>1636</v>
      </c>
      <c r="R347" s="848" t="s">
        <v>1059</v>
      </c>
      <c r="S347" s="3" t="s">
        <v>941</v>
      </c>
      <c r="T347" s="3" t="s">
        <v>941</v>
      </c>
      <c r="U347" s="3" t="s">
        <v>941</v>
      </c>
      <c r="V347" s="3" t="s">
        <v>941</v>
      </c>
      <c r="W347" s="3" t="s">
        <v>941</v>
      </c>
      <c r="X347" s="3" t="s">
        <v>941</v>
      </c>
      <c r="Y347" s="3" t="s">
        <v>941</v>
      </c>
      <c r="Z347" s="3" t="s">
        <v>941</v>
      </c>
      <c r="AA347" s="3" t="s">
        <v>941</v>
      </c>
      <c r="AB347" s="3" t="s">
        <v>941</v>
      </c>
      <c r="AC347" s="21" t="s">
        <v>941</v>
      </c>
      <c r="AD347" s="21" t="s">
        <v>941</v>
      </c>
      <c r="AE347" s="21" t="s">
        <v>941</v>
      </c>
      <c r="AF347" s="3" t="s">
        <v>941</v>
      </c>
      <c r="AG347" s="3" t="s">
        <v>941</v>
      </c>
      <c r="AH347" s="3"/>
      <c r="AI347" s="21" t="s">
        <v>941</v>
      </c>
      <c r="AJ347" s="21" t="s">
        <v>941</v>
      </c>
      <c r="AK347" s="21" t="s">
        <v>941</v>
      </c>
      <c r="AL347" s="75"/>
      <c r="AM347" s="74" t="s">
        <v>2576</v>
      </c>
      <c r="AN347" s="70" t="s">
        <v>2577</v>
      </c>
      <c r="AO347" s="67" t="s">
        <v>90</v>
      </c>
      <c r="AP347" s="78" t="s">
        <v>2495</v>
      </c>
      <c r="AQ347" s="893">
        <v>2</v>
      </c>
      <c r="AR347" s="745" t="s">
        <v>945</v>
      </c>
      <c r="AS347" s="68" t="s">
        <v>946</v>
      </c>
      <c r="AT347" s="3">
        <v>1</v>
      </c>
      <c r="AU347" s="3" t="s">
        <v>1008</v>
      </c>
      <c r="AV347" s="3"/>
      <c r="AW347" s="3"/>
      <c r="AX347" s="3"/>
      <c r="AY347" s="145"/>
      <c r="AZ347" s="69">
        <v>1330.0319999999999</v>
      </c>
      <c r="BA347" s="69">
        <v>1.5</v>
      </c>
      <c r="BB347" s="69">
        <v>1.41</v>
      </c>
      <c r="BC347" s="69">
        <v>1.8753451000000001</v>
      </c>
      <c r="BD347" s="69" t="s">
        <v>2578</v>
      </c>
      <c r="BE347" s="69" t="s">
        <v>981</v>
      </c>
      <c r="BF347" s="69" t="s">
        <v>1293</v>
      </c>
      <c r="BG347" s="69" t="s">
        <v>1294</v>
      </c>
      <c r="BH347" s="69" t="s">
        <v>1295</v>
      </c>
      <c r="BI347" s="69" t="s">
        <v>1296</v>
      </c>
      <c r="BJ347" s="69" t="s">
        <v>1459</v>
      </c>
      <c r="BK347" s="69" t="s">
        <v>949</v>
      </c>
      <c r="BL347" s="69" t="s">
        <v>949</v>
      </c>
      <c r="BM347" s="69">
        <v>0</v>
      </c>
      <c r="BN347" s="69">
        <v>0</v>
      </c>
      <c r="BO347" s="69" t="s">
        <v>2576</v>
      </c>
      <c r="BP347" s="69" t="s">
        <v>1459</v>
      </c>
      <c r="BQ347" s="69">
        <v>0</v>
      </c>
      <c r="BR347" s="69">
        <v>0</v>
      </c>
      <c r="BS347" s="69">
        <v>0</v>
      </c>
      <c r="BT347" s="69">
        <v>0</v>
      </c>
      <c r="BU347" s="73"/>
      <c r="BV347" s="72">
        <v>4</v>
      </c>
      <c r="BW347" s="72">
        <v>50</v>
      </c>
      <c r="BX347" s="72">
        <v>21</v>
      </c>
      <c r="BY347" s="16"/>
      <c r="BZ347" s="9"/>
      <c r="CA347" s="16"/>
      <c r="CB347" s="16"/>
      <c r="CC347" s="16"/>
      <c r="CD347" s="16"/>
    </row>
    <row r="348" spans="1:82" customFormat="1">
      <c r="A348" s="16"/>
      <c r="B348" s="3">
        <v>341</v>
      </c>
      <c r="C348" s="3" t="s">
        <v>466</v>
      </c>
      <c r="D348" s="91"/>
      <c r="E348" s="96"/>
      <c r="F348" s="91" t="s">
        <v>2579</v>
      </c>
      <c r="G348" s="96"/>
      <c r="H348" s="91"/>
      <c r="I348" s="96"/>
      <c r="J348" s="91"/>
      <c r="K348" s="96"/>
      <c r="L348" s="91"/>
      <c r="M348" s="96"/>
      <c r="N348" s="32" t="s">
        <v>2579</v>
      </c>
      <c r="O348" s="211" t="s">
        <v>2579</v>
      </c>
      <c r="P348" s="71" t="s">
        <v>1037</v>
      </c>
      <c r="Q348" s="71" t="s">
        <v>1636</v>
      </c>
      <c r="R348" s="848" t="s">
        <v>989</v>
      </c>
      <c r="S348" s="3" t="s">
        <v>941</v>
      </c>
      <c r="T348" s="3" t="s">
        <v>941</v>
      </c>
      <c r="U348" s="3" t="s">
        <v>941</v>
      </c>
      <c r="V348" s="3" t="s">
        <v>941</v>
      </c>
      <c r="W348" s="3" t="s">
        <v>941</v>
      </c>
      <c r="X348" s="3" t="s">
        <v>941</v>
      </c>
      <c r="Y348" s="3" t="s">
        <v>941</v>
      </c>
      <c r="Z348" s="3" t="s">
        <v>941</v>
      </c>
      <c r="AA348" s="3" t="s">
        <v>941</v>
      </c>
      <c r="AB348" s="3" t="s">
        <v>941</v>
      </c>
      <c r="AC348" s="21" t="s">
        <v>941</v>
      </c>
      <c r="AD348" s="21" t="s">
        <v>941</v>
      </c>
      <c r="AE348" s="21" t="s">
        <v>941</v>
      </c>
      <c r="AF348" s="3" t="s">
        <v>941</v>
      </c>
      <c r="AG348" s="3" t="s">
        <v>941</v>
      </c>
      <c r="AH348" s="3"/>
      <c r="AI348" s="21" t="s">
        <v>941</v>
      </c>
      <c r="AJ348" s="21" t="s">
        <v>941</v>
      </c>
      <c r="AK348" s="21" t="s">
        <v>941</v>
      </c>
      <c r="AL348" s="75"/>
      <c r="AM348" s="74" t="s">
        <v>2579</v>
      </c>
      <c r="AN348" s="70" t="s">
        <v>2580</v>
      </c>
      <c r="AO348" s="67" t="s">
        <v>90</v>
      </c>
      <c r="AP348" s="78" t="s">
        <v>2581</v>
      </c>
      <c r="AQ348" s="893">
        <v>2</v>
      </c>
      <c r="AR348" s="745" t="s">
        <v>945</v>
      </c>
      <c r="AS348" s="68" t="s">
        <v>946</v>
      </c>
      <c r="AT348" s="3">
        <v>1</v>
      </c>
      <c r="AU348" s="3" t="s">
        <v>1048</v>
      </c>
      <c r="AV348" s="3"/>
      <c r="AW348" s="3"/>
      <c r="AX348" s="3"/>
      <c r="AY348" s="145"/>
      <c r="AZ348" s="69">
        <v>57.710999999999999</v>
      </c>
      <c r="BA348" s="69" t="s">
        <v>2582</v>
      </c>
      <c r="BB348" s="69" t="s">
        <v>949</v>
      </c>
      <c r="BC348" s="69" t="s">
        <v>949</v>
      </c>
      <c r="BD348" s="69" t="s">
        <v>2583</v>
      </c>
      <c r="BE348" s="69" t="s">
        <v>1302</v>
      </c>
      <c r="BF348" s="69" t="s">
        <v>1051</v>
      </c>
      <c r="BG348" s="69" t="s">
        <v>949</v>
      </c>
      <c r="BH348" s="69" t="s">
        <v>949</v>
      </c>
      <c r="BI348" s="69">
        <v>0</v>
      </c>
      <c r="BJ348" s="69" t="s">
        <v>1068</v>
      </c>
      <c r="BK348" s="69" t="s">
        <v>949</v>
      </c>
      <c r="BL348" s="69" t="s">
        <v>949</v>
      </c>
      <c r="BM348" s="69">
        <v>0</v>
      </c>
      <c r="BN348" s="69">
        <v>0</v>
      </c>
      <c r="BO348" s="69">
        <v>0</v>
      </c>
      <c r="BP348" s="69">
        <v>0</v>
      </c>
      <c r="BQ348" s="69">
        <v>0</v>
      </c>
      <c r="BR348" s="69">
        <v>0</v>
      </c>
      <c r="BS348" s="69">
        <v>0</v>
      </c>
      <c r="BT348" s="69">
        <v>0</v>
      </c>
      <c r="BU348" s="73"/>
      <c r="BV348" s="72"/>
      <c r="BW348" s="72"/>
      <c r="BX348" s="72"/>
      <c r="BY348" s="16"/>
      <c r="BZ348" s="9"/>
      <c r="CA348" s="16"/>
      <c r="CB348" s="16"/>
      <c r="CC348" s="16"/>
      <c r="CD348" s="16"/>
    </row>
    <row r="349" spans="1:82" customFormat="1">
      <c r="A349" s="16"/>
      <c r="B349" s="3">
        <v>342</v>
      </c>
      <c r="C349" s="3" t="s">
        <v>466</v>
      </c>
      <c r="D349" s="91"/>
      <c r="E349" s="96"/>
      <c r="F349" s="91" t="s">
        <v>1560</v>
      </c>
      <c r="G349" s="96"/>
      <c r="H349" s="91"/>
      <c r="I349" s="96"/>
      <c r="J349" s="91"/>
      <c r="K349" s="96"/>
      <c r="L349" s="91"/>
      <c r="M349" s="96"/>
      <c r="N349" s="32" t="s">
        <v>1560</v>
      </c>
      <c r="O349" s="211" t="s">
        <v>1560</v>
      </c>
      <c r="P349" s="71" t="s">
        <v>1037</v>
      </c>
      <c r="Q349" s="71" t="s">
        <v>1636</v>
      </c>
      <c r="R349" s="848"/>
      <c r="S349" s="3" t="s">
        <v>941</v>
      </c>
      <c r="T349" s="3" t="s">
        <v>941</v>
      </c>
      <c r="U349" s="3" t="s">
        <v>941</v>
      </c>
      <c r="V349" s="3" t="s">
        <v>941</v>
      </c>
      <c r="W349" s="3" t="s">
        <v>941</v>
      </c>
      <c r="X349" s="3" t="s">
        <v>941</v>
      </c>
      <c r="Y349" s="3" t="s">
        <v>941</v>
      </c>
      <c r="Z349" s="3" t="s">
        <v>941</v>
      </c>
      <c r="AA349" s="3" t="s">
        <v>941</v>
      </c>
      <c r="AB349" s="3" t="s">
        <v>941</v>
      </c>
      <c r="AC349" s="21" t="s">
        <v>941</v>
      </c>
      <c r="AD349" s="21" t="s">
        <v>941</v>
      </c>
      <c r="AE349" s="21" t="s">
        <v>941</v>
      </c>
      <c r="AF349" s="3" t="s">
        <v>941</v>
      </c>
      <c r="AG349" s="3" t="s">
        <v>941</v>
      </c>
      <c r="AH349" s="3"/>
      <c r="AI349" s="21" t="s">
        <v>941</v>
      </c>
      <c r="AJ349" s="21" t="s">
        <v>941</v>
      </c>
      <c r="AK349" s="21" t="s">
        <v>941</v>
      </c>
      <c r="AL349" s="75"/>
      <c r="AM349" s="74"/>
      <c r="AN349" s="70" t="s">
        <v>1561</v>
      </c>
      <c r="AO349" s="67" t="s">
        <v>90</v>
      </c>
      <c r="AP349" s="78" t="s">
        <v>1562</v>
      </c>
      <c r="AQ349" s="893">
        <v>1.8</v>
      </c>
      <c r="AR349" s="745" t="s">
        <v>945</v>
      </c>
      <c r="AS349" s="68" t="s">
        <v>1563</v>
      </c>
      <c r="AT349" s="3">
        <v>1</v>
      </c>
      <c r="AU349" s="3" t="s">
        <v>993</v>
      </c>
      <c r="AV349" s="3"/>
      <c r="AW349" s="3"/>
      <c r="AX349" s="3"/>
      <c r="AY349" s="145"/>
      <c r="AZ349" s="69" t="s">
        <v>949</v>
      </c>
      <c r="BA349" s="69" t="s">
        <v>949</v>
      </c>
      <c r="BB349" s="69" t="s">
        <v>949</v>
      </c>
      <c r="BC349" s="69" t="s">
        <v>949</v>
      </c>
      <c r="BD349" s="69" t="s">
        <v>949</v>
      </c>
      <c r="BE349" s="69" t="s">
        <v>949</v>
      </c>
      <c r="BF349" s="69" t="s">
        <v>949</v>
      </c>
      <c r="BG349" s="69" t="s">
        <v>949</v>
      </c>
      <c r="BH349" s="69" t="s">
        <v>949</v>
      </c>
      <c r="BI349" s="69" t="s">
        <v>949</v>
      </c>
      <c r="BJ349" s="69" t="s">
        <v>1564</v>
      </c>
      <c r="BK349" s="69" t="s">
        <v>949</v>
      </c>
      <c r="BL349" s="69" t="s">
        <v>949</v>
      </c>
      <c r="BM349" s="69">
        <v>0</v>
      </c>
      <c r="BN349" s="69">
        <v>0</v>
      </c>
      <c r="BO349" s="69">
        <v>0</v>
      </c>
      <c r="BP349" s="69">
        <v>0</v>
      </c>
      <c r="BQ349" s="69">
        <v>0</v>
      </c>
      <c r="BR349" s="69">
        <v>0</v>
      </c>
      <c r="BS349" s="69">
        <v>0</v>
      </c>
      <c r="BT349" s="69">
        <v>0</v>
      </c>
      <c r="BU349" s="73"/>
      <c r="BV349" s="72"/>
      <c r="BW349" s="72"/>
      <c r="BX349" s="72"/>
      <c r="BY349" s="16"/>
      <c r="BZ349" s="9"/>
      <c r="CA349" s="16"/>
      <c r="CB349" s="16"/>
      <c r="CC349" s="16"/>
      <c r="CD349" s="16"/>
    </row>
    <row r="350" spans="1:82" customFormat="1">
      <c r="A350" s="16"/>
      <c r="B350" s="3">
        <v>343</v>
      </c>
      <c r="C350" s="3" t="s">
        <v>2584</v>
      </c>
      <c r="D350" s="91" t="s">
        <v>2585</v>
      </c>
      <c r="E350" s="96"/>
      <c r="F350" s="91"/>
      <c r="G350" s="96"/>
      <c r="H350" s="91"/>
      <c r="I350" s="96"/>
      <c r="J350" s="91"/>
      <c r="K350" s="96"/>
      <c r="L350" s="91"/>
      <c r="M350" s="96"/>
      <c r="N350" s="32" t="s">
        <v>2586</v>
      </c>
      <c r="O350" s="211" t="s">
        <v>2585</v>
      </c>
      <c r="P350" s="71" t="s">
        <v>939</v>
      </c>
      <c r="Q350" s="71" t="s">
        <v>1636</v>
      </c>
      <c r="R350" s="848" t="s">
        <v>940</v>
      </c>
      <c r="S350" s="3" t="s">
        <v>941</v>
      </c>
      <c r="T350" s="3" t="s">
        <v>941</v>
      </c>
      <c r="U350" s="3" t="s">
        <v>941</v>
      </c>
      <c r="V350" s="3" t="s">
        <v>941</v>
      </c>
      <c r="W350" s="3" t="s">
        <v>941</v>
      </c>
      <c r="X350" s="3" t="s">
        <v>941</v>
      </c>
      <c r="Y350" s="3" t="s">
        <v>941</v>
      </c>
      <c r="Z350" s="3" t="s">
        <v>941</v>
      </c>
      <c r="AA350" s="3" t="s">
        <v>941</v>
      </c>
      <c r="AB350" s="3" t="s">
        <v>941</v>
      </c>
      <c r="AC350" s="21" t="s">
        <v>941</v>
      </c>
      <c r="AD350" s="21" t="s">
        <v>941</v>
      </c>
      <c r="AE350" s="21" t="s">
        <v>941</v>
      </c>
      <c r="AF350" s="3" t="s">
        <v>941</v>
      </c>
      <c r="AG350" s="3" t="s">
        <v>941</v>
      </c>
      <c r="AH350" s="3"/>
      <c r="AI350" s="21" t="s">
        <v>941</v>
      </c>
      <c r="AJ350" s="21" t="s">
        <v>941</v>
      </c>
      <c r="AK350" s="21" t="s">
        <v>941</v>
      </c>
      <c r="AL350" s="75"/>
      <c r="AM350" s="74" t="s">
        <v>2587</v>
      </c>
      <c r="AN350" s="70" t="s">
        <v>2588</v>
      </c>
      <c r="AO350" s="67" t="s">
        <v>90</v>
      </c>
      <c r="AP350" s="78" t="s">
        <v>2589</v>
      </c>
      <c r="AQ350" s="893">
        <v>1</v>
      </c>
      <c r="AR350" s="745" t="s">
        <v>945</v>
      </c>
      <c r="AS350" s="68" t="s">
        <v>946</v>
      </c>
      <c r="AT350" s="3">
        <v>0</v>
      </c>
      <c r="AU350" s="3" t="s">
        <v>947</v>
      </c>
      <c r="AV350" s="3" t="s">
        <v>948</v>
      </c>
      <c r="AW350" s="3"/>
      <c r="AX350" s="3"/>
      <c r="AY350" s="145"/>
      <c r="AZ350" s="69" t="s">
        <v>949</v>
      </c>
      <c r="BA350" s="69" t="s">
        <v>949</v>
      </c>
      <c r="BB350" s="69" t="s">
        <v>949</v>
      </c>
      <c r="BC350" s="69" t="s">
        <v>949</v>
      </c>
      <c r="BD350" s="69" t="s">
        <v>949</v>
      </c>
      <c r="BE350" s="69" t="s">
        <v>949</v>
      </c>
      <c r="BF350" s="69" t="s">
        <v>949</v>
      </c>
      <c r="BG350" s="69" t="s">
        <v>949</v>
      </c>
      <c r="BH350" s="69" t="s">
        <v>949</v>
      </c>
      <c r="BI350" s="69" t="s">
        <v>949</v>
      </c>
      <c r="BJ350" s="69" t="s">
        <v>949</v>
      </c>
      <c r="BK350" s="69" t="s">
        <v>949</v>
      </c>
      <c r="BL350" s="69" t="s">
        <v>949</v>
      </c>
      <c r="BM350" s="69" t="s">
        <v>949</v>
      </c>
      <c r="BN350" s="69" t="s">
        <v>949</v>
      </c>
      <c r="BO350" s="69" t="s">
        <v>949</v>
      </c>
      <c r="BP350" s="69" t="s">
        <v>949</v>
      </c>
      <c r="BQ350" s="69" t="s">
        <v>949</v>
      </c>
      <c r="BR350" s="69" t="s">
        <v>949</v>
      </c>
      <c r="BS350" s="69" t="s">
        <v>949</v>
      </c>
      <c r="BT350" s="69" t="s">
        <v>949</v>
      </c>
      <c r="BU350" s="73"/>
      <c r="BV350" s="72"/>
      <c r="BW350" s="72"/>
      <c r="BX350" s="72"/>
      <c r="BY350" s="16"/>
      <c r="BZ350" s="9"/>
      <c r="CA350" s="16"/>
      <c r="CB350" s="16"/>
      <c r="CC350" s="16"/>
      <c r="CD350" s="16"/>
    </row>
    <row r="351" spans="1:82" customFormat="1">
      <c r="A351" s="16"/>
      <c r="B351" s="3">
        <v>344</v>
      </c>
      <c r="C351" s="3" t="s">
        <v>2584</v>
      </c>
      <c r="D351" s="91"/>
      <c r="E351" s="96" t="s">
        <v>2590</v>
      </c>
      <c r="F351" s="91"/>
      <c r="G351" s="96"/>
      <c r="H351" s="91"/>
      <c r="I351" s="96"/>
      <c r="J351" s="91"/>
      <c r="K351" s="96"/>
      <c r="L351" s="91"/>
      <c r="M351" s="96"/>
      <c r="N351" s="32" t="s">
        <v>2591</v>
      </c>
      <c r="O351" s="211" t="s">
        <v>2590</v>
      </c>
      <c r="P351" s="71" t="s">
        <v>939</v>
      </c>
      <c r="Q351" s="71" t="s">
        <v>1636</v>
      </c>
      <c r="R351" s="848" t="s">
        <v>940</v>
      </c>
      <c r="S351" s="3" t="s">
        <v>941</v>
      </c>
      <c r="T351" s="3" t="s">
        <v>941</v>
      </c>
      <c r="U351" s="3" t="s">
        <v>941</v>
      </c>
      <c r="V351" s="3" t="s">
        <v>941</v>
      </c>
      <c r="W351" s="3" t="s">
        <v>941</v>
      </c>
      <c r="X351" s="3" t="s">
        <v>941</v>
      </c>
      <c r="Y351" s="3" t="s">
        <v>941</v>
      </c>
      <c r="Z351" s="3" t="s">
        <v>941</v>
      </c>
      <c r="AA351" s="3" t="s">
        <v>941</v>
      </c>
      <c r="AB351" s="3" t="s">
        <v>941</v>
      </c>
      <c r="AC351" s="21" t="s">
        <v>941</v>
      </c>
      <c r="AD351" s="21" t="s">
        <v>941</v>
      </c>
      <c r="AE351" s="21" t="s">
        <v>941</v>
      </c>
      <c r="AF351" s="3" t="s">
        <v>941</v>
      </c>
      <c r="AG351" s="3" t="s">
        <v>941</v>
      </c>
      <c r="AH351" s="3"/>
      <c r="AI351" s="21" t="s">
        <v>941</v>
      </c>
      <c r="AJ351" s="21" t="s">
        <v>941</v>
      </c>
      <c r="AK351" s="21" t="s">
        <v>941</v>
      </c>
      <c r="AL351" s="75"/>
      <c r="AM351" s="74" t="s">
        <v>2592</v>
      </c>
      <c r="AN351" s="70" t="s">
        <v>2593</v>
      </c>
      <c r="AO351" s="67" t="s">
        <v>90</v>
      </c>
      <c r="AP351" s="78" t="s">
        <v>2594</v>
      </c>
      <c r="AQ351" s="893">
        <v>1</v>
      </c>
      <c r="AR351" s="745" t="s">
        <v>945</v>
      </c>
      <c r="AS351" s="68" t="s">
        <v>946</v>
      </c>
      <c r="AT351" s="3">
        <v>0</v>
      </c>
      <c r="AU351" s="3" t="s">
        <v>947</v>
      </c>
      <c r="AV351" s="3"/>
      <c r="AW351" s="3"/>
      <c r="AX351" s="3"/>
      <c r="AY351" s="145"/>
      <c r="AZ351" s="69" t="s">
        <v>949</v>
      </c>
      <c r="BA351" s="69" t="s">
        <v>949</v>
      </c>
      <c r="BB351" s="69" t="s">
        <v>949</v>
      </c>
      <c r="BC351" s="69" t="s">
        <v>949</v>
      </c>
      <c r="BD351" s="69" t="s">
        <v>949</v>
      </c>
      <c r="BE351" s="69" t="s">
        <v>949</v>
      </c>
      <c r="BF351" s="69" t="s">
        <v>949</v>
      </c>
      <c r="BG351" s="69" t="s">
        <v>949</v>
      </c>
      <c r="BH351" s="69" t="s">
        <v>949</v>
      </c>
      <c r="BI351" s="69" t="s">
        <v>949</v>
      </c>
      <c r="BJ351" s="69" t="s">
        <v>949</v>
      </c>
      <c r="BK351" s="69" t="s">
        <v>949</v>
      </c>
      <c r="BL351" s="69" t="s">
        <v>949</v>
      </c>
      <c r="BM351" s="69" t="s">
        <v>949</v>
      </c>
      <c r="BN351" s="69" t="s">
        <v>949</v>
      </c>
      <c r="BO351" s="69" t="s">
        <v>949</v>
      </c>
      <c r="BP351" s="69" t="s">
        <v>949</v>
      </c>
      <c r="BQ351" s="69" t="s">
        <v>949</v>
      </c>
      <c r="BR351" s="69" t="s">
        <v>949</v>
      </c>
      <c r="BS351" s="69" t="s">
        <v>949</v>
      </c>
      <c r="BT351" s="69" t="s">
        <v>949</v>
      </c>
      <c r="BU351" s="73"/>
      <c r="BV351" s="72"/>
      <c r="BW351" s="72"/>
      <c r="BX351" s="72"/>
      <c r="BY351" s="16"/>
      <c r="BZ351" s="9"/>
      <c r="CA351" s="16"/>
      <c r="CB351" s="16"/>
      <c r="CC351" s="16"/>
      <c r="CD351" s="16"/>
    </row>
    <row r="352" spans="1:82" customFormat="1">
      <c r="A352" s="16"/>
      <c r="B352" s="3">
        <v>345</v>
      </c>
      <c r="C352" s="3" t="s">
        <v>2584</v>
      </c>
      <c r="D352" s="91"/>
      <c r="E352" s="96"/>
      <c r="F352" s="91" t="s">
        <v>2595</v>
      </c>
      <c r="G352" s="96"/>
      <c r="H352" s="91"/>
      <c r="I352" s="96"/>
      <c r="J352" s="91"/>
      <c r="K352" s="96"/>
      <c r="L352" s="91"/>
      <c r="M352" s="96"/>
      <c r="N352" s="32" t="s">
        <v>2595</v>
      </c>
      <c r="O352" s="211" t="s">
        <v>2595</v>
      </c>
      <c r="P352" s="71" t="s">
        <v>1037</v>
      </c>
      <c r="Q352" s="71" t="s">
        <v>1636</v>
      </c>
      <c r="R352" s="848" t="s">
        <v>1059</v>
      </c>
      <c r="S352" s="3" t="s">
        <v>941</v>
      </c>
      <c r="T352" s="3" t="s">
        <v>941</v>
      </c>
      <c r="U352" s="3" t="s">
        <v>941</v>
      </c>
      <c r="V352" s="3" t="s">
        <v>941</v>
      </c>
      <c r="W352" s="3" t="s">
        <v>941</v>
      </c>
      <c r="X352" s="3" t="s">
        <v>941</v>
      </c>
      <c r="Y352" s="3" t="s">
        <v>941</v>
      </c>
      <c r="Z352" s="3" t="s">
        <v>941</v>
      </c>
      <c r="AA352" s="3" t="s">
        <v>941</v>
      </c>
      <c r="AB352" s="3" t="s">
        <v>941</v>
      </c>
      <c r="AC352" s="21" t="s">
        <v>941</v>
      </c>
      <c r="AD352" s="21" t="s">
        <v>941</v>
      </c>
      <c r="AE352" s="21" t="s">
        <v>941</v>
      </c>
      <c r="AF352" s="3" t="s">
        <v>941</v>
      </c>
      <c r="AG352" s="3" t="s">
        <v>941</v>
      </c>
      <c r="AH352" s="3"/>
      <c r="AI352" s="21" t="s">
        <v>941</v>
      </c>
      <c r="AJ352" s="21" t="s">
        <v>941</v>
      </c>
      <c r="AK352" s="21" t="s">
        <v>941</v>
      </c>
      <c r="AL352" s="75"/>
      <c r="AM352" s="74" t="s">
        <v>2595</v>
      </c>
      <c r="AN352" s="70" t="s">
        <v>2596</v>
      </c>
      <c r="AO352" s="67" t="s">
        <v>90</v>
      </c>
      <c r="AP352" s="78" t="s">
        <v>2597</v>
      </c>
      <c r="AQ352" s="893">
        <v>1</v>
      </c>
      <c r="AR352" s="745" t="s">
        <v>945</v>
      </c>
      <c r="AS352" s="68" t="s">
        <v>946</v>
      </c>
      <c r="AT352" s="3">
        <v>1</v>
      </c>
      <c r="AU352" s="3" t="s">
        <v>1008</v>
      </c>
      <c r="AV352" s="3" t="s">
        <v>948</v>
      </c>
      <c r="AW352" s="3"/>
      <c r="AX352" s="3"/>
      <c r="AY352" s="145"/>
      <c r="AZ352" s="69">
        <v>487.71</v>
      </c>
      <c r="BA352" s="69" t="s">
        <v>949</v>
      </c>
      <c r="BB352" s="69">
        <v>1.04</v>
      </c>
      <c r="BC352" s="69" t="s">
        <v>949</v>
      </c>
      <c r="BD352" s="69" t="s">
        <v>2598</v>
      </c>
      <c r="BE352" s="69" t="s">
        <v>995</v>
      </c>
      <c r="BF352" s="69" t="s">
        <v>1130</v>
      </c>
      <c r="BG352" s="69" t="s">
        <v>1990</v>
      </c>
      <c r="BH352" s="69" t="s">
        <v>1991</v>
      </c>
      <c r="BI352" s="69" t="s">
        <v>1133</v>
      </c>
      <c r="BJ352" s="69" t="s">
        <v>1087</v>
      </c>
      <c r="BK352" s="69" t="s">
        <v>949</v>
      </c>
      <c r="BL352" s="69" t="s">
        <v>949</v>
      </c>
      <c r="BM352" s="69">
        <v>0</v>
      </c>
      <c r="BN352" s="69">
        <v>0</v>
      </c>
      <c r="BO352" s="69" t="s">
        <v>2595</v>
      </c>
      <c r="BP352" s="69" t="s">
        <v>1087</v>
      </c>
      <c r="BQ352" s="69">
        <v>0</v>
      </c>
      <c r="BR352" s="69">
        <v>0</v>
      </c>
      <c r="BS352" s="69">
        <v>0</v>
      </c>
      <c r="BT352" s="69">
        <v>0</v>
      </c>
      <c r="BU352" s="73"/>
      <c r="BV352" s="72">
        <v>4</v>
      </c>
      <c r="BW352" s="72">
        <v>100</v>
      </c>
      <c r="BX352" s="72">
        <v>26</v>
      </c>
      <c r="BY352" s="16"/>
      <c r="BZ352" s="9"/>
      <c r="CA352" s="16"/>
      <c r="CB352" s="16"/>
      <c r="CC352" s="16"/>
      <c r="CD352" s="16"/>
    </row>
    <row r="353" spans="1:82" customFormat="1">
      <c r="A353" s="16"/>
      <c r="B353" s="3">
        <v>346</v>
      </c>
      <c r="C353" s="3" t="s">
        <v>2584</v>
      </c>
      <c r="D353" s="91"/>
      <c r="E353" s="96"/>
      <c r="F353" s="91" t="s">
        <v>2599</v>
      </c>
      <c r="G353" s="96"/>
      <c r="H353" s="91"/>
      <c r="I353" s="96"/>
      <c r="J353" s="91"/>
      <c r="K353" s="96"/>
      <c r="L353" s="91"/>
      <c r="M353" s="96"/>
      <c r="N353" s="32" t="s">
        <v>2599</v>
      </c>
      <c r="O353" s="211" t="s">
        <v>2599</v>
      </c>
      <c r="P353" s="71" t="s">
        <v>1037</v>
      </c>
      <c r="Q353" s="71" t="s">
        <v>1636</v>
      </c>
      <c r="R353" s="848" t="s">
        <v>989</v>
      </c>
      <c r="S353" s="3" t="s">
        <v>941</v>
      </c>
      <c r="T353" s="3" t="s">
        <v>941</v>
      </c>
      <c r="U353" s="3" t="s">
        <v>941</v>
      </c>
      <c r="V353" s="3" t="s">
        <v>941</v>
      </c>
      <c r="W353" s="3" t="s">
        <v>941</v>
      </c>
      <c r="X353" s="3" t="s">
        <v>941</v>
      </c>
      <c r="Y353" s="3" t="s">
        <v>941</v>
      </c>
      <c r="Z353" s="3" t="s">
        <v>941</v>
      </c>
      <c r="AA353" s="3" t="s">
        <v>941</v>
      </c>
      <c r="AB353" s="3" t="s">
        <v>941</v>
      </c>
      <c r="AC353" s="21" t="s">
        <v>941</v>
      </c>
      <c r="AD353" s="21" t="s">
        <v>941</v>
      </c>
      <c r="AE353" s="21" t="s">
        <v>941</v>
      </c>
      <c r="AF353" s="3" t="s">
        <v>941</v>
      </c>
      <c r="AG353" s="3" t="s">
        <v>941</v>
      </c>
      <c r="AH353" s="3"/>
      <c r="AI353" s="21" t="s">
        <v>941</v>
      </c>
      <c r="AJ353" s="21" t="s">
        <v>941</v>
      </c>
      <c r="AK353" s="21" t="s">
        <v>941</v>
      </c>
      <c r="AL353" s="75"/>
      <c r="AM353" s="74" t="s">
        <v>2600</v>
      </c>
      <c r="AN353" s="70" t="s">
        <v>2601</v>
      </c>
      <c r="AO353" s="67" t="s">
        <v>90</v>
      </c>
      <c r="AP353" s="78" t="s">
        <v>2602</v>
      </c>
      <c r="AQ353" s="893">
        <v>1</v>
      </c>
      <c r="AR353" s="745" t="s">
        <v>945</v>
      </c>
      <c r="AS353" s="68" t="s">
        <v>946</v>
      </c>
      <c r="AT353" s="3">
        <v>1</v>
      </c>
      <c r="AU353" s="3" t="s">
        <v>1048</v>
      </c>
      <c r="AV353" s="3"/>
      <c r="AW353" s="3"/>
      <c r="AX353" s="3"/>
      <c r="AY353" s="145"/>
      <c r="AZ353" s="69" t="s">
        <v>949</v>
      </c>
      <c r="BA353" s="69" t="s">
        <v>949</v>
      </c>
      <c r="BB353" s="69" t="s">
        <v>949</v>
      </c>
      <c r="BC353" s="69">
        <v>184</v>
      </c>
      <c r="BD353" s="69" t="s">
        <v>949</v>
      </c>
      <c r="BE353" s="69" t="s">
        <v>1302</v>
      </c>
      <c r="BF353" s="69" t="s">
        <v>1051</v>
      </c>
      <c r="BG353" s="69" t="s">
        <v>949</v>
      </c>
      <c r="BH353" s="69" t="s">
        <v>949</v>
      </c>
      <c r="BI353" s="69">
        <v>0</v>
      </c>
      <c r="BJ353" s="69" t="s">
        <v>1068</v>
      </c>
      <c r="BK353" s="69" t="s">
        <v>949</v>
      </c>
      <c r="BL353" s="69" t="s">
        <v>949</v>
      </c>
      <c r="BM353" s="69">
        <v>0</v>
      </c>
      <c r="BN353" s="69">
        <v>0</v>
      </c>
      <c r="BO353" s="69">
        <v>0</v>
      </c>
      <c r="BP353" s="69">
        <v>0</v>
      </c>
      <c r="BQ353" s="69">
        <v>0</v>
      </c>
      <c r="BR353" s="69">
        <v>0</v>
      </c>
      <c r="BS353" s="69">
        <v>0</v>
      </c>
      <c r="BT353" s="69">
        <v>0</v>
      </c>
      <c r="BU353" s="73"/>
      <c r="BV353" s="72"/>
      <c r="BW353" s="72"/>
      <c r="BX353" s="72"/>
      <c r="BY353" s="16"/>
      <c r="BZ353" s="9"/>
      <c r="CA353" s="16"/>
      <c r="CB353" s="16"/>
      <c r="CC353" s="16"/>
      <c r="CD353" s="16"/>
    </row>
    <row r="354" spans="1:82" customFormat="1">
      <c r="A354" s="16"/>
      <c r="B354" s="3">
        <v>347</v>
      </c>
      <c r="C354" s="3" t="s">
        <v>2584</v>
      </c>
      <c r="D354" s="91"/>
      <c r="E354" s="96"/>
      <c r="F354" s="91" t="s">
        <v>2426</v>
      </c>
      <c r="G354" s="96"/>
      <c r="H354" s="91"/>
      <c r="I354" s="96"/>
      <c r="J354" s="91"/>
      <c r="K354" s="96"/>
      <c r="L354" s="91"/>
      <c r="M354" s="96"/>
      <c r="N354" s="32" t="s">
        <v>2426</v>
      </c>
      <c r="O354" s="211" t="s">
        <v>2426</v>
      </c>
      <c r="P354" s="71" t="s">
        <v>1037</v>
      </c>
      <c r="Q354" s="71"/>
      <c r="R354" s="848" t="s">
        <v>1278</v>
      </c>
      <c r="S354" s="3" t="s">
        <v>941</v>
      </c>
      <c r="T354" s="3" t="s">
        <v>941</v>
      </c>
      <c r="U354" s="3" t="s">
        <v>941</v>
      </c>
      <c r="V354" s="3" t="s">
        <v>941</v>
      </c>
      <c r="W354" s="3" t="s">
        <v>941</v>
      </c>
      <c r="X354" s="3" t="s">
        <v>941</v>
      </c>
      <c r="Y354" s="3" t="s">
        <v>941</v>
      </c>
      <c r="Z354" s="3" t="s">
        <v>941</v>
      </c>
      <c r="AA354" s="3" t="s">
        <v>941</v>
      </c>
      <c r="AB354" s="3" t="s">
        <v>941</v>
      </c>
      <c r="AC354" s="21" t="s">
        <v>941</v>
      </c>
      <c r="AD354" s="21" t="s">
        <v>941</v>
      </c>
      <c r="AE354" s="21" t="s">
        <v>941</v>
      </c>
      <c r="AF354" s="3" t="s">
        <v>941</v>
      </c>
      <c r="AG354" s="3" t="s">
        <v>941</v>
      </c>
      <c r="AH354" s="3"/>
      <c r="AI354" s="21" t="s">
        <v>941</v>
      </c>
      <c r="AJ354" s="21" t="s">
        <v>941</v>
      </c>
      <c r="AK354" s="21" t="s">
        <v>941</v>
      </c>
      <c r="AL354" s="75"/>
      <c r="AM354" s="74"/>
      <c r="AN354" s="70" t="s">
        <v>2427</v>
      </c>
      <c r="AO354" s="67" t="s">
        <v>246</v>
      </c>
      <c r="AP354" s="78" t="s">
        <v>2428</v>
      </c>
      <c r="AQ354" s="893">
        <v>1</v>
      </c>
      <c r="AR354" s="745" t="s">
        <v>945</v>
      </c>
      <c r="AS354" s="68" t="s">
        <v>946</v>
      </c>
      <c r="AT354" s="3">
        <v>1</v>
      </c>
      <c r="AU354" s="3" t="s">
        <v>1126</v>
      </c>
      <c r="AV354" s="3" t="s">
        <v>948</v>
      </c>
      <c r="AW354" s="3" t="s">
        <v>1245</v>
      </c>
      <c r="AX354" s="3"/>
      <c r="AY354" s="145"/>
      <c r="AZ354" s="69" t="s">
        <v>949</v>
      </c>
      <c r="BA354" s="69" t="s">
        <v>949</v>
      </c>
      <c r="BB354" s="69" t="s">
        <v>949</v>
      </c>
      <c r="BC354" s="69" t="s">
        <v>949</v>
      </c>
      <c r="BD354" s="69" t="s">
        <v>949</v>
      </c>
      <c r="BE354" s="69" t="s">
        <v>949</v>
      </c>
      <c r="BF354" s="69" t="s">
        <v>949</v>
      </c>
      <c r="BG354" s="69" t="s">
        <v>949</v>
      </c>
      <c r="BH354" s="69" t="s">
        <v>949</v>
      </c>
      <c r="BI354" s="69">
        <v>0</v>
      </c>
      <c r="BJ354" s="69" t="s">
        <v>1334</v>
      </c>
      <c r="BK354" s="69" t="s">
        <v>949</v>
      </c>
      <c r="BL354" s="69" t="s">
        <v>949</v>
      </c>
      <c r="BM354" s="69">
        <v>0</v>
      </c>
      <c r="BN354" s="69">
        <v>0</v>
      </c>
      <c r="BO354" s="69">
        <v>0</v>
      </c>
      <c r="BP354" s="69">
        <v>0</v>
      </c>
      <c r="BQ354" s="69">
        <v>0</v>
      </c>
      <c r="BR354" s="69">
        <v>0</v>
      </c>
      <c r="BS354" s="69">
        <v>0</v>
      </c>
      <c r="BT354" s="69">
        <v>0</v>
      </c>
      <c r="BU354" s="73"/>
      <c r="BV354" s="72"/>
      <c r="BW354" s="72"/>
      <c r="BX354" s="72"/>
      <c r="BY354" s="16"/>
      <c r="BZ354" s="9"/>
      <c r="CA354" s="16"/>
      <c r="CB354" s="16"/>
      <c r="CC354" s="16"/>
      <c r="CD354" s="16"/>
    </row>
    <row r="355" spans="1:82" customFormat="1">
      <c r="A355" s="16"/>
      <c r="B355" s="3">
        <v>348</v>
      </c>
      <c r="C355" s="3" t="s">
        <v>2584</v>
      </c>
      <c r="D355" s="91"/>
      <c r="E355" s="96" t="s">
        <v>2603</v>
      </c>
      <c r="F355" s="91"/>
      <c r="G355" s="96"/>
      <c r="H355" s="91"/>
      <c r="I355" s="96"/>
      <c r="J355" s="91"/>
      <c r="K355" s="96"/>
      <c r="L355" s="91"/>
      <c r="M355" s="96"/>
      <c r="N355" s="32" t="s">
        <v>2604</v>
      </c>
      <c r="O355" s="211" t="s">
        <v>2603</v>
      </c>
      <c r="P355" s="71" t="s">
        <v>939</v>
      </c>
      <c r="Q355" s="71" t="s">
        <v>1636</v>
      </c>
      <c r="R355" s="848" t="s">
        <v>1126</v>
      </c>
      <c r="S355" s="3" t="s">
        <v>941</v>
      </c>
      <c r="T355" s="3" t="s">
        <v>941</v>
      </c>
      <c r="U355" s="3" t="s">
        <v>941</v>
      </c>
      <c r="V355" s="3" t="s">
        <v>941</v>
      </c>
      <c r="W355" s="3" t="s">
        <v>941</v>
      </c>
      <c r="X355" s="3" t="s">
        <v>941</v>
      </c>
      <c r="Y355" s="3" t="s">
        <v>941</v>
      </c>
      <c r="Z355" s="3" t="s">
        <v>941</v>
      </c>
      <c r="AA355" s="3" t="s">
        <v>941</v>
      </c>
      <c r="AB355" s="3" t="s">
        <v>941</v>
      </c>
      <c r="AC355" s="21" t="s">
        <v>941</v>
      </c>
      <c r="AD355" s="21" t="s">
        <v>941</v>
      </c>
      <c r="AE355" s="21" t="s">
        <v>941</v>
      </c>
      <c r="AF355" s="3" t="s">
        <v>941</v>
      </c>
      <c r="AG355" s="3" t="s">
        <v>941</v>
      </c>
      <c r="AH355" s="3"/>
      <c r="AI355" s="21" t="s">
        <v>941</v>
      </c>
      <c r="AJ355" s="21" t="s">
        <v>941</v>
      </c>
      <c r="AK355" s="21" t="s">
        <v>941</v>
      </c>
      <c r="AL355" s="75"/>
      <c r="AM355" s="74" t="s">
        <v>2603</v>
      </c>
      <c r="AN355" s="70" t="s">
        <v>2605</v>
      </c>
      <c r="AO355" s="67" t="s">
        <v>90</v>
      </c>
      <c r="AP355" s="78" t="s">
        <v>2606</v>
      </c>
      <c r="AQ355" s="893">
        <v>1</v>
      </c>
      <c r="AR355" s="745" t="s">
        <v>945</v>
      </c>
      <c r="AS355" s="68" t="s">
        <v>946</v>
      </c>
      <c r="AT355" s="3">
        <v>1</v>
      </c>
      <c r="AU355" s="3" t="s">
        <v>1921</v>
      </c>
      <c r="AV355" s="3"/>
      <c r="AW355" s="3" t="s">
        <v>1245</v>
      </c>
      <c r="AX355" s="3"/>
      <c r="AY355" s="145"/>
      <c r="AZ355" s="69">
        <v>8190.451</v>
      </c>
      <c r="BA355" s="69" t="s">
        <v>2607</v>
      </c>
      <c r="BB355" s="69" t="s">
        <v>949</v>
      </c>
      <c r="BC355" s="69" t="s">
        <v>949</v>
      </c>
      <c r="BD355" s="69" t="s">
        <v>2608</v>
      </c>
      <c r="BE355" s="69" t="s">
        <v>2609</v>
      </c>
      <c r="BF355" s="69" t="s">
        <v>2610</v>
      </c>
      <c r="BG355" s="69" t="s">
        <v>2611</v>
      </c>
      <c r="BH355" s="69" t="s">
        <v>2612</v>
      </c>
      <c r="BI355" s="69" t="s">
        <v>949</v>
      </c>
      <c r="BJ355" s="69" t="s">
        <v>2613</v>
      </c>
      <c r="BK355" s="69" t="s">
        <v>2614</v>
      </c>
      <c r="BL355" s="69" t="s">
        <v>2425</v>
      </c>
      <c r="BM355" s="69">
        <v>0</v>
      </c>
      <c r="BN355" s="69">
        <v>0</v>
      </c>
      <c r="BO355" s="69">
        <v>0</v>
      </c>
      <c r="BP355" s="69">
        <v>0</v>
      </c>
      <c r="BQ355" s="69">
        <v>0</v>
      </c>
      <c r="BR355" s="69">
        <v>0</v>
      </c>
      <c r="BS355" s="69">
        <v>0</v>
      </c>
      <c r="BT355" s="69">
        <v>0</v>
      </c>
      <c r="BU355" s="73"/>
      <c r="BV355" s="72"/>
      <c r="BW355" s="72"/>
      <c r="BX355" s="72"/>
      <c r="BY355" s="16"/>
      <c r="BZ355" s="9"/>
      <c r="CA355" s="16"/>
      <c r="CB355" s="16"/>
      <c r="CC355" s="16"/>
      <c r="CD355" s="16"/>
    </row>
    <row r="356" spans="1:82" customFormat="1">
      <c r="A356" s="16"/>
      <c r="B356" s="3">
        <v>349</v>
      </c>
      <c r="C356" s="3" t="s">
        <v>2584</v>
      </c>
      <c r="D356" s="91"/>
      <c r="E356" s="96" t="s">
        <v>2615</v>
      </c>
      <c r="F356" s="91"/>
      <c r="G356" s="96"/>
      <c r="H356" s="91"/>
      <c r="I356" s="96"/>
      <c r="J356" s="91"/>
      <c r="K356" s="96"/>
      <c r="L356" s="91"/>
      <c r="M356" s="96"/>
      <c r="N356" s="32" t="s">
        <v>2616</v>
      </c>
      <c r="O356" s="211" t="s">
        <v>2615</v>
      </c>
      <c r="P356" s="71" t="s">
        <v>939</v>
      </c>
      <c r="Q356" s="71" t="s">
        <v>1636</v>
      </c>
      <c r="R356" s="848" t="s">
        <v>940</v>
      </c>
      <c r="S356" s="3" t="s">
        <v>941</v>
      </c>
      <c r="T356" s="3" t="s">
        <v>941</v>
      </c>
      <c r="U356" s="3" t="s">
        <v>941</v>
      </c>
      <c r="V356" s="3" t="s">
        <v>941</v>
      </c>
      <c r="W356" s="3" t="s">
        <v>941</v>
      </c>
      <c r="X356" s="3" t="s">
        <v>941</v>
      </c>
      <c r="Y356" s="3" t="s">
        <v>941</v>
      </c>
      <c r="Z356" s="3" t="s">
        <v>941</v>
      </c>
      <c r="AA356" s="3" t="s">
        <v>941</v>
      </c>
      <c r="AB356" s="3" t="s">
        <v>941</v>
      </c>
      <c r="AC356" s="21" t="s">
        <v>941</v>
      </c>
      <c r="AD356" s="21" t="s">
        <v>941</v>
      </c>
      <c r="AE356" s="21" t="s">
        <v>941</v>
      </c>
      <c r="AF356" s="3" t="s">
        <v>941</v>
      </c>
      <c r="AG356" s="3" t="s">
        <v>941</v>
      </c>
      <c r="AH356" s="3"/>
      <c r="AI356" s="21" t="s">
        <v>941</v>
      </c>
      <c r="AJ356" s="21" t="s">
        <v>941</v>
      </c>
      <c r="AK356" s="21" t="s">
        <v>941</v>
      </c>
      <c r="AL356" s="75"/>
      <c r="AM356" s="74" t="s">
        <v>2616</v>
      </c>
      <c r="AN356" s="70" t="s">
        <v>2617</v>
      </c>
      <c r="AO356" s="67" t="s">
        <v>90</v>
      </c>
      <c r="AP356" s="78" t="s">
        <v>2618</v>
      </c>
      <c r="AQ356" s="893">
        <v>1</v>
      </c>
      <c r="AR356" s="745" t="s">
        <v>945</v>
      </c>
      <c r="AS356" s="68" t="s">
        <v>946</v>
      </c>
      <c r="AT356" s="3">
        <v>0</v>
      </c>
      <c r="AU356" s="3" t="s">
        <v>947</v>
      </c>
      <c r="AV356" s="3"/>
      <c r="AW356" s="3"/>
      <c r="AX356" s="3"/>
      <c r="AY356" s="145"/>
      <c r="AZ356" s="69" t="s">
        <v>949</v>
      </c>
      <c r="BA356" s="69" t="s">
        <v>949</v>
      </c>
      <c r="BB356" s="69" t="s">
        <v>949</v>
      </c>
      <c r="BC356" s="69" t="s">
        <v>949</v>
      </c>
      <c r="BD356" s="69" t="s">
        <v>949</v>
      </c>
      <c r="BE356" s="69" t="s">
        <v>949</v>
      </c>
      <c r="BF356" s="69" t="s">
        <v>949</v>
      </c>
      <c r="BG356" s="69" t="s">
        <v>949</v>
      </c>
      <c r="BH356" s="69" t="s">
        <v>949</v>
      </c>
      <c r="BI356" s="69" t="s">
        <v>949</v>
      </c>
      <c r="BJ356" s="69" t="s">
        <v>949</v>
      </c>
      <c r="BK356" s="69" t="s">
        <v>949</v>
      </c>
      <c r="BL356" s="69" t="s">
        <v>949</v>
      </c>
      <c r="BM356" s="69" t="s">
        <v>949</v>
      </c>
      <c r="BN356" s="69" t="s">
        <v>949</v>
      </c>
      <c r="BO356" s="69" t="s">
        <v>949</v>
      </c>
      <c r="BP356" s="69" t="s">
        <v>949</v>
      </c>
      <c r="BQ356" s="69" t="s">
        <v>949</v>
      </c>
      <c r="BR356" s="69" t="s">
        <v>949</v>
      </c>
      <c r="BS356" s="69" t="s">
        <v>949</v>
      </c>
      <c r="BT356" s="69" t="s">
        <v>949</v>
      </c>
      <c r="BU356" s="73"/>
      <c r="BV356" s="72"/>
      <c r="BW356" s="72"/>
      <c r="BX356" s="72"/>
      <c r="BY356" s="16"/>
      <c r="BZ356" s="9"/>
      <c r="CA356" s="16"/>
      <c r="CB356" s="16"/>
      <c r="CC356" s="16"/>
      <c r="CD356" s="16"/>
    </row>
    <row r="357" spans="1:82" customFormat="1">
      <c r="A357" s="16"/>
      <c r="B357" s="3">
        <v>350</v>
      </c>
      <c r="C357" s="3" t="s">
        <v>2584</v>
      </c>
      <c r="D357" s="91"/>
      <c r="E357" s="96"/>
      <c r="F357" s="91" t="s">
        <v>2619</v>
      </c>
      <c r="G357" s="96"/>
      <c r="H357" s="91"/>
      <c r="I357" s="96"/>
      <c r="J357" s="91"/>
      <c r="K357" s="96"/>
      <c r="L357" s="91"/>
      <c r="M357" s="96"/>
      <c r="N357" s="32" t="s">
        <v>2620</v>
      </c>
      <c r="O357" s="211" t="s">
        <v>2619</v>
      </c>
      <c r="P357" s="71" t="s">
        <v>939</v>
      </c>
      <c r="Q357" s="71" t="s">
        <v>1636</v>
      </c>
      <c r="R357" s="848" t="s">
        <v>989</v>
      </c>
      <c r="S357" s="3" t="s">
        <v>941</v>
      </c>
      <c r="T357" s="3" t="s">
        <v>941</v>
      </c>
      <c r="U357" s="3" t="s">
        <v>941</v>
      </c>
      <c r="V357" s="3" t="s">
        <v>941</v>
      </c>
      <c r="W357" s="3" t="s">
        <v>941</v>
      </c>
      <c r="X357" s="3" t="s">
        <v>941</v>
      </c>
      <c r="Y357" s="3" t="s">
        <v>941</v>
      </c>
      <c r="Z357" s="3" t="s">
        <v>941</v>
      </c>
      <c r="AA357" s="3" t="s">
        <v>941</v>
      </c>
      <c r="AB357" s="3" t="s">
        <v>941</v>
      </c>
      <c r="AC357" s="21" t="s">
        <v>941</v>
      </c>
      <c r="AD357" s="21" t="s">
        <v>941</v>
      </c>
      <c r="AE357" s="21" t="s">
        <v>941</v>
      </c>
      <c r="AF357" s="3" t="s">
        <v>941</v>
      </c>
      <c r="AG357" s="3" t="s">
        <v>941</v>
      </c>
      <c r="AH357" s="3"/>
      <c r="AI357" s="21" t="s">
        <v>941</v>
      </c>
      <c r="AJ357" s="21" t="s">
        <v>941</v>
      </c>
      <c r="AK357" s="21" t="s">
        <v>941</v>
      </c>
      <c r="AL357" s="75"/>
      <c r="AM357" s="74" t="s">
        <v>2619</v>
      </c>
      <c r="AN357" s="70" t="s">
        <v>2621</v>
      </c>
      <c r="AO357" s="67" t="s">
        <v>90</v>
      </c>
      <c r="AP357" s="78" t="s">
        <v>2622</v>
      </c>
      <c r="AQ357" s="893">
        <v>2</v>
      </c>
      <c r="AR357" s="745" t="s">
        <v>945</v>
      </c>
      <c r="AS357" s="68" t="s">
        <v>946</v>
      </c>
      <c r="AT357" s="3">
        <v>1</v>
      </c>
      <c r="AU357" s="3" t="s">
        <v>1008</v>
      </c>
      <c r="AV357" s="3"/>
      <c r="AW357" s="3"/>
      <c r="AX357" s="3"/>
      <c r="AY357" s="145"/>
      <c r="AZ357" s="69">
        <v>979.01</v>
      </c>
      <c r="BA357" s="69">
        <v>1</v>
      </c>
      <c r="BB357" s="69">
        <v>1.41</v>
      </c>
      <c r="BC357" s="69" t="s">
        <v>949</v>
      </c>
      <c r="BD357" s="69" t="s">
        <v>2623</v>
      </c>
      <c r="BE357" s="69" t="s">
        <v>995</v>
      </c>
      <c r="BF357" s="69" t="s">
        <v>1293</v>
      </c>
      <c r="BG357" s="69" t="s">
        <v>1294</v>
      </c>
      <c r="BH357" s="69" t="s">
        <v>1295</v>
      </c>
      <c r="BI357" s="69">
        <v>0</v>
      </c>
      <c r="BJ357" s="69" t="s">
        <v>1087</v>
      </c>
      <c r="BK357" s="69" t="s">
        <v>1458</v>
      </c>
      <c r="BL357" s="69" t="s">
        <v>945</v>
      </c>
      <c r="BM357" s="69">
        <v>0</v>
      </c>
      <c r="BN357" s="69">
        <v>0</v>
      </c>
      <c r="BO357" s="69" t="s">
        <v>2619</v>
      </c>
      <c r="BP357" s="69" t="s">
        <v>1087</v>
      </c>
      <c r="BQ357" s="69">
        <v>0</v>
      </c>
      <c r="BR357" s="69">
        <v>0</v>
      </c>
      <c r="BS357" s="69">
        <v>0</v>
      </c>
      <c r="BT357" s="69">
        <v>0</v>
      </c>
      <c r="BU357" s="73"/>
      <c r="BV357" s="72">
        <v>8</v>
      </c>
      <c r="BW357" s="72">
        <v>100</v>
      </c>
      <c r="BX357" s="72">
        <v>23</v>
      </c>
      <c r="BY357" s="16"/>
      <c r="BZ357" s="9"/>
      <c r="CA357" s="16"/>
      <c r="CB357" s="16"/>
      <c r="CC357" s="16"/>
      <c r="CD357" s="16"/>
    </row>
    <row r="358" spans="1:82" customFormat="1">
      <c r="A358" s="16"/>
      <c r="B358" s="3">
        <v>351</v>
      </c>
      <c r="C358" s="3" t="s">
        <v>2584</v>
      </c>
      <c r="D358" s="91"/>
      <c r="E358" s="96"/>
      <c r="F358" s="91" t="s">
        <v>2624</v>
      </c>
      <c r="G358" s="96"/>
      <c r="H358" s="91"/>
      <c r="I358" s="96"/>
      <c r="J358" s="91"/>
      <c r="K358" s="96"/>
      <c r="L358" s="91"/>
      <c r="M358" s="96"/>
      <c r="N358" s="32" t="s">
        <v>2624</v>
      </c>
      <c r="O358" s="211" t="s">
        <v>2624</v>
      </c>
      <c r="P358" s="71" t="s">
        <v>1037</v>
      </c>
      <c r="Q358" s="71" t="s">
        <v>1636</v>
      </c>
      <c r="R358" s="848" t="s">
        <v>989</v>
      </c>
      <c r="S358" s="3" t="s">
        <v>941</v>
      </c>
      <c r="T358" s="3" t="s">
        <v>941</v>
      </c>
      <c r="U358" s="3" t="s">
        <v>941</v>
      </c>
      <c r="V358" s="3" t="s">
        <v>941</v>
      </c>
      <c r="W358" s="3" t="s">
        <v>941</v>
      </c>
      <c r="X358" s="3" t="s">
        <v>941</v>
      </c>
      <c r="Y358" s="3" t="s">
        <v>941</v>
      </c>
      <c r="Z358" s="3" t="s">
        <v>941</v>
      </c>
      <c r="AA358" s="3" t="s">
        <v>941</v>
      </c>
      <c r="AB358" s="3" t="s">
        <v>941</v>
      </c>
      <c r="AC358" s="21" t="s">
        <v>941</v>
      </c>
      <c r="AD358" s="21" t="s">
        <v>941</v>
      </c>
      <c r="AE358" s="21" t="s">
        <v>941</v>
      </c>
      <c r="AF358" s="3" t="s">
        <v>941</v>
      </c>
      <c r="AG358" s="3" t="s">
        <v>941</v>
      </c>
      <c r="AH358" s="3"/>
      <c r="AI358" s="21" t="s">
        <v>941</v>
      </c>
      <c r="AJ358" s="21" t="s">
        <v>941</v>
      </c>
      <c r="AK358" s="21" t="s">
        <v>941</v>
      </c>
      <c r="AL358" s="75"/>
      <c r="AM358" s="74" t="s">
        <v>2624</v>
      </c>
      <c r="AN358" s="70" t="s">
        <v>2625</v>
      </c>
      <c r="AO358" s="67" t="s">
        <v>90</v>
      </c>
      <c r="AP358" s="78" t="s">
        <v>2626</v>
      </c>
      <c r="AQ358" s="893">
        <v>2</v>
      </c>
      <c r="AR358" s="745" t="s">
        <v>945</v>
      </c>
      <c r="AS358" s="68" t="s">
        <v>946</v>
      </c>
      <c r="AT358" s="3">
        <v>1</v>
      </c>
      <c r="AU358" s="3" t="s">
        <v>1048</v>
      </c>
      <c r="AV358" s="3"/>
      <c r="AW358" s="3"/>
      <c r="AX358" s="3"/>
      <c r="AY358" s="145"/>
      <c r="AZ358" s="69">
        <v>129.58000000000001</v>
      </c>
      <c r="BA358" s="69" t="s">
        <v>1049</v>
      </c>
      <c r="BB358" s="69" t="s">
        <v>949</v>
      </c>
      <c r="BC358" s="69" t="s">
        <v>949</v>
      </c>
      <c r="BD358" s="69" t="s">
        <v>2627</v>
      </c>
      <c r="BE358" s="69" t="s">
        <v>1302</v>
      </c>
      <c r="BF358" s="69" t="s">
        <v>1051</v>
      </c>
      <c r="BG358" s="69" t="s">
        <v>949</v>
      </c>
      <c r="BH358" s="69" t="s">
        <v>949</v>
      </c>
      <c r="BI358" s="69">
        <v>0</v>
      </c>
      <c r="BJ358" s="69" t="s">
        <v>1068</v>
      </c>
      <c r="BK358" s="69" t="s">
        <v>949</v>
      </c>
      <c r="BL358" s="69" t="s">
        <v>949</v>
      </c>
      <c r="BM358" s="69">
        <v>0</v>
      </c>
      <c r="BN358" s="69">
        <v>0</v>
      </c>
      <c r="BO358" s="69">
        <v>0</v>
      </c>
      <c r="BP358" s="69">
        <v>0</v>
      </c>
      <c r="BQ358" s="69">
        <v>0</v>
      </c>
      <c r="BR358" s="69">
        <v>0</v>
      </c>
      <c r="BS358" s="69">
        <v>0</v>
      </c>
      <c r="BT358" s="69">
        <v>0</v>
      </c>
      <c r="BU358" s="73"/>
      <c r="BV358" s="72"/>
      <c r="BW358" s="72"/>
      <c r="BX358" s="72"/>
      <c r="BY358" s="16"/>
      <c r="BZ358" s="9"/>
      <c r="CA358" s="16"/>
      <c r="CB358" s="16"/>
      <c r="CC358" s="16"/>
      <c r="CD358" s="16"/>
    </row>
    <row r="359" spans="1:82" customFormat="1">
      <c r="A359" s="16"/>
      <c r="B359" s="3">
        <v>352</v>
      </c>
      <c r="C359" s="3" t="s">
        <v>2584</v>
      </c>
      <c r="D359" s="91"/>
      <c r="E359" s="96" t="s">
        <v>2628</v>
      </c>
      <c r="F359" s="91"/>
      <c r="G359" s="96"/>
      <c r="H359" s="91"/>
      <c r="I359" s="96"/>
      <c r="J359" s="91"/>
      <c r="K359" s="96"/>
      <c r="L359" s="91"/>
      <c r="M359" s="96"/>
      <c r="N359" s="32" t="s">
        <v>2629</v>
      </c>
      <c r="O359" s="211" t="s">
        <v>2628</v>
      </c>
      <c r="P359" s="71" t="s">
        <v>939</v>
      </c>
      <c r="Q359" s="71" t="s">
        <v>1636</v>
      </c>
      <c r="R359" s="848"/>
      <c r="S359" s="3" t="s">
        <v>941</v>
      </c>
      <c r="T359" s="3" t="s">
        <v>941</v>
      </c>
      <c r="U359" s="3" t="s">
        <v>941</v>
      </c>
      <c r="V359" s="3" t="s">
        <v>941</v>
      </c>
      <c r="W359" s="3" t="s">
        <v>941</v>
      </c>
      <c r="X359" s="3" t="s">
        <v>941</v>
      </c>
      <c r="Y359" s="3" t="s">
        <v>941</v>
      </c>
      <c r="Z359" s="3" t="s">
        <v>941</v>
      </c>
      <c r="AA359" s="3" t="s">
        <v>941</v>
      </c>
      <c r="AB359" s="3" t="s">
        <v>941</v>
      </c>
      <c r="AC359" s="21" t="s">
        <v>941</v>
      </c>
      <c r="AD359" s="21" t="s">
        <v>941</v>
      </c>
      <c r="AE359" s="21" t="s">
        <v>941</v>
      </c>
      <c r="AF359" s="3" t="s">
        <v>941</v>
      </c>
      <c r="AG359" s="3" t="s">
        <v>941</v>
      </c>
      <c r="AH359" s="3"/>
      <c r="AI359" s="21" t="s">
        <v>941</v>
      </c>
      <c r="AJ359" s="21" t="s">
        <v>941</v>
      </c>
      <c r="AK359" s="21" t="s">
        <v>941</v>
      </c>
      <c r="AL359" s="75"/>
      <c r="AM359" s="74" t="s">
        <v>2628</v>
      </c>
      <c r="AN359" s="70" t="s">
        <v>2630</v>
      </c>
      <c r="AO359" s="67" t="s">
        <v>90</v>
      </c>
      <c r="AP359" s="78" t="s">
        <v>2631</v>
      </c>
      <c r="AQ359" s="893">
        <v>2</v>
      </c>
      <c r="AR359" s="745" t="s">
        <v>945</v>
      </c>
      <c r="AS359" s="68" t="s">
        <v>946</v>
      </c>
      <c r="AT359" s="3">
        <v>1</v>
      </c>
      <c r="AU359" s="3" t="s">
        <v>1008</v>
      </c>
      <c r="AV359" s="3"/>
      <c r="AW359" s="3"/>
      <c r="AX359" s="3"/>
      <c r="AY359" s="145"/>
      <c r="AZ359" s="69">
        <v>469.29899999999998</v>
      </c>
      <c r="BA359" s="69" t="s">
        <v>2632</v>
      </c>
      <c r="BB359" s="69">
        <v>1.41</v>
      </c>
      <c r="BC359" s="69">
        <v>0.66171159999999996</v>
      </c>
      <c r="BD359" s="69" t="s">
        <v>2633</v>
      </c>
      <c r="BE359" s="69" t="s">
        <v>1083</v>
      </c>
      <c r="BF359" s="69" t="s">
        <v>1293</v>
      </c>
      <c r="BG359" s="69" t="s">
        <v>1294</v>
      </c>
      <c r="BH359" s="69" t="s">
        <v>1295</v>
      </c>
      <c r="BI359" s="69" t="s">
        <v>1296</v>
      </c>
      <c r="BJ359" s="69" t="s">
        <v>1142</v>
      </c>
      <c r="BK359" s="69" t="s">
        <v>1458</v>
      </c>
      <c r="BL359" s="69" t="s">
        <v>949</v>
      </c>
      <c r="BM359" s="69">
        <v>0</v>
      </c>
      <c r="BN359" s="69">
        <v>0</v>
      </c>
      <c r="BO359" s="69" t="s">
        <v>2629</v>
      </c>
      <c r="BP359" s="69" t="s">
        <v>1142</v>
      </c>
      <c r="BQ359" s="69" t="s">
        <v>2634</v>
      </c>
      <c r="BR359" s="69" t="s">
        <v>1458</v>
      </c>
      <c r="BS359" s="69">
        <v>0</v>
      </c>
      <c r="BT359" s="69">
        <v>0</v>
      </c>
      <c r="BU359" s="73"/>
      <c r="BV359" s="72">
        <v>0</v>
      </c>
      <c r="BW359" s="72">
        <v>0</v>
      </c>
      <c r="BX359" s="72">
        <v>0</v>
      </c>
      <c r="BY359" s="16"/>
      <c r="BZ359" s="9"/>
      <c r="CA359" s="16"/>
      <c r="CB359" s="16"/>
      <c r="CC359" s="16"/>
      <c r="CD359" s="16"/>
    </row>
    <row r="360" spans="1:82" customFormat="1">
      <c r="A360" s="16"/>
      <c r="B360" s="3">
        <v>353</v>
      </c>
      <c r="C360" s="3" t="s">
        <v>2584</v>
      </c>
      <c r="D360" s="91"/>
      <c r="E360" s="96" t="s">
        <v>2635</v>
      </c>
      <c r="F360" s="91"/>
      <c r="G360" s="96"/>
      <c r="H360" s="91"/>
      <c r="I360" s="96"/>
      <c r="J360" s="91"/>
      <c r="K360" s="96"/>
      <c r="L360" s="91"/>
      <c r="M360" s="96"/>
      <c r="N360" s="32" t="s">
        <v>2636</v>
      </c>
      <c r="O360" s="211" t="s">
        <v>2635</v>
      </c>
      <c r="P360" s="71" t="s">
        <v>939</v>
      </c>
      <c r="Q360" s="71" t="s">
        <v>1636</v>
      </c>
      <c r="R360" s="848" t="s">
        <v>1126</v>
      </c>
      <c r="S360" s="3" t="s">
        <v>941</v>
      </c>
      <c r="T360" s="3" t="s">
        <v>941</v>
      </c>
      <c r="U360" s="3" t="s">
        <v>941</v>
      </c>
      <c r="V360" s="3" t="s">
        <v>941</v>
      </c>
      <c r="W360" s="3" t="s">
        <v>941</v>
      </c>
      <c r="X360" s="3" t="s">
        <v>941</v>
      </c>
      <c r="Y360" s="3" t="s">
        <v>941</v>
      </c>
      <c r="Z360" s="3" t="s">
        <v>941</v>
      </c>
      <c r="AA360" s="3" t="s">
        <v>941</v>
      </c>
      <c r="AB360" s="3" t="s">
        <v>941</v>
      </c>
      <c r="AC360" s="21" t="s">
        <v>941</v>
      </c>
      <c r="AD360" s="21" t="s">
        <v>941</v>
      </c>
      <c r="AE360" s="21" t="s">
        <v>941</v>
      </c>
      <c r="AF360" s="3" t="s">
        <v>941</v>
      </c>
      <c r="AG360" s="3" t="s">
        <v>941</v>
      </c>
      <c r="AH360" s="3"/>
      <c r="AI360" s="21" t="s">
        <v>941</v>
      </c>
      <c r="AJ360" s="21" t="s">
        <v>941</v>
      </c>
      <c r="AK360" s="21" t="s">
        <v>941</v>
      </c>
      <c r="AL360" s="75"/>
      <c r="AM360" s="74" t="s">
        <v>2635</v>
      </c>
      <c r="AN360" s="70" t="s">
        <v>2637</v>
      </c>
      <c r="AO360" s="67" t="s">
        <v>2429</v>
      </c>
      <c r="AP360" s="78" t="s">
        <v>2638</v>
      </c>
      <c r="AQ360" s="893">
        <v>1</v>
      </c>
      <c r="AR360" s="745" t="s">
        <v>945</v>
      </c>
      <c r="AS360" s="68" t="s">
        <v>946</v>
      </c>
      <c r="AT360" s="3">
        <v>1</v>
      </c>
      <c r="AU360" s="3" t="s">
        <v>1008</v>
      </c>
      <c r="AV360" s="3"/>
      <c r="AW360" s="3"/>
      <c r="AX360" s="3"/>
      <c r="AY360" s="145"/>
      <c r="AZ360" s="69">
        <v>53753.06</v>
      </c>
      <c r="BA360" s="69">
        <v>2</v>
      </c>
      <c r="BB360" s="69">
        <v>1.04</v>
      </c>
      <c r="BC360" s="69">
        <v>55.902999999999999</v>
      </c>
      <c r="BD360" s="69" t="s">
        <v>2639</v>
      </c>
      <c r="BE360" s="69" t="s">
        <v>995</v>
      </c>
      <c r="BF360" s="69" t="s">
        <v>1130</v>
      </c>
      <c r="BG360" s="69" t="s">
        <v>1990</v>
      </c>
      <c r="BH360" s="69" t="s">
        <v>1991</v>
      </c>
      <c r="BI360" s="69" t="s">
        <v>1133</v>
      </c>
      <c r="BJ360" s="69" t="s">
        <v>1459</v>
      </c>
      <c r="BK360" s="69" t="s">
        <v>1458</v>
      </c>
      <c r="BL360" s="69" t="s">
        <v>949</v>
      </c>
      <c r="BM360" s="69">
        <v>0</v>
      </c>
      <c r="BN360" s="69">
        <v>0</v>
      </c>
      <c r="BO360" s="69" t="s">
        <v>2640</v>
      </c>
      <c r="BP360" s="69" t="s">
        <v>1712</v>
      </c>
      <c r="BQ360" s="69" t="s">
        <v>2641</v>
      </c>
      <c r="BR360" s="69" t="s">
        <v>1458</v>
      </c>
      <c r="BS360" s="69">
        <v>0</v>
      </c>
      <c r="BT360" s="69">
        <v>0</v>
      </c>
      <c r="BU360" s="73"/>
      <c r="BV360" s="72">
        <v>2</v>
      </c>
      <c r="BW360" s="72">
        <v>220</v>
      </c>
      <c r="BX360" s="72">
        <v>38</v>
      </c>
      <c r="BY360" s="16"/>
      <c r="BZ360" s="9"/>
      <c r="CA360" s="16"/>
      <c r="CB360" s="16"/>
      <c r="CC360" s="16"/>
      <c r="CD360" s="16"/>
    </row>
    <row r="361" spans="1:82" customFormat="1">
      <c r="A361" s="16"/>
      <c r="B361" s="3">
        <v>354</v>
      </c>
      <c r="C361" s="3" t="s">
        <v>805</v>
      </c>
      <c r="D361" s="91" t="s">
        <v>2642</v>
      </c>
      <c r="E361" s="96"/>
      <c r="F361" s="91"/>
      <c r="G361" s="96"/>
      <c r="H361" s="91"/>
      <c r="I361" s="96"/>
      <c r="J361" s="91"/>
      <c r="K361" s="96"/>
      <c r="L361" s="91"/>
      <c r="M361" s="96"/>
      <c r="N361" s="32" t="s">
        <v>2642</v>
      </c>
      <c r="O361" s="211" t="s">
        <v>2643</v>
      </c>
      <c r="P361" s="71" t="s">
        <v>939</v>
      </c>
      <c r="Q361" s="71" t="s">
        <v>1025</v>
      </c>
      <c r="R361" s="848" t="s">
        <v>940</v>
      </c>
      <c r="S361" s="3" t="s">
        <v>941</v>
      </c>
      <c r="T361" s="3" t="s">
        <v>941</v>
      </c>
      <c r="U361" s="3" t="s">
        <v>941</v>
      </c>
      <c r="V361" s="3"/>
      <c r="W361" s="3"/>
      <c r="X361" s="3"/>
      <c r="Y361" s="3"/>
      <c r="Z361" s="3"/>
      <c r="AA361" s="3"/>
      <c r="AB361" s="3"/>
      <c r="AC361" s="21"/>
      <c r="AD361" s="21"/>
      <c r="AE361" s="21"/>
      <c r="AF361" s="3"/>
      <c r="AG361" s="3"/>
      <c r="AH361" s="3"/>
      <c r="AI361" s="21"/>
      <c r="AJ361" s="21"/>
      <c r="AK361" s="21"/>
      <c r="AL361" s="75"/>
      <c r="AM361" s="74" t="s">
        <v>945</v>
      </c>
      <c r="AN361" s="70" t="s">
        <v>2644</v>
      </c>
      <c r="AO361" s="67" t="s">
        <v>226</v>
      </c>
      <c r="AP361" s="78" t="s">
        <v>2645</v>
      </c>
      <c r="AQ361" s="893">
        <v>1</v>
      </c>
      <c r="AR361" s="745" t="s">
        <v>945</v>
      </c>
      <c r="AS361" s="68" t="s">
        <v>946</v>
      </c>
      <c r="AT361" s="3">
        <v>0</v>
      </c>
      <c r="AU361" s="3" t="s">
        <v>947</v>
      </c>
      <c r="AV361" s="3" t="s">
        <v>948</v>
      </c>
      <c r="AW361" s="3" t="s">
        <v>945</v>
      </c>
      <c r="AX361" s="3"/>
      <c r="AY361" s="145"/>
      <c r="AZ361" s="69" t="s">
        <v>949</v>
      </c>
      <c r="BA361" s="69" t="s">
        <v>949</v>
      </c>
      <c r="BB361" s="69" t="s">
        <v>949</v>
      </c>
      <c r="BC361" s="69" t="s">
        <v>949</v>
      </c>
      <c r="BD361" s="69" t="s">
        <v>949</v>
      </c>
      <c r="BE361" s="69" t="s">
        <v>949</v>
      </c>
      <c r="BF361" s="69" t="s">
        <v>949</v>
      </c>
      <c r="BG361" s="69" t="s">
        <v>949</v>
      </c>
      <c r="BH361" s="69" t="s">
        <v>949</v>
      </c>
      <c r="BI361" s="69" t="s">
        <v>949</v>
      </c>
      <c r="BJ361" s="69" t="s">
        <v>949</v>
      </c>
      <c r="BK361" s="69" t="s">
        <v>949</v>
      </c>
      <c r="BL361" s="69" t="s">
        <v>949</v>
      </c>
      <c r="BM361" s="69" t="s">
        <v>949</v>
      </c>
      <c r="BN361" s="69" t="s">
        <v>949</v>
      </c>
      <c r="BO361" s="69" t="s">
        <v>949</v>
      </c>
      <c r="BP361" s="69" t="s">
        <v>949</v>
      </c>
      <c r="BQ361" s="69" t="s">
        <v>949</v>
      </c>
      <c r="BR361" s="69" t="s">
        <v>949</v>
      </c>
      <c r="BS361" s="69" t="s">
        <v>949</v>
      </c>
      <c r="BT361" s="69" t="s">
        <v>949</v>
      </c>
      <c r="BU361" s="73" t="s">
        <v>945</v>
      </c>
      <c r="BV361" s="72" t="s">
        <v>945</v>
      </c>
      <c r="BW361" s="72" t="s">
        <v>945</v>
      </c>
      <c r="BX361" s="72" t="s">
        <v>945</v>
      </c>
      <c r="BY361" s="16"/>
      <c r="BZ361" s="9" t="s">
        <v>945</v>
      </c>
      <c r="CA361" s="16"/>
      <c r="CB361" s="16"/>
      <c r="CC361" s="16"/>
      <c r="CD361" s="16"/>
    </row>
    <row r="362" spans="1:82" customFormat="1">
      <c r="A362" s="16"/>
      <c r="B362" s="3">
        <v>355</v>
      </c>
      <c r="C362" s="3" t="s">
        <v>805</v>
      </c>
      <c r="D362" s="91" t="s">
        <v>2646</v>
      </c>
      <c r="E362" s="96"/>
      <c r="F362" s="91"/>
      <c r="G362" s="96"/>
      <c r="H362" s="91"/>
      <c r="I362" s="96"/>
      <c r="J362" s="91"/>
      <c r="K362" s="96"/>
      <c r="L362" s="91"/>
      <c r="M362" s="96"/>
      <c r="N362" s="32" t="s">
        <v>2646</v>
      </c>
      <c r="O362" s="211" t="s">
        <v>2647</v>
      </c>
      <c r="P362" s="71" t="s">
        <v>939</v>
      </c>
      <c r="Q362" s="71" t="s">
        <v>1025</v>
      </c>
      <c r="R362" s="848" t="s">
        <v>940</v>
      </c>
      <c r="S362" s="3"/>
      <c r="T362" s="3"/>
      <c r="U362" s="3"/>
      <c r="V362" s="3" t="s">
        <v>941</v>
      </c>
      <c r="W362" s="3" t="s">
        <v>941</v>
      </c>
      <c r="X362" s="3"/>
      <c r="Y362" s="3"/>
      <c r="Z362" s="3"/>
      <c r="AA362" s="3"/>
      <c r="AB362" s="3"/>
      <c r="AC362" s="21"/>
      <c r="AD362" s="21"/>
      <c r="AE362" s="21"/>
      <c r="AF362" s="3"/>
      <c r="AG362" s="3"/>
      <c r="AH362" s="3"/>
      <c r="AI362" s="21"/>
      <c r="AJ362" s="21"/>
      <c r="AK362" s="21"/>
      <c r="AL362" s="75"/>
      <c r="AM362" s="74" t="s">
        <v>945</v>
      </c>
      <c r="AN362" s="70" t="s">
        <v>2648</v>
      </c>
      <c r="AO362" s="67" t="s">
        <v>226</v>
      </c>
      <c r="AP362" s="78" t="s">
        <v>2649</v>
      </c>
      <c r="AQ362" s="893">
        <v>1</v>
      </c>
      <c r="AR362" s="745" t="s">
        <v>945</v>
      </c>
      <c r="AS362" s="68" t="s">
        <v>946</v>
      </c>
      <c r="AT362" s="3">
        <v>0</v>
      </c>
      <c r="AU362" s="3" t="s">
        <v>947</v>
      </c>
      <c r="AV362" s="3" t="s">
        <v>948</v>
      </c>
      <c r="AW362" s="3" t="s">
        <v>945</v>
      </c>
      <c r="AX362" s="3"/>
      <c r="AY362" s="145"/>
      <c r="AZ362" s="69" t="s">
        <v>949</v>
      </c>
      <c r="BA362" s="69" t="s">
        <v>949</v>
      </c>
      <c r="BB362" s="69" t="s">
        <v>949</v>
      </c>
      <c r="BC362" s="69" t="s">
        <v>949</v>
      </c>
      <c r="BD362" s="69" t="s">
        <v>949</v>
      </c>
      <c r="BE362" s="69" t="s">
        <v>949</v>
      </c>
      <c r="BF362" s="69" t="s">
        <v>949</v>
      </c>
      <c r="BG362" s="69" t="s">
        <v>949</v>
      </c>
      <c r="BH362" s="69" t="s">
        <v>949</v>
      </c>
      <c r="BI362" s="69" t="s">
        <v>949</v>
      </c>
      <c r="BJ362" s="69" t="s">
        <v>949</v>
      </c>
      <c r="BK362" s="69" t="s">
        <v>949</v>
      </c>
      <c r="BL362" s="69" t="s">
        <v>949</v>
      </c>
      <c r="BM362" s="69" t="s">
        <v>949</v>
      </c>
      <c r="BN362" s="69" t="s">
        <v>949</v>
      </c>
      <c r="BO362" s="69" t="s">
        <v>949</v>
      </c>
      <c r="BP362" s="69" t="s">
        <v>949</v>
      </c>
      <c r="BQ362" s="69" t="s">
        <v>949</v>
      </c>
      <c r="BR362" s="69" t="s">
        <v>949</v>
      </c>
      <c r="BS362" s="69" t="s">
        <v>949</v>
      </c>
      <c r="BT362" s="69" t="s">
        <v>949</v>
      </c>
      <c r="BU362" s="73" t="s">
        <v>945</v>
      </c>
      <c r="BV362" s="72" t="s">
        <v>945</v>
      </c>
      <c r="BW362" s="72" t="s">
        <v>945</v>
      </c>
      <c r="BX362" s="72" t="s">
        <v>945</v>
      </c>
      <c r="BY362" s="16"/>
      <c r="BZ362" s="9" t="s">
        <v>945</v>
      </c>
      <c r="CA362" s="16"/>
      <c r="CB362" s="16"/>
      <c r="CC362" s="16"/>
      <c r="CD362" s="16"/>
    </row>
    <row r="363" spans="1:82" customFormat="1">
      <c r="A363" s="16"/>
      <c r="B363" s="3">
        <v>356</v>
      </c>
      <c r="C363" s="3" t="s">
        <v>805</v>
      </c>
      <c r="D363" s="91" t="s">
        <v>2650</v>
      </c>
      <c r="E363" s="96"/>
      <c r="F363" s="91"/>
      <c r="G363" s="96"/>
      <c r="H363" s="91"/>
      <c r="I363" s="96"/>
      <c r="J363" s="91"/>
      <c r="K363" s="96"/>
      <c r="L363" s="91"/>
      <c r="M363" s="96"/>
      <c r="N363" s="32" t="s">
        <v>2650</v>
      </c>
      <c r="O363" s="211" t="s">
        <v>2651</v>
      </c>
      <c r="P363" s="71" t="s">
        <v>939</v>
      </c>
      <c r="Q363" s="71" t="s">
        <v>1025</v>
      </c>
      <c r="R363" s="848" t="s">
        <v>940</v>
      </c>
      <c r="S363" s="3"/>
      <c r="T363" s="3"/>
      <c r="U363" s="3"/>
      <c r="V363" s="3"/>
      <c r="W363" s="3"/>
      <c r="X363" s="3"/>
      <c r="Y363" s="3"/>
      <c r="Z363" s="3"/>
      <c r="AA363" s="3"/>
      <c r="AB363" s="3"/>
      <c r="AC363" s="21"/>
      <c r="AD363" s="21"/>
      <c r="AE363" s="21"/>
      <c r="AF363" s="3"/>
      <c r="AG363" s="3" t="s">
        <v>941</v>
      </c>
      <c r="AH363" s="3"/>
      <c r="AI363" s="21"/>
      <c r="AJ363" s="21"/>
      <c r="AK363" s="21"/>
      <c r="AL363" s="75"/>
      <c r="AM363" s="74" t="s">
        <v>945</v>
      </c>
      <c r="AN363" s="70" t="s">
        <v>2652</v>
      </c>
      <c r="AO363" s="67" t="s">
        <v>226</v>
      </c>
      <c r="AP363" s="78" t="s">
        <v>2653</v>
      </c>
      <c r="AQ363" s="893">
        <v>1</v>
      </c>
      <c r="AR363" s="745" t="s">
        <v>945</v>
      </c>
      <c r="AS363" s="68" t="s">
        <v>946</v>
      </c>
      <c r="AT363" s="3">
        <v>0</v>
      </c>
      <c r="AU363" s="3" t="s">
        <v>947</v>
      </c>
      <c r="AV363" s="3" t="s">
        <v>948</v>
      </c>
      <c r="AW363" s="3" t="s">
        <v>945</v>
      </c>
      <c r="AX363" s="3"/>
      <c r="AY363" s="145"/>
      <c r="AZ363" s="69" t="s">
        <v>949</v>
      </c>
      <c r="BA363" s="69" t="s">
        <v>949</v>
      </c>
      <c r="BB363" s="69" t="s">
        <v>949</v>
      </c>
      <c r="BC363" s="69" t="s">
        <v>949</v>
      </c>
      <c r="BD363" s="69" t="s">
        <v>949</v>
      </c>
      <c r="BE363" s="69" t="s">
        <v>949</v>
      </c>
      <c r="BF363" s="69" t="s">
        <v>949</v>
      </c>
      <c r="BG363" s="69" t="s">
        <v>949</v>
      </c>
      <c r="BH363" s="69" t="s">
        <v>949</v>
      </c>
      <c r="BI363" s="69" t="s">
        <v>949</v>
      </c>
      <c r="BJ363" s="69" t="s">
        <v>949</v>
      </c>
      <c r="BK363" s="69" t="s">
        <v>949</v>
      </c>
      <c r="BL363" s="69" t="s">
        <v>949</v>
      </c>
      <c r="BM363" s="69" t="s">
        <v>949</v>
      </c>
      <c r="BN363" s="69" t="s">
        <v>949</v>
      </c>
      <c r="BO363" s="69" t="s">
        <v>949</v>
      </c>
      <c r="BP363" s="69" t="s">
        <v>949</v>
      </c>
      <c r="BQ363" s="69" t="s">
        <v>949</v>
      </c>
      <c r="BR363" s="69" t="s">
        <v>949</v>
      </c>
      <c r="BS363" s="69" t="s">
        <v>949</v>
      </c>
      <c r="BT363" s="69" t="s">
        <v>949</v>
      </c>
      <c r="BU363" s="73" t="s">
        <v>945</v>
      </c>
      <c r="BV363" s="72" t="s">
        <v>945</v>
      </c>
      <c r="BW363" s="72" t="s">
        <v>945</v>
      </c>
      <c r="BX363" s="72" t="s">
        <v>945</v>
      </c>
      <c r="BY363" s="16"/>
      <c r="BZ363" s="9" t="s">
        <v>945</v>
      </c>
      <c r="CA363" s="16"/>
      <c r="CB363" s="16"/>
      <c r="CC363" s="16"/>
      <c r="CD363" s="16"/>
    </row>
    <row r="364" spans="1:82" customFormat="1">
      <c r="A364" s="16" t="s">
        <v>945</v>
      </c>
      <c r="B364" s="3">
        <v>357</v>
      </c>
      <c r="C364" s="3" t="s">
        <v>805</v>
      </c>
      <c r="D364" s="91" t="s">
        <v>2654</v>
      </c>
      <c r="E364" s="96"/>
      <c r="F364" s="91"/>
      <c r="G364" s="96"/>
      <c r="H364" s="91"/>
      <c r="I364" s="96"/>
      <c r="J364" s="91"/>
      <c r="K364" s="96"/>
      <c r="L364" s="91"/>
      <c r="M364" s="96"/>
      <c r="N364" s="32" t="s">
        <v>2654</v>
      </c>
      <c r="O364" s="211" t="s">
        <v>2655</v>
      </c>
      <c r="P364" s="71" t="s">
        <v>939</v>
      </c>
      <c r="Q364" s="71" t="s">
        <v>1025</v>
      </c>
      <c r="R364" s="848" t="s">
        <v>940</v>
      </c>
      <c r="S364" s="3"/>
      <c r="T364" s="3"/>
      <c r="U364" s="3"/>
      <c r="V364" s="3"/>
      <c r="W364" s="3"/>
      <c r="X364" s="3" t="s">
        <v>941</v>
      </c>
      <c r="Y364" s="3" t="s">
        <v>941</v>
      </c>
      <c r="Z364" s="3" t="s">
        <v>941</v>
      </c>
      <c r="AA364" s="3" t="s">
        <v>941</v>
      </c>
      <c r="AB364" s="3"/>
      <c r="AC364" s="21"/>
      <c r="AD364" s="21"/>
      <c r="AE364" s="21"/>
      <c r="AF364" s="3" t="s">
        <v>941</v>
      </c>
      <c r="AG364" s="3"/>
      <c r="AH364" s="3"/>
      <c r="AI364" s="21"/>
      <c r="AJ364" s="21"/>
      <c r="AK364" s="21"/>
      <c r="AL364" s="75"/>
      <c r="AM364" s="74" t="s">
        <v>945</v>
      </c>
      <c r="AN364" s="70" t="s">
        <v>2656</v>
      </c>
      <c r="AO364" s="67" t="s">
        <v>226</v>
      </c>
      <c r="AP364" s="78" t="s">
        <v>2657</v>
      </c>
      <c r="AQ364" s="893">
        <v>1</v>
      </c>
      <c r="AR364" s="745" t="s">
        <v>945</v>
      </c>
      <c r="AS364" s="68" t="s">
        <v>946</v>
      </c>
      <c r="AT364" s="3">
        <v>0</v>
      </c>
      <c r="AU364" s="3" t="s">
        <v>947</v>
      </c>
      <c r="AV364" s="3" t="s">
        <v>948</v>
      </c>
      <c r="AW364" s="3" t="s">
        <v>945</v>
      </c>
      <c r="AX364" s="3" t="s">
        <v>945</v>
      </c>
      <c r="AY364" s="145"/>
      <c r="AZ364" s="69" t="s">
        <v>949</v>
      </c>
      <c r="BA364" s="69" t="s">
        <v>949</v>
      </c>
      <c r="BB364" s="69" t="s">
        <v>949</v>
      </c>
      <c r="BC364" s="69" t="s">
        <v>949</v>
      </c>
      <c r="BD364" s="69" t="s">
        <v>949</v>
      </c>
      <c r="BE364" s="69" t="s">
        <v>949</v>
      </c>
      <c r="BF364" s="69" t="s">
        <v>949</v>
      </c>
      <c r="BG364" s="69" t="s">
        <v>949</v>
      </c>
      <c r="BH364" s="69" t="s">
        <v>949</v>
      </c>
      <c r="BI364" s="69" t="s">
        <v>949</v>
      </c>
      <c r="BJ364" s="69" t="s">
        <v>949</v>
      </c>
      <c r="BK364" s="69" t="s">
        <v>949</v>
      </c>
      <c r="BL364" s="69" t="s">
        <v>949</v>
      </c>
      <c r="BM364" s="69" t="s">
        <v>949</v>
      </c>
      <c r="BN364" s="69" t="s">
        <v>949</v>
      </c>
      <c r="BO364" s="69" t="s">
        <v>949</v>
      </c>
      <c r="BP364" s="69" t="s">
        <v>949</v>
      </c>
      <c r="BQ364" s="69" t="s">
        <v>949</v>
      </c>
      <c r="BR364" s="69" t="s">
        <v>949</v>
      </c>
      <c r="BS364" s="69" t="s">
        <v>949</v>
      </c>
      <c r="BT364" s="69" t="s">
        <v>949</v>
      </c>
      <c r="BU364" s="73" t="s">
        <v>945</v>
      </c>
      <c r="BV364" s="72" t="s">
        <v>945</v>
      </c>
      <c r="BW364" s="72" t="s">
        <v>945</v>
      </c>
      <c r="BX364" s="72" t="s">
        <v>945</v>
      </c>
      <c r="BY364" s="16" t="s">
        <v>945</v>
      </c>
      <c r="BZ364" s="9" t="s">
        <v>945</v>
      </c>
      <c r="CA364" s="16" t="s">
        <v>945</v>
      </c>
      <c r="CB364" s="16" t="s">
        <v>945</v>
      </c>
      <c r="CC364" s="16"/>
      <c r="CD364" s="16"/>
    </row>
    <row r="365" spans="1:82" customFormat="1">
      <c r="A365" s="16" t="s">
        <v>945</v>
      </c>
      <c r="B365" s="3">
        <v>358</v>
      </c>
      <c r="C365" s="3" t="s">
        <v>805</v>
      </c>
      <c r="D365" s="91" t="s">
        <v>2658</v>
      </c>
      <c r="E365" s="96"/>
      <c r="F365" s="91"/>
      <c r="G365" s="96"/>
      <c r="H365" s="91"/>
      <c r="I365" s="96"/>
      <c r="J365" s="91"/>
      <c r="K365" s="96"/>
      <c r="L365" s="91"/>
      <c r="M365" s="96"/>
      <c r="N365" s="32" t="s">
        <v>2658</v>
      </c>
      <c r="O365" s="211" t="s">
        <v>2659</v>
      </c>
      <c r="P365" s="71" t="s">
        <v>939</v>
      </c>
      <c r="Q365" s="71" t="s">
        <v>1025</v>
      </c>
      <c r="R365" s="848" t="s">
        <v>940</v>
      </c>
      <c r="S365" s="3"/>
      <c r="T365" s="3"/>
      <c r="U365" s="3"/>
      <c r="V365" s="3"/>
      <c r="W365" s="3"/>
      <c r="X365" s="3"/>
      <c r="Y365" s="3"/>
      <c r="Z365" s="3"/>
      <c r="AA365" s="3"/>
      <c r="AB365" s="3" t="s">
        <v>941</v>
      </c>
      <c r="AC365" s="21" t="s">
        <v>941</v>
      </c>
      <c r="AD365" s="21" t="s">
        <v>941</v>
      </c>
      <c r="AE365" s="21" t="s">
        <v>941</v>
      </c>
      <c r="AF365" s="3"/>
      <c r="AG365" s="3"/>
      <c r="AH365" s="3"/>
      <c r="AI365" s="21"/>
      <c r="AJ365" s="21"/>
      <c r="AK365" s="21"/>
      <c r="AL365" s="75"/>
      <c r="AM365" s="74" t="s">
        <v>945</v>
      </c>
      <c r="AN365" s="70" t="s">
        <v>2660</v>
      </c>
      <c r="AO365" s="67" t="s">
        <v>226</v>
      </c>
      <c r="AP365" s="78" t="s">
        <v>2661</v>
      </c>
      <c r="AQ365" s="893">
        <v>1</v>
      </c>
      <c r="AR365" s="745" t="s">
        <v>945</v>
      </c>
      <c r="AS365" s="68" t="s">
        <v>946</v>
      </c>
      <c r="AT365" s="3">
        <v>0</v>
      </c>
      <c r="AU365" s="3" t="s">
        <v>947</v>
      </c>
      <c r="AV365" s="3" t="s">
        <v>948</v>
      </c>
      <c r="AW365" s="3" t="s">
        <v>945</v>
      </c>
      <c r="AX365" s="3" t="s">
        <v>945</v>
      </c>
      <c r="AY365" s="145"/>
      <c r="AZ365" s="69" t="s">
        <v>949</v>
      </c>
      <c r="BA365" s="69" t="s">
        <v>949</v>
      </c>
      <c r="BB365" s="69" t="s">
        <v>949</v>
      </c>
      <c r="BC365" s="69" t="s">
        <v>949</v>
      </c>
      <c r="BD365" s="69" t="s">
        <v>949</v>
      </c>
      <c r="BE365" s="69" t="s">
        <v>949</v>
      </c>
      <c r="BF365" s="69" t="s">
        <v>949</v>
      </c>
      <c r="BG365" s="69" t="s">
        <v>949</v>
      </c>
      <c r="BH365" s="69" t="s">
        <v>949</v>
      </c>
      <c r="BI365" s="69" t="s">
        <v>949</v>
      </c>
      <c r="BJ365" s="69" t="s">
        <v>949</v>
      </c>
      <c r="BK365" s="69" t="s">
        <v>949</v>
      </c>
      <c r="BL365" s="69" t="s">
        <v>949</v>
      </c>
      <c r="BM365" s="69" t="s">
        <v>949</v>
      </c>
      <c r="BN365" s="69" t="s">
        <v>949</v>
      </c>
      <c r="BO365" s="69" t="s">
        <v>949</v>
      </c>
      <c r="BP365" s="69" t="s">
        <v>949</v>
      </c>
      <c r="BQ365" s="69" t="s">
        <v>949</v>
      </c>
      <c r="BR365" s="69" t="s">
        <v>949</v>
      </c>
      <c r="BS365" s="69" t="s">
        <v>949</v>
      </c>
      <c r="BT365" s="69" t="s">
        <v>949</v>
      </c>
      <c r="BU365" s="73" t="s">
        <v>945</v>
      </c>
      <c r="BV365" s="72" t="s">
        <v>945</v>
      </c>
      <c r="BW365" s="72" t="s">
        <v>945</v>
      </c>
      <c r="BX365" s="72" t="s">
        <v>945</v>
      </c>
      <c r="BY365" s="16" t="s">
        <v>945</v>
      </c>
      <c r="BZ365" s="9" t="s">
        <v>945</v>
      </c>
      <c r="CA365" s="16" t="s">
        <v>945</v>
      </c>
      <c r="CB365" s="16" t="s">
        <v>945</v>
      </c>
      <c r="CC365" s="16"/>
      <c r="CD365" s="16"/>
    </row>
    <row r="366" spans="1:82" customFormat="1">
      <c r="A366" s="16"/>
      <c r="B366" s="3">
        <v>359</v>
      </c>
      <c r="C366" s="3" t="s">
        <v>805</v>
      </c>
      <c r="D366" s="91"/>
      <c r="E366" s="96" t="s">
        <v>2662</v>
      </c>
      <c r="F366" s="91"/>
      <c r="G366" s="96"/>
      <c r="H366" s="91"/>
      <c r="I366" s="96"/>
      <c r="J366" s="91"/>
      <c r="K366" s="96"/>
      <c r="L366" s="91"/>
      <c r="M366" s="96"/>
      <c r="N366" s="32" t="s">
        <v>2662</v>
      </c>
      <c r="O366" s="211" t="s">
        <v>2663</v>
      </c>
      <c r="P366" s="71" t="s">
        <v>2664</v>
      </c>
      <c r="Q366" s="71"/>
      <c r="R366" s="848" t="s">
        <v>989</v>
      </c>
      <c r="S366" s="3" t="s">
        <v>941</v>
      </c>
      <c r="T366" s="3" t="s">
        <v>941</v>
      </c>
      <c r="U366" s="3" t="s">
        <v>941</v>
      </c>
      <c r="V366" s="3" t="s">
        <v>941</v>
      </c>
      <c r="W366" s="3" t="s">
        <v>941</v>
      </c>
      <c r="X366" s="3"/>
      <c r="Y366" s="3"/>
      <c r="Z366" s="3"/>
      <c r="AA366" s="3"/>
      <c r="AB366" s="3"/>
      <c r="AC366" s="21"/>
      <c r="AD366" s="21"/>
      <c r="AE366" s="21"/>
      <c r="AF366" s="3"/>
      <c r="AG366" s="3"/>
      <c r="AH366" s="3"/>
      <c r="AI366" s="21"/>
      <c r="AJ366" s="21"/>
      <c r="AK366" s="21"/>
      <c r="AL366" s="75"/>
      <c r="AM366" s="74"/>
      <c r="AN366" s="70" t="s">
        <v>2665</v>
      </c>
      <c r="AO366" s="67" t="s">
        <v>132</v>
      </c>
      <c r="AP366" s="78" t="s">
        <v>2666</v>
      </c>
      <c r="AQ366" s="893">
        <v>1</v>
      </c>
      <c r="AR366" s="745" t="s">
        <v>945</v>
      </c>
      <c r="AS366" s="68" t="s">
        <v>946</v>
      </c>
      <c r="AT366" s="3">
        <v>1</v>
      </c>
      <c r="AU366" s="3" t="s">
        <v>979</v>
      </c>
      <c r="AV366" s="3" t="s">
        <v>948</v>
      </c>
      <c r="AW366" s="3"/>
      <c r="AX366" s="3"/>
      <c r="AY366" s="145"/>
      <c r="AZ366" s="69">
        <v>154.56000000000003</v>
      </c>
      <c r="BA366" s="69">
        <v>7.4999999999999997E-2</v>
      </c>
      <c r="BB366" s="69" t="s">
        <v>949</v>
      </c>
      <c r="BC366" s="69" t="s">
        <v>949</v>
      </c>
      <c r="BD366" s="69" t="s">
        <v>2667</v>
      </c>
      <c r="BE366" s="69" t="s">
        <v>2668</v>
      </c>
      <c r="BF366" s="69" t="s">
        <v>1163</v>
      </c>
      <c r="BG366" s="69" t="s">
        <v>949</v>
      </c>
      <c r="BH366" s="69" t="s">
        <v>949</v>
      </c>
      <c r="BI366" s="69" t="s">
        <v>949</v>
      </c>
      <c r="BJ366" s="69" t="s">
        <v>1424</v>
      </c>
      <c r="BK366" s="69" t="s">
        <v>949</v>
      </c>
      <c r="BL366" s="69" t="s">
        <v>949</v>
      </c>
      <c r="BM366" s="69" t="s">
        <v>949</v>
      </c>
      <c r="BN366" s="69" t="s">
        <v>949</v>
      </c>
      <c r="BO366" s="69" t="s">
        <v>949</v>
      </c>
      <c r="BP366" s="69" t="s">
        <v>949</v>
      </c>
      <c r="BQ366" s="69" t="s">
        <v>949</v>
      </c>
      <c r="BR366" s="69" t="s">
        <v>949</v>
      </c>
      <c r="BS366" s="69" t="s">
        <v>949</v>
      </c>
      <c r="BT366" s="69" t="s">
        <v>949</v>
      </c>
      <c r="BU366" s="73"/>
      <c r="BV366" s="72"/>
      <c r="BW366" s="72"/>
      <c r="BX366" s="72"/>
      <c r="BY366" s="16"/>
      <c r="BZ366" s="9"/>
      <c r="CA366" s="16"/>
      <c r="CB366" s="16"/>
      <c r="CC366" s="16"/>
      <c r="CD366" s="16"/>
    </row>
    <row r="367" spans="1:82" customFormat="1">
      <c r="A367" s="16"/>
      <c r="B367" s="3">
        <v>360</v>
      </c>
      <c r="C367" s="3" t="s">
        <v>805</v>
      </c>
      <c r="D367" s="91"/>
      <c r="E367" s="96" t="s">
        <v>2669</v>
      </c>
      <c r="F367" s="91"/>
      <c r="G367" s="96"/>
      <c r="H367" s="91"/>
      <c r="I367" s="96"/>
      <c r="J367" s="91"/>
      <c r="K367" s="96"/>
      <c r="L367" s="91"/>
      <c r="M367" s="96"/>
      <c r="N367" s="32" t="s">
        <v>2669</v>
      </c>
      <c r="O367" s="211" t="s">
        <v>2669</v>
      </c>
      <c r="P367" s="71" t="s">
        <v>1157</v>
      </c>
      <c r="Q367" s="71"/>
      <c r="R367" s="848" t="s">
        <v>979</v>
      </c>
      <c r="S367" s="3"/>
      <c r="T367" s="3"/>
      <c r="U367" s="3"/>
      <c r="V367" s="3"/>
      <c r="W367" s="3"/>
      <c r="X367" s="3" t="s">
        <v>941</v>
      </c>
      <c r="Y367" s="3" t="s">
        <v>941</v>
      </c>
      <c r="Z367" s="3" t="s">
        <v>941</v>
      </c>
      <c r="AA367" s="3" t="s">
        <v>941</v>
      </c>
      <c r="AB367" s="3" t="s">
        <v>941</v>
      </c>
      <c r="AC367" s="21" t="s">
        <v>941</v>
      </c>
      <c r="AD367" s="21" t="s">
        <v>941</v>
      </c>
      <c r="AE367" s="21" t="s">
        <v>941</v>
      </c>
      <c r="AF367" s="3" t="s">
        <v>941</v>
      </c>
      <c r="AG367" s="3"/>
      <c r="AH367" s="3"/>
      <c r="AI367" s="21"/>
      <c r="AJ367" s="21"/>
      <c r="AK367" s="21"/>
      <c r="AL367" s="75"/>
      <c r="AM367" s="74"/>
      <c r="AN367" s="70"/>
      <c r="AO367" s="67" t="s">
        <v>132</v>
      </c>
      <c r="AP367" s="78" t="s">
        <v>2670</v>
      </c>
      <c r="AQ367" s="893">
        <v>1</v>
      </c>
      <c r="AR367" s="745" t="s">
        <v>945</v>
      </c>
      <c r="AS367" s="68" t="s">
        <v>946</v>
      </c>
      <c r="AT367" s="3">
        <v>1</v>
      </c>
      <c r="AU367" s="3" t="s">
        <v>979</v>
      </c>
      <c r="AV367" s="3" t="s">
        <v>948</v>
      </c>
      <c r="AW367" s="3"/>
      <c r="AX367" s="3"/>
      <c r="AY367" s="145"/>
      <c r="AZ367" s="69">
        <v>154.56000000000003</v>
      </c>
      <c r="BA367" s="69">
        <v>7.4999999999999997E-2</v>
      </c>
      <c r="BB367" s="69" t="s">
        <v>949</v>
      </c>
      <c r="BC367" s="69" t="s">
        <v>949</v>
      </c>
      <c r="BD367" s="69" t="s">
        <v>2667</v>
      </c>
      <c r="BE367" s="69" t="s">
        <v>2668</v>
      </c>
      <c r="BF367" s="69" t="s">
        <v>1163</v>
      </c>
      <c r="BG367" s="69" t="s">
        <v>949</v>
      </c>
      <c r="BH367" s="69" t="s">
        <v>949</v>
      </c>
      <c r="BI367" s="69" t="s">
        <v>949</v>
      </c>
      <c r="BJ367" s="69" t="s">
        <v>1424</v>
      </c>
      <c r="BK367" s="69" t="s">
        <v>949</v>
      </c>
      <c r="BL367" s="69" t="s">
        <v>949</v>
      </c>
      <c r="BM367" s="69" t="s">
        <v>949</v>
      </c>
      <c r="BN367" s="69" t="s">
        <v>949</v>
      </c>
      <c r="BO367" s="69" t="s">
        <v>949</v>
      </c>
      <c r="BP367" s="69" t="s">
        <v>949</v>
      </c>
      <c r="BQ367" s="69" t="s">
        <v>949</v>
      </c>
      <c r="BR367" s="69" t="s">
        <v>949</v>
      </c>
      <c r="BS367" s="69" t="s">
        <v>949</v>
      </c>
      <c r="BT367" s="69" t="s">
        <v>949</v>
      </c>
      <c r="BU367" s="73"/>
      <c r="BV367" s="72"/>
      <c r="BW367" s="72"/>
      <c r="BX367" s="72"/>
      <c r="BY367" s="16"/>
      <c r="BZ367" s="9"/>
      <c r="CA367" s="16"/>
      <c r="CB367" s="16"/>
      <c r="CC367" s="16"/>
      <c r="CD367" s="16"/>
    </row>
    <row r="368" spans="1:82" customFormat="1">
      <c r="A368" s="16"/>
      <c r="B368" s="3">
        <v>361</v>
      </c>
      <c r="C368" s="3" t="s">
        <v>805</v>
      </c>
      <c r="D368" s="91" t="s">
        <v>945</v>
      </c>
      <c r="E368" s="96" t="s">
        <v>2671</v>
      </c>
      <c r="F368" s="91"/>
      <c r="G368" s="96"/>
      <c r="H368" s="91"/>
      <c r="I368" s="96"/>
      <c r="J368" s="91"/>
      <c r="K368" s="96"/>
      <c r="L368" s="91"/>
      <c r="M368" s="96"/>
      <c r="N368" s="32" t="s">
        <v>2671</v>
      </c>
      <c r="O368" s="211" t="s">
        <v>2672</v>
      </c>
      <c r="P368" s="71" t="s">
        <v>939</v>
      </c>
      <c r="Q368" s="71" t="s">
        <v>1025</v>
      </c>
      <c r="R368" s="848" t="s">
        <v>940</v>
      </c>
      <c r="S368" s="3" t="s">
        <v>941</v>
      </c>
      <c r="T368" s="3" t="s">
        <v>941</v>
      </c>
      <c r="U368" s="3" t="s">
        <v>941</v>
      </c>
      <c r="V368" s="3"/>
      <c r="W368" s="3"/>
      <c r="X368" s="3" t="s">
        <v>941</v>
      </c>
      <c r="Y368" s="3" t="s">
        <v>941</v>
      </c>
      <c r="Z368" s="3" t="s">
        <v>941</v>
      </c>
      <c r="AA368" s="3" t="s">
        <v>941</v>
      </c>
      <c r="AB368" s="3"/>
      <c r="AC368" s="21"/>
      <c r="AD368" s="21"/>
      <c r="AE368" s="21"/>
      <c r="AF368" s="3" t="s">
        <v>941</v>
      </c>
      <c r="AG368" s="3"/>
      <c r="AH368" s="3"/>
      <c r="AI368" s="21"/>
      <c r="AJ368" s="21"/>
      <c r="AK368" s="21"/>
      <c r="AL368" s="75"/>
      <c r="AM368" s="74" t="s">
        <v>945</v>
      </c>
      <c r="AN368" s="70" t="s">
        <v>2673</v>
      </c>
      <c r="AO368" s="67" t="s">
        <v>226</v>
      </c>
      <c r="AP368" s="78" t="s">
        <v>2674</v>
      </c>
      <c r="AQ368" s="893">
        <v>1</v>
      </c>
      <c r="AR368" s="745" t="s">
        <v>945</v>
      </c>
      <c r="AS368" s="68" t="s">
        <v>946</v>
      </c>
      <c r="AT368" s="3">
        <v>0</v>
      </c>
      <c r="AU368" s="3" t="s">
        <v>947</v>
      </c>
      <c r="AV368" s="3" t="s">
        <v>948</v>
      </c>
      <c r="AW368" s="3" t="s">
        <v>945</v>
      </c>
      <c r="AX368" s="3"/>
      <c r="AY368" s="145"/>
      <c r="AZ368" s="69" t="s">
        <v>949</v>
      </c>
      <c r="BA368" s="69" t="s">
        <v>949</v>
      </c>
      <c r="BB368" s="69" t="s">
        <v>949</v>
      </c>
      <c r="BC368" s="69" t="s">
        <v>949</v>
      </c>
      <c r="BD368" s="69" t="s">
        <v>949</v>
      </c>
      <c r="BE368" s="69" t="s">
        <v>949</v>
      </c>
      <c r="BF368" s="69" t="s">
        <v>949</v>
      </c>
      <c r="BG368" s="69" t="s">
        <v>949</v>
      </c>
      <c r="BH368" s="69" t="s">
        <v>949</v>
      </c>
      <c r="BI368" s="69" t="s">
        <v>949</v>
      </c>
      <c r="BJ368" s="69" t="s">
        <v>949</v>
      </c>
      <c r="BK368" s="69" t="s">
        <v>949</v>
      </c>
      <c r="BL368" s="69" t="s">
        <v>949</v>
      </c>
      <c r="BM368" s="69" t="s">
        <v>949</v>
      </c>
      <c r="BN368" s="69" t="s">
        <v>949</v>
      </c>
      <c r="BO368" s="69" t="s">
        <v>949</v>
      </c>
      <c r="BP368" s="69" t="s">
        <v>949</v>
      </c>
      <c r="BQ368" s="69" t="s">
        <v>949</v>
      </c>
      <c r="BR368" s="69" t="s">
        <v>949</v>
      </c>
      <c r="BS368" s="69" t="s">
        <v>949</v>
      </c>
      <c r="BT368" s="69" t="s">
        <v>949</v>
      </c>
      <c r="BU368" s="73" t="s">
        <v>945</v>
      </c>
      <c r="BV368" s="72" t="s">
        <v>945</v>
      </c>
      <c r="BW368" s="72" t="s">
        <v>945</v>
      </c>
      <c r="BX368" s="72" t="s">
        <v>945</v>
      </c>
      <c r="BY368" s="16"/>
      <c r="BZ368" s="9" t="s">
        <v>945</v>
      </c>
      <c r="CA368" s="16"/>
      <c r="CB368" s="16"/>
      <c r="CC368" s="16"/>
      <c r="CD368" s="16"/>
    </row>
    <row r="369" spans="1:82" customFormat="1">
      <c r="A369" s="16"/>
      <c r="B369" s="3">
        <v>362</v>
      </c>
      <c r="C369" s="3" t="s">
        <v>805</v>
      </c>
      <c r="D369" s="91" t="s">
        <v>945</v>
      </c>
      <c r="E369" s="96" t="s">
        <v>2675</v>
      </c>
      <c r="F369" s="91"/>
      <c r="G369" s="96"/>
      <c r="H369" s="91"/>
      <c r="I369" s="96"/>
      <c r="J369" s="91"/>
      <c r="K369" s="96"/>
      <c r="L369" s="91"/>
      <c r="M369" s="96"/>
      <c r="N369" s="32" t="s">
        <v>2675</v>
      </c>
      <c r="O369" s="211" t="s">
        <v>2676</v>
      </c>
      <c r="P369" s="71" t="s">
        <v>939</v>
      </c>
      <c r="Q369" s="71" t="s">
        <v>1025</v>
      </c>
      <c r="R369" s="848" t="s">
        <v>940</v>
      </c>
      <c r="S369" s="3"/>
      <c r="T369" s="3"/>
      <c r="U369" s="3"/>
      <c r="V369" s="3" t="s">
        <v>941</v>
      </c>
      <c r="W369" s="3" t="s">
        <v>941</v>
      </c>
      <c r="X369" s="3"/>
      <c r="Y369" s="3"/>
      <c r="Z369" s="3"/>
      <c r="AA369" s="3"/>
      <c r="AB369" s="3" t="s">
        <v>941</v>
      </c>
      <c r="AC369" s="21" t="s">
        <v>941</v>
      </c>
      <c r="AD369" s="21" t="s">
        <v>941</v>
      </c>
      <c r="AE369" s="21" t="s">
        <v>941</v>
      </c>
      <c r="AF369" s="3"/>
      <c r="AG369" s="3" t="s">
        <v>941</v>
      </c>
      <c r="AH369" s="3"/>
      <c r="AI369" s="21"/>
      <c r="AJ369" s="21"/>
      <c r="AK369" s="21"/>
      <c r="AL369" s="75"/>
      <c r="AM369" s="74" t="s">
        <v>945</v>
      </c>
      <c r="AN369" s="70" t="s">
        <v>2677</v>
      </c>
      <c r="AO369" s="67" t="s">
        <v>226</v>
      </c>
      <c r="AP369" s="78" t="s">
        <v>2678</v>
      </c>
      <c r="AQ369" s="893">
        <v>1</v>
      </c>
      <c r="AR369" s="745" t="s">
        <v>945</v>
      </c>
      <c r="AS369" s="68" t="s">
        <v>946</v>
      </c>
      <c r="AT369" s="3">
        <v>0</v>
      </c>
      <c r="AU369" s="3" t="s">
        <v>947</v>
      </c>
      <c r="AV369" s="3" t="s">
        <v>948</v>
      </c>
      <c r="AW369" s="3" t="s">
        <v>945</v>
      </c>
      <c r="AX369" s="3"/>
      <c r="AY369" s="145"/>
      <c r="AZ369" s="69" t="s">
        <v>949</v>
      </c>
      <c r="BA369" s="69" t="s">
        <v>949</v>
      </c>
      <c r="BB369" s="69" t="s">
        <v>949</v>
      </c>
      <c r="BC369" s="69" t="s">
        <v>949</v>
      </c>
      <c r="BD369" s="69" t="s">
        <v>949</v>
      </c>
      <c r="BE369" s="69" t="s">
        <v>949</v>
      </c>
      <c r="BF369" s="69" t="s">
        <v>949</v>
      </c>
      <c r="BG369" s="69" t="s">
        <v>949</v>
      </c>
      <c r="BH369" s="69" t="s">
        <v>949</v>
      </c>
      <c r="BI369" s="69" t="s">
        <v>949</v>
      </c>
      <c r="BJ369" s="69" t="s">
        <v>949</v>
      </c>
      <c r="BK369" s="69" t="s">
        <v>949</v>
      </c>
      <c r="BL369" s="69" t="s">
        <v>949</v>
      </c>
      <c r="BM369" s="69" t="s">
        <v>949</v>
      </c>
      <c r="BN369" s="69" t="s">
        <v>949</v>
      </c>
      <c r="BO369" s="69" t="s">
        <v>949</v>
      </c>
      <c r="BP369" s="69" t="s">
        <v>949</v>
      </c>
      <c r="BQ369" s="69" t="s">
        <v>949</v>
      </c>
      <c r="BR369" s="69" t="s">
        <v>949</v>
      </c>
      <c r="BS369" s="69" t="s">
        <v>949</v>
      </c>
      <c r="BT369" s="69" t="s">
        <v>949</v>
      </c>
      <c r="BU369" s="73" t="s">
        <v>945</v>
      </c>
      <c r="BV369" s="72" t="s">
        <v>945</v>
      </c>
      <c r="BW369" s="72" t="s">
        <v>945</v>
      </c>
      <c r="BX369" s="72" t="s">
        <v>945</v>
      </c>
      <c r="BY369" s="16"/>
      <c r="BZ369" s="9" t="s">
        <v>945</v>
      </c>
      <c r="CA369" s="16"/>
      <c r="CB369" s="16"/>
      <c r="CC369" s="16"/>
      <c r="CD369" s="16"/>
    </row>
    <row r="370" spans="1:82" customFormat="1">
      <c r="A370" s="16"/>
      <c r="B370" s="3">
        <v>363</v>
      </c>
      <c r="C370" s="3" t="s">
        <v>805</v>
      </c>
      <c r="D370" s="91" t="s">
        <v>945</v>
      </c>
      <c r="E370" s="96" t="s">
        <v>945</v>
      </c>
      <c r="F370" s="91" t="s">
        <v>2679</v>
      </c>
      <c r="G370" s="96"/>
      <c r="H370" s="91"/>
      <c r="I370" s="96"/>
      <c r="J370" s="91"/>
      <c r="K370" s="96"/>
      <c r="L370" s="91"/>
      <c r="M370" s="96"/>
      <c r="N370" s="32" t="s">
        <v>2679</v>
      </c>
      <c r="O370" s="211" t="s">
        <v>2680</v>
      </c>
      <c r="P370" s="71" t="s">
        <v>939</v>
      </c>
      <c r="Q370" s="71" t="s">
        <v>1414</v>
      </c>
      <c r="R370" s="848" t="s">
        <v>989</v>
      </c>
      <c r="S370" s="3" t="s">
        <v>941</v>
      </c>
      <c r="T370" s="3" t="s">
        <v>941</v>
      </c>
      <c r="U370" s="3" t="s">
        <v>941</v>
      </c>
      <c r="V370" s="3"/>
      <c r="W370" s="3"/>
      <c r="X370" s="3" t="s">
        <v>941</v>
      </c>
      <c r="Y370" s="3" t="s">
        <v>941</v>
      </c>
      <c r="Z370" s="3" t="s">
        <v>941</v>
      </c>
      <c r="AA370" s="3" t="s">
        <v>941</v>
      </c>
      <c r="AB370" s="3"/>
      <c r="AC370" s="21"/>
      <c r="AD370" s="21"/>
      <c r="AE370" s="21"/>
      <c r="AF370" s="3" t="s">
        <v>941</v>
      </c>
      <c r="AG370" s="3"/>
      <c r="AH370" s="3"/>
      <c r="AI370" s="21"/>
      <c r="AJ370" s="21"/>
      <c r="AK370" s="21"/>
      <c r="AL370" s="75"/>
      <c r="AM370" s="74" t="s">
        <v>945</v>
      </c>
      <c r="AN370" s="70" t="s">
        <v>2681</v>
      </c>
      <c r="AO370" s="67" t="s">
        <v>226</v>
      </c>
      <c r="AP370" s="78" t="s">
        <v>2682</v>
      </c>
      <c r="AQ370" s="893">
        <v>1</v>
      </c>
      <c r="AR370" s="745" t="s">
        <v>945</v>
      </c>
      <c r="AS370" s="68" t="s">
        <v>946</v>
      </c>
      <c r="AT370" s="3">
        <v>1</v>
      </c>
      <c r="AU370" s="3" t="s">
        <v>1008</v>
      </c>
      <c r="AV370" s="3" t="s">
        <v>945</v>
      </c>
      <c r="AW370" s="3" t="s">
        <v>945</v>
      </c>
      <c r="AX370" s="3"/>
      <c r="AY370" s="145"/>
      <c r="AZ370" s="69">
        <v>312668.92</v>
      </c>
      <c r="BA370" s="69">
        <v>2.8</v>
      </c>
      <c r="BB370" s="69">
        <v>1.05</v>
      </c>
      <c r="BC370" s="69">
        <v>328.30237</v>
      </c>
      <c r="BD370" s="69" t="s">
        <v>2683</v>
      </c>
      <c r="BE370" s="69" t="s">
        <v>1519</v>
      </c>
      <c r="BF370" s="69" t="s">
        <v>1130</v>
      </c>
      <c r="BG370" s="69" t="s">
        <v>1131</v>
      </c>
      <c r="BH370" s="69" t="s">
        <v>1132</v>
      </c>
      <c r="BI370" s="69" t="s">
        <v>1133</v>
      </c>
      <c r="BJ370" s="69" t="s">
        <v>1142</v>
      </c>
      <c r="BK370" s="69" t="s">
        <v>1712</v>
      </c>
      <c r="BL370" s="69" t="s">
        <v>949</v>
      </c>
      <c r="BM370" s="69">
        <v>0</v>
      </c>
      <c r="BN370" s="69">
        <v>0</v>
      </c>
      <c r="BO370" s="69" t="s">
        <v>2684</v>
      </c>
      <c r="BP370" s="69" t="s">
        <v>1142</v>
      </c>
      <c r="BQ370" s="69" t="s">
        <v>2685</v>
      </c>
      <c r="BR370" s="69" t="s">
        <v>1459</v>
      </c>
      <c r="BS370" s="69">
        <v>0</v>
      </c>
      <c r="BT370" s="69">
        <v>0</v>
      </c>
      <c r="BU370" s="73" t="s">
        <v>989</v>
      </c>
      <c r="BV370" s="72">
        <v>1</v>
      </c>
      <c r="BW370" s="72">
        <v>350</v>
      </c>
      <c r="BX370" s="72">
        <v>35</v>
      </c>
      <c r="BY370" s="16"/>
      <c r="BZ370" s="9" t="s">
        <v>1025</v>
      </c>
      <c r="CA370" s="16"/>
      <c r="CB370" s="16"/>
      <c r="CC370" s="16"/>
      <c r="CD370" s="16"/>
    </row>
    <row r="371" spans="1:82" customFormat="1">
      <c r="A371" s="16"/>
      <c r="B371" s="3">
        <v>364</v>
      </c>
      <c r="C371" s="3" t="s">
        <v>805</v>
      </c>
      <c r="D371" s="91" t="s">
        <v>945</v>
      </c>
      <c r="E371" s="96" t="s">
        <v>945</v>
      </c>
      <c r="F371" s="91" t="s">
        <v>2686</v>
      </c>
      <c r="G371" s="96"/>
      <c r="H371" s="91"/>
      <c r="I371" s="96"/>
      <c r="J371" s="91"/>
      <c r="K371" s="96"/>
      <c r="L371" s="91"/>
      <c r="M371" s="96"/>
      <c r="N371" s="32" t="s">
        <v>2686</v>
      </c>
      <c r="O371" s="211" t="s">
        <v>2687</v>
      </c>
      <c r="P371" s="71" t="s">
        <v>939</v>
      </c>
      <c r="Q371" s="71" t="s">
        <v>1414</v>
      </c>
      <c r="R371" s="848" t="s">
        <v>989</v>
      </c>
      <c r="S371" s="3"/>
      <c r="T371" s="3"/>
      <c r="U371" s="3"/>
      <c r="V371" s="3" t="s">
        <v>941</v>
      </c>
      <c r="W371" s="3" t="s">
        <v>941</v>
      </c>
      <c r="X371" s="3"/>
      <c r="Y371" s="3"/>
      <c r="Z371" s="3"/>
      <c r="AA371" s="3"/>
      <c r="AB371" s="3" t="s">
        <v>941</v>
      </c>
      <c r="AC371" s="21" t="s">
        <v>941</v>
      </c>
      <c r="AD371" s="21" t="s">
        <v>941</v>
      </c>
      <c r="AE371" s="21" t="s">
        <v>941</v>
      </c>
      <c r="AF371" s="3"/>
      <c r="AG371" s="3" t="s">
        <v>941</v>
      </c>
      <c r="AH371" s="3"/>
      <c r="AI371" s="21"/>
      <c r="AJ371" s="21"/>
      <c r="AK371" s="21"/>
      <c r="AL371" s="75"/>
      <c r="AM371" s="74" t="s">
        <v>945</v>
      </c>
      <c r="AN371" s="70" t="s">
        <v>2688</v>
      </c>
      <c r="AO371" s="67" t="s">
        <v>226</v>
      </c>
      <c r="AP371" s="78" t="s">
        <v>2689</v>
      </c>
      <c r="AQ371" s="893">
        <v>1</v>
      </c>
      <c r="AR371" s="745" t="s">
        <v>945</v>
      </c>
      <c r="AS371" s="68" t="s">
        <v>946</v>
      </c>
      <c r="AT371" s="3">
        <v>1</v>
      </c>
      <c r="AU371" s="3" t="s">
        <v>1008</v>
      </c>
      <c r="AV371" s="3" t="s">
        <v>945</v>
      </c>
      <c r="AW371" s="3" t="s">
        <v>945</v>
      </c>
      <c r="AX371" s="3"/>
      <c r="AY371" s="145"/>
      <c r="AZ371" s="69">
        <v>312668.92</v>
      </c>
      <c r="BA371" s="69">
        <v>2.8</v>
      </c>
      <c r="BB371" s="69">
        <v>1.05</v>
      </c>
      <c r="BC371" s="69">
        <v>328.30237</v>
      </c>
      <c r="BD371" s="69" t="s">
        <v>2683</v>
      </c>
      <c r="BE371" s="69" t="s">
        <v>1526</v>
      </c>
      <c r="BF371" s="69" t="s">
        <v>1130</v>
      </c>
      <c r="BG371" s="69" t="s">
        <v>1131</v>
      </c>
      <c r="BH371" s="69" t="s">
        <v>1132</v>
      </c>
      <c r="BI371" s="69" t="s">
        <v>1133</v>
      </c>
      <c r="BJ371" s="69" t="s">
        <v>1142</v>
      </c>
      <c r="BK371" s="69" t="s">
        <v>1712</v>
      </c>
      <c r="BL371" s="69" t="s">
        <v>949</v>
      </c>
      <c r="BM371" s="69">
        <v>0</v>
      </c>
      <c r="BN371" s="69">
        <v>0</v>
      </c>
      <c r="BO371" s="69" t="s">
        <v>2684</v>
      </c>
      <c r="BP371" s="69" t="s">
        <v>1142</v>
      </c>
      <c r="BQ371" s="69" t="s">
        <v>2685</v>
      </c>
      <c r="BR371" s="69" t="s">
        <v>1459</v>
      </c>
      <c r="BS371" s="69">
        <v>0</v>
      </c>
      <c r="BT371" s="69">
        <v>0</v>
      </c>
      <c r="BU371" s="73" t="s">
        <v>989</v>
      </c>
      <c r="BV371" s="72">
        <v>1</v>
      </c>
      <c r="BW371" s="72">
        <v>350</v>
      </c>
      <c r="BX371" s="72">
        <v>35</v>
      </c>
      <c r="BY371" s="16"/>
      <c r="BZ371" s="9" t="s">
        <v>1025</v>
      </c>
      <c r="CA371" s="16"/>
      <c r="CB371" s="16"/>
      <c r="CC371" s="16"/>
      <c r="CD371" s="16"/>
    </row>
    <row r="372" spans="1:82" customFormat="1">
      <c r="A372" s="16"/>
      <c r="B372" s="3">
        <v>365</v>
      </c>
      <c r="C372" s="3" t="s">
        <v>805</v>
      </c>
      <c r="D372" s="91" t="s">
        <v>945</v>
      </c>
      <c r="E372" s="96" t="s">
        <v>945</v>
      </c>
      <c r="F372" s="91" t="s">
        <v>2690</v>
      </c>
      <c r="G372" s="96"/>
      <c r="H372" s="91"/>
      <c r="I372" s="96"/>
      <c r="J372" s="91"/>
      <c r="K372" s="96"/>
      <c r="L372" s="91"/>
      <c r="M372" s="96"/>
      <c r="N372" s="32" t="s">
        <v>2690</v>
      </c>
      <c r="O372" s="211" t="s">
        <v>2691</v>
      </c>
      <c r="P372" s="71" t="s">
        <v>1003</v>
      </c>
      <c r="Q372" s="71" t="s">
        <v>1025</v>
      </c>
      <c r="R372" s="848" t="s">
        <v>989</v>
      </c>
      <c r="S372" s="3" t="s">
        <v>941</v>
      </c>
      <c r="T372" s="3" t="s">
        <v>941</v>
      </c>
      <c r="U372" s="3" t="s">
        <v>941</v>
      </c>
      <c r="V372" s="3" t="s">
        <v>941</v>
      </c>
      <c r="W372" s="3" t="s">
        <v>941</v>
      </c>
      <c r="X372" s="3" t="s">
        <v>941</v>
      </c>
      <c r="Y372" s="3" t="s">
        <v>941</v>
      </c>
      <c r="Z372" s="3" t="s">
        <v>941</v>
      </c>
      <c r="AA372" s="3" t="s">
        <v>941</v>
      </c>
      <c r="AB372" s="3" t="s">
        <v>941</v>
      </c>
      <c r="AC372" s="21" t="s">
        <v>941</v>
      </c>
      <c r="AD372" s="21" t="s">
        <v>941</v>
      </c>
      <c r="AE372" s="21" t="s">
        <v>941</v>
      </c>
      <c r="AF372" s="3" t="s">
        <v>941</v>
      </c>
      <c r="AG372" s="3" t="s">
        <v>941</v>
      </c>
      <c r="AH372" s="3"/>
      <c r="AI372" s="21"/>
      <c r="AJ372" s="21"/>
      <c r="AK372" s="21"/>
      <c r="AL372" s="75"/>
      <c r="AM372" s="74" t="s">
        <v>945</v>
      </c>
      <c r="AN372" s="70" t="s">
        <v>2692</v>
      </c>
      <c r="AO372" s="67" t="s">
        <v>226</v>
      </c>
      <c r="AP372" s="78" t="s">
        <v>2693</v>
      </c>
      <c r="AQ372" s="893">
        <v>1</v>
      </c>
      <c r="AR372" s="745" t="s">
        <v>945</v>
      </c>
      <c r="AS372" s="68" t="s">
        <v>946</v>
      </c>
      <c r="AT372" s="3">
        <v>1</v>
      </c>
      <c r="AU372" s="3" t="s">
        <v>979</v>
      </c>
      <c r="AV372" s="3" t="s">
        <v>945</v>
      </c>
      <c r="AW372" s="3" t="s">
        <v>945</v>
      </c>
      <c r="AX372" s="3"/>
      <c r="AY372" s="145"/>
      <c r="AZ372" s="69">
        <v>23987</v>
      </c>
      <c r="BA372" s="69">
        <v>0.35</v>
      </c>
      <c r="BB372" s="69">
        <v>0.9</v>
      </c>
      <c r="BC372" s="69">
        <v>21.58</v>
      </c>
      <c r="BD372" s="69" t="s">
        <v>2694</v>
      </c>
      <c r="BE372" s="69" t="s">
        <v>981</v>
      </c>
      <c r="BF372" s="69" t="s">
        <v>1179</v>
      </c>
      <c r="BG372" s="69" t="s">
        <v>949</v>
      </c>
      <c r="BH372" s="69" t="s">
        <v>2695</v>
      </c>
      <c r="BI372" s="69" t="s">
        <v>949</v>
      </c>
      <c r="BJ372" s="69" t="s">
        <v>1166</v>
      </c>
      <c r="BK372" s="69" t="s">
        <v>2696</v>
      </c>
      <c r="BL372" s="69" t="s">
        <v>949</v>
      </c>
      <c r="BM372" s="69">
        <v>0</v>
      </c>
      <c r="BN372" s="69">
        <v>0</v>
      </c>
      <c r="BO372" s="69">
        <v>0</v>
      </c>
      <c r="BP372" s="69">
        <v>0</v>
      </c>
      <c r="BQ372" s="69">
        <v>0</v>
      </c>
      <c r="BR372" s="69">
        <v>0</v>
      </c>
      <c r="BS372" s="69">
        <v>0</v>
      </c>
      <c r="BT372" s="69">
        <v>0</v>
      </c>
      <c r="BU372" s="73" t="s">
        <v>945</v>
      </c>
      <c r="BV372" s="72" t="s">
        <v>945</v>
      </c>
      <c r="BW372" s="72" t="s">
        <v>945</v>
      </c>
      <c r="BX372" s="72" t="s">
        <v>945</v>
      </c>
      <c r="BY372" s="16"/>
      <c r="BZ372" s="9" t="s">
        <v>1025</v>
      </c>
      <c r="CA372" s="16"/>
      <c r="CB372" s="16"/>
      <c r="CC372" s="16"/>
      <c r="CD372" s="16"/>
    </row>
    <row r="373" spans="1:82" customFormat="1">
      <c r="A373" s="16"/>
      <c r="B373" s="3">
        <v>366</v>
      </c>
      <c r="C373" s="3" t="s">
        <v>805</v>
      </c>
      <c r="D373" s="91" t="s">
        <v>945</v>
      </c>
      <c r="E373" s="96" t="s">
        <v>945</v>
      </c>
      <c r="F373" s="91" t="s">
        <v>2697</v>
      </c>
      <c r="G373" s="96"/>
      <c r="H373" s="91"/>
      <c r="I373" s="96"/>
      <c r="J373" s="91"/>
      <c r="K373" s="96"/>
      <c r="L373" s="91"/>
      <c r="M373" s="96"/>
      <c r="N373" s="32" t="s">
        <v>2697</v>
      </c>
      <c r="O373" s="211" t="s">
        <v>2698</v>
      </c>
      <c r="P373" s="71" t="s">
        <v>939</v>
      </c>
      <c r="Q373" s="71" t="s">
        <v>1414</v>
      </c>
      <c r="R373" s="848" t="s">
        <v>989</v>
      </c>
      <c r="S373" s="3" t="s">
        <v>941</v>
      </c>
      <c r="T373" s="3" t="s">
        <v>941</v>
      </c>
      <c r="U373" s="3" t="s">
        <v>941</v>
      </c>
      <c r="V373" s="3"/>
      <c r="W373" s="3"/>
      <c r="X373" s="3" t="s">
        <v>941</v>
      </c>
      <c r="Y373" s="3" t="s">
        <v>941</v>
      </c>
      <c r="Z373" s="3" t="s">
        <v>941</v>
      </c>
      <c r="AA373" s="3" t="s">
        <v>941</v>
      </c>
      <c r="AB373" s="3"/>
      <c r="AC373" s="21"/>
      <c r="AD373" s="21"/>
      <c r="AE373" s="21"/>
      <c r="AF373" s="3" t="s">
        <v>941</v>
      </c>
      <c r="AG373" s="3"/>
      <c r="AH373" s="3"/>
      <c r="AI373" s="21"/>
      <c r="AJ373" s="21"/>
      <c r="AK373" s="21"/>
      <c r="AL373" s="75"/>
      <c r="AM373" s="74" t="s">
        <v>945</v>
      </c>
      <c r="AN373" s="70" t="s">
        <v>2699</v>
      </c>
      <c r="AO373" s="67" t="s">
        <v>226</v>
      </c>
      <c r="AP373" s="78" t="s">
        <v>2700</v>
      </c>
      <c r="AQ373" s="893">
        <v>2</v>
      </c>
      <c r="AR373" s="745" t="s">
        <v>945</v>
      </c>
      <c r="AS373" s="68" t="s">
        <v>946</v>
      </c>
      <c r="AT373" s="3">
        <v>1</v>
      </c>
      <c r="AU373" s="3" t="s">
        <v>1008</v>
      </c>
      <c r="AV373" s="3" t="s">
        <v>945</v>
      </c>
      <c r="AW373" s="3" t="s">
        <v>945</v>
      </c>
      <c r="AX373" s="3"/>
      <c r="AY373" s="145"/>
      <c r="AZ373" s="69">
        <v>1859.9</v>
      </c>
      <c r="BA373" s="69">
        <v>1.29</v>
      </c>
      <c r="BB373" s="69">
        <v>1.41</v>
      </c>
      <c r="BC373" s="69">
        <v>2.6224590000000001</v>
      </c>
      <c r="BD373" s="69" t="s">
        <v>2701</v>
      </c>
      <c r="BE373" s="69" t="s">
        <v>2470</v>
      </c>
      <c r="BF373" s="69" t="s">
        <v>1293</v>
      </c>
      <c r="BG373" s="69" t="s">
        <v>1294</v>
      </c>
      <c r="BH373" s="69" t="s">
        <v>1295</v>
      </c>
      <c r="BI373" s="69" t="s">
        <v>1296</v>
      </c>
      <c r="BJ373" s="69" t="s">
        <v>2702</v>
      </c>
      <c r="BK373" s="69" t="s">
        <v>949</v>
      </c>
      <c r="BL373" s="69" t="s">
        <v>949</v>
      </c>
      <c r="BM373" s="69">
        <v>0</v>
      </c>
      <c r="BN373" s="69">
        <v>0</v>
      </c>
      <c r="BO373" s="69">
        <v>0</v>
      </c>
      <c r="BP373" s="69">
        <v>0</v>
      </c>
      <c r="BQ373" s="69">
        <v>0</v>
      </c>
      <c r="BR373" s="69">
        <v>0</v>
      </c>
      <c r="BS373" s="69">
        <v>0</v>
      </c>
      <c r="BT373" s="69">
        <v>0</v>
      </c>
      <c r="BU373" s="73" t="s">
        <v>989</v>
      </c>
      <c r="BV373" s="72">
        <v>4</v>
      </c>
      <c r="BW373" s="72">
        <v>50</v>
      </c>
      <c r="BX373" s="72">
        <v>21</v>
      </c>
      <c r="BY373" s="16" t="s">
        <v>945</v>
      </c>
      <c r="BZ373" s="9" t="s">
        <v>1025</v>
      </c>
      <c r="CA373" s="16" t="s">
        <v>945</v>
      </c>
      <c r="CB373" s="16" t="s">
        <v>945</v>
      </c>
      <c r="CC373" s="16"/>
      <c r="CD373" s="16"/>
    </row>
    <row r="374" spans="1:82" customFormat="1">
      <c r="A374" s="16"/>
      <c r="B374" s="3">
        <v>367</v>
      </c>
      <c r="C374" s="3" t="s">
        <v>805</v>
      </c>
      <c r="D374" s="91" t="s">
        <v>945</v>
      </c>
      <c r="E374" s="96" t="s">
        <v>945</v>
      </c>
      <c r="F374" s="91" t="s">
        <v>2703</v>
      </c>
      <c r="G374" s="96"/>
      <c r="H374" s="91"/>
      <c r="I374" s="96"/>
      <c r="J374" s="91"/>
      <c r="K374" s="96"/>
      <c r="L374" s="91"/>
      <c r="M374" s="96"/>
      <c r="N374" s="32" t="s">
        <v>2703</v>
      </c>
      <c r="O374" s="211" t="s">
        <v>2704</v>
      </c>
      <c r="P374" s="71" t="s">
        <v>939</v>
      </c>
      <c r="Q374" s="71" t="s">
        <v>1414</v>
      </c>
      <c r="R374" s="848" t="s">
        <v>989</v>
      </c>
      <c r="S374" s="3"/>
      <c r="T374" s="3"/>
      <c r="U374" s="3"/>
      <c r="V374" s="3" t="s">
        <v>941</v>
      </c>
      <c r="W374" s="3" t="s">
        <v>941</v>
      </c>
      <c r="X374" s="3"/>
      <c r="Y374" s="3"/>
      <c r="Z374" s="3"/>
      <c r="AA374" s="3"/>
      <c r="AB374" s="3" t="s">
        <v>941</v>
      </c>
      <c r="AC374" s="21" t="s">
        <v>941</v>
      </c>
      <c r="AD374" s="21" t="s">
        <v>941</v>
      </c>
      <c r="AE374" s="21" t="s">
        <v>941</v>
      </c>
      <c r="AF374" s="3"/>
      <c r="AG374" s="3" t="s">
        <v>941</v>
      </c>
      <c r="AH374" s="3"/>
      <c r="AI374" s="21"/>
      <c r="AJ374" s="21"/>
      <c r="AK374" s="21"/>
      <c r="AL374" s="75"/>
      <c r="AM374" s="74" t="s">
        <v>945</v>
      </c>
      <c r="AN374" s="70" t="s">
        <v>2705</v>
      </c>
      <c r="AO374" s="67" t="s">
        <v>226</v>
      </c>
      <c r="AP374" s="78" t="s">
        <v>2706</v>
      </c>
      <c r="AQ374" s="893">
        <v>2</v>
      </c>
      <c r="AR374" s="745" t="s">
        <v>945</v>
      </c>
      <c r="AS374" s="68" t="s">
        <v>946</v>
      </c>
      <c r="AT374" s="3">
        <v>1</v>
      </c>
      <c r="AU374" s="3" t="s">
        <v>1008</v>
      </c>
      <c r="AV374" s="3" t="s">
        <v>945</v>
      </c>
      <c r="AW374" s="3" t="s">
        <v>945</v>
      </c>
      <c r="AX374" s="3"/>
      <c r="AY374" s="145"/>
      <c r="AZ374" s="69">
        <v>1859.9</v>
      </c>
      <c r="BA374" s="69">
        <v>1.29</v>
      </c>
      <c r="BB374" s="69">
        <v>1.41</v>
      </c>
      <c r="BC374" s="69">
        <v>2.6224590000000001</v>
      </c>
      <c r="BD374" s="69" t="s">
        <v>2701</v>
      </c>
      <c r="BE374" s="69" t="s">
        <v>2476</v>
      </c>
      <c r="BF374" s="69" t="s">
        <v>1293</v>
      </c>
      <c r="BG374" s="69" t="s">
        <v>1294</v>
      </c>
      <c r="BH374" s="69" t="s">
        <v>1295</v>
      </c>
      <c r="BI374" s="69" t="s">
        <v>1296</v>
      </c>
      <c r="BJ374" s="69" t="s">
        <v>2702</v>
      </c>
      <c r="BK374" s="69" t="s">
        <v>949</v>
      </c>
      <c r="BL374" s="69" t="s">
        <v>949</v>
      </c>
      <c r="BM374" s="69">
        <v>0</v>
      </c>
      <c r="BN374" s="69">
        <v>0</v>
      </c>
      <c r="BO374" s="69">
        <v>0</v>
      </c>
      <c r="BP374" s="69">
        <v>0</v>
      </c>
      <c r="BQ374" s="69">
        <v>0</v>
      </c>
      <c r="BR374" s="69">
        <v>0</v>
      </c>
      <c r="BS374" s="69">
        <v>0</v>
      </c>
      <c r="BT374" s="69">
        <v>0</v>
      </c>
      <c r="BU374" s="73" t="s">
        <v>989</v>
      </c>
      <c r="BV374" s="72">
        <v>4</v>
      </c>
      <c r="BW374" s="72">
        <v>50</v>
      </c>
      <c r="BX374" s="72">
        <v>21</v>
      </c>
      <c r="BY374" s="16" t="s">
        <v>945</v>
      </c>
      <c r="BZ374" s="9" t="s">
        <v>1025</v>
      </c>
      <c r="CA374" s="16" t="s">
        <v>945</v>
      </c>
      <c r="CB374" s="16" t="s">
        <v>945</v>
      </c>
      <c r="CC374" s="16"/>
      <c r="CD374" s="16"/>
    </row>
    <row r="375" spans="1:82" customFormat="1">
      <c r="A375" s="16"/>
      <c r="B375" s="3">
        <v>368</v>
      </c>
      <c r="C375" s="3" t="s">
        <v>805</v>
      </c>
      <c r="D375" s="91" t="s">
        <v>945</v>
      </c>
      <c r="E375" s="96" t="s">
        <v>2707</v>
      </c>
      <c r="F375" s="91"/>
      <c r="G375" s="96"/>
      <c r="H375" s="91"/>
      <c r="I375" s="96"/>
      <c r="J375" s="91"/>
      <c r="K375" s="96"/>
      <c r="L375" s="91"/>
      <c r="M375" s="96"/>
      <c r="N375" s="32" t="s">
        <v>2707</v>
      </c>
      <c r="O375" s="211" t="s">
        <v>2708</v>
      </c>
      <c r="P375" s="71" t="s">
        <v>939</v>
      </c>
      <c r="Q375" s="71" t="s">
        <v>1025</v>
      </c>
      <c r="R375" s="848" t="s">
        <v>940</v>
      </c>
      <c r="S375" s="3" t="s">
        <v>941</v>
      </c>
      <c r="T375" s="3" t="s">
        <v>941</v>
      </c>
      <c r="U375" s="3" t="s">
        <v>941</v>
      </c>
      <c r="V375" s="3"/>
      <c r="W375" s="3"/>
      <c r="X375" s="3"/>
      <c r="Y375" s="3"/>
      <c r="Z375" s="3"/>
      <c r="AA375" s="3"/>
      <c r="AB375" s="3"/>
      <c r="AC375" s="21"/>
      <c r="AD375" s="21"/>
      <c r="AE375" s="21"/>
      <c r="AF375" s="3"/>
      <c r="AG375" s="3"/>
      <c r="AH375" s="3"/>
      <c r="AI375" s="21"/>
      <c r="AJ375" s="21"/>
      <c r="AK375" s="21"/>
      <c r="AL375" s="75"/>
      <c r="AM375" s="74" t="s">
        <v>945</v>
      </c>
      <c r="AN375" s="70" t="s">
        <v>2709</v>
      </c>
      <c r="AO375" s="67" t="s">
        <v>226</v>
      </c>
      <c r="AP375" s="78" t="s">
        <v>2710</v>
      </c>
      <c r="AQ375" s="893">
        <v>1</v>
      </c>
      <c r="AR375" s="745" t="s">
        <v>945</v>
      </c>
      <c r="AS375" s="68" t="s">
        <v>946</v>
      </c>
      <c r="AT375" s="3">
        <v>0</v>
      </c>
      <c r="AU375" s="3" t="s">
        <v>947</v>
      </c>
      <c r="AV375" s="3" t="s">
        <v>945</v>
      </c>
      <c r="AW375" s="3" t="s">
        <v>945</v>
      </c>
      <c r="AX375" s="3"/>
      <c r="AY375" s="145"/>
      <c r="AZ375" s="69" t="s">
        <v>949</v>
      </c>
      <c r="BA375" s="69" t="s">
        <v>949</v>
      </c>
      <c r="BB375" s="69" t="s">
        <v>949</v>
      </c>
      <c r="BC375" s="69" t="s">
        <v>949</v>
      </c>
      <c r="BD375" s="69" t="s">
        <v>949</v>
      </c>
      <c r="BE375" s="69" t="s">
        <v>949</v>
      </c>
      <c r="BF375" s="69" t="s">
        <v>949</v>
      </c>
      <c r="BG375" s="69" t="s">
        <v>949</v>
      </c>
      <c r="BH375" s="69" t="s">
        <v>949</v>
      </c>
      <c r="BI375" s="69" t="s">
        <v>949</v>
      </c>
      <c r="BJ375" s="69" t="s">
        <v>949</v>
      </c>
      <c r="BK375" s="69" t="s">
        <v>949</v>
      </c>
      <c r="BL375" s="69" t="s">
        <v>949</v>
      </c>
      <c r="BM375" s="69" t="s">
        <v>949</v>
      </c>
      <c r="BN375" s="69" t="s">
        <v>949</v>
      </c>
      <c r="BO375" s="69" t="s">
        <v>949</v>
      </c>
      <c r="BP375" s="69" t="s">
        <v>949</v>
      </c>
      <c r="BQ375" s="69" t="s">
        <v>949</v>
      </c>
      <c r="BR375" s="69" t="s">
        <v>949</v>
      </c>
      <c r="BS375" s="69" t="s">
        <v>949</v>
      </c>
      <c r="BT375" s="69" t="s">
        <v>949</v>
      </c>
      <c r="BU375" s="73" t="s">
        <v>945</v>
      </c>
      <c r="BV375" s="72" t="s">
        <v>945</v>
      </c>
      <c r="BW375" s="72" t="s">
        <v>945</v>
      </c>
      <c r="BX375" s="72" t="s">
        <v>945</v>
      </c>
      <c r="BY375" s="16" t="s">
        <v>945</v>
      </c>
      <c r="BZ375" s="9" t="s">
        <v>945</v>
      </c>
      <c r="CA375" s="16" t="s">
        <v>945</v>
      </c>
      <c r="CB375" s="16" t="s">
        <v>945</v>
      </c>
      <c r="CC375" s="16"/>
      <c r="CD375" s="16"/>
    </row>
    <row r="376" spans="1:82" customFormat="1">
      <c r="A376" s="16"/>
      <c r="B376" s="3">
        <v>369</v>
      </c>
      <c r="C376" s="3" t="s">
        <v>805</v>
      </c>
      <c r="D376" s="91" t="s">
        <v>945</v>
      </c>
      <c r="E376" s="96" t="s">
        <v>2711</v>
      </c>
      <c r="F376" s="91"/>
      <c r="G376" s="96"/>
      <c r="H376" s="91"/>
      <c r="I376" s="96"/>
      <c r="J376" s="91"/>
      <c r="K376" s="96"/>
      <c r="L376" s="91"/>
      <c r="M376" s="96"/>
      <c r="N376" s="32" t="s">
        <v>2711</v>
      </c>
      <c r="O376" s="211" t="s">
        <v>2712</v>
      </c>
      <c r="P376" s="71" t="s">
        <v>939</v>
      </c>
      <c r="Q376" s="71" t="s">
        <v>1025</v>
      </c>
      <c r="R376" s="848" t="s">
        <v>940</v>
      </c>
      <c r="S376" s="3"/>
      <c r="T376" s="3"/>
      <c r="U376" s="3"/>
      <c r="V376" s="3" t="s">
        <v>941</v>
      </c>
      <c r="W376" s="3" t="s">
        <v>941</v>
      </c>
      <c r="X376" s="3"/>
      <c r="Y376" s="3"/>
      <c r="Z376" s="3"/>
      <c r="AA376" s="3"/>
      <c r="AB376" s="3"/>
      <c r="AC376" s="21"/>
      <c r="AD376" s="21"/>
      <c r="AE376" s="21"/>
      <c r="AF376" s="3"/>
      <c r="AG376" s="3"/>
      <c r="AH376" s="3"/>
      <c r="AI376" s="21"/>
      <c r="AJ376" s="21"/>
      <c r="AK376" s="21"/>
      <c r="AL376" s="75"/>
      <c r="AM376" s="74" t="s">
        <v>945</v>
      </c>
      <c r="AN376" s="70" t="s">
        <v>2713</v>
      </c>
      <c r="AO376" s="67" t="s">
        <v>226</v>
      </c>
      <c r="AP376" s="78" t="s">
        <v>2714</v>
      </c>
      <c r="AQ376" s="893">
        <v>1</v>
      </c>
      <c r="AR376" s="745" t="s">
        <v>945</v>
      </c>
      <c r="AS376" s="68" t="s">
        <v>946</v>
      </c>
      <c r="AT376" s="3">
        <v>0</v>
      </c>
      <c r="AU376" s="3" t="s">
        <v>947</v>
      </c>
      <c r="AV376" s="3" t="s">
        <v>945</v>
      </c>
      <c r="AW376" s="3" t="s">
        <v>945</v>
      </c>
      <c r="AX376" s="3"/>
      <c r="AY376" s="145"/>
      <c r="AZ376" s="69" t="s">
        <v>949</v>
      </c>
      <c r="BA376" s="69" t="s">
        <v>949</v>
      </c>
      <c r="BB376" s="69" t="s">
        <v>949</v>
      </c>
      <c r="BC376" s="69" t="s">
        <v>949</v>
      </c>
      <c r="BD376" s="69" t="s">
        <v>949</v>
      </c>
      <c r="BE376" s="69" t="s">
        <v>949</v>
      </c>
      <c r="BF376" s="69" t="s">
        <v>949</v>
      </c>
      <c r="BG376" s="69" t="s">
        <v>949</v>
      </c>
      <c r="BH376" s="69" t="s">
        <v>949</v>
      </c>
      <c r="BI376" s="69" t="s">
        <v>949</v>
      </c>
      <c r="BJ376" s="69" t="s">
        <v>949</v>
      </c>
      <c r="BK376" s="69" t="s">
        <v>949</v>
      </c>
      <c r="BL376" s="69" t="s">
        <v>949</v>
      </c>
      <c r="BM376" s="69" t="s">
        <v>949</v>
      </c>
      <c r="BN376" s="69" t="s">
        <v>949</v>
      </c>
      <c r="BO376" s="69" t="s">
        <v>949</v>
      </c>
      <c r="BP376" s="69" t="s">
        <v>949</v>
      </c>
      <c r="BQ376" s="69" t="s">
        <v>949</v>
      </c>
      <c r="BR376" s="69" t="s">
        <v>949</v>
      </c>
      <c r="BS376" s="69" t="s">
        <v>949</v>
      </c>
      <c r="BT376" s="69" t="s">
        <v>949</v>
      </c>
      <c r="BU376" s="73" t="s">
        <v>945</v>
      </c>
      <c r="BV376" s="72" t="s">
        <v>945</v>
      </c>
      <c r="BW376" s="72" t="s">
        <v>945</v>
      </c>
      <c r="BX376" s="72" t="s">
        <v>945</v>
      </c>
      <c r="BY376" s="16" t="s">
        <v>945</v>
      </c>
      <c r="BZ376" s="9" t="s">
        <v>945</v>
      </c>
      <c r="CA376" s="16" t="s">
        <v>945</v>
      </c>
      <c r="CB376" s="16" t="s">
        <v>945</v>
      </c>
      <c r="CC376" s="16"/>
      <c r="CD376" s="16"/>
    </row>
    <row r="377" spans="1:82" customFormat="1">
      <c r="A377" s="16"/>
      <c r="B377" s="3">
        <v>370</v>
      </c>
      <c r="C377" s="3" t="s">
        <v>805</v>
      </c>
      <c r="D377" s="91" t="s">
        <v>945</v>
      </c>
      <c r="E377" s="96" t="s">
        <v>2715</v>
      </c>
      <c r="F377" s="91"/>
      <c r="G377" s="96"/>
      <c r="H377" s="91"/>
      <c r="I377" s="96"/>
      <c r="J377" s="91"/>
      <c r="K377" s="96"/>
      <c r="L377" s="91"/>
      <c r="M377" s="96"/>
      <c r="N377" s="32" t="s">
        <v>2715</v>
      </c>
      <c r="O377" s="211" t="s">
        <v>2716</v>
      </c>
      <c r="P377" s="71" t="s">
        <v>939</v>
      </c>
      <c r="Q377" s="71" t="s">
        <v>1025</v>
      </c>
      <c r="R377" s="848" t="s">
        <v>940</v>
      </c>
      <c r="S377" s="3"/>
      <c r="T377" s="3"/>
      <c r="U377" s="3"/>
      <c r="V377" s="3"/>
      <c r="W377" s="3"/>
      <c r="X377" s="3"/>
      <c r="Y377" s="3"/>
      <c r="Z377" s="3"/>
      <c r="AA377" s="3"/>
      <c r="AB377" s="3"/>
      <c r="AC377" s="21"/>
      <c r="AD377" s="21"/>
      <c r="AE377" s="21"/>
      <c r="AF377" s="3"/>
      <c r="AG377" s="3" t="s">
        <v>941</v>
      </c>
      <c r="AH377" s="3"/>
      <c r="AI377" s="21"/>
      <c r="AJ377" s="21"/>
      <c r="AK377" s="21"/>
      <c r="AL377" s="75"/>
      <c r="AM377" s="74" t="s">
        <v>945</v>
      </c>
      <c r="AN377" s="70" t="s">
        <v>2717</v>
      </c>
      <c r="AO377" s="67" t="s">
        <v>226</v>
      </c>
      <c r="AP377" s="78" t="s">
        <v>2718</v>
      </c>
      <c r="AQ377" s="893">
        <v>1</v>
      </c>
      <c r="AR377" s="745" t="s">
        <v>945</v>
      </c>
      <c r="AS377" s="68" t="s">
        <v>946</v>
      </c>
      <c r="AT377" s="3">
        <v>0</v>
      </c>
      <c r="AU377" s="3" t="s">
        <v>947</v>
      </c>
      <c r="AV377" s="3" t="s">
        <v>945</v>
      </c>
      <c r="AW377" s="3" t="s">
        <v>945</v>
      </c>
      <c r="AX377" s="3"/>
      <c r="AY377" s="145"/>
      <c r="AZ377" s="69" t="s">
        <v>949</v>
      </c>
      <c r="BA377" s="69" t="s">
        <v>949</v>
      </c>
      <c r="BB377" s="69" t="s">
        <v>949</v>
      </c>
      <c r="BC377" s="69" t="s">
        <v>949</v>
      </c>
      <c r="BD377" s="69" t="s">
        <v>949</v>
      </c>
      <c r="BE377" s="69" t="s">
        <v>949</v>
      </c>
      <c r="BF377" s="69" t="s">
        <v>949</v>
      </c>
      <c r="BG377" s="69" t="s">
        <v>949</v>
      </c>
      <c r="BH377" s="69" t="s">
        <v>949</v>
      </c>
      <c r="BI377" s="69" t="s">
        <v>949</v>
      </c>
      <c r="BJ377" s="69" t="s">
        <v>949</v>
      </c>
      <c r="BK377" s="69" t="s">
        <v>949</v>
      </c>
      <c r="BL377" s="69" t="s">
        <v>949</v>
      </c>
      <c r="BM377" s="69" t="s">
        <v>949</v>
      </c>
      <c r="BN377" s="69" t="s">
        <v>949</v>
      </c>
      <c r="BO377" s="69" t="s">
        <v>949</v>
      </c>
      <c r="BP377" s="69" t="s">
        <v>949</v>
      </c>
      <c r="BQ377" s="69" t="s">
        <v>949</v>
      </c>
      <c r="BR377" s="69" t="s">
        <v>949</v>
      </c>
      <c r="BS377" s="69" t="s">
        <v>949</v>
      </c>
      <c r="BT377" s="69" t="s">
        <v>949</v>
      </c>
      <c r="BU377" s="73" t="s">
        <v>945</v>
      </c>
      <c r="BV377" s="72" t="s">
        <v>945</v>
      </c>
      <c r="BW377" s="72" t="s">
        <v>945</v>
      </c>
      <c r="BX377" s="72" t="s">
        <v>945</v>
      </c>
      <c r="BY377" s="16" t="s">
        <v>945</v>
      </c>
      <c r="BZ377" s="9" t="s">
        <v>945</v>
      </c>
      <c r="CA377" s="16" t="s">
        <v>945</v>
      </c>
      <c r="CB377" s="16" t="s">
        <v>945</v>
      </c>
      <c r="CC377" s="16"/>
      <c r="CD377" s="16"/>
    </row>
    <row r="378" spans="1:82" customFormat="1">
      <c r="A378" s="16" t="s">
        <v>945</v>
      </c>
      <c r="B378" s="3">
        <v>371</v>
      </c>
      <c r="C378" s="3" t="s">
        <v>805</v>
      </c>
      <c r="D378" s="91" t="s">
        <v>945</v>
      </c>
      <c r="E378" s="96" t="s">
        <v>2719</v>
      </c>
      <c r="F378" s="91"/>
      <c r="G378" s="96"/>
      <c r="H378" s="91"/>
      <c r="I378" s="96"/>
      <c r="J378" s="91"/>
      <c r="K378" s="96"/>
      <c r="L378" s="91"/>
      <c r="M378" s="96"/>
      <c r="N378" s="32" t="s">
        <v>2719</v>
      </c>
      <c r="O378" s="211" t="s">
        <v>2720</v>
      </c>
      <c r="P378" s="71" t="s">
        <v>939</v>
      </c>
      <c r="Q378" s="71" t="s">
        <v>1025</v>
      </c>
      <c r="R378" s="848" t="s">
        <v>940</v>
      </c>
      <c r="S378" s="3"/>
      <c r="T378" s="3"/>
      <c r="U378" s="3"/>
      <c r="V378" s="3"/>
      <c r="W378" s="3"/>
      <c r="X378" s="3" t="s">
        <v>941</v>
      </c>
      <c r="Y378" s="3" t="s">
        <v>941</v>
      </c>
      <c r="Z378" s="3" t="s">
        <v>941</v>
      </c>
      <c r="AA378" s="3" t="s">
        <v>941</v>
      </c>
      <c r="AB378" s="3"/>
      <c r="AC378" s="21"/>
      <c r="AD378" s="21"/>
      <c r="AE378" s="21"/>
      <c r="AF378" s="3" t="s">
        <v>941</v>
      </c>
      <c r="AG378" s="3"/>
      <c r="AH378" s="3"/>
      <c r="AI378" s="21"/>
      <c r="AJ378" s="21"/>
      <c r="AK378" s="21"/>
      <c r="AL378" s="75"/>
      <c r="AM378" s="74" t="s">
        <v>945</v>
      </c>
      <c r="AN378" s="70" t="s">
        <v>2721</v>
      </c>
      <c r="AO378" s="67" t="s">
        <v>226</v>
      </c>
      <c r="AP378" s="78" t="s">
        <v>2722</v>
      </c>
      <c r="AQ378" s="893">
        <v>1</v>
      </c>
      <c r="AR378" s="745" t="s">
        <v>945</v>
      </c>
      <c r="AS378" s="68" t="s">
        <v>946</v>
      </c>
      <c r="AT378" s="3">
        <v>0</v>
      </c>
      <c r="AU378" s="3" t="s">
        <v>947</v>
      </c>
      <c r="AV378" s="3" t="s">
        <v>945</v>
      </c>
      <c r="AW378" s="3" t="s">
        <v>945</v>
      </c>
      <c r="AX378" s="3" t="s">
        <v>945</v>
      </c>
      <c r="AY378" s="145"/>
      <c r="AZ378" s="69" t="s">
        <v>949</v>
      </c>
      <c r="BA378" s="69" t="s">
        <v>949</v>
      </c>
      <c r="BB378" s="69" t="s">
        <v>949</v>
      </c>
      <c r="BC378" s="69" t="s">
        <v>949</v>
      </c>
      <c r="BD378" s="69" t="s">
        <v>949</v>
      </c>
      <c r="BE378" s="69" t="s">
        <v>949</v>
      </c>
      <c r="BF378" s="69" t="s">
        <v>949</v>
      </c>
      <c r="BG378" s="69" t="s">
        <v>949</v>
      </c>
      <c r="BH378" s="69" t="s">
        <v>949</v>
      </c>
      <c r="BI378" s="69" t="s">
        <v>949</v>
      </c>
      <c r="BJ378" s="69" t="s">
        <v>949</v>
      </c>
      <c r="BK378" s="69" t="s">
        <v>949</v>
      </c>
      <c r="BL378" s="69" t="s">
        <v>949</v>
      </c>
      <c r="BM378" s="69" t="s">
        <v>949</v>
      </c>
      <c r="BN378" s="69" t="s">
        <v>949</v>
      </c>
      <c r="BO378" s="69" t="s">
        <v>949</v>
      </c>
      <c r="BP378" s="69" t="s">
        <v>949</v>
      </c>
      <c r="BQ378" s="69" t="s">
        <v>949</v>
      </c>
      <c r="BR378" s="69" t="s">
        <v>949</v>
      </c>
      <c r="BS378" s="69" t="s">
        <v>949</v>
      </c>
      <c r="BT378" s="69" t="s">
        <v>949</v>
      </c>
      <c r="BU378" s="73" t="s">
        <v>945</v>
      </c>
      <c r="BV378" s="72" t="s">
        <v>945</v>
      </c>
      <c r="BW378" s="72" t="s">
        <v>945</v>
      </c>
      <c r="BX378" s="72" t="s">
        <v>945</v>
      </c>
      <c r="BY378" s="16" t="s">
        <v>945</v>
      </c>
      <c r="BZ378" s="9" t="s">
        <v>945</v>
      </c>
      <c r="CA378" s="16" t="s">
        <v>945</v>
      </c>
      <c r="CB378" s="16" t="s">
        <v>945</v>
      </c>
      <c r="CC378" s="16"/>
      <c r="CD378" s="16"/>
    </row>
    <row r="379" spans="1:82" customFormat="1">
      <c r="A379" s="16" t="s">
        <v>945</v>
      </c>
      <c r="B379" s="3">
        <v>372</v>
      </c>
      <c r="C379" s="3" t="s">
        <v>805</v>
      </c>
      <c r="D379" s="91" t="s">
        <v>945</v>
      </c>
      <c r="E379" s="96" t="s">
        <v>2723</v>
      </c>
      <c r="F379" s="91"/>
      <c r="G379" s="96"/>
      <c r="H379" s="91"/>
      <c r="I379" s="96"/>
      <c r="J379" s="91"/>
      <c r="K379" s="96"/>
      <c r="L379" s="91"/>
      <c r="M379" s="96"/>
      <c r="N379" s="32" t="s">
        <v>2723</v>
      </c>
      <c r="O379" s="211" t="s">
        <v>2724</v>
      </c>
      <c r="P379" s="71" t="s">
        <v>939</v>
      </c>
      <c r="Q379" s="71" t="s">
        <v>1025</v>
      </c>
      <c r="R379" s="848" t="s">
        <v>940</v>
      </c>
      <c r="S379" s="3"/>
      <c r="T379" s="3"/>
      <c r="U379" s="3"/>
      <c r="V379" s="3"/>
      <c r="W379" s="3"/>
      <c r="X379" s="3"/>
      <c r="Y379" s="3"/>
      <c r="Z379" s="3"/>
      <c r="AA379" s="3"/>
      <c r="AB379" s="3" t="s">
        <v>941</v>
      </c>
      <c r="AC379" s="21" t="s">
        <v>941</v>
      </c>
      <c r="AD379" s="21" t="s">
        <v>941</v>
      </c>
      <c r="AE379" s="21" t="s">
        <v>941</v>
      </c>
      <c r="AF379" s="3"/>
      <c r="AG379" s="3"/>
      <c r="AH379" s="3"/>
      <c r="AI379" s="21"/>
      <c r="AJ379" s="21"/>
      <c r="AK379" s="21"/>
      <c r="AL379" s="75"/>
      <c r="AM379" s="74" t="s">
        <v>945</v>
      </c>
      <c r="AN379" s="70" t="s">
        <v>2725</v>
      </c>
      <c r="AO379" s="67" t="s">
        <v>226</v>
      </c>
      <c r="AP379" s="78" t="s">
        <v>2726</v>
      </c>
      <c r="AQ379" s="893">
        <v>1</v>
      </c>
      <c r="AR379" s="745" t="s">
        <v>945</v>
      </c>
      <c r="AS379" s="68" t="s">
        <v>946</v>
      </c>
      <c r="AT379" s="3">
        <v>0</v>
      </c>
      <c r="AU379" s="3" t="s">
        <v>947</v>
      </c>
      <c r="AV379" s="3" t="s">
        <v>945</v>
      </c>
      <c r="AW379" s="3" t="s">
        <v>945</v>
      </c>
      <c r="AX379" s="3" t="s">
        <v>945</v>
      </c>
      <c r="AY379" s="145"/>
      <c r="AZ379" s="69" t="s">
        <v>949</v>
      </c>
      <c r="BA379" s="69" t="s">
        <v>949</v>
      </c>
      <c r="BB379" s="69" t="s">
        <v>949</v>
      </c>
      <c r="BC379" s="69" t="s">
        <v>949</v>
      </c>
      <c r="BD379" s="69" t="s">
        <v>949</v>
      </c>
      <c r="BE379" s="69" t="s">
        <v>949</v>
      </c>
      <c r="BF379" s="69" t="s">
        <v>949</v>
      </c>
      <c r="BG379" s="69" t="s">
        <v>949</v>
      </c>
      <c r="BH379" s="69" t="s">
        <v>949</v>
      </c>
      <c r="BI379" s="69" t="s">
        <v>949</v>
      </c>
      <c r="BJ379" s="69" t="s">
        <v>949</v>
      </c>
      <c r="BK379" s="69" t="s">
        <v>949</v>
      </c>
      <c r="BL379" s="69" t="s">
        <v>949</v>
      </c>
      <c r="BM379" s="69" t="s">
        <v>949</v>
      </c>
      <c r="BN379" s="69" t="s">
        <v>949</v>
      </c>
      <c r="BO379" s="69" t="s">
        <v>949</v>
      </c>
      <c r="BP379" s="69" t="s">
        <v>949</v>
      </c>
      <c r="BQ379" s="69" t="s">
        <v>949</v>
      </c>
      <c r="BR379" s="69" t="s">
        <v>949</v>
      </c>
      <c r="BS379" s="69" t="s">
        <v>949</v>
      </c>
      <c r="BT379" s="69" t="s">
        <v>949</v>
      </c>
      <c r="BU379" s="73" t="s">
        <v>945</v>
      </c>
      <c r="BV379" s="72" t="s">
        <v>945</v>
      </c>
      <c r="BW379" s="72" t="s">
        <v>945</v>
      </c>
      <c r="BX379" s="72" t="s">
        <v>945</v>
      </c>
      <c r="BY379" s="16" t="s">
        <v>945</v>
      </c>
      <c r="BZ379" s="9" t="s">
        <v>945</v>
      </c>
      <c r="CA379" s="16" t="s">
        <v>945</v>
      </c>
      <c r="CB379" s="16" t="s">
        <v>945</v>
      </c>
      <c r="CC379" s="16"/>
      <c r="CD379" s="16"/>
    </row>
    <row r="380" spans="1:82" customFormat="1">
      <c r="A380" s="16"/>
      <c r="B380" s="3">
        <v>373</v>
      </c>
      <c r="C380" s="3" t="s">
        <v>805</v>
      </c>
      <c r="D380" s="91" t="s">
        <v>945</v>
      </c>
      <c r="E380" s="96" t="s">
        <v>945</v>
      </c>
      <c r="F380" s="91" t="s">
        <v>2727</v>
      </c>
      <c r="G380" s="96"/>
      <c r="H380" s="91"/>
      <c r="I380" s="96"/>
      <c r="J380" s="91"/>
      <c r="K380" s="96"/>
      <c r="L380" s="91"/>
      <c r="M380" s="96"/>
      <c r="N380" s="32" t="s">
        <v>2727</v>
      </c>
      <c r="O380" s="211" t="s">
        <v>2728</v>
      </c>
      <c r="P380" s="71" t="s">
        <v>939</v>
      </c>
      <c r="Q380" s="71" t="s">
        <v>1414</v>
      </c>
      <c r="R380" s="848" t="s">
        <v>989</v>
      </c>
      <c r="S380" s="3" t="s">
        <v>941</v>
      </c>
      <c r="T380" s="3" t="s">
        <v>941</v>
      </c>
      <c r="U380" s="3" t="s">
        <v>941</v>
      </c>
      <c r="V380" s="3"/>
      <c r="W380" s="3"/>
      <c r="X380" s="3" t="s">
        <v>941</v>
      </c>
      <c r="Y380" s="3" t="s">
        <v>941</v>
      </c>
      <c r="Z380" s="3" t="s">
        <v>941</v>
      </c>
      <c r="AA380" s="3" t="s">
        <v>941</v>
      </c>
      <c r="AB380" s="3"/>
      <c r="AC380" s="21"/>
      <c r="AD380" s="21"/>
      <c r="AE380" s="21"/>
      <c r="AF380" s="3" t="s">
        <v>941</v>
      </c>
      <c r="AG380" s="3"/>
      <c r="AH380" s="3"/>
      <c r="AI380" s="21"/>
      <c r="AJ380" s="21"/>
      <c r="AK380" s="21"/>
      <c r="AL380" s="75"/>
      <c r="AM380" s="74" t="s">
        <v>945</v>
      </c>
      <c r="AN380" s="70" t="s">
        <v>2729</v>
      </c>
      <c r="AO380" s="67" t="s">
        <v>226</v>
      </c>
      <c r="AP380" s="78" t="s">
        <v>2730</v>
      </c>
      <c r="AQ380" s="893">
        <v>1</v>
      </c>
      <c r="AR380" s="745" t="s">
        <v>945</v>
      </c>
      <c r="AS380" s="68" t="s">
        <v>946</v>
      </c>
      <c r="AT380" s="3">
        <v>1</v>
      </c>
      <c r="AU380" s="3" t="s">
        <v>1008</v>
      </c>
      <c r="AV380" s="3" t="s">
        <v>945</v>
      </c>
      <c r="AW380" s="3" t="s">
        <v>945</v>
      </c>
      <c r="AX380" s="3"/>
      <c r="AY380" s="145"/>
      <c r="AZ380" s="69">
        <v>155789.20000000001</v>
      </c>
      <c r="BA380" s="69">
        <v>2</v>
      </c>
      <c r="BB380" s="69">
        <v>1.05</v>
      </c>
      <c r="BC380" s="69">
        <v>163.57866000000001</v>
      </c>
      <c r="BD380" s="69" t="s">
        <v>2731</v>
      </c>
      <c r="BE380" s="69" t="s">
        <v>1519</v>
      </c>
      <c r="BF380" s="69" t="s">
        <v>1130</v>
      </c>
      <c r="BG380" s="69" t="s">
        <v>1131</v>
      </c>
      <c r="BH380" s="69" t="s">
        <v>1132</v>
      </c>
      <c r="BI380" s="69" t="s">
        <v>1133</v>
      </c>
      <c r="BJ380" s="69" t="s">
        <v>1142</v>
      </c>
      <c r="BK380" s="69" t="s">
        <v>1712</v>
      </c>
      <c r="BL380" s="69" t="s">
        <v>949</v>
      </c>
      <c r="BM380" s="69">
        <v>0</v>
      </c>
      <c r="BN380" s="69">
        <v>0</v>
      </c>
      <c r="BO380" s="69" t="s">
        <v>2732</v>
      </c>
      <c r="BP380" s="69" t="s">
        <v>1142</v>
      </c>
      <c r="BQ380" s="69" t="s">
        <v>2733</v>
      </c>
      <c r="BR380" s="69" t="s">
        <v>1459</v>
      </c>
      <c r="BS380" s="69">
        <v>0</v>
      </c>
      <c r="BT380" s="69">
        <v>0</v>
      </c>
      <c r="BU380" s="73" t="s">
        <v>989</v>
      </c>
      <c r="BV380" s="72">
        <v>1</v>
      </c>
      <c r="BW380" s="72">
        <v>250</v>
      </c>
      <c r="BX380" s="72">
        <v>32</v>
      </c>
      <c r="BY380" s="16"/>
      <c r="BZ380" s="9" t="s">
        <v>1025</v>
      </c>
      <c r="CA380" s="16"/>
      <c r="CB380" s="16"/>
      <c r="CC380" s="16"/>
      <c r="CD380" s="16"/>
    </row>
    <row r="381" spans="1:82" customFormat="1">
      <c r="A381" s="16"/>
      <c r="B381" s="3">
        <v>374</v>
      </c>
      <c r="C381" s="3" t="s">
        <v>805</v>
      </c>
      <c r="D381" s="91" t="s">
        <v>945</v>
      </c>
      <c r="E381" s="96" t="s">
        <v>945</v>
      </c>
      <c r="F381" s="91" t="s">
        <v>2734</v>
      </c>
      <c r="G381" s="96"/>
      <c r="H381" s="91"/>
      <c r="I381" s="96"/>
      <c r="J381" s="91"/>
      <c r="K381" s="96"/>
      <c r="L381" s="91"/>
      <c r="M381" s="96"/>
      <c r="N381" s="32" t="s">
        <v>2734</v>
      </c>
      <c r="O381" s="211" t="s">
        <v>2735</v>
      </c>
      <c r="P381" s="71" t="s">
        <v>939</v>
      </c>
      <c r="Q381" s="71" t="s">
        <v>1414</v>
      </c>
      <c r="R381" s="848" t="s">
        <v>989</v>
      </c>
      <c r="S381" s="3"/>
      <c r="T381" s="3"/>
      <c r="U381" s="3"/>
      <c r="V381" s="3" t="s">
        <v>941</v>
      </c>
      <c r="W381" s="3" t="s">
        <v>941</v>
      </c>
      <c r="X381" s="3"/>
      <c r="Y381" s="3"/>
      <c r="Z381" s="3"/>
      <c r="AA381" s="3"/>
      <c r="AB381" s="3" t="s">
        <v>941</v>
      </c>
      <c r="AC381" s="21" t="s">
        <v>941</v>
      </c>
      <c r="AD381" s="21" t="s">
        <v>941</v>
      </c>
      <c r="AE381" s="21" t="s">
        <v>941</v>
      </c>
      <c r="AF381" s="3"/>
      <c r="AG381" s="3" t="s">
        <v>941</v>
      </c>
      <c r="AH381" s="3"/>
      <c r="AI381" s="21"/>
      <c r="AJ381" s="21"/>
      <c r="AK381" s="21"/>
      <c r="AL381" s="75"/>
      <c r="AM381" s="74" t="s">
        <v>945</v>
      </c>
      <c r="AN381" s="70" t="s">
        <v>2736</v>
      </c>
      <c r="AO381" s="67" t="s">
        <v>226</v>
      </c>
      <c r="AP381" s="78" t="s">
        <v>2737</v>
      </c>
      <c r="AQ381" s="893">
        <v>1</v>
      </c>
      <c r="AR381" s="745" t="s">
        <v>945</v>
      </c>
      <c r="AS381" s="68" t="s">
        <v>946</v>
      </c>
      <c r="AT381" s="3">
        <v>1</v>
      </c>
      <c r="AU381" s="3" t="s">
        <v>1008</v>
      </c>
      <c r="AV381" s="3" t="s">
        <v>945</v>
      </c>
      <c r="AW381" s="3" t="s">
        <v>945</v>
      </c>
      <c r="AX381" s="3"/>
      <c r="AY381" s="145"/>
      <c r="AZ381" s="69">
        <v>155789.20000000001</v>
      </c>
      <c r="BA381" s="69">
        <v>2</v>
      </c>
      <c r="BB381" s="69">
        <v>1.05</v>
      </c>
      <c r="BC381" s="69">
        <v>163.57866000000001</v>
      </c>
      <c r="BD381" s="69" t="s">
        <v>2731</v>
      </c>
      <c r="BE381" s="69" t="s">
        <v>1526</v>
      </c>
      <c r="BF381" s="69" t="s">
        <v>1130</v>
      </c>
      <c r="BG381" s="69" t="s">
        <v>1131</v>
      </c>
      <c r="BH381" s="69" t="s">
        <v>1132</v>
      </c>
      <c r="BI381" s="69" t="s">
        <v>1133</v>
      </c>
      <c r="BJ381" s="69" t="s">
        <v>1142</v>
      </c>
      <c r="BK381" s="69" t="s">
        <v>1712</v>
      </c>
      <c r="BL381" s="69" t="s">
        <v>949</v>
      </c>
      <c r="BM381" s="69">
        <v>0</v>
      </c>
      <c r="BN381" s="69">
        <v>0</v>
      </c>
      <c r="BO381" s="69" t="s">
        <v>2732</v>
      </c>
      <c r="BP381" s="69" t="s">
        <v>1142</v>
      </c>
      <c r="BQ381" s="69" t="s">
        <v>2733</v>
      </c>
      <c r="BR381" s="69" t="s">
        <v>1459</v>
      </c>
      <c r="BS381" s="69">
        <v>0</v>
      </c>
      <c r="BT381" s="69">
        <v>0</v>
      </c>
      <c r="BU381" s="73" t="s">
        <v>989</v>
      </c>
      <c r="BV381" s="72">
        <v>1</v>
      </c>
      <c r="BW381" s="72">
        <v>250</v>
      </c>
      <c r="BX381" s="72">
        <v>32</v>
      </c>
      <c r="BY381" s="16"/>
      <c r="BZ381" s="9" t="s">
        <v>1025</v>
      </c>
      <c r="CA381" s="16"/>
      <c r="CB381" s="16"/>
      <c r="CC381" s="16"/>
      <c r="CD381" s="16"/>
    </row>
    <row r="382" spans="1:82" customFormat="1">
      <c r="A382" s="16"/>
      <c r="B382" s="3">
        <v>375</v>
      </c>
      <c r="C382" s="3" t="s">
        <v>805</v>
      </c>
      <c r="D382" s="91" t="s">
        <v>945</v>
      </c>
      <c r="E382" s="96" t="s">
        <v>945</v>
      </c>
      <c r="F382" s="91" t="s">
        <v>2738</v>
      </c>
      <c r="G382" s="96"/>
      <c r="H382" s="91"/>
      <c r="I382" s="96"/>
      <c r="J382" s="91"/>
      <c r="K382" s="96"/>
      <c r="L382" s="91"/>
      <c r="M382" s="96"/>
      <c r="N382" s="32" t="s">
        <v>2738</v>
      </c>
      <c r="O382" s="211" t="s">
        <v>2738</v>
      </c>
      <c r="P382" s="71" t="s">
        <v>1037</v>
      </c>
      <c r="Q382" s="71" t="s">
        <v>1025</v>
      </c>
      <c r="R382" s="848" t="s">
        <v>989</v>
      </c>
      <c r="S382" s="3" t="s">
        <v>941</v>
      </c>
      <c r="T382" s="3" t="s">
        <v>941</v>
      </c>
      <c r="U382" s="3" t="s">
        <v>941</v>
      </c>
      <c r="V382" s="3" t="s">
        <v>941</v>
      </c>
      <c r="W382" s="3" t="s">
        <v>941</v>
      </c>
      <c r="X382" s="3" t="s">
        <v>941</v>
      </c>
      <c r="Y382" s="3" t="s">
        <v>941</v>
      </c>
      <c r="Z382" s="3" t="s">
        <v>941</v>
      </c>
      <c r="AA382" s="3" t="s">
        <v>941</v>
      </c>
      <c r="AB382" s="3" t="s">
        <v>941</v>
      </c>
      <c r="AC382" s="21" t="s">
        <v>941</v>
      </c>
      <c r="AD382" s="21" t="s">
        <v>941</v>
      </c>
      <c r="AE382" s="21" t="s">
        <v>941</v>
      </c>
      <c r="AF382" s="3" t="s">
        <v>941</v>
      </c>
      <c r="AG382" s="3" t="s">
        <v>941</v>
      </c>
      <c r="AH382" s="3"/>
      <c r="AI382" s="21"/>
      <c r="AJ382" s="21"/>
      <c r="AK382" s="21"/>
      <c r="AL382" s="75"/>
      <c r="AM382" s="74" t="s">
        <v>945</v>
      </c>
      <c r="AN382" s="70" t="s">
        <v>2739</v>
      </c>
      <c r="AO382" s="67" t="s">
        <v>226</v>
      </c>
      <c r="AP382" s="78" t="s">
        <v>2740</v>
      </c>
      <c r="AQ382" s="893">
        <v>1</v>
      </c>
      <c r="AR382" s="745" t="s">
        <v>945</v>
      </c>
      <c r="AS382" s="68" t="s">
        <v>946</v>
      </c>
      <c r="AT382" s="3">
        <v>1</v>
      </c>
      <c r="AU382" s="3" t="s">
        <v>979</v>
      </c>
      <c r="AV382" s="3" t="s">
        <v>945</v>
      </c>
      <c r="AW382" s="3" t="s">
        <v>945</v>
      </c>
      <c r="AX382" s="3"/>
      <c r="AY382" s="145"/>
      <c r="AZ382" s="69" t="s">
        <v>949</v>
      </c>
      <c r="BA382" s="69">
        <v>0.15</v>
      </c>
      <c r="BB382" s="69" t="s">
        <v>949</v>
      </c>
      <c r="BC382" s="69" t="s">
        <v>949</v>
      </c>
      <c r="BD382" s="69" t="s">
        <v>2741</v>
      </c>
      <c r="BE382" s="69" t="s">
        <v>1083</v>
      </c>
      <c r="BF382" s="69" t="s">
        <v>1222</v>
      </c>
      <c r="BG382" s="69" t="s">
        <v>2742</v>
      </c>
      <c r="BH382" s="69" t="s">
        <v>2743</v>
      </c>
      <c r="BI382" s="69" t="s">
        <v>949</v>
      </c>
      <c r="BJ382" s="69" t="s">
        <v>2744</v>
      </c>
      <c r="BK382" s="69" t="s">
        <v>949</v>
      </c>
      <c r="BL382" s="69" t="s">
        <v>949</v>
      </c>
      <c r="BM382" s="69">
        <v>0</v>
      </c>
      <c r="BN382" s="69">
        <v>0</v>
      </c>
      <c r="BO382" s="69">
        <v>0</v>
      </c>
      <c r="BP382" s="69">
        <v>0</v>
      </c>
      <c r="BQ382" s="69">
        <v>0</v>
      </c>
      <c r="BR382" s="69">
        <v>0</v>
      </c>
      <c r="BS382" s="69">
        <v>0</v>
      </c>
      <c r="BT382" s="69">
        <v>0</v>
      </c>
      <c r="BU382" s="73" t="s">
        <v>945</v>
      </c>
      <c r="BV382" s="72" t="s">
        <v>945</v>
      </c>
      <c r="BW382" s="72" t="s">
        <v>945</v>
      </c>
      <c r="BX382" s="72" t="s">
        <v>945</v>
      </c>
      <c r="BY382" s="16"/>
      <c r="BZ382" s="9" t="s">
        <v>1025</v>
      </c>
      <c r="CA382" s="16"/>
      <c r="CB382" s="16"/>
      <c r="CC382" s="16"/>
      <c r="CD382" s="16"/>
    </row>
    <row r="383" spans="1:82" customFormat="1">
      <c r="A383" s="16"/>
      <c r="B383" s="3">
        <v>376</v>
      </c>
      <c r="C383" s="3" t="s">
        <v>805</v>
      </c>
      <c r="D383" s="91" t="s">
        <v>945</v>
      </c>
      <c r="E383" s="96" t="s">
        <v>945</v>
      </c>
      <c r="F383" s="91" t="s">
        <v>2745</v>
      </c>
      <c r="G383" s="96"/>
      <c r="H383" s="91"/>
      <c r="I383" s="96"/>
      <c r="J383" s="91"/>
      <c r="K383" s="96"/>
      <c r="L383" s="91"/>
      <c r="M383" s="96"/>
      <c r="N383" s="32" t="s">
        <v>2745</v>
      </c>
      <c r="O383" s="211" t="s">
        <v>2745</v>
      </c>
      <c r="P383" s="71" t="s">
        <v>1037</v>
      </c>
      <c r="Q383" s="71" t="s">
        <v>1025</v>
      </c>
      <c r="R383" s="848" t="s">
        <v>989</v>
      </c>
      <c r="S383" s="3" t="s">
        <v>941</v>
      </c>
      <c r="T383" s="3" t="s">
        <v>941</v>
      </c>
      <c r="U383" s="3" t="s">
        <v>941</v>
      </c>
      <c r="V383" s="3" t="s">
        <v>941</v>
      </c>
      <c r="W383" s="3" t="s">
        <v>941</v>
      </c>
      <c r="X383" s="3" t="s">
        <v>941</v>
      </c>
      <c r="Y383" s="3" t="s">
        <v>941</v>
      </c>
      <c r="Z383" s="3" t="s">
        <v>941</v>
      </c>
      <c r="AA383" s="3" t="s">
        <v>941</v>
      </c>
      <c r="AB383" s="3" t="s">
        <v>941</v>
      </c>
      <c r="AC383" s="21" t="s">
        <v>941</v>
      </c>
      <c r="AD383" s="21" t="s">
        <v>941</v>
      </c>
      <c r="AE383" s="21" t="s">
        <v>941</v>
      </c>
      <c r="AF383" s="3" t="s">
        <v>941</v>
      </c>
      <c r="AG383" s="3" t="s">
        <v>941</v>
      </c>
      <c r="AH383" s="3"/>
      <c r="AI383" s="21"/>
      <c r="AJ383" s="21"/>
      <c r="AK383" s="21"/>
      <c r="AL383" s="75"/>
      <c r="AM383" s="74" t="s">
        <v>945</v>
      </c>
      <c r="AN383" s="70" t="s">
        <v>2746</v>
      </c>
      <c r="AO383" s="67" t="s">
        <v>226</v>
      </c>
      <c r="AP383" s="78" t="s">
        <v>2747</v>
      </c>
      <c r="AQ383" s="893">
        <v>1</v>
      </c>
      <c r="AR383" s="745" t="s">
        <v>945</v>
      </c>
      <c r="AS383" s="68" t="s">
        <v>946</v>
      </c>
      <c r="AT383" s="3">
        <v>1</v>
      </c>
      <c r="AU383" s="3" t="s">
        <v>979</v>
      </c>
      <c r="AV383" s="3" t="s">
        <v>945</v>
      </c>
      <c r="AW383" s="3" t="s">
        <v>945</v>
      </c>
      <c r="AX383" s="3"/>
      <c r="AY383" s="145"/>
      <c r="AZ383" s="69" t="s">
        <v>949</v>
      </c>
      <c r="BA383" s="69">
        <v>0.38</v>
      </c>
      <c r="BB383" s="69" t="s">
        <v>949</v>
      </c>
      <c r="BC383" s="69" t="s">
        <v>949</v>
      </c>
      <c r="BD383" s="69" t="s">
        <v>2748</v>
      </c>
      <c r="BE383" s="69" t="s">
        <v>1083</v>
      </c>
      <c r="BF383" s="69" t="s">
        <v>1222</v>
      </c>
      <c r="BG383" s="69" t="s">
        <v>2749</v>
      </c>
      <c r="BH383" s="69" t="s">
        <v>2743</v>
      </c>
      <c r="BI383" s="69" t="s">
        <v>949</v>
      </c>
      <c r="BJ383" s="69" t="s">
        <v>2744</v>
      </c>
      <c r="BK383" s="69" t="s">
        <v>1166</v>
      </c>
      <c r="BL383" s="69" t="s">
        <v>949</v>
      </c>
      <c r="BM383" s="69">
        <v>0</v>
      </c>
      <c r="BN383" s="69">
        <v>0</v>
      </c>
      <c r="BO383" s="69">
        <v>0</v>
      </c>
      <c r="BP383" s="69">
        <v>0</v>
      </c>
      <c r="BQ383" s="69">
        <v>0</v>
      </c>
      <c r="BR383" s="69">
        <v>0</v>
      </c>
      <c r="BS383" s="69">
        <v>0</v>
      </c>
      <c r="BT383" s="69">
        <v>0</v>
      </c>
      <c r="BU383" s="73" t="s">
        <v>945</v>
      </c>
      <c r="BV383" s="72" t="s">
        <v>945</v>
      </c>
      <c r="BW383" s="72" t="s">
        <v>945</v>
      </c>
      <c r="BX383" s="72" t="s">
        <v>945</v>
      </c>
      <c r="BY383" s="16"/>
      <c r="BZ383" s="9" t="s">
        <v>1025</v>
      </c>
      <c r="CA383" s="16"/>
      <c r="CB383" s="16"/>
      <c r="CC383" s="16"/>
      <c r="CD383" s="16"/>
    </row>
    <row r="384" spans="1:82" customFormat="1">
      <c r="A384" s="16"/>
      <c r="B384" s="3">
        <v>377</v>
      </c>
      <c r="C384" s="3" t="s">
        <v>805</v>
      </c>
      <c r="D384" s="91" t="s">
        <v>945</v>
      </c>
      <c r="E384" s="96" t="s">
        <v>945</v>
      </c>
      <c r="F384" s="91" t="s">
        <v>2750</v>
      </c>
      <c r="G384" s="96"/>
      <c r="H384" s="91"/>
      <c r="I384" s="96"/>
      <c r="J384" s="91"/>
      <c r="K384" s="96"/>
      <c r="L384" s="91"/>
      <c r="M384" s="96"/>
      <c r="N384" s="32" t="s">
        <v>2750</v>
      </c>
      <c r="O384" s="211" t="s">
        <v>2750</v>
      </c>
      <c r="P384" s="71" t="s">
        <v>1037</v>
      </c>
      <c r="Q384" s="71" t="s">
        <v>1025</v>
      </c>
      <c r="R384" s="848" t="s">
        <v>989</v>
      </c>
      <c r="S384" s="3" t="s">
        <v>941</v>
      </c>
      <c r="T384" s="3" t="s">
        <v>941</v>
      </c>
      <c r="U384" s="3" t="s">
        <v>941</v>
      </c>
      <c r="V384" s="3" t="s">
        <v>941</v>
      </c>
      <c r="W384" s="3" t="s">
        <v>941</v>
      </c>
      <c r="X384" s="3" t="s">
        <v>941</v>
      </c>
      <c r="Y384" s="3" t="s">
        <v>941</v>
      </c>
      <c r="Z384" s="3" t="s">
        <v>941</v>
      </c>
      <c r="AA384" s="3" t="s">
        <v>941</v>
      </c>
      <c r="AB384" s="3" t="s">
        <v>941</v>
      </c>
      <c r="AC384" s="21" t="s">
        <v>941</v>
      </c>
      <c r="AD384" s="21" t="s">
        <v>941</v>
      </c>
      <c r="AE384" s="21" t="s">
        <v>941</v>
      </c>
      <c r="AF384" s="3" t="s">
        <v>941</v>
      </c>
      <c r="AG384" s="3" t="s">
        <v>941</v>
      </c>
      <c r="AH384" s="3"/>
      <c r="AI384" s="21"/>
      <c r="AJ384" s="21"/>
      <c r="AK384" s="21"/>
      <c r="AL384" s="75"/>
      <c r="AM384" s="74" t="s">
        <v>945</v>
      </c>
      <c r="AN384" s="70" t="s">
        <v>2751</v>
      </c>
      <c r="AO384" s="67" t="s">
        <v>226</v>
      </c>
      <c r="AP384" s="78" t="s">
        <v>2752</v>
      </c>
      <c r="AQ384" s="893">
        <v>1</v>
      </c>
      <c r="AR384" s="745" t="s">
        <v>945</v>
      </c>
      <c r="AS384" s="68" t="s">
        <v>946</v>
      </c>
      <c r="AT384" s="3">
        <v>1</v>
      </c>
      <c r="AU384" s="3" t="s">
        <v>979</v>
      </c>
      <c r="AV384" s="3" t="s">
        <v>945</v>
      </c>
      <c r="AW384" s="3" t="s">
        <v>945</v>
      </c>
      <c r="AX384" s="3"/>
      <c r="AY384" s="145"/>
      <c r="AZ384" s="69" t="s">
        <v>949</v>
      </c>
      <c r="BA384" s="69">
        <v>0.38</v>
      </c>
      <c r="BB384" s="69" t="s">
        <v>949</v>
      </c>
      <c r="BC384" s="69" t="s">
        <v>949</v>
      </c>
      <c r="BD384" s="69" t="s">
        <v>2753</v>
      </c>
      <c r="BE384" s="69" t="s">
        <v>1083</v>
      </c>
      <c r="BF384" s="69" t="s">
        <v>1222</v>
      </c>
      <c r="BG384" s="69" t="s">
        <v>2749</v>
      </c>
      <c r="BH384" s="69" t="s">
        <v>2743</v>
      </c>
      <c r="BI384" s="69" t="s">
        <v>949</v>
      </c>
      <c r="BJ384" s="69" t="s">
        <v>2744</v>
      </c>
      <c r="BK384" s="69" t="s">
        <v>1166</v>
      </c>
      <c r="BL384" s="69" t="s">
        <v>949</v>
      </c>
      <c r="BM384" s="69">
        <v>0</v>
      </c>
      <c r="BN384" s="69">
        <v>0</v>
      </c>
      <c r="BO384" s="69">
        <v>0</v>
      </c>
      <c r="BP384" s="69">
        <v>0</v>
      </c>
      <c r="BQ384" s="69">
        <v>0</v>
      </c>
      <c r="BR384" s="69">
        <v>0</v>
      </c>
      <c r="BS384" s="69">
        <v>0</v>
      </c>
      <c r="BT384" s="69">
        <v>0</v>
      </c>
      <c r="BU384" s="73" t="s">
        <v>945</v>
      </c>
      <c r="BV384" s="72" t="s">
        <v>945</v>
      </c>
      <c r="BW384" s="72" t="s">
        <v>945</v>
      </c>
      <c r="BX384" s="72" t="s">
        <v>945</v>
      </c>
      <c r="BY384" s="16"/>
      <c r="BZ384" s="9" t="s">
        <v>1025</v>
      </c>
      <c r="CA384" s="16"/>
      <c r="CB384" s="16"/>
      <c r="CC384" s="16"/>
      <c r="CD384" s="16"/>
    </row>
    <row r="385" spans="1:82" customFormat="1">
      <c r="A385" s="16"/>
      <c r="B385" s="3">
        <v>378</v>
      </c>
      <c r="C385" s="3" t="s">
        <v>805</v>
      </c>
      <c r="D385" s="91" t="s">
        <v>945</v>
      </c>
      <c r="E385" s="96" t="s">
        <v>945</v>
      </c>
      <c r="F385" s="91" t="s">
        <v>2754</v>
      </c>
      <c r="G385" s="96"/>
      <c r="H385" s="91"/>
      <c r="I385" s="96"/>
      <c r="J385" s="91"/>
      <c r="K385" s="96"/>
      <c r="L385" s="91"/>
      <c r="M385" s="96"/>
      <c r="N385" s="32" t="s">
        <v>2754</v>
      </c>
      <c r="O385" s="211" t="s">
        <v>2754</v>
      </c>
      <c r="P385" s="71" t="s">
        <v>1037</v>
      </c>
      <c r="Q385" s="71" t="s">
        <v>1025</v>
      </c>
      <c r="R385" s="848" t="s">
        <v>989</v>
      </c>
      <c r="S385" s="3" t="s">
        <v>941</v>
      </c>
      <c r="T385" s="3" t="s">
        <v>941</v>
      </c>
      <c r="U385" s="3" t="s">
        <v>941</v>
      </c>
      <c r="V385" s="3" t="s">
        <v>941</v>
      </c>
      <c r="W385" s="3" t="s">
        <v>941</v>
      </c>
      <c r="X385" s="3" t="s">
        <v>941</v>
      </c>
      <c r="Y385" s="3" t="s">
        <v>941</v>
      </c>
      <c r="Z385" s="3" t="s">
        <v>941</v>
      </c>
      <c r="AA385" s="3" t="s">
        <v>941</v>
      </c>
      <c r="AB385" s="3" t="s">
        <v>941</v>
      </c>
      <c r="AC385" s="21" t="s">
        <v>941</v>
      </c>
      <c r="AD385" s="21" t="s">
        <v>941</v>
      </c>
      <c r="AE385" s="21" t="s">
        <v>941</v>
      </c>
      <c r="AF385" s="3" t="s">
        <v>941</v>
      </c>
      <c r="AG385" s="3" t="s">
        <v>941</v>
      </c>
      <c r="AH385" s="3"/>
      <c r="AI385" s="21"/>
      <c r="AJ385" s="21"/>
      <c r="AK385" s="21"/>
      <c r="AL385" s="75"/>
      <c r="AM385" s="74" t="s">
        <v>945</v>
      </c>
      <c r="AN385" s="70" t="s">
        <v>2755</v>
      </c>
      <c r="AO385" s="67" t="s">
        <v>226</v>
      </c>
      <c r="AP385" s="78" t="s">
        <v>2756</v>
      </c>
      <c r="AQ385" s="893">
        <v>1</v>
      </c>
      <c r="AR385" s="745" t="s">
        <v>945</v>
      </c>
      <c r="AS385" s="68" t="s">
        <v>946</v>
      </c>
      <c r="AT385" s="3">
        <v>1</v>
      </c>
      <c r="AU385" s="3" t="s">
        <v>979</v>
      </c>
      <c r="AV385" s="3" t="s">
        <v>945</v>
      </c>
      <c r="AW385" s="3" t="s">
        <v>945</v>
      </c>
      <c r="AX385" s="3"/>
      <c r="AY385" s="145"/>
      <c r="AZ385" s="69" t="s">
        <v>949</v>
      </c>
      <c r="BA385" s="69">
        <v>0.38</v>
      </c>
      <c r="BB385" s="69" t="s">
        <v>949</v>
      </c>
      <c r="BC385" s="69" t="s">
        <v>949</v>
      </c>
      <c r="BD385" s="69" t="s">
        <v>2757</v>
      </c>
      <c r="BE385" s="69" t="s">
        <v>1083</v>
      </c>
      <c r="BF385" s="69" t="s">
        <v>1222</v>
      </c>
      <c r="BG385" s="69" t="s">
        <v>2749</v>
      </c>
      <c r="BH385" s="69" t="s">
        <v>2743</v>
      </c>
      <c r="BI385" s="69" t="s">
        <v>949</v>
      </c>
      <c r="BJ385" s="69" t="s">
        <v>2744</v>
      </c>
      <c r="BK385" s="69" t="s">
        <v>1166</v>
      </c>
      <c r="BL385" s="69" t="s">
        <v>949</v>
      </c>
      <c r="BM385" s="69">
        <v>0</v>
      </c>
      <c r="BN385" s="69">
        <v>0</v>
      </c>
      <c r="BO385" s="69">
        <v>0</v>
      </c>
      <c r="BP385" s="69">
        <v>0</v>
      </c>
      <c r="BQ385" s="69">
        <v>0</v>
      </c>
      <c r="BR385" s="69">
        <v>0</v>
      </c>
      <c r="BS385" s="69">
        <v>0</v>
      </c>
      <c r="BT385" s="69">
        <v>0</v>
      </c>
      <c r="BU385" s="73" t="s">
        <v>945</v>
      </c>
      <c r="BV385" s="72" t="s">
        <v>945</v>
      </c>
      <c r="BW385" s="72" t="s">
        <v>945</v>
      </c>
      <c r="BX385" s="72" t="s">
        <v>945</v>
      </c>
      <c r="BY385" s="16"/>
      <c r="BZ385" s="9" t="s">
        <v>1025</v>
      </c>
      <c r="CA385" s="16"/>
      <c r="CB385" s="16"/>
      <c r="CC385" s="16"/>
      <c r="CD385" s="16"/>
    </row>
    <row r="386" spans="1:82" customFormat="1">
      <c r="A386" s="16"/>
      <c r="B386" s="3">
        <v>379</v>
      </c>
      <c r="C386" s="3" t="s">
        <v>805</v>
      </c>
      <c r="D386" s="91" t="s">
        <v>945</v>
      </c>
      <c r="E386" s="96" t="s">
        <v>945</v>
      </c>
      <c r="F386" s="91" t="s">
        <v>2758</v>
      </c>
      <c r="G386" s="96"/>
      <c r="H386" s="91"/>
      <c r="I386" s="96"/>
      <c r="J386" s="91"/>
      <c r="K386" s="96"/>
      <c r="L386" s="91"/>
      <c r="M386" s="96"/>
      <c r="N386" s="32" t="s">
        <v>2758</v>
      </c>
      <c r="O386" s="211" t="s">
        <v>2758</v>
      </c>
      <c r="P386" s="71" t="s">
        <v>1037</v>
      </c>
      <c r="Q386" s="71" t="s">
        <v>1025</v>
      </c>
      <c r="R386" s="848" t="s">
        <v>989</v>
      </c>
      <c r="S386" s="3" t="s">
        <v>941</v>
      </c>
      <c r="T386" s="3" t="s">
        <v>941</v>
      </c>
      <c r="U386" s="3" t="s">
        <v>941</v>
      </c>
      <c r="V386" s="3" t="s">
        <v>941</v>
      </c>
      <c r="W386" s="3" t="s">
        <v>941</v>
      </c>
      <c r="X386" s="3" t="s">
        <v>941</v>
      </c>
      <c r="Y386" s="3" t="s">
        <v>941</v>
      </c>
      <c r="Z386" s="3" t="s">
        <v>941</v>
      </c>
      <c r="AA386" s="3" t="s">
        <v>941</v>
      </c>
      <c r="AB386" s="3" t="s">
        <v>941</v>
      </c>
      <c r="AC386" s="21" t="s">
        <v>941</v>
      </c>
      <c r="AD386" s="21" t="s">
        <v>941</v>
      </c>
      <c r="AE386" s="21" t="s">
        <v>941</v>
      </c>
      <c r="AF386" s="3" t="s">
        <v>941</v>
      </c>
      <c r="AG386" s="3" t="s">
        <v>941</v>
      </c>
      <c r="AH386" s="3"/>
      <c r="AI386" s="21"/>
      <c r="AJ386" s="21"/>
      <c r="AK386" s="21"/>
      <c r="AL386" s="75"/>
      <c r="AM386" s="74" t="s">
        <v>945</v>
      </c>
      <c r="AN386" s="70" t="s">
        <v>2759</v>
      </c>
      <c r="AO386" s="67" t="s">
        <v>226</v>
      </c>
      <c r="AP386" s="78" t="s">
        <v>2760</v>
      </c>
      <c r="AQ386" s="893">
        <v>1</v>
      </c>
      <c r="AR386" s="745" t="s">
        <v>945</v>
      </c>
      <c r="AS386" s="68" t="s">
        <v>946</v>
      </c>
      <c r="AT386" s="3">
        <v>1</v>
      </c>
      <c r="AU386" s="3" t="s">
        <v>979</v>
      </c>
      <c r="AV386" s="3" t="s">
        <v>945</v>
      </c>
      <c r="AW386" s="3" t="s">
        <v>945</v>
      </c>
      <c r="AX386" s="3"/>
      <c r="AY386" s="145"/>
      <c r="AZ386" s="69" t="s">
        <v>949</v>
      </c>
      <c r="BA386" s="69">
        <v>0.2</v>
      </c>
      <c r="BB386" s="69" t="s">
        <v>949</v>
      </c>
      <c r="BC386" s="69" t="s">
        <v>949</v>
      </c>
      <c r="BD386" s="69" t="s">
        <v>2761</v>
      </c>
      <c r="BE386" s="69" t="s">
        <v>981</v>
      </c>
      <c r="BF386" s="69" t="s">
        <v>1179</v>
      </c>
      <c r="BG386" s="69" t="s">
        <v>2762</v>
      </c>
      <c r="BH386" s="69" t="s">
        <v>2763</v>
      </c>
      <c r="BI386" s="69" t="s">
        <v>949</v>
      </c>
      <c r="BJ386" s="69" t="s">
        <v>2744</v>
      </c>
      <c r="BK386" s="69" t="s">
        <v>949</v>
      </c>
      <c r="BL386" s="69" t="s">
        <v>949</v>
      </c>
      <c r="BM386" s="69">
        <v>0</v>
      </c>
      <c r="BN386" s="69">
        <v>0</v>
      </c>
      <c r="BO386" s="69">
        <v>0</v>
      </c>
      <c r="BP386" s="69">
        <v>0</v>
      </c>
      <c r="BQ386" s="69">
        <v>0</v>
      </c>
      <c r="BR386" s="69">
        <v>0</v>
      </c>
      <c r="BS386" s="69">
        <v>0</v>
      </c>
      <c r="BT386" s="69">
        <v>0</v>
      </c>
      <c r="BU386" s="73" t="s">
        <v>945</v>
      </c>
      <c r="BV386" s="72" t="s">
        <v>945</v>
      </c>
      <c r="BW386" s="72" t="s">
        <v>945</v>
      </c>
      <c r="BX386" s="72" t="s">
        <v>945</v>
      </c>
      <c r="BY386" s="16"/>
      <c r="BZ386" s="9" t="s">
        <v>1025</v>
      </c>
      <c r="CA386" s="16"/>
      <c r="CB386" s="16"/>
      <c r="CC386" s="16"/>
      <c r="CD386" s="16"/>
    </row>
    <row r="387" spans="1:82" customFormat="1">
      <c r="A387" s="16" t="s">
        <v>945</v>
      </c>
      <c r="B387" s="3">
        <v>380</v>
      </c>
      <c r="C387" s="3" t="s">
        <v>805</v>
      </c>
      <c r="D387" s="91" t="s">
        <v>945</v>
      </c>
      <c r="E387" s="96" t="s">
        <v>945</v>
      </c>
      <c r="F387" s="91" t="s">
        <v>2764</v>
      </c>
      <c r="G387" s="96"/>
      <c r="H387" s="91"/>
      <c r="I387" s="96"/>
      <c r="J387" s="91"/>
      <c r="K387" s="96"/>
      <c r="L387" s="91"/>
      <c r="M387" s="96"/>
      <c r="N387" s="32" t="s">
        <v>2764</v>
      </c>
      <c r="O387" s="211" t="s">
        <v>2765</v>
      </c>
      <c r="P387" s="71" t="s">
        <v>1003</v>
      </c>
      <c r="Q387" s="71" t="s">
        <v>1025</v>
      </c>
      <c r="R387" s="848" t="s">
        <v>989</v>
      </c>
      <c r="S387" s="3" t="s">
        <v>941</v>
      </c>
      <c r="T387" s="3" t="s">
        <v>941</v>
      </c>
      <c r="U387" s="3" t="s">
        <v>941</v>
      </c>
      <c r="V387" s="3" t="s">
        <v>941</v>
      </c>
      <c r="W387" s="3" t="s">
        <v>941</v>
      </c>
      <c r="X387" s="3" t="s">
        <v>941</v>
      </c>
      <c r="Y387" s="3" t="s">
        <v>941</v>
      </c>
      <c r="Z387" s="3" t="s">
        <v>941</v>
      </c>
      <c r="AA387" s="3" t="s">
        <v>941</v>
      </c>
      <c r="AB387" s="3" t="s">
        <v>941</v>
      </c>
      <c r="AC387" s="21" t="s">
        <v>941</v>
      </c>
      <c r="AD387" s="21" t="s">
        <v>941</v>
      </c>
      <c r="AE387" s="21" t="s">
        <v>941</v>
      </c>
      <c r="AF387" s="3" t="s">
        <v>941</v>
      </c>
      <c r="AG387" s="3" t="s">
        <v>941</v>
      </c>
      <c r="AH387" s="3"/>
      <c r="AI387" s="21"/>
      <c r="AJ387" s="21"/>
      <c r="AK387" s="21"/>
      <c r="AL387" s="75"/>
      <c r="AM387" s="74" t="s">
        <v>945</v>
      </c>
      <c r="AN387" s="70" t="s">
        <v>2766</v>
      </c>
      <c r="AO387" s="67" t="s">
        <v>226</v>
      </c>
      <c r="AP387" s="78" t="s">
        <v>2767</v>
      </c>
      <c r="AQ387" s="893">
        <v>1</v>
      </c>
      <c r="AR387" s="745" t="s">
        <v>945</v>
      </c>
      <c r="AS387" s="68" t="s">
        <v>946</v>
      </c>
      <c r="AT387" s="3">
        <v>1</v>
      </c>
      <c r="AU387" s="3" t="s">
        <v>1783</v>
      </c>
      <c r="AV387" s="3" t="s">
        <v>945</v>
      </c>
      <c r="AW387" s="3" t="s">
        <v>1245</v>
      </c>
      <c r="AX387" s="3"/>
      <c r="AY387" s="145"/>
      <c r="AZ387" s="69">
        <v>249909</v>
      </c>
      <c r="BA387" s="69">
        <v>2.85</v>
      </c>
      <c r="BB387" s="69">
        <v>2.5</v>
      </c>
      <c r="BC387" s="69">
        <v>624.77</v>
      </c>
      <c r="BD387" s="69" t="s">
        <v>2768</v>
      </c>
      <c r="BE387" s="69" t="s">
        <v>2769</v>
      </c>
      <c r="BF387" s="69" t="s">
        <v>2770</v>
      </c>
      <c r="BG387" s="69" t="s">
        <v>949</v>
      </c>
      <c r="BH387" s="69" t="s">
        <v>949</v>
      </c>
      <c r="BI387" s="69" t="s">
        <v>949</v>
      </c>
      <c r="BJ387" s="69" t="s">
        <v>2771</v>
      </c>
      <c r="BK387" s="69" t="s">
        <v>949</v>
      </c>
      <c r="BL387" s="69" t="s">
        <v>949</v>
      </c>
      <c r="BM387" s="69">
        <v>0</v>
      </c>
      <c r="BN387" s="69">
        <v>0</v>
      </c>
      <c r="BO387" s="69">
        <v>0</v>
      </c>
      <c r="BP387" s="69">
        <v>0</v>
      </c>
      <c r="BQ387" s="69">
        <v>0</v>
      </c>
      <c r="BR387" s="69">
        <v>0</v>
      </c>
      <c r="BS387" s="69">
        <v>0</v>
      </c>
      <c r="BT387" s="69">
        <v>0</v>
      </c>
      <c r="BU387" s="73" t="s">
        <v>945</v>
      </c>
      <c r="BV387" s="72" t="s">
        <v>945</v>
      </c>
      <c r="BW387" s="72" t="s">
        <v>945</v>
      </c>
      <c r="BX387" s="72" t="s">
        <v>945</v>
      </c>
      <c r="BY387" s="16" t="s">
        <v>945</v>
      </c>
      <c r="BZ387" s="9" t="s">
        <v>1025</v>
      </c>
      <c r="CA387" s="16" t="s">
        <v>945</v>
      </c>
      <c r="CB387" s="16" t="s">
        <v>945</v>
      </c>
      <c r="CC387" s="16"/>
      <c r="CD387" s="16"/>
    </row>
    <row r="388" spans="1:82" customFormat="1">
      <c r="A388" s="16"/>
      <c r="B388" s="3">
        <v>381</v>
      </c>
      <c r="C388" s="3" t="s">
        <v>805</v>
      </c>
      <c r="D388" s="91" t="s">
        <v>945</v>
      </c>
      <c r="E388" s="96" t="s">
        <v>945</v>
      </c>
      <c r="F388" s="91" t="s">
        <v>2772</v>
      </c>
      <c r="G388" s="96"/>
      <c r="H388" s="91"/>
      <c r="I388" s="96"/>
      <c r="J388" s="91"/>
      <c r="K388" s="96"/>
      <c r="L388" s="91"/>
      <c r="M388" s="96"/>
      <c r="N388" s="32" t="s">
        <v>2772</v>
      </c>
      <c r="O388" s="211" t="s">
        <v>2773</v>
      </c>
      <c r="P388" s="71" t="s">
        <v>1003</v>
      </c>
      <c r="Q388" s="71" t="s">
        <v>1025</v>
      </c>
      <c r="R388" s="848" t="s">
        <v>989</v>
      </c>
      <c r="S388" s="3" t="s">
        <v>941</v>
      </c>
      <c r="T388" s="3" t="s">
        <v>941</v>
      </c>
      <c r="U388" s="3" t="s">
        <v>941</v>
      </c>
      <c r="V388" s="3" t="s">
        <v>941</v>
      </c>
      <c r="W388" s="3" t="s">
        <v>941</v>
      </c>
      <c r="X388" s="3" t="s">
        <v>941</v>
      </c>
      <c r="Y388" s="3" t="s">
        <v>941</v>
      </c>
      <c r="Z388" s="3" t="s">
        <v>941</v>
      </c>
      <c r="AA388" s="3" t="s">
        <v>941</v>
      </c>
      <c r="AB388" s="3" t="s">
        <v>941</v>
      </c>
      <c r="AC388" s="21" t="s">
        <v>941</v>
      </c>
      <c r="AD388" s="21" t="s">
        <v>941</v>
      </c>
      <c r="AE388" s="21" t="s">
        <v>941</v>
      </c>
      <c r="AF388" s="3" t="s">
        <v>941</v>
      </c>
      <c r="AG388" s="3" t="s">
        <v>941</v>
      </c>
      <c r="AH388" s="3"/>
      <c r="AI388" s="21"/>
      <c r="AJ388" s="21"/>
      <c r="AK388" s="21"/>
      <c r="AL388" s="75"/>
      <c r="AM388" s="74" t="s">
        <v>945</v>
      </c>
      <c r="AN388" s="70" t="s">
        <v>2774</v>
      </c>
      <c r="AO388" s="67" t="s">
        <v>226</v>
      </c>
      <c r="AP388" s="78" t="s">
        <v>2775</v>
      </c>
      <c r="AQ388" s="893">
        <v>1</v>
      </c>
      <c r="AR388" s="745" t="s">
        <v>945</v>
      </c>
      <c r="AS388" s="68" t="s">
        <v>946</v>
      </c>
      <c r="AT388" s="3">
        <v>1</v>
      </c>
      <c r="AU388" s="3" t="s">
        <v>1008</v>
      </c>
      <c r="AV388" s="3" t="s">
        <v>945</v>
      </c>
      <c r="AW388" s="3" t="s">
        <v>945</v>
      </c>
      <c r="AX388" s="3"/>
      <c r="AY388" s="145"/>
      <c r="AZ388" s="69">
        <v>16035.08</v>
      </c>
      <c r="BA388" s="69">
        <v>2.2999999999999998</v>
      </c>
      <c r="BB388" s="69">
        <v>1.05</v>
      </c>
      <c r="BC388" s="69">
        <v>16.836834</v>
      </c>
      <c r="BD388" s="69" t="s">
        <v>2776</v>
      </c>
      <c r="BE388" s="69" t="s">
        <v>1616</v>
      </c>
      <c r="BF388" s="69" t="s">
        <v>1148</v>
      </c>
      <c r="BG388" s="69" t="s">
        <v>1474</v>
      </c>
      <c r="BH388" s="69" t="s">
        <v>1132</v>
      </c>
      <c r="BI388" s="69" t="s">
        <v>1475</v>
      </c>
      <c r="BJ388" s="69" t="s">
        <v>1142</v>
      </c>
      <c r="BK388" s="69" t="s">
        <v>1712</v>
      </c>
      <c r="BL388" s="69" t="s">
        <v>949</v>
      </c>
      <c r="BM388" s="69">
        <v>0</v>
      </c>
      <c r="BN388" s="69">
        <v>0</v>
      </c>
      <c r="BO388" s="69" t="s">
        <v>2777</v>
      </c>
      <c r="BP388" s="69" t="s">
        <v>1142</v>
      </c>
      <c r="BQ388" s="69" t="s">
        <v>2778</v>
      </c>
      <c r="BR388" s="69" t="s">
        <v>1459</v>
      </c>
      <c r="BS388" s="69">
        <v>0</v>
      </c>
      <c r="BT388" s="69">
        <v>0</v>
      </c>
      <c r="BU388" s="73" t="s">
        <v>989</v>
      </c>
      <c r="BV388" s="72">
        <v>2</v>
      </c>
      <c r="BW388" s="72">
        <v>400</v>
      </c>
      <c r="BX388" s="72">
        <v>42</v>
      </c>
      <c r="BY388" s="16"/>
      <c r="BZ388" s="9" t="s">
        <v>1025</v>
      </c>
      <c r="CA388" s="16"/>
      <c r="CB388" s="16"/>
      <c r="CC388" s="16"/>
      <c r="CD388" s="16"/>
    </row>
    <row r="389" spans="1:82" customFormat="1">
      <c r="A389" s="16"/>
      <c r="B389" s="3">
        <v>382</v>
      </c>
      <c r="C389" s="3" t="s">
        <v>805</v>
      </c>
      <c r="D389" s="91" t="s">
        <v>945</v>
      </c>
      <c r="E389" s="96" t="s">
        <v>945</v>
      </c>
      <c r="F389" s="91" t="s">
        <v>2779</v>
      </c>
      <c r="G389" s="96"/>
      <c r="H389" s="91"/>
      <c r="I389" s="96"/>
      <c r="J389" s="91"/>
      <c r="K389" s="96"/>
      <c r="L389" s="91"/>
      <c r="M389" s="96"/>
      <c r="N389" s="32" t="s">
        <v>2779</v>
      </c>
      <c r="O389" s="211" t="s">
        <v>2780</v>
      </c>
      <c r="P389" s="71" t="s">
        <v>1003</v>
      </c>
      <c r="Q389" s="71" t="s">
        <v>1025</v>
      </c>
      <c r="R389" s="848" t="s">
        <v>989</v>
      </c>
      <c r="S389" s="3" t="s">
        <v>941</v>
      </c>
      <c r="T389" s="3" t="s">
        <v>941</v>
      </c>
      <c r="U389" s="3" t="s">
        <v>941</v>
      </c>
      <c r="V389" s="3" t="s">
        <v>941</v>
      </c>
      <c r="W389" s="3" t="s">
        <v>941</v>
      </c>
      <c r="X389" s="3" t="s">
        <v>941</v>
      </c>
      <c r="Y389" s="3" t="s">
        <v>941</v>
      </c>
      <c r="Z389" s="3" t="s">
        <v>941</v>
      </c>
      <c r="AA389" s="3" t="s">
        <v>941</v>
      </c>
      <c r="AB389" s="3" t="s">
        <v>941</v>
      </c>
      <c r="AC389" s="21" t="s">
        <v>941</v>
      </c>
      <c r="AD389" s="21" t="s">
        <v>941</v>
      </c>
      <c r="AE389" s="21" t="s">
        <v>941</v>
      </c>
      <c r="AF389" s="3" t="s">
        <v>941</v>
      </c>
      <c r="AG389" s="3" t="s">
        <v>941</v>
      </c>
      <c r="AH389" s="3"/>
      <c r="AI389" s="21"/>
      <c r="AJ389" s="21"/>
      <c r="AK389" s="21"/>
      <c r="AL389" s="75"/>
      <c r="AM389" s="74" t="s">
        <v>945</v>
      </c>
      <c r="AN389" s="70" t="s">
        <v>2781</v>
      </c>
      <c r="AO389" s="67" t="s">
        <v>226</v>
      </c>
      <c r="AP389" s="78" t="s">
        <v>2782</v>
      </c>
      <c r="AQ389" s="893">
        <v>1</v>
      </c>
      <c r="AR389" s="745" t="s">
        <v>945</v>
      </c>
      <c r="AS389" s="68" t="s">
        <v>946</v>
      </c>
      <c r="AT389" s="3">
        <v>1</v>
      </c>
      <c r="AU389" s="3" t="s">
        <v>1008</v>
      </c>
      <c r="AV389" s="3" t="s">
        <v>945</v>
      </c>
      <c r="AW389" s="3" t="s">
        <v>945</v>
      </c>
      <c r="AX389" s="3"/>
      <c r="AY389" s="145"/>
      <c r="AZ389" s="69">
        <v>7868.78</v>
      </c>
      <c r="BA389" s="69">
        <v>1.2</v>
      </c>
      <c r="BB389" s="69">
        <v>1.05</v>
      </c>
      <c r="BC389" s="69">
        <v>8.262219</v>
      </c>
      <c r="BD389" s="69" t="s">
        <v>2783</v>
      </c>
      <c r="BE389" s="69" t="s">
        <v>1616</v>
      </c>
      <c r="BF389" s="69" t="s">
        <v>1148</v>
      </c>
      <c r="BG389" s="69" t="s">
        <v>1474</v>
      </c>
      <c r="BH389" s="69" t="s">
        <v>1132</v>
      </c>
      <c r="BI389" s="69" t="s">
        <v>1475</v>
      </c>
      <c r="BJ389" s="69" t="s">
        <v>1142</v>
      </c>
      <c r="BK389" s="69" t="s">
        <v>1712</v>
      </c>
      <c r="BL389" s="69" t="s">
        <v>949</v>
      </c>
      <c r="BM389" s="69">
        <v>0</v>
      </c>
      <c r="BN389" s="69">
        <v>0</v>
      </c>
      <c r="BO389" s="69" t="s">
        <v>2784</v>
      </c>
      <c r="BP389" s="69" t="s">
        <v>1142</v>
      </c>
      <c r="BQ389" s="69" t="s">
        <v>2785</v>
      </c>
      <c r="BR389" s="69" t="s">
        <v>1459</v>
      </c>
      <c r="BS389" s="69">
        <v>0</v>
      </c>
      <c r="BT389" s="69">
        <v>0</v>
      </c>
      <c r="BU389" s="73" t="s">
        <v>989</v>
      </c>
      <c r="BV389" s="72">
        <v>4</v>
      </c>
      <c r="BW389" s="72">
        <v>350</v>
      </c>
      <c r="BX389" s="72">
        <v>38</v>
      </c>
      <c r="BY389" s="16"/>
      <c r="BZ389" s="9" t="s">
        <v>1025</v>
      </c>
      <c r="CA389" s="16"/>
      <c r="CB389" s="16"/>
      <c r="CC389" s="16"/>
      <c r="CD389" s="16"/>
    </row>
    <row r="390" spans="1:82" customFormat="1">
      <c r="A390" s="16"/>
      <c r="B390" s="3">
        <v>383</v>
      </c>
      <c r="C390" s="3" t="s">
        <v>805</v>
      </c>
      <c r="D390" s="91" t="s">
        <v>945</v>
      </c>
      <c r="E390" s="96" t="s">
        <v>945</v>
      </c>
      <c r="F390" s="91" t="s">
        <v>2786</v>
      </c>
      <c r="G390" s="96"/>
      <c r="H390" s="91"/>
      <c r="I390" s="96"/>
      <c r="J390" s="91"/>
      <c r="K390" s="96"/>
      <c r="L390" s="91"/>
      <c r="M390" s="96"/>
      <c r="N390" s="32" t="s">
        <v>2786</v>
      </c>
      <c r="O390" s="211" t="s">
        <v>2787</v>
      </c>
      <c r="P390" s="71" t="s">
        <v>939</v>
      </c>
      <c r="Q390" s="71" t="s">
        <v>1025</v>
      </c>
      <c r="R390" s="848" t="s">
        <v>940</v>
      </c>
      <c r="S390" s="3" t="s">
        <v>941</v>
      </c>
      <c r="T390" s="3" t="s">
        <v>941</v>
      </c>
      <c r="U390" s="3" t="s">
        <v>941</v>
      </c>
      <c r="V390" s="3"/>
      <c r="W390" s="3"/>
      <c r="X390" s="3"/>
      <c r="Y390" s="3"/>
      <c r="Z390" s="3"/>
      <c r="AA390" s="3"/>
      <c r="AB390" s="3"/>
      <c r="AC390" s="21"/>
      <c r="AD390" s="21"/>
      <c r="AE390" s="21"/>
      <c r="AF390" s="3"/>
      <c r="AG390" s="3"/>
      <c r="AH390" s="3"/>
      <c r="AI390" s="21"/>
      <c r="AJ390" s="21"/>
      <c r="AK390" s="21"/>
      <c r="AL390" s="75"/>
      <c r="AM390" s="74" t="s">
        <v>945</v>
      </c>
      <c r="AN390" s="70" t="s">
        <v>2788</v>
      </c>
      <c r="AO390" s="67" t="s">
        <v>226</v>
      </c>
      <c r="AP390" s="78" t="s">
        <v>2789</v>
      </c>
      <c r="AQ390" s="893">
        <v>1</v>
      </c>
      <c r="AR390" s="745" t="s">
        <v>945</v>
      </c>
      <c r="AS390" s="68" t="s">
        <v>946</v>
      </c>
      <c r="AT390" s="3">
        <v>0</v>
      </c>
      <c r="AU390" s="3" t="s">
        <v>947</v>
      </c>
      <c r="AV390" s="3" t="s">
        <v>945</v>
      </c>
      <c r="AW390" s="3" t="s">
        <v>945</v>
      </c>
      <c r="AX390" s="3"/>
      <c r="AY390" s="145"/>
      <c r="AZ390" s="69" t="s">
        <v>949</v>
      </c>
      <c r="BA390" s="69" t="s">
        <v>949</v>
      </c>
      <c r="BB390" s="69" t="s">
        <v>949</v>
      </c>
      <c r="BC390" s="69" t="s">
        <v>949</v>
      </c>
      <c r="BD390" s="69" t="s">
        <v>949</v>
      </c>
      <c r="BE390" s="69" t="s">
        <v>949</v>
      </c>
      <c r="BF390" s="69" t="s">
        <v>949</v>
      </c>
      <c r="BG390" s="69" t="s">
        <v>949</v>
      </c>
      <c r="BH390" s="69" t="s">
        <v>949</v>
      </c>
      <c r="BI390" s="69" t="s">
        <v>949</v>
      </c>
      <c r="BJ390" s="69" t="s">
        <v>949</v>
      </c>
      <c r="BK390" s="69" t="s">
        <v>949</v>
      </c>
      <c r="BL390" s="69" t="s">
        <v>949</v>
      </c>
      <c r="BM390" s="69" t="s">
        <v>949</v>
      </c>
      <c r="BN390" s="69" t="s">
        <v>949</v>
      </c>
      <c r="BO390" s="69" t="s">
        <v>949</v>
      </c>
      <c r="BP390" s="69" t="s">
        <v>949</v>
      </c>
      <c r="BQ390" s="69" t="s">
        <v>949</v>
      </c>
      <c r="BR390" s="69" t="s">
        <v>949</v>
      </c>
      <c r="BS390" s="69" t="s">
        <v>949</v>
      </c>
      <c r="BT390" s="69" t="s">
        <v>949</v>
      </c>
      <c r="BU390" s="73" t="s">
        <v>945</v>
      </c>
      <c r="BV390" s="72" t="s">
        <v>945</v>
      </c>
      <c r="BW390" s="72" t="s">
        <v>945</v>
      </c>
      <c r="BX390" s="72" t="s">
        <v>945</v>
      </c>
      <c r="BY390" s="16"/>
      <c r="BZ390" s="9" t="s">
        <v>945</v>
      </c>
      <c r="CA390" s="16"/>
      <c r="CB390" s="16"/>
      <c r="CC390" s="16"/>
      <c r="CD390" s="16"/>
    </row>
    <row r="391" spans="1:82" customFormat="1">
      <c r="A391" s="16" t="s">
        <v>945</v>
      </c>
      <c r="B391" s="3">
        <v>384</v>
      </c>
      <c r="C391" s="3" t="s">
        <v>805</v>
      </c>
      <c r="D391" s="91" t="s">
        <v>945</v>
      </c>
      <c r="E391" s="96" t="s">
        <v>945</v>
      </c>
      <c r="F391" s="91" t="s">
        <v>2790</v>
      </c>
      <c r="G391" s="96"/>
      <c r="H391" s="91"/>
      <c r="I391" s="96"/>
      <c r="J391" s="91"/>
      <c r="K391" s="96"/>
      <c r="L391" s="91"/>
      <c r="M391" s="96"/>
      <c r="N391" s="32" t="s">
        <v>2790</v>
      </c>
      <c r="O391" s="211" t="s">
        <v>2791</v>
      </c>
      <c r="P391" s="71" t="s">
        <v>939</v>
      </c>
      <c r="Q391" s="71" t="s">
        <v>1025</v>
      </c>
      <c r="R391" s="848" t="s">
        <v>940</v>
      </c>
      <c r="S391" s="3"/>
      <c r="T391" s="3"/>
      <c r="U391" s="3"/>
      <c r="V391" s="3" t="s">
        <v>941</v>
      </c>
      <c r="W391" s="3" t="s">
        <v>941</v>
      </c>
      <c r="X391" s="3"/>
      <c r="Y391" s="3"/>
      <c r="Z391" s="3"/>
      <c r="AA391" s="3"/>
      <c r="AB391" s="3"/>
      <c r="AC391" s="21"/>
      <c r="AD391" s="21"/>
      <c r="AE391" s="21"/>
      <c r="AF391" s="3"/>
      <c r="AG391" s="3"/>
      <c r="AH391" s="3"/>
      <c r="AI391" s="21"/>
      <c r="AJ391" s="21"/>
      <c r="AK391" s="21"/>
      <c r="AL391" s="75"/>
      <c r="AM391" s="74" t="s">
        <v>945</v>
      </c>
      <c r="AN391" s="70" t="s">
        <v>2792</v>
      </c>
      <c r="AO391" s="67" t="s">
        <v>226</v>
      </c>
      <c r="AP391" s="78" t="s">
        <v>2793</v>
      </c>
      <c r="AQ391" s="893">
        <v>1</v>
      </c>
      <c r="AR391" s="745" t="s">
        <v>945</v>
      </c>
      <c r="AS391" s="68" t="s">
        <v>946</v>
      </c>
      <c r="AT391" s="3">
        <v>0</v>
      </c>
      <c r="AU391" s="3" t="s">
        <v>947</v>
      </c>
      <c r="AV391" s="3" t="s">
        <v>945</v>
      </c>
      <c r="AW391" s="3" t="s">
        <v>945</v>
      </c>
      <c r="AX391" s="3"/>
      <c r="AY391" s="145"/>
      <c r="AZ391" s="69" t="s">
        <v>949</v>
      </c>
      <c r="BA391" s="69" t="s">
        <v>949</v>
      </c>
      <c r="BB391" s="69" t="s">
        <v>949</v>
      </c>
      <c r="BC391" s="69" t="s">
        <v>949</v>
      </c>
      <c r="BD391" s="69" t="s">
        <v>949</v>
      </c>
      <c r="BE391" s="69" t="s">
        <v>949</v>
      </c>
      <c r="BF391" s="69" t="s">
        <v>949</v>
      </c>
      <c r="BG391" s="69" t="s">
        <v>949</v>
      </c>
      <c r="BH391" s="69" t="s">
        <v>949</v>
      </c>
      <c r="BI391" s="69" t="s">
        <v>949</v>
      </c>
      <c r="BJ391" s="69" t="s">
        <v>949</v>
      </c>
      <c r="BK391" s="69" t="s">
        <v>949</v>
      </c>
      <c r="BL391" s="69" t="s">
        <v>949</v>
      </c>
      <c r="BM391" s="69" t="s">
        <v>949</v>
      </c>
      <c r="BN391" s="69" t="s">
        <v>949</v>
      </c>
      <c r="BO391" s="69" t="s">
        <v>949</v>
      </c>
      <c r="BP391" s="69" t="s">
        <v>949</v>
      </c>
      <c r="BQ391" s="69" t="s">
        <v>949</v>
      </c>
      <c r="BR391" s="69" t="s">
        <v>949</v>
      </c>
      <c r="BS391" s="69" t="s">
        <v>949</v>
      </c>
      <c r="BT391" s="69" t="s">
        <v>949</v>
      </c>
      <c r="BU391" s="73" t="s">
        <v>945</v>
      </c>
      <c r="BV391" s="72" t="s">
        <v>945</v>
      </c>
      <c r="BW391" s="72" t="s">
        <v>945</v>
      </c>
      <c r="BX391" s="72" t="s">
        <v>945</v>
      </c>
      <c r="BY391" s="16" t="s">
        <v>945</v>
      </c>
      <c r="BZ391" s="9" t="s">
        <v>945</v>
      </c>
      <c r="CA391" s="16" t="s">
        <v>945</v>
      </c>
      <c r="CB391" s="16" t="s">
        <v>945</v>
      </c>
      <c r="CC391" s="16"/>
      <c r="CD391" s="16"/>
    </row>
    <row r="392" spans="1:82" customFormat="1">
      <c r="A392" s="16" t="s">
        <v>945</v>
      </c>
      <c r="B392" s="3">
        <v>385</v>
      </c>
      <c r="C392" s="3" t="s">
        <v>805</v>
      </c>
      <c r="D392" s="91" t="s">
        <v>945</v>
      </c>
      <c r="E392" s="96" t="s">
        <v>945</v>
      </c>
      <c r="F392" s="91" t="s">
        <v>2794</v>
      </c>
      <c r="G392" s="96"/>
      <c r="H392" s="91"/>
      <c r="I392" s="96"/>
      <c r="J392" s="91"/>
      <c r="K392" s="96"/>
      <c r="L392" s="91"/>
      <c r="M392" s="96"/>
      <c r="N392" s="32" t="s">
        <v>2794</v>
      </c>
      <c r="O392" s="211" t="s">
        <v>2795</v>
      </c>
      <c r="P392" s="71" t="s">
        <v>939</v>
      </c>
      <c r="Q392" s="71" t="s">
        <v>1025</v>
      </c>
      <c r="R392" s="848" t="s">
        <v>940</v>
      </c>
      <c r="S392" s="3"/>
      <c r="T392" s="3"/>
      <c r="U392" s="3"/>
      <c r="V392" s="3"/>
      <c r="W392" s="3"/>
      <c r="X392" s="3"/>
      <c r="Y392" s="3"/>
      <c r="Z392" s="3"/>
      <c r="AA392" s="3"/>
      <c r="AB392" s="3"/>
      <c r="AC392" s="21"/>
      <c r="AD392" s="21"/>
      <c r="AE392" s="21"/>
      <c r="AF392" s="3"/>
      <c r="AG392" s="3" t="s">
        <v>941</v>
      </c>
      <c r="AH392" s="3"/>
      <c r="AI392" s="21"/>
      <c r="AJ392" s="21"/>
      <c r="AK392" s="21"/>
      <c r="AL392" s="75"/>
      <c r="AM392" s="74" t="s">
        <v>945</v>
      </c>
      <c r="AN392" s="70" t="s">
        <v>2796</v>
      </c>
      <c r="AO392" s="67" t="s">
        <v>226</v>
      </c>
      <c r="AP392" s="78" t="s">
        <v>2797</v>
      </c>
      <c r="AQ392" s="893">
        <v>1</v>
      </c>
      <c r="AR392" s="745" t="s">
        <v>945</v>
      </c>
      <c r="AS392" s="68" t="s">
        <v>946</v>
      </c>
      <c r="AT392" s="3">
        <v>0</v>
      </c>
      <c r="AU392" s="3" t="s">
        <v>947</v>
      </c>
      <c r="AV392" s="3" t="s">
        <v>945</v>
      </c>
      <c r="AW392" s="3" t="s">
        <v>945</v>
      </c>
      <c r="AX392" s="3"/>
      <c r="AY392" s="145"/>
      <c r="AZ392" s="69" t="s">
        <v>949</v>
      </c>
      <c r="BA392" s="69" t="s">
        <v>949</v>
      </c>
      <c r="BB392" s="69" t="s">
        <v>949</v>
      </c>
      <c r="BC392" s="69" t="s">
        <v>949</v>
      </c>
      <c r="BD392" s="69" t="s">
        <v>949</v>
      </c>
      <c r="BE392" s="69" t="s">
        <v>949</v>
      </c>
      <c r="BF392" s="69" t="s">
        <v>949</v>
      </c>
      <c r="BG392" s="69" t="s">
        <v>949</v>
      </c>
      <c r="BH392" s="69" t="s">
        <v>949</v>
      </c>
      <c r="BI392" s="69" t="s">
        <v>949</v>
      </c>
      <c r="BJ392" s="69" t="s">
        <v>949</v>
      </c>
      <c r="BK392" s="69" t="s">
        <v>949</v>
      </c>
      <c r="BL392" s="69" t="s">
        <v>949</v>
      </c>
      <c r="BM392" s="69" t="s">
        <v>949</v>
      </c>
      <c r="BN392" s="69" t="s">
        <v>949</v>
      </c>
      <c r="BO392" s="69" t="s">
        <v>949</v>
      </c>
      <c r="BP392" s="69" t="s">
        <v>949</v>
      </c>
      <c r="BQ392" s="69" t="s">
        <v>949</v>
      </c>
      <c r="BR392" s="69" t="s">
        <v>949</v>
      </c>
      <c r="BS392" s="69" t="s">
        <v>949</v>
      </c>
      <c r="BT392" s="69" t="s">
        <v>949</v>
      </c>
      <c r="BU392" s="73" t="s">
        <v>945</v>
      </c>
      <c r="BV392" s="72" t="s">
        <v>945</v>
      </c>
      <c r="BW392" s="72" t="s">
        <v>945</v>
      </c>
      <c r="BX392" s="72" t="s">
        <v>945</v>
      </c>
      <c r="BY392" s="16" t="s">
        <v>945</v>
      </c>
      <c r="BZ392" s="9" t="s">
        <v>945</v>
      </c>
      <c r="CA392" s="16" t="s">
        <v>945</v>
      </c>
      <c r="CB392" s="16" t="s">
        <v>945</v>
      </c>
      <c r="CC392" s="16"/>
      <c r="CD392" s="16"/>
    </row>
    <row r="393" spans="1:82" customFormat="1">
      <c r="A393" s="16" t="s">
        <v>945</v>
      </c>
      <c r="B393" s="3">
        <v>386</v>
      </c>
      <c r="C393" s="3" t="s">
        <v>805</v>
      </c>
      <c r="D393" s="91" t="s">
        <v>945</v>
      </c>
      <c r="E393" s="96" t="s">
        <v>945</v>
      </c>
      <c r="F393" s="91" t="s">
        <v>2798</v>
      </c>
      <c r="G393" s="96"/>
      <c r="H393" s="91"/>
      <c r="I393" s="96"/>
      <c r="J393" s="91"/>
      <c r="K393" s="96"/>
      <c r="L393" s="91"/>
      <c r="M393" s="96"/>
      <c r="N393" s="32" t="s">
        <v>2798</v>
      </c>
      <c r="O393" s="211" t="s">
        <v>2799</v>
      </c>
      <c r="P393" s="71" t="s">
        <v>939</v>
      </c>
      <c r="Q393" s="71" t="s">
        <v>1025</v>
      </c>
      <c r="R393" s="848" t="s">
        <v>940</v>
      </c>
      <c r="S393" s="3"/>
      <c r="T393" s="3"/>
      <c r="U393" s="3"/>
      <c r="V393" s="3"/>
      <c r="W393" s="3"/>
      <c r="X393" s="3" t="s">
        <v>941</v>
      </c>
      <c r="Y393" s="3" t="s">
        <v>941</v>
      </c>
      <c r="Z393" s="3" t="s">
        <v>941</v>
      </c>
      <c r="AA393" s="3" t="s">
        <v>941</v>
      </c>
      <c r="AB393" s="3"/>
      <c r="AC393" s="21"/>
      <c r="AD393" s="21"/>
      <c r="AE393" s="21"/>
      <c r="AF393" s="3" t="s">
        <v>941</v>
      </c>
      <c r="AG393" s="3"/>
      <c r="AH393" s="3"/>
      <c r="AI393" s="21"/>
      <c r="AJ393" s="21"/>
      <c r="AK393" s="21"/>
      <c r="AL393" s="75"/>
      <c r="AM393" s="74" t="s">
        <v>945</v>
      </c>
      <c r="AN393" s="70" t="s">
        <v>2800</v>
      </c>
      <c r="AO393" s="67" t="s">
        <v>226</v>
      </c>
      <c r="AP393" s="78" t="s">
        <v>2801</v>
      </c>
      <c r="AQ393" s="893">
        <v>1</v>
      </c>
      <c r="AR393" s="745" t="s">
        <v>945</v>
      </c>
      <c r="AS393" s="68" t="s">
        <v>946</v>
      </c>
      <c r="AT393" s="3">
        <v>0</v>
      </c>
      <c r="AU393" s="3" t="s">
        <v>947</v>
      </c>
      <c r="AV393" s="3" t="s">
        <v>945</v>
      </c>
      <c r="AW393" s="3" t="s">
        <v>945</v>
      </c>
      <c r="AX393" s="3" t="s">
        <v>945</v>
      </c>
      <c r="AY393" s="145"/>
      <c r="AZ393" s="69" t="s">
        <v>949</v>
      </c>
      <c r="BA393" s="69" t="s">
        <v>949</v>
      </c>
      <c r="BB393" s="69" t="s">
        <v>949</v>
      </c>
      <c r="BC393" s="69" t="s">
        <v>949</v>
      </c>
      <c r="BD393" s="69" t="s">
        <v>949</v>
      </c>
      <c r="BE393" s="69" t="s">
        <v>949</v>
      </c>
      <c r="BF393" s="69" t="s">
        <v>949</v>
      </c>
      <c r="BG393" s="69" t="s">
        <v>949</v>
      </c>
      <c r="BH393" s="69" t="s">
        <v>949</v>
      </c>
      <c r="BI393" s="69" t="s">
        <v>949</v>
      </c>
      <c r="BJ393" s="69" t="s">
        <v>949</v>
      </c>
      <c r="BK393" s="69" t="s">
        <v>949</v>
      </c>
      <c r="BL393" s="69" t="s">
        <v>949</v>
      </c>
      <c r="BM393" s="69" t="s">
        <v>949</v>
      </c>
      <c r="BN393" s="69" t="s">
        <v>949</v>
      </c>
      <c r="BO393" s="69" t="s">
        <v>949</v>
      </c>
      <c r="BP393" s="69" t="s">
        <v>949</v>
      </c>
      <c r="BQ393" s="69" t="s">
        <v>949</v>
      </c>
      <c r="BR393" s="69" t="s">
        <v>949</v>
      </c>
      <c r="BS393" s="69" t="s">
        <v>949</v>
      </c>
      <c r="BT393" s="69" t="s">
        <v>949</v>
      </c>
      <c r="BU393" s="73" t="s">
        <v>945</v>
      </c>
      <c r="BV393" s="72" t="s">
        <v>945</v>
      </c>
      <c r="BW393" s="72" t="s">
        <v>945</v>
      </c>
      <c r="BX393" s="72" t="s">
        <v>945</v>
      </c>
      <c r="BY393" s="16" t="s">
        <v>945</v>
      </c>
      <c r="BZ393" s="9" t="s">
        <v>945</v>
      </c>
      <c r="CA393" s="16" t="s">
        <v>945</v>
      </c>
      <c r="CB393" s="16" t="s">
        <v>945</v>
      </c>
      <c r="CC393" s="16"/>
      <c r="CD393" s="16"/>
    </row>
    <row r="394" spans="1:82" customFormat="1">
      <c r="A394" s="16" t="s">
        <v>945</v>
      </c>
      <c r="B394" s="3">
        <v>387</v>
      </c>
      <c r="C394" s="3" t="s">
        <v>805</v>
      </c>
      <c r="D394" s="91" t="s">
        <v>945</v>
      </c>
      <c r="E394" s="96" t="s">
        <v>945</v>
      </c>
      <c r="F394" s="91" t="s">
        <v>2802</v>
      </c>
      <c r="G394" s="96"/>
      <c r="H394" s="91"/>
      <c r="I394" s="96"/>
      <c r="J394" s="91"/>
      <c r="K394" s="96"/>
      <c r="L394" s="91"/>
      <c r="M394" s="96"/>
      <c r="N394" s="32" t="s">
        <v>2802</v>
      </c>
      <c r="O394" s="211" t="s">
        <v>2803</v>
      </c>
      <c r="P394" s="71" t="s">
        <v>939</v>
      </c>
      <c r="Q394" s="71" t="s">
        <v>1025</v>
      </c>
      <c r="R394" s="848" t="s">
        <v>940</v>
      </c>
      <c r="S394" s="3"/>
      <c r="T394" s="3"/>
      <c r="U394" s="3"/>
      <c r="V394" s="3"/>
      <c r="W394" s="3"/>
      <c r="X394" s="3"/>
      <c r="Y394" s="3"/>
      <c r="Z394" s="3"/>
      <c r="AA394" s="3"/>
      <c r="AB394" s="3" t="s">
        <v>941</v>
      </c>
      <c r="AC394" s="21" t="s">
        <v>941</v>
      </c>
      <c r="AD394" s="21" t="s">
        <v>941</v>
      </c>
      <c r="AE394" s="21" t="s">
        <v>941</v>
      </c>
      <c r="AF394" s="3"/>
      <c r="AG394" s="3"/>
      <c r="AH394" s="3"/>
      <c r="AI394" s="21"/>
      <c r="AJ394" s="21"/>
      <c r="AK394" s="21"/>
      <c r="AL394" s="75"/>
      <c r="AM394" s="74" t="s">
        <v>945</v>
      </c>
      <c r="AN394" s="70" t="s">
        <v>2804</v>
      </c>
      <c r="AO394" s="67" t="s">
        <v>226</v>
      </c>
      <c r="AP394" s="78" t="s">
        <v>2805</v>
      </c>
      <c r="AQ394" s="893">
        <v>1</v>
      </c>
      <c r="AR394" s="745" t="s">
        <v>945</v>
      </c>
      <c r="AS394" s="68" t="s">
        <v>946</v>
      </c>
      <c r="AT394" s="3">
        <v>0</v>
      </c>
      <c r="AU394" s="3" t="s">
        <v>947</v>
      </c>
      <c r="AV394" s="3" t="s">
        <v>945</v>
      </c>
      <c r="AW394" s="3" t="s">
        <v>945</v>
      </c>
      <c r="AX394" s="3" t="s">
        <v>945</v>
      </c>
      <c r="AY394" s="145"/>
      <c r="AZ394" s="69" t="s">
        <v>949</v>
      </c>
      <c r="BA394" s="69" t="s">
        <v>949</v>
      </c>
      <c r="BB394" s="69" t="s">
        <v>949</v>
      </c>
      <c r="BC394" s="69" t="s">
        <v>949</v>
      </c>
      <c r="BD394" s="69" t="s">
        <v>949</v>
      </c>
      <c r="BE394" s="69" t="s">
        <v>949</v>
      </c>
      <c r="BF394" s="69" t="s">
        <v>949</v>
      </c>
      <c r="BG394" s="69" t="s">
        <v>949</v>
      </c>
      <c r="BH394" s="69" t="s">
        <v>949</v>
      </c>
      <c r="BI394" s="69" t="s">
        <v>949</v>
      </c>
      <c r="BJ394" s="69" t="s">
        <v>949</v>
      </c>
      <c r="BK394" s="69" t="s">
        <v>949</v>
      </c>
      <c r="BL394" s="69" t="s">
        <v>949</v>
      </c>
      <c r="BM394" s="69" t="s">
        <v>949</v>
      </c>
      <c r="BN394" s="69" t="s">
        <v>949</v>
      </c>
      <c r="BO394" s="69" t="s">
        <v>949</v>
      </c>
      <c r="BP394" s="69" t="s">
        <v>949</v>
      </c>
      <c r="BQ394" s="69" t="s">
        <v>949</v>
      </c>
      <c r="BR394" s="69" t="s">
        <v>949</v>
      </c>
      <c r="BS394" s="69" t="s">
        <v>949</v>
      </c>
      <c r="BT394" s="69" t="s">
        <v>949</v>
      </c>
      <c r="BU394" s="73" t="s">
        <v>945</v>
      </c>
      <c r="BV394" s="72" t="s">
        <v>945</v>
      </c>
      <c r="BW394" s="72" t="s">
        <v>945</v>
      </c>
      <c r="BX394" s="72" t="s">
        <v>945</v>
      </c>
      <c r="BY394" s="16" t="s">
        <v>945</v>
      </c>
      <c r="BZ394" s="9" t="s">
        <v>945</v>
      </c>
      <c r="CA394" s="16" t="s">
        <v>945</v>
      </c>
      <c r="CB394" s="16" t="s">
        <v>945</v>
      </c>
      <c r="CC394" s="16"/>
      <c r="CD394" s="16"/>
    </row>
    <row r="395" spans="1:82" customFormat="1">
      <c r="A395" s="16"/>
      <c r="B395" s="3">
        <v>388</v>
      </c>
      <c r="C395" s="3" t="s">
        <v>805</v>
      </c>
      <c r="D395" s="91" t="s">
        <v>945</v>
      </c>
      <c r="E395" s="96" t="s">
        <v>945</v>
      </c>
      <c r="F395" s="91" t="s">
        <v>945</v>
      </c>
      <c r="G395" s="96" t="s">
        <v>2806</v>
      </c>
      <c r="H395" s="91"/>
      <c r="I395" s="96"/>
      <c r="J395" s="91"/>
      <c r="K395" s="96"/>
      <c r="L395" s="91"/>
      <c r="M395" s="96"/>
      <c r="N395" s="32" t="s">
        <v>2806</v>
      </c>
      <c r="O395" s="211" t="s">
        <v>2807</v>
      </c>
      <c r="P395" s="71" t="s">
        <v>939</v>
      </c>
      <c r="Q395" s="71" t="s">
        <v>2234</v>
      </c>
      <c r="R395" s="848" t="s">
        <v>989</v>
      </c>
      <c r="S395" s="3" t="s">
        <v>941</v>
      </c>
      <c r="T395" s="3" t="s">
        <v>941</v>
      </c>
      <c r="U395" s="3" t="s">
        <v>941</v>
      </c>
      <c r="V395" s="3"/>
      <c r="W395" s="3"/>
      <c r="X395" s="3"/>
      <c r="Y395" s="3"/>
      <c r="Z395" s="3"/>
      <c r="AA395" s="3"/>
      <c r="AB395" s="3"/>
      <c r="AC395" s="21"/>
      <c r="AD395" s="21"/>
      <c r="AE395" s="21"/>
      <c r="AF395" s="3"/>
      <c r="AG395" s="3"/>
      <c r="AH395" s="3"/>
      <c r="AI395" s="21"/>
      <c r="AJ395" s="21"/>
      <c r="AK395" s="21"/>
      <c r="AL395" s="75"/>
      <c r="AM395" s="74" t="s">
        <v>945</v>
      </c>
      <c r="AN395" s="70" t="s">
        <v>2808</v>
      </c>
      <c r="AO395" s="67" t="s">
        <v>226</v>
      </c>
      <c r="AP395" s="78" t="s">
        <v>2809</v>
      </c>
      <c r="AQ395" s="893">
        <v>1</v>
      </c>
      <c r="AR395" s="745" t="s">
        <v>945</v>
      </c>
      <c r="AS395" s="68" t="s">
        <v>946</v>
      </c>
      <c r="AT395" s="3">
        <v>1</v>
      </c>
      <c r="AU395" s="3" t="s">
        <v>979</v>
      </c>
      <c r="AV395" s="3" t="s">
        <v>945</v>
      </c>
      <c r="AW395" s="3" t="s">
        <v>945</v>
      </c>
      <c r="AX395" s="3"/>
      <c r="AY395" s="145"/>
      <c r="AZ395" s="69">
        <v>33810.949999999997</v>
      </c>
      <c r="BA395" s="69">
        <v>2</v>
      </c>
      <c r="BB395" s="69">
        <v>1.19</v>
      </c>
      <c r="BC395" s="69">
        <v>40.235030999999999</v>
      </c>
      <c r="BD395" s="69" t="s">
        <v>2810</v>
      </c>
      <c r="BE395" s="69" t="s">
        <v>995</v>
      </c>
      <c r="BF395" s="69" t="s">
        <v>2811</v>
      </c>
      <c r="BG395" s="69" t="s">
        <v>2812</v>
      </c>
      <c r="BH395" s="69" t="s">
        <v>2813</v>
      </c>
      <c r="BI395" s="69" t="s">
        <v>949</v>
      </c>
      <c r="BJ395" s="69" t="s">
        <v>1166</v>
      </c>
      <c r="BK395" s="69" t="s">
        <v>949</v>
      </c>
      <c r="BL395" s="69" t="s">
        <v>949</v>
      </c>
      <c r="BM395" s="69">
        <v>0</v>
      </c>
      <c r="BN395" s="69">
        <v>0</v>
      </c>
      <c r="BO395" s="69">
        <v>0</v>
      </c>
      <c r="BP395" s="69">
        <v>0</v>
      </c>
      <c r="BQ395" s="69">
        <v>0</v>
      </c>
      <c r="BR395" s="69">
        <v>0</v>
      </c>
      <c r="BS395" s="69">
        <v>0</v>
      </c>
      <c r="BT395" s="69">
        <v>0</v>
      </c>
      <c r="BU395" s="73" t="s">
        <v>945</v>
      </c>
      <c r="BV395" s="72" t="s">
        <v>945</v>
      </c>
      <c r="BW395" s="72" t="s">
        <v>945</v>
      </c>
      <c r="BX395" s="72" t="s">
        <v>945</v>
      </c>
      <c r="BY395" s="16"/>
      <c r="BZ395" s="9" t="s">
        <v>1025</v>
      </c>
      <c r="CA395" s="16"/>
      <c r="CB395" s="16"/>
      <c r="CC395" s="16"/>
      <c r="CD395" s="16"/>
    </row>
    <row r="396" spans="1:82" customFormat="1">
      <c r="A396" s="16" t="s">
        <v>945</v>
      </c>
      <c r="B396" s="3">
        <v>389</v>
      </c>
      <c r="C396" s="3" t="s">
        <v>805</v>
      </c>
      <c r="D396" s="91" t="s">
        <v>945</v>
      </c>
      <c r="E396" s="96" t="s">
        <v>945</v>
      </c>
      <c r="F396" s="91" t="s">
        <v>945</v>
      </c>
      <c r="G396" s="96" t="s">
        <v>2814</v>
      </c>
      <c r="H396" s="91"/>
      <c r="I396" s="96"/>
      <c r="J396" s="91"/>
      <c r="K396" s="96"/>
      <c r="L396" s="91"/>
      <c r="M396" s="96"/>
      <c r="N396" s="32" t="s">
        <v>2814</v>
      </c>
      <c r="O396" s="211" t="s">
        <v>2815</v>
      </c>
      <c r="P396" s="71" t="s">
        <v>939</v>
      </c>
      <c r="Q396" s="71" t="s">
        <v>2234</v>
      </c>
      <c r="R396" s="848" t="s">
        <v>989</v>
      </c>
      <c r="S396" s="3"/>
      <c r="T396" s="3"/>
      <c r="U396" s="3"/>
      <c r="V396" s="3" t="s">
        <v>941</v>
      </c>
      <c r="W396" s="3" t="s">
        <v>941</v>
      </c>
      <c r="X396" s="3"/>
      <c r="Y396" s="3"/>
      <c r="Z396" s="3"/>
      <c r="AA396" s="3"/>
      <c r="AB396" s="3"/>
      <c r="AC396" s="21"/>
      <c r="AD396" s="21"/>
      <c r="AE396" s="21"/>
      <c r="AF396" s="3"/>
      <c r="AG396" s="3"/>
      <c r="AH396" s="3"/>
      <c r="AI396" s="21"/>
      <c r="AJ396" s="21"/>
      <c r="AK396" s="21"/>
      <c r="AL396" s="75"/>
      <c r="AM396" s="74" t="s">
        <v>945</v>
      </c>
      <c r="AN396" s="70" t="s">
        <v>2816</v>
      </c>
      <c r="AO396" s="67" t="s">
        <v>226</v>
      </c>
      <c r="AP396" s="78" t="s">
        <v>2817</v>
      </c>
      <c r="AQ396" s="893">
        <v>1</v>
      </c>
      <c r="AR396" s="745" t="s">
        <v>945</v>
      </c>
      <c r="AS396" s="68" t="s">
        <v>946</v>
      </c>
      <c r="AT396" s="3">
        <v>1</v>
      </c>
      <c r="AU396" s="3" t="s">
        <v>979</v>
      </c>
      <c r="AV396" s="3" t="s">
        <v>945</v>
      </c>
      <c r="AW396" s="3" t="s">
        <v>945</v>
      </c>
      <c r="AX396" s="3"/>
      <c r="AY396" s="145"/>
      <c r="AZ396" s="69">
        <v>33810.949999999997</v>
      </c>
      <c r="BA396" s="69">
        <v>2</v>
      </c>
      <c r="BB396" s="69">
        <v>1.19</v>
      </c>
      <c r="BC396" s="69">
        <v>40.235030999999999</v>
      </c>
      <c r="BD396" s="69" t="s">
        <v>2810</v>
      </c>
      <c r="BE396" s="69" t="s">
        <v>995</v>
      </c>
      <c r="BF396" s="69" t="s">
        <v>2811</v>
      </c>
      <c r="BG396" s="69" t="s">
        <v>2812</v>
      </c>
      <c r="BH396" s="69" t="s">
        <v>2813</v>
      </c>
      <c r="BI396" s="69" t="s">
        <v>949</v>
      </c>
      <c r="BJ396" s="69" t="s">
        <v>1166</v>
      </c>
      <c r="BK396" s="69" t="s">
        <v>949</v>
      </c>
      <c r="BL396" s="69" t="s">
        <v>949</v>
      </c>
      <c r="BM396" s="69">
        <v>0</v>
      </c>
      <c r="BN396" s="69">
        <v>0</v>
      </c>
      <c r="BO396" s="69">
        <v>0</v>
      </c>
      <c r="BP396" s="69">
        <v>0</v>
      </c>
      <c r="BQ396" s="69">
        <v>0</v>
      </c>
      <c r="BR396" s="69">
        <v>0</v>
      </c>
      <c r="BS396" s="69">
        <v>0</v>
      </c>
      <c r="BT396" s="69">
        <v>0</v>
      </c>
      <c r="BU396" s="73" t="s">
        <v>945</v>
      </c>
      <c r="BV396" s="72" t="s">
        <v>945</v>
      </c>
      <c r="BW396" s="72" t="s">
        <v>945</v>
      </c>
      <c r="BX396" s="72" t="s">
        <v>945</v>
      </c>
      <c r="BY396" s="16" t="s">
        <v>945</v>
      </c>
      <c r="BZ396" s="9" t="s">
        <v>1025</v>
      </c>
      <c r="CA396" s="16" t="s">
        <v>945</v>
      </c>
      <c r="CB396" s="16" t="s">
        <v>945</v>
      </c>
      <c r="CC396" s="16"/>
      <c r="CD396" s="16"/>
    </row>
    <row r="397" spans="1:82" customFormat="1">
      <c r="A397" s="16"/>
      <c r="B397" s="3">
        <v>390</v>
      </c>
      <c r="C397" s="3" t="s">
        <v>805</v>
      </c>
      <c r="D397" s="91" t="s">
        <v>945</v>
      </c>
      <c r="E397" s="96" t="s">
        <v>945</v>
      </c>
      <c r="F397" s="91" t="s">
        <v>945</v>
      </c>
      <c r="G397" s="96" t="s">
        <v>945</v>
      </c>
      <c r="H397" s="91" t="s">
        <v>2818</v>
      </c>
      <c r="I397" s="96"/>
      <c r="J397" s="91"/>
      <c r="K397" s="96"/>
      <c r="L397" s="91"/>
      <c r="M397" s="96"/>
      <c r="N397" s="32" t="s">
        <v>2818</v>
      </c>
      <c r="O397" s="211" t="s">
        <v>2818</v>
      </c>
      <c r="P397" s="71" t="s">
        <v>1037</v>
      </c>
      <c r="Q397" s="71" t="s">
        <v>1025</v>
      </c>
      <c r="R397" s="848" t="s">
        <v>1059</v>
      </c>
      <c r="S397" s="3" t="s">
        <v>941</v>
      </c>
      <c r="T397" s="3" t="s">
        <v>941</v>
      </c>
      <c r="U397" s="3" t="s">
        <v>941</v>
      </c>
      <c r="V397" s="3" t="s">
        <v>941</v>
      </c>
      <c r="W397" s="3" t="s">
        <v>941</v>
      </c>
      <c r="X397" s="3"/>
      <c r="Y397" s="3"/>
      <c r="Z397" s="3"/>
      <c r="AA397" s="3"/>
      <c r="AB397" s="3"/>
      <c r="AC397" s="21"/>
      <c r="AD397" s="21"/>
      <c r="AE397" s="21"/>
      <c r="AF397" s="3"/>
      <c r="AG397" s="3"/>
      <c r="AH397" s="3"/>
      <c r="AI397" s="21"/>
      <c r="AJ397" s="21"/>
      <c r="AK397" s="21"/>
      <c r="AL397" s="75"/>
      <c r="AM397" s="74" t="s">
        <v>945</v>
      </c>
      <c r="AN397" s="70"/>
      <c r="AO397" s="67" t="s">
        <v>226</v>
      </c>
      <c r="AP397" s="78" t="s">
        <v>2819</v>
      </c>
      <c r="AQ397" s="893">
        <v>0</v>
      </c>
      <c r="AR397" s="745" t="s">
        <v>945</v>
      </c>
      <c r="AS397" s="68" t="s">
        <v>946</v>
      </c>
      <c r="AT397" s="3">
        <v>0</v>
      </c>
      <c r="AU397" s="3" t="s">
        <v>979</v>
      </c>
      <c r="AV397" s="3" t="s">
        <v>945</v>
      </c>
      <c r="AW397" s="3" t="s">
        <v>945</v>
      </c>
      <c r="AX397" s="3"/>
      <c r="AY397" s="145"/>
      <c r="AZ397" s="69" t="s">
        <v>949</v>
      </c>
      <c r="BA397" s="69" t="s">
        <v>949</v>
      </c>
      <c r="BB397" s="69" t="s">
        <v>949</v>
      </c>
      <c r="BC397" s="69" t="s">
        <v>949</v>
      </c>
      <c r="BD397" s="69" t="s">
        <v>2820</v>
      </c>
      <c r="BE397" s="69" t="s">
        <v>2668</v>
      </c>
      <c r="BF397" s="69" t="s">
        <v>2018</v>
      </c>
      <c r="BG397" s="69" t="s">
        <v>949</v>
      </c>
      <c r="BH397" s="69" t="s">
        <v>949</v>
      </c>
      <c r="BI397" s="69" t="s">
        <v>949</v>
      </c>
      <c r="BJ397" s="69" t="s">
        <v>1166</v>
      </c>
      <c r="BK397" s="69" t="s">
        <v>949</v>
      </c>
      <c r="BL397" s="69" t="s">
        <v>949</v>
      </c>
      <c r="BM397" s="69" t="s">
        <v>949</v>
      </c>
      <c r="BN397" s="69" t="s">
        <v>949</v>
      </c>
      <c r="BO397" s="69" t="s">
        <v>949</v>
      </c>
      <c r="BP397" s="69" t="s">
        <v>949</v>
      </c>
      <c r="BQ397" s="69" t="s">
        <v>949</v>
      </c>
      <c r="BR397" s="69" t="s">
        <v>949</v>
      </c>
      <c r="BS397" s="69" t="s">
        <v>949</v>
      </c>
      <c r="BT397" s="69" t="s">
        <v>949</v>
      </c>
      <c r="BU397" s="73" t="s">
        <v>945</v>
      </c>
      <c r="BV397" s="72" t="s">
        <v>945</v>
      </c>
      <c r="BW397" s="72" t="s">
        <v>945</v>
      </c>
      <c r="BX397" s="72" t="s">
        <v>945</v>
      </c>
      <c r="BY397" s="16"/>
      <c r="BZ397" s="9" t="s">
        <v>1025</v>
      </c>
      <c r="CA397" s="16"/>
      <c r="CB397" s="16"/>
      <c r="CC397" s="16"/>
      <c r="CD397" s="16"/>
    </row>
    <row r="398" spans="1:82" customFormat="1">
      <c r="A398" s="16" t="s">
        <v>945</v>
      </c>
      <c r="B398" s="3">
        <v>391</v>
      </c>
      <c r="C398" s="3" t="s">
        <v>805</v>
      </c>
      <c r="D398" s="91" t="s">
        <v>945</v>
      </c>
      <c r="E398" s="96" t="s">
        <v>945</v>
      </c>
      <c r="F398" s="91" t="s">
        <v>945</v>
      </c>
      <c r="G398" s="96" t="s">
        <v>2821</v>
      </c>
      <c r="H398" s="91"/>
      <c r="I398" s="96"/>
      <c r="J398" s="91"/>
      <c r="K398" s="96"/>
      <c r="L398" s="91"/>
      <c r="M398" s="96"/>
      <c r="N398" s="32" t="s">
        <v>2821</v>
      </c>
      <c r="O398" s="211" t="s">
        <v>2822</v>
      </c>
      <c r="P398" s="71" t="s">
        <v>939</v>
      </c>
      <c r="Q398" s="71" t="s">
        <v>2234</v>
      </c>
      <c r="R398" s="848" t="s">
        <v>989</v>
      </c>
      <c r="S398" s="3"/>
      <c r="T398" s="3"/>
      <c r="U398" s="3"/>
      <c r="V398" s="3"/>
      <c r="W398" s="3"/>
      <c r="X398" s="3"/>
      <c r="Y398" s="3"/>
      <c r="Z398" s="3"/>
      <c r="AA398" s="3"/>
      <c r="AB398" s="3"/>
      <c r="AC398" s="21"/>
      <c r="AD398" s="21"/>
      <c r="AE398" s="21"/>
      <c r="AF398" s="3"/>
      <c r="AG398" s="3" t="s">
        <v>941</v>
      </c>
      <c r="AH398" s="3"/>
      <c r="AI398" s="21"/>
      <c r="AJ398" s="21"/>
      <c r="AK398" s="21"/>
      <c r="AL398" s="75"/>
      <c r="AM398" s="74" t="s">
        <v>945</v>
      </c>
      <c r="AN398" s="70" t="s">
        <v>2823</v>
      </c>
      <c r="AO398" s="67" t="s">
        <v>226</v>
      </c>
      <c r="AP398" s="78" t="s">
        <v>2824</v>
      </c>
      <c r="AQ398" s="893">
        <v>1</v>
      </c>
      <c r="AR398" s="745" t="s">
        <v>945</v>
      </c>
      <c r="AS398" s="68" t="s">
        <v>946</v>
      </c>
      <c r="AT398" s="3">
        <v>1</v>
      </c>
      <c r="AU398" s="3" t="s">
        <v>979</v>
      </c>
      <c r="AV398" s="3" t="s">
        <v>945</v>
      </c>
      <c r="AW398" s="3" t="s">
        <v>945</v>
      </c>
      <c r="AX398" s="3"/>
      <c r="AY398" s="145"/>
      <c r="AZ398" s="69">
        <v>33810.949999999997</v>
      </c>
      <c r="BA398" s="69">
        <v>2</v>
      </c>
      <c r="BB398" s="69">
        <v>1.19</v>
      </c>
      <c r="BC398" s="69">
        <v>40.235030999999999</v>
      </c>
      <c r="BD398" s="69" t="s">
        <v>2810</v>
      </c>
      <c r="BE398" s="69" t="s">
        <v>995</v>
      </c>
      <c r="BF398" s="69" t="s">
        <v>2811</v>
      </c>
      <c r="BG398" s="69" t="s">
        <v>2812</v>
      </c>
      <c r="BH398" s="69" t="s">
        <v>2813</v>
      </c>
      <c r="BI398" s="69" t="s">
        <v>949</v>
      </c>
      <c r="BJ398" s="69" t="s">
        <v>1166</v>
      </c>
      <c r="BK398" s="69" t="s">
        <v>949</v>
      </c>
      <c r="BL398" s="69" t="s">
        <v>949</v>
      </c>
      <c r="BM398" s="69">
        <v>0</v>
      </c>
      <c r="BN398" s="69">
        <v>0</v>
      </c>
      <c r="BO398" s="69">
        <v>0</v>
      </c>
      <c r="BP398" s="69">
        <v>0</v>
      </c>
      <c r="BQ398" s="69">
        <v>0</v>
      </c>
      <c r="BR398" s="69">
        <v>0</v>
      </c>
      <c r="BS398" s="69">
        <v>0</v>
      </c>
      <c r="BT398" s="69">
        <v>0</v>
      </c>
      <c r="BU398" s="73" t="s">
        <v>945</v>
      </c>
      <c r="BV398" s="72" t="s">
        <v>945</v>
      </c>
      <c r="BW398" s="72" t="s">
        <v>945</v>
      </c>
      <c r="BX398" s="72" t="s">
        <v>945</v>
      </c>
      <c r="BY398" s="16" t="s">
        <v>945</v>
      </c>
      <c r="BZ398" s="9" t="s">
        <v>1025</v>
      </c>
      <c r="CA398" s="16" t="s">
        <v>945</v>
      </c>
      <c r="CB398" s="16" t="s">
        <v>945</v>
      </c>
      <c r="CC398" s="16"/>
      <c r="CD398" s="16"/>
    </row>
    <row r="399" spans="1:82" customFormat="1">
      <c r="A399" s="16"/>
      <c r="B399" s="3">
        <v>392</v>
      </c>
      <c r="C399" s="3" t="s">
        <v>805</v>
      </c>
      <c r="D399" s="91" t="s">
        <v>945</v>
      </c>
      <c r="E399" s="96" t="s">
        <v>945</v>
      </c>
      <c r="F399" s="91" t="s">
        <v>945</v>
      </c>
      <c r="G399" s="96" t="s">
        <v>945</v>
      </c>
      <c r="H399" s="91" t="s">
        <v>2825</v>
      </c>
      <c r="I399" s="96"/>
      <c r="J399" s="91"/>
      <c r="K399" s="96"/>
      <c r="L399" s="91"/>
      <c r="M399" s="96"/>
      <c r="N399" s="32" t="s">
        <v>2825</v>
      </c>
      <c r="O399" s="211" t="s">
        <v>2825</v>
      </c>
      <c r="P399" s="71" t="s">
        <v>1037</v>
      </c>
      <c r="Q399" s="71" t="s">
        <v>1025</v>
      </c>
      <c r="R399" s="848" t="s">
        <v>976</v>
      </c>
      <c r="S399" s="3"/>
      <c r="T399" s="3"/>
      <c r="U399" s="3"/>
      <c r="V399" s="3"/>
      <c r="W399" s="3"/>
      <c r="X399" s="3"/>
      <c r="Y399" s="3"/>
      <c r="Z399" s="3"/>
      <c r="AA399" s="3"/>
      <c r="AB399" s="3"/>
      <c r="AC399" s="21"/>
      <c r="AD399" s="21"/>
      <c r="AE399" s="21"/>
      <c r="AF399" s="3"/>
      <c r="AG399" s="3" t="s">
        <v>941</v>
      </c>
      <c r="AH399" s="3"/>
      <c r="AI399" s="21"/>
      <c r="AJ399" s="21"/>
      <c r="AK399" s="21"/>
      <c r="AL399" s="75"/>
      <c r="AM399" s="74" t="s">
        <v>945</v>
      </c>
      <c r="AN399" s="70"/>
      <c r="AO399" s="67" t="s">
        <v>226</v>
      </c>
      <c r="AP399" s="78" t="s">
        <v>2826</v>
      </c>
      <c r="AQ399" s="893">
        <v>0</v>
      </c>
      <c r="AR399" s="745" t="s">
        <v>945</v>
      </c>
      <c r="AS399" s="68" t="s">
        <v>946</v>
      </c>
      <c r="AT399" s="3">
        <v>0</v>
      </c>
      <c r="AU399" s="3" t="s">
        <v>979</v>
      </c>
      <c r="AV399" s="3" t="s">
        <v>945</v>
      </c>
      <c r="AW399" s="3" t="s">
        <v>945</v>
      </c>
      <c r="AX399" s="3"/>
      <c r="AY399" s="145"/>
      <c r="AZ399" s="69" t="s">
        <v>949</v>
      </c>
      <c r="BA399" s="69" t="s">
        <v>949</v>
      </c>
      <c r="BB399" s="69" t="s">
        <v>949</v>
      </c>
      <c r="BC399" s="69" t="s">
        <v>949</v>
      </c>
      <c r="BD399" s="69" t="s">
        <v>2820</v>
      </c>
      <c r="BE399" s="69" t="s">
        <v>2668</v>
      </c>
      <c r="BF399" s="69" t="s">
        <v>2018</v>
      </c>
      <c r="BG399" s="69" t="s">
        <v>949</v>
      </c>
      <c r="BH399" s="69" t="s">
        <v>949</v>
      </c>
      <c r="BI399" s="69" t="s">
        <v>949</v>
      </c>
      <c r="BJ399" s="69" t="s">
        <v>1166</v>
      </c>
      <c r="BK399" s="69" t="s">
        <v>949</v>
      </c>
      <c r="BL399" s="69" t="s">
        <v>949</v>
      </c>
      <c r="BM399" s="69" t="s">
        <v>949</v>
      </c>
      <c r="BN399" s="69" t="s">
        <v>949</v>
      </c>
      <c r="BO399" s="69" t="s">
        <v>949</v>
      </c>
      <c r="BP399" s="69" t="s">
        <v>949</v>
      </c>
      <c r="BQ399" s="69" t="s">
        <v>949</v>
      </c>
      <c r="BR399" s="69" t="s">
        <v>949</v>
      </c>
      <c r="BS399" s="69" t="s">
        <v>949</v>
      </c>
      <c r="BT399" s="69" t="s">
        <v>949</v>
      </c>
      <c r="BU399" s="73" t="s">
        <v>945</v>
      </c>
      <c r="BV399" s="72" t="s">
        <v>945</v>
      </c>
      <c r="BW399" s="72" t="s">
        <v>945</v>
      </c>
      <c r="BX399" s="72" t="s">
        <v>945</v>
      </c>
      <c r="BY399" s="16"/>
      <c r="BZ399" s="9" t="s">
        <v>1025</v>
      </c>
      <c r="CA399" s="16"/>
      <c r="CB399" s="16"/>
      <c r="CC399" s="16"/>
      <c r="CD399" s="16"/>
    </row>
    <row r="400" spans="1:82" customFormat="1">
      <c r="A400" s="16" t="s">
        <v>945</v>
      </c>
      <c r="B400" s="3">
        <v>393</v>
      </c>
      <c r="C400" s="3" t="s">
        <v>805</v>
      </c>
      <c r="D400" s="91" t="s">
        <v>945</v>
      </c>
      <c r="E400" s="96" t="s">
        <v>945</v>
      </c>
      <c r="F400" s="91" t="s">
        <v>945</v>
      </c>
      <c r="G400" s="96" t="s">
        <v>2827</v>
      </c>
      <c r="H400" s="91"/>
      <c r="I400" s="96"/>
      <c r="J400" s="91"/>
      <c r="K400" s="96"/>
      <c r="L400" s="91"/>
      <c r="M400" s="96"/>
      <c r="N400" s="32" t="s">
        <v>2827</v>
      </c>
      <c r="O400" s="211" t="s">
        <v>2828</v>
      </c>
      <c r="P400" s="71" t="s">
        <v>939</v>
      </c>
      <c r="Q400" s="71" t="s">
        <v>2234</v>
      </c>
      <c r="R400" s="848" t="s">
        <v>989</v>
      </c>
      <c r="S400" s="3"/>
      <c r="T400" s="3"/>
      <c r="U400" s="3"/>
      <c r="V400" s="3"/>
      <c r="W400" s="3"/>
      <c r="X400" s="3" t="s">
        <v>941</v>
      </c>
      <c r="Y400" s="3" t="s">
        <v>941</v>
      </c>
      <c r="Z400" s="3" t="s">
        <v>941</v>
      </c>
      <c r="AA400" s="3" t="s">
        <v>941</v>
      </c>
      <c r="AB400" s="3"/>
      <c r="AC400" s="21"/>
      <c r="AD400" s="21"/>
      <c r="AE400" s="21"/>
      <c r="AF400" s="3" t="s">
        <v>941</v>
      </c>
      <c r="AG400" s="3"/>
      <c r="AH400" s="3"/>
      <c r="AI400" s="21"/>
      <c r="AJ400" s="21"/>
      <c r="AK400" s="21"/>
      <c r="AL400" s="75"/>
      <c r="AM400" s="74" t="s">
        <v>945</v>
      </c>
      <c r="AN400" s="70" t="s">
        <v>2829</v>
      </c>
      <c r="AO400" s="67" t="s">
        <v>226</v>
      </c>
      <c r="AP400" s="78" t="s">
        <v>2830</v>
      </c>
      <c r="AQ400" s="893">
        <v>1</v>
      </c>
      <c r="AR400" s="745" t="s">
        <v>945</v>
      </c>
      <c r="AS400" s="68" t="s">
        <v>946</v>
      </c>
      <c r="AT400" s="3">
        <v>1</v>
      </c>
      <c r="AU400" s="3" t="s">
        <v>979</v>
      </c>
      <c r="AV400" s="3" t="s">
        <v>945</v>
      </c>
      <c r="AW400" s="3" t="s">
        <v>945</v>
      </c>
      <c r="AX400" s="3" t="s">
        <v>945</v>
      </c>
      <c r="AY400" s="145"/>
      <c r="AZ400" s="69">
        <v>33810.949999999997</v>
      </c>
      <c r="BA400" s="69">
        <v>2</v>
      </c>
      <c r="BB400" s="69">
        <v>1.19</v>
      </c>
      <c r="BC400" s="69">
        <v>40.235030999999999</v>
      </c>
      <c r="BD400" s="69" t="s">
        <v>2810</v>
      </c>
      <c r="BE400" s="69" t="s">
        <v>995</v>
      </c>
      <c r="BF400" s="69" t="s">
        <v>2811</v>
      </c>
      <c r="BG400" s="69" t="s">
        <v>2812</v>
      </c>
      <c r="BH400" s="69" t="s">
        <v>2813</v>
      </c>
      <c r="BI400" s="69" t="s">
        <v>949</v>
      </c>
      <c r="BJ400" s="69" t="s">
        <v>1166</v>
      </c>
      <c r="BK400" s="69" t="s">
        <v>949</v>
      </c>
      <c r="BL400" s="69" t="s">
        <v>949</v>
      </c>
      <c r="BM400" s="69">
        <v>0</v>
      </c>
      <c r="BN400" s="69">
        <v>0</v>
      </c>
      <c r="BO400" s="69">
        <v>0</v>
      </c>
      <c r="BP400" s="69">
        <v>0</v>
      </c>
      <c r="BQ400" s="69">
        <v>0</v>
      </c>
      <c r="BR400" s="69">
        <v>0</v>
      </c>
      <c r="BS400" s="69">
        <v>0</v>
      </c>
      <c r="BT400" s="69">
        <v>0</v>
      </c>
      <c r="BU400" s="73" t="s">
        <v>945</v>
      </c>
      <c r="BV400" s="72" t="s">
        <v>945</v>
      </c>
      <c r="BW400" s="72" t="s">
        <v>945</v>
      </c>
      <c r="BX400" s="72" t="s">
        <v>945</v>
      </c>
      <c r="BY400" s="16" t="s">
        <v>945</v>
      </c>
      <c r="BZ400" s="9" t="s">
        <v>1025</v>
      </c>
      <c r="CA400" s="16" t="s">
        <v>945</v>
      </c>
      <c r="CB400" s="16" t="s">
        <v>945</v>
      </c>
      <c r="CC400" s="16"/>
      <c r="CD400" s="16"/>
    </row>
    <row r="401" spans="1:82" customFormat="1">
      <c r="A401" s="16" t="s">
        <v>945</v>
      </c>
      <c r="B401" s="3">
        <v>394</v>
      </c>
      <c r="C401" s="3" t="s">
        <v>805</v>
      </c>
      <c r="D401" s="91" t="s">
        <v>945</v>
      </c>
      <c r="E401" s="96" t="s">
        <v>945</v>
      </c>
      <c r="F401" s="91" t="s">
        <v>945</v>
      </c>
      <c r="G401" s="96" t="s">
        <v>2831</v>
      </c>
      <c r="H401" s="91"/>
      <c r="I401" s="96"/>
      <c r="J401" s="91"/>
      <c r="K401" s="96"/>
      <c r="L401" s="91"/>
      <c r="M401" s="96"/>
      <c r="N401" s="32" t="s">
        <v>2831</v>
      </c>
      <c r="O401" s="211" t="s">
        <v>2832</v>
      </c>
      <c r="P401" s="71" t="s">
        <v>939</v>
      </c>
      <c r="Q401" s="71" t="s">
        <v>2234</v>
      </c>
      <c r="R401" s="848" t="s">
        <v>989</v>
      </c>
      <c r="S401" s="3"/>
      <c r="T401" s="3"/>
      <c r="U401" s="3"/>
      <c r="V401" s="3"/>
      <c r="W401" s="3"/>
      <c r="X401" s="3"/>
      <c r="Y401" s="3"/>
      <c r="Z401" s="3"/>
      <c r="AA401" s="3"/>
      <c r="AB401" s="3" t="s">
        <v>941</v>
      </c>
      <c r="AC401" s="21" t="s">
        <v>941</v>
      </c>
      <c r="AD401" s="21" t="s">
        <v>941</v>
      </c>
      <c r="AE401" s="21" t="s">
        <v>941</v>
      </c>
      <c r="AF401" s="3"/>
      <c r="AG401" s="3"/>
      <c r="AH401" s="3"/>
      <c r="AI401" s="21"/>
      <c r="AJ401" s="21"/>
      <c r="AK401" s="21"/>
      <c r="AL401" s="75"/>
      <c r="AM401" s="74" t="s">
        <v>945</v>
      </c>
      <c r="AN401" s="70" t="s">
        <v>2833</v>
      </c>
      <c r="AO401" s="67" t="s">
        <v>226</v>
      </c>
      <c r="AP401" s="78" t="s">
        <v>2834</v>
      </c>
      <c r="AQ401" s="893">
        <v>1</v>
      </c>
      <c r="AR401" s="745" t="s">
        <v>945</v>
      </c>
      <c r="AS401" s="68" t="s">
        <v>946</v>
      </c>
      <c r="AT401" s="3">
        <v>1</v>
      </c>
      <c r="AU401" s="3" t="s">
        <v>979</v>
      </c>
      <c r="AV401" s="3" t="s">
        <v>945</v>
      </c>
      <c r="AW401" s="3" t="s">
        <v>945</v>
      </c>
      <c r="AX401" s="3" t="s">
        <v>945</v>
      </c>
      <c r="AY401" s="145"/>
      <c r="AZ401" s="69">
        <v>33810.949999999997</v>
      </c>
      <c r="BA401" s="69">
        <v>2</v>
      </c>
      <c r="BB401" s="69">
        <v>1.19</v>
      </c>
      <c r="BC401" s="69">
        <v>40.235030999999999</v>
      </c>
      <c r="BD401" s="69" t="s">
        <v>2810</v>
      </c>
      <c r="BE401" s="69" t="s">
        <v>995</v>
      </c>
      <c r="BF401" s="69" t="s">
        <v>2811</v>
      </c>
      <c r="BG401" s="69" t="s">
        <v>2812</v>
      </c>
      <c r="BH401" s="69" t="s">
        <v>2813</v>
      </c>
      <c r="BI401" s="69" t="s">
        <v>949</v>
      </c>
      <c r="BJ401" s="69" t="s">
        <v>1166</v>
      </c>
      <c r="BK401" s="69" t="s">
        <v>949</v>
      </c>
      <c r="BL401" s="69" t="s">
        <v>949</v>
      </c>
      <c r="BM401" s="69">
        <v>0</v>
      </c>
      <c r="BN401" s="69">
        <v>0</v>
      </c>
      <c r="BO401" s="69">
        <v>0</v>
      </c>
      <c r="BP401" s="69">
        <v>0</v>
      </c>
      <c r="BQ401" s="69">
        <v>0</v>
      </c>
      <c r="BR401" s="69">
        <v>0</v>
      </c>
      <c r="BS401" s="69">
        <v>0</v>
      </c>
      <c r="BT401" s="69">
        <v>0</v>
      </c>
      <c r="BU401" s="73" t="s">
        <v>945</v>
      </c>
      <c r="BV401" s="72" t="s">
        <v>945</v>
      </c>
      <c r="BW401" s="72" t="s">
        <v>945</v>
      </c>
      <c r="BX401" s="72" t="s">
        <v>945</v>
      </c>
      <c r="BY401" s="16" t="s">
        <v>945</v>
      </c>
      <c r="BZ401" s="9" t="s">
        <v>1025</v>
      </c>
      <c r="CA401" s="16" t="s">
        <v>945</v>
      </c>
      <c r="CB401" s="16" t="s">
        <v>945</v>
      </c>
      <c r="CC401" s="16"/>
      <c r="CD401" s="16"/>
    </row>
    <row r="402" spans="1:82" customFormat="1">
      <c r="A402" s="16" t="s">
        <v>945</v>
      </c>
      <c r="B402" s="3">
        <v>395</v>
      </c>
      <c r="C402" s="3" t="s">
        <v>805</v>
      </c>
      <c r="D402" s="91" t="s">
        <v>945</v>
      </c>
      <c r="E402" s="96" t="s">
        <v>945</v>
      </c>
      <c r="F402" s="91" t="s">
        <v>945</v>
      </c>
      <c r="G402" s="96" t="s">
        <v>945</v>
      </c>
      <c r="H402" s="91" t="s">
        <v>2835</v>
      </c>
      <c r="I402" s="96"/>
      <c r="J402" s="91"/>
      <c r="K402" s="96"/>
      <c r="L402" s="91"/>
      <c r="M402" s="96"/>
      <c r="N402" s="32" t="s">
        <v>2835</v>
      </c>
      <c r="O402" s="211" t="s">
        <v>2835</v>
      </c>
      <c r="P402" s="71" t="s">
        <v>1037</v>
      </c>
      <c r="Q402" s="71" t="s">
        <v>1025</v>
      </c>
      <c r="R402" s="848" t="s">
        <v>989</v>
      </c>
      <c r="S402" s="3"/>
      <c r="T402" s="3"/>
      <c r="U402" s="3"/>
      <c r="V402" s="3"/>
      <c r="W402" s="3"/>
      <c r="X402" s="3" t="s">
        <v>941</v>
      </c>
      <c r="Y402" s="3" t="s">
        <v>941</v>
      </c>
      <c r="Z402" s="3" t="s">
        <v>941</v>
      </c>
      <c r="AA402" s="3" t="s">
        <v>941</v>
      </c>
      <c r="AB402" s="3" t="s">
        <v>941</v>
      </c>
      <c r="AC402" s="21" t="s">
        <v>941</v>
      </c>
      <c r="AD402" s="21" t="s">
        <v>941</v>
      </c>
      <c r="AE402" s="21" t="s">
        <v>941</v>
      </c>
      <c r="AF402" s="3" t="s">
        <v>941</v>
      </c>
      <c r="AG402" s="3"/>
      <c r="AH402" s="3"/>
      <c r="AI402" s="21"/>
      <c r="AJ402" s="21"/>
      <c r="AK402" s="21"/>
      <c r="AL402" s="75"/>
      <c r="AM402" s="74" t="s">
        <v>945</v>
      </c>
      <c r="AN402" s="70"/>
      <c r="AO402" s="67" t="s">
        <v>226</v>
      </c>
      <c r="AP402" s="78" t="s">
        <v>2836</v>
      </c>
      <c r="AQ402" s="893">
        <v>0</v>
      </c>
      <c r="AR402" s="745" t="s">
        <v>945</v>
      </c>
      <c r="AS402" s="68" t="s">
        <v>946</v>
      </c>
      <c r="AT402" s="3">
        <v>0</v>
      </c>
      <c r="AU402" s="3" t="s">
        <v>979</v>
      </c>
      <c r="AV402" s="3" t="s">
        <v>945</v>
      </c>
      <c r="AW402" s="3" t="s">
        <v>945</v>
      </c>
      <c r="AX402" s="3" t="s">
        <v>945</v>
      </c>
      <c r="AY402" s="145"/>
      <c r="AZ402" s="69" t="s">
        <v>949</v>
      </c>
      <c r="BA402" s="69" t="s">
        <v>949</v>
      </c>
      <c r="BB402" s="69" t="s">
        <v>949</v>
      </c>
      <c r="BC402" s="69" t="s">
        <v>949</v>
      </c>
      <c r="BD402" s="69" t="s">
        <v>2820</v>
      </c>
      <c r="BE402" s="69" t="s">
        <v>2668</v>
      </c>
      <c r="BF402" s="69" t="s">
        <v>2018</v>
      </c>
      <c r="BG402" s="69" t="s">
        <v>949</v>
      </c>
      <c r="BH402" s="69" t="s">
        <v>949</v>
      </c>
      <c r="BI402" s="69" t="s">
        <v>949</v>
      </c>
      <c r="BJ402" s="69" t="s">
        <v>1166</v>
      </c>
      <c r="BK402" s="69" t="s">
        <v>949</v>
      </c>
      <c r="BL402" s="69" t="s">
        <v>949</v>
      </c>
      <c r="BM402" s="69" t="s">
        <v>949</v>
      </c>
      <c r="BN402" s="69" t="s">
        <v>949</v>
      </c>
      <c r="BO402" s="69" t="s">
        <v>949</v>
      </c>
      <c r="BP402" s="69" t="s">
        <v>949</v>
      </c>
      <c r="BQ402" s="69" t="s">
        <v>949</v>
      </c>
      <c r="BR402" s="69" t="s">
        <v>949</v>
      </c>
      <c r="BS402" s="69" t="s">
        <v>949</v>
      </c>
      <c r="BT402" s="69" t="s">
        <v>949</v>
      </c>
      <c r="BU402" s="73" t="s">
        <v>945</v>
      </c>
      <c r="BV402" s="72" t="s">
        <v>945</v>
      </c>
      <c r="BW402" s="72" t="s">
        <v>945</v>
      </c>
      <c r="BX402" s="72" t="s">
        <v>945</v>
      </c>
      <c r="BY402" s="16" t="s">
        <v>945</v>
      </c>
      <c r="BZ402" s="9" t="s">
        <v>1025</v>
      </c>
      <c r="CA402" s="16" t="s">
        <v>945</v>
      </c>
      <c r="CB402" s="16" t="s">
        <v>945</v>
      </c>
      <c r="CC402" s="16"/>
      <c r="CD402" s="16"/>
    </row>
    <row r="403" spans="1:82" customFormat="1">
      <c r="A403" s="16" t="s">
        <v>945</v>
      </c>
      <c r="B403" s="3">
        <v>396</v>
      </c>
      <c r="C403" s="3" t="s">
        <v>805</v>
      </c>
      <c r="D403" s="91" t="s">
        <v>945</v>
      </c>
      <c r="E403" s="96" t="s">
        <v>945</v>
      </c>
      <c r="F403" s="91" t="s">
        <v>945</v>
      </c>
      <c r="G403" s="96" t="s">
        <v>2837</v>
      </c>
      <c r="H403" s="91"/>
      <c r="I403" s="96"/>
      <c r="J403" s="91"/>
      <c r="K403" s="96"/>
      <c r="L403" s="91"/>
      <c r="M403" s="96"/>
      <c r="N403" s="32" t="s">
        <v>2837</v>
      </c>
      <c r="O403" s="211" t="s">
        <v>2838</v>
      </c>
      <c r="P403" s="71" t="s">
        <v>1003</v>
      </c>
      <c r="Q403" s="71" t="s">
        <v>1025</v>
      </c>
      <c r="R403" s="848" t="s">
        <v>989</v>
      </c>
      <c r="S403" s="3" t="s">
        <v>941</v>
      </c>
      <c r="T403" s="3" t="s">
        <v>941</v>
      </c>
      <c r="U403" s="3" t="s">
        <v>941</v>
      </c>
      <c r="V403" s="3" t="s">
        <v>941</v>
      </c>
      <c r="W403" s="3" t="s">
        <v>941</v>
      </c>
      <c r="X403" s="3" t="s">
        <v>941</v>
      </c>
      <c r="Y403" s="3" t="s">
        <v>941</v>
      </c>
      <c r="Z403" s="3" t="s">
        <v>941</v>
      </c>
      <c r="AA403" s="3" t="s">
        <v>941</v>
      </c>
      <c r="AB403" s="3" t="s">
        <v>941</v>
      </c>
      <c r="AC403" s="21" t="s">
        <v>941</v>
      </c>
      <c r="AD403" s="21" t="s">
        <v>941</v>
      </c>
      <c r="AE403" s="21" t="s">
        <v>941</v>
      </c>
      <c r="AF403" s="3" t="s">
        <v>941</v>
      </c>
      <c r="AG403" s="3" t="s">
        <v>941</v>
      </c>
      <c r="AH403" s="3"/>
      <c r="AI403" s="21"/>
      <c r="AJ403" s="21"/>
      <c r="AK403" s="21"/>
      <c r="AL403" s="75"/>
      <c r="AM403" s="74" t="s">
        <v>945</v>
      </c>
      <c r="AN403" s="70" t="s">
        <v>2839</v>
      </c>
      <c r="AO403" s="67" t="s">
        <v>226</v>
      </c>
      <c r="AP403" s="78" t="s">
        <v>2840</v>
      </c>
      <c r="AQ403" s="893">
        <v>2</v>
      </c>
      <c r="AR403" s="745" t="s">
        <v>945</v>
      </c>
      <c r="AS403" s="68" t="s">
        <v>946</v>
      </c>
      <c r="AT403" s="3">
        <v>1</v>
      </c>
      <c r="AU403" s="3" t="s">
        <v>993</v>
      </c>
      <c r="AV403" s="3" t="s">
        <v>945</v>
      </c>
      <c r="AW403" s="3" t="s">
        <v>945</v>
      </c>
      <c r="AX403" s="3"/>
      <c r="AY403" s="145"/>
      <c r="AZ403" s="69" t="s">
        <v>949</v>
      </c>
      <c r="BA403" s="69" t="s">
        <v>949</v>
      </c>
      <c r="BB403" s="69" t="s">
        <v>949</v>
      </c>
      <c r="BC403" s="69" t="s">
        <v>949</v>
      </c>
      <c r="BD403" s="69" t="s">
        <v>949</v>
      </c>
      <c r="BE403" s="69" t="s">
        <v>949</v>
      </c>
      <c r="BF403" s="69" t="s">
        <v>2841</v>
      </c>
      <c r="BG403" s="69" t="s">
        <v>949</v>
      </c>
      <c r="BH403" s="69" t="s">
        <v>949</v>
      </c>
      <c r="BI403" s="69" t="s">
        <v>949</v>
      </c>
      <c r="BJ403" s="69" t="s">
        <v>986</v>
      </c>
      <c r="BK403" s="69" t="s">
        <v>1024</v>
      </c>
      <c r="BL403" s="69" t="s">
        <v>949</v>
      </c>
      <c r="BM403" s="69">
        <v>0</v>
      </c>
      <c r="BN403" s="69">
        <v>0</v>
      </c>
      <c r="BO403" s="69">
        <v>0</v>
      </c>
      <c r="BP403" s="69">
        <v>0</v>
      </c>
      <c r="BQ403" s="69">
        <v>0</v>
      </c>
      <c r="BR403" s="69">
        <v>0</v>
      </c>
      <c r="BS403" s="69">
        <v>0</v>
      </c>
      <c r="BT403" s="69">
        <v>0</v>
      </c>
      <c r="BU403" s="73" t="s">
        <v>945</v>
      </c>
      <c r="BV403" s="72" t="s">
        <v>945</v>
      </c>
      <c r="BW403" s="72" t="s">
        <v>945</v>
      </c>
      <c r="BX403" s="72" t="s">
        <v>945</v>
      </c>
      <c r="BY403" s="16" t="s">
        <v>945</v>
      </c>
      <c r="BZ403" s="9" t="s">
        <v>1025</v>
      </c>
      <c r="CA403" s="16" t="s">
        <v>945</v>
      </c>
      <c r="CB403" s="16" t="s">
        <v>945</v>
      </c>
      <c r="CC403" s="16"/>
      <c r="CD403" s="16"/>
    </row>
    <row r="404" spans="1:82" customFormat="1">
      <c r="A404" s="16" t="s">
        <v>945</v>
      </c>
      <c r="B404" s="3">
        <v>397</v>
      </c>
      <c r="C404" s="3" t="s">
        <v>805</v>
      </c>
      <c r="D404" s="91" t="s">
        <v>945</v>
      </c>
      <c r="E404" s="96" t="s">
        <v>945</v>
      </c>
      <c r="F404" s="91" t="s">
        <v>945</v>
      </c>
      <c r="G404" s="96" t="s">
        <v>2842</v>
      </c>
      <c r="H404" s="91"/>
      <c r="I404" s="96"/>
      <c r="J404" s="91"/>
      <c r="K404" s="96"/>
      <c r="L404" s="91"/>
      <c r="M404" s="96"/>
      <c r="N404" s="32" t="s">
        <v>2842</v>
      </c>
      <c r="O404" s="211" t="s">
        <v>2842</v>
      </c>
      <c r="P404" s="71" t="s">
        <v>1037</v>
      </c>
      <c r="Q404" s="71" t="s">
        <v>1025</v>
      </c>
      <c r="R404" s="848" t="s">
        <v>989</v>
      </c>
      <c r="S404" s="3" t="s">
        <v>941</v>
      </c>
      <c r="T404" s="3" t="s">
        <v>941</v>
      </c>
      <c r="U404" s="3" t="s">
        <v>941</v>
      </c>
      <c r="V404" s="3" t="s">
        <v>941</v>
      </c>
      <c r="W404" s="3" t="s">
        <v>941</v>
      </c>
      <c r="X404" s="3" t="s">
        <v>941</v>
      </c>
      <c r="Y404" s="3" t="s">
        <v>941</v>
      </c>
      <c r="Z404" s="3" t="s">
        <v>941</v>
      </c>
      <c r="AA404" s="3" t="s">
        <v>941</v>
      </c>
      <c r="AB404" s="3" t="s">
        <v>941</v>
      </c>
      <c r="AC404" s="21" t="s">
        <v>941</v>
      </c>
      <c r="AD404" s="21" t="s">
        <v>941</v>
      </c>
      <c r="AE404" s="21" t="s">
        <v>941</v>
      </c>
      <c r="AF404" s="3" t="s">
        <v>941</v>
      </c>
      <c r="AG404" s="3" t="s">
        <v>941</v>
      </c>
      <c r="AH404" s="3"/>
      <c r="AI404" s="21"/>
      <c r="AJ404" s="21"/>
      <c r="AK404" s="21"/>
      <c r="AL404" s="75"/>
      <c r="AM404" s="74" t="s">
        <v>945</v>
      </c>
      <c r="AN404" s="70" t="s">
        <v>2843</v>
      </c>
      <c r="AO404" s="67" t="s">
        <v>226</v>
      </c>
      <c r="AP404" s="78" t="s">
        <v>2844</v>
      </c>
      <c r="AQ404" s="893">
        <v>1</v>
      </c>
      <c r="AR404" s="745" t="s">
        <v>945</v>
      </c>
      <c r="AS404" s="68" t="s">
        <v>946</v>
      </c>
      <c r="AT404" s="3">
        <v>1</v>
      </c>
      <c r="AU404" s="3" t="s">
        <v>993</v>
      </c>
      <c r="AV404" s="3" t="s">
        <v>945</v>
      </c>
      <c r="AW404" s="3" t="s">
        <v>945</v>
      </c>
      <c r="AX404" s="3"/>
      <c r="AY404" s="145"/>
      <c r="AZ404" s="69" t="s">
        <v>949</v>
      </c>
      <c r="BA404" s="69" t="s">
        <v>949</v>
      </c>
      <c r="BB404" s="69" t="s">
        <v>949</v>
      </c>
      <c r="BC404" s="69" t="s">
        <v>949</v>
      </c>
      <c r="BD404" s="69" t="s">
        <v>949</v>
      </c>
      <c r="BE404" s="69" t="s">
        <v>949</v>
      </c>
      <c r="BF404" s="69" t="s">
        <v>1023</v>
      </c>
      <c r="BG404" s="69" t="s">
        <v>949</v>
      </c>
      <c r="BH404" s="69" t="s">
        <v>949</v>
      </c>
      <c r="BI404" s="69" t="s">
        <v>949</v>
      </c>
      <c r="BJ404" s="69" t="s">
        <v>986</v>
      </c>
      <c r="BK404" s="69" t="s">
        <v>1024</v>
      </c>
      <c r="BL404" s="69" t="s">
        <v>949</v>
      </c>
      <c r="BM404" s="69">
        <v>0</v>
      </c>
      <c r="BN404" s="69">
        <v>0</v>
      </c>
      <c r="BO404" s="69">
        <v>0</v>
      </c>
      <c r="BP404" s="69">
        <v>0</v>
      </c>
      <c r="BQ404" s="69">
        <v>0</v>
      </c>
      <c r="BR404" s="69">
        <v>0</v>
      </c>
      <c r="BS404" s="69">
        <v>0</v>
      </c>
      <c r="BT404" s="69">
        <v>0</v>
      </c>
      <c r="BU404" s="73" t="s">
        <v>945</v>
      </c>
      <c r="BV404" s="72" t="s">
        <v>945</v>
      </c>
      <c r="BW404" s="72" t="s">
        <v>945</v>
      </c>
      <c r="BX404" s="72" t="s">
        <v>945</v>
      </c>
      <c r="BY404" s="16" t="s">
        <v>945</v>
      </c>
      <c r="BZ404" s="9" t="s">
        <v>1025</v>
      </c>
      <c r="CA404" s="16" t="s">
        <v>945</v>
      </c>
      <c r="CB404" s="16" t="s">
        <v>945</v>
      </c>
      <c r="CC404" s="16"/>
      <c r="CD404" s="16"/>
    </row>
    <row r="405" spans="1:82" customFormat="1">
      <c r="A405" s="16"/>
      <c r="B405" s="3">
        <v>398</v>
      </c>
      <c r="C405" s="3" t="s">
        <v>805</v>
      </c>
      <c r="D405" s="91" t="s">
        <v>945</v>
      </c>
      <c r="E405" s="96" t="s">
        <v>2845</v>
      </c>
      <c r="F405" s="91"/>
      <c r="G405" s="96"/>
      <c r="H405" s="91"/>
      <c r="I405" s="96"/>
      <c r="J405" s="91"/>
      <c r="K405" s="96"/>
      <c r="L405" s="91"/>
      <c r="M405" s="96"/>
      <c r="N405" s="32" t="s">
        <v>2845</v>
      </c>
      <c r="O405" s="211" t="s">
        <v>2846</v>
      </c>
      <c r="P405" s="71" t="s">
        <v>939</v>
      </c>
      <c r="Q405" s="71" t="s">
        <v>1025</v>
      </c>
      <c r="R405" s="848" t="s">
        <v>940</v>
      </c>
      <c r="S405" s="3" t="s">
        <v>941</v>
      </c>
      <c r="T405" s="3" t="s">
        <v>941</v>
      </c>
      <c r="U405" s="3" t="s">
        <v>941</v>
      </c>
      <c r="V405" s="3" t="s">
        <v>941</v>
      </c>
      <c r="W405" s="3" t="s">
        <v>941</v>
      </c>
      <c r="X405" s="3"/>
      <c r="Y405" s="3"/>
      <c r="Z405" s="3"/>
      <c r="AA405" s="3"/>
      <c r="AB405" s="3"/>
      <c r="AC405" s="21"/>
      <c r="AD405" s="21"/>
      <c r="AE405" s="21"/>
      <c r="AF405" s="3"/>
      <c r="AG405" s="3"/>
      <c r="AH405" s="3"/>
      <c r="AI405" s="21"/>
      <c r="AJ405" s="21"/>
      <c r="AK405" s="21"/>
      <c r="AL405" s="75"/>
      <c r="AM405" s="74" t="s">
        <v>945</v>
      </c>
      <c r="AN405" s="70" t="s">
        <v>2847</v>
      </c>
      <c r="AO405" s="67" t="s">
        <v>226</v>
      </c>
      <c r="AP405" s="78" t="s">
        <v>2848</v>
      </c>
      <c r="AQ405" s="893">
        <v>1</v>
      </c>
      <c r="AR405" s="745" t="s">
        <v>945</v>
      </c>
      <c r="AS405" s="68" t="s">
        <v>946</v>
      </c>
      <c r="AT405" s="3">
        <v>0</v>
      </c>
      <c r="AU405" s="3" t="s">
        <v>947</v>
      </c>
      <c r="AV405" s="3" t="s">
        <v>945</v>
      </c>
      <c r="AW405" s="3" t="s">
        <v>945</v>
      </c>
      <c r="AX405" s="3"/>
      <c r="AY405" s="145"/>
      <c r="AZ405" s="69" t="s">
        <v>949</v>
      </c>
      <c r="BA405" s="69" t="s">
        <v>949</v>
      </c>
      <c r="BB405" s="69" t="s">
        <v>949</v>
      </c>
      <c r="BC405" s="69" t="s">
        <v>949</v>
      </c>
      <c r="BD405" s="69" t="s">
        <v>949</v>
      </c>
      <c r="BE405" s="69" t="s">
        <v>949</v>
      </c>
      <c r="BF405" s="69" t="s">
        <v>949</v>
      </c>
      <c r="BG405" s="69" t="s">
        <v>949</v>
      </c>
      <c r="BH405" s="69" t="s">
        <v>949</v>
      </c>
      <c r="BI405" s="69" t="s">
        <v>949</v>
      </c>
      <c r="BJ405" s="69" t="s">
        <v>949</v>
      </c>
      <c r="BK405" s="69" t="s">
        <v>949</v>
      </c>
      <c r="BL405" s="69" t="s">
        <v>949</v>
      </c>
      <c r="BM405" s="69" t="s">
        <v>949</v>
      </c>
      <c r="BN405" s="69" t="s">
        <v>949</v>
      </c>
      <c r="BO405" s="69" t="s">
        <v>949</v>
      </c>
      <c r="BP405" s="69" t="s">
        <v>949</v>
      </c>
      <c r="BQ405" s="69" t="s">
        <v>949</v>
      </c>
      <c r="BR405" s="69" t="s">
        <v>949</v>
      </c>
      <c r="BS405" s="69" t="s">
        <v>949</v>
      </c>
      <c r="BT405" s="69" t="s">
        <v>949</v>
      </c>
      <c r="BU405" s="73" t="s">
        <v>945</v>
      </c>
      <c r="BV405" s="72" t="s">
        <v>945</v>
      </c>
      <c r="BW405" s="72" t="s">
        <v>945</v>
      </c>
      <c r="BX405" s="72" t="s">
        <v>945</v>
      </c>
      <c r="BY405" s="16"/>
      <c r="BZ405" s="9" t="s">
        <v>945</v>
      </c>
      <c r="CA405" s="16"/>
      <c r="CB405" s="16"/>
      <c r="CC405" s="16"/>
      <c r="CD405" s="16"/>
    </row>
    <row r="406" spans="1:82" customFormat="1">
      <c r="A406" s="16"/>
      <c r="B406" s="3">
        <v>399</v>
      </c>
      <c r="C406" s="3" t="s">
        <v>805</v>
      </c>
      <c r="D406" s="91" t="s">
        <v>945</v>
      </c>
      <c r="E406" s="96" t="s">
        <v>2849</v>
      </c>
      <c r="F406" s="91"/>
      <c r="G406" s="96"/>
      <c r="H406" s="91"/>
      <c r="I406" s="96"/>
      <c r="J406" s="91"/>
      <c r="K406" s="96"/>
      <c r="L406" s="91"/>
      <c r="M406" s="96"/>
      <c r="N406" s="32" t="s">
        <v>2849</v>
      </c>
      <c r="O406" s="211" t="s">
        <v>2850</v>
      </c>
      <c r="P406" s="71" t="s">
        <v>939</v>
      </c>
      <c r="Q406" s="71" t="s">
        <v>1025</v>
      </c>
      <c r="R406" s="848" t="s">
        <v>940</v>
      </c>
      <c r="S406" s="3"/>
      <c r="T406" s="3"/>
      <c r="U406" s="3"/>
      <c r="V406" s="3"/>
      <c r="W406" s="3"/>
      <c r="X406" s="3"/>
      <c r="Y406" s="3"/>
      <c r="Z406" s="3"/>
      <c r="AA406" s="3"/>
      <c r="AB406" s="3"/>
      <c r="AC406" s="21"/>
      <c r="AD406" s="21"/>
      <c r="AE406" s="21"/>
      <c r="AF406" s="3"/>
      <c r="AG406" s="3" t="s">
        <v>941</v>
      </c>
      <c r="AH406" s="3"/>
      <c r="AI406" s="21"/>
      <c r="AJ406" s="21"/>
      <c r="AK406" s="21"/>
      <c r="AL406" s="75"/>
      <c r="AM406" s="74" t="s">
        <v>945</v>
      </c>
      <c r="AN406" s="70" t="s">
        <v>2851</v>
      </c>
      <c r="AO406" s="67" t="s">
        <v>226</v>
      </c>
      <c r="AP406" s="78" t="s">
        <v>2852</v>
      </c>
      <c r="AQ406" s="893">
        <v>1</v>
      </c>
      <c r="AR406" s="745" t="s">
        <v>945</v>
      </c>
      <c r="AS406" s="68" t="s">
        <v>946</v>
      </c>
      <c r="AT406" s="3">
        <v>0</v>
      </c>
      <c r="AU406" s="3" t="s">
        <v>947</v>
      </c>
      <c r="AV406" s="3" t="s">
        <v>945</v>
      </c>
      <c r="AW406" s="3" t="s">
        <v>945</v>
      </c>
      <c r="AX406" s="3"/>
      <c r="AY406" s="145"/>
      <c r="AZ406" s="69" t="s">
        <v>949</v>
      </c>
      <c r="BA406" s="69" t="s">
        <v>949</v>
      </c>
      <c r="BB406" s="69" t="s">
        <v>949</v>
      </c>
      <c r="BC406" s="69" t="s">
        <v>949</v>
      </c>
      <c r="BD406" s="69" t="s">
        <v>949</v>
      </c>
      <c r="BE406" s="69" t="s">
        <v>949</v>
      </c>
      <c r="BF406" s="69" t="s">
        <v>949</v>
      </c>
      <c r="BG406" s="69" t="s">
        <v>949</v>
      </c>
      <c r="BH406" s="69" t="s">
        <v>949</v>
      </c>
      <c r="BI406" s="69" t="s">
        <v>949</v>
      </c>
      <c r="BJ406" s="69" t="s">
        <v>949</v>
      </c>
      <c r="BK406" s="69" t="s">
        <v>949</v>
      </c>
      <c r="BL406" s="69" t="s">
        <v>949</v>
      </c>
      <c r="BM406" s="69" t="s">
        <v>949</v>
      </c>
      <c r="BN406" s="69" t="s">
        <v>949</v>
      </c>
      <c r="BO406" s="69" t="s">
        <v>949</v>
      </c>
      <c r="BP406" s="69" t="s">
        <v>949</v>
      </c>
      <c r="BQ406" s="69" t="s">
        <v>949</v>
      </c>
      <c r="BR406" s="69" t="s">
        <v>949</v>
      </c>
      <c r="BS406" s="69" t="s">
        <v>949</v>
      </c>
      <c r="BT406" s="69" t="s">
        <v>949</v>
      </c>
      <c r="BU406" s="73" t="s">
        <v>945</v>
      </c>
      <c r="BV406" s="72" t="s">
        <v>945</v>
      </c>
      <c r="BW406" s="72" t="s">
        <v>945</v>
      </c>
      <c r="BX406" s="72" t="s">
        <v>945</v>
      </c>
      <c r="BY406" s="16"/>
      <c r="BZ406" s="9" t="s">
        <v>945</v>
      </c>
      <c r="CA406" s="16"/>
      <c r="CB406" s="16"/>
      <c r="CC406" s="16"/>
      <c r="CD406" s="16"/>
    </row>
    <row r="407" spans="1:82" customFormat="1">
      <c r="A407" s="16" t="s">
        <v>945</v>
      </c>
      <c r="B407" s="3">
        <v>400</v>
      </c>
      <c r="C407" s="3" t="s">
        <v>805</v>
      </c>
      <c r="D407" s="91" t="s">
        <v>945</v>
      </c>
      <c r="E407" s="96" t="s">
        <v>2853</v>
      </c>
      <c r="F407" s="91"/>
      <c r="G407" s="96"/>
      <c r="H407" s="91"/>
      <c r="I407" s="96"/>
      <c r="J407" s="91"/>
      <c r="K407" s="96"/>
      <c r="L407" s="91"/>
      <c r="M407" s="96"/>
      <c r="N407" s="32" t="s">
        <v>2853</v>
      </c>
      <c r="O407" s="211" t="s">
        <v>2854</v>
      </c>
      <c r="P407" s="71" t="s">
        <v>939</v>
      </c>
      <c r="Q407" s="71" t="s">
        <v>1025</v>
      </c>
      <c r="R407" s="848" t="s">
        <v>940</v>
      </c>
      <c r="S407" s="3"/>
      <c r="T407" s="3"/>
      <c r="U407" s="3"/>
      <c r="V407" s="3"/>
      <c r="W407" s="3"/>
      <c r="X407" s="3" t="s">
        <v>941</v>
      </c>
      <c r="Y407" s="3" t="s">
        <v>941</v>
      </c>
      <c r="Z407" s="3" t="s">
        <v>941</v>
      </c>
      <c r="AA407" s="3" t="s">
        <v>941</v>
      </c>
      <c r="AB407" s="3" t="s">
        <v>941</v>
      </c>
      <c r="AC407" s="21" t="s">
        <v>941</v>
      </c>
      <c r="AD407" s="21" t="s">
        <v>941</v>
      </c>
      <c r="AE407" s="21" t="s">
        <v>941</v>
      </c>
      <c r="AF407" s="3" t="s">
        <v>941</v>
      </c>
      <c r="AG407" s="3"/>
      <c r="AH407" s="3"/>
      <c r="AI407" s="21"/>
      <c r="AJ407" s="21"/>
      <c r="AK407" s="21"/>
      <c r="AL407" s="75"/>
      <c r="AM407" s="74" t="s">
        <v>945</v>
      </c>
      <c r="AN407" s="70" t="s">
        <v>2855</v>
      </c>
      <c r="AO407" s="67" t="s">
        <v>226</v>
      </c>
      <c r="AP407" s="78" t="s">
        <v>2856</v>
      </c>
      <c r="AQ407" s="893">
        <v>1</v>
      </c>
      <c r="AR407" s="745" t="s">
        <v>945</v>
      </c>
      <c r="AS407" s="68" t="s">
        <v>946</v>
      </c>
      <c r="AT407" s="3">
        <v>0</v>
      </c>
      <c r="AU407" s="3" t="s">
        <v>947</v>
      </c>
      <c r="AV407" s="3" t="s">
        <v>945</v>
      </c>
      <c r="AW407" s="3" t="s">
        <v>945</v>
      </c>
      <c r="AX407" s="3" t="s">
        <v>945</v>
      </c>
      <c r="AY407" s="145"/>
      <c r="AZ407" s="69" t="s">
        <v>949</v>
      </c>
      <c r="BA407" s="69" t="s">
        <v>949</v>
      </c>
      <c r="BB407" s="69" t="s">
        <v>949</v>
      </c>
      <c r="BC407" s="69" t="s">
        <v>949</v>
      </c>
      <c r="BD407" s="69" t="s">
        <v>949</v>
      </c>
      <c r="BE407" s="69" t="s">
        <v>949</v>
      </c>
      <c r="BF407" s="69" t="s">
        <v>949</v>
      </c>
      <c r="BG407" s="69" t="s">
        <v>949</v>
      </c>
      <c r="BH407" s="69" t="s">
        <v>949</v>
      </c>
      <c r="BI407" s="69" t="s">
        <v>949</v>
      </c>
      <c r="BJ407" s="69" t="s">
        <v>949</v>
      </c>
      <c r="BK407" s="69" t="s">
        <v>949</v>
      </c>
      <c r="BL407" s="69" t="s">
        <v>949</v>
      </c>
      <c r="BM407" s="69" t="s">
        <v>949</v>
      </c>
      <c r="BN407" s="69" t="s">
        <v>949</v>
      </c>
      <c r="BO407" s="69" t="s">
        <v>949</v>
      </c>
      <c r="BP407" s="69" t="s">
        <v>949</v>
      </c>
      <c r="BQ407" s="69" t="s">
        <v>949</v>
      </c>
      <c r="BR407" s="69" t="s">
        <v>949</v>
      </c>
      <c r="BS407" s="69" t="s">
        <v>949</v>
      </c>
      <c r="BT407" s="69" t="s">
        <v>949</v>
      </c>
      <c r="BU407" s="73" t="s">
        <v>945</v>
      </c>
      <c r="BV407" s="72" t="s">
        <v>945</v>
      </c>
      <c r="BW407" s="72" t="s">
        <v>945</v>
      </c>
      <c r="BX407" s="72" t="s">
        <v>945</v>
      </c>
      <c r="BY407" s="16" t="s">
        <v>945</v>
      </c>
      <c r="BZ407" s="9" t="s">
        <v>945</v>
      </c>
      <c r="CA407" s="16" t="s">
        <v>945</v>
      </c>
      <c r="CB407" s="16" t="s">
        <v>945</v>
      </c>
      <c r="CC407" s="16"/>
      <c r="CD407" s="16"/>
    </row>
    <row r="408" spans="1:82" customFormat="1">
      <c r="A408" s="16"/>
      <c r="B408" s="3">
        <v>401</v>
      </c>
      <c r="C408" s="3" t="s">
        <v>805</v>
      </c>
      <c r="D408" s="91" t="s">
        <v>945</v>
      </c>
      <c r="E408" s="96" t="s">
        <v>945</v>
      </c>
      <c r="F408" s="91" t="s">
        <v>2857</v>
      </c>
      <c r="G408" s="96"/>
      <c r="H408" s="91"/>
      <c r="I408" s="96"/>
      <c r="J408" s="91"/>
      <c r="K408" s="96"/>
      <c r="L408" s="91"/>
      <c r="M408" s="96"/>
      <c r="N408" s="32" t="s">
        <v>2857</v>
      </c>
      <c r="O408" s="211" t="s">
        <v>2857</v>
      </c>
      <c r="P408" s="71" t="s">
        <v>1157</v>
      </c>
      <c r="Q408" s="71"/>
      <c r="R408" s="848" t="s">
        <v>1059</v>
      </c>
      <c r="S408" s="3" t="s">
        <v>941</v>
      </c>
      <c r="T408" s="3" t="s">
        <v>941</v>
      </c>
      <c r="U408" s="3" t="s">
        <v>941</v>
      </c>
      <c r="V408" s="3" t="s">
        <v>941</v>
      </c>
      <c r="W408" s="3" t="s">
        <v>941</v>
      </c>
      <c r="X408" s="3"/>
      <c r="Y408" s="3"/>
      <c r="Z408" s="3"/>
      <c r="AA408" s="3"/>
      <c r="AB408" s="3"/>
      <c r="AC408" s="21"/>
      <c r="AD408" s="21"/>
      <c r="AE408" s="21"/>
      <c r="AF408" s="3"/>
      <c r="AG408" s="3" t="s">
        <v>941</v>
      </c>
      <c r="AH408" s="3"/>
      <c r="AI408" s="21"/>
      <c r="AJ408" s="21"/>
      <c r="AK408" s="21"/>
      <c r="AL408" s="75"/>
      <c r="AM408" s="74" t="s">
        <v>945</v>
      </c>
      <c r="AN408" s="70" t="s">
        <v>2858</v>
      </c>
      <c r="AO408" s="67" t="s">
        <v>132</v>
      </c>
      <c r="AP408" s="78" t="s">
        <v>2859</v>
      </c>
      <c r="AQ408" s="893">
        <v>1</v>
      </c>
      <c r="AR408" s="745" t="s">
        <v>945</v>
      </c>
      <c r="AS408" s="68" t="s">
        <v>946</v>
      </c>
      <c r="AT408" s="3">
        <v>1</v>
      </c>
      <c r="AU408" s="3" t="s">
        <v>979</v>
      </c>
      <c r="AV408" s="3" t="s">
        <v>945</v>
      </c>
      <c r="AW408" s="3" t="s">
        <v>945</v>
      </c>
      <c r="AX408" s="3"/>
      <c r="AY408" s="145"/>
      <c r="AZ408" s="69" t="s">
        <v>949</v>
      </c>
      <c r="BA408" s="69" t="s">
        <v>949</v>
      </c>
      <c r="BB408" s="69" t="s">
        <v>949</v>
      </c>
      <c r="BC408" s="69" t="s">
        <v>949</v>
      </c>
      <c r="BD408" s="69" t="s">
        <v>2860</v>
      </c>
      <c r="BE408" s="69" t="s">
        <v>1412</v>
      </c>
      <c r="BF408" s="69" t="s">
        <v>1421</v>
      </c>
      <c r="BG408" s="69" t="s">
        <v>1422</v>
      </c>
      <c r="BH408" s="69" t="s">
        <v>1423</v>
      </c>
      <c r="BI408" s="69" t="s">
        <v>949</v>
      </c>
      <c r="BJ408" s="69" t="s">
        <v>1424</v>
      </c>
      <c r="BK408" s="69" t="s">
        <v>949</v>
      </c>
      <c r="BL408" s="69" t="s">
        <v>949</v>
      </c>
      <c r="BM408" s="69" t="s">
        <v>949</v>
      </c>
      <c r="BN408" s="69" t="s">
        <v>949</v>
      </c>
      <c r="BO408" s="69" t="s">
        <v>949</v>
      </c>
      <c r="BP408" s="69" t="s">
        <v>949</v>
      </c>
      <c r="BQ408" s="69" t="s">
        <v>949</v>
      </c>
      <c r="BR408" s="69" t="s">
        <v>949</v>
      </c>
      <c r="BS408" s="69" t="s">
        <v>949</v>
      </c>
      <c r="BT408" s="69" t="s">
        <v>949</v>
      </c>
      <c r="BU408" s="73" t="s">
        <v>945</v>
      </c>
      <c r="BV408" s="72" t="s">
        <v>945</v>
      </c>
      <c r="BW408" s="72" t="s">
        <v>945</v>
      </c>
      <c r="BX408" s="72" t="s">
        <v>945</v>
      </c>
      <c r="BY408" s="16"/>
      <c r="BZ408" s="9" t="s">
        <v>1025</v>
      </c>
      <c r="CA408" s="16"/>
      <c r="CB408" s="16"/>
      <c r="CC408" s="16"/>
      <c r="CD408" s="16"/>
    </row>
    <row r="409" spans="1:82" customFormat="1">
      <c r="A409" s="16"/>
      <c r="B409" s="3">
        <v>402</v>
      </c>
      <c r="C409" s="3" t="s">
        <v>805</v>
      </c>
      <c r="D409" s="91" t="s">
        <v>945</v>
      </c>
      <c r="E409" s="96" t="s">
        <v>945</v>
      </c>
      <c r="F409" s="91" t="s">
        <v>2861</v>
      </c>
      <c r="G409" s="96"/>
      <c r="H409" s="91"/>
      <c r="I409" s="96"/>
      <c r="J409" s="91"/>
      <c r="K409" s="96"/>
      <c r="L409" s="91"/>
      <c r="M409" s="96"/>
      <c r="N409" s="32" t="s">
        <v>2861</v>
      </c>
      <c r="O409" s="211" t="s">
        <v>2861</v>
      </c>
      <c r="P409" s="71" t="s">
        <v>1157</v>
      </c>
      <c r="Q409" s="71"/>
      <c r="R409" s="848" t="s">
        <v>976</v>
      </c>
      <c r="S409" s="3"/>
      <c r="T409" s="3"/>
      <c r="U409" s="3"/>
      <c r="V409" s="3"/>
      <c r="W409" s="3"/>
      <c r="X409" s="3" t="s">
        <v>941</v>
      </c>
      <c r="Y409" s="3" t="s">
        <v>941</v>
      </c>
      <c r="Z409" s="3" t="s">
        <v>941</v>
      </c>
      <c r="AA409" s="3" t="s">
        <v>941</v>
      </c>
      <c r="AB409" s="3" t="s">
        <v>941</v>
      </c>
      <c r="AC409" s="21" t="s">
        <v>941</v>
      </c>
      <c r="AD409" s="21" t="s">
        <v>941</v>
      </c>
      <c r="AE409" s="21" t="s">
        <v>941</v>
      </c>
      <c r="AF409" s="3" t="s">
        <v>941</v>
      </c>
      <c r="AG409" s="3"/>
      <c r="AH409" s="3"/>
      <c r="AI409" s="21"/>
      <c r="AJ409" s="21"/>
      <c r="AK409" s="21"/>
      <c r="AL409" s="75"/>
      <c r="AM409" s="74" t="s">
        <v>945</v>
      </c>
      <c r="AN409" s="70" t="s">
        <v>2862</v>
      </c>
      <c r="AO409" s="67" t="s">
        <v>132</v>
      </c>
      <c r="AP409" s="78" t="s">
        <v>2863</v>
      </c>
      <c r="AQ409" s="893">
        <v>1</v>
      </c>
      <c r="AR409" s="745" t="s">
        <v>945</v>
      </c>
      <c r="AS409" s="68" t="s">
        <v>946</v>
      </c>
      <c r="AT409" s="3">
        <v>1</v>
      </c>
      <c r="AU409" s="3" t="s">
        <v>979</v>
      </c>
      <c r="AV409" s="3" t="s">
        <v>945</v>
      </c>
      <c r="AW409" s="3" t="s">
        <v>945</v>
      </c>
      <c r="AX409" s="3"/>
      <c r="AY409" s="145"/>
      <c r="AZ409" s="69" t="s">
        <v>949</v>
      </c>
      <c r="BA409" s="69" t="s">
        <v>949</v>
      </c>
      <c r="BB409" s="69" t="s">
        <v>949</v>
      </c>
      <c r="BC409" s="69" t="s">
        <v>949</v>
      </c>
      <c r="BD409" s="69" t="s">
        <v>2864</v>
      </c>
      <c r="BE409" s="69" t="s">
        <v>1412</v>
      </c>
      <c r="BF409" s="69" t="s">
        <v>1421</v>
      </c>
      <c r="BG409" s="69" t="s">
        <v>1422</v>
      </c>
      <c r="BH409" s="69" t="s">
        <v>1423</v>
      </c>
      <c r="BI409" s="69" t="s">
        <v>949</v>
      </c>
      <c r="BJ409" s="69" t="s">
        <v>1424</v>
      </c>
      <c r="BK409" s="69" t="s">
        <v>949</v>
      </c>
      <c r="BL409" s="69" t="s">
        <v>949</v>
      </c>
      <c r="BM409" s="69" t="s">
        <v>949</v>
      </c>
      <c r="BN409" s="69" t="s">
        <v>949</v>
      </c>
      <c r="BO409" s="69" t="s">
        <v>949</v>
      </c>
      <c r="BP409" s="69" t="s">
        <v>949</v>
      </c>
      <c r="BQ409" s="69" t="s">
        <v>949</v>
      </c>
      <c r="BR409" s="69" t="s">
        <v>949</v>
      </c>
      <c r="BS409" s="69" t="s">
        <v>949</v>
      </c>
      <c r="BT409" s="69" t="s">
        <v>949</v>
      </c>
      <c r="BU409" s="73" t="s">
        <v>945</v>
      </c>
      <c r="BV409" s="72" t="s">
        <v>945</v>
      </c>
      <c r="BW409" s="72" t="s">
        <v>945</v>
      </c>
      <c r="BX409" s="72" t="s">
        <v>945</v>
      </c>
      <c r="BY409" s="16"/>
      <c r="BZ409" s="9" t="s">
        <v>1025</v>
      </c>
      <c r="CA409" s="16"/>
      <c r="CB409" s="16"/>
      <c r="CC409" s="16"/>
      <c r="CD409" s="16"/>
    </row>
    <row r="410" spans="1:82" customFormat="1">
      <c r="A410" s="16"/>
      <c r="B410" s="3">
        <v>403</v>
      </c>
      <c r="C410" s="3" t="s">
        <v>805</v>
      </c>
      <c r="D410" s="91" t="s">
        <v>945</v>
      </c>
      <c r="E410" s="96" t="s">
        <v>945</v>
      </c>
      <c r="F410" s="91" t="s">
        <v>2865</v>
      </c>
      <c r="G410" s="96"/>
      <c r="H410" s="91"/>
      <c r="I410" s="96"/>
      <c r="J410" s="91"/>
      <c r="K410" s="96"/>
      <c r="L410" s="91"/>
      <c r="M410" s="96"/>
      <c r="N410" s="32" t="s">
        <v>2865</v>
      </c>
      <c r="O410" s="211" t="s">
        <v>2866</v>
      </c>
      <c r="P410" s="71" t="s">
        <v>1003</v>
      </c>
      <c r="Q410" s="71" t="s">
        <v>1025</v>
      </c>
      <c r="R410" s="848" t="s">
        <v>989</v>
      </c>
      <c r="S410" s="3" t="s">
        <v>941</v>
      </c>
      <c r="T410" s="3" t="s">
        <v>941</v>
      </c>
      <c r="U410" s="3" t="s">
        <v>941</v>
      </c>
      <c r="V410" s="3" t="s">
        <v>941</v>
      </c>
      <c r="W410" s="3" t="s">
        <v>941</v>
      </c>
      <c r="X410" s="3" t="s">
        <v>941</v>
      </c>
      <c r="Y410" s="3" t="s">
        <v>941</v>
      </c>
      <c r="Z410" s="3" t="s">
        <v>941</v>
      </c>
      <c r="AA410" s="3" t="s">
        <v>941</v>
      </c>
      <c r="AB410" s="3" t="s">
        <v>941</v>
      </c>
      <c r="AC410" s="21" t="s">
        <v>941</v>
      </c>
      <c r="AD410" s="21" t="s">
        <v>941</v>
      </c>
      <c r="AE410" s="21" t="s">
        <v>941</v>
      </c>
      <c r="AF410" s="3" t="s">
        <v>941</v>
      </c>
      <c r="AG410" s="3" t="s">
        <v>941</v>
      </c>
      <c r="AH410" s="3"/>
      <c r="AI410" s="21"/>
      <c r="AJ410" s="21"/>
      <c r="AK410" s="21"/>
      <c r="AL410" s="75"/>
      <c r="AM410" s="74" t="s">
        <v>945</v>
      </c>
      <c r="AN410" s="70" t="s">
        <v>2867</v>
      </c>
      <c r="AO410" s="67" t="s">
        <v>226</v>
      </c>
      <c r="AP410" s="78" t="s">
        <v>2868</v>
      </c>
      <c r="AQ410" s="893">
        <v>1</v>
      </c>
      <c r="AR410" s="745" t="s">
        <v>945</v>
      </c>
      <c r="AS410" s="68" t="s">
        <v>946</v>
      </c>
      <c r="AT410" s="3">
        <v>1</v>
      </c>
      <c r="AU410" s="3" t="s">
        <v>1008</v>
      </c>
      <c r="AV410" s="3" t="s">
        <v>945</v>
      </c>
      <c r="AW410" s="3" t="s">
        <v>945</v>
      </c>
      <c r="AX410" s="3"/>
      <c r="AY410" s="145"/>
      <c r="AZ410" s="69">
        <v>406142.12</v>
      </c>
      <c r="BA410" s="69">
        <v>2</v>
      </c>
      <c r="BB410" s="69">
        <v>1.05</v>
      </c>
      <c r="BC410" s="69">
        <v>426.44923</v>
      </c>
      <c r="BD410" s="69" t="s">
        <v>2869</v>
      </c>
      <c r="BE410" s="69" t="s">
        <v>1573</v>
      </c>
      <c r="BF410" s="69" t="s">
        <v>1130</v>
      </c>
      <c r="BG410" s="69" t="s">
        <v>1131</v>
      </c>
      <c r="BH410" s="69" t="s">
        <v>1132</v>
      </c>
      <c r="BI410" s="69" t="s">
        <v>1133</v>
      </c>
      <c r="BJ410" s="69" t="s">
        <v>1142</v>
      </c>
      <c r="BK410" s="69" t="s">
        <v>1712</v>
      </c>
      <c r="BL410" s="69" t="s">
        <v>949</v>
      </c>
      <c r="BM410" s="69">
        <v>0</v>
      </c>
      <c r="BN410" s="69">
        <v>0</v>
      </c>
      <c r="BO410" s="69" t="s">
        <v>2870</v>
      </c>
      <c r="BP410" s="69" t="s">
        <v>1142</v>
      </c>
      <c r="BQ410" s="69" t="s">
        <v>2871</v>
      </c>
      <c r="BR410" s="69" t="s">
        <v>1459</v>
      </c>
      <c r="BS410" s="69">
        <v>0</v>
      </c>
      <c r="BT410" s="69">
        <v>0</v>
      </c>
      <c r="BU410" s="73" t="s">
        <v>989</v>
      </c>
      <c r="BV410" s="72">
        <v>1</v>
      </c>
      <c r="BW410" s="72">
        <v>450</v>
      </c>
      <c r="BX410" s="72">
        <v>52</v>
      </c>
      <c r="BY410" s="16"/>
      <c r="BZ410" s="9" t="s">
        <v>1025</v>
      </c>
      <c r="CA410" s="16"/>
      <c r="CB410" s="16"/>
      <c r="CC410" s="16"/>
      <c r="CD410" s="16"/>
    </row>
    <row r="411" spans="1:82" customFormat="1">
      <c r="A411" s="16"/>
      <c r="B411" s="3">
        <v>404</v>
      </c>
      <c r="C411" s="3" t="s">
        <v>805</v>
      </c>
      <c r="D411" s="91" t="s">
        <v>945</v>
      </c>
      <c r="E411" s="96" t="s">
        <v>945</v>
      </c>
      <c r="F411" s="91" t="s">
        <v>2872</v>
      </c>
      <c r="G411" s="96"/>
      <c r="H411" s="91"/>
      <c r="I411" s="96"/>
      <c r="J411" s="91"/>
      <c r="K411" s="96"/>
      <c r="L411" s="91"/>
      <c r="M411" s="96"/>
      <c r="N411" s="32" t="s">
        <v>2872</v>
      </c>
      <c r="O411" s="211" t="s">
        <v>2872</v>
      </c>
      <c r="P411" s="71" t="s">
        <v>1037</v>
      </c>
      <c r="Q411" s="71" t="s">
        <v>1025</v>
      </c>
      <c r="R411" s="848" t="s">
        <v>989</v>
      </c>
      <c r="S411" s="3" t="s">
        <v>941</v>
      </c>
      <c r="T411" s="3" t="s">
        <v>941</v>
      </c>
      <c r="U411" s="3" t="s">
        <v>941</v>
      </c>
      <c r="V411" s="3" t="s">
        <v>941</v>
      </c>
      <c r="W411" s="3" t="s">
        <v>941</v>
      </c>
      <c r="X411" s="3" t="s">
        <v>941</v>
      </c>
      <c r="Y411" s="3" t="s">
        <v>941</v>
      </c>
      <c r="Z411" s="3" t="s">
        <v>941</v>
      </c>
      <c r="AA411" s="3" t="s">
        <v>941</v>
      </c>
      <c r="AB411" s="3" t="s">
        <v>941</v>
      </c>
      <c r="AC411" s="21" t="s">
        <v>941</v>
      </c>
      <c r="AD411" s="21" t="s">
        <v>941</v>
      </c>
      <c r="AE411" s="21" t="s">
        <v>941</v>
      </c>
      <c r="AF411" s="3" t="s">
        <v>941</v>
      </c>
      <c r="AG411" s="3" t="s">
        <v>941</v>
      </c>
      <c r="AH411" s="3"/>
      <c r="AI411" s="21"/>
      <c r="AJ411" s="21"/>
      <c r="AK411" s="21"/>
      <c r="AL411" s="75"/>
      <c r="AM411" s="74" t="s">
        <v>945</v>
      </c>
      <c r="AN411" s="70" t="s">
        <v>2873</v>
      </c>
      <c r="AO411" s="67" t="s">
        <v>226</v>
      </c>
      <c r="AP411" s="78" t="s">
        <v>2874</v>
      </c>
      <c r="AQ411" s="893">
        <v>0.02</v>
      </c>
      <c r="AR411" s="745" t="s">
        <v>945</v>
      </c>
      <c r="AS411" s="68" t="s">
        <v>1563</v>
      </c>
      <c r="AT411" s="3">
        <v>1</v>
      </c>
      <c r="AU411" s="3" t="s">
        <v>993</v>
      </c>
      <c r="AV411" s="3" t="s">
        <v>945</v>
      </c>
      <c r="AW411" s="3" t="s">
        <v>945</v>
      </c>
      <c r="AX411" s="3"/>
      <c r="AY411" s="145"/>
      <c r="AZ411" s="69" t="s">
        <v>949</v>
      </c>
      <c r="BA411" s="69" t="s">
        <v>949</v>
      </c>
      <c r="BB411" s="69" t="s">
        <v>949</v>
      </c>
      <c r="BC411" s="69" t="s">
        <v>949</v>
      </c>
      <c r="BD411" s="69" t="s">
        <v>949</v>
      </c>
      <c r="BE411" s="69" t="s">
        <v>949</v>
      </c>
      <c r="BF411" s="69" t="s">
        <v>2874</v>
      </c>
      <c r="BG411" s="69" t="s">
        <v>2875</v>
      </c>
      <c r="BH411" s="69" t="s">
        <v>2876</v>
      </c>
      <c r="BI411" s="69" t="s">
        <v>949</v>
      </c>
      <c r="BJ411" s="69" t="s">
        <v>2877</v>
      </c>
      <c r="BK411" s="69" t="s">
        <v>949</v>
      </c>
      <c r="BL411" s="69" t="s">
        <v>949</v>
      </c>
      <c r="BM411" s="69">
        <v>0</v>
      </c>
      <c r="BN411" s="69">
        <v>0</v>
      </c>
      <c r="BO411" s="69">
        <v>0</v>
      </c>
      <c r="BP411" s="69">
        <v>0</v>
      </c>
      <c r="BQ411" s="69">
        <v>0</v>
      </c>
      <c r="BR411" s="69">
        <v>0</v>
      </c>
      <c r="BS411" s="69">
        <v>0</v>
      </c>
      <c r="BT411" s="69">
        <v>0</v>
      </c>
      <c r="BU411" s="73" t="s">
        <v>945</v>
      </c>
      <c r="BV411" s="72" t="s">
        <v>945</v>
      </c>
      <c r="BW411" s="72" t="s">
        <v>945</v>
      </c>
      <c r="BX411" s="72" t="s">
        <v>945</v>
      </c>
      <c r="BY411" s="16"/>
      <c r="BZ411" s="9" t="s">
        <v>1025</v>
      </c>
      <c r="CA411" s="16"/>
      <c r="CB411" s="16"/>
      <c r="CC411" s="16"/>
      <c r="CD411" s="16"/>
    </row>
    <row r="412" spans="1:82" customFormat="1">
      <c r="A412" s="16"/>
      <c r="B412" s="3">
        <v>405</v>
      </c>
      <c r="C412" s="3" t="s">
        <v>805</v>
      </c>
      <c r="D412" s="91" t="s">
        <v>945</v>
      </c>
      <c r="E412" s="96" t="s">
        <v>945</v>
      </c>
      <c r="F412" s="91" t="s">
        <v>2878</v>
      </c>
      <c r="G412" s="96"/>
      <c r="H412" s="91"/>
      <c r="I412" s="96"/>
      <c r="J412" s="91"/>
      <c r="K412" s="96"/>
      <c r="L412" s="91"/>
      <c r="M412" s="96"/>
      <c r="N412" s="32" t="s">
        <v>2878</v>
      </c>
      <c r="O412" s="211" t="s">
        <v>2879</v>
      </c>
      <c r="P412" s="71" t="s">
        <v>1003</v>
      </c>
      <c r="Q412" s="71" t="s">
        <v>1025</v>
      </c>
      <c r="R412" s="848" t="s">
        <v>989</v>
      </c>
      <c r="S412" s="3" t="s">
        <v>941</v>
      </c>
      <c r="T412" s="3" t="s">
        <v>941</v>
      </c>
      <c r="U412" s="3" t="s">
        <v>941</v>
      </c>
      <c r="V412" s="3" t="s">
        <v>941</v>
      </c>
      <c r="W412" s="3" t="s">
        <v>941</v>
      </c>
      <c r="X412" s="3" t="s">
        <v>941</v>
      </c>
      <c r="Y412" s="3" t="s">
        <v>941</v>
      </c>
      <c r="Z412" s="3" t="s">
        <v>941</v>
      </c>
      <c r="AA412" s="3" t="s">
        <v>941</v>
      </c>
      <c r="AB412" s="3" t="s">
        <v>941</v>
      </c>
      <c r="AC412" s="21" t="s">
        <v>941</v>
      </c>
      <c r="AD412" s="21" t="s">
        <v>941</v>
      </c>
      <c r="AE412" s="21" t="s">
        <v>941</v>
      </c>
      <c r="AF412" s="3" t="s">
        <v>941</v>
      </c>
      <c r="AG412" s="3" t="s">
        <v>941</v>
      </c>
      <c r="AH412" s="3"/>
      <c r="AI412" s="21"/>
      <c r="AJ412" s="21"/>
      <c r="AK412" s="21"/>
      <c r="AL412" s="75"/>
      <c r="AM412" s="74" t="s">
        <v>945</v>
      </c>
      <c r="AN412" s="70" t="s">
        <v>2880</v>
      </c>
      <c r="AO412" s="67" t="s">
        <v>226</v>
      </c>
      <c r="AP412" s="78" t="s">
        <v>2881</v>
      </c>
      <c r="AQ412" s="893">
        <v>1</v>
      </c>
      <c r="AR412" s="745" t="s">
        <v>945</v>
      </c>
      <c r="AS412" s="68" t="s">
        <v>946</v>
      </c>
      <c r="AT412" s="3">
        <v>1</v>
      </c>
      <c r="AU412" s="3" t="s">
        <v>1244</v>
      </c>
      <c r="AV412" s="3" t="s">
        <v>945</v>
      </c>
      <c r="AW412" s="3" t="s">
        <v>1245</v>
      </c>
      <c r="AX412" s="3"/>
      <c r="AY412" s="145"/>
      <c r="AZ412" s="69" t="s">
        <v>949</v>
      </c>
      <c r="BA412" s="69" t="s">
        <v>949</v>
      </c>
      <c r="BB412" s="69" t="s">
        <v>949</v>
      </c>
      <c r="BC412" s="69">
        <v>43</v>
      </c>
      <c r="BD412" s="69" t="s">
        <v>2882</v>
      </c>
      <c r="BE412" s="69" t="s">
        <v>2883</v>
      </c>
      <c r="BF412" s="69" t="s">
        <v>949</v>
      </c>
      <c r="BG412" s="69" t="s">
        <v>949</v>
      </c>
      <c r="BH412" s="69" t="s">
        <v>949</v>
      </c>
      <c r="BI412" s="69" t="s">
        <v>949</v>
      </c>
      <c r="BJ412" s="69" t="s">
        <v>2884</v>
      </c>
      <c r="BK412" s="69" t="s">
        <v>2885</v>
      </c>
      <c r="BL412" s="69" t="s">
        <v>949</v>
      </c>
      <c r="BM412" s="69">
        <v>0</v>
      </c>
      <c r="BN412" s="69">
        <v>0</v>
      </c>
      <c r="BO412" s="69">
        <v>0</v>
      </c>
      <c r="BP412" s="69">
        <v>0</v>
      </c>
      <c r="BQ412" s="69">
        <v>0</v>
      </c>
      <c r="BR412" s="69">
        <v>0</v>
      </c>
      <c r="BS412" s="69">
        <v>0</v>
      </c>
      <c r="BT412" s="69">
        <v>0</v>
      </c>
      <c r="BU412" s="73" t="s">
        <v>945</v>
      </c>
      <c r="BV412" s="72">
        <v>4</v>
      </c>
      <c r="BW412" s="72">
        <v>75</v>
      </c>
      <c r="BX412" s="72">
        <v>26</v>
      </c>
      <c r="BY412" s="16"/>
      <c r="BZ412" s="9" t="s">
        <v>1414</v>
      </c>
      <c r="CA412" s="16"/>
      <c r="CB412" s="16"/>
      <c r="CC412" s="16"/>
      <c r="CD412" s="16"/>
    </row>
    <row r="413" spans="1:82" customFormat="1">
      <c r="A413" s="16"/>
      <c r="B413" s="3">
        <v>406</v>
      </c>
      <c r="C413" s="3" t="s">
        <v>805</v>
      </c>
      <c r="D413" s="91" t="s">
        <v>945</v>
      </c>
      <c r="E413" s="96" t="s">
        <v>945</v>
      </c>
      <c r="F413" s="91" t="s">
        <v>2886</v>
      </c>
      <c r="G413" s="96"/>
      <c r="H413" s="91"/>
      <c r="I413" s="96"/>
      <c r="J413" s="91"/>
      <c r="K413" s="96"/>
      <c r="L413" s="91"/>
      <c r="M413" s="96"/>
      <c r="N413" s="32" t="s">
        <v>2886</v>
      </c>
      <c r="O413" s="211" t="s">
        <v>2886</v>
      </c>
      <c r="P413" s="71" t="s">
        <v>1037</v>
      </c>
      <c r="Q413" s="71" t="s">
        <v>1025</v>
      </c>
      <c r="R413" s="848" t="s">
        <v>989</v>
      </c>
      <c r="S413" s="3" t="s">
        <v>941</v>
      </c>
      <c r="T413" s="3" t="s">
        <v>941</v>
      </c>
      <c r="U413" s="3" t="s">
        <v>941</v>
      </c>
      <c r="V413" s="3" t="s">
        <v>941</v>
      </c>
      <c r="W413" s="3" t="s">
        <v>941</v>
      </c>
      <c r="X413" s="3" t="s">
        <v>941</v>
      </c>
      <c r="Y413" s="3" t="s">
        <v>941</v>
      </c>
      <c r="Z413" s="3" t="s">
        <v>941</v>
      </c>
      <c r="AA413" s="3" t="s">
        <v>941</v>
      </c>
      <c r="AB413" s="3" t="s">
        <v>941</v>
      </c>
      <c r="AC413" s="21" t="s">
        <v>941</v>
      </c>
      <c r="AD413" s="21" t="s">
        <v>941</v>
      </c>
      <c r="AE413" s="21" t="s">
        <v>941</v>
      </c>
      <c r="AF413" s="3" t="s">
        <v>941</v>
      </c>
      <c r="AG413" s="3" t="s">
        <v>941</v>
      </c>
      <c r="AH413" s="3"/>
      <c r="AI413" s="21"/>
      <c r="AJ413" s="21"/>
      <c r="AK413" s="21"/>
      <c r="AL413" s="75"/>
      <c r="AM413" s="74" t="s">
        <v>945</v>
      </c>
      <c r="AN413" s="70" t="s">
        <v>2887</v>
      </c>
      <c r="AO413" s="67" t="s">
        <v>226</v>
      </c>
      <c r="AP413" s="78" t="s">
        <v>2888</v>
      </c>
      <c r="AQ413" s="893">
        <v>1</v>
      </c>
      <c r="AR413" s="745" t="s">
        <v>945</v>
      </c>
      <c r="AS413" s="68" t="s">
        <v>946</v>
      </c>
      <c r="AT413" s="3">
        <v>1</v>
      </c>
      <c r="AU413" s="3" t="s">
        <v>1008</v>
      </c>
      <c r="AV413" s="3" t="s">
        <v>945</v>
      </c>
      <c r="AW413" s="3" t="s">
        <v>945</v>
      </c>
      <c r="AX413" s="3"/>
      <c r="AY413" s="145"/>
      <c r="AZ413" s="69">
        <v>1824.12</v>
      </c>
      <c r="BA413" s="69">
        <v>1.5</v>
      </c>
      <c r="BB413" s="69">
        <v>1.41</v>
      </c>
      <c r="BC413" s="69">
        <v>2.57</v>
      </c>
      <c r="BD413" s="69" t="s">
        <v>2889</v>
      </c>
      <c r="BE413" s="69" t="s">
        <v>1083</v>
      </c>
      <c r="BF413" s="69" t="s">
        <v>1293</v>
      </c>
      <c r="BG413" s="69" t="s">
        <v>1294</v>
      </c>
      <c r="BH413" s="69" t="s">
        <v>1295</v>
      </c>
      <c r="BI413" s="69" t="s">
        <v>1296</v>
      </c>
      <c r="BJ413" s="69" t="s">
        <v>2890</v>
      </c>
      <c r="BK413" s="69" t="s">
        <v>949</v>
      </c>
      <c r="BL413" s="69" t="s">
        <v>949</v>
      </c>
      <c r="BM413" s="69">
        <v>0</v>
      </c>
      <c r="BN413" s="69">
        <v>0</v>
      </c>
      <c r="BO413" s="69">
        <v>0</v>
      </c>
      <c r="BP413" s="69">
        <v>0</v>
      </c>
      <c r="BQ413" s="69">
        <v>0</v>
      </c>
      <c r="BR413" s="69">
        <v>0</v>
      </c>
      <c r="BS413" s="69">
        <v>0</v>
      </c>
      <c r="BT413" s="69">
        <v>0</v>
      </c>
      <c r="BU413" s="73" t="s">
        <v>945</v>
      </c>
      <c r="BV413" s="72">
        <v>4</v>
      </c>
      <c r="BW413" s="72">
        <v>50</v>
      </c>
      <c r="BX413" s="72">
        <v>23</v>
      </c>
      <c r="BY413" s="16"/>
      <c r="BZ413" s="9" t="s">
        <v>1025</v>
      </c>
      <c r="CA413" s="16"/>
      <c r="CB413" s="16"/>
      <c r="CC413" s="16"/>
      <c r="CD413" s="16"/>
    </row>
    <row r="414" spans="1:82" customFormat="1">
      <c r="A414" s="16"/>
      <c r="B414" s="3">
        <v>407</v>
      </c>
      <c r="C414" s="3" t="s">
        <v>805</v>
      </c>
      <c r="D414" s="91" t="s">
        <v>945</v>
      </c>
      <c r="E414" s="96" t="s">
        <v>945</v>
      </c>
      <c r="F414" s="91" t="s">
        <v>2891</v>
      </c>
      <c r="G414" s="96"/>
      <c r="H414" s="91"/>
      <c r="I414" s="96"/>
      <c r="J414" s="91"/>
      <c r="K414" s="96"/>
      <c r="L414" s="91"/>
      <c r="M414" s="96"/>
      <c r="N414" s="32" t="s">
        <v>2891</v>
      </c>
      <c r="O414" s="211" t="s">
        <v>2891</v>
      </c>
      <c r="P414" s="71" t="s">
        <v>1037</v>
      </c>
      <c r="Q414" s="71" t="s">
        <v>1025</v>
      </c>
      <c r="R414" s="848" t="s">
        <v>989</v>
      </c>
      <c r="S414" s="3" t="s">
        <v>941</v>
      </c>
      <c r="T414" s="3" t="s">
        <v>941</v>
      </c>
      <c r="U414" s="3" t="s">
        <v>941</v>
      </c>
      <c r="V414" s="3" t="s">
        <v>941</v>
      </c>
      <c r="W414" s="3" t="s">
        <v>941</v>
      </c>
      <c r="X414" s="3" t="s">
        <v>941</v>
      </c>
      <c r="Y414" s="3" t="s">
        <v>941</v>
      </c>
      <c r="Z414" s="3" t="s">
        <v>941</v>
      </c>
      <c r="AA414" s="3" t="s">
        <v>941</v>
      </c>
      <c r="AB414" s="3" t="s">
        <v>941</v>
      </c>
      <c r="AC414" s="21" t="s">
        <v>941</v>
      </c>
      <c r="AD414" s="21" t="s">
        <v>941</v>
      </c>
      <c r="AE414" s="21" t="s">
        <v>941</v>
      </c>
      <c r="AF414" s="3" t="s">
        <v>941</v>
      </c>
      <c r="AG414" s="3" t="s">
        <v>941</v>
      </c>
      <c r="AH414" s="3"/>
      <c r="AI414" s="21"/>
      <c r="AJ414" s="21"/>
      <c r="AK414" s="21"/>
      <c r="AL414" s="75"/>
      <c r="AM414" s="74" t="s">
        <v>945</v>
      </c>
      <c r="AN414" s="70" t="s">
        <v>2892</v>
      </c>
      <c r="AO414" s="67" t="s">
        <v>226</v>
      </c>
      <c r="AP414" s="78" t="s">
        <v>2893</v>
      </c>
      <c r="AQ414" s="893">
        <v>1</v>
      </c>
      <c r="AR414" s="745" t="s">
        <v>945</v>
      </c>
      <c r="AS414" s="68" t="s">
        <v>946</v>
      </c>
      <c r="AT414" s="3">
        <v>1</v>
      </c>
      <c r="AU414" s="3" t="s">
        <v>1008</v>
      </c>
      <c r="AV414" s="3" t="s">
        <v>945</v>
      </c>
      <c r="AW414" s="3" t="s">
        <v>945</v>
      </c>
      <c r="AX414" s="3"/>
      <c r="AY414" s="145"/>
      <c r="AZ414" s="69">
        <v>443.47</v>
      </c>
      <c r="BA414" s="69">
        <v>1.2</v>
      </c>
      <c r="BB414" s="69">
        <v>1.41</v>
      </c>
      <c r="BC414" s="69">
        <v>0.62529270000000003</v>
      </c>
      <c r="BD414" s="69" t="s">
        <v>2894</v>
      </c>
      <c r="BE414" s="69" t="s">
        <v>1083</v>
      </c>
      <c r="BF414" s="69" t="s">
        <v>1293</v>
      </c>
      <c r="BG414" s="69" t="s">
        <v>1294</v>
      </c>
      <c r="BH414" s="69" t="s">
        <v>1295</v>
      </c>
      <c r="BI414" s="69" t="s">
        <v>1296</v>
      </c>
      <c r="BJ414" s="69" t="s">
        <v>2890</v>
      </c>
      <c r="BK414" s="69" t="s">
        <v>949</v>
      </c>
      <c r="BL414" s="69" t="s">
        <v>949</v>
      </c>
      <c r="BM414" s="69">
        <v>0</v>
      </c>
      <c r="BN414" s="69">
        <v>0</v>
      </c>
      <c r="BO414" s="69">
        <v>0</v>
      </c>
      <c r="BP414" s="69">
        <v>0</v>
      </c>
      <c r="BQ414" s="69">
        <v>0</v>
      </c>
      <c r="BR414" s="69">
        <v>0</v>
      </c>
      <c r="BS414" s="69">
        <v>0</v>
      </c>
      <c r="BT414" s="69">
        <v>0</v>
      </c>
      <c r="BU414" s="73" t="s">
        <v>945</v>
      </c>
      <c r="BV414" s="72" t="s">
        <v>945</v>
      </c>
      <c r="BW414" s="72" t="s">
        <v>945</v>
      </c>
      <c r="BX414" s="72" t="s">
        <v>945</v>
      </c>
      <c r="BY414" s="16"/>
      <c r="BZ414" s="9" t="s">
        <v>1025</v>
      </c>
      <c r="CA414" s="16"/>
      <c r="CB414" s="16"/>
      <c r="CC414" s="16"/>
      <c r="CD414" s="16"/>
    </row>
    <row r="415" spans="1:82" customFormat="1">
      <c r="A415" s="16"/>
      <c r="B415" s="3">
        <v>408</v>
      </c>
      <c r="C415" s="3" t="s">
        <v>805</v>
      </c>
      <c r="D415" s="91" t="s">
        <v>945</v>
      </c>
      <c r="E415" s="96" t="s">
        <v>945</v>
      </c>
      <c r="F415" s="91" t="s">
        <v>2895</v>
      </c>
      <c r="G415" s="96"/>
      <c r="H415" s="91"/>
      <c r="I415" s="96"/>
      <c r="J415" s="91"/>
      <c r="K415" s="96"/>
      <c r="L415" s="91"/>
      <c r="M415" s="96"/>
      <c r="N415" s="32" t="s">
        <v>2895</v>
      </c>
      <c r="O415" s="211" t="s">
        <v>2895</v>
      </c>
      <c r="P415" s="71" t="s">
        <v>1037</v>
      </c>
      <c r="Q415" s="71" t="s">
        <v>1025</v>
      </c>
      <c r="R415" s="848" t="s">
        <v>989</v>
      </c>
      <c r="S415" s="3" t="s">
        <v>941</v>
      </c>
      <c r="T415" s="3" t="s">
        <v>941</v>
      </c>
      <c r="U415" s="3" t="s">
        <v>941</v>
      </c>
      <c r="V415" s="3" t="s">
        <v>941</v>
      </c>
      <c r="W415" s="3" t="s">
        <v>941</v>
      </c>
      <c r="X415" s="3" t="s">
        <v>941</v>
      </c>
      <c r="Y415" s="3" t="s">
        <v>941</v>
      </c>
      <c r="Z415" s="3" t="s">
        <v>941</v>
      </c>
      <c r="AA415" s="3" t="s">
        <v>941</v>
      </c>
      <c r="AB415" s="3" t="s">
        <v>941</v>
      </c>
      <c r="AC415" s="21" t="s">
        <v>941</v>
      </c>
      <c r="AD415" s="21" t="s">
        <v>941</v>
      </c>
      <c r="AE415" s="21" t="s">
        <v>941</v>
      </c>
      <c r="AF415" s="3" t="s">
        <v>941</v>
      </c>
      <c r="AG415" s="3" t="s">
        <v>941</v>
      </c>
      <c r="AH415" s="3"/>
      <c r="AI415" s="21"/>
      <c r="AJ415" s="21"/>
      <c r="AK415" s="21"/>
      <c r="AL415" s="75"/>
      <c r="AM415" s="74" t="s">
        <v>945</v>
      </c>
      <c r="AN415" s="70" t="s">
        <v>2896</v>
      </c>
      <c r="AO415" s="67" t="s">
        <v>226</v>
      </c>
      <c r="AP415" s="78" t="s">
        <v>2897</v>
      </c>
      <c r="AQ415" s="893">
        <v>1</v>
      </c>
      <c r="AR415" s="745" t="s">
        <v>945</v>
      </c>
      <c r="AS415" s="68" t="s">
        <v>946</v>
      </c>
      <c r="AT415" s="3">
        <v>1</v>
      </c>
      <c r="AU415" s="3" t="s">
        <v>1048</v>
      </c>
      <c r="AV415" s="3" t="s">
        <v>945</v>
      </c>
      <c r="AW415" s="3" t="s">
        <v>945</v>
      </c>
      <c r="AX415" s="3"/>
      <c r="AY415" s="145"/>
      <c r="AZ415" s="69" t="s">
        <v>949</v>
      </c>
      <c r="BA415" s="69" t="s">
        <v>2898</v>
      </c>
      <c r="BB415" s="69" t="s">
        <v>949</v>
      </c>
      <c r="BC415" s="69" t="s">
        <v>949</v>
      </c>
      <c r="BD415" s="69" t="s">
        <v>2899</v>
      </c>
      <c r="BE415" s="69" t="s">
        <v>995</v>
      </c>
      <c r="BF415" s="69" t="s">
        <v>1084</v>
      </c>
      <c r="BG415" s="69" t="s">
        <v>2900</v>
      </c>
      <c r="BH415" s="69" t="s">
        <v>949</v>
      </c>
      <c r="BI415" s="69" t="s">
        <v>949</v>
      </c>
      <c r="BJ415" s="69" t="s">
        <v>2901</v>
      </c>
      <c r="BK415" s="69" t="s">
        <v>949</v>
      </c>
      <c r="BL415" s="69" t="s">
        <v>949</v>
      </c>
      <c r="BM415" s="69">
        <v>0</v>
      </c>
      <c r="BN415" s="69">
        <v>0</v>
      </c>
      <c r="BO415" s="69">
        <v>0</v>
      </c>
      <c r="BP415" s="69">
        <v>0</v>
      </c>
      <c r="BQ415" s="69">
        <v>0</v>
      </c>
      <c r="BR415" s="69">
        <v>0</v>
      </c>
      <c r="BS415" s="69">
        <v>0</v>
      </c>
      <c r="BT415" s="69">
        <v>0</v>
      </c>
      <c r="BU415" s="73" t="s">
        <v>945</v>
      </c>
      <c r="BV415" s="72">
        <v>4</v>
      </c>
      <c r="BW415" s="72">
        <v>30</v>
      </c>
      <c r="BX415" s="72">
        <v>20</v>
      </c>
      <c r="BY415" s="16"/>
      <c r="BZ415" s="9" t="s">
        <v>1025</v>
      </c>
      <c r="CA415" s="16"/>
      <c r="CB415" s="16"/>
      <c r="CC415" s="16"/>
      <c r="CD415" s="16"/>
    </row>
    <row r="416" spans="1:82" customFormat="1">
      <c r="A416" s="16"/>
      <c r="B416" s="3">
        <v>409</v>
      </c>
      <c r="C416" s="3" t="s">
        <v>805</v>
      </c>
      <c r="D416" s="91" t="s">
        <v>945</v>
      </c>
      <c r="E416" s="96" t="s">
        <v>945</v>
      </c>
      <c r="F416" s="91" t="s">
        <v>2902</v>
      </c>
      <c r="G416" s="96"/>
      <c r="H416" s="91"/>
      <c r="I416" s="96"/>
      <c r="J416" s="91"/>
      <c r="K416" s="96"/>
      <c r="L416" s="91"/>
      <c r="M416" s="96"/>
      <c r="N416" s="32" t="s">
        <v>2902</v>
      </c>
      <c r="O416" s="211" t="s">
        <v>2902</v>
      </c>
      <c r="P416" s="71" t="s">
        <v>1037</v>
      </c>
      <c r="Q416" s="71" t="s">
        <v>1025</v>
      </c>
      <c r="R416" s="848" t="s">
        <v>989</v>
      </c>
      <c r="S416" s="3" t="s">
        <v>941</v>
      </c>
      <c r="T416" s="3" t="s">
        <v>941</v>
      </c>
      <c r="U416" s="3" t="s">
        <v>941</v>
      </c>
      <c r="V416" s="3" t="s">
        <v>941</v>
      </c>
      <c r="W416" s="3" t="s">
        <v>941</v>
      </c>
      <c r="X416" s="3" t="s">
        <v>941</v>
      </c>
      <c r="Y416" s="3" t="s">
        <v>941</v>
      </c>
      <c r="Z416" s="3" t="s">
        <v>941</v>
      </c>
      <c r="AA416" s="3" t="s">
        <v>941</v>
      </c>
      <c r="AB416" s="3" t="s">
        <v>941</v>
      </c>
      <c r="AC416" s="21" t="s">
        <v>941</v>
      </c>
      <c r="AD416" s="21" t="s">
        <v>941</v>
      </c>
      <c r="AE416" s="21" t="s">
        <v>941</v>
      </c>
      <c r="AF416" s="3" t="s">
        <v>941</v>
      </c>
      <c r="AG416" s="3" t="s">
        <v>941</v>
      </c>
      <c r="AH416" s="3"/>
      <c r="AI416" s="21"/>
      <c r="AJ416" s="21"/>
      <c r="AK416" s="21"/>
      <c r="AL416" s="75"/>
      <c r="AM416" s="74" t="s">
        <v>945</v>
      </c>
      <c r="AN416" s="70" t="s">
        <v>2903</v>
      </c>
      <c r="AO416" s="67" t="s">
        <v>226</v>
      </c>
      <c r="AP416" s="78" t="s">
        <v>2904</v>
      </c>
      <c r="AQ416" s="893">
        <v>1</v>
      </c>
      <c r="AR416" s="745" t="s">
        <v>945</v>
      </c>
      <c r="AS416" s="68" t="s">
        <v>946</v>
      </c>
      <c r="AT416" s="3">
        <v>1</v>
      </c>
      <c r="AU416" s="3" t="s">
        <v>1008</v>
      </c>
      <c r="AV416" s="3" t="s">
        <v>945</v>
      </c>
      <c r="AW416" s="3" t="s">
        <v>945</v>
      </c>
      <c r="AX416" s="3"/>
      <c r="AY416" s="145"/>
      <c r="AZ416" s="69">
        <v>476.74</v>
      </c>
      <c r="BA416" s="69">
        <v>1.5</v>
      </c>
      <c r="BB416" s="69">
        <v>1.41</v>
      </c>
      <c r="BC416" s="69">
        <v>0.67220340000000001</v>
      </c>
      <c r="BD416" s="69" t="s">
        <v>2905</v>
      </c>
      <c r="BE416" s="69" t="s">
        <v>1083</v>
      </c>
      <c r="BF416" s="69" t="s">
        <v>1293</v>
      </c>
      <c r="BG416" s="69" t="s">
        <v>1294</v>
      </c>
      <c r="BH416" s="69" t="s">
        <v>1295</v>
      </c>
      <c r="BI416" s="69" t="s">
        <v>1296</v>
      </c>
      <c r="BJ416" s="69" t="s">
        <v>2906</v>
      </c>
      <c r="BK416" s="69" t="s">
        <v>949</v>
      </c>
      <c r="BL416" s="69" t="s">
        <v>949</v>
      </c>
      <c r="BM416" s="69">
        <v>0</v>
      </c>
      <c r="BN416" s="69">
        <v>0</v>
      </c>
      <c r="BO416" s="69" t="s">
        <v>2902</v>
      </c>
      <c r="BP416" s="69" t="s">
        <v>1705</v>
      </c>
      <c r="BQ416" s="69">
        <v>0</v>
      </c>
      <c r="BR416" s="69">
        <v>0</v>
      </c>
      <c r="BS416" s="69">
        <v>0</v>
      </c>
      <c r="BT416" s="69">
        <v>0</v>
      </c>
      <c r="BU416" s="73" t="s">
        <v>945</v>
      </c>
      <c r="BV416" s="72">
        <v>4</v>
      </c>
      <c r="BW416" s="72">
        <v>50</v>
      </c>
      <c r="BX416" s="72">
        <v>23</v>
      </c>
      <c r="BY416" s="16"/>
      <c r="BZ416" s="9" t="s">
        <v>1025</v>
      </c>
      <c r="CA416" s="16"/>
      <c r="CB416" s="16"/>
      <c r="CC416" s="16"/>
      <c r="CD416" s="16"/>
    </row>
    <row r="417" spans="1:82" customFormat="1">
      <c r="A417" s="16"/>
      <c r="B417" s="3">
        <v>410</v>
      </c>
      <c r="C417" s="3" t="s">
        <v>805</v>
      </c>
      <c r="D417" s="91" t="s">
        <v>945</v>
      </c>
      <c r="E417" s="96" t="s">
        <v>945</v>
      </c>
      <c r="F417" s="91" t="s">
        <v>2907</v>
      </c>
      <c r="G417" s="96"/>
      <c r="H417" s="91"/>
      <c r="I417" s="96"/>
      <c r="J417" s="91"/>
      <c r="K417" s="96"/>
      <c r="L417" s="91"/>
      <c r="M417" s="96"/>
      <c r="N417" s="32" t="s">
        <v>2907</v>
      </c>
      <c r="O417" s="211" t="s">
        <v>2907</v>
      </c>
      <c r="P417" s="71" t="s">
        <v>1037</v>
      </c>
      <c r="Q417" s="71" t="s">
        <v>1025</v>
      </c>
      <c r="R417" s="848" t="s">
        <v>989</v>
      </c>
      <c r="S417" s="3" t="s">
        <v>941</v>
      </c>
      <c r="T417" s="3" t="s">
        <v>941</v>
      </c>
      <c r="U417" s="3" t="s">
        <v>941</v>
      </c>
      <c r="V417" s="3" t="s">
        <v>941</v>
      </c>
      <c r="W417" s="3" t="s">
        <v>941</v>
      </c>
      <c r="X417" s="3" t="s">
        <v>941</v>
      </c>
      <c r="Y417" s="3" t="s">
        <v>941</v>
      </c>
      <c r="Z417" s="3" t="s">
        <v>941</v>
      </c>
      <c r="AA417" s="3" t="s">
        <v>941</v>
      </c>
      <c r="AB417" s="3" t="s">
        <v>941</v>
      </c>
      <c r="AC417" s="21" t="s">
        <v>941</v>
      </c>
      <c r="AD417" s="21" t="s">
        <v>941</v>
      </c>
      <c r="AE417" s="21" t="s">
        <v>941</v>
      </c>
      <c r="AF417" s="3" t="s">
        <v>941</v>
      </c>
      <c r="AG417" s="3" t="s">
        <v>941</v>
      </c>
      <c r="AH417" s="3"/>
      <c r="AI417" s="21"/>
      <c r="AJ417" s="21"/>
      <c r="AK417" s="21"/>
      <c r="AL417" s="75"/>
      <c r="AM417" s="74" t="s">
        <v>945</v>
      </c>
      <c r="AN417" s="70" t="s">
        <v>2908</v>
      </c>
      <c r="AO417" s="67" t="s">
        <v>226</v>
      </c>
      <c r="AP417" s="78" t="s">
        <v>2909</v>
      </c>
      <c r="AQ417" s="893">
        <v>1</v>
      </c>
      <c r="AR417" s="745" t="s">
        <v>945</v>
      </c>
      <c r="AS417" s="68" t="s">
        <v>946</v>
      </c>
      <c r="AT417" s="3">
        <v>1</v>
      </c>
      <c r="AU417" s="3" t="s">
        <v>1008</v>
      </c>
      <c r="AV417" s="3" t="s">
        <v>945</v>
      </c>
      <c r="AW417" s="3" t="s">
        <v>945</v>
      </c>
      <c r="AX417" s="3"/>
      <c r="AY417" s="145"/>
      <c r="AZ417" s="69">
        <v>338.76</v>
      </c>
      <c r="BA417" s="69">
        <v>1</v>
      </c>
      <c r="BB417" s="69">
        <v>1.41</v>
      </c>
      <c r="BC417" s="69">
        <v>0.47765160000000001</v>
      </c>
      <c r="BD417" s="69" t="s">
        <v>2910</v>
      </c>
      <c r="BE417" s="69" t="s">
        <v>1083</v>
      </c>
      <c r="BF417" s="69" t="s">
        <v>1293</v>
      </c>
      <c r="BG417" s="69" t="s">
        <v>1294</v>
      </c>
      <c r="BH417" s="69" t="s">
        <v>1295</v>
      </c>
      <c r="BI417" s="69" t="s">
        <v>1296</v>
      </c>
      <c r="BJ417" s="69" t="s">
        <v>2890</v>
      </c>
      <c r="BK417" s="69" t="s">
        <v>949</v>
      </c>
      <c r="BL417" s="69" t="s">
        <v>949</v>
      </c>
      <c r="BM417" s="69">
        <v>0</v>
      </c>
      <c r="BN417" s="69">
        <v>0</v>
      </c>
      <c r="BO417" s="69">
        <v>0</v>
      </c>
      <c r="BP417" s="69">
        <v>0</v>
      </c>
      <c r="BQ417" s="69">
        <v>0</v>
      </c>
      <c r="BR417" s="69">
        <v>0</v>
      </c>
      <c r="BS417" s="69">
        <v>0</v>
      </c>
      <c r="BT417" s="69">
        <v>0</v>
      </c>
      <c r="BU417" s="73" t="s">
        <v>945</v>
      </c>
      <c r="BV417" s="72">
        <v>4</v>
      </c>
      <c r="BW417" s="72">
        <v>30</v>
      </c>
      <c r="BX417" s="72">
        <v>20</v>
      </c>
      <c r="BY417" s="16"/>
      <c r="BZ417" s="9" t="s">
        <v>1025</v>
      </c>
      <c r="CA417" s="16"/>
      <c r="CB417" s="16"/>
      <c r="CC417" s="16"/>
      <c r="CD417" s="16"/>
    </row>
    <row r="418" spans="1:82" customFormat="1">
      <c r="A418" s="16"/>
      <c r="B418" s="3">
        <v>411</v>
      </c>
      <c r="C418" s="3" t="s">
        <v>805</v>
      </c>
      <c r="D418" s="91" t="s">
        <v>945</v>
      </c>
      <c r="E418" s="96" t="s">
        <v>945</v>
      </c>
      <c r="F418" s="91" t="s">
        <v>2911</v>
      </c>
      <c r="G418" s="96"/>
      <c r="H418" s="91"/>
      <c r="I418" s="96"/>
      <c r="J418" s="91"/>
      <c r="K418" s="96"/>
      <c r="L418" s="91"/>
      <c r="M418" s="96"/>
      <c r="N418" s="32" t="s">
        <v>2911</v>
      </c>
      <c r="O418" s="211" t="s">
        <v>2911</v>
      </c>
      <c r="P418" s="71" t="s">
        <v>1037</v>
      </c>
      <c r="Q418" s="71" t="s">
        <v>1025</v>
      </c>
      <c r="R418" s="848" t="s">
        <v>989</v>
      </c>
      <c r="S418" s="3" t="s">
        <v>941</v>
      </c>
      <c r="T418" s="3" t="s">
        <v>941</v>
      </c>
      <c r="U418" s="3" t="s">
        <v>941</v>
      </c>
      <c r="V418" s="3" t="s">
        <v>941</v>
      </c>
      <c r="W418" s="3" t="s">
        <v>941</v>
      </c>
      <c r="X418" s="3" t="s">
        <v>941</v>
      </c>
      <c r="Y418" s="3" t="s">
        <v>941</v>
      </c>
      <c r="Z418" s="3" t="s">
        <v>941</v>
      </c>
      <c r="AA418" s="3" t="s">
        <v>941</v>
      </c>
      <c r="AB418" s="3" t="s">
        <v>941</v>
      </c>
      <c r="AC418" s="21" t="s">
        <v>941</v>
      </c>
      <c r="AD418" s="21" t="s">
        <v>941</v>
      </c>
      <c r="AE418" s="21" t="s">
        <v>941</v>
      </c>
      <c r="AF418" s="3" t="s">
        <v>941</v>
      </c>
      <c r="AG418" s="3" t="s">
        <v>941</v>
      </c>
      <c r="AH418" s="3"/>
      <c r="AI418" s="21"/>
      <c r="AJ418" s="21"/>
      <c r="AK418" s="21"/>
      <c r="AL418" s="75"/>
      <c r="AM418" s="74" t="s">
        <v>945</v>
      </c>
      <c r="AN418" s="70" t="s">
        <v>2912</v>
      </c>
      <c r="AO418" s="67" t="s">
        <v>226</v>
      </c>
      <c r="AP418" s="78" t="s">
        <v>2913</v>
      </c>
      <c r="AQ418" s="893">
        <v>1</v>
      </c>
      <c r="AR418" s="745" t="s">
        <v>945</v>
      </c>
      <c r="AS418" s="68" t="s">
        <v>946</v>
      </c>
      <c r="AT418" s="3">
        <v>1</v>
      </c>
      <c r="AU418" s="3" t="s">
        <v>1008</v>
      </c>
      <c r="AV418" s="3" t="s">
        <v>945</v>
      </c>
      <c r="AW418" s="3" t="s">
        <v>945</v>
      </c>
      <c r="AX418" s="3"/>
      <c r="AY418" s="145"/>
      <c r="AZ418" s="69">
        <v>406.42</v>
      </c>
      <c r="BA418" s="69">
        <v>1.1000000000000001</v>
      </c>
      <c r="BB418" s="69">
        <v>1.41</v>
      </c>
      <c r="BC418" s="69">
        <v>0.56399999999999995</v>
      </c>
      <c r="BD418" s="69" t="s">
        <v>2914</v>
      </c>
      <c r="BE418" s="69" t="s">
        <v>1083</v>
      </c>
      <c r="BF418" s="69" t="s">
        <v>1293</v>
      </c>
      <c r="BG418" s="69" t="s">
        <v>1294</v>
      </c>
      <c r="BH418" s="69" t="s">
        <v>1295</v>
      </c>
      <c r="BI418" s="69" t="s">
        <v>1296</v>
      </c>
      <c r="BJ418" s="69" t="s">
        <v>2906</v>
      </c>
      <c r="BK418" s="69" t="s">
        <v>949</v>
      </c>
      <c r="BL418" s="69" t="s">
        <v>949</v>
      </c>
      <c r="BM418" s="69">
        <v>0</v>
      </c>
      <c r="BN418" s="69">
        <v>0</v>
      </c>
      <c r="BO418" s="69" t="s">
        <v>2911</v>
      </c>
      <c r="BP418" s="69" t="s">
        <v>1705</v>
      </c>
      <c r="BQ418" s="69">
        <v>0</v>
      </c>
      <c r="BR418" s="69">
        <v>0</v>
      </c>
      <c r="BS418" s="69">
        <v>0</v>
      </c>
      <c r="BT418" s="69">
        <v>0</v>
      </c>
      <c r="BU418" s="73" t="s">
        <v>945</v>
      </c>
      <c r="BV418" s="72">
        <v>4</v>
      </c>
      <c r="BW418" s="72">
        <v>75</v>
      </c>
      <c r="BX418" s="72">
        <v>21</v>
      </c>
      <c r="BY418" s="16"/>
      <c r="BZ418" s="9" t="s">
        <v>1025</v>
      </c>
      <c r="CA418" s="16"/>
      <c r="CB418" s="16"/>
      <c r="CC418" s="16"/>
      <c r="CD418" s="16"/>
    </row>
    <row r="419" spans="1:82" customFormat="1">
      <c r="A419" s="16"/>
      <c r="B419" s="3">
        <v>412</v>
      </c>
      <c r="C419" s="3" t="s">
        <v>805</v>
      </c>
      <c r="D419" s="91" t="s">
        <v>945</v>
      </c>
      <c r="E419" s="96" t="s">
        <v>945</v>
      </c>
      <c r="F419" s="91" t="s">
        <v>2915</v>
      </c>
      <c r="G419" s="96"/>
      <c r="H419" s="91"/>
      <c r="I419" s="96"/>
      <c r="J419" s="91"/>
      <c r="K419" s="96"/>
      <c r="L419" s="91"/>
      <c r="M419" s="96"/>
      <c r="N419" s="32" t="s">
        <v>2915</v>
      </c>
      <c r="O419" s="211" t="s">
        <v>2915</v>
      </c>
      <c r="P419" s="71" t="s">
        <v>1037</v>
      </c>
      <c r="Q419" s="71" t="s">
        <v>1025</v>
      </c>
      <c r="R419" s="848" t="s">
        <v>989</v>
      </c>
      <c r="S419" s="3" t="s">
        <v>941</v>
      </c>
      <c r="T419" s="3" t="s">
        <v>941</v>
      </c>
      <c r="U419" s="3" t="s">
        <v>941</v>
      </c>
      <c r="V419" s="3" t="s">
        <v>941</v>
      </c>
      <c r="W419" s="3" t="s">
        <v>941</v>
      </c>
      <c r="X419" s="3" t="s">
        <v>941</v>
      </c>
      <c r="Y419" s="3" t="s">
        <v>941</v>
      </c>
      <c r="Z419" s="3" t="s">
        <v>941</v>
      </c>
      <c r="AA419" s="3" t="s">
        <v>941</v>
      </c>
      <c r="AB419" s="3" t="s">
        <v>941</v>
      </c>
      <c r="AC419" s="21" t="s">
        <v>941</v>
      </c>
      <c r="AD419" s="21" t="s">
        <v>941</v>
      </c>
      <c r="AE419" s="21" t="s">
        <v>941</v>
      </c>
      <c r="AF419" s="3" t="s">
        <v>941</v>
      </c>
      <c r="AG419" s="3" t="s">
        <v>941</v>
      </c>
      <c r="AH419" s="3"/>
      <c r="AI419" s="21"/>
      <c r="AJ419" s="21"/>
      <c r="AK419" s="21"/>
      <c r="AL419" s="75"/>
      <c r="AM419" s="74" t="s">
        <v>945</v>
      </c>
      <c r="AN419" s="70" t="s">
        <v>2916</v>
      </c>
      <c r="AO419" s="67" t="s">
        <v>226</v>
      </c>
      <c r="AP419" s="78" t="s">
        <v>2917</v>
      </c>
      <c r="AQ419" s="893">
        <v>1</v>
      </c>
      <c r="AR419" s="745" t="s">
        <v>945</v>
      </c>
      <c r="AS419" s="68" t="s">
        <v>946</v>
      </c>
      <c r="AT419" s="3">
        <v>1</v>
      </c>
      <c r="AU419" s="3" t="s">
        <v>1008</v>
      </c>
      <c r="AV419" s="3" t="s">
        <v>945</v>
      </c>
      <c r="AW419" s="3" t="s">
        <v>945</v>
      </c>
      <c r="AX419" s="3"/>
      <c r="AY419" s="145"/>
      <c r="AZ419" s="69">
        <v>1202.8699999999999</v>
      </c>
      <c r="BA419" s="69">
        <v>1.5</v>
      </c>
      <c r="BB419" s="69">
        <v>1.41</v>
      </c>
      <c r="BC419" s="69">
        <v>1.7</v>
      </c>
      <c r="BD419" s="69" t="s">
        <v>2918</v>
      </c>
      <c r="BE419" s="69" t="s">
        <v>1083</v>
      </c>
      <c r="BF419" s="69" t="s">
        <v>1293</v>
      </c>
      <c r="BG419" s="69" t="s">
        <v>1294</v>
      </c>
      <c r="BH419" s="69" t="s">
        <v>1295</v>
      </c>
      <c r="BI419" s="69" t="s">
        <v>1296</v>
      </c>
      <c r="BJ419" s="69" t="s">
        <v>2702</v>
      </c>
      <c r="BK419" s="69" t="s">
        <v>949</v>
      </c>
      <c r="BL419" s="69" t="s">
        <v>949</v>
      </c>
      <c r="BM419" s="69">
        <v>0</v>
      </c>
      <c r="BN419" s="69">
        <v>0</v>
      </c>
      <c r="BO419" s="69">
        <v>0</v>
      </c>
      <c r="BP419" s="69">
        <v>0</v>
      </c>
      <c r="BQ419" s="69">
        <v>0</v>
      </c>
      <c r="BR419" s="69">
        <v>0</v>
      </c>
      <c r="BS419" s="69">
        <v>0</v>
      </c>
      <c r="BT419" s="69">
        <v>0</v>
      </c>
      <c r="BU419" s="73" t="s">
        <v>945</v>
      </c>
      <c r="BV419" s="72" t="s">
        <v>945</v>
      </c>
      <c r="BW419" s="72" t="s">
        <v>945</v>
      </c>
      <c r="BX419" s="72" t="s">
        <v>945</v>
      </c>
      <c r="BY419" s="16"/>
      <c r="BZ419" s="9" t="s">
        <v>1025</v>
      </c>
      <c r="CA419" s="16"/>
      <c r="CB419" s="16"/>
      <c r="CC419" s="16"/>
      <c r="CD419" s="16"/>
    </row>
    <row r="420" spans="1:82" customFormat="1">
      <c r="A420" s="16"/>
      <c r="B420" s="3">
        <v>413</v>
      </c>
      <c r="C420" s="3" t="s">
        <v>805</v>
      </c>
      <c r="D420" s="91" t="s">
        <v>945</v>
      </c>
      <c r="E420" s="96" t="s">
        <v>945</v>
      </c>
      <c r="F420" s="91" t="s">
        <v>2919</v>
      </c>
      <c r="G420" s="96"/>
      <c r="H420" s="91"/>
      <c r="I420" s="96"/>
      <c r="J420" s="91"/>
      <c r="K420" s="96"/>
      <c r="L420" s="91"/>
      <c r="M420" s="96"/>
      <c r="N420" s="32" t="s">
        <v>2919</v>
      </c>
      <c r="O420" s="211" t="s">
        <v>2919</v>
      </c>
      <c r="P420" s="71" t="s">
        <v>1037</v>
      </c>
      <c r="Q420" s="71" t="s">
        <v>1025</v>
      </c>
      <c r="R420" s="848"/>
      <c r="S420" s="3" t="s">
        <v>941</v>
      </c>
      <c r="T420" s="3" t="s">
        <v>941</v>
      </c>
      <c r="U420" s="3" t="s">
        <v>941</v>
      </c>
      <c r="V420" s="3" t="s">
        <v>941</v>
      </c>
      <c r="W420" s="3" t="s">
        <v>941</v>
      </c>
      <c r="X420" s="3" t="s">
        <v>941</v>
      </c>
      <c r="Y420" s="3" t="s">
        <v>941</v>
      </c>
      <c r="Z420" s="3" t="s">
        <v>941</v>
      </c>
      <c r="AA420" s="3" t="s">
        <v>941</v>
      </c>
      <c r="AB420" s="3" t="s">
        <v>941</v>
      </c>
      <c r="AC420" s="21" t="s">
        <v>941</v>
      </c>
      <c r="AD420" s="21" t="s">
        <v>941</v>
      </c>
      <c r="AE420" s="21" t="s">
        <v>941</v>
      </c>
      <c r="AF420" s="3" t="s">
        <v>941</v>
      </c>
      <c r="AG420" s="3" t="s">
        <v>941</v>
      </c>
      <c r="AH420" s="3"/>
      <c r="AI420" s="21"/>
      <c r="AJ420" s="21"/>
      <c r="AK420" s="21"/>
      <c r="AL420" s="75"/>
      <c r="AM420" s="74" t="s">
        <v>945</v>
      </c>
      <c r="AN420" s="70" t="s">
        <v>2920</v>
      </c>
      <c r="AO420" s="67" t="s">
        <v>226</v>
      </c>
      <c r="AP420" s="78" t="s">
        <v>2921</v>
      </c>
      <c r="AQ420" s="893">
        <v>0.08</v>
      </c>
      <c r="AR420" s="745" t="s">
        <v>945</v>
      </c>
      <c r="AS420" s="68" t="s">
        <v>1563</v>
      </c>
      <c r="AT420" s="3">
        <v>1</v>
      </c>
      <c r="AU420" s="3" t="s">
        <v>993</v>
      </c>
      <c r="AV420" s="3" t="s">
        <v>945</v>
      </c>
      <c r="AW420" s="3" t="s">
        <v>945</v>
      </c>
      <c r="AX420" s="3"/>
      <c r="AY420" s="145"/>
      <c r="AZ420" s="69" t="s">
        <v>949</v>
      </c>
      <c r="BA420" s="69" t="s">
        <v>949</v>
      </c>
      <c r="BB420" s="69" t="s">
        <v>949</v>
      </c>
      <c r="BC420" s="69" t="s">
        <v>949</v>
      </c>
      <c r="BD420" s="69" t="s">
        <v>949</v>
      </c>
      <c r="BE420" s="69" t="s">
        <v>949</v>
      </c>
      <c r="BF420" s="69" t="s">
        <v>949</v>
      </c>
      <c r="BG420" s="69" t="s">
        <v>949</v>
      </c>
      <c r="BH420" s="69" t="s">
        <v>949</v>
      </c>
      <c r="BI420" s="69" t="s">
        <v>949</v>
      </c>
      <c r="BJ420" s="69" t="s">
        <v>2922</v>
      </c>
      <c r="BK420" s="69" t="s">
        <v>949</v>
      </c>
      <c r="BL420" s="69" t="s">
        <v>949</v>
      </c>
      <c r="BM420" s="69">
        <v>0</v>
      </c>
      <c r="BN420" s="69">
        <v>0</v>
      </c>
      <c r="BO420" s="69">
        <v>0</v>
      </c>
      <c r="BP420" s="69">
        <v>0</v>
      </c>
      <c r="BQ420" s="69">
        <v>0</v>
      </c>
      <c r="BR420" s="69">
        <v>0</v>
      </c>
      <c r="BS420" s="69">
        <v>0</v>
      </c>
      <c r="BT420" s="69">
        <v>0</v>
      </c>
      <c r="BU420" s="73" t="s">
        <v>945</v>
      </c>
      <c r="BV420" s="72" t="s">
        <v>945</v>
      </c>
      <c r="BW420" s="72" t="s">
        <v>945</v>
      </c>
      <c r="BX420" s="72" t="s">
        <v>945</v>
      </c>
      <c r="BY420" s="16"/>
      <c r="BZ420" s="9" t="s">
        <v>1025</v>
      </c>
      <c r="CA420" s="16"/>
      <c r="CB420" s="16"/>
      <c r="CC420" s="16"/>
      <c r="CD420" s="16"/>
    </row>
    <row r="421" spans="1:82" customFormat="1">
      <c r="A421" s="16"/>
      <c r="B421" s="3">
        <v>414</v>
      </c>
      <c r="C421" s="3" t="s">
        <v>805</v>
      </c>
      <c r="D421" s="91" t="s">
        <v>945</v>
      </c>
      <c r="E421" s="96" t="s">
        <v>945</v>
      </c>
      <c r="F421" s="91" t="s">
        <v>2923</v>
      </c>
      <c r="G421" s="96"/>
      <c r="H421" s="91"/>
      <c r="I421" s="96"/>
      <c r="J421" s="91"/>
      <c r="K421" s="96"/>
      <c r="L421" s="91"/>
      <c r="M421" s="96"/>
      <c r="N421" s="32" t="s">
        <v>2923</v>
      </c>
      <c r="O421" s="211" t="s">
        <v>2923</v>
      </c>
      <c r="P421" s="71" t="s">
        <v>1037</v>
      </c>
      <c r="Q421" s="71" t="s">
        <v>1025</v>
      </c>
      <c r="R421" s="848" t="s">
        <v>989</v>
      </c>
      <c r="S421" s="3" t="s">
        <v>941</v>
      </c>
      <c r="T421" s="3" t="s">
        <v>941</v>
      </c>
      <c r="U421" s="3" t="s">
        <v>941</v>
      </c>
      <c r="V421" s="3" t="s">
        <v>941</v>
      </c>
      <c r="W421" s="3" t="s">
        <v>941</v>
      </c>
      <c r="X421" s="3" t="s">
        <v>941</v>
      </c>
      <c r="Y421" s="3" t="s">
        <v>941</v>
      </c>
      <c r="Z421" s="3" t="s">
        <v>941</v>
      </c>
      <c r="AA421" s="3" t="s">
        <v>941</v>
      </c>
      <c r="AB421" s="3" t="s">
        <v>941</v>
      </c>
      <c r="AC421" s="21" t="s">
        <v>941</v>
      </c>
      <c r="AD421" s="21" t="s">
        <v>941</v>
      </c>
      <c r="AE421" s="21" t="s">
        <v>941</v>
      </c>
      <c r="AF421" s="3" t="s">
        <v>941</v>
      </c>
      <c r="AG421" s="3" t="s">
        <v>941</v>
      </c>
      <c r="AH421" s="3"/>
      <c r="AI421" s="21"/>
      <c r="AJ421" s="21"/>
      <c r="AK421" s="21"/>
      <c r="AL421" s="75"/>
      <c r="AM421" s="74" t="s">
        <v>945</v>
      </c>
      <c r="AN421" s="70" t="s">
        <v>2924</v>
      </c>
      <c r="AO421" s="67" t="s">
        <v>226</v>
      </c>
      <c r="AP421" s="78" t="s">
        <v>2925</v>
      </c>
      <c r="AQ421" s="893">
        <v>0.94</v>
      </c>
      <c r="AR421" s="745" t="s">
        <v>945</v>
      </c>
      <c r="AS421" s="68" t="s">
        <v>1563</v>
      </c>
      <c r="AT421" s="3">
        <v>1</v>
      </c>
      <c r="AU421" s="3" t="s">
        <v>993</v>
      </c>
      <c r="AV421" s="3" t="s">
        <v>945</v>
      </c>
      <c r="AW421" s="3" t="s">
        <v>945</v>
      </c>
      <c r="AX421" s="3"/>
      <c r="AY421" s="145"/>
      <c r="AZ421" s="69" t="s">
        <v>949</v>
      </c>
      <c r="BA421" s="69" t="s">
        <v>949</v>
      </c>
      <c r="BB421" s="69" t="s">
        <v>949</v>
      </c>
      <c r="BC421" s="69" t="s">
        <v>949</v>
      </c>
      <c r="BD421" s="69" t="s">
        <v>949</v>
      </c>
      <c r="BE421" s="69" t="s">
        <v>949</v>
      </c>
      <c r="BF421" s="69" t="s">
        <v>2874</v>
      </c>
      <c r="BG421" s="69" t="s">
        <v>2926</v>
      </c>
      <c r="BH421" s="69" t="s">
        <v>2927</v>
      </c>
      <c r="BI421" s="69" t="s">
        <v>949</v>
      </c>
      <c r="BJ421" s="69" t="s">
        <v>2928</v>
      </c>
      <c r="BK421" s="69" t="s">
        <v>949</v>
      </c>
      <c r="BL421" s="69" t="s">
        <v>949</v>
      </c>
      <c r="BM421" s="69">
        <v>0</v>
      </c>
      <c r="BN421" s="69">
        <v>0</v>
      </c>
      <c r="BO421" s="69">
        <v>0</v>
      </c>
      <c r="BP421" s="69">
        <v>0</v>
      </c>
      <c r="BQ421" s="69">
        <v>0</v>
      </c>
      <c r="BR421" s="69">
        <v>0</v>
      </c>
      <c r="BS421" s="69">
        <v>0</v>
      </c>
      <c r="BT421" s="69">
        <v>0</v>
      </c>
      <c r="BU421" s="73" t="s">
        <v>945</v>
      </c>
      <c r="BV421" s="72" t="s">
        <v>945</v>
      </c>
      <c r="BW421" s="72" t="s">
        <v>945</v>
      </c>
      <c r="BX421" s="72" t="s">
        <v>945</v>
      </c>
      <c r="BY421" s="16"/>
      <c r="BZ421" s="9" t="s">
        <v>1025</v>
      </c>
      <c r="CA421" s="16"/>
      <c r="CB421" s="16"/>
      <c r="CC421" s="16"/>
      <c r="CD421" s="16"/>
    </row>
    <row r="422" spans="1:82" customFormat="1">
      <c r="A422" s="16"/>
      <c r="B422" s="3">
        <v>415</v>
      </c>
      <c r="C422" s="3" t="s">
        <v>805</v>
      </c>
      <c r="D422" s="91" t="s">
        <v>945</v>
      </c>
      <c r="E422" s="96" t="s">
        <v>945</v>
      </c>
      <c r="F422" s="91" t="s">
        <v>2929</v>
      </c>
      <c r="G422" s="96"/>
      <c r="H422" s="91"/>
      <c r="I422" s="96"/>
      <c r="J422" s="91"/>
      <c r="K422" s="96"/>
      <c r="L422" s="91"/>
      <c r="M422" s="96"/>
      <c r="N422" s="32" t="s">
        <v>2929</v>
      </c>
      <c r="O422" s="211" t="s">
        <v>2930</v>
      </c>
      <c r="P422" s="71" t="s">
        <v>939</v>
      </c>
      <c r="Q422" s="71" t="s">
        <v>1025</v>
      </c>
      <c r="R422" s="848" t="s">
        <v>940</v>
      </c>
      <c r="S422" s="3" t="s">
        <v>941</v>
      </c>
      <c r="T422" s="3" t="s">
        <v>941</v>
      </c>
      <c r="U422" s="3" t="s">
        <v>941</v>
      </c>
      <c r="V422" s="3" t="s">
        <v>941</v>
      </c>
      <c r="W422" s="3" t="s">
        <v>941</v>
      </c>
      <c r="X422" s="3" t="s">
        <v>941</v>
      </c>
      <c r="Y422" s="3" t="s">
        <v>941</v>
      </c>
      <c r="Z422" s="3" t="s">
        <v>941</v>
      </c>
      <c r="AA422" s="3" t="s">
        <v>941</v>
      </c>
      <c r="AB422" s="3" t="s">
        <v>941</v>
      </c>
      <c r="AC422" s="21" t="s">
        <v>941</v>
      </c>
      <c r="AD422" s="21" t="s">
        <v>941</v>
      </c>
      <c r="AE422" s="21" t="s">
        <v>941</v>
      </c>
      <c r="AF422" s="3" t="s">
        <v>941</v>
      </c>
      <c r="AG422" s="3" t="s">
        <v>941</v>
      </c>
      <c r="AH422" s="3"/>
      <c r="AI422" s="21"/>
      <c r="AJ422" s="21"/>
      <c r="AK422" s="21"/>
      <c r="AL422" s="75"/>
      <c r="AM422" s="74" t="s">
        <v>945</v>
      </c>
      <c r="AN422" s="70" t="s">
        <v>2931</v>
      </c>
      <c r="AO422" s="67" t="s">
        <v>226</v>
      </c>
      <c r="AP422" s="78" t="s">
        <v>2932</v>
      </c>
      <c r="AQ422" s="893">
        <v>1</v>
      </c>
      <c r="AR422" s="745" t="s">
        <v>945</v>
      </c>
      <c r="AS422" s="68" t="s">
        <v>946</v>
      </c>
      <c r="AT422" s="3">
        <v>0</v>
      </c>
      <c r="AU422" s="3" t="s">
        <v>947</v>
      </c>
      <c r="AV422" s="3" t="s">
        <v>945</v>
      </c>
      <c r="AW422" s="3" t="s">
        <v>945</v>
      </c>
      <c r="AX422" s="3"/>
      <c r="AY422" s="145"/>
      <c r="AZ422" s="69" t="s">
        <v>949</v>
      </c>
      <c r="BA422" s="69" t="s">
        <v>949</v>
      </c>
      <c r="BB422" s="69" t="s">
        <v>949</v>
      </c>
      <c r="BC422" s="69" t="s">
        <v>949</v>
      </c>
      <c r="BD422" s="69" t="s">
        <v>949</v>
      </c>
      <c r="BE422" s="69" t="s">
        <v>949</v>
      </c>
      <c r="BF422" s="69" t="s">
        <v>949</v>
      </c>
      <c r="BG422" s="69" t="s">
        <v>949</v>
      </c>
      <c r="BH422" s="69" t="s">
        <v>949</v>
      </c>
      <c r="BI422" s="69" t="s">
        <v>949</v>
      </c>
      <c r="BJ422" s="69" t="s">
        <v>949</v>
      </c>
      <c r="BK422" s="69" t="s">
        <v>949</v>
      </c>
      <c r="BL422" s="69" t="s">
        <v>949</v>
      </c>
      <c r="BM422" s="69" t="s">
        <v>949</v>
      </c>
      <c r="BN422" s="69" t="s">
        <v>949</v>
      </c>
      <c r="BO422" s="69" t="s">
        <v>949</v>
      </c>
      <c r="BP422" s="69" t="s">
        <v>949</v>
      </c>
      <c r="BQ422" s="69" t="s">
        <v>949</v>
      </c>
      <c r="BR422" s="69" t="s">
        <v>949</v>
      </c>
      <c r="BS422" s="69" t="s">
        <v>949</v>
      </c>
      <c r="BT422" s="69" t="s">
        <v>949</v>
      </c>
      <c r="BU422" s="73" t="s">
        <v>945</v>
      </c>
      <c r="BV422" s="72" t="s">
        <v>945</v>
      </c>
      <c r="BW422" s="72" t="s">
        <v>945</v>
      </c>
      <c r="BX422" s="72" t="s">
        <v>945</v>
      </c>
      <c r="BY422" s="16"/>
      <c r="BZ422" s="9" t="s">
        <v>945</v>
      </c>
      <c r="CA422" s="16"/>
      <c r="CB422" s="16"/>
      <c r="CC422" s="16"/>
      <c r="CD422" s="16"/>
    </row>
    <row r="423" spans="1:82" customFormat="1">
      <c r="A423" s="16"/>
      <c r="B423" s="3">
        <v>416</v>
      </c>
      <c r="C423" s="3" t="s">
        <v>805</v>
      </c>
      <c r="D423" s="91" t="s">
        <v>945</v>
      </c>
      <c r="E423" s="96" t="s">
        <v>945</v>
      </c>
      <c r="F423" s="91" t="s">
        <v>945</v>
      </c>
      <c r="G423" s="96" t="s">
        <v>2933</v>
      </c>
      <c r="H423" s="91"/>
      <c r="I423" s="96"/>
      <c r="J423" s="91"/>
      <c r="K423" s="96"/>
      <c r="L423" s="91"/>
      <c r="M423" s="96"/>
      <c r="N423" s="32" t="s">
        <v>2933</v>
      </c>
      <c r="O423" s="211" t="s">
        <v>2934</v>
      </c>
      <c r="P423" s="71" t="s">
        <v>1003</v>
      </c>
      <c r="Q423" s="71" t="s">
        <v>1025</v>
      </c>
      <c r="R423" s="848" t="s">
        <v>989</v>
      </c>
      <c r="S423" s="3" t="s">
        <v>941</v>
      </c>
      <c r="T423" s="3" t="s">
        <v>941</v>
      </c>
      <c r="U423" s="3" t="s">
        <v>941</v>
      </c>
      <c r="V423" s="3" t="s">
        <v>941</v>
      </c>
      <c r="W423" s="3" t="s">
        <v>941</v>
      </c>
      <c r="X423" s="3" t="s">
        <v>941</v>
      </c>
      <c r="Y423" s="3" t="s">
        <v>941</v>
      </c>
      <c r="Z423" s="3" t="s">
        <v>941</v>
      </c>
      <c r="AA423" s="3" t="s">
        <v>941</v>
      </c>
      <c r="AB423" s="3" t="s">
        <v>941</v>
      </c>
      <c r="AC423" s="21" t="s">
        <v>941</v>
      </c>
      <c r="AD423" s="21" t="s">
        <v>941</v>
      </c>
      <c r="AE423" s="21" t="s">
        <v>941</v>
      </c>
      <c r="AF423" s="3" t="s">
        <v>941</v>
      </c>
      <c r="AG423" s="3" t="s">
        <v>941</v>
      </c>
      <c r="AH423" s="3"/>
      <c r="AI423" s="21"/>
      <c r="AJ423" s="21"/>
      <c r="AK423" s="21"/>
      <c r="AL423" s="75"/>
      <c r="AM423" s="74" t="s">
        <v>945</v>
      </c>
      <c r="AN423" s="70" t="s">
        <v>2935</v>
      </c>
      <c r="AO423" s="67" t="s">
        <v>226</v>
      </c>
      <c r="AP423" s="78" t="s">
        <v>2936</v>
      </c>
      <c r="AQ423" s="893">
        <v>1</v>
      </c>
      <c r="AR423" s="745" t="s">
        <v>945</v>
      </c>
      <c r="AS423" s="68" t="s">
        <v>946</v>
      </c>
      <c r="AT423" s="3">
        <v>1</v>
      </c>
      <c r="AU423" s="3" t="s">
        <v>1244</v>
      </c>
      <c r="AV423" s="3" t="s">
        <v>948</v>
      </c>
      <c r="AW423" s="3" t="s">
        <v>1245</v>
      </c>
      <c r="AX423" s="3"/>
      <c r="AY423" s="145"/>
      <c r="AZ423" s="69" t="s">
        <v>949</v>
      </c>
      <c r="BA423" s="69" t="s">
        <v>949</v>
      </c>
      <c r="BB423" s="69" t="s">
        <v>949</v>
      </c>
      <c r="BC423" s="69">
        <v>44</v>
      </c>
      <c r="BD423" s="69" t="s">
        <v>2937</v>
      </c>
      <c r="BE423" s="69" t="s">
        <v>949</v>
      </c>
      <c r="BF423" s="69" t="s">
        <v>949</v>
      </c>
      <c r="BG423" s="69" t="s">
        <v>949</v>
      </c>
      <c r="BH423" s="69" t="s">
        <v>949</v>
      </c>
      <c r="BI423" s="69" t="s">
        <v>949</v>
      </c>
      <c r="BJ423" s="69" t="s">
        <v>2938</v>
      </c>
      <c r="BK423" s="69" t="s">
        <v>2939</v>
      </c>
      <c r="BL423" s="69" t="s">
        <v>949</v>
      </c>
      <c r="BM423" s="69">
        <v>0</v>
      </c>
      <c r="BN423" s="69">
        <v>0</v>
      </c>
      <c r="BO423" s="69">
        <v>0</v>
      </c>
      <c r="BP423" s="69">
        <v>0</v>
      </c>
      <c r="BQ423" s="69">
        <v>0</v>
      </c>
      <c r="BR423" s="69">
        <v>0</v>
      </c>
      <c r="BS423" s="69">
        <v>0</v>
      </c>
      <c r="BT423" s="69">
        <v>0</v>
      </c>
      <c r="BU423" s="73" t="s">
        <v>945</v>
      </c>
      <c r="BV423" s="72" t="s">
        <v>945</v>
      </c>
      <c r="BW423" s="72" t="s">
        <v>945</v>
      </c>
      <c r="BX423" s="72" t="s">
        <v>945</v>
      </c>
      <c r="BY423" s="16"/>
      <c r="BZ423" s="9" t="s">
        <v>1414</v>
      </c>
      <c r="CA423" s="16"/>
      <c r="CB423" s="16"/>
      <c r="CC423" s="16"/>
      <c r="CD423" s="16"/>
    </row>
    <row r="424" spans="1:82" customFormat="1">
      <c r="A424" s="16"/>
      <c r="B424" s="3">
        <v>417</v>
      </c>
      <c r="C424" s="3" t="s">
        <v>805</v>
      </c>
      <c r="D424" s="91" t="s">
        <v>945</v>
      </c>
      <c r="E424" s="96" t="s">
        <v>945</v>
      </c>
      <c r="F424" s="91" t="s">
        <v>945</v>
      </c>
      <c r="G424" s="96" t="s">
        <v>2940</v>
      </c>
      <c r="H424" s="91"/>
      <c r="I424" s="96"/>
      <c r="J424" s="91"/>
      <c r="K424" s="96"/>
      <c r="L424" s="91"/>
      <c r="M424" s="96"/>
      <c r="N424" s="32" t="s">
        <v>2940</v>
      </c>
      <c r="O424" s="211" t="s">
        <v>2941</v>
      </c>
      <c r="P424" s="71" t="s">
        <v>1003</v>
      </c>
      <c r="Q424" s="71" t="s">
        <v>1025</v>
      </c>
      <c r="R424" s="848" t="s">
        <v>989</v>
      </c>
      <c r="S424" s="3" t="s">
        <v>941</v>
      </c>
      <c r="T424" s="3" t="s">
        <v>941</v>
      </c>
      <c r="U424" s="3" t="s">
        <v>941</v>
      </c>
      <c r="V424" s="3" t="s">
        <v>941</v>
      </c>
      <c r="W424" s="3" t="s">
        <v>941</v>
      </c>
      <c r="X424" s="3" t="s">
        <v>941</v>
      </c>
      <c r="Y424" s="3" t="s">
        <v>941</v>
      </c>
      <c r="Z424" s="3" t="s">
        <v>941</v>
      </c>
      <c r="AA424" s="3" t="s">
        <v>941</v>
      </c>
      <c r="AB424" s="3" t="s">
        <v>941</v>
      </c>
      <c r="AC424" s="21" t="s">
        <v>941</v>
      </c>
      <c r="AD424" s="21" t="s">
        <v>941</v>
      </c>
      <c r="AE424" s="21" t="s">
        <v>941</v>
      </c>
      <c r="AF424" s="3" t="s">
        <v>941</v>
      </c>
      <c r="AG424" s="3" t="s">
        <v>941</v>
      </c>
      <c r="AH424" s="3"/>
      <c r="AI424" s="21"/>
      <c r="AJ424" s="21"/>
      <c r="AK424" s="21"/>
      <c r="AL424" s="75"/>
      <c r="AM424" s="74" t="s">
        <v>945</v>
      </c>
      <c r="AN424" s="70" t="s">
        <v>2942</v>
      </c>
      <c r="AO424" s="67" t="s">
        <v>226</v>
      </c>
      <c r="AP424" s="78" t="s">
        <v>2943</v>
      </c>
      <c r="AQ424" s="893">
        <v>1</v>
      </c>
      <c r="AR424" s="745" t="s">
        <v>945</v>
      </c>
      <c r="AS424" s="68" t="s">
        <v>946</v>
      </c>
      <c r="AT424" s="3">
        <v>1</v>
      </c>
      <c r="AU424" s="3" t="s">
        <v>1008</v>
      </c>
      <c r="AV424" s="3" t="s">
        <v>945</v>
      </c>
      <c r="AW424" s="3" t="s">
        <v>945</v>
      </c>
      <c r="AX424" s="3"/>
      <c r="AY424" s="145"/>
      <c r="AZ424" s="69">
        <v>14517.89</v>
      </c>
      <c r="BA424" s="69">
        <v>2</v>
      </c>
      <c r="BB424" s="69">
        <v>1.05</v>
      </c>
      <c r="BC424" s="69">
        <v>15.243785000000001</v>
      </c>
      <c r="BD424" s="69" t="s">
        <v>2944</v>
      </c>
      <c r="BE424" s="69" t="s">
        <v>1616</v>
      </c>
      <c r="BF424" s="69" t="s">
        <v>1148</v>
      </c>
      <c r="BG424" s="69" t="s">
        <v>1474</v>
      </c>
      <c r="BH424" s="69" t="s">
        <v>1132</v>
      </c>
      <c r="BI424" s="69" t="s">
        <v>1475</v>
      </c>
      <c r="BJ424" s="69" t="s">
        <v>1142</v>
      </c>
      <c r="BK424" s="69" t="s">
        <v>1712</v>
      </c>
      <c r="BL424" s="69" t="s">
        <v>949</v>
      </c>
      <c r="BM424" s="69">
        <v>0</v>
      </c>
      <c r="BN424" s="69">
        <v>0</v>
      </c>
      <c r="BO424" s="69" t="s">
        <v>2945</v>
      </c>
      <c r="BP424" s="69" t="s">
        <v>1142</v>
      </c>
      <c r="BQ424" s="69" t="s">
        <v>2946</v>
      </c>
      <c r="BR424" s="69" t="s">
        <v>1459</v>
      </c>
      <c r="BS424" s="69">
        <v>0</v>
      </c>
      <c r="BT424" s="69">
        <v>0</v>
      </c>
      <c r="BU424" s="73" t="s">
        <v>989</v>
      </c>
      <c r="BV424" s="72">
        <v>4</v>
      </c>
      <c r="BW424" s="72">
        <v>50</v>
      </c>
      <c r="BX424" s="72">
        <v>22</v>
      </c>
      <c r="BY424" s="16"/>
      <c r="BZ424" s="9" t="s">
        <v>1025</v>
      </c>
      <c r="CA424" s="16"/>
      <c r="CB424" s="16"/>
      <c r="CC424" s="16"/>
      <c r="CD424" s="16"/>
    </row>
    <row r="425" spans="1:82" customFormat="1">
      <c r="A425" s="16"/>
      <c r="B425" s="3">
        <v>418</v>
      </c>
      <c r="C425" s="3" t="s">
        <v>805</v>
      </c>
      <c r="D425" s="91" t="s">
        <v>945</v>
      </c>
      <c r="E425" s="96" t="s">
        <v>945</v>
      </c>
      <c r="F425" s="91" t="s">
        <v>945</v>
      </c>
      <c r="G425" s="96" t="s">
        <v>2947</v>
      </c>
      <c r="H425" s="91"/>
      <c r="I425" s="96"/>
      <c r="J425" s="91"/>
      <c r="K425" s="96"/>
      <c r="L425" s="91"/>
      <c r="M425" s="96"/>
      <c r="N425" s="32" t="s">
        <v>2947</v>
      </c>
      <c r="O425" s="211" t="s">
        <v>2948</v>
      </c>
      <c r="P425" s="71" t="s">
        <v>1003</v>
      </c>
      <c r="Q425" s="71" t="s">
        <v>1025</v>
      </c>
      <c r="R425" s="848" t="s">
        <v>989</v>
      </c>
      <c r="S425" s="3" t="s">
        <v>941</v>
      </c>
      <c r="T425" s="3" t="s">
        <v>941</v>
      </c>
      <c r="U425" s="3" t="s">
        <v>941</v>
      </c>
      <c r="V425" s="3" t="s">
        <v>941</v>
      </c>
      <c r="W425" s="3" t="s">
        <v>941</v>
      </c>
      <c r="X425" s="3" t="s">
        <v>941</v>
      </c>
      <c r="Y425" s="3" t="s">
        <v>941</v>
      </c>
      <c r="Z425" s="3" t="s">
        <v>941</v>
      </c>
      <c r="AA425" s="3" t="s">
        <v>941</v>
      </c>
      <c r="AB425" s="3" t="s">
        <v>941</v>
      </c>
      <c r="AC425" s="21" t="s">
        <v>941</v>
      </c>
      <c r="AD425" s="21" t="s">
        <v>941</v>
      </c>
      <c r="AE425" s="21" t="s">
        <v>941</v>
      </c>
      <c r="AF425" s="3" t="s">
        <v>941</v>
      </c>
      <c r="AG425" s="3" t="s">
        <v>941</v>
      </c>
      <c r="AH425" s="3"/>
      <c r="AI425" s="21"/>
      <c r="AJ425" s="21"/>
      <c r="AK425" s="21"/>
      <c r="AL425" s="75"/>
      <c r="AM425" s="74" t="s">
        <v>945</v>
      </c>
      <c r="AN425" s="70" t="s">
        <v>2949</v>
      </c>
      <c r="AO425" s="67" t="s">
        <v>226</v>
      </c>
      <c r="AP425" s="78" t="s">
        <v>2950</v>
      </c>
      <c r="AQ425" s="893">
        <v>1</v>
      </c>
      <c r="AR425" s="745" t="s">
        <v>945</v>
      </c>
      <c r="AS425" s="68" t="s">
        <v>946</v>
      </c>
      <c r="AT425" s="3">
        <v>1</v>
      </c>
      <c r="AU425" s="3" t="s">
        <v>1008</v>
      </c>
      <c r="AV425" s="3" t="s">
        <v>945</v>
      </c>
      <c r="AW425" s="3" t="s">
        <v>945</v>
      </c>
      <c r="AX425" s="3"/>
      <c r="AY425" s="145"/>
      <c r="AZ425" s="69">
        <v>1444.02</v>
      </c>
      <c r="BA425" s="69">
        <v>1.2</v>
      </c>
      <c r="BB425" s="69">
        <v>1.41</v>
      </c>
      <c r="BC425" s="69">
        <v>2.0360681999999999</v>
      </c>
      <c r="BD425" s="69" t="s">
        <v>2951</v>
      </c>
      <c r="BE425" s="69" t="s">
        <v>1083</v>
      </c>
      <c r="BF425" s="69" t="s">
        <v>1293</v>
      </c>
      <c r="BG425" s="69" t="s">
        <v>1294</v>
      </c>
      <c r="BH425" s="69" t="s">
        <v>1295</v>
      </c>
      <c r="BI425" s="69" t="s">
        <v>1296</v>
      </c>
      <c r="BJ425" s="69" t="s">
        <v>1142</v>
      </c>
      <c r="BK425" s="69" t="s">
        <v>1712</v>
      </c>
      <c r="BL425" s="69" t="s">
        <v>949</v>
      </c>
      <c r="BM425" s="69">
        <v>0</v>
      </c>
      <c r="BN425" s="69">
        <v>0</v>
      </c>
      <c r="BO425" s="69" t="s">
        <v>2952</v>
      </c>
      <c r="BP425" s="69" t="s">
        <v>1142</v>
      </c>
      <c r="BQ425" s="69" t="s">
        <v>2953</v>
      </c>
      <c r="BR425" s="69" t="s">
        <v>1459</v>
      </c>
      <c r="BS425" s="69">
        <v>0</v>
      </c>
      <c r="BT425" s="69">
        <v>0</v>
      </c>
      <c r="BU425" s="73" t="s">
        <v>989</v>
      </c>
      <c r="BV425" s="72" t="s">
        <v>945</v>
      </c>
      <c r="BW425" s="72" t="s">
        <v>945</v>
      </c>
      <c r="BX425" s="72" t="s">
        <v>945</v>
      </c>
      <c r="BY425" s="16"/>
      <c r="BZ425" s="9" t="s">
        <v>1025</v>
      </c>
      <c r="CA425" s="16"/>
      <c r="CB425" s="16"/>
      <c r="CC425" s="16"/>
      <c r="CD425" s="16"/>
    </row>
    <row r="426" spans="1:82" customFormat="1">
      <c r="A426" s="16"/>
      <c r="B426" s="3">
        <v>419</v>
      </c>
      <c r="C426" s="3" t="s">
        <v>805</v>
      </c>
      <c r="D426" s="91" t="s">
        <v>945</v>
      </c>
      <c r="E426" s="96" t="s">
        <v>945</v>
      </c>
      <c r="F426" s="91" t="s">
        <v>945</v>
      </c>
      <c r="G426" s="96" t="s">
        <v>2954</v>
      </c>
      <c r="H426" s="91"/>
      <c r="I426" s="96"/>
      <c r="J426" s="91"/>
      <c r="K426" s="96"/>
      <c r="L426" s="91"/>
      <c r="M426" s="96"/>
      <c r="N426" s="32" t="s">
        <v>2954</v>
      </c>
      <c r="O426" s="211" t="s">
        <v>2954</v>
      </c>
      <c r="P426" s="71" t="s">
        <v>1037</v>
      </c>
      <c r="Q426" s="71" t="s">
        <v>1025</v>
      </c>
      <c r="R426" s="848" t="s">
        <v>989</v>
      </c>
      <c r="S426" s="3" t="s">
        <v>941</v>
      </c>
      <c r="T426" s="3" t="s">
        <v>941</v>
      </c>
      <c r="U426" s="3" t="s">
        <v>941</v>
      </c>
      <c r="V426" s="3" t="s">
        <v>941</v>
      </c>
      <c r="W426" s="3" t="s">
        <v>941</v>
      </c>
      <c r="X426" s="3" t="s">
        <v>941</v>
      </c>
      <c r="Y426" s="3" t="s">
        <v>941</v>
      </c>
      <c r="Z426" s="3" t="s">
        <v>941</v>
      </c>
      <c r="AA426" s="3" t="s">
        <v>941</v>
      </c>
      <c r="AB426" s="3" t="s">
        <v>941</v>
      </c>
      <c r="AC426" s="21" t="s">
        <v>941</v>
      </c>
      <c r="AD426" s="21" t="s">
        <v>941</v>
      </c>
      <c r="AE426" s="21" t="s">
        <v>941</v>
      </c>
      <c r="AF426" s="3" t="s">
        <v>941</v>
      </c>
      <c r="AG426" s="3" t="s">
        <v>941</v>
      </c>
      <c r="AH426" s="3"/>
      <c r="AI426" s="21"/>
      <c r="AJ426" s="21"/>
      <c r="AK426" s="21"/>
      <c r="AL426" s="75"/>
      <c r="AM426" s="74" t="s">
        <v>945</v>
      </c>
      <c r="AN426" s="70" t="s">
        <v>2955</v>
      </c>
      <c r="AO426" s="67" t="s">
        <v>226</v>
      </c>
      <c r="AP426" s="78" t="s">
        <v>2956</v>
      </c>
      <c r="AQ426" s="893">
        <v>2</v>
      </c>
      <c r="AR426" s="745" t="s">
        <v>945</v>
      </c>
      <c r="AS426" s="68" t="s">
        <v>946</v>
      </c>
      <c r="AT426" s="3">
        <v>1</v>
      </c>
      <c r="AU426" s="3" t="s">
        <v>1048</v>
      </c>
      <c r="AV426" s="3" t="s">
        <v>945</v>
      </c>
      <c r="AW426" s="3" t="s">
        <v>945</v>
      </c>
      <c r="AX426" s="3"/>
      <c r="AY426" s="145"/>
      <c r="AZ426" s="69" t="s">
        <v>949</v>
      </c>
      <c r="BA426" s="69" t="s">
        <v>2957</v>
      </c>
      <c r="BB426" s="69" t="s">
        <v>949</v>
      </c>
      <c r="BC426" s="69" t="s">
        <v>949</v>
      </c>
      <c r="BD426" s="69" t="s">
        <v>2958</v>
      </c>
      <c r="BE426" s="69" t="s">
        <v>1083</v>
      </c>
      <c r="BF426" s="69" t="s">
        <v>1084</v>
      </c>
      <c r="BG426" s="69" t="s">
        <v>2900</v>
      </c>
      <c r="BH426" s="69" t="s">
        <v>949</v>
      </c>
      <c r="BI426" s="69" t="s">
        <v>949</v>
      </c>
      <c r="BJ426" s="69" t="s">
        <v>2901</v>
      </c>
      <c r="BK426" s="69" t="s">
        <v>949</v>
      </c>
      <c r="BL426" s="69" t="s">
        <v>949</v>
      </c>
      <c r="BM426" s="69">
        <v>0</v>
      </c>
      <c r="BN426" s="69">
        <v>0</v>
      </c>
      <c r="BO426" s="69">
        <v>0</v>
      </c>
      <c r="BP426" s="69">
        <v>0</v>
      </c>
      <c r="BQ426" s="69">
        <v>0</v>
      </c>
      <c r="BR426" s="69">
        <v>0</v>
      </c>
      <c r="BS426" s="69">
        <v>0</v>
      </c>
      <c r="BT426" s="69">
        <v>0</v>
      </c>
      <c r="BU426" s="73" t="s">
        <v>945</v>
      </c>
      <c r="BV426" s="72">
        <v>4</v>
      </c>
      <c r="BW426" s="72">
        <v>75</v>
      </c>
      <c r="BX426" s="72">
        <v>21</v>
      </c>
      <c r="BY426" s="16"/>
      <c r="BZ426" s="9" t="s">
        <v>1025</v>
      </c>
      <c r="CA426" s="16"/>
      <c r="CB426" s="16"/>
      <c r="CC426" s="16"/>
      <c r="CD426" s="16"/>
    </row>
    <row r="427" spans="1:82" customFormat="1">
      <c r="A427" s="16"/>
      <c r="B427" s="3">
        <v>420</v>
      </c>
      <c r="C427" s="3" t="s">
        <v>805</v>
      </c>
      <c r="D427" s="91" t="s">
        <v>945</v>
      </c>
      <c r="E427" s="96" t="s">
        <v>945</v>
      </c>
      <c r="F427" s="91" t="s">
        <v>945</v>
      </c>
      <c r="G427" s="96" t="s">
        <v>2959</v>
      </c>
      <c r="H427" s="91"/>
      <c r="I427" s="96"/>
      <c r="J427" s="91"/>
      <c r="K427" s="96"/>
      <c r="L427" s="91"/>
      <c r="M427" s="96"/>
      <c r="N427" s="32" t="s">
        <v>2959</v>
      </c>
      <c r="O427" s="211" t="s">
        <v>2959</v>
      </c>
      <c r="P427" s="71" t="s">
        <v>1037</v>
      </c>
      <c r="Q427" s="71" t="s">
        <v>1025</v>
      </c>
      <c r="R427" s="848" t="s">
        <v>989</v>
      </c>
      <c r="S427" s="3" t="s">
        <v>941</v>
      </c>
      <c r="T427" s="3" t="s">
        <v>941</v>
      </c>
      <c r="U427" s="3" t="s">
        <v>941</v>
      </c>
      <c r="V427" s="3" t="s">
        <v>941</v>
      </c>
      <c r="W427" s="3" t="s">
        <v>941</v>
      </c>
      <c r="X427" s="3" t="s">
        <v>941</v>
      </c>
      <c r="Y427" s="3" t="s">
        <v>941</v>
      </c>
      <c r="Z427" s="3" t="s">
        <v>941</v>
      </c>
      <c r="AA427" s="3" t="s">
        <v>941</v>
      </c>
      <c r="AB427" s="3" t="s">
        <v>941</v>
      </c>
      <c r="AC427" s="21" t="s">
        <v>941</v>
      </c>
      <c r="AD427" s="21" t="s">
        <v>941</v>
      </c>
      <c r="AE427" s="21" t="s">
        <v>941</v>
      </c>
      <c r="AF427" s="3" t="s">
        <v>941</v>
      </c>
      <c r="AG427" s="3" t="s">
        <v>941</v>
      </c>
      <c r="AH427" s="3"/>
      <c r="AI427" s="21"/>
      <c r="AJ427" s="21"/>
      <c r="AK427" s="21"/>
      <c r="AL427" s="75"/>
      <c r="AM427" s="74" t="s">
        <v>945</v>
      </c>
      <c r="AN427" s="70" t="s">
        <v>2960</v>
      </c>
      <c r="AO427" s="67" t="s">
        <v>226</v>
      </c>
      <c r="AP427" s="78" t="s">
        <v>2961</v>
      </c>
      <c r="AQ427" s="893">
        <v>2</v>
      </c>
      <c r="AR427" s="745" t="s">
        <v>945</v>
      </c>
      <c r="AS427" s="68" t="s">
        <v>946</v>
      </c>
      <c r="AT427" s="3">
        <v>1</v>
      </c>
      <c r="AU427" s="3" t="s">
        <v>1008</v>
      </c>
      <c r="AV427" s="3" t="s">
        <v>945</v>
      </c>
      <c r="AW427" s="3" t="s">
        <v>945</v>
      </c>
      <c r="AX427" s="3"/>
      <c r="AY427" s="145"/>
      <c r="AZ427" s="69">
        <v>128.03</v>
      </c>
      <c r="BA427" s="69">
        <v>1</v>
      </c>
      <c r="BB427" s="69">
        <v>1.46</v>
      </c>
      <c r="BC427" s="69">
        <v>0.19</v>
      </c>
      <c r="BD427" s="69" t="s">
        <v>2962</v>
      </c>
      <c r="BE427" s="69" t="s">
        <v>1083</v>
      </c>
      <c r="BF427" s="69" t="s">
        <v>2963</v>
      </c>
      <c r="BG427" s="69" t="s">
        <v>949</v>
      </c>
      <c r="BH427" s="69" t="s">
        <v>949</v>
      </c>
      <c r="BI427" s="69" t="s">
        <v>949</v>
      </c>
      <c r="BJ427" s="69" t="s">
        <v>2702</v>
      </c>
      <c r="BK427" s="69" t="s">
        <v>949</v>
      </c>
      <c r="BL427" s="69" t="s">
        <v>949</v>
      </c>
      <c r="BM427" s="69">
        <v>0</v>
      </c>
      <c r="BN427" s="69">
        <v>0</v>
      </c>
      <c r="BO427" s="69">
        <v>0</v>
      </c>
      <c r="BP427" s="69">
        <v>0</v>
      </c>
      <c r="BQ427" s="69">
        <v>0</v>
      </c>
      <c r="BR427" s="69">
        <v>0</v>
      </c>
      <c r="BS427" s="69">
        <v>0</v>
      </c>
      <c r="BT427" s="69">
        <v>0</v>
      </c>
      <c r="BU427" s="73" t="s">
        <v>945</v>
      </c>
      <c r="BV427" s="72" t="s">
        <v>945</v>
      </c>
      <c r="BW427" s="72" t="s">
        <v>945</v>
      </c>
      <c r="BX427" s="72" t="s">
        <v>945</v>
      </c>
      <c r="BY427" s="16"/>
      <c r="BZ427" s="9" t="s">
        <v>1025</v>
      </c>
      <c r="CA427" s="16"/>
      <c r="CB427" s="16"/>
      <c r="CC427" s="16"/>
      <c r="CD427" s="16"/>
    </row>
    <row r="428" spans="1:82" customFormat="1">
      <c r="A428" s="16"/>
      <c r="B428" s="3">
        <v>421</v>
      </c>
      <c r="C428" s="3" t="s">
        <v>805</v>
      </c>
      <c r="D428" s="91" t="s">
        <v>945</v>
      </c>
      <c r="E428" s="96" t="s">
        <v>945</v>
      </c>
      <c r="F428" s="91" t="s">
        <v>945</v>
      </c>
      <c r="G428" s="96" t="s">
        <v>2964</v>
      </c>
      <c r="H428" s="91"/>
      <c r="I428" s="96"/>
      <c r="J428" s="91"/>
      <c r="K428" s="96"/>
      <c r="L428" s="91"/>
      <c r="M428" s="96"/>
      <c r="N428" s="32" t="s">
        <v>2964</v>
      </c>
      <c r="O428" s="211" t="s">
        <v>2964</v>
      </c>
      <c r="P428" s="71" t="s">
        <v>1037</v>
      </c>
      <c r="Q428" s="71" t="s">
        <v>1025</v>
      </c>
      <c r="R428" s="848" t="s">
        <v>989</v>
      </c>
      <c r="S428" s="3" t="s">
        <v>941</v>
      </c>
      <c r="T428" s="3" t="s">
        <v>941</v>
      </c>
      <c r="U428" s="3" t="s">
        <v>941</v>
      </c>
      <c r="V428" s="3" t="s">
        <v>941</v>
      </c>
      <c r="W428" s="3" t="s">
        <v>941</v>
      </c>
      <c r="X428" s="3" t="s">
        <v>941</v>
      </c>
      <c r="Y428" s="3" t="s">
        <v>941</v>
      </c>
      <c r="Z428" s="3" t="s">
        <v>941</v>
      </c>
      <c r="AA428" s="3" t="s">
        <v>941</v>
      </c>
      <c r="AB428" s="3" t="s">
        <v>941</v>
      </c>
      <c r="AC428" s="21" t="s">
        <v>941</v>
      </c>
      <c r="AD428" s="21" t="s">
        <v>941</v>
      </c>
      <c r="AE428" s="21" t="s">
        <v>941</v>
      </c>
      <c r="AF428" s="3" t="s">
        <v>941</v>
      </c>
      <c r="AG428" s="3" t="s">
        <v>941</v>
      </c>
      <c r="AH428" s="3"/>
      <c r="AI428" s="21"/>
      <c r="AJ428" s="21"/>
      <c r="AK428" s="21"/>
      <c r="AL428" s="75"/>
      <c r="AM428" s="74" t="s">
        <v>945</v>
      </c>
      <c r="AN428" s="70" t="s">
        <v>2965</v>
      </c>
      <c r="AO428" s="67" t="s">
        <v>226</v>
      </c>
      <c r="AP428" s="78" t="s">
        <v>2966</v>
      </c>
      <c r="AQ428" s="893">
        <v>1</v>
      </c>
      <c r="AR428" s="745" t="s">
        <v>945</v>
      </c>
      <c r="AS428" s="68" t="s">
        <v>946</v>
      </c>
      <c r="AT428" s="3">
        <v>1</v>
      </c>
      <c r="AU428" s="3" t="s">
        <v>993</v>
      </c>
      <c r="AV428" s="3" t="s">
        <v>945</v>
      </c>
      <c r="AW428" s="3" t="s">
        <v>1245</v>
      </c>
      <c r="AX428" s="3"/>
      <c r="AY428" s="145"/>
      <c r="AZ428" s="69" t="s">
        <v>949</v>
      </c>
      <c r="BA428" s="69" t="s">
        <v>949</v>
      </c>
      <c r="BB428" s="69" t="s">
        <v>949</v>
      </c>
      <c r="BC428" s="69" t="s">
        <v>949</v>
      </c>
      <c r="BD428" s="69" t="s">
        <v>2967</v>
      </c>
      <c r="BE428" s="69" t="s">
        <v>995</v>
      </c>
      <c r="BF428" s="69" t="s">
        <v>1754</v>
      </c>
      <c r="BG428" s="69" t="s">
        <v>2968</v>
      </c>
      <c r="BH428" s="69" t="s">
        <v>949</v>
      </c>
      <c r="BI428" s="69" t="s">
        <v>949</v>
      </c>
      <c r="BJ428" s="69" t="s">
        <v>1757</v>
      </c>
      <c r="BK428" s="69" t="s">
        <v>949</v>
      </c>
      <c r="BL428" s="69" t="s">
        <v>949</v>
      </c>
      <c r="BM428" s="69">
        <v>0</v>
      </c>
      <c r="BN428" s="69">
        <v>0</v>
      </c>
      <c r="BO428" s="69">
        <v>0</v>
      </c>
      <c r="BP428" s="69">
        <v>0</v>
      </c>
      <c r="BQ428" s="69">
        <v>0</v>
      </c>
      <c r="BR428" s="69">
        <v>0</v>
      </c>
      <c r="BS428" s="69">
        <v>0</v>
      </c>
      <c r="BT428" s="69">
        <v>0</v>
      </c>
      <c r="BU428" s="73" t="s">
        <v>945</v>
      </c>
      <c r="BV428" s="72" t="s">
        <v>945</v>
      </c>
      <c r="BW428" s="72" t="s">
        <v>945</v>
      </c>
      <c r="BX428" s="72" t="s">
        <v>945</v>
      </c>
      <c r="BY428" s="16"/>
      <c r="BZ428" s="9" t="s">
        <v>1025</v>
      </c>
      <c r="CA428" s="16"/>
      <c r="CB428" s="16"/>
      <c r="CC428" s="16"/>
      <c r="CD428" s="16"/>
    </row>
    <row r="429" spans="1:82" customFormat="1">
      <c r="A429" s="16" t="s">
        <v>945</v>
      </c>
      <c r="B429" s="3">
        <v>422</v>
      </c>
      <c r="C429" s="3" t="s">
        <v>805</v>
      </c>
      <c r="D429" s="91" t="s">
        <v>945</v>
      </c>
      <c r="E429" s="96" t="s">
        <v>945</v>
      </c>
      <c r="F429" s="91" t="s">
        <v>2969</v>
      </c>
      <c r="G429" s="96"/>
      <c r="H429" s="91"/>
      <c r="I429" s="96"/>
      <c r="J429" s="91"/>
      <c r="K429" s="96"/>
      <c r="L429" s="91"/>
      <c r="M429" s="96"/>
      <c r="N429" s="32" t="s">
        <v>2969</v>
      </c>
      <c r="O429" s="211" t="s">
        <v>2969</v>
      </c>
      <c r="P429" s="71" t="s">
        <v>1037</v>
      </c>
      <c r="Q429" s="71" t="s">
        <v>1025</v>
      </c>
      <c r="R429" s="848" t="s">
        <v>989</v>
      </c>
      <c r="S429" s="3" t="s">
        <v>941</v>
      </c>
      <c r="T429" s="3" t="s">
        <v>941</v>
      </c>
      <c r="U429" s="3" t="s">
        <v>941</v>
      </c>
      <c r="V429" s="3" t="s">
        <v>941</v>
      </c>
      <c r="W429" s="3" t="s">
        <v>941</v>
      </c>
      <c r="X429" s="3" t="s">
        <v>941</v>
      </c>
      <c r="Y429" s="3" t="s">
        <v>941</v>
      </c>
      <c r="Z429" s="3" t="s">
        <v>941</v>
      </c>
      <c r="AA429" s="3" t="s">
        <v>941</v>
      </c>
      <c r="AB429" s="3" t="s">
        <v>941</v>
      </c>
      <c r="AC429" s="21" t="s">
        <v>941</v>
      </c>
      <c r="AD429" s="21" t="s">
        <v>941</v>
      </c>
      <c r="AE429" s="21" t="s">
        <v>941</v>
      </c>
      <c r="AF429" s="3" t="s">
        <v>941</v>
      </c>
      <c r="AG429" s="3" t="s">
        <v>941</v>
      </c>
      <c r="AH429" s="3"/>
      <c r="AI429" s="21"/>
      <c r="AJ429" s="21"/>
      <c r="AK429" s="21"/>
      <c r="AL429" s="75"/>
      <c r="AM429" s="74" t="s">
        <v>945</v>
      </c>
      <c r="AN429" s="70" t="s">
        <v>2970</v>
      </c>
      <c r="AO429" s="67" t="s">
        <v>226</v>
      </c>
      <c r="AP429" s="78" t="s">
        <v>2971</v>
      </c>
      <c r="AQ429" s="893">
        <v>1</v>
      </c>
      <c r="AR429" s="745" t="s">
        <v>945</v>
      </c>
      <c r="AS429" s="68" t="s">
        <v>946</v>
      </c>
      <c r="AT429" s="3">
        <v>1</v>
      </c>
      <c r="AU429" s="3" t="s">
        <v>993</v>
      </c>
      <c r="AV429" s="3" t="s">
        <v>945</v>
      </c>
      <c r="AW429" s="3" t="s">
        <v>945</v>
      </c>
      <c r="AX429" s="3"/>
      <c r="AY429" s="145"/>
      <c r="AZ429" s="69" t="s">
        <v>949</v>
      </c>
      <c r="BA429" s="69" t="s">
        <v>949</v>
      </c>
      <c r="BB429" s="69" t="s">
        <v>949</v>
      </c>
      <c r="BC429" s="69" t="s">
        <v>949</v>
      </c>
      <c r="BD429" s="69" t="s">
        <v>2972</v>
      </c>
      <c r="BE429" s="69" t="s">
        <v>995</v>
      </c>
      <c r="BF429" s="69" t="s">
        <v>2973</v>
      </c>
      <c r="BG429" s="69" t="s">
        <v>949</v>
      </c>
      <c r="BH429" s="69" t="s">
        <v>949</v>
      </c>
      <c r="BI429" s="69" t="s">
        <v>949</v>
      </c>
      <c r="BJ429" s="69" t="s">
        <v>2974</v>
      </c>
      <c r="BK429" s="69" t="s">
        <v>949</v>
      </c>
      <c r="BL429" s="69" t="s">
        <v>949</v>
      </c>
      <c r="BM429" s="69">
        <v>0</v>
      </c>
      <c r="BN429" s="69">
        <v>0</v>
      </c>
      <c r="BO429" s="69">
        <v>0</v>
      </c>
      <c r="BP429" s="69">
        <v>0</v>
      </c>
      <c r="BQ429" s="69">
        <v>0</v>
      </c>
      <c r="BR429" s="69">
        <v>0</v>
      </c>
      <c r="BS429" s="69">
        <v>0</v>
      </c>
      <c r="BT429" s="69">
        <v>0</v>
      </c>
      <c r="BU429" s="73" t="s">
        <v>945</v>
      </c>
      <c r="BV429" s="72" t="s">
        <v>945</v>
      </c>
      <c r="BW429" s="72" t="s">
        <v>945</v>
      </c>
      <c r="BX429" s="72" t="s">
        <v>945</v>
      </c>
      <c r="BY429" s="16" t="s">
        <v>945</v>
      </c>
      <c r="BZ429" s="9" t="s">
        <v>1025</v>
      </c>
      <c r="CA429" s="16" t="s">
        <v>945</v>
      </c>
      <c r="CB429" s="16" t="s">
        <v>945</v>
      </c>
      <c r="CC429" s="16"/>
      <c r="CD429" s="16"/>
    </row>
    <row r="430" spans="1:82" customFormat="1">
      <c r="A430" s="16"/>
      <c r="B430" s="3">
        <v>423</v>
      </c>
      <c r="C430" s="3" t="s">
        <v>805</v>
      </c>
      <c r="D430" s="91" t="s">
        <v>945</v>
      </c>
      <c r="E430" s="96" t="s">
        <v>945</v>
      </c>
      <c r="F430" s="91" t="s">
        <v>2975</v>
      </c>
      <c r="G430" s="96"/>
      <c r="H430" s="91"/>
      <c r="I430" s="96"/>
      <c r="J430" s="91"/>
      <c r="K430" s="96"/>
      <c r="L430" s="91"/>
      <c r="M430" s="96"/>
      <c r="N430" s="32" t="s">
        <v>2975</v>
      </c>
      <c r="O430" s="211" t="s">
        <v>2975</v>
      </c>
      <c r="P430" s="71" t="s">
        <v>1037</v>
      </c>
      <c r="Q430" s="71" t="s">
        <v>1025</v>
      </c>
      <c r="R430" s="848" t="s">
        <v>989</v>
      </c>
      <c r="S430" s="3" t="s">
        <v>941</v>
      </c>
      <c r="T430" s="3" t="s">
        <v>941</v>
      </c>
      <c r="U430" s="3" t="s">
        <v>941</v>
      </c>
      <c r="V430" s="3" t="s">
        <v>941</v>
      </c>
      <c r="W430" s="3" t="s">
        <v>941</v>
      </c>
      <c r="X430" s="3" t="s">
        <v>941</v>
      </c>
      <c r="Y430" s="3" t="s">
        <v>941</v>
      </c>
      <c r="Z430" s="3" t="s">
        <v>941</v>
      </c>
      <c r="AA430" s="3" t="s">
        <v>941</v>
      </c>
      <c r="AB430" s="3" t="s">
        <v>941</v>
      </c>
      <c r="AC430" s="21" t="s">
        <v>941</v>
      </c>
      <c r="AD430" s="21" t="s">
        <v>941</v>
      </c>
      <c r="AE430" s="21" t="s">
        <v>941</v>
      </c>
      <c r="AF430" s="3" t="s">
        <v>941</v>
      </c>
      <c r="AG430" s="3"/>
      <c r="AH430" s="3"/>
      <c r="AI430" s="21"/>
      <c r="AJ430" s="21"/>
      <c r="AK430" s="21"/>
      <c r="AL430" s="75"/>
      <c r="AM430" s="74" t="s">
        <v>945</v>
      </c>
      <c r="AN430" s="70" t="s">
        <v>2976</v>
      </c>
      <c r="AO430" s="67" t="s">
        <v>226</v>
      </c>
      <c r="AP430" s="78" t="s">
        <v>1035</v>
      </c>
      <c r="AQ430" s="893">
        <v>7</v>
      </c>
      <c r="AR430" s="745" t="s">
        <v>945</v>
      </c>
      <c r="AS430" s="68" t="s">
        <v>946</v>
      </c>
      <c r="AT430" s="3">
        <v>1</v>
      </c>
      <c r="AU430" s="3" t="s">
        <v>993</v>
      </c>
      <c r="AV430" s="3" t="s">
        <v>945</v>
      </c>
      <c r="AW430" s="3" t="s">
        <v>945</v>
      </c>
      <c r="AX430" s="3"/>
      <c r="AY430" s="145"/>
      <c r="AZ430" s="69" t="s">
        <v>949</v>
      </c>
      <c r="BA430" s="69" t="s">
        <v>949</v>
      </c>
      <c r="BB430" s="69" t="s">
        <v>949</v>
      </c>
      <c r="BC430" s="69" t="s">
        <v>949</v>
      </c>
      <c r="BD430" s="69" t="s">
        <v>2977</v>
      </c>
      <c r="BE430" s="69" t="s">
        <v>995</v>
      </c>
      <c r="BF430" s="69" t="s">
        <v>2978</v>
      </c>
      <c r="BG430" s="69" t="s">
        <v>949</v>
      </c>
      <c r="BH430" s="69" t="s">
        <v>949</v>
      </c>
      <c r="BI430" s="69" t="s">
        <v>949</v>
      </c>
      <c r="BJ430" s="69" t="s">
        <v>2979</v>
      </c>
      <c r="BK430" s="69" t="s">
        <v>949</v>
      </c>
      <c r="BL430" s="69" t="s">
        <v>949</v>
      </c>
      <c r="BM430" s="69">
        <v>0</v>
      </c>
      <c r="BN430" s="69">
        <v>0</v>
      </c>
      <c r="BO430" s="69">
        <v>0</v>
      </c>
      <c r="BP430" s="69">
        <v>0</v>
      </c>
      <c r="BQ430" s="69">
        <v>0</v>
      </c>
      <c r="BR430" s="69">
        <v>0</v>
      </c>
      <c r="BS430" s="69">
        <v>0</v>
      </c>
      <c r="BT430" s="69">
        <v>0</v>
      </c>
      <c r="BU430" s="73" t="s">
        <v>945</v>
      </c>
      <c r="BV430" s="72" t="s">
        <v>945</v>
      </c>
      <c r="BW430" s="72" t="s">
        <v>945</v>
      </c>
      <c r="BX430" s="72" t="s">
        <v>945</v>
      </c>
      <c r="BY430" s="16"/>
      <c r="BZ430" s="9" t="s">
        <v>1025</v>
      </c>
      <c r="CA430" s="16"/>
      <c r="CB430" s="16"/>
      <c r="CC430" s="16"/>
      <c r="CD430" s="16"/>
    </row>
    <row r="431" spans="1:82" customFormat="1">
      <c r="A431" s="16"/>
      <c r="B431" s="3">
        <v>424</v>
      </c>
      <c r="C431" s="3" t="s">
        <v>805</v>
      </c>
      <c r="D431" s="91" t="s">
        <v>945</v>
      </c>
      <c r="E431" s="96" t="s">
        <v>945</v>
      </c>
      <c r="F431" s="91" t="s">
        <v>2975</v>
      </c>
      <c r="G431" s="96"/>
      <c r="H431" s="91"/>
      <c r="I431" s="96"/>
      <c r="J431" s="91"/>
      <c r="K431" s="96"/>
      <c r="L431" s="91"/>
      <c r="M431" s="96"/>
      <c r="N431" s="32" t="s">
        <v>2975</v>
      </c>
      <c r="O431" s="211" t="s">
        <v>2975</v>
      </c>
      <c r="P431" s="71" t="s">
        <v>1037</v>
      </c>
      <c r="Q431" s="71" t="s">
        <v>1025</v>
      </c>
      <c r="R431" s="848" t="s">
        <v>989</v>
      </c>
      <c r="S431" s="3"/>
      <c r="T431" s="3"/>
      <c r="U431" s="3"/>
      <c r="V431" s="3"/>
      <c r="W431" s="3"/>
      <c r="X431" s="3"/>
      <c r="Y431" s="3"/>
      <c r="Z431" s="3"/>
      <c r="AA431" s="3"/>
      <c r="AB431" s="3"/>
      <c r="AC431" s="21"/>
      <c r="AD431" s="21"/>
      <c r="AE431" s="21"/>
      <c r="AF431" s="3"/>
      <c r="AG431" s="3" t="s">
        <v>941</v>
      </c>
      <c r="AH431" s="3"/>
      <c r="AI431" s="21"/>
      <c r="AJ431" s="21"/>
      <c r="AK431" s="21"/>
      <c r="AL431" s="75"/>
      <c r="AM431" s="74" t="s">
        <v>945</v>
      </c>
      <c r="AN431" s="70" t="s">
        <v>2976</v>
      </c>
      <c r="AO431" s="67" t="s">
        <v>226</v>
      </c>
      <c r="AP431" s="78" t="s">
        <v>1035</v>
      </c>
      <c r="AQ431" s="893">
        <v>6</v>
      </c>
      <c r="AR431" s="745" t="s">
        <v>945</v>
      </c>
      <c r="AS431" s="68" t="s">
        <v>946</v>
      </c>
      <c r="AT431" s="3">
        <v>1</v>
      </c>
      <c r="AU431" s="3" t="s">
        <v>993</v>
      </c>
      <c r="AV431" s="3" t="s">
        <v>945</v>
      </c>
      <c r="AW431" s="3" t="s">
        <v>945</v>
      </c>
      <c r="AX431" s="3"/>
      <c r="AY431" s="145"/>
      <c r="AZ431" s="69" t="s">
        <v>949</v>
      </c>
      <c r="BA431" s="69" t="s">
        <v>949</v>
      </c>
      <c r="BB431" s="69" t="s">
        <v>949</v>
      </c>
      <c r="BC431" s="69" t="s">
        <v>949</v>
      </c>
      <c r="BD431" s="69" t="s">
        <v>2977</v>
      </c>
      <c r="BE431" s="69" t="s">
        <v>995</v>
      </c>
      <c r="BF431" s="69" t="s">
        <v>2978</v>
      </c>
      <c r="BG431" s="69" t="s">
        <v>949</v>
      </c>
      <c r="BH431" s="69" t="s">
        <v>949</v>
      </c>
      <c r="BI431" s="69" t="s">
        <v>949</v>
      </c>
      <c r="BJ431" s="69" t="s">
        <v>2979</v>
      </c>
      <c r="BK431" s="69" t="s">
        <v>949</v>
      </c>
      <c r="BL431" s="69" t="s">
        <v>949</v>
      </c>
      <c r="BM431" s="69">
        <v>0</v>
      </c>
      <c r="BN431" s="69">
        <v>0</v>
      </c>
      <c r="BO431" s="69">
        <v>0</v>
      </c>
      <c r="BP431" s="69">
        <v>0</v>
      </c>
      <c r="BQ431" s="69">
        <v>0</v>
      </c>
      <c r="BR431" s="69">
        <v>0</v>
      </c>
      <c r="BS431" s="69">
        <v>0</v>
      </c>
      <c r="BT431" s="69">
        <v>0</v>
      </c>
      <c r="BU431" s="73" t="s">
        <v>945</v>
      </c>
      <c r="BV431" s="72" t="s">
        <v>945</v>
      </c>
      <c r="BW431" s="72" t="s">
        <v>945</v>
      </c>
      <c r="BX431" s="72" t="s">
        <v>945</v>
      </c>
      <c r="BY431" s="16"/>
      <c r="BZ431" s="9" t="s">
        <v>1025</v>
      </c>
      <c r="CA431" s="16"/>
      <c r="CB431" s="16"/>
      <c r="CC431" s="16"/>
      <c r="CD431" s="16"/>
    </row>
    <row r="432" spans="1:82" customFormat="1">
      <c r="A432" s="16"/>
      <c r="B432" s="3">
        <v>425</v>
      </c>
      <c r="C432" s="3" t="s">
        <v>805</v>
      </c>
      <c r="D432" s="91" t="s">
        <v>945</v>
      </c>
      <c r="E432" s="96" t="s">
        <v>945</v>
      </c>
      <c r="F432" s="91" t="s">
        <v>2980</v>
      </c>
      <c r="G432" s="96"/>
      <c r="H432" s="91"/>
      <c r="I432" s="96"/>
      <c r="J432" s="91"/>
      <c r="K432" s="96"/>
      <c r="L432" s="91"/>
      <c r="M432" s="96"/>
      <c r="N432" s="32" t="s">
        <v>2980</v>
      </c>
      <c r="O432" s="211" t="s">
        <v>2980</v>
      </c>
      <c r="P432" s="71" t="s">
        <v>1037</v>
      </c>
      <c r="Q432" s="71" t="s">
        <v>1025</v>
      </c>
      <c r="R432" s="848" t="s">
        <v>989</v>
      </c>
      <c r="S432" s="3" t="s">
        <v>941</v>
      </c>
      <c r="T432" s="3" t="s">
        <v>941</v>
      </c>
      <c r="U432" s="3" t="s">
        <v>941</v>
      </c>
      <c r="V432" s="3" t="s">
        <v>941</v>
      </c>
      <c r="W432" s="3" t="s">
        <v>941</v>
      </c>
      <c r="X432" s="3" t="s">
        <v>941</v>
      </c>
      <c r="Y432" s="3" t="s">
        <v>941</v>
      </c>
      <c r="Z432" s="3" t="s">
        <v>941</v>
      </c>
      <c r="AA432" s="3" t="s">
        <v>941</v>
      </c>
      <c r="AB432" s="3" t="s">
        <v>941</v>
      </c>
      <c r="AC432" s="21" t="s">
        <v>941</v>
      </c>
      <c r="AD432" s="21" t="s">
        <v>941</v>
      </c>
      <c r="AE432" s="21" t="s">
        <v>941</v>
      </c>
      <c r="AF432" s="3" t="s">
        <v>941</v>
      </c>
      <c r="AG432" s="3" t="s">
        <v>941</v>
      </c>
      <c r="AH432" s="3"/>
      <c r="AI432" s="21"/>
      <c r="AJ432" s="21"/>
      <c r="AK432" s="21"/>
      <c r="AL432" s="75"/>
      <c r="AM432" s="74" t="s">
        <v>945</v>
      </c>
      <c r="AN432" s="70" t="s">
        <v>1899</v>
      </c>
      <c r="AO432" s="67" t="s">
        <v>226</v>
      </c>
      <c r="AP432" s="78" t="s">
        <v>1900</v>
      </c>
      <c r="AQ432" s="893">
        <v>2</v>
      </c>
      <c r="AR432" s="745" t="s">
        <v>945</v>
      </c>
      <c r="AS432" s="68" t="s">
        <v>946</v>
      </c>
      <c r="AT432" s="3">
        <v>1</v>
      </c>
      <c r="AU432" s="3" t="s">
        <v>993</v>
      </c>
      <c r="AV432" s="3" t="s">
        <v>945</v>
      </c>
      <c r="AW432" s="3" t="s">
        <v>945</v>
      </c>
      <c r="AX432" s="3"/>
      <c r="AY432" s="145"/>
      <c r="AZ432" s="69" t="s">
        <v>949</v>
      </c>
      <c r="BA432" s="69" t="s">
        <v>949</v>
      </c>
      <c r="BB432" s="69" t="s">
        <v>949</v>
      </c>
      <c r="BC432" s="69" t="s">
        <v>949</v>
      </c>
      <c r="BD432" s="69" t="s">
        <v>2977</v>
      </c>
      <c r="BE432" s="69" t="s">
        <v>995</v>
      </c>
      <c r="BF432" s="69" t="s">
        <v>2978</v>
      </c>
      <c r="BG432" s="69" t="s">
        <v>949</v>
      </c>
      <c r="BH432" s="69" t="s">
        <v>949</v>
      </c>
      <c r="BI432" s="69" t="s">
        <v>949</v>
      </c>
      <c r="BJ432" s="69" t="s">
        <v>2979</v>
      </c>
      <c r="BK432" s="69" t="s">
        <v>949</v>
      </c>
      <c r="BL432" s="69" t="s">
        <v>949</v>
      </c>
      <c r="BM432" s="69">
        <v>0</v>
      </c>
      <c r="BN432" s="69">
        <v>0</v>
      </c>
      <c r="BO432" s="69">
        <v>0</v>
      </c>
      <c r="BP432" s="69">
        <v>0</v>
      </c>
      <c r="BQ432" s="69">
        <v>0</v>
      </c>
      <c r="BR432" s="69">
        <v>0</v>
      </c>
      <c r="BS432" s="69">
        <v>0</v>
      </c>
      <c r="BT432" s="69">
        <v>0</v>
      </c>
      <c r="BU432" s="73" t="s">
        <v>945</v>
      </c>
      <c r="BV432" s="72" t="s">
        <v>945</v>
      </c>
      <c r="BW432" s="72" t="s">
        <v>945</v>
      </c>
      <c r="BX432" s="72" t="s">
        <v>945</v>
      </c>
      <c r="BY432" s="16"/>
      <c r="BZ432" s="9" t="s">
        <v>1025</v>
      </c>
      <c r="CA432" s="16"/>
      <c r="CB432" s="16"/>
      <c r="CC432" s="16"/>
      <c r="CD432" s="16"/>
    </row>
    <row r="433" spans="1:82" customFormat="1">
      <c r="A433" s="16"/>
      <c r="B433" s="3">
        <v>426</v>
      </c>
      <c r="C433" s="3" t="s">
        <v>805</v>
      </c>
      <c r="D433" s="91" t="s">
        <v>945</v>
      </c>
      <c r="E433" s="96" t="s">
        <v>945</v>
      </c>
      <c r="F433" s="91" t="s">
        <v>2981</v>
      </c>
      <c r="G433" s="96"/>
      <c r="H433" s="91"/>
      <c r="I433" s="96"/>
      <c r="J433" s="91"/>
      <c r="K433" s="96"/>
      <c r="L433" s="91"/>
      <c r="M433" s="96"/>
      <c r="N433" s="32" t="s">
        <v>2981</v>
      </c>
      <c r="O433" s="211" t="s">
        <v>2981</v>
      </c>
      <c r="P433" s="71" t="s">
        <v>1037</v>
      </c>
      <c r="Q433" s="71" t="s">
        <v>1025</v>
      </c>
      <c r="R433" s="848" t="s">
        <v>989</v>
      </c>
      <c r="S433" s="3" t="s">
        <v>941</v>
      </c>
      <c r="T433" s="3" t="s">
        <v>941</v>
      </c>
      <c r="U433" s="3" t="s">
        <v>941</v>
      </c>
      <c r="V433" s="3" t="s">
        <v>941</v>
      </c>
      <c r="W433" s="3" t="s">
        <v>941</v>
      </c>
      <c r="X433" s="3" t="s">
        <v>941</v>
      </c>
      <c r="Y433" s="3" t="s">
        <v>941</v>
      </c>
      <c r="Z433" s="3" t="s">
        <v>941</v>
      </c>
      <c r="AA433" s="3" t="s">
        <v>941</v>
      </c>
      <c r="AB433" s="3" t="s">
        <v>941</v>
      </c>
      <c r="AC433" s="21" t="s">
        <v>941</v>
      </c>
      <c r="AD433" s="21" t="s">
        <v>941</v>
      </c>
      <c r="AE433" s="21" t="s">
        <v>941</v>
      </c>
      <c r="AF433" s="3" t="s">
        <v>941</v>
      </c>
      <c r="AG433" s="3" t="s">
        <v>941</v>
      </c>
      <c r="AH433" s="3"/>
      <c r="AI433" s="21"/>
      <c r="AJ433" s="21"/>
      <c r="AK433" s="21"/>
      <c r="AL433" s="75"/>
      <c r="AM433" s="74" t="s">
        <v>945</v>
      </c>
      <c r="AN433" s="70" t="s">
        <v>2982</v>
      </c>
      <c r="AO433" s="67" t="s">
        <v>226</v>
      </c>
      <c r="AP433" s="78" t="s">
        <v>2983</v>
      </c>
      <c r="AQ433" s="893">
        <v>1</v>
      </c>
      <c r="AR433" s="745" t="s">
        <v>945</v>
      </c>
      <c r="AS433" s="68" t="s">
        <v>946</v>
      </c>
      <c r="AT433" s="3">
        <v>1</v>
      </c>
      <c r="AU433" s="3" t="s">
        <v>979</v>
      </c>
      <c r="AV433" s="3" t="s">
        <v>945</v>
      </c>
      <c r="AW433" s="3" t="s">
        <v>945</v>
      </c>
      <c r="AX433" s="3"/>
      <c r="AY433" s="145"/>
      <c r="AZ433" s="69" t="s">
        <v>949</v>
      </c>
      <c r="BA433" s="69">
        <v>0.4</v>
      </c>
      <c r="BB433" s="69" t="s">
        <v>949</v>
      </c>
      <c r="BC433" s="69" t="s">
        <v>949</v>
      </c>
      <c r="BD433" s="69" t="s">
        <v>2984</v>
      </c>
      <c r="BE433" s="69" t="s">
        <v>995</v>
      </c>
      <c r="BF433" s="69" t="s">
        <v>1172</v>
      </c>
      <c r="BG433" s="69" t="s">
        <v>949</v>
      </c>
      <c r="BH433" s="69" t="s">
        <v>949</v>
      </c>
      <c r="BI433" s="69" t="s">
        <v>949</v>
      </c>
      <c r="BJ433" s="69" t="s">
        <v>2744</v>
      </c>
      <c r="BK433" s="69" t="s">
        <v>949</v>
      </c>
      <c r="BL433" s="69" t="s">
        <v>949</v>
      </c>
      <c r="BM433" s="69">
        <v>0</v>
      </c>
      <c r="BN433" s="69">
        <v>0</v>
      </c>
      <c r="BO433" s="69">
        <v>0</v>
      </c>
      <c r="BP433" s="69">
        <v>0</v>
      </c>
      <c r="BQ433" s="69">
        <v>0</v>
      </c>
      <c r="BR433" s="69">
        <v>0</v>
      </c>
      <c r="BS433" s="69">
        <v>0</v>
      </c>
      <c r="BT433" s="69">
        <v>0</v>
      </c>
      <c r="BU433" s="73" t="s">
        <v>945</v>
      </c>
      <c r="BV433" s="72" t="s">
        <v>945</v>
      </c>
      <c r="BW433" s="72" t="s">
        <v>945</v>
      </c>
      <c r="BX433" s="72" t="s">
        <v>945</v>
      </c>
      <c r="BY433" s="16"/>
      <c r="BZ433" s="9" t="s">
        <v>1025</v>
      </c>
      <c r="CA433" s="16"/>
      <c r="CB433" s="16"/>
      <c r="CC433" s="16"/>
      <c r="CD433" s="16"/>
    </row>
    <row r="434" spans="1:82" customFormat="1">
      <c r="A434" s="16"/>
      <c r="B434" s="3">
        <v>427</v>
      </c>
      <c r="C434" s="3" t="s">
        <v>805</v>
      </c>
      <c r="D434" s="91" t="s">
        <v>945</v>
      </c>
      <c r="E434" s="96" t="s">
        <v>2985</v>
      </c>
      <c r="F434" s="91"/>
      <c r="G434" s="96"/>
      <c r="H434" s="91"/>
      <c r="I434" s="96"/>
      <c r="J434" s="91"/>
      <c r="K434" s="96"/>
      <c r="L434" s="91"/>
      <c r="M434" s="96"/>
      <c r="N434" s="32" t="s">
        <v>2985</v>
      </c>
      <c r="O434" s="211" t="s">
        <v>2986</v>
      </c>
      <c r="P434" s="71" t="s">
        <v>939</v>
      </c>
      <c r="Q434" s="71" t="s">
        <v>1025</v>
      </c>
      <c r="R434" s="848" t="s">
        <v>940</v>
      </c>
      <c r="S434" s="3" t="s">
        <v>941</v>
      </c>
      <c r="T434" s="3" t="s">
        <v>941</v>
      </c>
      <c r="U434" s="3" t="s">
        <v>941</v>
      </c>
      <c r="V434" s="3" t="s">
        <v>941</v>
      </c>
      <c r="W434" s="3" t="s">
        <v>941</v>
      </c>
      <c r="X434" s="3" t="s">
        <v>941</v>
      </c>
      <c r="Y434" s="3" t="s">
        <v>941</v>
      </c>
      <c r="Z434" s="3" t="s">
        <v>941</v>
      </c>
      <c r="AA434" s="3" t="s">
        <v>941</v>
      </c>
      <c r="AB434" s="3" t="s">
        <v>941</v>
      </c>
      <c r="AC434" s="21" t="s">
        <v>941</v>
      </c>
      <c r="AD434" s="21" t="s">
        <v>941</v>
      </c>
      <c r="AE434" s="21" t="s">
        <v>941</v>
      </c>
      <c r="AF434" s="3" t="s">
        <v>941</v>
      </c>
      <c r="AG434" s="3" t="s">
        <v>941</v>
      </c>
      <c r="AH434" s="3"/>
      <c r="AI434" s="21"/>
      <c r="AJ434" s="21"/>
      <c r="AK434" s="21"/>
      <c r="AL434" s="75"/>
      <c r="AM434" s="74" t="s">
        <v>945</v>
      </c>
      <c r="AN434" s="70" t="s">
        <v>2987</v>
      </c>
      <c r="AO434" s="67" t="s">
        <v>226</v>
      </c>
      <c r="AP434" s="78" t="s">
        <v>2988</v>
      </c>
      <c r="AQ434" s="893">
        <v>1</v>
      </c>
      <c r="AR434" s="745" t="s">
        <v>945</v>
      </c>
      <c r="AS434" s="68" t="s">
        <v>946</v>
      </c>
      <c r="AT434" s="3">
        <v>0</v>
      </c>
      <c r="AU434" s="3" t="s">
        <v>947</v>
      </c>
      <c r="AV434" s="3" t="s">
        <v>945</v>
      </c>
      <c r="AW434" s="3" t="s">
        <v>945</v>
      </c>
      <c r="AX434" s="3"/>
      <c r="AY434" s="145"/>
      <c r="AZ434" s="69" t="s">
        <v>949</v>
      </c>
      <c r="BA434" s="69" t="s">
        <v>949</v>
      </c>
      <c r="BB434" s="69" t="s">
        <v>949</v>
      </c>
      <c r="BC434" s="69" t="s">
        <v>949</v>
      </c>
      <c r="BD434" s="69" t="s">
        <v>949</v>
      </c>
      <c r="BE434" s="69" t="s">
        <v>949</v>
      </c>
      <c r="BF434" s="69" t="s">
        <v>949</v>
      </c>
      <c r="BG434" s="69" t="s">
        <v>949</v>
      </c>
      <c r="BH434" s="69" t="s">
        <v>949</v>
      </c>
      <c r="BI434" s="69" t="s">
        <v>949</v>
      </c>
      <c r="BJ434" s="69" t="s">
        <v>949</v>
      </c>
      <c r="BK434" s="69" t="s">
        <v>949</v>
      </c>
      <c r="BL434" s="69" t="s">
        <v>949</v>
      </c>
      <c r="BM434" s="69" t="s">
        <v>949</v>
      </c>
      <c r="BN434" s="69" t="s">
        <v>949</v>
      </c>
      <c r="BO434" s="69" t="s">
        <v>949</v>
      </c>
      <c r="BP434" s="69" t="s">
        <v>949</v>
      </c>
      <c r="BQ434" s="69" t="s">
        <v>949</v>
      </c>
      <c r="BR434" s="69" t="s">
        <v>949</v>
      </c>
      <c r="BS434" s="69" t="s">
        <v>949</v>
      </c>
      <c r="BT434" s="69" t="s">
        <v>949</v>
      </c>
      <c r="BU434" s="73" t="s">
        <v>945</v>
      </c>
      <c r="BV434" s="72" t="s">
        <v>945</v>
      </c>
      <c r="BW434" s="72" t="s">
        <v>945</v>
      </c>
      <c r="BX434" s="72" t="s">
        <v>945</v>
      </c>
      <c r="BY434" s="16"/>
      <c r="BZ434" s="9" t="s">
        <v>945</v>
      </c>
      <c r="CA434" s="16"/>
      <c r="CB434" s="16"/>
      <c r="CC434" s="16"/>
      <c r="CD434" s="16"/>
    </row>
    <row r="435" spans="1:82" customFormat="1">
      <c r="A435" s="16"/>
      <c r="B435" s="3">
        <v>428</v>
      </c>
      <c r="C435" s="3" t="s">
        <v>805</v>
      </c>
      <c r="D435" s="91" t="s">
        <v>945</v>
      </c>
      <c r="E435" s="96" t="s">
        <v>945</v>
      </c>
      <c r="F435" s="91" t="s">
        <v>2989</v>
      </c>
      <c r="G435" s="96"/>
      <c r="H435" s="91"/>
      <c r="I435" s="96"/>
      <c r="J435" s="91"/>
      <c r="K435" s="96"/>
      <c r="L435" s="91"/>
      <c r="M435" s="96"/>
      <c r="N435" s="32" t="s">
        <v>2989</v>
      </c>
      <c r="O435" s="211" t="s">
        <v>2989</v>
      </c>
      <c r="P435" s="71" t="s">
        <v>1037</v>
      </c>
      <c r="Q435" s="71" t="s">
        <v>1025</v>
      </c>
      <c r="R435" s="848" t="s">
        <v>989</v>
      </c>
      <c r="S435" s="3" t="s">
        <v>941</v>
      </c>
      <c r="T435" s="3" t="s">
        <v>941</v>
      </c>
      <c r="U435" s="3" t="s">
        <v>941</v>
      </c>
      <c r="V435" s="3" t="s">
        <v>941</v>
      </c>
      <c r="W435" s="3" t="s">
        <v>941</v>
      </c>
      <c r="X435" s="3" t="s">
        <v>941</v>
      </c>
      <c r="Y435" s="3" t="s">
        <v>941</v>
      </c>
      <c r="Z435" s="3" t="s">
        <v>941</v>
      </c>
      <c r="AA435" s="3" t="s">
        <v>941</v>
      </c>
      <c r="AB435" s="3" t="s">
        <v>941</v>
      </c>
      <c r="AC435" s="21" t="s">
        <v>941</v>
      </c>
      <c r="AD435" s="21" t="s">
        <v>941</v>
      </c>
      <c r="AE435" s="21" t="s">
        <v>941</v>
      </c>
      <c r="AF435" s="3" t="s">
        <v>941</v>
      </c>
      <c r="AG435" s="3" t="s">
        <v>941</v>
      </c>
      <c r="AH435" s="3"/>
      <c r="AI435" s="21"/>
      <c r="AJ435" s="21"/>
      <c r="AK435" s="21"/>
      <c r="AL435" s="75"/>
      <c r="AM435" s="74" t="s">
        <v>945</v>
      </c>
      <c r="AN435" s="70" t="s">
        <v>2990</v>
      </c>
      <c r="AO435" s="67" t="s">
        <v>226</v>
      </c>
      <c r="AP435" s="78" t="s">
        <v>2991</v>
      </c>
      <c r="AQ435" s="893">
        <v>1</v>
      </c>
      <c r="AR435" s="745" t="s">
        <v>945</v>
      </c>
      <c r="AS435" s="68" t="s">
        <v>946</v>
      </c>
      <c r="AT435" s="3">
        <v>1</v>
      </c>
      <c r="AU435" s="3" t="s">
        <v>979</v>
      </c>
      <c r="AV435" s="3" t="s">
        <v>945</v>
      </c>
      <c r="AW435" s="3" t="s">
        <v>945</v>
      </c>
      <c r="AX435" s="3"/>
      <c r="AY435" s="145"/>
      <c r="AZ435" s="69" t="s">
        <v>949</v>
      </c>
      <c r="BA435" s="69">
        <v>0.1</v>
      </c>
      <c r="BB435" s="69" t="s">
        <v>949</v>
      </c>
      <c r="BC435" s="69" t="s">
        <v>949</v>
      </c>
      <c r="BD435" s="69" t="s">
        <v>2992</v>
      </c>
      <c r="BE435" s="69" t="s">
        <v>981</v>
      </c>
      <c r="BF435" s="69" t="s">
        <v>2993</v>
      </c>
      <c r="BG435" s="69" t="s">
        <v>949</v>
      </c>
      <c r="BH435" s="69" t="s">
        <v>949</v>
      </c>
      <c r="BI435" s="69" t="s">
        <v>949</v>
      </c>
      <c r="BJ435" s="69" t="s">
        <v>2994</v>
      </c>
      <c r="BK435" s="69" t="s">
        <v>949</v>
      </c>
      <c r="BL435" s="69" t="s">
        <v>949</v>
      </c>
      <c r="BM435" s="69">
        <v>0</v>
      </c>
      <c r="BN435" s="69">
        <v>0</v>
      </c>
      <c r="BO435" s="69">
        <v>0</v>
      </c>
      <c r="BP435" s="69">
        <v>0</v>
      </c>
      <c r="BQ435" s="69">
        <v>0</v>
      </c>
      <c r="BR435" s="69">
        <v>0</v>
      </c>
      <c r="BS435" s="69">
        <v>0</v>
      </c>
      <c r="BT435" s="69">
        <v>0</v>
      </c>
      <c r="BU435" s="73" t="s">
        <v>945</v>
      </c>
      <c r="BV435" s="72" t="s">
        <v>945</v>
      </c>
      <c r="BW435" s="72" t="s">
        <v>945</v>
      </c>
      <c r="BX435" s="72" t="s">
        <v>945</v>
      </c>
      <c r="BY435" s="16"/>
      <c r="BZ435" s="9" t="s">
        <v>1025</v>
      </c>
      <c r="CA435" s="16"/>
      <c r="CB435" s="16"/>
      <c r="CC435" s="16"/>
      <c r="CD435" s="16"/>
    </row>
    <row r="436" spans="1:82" customFormat="1">
      <c r="A436" s="16"/>
      <c r="B436" s="3">
        <v>429</v>
      </c>
      <c r="C436" s="3" t="s">
        <v>805</v>
      </c>
      <c r="D436" s="91" t="s">
        <v>945</v>
      </c>
      <c r="E436" s="96" t="s">
        <v>945</v>
      </c>
      <c r="F436" s="91" t="s">
        <v>2995</v>
      </c>
      <c r="G436" s="96"/>
      <c r="H436" s="91"/>
      <c r="I436" s="96"/>
      <c r="J436" s="91"/>
      <c r="K436" s="96"/>
      <c r="L436" s="91"/>
      <c r="M436" s="96"/>
      <c r="N436" s="32" t="s">
        <v>2995</v>
      </c>
      <c r="O436" s="211" t="s">
        <v>2995</v>
      </c>
      <c r="P436" s="71" t="s">
        <v>1037</v>
      </c>
      <c r="Q436" s="71" t="s">
        <v>1025</v>
      </c>
      <c r="R436" s="848" t="s">
        <v>989</v>
      </c>
      <c r="S436" s="3" t="s">
        <v>941</v>
      </c>
      <c r="T436" s="3" t="s">
        <v>941</v>
      </c>
      <c r="U436" s="3" t="s">
        <v>941</v>
      </c>
      <c r="V436" s="3" t="s">
        <v>941</v>
      </c>
      <c r="W436" s="3" t="s">
        <v>941</v>
      </c>
      <c r="X436" s="3" t="s">
        <v>941</v>
      </c>
      <c r="Y436" s="3" t="s">
        <v>941</v>
      </c>
      <c r="Z436" s="3" t="s">
        <v>941</v>
      </c>
      <c r="AA436" s="3" t="s">
        <v>941</v>
      </c>
      <c r="AB436" s="3" t="s">
        <v>941</v>
      </c>
      <c r="AC436" s="21" t="s">
        <v>941</v>
      </c>
      <c r="AD436" s="21" t="s">
        <v>941</v>
      </c>
      <c r="AE436" s="21" t="s">
        <v>941</v>
      </c>
      <c r="AF436" s="3" t="s">
        <v>941</v>
      </c>
      <c r="AG436" s="3" t="s">
        <v>941</v>
      </c>
      <c r="AH436" s="3"/>
      <c r="AI436" s="21"/>
      <c r="AJ436" s="21"/>
      <c r="AK436" s="21"/>
      <c r="AL436" s="75"/>
      <c r="AM436" s="74" t="s">
        <v>945</v>
      </c>
      <c r="AN436" s="70" t="s">
        <v>2996</v>
      </c>
      <c r="AO436" s="67" t="s">
        <v>226</v>
      </c>
      <c r="AP436" s="78" t="s">
        <v>2997</v>
      </c>
      <c r="AQ436" s="893">
        <v>1.4E-2</v>
      </c>
      <c r="AR436" s="745" t="s">
        <v>945</v>
      </c>
      <c r="AS436" s="68" t="s">
        <v>992</v>
      </c>
      <c r="AT436" s="3">
        <v>1</v>
      </c>
      <c r="AU436" s="3" t="s">
        <v>979</v>
      </c>
      <c r="AV436" s="3" t="s">
        <v>945</v>
      </c>
      <c r="AW436" s="3" t="s">
        <v>945</v>
      </c>
      <c r="AX436" s="3"/>
      <c r="AY436" s="145"/>
      <c r="AZ436" s="69" t="s">
        <v>949</v>
      </c>
      <c r="BA436" s="69" t="s">
        <v>949</v>
      </c>
      <c r="BB436" s="69" t="s">
        <v>949</v>
      </c>
      <c r="BC436" s="69" t="s">
        <v>949</v>
      </c>
      <c r="BD436" s="69" t="s">
        <v>2998</v>
      </c>
      <c r="BE436" s="69" t="s">
        <v>949</v>
      </c>
      <c r="BF436" s="69" t="s">
        <v>2999</v>
      </c>
      <c r="BG436" s="69" t="s">
        <v>949</v>
      </c>
      <c r="BH436" s="69" t="s">
        <v>949</v>
      </c>
      <c r="BI436" s="69" t="s">
        <v>949</v>
      </c>
      <c r="BJ436" s="69" t="s">
        <v>3000</v>
      </c>
      <c r="BK436" s="69" t="s">
        <v>949</v>
      </c>
      <c r="BL436" s="69" t="s">
        <v>949</v>
      </c>
      <c r="BM436" s="69">
        <v>0</v>
      </c>
      <c r="BN436" s="69">
        <v>0</v>
      </c>
      <c r="BO436" s="69">
        <v>0</v>
      </c>
      <c r="BP436" s="69">
        <v>0</v>
      </c>
      <c r="BQ436" s="69">
        <v>0</v>
      </c>
      <c r="BR436" s="69">
        <v>0</v>
      </c>
      <c r="BS436" s="69">
        <v>0</v>
      </c>
      <c r="BT436" s="69">
        <v>0</v>
      </c>
      <c r="BU436" s="73" t="s">
        <v>945</v>
      </c>
      <c r="BV436" s="72" t="s">
        <v>945</v>
      </c>
      <c r="BW436" s="72" t="s">
        <v>945</v>
      </c>
      <c r="BX436" s="72" t="s">
        <v>945</v>
      </c>
      <c r="BY436" s="16"/>
      <c r="BZ436" s="9" t="s">
        <v>1025</v>
      </c>
      <c r="CA436" s="16"/>
      <c r="CB436" s="16"/>
      <c r="CC436" s="16"/>
      <c r="CD436" s="16"/>
    </row>
    <row r="437" spans="1:82" customFormat="1">
      <c r="A437" s="16"/>
      <c r="B437" s="3">
        <v>430</v>
      </c>
      <c r="C437" s="3" t="s">
        <v>805</v>
      </c>
      <c r="D437" s="91" t="s">
        <v>945</v>
      </c>
      <c r="E437" s="96" t="s">
        <v>945</v>
      </c>
      <c r="F437" s="91" t="s">
        <v>3001</v>
      </c>
      <c r="G437" s="96"/>
      <c r="H437" s="91"/>
      <c r="I437" s="96"/>
      <c r="J437" s="91"/>
      <c r="K437" s="96"/>
      <c r="L437" s="91"/>
      <c r="M437" s="96"/>
      <c r="N437" s="32" t="s">
        <v>3001</v>
      </c>
      <c r="O437" s="211" t="s">
        <v>3001</v>
      </c>
      <c r="P437" s="71" t="s">
        <v>1037</v>
      </c>
      <c r="Q437" s="71" t="s">
        <v>999</v>
      </c>
      <c r="R437" s="848" t="s">
        <v>989</v>
      </c>
      <c r="S437" s="3" t="s">
        <v>941</v>
      </c>
      <c r="T437" s="3" t="s">
        <v>941</v>
      </c>
      <c r="U437" s="3" t="s">
        <v>941</v>
      </c>
      <c r="V437" s="3" t="s">
        <v>941</v>
      </c>
      <c r="W437" s="3" t="s">
        <v>941</v>
      </c>
      <c r="X437" s="3" t="s">
        <v>941</v>
      </c>
      <c r="Y437" s="3" t="s">
        <v>941</v>
      </c>
      <c r="Z437" s="3" t="s">
        <v>941</v>
      </c>
      <c r="AA437" s="3" t="s">
        <v>941</v>
      </c>
      <c r="AB437" s="3" t="s">
        <v>941</v>
      </c>
      <c r="AC437" s="21" t="s">
        <v>941</v>
      </c>
      <c r="AD437" s="21" t="s">
        <v>941</v>
      </c>
      <c r="AE437" s="21" t="s">
        <v>941</v>
      </c>
      <c r="AF437" s="3" t="s">
        <v>941</v>
      </c>
      <c r="AG437" s="3" t="s">
        <v>941</v>
      </c>
      <c r="AH437" s="3"/>
      <c r="AI437" s="21"/>
      <c r="AJ437" s="21"/>
      <c r="AK437" s="21"/>
      <c r="AL437" s="75"/>
      <c r="AM437" s="74" t="s">
        <v>945</v>
      </c>
      <c r="AN437" s="70" t="s">
        <v>3002</v>
      </c>
      <c r="AO437" s="67" t="s">
        <v>226</v>
      </c>
      <c r="AP437" s="78" t="s">
        <v>3003</v>
      </c>
      <c r="AQ437" s="893">
        <v>1</v>
      </c>
      <c r="AR437" s="745" t="s">
        <v>945</v>
      </c>
      <c r="AS437" s="68" t="s">
        <v>946</v>
      </c>
      <c r="AT437" s="3">
        <v>1</v>
      </c>
      <c r="AU437" s="3" t="s">
        <v>979</v>
      </c>
      <c r="AV437" s="3" t="s">
        <v>945</v>
      </c>
      <c r="AW437" s="3" t="s">
        <v>945</v>
      </c>
      <c r="AX437" s="3"/>
      <c r="AY437" s="145"/>
      <c r="AZ437" s="69" t="s">
        <v>949</v>
      </c>
      <c r="BA437" s="69" t="s">
        <v>949</v>
      </c>
      <c r="BB437" s="69" t="s">
        <v>949</v>
      </c>
      <c r="BC437" s="69" t="s">
        <v>949</v>
      </c>
      <c r="BD437" s="69" t="s">
        <v>3004</v>
      </c>
      <c r="BE437" s="69" t="s">
        <v>981</v>
      </c>
      <c r="BF437" s="69" t="s">
        <v>3005</v>
      </c>
      <c r="BG437" s="69" t="s">
        <v>949</v>
      </c>
      <c r="BH437" s="69" t="s">
        <v>949</v>
      </c>
      <c r="BI437" s="69" t="s">
        <v>949</v>
      </c>
      <c r="BJ437" s="69" t="s">
        <v>2744</v>
      </c>
      <c r="BK437" s="69" t="s">
        <v>949</v>
      </c>
      <c r="BL437" s="69" t="s">
        <v>949</v>
      </c>
      <c r="BM437" s="69">
        <v>0</v>
      </c>
      <c r="BN437" s="69">
        <v>0</v>
      </c>
      <c r="BO437" s="69">
        <v>0</v>
      </c>
      <c r="BP437" s="69">
        <v>0</v>
      </c>
      <c r="BQ437" s="69">
        <v>0</v>
      </c>
      <c r="BR437" s="69">
        <v>0</v>
      </c>
      <c r="BS437" s="69">
        <v>0</v>
      </c>
      <c r="BT437" s="69">
        <v>0</v>
      </c>
      <c r="BU437" s="73" t="s">
        <v>945</v>
      </c>
      <c r="BV437" s="72" t="s">
        <v>945</v>
      </c>
      <c r="BW437" s="72" t="s">
        <v>945</v>
      </c>
      <c r="BX437" s="72" t="s">
        <v>945</v>
      </c>
      <c r="BY437" s="16"/>
      <c r="BZ437" s="9" t="s">
        <v>1025</v>
      </c>
      <c r="CA437" s="16"/>
      <c r="CB437" s="16"/>
      <c r="CC437" s="16"/>
      <c r="CD437" s="16"/>
    </row>
    <row r="438" spans="1:82" customFormat="1">
      <c r="A438" s="16"/>
      <c r="B438" s="3">
        <v>431</v>
      </c>
      <c r="C438" s="3" t="s">
        <v>805</v>
      </c>
      <c r="D438" s="91" t="s">
        <v>945</v>
      </c>
      <c r="E438" s="96"/>
      <c r="F438" s="91" t="s">
        <v>3006</v>
      </c>
      <c r="G438" s="96"/>
      <c r="H438" s="91"/>
      <c r="I438" s="96"/>
      <c r="J438" s="91"/>
      <c r="K438" s="96"/>
      <c r="L438" s="91"/>
      <c r="M438" s="96"/>
      <c r="N438" s="32" t="s">
        <v>3006</v>
      </c>
      <c r="O438" s="211" t="s">
        <v>3006</v>
      </c>
      <c r="P438" s="71" t="s">
        <v>1037</v>
      </c>
      <c r="Q438" s="71" t="s">
        <v>1025</v>
      </c>
      <c r="R438" s="848" t="s">
        <v>989</v>
      </c>
      <c r="S438" s="3" t="s">
        <v>941</v>
      </c>
      <c r="T438" s="3" t="s">
        <v>941</v>
      </c>
      <c r="U438" s="3" t="s">
        <v>941</v>
      </c>
      <c r="V438" s="3" t="s">
        <v>941</v>
      </c>
      <c r="W438" s="3" t="s">
        <v>941</v>
      </c>
      <c r="X438" s="3" t="s">
        <v>941</v>
      </c>
      <c r="Y438" s="3" t="s">
        <v>941</v>
      </c>
      <c r="Z438" s="3" t="s">
        <v>941</v>
      </c>
      <c r="AA438" s="3" t="s">
        <v>941</v>
      </c>
      <c r="AB438" s="3" t="s">
        <v>941</v>
      </c>
      <c r="AC438" s="21" t="s">
        <v>941</v>
      </c>
      <c r="AD438" s="21" t="s">
        <v>941</v>
      </c>
      <c r="AE438" s="21" t="s">
        <v>941</v>
      </c>
      <c r="AF438" s="3" t="s">
        <v>941</v>
      </c>
      <c r="AG438" s="3" t="s">
        <v>941</v>
      </c>
      <c r="AH438" s="3"/>
      <c r="AI438" s="21"/>
      <c r="AJ438" s="21"/>
      <c r="AK438" s="21"/>
      <c r="AL438" s="75"/>
      <c r="AM438" s="74" t="s">
        <v>945</v>
      </c>
      <c r="AN438" s="70" t="s">
        <v>3007</v>
      </c>
      <c r="AO438" s="67" t="s">
        <v>226</v>
      </c>
      <c r="AP438" s="78" t="s">
        <v>3008</v>
      </c>
      <c r="AQ438" s="893">
        <v>5</v>
      </c>
      <c r="AR438" s="745" t="s">
        <v>945</v>
      </c>
      <c r="AS438" s="68" t="s">
        <v>3009</v>
      </c>
      <c r="AT438" s="3">
        <v>1</v>
      </c>
      <c r="AU438" s="3" t="s">
        <v>979</v>
      </c>
      <c r="AV438" s="3" t="s">
        <v>945</v>
      </c>
      <c r="AW438" s="3" t="s">
        <v>945</v>
      </c>
      <c r="AX438" s="3"/>
      <c r="AY438" s="145"/>
      <c r="AZ438" s="69" t="s">
        <v>949</v>
      </c>
      <c r="BA438" s="69" t="s">
        <v>949</v>
      </c>
      <c r="BB438" s="69" t="s">
        <v>949</v>
      </c>
      <c r="BC438" s="69" t="s">
        <v>949</v>
      </c>
      <c r="BD438" s="69" t="s">
        <v>3010</v>
      </c>
      <c r="BE438" s="69" t="s">
        <v>949</v>
      </c>
      <c r="BF438" s="69" t="s">
        <v>3011</v>
      </c>
      <c r="BG438" s="69" t="s">
        <v>949</v>
      </c>
      <c r="BH438" s="69" t="s">
        <v>949</v>
      </c>
      <c r="BI438" s="69" t="s">
        <v>949</v>
      </c>
      <c r="BJ438" s="69" t="s">
        <v>2744</v>
      </c>
      <c r="BK438" s="69" t="s">
        <v>949</v>
      </c>
      <c r="BL438" s="69" t="s">
        <v>949</v>
      </c>
      <c r="BM438" s="69">
        <v>0</v>
      </c>
      <c r="BN438" s="69">
        <v>0</v>
      </c>
      <c r="BO438" s="69">
        <v>0</v>
      </c>
      <c r="BP438" s="69">
        <v>0</v>
      </c>
      <c r="BQ438" s="69">
        <v>0</v>
      </c>
      <c r="BR438" s="69">
        <v>0</v>
      </c>
      <c r="BS438" s="69">
        <v>0</v>
      </c>
      <c r="BT438" s="69">
        <v>0</v>
      </c>
      <c r="BU438" s="73" t="s">
        <v>945</v>
      </c>
      <c r="BV438" s="72" t="s">
        <v>945</v>
      </c>
      <c r="BW438" s="72" t="s">
        <v>945</v>
      </c>
      <c r="BX438" s="72" t="s">
        <v>945</v>
      </c>
      <c r="BY438" s="16"/>
      <c r="BZ438" s="9" t="s">
        <v>1025</v>
      </c>
      <c r="CA438" s="16"/>
      <c r="CB438" s="16"/>
      <c r="CC438" s="16"/>
      <c r="CD438" s="16"/>
    </row>
    <row r="439" spans="1:82" customFormat="1">
      <c r="A439" s="16"/>
      <c r="B439" s="3">
        <v>432</v>
      </c>
      <c r="C439" s="3" t="s">
        <v>805</v>
      </c>
      <c r="D439" s="91" t="s">
        <v>945</v>
      </c>
      <c r="E439" s="96" t="s">
        <v>945</v>
      </c>
      <c r="F439" s="91" t="s">
        <v>3012</v>
      </c>
      <c r="G439" s="96"/>
      <c r="H439" s="91"/>
      <c r="I439" s="96"/>
      <c r="J439" s="91"/>
      <c r="K439" s="96"/>
      <c r="L439" s="91"/>
      <c r="M439" s="96"/>
      <c r="N439" s="32" t="s">
        <v>3012</v>
      </c>
      <c r="O439" s="211" t="s">
        <v>3012</v>
      </c>
      <c r="P439" s="71" t="s">
        <v>1037</v>
      </c>
      <c r="Q439" s="71" t="s">
        <v>1025</v>
      </c>
      <c r="R439" s="848" t="s">
        <v>989</v>
      </c>
      <c r="S439" s="3" t="s">
        <v>941</v>
      </c>
      <c r="T439" s="3" t="s">
        <v>941</v>
      </c>
      <c r="U439" s="3" t="s">
        <v>941</v>
      </c>
      <c r="V439" s="3" t="s">
        <v>941</v>
      </c>
      <c r="W439" s="3" t="s">
        <v>941</v>
      </c>
      <c r="X439" s="3" t="s">
        <v>941</v>
      </c>
      <c r="Y439" s="3" t="s">
        <v>941</v>
      </c>
      <c r="Z439" s="3" t="s">
        <v>941</v>
      </c>
      <c r="AA439" s="3" t="s">
        <v>941</v>
      </c>
      <c r="AB439" s="3" t="s">
        <v>941</v>
      </c>
      <c r="AC439" s="21" t="s">
        <v>941</v>
      </c>
      <c r="AD439" s="21" t="s">
        <v>941</v>
      </c>
      <c r="AE439" s="21" t="s">
        <v>941</v>
      </c>
      <c r="AF439" s="3" t="s">
        <v>941</v>
      </c>
      <c r="AG439" s="3" t="s">
        <v>941</v>
      </c>
      <c r="AH439" s="3"/>
      <c r="AI439" s="21"/>
      <c r="AJ439" s="21"/>
      <c r="AK439" s="21"/>
      <c r="AL439" s="75"/>
      <c r="AM439" s="74" t="s">
        <v>945</v>
      </c>
      <c r="AN439" s="70" t="s">
        <v>3013</v>
      </c>
      <c r="AO439" s="67" t="s">
        <v>226</v>
      </c>
      <c r="AP439" s="78" t="s">
        <v>3014</v>
      </c>
      <c r="AQ439" s="893">
        <v>5</v>
      </c>
      <c r="AR439" s="745" t="s">
        <v>945</v>
      </c>
      <c r="AS439" s="68" t="s">
        <v>3009</v>
      </c>
      <c r="AT439" s="3">
        <v>1</v>
      </c>
      <c r="AU439" s="3" t="s">
        <v>979</v>
      </c>
      <c r="AV439" s="3" t="s">
        <v>945</v>
      </c>
      <c r="AW439" s="3" t="s">
        <v>945</v>
      </c>
      <c r="AX439" s="3"/>
      <c r="AY439" s="145"/>
      <c r="AZ439" s="69" t="s">
        <v>949</v>
      </c>
      <c r="BA439" s="69" t="s">
        <v>949</v>
      </c>
      <c r="BB439" s="69" t="s">
        <v>949</v>
      </c>
      <c r="BC439" s="69" t="s">
        <v>949</v>
      </c>
      <c r="BD439" s="69" t="s">
        <v>3015</v>
      </c>
      <c r="BE439" s="69" t="s">
        <v>949</v>
      </c>
      <c r="BF439" s="69" t="s">
        <v>3016</v>
      </c>
      <c r="BG439" s="69" t="s">
        <v>949</v>
      </c>
      <c r="BH439" s="69" t="s">
        <v>949</v>
      </c>
      <c r="BI439" s="69" t="s">
        <v>949</v>
      </c>
      <c r="BJ439" s="69" t="s">
        <v>3017</v>
      </c>
      <c r="BK439" s="69" t="s">
        <v>949</v>
      </c>
      <c r="BL439" s="69" t="s">
        <v>949</v>
      </c>
      <c r="BM439" s="69">
        <v>0</v>
      </c>
      <c r="BN439" s="69">
        <v>0</v>
      </c>
      <c r="BO439" s="69">
        <v>0</v>
      </c>
      <c r="BP439" s="69">
        <v>0</v>
      </c>
      <c r="BQ439" s="69">
        <v>0</v>
      </c>
      <c r="BR439" s="69">
        <v>0</v>
      </c>
      <c r="BS439" s="69">
        <v>0</v>
      </c>
      <c r="BT439" s="69">
        <v>0</v>
      </c>
      <c r="BU439" s="73" t="s">
        <v>945</v>
      </c>
      <c r="BV439" s="72" t="s">
        <v>945</v>
      </c>
      <c r="BW439" s="72" t="s">
        <v>945</v>
      </c>
      <c r="BX439" s="72" t="s">
        <v>945</v>
      </c>
      <c r="BY439" s="16"/>
      <c r="BZ439" s="9" t="s">
        <v>1025</v>
      </c>
      <c r="CA439" s="16"/>
      <c r="CB439" s="16"/>
      <c r="CC439" s="16"/>
      <c r="CD439" s="16"/>
    </row>
    <row r="440" spans="1:82" customFormat="1">
      <c r="A440" s="16"/>
      <c r="B440" s="3">
        <v>433</v>
      </c>
      <c r="C440" s="3" t="s">
        <v>805</v>
      </c>
      <c r="D440" s="91" t="s">
        <v>945</v>
      </c>
      <c r="E440" s="96" t="s">
        <v>3018</v>
      </c>
      <c r="F440" s="91"/>
      <c r="G440" s="96"/>
      <c r="H440" s="91"/>
      <c r="I440" s="96"/>
      <c r="J440" s="91"/>
      <c r="K440" s="96"/>
      <c r="L440" s="91"/>
      <c r="M440" s="96"/>
      <c r="N440" s="32" t="s">
        <v>3018</v>
      </c>
      <c r="O440" s="211" t="s">
        <v>3018</v>
      </c>
      <c r="P440" s="71" t="s">
        <v>939</v>
      </c>
      <c r="Q440" s="71" t="s">
        <v>1025</v>
      </c>
      <c r="R440" s="848" t="s">
        <v>940</v>
      </c>
      <c r="S440" s="3" t="s">
        <v>941</v>
      </c>
      <c r="T440" s="3" t="s">
        <v>941</v>
      </c>
      <c r="U440" s="3" t="s">
        <v>941</v>
      </c>
      <c r="V440" s="3" t="s">
        <v>941</v>
      </c>
      <c r="W440" s="3" t="s">
        <v>941</v>
      </c>
      <c r="X440" s="3"/>
      <c r="Y440" s="3"/>
      <c r="Z440" s="3"/>
      <c r="AA440" s="3"/>
      <c r="AB440" s="3"/>
      <c r="AC440" s="21"/>
      <c r="AD440" s="21"/>
      <c r="AE440" s="21"/>
      <c r="AF440" s="3"/>
      <c r="AG440" s="3"/>
      <c r="AH440" s="3"/>
      <c r="AI440" s="21"/>
      <c r="AJ440" s="21"/>
      <c r="AK440" s="21"/>
      <c r="AL440" s="75"/>
      <c r="AM440" s="74" t="s">
        <v>945</v>
      </c>
      <c r="AN440" s="70"/>
      <c r="AO440" s="67" t="s">
        <v>226</v>
      </c>
      <c r="AP440" s="78" t="s">
        <v>3019</v>
      </c>
      <c r="AQ440" s="893">
        <v>1</v>
      </c>
      <c r="AR440" s="745" t="s">
        <v>945</v>
      </c>
      <c r="AS440" s="68" t="s">
        <v>946</v>
      </c>
      <c r="AT440" s="3">
        <v>0</v>
      </c>
      <c r="AU440" s="3" t="s">
        <v>947</v>
      </c>
      <c r="AV440" s="3" t="s">
        <v>945</v>
      </c>
      <c r="AW440" s="3" t="s">
        <v>945</v>
      </c>
      <c r="AX440" s="3"/>
      <c r="AY440" s="145"/>
      <c r="AZ440" s="69" t="s">
        <v>949</v>
      </c>
      <c r="BA440" s="69" t="s">
        <v>949</v>
      </c>
      <c r="BB440" s="69" t="s">
        <v>949</v>
      </c>
      <c r="BC440" s="69" t="s">
        <v>949</v>
      </c>
      <c r="BD440" s="69" t="s">
        <v>949</v>
      </c>
      <c r="BE440" s="69" t="s">
        <v>949</v>
      </c>
      <c r="BF440" s="69" t="s">
        <v>949</v>
      </c>
      <c r="BG440" s="69" t="s">
        <v>949</v>
      </c>
      <c r="BH440" s="69" t="s">
        <v>949</v>
      </c>
      <c r="BI440" s="69" t="s">
        <v>949</v>
      </c>
      <c r="BJ440" s="69" t="s">
        <v>949</v>
      </c>
      <c r="BK440" s="69" t="s">
        <v>949</v>
      </c>
      <c r="BL440" s="69" t="s">
        <v>949</v>
      </c>
      <c r="BM440" s="69" t="s">
        <v>949</v>
      </c>
      <c r="BN440" s="69" t="s">
        <v>949</v>
      </c>
      <c r="BO440" s="69" t="s">
        <v>949</v>
      </c>
      <c r="BP440" s="69" t="s">
        <v>949</v>
      </c>
      <c r="BQ440" s="69" t="s">
        <v>949</v>
      </c>
      <c r="BR440" s="69" t="s">
        <v>949</v>
      </c>
      <c r="BS440" s="69" t="s">
        <v>949</v>
      </c>
      <c r="BT440" s="69" t="s">
        <v>949</v>
      </c>
      <c r="BU440" s="73" t="s">
        <v>945</v>
      </c>
      <c r="BV440" s="72" t="s">
        <v>945</v>
      </c>
      <c r="BW440" s="72" t="s">
        <v>945</v>
      </c>
      <c r="BX440" s="72" t="s">
        <v>945</v>
      </c>
      <c r="BY440" s="16"/>
      <c r="BZ440" s="9" t="s">
        <v>945</v>
      </c>
      <c r="CA440" s="16"/>
      <c r="CB440" s="16"/>
      <c r="CC440" s="16"/>
      <c r="CD440" s="16"/>
    </row>
    <row r="441" spans="1:82" customFormat="1">
      <c r="A441" s="16"/>
      <c r="B441" s="3">
        <v>434</v>
      </c>
      <c r="C441" s="3" t="s">
        <v>805</v>
      </c>
      <c r="D441" s="91" t="s">
        <v>945</v>
      </c>
      <c r="E441" s="96" t="s">
        <v>3020</v>
      </c>
      <c r="F441" s="91"/>
      <c r="G441" s="96"/>
      <c r="H441" s="91"/>
      <c r="I441" s="96"/>
      <c r="J441" s="91"/>
      <c r="K441" s="96"/>
      <c r="L441" s="91"/>
      <c r="M441" s="96"/>
      <c r="N441" s="32" t="s">
        <v>3020</v>
      </c>
      <c r="O441" s="211" t="s">
        <v>3020</v>
      </c>
      <c r="P441" s="71" t="s">
        <v>939</v>
      </c>
      <c r="Q441" s="71" t="s">
        <v>1025</v>
      </c>
      <c r="R441" s="848" t="s">
        <v>940</v>
      </c>
      <c r="S441" s="3"/>
      <c r="T441" s="3"/>
      <c r="U441" s="3"/>
      <c r="V441" s="3"/>
      <c r="W441" s="3"/>
      <c r="X441" s="3"/>
      <c r="Y441" s="3"/>
      <c r="Z441" s="3"/>
      <c r="AA441" s="3"/>
      <c r="AB441" s="3"/>
      <c r="AC441" s="21"/>
      <c r="AD441" s="21"/>
      <c r="AE441" s="21"/>
      <c r="AF441" s="3"/>
      <c r="AG441" s="3" t="s">
        <v>941</v>
      </c>
      <c r="AH441" s="3"/>
      <c r="AI441" s="21"/>
      <c r="AJ441" s="21"/>
      <c r="AK441" s="21"/>
      <c r="AL441" s="75"/>
      <c r="AM441" s="74" t="s">
        <v>945</v>
      </c>
      <c r="AN441" s="70"/>
      <c r="AO441" s="67" t="s">
        <v>226</v>
      </c>
      <c r="AP441" s="78" t="s">
        <v>3021</v>
      </c>
      <c r="AQ441" s="893">
        <v>1</v>
      </c>
      <c r="AR441" s="745" t="s">
        <v>945</v>
      </c>
      <c r="AS441" s="68" t="s">
        <v>946</v>
      </c>
      <c r="AT441" s="3">
        <v>0</v>
      </c>
      <c r="AU441" s="3" t="s">
        <v>947</v>
      </c>
      <c r="AV441" s="3" t="s">
        <v>945</v>
      </c>
      <c r="AW441" s="3" t="s">
        <v>945</v>
      </c>
      <c r="AX441" s="3"/>
      <c r="AY441" s="145"/>
      <c r="AZ441" s="69" t="s">
        <v>949</v>
      </c>
      <c r="BA441" s="69" t="s">
        <v>949</v>
      </c>
      <c r="BB441" s="69" t="s">
        <v>949</v>
      </c>
      <c r="BC441" s="69" t="s">
        <v>949</v>
      </c>
      <c r="BD441" s="69" t="s">
        <v>949</v>
      </c>
      <c r="BE441" s="69" t="s">
        <v>949</v>
      </c>
      <c r="BF441" s="69" t="s">
        <v>949</v>
      </c>
      <c r="BG441" s="69" t="s">
        <v>949</v>
      </c>
      <c r="BH441" s="69" t="s">
        <v>949</v>
      </c>
      <c r="BI441" s="69" t="s">
        <v>949</v>
      </c>
      <c r="BJ441" s="69" t="s">
        <v>949</v>
      </c>
      <c r="BK441" s="69" t="s">
        <v>949</v>
      </c>
      <c r="BL441" s="69" t="s">
        <v>949</v>
      </c>
      <c r="BM441" s="69" t="s">
        <v>949</v>
      </c>
      <c r="BN441" s="69" t="s">
        <v>949</v>
      </c>
      <c r="BO441" s="69" t="s">
        <v>949</v>
      </c>
      <c r="BP441" s="69" t="s">
        <v>949</v>
      </c>
      <c r="BQ441" s="69" t="s">
        <v>949</v>
      </c>
      <c r="BR441" s="69" t="s">
        <v>949</v>
      </c>
      <c r="BS441" s="69" t="s">
        <v>949</v>
      </c>
      <c r="BT441" s="69" t="s">
        <v>949</v>
      </c>
      <c r="BU441" s="73" t="s">
        <v>945</v>
      </c>
      <c r="BV441" s="72" t="s">
        <v>945</v>
      </c>
      <c r="BW441" s="72" t="s">
        <v>945</v>
      </c>
      <c r="BX441" s="72" t="s">
        <v>945</v>
      </c>
      <c r="BY441" s="16"/>
      <c r="BZ441" s="9" t="s">
        <v>945</v>
      </c>
      <c r="CA441" s="16"/>
      <c r="CB441" s="16"/>
      <c r="CC441" s="16"/>
      <c r="CD441" s="16"/>
    </row>
    <row r="442" spans="1:82" customFormat="1">
      <c r="A442" s="16"/>
      <c r="B442" s="3">
        <v>435</v>
      </c>
      <c r="C442" s="3" t="s">
        <v>805</v>
      </c>
      <c r="D442" s="91" t="s">
        <v>945</v>
      </c>
      <c r="E442" s="96" t="s">
        <v>3022</v>
      </c>
      <c r="F442" s="91"/>
      <c r="G442" s="96"/>
      <c r="H442" s="91"/>
      <c r="I442" s="96"/>
      <c r="J442" s="91"/>
      <c r="K442" s="96"/>
      <c r="L442" s="91"/>
      <c r="M442" s="96"/>
      <c r="N442" s="32" t="s">
        <v>3022</v>
      </c>
      <c r="O442" s="211" t="s">
        <v>3022</v>
      </c>
      <c r="P442" s="71" t="s">
        <v>939</v>
      </c>
      <c r="Q442" s="71" t="s">
        <v>1025</v>
      </c>
      <c r="R442" s="848" t="s">
        <v>940</v>
      </c>
      <c r="S442" s="3"/>
      <c r="T442" s="3"/>
      <c r="U442" s="3"/>
      <c r="V442" s="3"/>
      <c r="W442" s="3"/>
      <c r="X442" s="3" t="s">
        <v>941</v>
      </c>
      <c r="Y442" s="3" t="s">
        <v>941</v>
      </c>
      <c r="Z442" s="3" t="s">
        <v>941</v>
      </c>
      <c r="AA442" s="3" t="s">
        <v>941</v>
      </c>
      <c r="AB442" s="3" t="s">
        <v>941</v>
      </c>
      <c r="AC442" s="21" t="s">
        <v>941</v>
      </c>
      <c r="AD442" s="21" t="s">
        <v>941</v>
      </c>
      <c r="AE442" s="21" t="s">
        <v>941</v>
      </c>
      <c r="AF442" s="3" t="s">
        <v>941</v>
      </c>
      <c r="AG442" s="3"/>
      <c r="AH442" s="3"/>
      <c r="AI442" s="21"/>
      <c r="AJ442" s="21"/>
      <c r="AK442" s="21"/>
      <c r="AL442" s="75"/>
      <c r="AM442" s="74" t="s">
        <v>945</v>
      </c>
      <c r="AN442" s="70"/>
      <c r="AO442" s="67" t="s">
        <v>226</v>
      </c>
      <c r="AP442" s="78" t="s">
        <v>3023</v>
      </c>
      <c r="AQ442" s="893">
        <v>1</v>
      </c>
      <c r="AR442" s="745" t="s">
        <v>945</v>
      </c>
      <c r="AS442" s="68" t="s">
        <v>946</v>
      </c>
      <c r="AT442" s="3">
        <v>0</v>
      </c>
      <c r="AU442" s="3" t="s">
        <v>947</v>
      </c>
      <c r="AV442" s="3" t="s">
        <v>945</v>
      </c>
      <c r="AW442" s="3" t="s">
        <v>945</v>
      </c>
      <c r="AX442" s="3"/>
      <c r="AY442" s="145"/>
      <c r="AZ442" s="69" t="s">
        <v>949</v>
      </c>
      <c r="BA442" s="69" t="s">
        <v>949</v>
      </c>
      <c r="BB442" s="69" t="s">
        <v>949</v>
      </c>
      <c r="BC442" s="69" t="s">
        <v>949</v>
      </c>
      <c r="BD442" s="69" t="s">
        <v>949</v>
      </c>
      <c r="BE442" s="69" t="s">
        <v>949</v>
      </c>
      <c r="BF442" s="69" t="s">
        <v>949</v>
      </c>
      <c r="BG442" s="69" t="s">
        <v>949</v>
      </c>
      <c r="BH442" s="69" t="s">
        <v>949</v>
      </c>
      <c r="BI442" s="69" t="s">
        <v>949</v>
      </c>
      <c r="BJ442" s="69" t="s">
        <v>949</v>
      </c>
      <c r="BK442" s="69" t="s">
        <v>949</v>
      </c>
      <c r="BL442" s="69" t="s">
        <v>949</v>
      </c>
      <c r="BM442" s="69" t="s">
        <v>949</v>
      </c>
      <c r="BN442" s="69" t="s">
        <v>949</v>
      </c>
      <c r="BO442" s="69" t="s">
        <v>949</v>
      </c>
      <c r="BP442" s="69" t="s">
        <v>949</v>
      </c>
      <c r="BQ442" s="69" t="s">
        <v>949</v>
      </c>
      <c r="BR442" s="69" t="s">
        <v>949</v>
      </c>
      <c r="BS442" s="69" t="s">
        <v>949</v>
      </c>
      <c r="BT442" s="69" t="s">
        <v>949</v>
      </c>
      <c r="BU442" s="73" t="s">
        <v>945</v>
      </c>
      <c r="BV442" s="72" t="s">
        <v>945</v>
      </c>
      <c r="BW442" s="72" t="s">
        <v>945</v>
      </c>
      <c r="BX442" s="72" t="s">
        <v>945</v>
      </c>
      <c r="BY442" s="16"/>
      <c r="BZ442" s="9" t="s">
        <v>945</v>
      </c>
      <c r="CA442" s="16"/>
      <c r="CB442" s="16"/>
      <c r="CC442" s="16"/>
      <c r="CD442" s="16"/>
    </row>
    <row r="443" spans="1:82" customFormat="1">
      <c r="A443" s="16" t="s">
        <v>945</v>
      </c>
      <c r="B443" s="3">
        <v>436</v>
      </c>
      <c r="C443" s="3" t="s">
        <v>805</v>
      </c>
      <c r="D443" s="91" t="s">
        <v>945</v>
      </c>
      <c r="E443" s="96" t="s">
        <v>945</v>
      </c>
      <c r="F443" s="91" t="s">
        <v>3024</v>
      </c>
      <c r="G443" s="96"/>
      <c r="H443" s="91"/>
      <c r="I443" s="96"/>
      <c r="J443" s="91"/>
      <c r="K443" s="96"/>
      <c r="L443" s="91"/>
      <c r="M443" s="96"/>
      <c r="N443" s="32" t="s">
        <v>3024</v>
      </c>
      <c r="O443" s="211" t="s">
        <v>3025</v>
      </c>
      <c r="P443" s="71" t="s">
        <v>3026</v>
      </c>
      <c r="Q443" s="71"/>
      <c r="R443" s="848" t="s">
        <v>989</v>
      </c>
      <c r="S443" s="3"/>
      <c r="T443" s="3"/>
      <c r="U443" s="3"/>
      <c r="V443" s="3"/>
      <c r="W443" s="3"/>
      <c r="X443" s="3"/>
      <c r="Y443" s="3"/>
      <c r="Z443" s="3"/>
      <c r="AA443" s="3"/>
      <c r="AB443" s="3"/>
      <c r="AC443" s="21"/>
      <c r="AD443" s="21"/>
      <c r="AE443" s="21"/>
      <c r="AF443" s="3"/>
      <c r="AG443" s="3" t="s">
        <v>941</v>
      </c>
      <c r="AH443" s="3"/>
      <c r="AI443" s="21"/>
      <c r="AJ443" s="21"/>
      <c r="AK443" s="21"/>
      <c r="AL443" s="75"/>
      <c r="AM443" s="74" t="s">
        <v>945</v>
      </c>
      <c r="AN443" s="70" t="s">
        <v>3027</v>
      </c>
      <c r="AO443" s="67" t="s">
        <v>246</v>
      </c>
      <c r="AP443" s="78" t="s">
        <v>3028</v>
      </c>
      <c r="AQ443" s="893">
        <v>1</v>
      </c>
      <c r="AR443" s="745" t="s">
        <v>945</v>
      </c>
      <c r="AS443" s="68" t="s">
        <v>946</v>
      </c>
      <c r="AT443" s="3">
        <v>1</v>
      </c>
      <c r="AU443" s="3" t="s">
        <v>1244</v>
      </c>
      <c r="AV443" s="3" t="s">
        <v>945</v>
      </c>
      <c r="AW443" s="3" t="s">
        <v>945</v>
      </c>
      <c r="AX443" s="3"/>
      <c r="AY443" s="145"/>
      <c r="AZ443" s="69" t="s">
        <v>949</v>
      </c>
      <c r="BA443" s="69" t="s">
        <v>949</v>
      </c>
      <c r="BB443" s="69" t="s">
        <v>949</v>
      </c>
      <c r="BC443" s="69" t="s">
        <v>949</v>
      </c>
      <c r="BD443" s="69" t="s">
        <v>949</v>
      </c>
      <c r="BE443" s="69" t="s">
        <v>949</v>
      </c>
      <c r="BF443" s="69" t="s">
        <v>949</v>
      </c>
      <c r="BG443" s="69" t="s">
        <v>949</v>
      </c>
      <c r="BH443" s="69" t="s">
        <v>949</v>
      </c>
      <c r="BI443" s="69" t="s">
        <v>949</v>
      </c>
      <c r="BJ443" s="69" t="s">
        <v>3029</v>
      </c>
      <c r="BK443" s="69">
        <v>0</v>
      </c>
      <c r="BL443" s="69" t="s">
        <v>949</v>
      </c>
      <c r="BM443" s="69">
        <v>0</v>
      </c>
      <c r="BN443" s="69">
        <v>0</v>
      </c>
      <c r="BO443" s="69">
        <v>0</v>
      </c>
      <c r="BP443" s="69">
        <v>0</v>
      </c>
      <c r="BQ443" s="69">
        <v>0</v>
      </c>
      <c r="BR443" s="69">
        <v>0</v>
      </c>
      <c r="BS443" s="69">
        <v>0</v>
      </c>
      <c r="BT443" s="69">
        <v>0</v>
      </c>
      <c r="BU443" s="73" t="s">
        <v>945</v>
      </c>
      <c r="BV443" s="72" t="s">
        <v>945</v>
      </c>
      <c r="BW443" s="72" t="s">
        <v>945</v>
      </c>
      <c r="BX443" s="72" t="s">
        <v>945</v>
      </c>
      <c r="BY443" s="16" t="s">
        <v>945</v>
      </c>
      <c r="BZ443" s="9" t="s">
        <v>1025</v>
      </c>
      <c r="CA443" s="16" t="s">
        <v>945</v>
      </c>
      <c r="CB443" s="16" t="s">
        <v>945</v>
      </c>
      <c r="CC443" s="16"/>
      <c r="CD443" s="16"/>
    </row>
    <row r="444" spans="1:82" customFormat="1">
      <c r="A444" s="16" t="s">
        <v>945</v>
      </c>
      <c r="B444" s="3">
        <v>437</v>
      </c>
      <c r="C444" s="3" t="s">
        <v>805</v>
      </c>
      <c r="D444" s="91" t="s">
        <v>945</v>
      </c>
      <c r="E444" s="96" t="s">
        <v>945</v>
      </c>
      <c r="F444" s="91" t="s">
        <v>3030</v>
      </c>
      <c r="G444" s="96"/>
      <c r="H444" s="91"/>
      <c r="I444" s="96"/>
      <c r="J444" s="91"/>
      <c r="K444" s="96"/>
      <c r="L444" s="91"/>
      <c r="M444" s="96"/>
      <c r="N444" s="32" t="s">
        <v>3030</v>
      </c>
      <c r="O444" s="211" t="s">
        <v>3031</v>
      </c>
      <c r="P444" s="71" t="s">
        <v>3026</v>
      </c>
      <c r="Q444" s="71"/>
      <c r="R444" s="848" t="s">
        <v>989</v>
      </c>
      <c r="S444" s="3"/>
      <c r="T444" s="3"/>
      <c r="U444" s="3"/>
      <c r="V444" s="3"/>
      <c r="W444" s="3"/>
      <c r="X444" s="3"/>
      <c r="Y444" s="3"/>
      <c r="Z444" s="3"/>
      <c r="AA444" s="3"/>
      <c r="AB444" s="3"/>
      <c r="AC444" s="21"/>
      <c r="AD444" s="21"/>
      <c r="AE444" s="21"/>
      <c r="AF444" s="3"/>
      <c r="AG444" s="3" t="s">
        <v>941</v>
      </c>
      <c r="AH444" s="3"/>
      <c r="AI444" s="21"/>
      <c r="AJ444" s="21"/>
      <c r="AK444" s="21"/>
      <c r="AL444" s="75"/>
      <c r="AM444" s="74" t="s">
        <v>945</v>
      </c>
      <c r="AN444" s="70" t="s">
        <v>3032</v>
      </c>
      <c r="AO444" s="67" t="s">
        <v>246</v>
      </c>
      <c r="AP444" s="78" t="s">
        <v>3033</v>
      </c>
      <c r="AQ444" s="893">
        <v>1</v>
      </c>
      <c r="AR444" s="745" t="s">
        <v>945</v>
      </c>
      <c r="AS444" s="68" t="s">
        <v>946</v>
      </c>
      <c r="AT444" s="3">
        <v>1</v>
      </c>
      <c r="AU444" s="3" t="s">
        <v>1244</v>
      </c>
      <c r="AV444" s="3" t="s">
        <v>945</v>
      </c>
      <c r="AW444" s="3" t="s">
        <v>945</v>
      </c>
      <c r="AX444" s="3"/>
      <c r="AY444" s="145"/>
      <c r="AZ444" s="69" t="s">
        <v>949</v>
      </c>
      <c r="BA444" s="69" t="s">
        <v>949</v>
      </c>
      <c r="BB444" s="69" t="s">
        <v>949</v>
      </c>
      <c r="BC444" s="69" t="s">
        <v>949</v>
      </c>
      <c r="BD444" s="69" t="s">
        <v>949</v>
      </c>
      <c r="BE444" s="69" t="s">
        <v>949</v>
      </c>
      <c r="BF444" s="69" t="s">
        <v>949</v>
      </c>
      <c r="BG444" s="69" t="s">
        <v>949</v>
      </c>
      <c r="BH444" s="69" t="s">
        <v>949</v>
      </c>
      <c r="BI444" s="69" t="s">
        <v>949</v>
      </c>
      <c r="BJ444" s="69" t="s">
        <v>3034</v>
      </c>
      <c r="BK444" s="69" t="s">
        <v>949</v>
      </c>
      <c r="BL444" s="69" t="s">
        <v>949</v>
      </c>
      <c r="BM444" s="69">
        <v>0</v>
      </c>
      <c r="BN444" s="69">
        <v>0</v>
      </c>
      <c r="BO444" s="69">
        <v>0</v>
      </c>
      <c r="BP444" s="69">
        <v>0</v>
      </c>
      <c r="BQ444" s="69">
        <v>0</v>
      </c>
      <c r="BR444" s="69">
        <v>0</v>
      </c>
      <c r="BS444" s="69">
        <v>0</v>
      </c>
      <c r="BT444" s="69">
        <v>0</v>
      </c>
      <c r="BU444" s="73" t="s">
        <v>945</v>
      </c>
      <c r="BV444" s="72" t="s">
        <v>945</v>
      </c>
      <c r="BW444" s="72" t="s">
        <v>945</v>
      </c>
      <c r="BX444" s="72" t="s">
        <v>945</v>
      </c>
      <c r="BY444" s="16" t="s">
        <v>945</v>
      </c>
      <c r="BZ444" s="9" t="s">
        <v>1025</v>
      </c>
      <c r="CA444" s="16" t="s">
        <v>945</v>
      </c>
      <c r="CB444" s="16" t="s">
        <v>945</v>
      </c>
      <c r="CC444" s="16"/>
      <c r="CD444" s="16"/>
    </row>
    <row r="445" spans="1:82" customFormat="1">
      <c r="A445" s="16" t="s">
        <v>945</v>
      </c>
      <c r="B445" s="3">
        <v>438</v>
      </c>
      <c r="C445" s="3" t="s">
        <v>805</v>
      </c>
      <c r="D445" s="91" t="s">
        <v>945</v>
      </c>
      <c r="E445" s="96" t="s">
        <v>945</v>
      </c>
      <c r="F445" s="91" t="s">
        <v>3035</v>
      </c>
      <c r="G445" s="96"/>
      <c r="H445" s="91"/>
      <c r="I445" s="96"/>
      <c r="J445" s="91"/>
      <c r="K445" s="96"/>
      <c r="L445" s="91"/>
      <c r="M445" s="96"/>
      <c r="N445" s="32" t="s">
        <v>3035</v>
      </c>
      <c r="O445" s="211" t="s">
        <v>3036</v>
      </c>
      <c r="P445" s="71" t="s">
        <v>3037</v>
      </c>
      <c r="Q445" s="71"/>
      <c r="R445" s="848" t="s">
        <v>989</v>
      </c>
      <c r="S445" s="3" t="s">
        <v>941</v>
      </c>
      <c r="T445" s="3" t="s">
        <v>941</v>
      </c>
      <c r="U445" s="3" t="s">
        <v>941</v>
      </c>
      <c r="V445" s="3" t="s">
        <v>941</v>
      </c>
      <c r="W445" s="3" t="s">
        <v>941</v>
      </c>
      <c r="X445" s="3" t="s">
        <v>941</v>
      </c>
      <c r="Y445" s="3" t="s">
        <v>941</v>
      </c>
      <c r="Z445" s="3" t="s">
        <v>941</v>
      </c>
      <c r="AA445" s="3" t="s">
        <v>941</v>
      </c>
      <c r="AB445" s="3" t="s">
        <v>941</v>
      </c>
      <c r="AC445" s="21" t="s">
        <v>941</v>
      </c>
      <c r="AD445" s="21" t="s">
        <v>941</v>
      </c>
      <c r="AE445" s="21" t="s">
        <v>941</v>
      </c>
      <c r="AF445" s="3" t="s">
        <v>941</v>
      </c>
      <c r="AG445" s="3"/>
      <c r="AH445" s="3"/>
      <c r="AI445" s="21"/>
      <c r="AJ445" s="21"/>
      <c r="AK445" s="21"/>
      <c r="AL445" s="75"/>
      <c r="AM445" s="74" t="s">
        <v>945</v>
      </c>
      <c r="AN445" s="70" t="s">
        <v>3038</v>
      </c>
      <c r="AO445" s="67" t="s">
        <v>246</v>
      </c>
      <c r="AP445" s="78" t="s">
        <v>3039</v>
      </c>
      <c r="AQ445" s="893">
        <v>1</v>
      </c>
      <c r="AR445" s="745" t="s">
        <v>945</v>
      </c>
      <c r="AS445" s="68" t="s">
        <v>946</v>
      </c>
      <c r="AT445" s="3">
        <v>1</v>
      </c>
      <c r="AU445" s="3" t="s">
        <v>1244</v>
      </c>
      <c r="AV445" s="3" t="s">
        <v>945</v>
      </c>
      <c r="AW445" s="3" t="s">
        <v>945</v>
      </c>
      <c r="AX445" s="3"/>
      <c r="AY445" s="145"/>
      <c r="AZ445" s="69" t="s">
        <v>949</v>
      </c>
      <c r="BA445" s="69" t="s">
        <v>949</v>
      </c>
      <c r="BB445" s="69" t="s">
        <v>949</v>
      </c>
      <c r="BC445" s="69" t="s">
        <v>949</v>
      </c>
      <c r="BD445" s="69" t="s">
        <v>949</v>
      </c>
      <c r="BE445" s="69" t="s">
        <v>949</v>
      </c>
      <c r="BF445" s="69" t="s">
        <v>949</v>
      </c>
      <c r="BG445" s="69" t="s">
        <v>949</v>
      </c>
      <c r="BH445" s="69" t="s">
        <v>949</v>
      </c>
      <c r="BI445" s="69" t="s">
        <v>949</v>
      </c>
      <c r="BJ445" s="69" t="s">
        <v>3029</v>
      </c>
      <c r="BK445" s="69">
        <v>0</v>
      </c>
      <c r="BL445" s="69" t="s">
        <v>949</v>
      </c>
      <c r="BM445" s="69">
        <v>0</v>
      </c>
      <c r="BN445" s="69">
        <v>0</v>
      </c>
      <c r="BO445" s="69">
        <v>0</v>
      </c>
      <c r="BP445" s="69">
        <v>0</v>
      </c>
      <c r="BQ445" s="69">
        <v>0</v>
      </c>
      <c r="BR445" s="69">
        <v>0</v>
      </c>
      <c r="BS445" s="69">
        <v>0</v>
      </c>
      <c r="BT445" s="69">
        <v>0</v>
      </c>
      <c r="BU445" s="73" t="s">
        <v>945</v>
      </c>
      <c r="BV445" s="72" t="s">
        <v>945</v>
      </c>
      <c r="BW445" s="72" t="s">
        <v>945</v>
      </c>
      <c r="BX445" s="72" t="s">
        <v>945</v>
      </c>
      <c r="BY445" s="16" t="s">
        <v>945</v>
      </c>
      <c r="BZ445" s="9" t="s">
        <v>1025</v>
      </c>
      <c r="CA445" s="16" t="s">
        <v>945</v>
      </c>
      <c r="CB445" s="16" t="s">
        <v>945</v>
      </c>
      <c r="CC445" s="16"/>
      <c r="CD445" s="16"/>
    </row>
    <row r="446" spans="1:82" customFormat="1">
      <c r="A446" s="16" t="s">
        <v>945</v>
      </c>
      <c r="B446" s="3">
        <v>439</v>
      </c>
      <c r="C446" s="3" t="s">
        <v>805</v>
      </c>
      <c r="D446" s="91" t="s">
        <v>945</v>
      </c>
      <c r="E446" s="96" t="s">
        <v>945</v>
      </c>
      <c r="F446" s="91" t="s">
        <v>3040</v>
      </c>
      <c r="G446" s="96"/>
      <c r="H446" s="91"/>
      <c r="I446" s="96"/>
      <c r="J446" s="91"/>
      <c r="K446" s="96"/>
      <c r="L446" s="91"/>
      <c r="M446" s="96"/>
      <c r="N446" s="32" t="s">
        <v>3040</v>
      </c>
      <c r="O446" s="211" t="s">
        <v>3041</v>
      </c>
      <c r="P446" s="71" t="s">
        <v>3037</v>
      </c>
      <c r="Q446" s="71"/>
      <c r="R446" s="848" t="s">
        <v>989</v>
      </c>
      <c r="S446" s="3" t="s">
        <v>941</v>
      </c>
      <c r="T446" s="3" t="s">
        <v>941</v>
      </c>
      <c r="U446" s="3" t="s">
        <v>941</v>
      </c>
      <c r="V446" s="3" t="s">
        <v>941</v>
      </c>
      <c r="W446" s="3" t="s">
        <v>941</v>
      </c>
      <c r="X446" s="3" t="s">
        <v>941</v>
      </c>
      <c r="Y446" s="3" t="s">
        <v>941</v>
      </c>
      <c r="Z446" s="3" t="s">
        <v>941</v>
      </c>
      <c r="AA446" s="3" t="s">
        <v>941</v>
      </c>
      <c r="AB446" s="3" t="s">
        <v>941</v>
      </c>
      <c r="AC446" s="21" t="s">
        <v>941</v>
      </c>
      <c r="AD446" s="21" t="s">
        <v>941</v>
      </c>
      <c r="AE446" s="21" t="s">
        <v>941</v>
      </c>
      <c r="AF446" s="3" t="s">
        <v>941</v>
      </c>
      <c r="AG446" s="3"/>
      <c r="AH446" s="3"/>
      <c r="AI446" s="21"/>
      <c r="AJ446" s="21"/>
      <c r="AK446" s="21"/>
      <c r="AL446" s="75"/>
      <c r="AM446" s="74" t="s">
        <v>945</v>
      </c>
      <c r="AN446" s="70" t="s">
        <v>3042</v>
      </c>
      <c r="AO446" s="67" t="s">
        <v>246</v>
      </c>
      <c r="AP446" s="78" t="s">
        <v>3043</v>
      </c>
      <c r="AQ446" s="893">
        <v>1</v>
      </c>
      <c r="AR446" s="745" t="s">
        <v>945</v>
      </c>
      <c r="AS446" s="68" t="s">
        <v>946</v>
      </c>
      <c r="AT446" s="3">
        <v>1</v>
      </c>
      <c r="AU446" s="3" t="s">
        <v>1244</v>
      </c>
      <c r="AV446" s="3" t="s">
        <v>945</v>
      </c>
      <c r="AW446" s="3" t="s">
        <v>945</v>
      </c>
      <c r="AX446" s="3"/>
      <c r="AY446" s="145"/>
      <c r="AZ446" s="69" t="s">
        <v>949</v>
      </c>
      <c r="BA446" s="69" t="s">
        <v>949</v>
      </c>
      <c r="BB446" s="69" t="s">
        <v>949</v>
      </c>
      <c r="BC446" s="69" t="s">
        <v>949</v>
      </c>
      <c r="BD446" s="69" t="s">
        <v>949</v>
      </c>
      <c r="BE446" s="69" t="s">
        <v>949</v>
      </c>
      <c r="BF446" s="69" t="s">
        <v>949</v>
      </c>
      <c r="BG446" s="69" t="s">
        <v>949</v>
      </c>
      <c r="BH446" s="69" t="s">
        <v>949</v>
      </c>
      <c r="BI446" s="69" t="s">
        <v>949</v>
      </c>
      <c r="BJ446" s="69" t="s">
        <v>3034</v>
      </c>
      <c r="BK446" s="69" t="s">
        <v>949</v>
      </c>
      <c r="BL446" s="69" t="s">
        <v>949</v>
      </c>
      <c r="BM446" s="69">
        <v>0</v>
      </c>
      <c r="BN446" s="69">
        <v>0</v>
      </c>
      <c r="BO446" s="69">
        <v>0</v>
      </c>
      <c r="BP446" s="69">
        <v>0</v>
      </c>
      <c r="BQ446" s="69">
        <v>0</v>
      </c>
      <c r="BR446" s="69">
        <v>0</v>
      </c>
      <c r="BS446" s="69">
        <v>0</v>
      </c>
      <c r="BT446" s="69">
        <v>0</v>
      </c>
      <c r="BU446" s="73" t="s">
        <v>945</v>
      </c>
      <c r="BV446" s="72" t="s">
        <v>945</v>
      </c>
      <c r="BW446" s="72" t="s">
        <v>945</v>
      </c>
      <c r="BX446" s="72" t="s">
        <v>945</v>
      </c>
      <c r="BY446" s="16" t="s">
        <v>945</v>
      </c>
      <c r="BZ446" s="9" t="s">
        <v>1025</v>
      </c>
      <c r="CA446" s="16" t="s">
        <v>945</v>
      </c>
      <c r="CB446" s="16" t="s">
        <v>945</v>
      </c>
      <c r="CC446" s="16"/>
      <c r="CD446" s="16"/>
    </row>
    <row r="447" spans="1:82" customFormat="1">
      <c r="A447" s="16" t="s">
        <v>945</v>
      </c>
      <c r="B447" s="3">
        <v>440</v>
      </c>
      <c r="C447" s="3" t="s">
        <v>805</v>
      </c>
      <c r="D447" s="91" t="s">
        <v>945</v>
      </c>
      <c r="E447" s="96" t="s">
        <v>945</v>
      </c>
      <c r="F447" s="91" t="s">
        <v>3044</v>
      </c>
      <c r="G447" s="96"/>
      <c r="H447" s="91"/>
      <c r="I447" s="96"/>
      <c r="J447" s="91"/>
      <c r="K447" s="96"/>
      <c r="L447" s="91"/>
      <c r="M447" s="96"/>
      <c r="N447" s="32" t="s">
        <v>3044</v>
      </c>
      <c r="O447" s="211" t="s">
        <v>3045</v>
      </c>
      <c r="P447" s="71" t="s">
        <v>3046</v>
      </c>
      <c r="Q447" s="71"/>
      <c r="R447" s="848" t="s">
        <v>989</v>
      </c>
      <c r="S447" s="3" t="s">
        <v>941</v>
      </c>
      <c r="T447" s="3" t="s">
        <v>941</v>
      </c>
      <c r="U447" s="3" t="s">
        <v>941</v>
      </c>
      <c r="V447" s="3" t="s">
        <v>941</v>
      </c>
      <c r="W447" s="3" t="s">
        <v>941</v>
      </c>
      <c r="X447" s="3" t="s">
        <v>941</v>
      </c>
      <c r="Y447" s="3" t="s">
        <v>941</v>
      </c>
      <c r="Z447" s="3" t="s">
        <v>941</v>
      </c>
      <c r="AA447" s="3" t="s">
        <v>941</v>
      </c>
      <c r="AB447" s="3" t="s">
        <v>941</v>
      </c>
      <c r="AC447" s="21" t="s">
        <v>941</v>
      </c>
      <c r="AD447" s="21" t="s">
        <v>941</v>
      </c>
      <c r="AE447" s="21" t="s">
        <v>941</v>
      </c>
      <c r="AF447" s="3" t="s">
        <v>941</v>
      </c>
      <c r="AG447" s="3"/>
      <c r="AH447" s="3"/>
      <c r="AI447" s="21"/>
      <c r="AJ447" s="21"/>
      <c r="AK447" s="21"/>
      <c r="AL447" s="75"/>
      <c r="AM447" s="74" t="s">
        <v>945</v>
      </c>
      <c r="AN447" s="70" t="s">
        <v>3047</v>
      </c>
      <c r="AO447" s="67" t="s">
        <v>246</v>
      </c>
      <c r="AP447" s="78" t="s">
        <v>3048</v>
      </c>
      <c r="AQ447" s="893">
        <v>1</v>
      </c>
      <c r="AR447" s="745" t="s">
        <v>945</v>
      </c>
      <c r="AS447" s="68" t="s">
        <v>946</v>
      </c>
      <c r="AT447" s="3">
        <v>1</v>
      </c>
      <c r="AU447" s="3" t="s">
        <v>1244</v>
      </c>
      <c r="AV447" s="3" t="s">
        <v>945</v>
      </c>
      <c r="AW447" s="3" t="s">
        <v>945</v>
      </c>
      <c r="AX447" s="3"/>
      <c r="AY447" s="145"/>
      <c r="AZ447" s="69" t="s">
        <v>949</v>
      </c>
      <c r="BA447" s="69" t="s">
        <v>949</v>
      </c>
      <c r="BB447" s="69" t="s">
        <v>949</v>
      </c>
      <c r="BC447" s="69" t="s">
        <v>949</v>
      </c>
      <c r="BD447" s="69" t="s">
        <v>949</v>
      </c>
      <c r="BE447" s="69" t="s">
        <v>949</v>
      </c>
      <c r="BF447" s="69" t="s">
        <v>949</v>
      </c>
      <c r="BG447" s="69" t="s">
        <v>949</v>
      </c>
      <c r="BH447" s="69" t="s">
        <v>949</v>
      </c>
      <c r="BI447" s="69" t="s">
        <v>949</v>
      </c>
      <c r="BJ447" s="69" t="s">
        <v>3029</v>
      </c>
      <c r="BK447" s="69">
        <v>0</v>
      </c>
      <c r="BL447" s="69" t="s">
        <v>949</v>
      </c>
      <c r="BM447" s="69">
        <v>0</v>
      </c>
      <c r="BN447" s="69">
        <v>0</v>
      </c>
      <c r="BO447" s="69">
        <v>0</v>
      </c>
      <c r="BP447" s="69">
        <v>0</v>
      </c>
      <c r="BQ447" s="69">
        <v>0</v>
      </c>
      <c r="BR447" s="69">
        <v>0</v>
      </c>
      <c r="BS447" s="69">
        <v>0</v>
      </c>
      <c r="BT447" s="69">
        <v>0</v>
      </c>
      <c r="BU447" s="73" t="s">
        <v>945</v>
      </c>
      <c r="BV447" s="72" t="s">
        <v>945</v>
      </c>
      <c r="BW447" s="72" t="s">
        <v>945</v>
      </c>
      <c r="BX447" s="72" t="s">
        <v>945</v>
      </c>
      <c r="BY447" s="16" t="s">
        <v>945</v>
      </c>
      <c r="BZ447" s="9" t="s">
        <v>1025</v>
      </c>
      <c r="CA447" s="16" t="s">
        <v>945</v>
      </c>
      <c r="CB447" s="16" t="s">
        <v>945</v>
      </c>
      <c r="CC447" s="16"/>
      <c r="CD447" s="16"/>
    </row>
    <row r="448" spans="1:82" customFormat="1">
      <c r="A448" s="16" t="s">
        <v>945</v>
      </c>
      <c r="B448" s="3">
        <v>441</v>
      </c>
      <c r="C448" s="3" t="s">
        <v>805</v>
      </c>
      <c r="D448" s="91" t="s">
        <v>945</v>
      </c>
      <c r="E448" s="96" t="s">
        <v>945</v>
      </c>
      <c r="F448" s="91" t="s">
        <v>3049</v>
      </c>
      <c r="G448" s="96"/>
      <c r="H448" s="91"/>
      <c r="I448" s="96"/>
      <c r="J448" s="91"/>
      <c r="K448" s="96"/>
      <c r="L448" s="91"/>
      <c r="M448" s="96"/>
      <c r="N448" s="32" t="s">
        <v>3049</v>
      </c>
      <c r="O448" s="211" t="s">
        <v>3050</v>
      </c>
      <c r="P448" s="71" t="s">
        <v>3046</v>
      </c>
      <c r="Q448" s="71"/>
      <c r="R448" s="848" t="s">
        <v>989</v>
      </c>
      <c r="S448" s="3" t="s">
        <v>941</v>
      </c>
      <c r="T448" s="3" t="s">
        <v>941</v>
      </c>
      <c r="U448" s="3" t="s">
        <v>941</v>
      </c>
      <c r="V448" s="3" t="s">
        <v>941</v>
      </c>
      <c r="W448" s="3" t="s">
        <v>941</v>
      </c>
      <c r="X448" s="3" t="s">
        <v>941</v>
      </c>
      <c r="Y448" s="3" t="s">
        <v>941</v>
      </c>
      <c r="Z448" s="3" t="s">
        <v>941</v>
      </c>
      <c r="AA448" s="3" t="s">
        <v>941</v>
      </c>
      <c r="AB448" s="3" t="s">
        <v>941</v>
      </c>
      <c r="AC448" s="21" t="s">
        <v>941</v>
      </c>
      <c r="AD448" s="21" t="s">
        <v>941</v>
      </c>
      <c r="AE448" s="21" t="s">
        <v>941</v>
      </c>
      <c r="AF448" s="3" t="s">
        <v>941</v>
      </c>
      <c r="AG448" s="3"/>
      <c r="AH448" s="3"/>
      <c r="AI448" s="21"/>
      <c r="AJ448" s="21"/>
      <c r="AK448" s="21"/>
      <c r="AL448" s="75"/>
      <c r="AM448" s="74" t="s">
        <v>945</v>
      </c>
      <c r="AN448" s="70" t="s">
        <v>3051</v>
      </c>
      <c r="AO448" s="67" t="s">
        <v>246</v>
      </c>
      <c r="AP448" s="78" t="s">
        <v>3052</v>
      </c>
      <c r="AQ448" s="893">
        <v>1</v>
      </c>
      <c r="AR448" s="745" t="s">
        <v>945</v>
      </c>
      <c r="AS448" s="68" t="s">
        <v>946</v>
      </c>
      <c r="AT448" s="3">
        <v>1</v>
      </c>
      <c r="AU448" s="3" t="s">
        <v>1244</v>
      </c>
      <c r="AV448" s="3" t="s">
        <v>945</v>
      </c>
      <c r="AW448" s="3" t="s">
        <v>945</v>
      </c>
      <c r="AX448" s="3"/>
      <c r="AY448" s="145"/>
      <c r="AZ448" s="69" t="s">
        <v>949</v>
      </c>
      <c r="BA448" s="69" t="s">
        <v>949</v>
      </c>
      <c r="BB448" s="69" t="s">
        <v>949</v>
      </c>
      <c r="BC448" s="69" t="s">
        <v>949</v>
      </c>
      <c r="BD448" s="69" t="s">
        <v>949</v>
      </c>
      <c r="BE448" s="69" t="s">
        <v>949</v>
      </c>
      <c r="BF448" s="69" t="s">
        <v>949</v>
      </c>
      <c r="BG448" s="69" t="s">
        <v>949</v>
      </c>
      <c r="BH448" s="69" t="s">
        <v>949</v>
      </c>
      <c r="BI448" s="69" t="s">
        <v>949</v>
      </c>
      <c r="BJ448" s="69" t="s">
        <v>3034</v>
      </c>
      <c r="BK448" s="69" t="s">
        <v>949</v>
      </c>
      <c r="BL448" s="69" t="s">
        <v>949</v>
      </c>
      <c r="BM448" s="69">
        <v>0</v>
      </c>
      <c r="BN448" s="69">
        <v>0</v>
      </c>
      <c r="BO448" s="69">
        <v>0</v>
      </c>
      <c r="BP448" s="69">
        <v>0</v>
      </c>
      <c r="BQ448" s="69">
        <v>0</v>
      </c>
      <c r="BR448" s="69">
        <v>0</v>
      </c>
      <c r="BS448" s="69">
        <v>0</v>
      </c>
      <c r="BT448" s="69">
        <v>0</v>
      </c>
      <c r="BU448" s="73" t="s">
        <v>945</v>
      </c>
      <c r="BV448" s="72" t="s">
        <v>945</v>
      </c>
      <c r="BW448" s="72" t="s">
        <v>945</v>
      </c>
      <c r="BX448" s="72" t="s">
        <v>945</v>
      </c>
      <c r="BY448" s="16" t="s">
        <v>945</v>
      </c>
      <c r="BZ448" s="9" t="s">
        <v>1025</v>
      </c>
      <c r="CA448" s="16" t="s">
        <v>945</v>
      </c>
      <c r="CB448" s="16" t="s">
        <v>945</v>
      </c>
      <c r="CC448" s="16"/>
      <c r="CD448" s="16"/>
    </row>
    <row r="449" spans="1:82" customFormat="1">
      <c r="A449" s="16" t="s">
        <v>945</v>
      </c>
      <c r="B449" s="3">
        <v>442</v>
      </c>
      <c r="C449" s="3" t="s">
        <v>805</v>
      </c>
      <c r="D449" s="91" t="s">
        <v>945</v>
      </c>
      <c r="E449" s="96" t="s">
        <v>945</v>
      </c>
      <c r="F449" s="91" t="s">
        <v>3053</v>
      </c>
      <c r="G449" s="96"/>
      <c r="H449" s="91"/>
      <c r="I449" s="96"/>
      <c r="J449" s="91"/>
      <c r="K449" s="96"/>
      <c r="L449" s="91"/>
      <c r="M449" s="96"/>
      <c r="N449" s="32" t="s">
        <v>3053</v>
      </c>
      <c r="O449" s="211" t="s">
        <v>3054</v>
      </c>
      <c r="P449" s="71" t="s">
        <v>3055</v>
      </c>
      <c r="Q449" s="71"/>
      <c r="R449" s="848" t="s">
        <v>989</v>
      </c>
      <c r="S449" s="3" t="s">
        <v>941</v>
      </c>
      <c r="T449" s="3" t="s">
        <v>941</v>
      </c>
      <c r="U449" s="3" t="s">
        <v>941</v>
      </c>
      <c r="V449" s="3" t="s">
        <v>941</v>
      </c>
      <c r="W449" s="3" t="s">
        <v>941</v>
      </c>
      <c r="X449" s="3" t="s">
        <v>941</v>
      </c>
      <c r="Y449" s="3" t="s">
        <v>941</v>
      </c>
      <c r="Z449" s="3" t="s">
        <v>941</v>
      </c>
      <c r="AA449" s="3" t="s">
        <v>941</v>
      </c>
      <c r="AB449" s="3" t="s">
        <v>941</v>
      </c>
      <c r="AC449" s="21" t="s">
        <v>941</v>
      </c>
      <c r="AD449" s="21" t="s">
        <v>941</v>
      </c>
      <c r="AE449" s="21" t="s">
        <v>941</v>
      </c>
      <c r="AF449" s="3" t="s">
        <v>941</v>
      </c>
      <c r="AG449" s="3"/>
      <c r="AH449" s="3"/>
      <c r="AI449" s="21"/>
      <c r="AJ449" s="21"/>
      <c r="AK449" s="21"/>
      <c r="AL449" s="75"/>
      <c r="AM449" s="74" t="s">
        <v>945</v>
      </c>
      <c r="AN449" s="70" t="s">
        <v>3056</v>
      </c>
      <c r="AO449" s="67" t="s">
        <v>246</v>
      </c>
      <c r="AP449" s="78" t="s">
        <v>3057</v>
      </c>
      <c r="AQ449" s="893">
        <v>1</v>
      </c>
      <c r="AR449" s="745" t="s">
        <v>945</v>
      </c>
      <c r="AS449" s="68" t="s">
        <v>946</v>
      </c>
      <c r="AT449" s="3">
        <v>1</v>
      </c>
      <c r="AU449" s="3" t="s">
        <v>1244</v>
      </c>
      <c r="AV449" s="3" t="s">
        <v>945</v>
      </c>
      <c r="AW449" s="3" t="s">
        <v>945</v>
      </c>
      <c r="AX449" s="3"/>
      <c r="AY449" s="145"/>
      <c r="AZ449" s="69" t="s">
        <v>949</v>
      </c>
      <c r="BA449" s="69" t="s">
        <v>949</v>
      </c>
      <c r="BB449" s="69" t="s">
        <v>949</v>
      </c>
      <c r="BC449" s="69" t="s">
        <v>949</v>
      </c>
      <c r="BD449" s="69" t="s">
        <v>949</v>
      </c>
      <c r="BE449" s="69" t="s">
        <v>949</v>
      </c>
      <c r="BF449" s="69" t="s">
        <v>949</v>
      </c>
      <c r="BG449" s="69" t="s">
        <v>949</v>
      </c>
      <c r="BH449" s="69" t="s">
        <v>949</v>
      </c>
      <c r="BI449" s="69" t="s">
        <v>949</v>
      </c>
      <c r="BJ449" s="69" t="s">
        <v>3029</v>
      </c>
      <c r="BK449" s="69">
        <v>0</v>
      </c>
      <c r="BL449" s="69" t="s">
        <v>949</v>
      </c>
      <c r="BM449" s="69">
        <v>0</v>
      </c>
      <c r="BN449" s="69">
        <v>0</v>
      </c>
      <c r="BO449" s="69">
        <v>0</v>
      </c>
      <c r="BP449" s="69">
        <v>0</v>
      </c>
      <c r="BQ449" s="69">
        <v>0</v>
      </c>
      <c r="BR449" s="69">
        <v>0</v>
      </c>
      <c r="BS449" s="69">
        <v>0</v>
      </c>
      <c r="BT449" s="69">
        <v>0</v>
      </c>
      <c r="BU449" s="73" t="s">
        <v>945</v>
      </c>
      <c r="BV449" s="72" t="s">
        <v>945</v>
      </c>
      <c r="BW449" s="72" t="s">
        <v>945</v>
      </c>
      <c r="BX449" s="72" t="s">
        <v>945</v>
      </c>
      <c r="BY449" s="16" t="s">
        <v>945</v>
      </c>
      <c r="BZ449" s="9" t="s">
        <v>1025</v>
      </c>
      <c r="CA449" s="16" t="s">
        <v>945</v>
      </c>
      <c r="CB449" s="16" t="s">
        <v>945</v>
      </c>
      <c r="CC449" s="16"/>
      <c r="CD449" s="16"/>
    </row>
    <row r="450" spans="1:82" customFormat="1">
      <c r="A450" s="16" t="s">
        <v>945</v>
      </c>
      <c r="B450" s="3">
        <v>443</v>
      </c>
      <c r="C450" s="3" t="s">
        <v>805</v>
      </c>
      <c r="D450" s="91" t="s">
        <v>945</v>
      </c>
      <c r="E450" s="96" t="s">
        <v>945</v>
      </c>
      <c r="F450" s="91" t="s">
        <v>3058</v>
      </c>
      <c r="G450" s="96"/>
      <c r="H450" s="91"/>
      <c r="I450" s="96"/>
      <c r="J450" s="91"/>
      <c r="K450" s="96"/>
      <c r="L450" s="91"/>
      <c r="M450" s="96"/>
      <c r="N450" s="32" t="s">
        <v>3058</v>
      </c>
      <c r="O450" s="211" t="s">
        <v>3059</v>
      </c>
      <c r="P450" s="71" t="s">
        <v>3055</v>
      </c>
      <c r="Q450" s="71"/>
      <c r="R450" s="848" t="s">
        <v>989</v>
      </c>
      <c r="S450" s="3" t="s">
        <v>941</v>
      </c>
      <c r="T450" s="3" t="s">
        <v>941</v>
      </c>
      <c r="U450" s="3" t="s">
        <v>941</v>
      </c>
      <c r="V450" s="3" t="s">
        <v>941</v>
      </c>
      <c r="W450" s="3" t="s">
        <v>941</v>
      </c>
      <c r="X450" s="3" t="s">
        <v>941</v>
      </c>
      <c r="Y450" s="3" t="s">
        <v>941</v>
      </c>
      <c r="Z450" s="3" t="s">
        <v>941</v>
      </c>
      <c r="AA450" s="3" t="s">
        <v>941</v>
      </c>
      <c r="AB450" s="3" t="s">
        <v>941</v>
      </c>
      <c r="AC450" s="21" t="s">
        <v>941</v>
      </c>
      <c r="AD450" s="21" t="s">
        <v>941</v>
      </c>
      <c r="AE450" s="21" t="s">
        <v>941</v>
      </c>
      <c r="AF450" s="3" t="s">
        <v>941</v>
      </c>
      <c r="AG450" s="3"/>
      <c r="AH450" s="3"/>
      <c r="AI450" s="21"/>
      <c r="AJ450" s="21"/>
      <c r="AK450" s="21"/>
      <c r="AL450" s="75"/>
      <c r="AM450" s="74" t="s">
        <v>945</v>
      </c>
      <c r="AN450" s="70" t="s">
        <v>3060</v>
      </c>
      <c r="AO450" s="67" t="s">
        <v>246</v>
      </c>
      <c r="AP450" s="78" t="s">
        <v>3061</v>
      </c>
      <c r="AQ450" s="893">
        <v>1</v>
      </c>
      <c r="AR450" s="745" t="s">
        <v>945</v>
      </c>
      <c r="AS450" s="68" t="s">
        <v>946</v>
      </c>
      <c r="AT450" s="3">
        <v>1</v>
      </c>
      <c r="AU450" s="3" t="s">
        <v>1244</v>
      </c>
      <c r="AV450" s="3" t="s">
        <v>945</v>
      </c>
      <c r="AW450" s="3" t="s">
        <v>945</v>
      </c>
      <c r="AX450" s="3"/>
      <c r="AY450" s="145"/>
      <c r="AZ450" s="69" t="s">
        <v>949</v>
      </c>
      <c r="BA450" s="69" t="s">
        <v>949</v>
      </c>
      <c r="BB450" s="69" t="s">
        <v>949</v>
      </c>
      <c r="BC450" s="69" t="s">
        <v>949</v>
      </c>
      <c r="BD450" s="69" t="s">
        <v>949</v>
      </c>
      <c r="BE450" s="69" t="s">
        <v>949</v>
      </c>
      <c r="BF450" s="69" t="s">
        <v>949</v>
      </c>
      <c r="BG450" s="69" t="s">
        <v>949</v>
      </c>
      <c r="BH450" s="69" t="s">
        <v>949</v>
      </c>
      <c r="BI450" s="69" t="s">
        <v>949</v>
      </c>
      <c r="BJ450" s="69" t="s">
        <v>3034</v>
      </c>
      <c r="BK450" s="69" t="s">
        <v>949</v>
      </c>
      <c r="BL450" s="69" t="s">
        <v>949</v>
      </c>
      <c r="BM450" s="69">
        <v>0</v>
      </c>
      <c r="BN450" s="69">
        <v>0</v>
      </c>
      <c r="BO450" s="69">
        <v>0</v>
      </c>
      <c r="BP450" s="69">
        <v>0</v>
      </c>
      <c r="BQ450" s="69">
        <v>0</v>
      </c>
      <c r="BR450" s="69">
        <v>0</v>
      </c>
      <c r="BS450" s="69">
        <v>0</v>
      </c>
      <c r="BT450" s="69">
        <v>0</v>
      </c>
      <c r="BU450" s="73" t="s">
        <v>945</v>
      </c>
      <c r="BV450" s="72" t="s">
        <v>945</v>
      </c>
      <c r="BW450" s="72" t="s">
        <v>945</v>
      </c>
      <c r="BX450" s="72" t="s">
        <v>945</v>
      </c>
      <c r="BY450" s="16" t="s">
        <v>945</v>
      </c>
      <c r="BZ450" s="9" t="s">
        <v>1025</v>
      </c>
      <c r="CA450" s="16" t="s">
        <v>945</v>
      </c>
      <c r="CB450" s="16" t="s">
        <v>945</v>
      </c>
      <c r="CC450" s="16"/>
      <c r="CD450" s="16"/>
    </row>
    <row r="451" spans="1:82" customFormat="1">
      <c r="A451" s="16"/>
      <c r="B451" s="3">
        <v>444</v>
      </c>
      <c r="C451" s="3" t="s">
        <v>805</v>
      </c>
      <c r="D451" s="91"/>
      <c r="E451" s="96"/>
      <c r="F451" s="91" t="s">
        <v>3062</v>
      </c>
      <c r="G451" s="96"/>
      <c r="H451" s="91"/>
      <c r="I451" s="96"/>
      <c r="J451" s="91"/>
      <c r="K451" s="96"/>
      <c r="L451" s="91"/>
      <c r="M451" s="96"/>
      <c r="N451" s="32" t="s">
        <v>3062</v>
      </c>
      <c r="O451" s="211" t="s">
        <v>3063</v>
      </c>
      <c r="P451" s="71" t="s">
        <v>3064</v>
      </c>
      <c r="Q451" s="71"/>
      <c r="R451" s="848" t="s">
        <v>989</v>
      </c>
      <c r="S451" s="3" t="s">
        <v>941</v>
      </c>
      <c r="T451" s="3" t="s">
        <v>941</v>
      </c>
      <c r="U451" s="3" t="s">
        <v>941</v>
      </c>
      <c r="V451" s="3" t="s">
        <v>941</v>
      </c>
      <c r="W451" s="3" t="s">
        <v>941</v>
      </c>
      <c r="X451" s="3" t="s">
        <v>941</v>
      </c>
      <c r="Y451" s="3" t="s">
        <v>941</v>
      </c>
      <c r="Z451" s="3" t="s">
        <v>941</v>
      </c>
      <c r="AA451" s="3" t="s">
        <v>941</v>
      </c>
      <c r="AB451" s="3" t="s">
        <v>941</v>
      </c>
      <c r="AC451" s="21" t="s">
        <v>941</v>
      </c>
      <c r="AD451" s="21" t="s">
        <v>941</v>
      </c>
      <c r="AE451" s="21" t="s">
        <v>941</v>
      </c>
      <c r="AF451" s="3" t="s">
        <v>941</v>
      </c>
      <c r="AG451" s="3" t="s">
        <v>941</v>
      </c>
      <c r="AH451" s="3"/>
      <c r="AI451" s="21"/>
      <c r="AJ451" s="21"/>
      <c r="AK451" s="21"/>
      <c r="AL451" s="75"/>
      <c r="AM451" s="74"/>
      <c r="AN451" s="70" t="s">
        <v>3065</v>
      </c>
      <c r="AO451" s="67" t="s">
        <v>246</v>
      </c>
      <c r="AP451" s="78" t="s">
        <v>3066</v>
      </c>
      <c r="AQ451" s="893">
        <v>1</v>
      </c>
      <c r="AR451" s="745" t="s">
        <v>945</v>
      </c>
      <c r="AS451" s="68" t="s">
        <v>946</v>
      </c>
      <c r="AT451" s="3">
        <v>1</v>
      </c>
      <c r="AU451" s="3" t="s">
        <v>1244</v>
      </c>
      <c r="AV451" s="3"/>
      <c r="AW451" s="3"/>
      <c r="AX451" s="3"/>
      <c r="AY451" s="145"/>
      <c r="AZ451" s="69" t="s">
        <v>949</v>
      </c>
      <c r="BA451" s="69" t="s">
        <v>949</v>
      </c>
      <c r="BB451" s="69" t="s">
        <v>949</v>
      </c>
      <c r="BC451" s="69" t="s">
        <v>949</v>
      </c>
      <c r="BD451" s="69" t="s">
        <v>949</v>
      </c>
      <c r="BE451" s="69" t="s">
        <v>949</v>
      </c>
      <c r="BF451" s="69" t="s">
        <v>949</v>
      </c>
      <c r="BG451" s="69" t="s">
        <v>949</v>
      </c>
      <c r="BH451" s="69" t="s">
        <v>949</v>
      </c>
      <c r="BI451" s="69" t="s">
        <v>949</v>
      </c>
      <c r="BJ451" s="69" t="s">
        <v>3029</v>
      </c>
      <c r="BK451" s="69">
        <v>0</v>
      </c>
      <c r="BL451" s="69" t="s">
        <v>949</v>
      </c>
      <c r="BM451" s="69">
        <v>0</v>
      </c>
      <c r="BN451" s="69">
        <v>0</v>
      </c>
      <c r="BO451" s="69">
        <v>0</v>
      </c>
      <c r="BP451" s="69">
        <v>0</v>
      </c>
      <c r="BQ451" s="69">
        <v>0</v>
      </c>
      <c r="BR451" s="69">
        <v>0</v>
      </c>
      <c r="BS451" s="69">
        <v>0</v>
      </c>
      <c r="BT451" s="69">
        <v>0</v>
      </c>
      <c r="BU451" s="73"/>
      <c r="BV451" s="72"/>
      <c r="BW451" s="72"/>
      <c r="BX451" s="72"/>
      <c r="BY451" s="16"/>
      <c r="BZ451" s="9"/>
      <c r="CA451" s="16"/>
      <c r="CB451" s="16"/>
      <c r="CC451" s="16"/>
      <c r="CD451" s="16"/>
    </row>
    <row r="452" spans="1:82" customFormat="1">
      <c r="A452" s="16"/>
      <c r="B452" s="3">
        <v>445</v>
      </c>
      <c r="C452" s="3" t="s">
        <v>805</v>
      </c>
      <c r="D452" s="91"/>
      <c r="E452" s="96"/>
      <c r="F452" s="91" t="s">
        <v>3067</v>
      </c>
      <c r="G452" s="96"/>
      <c r="H452" s="91"/>
      <c r="I452" s="96"/>
      <c r="J452" s="91"/>
      <c r="K452" s="96"/>
      <c r="L452" s="91"/>
      <c r="M452" s="96"/>
      <c r="N452" s="32" t="s">
        <v>3067</v>
      </c>
      <c r="O452" s="211" t="s">
        <v>3068</v>
      </c>
      <c r="P452" s="71" t="s">
        <v>3064</v>
      </c>
      <c r="Q452" s="71"/>
      <c r="R452" s="848" t="s">
        <v>989</v>
      </c>
      <c r="S452" s="3" t="s">
        <v>941</v>
      </c>
      <c r="T452" s="3" t="s">
        <v>941</v>
      </c>
      <c r="U452" s="3" t="s">
        <v>941</v>
      </c>
      <c r="V452" s="3" t="s">
        <v>941</v>
      </c>
      <c r="W452" s="3" t="s">
        <v>941</v>
      </c>
      <c r="X452" s="3" t="s">
        <v>941</v>
      </c>
      <c r="Y452" s="3" t="s">
        <v>941</v>
      </c>
      <c r="Z452" s="3" t="s">
        <v>941</v>
      </c>
      <c r="AA452" s="3" t="s">
        <v>941</v>
      </c>
      <c r="AB452" s="3" t="s">
        <v>941</v>
      </c>
      <c r="AC452" s="21" t="s">
        <v>941</v>
      </c>
      <c r="AD452" s="21" t="s">
        <v>941</v>
      </c>
      <c r="AE452" s="21" t="s">
        <v>941</v>
      </c>
      <c r="AF452" s="3" t="s">
        <v>941</v>
      </c>
      <c r="AG452" s="3" t="s">
        <v>941</v>
      </c>
      <c r="AH452" s="3"/>
      <c r="AI452" s="21"/>
      <c r="AJ452" s="21"/>
      <c r="AK452" s="21"/>
      <c r="AL452" s="75"/>
      <c r="AM452" s="74"/>
      <c r="AN452" s="70" t="s">
        <v>3069</v>
      </c>
      <c r="AO452" s="67" t="s">
        <v>246</v>
      </c>
      <c r="AP452" s="78" t="s">
        <v>3070</v>
      </c>
      <c r="AQ452" s="893">
        <v>1</v>
      </c>
      <c r="AR452" s="745" t="s">
        <v>945</v>
      </c>
      <c r="AS452" s="68" t="s">
        <v>946</v>
      </c>
      <c r="AT452" s="3">
        <v>1</v>
      </c>
      <c r="AU452" s="3" t="s">
        <v>1244</v>
      </c>
      <c r="AV452" s="3"/>
      <c r="AW452" s="3"/>
      <c r="AX452" s="3"/>
      <c r="AY452" s="145"/>
      <c r="AZ452" s="69" t="s">
        <v>949</v>
      </c>
      <c r="BA452" s="69" t="s">
        <v>949</v>
      </c>
      <c r="BB452" s="69" t="s">
        <v>949</v>
      </c>
      <c r="BC452" s="69" t="s">
        <v>949</v>
      </c>
      <c r="BD452" s="69" t="s">
        <v>949</v>
      </c>
      <c r="BE452" s="69" t="s">
        <v>949</v>
      </c>
      <c r="BF452" s="69" t="s">
        <v>949</v>
      </c>
      <c r="BG452" s="69" t="s">
        <v>949</v>
      </c>
      <c r="BH452" s="69" t="s">
        <v>949</v>
      </c>
      <c r="BI452" s="69" t="s">
        <v>949</v>
      </c>
      <c r="BJ452" s="69" t="s">
        <v>3034</v>
      </c>
      <c r="BK452" s="69" t="s">
        <v>949</v>
      </c>
      <c r="BL452" s="69" t="s">
        <v>949</v>
      </c>
      <c r="BM452" s="69">
        <v>0</v>
      </c>
      <c r="BN452" s="69">
        <v>0</v>
      </c>
      <c r="BO452" s="69">
        <v>0</v>
      </c>
      <c r="BP452" s="69">
        <v>0</v>
      </c>
      <c r="BQ452" s="69">
        <v>0</v>
      </c>
      <c r="BR452" s="69">
        <v>0</v>
      </c>
      <c r="BS452" s="69">
        <v>0</v>
      </c>
      <c r="BT452" s="69">
        <v>0</v>
      </c>
      <c r="BU452" s="73"/>
      <c r="BV452" s="72"/>
      <c r="BW452" s="72"/>
      <c r="BX452" s="72"/>
      <c r="BY452" s="16"/>
      <c r="BZ452" s="9"/>
      <c r="CA452" s="16"/>
      <c r="CB452" s="16"/>
      <c r="CC452" s="16"/>
      <c r="CD452" s="16"/>
    </row>
    <row r="453" spans="1:82" customFormat="1">
      <c r="A453" s="16"/>
      <c r="B453" s="3">
        <v>446</v>
      </c>
      <c r="C453" s="3" t="s">
        <v>805</v>
      </c>
      <c r="D453" s="91"/>
      <c r="E453" s="96"/>
      <c r="F453" s="91" t="s">
        <v>3071</v>
      </c>
      <c r="G453" s="96"/>
      <c r="H453" s="91"/>
      <c r="I453" s="96"/>
      <c r="J453" s="91"/>
      <c r="K453" s="96"/>
      <c r="L453" s="91"/>
      <c r="M453" s="96"/>
      <c r="N453" s="32" t="s">
        <v>3071</v>
      </c>
      <c r="O453" s="211" t="s">
        <v>3072</v>
      </c>
      <c r="P453" s="71" t="s">
        <v>3073</v>
      </c>
      <c r="Q453" s="71"/>
      <c r="R453" s="848" t="s">
        <v>989</v>
      </c>
      <c r="S453" s="3" t="s">
        <v>941</v>
      </c>
      <c r="T453" s="3" t="s">
        <v>941</v>
      </c>
      <c r="U453" s="3" t="s">
        <v>941</v>
      </c>
      <c r="V453" s="3" t="s">
        <v>941</v>
      </c>
      <c r="W453" s="3" t="s">
        <v>941</v>
      </c>
      <c r="X453" s="3"/>
      <c r="Y453" s="3"/>
      <c r="Z453" s="3"/>
      <c r="AA453" s="3"/>
      <c r="AB453" s="3"/>
      <c r="AC453" s="21"/>
      <c r="AD453" s="21"/>
      <c r="AE453" s="21"/>
      <c r="AF453" s="3"/>
      <c r="AG453" s="3"/>
      <c r="AH453" s="3"/>
      <c r="AI453" s="21"/>
      <c r="AJ453" s="21"/>
      <c r="AK453" s="21"/>
      <c r="AL453" s="75"/>
      <c r="AM453" s="74"/>
      <c r="AN453" s="70" t="s">
        <v>3074</v>
      </c>
      <c r="AO453" s="67" t="s">
        <v>246</v>
      </c>
      <c r="AP453" s="78" t="s">
        <v>3075</v>
      </c>
      <c r="AQ453" s="893">
        <v>1</v>
      </c>
      <c r="AR453" s="745" t="s">
        <v>945</v>
      </c>
      <c r="AS453" s="68" t="s">
        <v>946</v>
      </c>
      <c r="AT453" s="3">
        <v>1</v>
      </c>
      <c r="AU453" s="3" t="s">
        <v>1244</v>
      </c>
      <c r="AV453" s="3" t="s">
        <v>948</v>
      </c>
      <c r="AW453" s="3" t="s">
        <v>1245</v>
      </c>
      <c r="AX453" s="3"/>
      <c r="AY453" s="145"/>
      <c r="AZ453" s="69" t="s">
        <v>949</v>
      </c>
      <c r="BA453" s="69" t="s">
        <v>949</v>
      </c>
      <c r="BB453" s="69" t="s">
        <v>949</v>
      </c>
      <c r="BC453" s="69" t="s">
        <v>949</v>
      </c>
      <c r="BD453" s="69" t="s">
        <v>949</v>
      </c>
      <c r="BE453" s="69" t="s">
        <v>949</v>
      </c>
      <c r="BF453" s="69" t="s">
        <v>949</v>
      </c>
      <c r="BG453" s="69" t="s">
        <v>949</v>
      </c>
      <c r="BH453" s="69" t="s">
        <v>949</v>
      </c>
      <c r="BI453" s="69" t="s">
        <v>949</v>
      </c>
      <c r="BJ453" s="69" t="s">
        <v>1338</v>
      </c>
      <c r="BK453" s="69" t="s">
        <v>949</v>
      </c>
      <c r="BL453" s="69" t="s">
        <v>949</v>
      </c>
      <c r="BM453" s="69">
        <v>0</v>
      </c>
      <c r="BN453" s="69">
        <v>0</v>
      </c>
      <c r="BO453" s="69">
        <v>0</v>
      </c>
      <c r="BP453" s="69">
        <v>0</v>
      </c>
      <c r="BQ453" s="69">
        <v>0</v>
      </c>
      <c r="BR453" s="69">
        <v>0</v>
      </c>
      <c r="BS453" s="69">
        <v>0</v>
      </c>
      <c r="BT453" s="69">
        <v>0</v>
      </c>
      <c r="BU453" s="73"/>
      <c r="BV453" s="72"/>
      <c r="BW453" s="72"/>
      <c r="BX453" s="72"/>
      <c r="BY453" s="16"/>
      <c r="BZ453" s="9"/>
      <c r="CA453" s="16"/>
      <c r="CB453" s="16"/>
      <c r="CC453" s="16"/>
      <c r="CD453" s="16"/>
    </row>
    <row r="454" spans="1:82" customFormat="1">
      <c r="A454" s="16"/>
      <c r="B454" s="3">
        <v>447</v>
      </c>
      <c r="C454" s="3" t="s">
        <v>805</v>
      </c>
      <c r="D454" s="91"/>
      <c r="E454" s="96"/>
      <c r="F454" s="91" t="s">
        <v>3076</v>
      </c>
      <c r="G454" s="96"/>
      <c r="H454" s="91"/>
      <c r="I454" s="96"/>
      <c r="J454" s="91"/>
      <c r="K454" s="96"/>
      <c r="L454" s="91"/>
      <c r="M454" s="96"/>
      <c r="N454" s="32" t="s">
        <v>3076</v>
      </c>
      <c r="O454" s="211" t="s">
        <v>3077</v>
      </c>
      <c r="P454" s="71" t="s">
        <v>3073</v>
      </c>
      <c r="Q454" s="71"/>
      <c r="R454" s="848" t="s">
        <v>989</v>
      </c>
      <c r="S454" s="3" t="s">
        <v>941</v>
      </c>
      <c r="T454" s="3" t="s">
        <v>941</v>
      </c>
      <c r="U454" s="3" t="s">
        <v>941</v>
      </c>
      <c r="V454" s="3" t="s">
        <v>941</v>
      </c>
      <c r="W454" s="3" t="s">
        <v>941</v>
      </c>
      <c r="X454" s="3"/>
      <c r="Y454" s="3"/>
      <c r="Z454" s="3"/>
      <c r="AA454" s="3"/>
      <c r="AB454" s="3"/>
      <c r="AC454" s="21"/>
      <c r="AD454" s="21"/>
      <c r="AE454" s="21"/>
      <c r="AF454" s="3"/>
      <c r="AG454" s="3"/>
      <c r="AH454" s="3"/>
      <c r="AI454" s="21"/>
      <c r="AJ454" s="21"/>
      <c r="AK454" s="21"/>
      <c r="AL454" s="75"/>
      <c r="AM454" s="74"/>
      <c r="AN454" s="70" t="s">
        <v>3078</v>
      </c>
      <c r="AO454" s="67" t="s">
        <v>246</v>
      </c>
      <c r="AP454" s="78" t="s">
        <v>3079</v>
      </c>
      <c r="AQ454" s="893">
        <v>1</v>
      </c>
      <c r="AR454" s="745" t="s">
        <v>945</v>
      </c>
      <c r="AS454" s="68" t="s">
        <v>946</v>
      </c>
      <c r="AT454" s="3">
        <v>1</v>
      </c>
      <c r="AU454" s="3" t="s">
        <v>1244</v>
      </c>
      <c r="AV454" s="3"/>
      <c r="AW454" s="3" t="s">
        <v>1245</v>
      </c>
      <c r="AX454" s="3"/>
      <c r="AY454" s="145"/>
      <c r="AZ454" s="69" t="s">
        <v>949</v>
      </c>
      <c r="BA454" s="69" t="s">
        <v>949</v>
      </c>
      <c r="BB454" s="69" t="s">
        <v>949</v>
      </c>
      <c r="BC454" s="69" t="s">
        <v>949</v>
      </c>
      <c r="BD454" s="69" t="s">
        <v>949</v>
      </c>
      <c r="BE454" s="69" t="s">
        <v>949</v>
      </c>
      <c r="BF454" s="69" t="s">
        <v>949</v>
      </c>
      <c r="BG454" s="69" t="s">
        <v>949</v>
      </c>
      <c r="BH454" s="69" t="s">
        <v>949</v>
      </c>
      <c r="BI454" s="69" t="s">
        <v>949</v>
      </c>
      <c r="BJ454" s="69" t="s">
        <v>1338</v>
      </c>
      <c r="BK454" s="69" t="s">
        <v>949</v>
      </c>
      <c r="BL454" s="69" t="s">
        <v>949</v>
      </c>
      <c r="BM454" s="69">
        <v>0</v>
      </c>
      <c r="BN454" s="69">
        <v>0</v>
      </c>
      <c r="BO454" s="69">
        <v>0</v>
      </c>
      <c r="BP454" s="69">
        <v>0</v>
      </c>
      <c r="BQ454" s="69">
        <v>0</v>
      </c>
      <c r="BR454" s="69">
        <v>0</v>
      </c>
      <c r="BS454" s="69">
        <v>0</v>
      </c>
      <c r="BT454" s="69">
        <v>0</v>
      </c>
      <c r="BU454" s="73"/>
      <c r="BV454" s="72"/>
      <c r="BW454" s="72"/>
      <c r="BX454" s="72"/>
      <c r="BY454" s="16"/>
      <c r="BZ454" s="9"/>
      <c r="CA454" s="16"/>
      <c r="CB454" s="16"/>
      <c r="CC454" s="16"/>
      <c r="CD454" s="16"/>
    </row>
    <row r="455" spans="1:82" customFormat="1">
      <c r="A455" s="16"/>
      <c r="B455" s="3">
        <v>448</v>
      </c>
      <c r="C455" s="3" t="s">
        <v>805</v>
      </c>
      <c r="D455" s="91"/>
      <c r="E455" s="96"/>
      <c r="F455" s="91" t="s">
        <v>3080</v>
      </c>
      <c r="G455" s="96"/>
      <c r="H455" s="91"/>
      <c r="I455" s="96"/>
      <c r="J455" s="91"/>
      <c r="K455" s="96"/>
      <c r="L455" s="91"/>
      <c r="M455" s="96"/>
      <c r="N455" s="32" t="s">
        <v>3080</v>
      </c>
      <c r="O455" s="211" t="s">
        <v>3081</v>
      </c>
      <c r="P455" s="71" t="s">
        <v>3082</v>
      </c>
      <c r="Q455" s="71"/>
      <c r="R455" s="848" t="s">
        <v>989</v>
      </c>
      <c r="S455" s="3"/>
      <c r="T455" s="3"/>
      <c r="U455" s="3"/>
      <c r="V455" s="3"/>
      <c r="W455" s="3"/>
      <c r="X455" s="3"/>
      <c r="Y455" s="3"/>
      <c r="Z455" s="3"/>
      <c r="AA455" s="3"/>
      <c r="AB455" s="3"/>
      <c r="AC455" s="21"/>
      <c r="AD455" s="21"/>
      <c r="AE455" s="21"/>
      <c r="AF455" s="3"/>
      <c r="AG455" s="3" t="s">
        <v>941</v>
      </c>
      <c r="AH455" s="3"/>
      <c r="AI455" s="21"/>
      <c r="AJ455" s="21"/>
      <c r="AK455" s="21"/>
      <c r="AL455" s="75"/>
      <c r="AM455" s="74"/>
      <c r="AN455" s="70" t="s">
        <v>3083</v>
      </c>
      <c r="AO455" s="67" t="s">
        <v>246</v>
      </c>
      <c r="AP455" s="78" t="s">
        <v>3084</v>
      </c>
      <c r="AQ455" s="893">
        <v>1</v>
      </c>
      <c r="AR455" s="745" t="s">
        <v>945</v>
      </c>
      <c r="AS455" s="68" t="s">
        <v>946</v>
      </c>
      <c r="AT455" s="3">
        <v>1</v>
      </c>
      <c r="AU455" s="3" t="s">
        <v>1244</v>
      </c>
      <c r="AV455" s="3" t="s">
        <v>948</v>
      </c>
      <c r="AW455" s="3" t="s">
        <v>1245</v>
      </c>
      <c r="AX455" s="3"/>
      <c r="AY455" s="145"/>
      <c r="AZ455" s="69" t="s">
        <v>949</v>
      </c>
      <c r="BA455" s="69" t="s">
        <v>949</v>
      </c>
      <c r="BB455" s="69" t="s">
        <v>949</v>
      </c>
      <c r="BC455" s="69" t="s">
        <v>949</v>
      </c>
      <c r="BD455" s="69" t="s">
        <v>949</v>
      </c>
      <c r="BE455" s="69" t="s">
        <v>949</v>
      </c>
      <c r="BF455" s="69" t="s">
        <v>949</v>
      </c>
      <c r="BG455" s="69" t="s">
        <v>949</v>
      </c>
      <c r="BH455" s="69" t="s">
        <v>949</v>
      </c>
      <c r="BI455" s="69" t="s">
        <v>949</v>
      </c>
      <c r="BJ455" s="69" t="s">
        <v>1338</v>
      </c>
      <c r="BK455" s="69" t="s">
        <v>949</v>
      </c>
      <c r="BL455" s="69" t="s">
        <v>949</v>
      </c>
      <c r="BM455" s="69">
        <v>0</v>
      </c>
      <c r="BN455" s="69">
        <v>0</v>
      </c>
      <c r="BO455" s="69">
        <v>0</v>
      </c>
      <c r="BP455" s="69">
        <v>0</v>
      </c>
      <c r="BQ455" s="69">
        <v>0</v>
      </c>
      <c r="BR455" s="69">
        <v>0</v>
      </c>
      <c r="BS455" s="69">
        <v>0</v>
      </c>
      <c r="BT455" s="69">
        <v>0</v>
      </c>
      <c r="BU455" s="73"/>
      <c r="BV455" s="72"/>
      <c r="BW455" s="72"/>
      <c r="BX455" s="72"/>
      <c r="BY455" s="16"/>
      <c r="BZ455" s="9"/>
      <c r="CA455" s="16"/>
      <c r="CB455" s="16"/>
      <c r="CC455" s="16"/>
      <c r="CD455" s="16"/>
    </row>
    <row r="456" spans="1:82" customFormat="1">
      <c r="A456" s="16"/>
      <c r="B456" s="3">
        <v>449</v>
      </c>
      <c r="C456" s="3" t="s">
        <v>805</v>
      </c>
      <c r="D456" s="91"/>
      <c r="E456" s="96"/>
      <c r="F456" s="91" t="s">
        <v>3085</v>
      </c>
      <c r="G456" s="96"/>
      <c r="H456" s="91"/>
      <c r="I456" s="96"/>
      <c r="J456" s="91"/>
      <c r="K456" s="96"/>
      <c r="L456" s="91"/>
      <c r="M456" s="96"/>
      <c r="N456" s="32" t="s">
        <v>3085</v>
      </c>
      <c r="O456" s="211" t="s">
        <v>3086</v>
      </c>
      <c r="P456" s="71" t="s">
        <v>3082</v>
      </c>
      <c r="Q456" s="71"/>
      <c r="R456" s="848" t="s">
        <v>989</v>
      </c>
      <c r="S456" s="3"/>
      <c r="T456" s="3"/>
      <c r="U456" s="3"/>
      <c r="V456" s="3"/>
      <c r="W456" s="3"/>
      <c r="X456" s="3"/>
      <c r="Y456" s="3"/>
      <c r="Z456" s="3"/>
      <c r="AA456" s="3"/>
      <c r="AB456" s="3"/>
      <c r="AC456" s="21"/>
      <c r="AD456" s="21"/>
      <c r="AE456" s="21"/>
      <c r="AF456" s="3"/>
      <c r="AG456" s="3" t="s">
        <v>941</v>
      </c>
      <c r="AH456" s="3"/>
      <c r="AI456" s="21"/>
      <c r="AJ456" s="21"/>
      <c r="AK456" s="21"/>
      <c r="AL456" s="75"/>
      <c r="AM456" s="74"/>
      <c r="AN456" s="70" t="s">
        <v>3087</v>
      </c>
      <c r="AO456" s="67" t="s">
        <v>246</v>
      </c>
      <c r="AP456" s="78" t="s">
        <v>3088</v>
      </c>
      <c r="AQ456" s="893">
        <v>1</v>
      </c>
      <c r="AR456" s="745" t="s">
        <v>945</v>
      </c>
      <c r="AS456" s="68" t="s">
        <v>946</v>
      </c>
      <c r="AT456" s="3">
        <v>1</v>
      </c>
      <c r="AU456" s="3" t="s">
        <v>1244</v>
      </c>
      <c r="AV456" s="3"/>
      <c r="AW456" s="3" t="s">
        <v>1245</v>
      </c>
      <c r="AX456" s="3"/>
      <c r="AY456" s="145"/>
      <c r="AZ456" s="69" t="s">
        <v>949</v>
      </c>
      <c r="BA456" s="69" t="s">
        <v>949</v>
      </c>
      <c r="BB456" s="69" t="s">
        <v>949</v>
      </c>
      <c r="BC456" s="69" t="s">
        <v>949</v>
      </c>
      <c r="BD456" s="69" t="s">
        <v>949</v>
      </c>
      <c r="BE456" s="69" t="s">
        <v>949</v>
      </c>
      <c r="BF456" s="69" t="s">
        <v>949</v>
      </c>
      <c r="BG456" s="69" t="s">
        <v>949</v>
      </c>
      <c r="BH456" s="69" t="s">
        <v>949</v>
      </c>
      <c r="BI456" s="69" t="s">
        <v>949</v>
      </c>
      <c r="BJ456" s="69" t="s">
        <v>1338</v>
      </c>
      <c r="BK456" s="69" t="s">
        <v>949</v>
      </c>
      <c r="BL456" s="69" t="s">
        <v>949</v>
      </c>
      <c r="BM456" s="69">
        <v>0</v>
      </c>
      <c r="BN456" s="69">
        <v>0</v>
      </c>
      <c r="BO456" s="69">
        <v>0</v>
      </c>
      <c r="BP456" s="69">
        <v>0</v>
      </c>
      <c r="BQ456" s="69">
        <v>0</v>
      </c>
      <c r="BR456" s="69">
        <v>0</v>
      </c>
      <c r="BS456" s="69">
        <v>0</v>
      </c>
      <c r="BT456" s="69">
        <v>0</v>
      </c>
      <c r="BU456" s="73"/>
      <c r="BV456" s="72"/>
      <c r="BW456" s="72"/>
      <c r="BX456" s="72"/>
      <c r="BY456" s="16"/>
      <c r="BZ456" s="9"/>
      <c r="CA456" s="16"/>
      <c r="CB456" s="16"/>
      <c r="CC456" s="16"/>
      <c r="CD456" s="16"/>
    </row>
    <row r="457" spans="1:82" customFormat="1">
      <c r="A457" s="16"/>
      <c r="B457" s="3">
        <v>450</v>
      </c>
      <c r="C457" s="3" t="s">
        <v>805</v>
      </c>
      <c r="D457" s="91"/>
      <c r="E457" s="96"/>
      <c r="F457" s="91" t="s">
        <v>3089</v>
      </c>
      <c r="G457" s="96"/>
      <c r="H457" s="91"/>
      <c r="I457" s="96"/>
      <c r="J457" s="91"/>
      <c r="K457" s="96"/>
      <c r="L457" s="91"/>
      <c r="M457" s="96"/>
      <c r="N457" s="32" t="s">
        <v>3089</v>
      </c>
      <c r="O457" s="211" t="s">
        <v>3090</v>
      </c>
      <c r="P457" s="71"/>
      <c r="Q457" s="71"/>
      <c r="R457" s="848" t="s">
        <v>989</v>
      </c>
      <c r="S457" s="3"/>
      <c r="T457" s="3"/>
      <c r="U457" s="3"/>
      <c r="V457" s="3"/>
      <c r="W457" s="3"/>
      <c r="X457" s="3" t="s">
        <v>941</v>
      </c>
      <c r="Y457" s="3" t="s">
        <v>941</v>
      </c>
      <c r="Z457" s="3" t="s">
        <v>941</v>
      </c>
      <c r="AA457" s="3" t="s">
        <v>941</v>
      </c>
      <c r="AB457" s="3" t="s">
        <v>941</v>
      </c>
      <c r="AC457" s="21" t="s">
        <v>941</v>
      </c>
      <c r="AD457" s="21" t="s">
        <v>941</v>
      </c>
      <c r="AE457" s="21" t="s">
        <v>941</v>
      </c>
      <c r="AF457" s="3" t="s">
        <v>941</v>
      </c>
      <c r="AG457" s="3"/>
      <c r="AH457" s="3"/>
      <c r="AI457" s="21"/>
      <c r="AJ457" s="21"/>
      <c r="AK457" s="21"/>
      <c r="AL457" s="75"/>
      <c r="AM457" s="74"/>
      <c r="AN457" s="70"/>
      <c r="AO457" s="67" t="s">
        <v>246</v>
      </c>
      <c r="AP457" s="78" t="s">
        <v>3091</v>
      </c>
      <c r="AQ457" s="893">
        <v>1</v>
      </c>
      <c r="AR457" s="745" t="s">
        <v>945</v>
      </c>
      <c r="AS457" s="68" t="s">
        <v>946</v>
      </c>
      <c r="AT457" s="3">
        <v>1</v>
      </c>
      <c r="AU457" s="3" t="s">
        <v>1244</v>
      </c>
      <c r="AV457" s="3" t="s">
        <v>948</v>
      </c>
      <c r="AW457" s="3" t="s">
        <v>1245</v>
      </c>
      <c r="AX457" s="3"/>
      <c r="AY457" s="145"/>
      <c r="AZ457" s="69" t="s">
        <v>949</v>
      </c>
      <c r="BA457" s="69" t="s">
        <v>949</v>
      </c>
      <c r="BB457" s="69" t="s">
        <v>949</v>
      </c>
      <c r="BC457" s="69" t="s">
        <v>949</v>
      </c>
      <c r="BD457" s="69" t="s">
        <v>949</v>
      </c>
      <c r="BE457" s="69" t="s">
        <v>949</v>
      </c>
      <c r="BF457" s="69" t="s">
        <v>949</v>
      </c>
      <c r="BG457" s="69" t="s">
        <v>949</v>
      </c>
      <c r="BH457" s="69" t="s">
        <v>949</v>
      </c>
      <c r="BI457" s="69" t="s">
        <v>949</v>
      </c>
      <c r="BJ457" s="69" t="s">
        <v>1338</v>
      </c>
      <c r="BK457" s="69" t="s">
        <v>949</v>
      </c>
      <c r="BL457" s="69" t="s">
        <v>949</v>
      </c>
      <c r="BM457" s="69">
        <v>0</v>
      </c>
      <c r="BN457" s="69">
        <v>0</v>
      </c>
      <c r="BO457" s="69">
        <v>0</v>
      </c>
      <c r="BP457" s="69">
        <v>0</v>
      </c>
      <c r="BQ457" s="69">
        <v>0</v>
      </c>
      <c r="BR457" s="69">
        <v>0</v>
      </c>
      <c r="BS457" s="69">
        <v>0</v>
      </c>
      <c r="BT457" s="69">
        <v>0</v>
      </c>
      <c r="BU457" s="73"/>
      <c r="BV457" s="72"/>
      <c r="BW457" s="72"/>
      <c r="BX457" s="72"/>
      <c r="BY457" s="16"/>
      <c r="BZ457" s="9"/>
      <c r="CA457" s="16"/>
      <c r="CB457" s="16"/>
      <c r="CC457" s="16"/>
      <c r="CD457" s="16"/>
    </row>
    <row r="458" spans="1:82" customFormat="1">
      <c r="A458" s="16"/>
      <c r="B458" s="3">
        <v>451</v>
      </c>
      <c r="C458" s="3" t="s">
        <v>805</v>
      </c>
      <c r="D458" s="91"/>
      <c r="E458" s="96"/>
      <c r="F458" s="91" t="s">
        <v>3092</v>
      </c>
      <c r="G458" s="96"/>
      <c r="H458" s="91"/>
      <c r="I458" s="96"/>
      <c r="J458" s="91"/>
      <c r="K458" s="96"/>
      <c r="L458" s="91"/>
      <c r="M458" s="96"/>
      <c r="N458" s="32" t="s">
        <v>3092</v>
      </c>
      <c r="O458" s="211" t="s">
        <v>3093</v>
      </c>
      <c r="P458" s="71" t="s">
        <v>3094</v>
      </c>
      <c r="Q458" s="71"/>
      <c r="R458" s="848" t="s">
        <v>989</v>
      </c>
      <c r="S458" s="3" t="s">
        <v>941</v>
      </c>
      <c r="T458" s="3" t="s">
        <v>941</v>
      </c>
      <c r="U458" s="3" t="s">
        <v>941</v>
      </c>
      <c r="V458" s="3" t="s">
        <v>941</v>
      </c>
      <c r="W458" s="3" t="s">
        <v>941</v>
      </c>
      <c r="X458" s="3" t="s">
        <v>941</v>
      </c>
      <c r="Y458" s="3" t="s">
        <v>941</v>
      </c>
      <c r="Z458" s="3" t="s">
        <v>941</v>
      </c>
      <c r="AA458" s="3" t="s">
        <v>941</v>
      </c>
      <c r="AB458" s="3" t="s">
        <v>941</v>
      </c>
      <c r="AC458" s="21" t="s">
        <v>941</v>
      </c>
      <c r="AD458" s="21" t="s">
        <v>941</v>
      </c>
      <c r="AE458" s="21" t="s">
        <v>941</v>
      </c>
      <c r="AF458" s="3" t="s">
        <v>941</v>
      </c>
      <c r="AG458" s="3"/>
      <c r="AH458" s="3"/>
      <c r="AI458" s="21"/>
      <c r="AJ458" s="21"/>
      <c r="AK458" s="21"/>
      <c r="AL458" s="75"/>
      <c r="AM458" s="74"/>
      <c r="AN458" s="70" t="s">
        <v>3095</v>
      </c>
      <c r="AO458" s="67" t="s">
        <v>246</v>
      </c>
      <c r="AP458" s="78" t="s">
        <v>3096</v>
      </c>
      <c r="AQ458" s="893">
        <v>1</v>
      </c>
      <c r="AR458" s="745" t="s">
        <v>945</v>
      </c>
      <c r="AS458" s="68" t="s">
        <v>946</v>
      </c>
      <c r="AT458" s="3">
        <v>1</v>
      </c>
      <c r="AU458" s="3" t="s">
        <v>1244</v>
      </c>
      <c r="AV458" s="3" t="s">
        <v>948</v>
      </c>
      <c r="AW458" s="3" t="s">
        <v>1245</v>
      </c>
      <c r="AX458" s="3"/>
      <c r="AY458" s="145"/>
      <c r="AZ458" s="69" t="s">
        <v>949</v>
      </c>
      <c r="BA458" s="69" t="s">
        <v>949</v>
      </c>
      <c r="BB458" s="69" t="s">
        <v>949</v>
      </c>
      <c r="BC458" s="69" t="s">
        <v>949</v>
      </c>
      <c r="BD458" s="69" t="s">
        <v>949</v>
      </c>
      <c r="BE458" s="69" t="s">
        <v>949</v>
      </c>
      <c r="BF458" s="69" t="s">
        <v>949</v>
      </c>
      <c r="BG458" s="69" t="s">
        <v>949</v>
      </c>
      <c r="BH458" s="69" t="s">
        <v>949</v>
      </c>
      <c r="BI458" s="69" t="s">
        <v>949</v>
      </c>
      <c r="BJ458" s="69" t="s">
        <v>1338</v>
      </c>
      <c r="BK458" s="69" t="s">
        <v>949</v>
      </c>
      <c r="BL458" s="69" t="s">
        <v>949</v>
      </c>
      <c r="BM458" s="69">
        <v>0</v>
      </c>
      <c r="BN458" s="69">
        <v>0</v>
      </c>
      <c r="BO458" s="69">
        <v>0</v>
      </c>
      <c r="BP458" s="69">
        <v>0</v>
      </c>
      <c r="BQ458" s="69">
        <v>0</v>
      </c>
      <c r="BR458" s="69">
        <v>0</v>
      </c>
      <c r="BS458" s="69">
        <v>0</v>
      </c>
      <c r="BT458" s="69">
        <v>0</v>
      </c>
      <c r="BU458" s="73"/>
      <c r="BV458" s="72"/>
      <c r="BW458" s="72"/>
      <c r="BX458" s="72"/>
      <c r="BY458" s="16"/>
      <c r="BZ458" s="9"/>
      <c r="CA458" s="16"/>
      <c r="CB458" s="16"/>
      <c r="CC458" s="16"/>
      <c r="CD458" s="16"/>
    </row>
    <row r="459" spans="1:82" customFormat="1">
      <c r="A459" s="16"/>
      <c r="B459" s="3">
        <v>452</v>
      </c>
      <c r="C459" s="3" t="s">
        <v>805</v>
      </c>
      <c r="D459" s="91"/>
      <c r="E459" s="96"/>
      <c r="F459" s="91" t="s">
        <v>3097</v>
      </c>
      <c r="G459" s="96"/>
      <c r="H459" s="91"/>
      <c r="I459" s="96"/>
      <c r="J459" s="91"/>
      <c r="K459" s="96"/>
      <c r="L459" s="91"/>
      <c r="M459" s="96"/>
      <c r="N459" s="32" t="s">
        <v>3097</v>
      </c>
      <c r="O459" s="211" t="s">
        <v>3098</v>
      </c>
      <c r="P459" s="71" t="s">
        <v>3094</v>
      </c>
      <c r="Q459" s="71"/>
      <c r="R459" s="848" t="s">
        <v>989</v>
      </c>
      <c r="S459" s="3" t="s">
        <v>941</v>
      </c>
      <c r="T459" s="3" t="s">
        <v>941</v>
      </c>
      <c r="U459" s="3" t="s">
        <v>941</v>
      </c>
      <c r="V459" s="3" t="s">
        <v>941</v>
      </c>
      <c r="W459" s="3" t="s">
        <v>941</v>
      </c>
      <c r="X459" s="3" t="s">
        <v>941</v>
      </c>
      <c r="Y459" s="3" t="s">
        <v>941</v>
      </c>
      <c r="Z459" s="3" t="s">
        <v>941</v>
      </c>
      <c r="AA459" s="3" t="s">
        <v>941</v>
      </c>
      <c r="AB459" s="3" t="s">
        <v>941</v>
      </c>
      <c r="AC459" s="21" t="s">
        <v>941</v>
      </c>
      <c r="AD459" s="21" t="s">
        <v>941</v>
      </c>
      <c r="AE459" s="21" t="s">
        <v>941</v>
      </c>
      <c r="AF459" s="3" t="s">
        <v>941</v>
      </c>
      <c r="AG459" s="3"/>
      <c r="AH459" s="3"/>
      <c r="AI459" s="21"/>
      <c r="AJ459" s="21"/>
      <c r="AK459" s="21"/>
      <c r="AL459" s="75"/>
      <c r="AM459" s="74"/>
      <c r="AN459" s="70" t="s">
        <v>3099</v>
      </c>
      <c r="AO459" s="67" t="s">
        <v>246</v>
      </c>
      <c r="AP459" s="78" t="s">
        <v>3100</v>
      </c>
      <c r="AQ459" s="893">
        <v>1</v>
      </c>
      <c r="AR459" s="745" t="s">
        <v>945</v>
      </c>
      <c r="AS459" s="68" t="s">
        <v>946</v>
      </c>
      <c r="AT459" s="3">
        <v>1</v>
      </c>
      <c r="AU459" s="3" t="s">
        <v>1244</v>
      </c>
      <c r="AV459" s="3"/>
      <c r="AW459" s="3" t="s">
        <v>1245</v>
      </c>
      <c r="AX459" s="3"/>
      <c r="AY459" s="145"/>
      <c r="AZ459" s="69" t="s">
        <v>949</v>
      </c>
      <c r="BA459" s="69" t="s">
        <v>949</v>
      </c>
      <c r="BB459" s="69" t="s">
        <v>949</v>
      </c>
      <c r="BC459" s="69" t="s">
        <v>949</v>
      </c>
      <c r="BD459" s="69" t="s">
        <v>949</v>
      </c>
      <c r="BE459" s="69" t="s">
        <v>949</v>
      </c>
      <c r="BF459" s="69" t="s">
        <v>949</v>
      </c>
      <c r="BG459" s="69" t="s">
        <v>949</v>
      </c>
      <c r="BH459" s="69" t="s">
        <v>949</v>
      </c>
      <c r="BI459" s="69" t="s">
        <v>949</v>
      </c>
      <c r="BJ459" s="69" t="s">
        <v>1338</v>
      </c>
      <c r="BK459" s="69" t="s">
        <v>949</v>
      </c>
      <c r="BL459" s="69" t="s">
        <v>949</v>
      </c>
      <c r="BM459" s="69">
        <v>0</v>
      </c>
      <c r="BN459" s="69">
        <v>0</v>
      </c>
      <c r="BO459" s="69">
        <v>0</v>
      </c>
      <c r="BP459" s="69">
        <v>0</v>
      </c>
      <c r="BQ459" s="69">
        <v>0</v>
      </c>
      <c r="BR459" s="69">
        <v>0</v>
      </c>
      <c r="BS459" s="69">
        <v>0</v>
      </c>
      <c r="BT459" s="69">
        <v>0</v>
      </c>
      <c r="BU459" s="73"/>
      <c r="BV459" s="72"/>
      <c r="BW459" s="72"/>
      <c r="BX459" s="72"/>
      <c r="BY459" s="16"/>
      <c r="BZ459" s="9"/>
      <c r="CA459" s="16"/>
      <c r="CB459" s="16"/>
      <c r="CC459" s="16"/>
      <c r="CD459" s="16"/>
    </row>
    <row r="460" spans="1:82" customFormat="1">
      <c r="A460" s="16"/>
      <c r="B460" s="3">
        <v>453</v>
      </c>
      <c r="C460" s="3" t="s">
        <v>805</v>
      </c>
      <c r="D460" s="91"/>
      <c r="E460" s="96"/>
      <c r="F460" s="91" t="s">
        <v>3101</v>
      </c>
      <c r="G460" s="96"/>
      <c r="H460" s="91"/>
      <c r="I460" s="96"/>
      <c r="J460" s="91"/>
      <c r="K460" s="96"/>
      <c r="L460" s="91"/>
      <c r="M460" s="96"/>
      <c r="N460" s="32" t="s">
        <v>3101</v>
      </c>
      <c r="O460" s="211" t="s">
        <v>3102</v>
      </c>
      <c r="P460" s="71" t="s">
        <v>3103</v>
      </c>
      <c r="Q460" s="71"/>
      <c r="R460" s="848" t="s">
        <v>989</v>
      </c>
      <c r="S460" s="3" t="s">
        <v>941</v>
      </c>
      <c r="T460" s="3" t="s">
        <v>941</v>
      </c>
      <c r="U460" s="3" t="s">
        <v>941</v>
      </c>
      <c r="V460" s="3" t="s">
        <v>941</v>
      </c>
      <c r="W460" s="3" t="s">
        <v>941</v>
      </c>
      <c r="X460" s="3" t="s">
        <v>941</v>
      </c>
      <c r="Y460" s="3" t="s">
        <v>941</v>
      </c>
      <c r="Z460" s="3" t="s">
        <v>941</v>
      </c>
      <c r="AA460" s="3" t="s">
        <v>941</v>
      </c>
      <c r="AB460" s="3" t="s">
        <v>941</v>
      </c>
      <c r="AC460" s="21" t="s">
        <v>941</v>
      </c>
      <c r="AD460" s="21" t="s">
        <v>941</v>
      </c>
      <c r="AE460" s="21" t="s">
        <v>941</v>
      </c>
      <c r="AF460" s="3" t="s">
        <v>941</v>
      </c>
      <c r="AG460" s="3"/>
      <c r="AH460" s="3"/>
      <c r="AI460" s="21"/>
      <c r="AJ460" s="21"/>
      <c r="AK460" s="21"/>
      <c r="AL460" s="75"/>
      <c r="AM460" s="74"/>
      <c r="AN460" s="70" t="s">
        <v>3104</v>
      </c>
      <c r="AO460" s="67" t="s">
        <v>246</v>
      </c>
      <c r="AP460" s="78" t="s">
        <v>3105</v>
      </c>
      <c r="AQ460" s="893">
        <v>1</v>
      </c>
      <c r="AR460" s="745" t="s">
        <v>945</v>
      </c>
      <c r="AS460" s="68" t="s">
        <v>946</v>
      </c>
      <c r="AT460" s="3">
        <v>1</v>
      </c>
      <c r="AU460" s="3" t="s">
        <v>1244</v>
      </c>
      <c r="AV460" s="3" t="s">
        <v>948</v>
      </c>
      <c r="AW460" s="3" t="s">
        <v>1245</v>
      </c>
      <c r="AX460" s="3"/>
      <c r="AY460" s="145"/>
      <c r="AZ460" s="69" t="s">
        <v>949</v>
      </c>
      <c r="BA460" s="69" t="s">
        <v>949</v>
      </c>
      <c r="BB460" s="69" t="s">
        <v>949</v>
      </c>
      <c r="BC460" s="69" t="s">
        <v>949</v>
      </c>
      <c r="BD460" s="69" t="s">
        <v>949</v>
      </c>
      <c r="BE460" s="69" t="s">
        <v>949</v>
      </c>
      <c r="BF460" s="69" t="s">
        <v>949</v>
      </c>
      <c r="BG460" s="69" t="s">
        <v>949</v>
      </c>
      <c r="BH460" s="69" t="s">
        <v>949</v>
      </c>
      <c r="BI460" s="69" t="s">
        <v>949</v>
      </c>
      <c r="BJ460" s="69" t="s">
        <v>1282</v>
      </c>
      <c r="BK460" s="69" t="s">
        <v>949</v>
      </c>
      <c r="BL460" s="69" t="s">
        <v>949</v>
      </c>
      <c r="BM460" s="69">
        <v>0</v>
      </c>
      <c r="BN460" s="69">
        <v>0</v>
      </c>
      <c r="BO460" s="69">
        <v>0</v>
      </c>
      <c r="BP460" s="69">
        <v>0</v>
      </c>
      <c r="BQ460" s="69">
        <v>0</v>
      </c>
      <c r="BR460" s="69">
        <v>0</v>
      </c>
      <c r="BS460" s="69">
        <v>0</v>
      </c>
      <c r="BT460" s="69">
        <v>0</v>
      </c>
      <c r="BU460" s="73"/>
      <c r="BV460" s="72"/>
      <c r="BW460" s="72"/>
      <c r="BX460" s="72"/>
      <c r="BY460" s="16"/>
      <c r="BZ460" s="9"/>
      <c r="CA460" s="16"/>
      <c r="CB460" s="16"/>
      <c r="CC460" s="16"/>
      <c r="CD460" s="16"/>
    </row>
    <row r="461" spans="1:82" customFormat="1">
      <c r="A461" s="16"/>
      <c r="B461" s="3">
        <v>454</v>
      </c>
      <c r="C461" s="3" t="s">
        <v>805</v>
      </c>
      <c r="D461" s="91" t="s">
        <v>3106</v>
      </c>
      <c r="E461" s="96"/>
      <c r="F461" s="91"/>
      <c r="G461" s="96"/>
      <c r="H461" s="91"/>
      <c r="I461" s="96"/>
      <c r="J461" s="91"/>
      <c r="K461" s="96"/>
      <c r="L461" s="91"/>
      <c r="M461" s="96"/>
      <c r="N461" s="32" t="s">
        <v>3106</v>
      </c>
      <c r="O461" s="211" t="s">
        <v>3107</v>
      </c>
      <c r="P461" s="71" t="s">
        <v>939</v>
      </c>
      <c r="Q461" s="71" t="s">
        <v>1025</v>
      </c>
      <c r="R461" s="848" t="s">
        <v>940</v>
      </c>
      <c r="S461" s="3"/>
      <c r="T461" s="3"/>
      <c r="U461" s="3"/>
      <c r="V461" s="3"/>
      <c r="W461" s="3"/>
      <c r="X461" s="3"/>
      <c r="Y461" s="3"/>
      <c r="Z461" s="3"/>
      <c r="AA461" s="3"/>
      <c r="AB461" s="3"/>
      <c r="AC461" s="21"/>
      <c r="AD461" s="21"/>
      <c r="AE461" s="21"/>
      <c r="AF461" s="3"/>
      <c r="AG461" s="3"/>
      <c r="AH461" s="3"/>
      <c r="AI461" s="21" t="s">
        <v>941</v>
      </c>
      <c r="AJ461" s="21"/>
      <c r="AK461" s="21"/>
      <c r="AL461" s="75"/>
      <c r="AM461" s="74" t="s">
        <v>945</v>
      </c>
      <c r="AN461" s="70"/>
      <c r="AO461" s="67" t="s">
        <v>226</v>
      </c>
      <c r="AP461" s="78" t="s">
        <v>3108</v>
      </c>
      <c r="AQ461" s="893">
        <v>1</v>
      </c>
      <c r="AR461" s="745" t="s">
        <v>945</v>
      </c>
      <c r="AS461" s="68" t="s">
        <v>946</v>
      </c>
      <c r="AT461" s="3">
        <v>1</v>
      </c>
      <c r="AU461" s="3" t="s">
        <v>947</v>
      </c>
      <c r="AV461" s="3" t="s">
        <v>948</v>
      </c>
      <c r="AW461" s="3" t="s">
        <v>945</v>
      </c>
      <c r="AX461" s="3"/>
      <c r="AY461" s="145"/>
      <c r="AZ461" s="69" t="s">
        <v>949</v>
      </c>
      <c r="BA461" s="69" t="s">
        <v>949</v>
      </c>
      <c r="BB461" s="69" t="s">
        <v>949</v>
      </c>
      <c r="BC461" s="69" t="s">
        <v>949</v>
      </c>
      <c r="BD461" s="69" t="s">
        <v>949</v>
      </c>
      <c r="BE461" s="69" t="s">
        <v>949</v>
      </c>
      <c r="BF461" s="69" t="s">
        <v>949</v>
      </c>
      <c r="BG461" s="69" t="s">
        <v>949</v>
      </c>
      <c r="BH461" s="69" t="s">
        <v>949</v>
      </c>
      <c r="BI461" s="69" t="s">
        <v>949</v>
      </c>
      <c r="BJ461" s="69" t="s">
        <v>949</v>
      </c>
      <c r="BK461" s="69" t="s">
        <v>949</v>
      </c>
      <c r="BL461" s="69" t="s">
        <v>949</v>
      </c>
      <c r="BM461" s="69" t="s">
        <v>949</v>
      </c>
      <c r="BN461" s="69" t="s">
        <v>949</v>
      </c>
      <c r="BO461" s="69" t="s">
        <v>949</v>
      </c>
      <c r="BP461" s="69" t="s">
        <v>949</v>
      </c>
      <c r="BQ461" s="69" t="s">
        <v>949</v>
      </c>
      <c r="BR461" s="69" t="s">
        <v>949</v>
      </c>
      <c r="BS461" s="69" t="s">
        <v>949</v>
      </c>
      <c r="BT461" s="69" t="s">
        <v>949</v>
      </c>
      <c r="BU461" s="73" t="s">
        <v>945</v>
      </c>
      <c r="BV461" s="72" t="s">
        <v>945</v>
      </c>
      <c r="BW461" s="72" t="s">
        <v>945</v>
      </c>
      <c r="BX461" s="72" t="s">
        <v>945</v>
      </c>
      <c r="BY461" s="16"/>
      <c r="BZ461" s="9" t="s">
        <v>945</v>
      </c>
      <c r="CA461" s="16"/>
      <c r="CB461" s="16"/>
      <c r="CC461" s="16"/>
      <c r="CD461" s="16"/>
    </row>
    <row r="462" spans="1:82" customFormat="1">
      <c r="A462" s="16"/>
      <c r="B462" s="3">
        <v>455</v>
      </c>
      <c r="C462" s="3" t="s">
        <v>805</v>
      </c>
      <c r="D462" s="91" t="s">
        <v>3109</v>
      </c>
      <c r="E462" s="96"/>
      <c r="F462" s="91"/>
      <c r="G462" s="96"/>
      <c r="H462" s="91"/>
      <c r="I462" s="96"/>
      <c r="J462" s="91"/>
      <c r="K462" s="96"/>
      <c r="L462" s="91"/>
      <c r="M462" s="96"/>
      <c r="N462" s="32" t="s">
        <v>3109</v>
      </c>
      <c r="O462" s="211" t="s">
        <v>3110</v>
      </c>
      <c r="P462" s="71" t="s">
        <v>939</v>
      </c>
      <c r="Q462" s="71" t="s">
        <v>1025</v>
      </c>
      <c r="R462" s="848" t="s">
        <v>940</v>
      </c>
      <c r="S462" s="3"/>
      <c r="T462" s="3"/>
      <c r="U462" s="3"/>
      <c r="V462" s="3"/>
      <c r="W462" s="3"/>
      <c r="X462" s="3"/>
      <c r="Y462" s="3"/>
      <c r="Z462" s="3"/>
      <c r="AA462" s="3"/>
      <c r="AB462" s="3"/>
      <c r="AC462" s="21"/>
      <c r="AD462" s="21"/>
      <c r="AE462" s="21"/>
      <c r="AF462" s="3"/>
      <c r="AG462" s="3"/>
      <c r="AH462" s="3"/>
      <c r="AI462" s="21"/>
      <c r="AJ462" s="21" t="s">
        <v>941</v>
      </c>
      <c r="AK462" s="21"/>
      <c r="AL462" s="75"/>
      <c r="AM462" s="74" t="s">
        <v>945</v>
      </c>
      <c r="AN462" s="70"/>
      <c r="AO462" s="67" t="s">
        <v>226</v>
      </c>
      <c r="AP462" s="78" t="s">
        <v>3111</v>
      </c>
      <c r="AQ462" s="893">
        <v>1</v>
      </c>
      <c r="AR462" s="745" t="s">
        <v>945</v>
      </c>
      <c r="AS462" s="68" t="s">
        <v>946</v>
      </c>
      <c r="AT462" s="3">
        <v>1</v>
      </c>
      <c r="AU462" s="3" t="s">
        <v>947</v>
      </c>
      <c r="AV462" s="3" t="s">
        <v>948</v>
      </c>
      <c r="AW462" s="3" t="s">
        <v>945</v>
      </c>
      <c r="AX462" s="3"/>
      <c r="AY462" s="145"/>
      <c r="AZ462" s="69" t="s">
        <v>949</v>
      </c>
      <c r="BA462" s="69" t="s">
        <v>949</v>
      </c>
      <c r="BB462" s="69" t="s">
        <v>949</v>
      </c>
      <c r="BC462" s="69" t="s">
        <v>949</v>
      </c>
      <c r="BD462" s="69" t="s">
        <v>949</v>
      </c>
      <c r="BE462" s="69" t="s">
        <v>949</v>
      </c>
      <c r="BF462" s="69" t="s">
        <v>949</v>
      </c>
      <c r="BG462" s="69" t="s">
        <v>949</v>
      </c>
      <c r="BH462" s="69" t="s">
        <v>949</v>
      </c>
      <c r="BI462" s="69" t="s">
        <v>949</v>
      </c>
      <c r="BJ462" s="69" t="s">
        <v>949</v>
      </c>
      <c r="BK462" s="69" t="s">
        <v>949</v>
      </c>
      <c r="BL462" s="69" t="s">
        <v>949</v>
      </c>
      <c r="BM462" s="69" t="s">
        <v>949</v>
      </c>
      <c r="BN462" s="69" t="s">
        <v>949</v>
      </c>
      <c r="BO462" s="69" t="s">
        <v>949</v>
      </c>
      <c r="BP462" s="69" t="s">
        <v>949</v>
      </c>
      <c r="BQ462" s="69" t="s">
        <v>949</v>
      </c>
      <c r="BR462" s="69" t="s">
        <v>949</v>
      </c>
      <c r="BS462" s="69" t="s">
        <v>949</v>
      </c>
      <c r="BT462" s="69" t="s">
        <v>949</v>
      </c>
      <c r="BU462" s="73" t="s">
        <v>945</v>
      </c>
      <c r="BV462" s="72" t="s">
        <v>945</v>
      </c>
      <c r="BW462" s="72" t="s">
        <v>945</v>
      </c>
      <c r="BX462" s="72" t="s">
        <v>945</v>
      </c>
      <c r="BY462" s="16"/>
      <c r="BZ462" s="9" t="s">
        <v>945</v>
      </c>
      <c r="CA462" s="16"/>
      <c r="CB462" s="16"/>
      <c r="CC462" s="16"/>
      <c r="CD462" s="16"/>
    </row>
    <row r="463" spans="1:82" customFormat="1">
      <c r="A463" s="16"/>
      <c r="B463" s="3">
        <v>456</v>
      </c>
      <c r="C463" s="3" t="s">
        <v>805</v>
      </c>
      <c r="D463" s="91" t="s">
        <v>3112</v>
      </c>
      <c r="E463" s="96"/>
      <c r="F463" s="91"/>
      <c r="G463" s="96"/>
      <c r="H463" s="91"/>
      <c r="I463" s="96"/>
      <c r="J463" s="91"/>
      <c r="K463" s="96"/>
      <c r="L463" s="91"/>
      <c r="M463" s="96"/>
      <c r="N463" s="32" t="s">
        <v>3112</v>
      </c>
      <c r="O463" s="211" t="s">
        <v>3113</v>
      </c>
      <c r="P463" s="71" t="s">
        <v>939</v>
      </c>
      <c r="Q463" s="71" t="s">
        <v>1025</v>
      </c>
      <c r="R463" s="848" t="s">
        <v>940</v>
      </c>
      <c r="S463" s="3"/>
      <c r="T463" s="3"/>
      <c r="U463" s="3"/>
      <c r="V463" s="3"/>
      <c r="W463" s="3"/>
      <c r="X463" s="3"/>
      <c r="Y463" s="3"/>
      <c r="Z463" s="3"/>
      <c r="AA463" s="3"/>
      <c r="AB463" s="3"/>
      <c r="AC463" s="21"/>
      <c r="AD463" s="21"/>
      <c r="AE463" s="21"/>
      <c r="AF463" s="3"/>
      <c r="AG463" s="3"/>
      <c r="AH463" s="3"/>
      <c r="AI463" s="21"/>
      <c r="AJ463" s="21"/>
      <c r="AK463" s="21" t="s">
        <v>941</v>
      </c>
      <c r="AL463" s="75"/>
      <c r="AM463" s="74" t="s">
        <v>945</v>
      </c>
      <c r="AN463" s="70"/>
      <c r="AO463" s="67" t="s">
        <v>226</v>
      </c>
      <c r="AP463" s="78" t="s">
        <v>3114</v>
      </c>
      <c r="AQ463" s="893">
        <v>1</v>
      </c>
      <c r="AR463" s="745" t="s">
        <v>945</v>
      </c>
      <c r="AS463" s="68" t="s">
        <v>946</v>
      </c>
      <c r="AT463" s="3">
        <v>1</v>
      </c>
      <c r="AU463" s="3" t="s">
        <v>947</v>
      </c>
      <c r="AV463" s="3" t="s">
        <v>948</v>
      </c>
      <c r="AW463" s="3" t="s">
        <v>945</v>
      </c>
      <c r="AX463" s="3"/>
      <c r="AY463" s="145"/>
      <c r="AZ463" s="69" t="s">
        <v>949</v>
      </c>
      <c r="BA463" s="69" t="s">
        <v>949</v>
      </c>
      <c r="BB463" s="69" t="s">
        <v>949</v>
      </c>
      <c r="BC463" s="69" t="s">
        <v>949</v>
      </c>
      <c r="BD463" s="69" t="s">
        <v>949</v>
      </c>
      <c r="BE463" s="69" t="s">
        <v>949</v>
      </c>
      <c r="BF463" s="69" t="s">
        <v>949</v>
      </c>
      <c r="BG463" s="69" t="s">
        <v>949</v>
      </c>
      <c r="BH463" s="69" t="s">
        <v>949</v>
      </c>
      <c r="BI463" s="69" t="s">
        <v>949</v>
      </c>
      <c r="BJ463" s="69" t="s">
        <v>949</v>
      </c>
      <c r="BK463" s="69" t="s">
        <v>949</v>
      </c>
      <c r="BL463" s="69" t="s">
        <v>949</v>
      </c>
      <c r="BM463" s="69" t="s">
        <v>949</v>
      </c>
      <c r="BN463" s="69" t="s">
        <v>949</v>
      </c>
      <c r="BO463" s="69" t="s">
        <v>949</v>
      </c>
      <c r="BP463" s="69" t="s">
        <v>949</v>
      </c>
      <c r="BQ463" s="69" t="s">
        <v>949</v>
      </c>
      <c r="BR463" s="69" t="s">
        <v>949</v>
      </c>
      <c r="BS463" s="69" t="s">
        <v>949</v>
      </c>
      <c r="BT463" s="69" t="s">
        <v>949</v>
      </c>
      <c r="BU463" s="73" t="s">
        <v>945</v>
      </c>
      <c r="BV463" s="72" t="s">
        <v>945</v>
      </c>
      <c r="BW463" s="72" t="s">
        <v>945</v>
      </c>
      <c r="BX463" s="72" t="s">
        <v>945</v>
      </c>
      <c r="BY463" s="16"/>
      <c r="BZ463" s="9" t="s">
        <v>945</v>
      </c>
      <c r="CA463" s="16"/>
      <c r="CB463" s="16"/>
      <c r="CC463" s="16"/>
      <c r="CD463" s="16"/>
    </row>
    <row r="464" spans="1:82" customFormat="1">
      <c r="A464" s="16"/>
      <c r="B464" s="3">
        <v>457</v>
      </c>
      <c r="C464" s="3" t="s">
        <v>805</v>
      </c>
      <c r="D464" s="91" t="s">
        <v>3115</v>
      </c>
      <c r="E464" s="96"/>
      <c r="F464" s="91"/>
      <c r="G464" s="96"/>
      <c r="H464" s="91"/>
      <c r="I464" s="96"/>
      <c r="J464" s="91"/>
      <c r="K464" s="96"/>
      <c r="L464" s="91"/>
      <c r="M464" s="96"/>
      <c r="N464" s="32" t="s">
        <v>3115</v>
      </c>
      <c r="O464" s="211" t="s">
        <v>3116</v>
      </c>
      <c r="P464" s="71" t="s">
        <v>939</v>
      </c>
      <c r="Q464" s="71" t="s">
        <v>1025</v>
      </c>
      <c r="R464" s="848" t="s">
        <v>940</v>
      </c>
      <c r="S464" s="3"/>
      <c r="T464" s="3"/>
      <c r="U464" s="3"/>
      <c r="V464" s="3"/>
      <c r="W464" s="3"/>
      <c r="X464" s="3"/>
      <c r="Y464" s="3"/>
      <c r="Z464" s="3"/>
      <c r="AA464" s="3"/>
      <c r="AB464" s="3"/>
      <c r="AC464" s="21"/>
      <c r="AD464" s="21"/>
      <c r="AE464" s="21"/>
      <c r="AF464" s="3"/>
      <c r="AG464" s="3"/>
      <c r="AH464" s="3"/>
      <c r="AI464" s="21" t="s">
        <v>941</v>
      </c>
      <c r="AJ464" s="21"/>
      <c r="AK464" s="21"/>
      <c r="AL464" s="75"/>
      <c r="AM464" s="74" t="s">
        <v>945</v>
      </c>
      <c r="AN464" s="70"/>
      <c r="AO464" s="67" t="s">
        <v>226</v>
      </c>
      <c r="AP464" s="78" t="s">
        <v>3117</v>
      </c>
      <c r="AQ464" s="893">
        <v>1</v>
      </c>
      <c r="AR464" s="745" t="s">
        <v>945</v>
      </c>
      <c r="AS464" s="68" t="s">
        <v>946</v>
      </c>
      <c r="AT464" s="3">
        <v>1</v>
      </c>
      <c r="AU464" s="3" t="s">
        <v>947</v>
      </c>
      <c r="AV464" s="3" t="s">
        <v>948</v>
      </c>
      <c r="AW464" s="3" t="s">
        <v>945</v>
      </c>
      <c r="AX464" s="3"/>
      <c r="AY464" s="145"/>
      <c r="AZ464" s="69" t="s">
        <v>949</v>
      </c>
      <c r="BA464" s="69" t="s">
        <v>949</v>
      </c>
      <c r="BB464" s="69" t="s">
        <v>949</v>
      </c>
      <c r="BC464" s="69" t="s">
        <v>949</v>
      </c>
      <c r="BD464" s="69" t="s">
        <v>949</v>
      </c>
      <c r="BE464" s="69" t="s">
        <v>949</v>
      </c>
      <c r="BF464" s="69" t="s">
        <v>949</v>
      </c>
      <c r="BG464" s="69" t="s">
        <v>949</v>
      </c>
      <c r="BH464" s="69" t="s">
        <v>949</v>
      </c>
      <c r="BI464" s="69" t="s">
        <v>949</v>
      </c>
      <c r="BJ464" s="69" t="s">
        <v>949</v>
      </c>
      <c r="BK464" s="69" t="s">
        <v>949</v>
      </c>
      <c r="BL464" s="69" t="s">
        <v>949</v>
      </c>
      <c r="BM464" s="69" t="s">
        <v>949</v>
      </c>
      <c r="BN464" s="69" t="s">
        <v>949</v>
      </c>
      <c r="BO464" s="69" t="s">
        <v>949</v>
      </c>
      <c r="BP464" s="69" t="s">
        <v>949</v>
      </c>
      <c r="BQ464" s="69" t="s">
        <v>949</v>
      </c>
      <c r="BR464" s="69" t="s">
        <v>949</v>
      </c>
      <c r="BS464" s="69" t="s">
        <v>949</v>
      </c>
      <c r="BT464" s="69" t="s">
        <v>949</v>
      </c>
      <c r="BU464" s="73" t="s">
        <v>945</v>
      </c>
      <c r="BV464" s="72" t="s">
        <v>945</v>
      </c>
      <c r="BW464" s="72" t="s">
        <v>945</v>
      </c>
      <c r="BX464" s="72" t="s">
        <v>945</v>
      </c>
      <c r="BY464" s="16"/>
      <c r="BZ464" s="9" t="s">
        <v>945</v>
      </c>
      <c r="CA464" s="16"/>
      <c r="CB464" s="16"/>
      <c r="CC464" s="16"/>
      <c r="CD464" s="16"/>
    </row>
    <row r="465" spans="1:82" customFormat="1">
      <c r="A465" s="16"/>
      <c r="B465" s="3">
        <v>458</v>
      </c>
      <c r="C465" s="3" t="s">
        <v>805</v>
      </c>
      <c r="D465" s="91" t="s">
        <v>3118</v>
      </c>
      <c r="E465" s="96"/>
      <c r="F465" s="91"/>
      <c r="G465" s="96"/>
      <c r="H465" s="91"/>
      <c r="I465" s="96"/>
      <c r="J465" s="91"/>
      <c r="K465" s="96"/>
      <c r="L465" s="91"/>
      <c r="M465" s="96"/>
      <c r="N465" s="32" t="s">
        <v>3118</v>
      </c>
      <c r="O465" s="211" t="s">
        <v>3119</v>
      </c>
      <c r="P465" s="71" t="s">
        <v>939</v>
      </c>
      <c r="Q465" s="71" t="s">
        <v>1025</v>
      </c>
      <c r="R465" s="848" t="s">
        <v>940</v>
      </c>
      <c r="S465" s="3"/>
      <c r="T465" s="3"/>
      <c r="U465" s="3"/>
      <c r="V465" s="3"/>
      <c r="W465" s="3"/>
      <c r="X465" s="3"/>
      <c r="Y465" s="3"/>
      <c r="Z465" s="3"/>
      <c r="AA465" s="3"/>
      <c r="AB465" s="3"/>
      <c r="AC465" s="21"/>
      <c r="AD465" s="21"/>
      <c r="AE465" s="21"/>
      <c r="AF465" s="3"/>
      <c r="AG465" s="3"/>
      <c r="AH465" s="3"/>
      <c r="AI465" s="21"/>
      <c r="AJ465" s="21" t="s">
        <v>941</v>
      </c>
      <c r="AK465" s="21"/>
      <c r="AL465" s="75"/>
      <c r="AM465" s="74" t="s">
        <v>945</v>
      </c>
      <c r="AN465" s="70"/>
      <c r="AO465" s="67" t="s">
        <v>226</v>
      </c>
      <c r="AP465" s="78" t="s">
        <v>3120</v>
      </c>
      <c r="AQ465" s="893">
        <v>1</v>
      </c>
      <c r="AR465" s="745" t="s">
        <v>945</v>
      </c>
      <c r="AS465" s="68" t="s">
        <v>946</v>
      </c>
      <c r="AT465" s="3">
        <v>1</v>
      </c>
      <c r="AU465" s="3" t="s">
        <v>947</v>
      </c>
      <c r="AV465" s="3" t="s">
        <v>948</v>
      </c>
      <c r="AW465" s="3" t="s">
        <v>945</v>
      </c>
      <c r="AX465" s="3"/>
      <c r="AY465" s="145"/>
      <c r="AZ465" s="69" t="s">
        <v>949</v>
      </c>
      <c r="BA465" s="69" t="s">
        <v>949</v>
      </c>
      <c r="BB465" s="69" t="s">
        <v>949</v>
      </c>
      <c r="BC465" s="69" t="s">
        <v>949</v>
      </c>
      <c r="BD465" s="69" t="s">
        <v>949</v>
      </c>
      <c r="BE465" s="69" t="s">
        <v>949</v>
      </c>
      <c r="BF465" s="69" t="s">
        <v>949</v>
      </c>
      <c r="BG465" s="69" t="s">
        <v>949</v>
      </c>
      <c r="BH465" s="69" t="s">
        <v>949</v>
      </c>
      <c r="BI465" s="69" t="s">
        <v>949</v>
      </c>
      <c r="BJ465" s="69" t="s">
        <v>949</v>
      </c>
      <c r="BK465" s="69" t="s">
        <v>949</v>
      </c>
      <c r="BL465" s="69" t="s">
        <v>949</v>
      </c>
      <c r="BM465" s="69" t="s">
        <v>949</v>
      </c>
      <c r="BN465" s="69" t="s">
        <v>949</v>
      </c>
      <c r="BO465" s="69" t="s">
        <v>949</v>
      </c>
      <c r="BP465" s="69" t="s">
        <v>949</v>
      </c>
      <c r="BQ465" s="69" t="s">
        <v>949</v>
      </c>
      <c r="BR465" s="69" t="s">
        <v>949</v>
      </c>
      <c r="BS465" s="69" t="s">
        <v>949</v>
      </c>
      <c r="BT465" s="69" t="s">
        <v>949</v>
      </c>
      <c r="BU465" s="73" t="s">
        <v>945</v>
      </c>
      <c r="BV465" s="72" t="s">
        <v>945</v>
      </c>
      <c r="BW465" s="72" t="s">
        <v>945</v>
      </c>
      <c r="BX465" s="72" t="s">
        <v>945</v>
      </c>
      <c r="BY465" s="16"/>
      <c r="BZ465" s="9" t="s">
        <v>945</v>
      </c>
      <c r="CA465" s="16"/>
      <c r="CB465" s="16"/>
      <c r="CC465" s="16"/>
      <c r="CD465" s="16"/>
    </row>
    <row r="466" spans="1:82" customFormat="1">
      <c r="A466" s="16"/>
      <c r="B466" s="3">
        <v>459</v>
      </c>
      <c r="C466" s="3" t="s">
        <v>805</v>
      </c>
      <c r="D466" s="91" t="s">
        <v>3121</v>
      </c>
      <c r="E466" s="96"/>
      <c r="F466" s="91"/>
      <c r="G466" s="96"/>
      <c r="H466" s="91"/>
      <c r="I466" s="96"/>
      <c r="J466" s="91"/>
      <c r="K466" s="96"/>
      <c r="L466" s="91"/>
      <c r="M466" s="96"/>
      <c r="N466" s="32" t="s">
        <v>3121</v>
      </c>
      <c r="O466" s="211" t="s">
        <v>3122</v>
      </c>
      <c r="P466" s="71" t="s">
        <v>939</v>
      </c>
      <c r="Q466" s="71" t="s">
        <v>1025</v>
      </c>
      <c r="R466" s="848" t="s">
        <v>940</v>
      </c>
      <c r="S466" s="3"/>
      <c r="T466" s="3"/>
      <c r="U466" s="3"/>
      <c r="V466" s="3"/>
      <c r="W466" s="3"/>
      <c r="X466" s="3"/>
      <c r="Y466" s="3"/>
      <c r="Z466" s="3"/>
      <c r="AA466" s="3"/>
      <c r="AB466" s="3"/>
      <c r="AC466" s="21"/>
      <c r="AD466" s="21"/>
      <c r="AE466" s="21"/>
      <c r="AF466" s="3"/>
      <c r="AG466" s="3"/>
      <c r="AH466" s="3"/>
      <c r="AI466" s="21"/>
      <c r="AJ466" s="21"/>
      <c r="AK466" s="21" t="s">
        <v>941</v>
      </c>
      <c r="AL466" s="75"/>
      <c r="AM466" s="74" t="s">
        <v>945</v>
      </c>
      <c r="AN466" s="70"/>
      <c r="AO466" s="67" t="s">
        <v>226</v>
      </c>
      <c r="AP466" s="78" t="s">
        <v>3123</v>
      </c>
      <c r="AQ466" s="893">
        <v>1</v>
      </c>
      <c r="AR466" s="745" t="s">
        <v>945</v>
      </c>
      <c r="AS466" s="68" t="s">
        <v>946</v>
      </c>
      <c r="AT466" s="3">
        <v>1</v>
      </c>
      <c r="AU466" s="3" t="s">
        <v>947</v>
      </c>
      <c r="AV466" s="3" t="s">
        <v>948</v>
      </c>
      <c r="AW466" s="3" t="s">
        <v>945</v>
      </c>
      <c r="AX466" s="3"/>
      <c r="AY466" s="145"/>
      <c r="AZ466" s="69" t="s">
        <v>949</v>
      </c>
      <c r="BA466" s="69" t="s">
        <v>949</v>
      </c>
      <c r="BB466" s="69" t="s">
        <v>949</v>
      </c>
      <c r="BC466" s="69" t="s">
        <v>949</v>
      </c>
      <c r="BD466" s="69" t="s">
        <v>949</v>
      </c>
      <c r="BE466" s="69" t="s">
        <v>949</v>
      </c>
      <c r="BF466" s="69" t="s">
        <v>949</v>
      </c>
      <c r="BG466" s="69" t="s">
        <v>949</v>
      </c>
      <c r="BH466" s="69" t="s">
        <v>949</v>
      </c>
      <c r="BI466" s="69" t="s">
        <v>949</v>
      </c>
      <c r="BJ466" s="69" t="s">
        <v>949</v>
      </c>
      <c r="BK466" s="69" t="s">
        <v>949</v>
      </c>
      <c r="BL466" s="69" t="s">
        <v>949</v>
      </c>
      <c r="BM466" s="69" t="s">
        <v>949</v>
      </c>
      <c r="BN466" s="69" t="s">
        <v>949</v>
      </c>
      <c r="BO466" s="69" t="s">
        <v>949</v>
      </c>
      <c r="BP466" s="69" t="s">
        <v>949</v>
      </c>
      <c r="BQ466" s="69" t="s">
        <v>949</v>
      </c>
      <c r="BR466" s="69" t="s">
        <v>949</v>
      </c>
      <c r="BS466" s="69" t="s">
        <v>949</v>
      </c>
      <c r="BT466" s="69" t="s">
        <v>949</v>
      </c>
      <c r="BU466" s="73" t="s">
        <v>945</v>
      </c>
      <c r="BV466" s="72" t="s">
        <v>945</v>
      </c>
      <c r="BW466" s="72" t="s">
        <v>945</v>
      </c>
      <c r="BX466" s="72" t="s">
        <v>945</v>
      </c>
      <c r="BY466" s="16"/>
      <c r="BZ466" s="9" t="s">
        <v>945</v>
      </c>
      <c r="CA466" s="16"/>
      <c r="CB466" s="16"/>
      <c r="CC466" s="16"/>
      <c r="CD466" s="16"/>
    </row>
    <row r="467" spans="1:82" customFormat="1">
      <c r="A467" s="16"/>
      <c r="B467" s="3">
        <v>460</v>
      </c>
      <c r="C467" s="3" t="s">
        <v>649</v>
      </c>
      <c r="D467" s="91" t="s">
        <v>3124</v>
      </c>
      <c r="E467" s="96"/>
      <c r="F467" s="91"/>
      <c r="G467" s="96"/>
      <c r="H467" s="91"/>
      <c r="I467" s="96"/>
      <c r="J467" s="91"/>
      <c r="K467" s="96"/>
      <c r="L467" s="91"/>
      <c r="M467" s="96"/>
      <c r="N467" s="32" t="s">
        <v>3125</v>
      </c>
      <c r="O467" s="211" t="s">
        <v>3124</v>
      </c>
      <c r="P467" s="71" t="s">
        <v>939</v>
      </c>
      <c r="Q467" s="71" t="s">
        <v>3126</v>
      </c>
      <c r="R467" s="848" t="s">
        <v>940</v>
      </c>
      <c r="S467" s="3" t="s">
        <v>941</v>
      </c>
      <c r="T467" s="3" t="s">
        <v>941</v>
      </c>
      <c r="U467" s="3" t="s">
        <v>941</v>
      </c>
      <c r="V467" s="3" t="s">
        <v>941</v>
      </c>
      <c r="W467" s="3" t="s">
        <v>941</v>
      </c>
      <c r="X467" s="3" t="s">
        <v>941</v>
      </c>
      <c r="Y467" s="3" t="s">
        <v>941</v>
      </c>
      <c r="Z467" s="3" t="s">
        <v>941</v>
      </c>
      <c r="AA467" s="3" t="s">
        <v>941</v>
      </c>
      <c r="AB467" s="3" t="s">
        <v>941</v>
      </c>
      <c r="AC467" s="21" t="s">
        <v>941</v>
      </c>
      <c r="AD467" s="21" t="s">
        <v>941</v>
      </c>
      <c r="AE467" s="21" t="s">
        <v>941</v>
      </c>
      <c r="AF467" s="3" t="s">
        <v>941</v>
      </c>
      <c r="AG467" s="3" t="s">
        <v>941</v>
      </c>
      <c r="AH467" s="3"/>
      <c r="AI467" s="21" t="s">
        <v>941</v>
      </c>
      <c r="AJ467" s="21" t="s">
        <v>941</v>
      </c>
      <c r="AK467" s="21" t="s">
        <v>941</v>
      </c>
      <c r="AL467" s="75"/>
      <c r="AM467" s="74"/>
      <c r="AN467" s="70" t="s">
        <v>3127</v>
      </c>
      <c r="AO467" s="67" t="s">
        <v>143</v>
      </c>
      <c r="AP467" s="78" t="s">
        <v>3128</v>
      </c>
      <c r="AQ467" s="893">
        <v>1</v>
      </c>
      <c r="AR467" s="745" t="s">
        <v>945</v>
      </c>
      <c r="AS467" s="68" t="s">
        <v>946</v>
      </c>
      <c r="AT467" s="3">
        <v>0</v>
      </c>
      <c r="AU467" s="3" t="s">
        <v>947</v>
      </c>
      <c r="AV467" s="3"/>
      <c r="AW467" s="3"/>
      <c r="AX467" s="3"/>
      <c r="AY467" s="145"/>
      <c r="AZ467" s="69" t="s">
        <v>949</v>
      </c>
      <c r="BA467" s="69" t="s">
        <v>949</v>
      </c>
      <c r="BB467" s="69" t="s">
        <v>949</v>
      </c>
      <c r="BC467" s="69" t="s">
        <v>949</v>
      </c>
      <c r="BD467" s="69" t="s">
        <v>949</v>
      </c>
      <c r="BE467" s="69" t="s">
        <v>949</v>
      </c>
      <c r="BF467" s="69" t="s">
        <v>949</v>
      </c>
      <c r="BG467" s="69" t="s">
        <v>949</v>
      </c>
      <c r="BH467" s="69" t="s">
        <v>949</v>
      </c>
      <c r="BI467" s="69" t="s">
        <v>949</v>
      </c>
      <c r="BJ467" s="69" t="s">
        <v>949</v>
      </c>
      <c r="BK467" s="69" t="s">
        <v>949</v>
      </c>
      <c r="BL467" s="69" t="s">
        <v>949</v>
      </c>
      <c r="BM467" s="69" t="s">
        <v>949</v>
      </c>
      <c r="BN467" s="69" t="s">
        <v>949</v>
      </c>
      <c r="BO467" s="69" t="s">
        <v>949</v>
      </c>
      <c r="BP467" s="69" t="s">
        <v>949</v>
      </c>
      <c r="BQ467" s="69" t="s">
        <v>949</v>
      </c>
      <c r="BR467" s="69" t="s">
        <v>949</v>
      </c>
      <c r="BS467" s="69" t="s">
        <v>949</v>
      </c>
      <c r="BT467" s="69" t="s">
        <v>949</v>
      </c>
      <c r="BU467" s="73"/>
      <c r="BV467" s="72"/>
      <c r="BW467" s="72"/>
      <c r="BX467" s="72"/>
      <c r="BY467" s="16"/>
      <c r="BZ467" s="9" t="s">
        <v>949</v>
      </c>
      <c r="CA467" s="16"/>
      <c r="CB467" s="16"/>
      <c r="CC467" s="16"/>
      <c r="CD467" s="16"/>
    </row>
    <row r="468" spans="1:82" customFormat="1">
      <c r="A468" s="16"/>
      <c r="B468" s="3">
        <v>461</v>
      </c>
      <c r="C468" s="3" t="s">
        <v>649</v>
      </c>
      <c r="D468" s="91"/>
      <c r="E468" s="96" t="s">
        <v>1033</v>
      </c>
      <c r="F468" s="91"/>
      <c r="G468" s="96"/>
      <c r="H468" s="91"/>
      <c r="I468" s="96"/>
      <c r="J468" s="91"/>
      <c r="K468" s="96"/>
      <c r="L468" s="91"/>
      <c r="M468" s="96"/>
      <c r="N468" s="32" t="s">
        <v>1032</v>
      </c>
      <c r="O468" s="211" t="s">
        <v>1033</v>
      </c>
      <c r="P468" s="71" t="s">
        <v>1003</v>
      </c>
      <c r="Q468" s="71" t="s">
        <v>3126</v>
      </c>
      <c r="R468" s="848"/>
      <c r="S468" s="3" t="s">
        <v>941</v>
      </c>
      <c r="T468" s="3" t="s">
        <v>941</v>
      </c>
      <c r="U468" s="3" t="s">
        <v>941</v>
      </c>
      <c r="V468" s="3" t="s">
        <v>941</v>
      </c>
      <c r="W468" s="3" t="s">
        <v>941</v>
      </c>
      <c r="X468" s="3" t="s">
        <v>941</v>
      </c>
      <c r="Y468" s="3" t="s">
        <v>941</v>
      </c>
      <c r="Z468" s="3" t="s">
        <v>941</v>
      </c>
      <c r="AA468" s="3" t="s">
        <v>941</v>
      </c>
      <c r="AB468" s="3" t="s">
        <v>941</v>
      </c>
      <c r="AC468" s="21" t="s">
        <v>941</v>
      </c>
      <c r="AD468" s="21" t="s">
        <v>941</v>
      </c>
      <c r="AE468" s="21" t="s">
        <v>941</v>
      </c>
      <c r="AF468" s="3" t="s">
        <v>941</v>
      </c>
      <c r="AG468" s="3" t="s">
        <v>941</v>
      </c>
      <c r="AH468" s="3"/>
      <c r="AI468" s="21" t="s">
        <v>941</v>
      </c>
      <c r="AJ468" s="21" t="s">
        <v>941</v>
      </c>
      <c r="AK468" s="21" t="s">
        <v>941</v>
      </c>
      <c r="AL468" s="75"/>
      <c r="AM468" s="74" t="s">
        <v>1033</v>
      </c>
      <c r="AN468" s="70" t="s">
        <v>1034</v>
      </c>
      <c r="AO468" s="67" t="s">
        <v>3129</v>
      </c>
      <c r="AP468" s="78" t="s">
        <v>1035</v>
      </c>
      <c r="AQ468" s="893">
        <v>2</v>
      </c>
      <c r="AR468" s="745" t="s">
        <v>945</v>
      </c>
      <c r="AS468" s="68" t="s">
        <v>946</v>
      </c>
      <c r="AT468" s="3">
        <v>1</v>
      </c>
      <c r="AU468" s="3" t="s">
        <v>993</v>
      </c>
      <c r="AV468" s="3"/>
      <c r="AW468" s="3"/>
      <c r="AX468" s="3"/>
      <c r="AY468" s="145"/>
      <c r="AZ468" s="69" t="s">
        <v>949</v>
      </c>
      <c r="BA468" s="69" t="s">
        <v>949</v>
      </c>
      <c r="BB468" s="69" t="s">
        <v>949</v>
      </c>
      <c r="BC468" s="69" t="s">
        <v>949</v>
      </c>
      <c r="BD468" s="69" t="s">
        <v>949</v>
      </c>
      <c r="BE468" s="69" t="s">
        <v>949</v>
      </c>
      <c r="BF468" s="69" t="s">
        <v>949</v>
      </c>
      <c r="BG468" s="69" t="s">
        <v>949</v>
      </c>
      <c r="BH468" s="69" t="s">
        <v>949</v>
      </c>
      <c r="BI468" s="69" t="s">
        <v>949</v>
      </c>
      <c r="BJ468" s="69" t="s">
        <v>1024</v>
      </c>
      <c r="BK468" s="69">
        <v>0</v>
      </c>
      <c r="BL468" s="69">
        <v>0</v>
      </c>
      <c r="BM468" s="69">
        <v>0</v>
      </c>
      <c r="BN468" s="69">
        <v>0</v>
      </c>
      <c r="BO468" s="69">
        <v>0</v>
      </c>
      <c r="BP468" s="69">
        <v>0</v>
      </c>
      <c r="BQ468" s="69">
        <v>0</v>
      </c>
      <c r="BR468" s="69">
        <v>0</v>
      </c>
      <c r="BS468" s="69">
        <v>0</v>
      </c>
      <c r="BT468" s="69">
        <v>0</v>
      </c>
      <c r="BU468" s="73"/>
      <c r="BV468" s="72"/>
      <c r="BW468" s="72"/>
      <c r="BX468" s="72"/>
      <c r="BY468" s="16"/>
      <c r="BZ468" s="9" t="s">
        <v>1025</v>
      </c>
      <c r="CA468" s="16"/>
      <c r="CB468" s="16"/>
      <c r="CC468" s="16"/>
      <c r="CD468" s="16"/>
    </row>
    <row r="469" spans="1:82" customFormat="1">
      <c r="A469" s="16"/>
      <c r="B469" s="3">
        <v>462</v>
      </c>
      <c r="C469" s="3" t="s">
        <v>649</v>
      </c>
      <c r="D469" s="91"/>
      <c r="E469" s="96" t="s">
        <v>3130</v>
      </c>
      <c r="F469" s="91"/>
      <c r="G469" s="96"/>
      <c r="H469" s="91"/>
      <c r="I469" s="96"/>
      <c r="J469" s="91"/>
      <c r="K469" s="96"/>
      <c r="L469" s="91"/>
      <c r="M469" s="96"/>
      <c r="N469" s="32" t="s">
        <v>3131</v>
      </c>
      <c r="O469" s="211" t="s">
        <v>3130</v>
      </c>
      <c r="P469" s="71" t="s">
        <v>939</v>
      </c>
      <c r="Q469" s="71" t="s">
        <v>3126</v>
      </c>
      <c r="R469" s="848" t="s">
        <v>940</v>
      </c>
      <c r="S469" s="3" t="s">
        <v>941</v>
      </c>
      <c r="T469" s="3" t="s">
        <v>941</v>
      </c>
      <c r="U469" s="3" t="s">
        <v>941</v>
      </c>
      <c r="V469" s="3" t="s">
        <v>941</v>
      </c>
      <c r="W469" s="3" t="s">
        <v>941</v>
      </c>
      <c r="X469" s="3" t="s">
        <v>941</v>
      </c>
      <c r="Y469" s="3" t="s">
        <v>941</v>
      </c>
      <c r="Z469" s="3" t="s">
        <v>941</v>
      </c>
      <c r="AA469" s="3" t="s">
        <v>941</v>
      </c>
      <c r="AB469" s="3" t="s">
        <v>941</v>
      </c>
      <c r="AC469" s="21" t="s">
        <v>941</v>
      </c>
      <c r="AD469" s="21" t="s">
        <v>941</v>
      </c>
      <c r="AE469" s="21" t="s">
        <v>941</v>
      </c>
      <c r="AF469" s="3" t="s">
        <v>941</v>
      </c>
      <c r="AG469" s="3" t="s">
        <v>941</v>
      </c>
      <c r="AH469" s="3"/>
      <c r="AI469" s="21" t="s">
        <v>941</v>
      </c>
      <c r="AJ469" s="21" t="s">
        <v>941</v>
      </c>
      <c r="AK469" s="21" t="s">
        <v>941</v>
      </c>
      <c r="AL469" s="75"/>
      <c r="AM469" s="74"/>
      <c r="AN469" s="70" t="s">
        <v>3132</v>
      </c>
      <c r="AO469" s="67" t="s">
        <v>143</v>
      </c>
      <c r="AP469" s="78" t="s">
        <v>3133</v>
      </c>
      <c r="AQ469" s="893">
        <v>1</v>
      </c>
      <c r="AR469" s="745" t="s">
        <v>945</v>
      </c>
      <c r="AS469" s="68" t="s">
        <v>946</v>
      </c>
      <c r="AT469" s="3">
        <v>0</v>
      </c>
      <c r="AU469" s="3" t="s">
        <v>947</v>
      </c>
      <c r="AV469" s="3" t="s">
        <v>948</v>
      </c>
      <c r="AW469" s="3"/>
      <c r="AX469" s="3"/>
      <c r="AY469" s="145"/>
      <c r="AZ469" s="69" t="s">
        <v>949</v>
      </c>
      <c r="BA469" s="69" t="s">
        <v>949</v>
      </c>
      <c r="BB469" s="69" t="s">
        <v>949</v>
      </c>
      <c r="BC469" s="69" t="s">
        <v>949</v>
      </c>
      <c r="BD469" s="69" t="s">
        <v>949</v>
      </c>
      <c r="BE469" s="69" t="s">
        <v>949</v>
      </c>
      <c r="BF469" s="69" t="s">
        <v>949</v>
      </c>
      <c r="BG469" s="69" t="s">
        <v>949</v>
      </c>
      <c r="BH469" s="69" t="s">
        <v>949</v>
      </c>
      <c r="BI469" s="69" t="s">
        <v>949</v>
      </c>
      <c r="BJ469" s="69" t="s">
        <v>949</v>
      </c>
      <c r="BK469" s="69" t="s">
        <v>949</v>
      </c>
      <c r="BL469" s="69" t="s">
        <v>949</v>
      </c>
      <c r="BM469" s="69" t="s">
        <v>949</v>
      </c>
      <c r="BN469" s="69" t="s">
        <v>949</v>
      </c>
      <c r="BO469" s="69" t="s">
        <v>949</v>
      </c>
      <c r="BP469" s="69" t="s">
        <v>949</v>
      </c>
      <c r="BQ469" s="69" t="s">
        <v>949</v>
      </c>
      <c r="BR469" s="69" t="s">
        <v>949</v>
      </c>
      <c r="BS469" s="69" t="s">
        <v>949</v>
      </c>
      <c r="BT469" s="69" t="s">
        <v>949</v>
      </c>
      <c r="BU469" s="73"/>
      <c r="BV469" s="72"/>
      <c r="BW469" s="72"/>
      <c r="BX469" s="72"/>
      <c r="BY469" s="16"/>
      <c r="BZ469" s="9" t="s">
        <v>949</v>
      </c>
      <c r="CA469" s="16"/>
      <c r="CB469" s="16"/>
      <c r="CC469" s="16"/>
      <c r="CD469" s="16"/>
    </row>
    <row r="470" spans="1:82" customFormat="1">
      <c r="A470" s="16"/>
      <c r="B470" s="3">
        <v>463</v>
      </c>
      <c r="C470" s="3" t="s">
        <v>649</v>
      </c>
      <c r="D470" s="91"/>
      <c r="E470" s="96"/>
      <c r="F470" s="91" t="s">
        <v>3134</v>
      </c>
      <c r="G470" s="96"/>
      <c r="H470" s="91"/>
      <c r="I470" s="96"/>
      <c r="J470" s="91"/>
      <c r="K470" s="96"/>
      <c r="L470" s="91"/>
      <c r="M470" s="96"/>
      <c r="N470" s="32" t="s">
        <v>3135</v>
      </c>
      <c r="O470" s="211" t="s">
        <v>3134</v>
      </c>
      <c r="P470" s="71" t="s">
        <v>939</v>
      </c>
      <c r="Q470" s="71" t="s">
        <v>3126</v>
      </c>
      <c r="R470" s="848" t="s">
        <v>940</v>
      </c>
      <c r="S470" s="3" t="s">
        <v>941</v>
      </c>
      <c r="T470" s="3" t="s">
        <v>941</v>
      </c>
      <c r="U470" s="3" t="s">
        <v>941</v>
      </c>
      <c r="V470" s="3" t="s">
        <v>941</v>
      </c>
      <c r="W470" s="3" t="s">
        <v>941</v>
      </c>
      <c r="X470" s="3" t="s">
        <v>941</v>
      </c>
      <c r="Y470" s="3" t="s">
        <v>941</v>
      </c>
      <c r="Z470" s="3" t="s">
        <v>941</v>
      </c>
      <c r="AA470" s="3" t="s">
        <v>941</v>
      </c>
      <c r="AB470" s="3" t="s">
        <v>941</v>
      </c>
      <c r="AC470" s="21" t="s">
        <v>941</v>
      </c>
      <c r="AD470" s="21" t="s">
        <v>941</v>
      </c>
      <c r="AE470" s="21" t="s">
        <v>941</v>
      </c>
      <c r="AF470" s="3" t="s">
        <v>941</v>
      </c>
      <c r="AG470" s="3" t="s">
        <v>941</v>
      </c>
      <c r="AH470" s="3"/>
      <c r="AI470" s="21" t="s">
        <v>941</v>
      </c>
      <c r="AJ470" s="21" t="s">
        <v>941</v>
      </c>
      <c r="AK470" s="21" t="s">
        <v>941</v>
      </c>
      <c r="AL470" s="75"/>
      <c r="AM470" s="74" t="s">
        <v>3136</v>
      </c>
      <c r="AN470" s="70" t="s">
        <v>3137</v>
      </c>
      <c r="AO470" s="67" t="s">
        <v>143</v>
      </c>
      <c r="AP470" s="78" t="s">
        <v>3138</v>
      </c>
      <c r="AQ470" s="893">
        <v>1</v>
      </c>
      <c r="AR470" s="745" t="s">
        <v>945</v>
      </c>
      <c r="AS470" s="68" t="s">
        <v>946</v>
      </c>
      <c r="AT470" s="3">
        <v>0</v>
      </c>
      <c r="AU470" s="3" t="s">
        <v>947</v>
      </c>
      <c r="AV470" s="3"/>
      <c r="AW470" s="3"/>
      <c r="AX470" s="3"/>
      <c r="AY470" s="145"/>
      <c r="AZ470" s="69" t="s">
        <v>949</v>
      </c>
      <c r="BA470" s="69" t="s">
        <v>949</v>
      </c>
      <c r="BB470" s="69" t="s">
        <v>949</v>
      </c>
      <c r="BC470" s="69" t="s">
        <v>949</v>
      </c>
      <c r="BD470" s="69" t="s">
        <v>949</v>
      </c>
      <c r="BE470" s="69" t="s">
        <v>949</v>
      </c>
      <c r="BF470" s="69" t="s">
        <v>949</v>
      </c>
      <c r="BG470" s="69" t="s">
        <v>949</v>
      </c>
      <c r="BH470" s="69" t="s">
        <v>949</v>
      </c>
      <c r="BI470" s="69" t="s">
        <v>949</v>
      </c>
      <c r="BJ470" s="69" t="s">
        <v>949</v>
      </c>
      <c r="BK470" s="69" t="s">
        <v>949</v>
      </c>
      <c r="BL470" s="69" t="s">
        <v>949</v>
      </c>
      <c r="BM470" s="69" t="s">
        <v>949</v>
      </c>
      <c r="BN470" s="69" t="s">
        <v>949</v>
      </c>
      <c r="BO470" s="69" t="s">
        <v>949</v>
      </c>
      <c r="BP470" s="69" t="s">
        <v>949</v>
      </c>
      <c r="BQ470" s="69" t="s">
        <v>949</v>
      </c>
      <c r="BR470" s="69" t="s">
        <v>949</v>
      </c>
      <c r="BS470" s="69" t="s">
        <v>949</v>
      </c>
      <c r="BT470" s="69" t="s">
        <v>949</v>
      </c>
      <c r="BU470" s="73"/>
      <c r="BV470" s="72"/>
      <c r="BW470" s="72"/>
      <c r="BX470" s="72"/>
      <c r="BY470" s="16"/>
      <c r="BZ470" s="9" t="s">
        <v>949</v>
      </c>
      <c r="CA470" s="16"/>
      <c r="CB470" s="16"/>
      <c r="CC470" s="16"/>
      <c r="CD470" s="16"/>
    </row>
    <row r="471" spans="1:82" customFormat="1">
      <c r="A471" s="16"/>
      <c r="B471" s="3">
        <v>464</v>
      </c>
      <c r="C471" s="3" t="s">
        <v>649</v>
      </c>
      <c r="D471" s="91"/>
      <c r="E471" s="96"/>
      <c r="F471" s="91"/>
      <c r="G471" s="96" t="s">
        <v>3139</v>
      </c>
      <c r="H471" s="91"/>
      <c r="I471" s="96"/>
      <c r="J471" s="91"/>
      <c r="K471" s="96"/>
      <c r="L471" s="91"/>
      <c r="M471" s="96"/>
      <c r="N471" s="32" t="s">
        <v>3139</v>
      </c>
      <c r="O471" s="211" t="s">
        <v>3139</v>
      </c>
      <c r="P471" s="71" t="s">
        <v>1037</v>
      </c>
      <c r="Q471" s="71" t="s">
        <v>3126</v>
      </c>
      <c r="R471" s="848" t="s">
        <v>979</v>
      </c>
      <c r="S471" s="3" t="s">
        <v>941</v>
      </c>
      <c r="T471" s="3" t="s">
        <v>941</v>
      </c>
      <c r="U471" s="3" t="s">
        <v>941</v>
      </c>
      <c r="V471" s="3" t="s">
        <v>941</v>
      </c>
      <c r="W471" s="3" t="s">
        <v>941</v>
      </c>
      <c r="X471" s="3" t="s">
        <v>941</v>
      </c>
      <c r="Y471" s="3" t="s">
        <v>941</v>
      </c>
      <c r="Z471" s="3" t="s">
        <v>941</v>
      </c>
      <c r="AA471" s="3" t="s">
        <v>941</v>
      </c>
      <c r="AB471" s="3" t="s">
        <v>941</v>
      </c>
      <c r="AC471" s="21" t="s">
        <v>941</v>
      </c>
      <c r="AD471" s="21" t="s">
        <v>941</v>
      </c>
      <c r="AE471" s="21" t="s">
        <v>941</v>
      </c>
      <c r="AF471" s="3" t="s">
        <v>941</v>
      </c>
      <c r="AG471" s="3" t="s">
        <v>941</v>
      </c>
      <c r="AH471" s="3"/>
      <c r="AI471" s="21" t="s">
        <v>941</v>
      </c>
      <c r="AJ471" s="21" t="s">
        <v>941</v>
      </c>
      <c r="AK471" s="21" t="s">
        <v>941</v>
      </c>
      <c r="AL471" s="75"/>
      <c r="AM471" s="74" t="s">
        <v>3140</v>
      </c>
      <c r="AN471" s="70" t="s">
        <v>3141</v>
      </c>
      <c r="AO471" s="67" t="s">
        <v>143</v>
      </c>
      <c r="AP471" s="78" t="s">
        <v>3142</v>
      </c>
      <c r="AQ471" s="893">
        <v>1</v>
      </c>
      <c r="AR471" s="745" t="s">
        <v>945</v>
      </c>
      <c r="AS471" s="68" t="s">
        <v>946</v>
      </c>
      <c r="AT471" s="3">
        <v>1</v>
      </c>
      <c r="AU471" s="3" t="s">
        <v>1008</v>
      </c>
      <c r="AV471" s="3"/>
      <c r="AW471" s="3"/>
      <c r="AX471" s="3"/>
      <c r="AY471" s="145"/>
      <c r="AZ471" s="69">
        <v>52112.052000000003</v>
      </c>
      <c r="BA471" s="69">
        <v>1.5</v>
      </c>
      <c r="BB471" s="69">
        <v>1.34</v>
      </c>
      <c r="BC471" s="69">
        <v>69.830150000000003</v>
      </c>
      <c r="BD471" s="69" t="s">
        <v>3143</v>
      </c>
      <c r="BE471" s="69" t="s">
        <v>995</v>
      </c>
      <c r="BF471" s="69" t="s">
        <v>1172</v>
      </c>
      <c r="BG471" s="69" t="s">
        <v>1173</v>
      </c>
      <c r="BH471" s="69" t="s">
        <v>1132</v>
      </c>
      <c r="BI471" s="69" t="s">
        <v>1174</v>
      </c>
      <c r="BJ471" s="69" t="s">
        <v>1087</v>
      </c>
      <c r="BK471" s="69" t="s">
        <v>949</v>
      </c>
      <c r="BL471" s="69" t="s">
        <v>949</v>
      </c>
      <c r="BM471" s="69">
        <v>0</v>
      </c>
      <c r="BN471" s="69">
        <v>0</v>
      </c>
      <c r="BO471" s="69" t="s">
        <v>3139</v>
      </c>
      <c r="BP471" s="69" t="s">
        <v>1087</v>
      </c>
      <c r="BQ471" s="69">
        <v>0</v>
      </c>
      <c r="BR471" s="69">
        <v>0</v>
      </c>
      <c r="BS471" s="69">
        <v>0</v>
      </c>
      <c r="BT471" s="69">
        <v>0</v>
      </c>
      <c r="BU471" s="73"/>
      <c r="BV471" s="72">
        <v>2</v>
      </c>
      <c r="BW471" s="72">
        <v>350</v>
      </c>
      <c r="BX471" s="72">
        <v>38</v>
      </c>
      <c r="BY471" s="16"/>
      <c r="BZ471" s="9" t="s">
        <v>1025</v>
      </c>
      <c r="CA471" s="16"/>
      <c r="CB471" s="16"/>
      <c r="CC471" s="16"/>
      <c r="CD471" s="16"/>
    </row>
    <row r="472" spans="1:82" customFormat="1">
      <c r="A472" s="16"/>
      <c r="B472" s="3">
        <v>465</v>
      </c>
      <c r="C472" s="3" t="s">
        <v>649</v>
      </c>
      <c r="D472" s="91"/>
      <c r="E472" s="96"/>
      <c r="F472" s="91"/>
      <c r="G472" s="96" t="s">
        <v>1033</v>
      </c>
      <c r="H472" s="91"/>
      <c r="I472" s="96"/>
      <c r="J472" s="91"/>
      <c r="K472" s="96"/>
      <c r="L472" s="91"/>
      <c r="M472" s="96"/>
      <c r="N472" s="32" t="s">
        <v>1032</v>
      </c>
      <c r="O472" s="211" t="s">
        <v>1033</v>
      </c>
      <c r="P472" s="71" t="s">
        <v>1003</v>
      </c>
      <c r="Q472" s="71" t="s">
        <v>3126</v>
      </c>
      <c r="R472" s="848"/>
      <c r="S472" s="3" t="s">
        <v>941</v>
      </c>
      <c r="T472" s="3" t="s">
        <v>941</v>
      </c>
      <c r="U472" s="3" t="s">
        <v>941</v>
      </c>
      <c r="V472" s="3" t="s">
        <v>941</v>
      </c>
      <c r="W472" s="3" t="s">
        <v>941</v>
      </c>
      <c r="X472" s="3" t="s">
        <v>941</v>
      </c>
      <c r="Y472" s="3" t="s">
        <v>941</v>
      </c>
      <c r="Z472" s="3" t="s">
        <v>941</v>
      </c>
      <c r="AA472" s="3" t="s">
        <v>941</v>
      </c>
      <c r="AB472" s="3" t="s">
        <v>941</v>
      </c>
      <c r="AC472" s="21" t="s">
        <v>941</v>
      </c>
      <c r="AD472" s="21" t="s">
        <v>941</v>
      </c>
      <c r="AE472" s="21" t="s">
        <v>941</v>
      </c>
      <c r="AF472" s="3" t="s">
        <v>941</v>
      </c>
      <c r="AG472" s="3" t="s">
        <v>941</v>
      </c>
      <c r="AH472" s="3"/>
      <c r="AI472" s="21" t="s">
        <v>941</v>
      </c>
      <c r="AJ472" s="21" t="s">
        <v>941</v>
      </c>
      <c r="AK472" s="21" t="s">
        <v>941</v>
      </c>
      <c r="AL472" s="75"/>
      <c r="AM472" s="74" t="s">
        <v>1033</v>
      </c>
      <c r="AN472" s="70" t="s">
        <v>1034</v>
      </c>
      <c r="AO472" s="67" t="s">
        <v>143</v>
      </c>
      <c r="AP472" s="78" t="s">
        <v>1035</v>
      </c>
      <c r="AQ472" s="893">
        <v>2</v>
      </c>
      <c r="AR472" s="745" t="s">
        <v>945</v>
      </c>
      <c r="AS472" s="68" t="s">
        <v>946</v>
      </c>
      <c r="AT472" s="3">
        <v>1</v>
      </c>
      <c r="AU472" s="3" t="s">
        <v>993</v>
      </c>
      <c r="AV472" s="3"/>
      <c r="AW472" s="3"/>
      <c r="AX472" s="3"/>
      <c r="AY472" s="145"/>
      <c r="AZ472" s="69" t="s">
        <v>949</v>
      </c>
      <c r="BA472" s="69" t="s">
        <v>949</v>
      </c>
      <c r="BB472" s="69" t="s">
        <v>949</v>
      </c>
      <c r="BC472" s="69" t="s">
        <v>949</v>
      </c>
      <c r="BD472" s="69" t="s">
        <v>949</v>
      </c>
      <c r="BE472" s="69" t="s">
        <v>949</v>
      </c>
      <c r="BF472" s="69" t="s">
        <v>949</v>
      </c>
      <c r="BG472" s="69" t="s">
        <v>949</v>
      </c>
      <c r="BH472" s="69" t="s">
        <v>949</v>
      </c>
      <c r="BI472" s="69" t="s">
        <v>949</v>
      </c>
      <c r="BJ472" s="69" t="s">
        <v>1024</v>
      </c>
      <c r="BK472" s="69">
        <v>0</v>
      </c>
      <c r="BL472" s="69">
        <v>0</v>
      </c>
      <c r="BM472" s="69">
        <v>0</v>
      </c>
      <c r="BN472" s="69">
        <v>0</v>
      </c>
      <c r="BO472" s="69">
        <v>0</v>
      </c>
      <c r="BP472" s="69">
        <v>0</v>
      </c>
      <c r="BQ472" s="69">
        <v>0</v>
      </c>
      <c r="BR472" s="69">
        <v>0</v>
      </c>
      <c r="BS472" s="69">
        <v>0</v>
      </c>
      <c r="BT472" s="69">
        <v>0</v>
      </c>
      <c r="BU472" s="73"/>
      <c r="BV472" s="72"/>
      <c r="BW472" s="72"/>
      <c r="BX472" s="72"/>
      <c r="BY472" s="16"/>
      <c r="BZ472" s="9" t="s">
        <v>1025</v>
      </c>
      <c r="CA472" s="16"/>
      <c r="CB472" s="16"/>
      <c r="CC472" s="16"/>
      <c r="CD472" s="16"/>
    </row>
    <row r="473" spans="1:82" customFormat="1">
      <c r="A473" s="16"/>
      <c r="B473" s="3">
        <v>466</v>
      </c>
      <c r="C473" s="3" t="s">
        <v>649</v>
      </c>
      <c r="D473" s="91"/>
      <c r="E473" s="96"/>
      <c r="F473" s="91" t="s">
        <v>3144</v>
      </c>
      <c r="G473" s="96"/>
      <c r="H473" s="91"/>
      <c r="I473" s="96"/>
      <c r="J473" s="91"/>
      <c r="K473" s="96"/>
      <c r="L473" s="91"/>
      <c r="M473" s="96"/>
      <c r="N473" s="32" t="s">
        <v>3144</v>
      </c>
      <c r="O473" s="211" t="s">
        <v>3144</v>
      </c>
      <c r="P473" s="71" t="s">
        <v>1037</v>
      </c>
      <c r="Q473" s="71" t="s">
        <v>3126</v>
      </c>
      <c r="R473" s="848" t="s">
        <v>989</v>
      </c>
      <c r="S473" s="3" t="s">
        <v>941</v>
      </c>
      <c r="T473" s="3" t="s">
        <v>941</v>
      </c>
      <c r="U473" s="3" t="s">
        <v>941</v>
      </c>
      <c r="V473" s="3" t="s">
        <v>941</v>
      </c>
      <c r="W473" s="3" t="s">
        <v>941</v>
      </c>
      <c r="X473" s="3" t="s">
        <v>941</v>
      </c>
      <c r="Y473" s="3" t="s">
        <v>941</v>
      </c>
      <c r="Z473" s="3" t="s">
        <v>941</v>
      </c>
      <c r="AA473" s="3" t="s">
        <v>941</v>
      </c>
      <c r="AB473" s="3" t="s">
        <v>941</v>
      </c>
      <c r="AC473" s="21" t="s">
        <v>941</v>
      </c>
      <c r="AD473" s="21" t="s">
        <v>941</v>
      </c>
      <c r="AE473" s="21" t="s">
        <v>941</v>
      </c>
      <c r="AF473" s="3" t="s">
        <v>941</v>
      </c>
      <c r="AG473" s="3" t="s">
        <v>941</v>
      </c>
      <c r="AH473" s="3"/>
      <c r="AI473" s="21" t="s">
        <v>941</v>
      </c>
      <c r="AJ473" s="21" t="s">
        <v>941</v>
      </c>
      <c r="AK473" s="21" t="s">
        <v>941</v>
      </c>
      <c r="AL473" s="75"/>
      <c r="AM473" s="74" t="s">
        <v>3144</v>
      </c>
      <c r="AN473" s="70" t="s">
        <v>3145</v>
      </c>
      <c r="AO473" s="67" t="s">
        <v>143</v>
      </c>
      <c r="AP473" s="78" t="s">
        <v>3146</v>
      </c>
      <c r="AQ473" s="893">
        <v>1</v>
      </c>
      <c r="AR473" s="745" t="s">
        <v>945</v>
      </c>
      <c r="AS473" s="68" t="s">
        <v>946</v>
      </c>
      <c r="AT473" s="3">
        <v>1</v>
      </c>
      <c r="AU473" s="3" t="s">
        <v>1008</v>
      </c>
      <c r="AV473" s="3"/>
      <c r="AW473" s="3"/>
      <c r="AX473" s="3"/>
      <c r="AY473" s="145"/>
      <c r="AZ473" s="69">
        <v>793.79</v>
      </c>
      <c r="BA473" s="69">
        <v>1.5</v>
      </c>
      <c r="BB473" s="69">
        <v>1.41</v>
      </c>
      <c r="BC473" s="69">
        <v>1.1299999999999999</v>
      </c>
      <c r="BD473" s="69" t="s">
        <v>3147</v>
      </c>
      <c r="BE473" s="69" t="s">
        <v>1083</v>
      </c>
      <c r="BF473" s="69" t="s">
        <v>1293</v>
      </c>
      <c r="BG473" s="69" t="s">
        <v>1294</v>
      </c>
      <c r="BH473" s="69" t="s">
        <v>1295</v>
      </c>
      <c r="BI473" s="69" t="s">
        <v>949</v>
      </c>
      <c r="BJ473" s="69" t="s">
        <v>1672</v>
      </c>
      <c r="BK473" s="69" t="s">
        <v>949</v>
      </c>
      <c r="BL473" s="69" t="s">
        <v>949</v>
      </c>
      <c r="BM473" s="69">
        <v>0</v>
      </c>
      <c r="BN473" s="69">
        <v>0</v>
      </c>
      <c r="BO473" s="69" t="s">
        <v>3144</v>
      </c>
      <c r="BP473" s="69" t="s">
        <v>1672</v>
      </c>
      <c r="BQ473" s="69">
        <v>0</v>
      </c>
      <c r="BR473" s="69">
        <v>0</v>
      </c>
      <c r="BS473" s="69">
        <v>0</v>
      </c>
      <c r="BT473" s="69">
        <v>0</v>
      </c>
      <c r="BU473" s="73"/>
      <c r="BV473" s="72">
        <v>4</v>
      </c>
      <c r="BW473" s="72">
        <v>30</v>
      </c>
      <c r="BX473" s="72">
        <v>23</v>
      </c>
      <c r="BY473" s="16"/>
      <c r="BZ473" s="9" t="s">
        <v>1025</v>
      </c>
      <c r="CA473" s="16"/>
      <c r="CB473" s="16"/>
      <c r="CC473" s="16"/>
      <c r="CD473" s="16"/>
    </row>
    <row r="474" spans="1:82" customFormat="1">
      <c r="A474" s="16"/>
      <c r="B474" s="3">
        <v>467</v>
      </c>
      <c r="C474" s="3" t="s">
        <v>649</v>
      </c>
      <c r="D474" s="91"/>
      <c r="E474" s="96"/>
      <c r="F474" s="91" t="s">
        <v>3148</v>
      </c>
      <c r="G474" s="96"/>
      <c r="H474" s="91"/>
      <c r="I474" s="96"/>
      <c r="J474" s="91"/>
      <c r="K474" s="96"/>
      <c r="L474" s="91"/>
      <c r="M474" s="96"/>
      <c r="N474" s="32" t="s">
        <v>3149</v>
      </c>
      <c r="O474" s="211" t="s">
        <v>3148</v>
      </c>
      <c r="P474" s="71" t="s">
        <v>939</v>
      </c>
      <c r="Q474" s="71" t="s">
        <v>3126</v>
      </c>
      <c r="R474" s="848" t="s">
        <v>940</v>
      </c>
      <c r="S474" s="3" t="s">
        <v>941</v>
      </c>
      <c r="T474" s="3" t="s">
        <v>941</v>
      </c>
      <c r="U474" s="3" t="s">
        <v>941</v>
      </c>
      <c r="V474" s="3" t="s">
        <v>941</v>
      </c>
      <c r="W474" s="3" t="s">
        <v>941</v>
      </c>
      <c r="X474" s="3" t="s">
        <v>941</v>
      </c>
      <c r="Y474" s="3" t="s">
        <v>941</v>
      </c>
      <c r="Z474" s="3" t="s">
        <v>941</v>
      </c>
      <c r="AA474" s="3" t="s">
        <v>941</v>
      </c>
      <c r="AB474" s="3" t="s">
        <v>941</v>
      </c>
      <c r="AC474" s="21" t="s">
        <v>941</v>
      </c>
      <c r="AD474" s="21" t="s">
        <v>941</v>
      </c>
      <c r="AE474" s="21" t="s">
        <v>941</v>
      </c>
      <c r="AF474" s="3" t="s">
        <v>941</v>
      </c>
      <c r="AG474" s="3" t="s">
        <v>941</v>
      </c>
      <c r="AH474" s="3"/>
      <c r="AI474" s="21" t="s">
        <v>941</v>
      </c>
      <c r="AJ474" s="21" t="s">
        <v>941</v>
      </c>
      <c r="AK474" s="21" t="s">
        <v>941</v>
      </c>
      <c r="AL474" s="75"/>
      <c r="AM474" s="74" t="s">
        <v>3150</v>
      </c>
      <c r="AN474" s="70" t="s">
        <v>3151</v>
      </c>
      <c r="AO474" s="67" t="s">
        <v>143</v>
      </c>
      <c r="AP474" s="78" t="s">
        <v>3152</v>
      </c>
      <c r="AQ474" s="893">
        <v>1</v>
      </c>
      <c r="AR474" s="745" t="s">
        <v>945</v>
      </c>
      <c r="AS474" s="68" t="s">
        <v>946</v>
      </c>
      <c r="AT474" s="3">
        <v>0</v>
      </c>
      <c r="AU474" s="3" t="s">
        <v>947</v>
      </c>
      <c r="AV474" s="3"/>
      <c r="AW474" s="3"/>
      <c r="AX474" s="3"/>
      <c r="AY474" s="145"/>
      <c r="AZ474" s="69" t="s">
        <v>949</v>
      </c>
      <c r="BA474" s="69" t="s">
        <v>949</v>
      </c>
      <c r="BB474" s="69" t="s">
        <v>949</v>
      </c>
      <c r="BC474" s="69" t="s">
        <v>949</v>
      </c>
      <c r="BD474" s="69" t="s">
        <v>949</v>
      </c>
      <c r="BE474" s="69" t="s">
        <v>949</v>
      </c>
      <c r="BF474" s="69" t="s">
        <v>949</v>
      </c>
      <c r="BG474" s="69" t="s">
        <v>949</v>
      </c>
      <c r="BH474" s="69" t="s">
        <v>949</v>
      </c>
      <c r="BI474" s="69" t="s">
        <v>949</v>
      </c>
      <c r="BJ474" s="69" t="s">
        <v>949</v>
      </c>
      <c r="BK474" s="69" t="s">
        <v>949</v>
      </c>
      <c r="BL474" s="69" t="s">
        <v>949</v>
      </c>
      <c r="BM474" s="69" t="s">
        <v>949</v>
      </c>
      <c r="BN474" s="69" t="s">
        <v>949</v>
      </c>
      <c r="BO474" s="69" t="s">
        <v>949</v>
      </c>
      <c r="BP474" s="69" t="s">
        <v>949</v>
      </c>
      <c r="BQ474" s="69" t="s">
        <v>949</v>
      </c>
      <c r="BR474" s="69" t="s">
        <v>949</v>
      </c>
      <c r="BS474" s="69" t="s">
        <v>949</v>
      </c>
      <c r="BT474" s="69" t="s">
        <v>949</v>
      </c>
      <c r="BU474" s="73"/>
      <c r="BV474" s="72"/>
      <c r="BW474" s="72"/>
      <c r="BX474" s="72"/>
      <c r="BY474" s="16"/>
      <c r="BZ474" s="9" t="s">
        <v>949</v>
      </c>
      <c r="CA474" s="16"/>
      <c r="CB474" s="16"/>
      <c r="CC474" s="16"/>
      <c r="CD474" s="16"/>
    </row>
    <row r="475" spans="1:82" customFormat="1">
      <c r="A475" s="16"/>
      <c r="B475" s="3">
        <v>468</v>
      </c>
      <c r="C475" s="3" t="s">
        <v>649</v>
      </c>
      <c r="D475" s="91"/>
      <c r="E475" s="96"/>
      <c r="F475" s="91"/>
      <c r="G475" s="96" t="s">
        <v>3153</v>
      </c>
      <c r="H475" s="91"/>
      <c r="I475" s="96"/>
      <c r="J475" s="91"/>
      <c r="K475" s="96"/>
      <c r="L475" s="91"/>
      <c r="M475" s="96"/>
      <c r="N475" s="32" t="s">
        <v>3153</v>
      </c>
      <c r="O475" s="211" t="s">
        <v>3153</v>
      </c>
      <c r="P475" s="71" t="s">
        <v>1037</v>
      </c>
      <c r="Q475" s="71" t="s">
        <v>3126</v>
      </c>
      <c r="R475" s="848" t="s">
        <v>979</v>
      </c>
      <c r="S475" s="3" t="s">
        <v>941</v>
      </c>
      <c r="T475" s="3" t="s">
        <v>941</v>
      </c>
      <c r="U475" s="3" t="s">
        <v>941</v>
      </c>
      <c r="V475" s="3" t="s">
        <v>941</v>
      </c>
      <c r="W475" s="3" t="s">
        <v>941</v>
      </c>
      <c r="X475" s="3" t="s">
        <v>941</v>
      </c>
      <c r="Y475" s="3" t="s">
        <v>941</v>
      </c>
      <c r="Z475" s="3" t="s">
        <v>941</v>
      </c>
      <c r="AA475" s="3" t="s">
        <v>941</v>
      </c>
      <c r="AB475" s="3" t="s">
        <v>941</v>
      </c>
      <c r="AC475" s="21" t="s">
        <v>941</v>
      </c>
      <c r="AD475" s="21" t="s">
        <v>941</v>
      </c>
      <c r="AE475" s="21" t="s">
        <v>941</v>
      </c>
      <c r="AF475" s="3" t="s">
        <v>941</v>
      </c>
      <c r="AG475" s="3" t="s">
        <v>941</v>
      </c>
      <c r="AH475" s="3"/>
      <c r="AI475" s="21" t="s">
        <v>941</v>
      </c>
      <c r="AJ475" s="21" t="s">
        <v>941</v>
      </c>
      <c r="AK475" s="21" t="s">
        <v>941</v>
      </c>
      <c r="AL475" s="75"/>
      <c r="AM475" s="74" t="s">
        <v>3154</v>
      </c>
      <c r="AN475" s="70" t="s">
        <v>3155</v>
      </c>
      <c r="AO475" s="67" t="s">
        <v>143</v>
      </c>
      <c r="AP475" s="78" t="s">
        <v>3156</v>
      </c>
      <c r="AQ475" s="893">
        <v>1</v>
      </c>
      <c r="AR475" s="745" t="s">
        <v>945</v>
      </c>
      <c r="AS475" s="68" t="s">
        <v>946</v>
      </c>
      <c r="AT475" s="3">
        <v>1</v>
      </c>
      <c r="AU475" s="3" t="s">
        <v>1008</v>
      </c>
      <c r="AV475" s="3"/>
      <c r="AW475" s="3"/>
      <c r="AX475" s="3"/>
      <c r="AY475" s="145"/>
      <c r="AZ475" s="69">
        <v>593802.43999999994</v>
      </c>
      <c r="BA475" s="69">
        <v>1.5</v>
      </c>
      <c r="BB475" s="69">
        <v>1.34</v>
      </c>
      <c r="BC475" s="69">
        <v>795.69526959999996</v>
      </c>
      <c r="BD475" s="69" t="s">
        <v>3157</v>
      </c>
      <c r="BE475" s="69" t="s">
        <v>995</v>
      </c>
      <c r="BF475" s="69" t="s">
        <v>1172</v>
      </c>
      <c r="BG475" s="69" t="s">
        <v>1173</v>
      </c>
      <c r="BH475" s="69" t="s">
        <v>1132</v>
      </c>
      <c r="BI475" s="69" t="s">
        <v>1174</v>
      </c>
      <c r="BJ475" s="69" t="s">
        <v>1087</v>
      </c>
      <c r="BK475" s="69" t="s">
        <v>949</v>
      </c>
      <c r="BL475" s="69" t="s">
        <v>949</v>
      </c>
      <c r="BM475" s="69">
        <v>0</v>
      </c>
      <c r="BN475" s="69">
        <v>0</v>
      </c>
      <c r="BO475" s="69" t="s">
        <v>3153</v>
      </c>
      <c r="BP475" s="69" t="s">
        <v>1087</v>
      </c>
      <c r="BQ475" s="69">
        <v>0</v>
      </c>
      <c r="BR475" s="69">
        <v>0</v>
      </c>
      <c r="BS475" s="69">
        <v>0</v>
      </c>
      <c r="BT475" s="69">
        <v>0</v>
      </c>
      <c r="BU475" s="73"/>
      <c r="BV475" s="72">
        <v>2</v>
      </c>
      <c r="BW475" s="72">
        <v>350</v>
      </c>
      <c r="BX475" s="72">
        <v>38</v>
      </c>
      <c r="BY475" s="16"/>
      <c r="BZ475" s="9" t="s">
        <v>1025</v>
      </c>
      <c r="CA475" s="16"/>
      <c r="CB475" s="16"/>
      <c r="CC475" s="16"/>
      <c r="CD475" s="16"/>
    </row>
    <row r="476" spans="1:82" customFormat="1">
      <c r="A476" s="16"/>
      <c r="B476" s="3">
        <v>469</v>
      </c>
      <c r="C476" s="3" t="s">
        <v>649</v>
      </c>
      <c r="D476" s="91"/>
      <c r="E476" s="96"/>
      <c r="F476" s="91"/>
      <c r="G476" s="96" t="s">
        <v>3158</v>
      </c>
      <c r="H476" s="91"/>
      <c r="I476" s="96"/>
      <c r="J476" s="91"/>
      <c r="K476" s="96"/>
      <c r="L476" s="91"/>
      <c r="M476" s="96"/>
      <c r="N476" s="32" t="s">
        <v>3159</v>
      </c>
      <c r="O476" s="211" t="s">
        <v>3158</v>
      </c>
      <c r="P476" s="71" t="s">
        <v>939</v>
      </c>
      <c r="Q476" s="71" t="s">
        <v>3126</v>
      </c>
      <c r="R476" s="848" t="s">
        <v>940</v>
      </c>
      <c r="S476" s="3" t="s">
        <v>941</v>
      </c>
      <c r="T476" s="3" t="s">
        <v>941</v>
      </c>
      <c r="U476" s="3" t="s">
        <v>941</v>
      </c>
      <c r="V476" s="3" t="s">
        <v>941</v>
      </c>
      <c r="W476" s="3" t="s">
        <v>941</v>
      </c>
      <c r="X476" s="3" t="s">
        <v>941</v>
      </c>
      <c r="Y476" s="3" t="s">
        <v>941</v>
      </c>
      <c r="Z476" s="3" t="s">
        <v>941</v>
      </c>
      <c r="AA476" s="3" t="s">
        <v>941</v>
      </c>
      <c r="AB476" s="3" t="s">
        <v>941</v>
      </c>
      <c r="AC476" s="21" t="s">
        <v>941</v>
      </c>
      <c r="AD476" s="21" t="s">
        <v>941</v>
      </c>
      <c r="AE476" s="21" t="s">
        <v>941</v>
      </c>
      <c r="AF476" s="3" t="s">
        <v>941</v>
      </c>
      <c r="AG476" s="3" t="s">
        <v>941</v>
      </c>
      <c r="AH476" s="3"/>
      <c r="AI476" s="21" t="s">
        <v>941</v>
      </c>
      <c r="AJ476" s="21" t="s">
        <v>941</v>
      </c>
      <c r="AK476" s="21" t="s">
        <v>941</v>
      </c>
      <c r="AL476" s="75"/>
      <c r="AM476" s="74" t="s">
        <v>3159</v>
      </c>
      <c r="AN476" s="70" t="s">
        <v>3160</v>
      </c>
      <c r="AO476" s="67" t="s">
        <v>143</v>
      </c>
      <c r="AP476" s="78" t="s">
        <v>3161</v>
      </c>
      <c r="AQ476" s="893">
        <v>1</v>
      </c>
      <c r="AR476" s="745" t="s">
        <v>945</v>
      </c>
      <c r="AS476" s="68" t="s">
        <v>946</v>
      </c>
      <c r="AT476" s="3">
        <v>0</v>
      </c>
      <c r="AU476" s="3" t="s">
        <v>947</v>
      </c>
      <c r="AV476" s="3"/>
      <c r="AW476" s="3"/>
      <c r="AX476" s="3"/>
      <c r="AY476" s="145"/>
      <c r="AZ476" s="69" t="s">
        <v>949</v>
      </c>
      <c r="BA476" s="69" t="s">
        <v>949</v>
      </c>
      <c r="BB476" s="69" t="s">
        <v>949</v>
      </c>
      <c r="BC476" s="69" t="s">
        <v>949</v>
      </c>
      <c r="BD476" s="69" t="s">
        <v>949</v>
      </c>
      <c r="BE476" s="69" t="s">
        <v>949</v>
      </c>
      <c r="BF476" s="69" t="s">
        <v>949</v>
      </c>
      <c r="BG476" s="69" t="s">
        <v>949</v>
      </c>
      <c r="BH476" s="69" t="s">
        <v>949</v>
      </c>
      <c r="BI476" s="69" t="s">
        <v>949</v>
      </c>
      <c r="BJ476" s="69" t="s">
        <v>949</v>
      </c>
      <c r="BK476" s="69" t="s">
        <v>949</v>
      </c>
      <c r="BL476" s="69" t="s">
        <v>949</v>
      </c>
      <c r="BM476" s="69" t="s">
        <v>949</v>
      </c>
      <c r="BN476" s="69" t="s">
        <v>949</v>
      </c>
      <c r="BO476" s="69" t="s">
        <v>949</v>
      </c>
      <c r="BP476" s="69" t="s">
        <v>949</v>
      </c>
      <c r="BQ476" s="69" t="s">
        <v>949</v>
      </c>
      <c r="BR476" s="69" t="s">
        <v>949</v>
      </c>
      <c r="BS476" s="69" t="s">
        <v>949</v>
      </c>
      <c r="BT476" s="69" t="s">
        <v>949</v>
      </c>
      <c r="BU476" s="73"/>
      <c r="BV476" s="72"/>
      <c r="BW476" s="72"/>
      <c r="BX476" s="72"/>
      <c r="BY476" s="16"/>
      <c r="BZ476" s="9" t="s">
        <v>949</v>
      </c>
      <c r="CA476" s="16"/>
      <c r="CB476" s="16"/>
      <c r="CC476" s="16"/>
      <c r="CD476" s="16"/>
    </row>
    <row r="477" spans="1:82" customFormat="1">
      <c r="A477" s="16"/>
      <c r="B477" s="3">
        <v>470</v>
      </c>
      <c r="C477" s="3" t="s">
        <v>649</v>
      </c>
      <c r="D477" s="91"/>
      <c r="E477" s="96"/>
      <c r="F477" s="91"/>
      <c r="G477" s="96"/>
      <c r="H477" s="91" t="s">
        <v>3162</v>
      </c>
      <c r="I477" s="96"/>
      <c r="J477" s="91"/>
      <c r="K477" s="96"/>
      <c r="L477" s="91"/>
      <c r="M477" s="96"/>
      <c r="N477" s="32" t="s">
        <v>3162</v>
      </c>
      <c r="O477" s="211" t="s">
        <v>3162</v>
      </c>
      <c r="P477" s="71" t="s">
        <v>1037</v>
      </c>
      <c r="Q477" s="71" t="s">
        <v>3126</v>
      </c>
      <c r="R477" s="848" t="s">
        <v>989</v>
      </c>
      <c r="S477" s="3" t="s">
        <v>941</v>
      </c>
      <c r="T477" s="3" t="s">
        <v>941</v>
      </c>
      <c r="U477" s="3" t="s">
        <v>941</v>
      </c>
      <c r="V477" s="3" t="s">
        <v>941</v>
      </c>
      <c r="W477" s="3" t="s">
        <v>941</v>
      </c>
      <c r="X477" s="3" t="s">
        <v>941</v>
      </c>
      <c r="Y477" s="3" t="s">
        <v>941</v>
      </c>
      <c r="Z477" s="3" t="s">
        <v>941</v>
      </c>
      <c r="AA477" s="3" t="s">
        <v>941</v>
      </c>
      <c r="AB477" s="3" t="s">
        <v>941</v>
      </c>
      <c r="AC477" s="21" t="s">
        <v>941</v>
      </c>
      <c r="AD477" s="21" t="s">
        <v>941</v>
      </c>
      <c r="AE477" s="21" t="s">
        <v>941</v>
      </c>
      <c r="AF477" s="3" t="s">
        <v>941</v>
      </c>
      <c r="AG477" s="3" t="s">
        <v>941</v>
      </c>
      <c r="AH477" s="3"/>
      <c r="AI477" s="21" t="s">
        <v>941</v>
      </c>
      <c r="AJ477" s="21" t="s">
        <v>941</v>
      </c>
      <c r="AK477" s="21" t="s">
        <v>941</v>
      </c>
      <c r="AL477" s="75"/>
      <c r="AM477" s="74" t="s">
        <v>3162</v>
      </c>
      <c r="AN477" s="70" t="s">
        <v>3163</v>
      </c>
      <c r="AO477" s="67" t="s">
        <v>143</v>
      </c>
      <c r="AP477" s="78" t="s">
        <v>3164</v>
      </c>
      <c r="AQ477" s="893">
        <v>4</v>
      </c>
      <c r="AR477" s="745" t="s">
        <v>945</v>
      </c>
      <c r="AS477" s="68" t="s">
        <v>946</v>
      </c>
      <c r="AT477" s="3">
        <v>1</v>
      </c>
      <c r="AU477" s="3" t="s">
        <v>1048</v>
      </c>
      <c r="AV477" s="3"/>
      <c r="AW477" s="3"/>
      <c r="AX477" s="3"/>
      <c r="AY477" s="145"/>
      <c r="AZ477" s="69" t="s">
        <v>949</v>
      </c>
      <c r="BA477" s="69" t="s">
        <v>3165</v>
      </c>
      <c r="BB477" s="69" t="s">
        <v>949</v>
      </c>
      <c r="BC477" s="69">
        <v>0.45</v>
      </c>
      <c r="BD477" s="69" t="s">
        <v>3166</v>
      </c>
      <c r="BE477" s="69" t="s">
        <v>949</v>
      </c>
      <c r="BF477" s="69" t="s">
        <v>1051</v>
      </c>
      <c r="BG477" s="69" t="s">
        <v>949</v>
      </c>
      <c r="BH477" s="69" t="s">
        <v>949</v>
      </c>
      <c r="BI477" s="69" t="s">
        <v>949</v>
      </c>
      <c r="BJ477" s="69" t="s">
        <v>1068</v>
      </c>
      <c r="BK477" s="69" t="s">
        <v>949</v>
      </c>
      <c r="BL477" s="69" t="s">
        <v>949</v>
      </c>
      <c r="BM477" s="69">
        <v>0</v>
      </c>
      <c r="BN477" s="69">
        <v>0</v>
      </c>
      <c r="BO477" s="69">
        <v>0</v>
      </c>
      <c r="BP477" s="69">
        <v>0</v>
      </c>
      <c r="BQ477" s="69">
        <v>0</v>
      </c>
      <c r="BR477" s="69">
        <v>0</v>
      </c>
      <c r="BS477" s="69">
        <v>0</v>
      </c>
      <c r="BT477" s="69">
        <v>0</v>
      </c>
      <c r="BU477" s="73"/>
      <c r="BV477" s="72"/>
      <c r="BW477" s="72"/>
      <c r="BX477" s="72"/>
      <c r="BY477" s="16"/>
      <c r="BZ477" s="9" t="s">
        <v>1025</v>
      </c>
      <c r="CA477" s="16"/>
      <c r="CB477" s="16"/>
      <c r="CC477" s="16"/>
      <c r="CD477" s="16"/>
    </row>
    <row r="478" spans="1:82" customFormat="1">
      <c r="A478" s="16"/>
      <c r="B478" s="3">
        <v>471</v>
      </c>
      <c r="C478" s="3" t="s">
        <v>649</v>
      </c>
      <c r="D478" s="91"/>
      <c r="E478" s="96"/>
      <c r="F478" s="91"/>
      <c r="G478" s="96"/>
      <c r="H478" s="91"/>
      <c r="I478" s="96" t="s">
        <v>1560</v>
      </c>
      <c r="J478" s="91"/>
      <c r="K478" s="96"/>
      <c r="L478" s="91"/>
      <c r="M478" s="96"/>
      <c r="N478" s="32" t="s">
        <v>1560</v>
      </c>
      <c r="O478" s="211" t="s">
        <v>1560</v>
      </c>
      <c r="P478" s="71" t="s">
        <v>1037</v>
      </c>
      <c r="Q478" s="71" t="s">
        <v>3126</v>
      </c>
      <c r="R478" s="848"/>
      <c r="S478" s="3" t="s">
        <v>941</v>
      </c>
      <c r="T478" s="3" t="s">
        <v>941</v>
      </c>
      <c r="U478" s="3" t="s">
        <v>941</v>
      </c>
      <c r="V478" s="3" t="s">
        <v>941</v>
      </c>
      <c r="W478" s="3" t="s">
        <v>941</v>
      </c>
      <c r="X478" s="3" t="s">
        <v>941</v>
      </c>
      <c r="Y478" s="3" t="s">
        <v>941</v>
      </c>
      <c r="Z478" s="3" t="s">
        <v>941</v>
      </c>
      <c r="AA478" s="3" t="s">
        <v>941</v>
      </c>
      <c r="AB478" s="3" t="s">
        <v>941</v>
      </c>
      <c r="AC478" s="21" t="s">
        <v>941</v>
      </c>
      <c r="AD478" s="21" t="s">
        <v>941</v>
      </c>
      <c r="AE478" s="21" t="s">
        <v>941</v>
      </c>
      <c r="AF478" s="3" t="s">
        <v>941</v>
      </c>
      <c r="AG478" s="3" t="s">
        <v>941</v>
      </c>
      <c r="AH478" s="3"/>
      <c r="AI478" s="21" t="s">
        <v>941</v>
      </c>
      <c r="AJ478" s="21" t="s">
        <v>941</v>
      </c>
      <c r="AK478" s="21" t="s">
        <v>941</v>
      </c>
      <c r="AL478" s="75"/>
      <c r="AM478" s="74"/>
      <c r="AN478" s="70" t="s">
        <v>1561</v>
      </c>
      <c r="AO478" s="67" t="s">
        <v>143</v>
      </c>
      <c r="AP478" s="78" t="s">
        <v>1562</v>
      </c>
      <c r="AQ478" s="893">
        <v>0.4</v>
      </c>
      <c r="AR478" s="745" t="s">
        <v>945</v>
      </c>
      <c r="AS478" s="68" t="s">
        <v>1563</v>
      </c>
      <c r="AT478" s="3">
        <v>1</v>
      </c>
      <c r="AU478" s="3" t="s">
        <v>993</v>
      </c>
      <c r="AV478" s="3"/>
      <c r="AW478" s="3"/>
      <c r="AX478" s="3"/>
      <c r="AY478" s="145"/>
      <c r="AZ478" s="69" t="s">
        <v>949</v>
      </c>
      <c r="BA478" s="69" t="s">
        <v>949</v>
      </c>
      <c r="BB478" s="69" t="s">
        <v>949</v>
      </c>
      <c r="BC478" s="69" t="s">
        <v>949</v>
      </c>
      <c r="BD478" s="69" t="s">
        <v>949</v>
      </c>
      <c r="BE478" s="69" t="s">
        <v>949</v>
      </c>
      <c r="BF478" s="69" t="s">
        <v>949</v>
      </c>
      <c r="BG478" s="69" t="s">
        <v>949</v>
      </c>
      <c r="BH478" s="69" t="s">
        <v>949</v>
      </c>
      <c r="BI478" s="69" t="s">
        <v>949</v>
      </c>
      <c r="BJ478" s="69" t="s">
        <v>1564</v>
      </c>
      <c r="BK478" s="69" t="s">
        <v>949</v>
      </c>
      <c r="BL478" s="69" t="s">
        <v>949</v>
      </c>
      <c r="BM478" s="69">
        <v>0</v>
      </c>
      <c r="BN478" s="69">
        <v>0</v>
      </c>
      <c r="BO478" s="69">
        <v>0</v>
      </c>
      <c r="BP478" s="69">
        <v>0</v>
      </c>
      <c r="BQ478" s="69">
        <v>0</v>
      </c>
      <c r="BR478" s="69">
        <v>0</v>
      </c>
      <c r="BS478" s="69">
        <v>0</v>
      </c>
      <c r="BT478" s="69">
        <v>0</v>
      </c>
      <c r="BU478" s="73"/>
      <c r="BV478" s="72"/>
      <c r="BW478" s="72"/>
      <c r="BX478" s="72"/>
      <c r="BY478" s="16"/>
      <c r="BZ478" s="9" t="s">
        <v>1025</v>
      </c>
      <c r="CA478" s="16"/>
      <c r="CB478" s="16"/>
      <c r="CC478" s="16"/>
      <c r="CD478" s="16"/>
    </row>
    <row r="479" spans="1:82" customFormat="1">
      <c r="A479" s="16"/>
      <c r="B479" s="3">
        <v>472</v>
      </c>
      <c r="C479" s="3" t="s">
        <v>649</v>
      </c>
      <c r="D479" s="91"/>
      <c r="E479" s="96"/>
      <c r="F479" s="91"/>
      <c r="G479" s="96"/>
      <c r="H479" s="91" t="s">
        <v>3167</v>
      </c>
      <c r="I479" s="96"/>
      <c r="J479" s="91"/>
      <c r="K479" s="96"/>
      <c r="L479" s="91"/>
      <c r="M479" s="96"/>
      <c r="N479" s="32" t="s">
        <v>3168</v>
      </c>
      <c r="O479" s="211" t="s">
        <v>3167</v>
      </c>
      <c r="P479" s="71" t="s">
        <v>1003</v>
      </c>
      <c r="Q479" s="71" t="s">
        <v>3126</v>
      </c>
      <c r="R479" s="848" t="s">
        <v>1059</v>
      </c>
      <c r="S479" s="3" t="s">
        <v>941</v>
      </c>
      <c r="T479" s="3" t="s">
        <v>941</v>
      </c>
      <c r="U479" s="3" t="s">
        <v>941</v>
      </c>
      <c r="V479" s="3" t="s">
        <v>941</v>
      </c>
      <c r="W479" s="3" t="s">
        <v>941</v>
      </c>
      <c r="X479" s="3" t="s">
        <v>941</v>
      </c>
      <c r="Y479" s="3" t="s">
        <v>941</v>
      </c>
      <c r="Z479" s="3" t="s">
        <v>941</v>
      </c>
      <c r="AA479" s="3" t="s">
        <v>941</v>
      </c>
      <c r="AB479" s="3" t="s">
        <v>941</v>
      </c>
      <c r="AC479" s="21" t="s">
        <v>941</v>
      </c>
      <c r="AD479" s="21" t="s">
        <v>941</v>
      </c>
      <c r="AE479" s="21" t="s">
        <v>941</v>
      </c>
      <c r="AF479" s="3" t="s">
        <v>941</v>
      </c>
      <c r="AG479" s="3" t="s">
        <v>941</v>
      </c>
      <c r="AH479" s="3"/>
      <c r="AI479" s="21" t="s">
        <v>941</v>
      </c>
      <c r="AJ479" s="21" t="s">
        <v>941</v>
      </c>
      <c r="AK479" s="21" t="s">
        <v>941</v>
      </c>
      <c r="AL479" s="75"/>
      <c r="AM479" s="74" t="s">
        <v>3167</v>
      </c>
      <c r="AN479" s="70" t="s">
        <v>3169</v>
      </c>
      <c r="AO479" s="67" t="s">
        <v>3129</v>
      </c>
      <c r="AP479" s="78" t="s">
        <v>3170</v>
      </c>
      <c r="AQ479" s="893">
        <v>4</v>
      </c>
      <c r="AR479" s="745" t="s">
        <v>945</v>
      </c>
      <c r="AS479" s="68" t="s">
        <v>946</v>
      </c>
      <c r="AT479" s="3">
        <v>1</v>
      </c>
      <c r="AU479" s="3" t="s">
        <v>1008</v>
      </c>
      <c r="AV479" s="3"/>
      <c r="AW479" s="3"/>
      <c r="AX479" s="3"/>
      <c r="AY479" s="145"/>
      <c r="AZ479" s="69">
        <v>811.20399999999995</v>
      </c>
      <c r="BA479" s="69" t="s">
        <v>3171</v>
      </c>
      <c r="BB479" s="69">
        <v>1.41</v>
      </c>
      <c r="BC479" s="69">
        <v>1.1437976000000001</v>
      </c>
      <c r="BD479" s="69" t="s">
        <v>3172</v>
      </c>
      <c r="BE479" s="69" t="s">
        <v>995</v>
      </c>
      <c r="BF479" s="69" t="s">
        <v>1293</v>
      </c>
      <c r="BG479" s="69" t="s">
        <v>1294</v>
      </c>
      <c r="BH479" s="69" t="s">
        <v>1295</v>
      </c>
      <c r="BI479" s="69" t="s">
        <v>1296</v>
      </c>
      <c r="BJ479" s="69" t="s">
        <v>1087</v>
      </c>
      <c r="BK479" s="69" t="s">
        <v>2314</v>
      </c>
      <c r="BL479" s="69" t="s">
        <v>949</v>
      </c>
      <c r="BM479" s="69">
        <v>0</v>
      </c>
      <c r="BN479" s="69">
        <v>0</v>
      </c>
      <c r="BO479" s="69" t="s">
        <v>3168</v>
      </c>
      <c r="BP479" s="69" t="s">
        <v>1087</v>
      </c>
      <c r="BQ479" s="69" t="s">
        <v>3173</v>
      </c>
      <c r="BR479" s="69" t="s">
        <v>1087</v>
      </c>
      <c r="BS479" s="69">
        <v>0</v>
      </c>
      <c r="BT479" s="69">
        <v>0</v>
      </c>
      <c r="BU479" s="73"/>
      <c r="BV479" s="72">
        <v>8</v>
      </c>
      <c r="BW479" s="72">
        <v>150</v>
      </c>
      <c r="BX479" s="72">
        <v>26</v>
      </c>
      <c r="BY479" s="16"/>
      <c r="BZ479" s="9" t="s">
        <v>1025</v>
      </c>
      <c r="CA479" s="16"/>
      <c r="CB479" s="16"/>
      <c r="CC479" s="16"/>
      <c r="CD479" s="16"/>
    </row>
    <row r="480" spans="1:82" customFormat="1">
      <c r="A480" s="16"/>
      <c r="B480" s="3">
        <v>473</v>
      </c>
      <c r="C480" s="3" t="s">
        <v>649</v>
      </c>
      <c r="D480" s="91"/>
      <c r="E480" s="96"/>
      <c r="F480" s="91"/>
      <c r="G480" s="96" t="s">
        <v>3174</v>
      </c>
      <c r="H480" s="91"/>
      <c r="I480" s="96"/>
      <c r="J480" s="91"/>
      <c r="K480" s="96"/>
      <c r="L480" s="91"/>
      <c r="M480" s="96"/>
      <c r="N480" s="32" t="s">
        <v>3175</v>
      </c>
      <c r="O480" s="211" t="s">
        <v>3174</v>
      </c>
      <c r="P480" s="71" t="s">
        <v>939</v>
      </c>
      <c r="Q480" s="71" t="s">
        <v>3126</v>
      </c>
      <c r="R480" s="848" t="s">
        <v>940</v>
      </c>
      <c r="S480" s="3" t="s">
        <v>941</v>
      </c>
      <c r="T480" s="3" t="s">
        <v>941</v>
      </c>
      <c r="U480" s="3" t="s">
        <v>941</v>
      </c>
      <c r="V480" s="3" t="s">
        <v>941</v>
      </c>
      <c r="W480" s="3" t="s">
        <v>941</v>
      </c>
      <c r="X480" s="3" t="s">
        <v>941</v>
      </c>
      <c r="Y480" s="3" t="s">
        <v>941</v>
      </c>
      <c r="Z480" s="3" t="s">
        <v>941</v>
      </c>
      <c r="AA480" s="3" t="s">
        <v>941</v>
      </c>
      <c r="AB480" s="3" t="s">
        <v>941</v>
      </c>
      <c r="AC480" s="21" t="s">
        <v>941</v>
      </c>
      <c r="AD480" s="21" t="s">
        <v>941</v>
      </c>
      <c r="AE480" s="21" t="s">
        <v>941</v>
      </c>
      <c r="AF480" s="3" t="s">
        <v>941</v>
      </c>
      <c r="AG480" s="3" t="s">
        <v>941</v>
      </c>
      <c r="AH480" s="3"/>
      <c r="AI480" s="21" t="s">
        <v>941</v>
      </c>
      <c r="AJ480" s="21" t="s">
        <v>941</v>
      </c>
      <c r="AK480" s="21" t="s">
        <v>941</v>
      </c>
      <c r="AL480" s="75"/>
      <c r="AM480" s="74" t="s">
        <v>3176</v>
      </c>
      <c r="AN480" s="70" t="s">
        <v>3177</v>
      </c>
      <c r="AO480" s="67" t="s">
        <v>143</v>
      </c>
      <c r="AP480" s="78" t="s">
        <v>3178</v>
      </c>
      <c r="AQ480" s="893">
        <v>1</v>
      </c>
      <c r="AR480" s="745" t="s">
        <v>945</v>
      </c>
      <c r="AS480" s="68" t="s">
        <v>946</v>
      </c>
      <c r="AT480" s="3">
        <v>0</v>
      </c>
      <c r="AU480" s="3" t="s">
        <v>947</v>
      </c>
      <c r="AV480" s="3"/>
      <c r="AW480" s="3"/>
      <c r="AX480" s="3"/>
      <c r="AY480" s="145"/>
      <c r="AZ480" s="69" t="s">
        <v>949</v>
      </c>
      <c r="BA480" s="69" t="s">
        <v>949</v>
      </c>
      <c r="BB480" s="69" t="s">
        <v>949</v>
      </c>
      <c r="BC480" s="69" t="s">
        <v>949</v>
      </c>
      <c r="BD480" s="69" t="s">
        <v>949</v>
      </c>
      <c r="BE480" s="69" t="s">
        <v>949</v>
      </c>
      <c r="BF480" s="69" t="s">
        <v>949</v>
      </c>
      <c r="BG480" s="69" t="s">
        <v>949</v>
      </c>
      <c r="BH480" s="69" t="s">
        <v>949</v>
      </c>
      <c r="BI480" s="69" t="s">
        <v>949</v>
      </c>
      <c r="BJ480" s="69" t="s">
        <v>949</v>
      </c>
      <c r="BK480" s="69" t="s">
        <v>949</v>
      </c>
      <c r="BL480" s="69" t="s">
        <v>949</v>
      </c>
      <c r="BM480" s="69" t="s">
        <v>949</v>
      </c>
      <c r="BN480" s="69" t="s">
        <v>949</v>
      </c>
      <c r="BO480" s="69" t="s">
        <v>949</v>
      </c>
      <c r="BP480" s="69" t="s">
        <v>949</v>
      </c>
      <c r="BQ480" s="69" t="s">
        <v>949</v>
      </c>
      <c r="BR480" s="69" t="s">
        <v>949</v>
      </c>
      <c r="BS480" s="69" t="s">
        <v>949</v>
      </c>
      <c r="BT480" s="69" t="s">
        <v>949</v>
      </c>
      <c r="BU480" s="73"/>
      <c r="BV480" s="72"/>
      <c r="BW480" s="72"/>
      <c r="BX480" s="72"/>
      <c r="BY480" s="16"/>
      <c r="BZ480" s="9" t="s">
        <v>949</v>
      </c>
      <c r="CA480" s="16"/>
      <c r="CB480" s="16"/>
      <c r="CC480" s="16"/>
      <c r="CD480" s="16"/>
    </row>
    <row r="481" spans="1:82" customFormat="1">
      <c r="A481" s="16"/>
      <c r="B481" s="3">
        <v>474</v>
      </c>
      <c r="C481" s="3" t="s">
        <v>649</v>
      </c>
      <c r="D481" s="91"/>
      <c r="E481" s="96"/>
      <c r="F481" s="91"/>
      <c r="G481" s="96"/>
      <c r="H481" s="91" t="s">
        <v>2628</v>
      </c>
      <c r="I481" s="96"/>
      <c r="J481" s="91"/>
      <c r="K481" s="96"/>
      <c r="L481" s="91"/>
      <c r="M481" s="96"/>
      <c r="N481" s="32" t="s">
        <v>2629</v>
      </c>
      <c r="O481" s="211" t="s">
        <v>2628</v>
      </c>
      <c r="P481" s="71" t="s">
        <v>1003</v>
      </c>
      <c r="Q481" s="71" t="s">
        <v>3126</v>
      </c>
      <c r="R481" s="848"/>
      <c r="S481" s="3" t="s">
        <v>941</v>
      </c>
      <c r="T481" s="3" t="s">
        <v>941</v>
      </c>
      <c r="U481" s="3" t="s">
        <v>941</v>
      </c>
      <c r="V481" s="3" t="s">
        <v>941</v>
      </c>
      <c r="W481" s="3" t="s">
        <v>941</v>
      </c>
      <c r="X481" s="3" t="s">
        <v>941</v>
      </c>
      <c r="Y481" s="3" t="s">
        <v>941</v>
      </c>
      <c r="Z481" s="3" t="s">
        <v>941</v>
      </c>
      <c r="AA481" s="3" t="s">
        <v>941</v>
      </c>
      <c r="AB481" s="3" t="s">
        <v>941</v>
      </c>
      <c r="AC481" s="21" t="s">
        <v>941</v>
      </c>
      <c r="AD481" s="21" t="s">
        <v>941</v>
      </c>
      <c r="AE481" s="21" t="s">
        <v>941</v>
      </c>
      <c r="AF481" s="3" t="s">
        <v>941</v>
      </c>
      <c r="AG481" s="3" t="s">
        <v>941</v>
      </c>
      <c r="AH481" s="3"/>
      <c r="AI481" s="21" t="s">
        <v>941</v>
      </c>
      <c r="AJ481" s="21" t="s">
        <v>941</v>
      </c>
      <c r="AK481" s="21" t="s">
        <v>941</v>
      </c>
      <c r="AL481" s="75"/>
      <c r="AM481" s="74" t="s">
        <v>2628</v>
      </c>
      <c r="AN481" s="70" t="s">
        <v>2630</v>
      </c>
      <c r="AO481" s="67" t="s">
        <v>3129</v>
      </c>
      <c r="AP481" s="78" t="s">
        <v>2631</v>
      </c>
      <c r="AQ481" s="893">
        <v>2</v>
      </c>
      <c r="AR481" s="745" t="s">
        <v>945</v>
      </c>
      <c r="AS481" s="68" t="s">
        <v>946</v>
      </c>
      <c r="AT481" s="3">
        <v>1</v>
      </c>
      <c r="AU481" s="3" t="s">
        <v>1008</v>
      </c>
      <c r="AV481" s="3"/>
      <c r="AW481" s="3"/>
      <c r="AX481" s="3"/>
      <c r="AY481" s="145"/>
      <c r="AZ481" s="69">
        <v>469.29899999999998</v>
      </c>
      <c r="BA481" s="69" t="s">
        <v>2632</v>
      </c>
      <c r="BB481" s="69">
        <v>1.41</v>
      </c>
      <c r="BC481" s="69">
        <v>0.66171159999999996</v>
      </c>
      <c r="BD481" s="69" t="s">
        <v>2633</v>
      </c>
      <c r="BE481" s="69" t="s">
        <v>1083</v>
      </c>
      <c r="BF481" s="69" t="s">
        <v>1293</v>
      </c>
      <c r="BG481" s="69" t="s">
        <v>1294</v>
      </c>
      <c r="BH481" s="69" t="s">
        <v>1295</v>
      </c>
      <c r="BI481" s="69" t="s">
        <v>1296</v>
      </c>
      <c r="BJ481" s="69" t="s">
        <v>1142</v>
      </c>
      <c r="BK481" s="69" t="s">
        <v>1458</v>
      </c>
      <c r="BL481" s="69" t="s">
        <v>949</v>
      </c>
      <c r="BM481" s="69">
        <v>0</v>
      </c>
      <c r="BN481" s="69">
        <v>0</v>
      </c>
      <c r="BO481" s="69" t="s">
        <v>2629</v>
      </c>
      <c r="BP481" s="69" t="s">
        <v>1142</v>
      </c>
      <c r="BQ481" s="69" t="s">
        <v>2634</v>
      </c>
      <c r="BR481" s="69" t="s">
        <v>1458</v>
      </c>
      <c r="BS481" s="69">
        <v>0</v>
      </c>
      <c r="BT481" s="69">
        <v>0</v>
      </c>
      <c r="BU481" s="73"/>
      <c r="BV481" s="72">
        <v>0</v>
      </c>
      <c r="BW481" s="72">
        <v>0</v>
      </c>
      <c r="BX481" s="72">
        <v>0</v>
      </c>
      <c r="BY481" s="16"/>
      <c r="BZ481" s="9" t="s">
        <v>1025</v>
      </c>
      <c r="CA481" s="16"/>
      <c r="CB481" s="16"/>
      <c r="CC481" s="16"/>
      <c r="CD481" s="16"/>
    </row>
    <row r="482" spans="1:82" customFormat="1">
      <c r="A482" s="16"/>
      <c r="B482" s="3">
        <v>475</v>
      </c>
      <c r="C482" s="3" t="s">
        <v>649</v>
      </c>
      <c r="D482" s="91"/>
      <c r="E482" s="96"/>
      <c r="F482" s="91"/>
      <c r="G482" s="96"/>
      <c r="H482" s="91" t="s">
        <v>3179</v>
      </c>
      <c r="I482" s="96"/>
      <c r="J482" s="91"/>
      <c r="K482" s="96"/>
      <c r="L482" s="91"/>
      <c r="M482" s="96"/>
      <c r="N482" s="32" t="s">
        <v>3180</v>
      </c>
      <c r="O482" s="211" t="s">
        <v>3179</v>
      </c>
      <c r="P482" s="71" t="s">
        <v>1003</v>
      </c>
      <c r="Q482" s="71" t="s">
        <v>3126</v>
      </c>
      <c r="R482" s="848" t="s">
        <v>1059</v>
      </c>
      <c r="S482" s="3" t="s">
        <v>941</v>
      </c>
      <c r="T482" s="3" t="s">
        <v>941</v>
      </c>
      <c r="U482" s="3" t="s">
        <v>941</v>
      </c>
      <c r="V482" s="3" t="s">
        <v>941</v>
      </c>
      <c r="W482" s="3" t="s">
        <v>941</v>
      </c>
      <c r="X482" s="3" t="s">
        <v>941</v>
      </c>
      <c r="Y482" s="3" t="s">
        <v>941</v>
      </c>
      <c r="Z482" s="3" t="s">
        <v>941</v>
      </c>
      <c r="AA482" s="3" t="s">
        <v>941</v>
      </c>
      <c r="AB482" s="3" t="s">
        <v>941</v>
      </c>
      <c r="AC482" s="21" t="s">
        <v>941</v>
      </c>
      <c r="AD482" s="21" t="s">
        <v>941</v>
      </c>
      <c r="AE482" s="21" t="s">
        <v>941</v>
      </c>
      <c r="AF482" s="3" t="s">
        <v>941</v>
      </c>
      <c r="AG482" s="3" t="s">
        <v>941</v>
      </c>
      <c r="AH482" s="3"/>
      <c r="AI482" s="21" t="s">
        <v>941</v>
      </c>
      <c r="AJ482" s="21" t="s">
        <v>941</v>
      </c>
      <c r="AK482" s="21" t="s">
        <v>941</v>
      </c>
      <c r="AL482" s="75"/>
      <c r="AM482" s="74" t="s">
        <v>3179</v>
      </c>
      <c r="AN482" s="70" t="s">
        <v>3181</v>
      </c>
      <c r="AO482" s="67" t="s">
        <v>143</v>
      </c>
      <c r="AP482" s="78" t="s">
        <v>3182</v>
      </c>
      <c r="AQ482" s="893">
        <v>1</v>
      </c>
      <c r="AR482" s="745" t="s">
        <v>945</v>
      </c>
      <c r="AS482" s="68" t="s">
        <v>946</v>
      </c>
      <c r="AT482" s="3">
        <v>1</v>
      </c>
      <c r="AU482" s="3" t="s">
        <v>1921</v>
      </c>
      <c r="AV482" s="3"/>
      <c r="AW482" s="3" t="s">
        <v>1245</v>
      </c>
      <c r="AX482" s="3"/>
      <c r="AY482" s="145"/>
      <c r="AZ482" s="69" t="s">
        <v>949</v>
      </c>
      <c r="BA482" s="69" t="s">
        <v>3183</v>
      </c>
      <c r="BB482" s="69" t="s">
        <v>949</v>
      </c>
      <c r="BC482" s="69" t="s">
        <v>949</v>
      </c>
      <c r="BD482" s="69" t="s">
        <v>3184</v>
      </c>
      <c r="BE482" s="69" t="s">
        <v>995</v>
      </c>
      <c r="BF482" s="69" t="s">
        <v>2610</v>
      </c>
      <c r="BG482" s="69" t="s">
        <v>2611</v>
      </c>
      <c r="BH482" s="69" t="s">
        <v>2612</v>
      </c>
      <c r="BI482" s="69" t="s">
        <v>949</v>
      </c>
      <c r="BJ482" s="69" t="s">
        <v>2613</v>
      </c>
      <c r="BK482" s="69" t="s">
        <v>2614</v>
      </c>
      <c r="BL482" s="69" t="s">
        <v>2425</v>
      </c>
      <c r="BM482" s="69">
        <v>0</v>
      </c>
      <c r="BN482" s="69">
        <v>0</v>
      </c>
      <c r="BO482" s="69">
        <v>0</v>
      </c>
      <c r="BP482" s="69">
        <v>0</v>
      </c>
      <c r="BQ482" s="69">
        <v>0</v>
      </c>
      <c r="BR482" s="69">
        <v>0</v>
      </c>
      <c r="BS482" s="69">
        <v>0</v>
      </c>
      <c r="BT482" s="69">
        <v>0</v>
      </c>
      <c r="BU482" s="73"/>
      <c r="BV482" s="72"/>
      <c r="BW482" s="72"/>
      <c r="BX482" s="72"/>
      <c r="BY482" s="16"/>
      <c r="BZ482" s="9" t="s">
        <v>1414</v>
      </c>
      <c r="CA482" s="16"/>
      <c r="CB482" s="16"/>
      <c r="CC482" s="16"/>
      <c r="CD482" s="16"/>
    </row>
    <row r="483" spans="1:82" customFormat="1">
      <c r="A483" s="16"/>
      <c r="B483" s="3">
        <v>476</v>
      </c>
      <c r="C483" s="3" t="s">
        <v>649</v>
      </c>
      <c r="D483" s="91"/>
      <c r="E483" s="96"/>
      <c r="F483" s="91"/>
      <c r="G483" s="96"/>
      <c r="H483" s="91"/>
      <c r="I483" s="96" t="s">
        <v>3185</v>
      </c>
      <c r="J483" s="91"/>
      <c r="K483" s="96"/>
      <c r="L483" s="91"/>
      <c r="M483" s="96"/>
      <c r="N483" s="32" t="s">
        <v>3185</v>
      </c>
      <c r="O483" s="211" t="s">
        <v>3185</v>
      </c>
      <c r="P483" s="71" t="s">
        <v>1037</v>
      </c>
      <c r="Q483" s="71" t="s">
        <v>3126</v>
      </c>
      <c r="R483" s="848" t="s">
        <v>989</v>
      </c>
      <c r="S483" s="3" t="s">
        <v>941</v>
      </c>
      <c r="T483" s="3" t="s">
        <v>941</v>
      </c>
      <c r="U483" s="3" t="s">
        <v>941</v>
      </c>
      <c r="V483" s="3" t="s">
        <v>941</v>
      </c>
      <c r="W483" s="3" t="s">
        <v>941</v>
      </c>
      <c r="X483" s="3" t="s">
        <v>941</v>
      </c>
      <c r="Y483" s="3" t="s">
        <v>941</v>
      </c>
      <c r="Z483" s="3" t="s">
        <v>941</v>
      </c>
      <c r="AA483" s="3" t="s">
        <v>941</v>
      </c>
      <c r="AB483" s="3" t="s">
        <v>941</v>
      </c>
      <c r="AC483" s="21" t="s">
        <v>941</v>
      </c>
      <c r="AD483" s="21" t="s">
        <v>941</v>
      </c>
      <c r="AE483" s="21" t="s">
        <v>941</v>
      </c>
      <c r="AF483" s="3" t="s">
        <v>941</v>
      </c>
      <c r="AG483" s="3" t="s">
        <v>941</v>
      </c>
      <c r="AH483" s="3"/>
      <c r="AI483" s="21" t="s">
        <v>941</v>
      </c>
      <c r="AJ483" s="21" t="s">
        <v>941</v>
      </c>
      <c r="AK483" s="21" t="s">
        <v>941</v>
      </c>
      <c r="AL483" s="75"/>
      <c r="AM483" s="74" t="s">
        <v>3185</v>
      </c>
      <c r="AN483" s="70"/>
      <c r="AO483" s="67" t="s">
        <v>143</v>
      </c>
      <c r="AP483" s="78" t="s">
        <v>3186</v>
      </c>
      <c r="AQ483" s="893">
        <v>1</v>
      </c>
      <c r="AR483" s="745" t="s">
        <v>945</v>
      </c>
      <c r="AS483" s="68" t="s">
        <v>946</v>
      </c>
      <c r="AT483" s="3">
        <v>0</v>
      </c>
      <c r="AU483" s="3" t="s">
        <v>1783</v>
      </c>
      <c r="AV483" s="3"/>
      <c r="AW483" s="3"/>
      <c r="AX483" s="3"/>
      <c r="AY483" s="145"/>
      <c r="AZ483" s="69">
        <v>5493.085</v>
      </c>
      <c r="BA483" s="69" t="s">
        <v>3187</v>
      </c>
      <c r="BB483" s="69">
        <v>7.85</v>
      </c>
      <c r="BC483" s="69">
        <v>43.120717249999998</v>
      </c>
      <c r="BD483" s="69" t="s">
        <v>3188</v>
      </c>
      <c r="BE483" s="69" t="s">
        <v>949</v>
      </c>
      <c r="BF483" s="69" t="s">
        <v>1785</v>
      </c>
      <c r="BG483" s="69">
        <v>1215</v>
      </c>
      <c r="BH483" s="69" t="s">
        <v>949</v>
      </c>
      <c r="BI483" s="69" t="s">
        <v>949</v>
      </c>
      <c r="BJ483" s="69" t="s">
        <v>2613</v>
      </c>
      <c r="BK483" s="69" t="s">
        <v>2614</v>
      </c>
      <c r="BL483" s="69" t="s">
        <v>2425</v>
      </c>
      <c r="BM483" s="69">
        <v>0</v>
      </c>
      <c r="BN483" s="69">
        <v>0</v>
      </c>
      <c r="BO483" s="69">
        <v>0</v>
      </c>
      <c r="BP483" s="69">
        <v>0</v>
      </c>
      <c r="BQ483" s="69">
        <v>0</v>
      </c>
      <c r="BR483" s="69">
        <v>0</v>
      </c>
      <c r="BS483" s="69">
        <v>0</v>
      </c>
      <c r="BT483" s="69">
        <v>0</v>
      </c>
      <c r="BU483" s="73"/>
      <c r="BV483" s="72"/>
      <c r="BW483" s="72"/>
      <c r="BX483" s="72"/>
      <c r="BY483" s="16"/>
      <c r="BZ483" s="9" t="s">
        <v>949</v>
      </c>
      <c r="CA483" s="16"/>
      <c r="CB483" s="16"/>
      <c r="CC483" s="16"/>
      <c r="CD483" s="16"/>
    </row>
    <row r="484" spans="1:82" customFormat="1">
      <c r="A484" s="16"/>
      <c r="B484" s="3">
        <v>477</v>
      </c>
      <c r="C484" s="3" t="s">
        <v>649</v>
      </c>
      <c r="D484" s="91"/>
      <c r="E484" s="96"/>
      <c r="F484" s="91"/>
      <c r="G484" s="96"/>
      <c r="H484" s="91"/>
      <c r="I484" s="96" t="s">
        <v>3189</v>
      </c>
      <c r="J484" s="91"/>
      <c r="K484" s="96"/>
      <c r="L484" s="91"/>
      <c r="M484" s="96"/>
      <c r="N484" s="32" t="s">
        <v>3189</v>
      </c>
      <c r="O484" s="211" t="s">
        <v>3189</v>
      </c>
      <c r="P484" s="71" t="s">
        <v>1037</v>
      </c>
      <c r="Q484" s="71" t="s">
        <v>3126</v>
      </c>
      <c r="R484" s="848"/>
      <c r="S484" s="3" t="s">
        <v>941</v>
      </c>
      <c r="T484" s="3" t="s">
        <v>941</v>
      </c>
      <c r="U484" s="3" t="s">
        <v>941</v>
      </c>
      <c r="V484" s="3" t="s">
        <v>941</v>
      </c>
      <c r="W484" s="3" t="s">
        <v>941</v>
      </c>
      <c r="X484" s="3" t="s">
        <v>941</v>
      </c>
      <c r="Y484" s="3" t="s">
        <v>941</v>
      </c>
      <c r="Z484" s="3" t="s">
        <v>941</v>
      </c>
      <c r="AA484" s="3" t="s">
        <v>941</v>
      </c>
      <c r="AB484" s="3" t="s">
        <v>941</v>
      </c>
      <c r="AC484" s="21" t="s">
        <v>941</v>
      </c>
      <c r="AD484" s="21" t="s">
        <v>941</v>
      </c>
      <c r="AE484" s="21" t="s">
        <v>941</v>
      </c>
      <c r="AF484" s="3" t="s">
        <v>941</v>
      </c>
      <c r="AG484" s="3" t="s">
        <v>941</v>
      </c>
      <c r="AH484" s="3"/>
      <c r="AI484" s="21" t="s">
        <v>941</v>
      </c>
      <c r="AJ484" s="21" t="s">
        <v>941</v>
      </c>
      <c r="AK484" s="21" t="s">
        <v>941</v>
      </c>
      <c r="AL484" s="75"/>
      <c r="AM484" s="74" t="s">
        <v>3189</v>
      </c>
      <c r="AN484" s="70"/>
      <c r="AO484" s="67" t="s">
        <v>143</v>
      </c>
      <c r="AP484" s="78" t="s">
        <v>3190</v>
      </c>
      <c r="AQ484" s="893">
        <v>2</v>
      </c>
      <c r="AR484" s="745" t="s">
        <v>945</v>
      </c>
      <c r="AS484" s="68" t="s">
        <v>946</v>
      </c>
      <c r="AT484" s="3">
        <v>0</v>
      </c>
      <c r="AU484" s="3" t="s">
        <v>979</v>
      </c>
      <c r="AV484" s="3"/>
      <c r="AW484" s="3"/>
      <c r="AX484" s="3"/>
      <c r="AY484" s="145"/>
      <c r="AZ484" s="69">
        <v>963.07</v>
      </c>
      <c r="BA484" s="69" t="s">
        <v>3191</v>
      </c>
      <c r="BB484" s="69">
        <v>0.87</v>
      </c>
      <c r="BC484" s="69">
        <v>0.83787089999999997</v>
      </c>
      <c r="BD484" s="69" t="s">
        <v>3192</v>
      </c>
      <c r="BE484" s="69" t="s">
        <v>3193</v>
      </c>
      <c r="BF484" s="69" t="s">
        <v>3194</v>
      </c>
      <c r="BG484" s="69" t="s">
        <v>3195</v>
      </c>
      <c r="BH484" s="69" t="s">
        <v>2612</v>
      </c>
      <c r="BI484" s="69" t="s">
        <v>949</v>
      </c>
      <c r="BJ484" s="69" t="s">
        <v>2613</v>
      </c>
      <c r="BK484" s="69" t="s">
        <v>2614</v>
      </c>
      <c r="BL484" s="69" t="s">
        <v>2425</v>
      </c>
      <c r="BM484" s="69">
        <v>0</v>
      </c>
      <c r="BN484" s="69">
        <v>0</v>
      </c>
      <c r="BO484" s="69">
        <v>0</v>
      </c>
      <c r="BP484" s="69">
        <v>0</v>
      </c>
      <c r="BQ484" s="69">
        <v>0</v>
      </c>
      <c r="BR484" s="69">
        <v>0</v>
      </c>
      <c r="BS484" s="69">
        <v>0</v>
      </c>
      <c r="BT484" s="69">
        <v>0</v>
      </c>
      <c r="BU484" s="73"/>
      <c r="BV484" s="72"/>
      <c r="BW484" s="72"/>
      <c r="BX484" s="72"/>
      <c r="BY484" s="16"/>
      <c r="BZ484" s="9" t="s">
        <v>949</v>
      </c>
      <c r="CA484" s="16"/>
      <c r="CB484" s="16"/>
      <c r="CC484" s="16"/>
      <c r="CD484" s="16"/>
    </row>
    <row r="485" spans="1:82" customFormat="1">
      <c r="A485" s="16"/>
      <c r="B485" s="3">
        <v>478</v>
      </c>
      <c r="C485" s="3" t="s">
        <v>649</v>
      </c>
      <c r="D485" s="91"/>
      <c r="E485" s="96"/>
      <c r="F485" s="91"/>
      <c r="G485" s="96"/>
      <c r="H485" s="91"/>
      <c r="I485" s="96" t="s">
        <v>1560</v>
      </c>
      <c r="J485" s="91"/>
      <c r="K485" s="96"/>
      <c r="L485" s="91"/>
      <c r="M485" s="96"/>
      <c r="N485" s="32" t="s">
        <v>1560</v>
      </c>
      <c r="O485" s="211" t="s">
        <v>1560</v>
      </c>
      <c r="P485" s="71" t="s">
        <v>1037</v>
      </c>
      <c r="Q485" s="71" t="s">
        <v>3126</v>
      </c>
      <c r="R485" s="848"/>
      <c r="S485" s="3" t="s">
        <v>941</v>
      </c>
      <c r="T485" s="3" t="s">
        <v>941</v>
      </c>
      <c r="U485" s="3" t="s">
        <v>941</v>
      </c>
      <c r="V485" s="3" t="s">
        <v>941</v>
      </c>
      <c r="W485" s="3" t="s">
        <v>941</v>
      </c>
      <c r="X485" s="3" t="s">
        <v>941</v>
      </c>
      <c r="Y485" s="3" t="s">
        <v>941</v>
      </c>
      <c r="Z485" s="3" t="s">
        <v>941</v>
      </c>
      <c r="AA485" s="3" t="s">
        <v>941</v>
      </c>
      <c r="AB485" s="3" t="s">
        <v>941</v>
      </c>
      <c r="AC485" s="21" t="s">
        <v>941</v>
      </c>
      <c r="AD485" s="21" t="s">
        <v>941</v>
      </c>
      <c r="AE485" s="21" t="s">
        <v>941</v>
      </c>
      <c r="AF485" s="3" t="s">
        <v>941</v>
      </c>
      <c r="AG485" s="3" t="s">
        <v>941</v>
      </c>
      <c r="AH485" s="3"/>
      <c r="AI485" s="21" t="s">
        <v>941</v>
      </c>
      <c r="AJ485" s="21" t="s">
        <v>941</v>
      </c>
      <c r="AK485" s="21" t="s">
        <v>941</v>
      </c>
      <c r="AL485" s="75"/>
      <c r="AM485" s="74"/>
      <c r="AN485" s="70" t="s">
        <v>1561</v>
      </c>
      <c r="AO485" s="67" t="s">
        <v>143</v>
      </c>
      <c r="AP485" s="78" t="s">
        <v>1562</v>
      </c>
      <c r="AQ485" s="893">
        <v>0.4</v>
      </c>
      <c r="AR485" s="745" t="s">
        <v>945</v>
      </c>
      <c r="AS485" s="68" t="s">
        <v>1563</v>
      </c>
      <c r="AT485" s="3">
        <v>1</v>
      </c>
      <c r="AU485" s="3" t="s">
        <v>993</v>
      </c>
      <c r="AV485" s="3"/>
      <c r="AW485" s="3"/>
      <c r="AX485" s="3"/>
      <c r="AY485" s="145"/>
      <c r="AZ485" s="69" t="s">
        <v>949</v>
      </c>
      <c r="BA485" s="69" t="s">
        <v>949</v>
      </c>
      <c r="BB485" s="69" t="s">
        <v>949</v>
      </c>
      <c r="BC485" s="69" t="s">
        <v>949</v>
      </c>
      <c r="BD485" s="69" t="s">
        <v>949</v>
      </c>
      <c r="BE485" s="69" t="s">
        <v>949</v>
      </c>
      <c r="BF485" s="69" t="s">
        <v>949</v>
      </c>
      <c r="BG485" s="69" t="s">
        <v>949</v>
      </c>
      <c r="BH485" s="69" t="s">
        <v>949</v>
      </c>
      <c r="BI485" s="69" t="s">
        <v>949</v>
      </c>
      <c r="BJ485" s="69" t="s">
        <v>1564</v>
      </c>
      <c r="BK485" s="69" t="s">
        <v>949</v>
      </c>
      <c r="BL485" s="69" t="s">
        <v>949</v>
      </c>
      <c r="BM485" s="69">
        <v>0</v>
      </c>
      <c r="BN485" s="69">
        <v>0</v>
      </c>
      <c r="BO485" s="69">
        <v>0</v>
      </c>
      <c r="BP485" s="69">
        <v>0</v>
      </c>
      <c r="BQ485" s="69">
        <v>0</v>
      </c>
      <c r="BR485" s="69">
        <v>0</v>
      </c>
      <c r="BS485" s="69">
        <v>0</v>
      </c>
      <c r="BT485" s="69">
        <v>0</v>
      </c>
      <c r="BU485" s="73"/>
      <c r="BV485" s="72"/>
      <c r="BW485" s="72"/>
      <c r="BX485" s="72"/>
      <c r="BY485" s="16"/>
      <c r="BZ485" s="9" t="s">
        <v>1025</v>
      </c>
      <c r="CA485" s="16"/>
      <c r="CB485" s="16"/>
      <c r="CC485" s="16"/>
      <c r="CD485" s="16"/>
    </row>
    <row r="486" spans="1:82" customFormat="1">
      <c r="A486" s="16"/>
      <c r="B486" s="3">
        <v>479</v>
      </c>
      <c r="C486" s="3" t="s">
        <v>649</v>
      </c>
      <c r="D486" s="91"/>
      <c r="E486" s="96"/>
      <c r="F486" s="91"/>
      <c r="G486" s="96"/>
      <c r="H486" s="91"/>
      <c r="I486" s="96" t="s">
        <v>1868</v>
      </c>
      <c r="J486" s="91"/>
      <c r="K486" s="96"/>
      <c r="L486" s="91"/>
      <c r="M486" s="96"/>
      <c r="N486" s="32" t="s">
        <v>1868</v>
      </c>
      <c r="O486" s="211" t="s">
        <v>1868</v>
      </c>
      <c r="P486" s="71" t="s">
        <v>1037</v>
      </c>
      <c r="Q486" s="71" t="s">
        <v>3126</v>
      </c>
      <c r="R486" s="848"/>
      <c r="S486" s="3" t="s">
        <v>941</v>
      </c>
      <c r="T486" s="3" t="s">
        <v>941</v>
      </c>
      <c r="U486" s="3" t="s">
        <v>941</v>
      </c>
      <c r="V486" s="3" t="s">
        <v>941</v>
      </c>
      <c r="W486" s="3" t="s">
        <v>941</v>
      </c>
      <c r="X486" s="3" t="s">
        <v>941</v>
      </c>
      <c r="Y486" s="3" t="s">
        <v>941</v>
      </c>
      <c r="Z486" s="3" t="s">
        <v>941</v>
      </c>
      <c r="AA486" s="3" t="s">
        <v>941</v>
      </c>
      <c r="AB486" s="3" t="s">
        <v>941</v>
      </c>
      <c r="AC486" s="21" t="s">
        <v>941</v>
      </c>
      <c r="AD486" s="21" t="s">
        <v>941</v>
      </c>
      <c r="AE486" s="21" t="s">
        <v>941</v>
      </c>
      <c r="AF486" s="3" t="s">
        <v>941</v>
      </c>
      <c r="AG486" s="3" t="s">
        <v>941</v>
      </c>
      <c r="AH486" s="3"/>
      <c r="AI486" s="21" t="s">
        <v>941</v>
      </c>
      <c r="AJ486" s="21" t="s">
        <v>941</v>
      </c>
      <c r="AK486" s="21" t="s">
        <v>941</v>
      </c>
      <c r="AL486" s="75"/>
      <c r="AM486" s="74"/>
      <c r="AN486" s="70" t="s">
        <v>1869</v>
      </c>
      <c r="AO486" s="67" t="s">
        <v>143</v>
      </c>
      <c r="AP486" s="78" t="s">
        <v>1870</v>
      </c>
      <c r="AQ486" s="893">
        <v>8.0000000000000002E-3</v>
      </c>
      <c r="AR486" s="745" t="s">
        <v>945</v>
      </c>
      <c r="AS486" s="68" t="s">
        <v>1563</v>
      </c>
      <c r="AT486" s="3">
        <v>1</v>
      </c>
      <c r="AU486" s="3" t="s">
        <v>993</v>
      </c>
      <c r="AV486" s="3"/>
      <c r="AW486" s="3"/>
      <c r="AX486" s="3"/>
      <c r="AY486" s="145"/>
      <c r="AZ486" s="69" t="s">
        <v>949</v>
      </c>
      <c r="BA486" s="69" t="s">
        <v>949</v>
      </c>
      <c r="BB486" s="69" t="s">
        <v>949</v>
      </c>
      <c r="BC486" s="69" t="s">
        <v>949</v>
      </c>
      <c r="BD486" s="69" t="s">
        <v>949</v>
      </c>
      <c r="BE486" s="69" t="s">
        <v>949</v>
      </c>
      <c r="BF486" s="69" t="s">
        <v>949</v>
      </c>
      <c r="BG486" s="69" t="s">
        <v>949</v>
      </c>
      <c r="BH486" s="69" t="s">
        <v>949</v>
      </c>
      <c r="BI486" s="69" t="s">
        <v>949</v>
      </c>
      <c r="BJ486" s="69" t="s">
        <v>1564</v>
      </c>
      <c r="BK486" s="69" t="s">
        <v>949</v>
      </c>
      <c r="BL486" s="69" t="s">
        <v>949</v>
      </c>
      <c r="BM486" s="69">
        <v>0</v>
      </c>
      <c r="BN486" s="69">
        <v>0</v>
      </c>
      <c r="BO486" s="69">
        <v>0</v>
      </c>
      <c r="BP486" s="69">
        <v>0</v>
      </c>
      <c r="BQ486" s="69">
        <v>0</v>
      </c>
      <c r="BR486" s="69">
        <v>0</v>
      </c>
      <c r="BS486" s="69">
        <v>0</v>
      </c>
      <c r="BT486" s="69">
        <v>0</v>
      </c>
      <c r="BU486" s="73"/>
      <c r="BV486" s="72"/>
      <c r="BW486" s="72"/>
      <c r="BX486" s="72"/>
      <c r="BY486" s="16"/>
      <c r="BZ486" s="9" t="s">
        <v>1025</v>
      </c>
      <c r="CA486" s="16"/>
      <c r="CB486" s="16"/>
      <c r="CC486" s="16"/>
      <c r="CD486" s="16"/>
    </row>
    <row r="487" spans="1:82" customFormat="1">
      <c r="A487" s="16"/>
      <c r="B487" s="3">
        <v>480</v>
      </c>
      <c r="C487" s="3" t="s">
        <v>649</v>
      </c>
      <c r="D487" s="91"/>
      <c r="E487" s="96"/>
      <c r="F487" s="91" t="s">
        <v>3196</v>
      </c>
      <c r="G487" s="96"/>
      <c r="H487" s="91"/>
      <c r="I487" s="96"/>
      <c r="J487" s="91"/>
      <c r="K487" s="96"/>
      <c r="L487" s="91"/>
      <c r="M487" s="96"/>
      <c r="N487" s="32" t="s">
        <v>3197</v>
      </c>
      <c r="O487" s="211" t="s">
        <v>3196</v>
      </c>
      <c r="P487" s="71" t="s">
        <v>1003</v>
      </c>
      <c r="Q487" s="71" t="s">
        <v>3126</v>
      </c>
      <c r="R487" s="848" t="s">
        <v>1126</v>
      </c>
      <c r="S487" s="3" t="s">
        <v>941</v>
      </c>
      <c r="T487" s="3" t="s">
        <v>941</v>
      </c>
      <c r="U487" s="3" t="s">
        <v>941</v>
      </c>
      <c r="V487" s="3" t="s">
        <v>941</v>
      </c>
      <c r="W487" s="3" t="s">
        <v>941</v>
      </c>
      <c r="X487" s="3" t="s">
        <v>941</v>
      </c>
      <c r="Y487" s="3" t="s">
        <v>941</v>
      </c>
      <c r="Z487" s="3" t="s">
        <v>941</v>
      </c>
      <c r="AA487" s="3" t="s">
        <v>941</v>
      </c>
      <c r="AB487" s="3" t="s">
        <v>941</v>
      </c>
      <c r="AC487" s="21" t="s">
        <v>941</v>
      </c>
      <c r="AD487" s="21" t="s">
        <v>941</v>
      </c>
      <c r="AE487" s="21" t="s">
        <v>941</v>
      </c>
      <c r="AF487" s="3" t="s">
        <v>941</v>
      </c>
      <c r="AG487" s="3" t="s">
        <v>941</v>
      </c>
      <c r="AH487" s="3"/>
      <c r="AI487" s="21" t="s">
        <v>941</v>
      </c>
      <c r="AJ487" s="21" t="s">
        <v>941</v>
      </c>
      <c r="AK487" s="21" t="s">
        <v>941</v>
      </c>
      <c r="AL487" s="75"/>
      <c r="AM487" s="74" t="s">
        <v>3196</v>
      </c>
      <c r="AN487" s="70" t="s">
        <v>3198</v>
      </c>
      <c r="AO487" s="67" t="s">
        <v>143</v>
      </c>
      <c r="AP487" s="78" t="s">
        <v>3199</v>
      </c>
      <c r="AQ487" s="893">
        <v>1</v>
      </c>
      <c r="AR487" s="745" t="s">
        <v>945</v>
      </c>
      <c r="AS487" s="68" t="s">
        <v>946</v>
      </c>
      <c r="AT487" s="3">
        <v>1</v>
      </c>
      <c r="AU487" s="3" t="s">
        <v>1126</v>
      </c>
      <c r="AV487" s="3"/>
      <c r="AW487" s="3"/>
      <c r="AX487" s="3"/>
      <c r="AY487" s="145"/>
      <c r="AZ487" s="69" t="s">
        <v>949</v>
      </c>
      <c r="BA487" s="69" t="s">
        <v>949</v>
      </c>
      <c r="BB487" s="69" t="s">
        <v>949</v>
      </c>
      <c r="BC487" s="69">
        <v>4.49</v>
      </c>
      <c r="BD487" s="69" t="s">
        <v>3200</v>
      </c>
      <c r="BE487" s="69" t="s">
        <v>1083</v>
      </c>
      <c r="BF487" s="69" t="s">
        <v>1084</v>
      </c>
      <c r="BG487" s="69" t="s">
        <v>1085</v>
      </c>
      <c r="BH487" s="69" t="s">
        <v>3201</v>
      </c>
      <c r="BI487" s="69" t="s">
        <v>949</v>
      </c>
      <c r="BJ487" s="69" t="s">
        <v>1087</v>
      </c>
      <c r="BK487" s="69" t="s">
        <v>1215</v>
      </c>
      <c r="BL487" s="69" t="s">
        <v>949</v>
      </c>
      <c r="BM487" s="69">
        <v>0</v>
      </c>
      <c r="BN487" s="69">
        <v>0</v>
      </c>
      <c r="BO487" s="69" t="s">
        <v>3197</v>
      </c>
      <c r="BP487" s="69" t="s">
        <v>1087</v>
      </c>
      <c r="BQ487" s="69" t="s">
        <v>3202</v>
      </c>
      <c r="BR487" s="69" t="s">
        <v>1215</v>
      </c>
      <c r="BS487" s="69">
        <v>0</v>
      </c>
      <c r="BT487" s="69">
        <v>0</v>
      </c>
      <c r="BU487" s="73"/>
      <c r="BV487" s="72">
        <v>2</v>
      </c>
      <c r="BW487" s="72">
        <v>160</v>
      </c>
      <c r="BX487" s="72">
        <v>2</v>
      </c>
      <c r="BY487" s="16"/>
      <c r="BZ487" s="9" t="s">
        <v>1414</v>
      </c>
      <c r="CA487" s="16"/>
      <c r="CB487" s="16"/>
      <c r="CC487" s="16"/>
      <c r="CD487" s="16"/>
    </row>
    <row r="488" spans="1:82" customFormat="1">
      <c r="A488" s="16"/>
      <c r="B488" s="3">
        <v>481</v>
      </c>
      <c r="C488" s="3" t="s">
        <v>649</v>
      </c>
      <c r="D488" s="91"/>
      <c r="E488" s="96"/>
      <c r="F488" s="91"/>
      <c r="G488" s="96" t="s">
        <v>3203</v>
      </c>
      <c r="H488" s="91"/>
      <c r="I488" s="96"/>
      <c r="J488" s="91"/>
      <c r="K488" s="96"/>
      <c r="L488" s="91"/>
      <c r="M488" s="96"/>
      <c r="N488" s="32" t="s">
        <v>3203</v>
      </c>
      <c r="O488" s="211" t="s">
        <v>3203</v>
      </c>
      <c r="P488" s="71" t="s">
        <v>1037</v>
      </c>
      <c r="Q488" s="71" t="s">
        <v>3126</v>
      </c>
      <c r="R488" s="848" t="s">
        <v>1059</v>
      </c>
      <c r="S488" s="3" t="s">
        <v>941</v>
      </c>
      <c r="T488" s="3" t="s">
        <v>941</v>
      </c>
      <c r="U488" s="3" t="s">
        <v>941</v>
      </c>
      <c r="V488" s="3" t="s">
        <v>941</v>
      </c>
      <c r="W488" s="3" t="s">
        <v>941</v>
      </c>
      <c r="X488" s="3" t="s">
        <v>941</v>
      </c>
      <c r="Y488" s="3" t="s">
        <v>941</v>
      </c>
      <c r="Z488" s="3" t="s">
        <v>941</v>
      </c>
      <c r="AA488" s="3" t="s">
        <v>941</v>
      </c>
      <c r="AB488" s="3" t="s">
        <v>941</v>
      </c>
      <c r="AC488" s="21" t="s">
        <v>941</v>
      </c>
      <c r="AD488" s="21" t="s">
        <v>941</v>
      </c>
      <c r="AE488" s="21" t="s">
        <v>941</v>
      </c>
      <c r="AF488" s="3" t="s">
        <v>941</v>
      </c>
      <c r="AG488" s="3" t="s">
        <v>941</v>
      </c>
      <c r="AH488" s="3"/>
      <c r="AI488" s="21" t="s">
        <v>941</v>
      </c>
      <c r="AJ488" s="21" t="s">
        <v>941</v>
      </c>
      <c r="AK488" s="21" t="s">
        <v>941</v>
      </c>
      <c r="AL488" s="75"/>
      <c r="AM488" s="74" t="s">
        <v>3203</v>
      </c>
      <c r="AN488" s="70"/>
      <c r="AO488" s="67" t="s">
        <v>143</v>
      </c>
      <c r="AP488" s="78" t="s">
        <v>3204</v>
      </c>
      <c r="AQ488" s="893">
        <v>1</v>
      </c>
      <c r="AR488" s="745" t="s">
        <v>945</v>
      </c>
      <c r="AS488" s="68" t="s">
        <v>946</v>
      </c>
      <c r="AT488" s="3">
        <v>0</v>
      </c>
      <c r="AU488" s="3" t="s">
        <v>1081</v>
      </c>
      <c r="AV488" s="3"/>
      <c r="AW488" s="3"/>
      <c r="AX488" s="3"/>
      <c r="AY488" s="145"/>
      <c r="AZ488" s="69">
        <v>515.16999999999996</v>
      </c>
      <c r="BA488" s="69">
        <v>0.2</v>
      </c>
      <c r="BB488" s="69">
        <v>7.93</v>
      </c>
      <c r="BC488" s="69">
        <v>4.0852980999999993</v>
      </c>
      <c r="BD488" s="69" t="s">
        <v>3205</v>
      </c>
      <c r="BE488" s="69" t="s">
        <v>949</v>
      </c>
      <c r="BF488" s="69" t="s">
        <v>1084</v>
      </c>
      <c r="BG488" s="69" t="s">
        <v>1085</v>
      </c>
      <c r="BH488" s="69" t="s">
        <v>949</v>
      </c>
      <c r="BI488" s="69" t="s">
        <v>949</v>
      </c>
      <c r="BJ488" s="69" t="s">
        <v>1087</v>
      </c>
      <c r="BK488" s="69" t="s">
        <v>1215</v>
      </c>
      <c r="BL488" s="69" t="s">
        <v>949</v>
      </c>
      <c r="BM488" s="69">
        <v>0</v>
      </c>
      <c r="BN488" s="69">
        <v>0</v>
      </c>
      <c r="BO488" s="69" t="s">
        <v>3203</v>
      </c>
      <c r="BP488" s="69" t="s">
        <v>1087</v>
      </c>
      <c r="BQ488" s="69">
        <v>0</v>
      </c>
      <c r="BR488" s="69">
        <v>0</v>
      </c>
      <c r="BS488" s="69">
        <v>0</v>
      </c>
      <c r="BT488" s="69">
        <v>0</v>
      </c>
      <c r="BU488" s="73"/>
      <c r="BV488" s="72">
        <v>2</v>
      </c>
      <c r="BW488" s="72">
        <v>160</v>
      </c>
      <c r="BX488" s="72">
        <v>2</v>
      </c>
      <c r="BY488" s="16"/>
      <c r="BZ488" s="9" t="s">
        <v>949</v>
      </c>
      <c r="CA488" s="16"/>
      <c r="CB488" s="16"/>
      <c r="CC488" s="16"/>
      <c r="CD488" s="16"/>
    </row>
    <row r="489" spans="1:82" customFormat="1">
      <c r="A489" s="16"/>
      <c r="B489" s="3">
        <v>482</v>
      </c>
      <c r="C489" s="3" t="s">
        <v>649</v>
      </c>
      <c r="D489" s="91"/>
      <c r="E489" s="96"/>
      <c r="F489" s="91"/>
      <c r="G489" s="96" t="s">
        <v>3206</v>
      </c>
      <c r="H489" s="91"/>
      <c r="I489" s="96"/>
      <c r="J489" s="91"/>
      <c r="K489" s="96"/>
      <c r="L489" s="91"/>
      <c r="M489" s="96"/>
      <c r="N489" s="32" t="s">
        <v>3206</v>
      </c>
      <c r="O489" s="211" t="s">
        <v>3206</v>
      </c>
      <c r="P489" s="71" t="s">
        <v>1037</v>
      </c>
      <c r="Q489" s="71" t="s">
        <v>3126</v>
      </c>
      <c r="R489" s="848" t="s">
        <v>989</v>
      </c>
      <c r="S489" s="3" t="s">
        <v>941</v>
      </c>
      <c r="T489" s="3" t="s">
        <v>941</v>
      </c>
      <c r="U489" s="3" t="s">
        <v>941</v>
      </c>
      <c r="V489" s="3" t="s">
        <v>941</v>
      </c>
      <c r="W489" s="3" t="s">
        <v>941</v>
      </c>
      <c r="X489" s="3" t="s">
        <v>941</v>
      </c>
      <c r="Y489" s="3" t="s">
        <v>941</v>
      </c>
      <c r="Z489" s="3" t="s">
        <v>941</v>
      </c>
      <c r="AA489" s="3" t="s">
        <v>941</v>
      </c>
      <c r="AB489" s="3" t="s">
        <v>941</v>
      </c>
      <c r="AC489" s="21" t="s">
        <v>941</v>
      </c>
      <c r="AD489" s="21" t="s">
        <v>941</v>
      </c>
      <c r="AE489" s="21" t="s">
        <v>941</v>
      </c>
      <c r="AF489" s="3" t="s">
        <v>941</v>
      </c>
      <c r="AG489" s="3" t="s">
        <v>941</v>
      </c>
      <c r="AH489" s="3"/>
      <c r="AI489" s="21" t="s">
        <v>941</v>
      </c>
      <c r="AJ489" s="21" t="s">
        <v>941</v>
      </c>
      <c r="AK489" s="21" t="s">
        <v>941</v>
      </c>
      <c r="AL489" s="75"/>
      <c r="AM489" s="74" t="s">
        <v>3206</v>
      </c>
      <c r="AN489" s="70"/>
      <c r="AO489" s="67" t="s">
        <v>143</v>
      </c>
      <c r="AP489" s="78" t="s">
        <v>3207</v>
      </c>
      <c r="AQ489" s="893">
        <v>1</v>
      </c>
      <c r="AR489" s="745" t="s">
        <v>945</v>
      </c>
      <c r="AS489" s="68" t="s">
        <v>946</v>
      </c>
      <c r="AT489" s="3">
        <v>0</v>
      </c>
      <c r="AU489" s="3" t="s">
        <v>993</v>
      </c>
      <c r="AV489" s="3"/>
      <c r="AW489" s="3"/>
      <c r="AX489" s="3"/>
      <c r="AY489" s="145"/>
      <c r="AZ489" s="69">
        <v>151.19800000000001</v>
      </c>
      <c r="BA489" s="69">
        <v>0.2</v>
      </c>
      <c r="BB489" s="69">
        <v>0.27</v>
      </c>
      <c r="BC489" s="69">
        <v>4.0823460000000006E-2</v>
      </c>
      <c r="BD489" s="69" t="s">
        <v>3208</v>
      </c>
      <c r="BE489" s="69" t="s">
        <v>949</v>
      </c>
      <c r="BF489" s="69" t="s">
        <v>1084</v>
      </c>
      <c r="BG489" s="69" t="s">
        <v>3209</v>
      </c>
      <c r="BH489" s="69" t="s">
        <v>2614</v>
      </c>
      <c r="BI489" s="69">
        <v>0</v>
      </c>
      <c r="BJ489" s="69" t="s">
        <v>1087</v>
      </c>
      <c r="BK489" s="69" t="s">
        <v>949</v>
      </c>
      <c r="BL489" s="69" t="s">
        <v>949</v>
      </c>
      <c r="BM489" s="69">
        <v>0</v>
      </c>
      <c r="BN489" s="69">
        <v>0</v>
      </c>
      <c r="BO489" s="69">
        <v>0</v>
      </c>
      <c r="BP489" s="69">
        <v>0</v>
      </c>
      <c r="BQ489" s="69">
        <v>0</v>
      </c>
      <c r="BR489" s="69">
        <v>0</v>
      </c>
      <c r="BS489" s="69">
        <v>0</v>
      </c>
      <c r="BT489" s="69">
        <v>0</v>
      </c>
      <c r="BU489" s="73"/>
      <c r="BV489" s="72"/>
      <c r="BW489" s="72"/>
      <c r="BX489" s="72"/>
      <c r="BY489" s="16"/>
      <c r="BZ489" s="9" t="s">
        <v>949</v>
      </c>
      <c r="CA489" s="16"/>
      <c r="CB489" s="16"/>
      <c r="CC489" s="16"/>
      <c r="CD489" s="16"/>
    </row>
    <row r="490" spans="1:82" customFormat="1">
      <c r="A490" s="16"/>
      <c r="B490" s="3">
        <v>483</v>
      </c>
      <c r="C490" s="3" t="s">
        <v>649</v>
      </c>
      <c r="D490" s="91"/>
      <c r="E490" s="96" t="s">
        <v>3210</v>
      </c>
      <c r="F490" s="91"/>
      <c r="G490" s="96"/>
      <c r="H490" s="91"/>
      <c r="I490" s="96"/>
      <c r="J490" s="91"/>
      <c r="K490" s="96"/>
      <c r="L490" s="91"/>
      <c r="M490" s="96"/>
      <c r="N490" s="32" t="s">
        <v>3211</v>
      </c>
      <c r="O490" s="211" t="s">
        <v>3210</v>
      </c>
      <c r="P490" s="71" t="s">
        <v>939</v>
      </c>
      <c r="Q490" s="71" t="s">
        <v>3126</v>
      </c>
      <c r="R490" s="848" t="s">
        <v>940</v>
      </c>
      <c r="S490" s="3" t="s">
        <v>941</v>
      </c>
      <c r="T490" s="3" t="s">
        <v>941</v>
      </c>
      <c r="U490" s="3" t="s">
        <v>941</v>
      </c>
      <c r="V490" s="3" t="s">
        <v>941</v>
      </c>
      <c r="W490" s="3" t="s">
        <v>941</v>
      </c>
      <c r="X490" s="3" t="s">
        <v>941</v>
      </c>
      <c r="Y490" s="3" t="s">
        <v>941</v>
      </c>
      <c r="Z490" s="3" t="s">
        <v>941</v>
      </c>
      <c r="AA490" s="3" t="s">
        <v>941</v>
      </c>
      <c r="AB490" s="3" t="s">
        <v>941</v>
      </c>
      <c r="AC490" s="21" t="s">
        <v>941</v>
      </c>
      <c r="AD490" s="21" t="s">
        <v>941</v>
      </c>
      <c r="AE490" s="21" t="s">
        <v>941</v>
      </c>
      <c r="AF490" s="3" t="s">
        <v>941</v>
      </c>
      <c r="AG490" s="3" t="s">
        <v>941</v>
      </c>
      <c r="AH490" s="3"/>
      <c r="AI490" s="21" t="s">
        <v>941</v>
      </c>
      <c r="AJ490" s="21" t="s">
        <v>941</v>
      </c>
      <c r="AK490" s="21" t="s">
        <v>941</v>
      </c>
      <c r="AL490" s="75"/>
      <c r="AM490" s="74" t="s">
        <v>3212</v>
      </c>
      <c r="AN490" s="70" t="s">
        <v>3213</v>
      </c>
      <c r="AO490" s="67" t="s">
        <v>143</v>
      </c>
      <c r="AP490" s="78" t="s">
        <v>3214</v>
      </c>
      <c r="AQ490" s="893">
        <v>1</v>
      </c>
      <c r="AR490" s="745" t="s">
        <v>945</v>
      </c>
      <c r="AS490" s="68" t="s">
        <v>946</v>
      </c>
      <c r="AT490" s="3">
        <v>0</v>
      </c>
      <c r="AU490" s="3" t="s">
        <v>947</v>
      </c>
      <c r="AV490" s="3" t="s">
        <v>948</v>
      </c>
      <c r="AW490" s="3"/>
      <c r="AX490" s="3"/>
      <c r="AY490" s="145"/>
      <c r="AZ490" s="69" t="s">
        <v>949</v>
      </c>
      <c r="BA490" s="69" t="s">
        <v>949</v>
      </c>
      <c r="BB490" s="69" t="s">
        <v>949</v>
      </c>
      <c r="BC490" s="69" t="s">
        <v>949</v>
      </c>
      <c r="BD490" s="69" t="s">
        <v>949</v>
      </c>
      <c r="BE490" s="69" t="s">
        <v>949</v>
      </c>
      <c r="BF490" s="69" t="s">
        <v>949</v>
      </c>
      <c r="BG490" s="69" t="s">
        <v>949</v>
      </c>
      <c r="BH490" s="69" t="s">
        <v>949</v>
      </c>
      <c r="BI490" s="69" t="s">
        <v>949</v>
      </c>
      <c r="BJ490" s="69" t="s">
        <v>949</v>
      </c>
      <c r="BK490" s="69" t="s">
        <v>949</v>
      </c>
      <c r="BL490" s="69" t="s">
        <v>949</v>
      </c>
      <c r="BM490" s="69" t="s">
        <v>949</v>
      </c>
      <c r="BN490" s="69" t="s">
        <v>949</v>
      </c>
      <c r="BO490" s="69" t="s">
        <v>949</v>
      </c>
      <c r="BP490" s="69" t="s">
        <v>949</v>
      </c>
      <c r="BQ490" s="69" t="s">
        <v>949</v>
      </c>
      <c r="BR490" s="69" t="s">
        <v>949</v>
      </c>
      <c r="BS490" s="69" t="s">
        <v>949</v>
      </c>
      <c r="BT490" s="69" t="s">
        <v>949</v>
      </c>
      <c r="BU490" s="73"/>
      <c r="BV490" s="72"/>
      <c r="BW490" s="72"/>
      <c r="BX490" s="72"/>
      <c r="BY490" s="16"/>
      <c r="BZ490" s="9" t="s">
        <v>949</v>
      </c>
      <c r="CA490" s="16"/>
      <c r="CB490" s="16"/>
      <c r="CC490" s="16"/>
      <c r="CD490" s="16"/>
    </row>
    <row r="491" spans="1:82" customFormat="1">
      <c r="A491" s="16"/>
      <c r="B491" s="3">
        <v>484</v>
      </c>
      <c r="C491" s="3" t="s">
        <v>649</v>
      </c>
      <c r="D491" s="91"/>
      <c r="E491" s="96"/>
      <c r="F491" s="91" t="s">
        <v>3215</v>
      </c>
      <c r="G491" s="96"/>
      <c r="H491" s="91"/>
      <c r="I491" s="96"/>
      <c r="J491" s="91"/>
      <c r="K491" s="96"/>
      <c r="L491" s="91"/>
      <c r="M491" s="96"/>
      <c r="N491" s="32" t="s">
        <v>3216</v>
      </c>
      <c r="O491" s="211" t="s">
        <v>3215</v>
      </c>
      <c r="P491" s="71" t="s">
        <v>1003</v>
      </c>
      <c r="Q491" s="71" t="s">
        <v>3126</v>
      </c>
      <c r="R491" s="848" t="s">
        <v>979</v>
      </c>
      <c r="S491" s="3" t="s">
        <v>941</v>
      </c>
      <c r="T491" s="3" t="s">
        <v>941</v>
      </c>
      <c r="U491" s="3" t="s">
        <v>941</v>
      </c>
      <c r="V491" s="3" t="s">
        <v>941</v>
      </c>
      <c r="W491" s="3" t="s">
        <v>941</v>
      </c>
      <c r="X491" s="3" t="s">
        <v>941</v>
      </c>
      <c r="Y491" s="3" t="s">
        <v>941</v>
      </c>
      <c r="Z491" s="3" t="s">
        <v>941</v>
      </c>
      <c r="AA491" s="3" t="s">
        <v>941</v>
      </c>
      <c r="AB491" s="3" t="s">
        <v>941</v>
      </c>
      <c r="AC491" s="21" t="s">
        <v>941</v>
      </c>
      <c r="AD491" s="21" t="s">
        <v>941</v>
      </c>
      <c r="AE491" s="21" t="s">
        <v>941</v>
      </c>
      <c r="AF491" s="3" t="s">
        <v>941</v>
      </c>
      <c r="AG491" s="3" t="s">
        <v>941</v>
      </c>
      <c r="AH491" s="3"/>
      <c r="AI491" s="21" t="s">
        <v>941</v>
      </c>
      <c r="AJ491" s="21" t="s">
        <v>941</v>
      </c>
      <c r="AK491" s="21" t="s">
        <v>941</v>
      </c>
      <c r="AL491" s="75"/>
      <c r="AM491" s="74" t="s">
        <v>3217</v>
      </c>
      <c r="AN491" s="70" t="s">
        <v>3218</v>
      </c>
      <c r="AO491" s="67" t="s">
        <v>143</v>
      </c>
      <c r="AP491" s="78" t="s">
        <v>3219</v>
      </c>
      <c r="AQ491" s="893">
        <v>1</v>
      </c>
      <c r="AR491" s="745" t="s">
        <v>945</v>
      </c>
      <c r="AS491" s="68" t="s">
        <v>946</v>
      </c>
      <c r="AT491" s="3">
        <v>1</v>
      </c>
      <c r="AU491" s="3" t="s">
        <v>1008</v>
      </c>
      <c r="AV491" s="3"/>
      <c r="AW491" s="3"/>
      <c r="AX491" s="3"/>
      <c r="AY491" s="145"/>
      <c r="AZ491" s="69">
        <v>71957.118000000002</v>
      </c>
      <c r="BA491" s="69">
        <v>1.5</v>
      </c>
      <c r="BB491" s="69">
        <v>1.71</v>
      </c>
      <c r="BC491" s="69">
        <v>123.04667000000001</v>
      </c>
      <c r="BD491" s="69" t="s">
        <v>3220</v>
      </c>
      <c r="BE491" s="69" t="s">
        <v>995</v>
      </c>
      <c r="BF491" s="69" t="s">
        <v>1172</v>
      </c>
      <c r="BG491" s="69" t="s">
        <v>1173</v>
      </c>
      <c r="BH491" s="69" t="s">
        <v>1132</v>
      </c>
      <c r="BI491" s="69" t="s">
        <v>1174</v>
      </c>
      <c r="BJ491" s="69" t="s">
        <v>1087</v>
      </c>
      <c r="BK491" s="69" t="s">
        <v>2314</v>
      </c>
      <c r="BL491" s="69" t="s">
        <v>949</v>
      </c>
      <c r="BM491" s="69">
        <v>0</v>
      </c>
      <c r="BN491" s="69">
        <v>0</v>
      </c>
      <c r="BO491" s="69" t="s">
        <v>3215</v>
      </c>
      <c r="BP491" s="69" t="s">
        <v>1087</v>
      </c>
      <c r="BQ491" s="69">
        <v>0</v>
      </c>
      <c r="BR491" s="69">
        <v>0</v>
      </c>
      <c r="BS491" s="69">
        <v>0</v>
      </c>
      <c r="BT491" s="69">
        <v>0</v>
      </c>
      <c r="BU491" s="73"/>
      <c r="BV491" s="72">
        <v>2</v>
      </c>
      <c r="BW491" s="72">
        <v>500</v>
      </c>
      <c r="BX491" s="72">
        <v>45</v>
      </c>
      <c r="BY491" s="16"/>
      <c r="BZ491" s="9" t="s">
        <v>1025</v>
      </c>
      <c r="CA491" s="16"/>
      <c r="CB491" s="16"/>
      <c r="CC491" s="16"/>
      <c r="CD491" s="16"/>
    </row>
    <row r="492" spans="1:82" customFormat="1">
      <c r="A492" s="16"/>
      <c r="B492" s="3">
        <v>485</v>
      </c>
      <c r="C492" s="3" t="s">
        <v>649</v>
      </c>
      <c r="D492" s="91"/>
      <c r="E492" s="96"/>
      <c r="F492" s="91" t="s">
        <v>3221</v>
      </c>
      <c r="G492" s="96"/>
      <c r="H492" s="91"/>
      <c r="I492" s="96"/>
      <c r="J492" s="91"/>
      <c r="K492" s="96"/>
      <c r="L492" s="91"/>
      <c r="M492" s="96"/>
      <c r="N492" s="32" t="s">
        <v>3221</v>
      </c>
      <c r="O492" s="211" t="s">
        <v>3221</v>
      </c>
      <c r="P492" s="71" t="s">
        <v>1037</v>
      </c>
      <c r="Q492" s="71" t="s">
        <v>3126</v>
      </c>
      <c r="R492" s="848" t="s">
        <v>1244</v>
      </c>
      <c r="S492" s="3" t="s">
        <v>941</v>
      </c>
      <c r="T492" s="3" t="s">
        <v>941</v>
      </c>
      <c r="U492" s="3" t="s">
        <v>941</v>
      </c>
      <c r="V492" s="3" t="s">
        <v>941</v>
      </c>
      <c r="W492" s="3" t="s">
        <v>941</v>
      </c>
      <c r="X492" s="3" t="s">
        <v>941</v>
      </c>
      <c r="Y492" s="3" t="s">
        <v>941</v>
      </c>
      <c r="Z492" s="3" t="s">
        <v>941</v>
      </c>
      <c r="AA492" s="3" t="s">
        <v>941</v>
      </c>
      <c r="AB492" s="3" t="s">
        <v>941</v>
      </c>
      <c r="AC492" s="21" t="s">
        <v>941</v>
      </c>
      <c r="AD492" s="21" t="s">
        <v>941</v>
      </c>
      <c r="AE492" s="21" t="s">
        <v>941</v>
      </c>
      <c r="AF492" s="3" t="s">
        <v>941</v>
      </c>
      <c r="AG492" s="3" t="s">
        <v>941</v>
      </c>
      <c r="AH492" s="3"/>
      <c r="AI492" s="21" t="s">
        <v>941</v>
      </c>
      <c r="AJ492" s="21" t="s">
        <v>941</v>
      </c>
      <c r="AK492" s="21" t="s">
        <v>941</v>
      </c>
      <c r="AL492" s="75"/>
      <c r="AM492" s="74" t="s">
        <v>3221</v>
      </c>
      <c r="AN492" s="70" t="s">
        <v>3222</v>
      </c>
      <c r="AO492" s="67" t="s">
        <v>143</v>
      </c>
      <c r="AP492" s="78" t="s">
        <v>3223</v>
      </c>
      <c r="AQ492" s="893">
        <v>1</v>
      </c>
      <c r="AR492" s="745" t="s">
        <v>945</v>
      </c>
      <c r="AS492" s="68" t="s">
        <v>946</v>
      </c>
      <c r="AT492" s="3">
        <v>1</v>
      </c>
      <c r="AU492" s="3" t="s">
        <v>1008</v>
      </c>
      <c r="AV492" s="3"/>
      <c r="AW492" s="3"/>
      <c r="AX492" s="3"/>
      <c r="AY492" s="145"/>
      <c r="AZ492" s="69">
        <v>663.36</v>
      </c>
      <c r="BA492" s="69">
        <v>2</v>
      </c>
      <c r="BB492" s="69">
        <v>1.2</v>
      </c>
      <c r="BC492" s="69">
        <v>0.76900000000000002</v>
      </c>
      <c r="BD492" s="69" t="s">
        <v>3224</v>
      </c>
      <c r="BE492" s="69" t="s">
        <v>995</v>
      </c>
      <c r="BF492" s="69" t="s">
        <v>1172</v>
      </c>
      <c r="BG492" s="69" t="s">
        <v>3225</v>
      </c>
      <c r="BH492" s="69" t="s">
        <v>1012</v>
      </c>
      <c r="BI492" s="69" t="s">
        <v>949</v>
      </c>
      <c r="BJ492" s="69" t="s">
        <v>1087</v>
      </c>
      <c r="BK492" s="69" t="s">
        <v>949</v>
      </c>
      <c r="BL492" s="69" t="s">
        <v>949</v>
      </c>
      <c r="BM492" s="69">
        <v>0</v>
      </c>
      <c r="BN492" s="69">
        <v>0</v>
      </c>
      <c r="BO492" s="69" t="s">
        <v>3221</v>
      </c>
      <c r="BP492" s="69" t="s">
        <v>1087</v>
      </c>
      <c r="BQ492" s="69">
        <v>0</v>
      </c>
      <c r="BR492" s="69">
        <v>0</v>
      </c>
      <c r="BS492" s="69">
        <v>0</v>
      </c>
      <c r="BT492" s="69">
        <v>0</v>
      </c>
      <c r="BU492" s="73"/>
      <c r="BV492" s="72">
        <v>4</v>
      </c>
      <c r="BW492" s="72">
        <v>150</v>
      </c>
      <c r="BX492" s="72">
        <v>23</v>
      </c>
      <c r="BY492" s="16"/>
      <c r="BZ492" s="9" t="s">
        <v>1025</v>
      </c>
      <c r="CA492" s="16"/>
      <c r="CB492" s="16"/>
      <c r="CC492" s="16"/>
      <c r="CD492" s="16"/>
    </row>
    <row r="493" spans="1:82" customFormat="1">
      <c r="A493" s="16"/>
      <c r="B493" s="3">
        <v>486</v>
      </c>
      <c r="C493" s="3" t="s">
        <v>649</v>
      </c>
      <c r="D493" s="91"/>
      <c r="E493" s="96"/>
      <c r="F493" s="91" t="s">
        <v>3226</v>
      </c>
      <c r="G493" s="96"/>
      <c r="H493" s="91"/>
      <c r="I493" s="96"/>
      <c r="J493" s="91"/>
      <c r="K493" s="96"/>
      <c r="L493" s="91"/>
      <c r="M493" s="96"/>
      <c r="N493" s="32" t="s">
        <v>3226</v>
      </c>
      <c r="O493" s="211" t="s">
        <v>3226</v>
      </c>
      <c r="P493" s="71" t="s">
        <v>1037</v>
      </c>
      <c r="Q493" s="71" t="s">
        <v>3126</v>
      </c>
      <c r="R493" s="848" t="s">
        <v>1126</v>
      </c>
      <c r="S493" s="3" t="s">
        <v>941</v>
      </c>
      <c r="T493" s="3" t="s">
        <v>941</v>
      </c>
      <c r="U493" s="3" t="s">
        <v>941</v>
      </c>
      <c r="V493" s="3" t="s">
        <v>941</v>
      </c>
      <c r="W493" s="3" t="s">
        <v>941</v>
      </c>
      <c r="X493" s="3" t="s">
        <v>941</v>
      </c>
      <c r="Y493" s="3" t="s">
        <v>941</v>
      </c>
      <c r="Z493" s="3" t="s">
        <v>941</v>
      </c>
      <c r="AA493" s="3" t="s">
        <v>941</v>
      </c>
      <c r="AB493" s="3" t="s">
        <v>941</v>
      </c>
      <c r="AC493" s="21" t="s">
        <v>941</v>
      </c>
      <c r="AD493" s="21" t="s">
        <v>941</v>
      </c>
      <c r="AE493" s="21" t="s">
        <v>941</v>
      </c>
      <c r="AF493" s="3" t="s">
        <v>941</v>
      </c>
      <c r="AG493" s="3" t="s">
        <v>941</v>
      </c>
      <c r="AH493" s="3"/>
      <c r="AI493" s="21" t="s">
        <v>941</v>
      </c>
      <c r="AJ493" s="21" t="s">
        <v>941</v>
      </c>
      <c r="AK493" s="21" t="s">
        <v>941</v>
      </c>
      <c r="AL493" s="75"/>
      <c r="AM493" s="74" t="s">
        <v>3226</v>
      </c>
      <c r="AN493" s="70" t="s">
        <v>3227</v>
      </c>
      <c r="AO493" s="67" t="s">
        <v>143</v>
      </c>
      <c r="AP493" s="78" t="s">
        <v>3228</v>
      </c>
      <c r="AQ493" s="893">
        <v>1</v>
      </c>
      <c r="AR493" s="745" t="s">
        <v>945</v>
      </c>
      <c r="AS493" s="68" t="s">
        <v>946</v>
      </c>
      <c r="AT493" s="3">
        <v>1</v>
      </c>
      <c r="AU493" s="3" t="s">
        <v>1048</v>
      </c>
      <c r="AV493" s="3"/>
      <c r="AW493" s="3"/>
      <c r="AX493" s="3"/>
      <c r="AY493" s="145"/>
      <c r="AZ493" s="69" t="s">
        <v>949</v>
      </c>
      <c r="BA493" s="69" t="s">
        <v>3229</v>
      </c>
      <c r="BB493" s="69" t="s">
        <v>949</v>
      </c>
      <c r="BC493" s="69">
        <v>3.58</v>
      </c>
      <c r="BD493" s="69" t="s">
        <v>3230</v>
      </c>
      <c r="BE493" s="69" t="s">
        <v>949</v>
      </c>
      <c r="BF493" s="69" t="s">
        <v>3231</v>
      </c>
      <c r="BG493" s="69" t="s">
        <v>3231</v>
      </c>
      <c r="BH493" s="69" t="s">
        <v>949</v>
      </c>
      <c r="BI493" s="69" t="s">
        <v>949</v>
      </c>
      <c r="BJ493" s="69" t="s">
        <v>1068</v>
      </c>
      <c r="BK493" s="69" t="s">
        <v>949</v>
      </c>
      <c r="BL493" s="69" t="s">
        <v>949</v>
      </c>
      <c r="BM493" s="69">
        <v>0</v>
      </c>
      <c r="BN493" s="69">
        <v>0</v>
      </c>
      <c r="BO493" s="69">
        <v>0</v>
      </c>
      <c r="BP493" s="69">
        <v>0</v>
      </c>
      <c r="BQ493" s="69">
        <v>0</v>
      </c>
      <c r="BR493" s="69">
        <v>0</v>
      </c>
      <c r="BS493" s="69">
        <v>0</v>
      </c>
      <c r="BT493" s="69">
        <v>0</v>
      </c>
      <c r="BU493" s="73"/>
      <c r="BV493" s="72"/>
      <c r="BW493" s="72"/>
      <c r="BX493" s="72"/>
      <c r="BY493" s="16"/>
      <c r="BZ493" s="9" t="s">
        <v>1025</v>
      </c>
      <c r="CA493" s="16"/>
      <c r="CB493" s="16"/>
      <c r="CC493" s="16"/>
      <c r="CD493" s="16"/>
    </row>
    <row r="494" spans="1:82" customFormat="1">
      <c r="A494" s="16"/>
      <c r="B494" s="3">
        <v>487</v>
      </c>
      <c r="C494" s="3" t="s">
        <v>649</v>
      </c>
      <c r="D494" s="91"/>
      <c r="E494" s="96"/>
      <c r="F494" s="91" t="s">
        <v>3232</v>
      </c>
      <c r="G494" s="96"/>
      <c r="H494" s="91"/>
      <c r="I494" s="96"/>
      <c r="J494" s="91"/>
      <c r="K494" s="96"/>
      <c r="L494" s="91"/>
      <c r="M494" s="96"/>
      <c r="N494" s="32" t="s">
        <v>3232</v>
      </c>
      <c r="O494" s="211" t="s">
        <v>3232</v>
      </c>
      <c r="P494" s="71" t="s">
        <v>1037</v>
      </c>
      <c r="Q494" s="71" t="s">
        <v>3126</v>
      </c>
      <c r="R494" s="848"/>
      <c r="S494" s="3" t="s">
        <v>941</v>
      </c>
      <c r="T494" s="3" t="s">
        <v>941</v>
      </c>
      <c r="U494" s="3" t="s">
        <v>941</v>
      </c>
      <c r="V494" s="3" t="s">
        <v>941</v>
      </c>
      <c r="W494" s="3" t="s">
        <v>941</v>
      </c>
      <c r="X494" s="3" t="s">
        <v>941</v>
      </c>
      <c r="Y494" s="3" t="s">
        <v>941</v>
      </c>
      <c r="Z494" s="3" t="s">
        <v>941</v>
      </c>
      <c r="AA494" s="3" t="s">
        <v>941</v>
      </c>
      <c r="AB494" s="3" t="s">
        <v>941</v>
      </c>
      <c r="AC494" s="21" t="s">
        <v>941</v>
      </c>
      <c r="AD494" s="21" t="s">
        <v>941</v>
      </c>
      <c r="AE494" s="21" t="s">
        <v>941</v>
      </c>
      <c r="AF494" s="3" t="s">
        <v>941</v>
      </c>
      <c r="AG494" s="3" t="s">
        <v>941</v>
      </c>
      <c r="AH494" s="3"/>
      <c r="AI494" s="21" t="s">
        <v>941</v>
      </c>
      <c r="AJ494" s="21" t="s">
        <v>941</v>
      </c>
      <c r="AK494" s="21" t="s">
        <v>941</v>
      </c>
      <c r="AL494" s="75"/>
      <c r="AM494" s="74" t="s">
        <v>3232</v>
      </c>
      <c r="AN494" s="70" t="s">
        <v>3233</v>
      </c>
      <c r="AO494" s="67" t="s">
        <v>143</v>
      </c>
      <c r="AP494" s="78" t="s">
        <v>3234</v>
      </c>
      <c r="AQ494" s="893">
        <v>1</v>
      </c>
      <c r="AR494" s="745" t="s">
        <v>945</v>
      </c>
      <c r="AS494" s="68" t="s">
        <v>946</v>
      </c>
      <c r="AT494" s="3">
        <v>1</v>
      </c>
      <c r="AU494" s="3" t="s">
        <v>979</v>
      </c>
      <c r="AV494" s="3"/>
      <c r="AW494" s="3"/>
      <c r="AX494" s="3"/>
      <c r="AY494" s="145"/>
      <c r="AZ494" s="69">
        <v>490.56</v>
      </c>
      <c r="BA494" s="69">
        <v>0.1</v>
      </c>
      <c r="BB494" s="69">
        <v>1.38</v>
      </c>
      <c r="BC494" s="69">
        <v>0.83787089999999997</v>
      </c>
      <c r="BD494" s="69" t="s">
        <v>3235</v>
      </c>
      <c r="BE494" s="69" t="s">
        <v>2769</v>
      </c>
      <c r="BF494" s="69" t="s">
        <v>2018</v>
      </c>
      <c r="BG494" s="69" t="s">
        <v>3236</v>
      </c>
      <c r="BH494" s="69" t="s">
        <v>1181</v>
      </c>
      <c r="BI494" s="69" t="s">
        <v>949</v>
      </c>
      <c r="BJ494" s="69" t="s">
        <v>1166</v>
      </c>
      <c r="BK494" s="69" t="s">
        <v>949</v>
      </c>
      <c r="BL494" s="69" t="s">
        <v>949</v>
      </c>
      <c r="BM494" s="69">
        <v>0</v>
      </c>
      <c r="BN494" s="69">
        <v>0</v>
      </c>
      <c r="BO494" s="69">
        <v>0</v>
      </c>
      <c r="BP494" s="69">
        <v>0</v>
      </c>
      <c r="BQ494" s="69">
        <v>0</v>
      </c>
      <c r="BR494" s="69">
        <v>0</v>
      </c>
      <c r="BS494" s="69">
        <v>0</v>
      </c>
      <c r="BT494" s="69">
        <v>0</v>
      </c>
      <c r="BU494" s="73"/>
      <c r="BV494" s="72"/>
      <c r="BW494" s="72"/>
      <c r="BX494" s="72"/>
      <c r="BY494" s="16"/>
      <c r="BZ494" s="9" t="s">
        <v>1025</v>
      </c>
      <c r="CA494" s="16"/>
      <c r="CB494" s="16"/>
      <c r="CC494" s="16"/>
      <c r="CD494" s="16"/>
    </row>
    <row r="495" spans="1:82" customFormat="1">
      <c r="A495" s="16"/>
      <c r="B495" s="3">
        <v>488</v>
      </c>
      <c r="C495" s="3" t="s">
        <v>649</v>
      </c>
      <c r="D495" s="91"/>
      <c r="E495" s="96"/>
      <c r="F495" s="91" t="s">
        <v>2426</v>
      </c>
      <c r="G495" s="96"/>
      <c r="H495" s="91"/>
      <c r="I495" s="96"/>
      <c r="J495" s="91"/>
      <c r="K495" s="96"/>
      <c r="L495" s="91"/>
      <c r="M495" s="96"/>
      <c r="N495" s="32" t="s">
        <v>2426</v>
      </c>
      <c r="O495" s="211" t="s">
        <v>2426</v>
      </c>
      <c r="P495" s="71" t="s">
        <v>1037</v>
      </c>
      <c r="Q495" s="71"/>
      <c r="R495" s="848" t="s">
        <v>1278</v>
      </c>
      <c r="S495" s="3" t="s">
        <v>941</v>
      </c>
      <c r="T495" s="3" t="s">
        <v>941</v>
      </c>
      <c r="U495" s="3" t="s">
        <v>941</v>
      </c>
      <c r="V495" s="3" t="s">
        <v>941</v>
      </c>
      <c r="W495" s="3" t="s">
        <v>941</v>
      </c>
      <c r="X495" s="3" t="s">
        <v>941</v>
      </c>
      <c r="Y495" s="3" t="s">
        <v>941</v>
      </c>
      <c r="Z495" s="3" t="s">
        <v>941</v>
      </c>
      <c r="AA495" s="3" t="s">
        <v>941</v>
      </c>
      <c r="AB495" s="3" t="s">
        <v>941</v>
      </c>
      <c r="AC495" s="21" t="s">
        <v>941</v>
      </c>
      <c r="AD495" s="21" t="s">
        <v>941</v>
      </c>
      <c r="AE495" s="21" t="s">
        <v>941</v>
      </c>
      <c r="AF495" s="3" t="s">
        <v>941</v>
      </c>
      <c r="AG495" s="3" t="s">
        <v>941</v>
      </c>
      <c r="AH495" s="3"/>
      <c r="AI495" s="21" t="s">
        <v>941</v>
      </c>
      <c r="AJ495" s="21" t="s">
        <v>941</v>
      </c>
      <c r="AK495" s="21" t="s">
        <v>941</v>
      </c>
      <c r="AL495" s="75"/>
      <c r="AM495" s="74"/>
      <c r="AN495" s="70" t="s">
        <v>2427</v>
      </c>
      <c r="AO495" s="67" t="s">
        <v>246</v>
      </c>
      <c r="AP495" s="78" t="s">
        <v>2428</v>
      </c>
      <c r="AQ495" s="893">
        <v>1</v>
      </c>
      <c r="AR495" s="745" t="s">
        <v>945</v>
      </c>
      <c r="AS495" s="68" t="s">
        <v>946</v>
      </c>
      <c r="AT495" s="3">
        <v>1</v>
      </c>
      <c r="AU495" s="3" t="s">
        <v>1126</v>
      </c>
      <c r="AV495" s="3" t="s">
        <v>948</v>
      </c>
      <c r="AW495" s="3" t="s">
        <v>1245</v>
      </c>
      <c r="AX495" s="3"/>
      <c r="AY495" s="145"/>
      <c r="AZ495" s="69" t="s">
        <v>949</v>
      </c>
      <c r="BA495" s="69" t="s">
        <v>949</v>
      </c>
      <c r="BB495" s="69" t="s">
        <v>949</v>
      </c>
      <c r="BC495" s="69" t="s">
        <v>949</v>
      </c>
      <c r="BD495" s="69" t="s">
        <v>949</v>
      </c>
      <c r="BE495" s="69" t="s">
        <v>949</v>
      </c>
      <c r="BF495" s="69" t="s">
        <v>949</v>
      </c>
      <c r="BG495" s="69" t="s">
        <v>949</v>
      </c>
      <c r="BH495" s="69" t="s">
        <v>949</v>
      </c>
      <c r="BI495" s="69">
        <v>0</v>
      </c>
      <c r="BJ495" s="69" t="s">
        <v>1334</v>
      </c>
      <c r="BK495" s="69" t="s">
        <v>949</v>
      </c>
      <c r="BL495" s="69" t="s">
        <v>949</v>
      </c>
      <c r="BM495" s="69">
        <v>0</v>
      </c>
      <c r="BN495" s="69">
        <v>0</v>
      </c>
      <c r="BO495" s="69">
        <v>0</v>
      </c>
      <c r="BP495" s="69">
        <v>0</v>
      </c>
      <c r="BQ495" s="69">
        <v>0</v>
      </c>
      <c r="BR495" s="69">
        <v>0</v>
      </c>
      <c r="BS495" s="69">
        <v>0</v>
      </c>
      <c r="BT495" s="69">
        <v>0</v>
      </c>
      <c r="BU495" s="73"/>
      <c r="BV495" s="72"/>
      <c r="BW495" s="72"/>
      <c r="BX495" s="72"/>
      <c r="BY495" s="16"/>
      <c r="BZ495" s="9"/>
      <c r="CA495" s="16"/>
      <c r="CB495" s="16"/>
      <c r="CC495" s="16"/>
      <c r="CD495" s="16"/>
    </row>
    <row r="496" spans="1:82" customFormat="1">
      <c r="A496" s="16"/>
      <c r="B496" s="3">
        <v>489</v>
      </c>
      <c r="C496" s="3" t="s">
        <v>3237</v>
      </c>
      <c r="D496" s="91" t="s">
        <v>3238</v>
      </c>
      <c r="E496" s="96"/>
      <c r="F496" s="91"/>
      <c r="G496" s="96"/>
      <c r="H496" s="91"/>
      <c r="I496" s="96"/>
      <c r="J496" s="91"/>
      <c r="K496" s="96"/>
      <c r="L496" s="91"/>
      <c r="M496" s="96"/>
      <c r="N496" s="32" t="s">
        <v>3238</v>
      </c>
      <c r="O496" s="211" t="s">
        <v>3239</v>
      </c>
      <c r="P496" s="71" t="s">
        <v>939</v>
      </c>
      <c r="Q496" s="71"/>
      <c r="R496" s="848" t="s">
        <v>940</v>
      </c>
      <c r="S496" s="3" t="s">
        <v>941</v>
      </c>
      <c r="T496" s="3" t="s">
        <v>941</v>
      </c>
      <c r="U496" s="3" t="s">
        <v>941</v>
      </c>
      <c r="V496" s="3" t="s">
        <v>941</v>
      </c>
      <c r="W496" s="3" t="s">
        <v>941</v>
      </c>
      <c r="X496" s="3" t="s">
        <v>941</v>
      </c>
      <c r="Y496" s="3" t="s">
        <v>941</v>
      </c>
      <c r="Z496" s="3" t="s">
        <v>941</v>
      </c>
      <c r="AA496" s="3" t="s">
        <v>941</v>
      </c>
      <c r="AB496" s="3" t="s">
        <v>941</v>
      </c>
      <c r="AC496" s="21" t="s">
        <v>941</v>
      </c>
      <c r="AD496" s="21" t="s">
        <v>941</v>
      </c>
      <c r="AE496" s="21" t="s">
        <v>941</v>
      </c>
      <c r="AF496" s="3" t="s">
        <v>941</v>
      </c>
      <c r="AG496" s="3" t="s">
        <v>941</v>
      </c>
      <c r="AH496" s="3"/>
      <c r="AI496" s="21" t="s">
        <v>941</v>
      </c>
      <c r="AJ496" s="21" t="s">
        <v>941</v>
      </c>
      <c r="AK496" s="21" t="s">
        <v>941</v>
      </c>
      <c r="AL496" s="75"/>
      <c r="AM496" s="74" t="s">
        <v>3240</v>
      </c>
      <c r="AN496" s="70" t="s">
        <v>3241</v>
      </c>
      <c r="AO496" s="67" t="s">
        <v>605</v>
      </c>
      <c r="AP496" s="78" t="s">
        <v>3242</v>
      </c>
      <c r="AQ496" s="893">
        <v>1</v>
      </c>
      <c r="AR496" s="745" t="s">
        <v>945</v>
      </c>
      <c r="AS496" s="68" t="s">
        <v>946</v>
      </c>
      <c r="AT496" s="3">
        <v>0</v>
      </c>
      <c r="AU496" s="3" t="s">
        <v>947</v>
      </c>
      <c r="AV496" s="3"/>
      <c r="AW496" s="3"/>
      <c r="AX496" s="3"/>
      <c r="AY496" s="145"/>
      <c r="AZ496" s="69" t="s">
        <v>949</v>
      </c>
      <c r="BA496" s="69" t="s">
        <v>949</v>
      </c>
      <c r="BB496" s="69" t="s">
        <v>949</v>
      </c>
      <c r="BC496" s="69" t="s">
        <v>949</v>
      </c>
      <c r="BD496" s="69" t="s">
        <v>949</v>
      </c>
      <c r="BE496" s="69" t="s">
        <v>949</v>
      </c>
      <c r="BF496" s="69" t="s">
        <v>949</v>
      </c>
      <c r="BG496" s="69" t="s">
        <v>949</v>
      </c>
      <c r="BH496" s="69" t="s">
        <v>949</v>
      </c>
      <c r="BI496" s="69" t="s">
        <v>949</v>
      </c>
      <c r="BJ496" s="69" t="s">
        <v>949</v>
      </c>
      <c r="BK496" s="69" t="s">
        <v>949</v>
      </c>
      <c r="BL496" s="69" t="s">
        <v>949</v>
      </c>
      <c r="BM496" s="69" t="s">
        <v>949</v>
      </c>
      <c r="BN496" s="69" t="s">
        <v>949</v>
      </c>
      <c r="BO496" s="69" t="s">
        <v>949</v>
      </c>
      <c r="BP496" s="69" t="s">
        <v>949</v>
      </c>
      <c r="BQ496" s="69" t="s">
        <v>949</v>
      </c>
      <c r="BR496" s="69" t="s">
        <v>949</v>
      </c>
      <c r="BS496" s="69" t="s">
        <v>949</v>
      </c>
      <c r="BT496" s="69" t="s">
        <v>949</v>
      </c>
      <c r="BU496" s="73"/>
      <c r="BV496" s="72"/>
      <c r="BW496" s="72"/>
      <c r="BX496" s="72"/>
      <c r="BY496" s="16"/>
      <c r="BZ496" s="9" t="s">
        <v>1025</v>
      </c>
      <c r="CA496" s="16"/>
      <c r="CB496" s="16"/>
      <c r="CC496" s="16"/>
      <c r="CD496" s="16"/>
    </row>
    <row r="497" spans="1:82" customFormat="1">
      <c r="A497" s="16"/>
      <c r="B497" s="3">
        <v>490</v>
      </c>
      <c r="C497" s="3" t="s">
        <v>3237</v>
      </c>
      <c r="D497" s="91"/>
      <c r="E497" s="96" t="s">
        <v>1027</v>
      </c>
      <c r="F497" s="91"/>
      <c r="G497" s="96"/>
      <c r="H497" s="91"/>
      <c r="I497" s="96"/>
      <c r="J497" s="91"/>
      <c r="K497" s="96"/>
      <c r="L497" s="91"/>
      <c r="M497" s="96"/>
      <c r="N497" s="32" t="s">
        <v>1027</v>
      </c>
      <c r="O497" s="211" t="s">
        <v>1028</v>
      </c>
      <c r="P497" s="71" t="s">
        <v>939</v>
      </c>
      <c r="Q497" s="71"/>
      <c r="R497" s="848"/>
      <c r="S497" s="3" t="s">
        <v>941</v>
      </c>
      <c r="T497" s="3" t="s">
        <v>941</v>
      </c>
      <c r="U497" s="3" t="s">
        <v>941</v>
      </c>
      <c r="V497" s="3" t="s">
        <v>941</v>
      </c>
      <c r="W497" s="3" t="s">
        <v>941</v>
      </c>
      <c r="X497" s="3" t="s">
        <v>941</v>
      </c>
      <c r="Y497" s="3" t="s">
        <v>941</v>
      </c>
      <c r="Z497" s="3" t="s">
        <v>941</v>
      </c>
      <c r="AA497" s="3" t="s">
        <v>941</v>
      </c>
      <c r="AB497" s="3" t="s">
        <v>941</v>
      </c>
      <c r="AC497" s="21" t="s">
        <v>941</v>
      </c>
      <c r="AD497" s="21" t="s">
        <v>941</v>
      </c>
      <c r="AE497" s="21" t="s">
        <v>941</v>
      </c>
      <c r="AF497" s="3" t="s">
        <v>941</v>
      </c>
      <c r="AG497" s="3" t="s">
        <v>941</v>
      </c>
      <c r="AH497" s="3"/>
      <c r="AI497" s="21" t="s">
        <v>941</v>
      </c>
      <c r="AJ497" s="21" t="s">
        <v>941</v>
      </c>
      <c r="AK497" s="21" t="s">
        <v>941</v>
      </c>
      <c r="AL497" s="75"/>
      <c r="AM497" s="74" t="s">
        <v>1028</v>
      </c>
      <c r="AN497" s="70" t="s">
        <v>1029</v>
      </c>
      <c r="AO497" s="67" t="s">
        <v>605</v>
      </c>
      <c r="AP497" s="78" t="s">
        <v>1030</v>
      </c>
      <c r="AQ497" s="893">
        <v>4</v>
      </c>
      <c r="AR497" s="745" t="s">
        <v>945</v>
      </c>
      <c r="AS497" s="68" t="s">
        <v>946</v>
      </c>
      <c r="AT497" s="3">
        <v>1</v>
      </c>
      <c r="AU497" s="3" t="s">
        <v>993</v>
      </c>
      <c r="AV497" s="3"/>
      <c r="AW497" s="3"/>
      <c r="AX497" s="3"/>
      <c r="AY497" s="145"/>
      <c r="AZ497" s="69" t="s">
        <v>949</v>
      </c>
      <c r="BA497" s="69" t="s">
        <v>949</v>
      </c>
      <c r="BB497" s="69" t="s">
        <v>949</v>
      </c>
      <c r="BC497" s="69" t="s">
        <v>949</v>
      </c>
      <c r="BD497" s="69" t="s">
        <v>949</v>
      </c>
      <c r="BE497" s="69" t="s">
        <v>949</v>
      </c>
      <c r="BF497" s="69" t="s">
        <v>1023</v>
      </c>
      <c r="BG497" s="69" t="s">
        <v>949</v>
      </c>
      <c r="BH497" s="69" t="s">
        <v>949</v>
      </c>
      <c r="BI497" s="69" t="s">
        <v>949</v>
      </c>
      <c r="BJ497" s="69" t="s">
        <v>986</v>
      </c>
      <c r="BK497" s="69" t="s">
        <v>1024</v>
      </c>
      <c r="BL497" s="69" t="s">
        <v>949</v>
      </c>
      <c r="BM497" s="69">
        <v>0</v>
      </c>
      <c r="BN497" s="69">
        <v>0</v>
      </c>
      <c r="BO497" s="69">
        <v>0</v>
      </c>
      <c r="BP497" s="69">
        <v>0</v>
      </c>
      <c r="BQ497" s="69">
        <v>0</v>
      </c>
      <c r="BR497" s="69">
        <v>0</v>
      </c>
      <c r="BS497" s="69">
        <v>0</v>
      </c>
      <c r="BT497" s="69">
        <v>0</v>
      </c>
      <c r="BU497" s="73"/>
      <c r="BV497" s="72"/>
      <c r="BW497" s="72"/>
      <c r="BX497" s="72"/>
      <c r="BY497" s="16"/>
      <c r="BZ497" s="9" t="s">
        <v>1025</v>
      </c>
      <c r="CA497" s="16"/>
      <c r="CB497" s="16"/>
      <c r="CC497" s="16"/>
      <c r="CD497" s="16"/>
    </row>
    <row r="498" spans="1:82" customFormat="1">
      <c r="A498" s="16"/>
      <c r="B498" s="3">
        <v>491</v>
      </c>
      <c r="C498" s="3" t="s">
        <v>3237</v>
      </c>
      <c r="D498" s="91"/>
      <c r="E498" s="96" t="s">
        <v>3243</v>
      </c>
      <c r="F498" s="91"/>
      <c r="G498" s="96"/>
      <c r="H498" s="91"/>
      <c r="I498" s="96"/>
      <c r="J498" s="91"/>
      <c r="K498" s="96"/>
      <c r="L498" s="91"/>
      <c r="M498" s="96"/>
      <c r="N498" s="32" t="s">
        <v>3243</v>
      </c>
      <c r="O498" s="211" t="s">
        <v>3244</v>
      </c>
      <c r="P498" s="71" t="s">
        <v>939</v>
      </c>
      <c r="Q498" s="71"/>
      <c r="R498" s="848" t="s">
        <v>940</v>
      </c>
      <c r="S498" s="3" t="s">
        <v>941</v>
      </c>
      <c r="T498" s="3" t="s">
        <v>941</v>
      </c>
      <c r="U498" s="3" t="s">
        <v>941</v>
      </c>
      <c r="V498" s="3" t="s">
        <v>941</v>
      </c>
      <c r="W498" s="3" t="s">
        <v>941</v>
      </c>
      <c r="X498" s="3" t="s">
        <v>941</v>
      </c>
      <c r="Y498" s="3" t="s">
        <v>941</v>
      </c>
      <c r="Z498" s="3" t="s">
        <v>941</v>
      </c>
      <c r="AA498" s="3" t="s">
        <v>941</v>
      </c>
      <c r="AB498" s="3" t="s">
        <v>941</v>
      </c>
      <c r="AC498" s="21" t="s">
        <v>941</v>
      </c>
      <c r="AD498" s="21" t="s">
        <v>941</v>
      </c>
      <c r="AE498" s="21" t="s">
        <v>941</v>
      </c>
      <c r="AF498" s="3" t="s">
        <v>941</v>
      </c>
      <c r="AG498" s="3" t="s">
        <v>941</v>
      </c>
      <c r="AH498" s="3"/>
      <c r="AI498" s="21" t="s">
        <v>941</v>
      </c>
      <c r="AJ498" s="21" t="s">
        <v>941</v>
      </c>
      <c r="AK498" s="21" t="s">
        <v>941</v>
      </c>
      <c r="AL498" s="75"/>
      <c r="AM498" s="74" t="s">
        <v>3245</v>
      </c>
      <c r="AN498" s="70" t="s">
        <v>3246</v>
      </c>
      <c r="AO498" s="67" t="s">
        <v>605</v>
      </c>
      <c r="AP498" s="78" t="s">
        <v>3247</v>
      </c>
      <c r="AQ498" s="893">
        <v>1</v>
      </c>
      <c r="AR498" s="745" t="s">
        <v>945</v>
      </c>
      <c r="AS498" s="68" t="s">
        <v>946</v>
      </c>
      <c r="AT498" s="3">
        <v>0</v>
      </c>
      <c r="AU498" s="3" t="s">
        <v>947</v>
      </c>
      <c r="AV498" s="3" t="s">
        <v>948</v>
      </c>
      <c r="AW498" s="3"/>
      <c r="AX498" s="3"/>
      <c r="AY498" s="145"/>
      <c r="AZ498" s="69" t="s">
        <v>949</v>
      </c>
      <c r="BA498" s="69" t="s">
        <v>949</v>
      </c>
      <c r="BB498" s="69" t="s">
        <v>949</v>
      </c>
      <c r="BC498" s="69" t="s">
        <v>949</v>
      </c>
      <c r="BD498" s="69" t="s">
        <v>949</v>
      </c>
      <c r="BE498" s="69" t="s">
        <v>949</v>
      </c>
      <c r="BF498" s="69" t="s">
        <v>949</v>
      </c>
      <c r="BG498" s="69" t="s">
        <v>949</v>
      </c>
      <c r="BH498" s="69" t="s">
        <v>949</v>
      </c>
      <c r="BI498" s="69" t="s">
        <v>949</v>
      </c>
      <c r="BJ498" s="69" t="s">
        <v>949</v>
      </c>
      <c r="BK498" s="69" t="s">
        <v>949</v>
      </c>
      <c r="BL498" s="69" t="s">
        <v>949</v>
      </c>
      <c r="BM498" s="69" t="s">
        <v>949</v>
      </c>
      <c r="BN498" s="69" t="s">
        <v>949</v>
      </c>
      <c r="BO498" s="69" t="s">
        <v>949</v>
      </c>
      <c r="BP498" s="69" t="s">
        <v>949</v>
      </c>
      <c r="BQ498" s="69" t="s">
        <v>949</v>
      </c>
      <c r="BR498" s="69" t="s">
        <v>949</v>
      </c>
      <c r="BS498" s="69" t="s">
        <v>949</v>
      </c>
      <c r="BT498" s="69" t="s">
        <v>949</v>
      </c>
      <c r="BU498" s="73"/>
      <c r="BV498" s="72"/>
      <c r="BW498" s="72"/>
      <c r="BX498" s="72"/>
      <c r="BY498" s="16"/>
      <c r="BZ498" s="9" t="s">
        <v>1025</v>
      </c>
      <c r="CA498" s="16"/>
      <c r="CB498" s="16"/>
      <c r="CC498" s="16"/>
      <c r="CD498" s="16"/>
    </row>
    <row r="499" spans="1:82" customFormat="1">
      <c r="A499" s="16"/>
      <c r="B499" s="3">
        <v>492</v>
      </c>
      <c r="C499" s="3" t="s">
        <v>3237</v>
      </c>
      <c r="D499" s="91"/>
      <c r="E499" s="96"/>
      <c r="F499" s="91" t="s">
        <v>3248</v>
      </c>
      <c r="G499" s="96"/>
      <c r="H499" s="91"/>
      <c r="I499" s="96"/>
      <c r="J499" s="91"/>
      <c r="K499" s="96"/>
      <c r="L499" s="91"/>
      <c r="M499" s="96"/>
      <c r="N499" s="32" t="s">
        <v>3248</v>
      </c>
      <c r="O499" s="211" t="s">
        <v>3248</v>
      </c>
      <c r="P499" s="71" t="s">
        <v>1037</v>
      </c>
      <c r="Q499" s="71"/>
      <c r="R499" s="848"/>
      <c r="S499" s="3" t="s">
        <v>941</v>
      </c>
      <c r="T499" s="3" t="s">
        <v>941</v>
      </c>
      <c r="U499" s="3" t="s">
        <v>941</v>
      </c>
      <c r="V499" s="3" t="s">
        <v>941</v>
      </c>
      <c r="W499" s="3" t="s">
        <v>941</v>
      </c>
      <c r="X499" s="3" t="s">
        <v>941</v>
      </c>
      <c r="Y499" s="3" t="s">
        <v>941</v>
      </c>
      <c r="Z499" s="3" t="s">
        <v>941</v>
      </c>
      <c r="AA499" s="3" t="s">
        <v>941</v>
      </c>
      <c r="AB499" s="3" t="s">
        <v>941</v>
      </c>
      <c r="AC499" s="21" t="s">
        <v>941</v>
      </c>
      <c r="AD499" s="21" t="s">
        <v>941</v>
      </c>
      <c r="AE499" s="21" t="s">
        <v>941</v>
      </c>
      <c r="AF499" s="3" t="s">
        <v>941</v>
      </c>
      <c r="AG499" s="3" t="s">
        <v>941</v>
      </c>
      <c r="AH499" s="3"/>
      <c r="AI499" s="21" t="s">
        <v>941</v>
      </c>
      <c r="AJ499" s="21" t="s">
        <v>941</v>
      </c>
      <c r="AK499" s="21" t="s">
        <v>941</v>
      </c>
      <c r="AL499" s="75"/>
      <c r="AM499" s="74" t="s">
        <v>3248</v>
      </c>
      <c r="AN499" s="70" t="s">
        <v>3249</v>
      </c>
      <c r="AO499" s="67" t="s">
        <v>605</v>
      </c>
      <c r="AP499" s="78" t="s">
        <v>3250</v>
      </c>
      <c r="AQ499" s="893">
        <v>0.36</v>
      </c>
      <c r="AR499" s="745" t="s">
        <v>945</v>
      </c>
      <c r="AS499" s="68" t="s">
        <v>1563</v>
      </c>
      <c r="AT499" s="3">
        <v>1</v>
      </c>
      <c r="AU499" s="3" t="s">
        <v>993</v>
      </c>
      <c r="AV499" s="3"/>
      <c r="AW499" s="3"/>
      <c r="AX499" s="3"/>
      <c r="AY499" s="145"/>
      <c r="AZ499" s="69" t="s">
        <v>949</v>
      </c>
      <c r="BA499" s="69" t="s">
        <v>949</v>
      </c>
      <c r="BB499" s="69" t="s">
        <v>949</v>
      </c>
      <c r="BC499" s="69" t="s">
        <v>949</v>
      </c>
      <c r="BD499" s="69" t="s">
        <v>949</v>
      </c>
      <c r="BE499" s="69" t="s">
        <v>949</v>
      </c>
      <c r="BF499" s="69" t="s">
        <v>949</v>
      </c>
      <c r="BG499" s="69" t="s">
        <v>949</v>
      </c>
      <c r="BH499" s="69" t="s">
        <v>949</v>
      </c>
      <c r="BI499" s="69" t="s">
        <v>949</v>
      </c>
      <c r="BJ499" s="69" t="s">
        <v>1564</v>
      </c>
      <c r="BK499" s="69" t="s">
        <v>949</v>
      </c>
      <c r="BL499" s="69" t="s">
        <v>949</v>
      </c>
      <c r="BM499" s="69">
        <v>0</v>
      </c>
      <c r="BN499" s="69">
        <v>0</v>
      </c>
      <c r="BO499" s="69">
        <v>0</v>
      </c>
      <c r="BP499" s="69">
        <v>0</v>
      </c>
      <c r="BQ499" s="69">
        <v>0</v>
      </c>
      <c r="BR499" s="69">
        <v>0</v>
      </c>
      <c r="BS499" s="69">
        <v>0</v>
      </c>
      <c r="BT499" s="69">
        <v>0</v>
      </c>
      <c r="BU499" s="73"/>
      <c r="BV499" s="72"/>
      <c r="BW499" s="72"/>
      <c r="BX499" s="72"/>
      <c r="BY499" s="16"/>
      <c r="BZ499" s="9" t="s">
        <v>1025</v>
      </c>
      <c r="CA499" s="16"/>
      <c r="CB499" s="16"/>
      <c r="CC499" s="16"/>
      <c r="CD499" s="16"/>
    </row>
    <row r="500" spans="1:82" customFormat="1">
      <c r="A500" s="16"/>
      <c r="B500" s="3">
        <v>493</v>
      </c>
      <c r="C500" s="3" t="s">
        <v>3237</v>
      </c>
      <c r="D500" s="91"/>
      <c r="E500" s="96"/>
      <c r="F500" s="91" t="s">
        <v>3251</v>
      </c>
      <c r="G500" s="96"/>
      <c r="H500" s="91"/>
      <c r="I500" s="96"/>
      <c r="J500" s="91"/>
      <c r="K500" s="96"/>
      <c r="L500" s="91"/>
      <c r="M500" s="96"/>
      <c r="N500" s="32" t="s">
        <v>3251</v>
      </c>
      <c r="O500" s="211" t="s">
        <v>3252</v>
      </c>
      <c r="P500" s="71" t="s">
        <v>3253</v>
      </c>
      <c r="Q500" s="71"/>
      <c r="R500" s="848" t="s">
        <v>976</v>
      </c>
      <c r="S500" s="3" t="s">
        <v>941</v>
      </c>
      <c r="T500" s="3" t="s">
        <v>941</v>
      </c>
      <c r="U500" s="3" t="s">
        <v>941</v>
      </c>
      <c r="V500" s="3" t="s">
        <v>941</v>
      </c>
      <c r="W500" s="3" t="s">
        <v>941</v>
      </c>
      <c r="X500" s="3" t="s">
        <v>941</v>
      </c>
      <c r="Y500" s="3" t="s">
        <v>941</v>
      </c>
      <c r="Z500" s="3" t="s">
        <v>941</v>
      </c>
      <c r="AA500" s="3" t="s">
        <v>941</v>
      </c>
      <c r="AB500" s="3" t="s">
        <v>941</v>
      </c>
      <c r="AC500" s="21" t="s">
        <v>941</v>
      </c>
      <c r="AD500" s="21" t="s">
        <v>941</v>
      </c>
      <c r="AE500" s="21" t="s">
        <v>941</v>
      </c>
      <c r="AF500" s="3" t="s">
        <v>941</v>
      </c>
      <c r="AG500" s="3" t="s">
        <v>941</v>
      </c>
      <c r="AH500" s="3"/>
      <c r="AI500" s="21" t="s">
        <v>941</v>
      </c>
      <c r="AJ500" s="21" t="s">
        <v>941</v>
      </c>
      <c r="AK500" s="21" t="s">
        <v>941</v>
      </c>
      <c r="AL500" s="75"/>
      <c r="AM500" s="74"/>
      <c r="AN500" s="70" t="s">
        <v>3254</v>
      </c>
      <c r="AO500" s="67" t="s">
        <v>132</v>
      </c>
      <c r="AP500" s="78" t="s">
        <v>3255</v>
      </c>
      <c r="AQ500" s="893">
        <v>1</v>
      </c>
      <c r="AR500" s="745" t="s">
        <v>945</v>
      </c>
      <c r="AS500" s="68" t="s">
        <v>946</v>
      </c>
      <c r="AT500" s="3">
        <v>1</v>
      </c>
      <c r="AU500" s="3" t="s">
        <v>979</v>
      </c>
      <c r="AV500" s="3"/>
      <c r="AW500" s="3"/>
      <c r="AX500" s="3"/>
      <c r="AY500" s="145"/>
      <c r="AZ500" s="69">
        <v>9.8000000000000007</v>
      </c>
      <c r="BA500" s="69" t="s">
        <v>949</v>
      </c>
      <c r="BB500" s="69" t="s">
        <v>949</v>
      </c>
      <c r="BC500" s="69" t="s">
        <v>949</v>
      </c>
      <c r="BD500" s="69" t="s">
        <v>3256</v>
      </c>
      <c r="BE500" s="69" t="s">
        <v>2216</v>
      </c>
      <c r="BF500" s="69" t="s">
        <v>3257</v>
      </c>
      <c r="BG500" s="69" t="s">
        <v>949</v>
      </c>
      <c r="BH500" s="69" t="s">
        <v>949</v>
      </c>
      <c r="BI500" s="69" t="s">
        <v>949</v>
      </c>
      <c r="BJ500" s="69" t="s">
        <v>986</v>
      </c>
      <c r="BK500" s="69" t="s">
        <v>3258</v>
      </c>
      <c r="BL500" s="69" t="s">
        <v>949</v>
      </c>
      <c r="BM500" s="69" t="s">
        <v>949</v>
      </c>
      <c r="BN500" s="69" t="s">
        <v>949</v>
      </c>
      <c r="BO500" s="69" t="s">
        <v>949</v>
      </c>
      <c r="BP500" s="69" t="s">
        <v>949</v>
      </c>
      <c r="BQ500" s="69" t="s">
        <v>949</v>
      </c>
      <c r="BR500" s="69" t="s">
        <v>949</v>
      </c>
      <c r="BS500" s="69" t="s">
        <v>949</v>
      </c>
      <c r="BT500" s="69" t="s">
        <v>949</v>
      </c>
      <c r="BU500" s="73"/>
      <c r="BV500" s="72"/>
      <c r="BW500" s="72"/>
      <c r="BX500" s="72"/>
      <c r="BY500" s="16"/>
      <c r="BZ500" s="9" t="s">
        <v>1025</v>
      </c>
      <c r="CA500" s="16"/>
      <c r="CB500" s="16"/>
      <c r="CC500" s="16"/>
      <c r="CD500" s="16"/>
    </row>
    <row r="501" spans="1:82" customFormat="1">
      <c r="A501" s="16"/>
      <c r="B501" s="3">
        <v>494</v>
      </c>
      <c r="C501" s="3" t="s">
        <v>3237</v>
      </c>
      <c r="D501" s="91"/>
      <c r="E501" s="96"/>
      <c r="F501" s="91" t="s">
        <v>3259</v>
      </c>
      <c r="G501" s="96"/>
      <c r="H501" s="91"/>
      <c r="I501" s="96"/>
      <c r="J501" s="91"/>
      <c r="K501" s="96"/>
      <c r="L501" s="91"/>
      <c r="M501" s="96"/>
      <c r="N501" s="32" t="s">
        <v>3259</v>
      </c>
      <c r="O501" s="211" t="s">
        <v>3259</v>
      </c>
      <c r="P501" s="71" t="s">
        <v>1157</v>
      </c>
      <c r="Q501" s="71"/>
      <c r="R501" s="848" t="s">
        <v>1126</v>
      </c>
      <c r="S501" s="3" t="s">
        <v>941</v>
      </c>
      <c r="T501" s="3" t="s">
        <v>941</v>
      </c>
      <c r="U501" s="3" t="s">
        <v>941</v>
      </c>
      <c r="V501" s="3" t="s">
        <v>941</v>
      </c>
      <c r="W501" s="3" t="s">
        <v>941</v>
      </c>
      <c r="X501" s="3" t="s">
        <v>941</v>
      </c>
      <c r="Y501" s="3" t="s">
        <v>941</v>
      </c>
      <c r="Z501" s="3" t="s">
        <v>941</v>
      </c>
      <c r="AA501" s="3" t="s">
        <v>941</v>
      </c>
      <c r="AB501" s="3" t="s">
        <v>941</v>
      </c>
      <c r="AC501" s="21" t="s">
        <v>941</v>
      </c>
      <c r="AD501" s="21" t="s">
        <v>941</v>
      </c>
      <c r="AE501" s="21" t="s">
        <v>941</v>
      </c>
      <c r="AF501" s="3" t="s">
        <v>941</v>
      </c>
      <c r="AG501" s="3" t="s">
        <v>941</v>
      </c>
      <c r="AH501" s="3"/>
      <c r="AI501" s="21" t="s">
        <v>941</v>
      </c>
      <c r="AJ501" s="21" t="s">
        <v>941</v>
      </c>
      <c r="AK501" s="21" t="s">
        <v>941</v>
      </c>
      <c r="AL501" s="75"/>
      <c r="AM501" s="74"/>
      <c r="AN501" s="70" t="s">
        <v>3260</v>
      </c>
      <c r="AO501" s="67" t="s">
        <v>132</v>
      </c>
      <c r="AP501" s="78" t="s">
        <v>3261</v>
      </c>
      <c r="AQ501" s="893">
        <v>1</v>
      </c>
      <c r="AR501" s="745" t="s">
        <v>945</v>
      </c>
      <c r="AS501" s="68" t="s">
        <v>946</v>
      </c>
      <c r="AT501" s="3">
        <v>1</v>
      </c>
      <c r="AU501" s="3" t="s">
        <v>979</v>
      </c>
      <c r="AV501" s="3"/>
      <c r="AW501" s="3"/>
      <c r="AX501" s="3"/>
      <c r="AY501" s="145"/>
      <c r="AZ501" s="69" t="s">
        <v>949</v>
      </c>
      <c r="BA501" s="69" t="s">
        <v>949</v>
      </c>
      <c r="BB501" s="69" t="s">
        <v>949</v>
      </c>
      <c r="BC501" s="69" t="s">
        <v>949</v>
      </c>
      <c r="BD501" s="69" t="s">
        <v>3262</v>
      </c>
      <c r="BE501" s="69" t="s">
        <v>3263</v>
      </c>
      <c r="BF501" s="69" t="s">
        <v>1163</v>
      </c>
      <c r="BG501" s="69" t="s">
        <v>949</v>
      </c>
      <c r="BH501" s="69" t="s">
        <v>949</v>
      </c>
      <c r="BI501" s="69" t="s">
        <v>949</v>
      </c>
      <c r="BJ501" s="69" t="s">
        <v>1166</v>
      </c>
      <c r="BK501" s="69" t="s">
        <v>949</v>
      </c>
      <c r="BL501" s="69" t="s">
        <v>949</v>
      </c>
      <c r="BM501" s="69" t="s">
        <v>949</v>
      </c>
      <c r="BN501" s="69" t="s">
        <v>949</v>
      </c>
      <c r="BO501" s="69" t="s">
        <v>949</v>
      </c>
      <c r="BP501" s="69" t="s">
        <v>949</v>
      </c>
      <c r="BQ501" s="69" t="s">
        <v>949</v>
      </c>
      <c r="BR501" s="69" t="s">
        <v>949</v>
      </c>
      <c r="BS501" s="69" t="s">
        <v>949</v>
      </c>
      <c r="BT501" s="69" t="s">
        <v>949</v>
      </c>
      <c r="BU501" s="73"/>
      <c r="BV501" s="72"/>
      <c r="BW501" s="72"/>
      <c r="BX501" s="72"/>
      <c r="BY501" s="16"/>
      <c r="BZ501" s="9" t="s">
        <v>1025</v>
      </c>
      <c r="CA501" s="16"/>
      <c r="CB501" s="16"/>
      <c r="CC501" s="16"/>
      <c r="CD501" s="16"/>
    </row>
    <row r="502" spans="1:82" customFormat="1">
      <c r="A502" s="16"/>
      <c r="B502" s="3">
        <v>495</v>
      </c>
      <c r="C502" s="3" t="s">
        <v>3237</v>
      </c>
      <c r="D502" s="91"/>
      <c r="E502" s="96"/>
      <c r="F502" s="91" t="s">
        <v>3264</v>
      </c>
      <c r="G502" s="96"/>
      <c r="H502" s="91"/>
      <c r="I502" s="96"/>
      <c r="J502" s="91"/>
      <c r="K502" s="96"/>
      <c r="L502" s="91"/>
      <c r="M502" s="96"/>
      <c r="N502" s="32" t="s">
        <v>3264</v>
      </c>
      <c r="O502" s="211" t="s">
        <v>3264</v>
      </c>
      <c r="P502" s="71" t="s">
        <v>1157</v>
      </c>
      <c r="Q502" s="71"/>
      <c r="R502" s="848" t="s">
        <v>1126</v>
      </c>
      <c r="S502" s="3" t="s">
        <v>941</v>
      </c>
      <c r="T502" s="3" t="s">
        <v>941</v>
      </c>
      <c r="U502" s="3" t="s">
        <v>941</v>
      </c>
      <c r="V502" s="3" t="s">
        <v>941</v>
      </c>
      <c r="W502" s="3" t="s">
        <v>941</v>
      </c>
      <c r="X502" s="3" t="s">
        <v>941</v>
      </c>
      <c r="Y502" s="3" t="s">
        <v>941</v>
      </c>
      <c r="Z502" s="3" t="s">
        <v>941</v>
      </c>
      <c r="AA502" s="3" t="s">
        <v>941</v>
      </c>
      <c r="AB502" s="3" t="s">
        <v>941</v>
      </c>
      <c r="AC502" s="21" t="s">
        <v>941</v>
      </c>
      <c r="AD502" s="21" t="s">
        <v>941</v>
      </c>
      <c r="AE502" s="21" t="s">
        <v>941</v>
      </c>
      <c r="AF502" s="3" t="s">
        <v>941</v>
      </c>
      <c r="AG502" s="3" t="s">
        <v>941</v>
      </c>
      <c r="AH502" s="3"/>
      <c r="AI502" s="21" t="s">
        <v>941</v>
      </c>
      <c r="AJ502" s="21" t="s">
        <v>941</v>
      </c>
      <c r="AK502" s="21" t="s">
        <v>941</v>
      </c>
      <c r="AL502" s="75"/>
      <c r="AM502" s="74"/>
      <c r="AN502" s="70" t="s">
        <v>3265</v>
      </c>
      <c r="AO502" s="67" t="s">
        <v>132</v>
      </c>
      <c r="AP502" s="78" t="s">
        <v>3266</v>
      </c>
      <c r="AQ502" s="893">
        <v>1</v>
      </c>
      <c r="AR502" s="745" t="s">
        <v>945</v>
      </c>
      <c r="AS502" s="68" t="s">
        <v>946</v>
      </c>
      <c r="AT502" s="3">
        <v>1</v>
      </c>
      <c r="AU502" s="3" t="s">
        <v>979</v>
      </c>
      <c r="AV502" s="3"/>
      <c r="AW502" s="3"/>
      <c r="AX502" s="3"/>
      <c r="AY502" s="145"/>
      <c r="AZ502" s="69" t="s">
        <v>949</v>
      </c>
      <c r="BA502" s="69" t="s">
        <v>949</v>
      </c>
      <c r="BB502" s="69" t="s">
        <v>949</v>
      </c>
      <c r="BC502" s="69" t="s">
        <v>949</v>
      </c>
      <c r="BD502" s="69" t="s">
        <v>3262</v>
      </c>
      <c r="BE502" s="69" t="s">
        <v>3263</v>
      </c>
      <c r="BF502" s="69" t="s">
        <v>1163</v>
      </c>
      <c r="BG502" s="69" t="s">
        <v>949</v>
      </c>
      <c r="BH502" s="69" t="s">
        <v>949</v>
      </c>
      <c r="BI502" s="69" t="s">
        <v>949</v>
      </c>
      <c r="BJ502" s="69" t="s">
        <v>1166</v>
      </c>
      <c r="BK502" s="69" t="s">
        <v>949</v>
      </c>
      <c r="BL502" s="69" t="s">
        <v>949</v>
      </c>
      <c r="BM502" s="69" t="s">
        <v>949</v>
      </c>
      <c r="BN502" s="69" t="s">
        <v>949</v>
      </c>
      <c r="BO502" s="69" t="s">
        <v>949</v>
      </c>
      <c r="BP502" s="69" t="s">
        <v>949</v>
      </c>
      <c r="BQ502" s="69" t="s">
        <v>949</v>
      </c>
      <c r="BR502" s="69" t="s">
        <v>949</v>
      </c>
      <c r="BS502" s="69" t="s">
        <v>949</v>
      </c>
      <c r="BT502" s="69" t="s">
        <v>949</v>
      </c>
      <c r="BU502" s="73"/>
      <c r="BV502" s="72"/>
      <c r="BW502" s="72"/>
      <c r="BX502" s="72"/>
      <c r="BY502" s="16"/>
      <c r="BZ502" s="9" t="s">
        <v>1025</v>
      </c>
      <c r="CA502" s="16"/>
      <c r="CB502" s="16"/>
      <c r="CC502" s="16"/>
      <c r="CD502" s="16"/>
    </row>
    <row r="503" spans="1:82" customFormat="1">
      <c r="A503" s="16"/>
      <c r="B503" s="3">
        <v>496</v>
      </c>
      <c r="C503" s="3" t="s">
        <v>3237</v>
      </c>
      <c r="D503" s="91"/>
      <c r="E503" s="96"/>
      <c r="F503" s="91" t="s">
        <v>1156</v>
      </c>
      <c r="G503" s="96"/>
      <c r="H503" s="91"/>
      <c r="I503" s="96"/>
      <c r="J503" s="91"/>
      <c r="K503" s="96"/>
      <c r="L503" s="91"/>
      <c r="M503" s="96"/>
      <c r="N503" s="32" t="s">
        <v>1156</v>
      </c>
      <c r="O503" s="211" t="s">
        <v>1156</v>
      </c>
      <c r="P503" s="71" t="s">
        <v>1037</v>
      </c>
      <c r="Q503" s="71"/>
      <c r="R503" s="848" t="s">
        <v>989</v>
      </c>
      <c r="S503" s="3" t="s">
        <v>941</v>
      </c>
      <c r="T503" s="3" t="s">
        <v>941</v>
      </c>
      <c r="U503" s="3" t="s">
        <v>941</v>
      </c>
      <c r="V503" s="3" t="s">
        <v>941</v>
      </c>
      <c r="W503" s="3" t="s">
        <v>941</v>
      </c>
      <c r="X503" s="3" t="s">
        <v>941</v>
      </c>
      <c r="Y503" s="3" t="s">
        <v>941</v>
      </c>
      <c r="Z503" s="3" t="s">
        <v>941</v>
      </c>
      <c r="AA503" s="3" t="s">
        <v>941</v>
      </c>
      <c r="AB503" s="3" t="s">
        <v>941</v>
      </c>
      <c r="AC503" s="21" t="s">
        <v>941</v>
      </c>
      <c r="AD503" s="21" t="s">
        <v>941</v>
      </c>
      <c r="AE503" s="21" t="s">
        <v>941</v>
      </c>
      <c r="AF503" s="3" t="s">
        <v>941</v>
      </c>
      <c r="AG503" s="3" t="s">
        <v>941</v>
      </c>
      <c r="AH503" s="3"/>
      <c r="AI503" s="21" t="s">
        <v>941</v>
      </c>
      <c r="AJ503" s="21" t="s">
        <v>941</v>
      </c>
      <c r="AK503" s="21" t="s">
        <v>941</v>
      </c>
      <c r="AL503" s="75"/>
      <c r="AM503" s="74" t="s">
        <v>1158</v>
      </c>
      <c r="AN503" s="70" t="s">
        <v>1159</v>
      </c>
      <c r="AO503" s="67" t="s">
        <v>132</v>
      </c>
      <c r="AP503" s="78" t="s">
        <v>1160</v>
      </c>
      <c r="AQ503" s="893">
        <v>1</v>
      </c>
      <c r="AR503" s="745" t="s">
        <v>945</v>
      </c>
      <c r="AS503" s="68" t="s">
        <v>946</v>
      </c>
      <c r="AT503" s="3">
        <v>1</v>
      </c>
      <c r="AU503" s="3" t="s">
        <v>979</v>
      </c>
      <c r="AV503" s="3"/>
      <c r="AW503" s="3"/>
      <c r="AX503" s="3"/>
      <c r="AY503" s="145"/>
      <c r="AZ503" s="69" t="s">
        <v>949</v>
      </c>
      <c r="BA503" s="69">
        <v>0.05</v>
      </c>
      <c r="BB503" s="69" t="s">
        <v>949</v>
      </c>
      <c r="BC503" s="69" t="s">
        <v>949</v>
      </c>
      <c r="BD503" s="69" t="s">
        <v>1161</v>
      </c>
      <c r="BE503" s="69" t="s">
        <v>1162</v>
      </c>
      <c r="BF503" s="69" t="s">
        <v>1163</v>
      </c>
      <c r="BG503" s="69" t="s">
        <v>1164</v>
      </c>
      <c r="BH503" s="69" t="s">
        <v>1165</v>
      </c>
      <c r="BI503" s="69" t="s">
        <v>949</v>
      </c>
      <c r="BJ503" s="69" t="s">
        <v>1166</v>
      </c>
      <c r="BK503" s="69" t="s">
        <v>949</v>
      </c>
      <c r="BL503" s="69" t="s">
        <v>949</v>
      </c>
      <c r="BM503" s="69" t="s">
        <v>949</v>
      </c>
      <c r="BN503" s="69" t="s">
        <v>949</v>
      </c>
      <c r="BO503" s="69" t="s">
        <v>949</v>
      </c>
      <c r="BP503" s="69" t="s">
        <v>949</v>
      </c>
      <c r="BQ503" s="69" t="s">
        <v>949</v>
      </c>
      <c r="BR503" s="69" t="s">
        <v>949</v>
      </c>
      <c r="BS503" s="69" t="s">
        <v>949</v>
      </c>
      <c r="BT503" s="69" t="s">
        <v>949</v>
      </c>
      <c r="BU503" s="73"/>
      <c r="BV503" s="72"/>
      <c r="BW503" s="72"/>
      <c r="BX503" s="72"/>
      <c r="BY503" s="16"/>
      <c r="BZ503" s="9" t="s">
        <v>1025</v>
      </c>
      <c r="CA503" s="16"/>
      <c r="CB503" s="16"/>
      <c r="CC503" s="16"/>
      <c r="CD503" s="16"/>
    </row>
    <row r="504" spans="1:82" customFormat="1">
      <c r="A504" s="16"/>
      <c r="B504" s="3">
        <v>497</v>
      </c>
      <c r="C504" s="3" t="s">
        <v>3237</v>
      </c>
      <c r="D504" s="91"/>
      <c r="E504" s="96"/>
      <c r="F504" s="91" t="s">
        <v>3267</v>
      </c>
      <c r="G504" s="96"/>
      <c r="H504" s="91"/>
      <c r="I504" s="96"/>
      <c r="J504" s="91"/>
      <c r="K504" s="96"/>
      <c r="L504" s="91"/>
      <c r="M504" s="96"/>
      <c r="N504" s="32" t="s">
        <v>3267</v>
      </c>
      <c r="O504" s="211" t="s">
        <v>3268</v>
      </c>
      <c r="P504" s="71" t="s">
        <v>939</v>
      </c>
      <c r="Q504" s="71"/>
      <c r="R504" s="848" t="s">
        <v>940</v>
      </c>
      <c r="S504" s="3" t="s">
        <v>941</v>
      </c>
      <c r="T504" s="3" t="s">
        <v>941</v>
      </c>
      <c r="U504" s="3" t="s">
        <v>941</v>
      </c>
      <c r="V504" s="3" t="s">
        <v>941</v>
      </c>
      <c r="W504" s="3" t="s">
        <v>941</v>
      </c>
      <c r="X504" s="3" t="s">
        <v>941</v>
      </c>
      <c r="Y504" s="3" t="s">
        <v>941</v>
      </c>
      <c r="Z504" s="3" t="s">
        <v>941</v>
      </c>
      <c r="AA504" s="3" t="s">
        <v>941</v>
      </c>
      <c r="AB504" s="3" t="s">
        <v>941</v>
      </c>
      <c r="AC504" s="21" t="s">
        <v>941</v>
      </c>
      <c r="AD504" s="21" t="s">
        <v>941</v>
      </c>
      <c r="AE504" s="21" t="s">
        <v>941</v>
      </c>
      <c r="AF504" s="3" t="s">
        <v>941</v>
      </c>
      <c r="AG504" s="3" t="s">
        <v>941</v>
      </c>
      <c r="AH504" s="3"/>
      <c r="AI504" s="21" t="s">
        <v>941</v>
      </c>
      <c r="AJ504" s="21" t="s">
        <v>941</v>
      </c>
      <c r="AK504" s="21" t="s">
        <v>941</v>
      </c>
      <c r="AL504" s="75"/>
      <c r="AM504" s="74" t="s">
        <v>3269</v>
      </c>
      <c r="AN504" s="70" t="s">
        <v>3270</v>
      </c>
      <c r="AO504" s="67" t="s">
        <v>605</v>
      </c>
      <c r="AP504" s="78" t="s">
        <v>3271</v>
      </c>
      <c r="AQ504" s="893">
        <v>1</v>
      </c>
      <c r="AR504" s="745" t="s">
        <v>945</v>
      </c>
      <c r="AS504" s="68" t="s">
        <v>946</v>
      </c>
      <c r="AT504" s="3">
        <v>0</v>
      </c>
      <c r="AU504" s="3" t="s">
        <v>947</v>
      </c>
      <c r="AV504" s="3"/>
      <c r="AW504" s="3"/>
      <c r="AX504" s="3"/>
      <c r="AY504" s="145"/>
      <c r="AZ504" s="69" t="s">
        <v>949</v>
      </c>
      <c r="BA504" s="69" t="s">
        <v>949</v>
      </c>
      <c r="BB504" s="69" t="s">
        <v>949</v>
      </c>
      <c r="BC504" s="69" t="s">
        <v>949</v>
      </c>
      <c r="BD504" s="69" t="s">
        <v>949</v>
      </c>
      <c r="BE504" s="69" t="s">
        <v>949</v>
      </c>
      <c r="BF504" s="69" t="s">
        <v>949</v>
      </c>
      <c r="BG504" s="69" t="s">
        <v>949</v>
      </c>
      <c r="BH504" s="69" t="s">
        <v>949</v>
      </c>
      <c r="BI504" s="69" t="s">
        <v>949</v>
      </c>
      <c r="BJ504" s="69" t="s">
        <v>949</v>
      </c>
      <c r="BK504" s="69" t="s">
        <v>949</v>
      </c>
      <c r="BL504" s="69" t="s">
        <v>949</v>
      </c>
      <c r="BM504" s="69" t="s">
        <v>949</v>
      </c>
      <c r="BN504" s="69" t="s">
        <v>949</v>
      </c>
      <c r="BO504" s="69" t="s">
        <v>949</v>
      </c>
      <c r="BP504" s="69" t="s">
        <v>949</v>
      </c>
      <c r="BQ504" s="69" t="s">
        <v>949</v>
      </c>
      <c r="BR504" s="69" t="s">
        <v>949</v>
      </c>
      <c r="BS504" s="69" t="s">
        <v>949</v>
      </c>
      <c r="BT504" s="69" t="s">
        <v>949</v>
      </c>
      <c r="BU504" s="73"/>
      <c r="BV504" s="72"/>
      <c r="BW504" s="72"/>
      <c r="BX504" s="72"/>
      <c r="BY504" s="16"/>
      <c r="BZ504" s="9" t="s">
        <v>1025</v>
      </c>
      <c r="CA504" s="16"/>
      <c r="CB504" s="16"/>
      <c r="CC504" s="16"/>
      <c r="CD504" s="16"/>
    </row>
    <row r="505" spans="1:82" customFormat="1">
      <c r="A505" s="16"/>
      <c r="B505" s="3">
        <v>498</v>
      </c>
      <c r="C505" s="3" t="s">
        <v>3237</v>
      </c>
      <c r="D505" s="91"/>
      <c r="E505" s="96"/>
      <c r="F505" s="91"/>
      <c r="G505" s="96" t="s">
        <v>3272</v>
      </c>
      <c r="H505" s="91"/>
      <c r="I505" s="96"/>
      <c r="J505" s="91"/>
      <c r="K505" s="96"/>
      <c r="L505" s="91"/>
      <c r="M505" s="96"/>
      <c r="N505" s="32" t="s">
        <v>3272</v>
      </c>
      <c r="O505" s="211" t="s">
        <v>3273</v>
      </c>
      <c r="P505" s="71" t="s">
        <v>939</v>
      </c>
      <c r="Q505" s="71"/>
      <c r="R505" s="848" t="s">
        <v>940</v>
      </c>
      <c r="S505" s="3" t="s">
        <v>941</v>
      </c>
      <c r="T505" s="3" t="s">
        <v>941</v>
      </c>
      <c r="U505" s="3" t="s">
        <v>941</v>
      </c>
      <c r="V505" s="3" t="s">
        <v>941</v>
      </c>
      <c r="W505" s="3" t="s">
        <v>941</v>
      </c>
      <c r="X505" s="3" t="s">
        <v>941</v>
      </c>
      <c r="Y505" s="3" t="s">
        <v>941</v>
      </c>
      <c r="Z505" s="3" t="s">
        <v>941</v>
      </c>
      <c r="AA505" s="3" t="s">
        <v>941</v>
      </c>
      <c r="AB505" s="3" t="s">
        <v>941</v>
      </c>
      <c r="AC505" s="21" t="s">
        <v>941</v>
      </c>
      <c r="AD505" s="21" t="s">
        <v>941</v>
      </c>
      <c r="AE505" s="21" t="s">
        <v>941</v>
      </c>
      <c r="AF505" s="3" t="s">
        <v>941</v>
      </c>
      <c r="AG505" s="3" t="s">
        <v>941</v>
      </c>
      <c r="AH505" s="3"/>
      <c r="AI505" s="21" t="s">
        <v>941</v>
      </c>
      <c r="AJ505" s="21" t="s">
        <v>941</v>
      </c>
      <c r="AK505" s="21" t="s">
        <v>941</v>
      </c>
      <c r="AL505" s="75"/>
      <c r="AM505" s="74" t="s">
        <v>3274</v>
      </c>
      <c r="AN505" s="70" t="s">
        <v>3275</v>
      </c>
      <c r="AO505" s="67" t="s">
        <v>605</v>
      </c>
      <c r="AP505" s="78" t="s">
        <v>3276</v>
      </c>
      <c r="AQ505" s="893">
        <v>1</v>
      </c>
      <c r="AR505" s="745" t="s">
        <v>945</v>
      </c>
      <c r="AS505" s="68" t="s">
        <v>946</v>
      </c>
      <c r="AT505" s="3">
        <v>0</v>
      </c>
      <c r="AU505" s="3" t="s">
        <v>947</v>
      </c>
      <c r="AV505" s="3"/>
      <c r="AW505" s="3"/>
      <c r="AX505" s="3"/>
      <c r="AY505" s="145"/>
      <c r="AZ505" s="69" t="s">
        <v>949</v>
      </c>
      <c r="BA505" s="69" t="s">
        <v>949</v>
      </c>
      <c r="BB505" s="69" t="s">
        <v>949</v>
      </c>
      <c r="BC505" s="69" t="s">
        <v>949</v>
      </c>
      <c r="BD505" s="69" t="s">
        <v>949</v>
      </c>
      <c r="BE505" s="69" t="s">
        <v>949</v>
      </c>
      <c r="BF505" s="69" t="s">
        <v>949</v>
      </c>
      <c r="BG505" s="69" t="s">
        <v>949</v>
      </c>
      <c r="BH505" s="69" t="s">
        <v>949</v>
      </c>
      <c r="BI505" s="69" t="s">
        <v>949</v>
      </c>
      <c r="BJ505" s="69" t="s">
        <v>949</v>
      </c>
      <c r="BK505" s="69" t="s">
        <v>949</v>
      </c>
      <c r="BL505" s="69" t="s">
        <v>949</v>
      </c>
      <c r="BM505" s="69" t="s">
        <v>949</v>
      </c>
      <c r="BN505" s="69" t="s">
        <v>949</v>
      </c>
      <c r="BO505" s="69" t="s">
        <v>949</v>
      </c>
      <c r="BP505" s="69" t="s">
        <v>949</v>
      </c>
      <c r="BQ505" s="69" t="s">
        <v>949</v>
      </c>
      <c r="BR505" s="69" t="s">
        <v>949</v>
      </c>
      <c r="BS505" s="69" t="s">
        <v>949</v>
      </c>
      <c r="BT505" s="69" t="s">
        <v>949</v>
      </c>
      <c r="BU505" s="73"/>
      <c r="BV505" s="72"/>
      <c r="BW505" s="72"/>
      <c r="BX505" s="72"/>
      <c r="BY505" s="16"/>
      <c r="BZ505" s="9" t="s">
        <v>1025</v>
      </c>
      <c r="CA505" s="16"/>
      <c r="CB505" s="16"/>
      <c r="CC505" s="16"/>
      <c r="CD505" s="16"/>
    </row>
    <row r="506" spans="1:82" customFormat="1">
      <c r="A506" s="16"/>
      <c r="B506" s="3">
        <v>499</v>
      </c>
      <c r="C506" s="3" t="s">
        <v>3237</v>
      </c>
      <c r="D506" s="91"/>
      <c r="E506" s="96"/>
      <c r="F506" s="91"/>
      <c r="G506" s="96"/>
      <c r="H506" s="91" t="s">
        <v>2837</v>
      </c>
      <c r="I506" s="96"/>
      <c r="J506" s="91"/>
      <c r="K506" s="96"/>
      <c r="L506" s="91"/>
      <c r="M506" s="96"/>
      <c r="N506" s="32" t="s">
        <v>2837</v>
      </c>
      <c r="O506" s="211" t="s">
        <v>2838</v>
      </c>
      <c r="P506" s="71" t="s">
        <v>939</v>
      </c>
      <c r="Q506" s="71"/>
      <c r="R506" s="848" t="s">
        <v>989</v>
      </c>
      <c r="S506" s="3" t="s">
        <v>941</v>
      </c>
      <c r="T506" s="3" t="s">
        <v>941</v>
      </c>
      <c r="U506" s="3" t="s">
        <v>941</v>
      </c>
      <c r="V506" s="3" t="s">
        <v>941</v>
      </c>
      <c r="W506" s="3" t="s">
        <v>941</v>
      </c>
      <c r="X506" s="3" t="s">
        <v>941</v>
      </c>
      <c r="Y506" s="3" t="s">
        <v>941</v>
      </c>
      <c r="Z506" s="3" t="s">
        <v>941</v>
      </c>
      <c r="AA506" s="3" t="s">
        <v>941</v>
      </c>
      <c r="AB506" s="3" t="s">
        <v>941</v>
      </c>
      <c r="AC506" s="21" t="s">
        <v>941</v>
      </c>
      <c r="AD506" s="21" t="s">
        <v>941</v>
      </c>
      <c r="AE506" s="21" t="s">
        <v>941</v>
      </c>
      <c r="AF506" s="3" t="s">
        <v>941</v>
      </c>
      <c r="AG506" s="3" t="s">
        <v>941</v>
      </c>
      <c r="AH506" s="3"/>
      <c r="AI506" s="21" t="s">
        <v>941</v>
      </c>
      <c r="AJ506" s="21" t="s">
        <v>941</v>
      </c>
      <c r="AK506" s="21" t="s">
        <v>941</v>
      </c>
      <c r="AL506" s="75"/>
      <c r="AM506" s="74" t="s">
        <v>2838</v>
      </c>
      <c r="AN506" s="70" t="s">
        <v>2839</v>
      </c>
      <c r="AO506" s="67" t="s">
        <v>605</v>
      </c>
      <c r="AP506" s="78" t="s">
        <v>2840</v>
      </c>
      <c r="AQ506" s="893">
        <v>1</v>
      </c>
      <c r="AR506" s="745" t="s">
        <v>945</v>
      </c>
      <c r="AS506" s="68" t="s">
        <v>946</v>
      </c>
      <c r="AT506" s="3">
        <v>1</v>
      </c>
      <c r="AU506" s="3" t="s">
        <v>993</v>
      </c>
      <c r="AV506" s="3"/>
      <c r="AW506" s="3"/>
      <c r="AX506" s="3"/>
      <c r="AY506" s="145"/>
      <c r="AZ506" s="69" t="s">
        <v>949</v>
      </c>
      <c r="BA506" s="69" t="s">
        <v>949</v>
      </c>
      <c r="BB506" s="69" t="s">
        <v>949</v>
      </c>
      <c r="BC506" s="69" t="s">
        <v>949</v>
      </c>
      <c r="BD506" s="69" t="s">
        <v>949</v>
      </c>
      <c r="BE506" s="69" t="s">
        <v>949</v>
      </c>
      <c r="BF506" s="69" t="s">
        <v>2841</v>
      </c>
      <c r="BG506" s="69" t="s">
        <v>949</v>
      </c>
      <c r="BH506" s="69" t="s">
        <v>949</v>
      </c>
      <c r="BI506" s="69" t="s">
        <v>949</v>
      </c>
      <c r="BJ506" s="69" t="s">
        <v>986</v>
      </c>
      <c r="BK506" s="69" t="s">
        <v>1024</v>
      </c>
      <c r="BL506" s="69" t="s">
        <v>949</v>
      </c>
      <c r="BM506" s="69">
        <v>0</v>
      </c>
      <c r="BN506" s="69">
        <v>0</v>
      </c>
      <c r="BO506" s="69">
        <v>0</v>
      </c>
      <c r="BP506" s="69">
        <v>0</v>
      </c>
      <c r="BQ506" s="69">
        <v>0</v>
      </c>
      <c r="BR506" s="69">
        <v>0</v>
      </c>
      <c r="BS506" s="69">
        <v>0</v>
      </c>
      <c r="BT506" s="69">
        <v>0</v>
      </c>
      <c r="BU506" s="73"/>
      <c r="BV506" s="72"/>
      <c r="BW506" s="72"/>
      <c r="BX506" s="72"/>
      <c r="BY506" s="16"/>
      <c r="BZ506" s="9" t="s">
        <v>1025</v>
      </c>
      <c r="CA506" s="16"/>
      <c r="CB506" s="16"/>
      <c r="CC506" s="16"/>
      <c r="CD506" s="16"/>
    </row>
    <row r="507" spans="1:82" customFormat="1">
      <c r="A507" s="16"/>
      <c r="B507" s="3">
        <v>500</v>
      </c>
      <c r="C507" s="3" t="s">
        <v>3237</v>
      </c>
      <c r="D507" s="91"/>
      <c r="E507" s="96"/>
      <c r="F507" s="91"/>
      <c r="G507" s="96"/>
      <c r="H507" s="91" t="s">
        <v>3277</v>
      </c>
      <c r="I507" s="96"/>
      <c r="J507" s="91"/>
      <c r="K507" s="96"/>
      <c r="L507" s="91"/>
      <c r="M507" s="96"/>
      <c r="N507" s="32" t="s">
        <v>3277</v>
      </c>
      <c r="O507" s="211" t="s">
        <v>3278</v>
      </c>
      <c r="P507" s="71" t="s">
        <v>939</v>
      </c>
      <c r="Q507" s="71"/>
      <c r="R507" s="848"/>
      <c r="S507" s="3" t="s">
        <v>941</v>
      </c>
      <c r="T507" s="3" t="s">
        <v>941</v>
      </c>
      <c r="U507" s="3" t="s">
        <v>941</v>
      </c>
      <c r="V507" s="3" t="s">
        <v>941</v>
      </c>
      <c r="W507" s="3" t="s">
        <v>941</v>
      </c>
      <c r="X507" s="3" t="s">
        <v>941</v>
      </c>
      <c r="Y507" s="3" t="s">
        <v>941</v>
      </c>
      <c r="Z507" s="3" t="s">
        <v>941</v>
      </c>
      <c r="AA507" s="3" t="s">
        <v>941</v>
      </c>
      <c r="AB507" s="3" t="s">
        <v>941</v>
      </c>
      <c r="AC507" s="21" t="s">
        <v>941</v>
      </c>
      <c r="AD507" s="21" t="s">
        <v>941</v>
      </c>
      <c r="AE507" s="21" t="s">
        <v>941</v>
      </c>
      <c r="AF507" s="3" t="s">
        <v>941</v>
      </c>
      <c r="AG507" s="3" t="s">
        <v>941</v>
      </c>
      <c r="AH507" s="3"/>
      <c r="AI507" s="21" t="s">
        <v>941</v>
      </c>
      <c r="AJ507" s="21" t="s">
        <v>941</v>
      </c>
      <c r="AK507" s="21" t="s">
        <v>941</v>
      </c>
      <c r="AL507" s="75"/>
      <c r="AM507" s="74" t="s">
        <v>3278</v>
      </c>
      <c r="AN507" s="70" t="s">
        <v>3279</v>
      </c>
      <c r="AO507" s="67" t="s">
        <v>605</v>
      </c>
      <c r="AP507" s="78" t="s">
        <v>3280</v>
      </c>
      <c r="AQ507" s="893">
        <v>1</v>
      </c>
      <c r="AR507" s="745" t="s">
        <v>945</v>
      </c>
      <c r="AS507" s="68" t="s">
        <v>946</v>
      </c>
      <c r="AT507" s="3">
        <v>1</v>
      </c>
      <c r="AU507" s="3" t="s">
        <v>993</v>
      </c>
      <c r="AV507" s="3"/>
      <c r="AW507" s="3"/>
      <c r="AX507" s="3"/>
      <c r="AY507" s="145"/>
      <c r="AZ507" s="69" t="s">
        <v>949</v>
      </c>
      <c r="BA507" s="69" t="s">
        <v>949</v>
      </c>
      <c r="BB507" s="69" t="s">
        <v>949</v>
      </c>
      <c r="BC507" s="69" t="s">
        <v>949</v>
      </c>
      <c r="BD507" s="69" t="s">
        <v>949</v>
      </c>
      <c r="BE507" s="69" t="s">
        <v>949</v>
      </c>
      <c r="BF507" s="69" t="s">
        <v>949</v>
      </c>
      <c r="BG507" s="69" t="s">
        <v>949</v>
      </c>
      <c r="BH507" s="69" t="s">
        <v>949</v>
      </c>
      <c r="BI507" s="69" t="s">
        <v>949</v>
      </c>
      <c r="BJ507" s="69" t="s">
        <v>986</v>
      </c>
      <c r="BK507" s="69" t="s">
        <v>1024</v>
      </c>
      <c r="BL507" s="69" t="s">
        <v>949</v>
      </c>
      <c r="BM507" s="69">
        <v>0</v>
      </c>
      <c r="BN507" s="69">
        <v>0</v>
      </c>
      <c r="BO507" s="69">
        <v>0</v>
      </c>
      <c r="BP507" s="69">
        <v>0</v>
      </c>
      <c r="BQ507" s="69">
        <v>0</v>
      </c>
      <c r="BR507" s="69">
        <v>0</v>
      </c>
      <c r="BS507" s="69">
        <v>0</v>
      </c>
      <c r="BT507" s="69">
        <v>0</v>
      </c>
      <c r="BU507" s="73"/>
      <c r="BV507" s="72"/>
      <c r="BW507" s="72"/>
      <c r="BX507" s="72"/>
      <c r="BY507" s="16"/>
      <c r="BZ507" s="9" t="s">
        <v>1025</v>
      </c>
      <c r="CA507" s="16"/>
      <c r="CB507" s="16"/>
      <c r="CC507" s="16"/>
      <c r="CD507" s="16"/>
    </row>
    <row r="508" spans="1:82" customFormat="1">
      <c r="A508" s="16" t="s">
        <v>3281</v>
      </c>
      <c r="B508" s="3">
        <v>501</v>
      </c>
      <c r="C508" s="3" t="s">
        <v>3237</v>
      </c>
      <c r="D508" s="91"/>
      <c r="E508" s="96"/>
      <c r="F508" s="91"/>
      <c r="G508" s="96"/>
      <c r="H508" s="91" t="s">
        <v>3282</v>
      </c>
      <c r="I508" s="96"/>
      <c r="J508" s="91"/>
      <c r="K508" s="96"/>
      <c r="L508" s="91"/>
      <c r="M508" s="96"/>
      <c r="N508" s="32" t="s">
        <v>3282</v>
      </c>
      <c r="O508" s="211" t="s">
        <v>3283</v>
      </c>
      <c r="P508" s="71" t="s">
        <v>939</v>
      </c>
      <c r="Q508" s="71" t="s">
        <v>2234</v>
      </c>
      <c r="R508" s="848" t="s">
        <v>1059</v>
      </c>
      <c r="S508" s="3" t="s">
        <v>941</v>
      </c>
      <c r="T508" s="3" t="s">
        <v>941</v>
      </c>
      <c r="U508" s="3" t="s">
        <v>941</v>
      </c>
      <c r="V508" s="3" t="s">
        <v>941</v>
      </c>
      <c r="W508" s="3" t="s">
        <v>941</v>
      </c>
      <c r="X508" s="3" t="s">
        <v>941</v>
      </c>
      <c r="Y508" s="3" t="s">
        <v>941</v>
      </c>
      <c r="Z508" s="3" t="s">
        <v>941</v>
      </c>
      <c r="AA508" s="3" t="s">
        <v>941</v>
      </c>
      <c r="AB508" s="3" t="s">
        <v>941</v>
      </c>
      <c r="AC508" s="21" t="s">
        <v>941</v>
      </c>
      <c r="AD508" s="21" t="s">
        <v>941</v>
      </c>
      <c r="AE508" s="21" t="s">
        <v>941</v>
      </c>
      <c r="AF508" s="3" t="s">
        <v>941</v>
      </c>
      <c r="AG508" s="3" t="s">
        <v>941</v>
      </c>
      <c r="AH508" s="3"/>
      <c r="AI508" s="21" t="s">
        <v>941</v>
      </c>
      <c r="AJ508" s="21" t="s">
        <v>941</v>
      </c>
      <c r="AK508" s="21" t="s">
        <v>941</v>
      </c>
      <c r="AL508" s="75"/>
      <c r="AM508" s="74" t="s">
        <v>3284</v>
      </c>
      <c r="AN508" s="70" t="s">
        <v>3285</v>
      </c>
      <c r="AO508" s="67" t="s">
        <v>605</v>
      </c>
      <c r="AP508" s="78" t="s">
        <v>3286</v>
      </c>
      <c r="AQ508" s="893">
        <v>1</v>
      </c>
      <c r="AR508" s="745" t="s">
        <v>945</v>
      </c>
      <c r="AS508" s="68" t="s">
        <v>946</v>
      </c>
      <c r="AT508" s="3">
        <v>1</v>
      </c>
      <c r="AU508" s="3" t="s">
        <v>1244</v>
      </c>
      <c r="AV508" s="3"/>
      <c r="AW508" s="3" t="s">
        <v>1245</v>
      </c>
      <c r="AX508" s="3"/>
      <c r="AY508" s="145"/>
      <c r="AZ508" s="69" t="s">
        <v>949</v>
      </c>
      <c r="BA508" s="69" t="s">
        <v>949</v>
      </c>
      <c r="BB508" s="69" t="s">
        <v>949</v>
      </c>
      <c r="BC508" s="69" t="s">
        <v>949</v>
      </c>
      <c r="BD508" s="69" t="s">
        <v>949</v>
      </c>
      <c r="BE508" s="69" t="s">
        <v>949</v>
      </c>
      <c r="BF508" s="69" t="s">
        <v>949</v>
      </c>
      <c r="BG508" s="69" t="s">
        <v>949</v>
      </c>
      <c r="BH508" s="69" t="s">
        <v>949</v>
      </c>
      <c r="BI508" s="69" t="s">
        <v>949</v>
      </c>
      <c r="BJ508" s="69" t="s">
        <v>3287</v>
      </c>
      <c r="BK508" s="69" t="s">
        <v>3288</v>
      </c>
      <c r="BL508" s="69" t="s">
        <v>949</v>
      </c>
      <c r="BM508" s="69">
        <v>0</v>
      </c>
      <c r="BN508" s="69">
        <v>0</v>
      </c>
      <c r="BO508" s="69">
        <v>0</v>
      </c>
      <c r="BP508" s="69">
        <v>0</v>
      </c>
      <c r="BQ508" s="69">
        <v>0</v>
      </c>
      <c r="BR508" s="69">
        <v>0</v>
      </c>
      <c r="BS508" s="69">
        <v>0</v>
      </c>
      <c r="BT508" s="69">
        <v>0</v>
      </c>
      <c r="BU508" s="73"/>
      <c r="BV508" s="72"/>
      <c r="BW508" s="72"/>
      <c r="BX508" s="72"/>
      <c r="BY508" s="16"/>
      <c r="BZ508" s="9" t="s">
        <v>1414</v>
      </c>
      <c r="CA508" s="16"/>
      <c r="CB508" s="16"/>
      <c r="CC508" s="16"/>
      <c r="CD508" s="16"/>
    </row>
    <row r="509" spans="1:82" customFormat="1">
      <c r="A509" s="16"/>
      <c r="B509" s="3">
        <v>502</v>
      </c>
      <c r="C509" s="3" t="s">
        <v>3237</v>
      </c>
      <c r="D509" s="91"/>
      <c r="E509" s="96"/>
      <c r="F509" s="91"/>
      <c r="G509" s="96"/>
      <c r="H509" s="91" t="s">
        <v>3289</v>
      </c>
      <c r="I509" s="96"/>
      <c r="J509" s="91"/>
      <c r="K509" s="96"/>
      <c r="L509" s="91"/>
      <c r="M509" s="96"/>
      <c r="N509" s="32" t="s">
        <v>3289</v>
      </c>
      <c r="O509" s="211" t="s">
        <v>3289</v>
      </c>
      <c r="P509" s="71" t="s">
        <v>1037</v>
      </c>
      <c r="Q509" s="71"/>
      <c r="R509" s="848"/>
      <c r="S509" s="3" t="s">
        <v>941</v>
      </c>
      <c r="T509" s="3" t="s">
        <v>941</v>
      </c>
      <c r="U509" s="3" t="s">
        <v>941</v>
      </c>
      <c r="V509" s="3" t="s">
        <v>941</v>
      </c>
      <c r="W509" s="3" t="s">
        <v>941</v>
      </c>
      <c r="X509" s="3" t="s">
        <v>941</v>
      </c>
      <c r="Y509" s="3" t="s">
        <v>941</v>
      </c>
      <c r="Z509" s="3" t="s">
        <v>941</v>
      </c>
      <c r="AA509" s="3" t="s">
        <v>941</v>
      </c>
      <c r="AB509" s="3" t="s">
        <v>941</v>
      </c>
      <c r="AC509" s="21" t="s">
        <v>941</v>
      </c>
      <c r="AD509" s="21" t="s">
        <v>941</v>
      </c>
      <c r="AE509" s="21" t="s">
        <v>941</v>
      </c>
      <c r="AF509" s="3" t="s">
        <v>941</v>
      </c>
      <c r="AG509" s="3" t="s">
        <v>941</v>
      </c>
      <c r="AH509" s="3"/>
      <c r="AI509" s="21" t="s">
        <v>941</v>
      </c>
      <c r="AJ509" s="21" t="s">
        <v>941</v>
      </c>
      <c r="AK509" s="21" t="s">
        <v>941</v>
      </c>
      <c r="AL509" s="75"/>
      <c r="AM509" s="74" t="s">
        <v>3290</v>
      </c>
      <c r="AN509" s="70" t="s">
        <v>3291</v>
      </c>
      <c r="AO509" s="67" t="s">
        <v>605</v>
      </c>
      <c r="AP509" s="78" t="s">
        <v>3292</v>
      </c>
      <c r="AQ509" s="893">
        <v>1</v>
      </c>
      <c r="AR509" s="745" t="s">
        <v>945</v>
      </c>
      <c r="AS509" s="68" t="s">
        <v>946</v>
      </c>
      <c r="AT509" s="3">
        <v>1</v>
      </c>
      <c r="AU509" s="3" t="s">
        <v>1081</v>
      </c>
      <c r="AV509" s="3"/>
      <c r="AW509" s="3"/>
      <c r="AX509" s="3"/>
      <c r="AY509" s="145"/>
      <c r="AZ509" s="69">
        <v>192.714</v>
      </c>
      <c r="BA509" s="69">
        <v>1.6</v>
      </c>
      <c r="BB509" s="69">
        <v>7.93</v>
      </c>
      <c r="BC509" s="69" t="s">
        <v>949</v>
      </c>
      <c r="BD509" s="69" t="s">
        <v>3293</v>
      </c>
      <c r="BE509" s="69" t="s">
        <v>949</v>
      </c>
      <c r="BF509" s="69" t="s">
        <v>1192</v>
      </c>
      <c r="BG509" s="69" t="s">
        <v>1193</v>
      </c>
      <c r="BH509" s="69" t="s">
        <v>1194</v>
      </c>
      <c r="BI509" s="69" t="s">
        <v>949</v>
      </c>
      <c r="BJ509" s="69" t="s">
        <v>1087</v>
      </c>
      <c r="BK509" s="69" t="s">
        <v>949</v>
      </c>
      <c r="BL509" s="69" t="s">
        <v>949</v>
      </c>
      <c r="BM509" s="69">
        <v>0</v>
      </c>
      <c r="BN509" s="69">
        <v>0</v>
      </c>
      <c r="BO509" s="69" t="s">
        <v>3289</v>
      </c>
      <c r="BP509" s="69" t="s">
        <v>1087</v>
      </c>
      <c r="BQ509" s="69">
        <v>0</v>
      </c>
      <c r="BR509" s="69">
        <v>0</v>
      </c>
      <c r="BS509" s="69">
        <v>0</v>
      </c>
      <c r="BT509" s="69">
        <v>0</v>
      </c>
      <c r="BU509" s="73"/>
      <c r="BV509" s="72">
        <v>0</v>
      </c>
      <c r="BW509" s="72">
        <v>0</v>
      </c>
      <c r="BX509" s="72">
        <v>0</v>
      </c>
      <c r="BY509" s="16"/>
      <c r="BZ509" s="9" t="s">
        <v>1025</v>
      </c>
      <c r="CA509" s="16"/>
      <c r="CB509" s="16"/>
      <c r="CC509" s="16"/>
      <c r="CD509" s="16"/>
    </row>
    <row r="510" spans="1:82" customFormat="1">
      <c r="A510" s="16"/>
      <c r="B510" s="3">
        <v>503</v>
      </c>
      <c r="C510" s="3" t="s">
        <v>3237</v>
      </c>
      <c r="D510" s="91"/>
      <c r="E510" s="96"/>
      <c r="F510" s="91"/>
      <c r="G510" s="96" t="s">
        <v>3294</v>
      </c>
      <c r="H510" s="91"/>
      <c r="I510" s="96"/>
      <c r="J510" s="91"/>
      <c r="K510" s="96"/>
      <c r="L510" s="91"/>
      <c r="M510" s="96"/>
      <c r="N510" s="32" t="s">
        <v>3294</v>
      </c>
      <c r="O510" s="211" t="s">
        <v>3295</v>
      </c>
      <c r="P510" s="71" t="s">
        <v>939</v>
      </c>
      <c r="Q510" s="71"/>
      <c r="R510" s="848" t="s">
        <v>940</v>
      </c>
      <c r="S510" s="3" t="s">
        <v>941</v>
      </c>
      <c r="T510" s="3" t="s">
        <v>941</v>
      </c>
      <c r="U510" s="3" t="s">
        <v>941</v>
      </c>
      <c r="V510" s="3" t="s">
        <v>941</v>
      </c>
      <c r="W510" s="3" t="s">
        <v>941</v>
      </c>
      <c r="X510" s="3" t="s">
        <v>941</v>
      </c>
      <c r="Y510" s="3" t="s">
        <v>941</v>
      </c>
      <c r="Z510" s="3" t="s">
        <v>941</v>
      </c>
      <c r="AA510" s="3" t="s">
        <v>941</v>
      </c>
      <c r="AB510" s="3" t="s">
        <v>941</v>
      </c>
      <c r="AC510" s="21" t="s">
        <v>941</v>
      </c>
      <c r="AD510" s="21" t="s">
        <v>941</v>
      </c>
      <c r="AE510" s="21" t="s">
        <v>941</v>
      </c>
      <c r="AF510" s="3" t="s">
        <v>941</v>
      </c>
      <c r="AG510" s="3" t="s">
        <v>941</v>
      </c>
      <c r="AH510" s="3"/>
      <c r="AI510" s="21" t="s">
        <v>941</v>
      </c>
      <c r="AJ510" s="21" t="s">
        <v>941</v>
      </c>
      <c r="AK510" s="21" t="s">
        <v>941</v>
      </c>
      <c r="AL510" s="75"/>
      <c r="AM510" s="74" t="s">
        <v>3294</v>
      </c>
      <c r="AN510" s="70" t="s">
        <v>3296</v>
      </c>
      <c r="AO510" s="67" t="s">
        <v>605</v>
      </c>
      <c r="AP510" s="78" t="s">
        <v>3297</v>
      </c>
      <c r="AQ510" s="893">
        <v>1</v>
      </c>
      <c r="AR510" s="745" t="s">
        <v>945</v>
      </c>
      <c r="AS510" s="68" t="s">
        <v>946</v>
      </c>
      <c r="AT510" s="3">
        <v>0</v>
      </c>
      <c r="AU510" s="3" t="s">
        <v>947</v>
      </c>
      <c r="AV510" s="3"/>
      <c r="AW510" s="3"/>
      <c r="AX510" s="3"/>
      <c r="AY510" s="145"/>
      <c r="AZ510" s="69" t="s">
        <v>949</v>
      </c>
      <c r="BA510" s="69" t="s">
        <v>949</v>
      </c>
      <c r="BB510" s="69" t="s">
        <v>949</v>
      </c>
      <c r="BC510" s="69" t="s">
        <v>949</v>
      </c>
      <c r="BD510" s="69" t="s">
        <v>949</v>
      </c>
      <c r="BE510" s="69" t="s">
        <v>949</v>
      </c>
      <c r="BF510" s="69" t="s">
        <v>949</v>
      </c>
      <c r="BG510" s="69" t="s">
        <v>949</v>
      </c>
      <c r="BH510" s="69" t="s">
        <v>949</v>
      </c>
      <c r="BI510" s="69" t="s">
        <v>949</v>
      </c>
      <c r="BJ510" s="69" t="s">
        <v>949</v>
      </c>
      <c r="BK510" s="69" t="s">
        <v>949</v>
      </c>
      <c r="BL510" s="69" t="s">
        <v>949</v>
      </c>
      <c r="BM510" s="69" t="s">
        <v>949</v>
      </c>
      <c r="BN510" s="69" t="s">
        <v>949</v>
      </c>
      <c r="BO510" s="69" t="s">
        <v>949</v>
      </c>
      <c r="BP510" s="69" t="s">
        <v>949</v>
      </c>
      <c r="BQ510" s="69" t="s">
        <v>949</v>
      </c>
      <c r="BR510" s="69" t="s">
        <v>949</v>
      </c>
      <c r="BS510" s="69" t="s">
        <v>949</v>
      </c>
      <c r="BT510" s="69" t="s">
        <v>949</v>
      </c>
      <c r="BU510" s="73"/>
      <c r="BV510" s="72"/>
      <c r="BW510" s="72"/>
      <c r="BX510" s="72"/>
      <c r="BY510" s="16"/>
      <c r="BZ510" s="9" t="s">
        <v>1025</v>
      </c>
      <c r="CA510" s="16"/>
      <c r="CB510" s="16"/>
      <c r="CC510" s="16"/>
      <c r="CD510" s="16"/>
    </row>
    <row r="511" spans="1:82" customFormat="1">
      <c r="A511" s="16"/>
      <c r="B511" s="3">
        <v>504</v>
      </c>
      <c r="C511" s="3" t="s">
        <v>3237</v>
      </c>
      <c r="D511" s="91"/>
      <c r="E511" s="96"/>
      <c r="F511" s="91"/>
      <c r="G511" s="96"/>
      <c r="H511" s="91" t="s">
        <v>3277</v>
      </c>
      <c r="I511" s="96"/>
      <c r="J511" s="91"/>
      <c r="K511" s="96"/>
      <c r="L511" s="91"/>
      <c r="M511" s="96"/>
      <c r="N511" s="32" t="s">
        <v>3277</v>
      </c>
      <c r="O511" s="211" t="s">
        <v>3278</v>
      </c>
      <c r="P511" s="71" t="s">
        <v>939</v>
      </c>
      <c r="Q511" s="71"/>
      <c r="R511" s="848"/>
      <c r="S511" s="3" t="s">
        <v>941</v>
      </c>
      <c r="T511" s="3" t="s">
        <v>941</v>
      </c>
      <c r="U511" s="3" t="s">
        <v>941</v>
      </c>
      <c r="V511" s="3" t="s">
        <v>941</v>
      </c>
      <c r="W511" s="3" t="s">
        <v>941</v>
      </c>
      <c r="X511" s="3" t="s">
        <v>941</v>
      </c>
      <c r="Y511" s="3" t="s">
        <v>941</v>
      </c>
      <c r="Z511" s="3" t="s">
        <v>941</v>
      </c>
      <c r="AA511" s="3" t="s">
        <v>941</v>
      </c>
      <c r="AB511" s="3" t="s">
        <v>941</v>
      </c>
      <c r="AC511" s="21" t="s">
        <v>941</v>
      </c>
      <c r="AD511" s="21" t="s">
        <v>941</v>
      </c>
      <c r="AE511" s="21" t="s">
        <v>941</v>
      </c>
      <c r="AF511" s="3" t="s">
        <v>941</v>
      </c>
      <c r="AG511" s="3" t="s">
        <v>941</v>
      </c>
      <c r="AH511" s="3"/>
      <c r="AI511" s="21" t="s">
        <v>941</v>
      </c>
      <c r="AJ511" s="21" t="s">
        <v>941</v>
      </c>
      <c r="AK511" s="21" t="s">
        <v>941</v>
      </c>
      <c r="AL511" s="75"/>
      <c r="AM511" s="74" t="s">
        <v>3278</v>
      </c>
      <c r="AN511" s="70" t="s">
        <v>3279</v>
      </c>
      <c r="AO511" s="67" t="s">
        <v>605</v>
      </c>
      <c r="AP511" s="78" t="s">
        <v>3280</v>
      </c>
      <c r="AQ511" s="893">
        <v>1</v>
      </c>
      <c r="AR511" s="745" t="s">
        <v>945</v>
      </c>
      <c r="AS511" s="68" t="s">
        <v>946</v>
      </c>
      <c r="AT511" s="3">
        <v>1</v>
      </c>
      <c r="AU511" s="3" t="s">
        <v>993</v>
      </c>
      <c r="AV511" s="3"/>
      <c r="AW511" s="3"/>
      <c r="AX511" s="3"/>
      <c r="AY511" s="145"/>
      <c r="AZ511" s="69" t="s">
        <v>949</v>
      </c>
      <c r="BA511" s="69" t="s">
        <v>949</v>
      </c>
      <c r="BB511" s="69" t="s">
        <v>949</v>
      </c>
      <c r="BC511" s="69" t="s">
        <v>949</v>
      </c>
      <c r="BD511" s="69" t="s">
        <v>949</v>
      </c>
      <c r="BE511" s="69" t="s">
        <v>949</v>
      </c>
      <c r="BF511" s="69" t="s">
        <v>949</v>
      </c>
      <c r="BG511" s="69" t="s">
        <v>949</v>
      </c>
      <c r="BH511" s="69" t="s">
        <v>949</v>
      </c>
      <c r="BI511" s="69" t="s">
        <v>949</v>
      </c>
      <c r="BJ511" s="69" t="s">
        <v>986</v>
      </c>
      <c r="BK511" s="69" t="s">
        <v>1024</v>
      </c>
      <c r="BL511" s="69" t="s">
        <v>949</v>
      </c>
      <c r="BM511" s="69">
        <v>0</v>
      </c>
      <c r="BN511" s="69">
        <v>0</v>
      </c>
      <c r="BO511" s="69">
        <v>0</v>
      </c>
      <c r="BP511" s="69">
        <v>0</v>
      </c>
      <c r="BQ511" s="69">
        <v>0</v>
      </c>
      <c r="BR511" s="69">
        <v>0</v>
      </c>
      <c r="BS511" s="69">
        <v>0</v>
      </c>
      <c r="BT511" s="69">
        <v>0</v>
      </c>
      <c r="BU511" s="73"/>
      <c r="BV511" s="72"/>
      <c r="BW511" s="72"/>
      <c r="BX511" s="72"/>
      <c r="BY511" s="16"/>
      <c r="BZ511" s="9" t="s">
        <v>1025</v>
      </c>
      <c r="CA511" s="16"/>
      <c r="CB511" s="16"/>
      <c r="CC511" s="16"/>
      <c r="CD511" s="16"/>
    </row>
    <row r="512" spans="1:82" customFormat="1">
      <c r="A512" s="16"/>
      <c r="B512" s="3">
        <v>505</v>
      </c>
      <c r="C512" s="3" t="s">
        <v>3237</v>
      </c>
      <c r="D512" s="91"/>
      <c r="E512" s="96"/>
      <c r="F512" s="91"/>
      <c r="G512" s="96"/>
      <c r="H512" s="91" t="s">
        <v>3298</v>
      </c>
      <c r="I512" s="96"/>
      <c r="J512" s="91"/>
      <c r="K512" s="96"/>
      <c r="L512" s="91"/>
      <c r="M512" s="96"/>
      <c r="N512" s="32" t="s">
        <v>3298</v>
      </c>
      <c r="O512" s="211" t="s">
        <v>3298</v>
      </c>
      <c r="P512" s="71" t="s">
        <v>1037</v>
      </c>
      <c r="Q512" s="71"/>
      <c r="R512" s="848"/>
      <c r="S512" s="3" t="s">
        <v>941</v>
      </c>
      <c r="T512" s="3" t="s">
        <v>941</v>
      </c>
      <c r="U512" s="3" t="s">
        <v>941</v>
      </c>
      <c r="V512" s="3" t="s">
        <v>941</v>
      </c>
      <c r="W512" s="3" t="s">
        <v>941</v>
      </c>
      <c r="X512" s="3" t="s">
        <v>941</v>
      </c>
      <c r="Y512" s="3" t="s">
        <v>941</v>
      </c>
      <c r="Z512" s="3" t="s">
        <v>941</v>
      </c>
      <c r="AA512" s="3" t="s">
        <v>941</v>
      </c>
      <c r="AB512" s="3" t="s">
        <v>941</v>
      </c>
      <c r="AC512" s="21" t="s">
        <v>941</v>
      </c>
      <c r="AD512" s="21" t="s">
        <v>941</v>
      </c>
      <c r="AE512" s="21" t="s">
        <v>941</v>
      </c>
      <c r="AF512" s="3" t="s">
        <v>941</v>
      </c>
      <c r="AG512" s="3" t="s">
        <v>941</v>
      </c>
      <c r="AH512" s="3"/>
      <c r="AI512" s="21" t="s">
        <v>941</v>
      </c>
      <c r="AJ512" s="21" t="s">
        <v>941</v>
      </c>
      <c r="AK512" s="21" t="s">
        <v>941</v>
      </c>
      <c r="AL512" s="75"/>
      <c r="AM512" s="74" t="s">
        <v>3298</v>
      </c>
      <c r="AN512" s="70" t="s">
        <v>3299</v>
      </c>
      <c r="AO512" s="67" t="s">
        <v>605</v>
      </c>
      <c r="AP512" s="78" t="s">
        <v>3300</v>
      </c>
      <c r="AQ512" s="893">
        <v>1</v>
      </c>
      <c r="AR512" s="745" t="s">
        <v>945</v>
      </c>
      <c r="AS512" s="68" t="s">
        <v>946</v>
      </c>
      <c r="AT512" s="3">
        <v>1</v>
      </c>
      <c r="AU512" s="3" t="s">
        <v>1244</v>
      </c>
      <c r="AV512" s="3"/>
      <c r="AW512" s="3" t="s">
        <v>1245</v>
      </c>
      <c r="AX512" s="3"/>
      <c r="AY512" s="145"/>
      <c r="AZ512" s="69" t="s">
        <v>949</v>
      </c>
      <c r="BA512" s="69" t="s">
        <v>949</v>
      </c>
      <c r="BB512" s="69" t="s">
        <v>949</v>
      </c>
      <c r="BC512" s="69" t="s">
        <v>949</v>
      </c>
      <c r="BD512" s="69" t="s">
        <v>949</v>
      </c>
      <c r="BE512" s="69" t="s">
        <v>949</v>
      </c>
      <c r="BF512" s="69" t="s">
        <v>949</v>
      </c>
      <c r="BG512" s="69" t="s">
        <v>949</v>
      </c>
      <c r="BH512" s="69" t="s">
        <v>949</v>
      </c>
      <c r="BI512" s="69" t="s">
        <v>949</v>
      </c>
      <c r="BJ512" s="69" t="s">
        <v>3301</v>
      </c>
      <c r="BK512" s="69" t="s">
        <v>949</v>
      </c>
      <c r="BL512" s="69" t="s">
        <v>949</v>
      </c>
      <c r="BM512" s="69">
        <v>0</v>
      </c>
      <c r="BN512" s="69">
        <v>0</v>
      </c>
      <c r="BO512" s="69">
        <v>0</v>
      </c>
      <c r="BP512" s="69">
        <v>0</v>
      </c>
      <c r="BQ512" s="69">
        <v>0</v>
      </c>
      <c r="BR512" s="69">
        <v>0</v>
      </c>
      <c r="BS512" s="69">
        <v>0</v>
      </c>
      <c r="BT512" s="69">
        <v>0</v>
      </c>
      <c r="BU512" s="73"/>
      <c r="BV512" s="72"/>
      <c r="BW512" s="72"/>
      <c r="BX512" s="72"/>
      <c r="BY512" s="16"/>
      <c r="BZ512" s="9" t="s">
        <v>1414</v>
      </c>
      <c r="CA512" s="16"/>
      <c r="CB512" s="16"/>
      <c r="CC512" s="16"/>
      <c r="CD512" s="16"/>
    </row>
    <row r="513" spans="1:82" customFormat="1">
      <c r="A513" s="16"/>
      <c r="B513" s="3">
        <v>506</v>
      </c>
      <c r="C513" s="3" t="s">
        <v>3237</v>
      </c>
      <c r="D513" s="91"/>
      <c r="E513" s="96"/>
      <c r="F513" s="91"/>
      <c r="G513" s="96" t="s">
        <v>3302</v>
      </c>
      <c r="H513" s="91"/>
      <c r="I513" s="96"/>
      <c r="J513" s="91"/>
      <c r="K513" s="96"/>
      <c r="L513" s="91"/>
      <c r="M513" s="96"/>
      <c r="N513" s="32" t="s">
        <v>3302</v>
      </c>
      <c r="O513" s="211" t="s">
        <v>3303</v>
      </c>
      <c r="P513" s="71" t="s">
        <v>939</v>
      </c>
      <c r="Q513" s="71"/>
      <c r="R513" s="848" t="s">
        <v>940</v>
      </c>
      <c r="S513" s="3" t="s">
        <v>941</v>
      </c>
      <c r="T513" s="3" t="s">
        <v>941</v>
      </c>
      <c r="U513" s="3" t="s">
        <v>941</v>
      </c>
      <c r="V513" s="3" t="s">
        <v>941</v>
      </c>
      <c r="W513" s="3" t="s">
        <v>941</v>
      </c>
      <c r="X513" s="3" t="s">
        <v>941</v>
      </c>
      <c r="Y513" s="3" t="s">
        <v>941</v>
      </c>
      <c r="Z513" s="3" t="s">
        <v>941</v>
      </c>
      <c r="AA513" s="3" t="s">
        <v>941</v>
      </c>
      <c r="AB513" s="3" t="s">
        <v>941</v>
      </c>
      <c r="AC513" s="21" t="s">
        <v>941</v>
      </c>
      <c r="AD513" s="21" t="s">
        <v>941</v>
      </c>
      <c r="AE513" s="21" t="s">
        <v>941</v>
      </c>
      <c r="AF513" s="3" t="s">
        <v>941</v>
      </c>
      <c r="AG513" s="3" t="s">
        <v>941</v>
      </c>
      <c r="AH513" s="3"/>
      <c r="AI513" s="21" t="s">
        <v>941</v>
      </c>
      <c r="AJ513" s="21" t="s">
        <v>941</v>
      </c>
      <c r="AK513" s="21" t="s">
        <v>941</v>
      </c>
      <c r="AL513" s="75"/>
      <c r="AM513" s="74" t="s">
        <v>3304</v>
      </c>
      <c r="AN513" s="70" t="s">
        <v>3305</v>
      </c>
      <c r="AO513" s="67" t="s">
        <v>605</v>
      </c>
      <c r="AP513" s="78" t="s">
        <v>3306</v>
      </c>
      <c r="AQ513" s="893">
        <v>1</v>
      </c>
      <c r="AR513" s="745" t="s">
        <v>945</v>
      </c>
      <c r="AS513" s="68" t="s">
        <v>946</v>
      </c>
      <c r="AT513" s="3">
        <v>0</v>
      </c>
      <c r="AU513" s="3" t="s">
        <v>947</v>
      </c>
      <c r="AV513" s="3"/>
      <c r="AW513" s="3"/>
      <c r="AX513" s="3"/>
      <c r="AY513" s="145"/>
      <c r="AZ513" s="69" t="s">
        <v>949</v>
      </c>
      <c r="BA513" s="69" t="s">
        <v>949</v>
      </c>
      <c r="BB513" s="69" t="s">
        <v>949</v>
      </c>
      <c r="BC513" s="69" t="s">
        <v>949</v>
      </c>
      <c r="BD513" s="69" t="s">
        <v>949</v>
      </c>
      <c r="BE513" s="69" t="s">
        <v>949</v>
      </c>
      <c r="BF513" s="69" t="s">
        <v>949</v>
      </c>
      <c r="BG513" s="69" t="s">
        <v>949</v>
      </c>
      <c r="BH513" s="69" t="s">
        <v>949</v>
      </c>
      <c r="BI513" s="69" t="s">
        <v>949</v>
      </c>
      <c r="BJ513" s="69" t="s">
        <v>949</v>
      </c>
      <c r="BK513" s="69" t="s">
        <v>949</v>
      </c>
      <c r="BL513" s="69" t="s">
        <v>949</v>
      </c>
      <c r="BM513" s="69" t="s">
        <v>949</v>
      </c>
      <c r="BN513" s="69" t="s">
        <v>949</v>
      </c>
      <c r="BO513" s="69" t="s">
        <v>949</v>
      </c>
      <c r="BP513" s="69" t="s">
        <v>949</v>
      </c>
      <c r="BQ513" s="69" t="s">
        <v>949</v>
      </c>
      <c r="BR513" s="69" t="s">
        <v>949</v>
      </c>
      <c r="BS513" s="69" t="s">
        <v>949</v>
      </c>
      <c r="BT513" s="69" t="s">
        <v>949</v>
      </c>
      <c r="BU513" s="73"/>
      <c r="BV513" s="72"/>
      <c r="BW513" s="72"/>
      <c r="BX513" s="72"/>
      <c r="BY513" s="16"/>
      <c r="BZ513" s="9" t="s">
        <v>1025</v>
      </c>
      <c r="CA513" s="16"/>
      <c r="CB513" s="16"/>
      <c r="CC513" s="16"/>
      <c r="CD513" s="16"/>
    </row>
    <row r="514" spans="1:82" customFormat="1">
      <c r="A514" s="16"/>
      <c r="B514" s="3">
        <v>507</v>
      </c>
      <c r="C514" s="3" t="s">
        <v>3237</v>
      </c>
      <c r="D514" s="91"/>
      <c r="E514" s="96"/>
      <c r="F514" s="91"/>
      <c r="G514" s="96"/>
      <c r="H514" s="91" t="s">
        <v>2837</v>
      </c>
      <c r="I514" s="96"/>
      <c r="J514" s="91"/>
      <c r="K514" s="96"/>
      <c r="L514" s="91"/>
      <c r="M514" s="96"/>
      <c r="N514" s="32" t="s">
        <v>2837</v>
      </c>
      <c r="O514" s="211" t="s">
        <v>2838</v>
      </c>
      <c r="P514" s="71" t="s">
        <v>939</v>
      </c>
      <c r="Q514" s="71"/>
      <c r="R514" s="848" t="s">
        <v>989</v>
      </c>
      <c r="S514" s="3" t="s">
        <v>941</v>
      </c>
      <c r="T514" s="3" t="s">
        <v>941</v>
      </c>
      <c r="U514" s="3" t="s">
        <v>941</v>
      </c>
      <c r="V514" s="3" t="s">
        <v>941</v>
      </c>
      <c r="W514" s="3" t="s">
        <v>941</v>
      </c>
      <c r="X514" s="3" t="s">
        <v>941</v>
      </c>
      <c r="Y514" s="3" t="s">
        <v>941</v>
      </c>
      <c r="Z514" s="3" t="s">
        <v>941</v>
      </c>
      <c r="AA514" s="3" t="s">
        <v>941</v>
      </c>
      <c r="AB514" s="3" t="s">
        <v>941</v>
      </c>
      <c r="AC514" s="21" t="s">
        <v>941</v>
      </c>
      <c r="AD514" s="21" t="s">
        <v>941</v>
      </c>
      <c r="AE514" s="21" t="s">
        <v>941</v>
      </c>
      <c r="AF514" s="3" t="s">
        <v>941</v>
      </c>
      <c r="AG514" s="3" t="s">
        <v>941</v>
      </c>
      <c r="AH514" s="3"/>
      <c r="AI514" s="21" t="s">
        <v>941</v>
      </c>
      <c r="AJ514" s="21" t="s">
        <v>941</v>
      </c>
      <c r="AK514" s="21" t="s">
        <v>941</v>
      </c>
      <c r="AL514" s="75"/>
      <c r="AM514" s="74" t="s">
        <v>2838</v>
      </c>
      <c r="AN514" s="70" t="s">
        <v>2839</v>
      </c>
      <c r="AO514" s="67" t="s">
        <v>605</v>
      </c>
      <c r="AP514" s="78" t="s">
        <v>2840</v>
      </c>
      <c r="AQ514" s="893">
        <v>3</v>
      </c>
      <c r="AR514" s="745" t="s">
        <v>945</v>
      </c>
      <c r="AS514" s="68" t="s">
        <v>946</v>
      </c>
      <c r="AT514" s="3">
        <v>1</v>
      </c>
      <c r="AU514" s="3" t="s">
        <v>993</v>
      </c>
      <c r="AV514" s="3"/>
      <c r="AW514" s="3"/>
      <c r="AX514" s="3"/>
      <c r="AY514" s="145"/>
      <c r="AZ514" s="69" t="s">
        <v>949</v>
      </c>
      <c r="BA514" s="69" t="s">
        <v>949</v>
      </c>
      <c r="BB514" s="69" t="s">
        <v>949</v>
      </c>
      <c r="BC514" s="69" t="s">
        <v>949</v>
      </c>
      <c r="BD514" s="69" t="s">
        <v>949</v>
      </c>
      <c r="BE514" s="69" t="s">
        <v>949</v>
      </c>
      <c r="BF514" s="69" t="s">
        <v>2841</v>
      </c>
      <c r="BG514" s="69" t="s">
        <v>949</v>
      </c>
      <c r="BH514" s="69" t="s">
        <v>949</v>
      </c>
      <c r="BI514" s="69" t="s">
        <v>949</v>
      </c>
      <c r="BJ514" s="69" t="s">
        <v>986</v>
      </c>
      <c r="BK514" s="69" t="s">
        <v>1024</v>
      </c>
      <c r="BL514" s="69" t="s">
        <v>949</v>
      </c>
      <c r="BM514" s="69">
        <v>0</v>
      </c>
      <c r="BN514" s="69">
        <v>0</v>
      </c>
      <c r="BO514" s="69">
        <v>0</v>
      </c>
      <c r="BP514" s="69">
        <v>0</v>
      </c>
      <c r="BQ514" s="69">
        <v>0</v>
      </c>
      <c r="BR514" s="69">
        <v>0</v>
      </c>
      <c r="BS514" s="69">
        <v>0</v>
      </c>
      <c r="BT514" s="69">
        <v>0</v>
      </c>
      <c r="BU514" s="73"/>
      <c r="BV514" s="72"/>
      <c r="BW514" s="72"/>
      <c r="BX514" s="72"/>
      <c r="BY514" s="16"/>
      <c r="BZ514" s="9" t="s">
        <v>1025</v>
      </c>
      <c r="CA514" s="16"/>
      <c r="CB514" s="16"/>
      <c r="CC514" s="16"/>
      <c r="CD514" s="16"/>
    </row>
    <row r="515" spans="1:82" customFormat="1">
      <c r="A515" s="16"/>
      <c r="B515" s="3">
        <v>508</v>
      </c>
      <c r="C515" s="3" t="s">
        <v>3237</v>
      </c>
      <c r="D515" s="91"/>
      <c r="E515" s="96"/>
      <c r="F515" s="91"/>
      <c r="G515" s="96"/>
      <c r="H515" s="91" t="s">
        <v>3307</v>
      </c>
      <c r="I515" s="96"/>
      <c r="J515" s="91"/>
      <c r="K515" s="96"/>
      <c r="L515" s="91"/>
      <c r="M515" s="96"/>
      <c r="N515" s="32" t="s">
        <v>3307</v>
      </c>
      <c r="O515" s="211" t="s">
        <v>3307</v>
      </c>
      <c r="P515" s="71" t="s">
        <v>1037</v>
      </c>
      <c r="Q515" s="71"/>
      <c r="R515" s="848" t="s">
        <v>1244</v>
      </c>
      <c r="S515" s="3" t="s">
        <v>941</v>
      </c>
      <c r="T515" s="3" t="s">
        <v>941</v>
      </c>
      <c r="U515" s="3" t="s">
        <v>941</v>
      </c>
      <c r="V515" s="3" t="s">
        <v>941</v>
      </c>
      <c r="W515" s="3" t="s">
        <v>941</v>
      </c>
      <c r="X515" s="3" t="s">
        <v>941</v>
      </c>
      <c r="Y515" s="3" t="s">
        <v>941</v>
      </c>
      <c r="Z515" s="3" t="s">
        <v>941</v>
      </c>
      <c r="AA515" s="3" t="s">
        <v>941</v>
      </c>
      <c r="AB515" s="3" t="s">
        <v>941</v>
      </c>
      <c r="AC515" s="21" t="s">
        <v>941</v>
      </c>
      <c r="AD515" s="21" t="s">
        <v>941</v>
      </c>
      <c r="AE515" s="21" t="s">
        <v>941</v>
      </c>
      <c r="AF515" s="3" t="s">
        <v>941</v>
      </c>
      <c r="AG515" s="3" t="s">
        <v>941</v>
      </c>
      <c r="AH515" s="3"/>
      <c r="AI515" s="21" t="s">
        <v>941</v>
      </c>
      <c r="AJ515" s="21" t="s">
        <v>941</v>
      </c>
      <c r="AK515" s="21" t="s">
        <v>941</v>
      </c>
      <c r="AL515" s="75"/>
      <c r="AM515" s="74" t="s">
        <v>3307</v>
      </c>
      <c r="AN515" s="70" t="s">
        <v>3308</v>
      </c>
      <c r="AO515" s="67" t="s">
        <v>605</v>
      </c>
      <c r="AP515" s="78" t="s">
        <v>3309</v>
      </c>
      <c r="AQ515" s="893">
        <v>1</v>
      </c>
      <c r="AR515" s="745" t="s">
        <v>945</v>
      </c>
      <c r="AS515" s="68" t="s">
        <v>946</v>
      </c>
      <c r="AT515" s="3">
        <v>1</v>
      </c>
      <c r="AU515" s="3" t="s">
        <v>1244</v>
      </c>
      <c r="AV515" s="3"/>
      <c r="AW515" s="3" t="s">
        <v>1245</v>
      </c>
      <c r="AX515" s="3"/>
      <c r="AY515" s="145"/>
      <c r="AZ515" s="69" t="s">
        <v>949</v>
      </c>
      <c r="BA515" s="69" t="s">
        <v>949</v>
      </c>
      <c r="BB515" s="69" t="s">
        <v>949</v>
      </c>
      <c r="BC515" s="69" t="s">
        <v>949</v>
      </c>
      <c r="BD515" s="69" t="s">
        <v>949</v>
      </c>
      <c r="BE515" s="69" t="s">
        <v>949</v>
      </c>
      <c r="BF515" s="69" t="s">
        <v>949</v>
      </c>
      <c r="BG515" s="69" t="s">
        <v>949</v>
      </c>
      <c r="BH515" s="69" t="s">
        <v>949</v>
      </c>
      <c r="BI515" s="69" t="s">
        <v>949</v>
      </c>
      <c r="BJ515" s="69" t="s">
        <v>1068</v>
      </c>
      <c r="BK515" s="69" t="s">
        <v>949</v>
      </c>
      <c r="BL515" s="69" t="s">
        <v>949</v>
      </c>
      <c r="BM515" s="69">
        <v>0</v>
      </c>
      <c r="BN515" s="69">
        <v>0</v>
      </c>
      <c r="BO515" s="69">
        <v>0</v>
      </c>
      <c r="BP515" s="69">
        <v>0</v>
      </c>
      <c r="BQ515" s="69">
        <v>0</v>
      </c>
      <c r="BR515" s="69">
        <v>0</v>
      </c>
      <c r="BS515" s="69">
        <v>0</v>
      </c>
      <c r="BT515" s="69">
        <v>0</v>
      </c>
      <c r="BU515" s="73"/>
      <c r="BV515" s="72"/>
      <c r="BW515" s="72"/>
      <c r="BX515" s="72"/>
      <c r="BY515" s="16"/>
      <c r="BZ515" s="9" t="s">
        <v>1414</v>
      </c>
      <c r="CA515" s="16"/>
      <c r="CB515" s="16"/>
      <c r="CC515" s="16"/>
      <c r="CD515" s="16"/>
    </row>
    <row r="516" spans="1:82" customFormat="1">
      <c r="A516" s="16"/>
      <c r="B516" s="3">
        <v>509</v>
      </c>
      <c r="C516" s="3" t="s">
        <v>3237</v>
      </c>
      <c r="D516" s="91"/>
      <c r="E516" s="96"/>
      <c r="F516" s="91"/>
      <c r="G516" s="96"/>
      <c r="H516" s="91" t="s">
        <v>3310</v>
      </c>
      <c r="I516" s="96"/>
      <c r="J516" s="91"/>
      <c r="K516" s="96"/>
      <c r="L516" s="91"/>
      <c r="M516" s="96"/>
      <c r="N516" s="32" t="s">
        <v>3310</v>
      </c>
      <c r="O516" s="211" t="s">
        <v>3311</v>
      </c>
      <c r="P516" s="71" t="s">
        <v>939</v>
      </c>
      <c r="Q516" s="71"/>
      <c r="R516" s="848" t="s">
        <v>1059</v>
      </c>
      <c r="S516" s="3" t="s">
        <v>941</v>
      </c>
      <c r="T516" s="3" t="s">
        <v>941</v>
      </c>
      <c r="U516" s="3" t="s">
        <v>941</v>
      </c>
      <c r="V516" s="3" t="s">
        <v>941</v>
      </c>
      <c r="W516" s="3" t="s">
        <v>941</v>
      </c>
      <c r="X516" s="3" t="s">
        <v>941</v>
      </c>
      <c r="Y516" s="3" t="s">
        <v>941</v>
      </c>
      <c r="Z516" s="3" t="s">
        <v>941</v>
      </c>
      <c r="AA516" s="3" t="s">
        <v>941</v>
      </c>
      <c r="AB516" s="3" t="s">
        <v>941</v>
      </c>
      <c r="AC516" s="21" t="s">
        <v>941</v>
      </c>
      <c r="AD516" s="21" t="s">
        <v>941</v>
      </c>
      <c r="AE516" s="21" t="s">
        <v>941</v>
      </c>
      <c r="AF516" s="3" t="s">
        <v>941</v>
      </c>
      <c r="AG516" s="3" t="s">
        <v>941</v>
      </c>
      <c r="AH516" s="3"/>
      <c r="AI516" s="21" t="s">
        <v>941</v>
      </c>
      <c r="AJ516" s="21" t="s">
        <v>941</v>
      </c>
      <c r="AK516" s="21" t="s">
        <v>941</v>
      </c>
      <c r="AL516" s="75"/>
      <c r="AM516" s="74" t="s">
        <v>3312</v>
      </c>
      <c r="AN516" s="70" t="s">
        <v>3313</v>
      </c>
      <c r="AO516" s="67" t="s">
        <v>605</v>
      </c>
      <c r="AP516" s="78" t="s">
        <v>3314</v>
      </c>
      <c r="AQ516" s="893">
        <v>1</v>
      </c>
      <c r="AR516" s="745" t="s">
        <v>945</v>
      </c>
      <c r="AS516" s="68" t="s">
        <v>946</v>
      </c>
      <c r="AT516" s="3">
        <v>1</v>
      </c>
      <c r="AU516" s="3" t="s">
        <v>1048</v>
      </c>
      <c r="AV516" s="3"/>
      <c r="AW516" s="3"/>
      <c r="AX516" s="3"/>
      <c r="AY516" s="145"/>
      <c r="AZ516" s="69" t="s">
        <v>949</v>
      </c>
      <c r="BA516" s="69" t="s">
        <v>949</v>
      </c>
      <c r="BB516" s="69" t="s">
        <v>949</v>
      </c>
      <c r="BC516" s="69" t="s">
        <v>949</v>
      </c>
      <c r="BD516" s="69" t="s">
        <v>949</v>
      </c>
      <c r="BE516" s="69" t="s">
        <v>949</v>
      </c>
      <c r="BF516" s="69" t="s">
        <v>949</v>
      </c>
      <c r="BG516" s="69" t="s">
        <v>949</v>
      </c>
      <c r="BH516" s="69" t="s">
        <v>949</v>
      </c>
      <c r="BI516" s="69" t="s">
        <v>949</v>
      </c>
      <c r="BJ516" s="69" t="s">
        <v>1624</v>
      </c>
      <c r="BK516" s="69" t="s">
        <v>1068</v>
      </c>
      <c r="BL516" s="69" t="s">
        <v>949</v>
      </c>
      <c r="BM516" s="69">
        <v>0</v>
      </c>
      <c r="BN516" s="69">
        <v>0</v>
      </c>
      <c r="BO516" s="69">
        <v>0</v>
      </c>
      <c r="BP516" s="69">
        <v>0</v>
      </c>
      <c r="BQ516" s="69">
        <v>0</v>
      </c>
      <c r="BR516" s="69">
        <v>0</v>
      </c>
      <c r="BS516" s="69">
        <v>0</v>
      </c>
      <c r="BT516" s="69">
        <v>0</v>
      </c>
      <c r="BU516" s="73"/>
      <c r="BV516" s="72"/>
      <c r="BW516" s="72"/>
      <c r="BX516" s="72"/>
      <c r="BY516" s="16"/>
      <c r="BZ516" s="9" t="s">
        <v>1025</v>
      </c>
      <c r="CA516" s="16"/>
      <c r="CB516" s="16"/>
      <c r="CC516" s="16"/>
      <c r="CD516" s="16"/>
    </row>
    <row r="517" spans="1:82" customFormat="1">
      <c r="A517" s="16"/>
      <c r="B517" s="3">
        <v>510</v>
      </c>
      <c r="C517" s="3" t="s">
        <v>3237</v>
      </c>
      <c r="D517" s="91"/>
      <c r="E517" s="96"/>
      <c r="F517" s="91"/>
      <c r="G517" s="96"/>
      <c r="H517" s="91" t="s">
        <v>3315</v>
      </c>
      <c r="I517" s="96"/>
      <c r="J517" s="91"/>
      <c r="K517" s="96"/>
      <c r="L517" s="91"/>
      <c r="M517" s="96"/>
      <c r="N517" s="32" t="s">
        <v>3315</v>
      </c>
      <c r="O517" s="211" t="s">
        <v>3316</v>
      </c>
      <c r="P517" s="71" t="s">
        <v>939</v>
      </c>
      <c r="Q517" s="71"/>
      <c r="R517" s="848" t="s">
        <v>1059</v>
      </c>
      <c r="S517" s="3" t="s">
        <v>941</v>
      </c>
      <c r="T517" s="3" t="s">
        <v>941</v>
      </c>
      <c r="U517" s="3" t="s">
        <v>941</v>
      </c>
      <c r="V517" s="3" t="s">
        <v>941</v>
      </c>
      <c r="W517" s="3" t="s">
        <v>941</v>
      </c>
      <c r="X517" s="3" t="s">
        <v>941</v>
      </c>
      <c r="Y517" s="3" t="s">
        <v>941</v>
      </c>
      <c r="Z517" s="3" t="s">
        <v>941</v>
      </c>
      <c r="AA517" s="3" t="s">
        <v>941</v>
      </c>
      <c r="AB517" s="3" t="s">
        <v>941</v>
      </c>
      <c r="AC517" s="21" t="s">
        <v>941</v>
      </c>
      <c r="AD517" s="21" t="s">
        <v>941</v>
      </c>
      <c r="AE517" s="21" t="s">
        <v>941</v>
      </c>
      <c r="AF517" s="3" t="s">
        <v>941</v>
      </c>
      <c r="AG517" s="3" t="s">
        <v>941</v>
      </c>
      <c r="AH517" s="3"/>
      <c r="AI517" s="21" t="s">
        <v>941</v>
      </c>
      <c r="AJ517" s="21" t="s">
        <v>941</v>
      </c>
      <c r="AK517" s="21" t="s">
        <v>941</v>
      </c>
      <c r="AL517" s="75"/>
      <c r="AM517" s="74" t="s">
        <v>3317</v>
      </c>
      <c r="AN517" s="70" t="s">
        <v>3318</v>
      </c>
      <c r="AO517" s="67" t="s">
        <v>605</v>
      </c>
      <c r="AP517" s="78" t="s">
        <v>3319</v>
      </c>
      <c r="AQ517" s="893">
        <v>1</v>
      </c>
      <c r="AR517" s="745" t="s">
        <v>945</v>
      </c>
      <c r="AS517" s="68" t="s">
        <v>946</v>
      </c>
      <c r="AT517" s="3">
        <v>1</v>
      </c>
      <c r="AU517" s="3" t="s">
        <v>1048</v>
      </c>
      <c r="AV517" s="3"/>
      <c r="AW517" s="3"/>
      <c r="AX517" s="3"/>
      <c r="AY517" s="145"/>
      <c r="AZ517" s="69" t="s">
        <v>949</v>
      </c>
      <c r="BA517" s="69" t="s">
        <v>949</v>
      </c>
      <c r="BB517" s="69" t="s">
        <v>949</v>
      </c>
      <c r="BC517" s="69" t="s">
        <v>949</v>
      </c>
      <c r="BD517" s="69" t="s">
        <v>949</v>
      </c>
      <c r="BE517" s="69" t="s">
        <v>949</v>
      </c>
      <c r="BF517" s="69" t="s">
        <v>949</v>
      </c>
      <c r="BG517" s="69" t="s">
        <v>949</v>
      </c>
      <c r="BH517" s="69" t="s">
        <v>949</v>
      </c>
      <c r="BI517" s="69" t="s">
        <v>949</v>
      </c>
      <c r="BJ517" s="69" t="s">
        <v>1624</v>
      </c>
      <c r="BK517" s="69" t="s">
        <v>1068</v>
      </c>
      <c r="BL517" s="69" t="s">
        <v>949</v>
      </c>
      <c r="BM517" s="69">
        <v>0</v>
      </c>
      <c r="BN517" s="69">
        <v>0</v>
      </c>
      <c r="BO517" s="69">
        <v>0</v>
      </c>
      <c r="BP517" s="69">
        <v>0</v>
      </c>
      <c r="BQ517" s="69">
        <v>0</v>
      </c>
      <c r="BR517" s="69">
        <v>0</v>
      </c>
      <c r="BS517" s="69">
        <v>0</v>
      </c>
      <c r="BT517" s="69">
        <v>0</v>
      </c>
      <c r="BU517" s="73"/>
      <c r="BV517" s="72"/>
      <c r="BW517" s="72"/>
      <c r="BX517" s="72"/>
      <c r="BY517" s="16"/>
      <c r="BZ517" s="9" t="s">
        <v>1025</v>
      </c>
      <c r="CA517" s="16"/>
      <c r="CB517" s="16"/>
      <c r="CC517" s="16"/>
      <c r="CD517" s="16"/>
    </row>
    <row r="518" spans="1:82" customFormat="1">
      <c r="A518" s="16"/>
      <c r="B518" s="3">
        <v>511</v>
      </c>
      <c r="C518" s="3" t="s">
        <v>3237</v>
      </c>
      <c r="D518" s="91"/>
      <c r="E518" s="96"/>
      <c r="F518" s="91"/>
      <c r="G518" s="96" t="s">
        <v>3320</v>
      </c>
      <c r="H518" s="91"/>
      <c r="I518" s="96"/>
      <c r="J518" s="91"/>
      <c r="K518" s="96"/>
      <c r="L518" s="91"/>
      <c r="M518" s="96"/>
      <c r="N518" s="32" t="s">
        <v>3320</v>
      </c>
      <c r="O518" s="211" t="s">
        <v>3321</v>
      </c>
      <c r="P518" s="71" t="s">
        <v>939</v>
      </c>
      <c r="Q518" s="71"/>
      <c r="R518" s="848" t="s">
        <v>940</v>
      </c>
      <c r="S518" s="3" t="s">
        <v>941</v>
      </c>
      <c r="T518" s="3" t="s">
        <v>941</v>
      </c>
      <c r="U518" s="3" t="s">
        <v>941</v>
      </c>
      <c r="V518" s="3" t="s">
        <v>941</v>
      </c>
      <c r="W518" s="3" t="s">
        <v>941</v>
      </c>
      <c r="X518" s="3" t="s">
        <v>941</v>
      </c>
      <c r="Y518" s="3" t="s">
        <v>941</v>
      </c>
      <c r="Z518" s="3" t="s">
        <v>941</v>
      </c>
      <c r="AA518" s="3" t="s">
        <v>941</v>
      </c>
      <c r="AB518" s="3" t="s">
        <v>941</v>
      </c>
      <c r="AC518" s="21" t="s">
        <v>941</v>
      </c>
      <c r="AD518" s="21" t="s">
        <v>941</v>
      </c>
      <c r="AE518" s="21" t="s">
        <v>941</v>
      </c>
      <c r="AF518" s="3" t="s">
        <v>941</v>
      </c>
      <c r="AG518" s="3" t="s">
        <v>941</v>
      </c>
      <c r="AH518" s="3"/>
      <c r="AI518" s="21" t="s">
        <v>941</v>
      </c>
      <c r="AJ518" s="21" t="s">
        <v>941</v>
      </c>
      <c r="AK518" s="21" t="s">
        <v>941</v>
      </c>
      <c r="AL518" s="75"/>
      <c r="AM518" s="74" t="s">
        <v>3320</v>
      </c>
      <c r="AN518" s="70" t="s">
        <v>3322</v>
      </c>
      <c r="AO518" s="67" t="s">
        <v>605</v>
      </c>
      <c r="AP518" s="78" t="s">
        <v>3323</v>
      </c>
      <c r="AQ518" s="893">
        <v>1</v>
      </c>
      <c r="AR518" s="745" t="s">
        <v>945</v>
      </c>
      <c r="AS518" s="68" t="s">
        <v>946</v>
      </c>
      <c r="AT518" s="3">
        <v>0</v>
      </c>
      <c r="AU518" s="3" t="s">
        <v>947</v>
      </c>
      <c r="AV518" s="3"/>
      <c r="AW518" s="3"/>
      <c r="AX518" s="3"/>
      <c r="AY518" s="145"/>
      <c r="AZ518" s="69" t="s">
        <v>949</v>
      </c>
      <c r="BA518" s="69" t="s">
        <v>949</v>
      </c>
      <c r="BB518" s="69" t="s">
        <v>949</v>
      </c>
      <c r="BC518" s="69" t="s">
        <v>949</v>
      </c>
      <c r="BD518" s="69" t="s">
        <v>949</v>
      </c>
      <c r="BE518" s="69" t="s">
        <v>949</v>
      </c>
      <c r="BF518" s="69" t="s">
        <v>949</v>
      </c>
      <c r="BG518" s="69" t="s">
        <v>949</v>
      </c>
      <c r="BH518" s="69" t="s">
        <v>949</v>
      </c>
      <c r="BI518" s="69" t="s">
        <v>949</v>
      </c>
      <c r="BJ518" s="69" t="s">
        <v>949</v>
      </c>
      <c r="BK518" s="69" t="s">
        <v>949</v>
      </c>
      <c r="BL518" s="69" t="s">
        <v>949</v>
      </c>
      <c r="BM518" s="69" t="s">
        <v>949</v>
      </c>
      <c r="BN518" s="69" t="s">
        <v>949</v>
      </c>
      <c r="BO518" s="69" t="s">
        <v>949</v>
      </c>
      <c r="BP518" s="69" t="s">
        <v>949</v>
      </c>
      <c r="BQ518" s="69" t="s">
        <v>949</v>
      </c>
      <c r="BR518" s="69" t="s">
        <v>949</v>
      </c>
      <c r="BS518" s="69" t="s">
        <v>949</v>
      </c>
      <c r="BT518" s="69" t="s">
        <v>949</v>
      </c>
      <c r="BU518" s="73"/>
      <c r="BV518" s="72"/>
      <c r="BW518" s="72"/>
      <c r="BX518" s="72"/>
      <c r="BY518" s="16"/>
      <c r="BZ518" s="9" t="s">
        <v>1025</v>
      </c>
      <c r="CA518" s="16"/>
      <c r="CB518" s="16"/>
      <c r="CC518" s="16"/>
      <c r="CD518" s="16"/>
    </row>
    <row r="519" spans="1:82" customFormat="1">
      <c r="A519" s="16" t="s">
        <v>3324</v>
      </c>
      <c r="B519" s="3">
        <v>512</v>
      </c>
      <c r="C519" s="3" t="s">
        <v>3237</v>
      </c>
      <c r="D519" s="91"/>
      <c r="E519" s="96"/>
      <c r="F519" s="91"/>
      <c r="G519" s="96"/>
      <c r="H519" s="91" t="s">
        <v>3325</v>
      </c>
      <c r="I519" s="96"/>
      <c r="J519" s="91"/>
      <c r="K519" s="96"/>
      <c r="L519" s="91"/>
      <c r="M519" s="96"/>
      <c r="N519" s="32" t="s">
        <v>3325</v>
      </c>
      <c r="O519" s="211" t="s">
        <v>3325</v>
      </c>
      <c r="P519" s="71" t="s">
        <v>1037</v>
      </c>
      <c r="Q519" s="71"/>
      <c r="R519" s="848" t="s">
        <v>1126</v>
      </c>
      <c r="S519" s="3" t="s">
        <v>941</v>
      </c>
      <c r="T519" s="3" t="s">
        <v>941</v>
      </c>
      <c r="U519" s="3" t="s">
        <v>941</v>
      </c>
      <c r="V519" s="3" t="s">
        <v>941</v>
      </c>
      <c r="W519" s="3" t="s">
        <v>941</v>
      </c>
      <c r="X519" s="3" t="s">
        <v>941</v>
      </c>
      <c r="Y519" s="3" t="s">
        <v>941</v>
      </c>
      <c r="Z519" s="3" t="s">
        <v>941</v>
      </c>
      <c r="AA519" s="3" t="s">
        <v>941</v>
      </c>
      <c r="AB519" s="3" t="s">
        <v>941</v>
      </c>
      <c r="AC519" s="21" t="s">
        <v>941</v>
      </c>
      <c r="AD519" s="21" t="s">
        <v>941</v>
      </c>
      <c r="AE519" s="21" t="s">
        <v>941</v>
      </c>
      <c r="AF519" s="3" t="s">
        <v>941</v>
      </c>
      <c r="AG519" s="3" t="s">
        <v>941</v>
      </c>
      <c r="AH519" s="3"/>
      <c r="AI519" s="21" t="s">
        <v>941</v>
      </c>
      <c r="AJ519" s="21" t="s">
        <v>941</v>
      </c>
      <c r="AK519" s="21" t="s">
        <v>941</v>
      </c>
      <c r="AL519" s="75"/>
      <c r="AM519" s="74" t="s">
        <v>3325</v>
      </c>
      <c r="AN519" s="70" t="s">
        <v>3326</v>
      </c>
      <c r="AO519" s="67" t="s">
        <v>605</v>
      </c>
      <c r="AP519" s="78" t="s">
        <v>3327</v>
      </c>
      <c r="AQ519" s="893">
        <v>3</v>
      </c>
      <c r="AR519" s="745" t="s">
        <v>945</v>
      </c>
      <c r="AS519" s="68" t="s">
        <v>946</v>
      </c>
      <c r="AT519" s="3">
        <v>1</v>
      </c>
      <c r="AU519" s="3" t="s">
        <v>1008</v>
      </c>
      <c r="AV519" s="3"/>
      <c r="AW519" s="3"/>
      <c r="AX519" s="3"/>
      <c r="AY519" s="145"/>
      <c r="AZ519" s="69">
        <v>265.29399999999998</v>
      </c>
      <c r="BA519" s="69" t="s">
        <v>949</v>
      </c>
      <c r="BB519" s="69">
        <v>1.7</v>
      </c>
      <c r="BC519" s="69">
        <v>0.45</v>
      </c>
      <c r="BD519" s="69" t="s">
        <v>949</v>
      </c>
      <c r="BE519" s="69" t="s">
        <v>1083</v>
      </c>
      <c r="BF519" s="69" t="s">
        <v>3328</v>
      </c>
      <c r="BG519" s="69" t="s">
        <v>3329</v>
      </c>
      <c r="BH519" s="69" t="s">
        <v>3330</v>
      </c>
      <c r="BI519" s="69" t="s">
        <v>949</v>
      </c>
      <c r="BJ519" s="69" t="s">
        <v>3331</v>
      </c>
      <c r="BK519" s="69" t="s">
        <v>3332</v>
      </c>
      <c r="BL519" s="69" t="s">
        <v>949</v>
      </c>
      <c r="BM519" s="69">
        <v>0</v>
      </c>
      <c r="BN519" s="69">
        <v>0</v>
      </c>
      <c r="BO519" s="69">
        <v>0</v>
      </c>
      <c r="BP519" s="69">
        <v>0</v>
      </c>
      <c r="BQ519" s="69">
        <v>0</v>
      </c>
      <c r="BR519" s="69">
        <v>0</v>
      </c>
      <c r="BS519" s="69">
        <v>0</v>
      </c>
      <c r="BT519" s="69">
        <v>0</v>
      </c>
      <c r="BU519" s="73"/>
      <c r="BV519" s="72">
        <v>0</v>
      </c>
      <c r="BW519" s="72">
        <v>0</v>
      </c>
      <c r="BX519" s="72">
        <v>0</v>
      </c>
      <c r="BY519" s="16"/>
      <c r="BZ519" s="9" t="s">
        <v>1414</v>
      </c>
      <c r="CA519" s="16"/>
      <c r="CB519" s="16"/>
      <c r="CC519" s="16"/>
      <c r="CD519" s="16"/>
    </row>
    <row r="520" spans="1:82" customFormat="1">
      <c r="A520" s="16"/>
      <c r="B520" s="3">
        <v>513</v>
      </c>
      <c r="C520" s="3" t="s">
        <v>3237</v>
      </c>
      <c r="D520" s="91"/>
      <c r="E520" s="96"/>
      <c r="F520" s="91"/>
      <c r="G520" s="96"/>
      <c r="H520" s="91" t="s">
        <v>3333</v>
      </c>
      <c r="I520" s="96"/>
      <c r="J520" s="91"/>
      <c r="K520" s="96"/>
      <c r="L520" s="91"/>
      <c r="M520" s="96"/>
      <c r="N520" s="32" t="s">
        <v>3333</v>
      </c>
      <c r="O520" s="211" t="s">
        <v>3333</v>
      </c>
      <c r="P520" s="71" t="s">
        <v>1037</v>
      </c>
      <c r="Q520" s="71"/>
      <c r="R520" s="848"/>
      <c r="S520" s="3" t="s">
        <v>941</v>
      </c>
      <c r="T520" s="3" t="s">
        <v>941</v>
      </c>
      <c r="U520" s="3" t="s">
        <v>941</v>
      </c>
      <c r="V520" s="3" t="s">
        <v>941</v>
      </c>
      <c r="W520" s="3" t="s">
        <v>941</v>
      </c>
      <c r="X520" s="3" t="s">
        <v>941</v>
      </c>
      <c r="Y520" s="3" t="s">
        <v>941</v>
      </c>
      <c r="Z520" s="3" t="s">
        <v>941</v>
      </c>
      <c r="AA520" s="3" t="s">
        <v>941</v>
      </c>
      <c r="AB520" s="3" t="s">
        <v>941</v>
      </c>
      <c r="AC520" s="21" t="s">
        <v>941</v>
      </c>
      <c r="AD520" s="21" t="s">
        <v>941</v>
      </c>
      <c r="AE520" s="21" t="s">
        <v>941</v>
      </c>
      <c r="AF520" s="3" t="s">
        <v>941</v>
      </c>
      <c r="AG520" s="3" t="s">
        <v>941</v>
      </c>
      <c r="AH520" s="3"/>
      <c r="AI520" s="21" t="s">
        <v>941</v>
      </c>
      <c r="AJ520" s="21" t="s">
        <v>941</v>
      </c>
      <c r="AK520" s="21" t="s">
        <v>941</v>
      </c>
      <c r="AL520" s="75"/>
      <c r="AM520" s="74" t="s">
        <v>3333</v>
      </c>
      <c r="AN520" s="70" t="s">
        <v>3334</v>
      </c>
      <c r="AO520" s="67" t="s">
        <v>605</v>
      </c>
      <c r="AP520" s="78" t="s">
        <v>3335</v>
      </c>
      <c r="AQ520" s="893">
        <v>3</v>
      </c>
      <c r="AR520" s="745" t="s">
        <v>945</v>
      </c>
      <c r="AS520" s="68" t="s">
        <v>946</v>
      </c>
      <c r="AT520" s="3">
        <v>1</v>
      </c>
      <c r="AU520" s="3" t="s">
        <v>1048</v>
      </c>
      <c r="AV520" s="3"/>
      <c r="AW520" s="3"/>
      <c r="AX520" s="3"/>
      <c r="AY520" s="145"/>
      <c r="AZ520" s="69" t="s">
        <v>949</v>
      </c>
      <c r="BA520" s="69" t="s">
        <v>949</v>
      </c>
      <c r="BB520" s="69" t="s">
        <v>949</v>
      </c>
      <c r="BC520" s="69" t="s">
        <v>949</v>
      </c>
      <c r="BD520" s="69" t="s">
        <v>949</v>
      </c>
      <c r="BE520" s="69" t="s">
        <v>949</v>
      </c>
      <c r="BF520" s="69" t="s">
        <v>949</v>
      </c>
      <c r="BG520" s="69" t="s">
        <v>949</v>
      </c>
      <c r="BH520" s="69" t="s">
        <v>949</v>
      </c>
      <c r="BI520" s="69" t="s">
        <v>949</v>
      </c>
      <c r="BJ520" s="69" t="s">
        <v>1068</v>
      </c>
      <c r="BK520" s="69" t="s">
        <v>949</v>
      </c>
      <c r="BL520" s="69" t="s">
        <v>949</v>
      </c>
      <c r="BM520" s="69">
        <v>0</v>
      </c>
      <c r="BN520" s="69">
        <v>0</v>
      </c>
      <c r="BO520" s="69">
        <v>0</v>
      </c>
      <c r="BP520" s="69">
        <v>0</v>
      </c>
      <c r="BQ520" s="69">
        <v>0</v>
      </c>
      <c r="BR520" s="69">
        <v>0</v>
      </c>
      <c r="BS520" s="69">
        <v>0</v>
      </c>
      <c r="BT520" s="69">
        <v>0</v>
      </c>
      <c r="BU520" s="73"/>
      <c r="BV520" s="72"/>
      <c r="BW520" s="72"/>
      <c r="BX520" s="72"/>
      <c r="BY520" s="16"/>
      <c r="BZ520" s="9" t="s">
        <v>1025</v>
      </c>
      <c r="CA520" s="16"/>
      <c r="CB520" s="16"/>
      <c r="CC520" s="16"/>
      <c r="CD520" s="16"/>
    </row>
    <row r="521" spans="1:82" customFormat="1">
      <c r="A521" s="16"/>
      <c r="B521" s="3">
        <v>514</v>
      </c>
      <c r="C521" s="3" t="s">
        <v>3237</v>
      </c>
      <c r="D521" s="91"/>
      <c r="E521" s="96"/>
      <c r="F521" s="91"/>
      <c r="G521" s="96" t="s">
        <v>3336</v>
      </c>
      <c r="H521" s="91"/>
      <c r="I521" s="96"/>
      <c r="J521" s="91"/>
      <c r="K521" s="96"/>
      <c r="L521" s="91"/>
      <c r="M521" s="96"/>
      <c r="N521" s="32" t="s">
        <v>3336</v>
      </c>
      <c r="O521" s="211" t="s">
        <v>3337</v>
      </c>
      <c r="P521" s="71" t="s">
        <v>939</v>
      </c>
      <c r="Q521" s="71"/>
      <c r="R521" s="848" t="s">
        <v>940</v>
      </c>
      <c r="S521" s="3" t="s">
        <v>941</v>
      </c>
      <c r="T521" s="3" t="s">
        <v>941</v>
      </c>
      <c r="U521" s="3" t="s">
        <v>941</v>
      </c>
      <c r="V521" s="3" t="s">
        <v>941</v>
      </c>
      <c r="W521" s="3" t="s">
        <v>941</v>
      </c>
      <c r="X521" s="3" t="s">
        <v>941</v>
      </c>
      <c r="Y521" s="3" t="s">
        <v>941</v>
      </c>
      <c r="Z521" s="3" t="s">
        <v>941</v>
      </c>
      <c r="AA521" s="3" t="s">
        <v>941</v>
      </c>
      <c r="AB521" s="3" t="s">
        <v>941</v>
      </c>
      <c r="AC521" s="21" t="s">
        <v>941</v>
      </c>
      <c r="AD521" s="21" t="s">
        <v>941</v>
      </c>
      <c r="AE521" s="21" t="s">
        <v>941</v>
      </c>
      <c r="AF521" s="3" t="s">
        <v>941</v>
      </c>
      <c r="AG521" s="3" t="s">
        <v>941</v>
      </c>
      <c r="AH521" s="3"/>
      <c r="AI521" s="21" t="s">
        <v>941</v>
      </c>
      <c r="AJ521" s="21" t="s">
        <v>941</v>
      </c>
      <c r="AK521" s="21" t="s">
        <v>941</v>
      </c>
      <c r="AL521" s="75"/>
      <c r="AM521" s="74" t="s">
        <v>3338</v>
      </c>
      <c r="AN521" s="70" t="s">
        <v>3339</v>
      </c>
      <c r="AO521" s="67" t="s">
        <v>605</v>
      </c>
      <c r="AP521" s="78" t="s">
        <v>3340</v>
      </c>
      <c r="AQ521" s="893">
        <v>1</v>
      </c>
      <c r="AR521" s="745" t="s">
        <v>945</v>
      </c>
      <c r="AS521" s="68" t="s">
        <v>946</v>
      </c>
      <c r="AT521" s="3">
        <v>0</v>
      </c>
      <c r="AU521" s="3" t="s">
        <v>947</v>
      </c>
      <c r="AV521" s="3"/>
      <c r="AW521" s="3"/>
      <c r="AX521" s="3"/>
      <c r="AY521" s="145"/>
      <c r="AZ521" s="69" t="s">
        <v>949</v>
      </c>
      <c r="BA521" s="69" t="s">
        <v>949</v>
      </c>
      <c r="BB521" s="69" t="s">
        <v>949</v>
      </c>
      <c r="BC521" s="69" t="s">
        <v>949</v>
      </c>
      <c r="BD521" s="69" t="s">
        <v>949</v>
      </c>
      <c r="BE521" s="69" t="s">
        <v>949</v>
      </c>
      <c r="BF521" s="69" t="s">
        <v>949</v>
      </c>
      <c r="BG521" s="69" t="s">
        <v>949</v>
      </c>
      <c r="BH521" s="69" t="s">
        <v>949</v>
      </c>
      <c r="BI521" s="69" t="s">
        <v>949</v>
      </c>
      <c r="BJ521" s="69" t="s">
        <v>949</v>
      </c>
      <c r="BK521" s="69" t="s">
        <v>949</v>
      </c>
      <c r="BL521" s="69" t="s">
        <v>949</v>
      </c>
      <c r="BM521" s="69" t="s">
        <v>949</v>
      </c>
      <c r="BN521" s="69" t="s">
        <v>949</v>
      </c>
      <c r="BO521" s="69" t="s">
        <v>949</v>
      </c>
      <c r="BP521" s="69" t="s">
        <v>949</v>
      </c>
      <c r="BQ521" s="69" t="s">
        <v>949</v>
      </c>
      <c r="BR521" s="69" t="s">
        <v>949</v>
      </c>
      <c r="BS521" s="69" t="s">
        <v>949</v>
      </c>
      <c r="BT521" s="69" t="s">
        <v>949</v>
      </c>
      <c r="BU521" s="73"/>
      <c r="BV521" s="72"/>
      <c r="BW521" s="72"/>
      <c r="BX521" s="72"/>
      <c r="BY521" s="16"/>
      <c r="BZ521" s="9" t="s">
        <v>1025</v>
      </c>
      <c r="CA521" s="16"/>
      <c r="CB521" s="16"/>
      <c r="CC521" s="16"/>
      <c r="CD521" s="16"/>
    </row>
    <row r="522" spans="1:82" customFormat="1">
      <c r="A522" s="16"/>
      <c r="B522" s="3">
        <v>515</v>
      </c>
      <c r="C522" s="3" t="s">
        <v>3237</v>
      </c>
      <c r="D522" s="91"/>
      <c r="E522" s="96"/>
      <c r="F522" s="91"/>
      <c r="G522" s="96"/>
      <c r="H522" s="91" t="s">
        <v>3341</v>
      </c>
      <c r="I522" s="96"/>
      <c r="J522" s="91"/>
      <c r="K522" s="96"/>
      <c r="L522" s="91"/>
      <c r="M522" s="96"/>
      <c r="N522" s="32" t="s">
        <v>3341</v>
      </c>
      <c r="O522" s="211" t="s">
        <v>3342</v>
      </c>
      <c r="P522" s="71" t="s">
        <v>939</v>
      </c>
      <c r="Q522" s="71"/>
      <c r="R522" s="848" t="s">
        <v>1244</v>
      </c>
      <c r="S522" s="3" t="s">
        <v>941</v>
      </c>
      <c r="T522" s="3" t="s">
        <v>941</v>
      </c>
      <c r="U522" s="3" t="s">
        <v>941</v>
      </c>
      <c r="V522" s="3" t="s">
        <v>941</v>
      </c>
      <c r="W522" s="3" t="s">
        <v>941</v>
      </c>
      <c r="X522" s="3" t="s">
        <v>941</v>
      </c>
      <c r="Y522" s="3" t="s">
        <v>941</v>
      </c>
      <c r="Z522" s="3" t="s">
        <v>941</v>
      </c>
      <c r="AA522" s="3" t="s">
        <v>941</v>
      </c>
      <c r="AB522" s="3" t="s">
        <v>941</v>
      </c>
      <c r="AC522" s="21" t="s">
        <v>941</v>
      </c>
      <c r="AD522" s="21" t="s">
        <v>941</v>
      </c>
      <c r="AE522" s="21" t="s">
        <v>941</v>
      </c>
      <c r="AF522" s="3" t="s">
        <v>941</v>
      </c>
      <c r="AG522" s="3" t="s">
        <v>941</v>
      </c>
      <c r="AH522" s="3"/>
      <c r="AI522" s="21" t="s">
        <v>941</v>
      </c>
      <c r="AJ522" s="21" t="s">
        <v>941</v>
      </c>
      <c r="AK522" s="21" t="s">
        <v>941</v>
      </c>
      <c r="AL522" s="75"/>
      <c r="AM522" s="74" t="s">
        <v>3343</v>
      </c>
      <c r="AN522" s="70" t="s">
        <v>3344</v>
      </c>
      <c r="AO522" s="67" t="s">
        <v>605</v>
      </c>
      <c r="AP522" s="78" t="s">
        <v>3345</v>
      </c>
      <c r="AQ522" s="893">
        <v>1</v>
      </c>
      <c r="AR522" s="745" t="s">
        <v>945</v>
      </c>
      <c r="AS522" s="68" t="s">
        <v>946</v>
      </c>
      <c r="AT522" s="3">
        <v>1</v>
      </c>
      <c r="AU522" s="3" t="s">
        <v>1008</v>
      </c>
      <c r="AV522" s="3"/>
      <c r="AW522" s="3"/>
      <c r="AX522" s="3"/>
      <c r="AY522" s="145"/>
      <c r="AZ522" s="69">
        <v>85381.910287999999</v>
      </c>
      <c r="BA522" s="69">
        <v>1.5</v>
      </c>
      <c r="BB522" s="69">
        <v>1.7</v>
      </c>
      <c r="BC522" s="69">
        <v>145.149</v>
      </c>
      <c r="BD522" s="69" t="s">
        <v>3346</v>
      </c>
      <c r="BE522" s="69" t="s">
        <v>995</v>
      </c>
      <c r="BF522" s="69" t="s">
        <v>2018</v>
      </c>
      <c r="BG522" s="69" t="s">
        <v>3347</v>
      </c>
      <c r="BH522" s="69" t="s">
        <v>1132</v>
      </c>
      <c r="BI522" s="69" t="s">
        <v>949</v>
      </c>
      <c r="BJ522" s="69" t="s">
        <v>1087</v>
      </c>
      <c r="BK522" s="69" t="s">
        <v>949</v>
      </c>
      <c r="BL522" s="69" t="s">
        <v>949</v>
      </c>
      <c r="BM522" s="69">
        <v>0</v>
      </c>
      <c r="BN522" s="69">
        <v>0</v>
      </c>
      <c r="BO522" s="69" t="s">
        <v>3342</v>
      </c>
      <c r="BP522" s="69" t="s">
        <v>1087</v>
      </c>
      <c r="BQ522" s="69">
        <v>0</v>
      </c>
      <c r="BR522" s="69">
        <v>0</v>
      </c>
      <c r="BS522" s="69">
        <v>0</v>
      </c>
      <c r="BT522" s="69">
        <v>0</v>
      </c>
      <c r="BU522" s="73"/>
      <c r="BV522" s="72">
        <v>2</v>
      </c>
      <c r="BW522" s="72">
        <v>400</v>
      </c>
      <c r="BX522" s="72">
        <v>45</v>
      </c>
      <c r="BY522" s="16"/>
      <c r="BZ522" s="9" t="s">
        <v>1025</v>
      </c>
      <c r="CA522" s="16"/>
      <c r="CB522" s="16"/>
      <c r="CC522" s="16"/>
      <c r="CD522" s="16"/>
    </row>
    <row r="523" spans="1:82" customFormat="1">
      <c r="A523" s="16"/>
      <c r="B523" s="3">
        <v>516</v>
      </c>
      <c r="C523" s="3" t="s">
        <v>3237</v>
      </c>
      <c r="D523" s="91"/>
      <c r="E523" s="96"/>
      <c r="F523" s="91"/>
      <c r="G523" s="96"/>
      <c r="H523" s="91" t="s">
        <v>3348</v>
      </c>
      <c r="I523" s="96"/>
      <c r="J523" s="91"/>
      <c r="K523" s="96"/>
      <c r="L523" s="91"/>
      <c r="M523" s="96"/>
      <c r="N523" s="32" t="s">
        <v>3348</v>
      </c>
      <c r="O523" s="211" t="s">
        <v>3349</v>
      </c>
      <c r="P523" s="71" t="s">
        <v>939</v>
      </c>
      <c r="Q523" s="71"/>
      <c r="R523" s="848"/>
      <c r="S523" s="3" t="s">
        <v>941</v>
      </c>
      <c r="T523" s="3" t="s">
        <v>941</v>
      </c>
      <c r="U523" s="3" t="s">
        <v>941</v>
      </c>
      <c r="V523" s="3" t="s">
        <v>941</v>
      </c>
      <c r="W523" s="3" t="s">
        <v>941</v>
      </c>
      <c r="X523" s="3" t="s">
        <v>941</v>
      </c>
      <c r="Y523" s="3" t="s">
        <v>941</v>
      </c>
      <c r="Z523" s="3" t="s">
        <v>941</v>
      </c>
      <c r="AA523" s="3" t="s">
        <v>941</v>
      </c>
      <c r="AB523" s="3" t="s">
        <v>941</v>
      </c>
      <c r="AC523" s="21" t="s">
        <v>941</v>
      </c>
      <c r="AD523" s="21" t="s">
        <v>941</v>
      </c>
      <c r="AE523" s="21" t="s">
        <v>941</v>
      </c>
      <c r="AF523" s="3" t="s">
        <v>941</v>
      </c>
      <c r="AG523" s="3" t="s">
        <v>941</v>
      </c>
      <c r="AH523" s="3"/>
      <c r="AI523" s="21" t="s">
        <v>941</v>
      </c>
      <c r="AJ523" s="21" t="s">
        <v>941</v>
      </c>
      <c r="AK523" s="21" t="s">
        <v>941</v>
      </c>
      <c r="AL523" s="75"/>
      <c r="AM523" s="74" t="s">
        <v>3349</v>
      </c>
      <c r="AN523" s="70" t="s">
        <v>3350</v>
      </c>
      <c r="AO523" s="67" t="s">
        <v>605</v>
      </c>
      <c r="AP523" s="78" t="s">
        <v>3351</v>
      </c>
      <c r="AQ523" s="893">
        <v>1</v>
      </c>
      <c r="AR523" s="745" t="s">
        <v>945</v>
      </c>
      <c r="AS523" s="68" t="s">
        <v>946</v>
      </c>
      <c r="AT523" s="3">
        <v>1</v>
      </c>
      <c r="AU523" s="3" t="s">
        <v>993</v>
      </c>
      <c r="AV523" s="3"/>
      <c r="AW523" s="3"/>
      <c r="AX523" s="3"/>
      <c r="AY523" s="145"/>
      <c r="AZ523" s="69" t="s">
        <v>949</v>
      </c>
      <c r="BA523" s="69" t="s">
        <v>949</v>
      </c>
      <c r="BB523" s="69" t="s">
        <v>949</v>
      </c>
      <c r="BC523" s="69" t="s">
        <v>949</v>
      </c>
      <c r="BD523" s="69" t="s">
        <v>949</v>
      </c>
      <c r="BE523" s="69" t="s">
        <v>949</v>
      </c>
      <c r="BF523" s="69" t="s">
        <v>949</v>
      </c>
      <c r="BG523" s="69" t="s">
        <v>949</v>
      </c>
      <c r="BH523" s="69" t="s">
        <v>949</v>
      </c>
      <c r="BI523" s="69" t="s">
        <v>949</v>
      </c>
      <c r="BJ523" s="69" t="s">
        <v>986</v>
      </c>
      <c r="BK523" s="69" t="s">
        <v>1024</v>
      </c>
      <c r="BL523" s="69" t="s">
        <v>949</v>
      </c>
      <c r="BM523" s="69">
        <v>0</v>
      </c>
      <c r="BN523" s="69">
        <v>0</v>
      </c>
      <c r="BO523" s="69">
        <v>0</v>
      </c>
      <c r="BP523" s="69">
        <v>0</v>
      </c>
      <c r="BQ523" s="69">
        <v>0</v>
      </c>
      <c r="BR523" s="69">
        <v>0</v>
      </c>
      <c r="BS523" s="69">
        <v>0</v>
      </c>
      <c r="BT523" s="69">
        <v>0</v>
      </c>
      <c r="BU523" s="73"/>
      <c r="BV523" s="72"/>
      <c r="BW523" s="72"/>
      <c r="BX523" s="72"/>
      <c r="BY523" s="16"/>
      <c r="BZ523" s="9" t="s">
        <v>1025</v>
      </c>
      <c r="CA523" s="16"/>
      <c r="CB523" s="16"/>
      <c r="CC523" s="16"/>
      <c r="CD523" s="16"/>
    </row>
    <row r="524" spans="1:82" customFormat="1">
      <c r="A524" s="16"/>
      <c r="B524" s="3">
        <v>517</v>
      </c>
      <c r="C524" s="3" t="s">
        <v>3237</v>
      </c>
      <c r="D524" s="91"/>
      <c r="E524" s="96"/>
      <c r="F524" s="91"/>
      <c r="G524" s="96"/>
      <c r="H524" s="91" t="s">
        <v>3352</v>
      </c>
      <c r="I524" s="96"/>
      <c r="J524" s="91"/>
      <c r="K524" s="96"/>
      <c r="L524" s="91"/>
      <c r="M524" s="96"/>
      <c r="N524" s="32" t="s">
        <v>3352</v>
      </c>
      <c r="O524" s="211" t="s">
        <v>3353</v>
      </c>
      <c r="P524" s="71" t="s">
        <v>939</v>
      </c>
      <c r="Q524" s="71"/>
      <c r="R524" s="848"/>
      <c r="S524" s="3" t="s">
        <v>941</v>
      </c>
      <c r="T524" s="3" t="s">
        <v>941</v>
      </c>
      <c r="U524" s="3" t="s">
        <v>941</v>
      </c>
      <c r="V524" s="3" t="s">
        <v>941</v>
      </c>
      <c r="W524" s="3" t="s">
        <v>941</v>
      </c>
      <c r="X524" s="3" t="s">
        <v>941</v>
      </c>
      <c r="Y524" s="3" t="s">
        <v>941</v>
      </c>
      <c r="Z524" s="3" t="s">
        <v>941</v>
      </c>
      <c r="AA524" s="3" t="s">
        <v>941</v>
      </c>
      <c r="AB524" s="3" t="s">
        <v>941</v>
      </c>
      <c r="AC524" s="21" t="s">
        <v>941</v>
      </c>
      <c r="AD524" s="21" t="s">
        <v>941</v>
      </c>
      <c r="AE524" s="21" t="s">
        <v>941</v>
      </c>
      <c r="AF524" s="3" t="s">
        <v>941</v>
      </c>
      <c r="AG524" s="3" t="s">
        <v>941</v>
      </c>
      <c r="AH524" s="3"/>
      <c r="AI524" s="21" t="s">
        <v>941</v>
      </c>
      <c r="AJ524" s="21" t="s">
        <v>941</v>
      </c>
      <c r="AK524" s="21" t="s">
        <v>941</v>
      </c>
      <c r="AL524" s="75"/>
      <c r="AM524" s="74" t="s">
        <v>3353</v>
      </c>
      <c r="AN524" s="70" t="s">
        <v>3354</v>
      </c>
      <c r="AO524" s="67" t="s">
        <v>605</v>
      </c>
      <c r="AP524" s="78" t="s">
        <v>3355</v>
      </c>
      <c r="AQ524" s="893">
        <v>5</v>
      </c>
      <c r="AR524" s="745" t="s">
        <v>945</v>
      </c>
      <c r="AS524" s="68" t="s">
        <v>946</v>
      </c>
      <c r="AT524" s="3">
        <v>1</v>
      </c>
      <c r="AU524" s="3" t="s">
        <v>1783</v>
      </c>
      <c r="AV524" s="3"/>
      <c r="AW524" s="3"/>
      <c r="AX524" s="3"/>
      <c r="AY524" s="145"/>
      <c r="AZ524" s="69" t="s">
        <v>949</v>
      </c>
      <c r="BA524" s="69" t="s">
        <v>949</v>
      </c>
      <c r="BB524" s="69" t="s">
        <v>949</v>
      </c>
      <c r="BC524" s="69">
        <v>77.569999999999993</v>
      </c>
      <c r="BD524" s="69" t="s">
        <v>949</v>
      </c>
      <c r="BE524" s="69" t="s">
        <v>949</v>
      </c>
      <c r="BF524" s="69" t="s">
        <v>949</v>
      </c>
      <c r="BG524" s="69" t="s">
        <v>949</v>
      </c>
      <c r="BH524" s="69" t="s">
        <v>949</v>
      </c>
      <c r="BI524" s="69">
        <v>0</v>
      </c>
      <c r="BJ524" s="69" t="s">
        <v>3356</v>
      </c>
      <c r="BK524" s="69" t="s">
        <v>945</v>
      </c>
      <c r="BL524" s="69" t="s">
        <v>945</v>
      </c>
      <c r="BM524" s="69">
        <v>0</v>
      </c>
      <c r="BN524" s="69">
        <v>0</v>
      </c>
      <c r="BO524" s="69">
        <v>0</v>
      </c>
      <c r="BP524" s="69">
        <v>0</v>
      </c>
      <c r="BQ524" s="69">
        <v>0</v>
      </c>
      <c r="BR524" s="69">
        <v>0</v>
      </c>
      <c r="BS524" s="69">
        <v>0</v>
      </c>
      <c r="BT524" s="69">
        <v>0</v>
      </c>
      <c r="BU524" s="73"/>
      <c r="BV524" s="72"/>
      <c r="BW524" s="72"/>
      <c r="BX524" s="72"/>
      <c r="BY524" s="16"/>
      <c r="BZ524" s="9" t="s">
        <v>1025</v>
      </c>
      <c r="CA524" s="16"/>
      <c r="CB524" s="16"/>
      <c r="CC524" s="16"/>
      <c r="CD524" s="16"/>
    </row>
    <row r="525" spans="1:82" customFormat="1">
      <c r="A525" s="16"/>
      <c r="B525" s="3">
        <v>518</v>
      </c>
      <c r="C525" s="3" t="s">
        <v>3237</v>
      </c>
      <c r="D525" s="91"/>
      <c r="E525" s="96"/>
      <c r="F525" s="91" t="s">
        <v>3357</v>
      </c>
      <c r="G525" s="96"/>
      <c r="H525" s="91"/>
      <c r="I525" s="96"/>
      <c r="J525" s="91"/>
      <c r="K525" s="96"/>
      <c r="L525" s="91"/>
      <c r="M525" s="96"/>
      <c r="N525" s="32" t="s">
        <v>3357</v>
      </c>
      <c r="O525" s="211" t="s">
        <v>3358</v>
      </c>
      <c r="P525" s="71" t="s">
        <v>939</v>
      </c>
      <c r="Q525" s="71"/>
      <c r="R525" s="848" t="s">
        <v>940</v>
      </c>
      <c r="S525" s="3" t="s">
        <v>941</v>
      </c>
      <c r="T525" s="3" t="s">
        <v>941</v>
      </c>
      <c r="U525" s="3" t="s">
        <v>941</v>
      </c>
      <c r="V525" s="3" t="s">
        <v>941</v>
      </c>
      <c r="W525" s="3" t="s">
        <v>941</v>
      </c>
      <c r="X525" s="3" t="s">
        <v>941</v>
      </c>
      <c r="Y525" s="3" t="s">
        <v>941</v>
      </c>
      <c r="Z525" s="3" t="s">
        <v>941</v>
      </c>
      <c r="AA525" s="3" t="s">
        <v>941</v>
      </c>
      <c r="AB525" s="3" t="s">
        <v>941</v>
      </c>
      <c r="AC525" s="21" t="s">
        <v>941</v>
      </c>
      <c r="AD525" s="21" t="s">
        <v>941</v>
      </c>
      <c r="AE525" s="21" t="s">
        <v>941</v>
      </c>
      <c r="AF525" s="3" t="s">
        <v>941</v>
      </c>
      <c r="AG525" s="3" t="s">
        <v>941</v>
      </c>
      <c r="AH525" s="3"/>
      <c r="AI525" s="21" t="s">
        <v>941</v>
      </c>
      <c r="AJ525" s="21" t="s">
        <v>941</v>
      </c>
      <c r="AK525" s="21" t="s">
        <v>941</v>
      </c>
      <c r="AL525" s="75"/>
      <c r="AM525" s="74" t="s">
        <v>3359</v>
      </c>
      <c r="AN525" s="70" t="s">
        <v>3360</v>
      </c>
      <c r="AO525" s="67" t="s">
        <v>605</v>
      </c>
      <c r="AP525" s="78" t="s">
        <v>3361</v>
      </c>
      <c r="AQ525" s="893">
        <v>1</v>
      </c>
      <c r="AR525" s="745" t="s">
        <v>945</v>
      </c>
      <c r="AS525" s="68" t="s">
        <v>946</v>
      </c>
      <c r="AT525" s="3">
        <v>0</v>
      </c>
      <c r="AU525" s="3" t="s">
        <v>947</v>
      </c>
      <c r="AV525" s="3"/>
      <c r="AW525" s="3"/>
      <c r="AX525" s="3"/>
      <c r="AY525" s="145"/>
      <c r="AZ525" s="69" t="s">
        <v>949</v>
      </c>
      <c r="BA525" s="69" t="s">
        <v>949</v>
      </c>
      <c r="BB525" s="69" t="s">
        <v>949</v>
      </c>
      <c r="BC525" s="69" t="s">
        <v>949</v>
      </c>
      <c r="BD525" s="69" t="s">
        <v>949</v>
      </c>
      <c r="BE525" s="69" t="s">
        <v>949</v>
      </c>
      <c r="BF525" s="69" t="s">
        <v>949</v>
      </c>
      <c r="BG525" s="69" t="s">
        <v>949</v>
      </c>
      <c r="BH525" s="69" t="s">
        <v>949</v>
      </c>
      <c r="BI525" s="69" t="s">
        <v>949</v>
      </c>
      <c r="BJ525" s="69" t="s">
        <v>949</v>
      </c>
      <c r="BK525" s="69" t="s">
        <v>949</v>
      </c>
      <c r="BL525" s="69" t="s">
        <v>949</v>
      </c>
      <c r="BM525" s="69" t="s">
        <v>949</v>
      </c>
      <c r="BN525" s="69" t="s">
        <v>949</v>
      </c>
      <c r="BO525" s="69" t="s">
        <v>949</v>
      </c>
      <c r="BP525" s="69" t="s">
        <v>949</v>
      </c>
      <c r="BQ525" s="69" t="s">
        <v>949</v>
      </c>
      <c r="BR525" s="69" t="s">
        <v>949</v>
      </c>
      <c r="BS525" s="69" t="s">
        <v>949</v>
      </c>
      <c r="BT525" s="69" t="s">
        <v>949</v>
      </c>
      <c r="BU525" s="73"/>
      <c r="BV525" s="72"/>
      <c r="BW525" s="72"/>
      <c r="BX525" s="72"/>
      <c r="BY525" s="16"/>
      <c r="BZ525" s="9" t="s">
        <v>1025</v>
      </c>
      <c r="CA525" s="16"/>
      <c r="CB525" s="16"/>
      <c r="CC525" s="16"/>
      <c r="CD525" s="16"/>
    </row>
    <row r="526" spans="1:82" customFormat="1">
      <c r="A526" s="16"/>
      <c r="B526" s="3">
        <v>519</v>
      </c>
      <c r="C526" s="3" t="s">
        <v>3237</v>
      </c>
      <c r="D526" s="91"/>
      <c r="E526" s="96"/>
      <c r="F526" s="91"/>
      <c r="G526" s="96" t="s">
        <v>3362</v>
      </c>
      <c r="H526" s="91"/>
      <c r="I526" s="96"/>
      <c r="J526" s="91"/>
      <c r="K526" s="96"/>
      <c r="L526" s="91"/>
      <c r="M526" s="96"/>
      <c r="N526" s="32" t="s">
        <v>3362</v>
      </c>
      <c r="O526" s="211" t="s">
        <v>3363</v>
      </c>
      <c r="P526" s="71" t="s">
        <v>939</v>
      </c>
      <c r="Q526" s="71"/>
      <c r="R526" s="848" t="s">
        <v>940</v>
      </c>
      <c r="S526" s="3" t="s">
        <v>941</v>
      </c>
      <c r="T526" s="3" t="s">
        <v>941</v>
      </c>
      <c r="U526" s="3" t="s">
        <v>941</v>
      </c>
      <c r="V526" s="3" t="s">
        <v>941</v>
      </c>
      <c r="W526" s="3" t="s">
        <v>941</v>
      </c>
      <c r="X526" s="3" t="s">
        <v>941</v>
      </c>
      <c r="Y526" s="3" t="s">
        <v>941</v>
      </c>
      <c r="Z526" s="3" t="s">
        <v>941</v>
      </c>
      <c r="AA526" s="3" t="s">
        <v>941</v>
      </c>
      <c r="AB526" s="3" t="s">
        <v>941</v>
      </c>
      <c r="AC526" s="21" t="s">
        <v>941</v>
      </c>
      <c r="AD526" s="21" t="s">
        <v>941</v>
      </c>
      <c r="AE526" s="21" t="s">
        <v>941</v>
      </c>
      <c r="AF526" s="3" t="s">
        <v>941</v>
      </c>
      <c r="AG526" s="3" t="s">
        <v>941</v>
      </c>
      <c r="AH526" s="3"/>
      <c r="AI526" s="21" t="s">
        <v>941</v>
      </c>
      <c r="AJ526" s="21" t="s">
        <v>941</v>
      </c>
      <c r="AK526" s="21" t="s">
        <v>941</v>
      </c>
      <c r="AL526" s="75"/>
      <c r="AM526" s="74" t="s">
        <v>3364</v>
      </c>
      <c r="AN526" s="70" t="s">
        <v>3365</v>
      </c>
      <c r="AO526" s="67" t="s">
        <v>605</v>
      </c>
      <c r="AP526" s="78" t="s">
        <v>3366</v>
      </c>
      <c r="AQ526" s="893">
        <v>1</v>
      </c>
      <c r="AR526" s="745" t="s">
        <v>945</v>
      </c>
      <c r="AS526" s="68" t="s">
        <v>946</v>
      </c>
      <c r="AT526" s="3">
        <v>0</v>
      </c>
      <c r="AU526" s="3" t="s">
        <v>947</v>
      </c>
      <c r="AV526" s="3"/>
      <c r="AW526" s="3"/>
      <c r="AX526" s="3"/>
      <c r="AY526" s="145"/>
      <c r="AZ526" s="69" t="s">
        <v>949</v>
      </c>
      <c r="BA526" s="69" t="s">
        <v>949</v>
      </c>
      <c r="BB526" s="69" t="s">
        <v>949</v>
      </c>
      <c r="BC526" s="69" t="s">
        <v>949</v>
      </c>
      <c r="BD526" s="69" t="s">
        <v>949</v>
      </c>
      <c r="BE526" s="69" t="s">
        <v>949</v>
      </c>
      <c r="BF526" s="69" t="s">
        <v>949</v>
      </c>
      <c r="BG526" s="69" t="s">
        <v>949</v>
      </c>
      <c r="BH526" s="69" t="s">
        <v>949</v>
      </c>
      <c r="BI526" s="69" t="s">
        <v>949</v>
      </c>
      <c r="BJ526" s="69" t="s">
        <v>949</v>
      </c>
      <c r="BK526" s="69" t="s">
        <v>949</v>
      </c>
      <c r="BL526" s="69" t="s">
        <v>949</v>
      </c>
      <c r="BM526" s="69" t="s">
        <v>949</v>
      </c>
      <c r="BN526" s="69" t="s">
        <v>949</v>
      </c>
      <c r="BO526" s="69" t="s">
        <v>949</v>
      </c>
      <c r="BP526" s="69" t="s">
        <v>949</v>
      </c>
      <c r="BQ526" s="69" t="s">
        <v>949</v>
      </c>
      <c r="BR526" s="69" t="s">
        <v>949</v>
      </c>
      <c r="BS526" s="69" t="s">
        <v>949</v>
      </c>
      <c r="BT526" s="69" t="s">
        <v>949</v>
      </c>
      <c r="BU526" s="73"/>
      <c r="BV526" s="72"/>
      <c r="BW526" s="72"/>
      <c r="BX526" s="72"/>
      <c r="BY526" s="16"/>
      <c r="BZ526" s="9" t="s">
        <v>1025</v>
      </c>
      <c r="CA526" s="16"/>
      <c r="CB526" s="16"/>
      <c r="CC526" s="16"/>
      <c r="CD526" s="16"/>
    </row>
    <row r="527" spans="1:82" customFormat="1">
      <c r="A527" s="16"/>
      <c r="B527" s="3">
        <v>520</v>
      </c>
      <c r="C527" s="3" t="s">
        <v>3237</v>
      </c>
      <c r="D527" s="91"/>
      <c r="E527" s="96"/>
      <c r="F527" s="91"/>
      <c r="G527" s="96"/>
      <c r="H527" s="91" t="s">
        <v>1771</v>
      </c>
      <c r="I527" s="96"/>
      <c r="J527" s="91"/>
      <c r="K527" s="96"/>
      <c r="L527" s="91"/>
      <c r="M527" s="96"/>
      <c r="N527" s="32" t="s">
        <v>1771</v>
      </c>
      <c r="O527" s="211" t="s">
        <v>1772</v>
      </c>
      <c r="P527" s="71" t="s">
        <v>939</v>
      </c>
      <c r="Q527" s="71"/>
      <c r="R527" s="848"/>
      <c r="S527" s="3" t="s">
        <v>941</v>
      </c>
      <c r="T527" s="3" t="s">
        <v>941</v>
      </c>
      <c r="U527" s="3" t="s">
        <v>941</v>
      </c>
      <c r="V527" s="3" t="s">
        <v>941</v>
      </c>
      <c r="W527" s="3" t="s">
        <v>941</v>
      </c>
      <c r="X527" s="3" t="s">
        <v>941</v>
      </c>
      <c r="Y527" s="3" t="s">
        <v>941</v>
      </c>
      <c r="Z527" s="3" t="s">
        <v>941</v>
      </c>
      <c r="AA527" s="3" t="s">
        <v>941</v>
      </c>
      <c r="AB527" s="3" t="s">
        <v>941</v>
      </c>
      <c r="AC527" s="21" t="s">
        <v>941</v>
      </c>
      <c r="AD527" s="21" t="s">
        <v>941</v>
      </c>
      <c r="AE527" s="21" t="s">
        <v>941</v>
      </c>
      <c r="AF527" s="3" t="s">
        <v>941</v>
      </c>
      <c r="AG527" s="3" t="s">
        <v>941</v>
      </c>
      <c r="AH527" s="3"/>
      <c r="AI527" s="21" t="s">
        <v>941</v>
      </c>
      <c r="AJ527" s="21" t="s">
        <v>941</v>
      </c>
      <c r="AK527" s="21" t="s">
        <v>941</v>
      </c>
      <c r="AL527" s="75"/>
      <c r="AM527" s="74" t="s">
        <v>3349</v>
      </c>
      <c r="AN527" s="70" t="s">
        <v>1773</v>
      </c>
      <c r="AO527" s="67" t="s">
        <v>605</v>
      </c>
      <c r="AP527" s="78" t="s">
        <v>1774</v>
      </c>
      <c r="AQ527" s="893">
        <v>1</v>
      </c>
      <c r="AR527" s="745" t="s">
        <v>945</v>
      </c>
      <c r="AS527" s="68" t="s">
        <v>946</v>
      </c>
      <c r="AT527" s="3">
        <v>1</v>
      </c>
      <c r="AU527" s="3" t="s">
        <v>993</v>
      </c>
      <c r="AV527" s="3"/>
      <c r="AW527" s="3"/>
      <c r="AX527" s="3"/>
      <c r="AY527" s="145"/>
      <c r="AZ527" s="69" t="s">
        <v>949</v>
      </c>
      <c r="BA527" s="69" t="s">
        <v>949</v>
      </c>
      <c r="BB527" s="69" t="s">
        <v>949</v>
      </c>
      <c r="BC527" s="69" t="s">
        <v>949</v>
      </c>
      <c r="BD527" s="69" t="s">
        <v>949</v>
      </c>
      <c r="BE527" s="69">
        <v>0</v>
      </c>
      <c r="BF527" s="69">
        <v>0</v>
      </c>
      <c r="BG527" s="69">
        <v>0</v>
      </c>
      <c r="BH527" s="69" t="s">
        <v>945</v>
      </c>
      <c r="BI527" s="69">
        <v>0</v>
      </c>
      <c r="BJ527" s="69" t="s">
        <v>986</v>
      </c>
      <c r="BK527" s="69" t="s">
        <v>1024</v>
      </c>
      <c r="BL527" s="69" t="s">
        <v>949</v>
      </c>
      <c r="BM527" s="69">
        <v>0</v>
      </c>
      <c r="BN527" s="69">
        <v>0</v>
      </c>
      <c r="BO527" s="69">
        <v>0</v>
      </c>
      <c r="BP527" s="69">
        <v>0</v>
      </c>
      <c r="BQ527" s="69">
        <v>0</v>
      </c>
      <c r="BR527" s="69">
        <v>0</v>
      </c>
      <c r="BS527" s="69">
        <v>0</v>
      </c>
      <c r="BT527" s="69">
        <v>0</v>
      </c>
      <c r="BU527" s="73"/>
      <c r="BV527" s="72"/>
      <c r="BW527" s="72"/>
      <c r="BX527" s="72"/>
      <c r="BY527" s="16"/>
      <c r="BZ527" s="9" t="s">
        <v>1025</v>
      </c>
      <c r="CA527" s="16"/>
      <c r="CB527" s="16"/>
      <c r="CC527" s="16"/>
      <c r="CD527" s="16"/>
    </row>
    <row r="528" spans="1:82" customFormat="1">
      <c r="A528" s="16" t="s">
        <v>3367</v>
      </c>
      <c r="B528" s="3">
        <v>521</v>
      </c>
      <c r="C528" s="3" t="s">
        <v>3237</v>
      </c>
      <c r="D528" s="91"/>
      <c r="E528" s="96"/>
      <c r="F528" s="91"/>
      <c r="G528" s="96"/>
      <c r="H528" s="91" t="s">
        <v>3368</v>
      </c>
      <c r="I528" s="96"/>
      <c r="J528" s="91"/>
      <c r="K528" s="96"/>
      <c r="L528" s="91"/>
      <c r="M528" s="96"/>
      <c r="N528" s="32" t="s">
        <v>3368</v>
      </c>
      <c r="O528" s="211" t="s">
        <v>3368</v>
      </c>
      <c r="P528" s="71" t="s">
        <v>1037</v>
      </c>
      <c r="Q528" s="71"/>
      <c r="R528" s="848" t="s">
        <v>1126</v>
      </c>
      <c r="S528" s="3" t="s">
        <v>941</v>
      </c>
      <c r="T528" s="3" t="s">
        <v>941</v>
      </c>
      <c r="U528" s="3" t="s">
        <v>941</v>
      </c>
      <c r="V528" s="3" t="s">
        <v>941</v>
      </c>
      <c r="W528" s="3" t="s">
        <v>941</v>
      </c>
      <c r="X528" s="3" t="s">
        <v>941</v>
      </c>
      <c r="Y528" s="3" t="s">
        <v>941</v>
      </c>
      <c r="Z528" s="3" t="s">
        <v>941</v>
      </c>
      <c r="AA528" s="3" t="s">
        <v>941</v>
      </c>
      <c r="AB528" s="3" t="s">
        <v>941</v>
      </c>
      <c r="AC528" s="21" t="s">
        <v>941</v>
      </c>
      <c r="AD528" s="21" t="s">
        <v>941</v>
      </c>
      <c r="AE528" s="21" t="s">
        <v>941</v>
      </c>
      <c r="AF528" s="3" t="s">
        <v>941</v>
      </c>
      <c r="AG528" s="3" t="s">
        <v>941</v>
      </c>
      <c r="AH528" s="3"/>
      <c r="AI528" s="21" t="s">
        <v>941</v>
      </c>
      <c r="AJ528" s="21" t="s">
        <v>941</v>
      </c>
      <c r="AK528" s="21" t="s">
        <v>941</v>
      </c>
      <c r="AL528" s="75"/>
      <c r="AM528" s="74"/>
      <c r="AN528" s="70" t="s">
        <v>3369</v>
      </c>
      <c r="AO528" s="67" t="s">
        <v>605</v>
      </c>
      <c r="AP528" s="78" t="s">
        <v>3370</v>
      </c>
      <c r="AQ528" s="893">
        <v>1</v>
      </c>
      <c r="AR528" s="745" t="s">
        <v>945</v>
      </c>
      <c r="AS528" s="68" t="s">
        <v>946</v>
      </c>
      <c r="AT528" s="3">
        <v>1</v>
      </c>
      <c r="AU528" s="3" t="s">
        <v>1008</v>
      </c>
      <c r="AV528" s="3"/>
      <c r="AW528" s="3"/>
      <c r="AX528" s="3"/>
      <c r="AY528" s="145"/>
      <c r="AZ528" s="69">
        <v>1882.8440000000001</v>
      </c>
      <c r="BA528" s="69">
        <v>2</v>
      </c>
      <c r="BB528" s="69">
        <v>1.34</v>
      </c>
      <c r="BC528" s="69">
        <v>2.5230000000000001</v>
      </c>
      <c r="BD528" s="69" t="s">
        <v>949</v>
      </c>
      <c r="BE528" s="69" t="s">
        <v>3371</v>
      </c>
      <c r="BF528" s="69" t="s">
        <v>1172</v>
      </c>
      <c r="BG528" s="69" t="s">
        <v>1488</v>
      </c>
      <c r="BH528" s="69" t="s">
        <v>1132</v>
      </c>
      <c r="BI528" s="69" t="s">
        <v>1174</v>
      </c>
      <c r="BJ528" s="69" t="s">
        <v>1087</v>
      </c>
      <c r="BK528" s="69" t="s">
        <v>949</v>
      </c>
      <c r="BL528" s="69" t="s">
        <v>949</v>
      </c>
      <c r="BM528" s="69">
        <v>0</v>
      </c>
      <c r="BN528" s="69">
        <v>0</v>
      </c>
      <c r="BO528" s="69" t="s">
        <v>3368</v>
      </c>
      <c r="BP528" s="69" t="s">
        <v>1087</v>
      </c>
      <c r="BQ528" s="69">
        <v>0</v>
      </c>
      <c r="BR528" s="69">
        <v>0</v>
      </c>
      <c r="BS528" s="69">
        <v>0</v>
      </c>
      <c r="BT528" s="69">
        <v>0</v>
      </c>
      <c r="BU528" s="73"/>
      <c r="BV528" s="72">
        <v>4</v>
      </c>
      <c r="BW528" s="72">
        <v>50</v>
      </c>
      <c r="BX528" s="72">
        <v>21</v>
      </c>
      <c r="BY528" s="16"/>
      <c r="BZ528" s="9" t="s">
        <v>1025</v>
      </c>
      <c r="CA528" s="16"/>
      <c r="CB528" s="16"/>
      <c r="CC528" s="16"/>
      <c r="CD528" s="16"/>
    </row>
    <row r="529" spans="1:82" customFormat="1">
      <c r="A529" s="16"/>
      <c r="B529" s="3">
        <v>522</v>
      </c>
      <c r="C529" s="3" t="s">
        <v>3237</v>
      </c>
      <c r="D529" s="91"/>
      <c r="E529" s="96"/>
      <c r="F529" s="91"/>
      <c r="G529" s="96"/>
      <c r="H529" s="91" t="s">
        <v>3372</v>
      </c>
      <c r="I529" s="96"/>
      <c r="J529" s="91"/>
      <c r="K529" s="96"/>
      <c r="L529" s="91"/>
      <c r="M529" s="96"/>
      <c r="N529" s="32" t="s">
        <v>3372</v>
      </c>
      <c r="O529" s="211" t="s">
        <v>3372</v>
      </c>
      <c r="P529" s="71" t="s">
        <v>1037</v>
      </c>
      <c r="Q529" s="71"/>
      <c r="R529" s="848" t="s">
        <v>1126</v>
      </c>
      <c r="S529" s="3" t="s">
        <v>941</v>
      </c>
      <c r="T529" s="3" t="s">
        <v>941</v>
      </c>
      <c r="U529" s="3" t="s">
        <v>941</v>
      </c>
      <c r="V529" s="3" t="s">
        <v>941</v>
      </c>
      <c r="W529" s="3" t="s">
        <v>941</v>
      </c>
      <c r="X529" s="3" t="s">
        <v>941</v>
      </c>
      <c r="Y529" s="3" t="s">
        <v>941</v>
      </c>
      <c r="Z529" s="3" t="s">
        <v>941</v>
      </c>
      <c r="AA529" s="3" t="s">
        <v>941</v>
      </c>
      <c r="AB529" s="3" t="s">
        <v>941</v>
      </c>
      <c r="AC529" s="21" t="s">
        <v>941</v>
      </c>
      <c r="AD529" s="21" t="s">
        <v>941</v>
      </c>
      <c r="AE529" s="21" t="s">
        <v>941</v>
      </c>
      <c r="AF529" s="3" t="s">
        <v>941</v>
      </c>
      <c r="AG529" s="3" t="s">
        <v>941</v>
      </c>
      <c r="AH529" s="3"/>
      <c r="AI529" s="21" t="s">
        <v>941</v>
      </c>
      <c r="AJ529" s="21" t="s">
        <v>941</v>
      </c>
      <c r="AK529" s="21" t="s">
        <v>941</v>
      </c>
      <c r="AL529" s="75"/>
      <c r="AM529" s="74" t="s">
        <v>3373</v>
      </c>
      <c r="AN529" s="70" t="s">
        <v>3374</v>
      </c>
      <c r="AO529" s="67" t="s">
        <v>605</v>
      </c>
      <c r="AP529" s="78" t="s">
        <v>3375</v>
      </c>
      <c r="AQ529" s="893">
        <v>1</v>
      </c>
      <c r="AR529" s="745" t="s">
        <v>945</v>
      </c>
      <c r="AS529" s="68" t="s">
        <v>946</v>
      </c>
      <c r="AT529" s="3">
        <v>1</v>
      </c>
      <c r="AU529" s="3" t="s">
        <v>1081</v>
      </c>
      <c r="AV529" s="3"/>
      <c r="AW529" s="3"/>
      <c r="AX529" s="3"/>
      <c r="AY529" s="145"/>
      <c r="AZ529" s="69">
        <v>602.09900000000005</v>
      </c>
      <c r="BA529" s="69">
        <v>1.6</v>
      </c>
      <c r="BB529" s="69">
        <v>7.93</v>
      </c>
      <c r="BC529" s="69">
        <v>4.7746450999999999</v>
      </c>
      <c r="BD529" s="69" t="s">
        <v>3376</v>
      </c>
      <c r="BE529" s="69" t="s">
        <v>949</v>
      </c>
      <c r="BF529" s="69" t="s">
        <v>1192</v>
      </c>
      <c r="BG529" s="69" t="s">
        <v>1193</v>
      </c>
      <c r="BH529" s="69" t="s">
        <v>1194</v>
      </c>
      <c r="BI529" s="69" t="s">
        <v>949</v>
      </c>
      <c r="BJ529" s="69" t="s">
        <v>1087</v>
      </c>
      <c r="BK529" s="69" t="s">
        <v>949</v>
      </c>
      <c r="BL529" s="69" t="s">
        <v>949</v>
      </c>
      <c r="BM529" s="69">
        <v>0</v>
      </c>
      <c r="BN529" s="69">
        <v>0</v>
      </c>
      <c r="BO529" s="69" t="s">
        <v>3372</v>
      </c>
      <c r="BP529" s="69" t="s">
        <v>1087</v>
      </c>
      <c r="BQ529" s="69">
        <v>0</v>
      </c>
      <c r="BR529" s="69">
        <v>0</v>
      </c>
      <c r="BS529" s="69">
        <v>0</v>
      </c>
      <c r="BT529" s="69">
        <v>0</v>
      </c>
      <c r="BU529" s="73"/>
      <c r="BV529" s="72">
        <v>0</v>
      </c>
      <c r="BW529" s="72">
        <v>0</v>
      </c>
      <c r="BX529" s="72">
        <v>0</v>
      </c>
      <c r="BY529" s="16"/>
      <c r="BZ529" s="9" t="s">
        <v>1025</v>
      </c>
      <c r="CA529" s="16"/>
      <c r="CB529" s="16"/>
      <c r="CC529" s="16"/>
      <c r="CD529" s="16"/>
    </row>
    <row r="530" spans="1:82" customFormat="1">
      <c r="A530" s="16"/>
      <c r="B530" s="3">
        <v>523</v>
      </c>
      <c r="C530" s="3" t="s">
        <v>3237</v>
      </c>
      <c r="D530" s="91"/>
      <c r="E530" s="96"/>
      <c r="F530" s="91"/>
      <c r="G530" s="96" t="s">
        <v>3377</v>
      </c>
      <c r="H530" s="91"/>
      <c r="I530" s="96"/>
      <c r="J530" s="91"/>
      <c r="K530" s="96"/>
      <c r="L530" s="91"/>
      <c r="M530" s="96"/>
      <c r="N530" s="32" t="s">
        <v>3377</v>
      </c>
      <c r="O530" s="211" t="s">
        <v>3378</v>
      </c>
      <c r="P530" s="71" t="s">
        <v>939</v>
      </c>
      <c r="Q530" s="71"/>
      <c r="R530" s="848" t="s">
        <v>940</v>
      </c>
      <c r="S530" s="3" t="s">
        <v>941</v>
      </c>
      <c r="T530" s="3" t="s">
        <v>941</v>
      </c>
      <c r="U530" s="3" t="s">
        <v>941</v>
      </c>
      <c r="V530" s="3" t="s">
        <v>941</v>
      </c>
      <c r="W530" s="3" t="s">
        <v>941</v>
      </c>
      <c r="X530" s="3" t="s">
        <v>941</v>
      </c>
      <c r="Y530" s="3" t="s">
        <v>941</v>
      </c>
      <c r="Z530" s="3" t="s">
        <v>941</v>
      </c>
      <c r="AA530" s="3" t="s">
        <v>941</v>
      </c>
      <c r="AB530" s="3" t="s">
        <v>941</v>
      </c>
      <c r="AC530" s="21" t="s">
        <v>941</v>
      </c>
      <c r="AD530" s="21" t="s">
        <v>941</v>
      </c>
      <c r="AE530" s="21" t="s">
        <v>941</v>
      </c>
      <c r="AF530" s="3" t="s">
        <v>941</v>
      </c>
      <c r="AG530" s="3" t="s">
        <v>941</v>
      </c>
      <c r="AH530" s="3"/>
      <c r="AI530" s="21" t="s">
        <v>941</v>
      </c>
      <c r="AJ530" s="21" t="s">
        <v>941</v>
      </c>
      <c r="AK530" s="21" t="s">
        <v>941</v>
      </c>
      <c r="AL530" s="75"/>
      <c r="AM530" s="74" t="s">
        <v>3364</v>
      </c>
      <c r="AN530" s="70" t="s">
        <v>3365</v>
      </c>
      <c r="AO530" s="67" t="s">
        <v>605</v>
      </c>
      <c r="AP530" s="78" t="s">
        <v>3379</v>
      </c>
      <c r="AQ530" s="893">
        <v>1</v>
      </c>
      <c r="AR530" s="745" t="s">
        <v>945</v>
      </c>
      <c r="AS530" s="68" t="s">
        <v>946</v>
      </c>
      <c r="AT530" s="3">
        <v>0</v>
      </c>
      <c r="AU530" s="3" t="s">
        <v>947</v>
      </c>
      <c r="AV530" s="3"/>
      <c r="AW530" s="3"/>
      <c r="AX530" s="3"/>
      <c r="AY530" s="145"/>
      <c r="AZ530" s="69" t="s">
        <v>949</v>
      </c>
      <c r="BA530" s="69" t="s">
        <v>949</v>
      </c>
      <c r="BB530" s="69" t="s">
        <v>949</v>
      </c>
      <c r="BC530" s="69" t="s">
        <v>949</v>
      </c>
      <c r="BD530" s="69" t="s">
        <v>949</v>
      </c>
      <c r="BE530" s="69" t="s">
        <v>949</v>
      </c>
      <c r="BF530" s="69" t="s">
        <v>949</v>
      </c>
      <c r="BG530" s="69" t="s">
        <v>949</v>
      </c>
      <c r="BH530" s="69" t="s">
        <v>949</v>
      </c>
      <c r="BI530" s="69" t="s">
        <v>949</v>
      </c>
      <c r="BJ530" s="69" t="s">
        <v>949</v>
      </c>
      <c r="BK530" s="69" t="s">
        <v>949</v>
      </c>
      <c r="BL530" s="69" t="s">
        <v>949</v>
      </c>
      <c r="BM530" s="69" t="s">
        <v>949</v>
      </c>
      <c r="BN530" s="69" t="s">
        <v>949</v>
      </c>
      <c r="BO530" s="69" t="s">
        <v>949</v>
      </c>
      <c r="BP530" s="69" t="s">
        <v>949</v>
      </c>
      <c r="BQ530" s="69" t="s">
        <v>949</v>
      </c>
      <c r="BR530" s="69" t="s">
        <v>949</v>
      </c>
      <c r="BS530" s="69" t="s">
        <v>949</v>
      </c>
      <c r="BT530" s="69" t="s">
        <v>949</v>
      </c>
      <c r="BU530" s="73"/>
      <c r="BV530" s="72"/>
      <c r="BW530" s="72"/>
      <c r="BX530" s="72"/>
      <c r="BY530" s="16"/>
      <c r="BZ530" s="9" t="s">
        <v>1025</v>
      </c>
      <c r="CA530" s="16"/>
      <c r="CB530" s="16"/>
      <c r="CC530" s="16"/>
      <c r="CD530" s="16"/>
    </row>
    <row r="531" spans="1:82" customFormat="1">
      <c r="A531" s="16"/>
      <c r="B531" s="3">
        <v>524</v>
      </c>
      <c r="C531" s="3" t="s">
        <v>3237</v>
      </c>
      <c r="D531" s="91"/>
      <c r="E531" s="96"/>
      <c r="F531" s="91"/>
      <c r="G531" s="96"/>
      <c r="H531" s="91" t="s">
        <v>1771</v>
      </c>
      <c r="I531" s="96"/>
      <c r="J531" s="91"/>
      <c r="K531" s="96"/>
      <c r="L531" s="91"/>
      <c r="M531" s="96"/>
      <c r="N531" s="32" t="s">
        <v>1771</v>
      </c>
      <c r="O531" s="211" t="s">
        <v>1772</v>
      </c>
      <c r="P531" s="71" t="s">
        <v>939</v>
      </c>
      <c r="Q531" s="71"/>
      <c r="R531" s="848"/>
      <c r="S531" s="3" t="s">
        <v>941</v>
      </c>
      <c r="T531" s="3" t="s">
        <v>941</v>
      </c>
      <c r="U531" s="3" t="s">
        <v>941</v>
      </c>
      <c r="V531" s="3" t="s">
        <v>941</v>
      </c>
      <c r="W531" s="3" t="s">
        <v>941</v>
      </c>
      <c r="X531" s="3" t="s">
        <v>941</v>
      </c>
      <c r="Y531" s="3" t="s">
        <v>941</v>
      </c>
      <c r="Z531" s="3" t="s">
        <v>941</v>
      </c>
      <c r="AA531" s="3" t="s">
        <v>941</v>
      </c>
      <c r="AB531" s="3" t="s">
        <v>941</v>
      </c>
      <c r="AC531" s="21" t="s">
        <v>941</v>
      </c>
      <c r="AD531" s="21" t="s">
        <v>941</v>
      </c>
      <c r="AE531" s="21" t="s">
        <v>941</v>
      </c>
      <c r="AF531" s="3" t="s">
        <v>941</v>
      </c>
      <c r="AG531" s="3" t="s">
        <v>941</v>
      </c>
      <c r="AH531" s="3"/>
      <c r="AI531" s="21" t="s">
        <v>941</v>
      </c>
      <c r="AJ531" s="21" t="s">
        <v>941</v>
      </c>
      <c r="AK531" s="21" t="s">
        <v>941</v>
      </c>
      <c r="AL531" s="75"/>
      <c r="AM531" s="74" t="s">
        <v>3349</v>
      </c>
      <c r="AN531" s="70" t="s">
        <v>1773</v>
      </c>
      <c r="AO531" s="67" t="s">
        <v>605</v>
      </c>
      <c r="AP531" s="78" t="s">
        <v>1774</v>
      </c>
      <c r="AQ531" s="893">
        <v>1</v>
      </c>
      <c r="AR531" s="745" t="s">
        <v>945</v>
      </c>
      <c r="AS531" s="68" t="s">
        <v>946</v>
      </c>
      <c r="AT531" s="3">
        <v>1</v>
      </c>
      <c r="AU531" s="3" t="s">
        <v>993</v>
      </c>
      <c r="AV531" s="3"/>
      <c r="AW531" s="3"/>
      <c r="AX531" s="3"/>
      <c r="AY531" s="145"/>
      <c r="AZ531" s="69" t="s">
        <v>949</v>
      </c>
      <c r="BA531" s="69" t="s">
        <v>949</v>
      </c>
      <c r="BB531" s="69" t="s">
        <v>949</v>
      </c>
      <c r="BC531" s="69" t="s">
        <v>949</v>
      </c>
      <c r="BD531" s="69" t="s">
        <v>949</v>
      </c>
      <c r="BE531" s="69">
        <v>0</v>
      </c>
      <c r="BF531" s="69">
        <v>0</v>
      </c>
      <c r="BG531" s="69">
        <v>0</v>
      </c>
      <c r="BH531" s="69" t="s">
        <v>945</v>
      </c>
      <c r="BI531" s="69">
        <v>0</v>
      </c>
      <c r="BJ531" s="69" t="s">
        <v>986</v>
      </c>
      <c r="BK531" s="69" t="s">
        <v>1024</v>
      </c>
      <c r="BL531" s="69" t="s">
        <v>949</v>
      </c>
      <c r="BM531" s="69">
        <v>0</v>
      </c>
      <c r="BN531" s="69">
        <v>0</v>
      </c>
      <c r="BO531" s="69">
        <v>0</v>
      </c>
      <c r="BP531" s="69">
        <v>0</v>
      </c>
      <c r="BQ531" s="69">
        <v>0</v>
      </c>
      <c r="BR531" s="69">
        <v>0</v>
      </c>
      <c r="BS531" s="69">
        <v>0</v>
      </c>
      <c r="BT531" s="69">
        <v>0</v>
      </c>
      <c r="BU531" s="73"/>
      <c r="BV531" s="72"/>
      <c r="BW531" s="72"/>
      <c r="BX531" s="72"/>
      <c r="BY531" s="16"/>
      <c r="BZ531" s="9" t="s">
        <v>1025</v>
      </c>
      <c r="CA531" s="16"/>
      <c r="CB531" s="16"/>
      <c r="CC531" s="16"/>
      <c r="CD531" s="16"/>
    </row>
    <row r="532" spans="1:82" customFormat="1">
      <c r="A532" s="16" t="s">
        <v>3367</v>
      </c>
      <c r="B532" s="3">
        <v>525</v>
      </c>
      <c r="C532" s="3" t="s">
        <v>3237</v>
      </c>
      <c r="D532" s="91"/>
      <c r="E532" s="96"/>
      <c r="F532" s="91"/>
      <c r="G532" s="96"/>
      <c r="H532" s="91" t="s">
        <v>3380</v>
      </c>
      <c r="I532" s="96"/>
      <c r="J532" s="91"/>
      <c r="K532" s="96"/>
      <c r="L532" s="91"/>
      <c r="M532" s="96"/>
      <c r="N532" s="32" t="s">
        <v>3380</v>
      </c>
      <c r="O532" s="211" t="s">
        <v>3380</v>
      </c>
      <c r="P532" s="71" t="s">
        <v>1037</v>
      </c>
      <c r="Q532" s="71"/>
      <c r="R532" s="848" t="s">
        <v>1126</v>
      </c>
      <c r="S532" s="3" t="s">
        <v>941</v>
      </c>
      <c r="T532" s="3" t="s">
        <v>941</v>
      </c>
      <c r="U532" s="3" t="s">
        <v>941</v>
      </c>
      <c r="V532" s="3" t="s">
        <v>941</v>
      </c>
      <c r="W532" s="3" t="s">
        <v>941</v>
      </c>
      <c r="X532" s="3" t="s">
        <v>941</v>
      </c>
      <c r="Y532" s="3" t="s">
        <v>941</v>
      </c>
      <c r="Z532" s="3" t="s">
        <v>941</v>
      </c>
      <c r="AA532" s="3" t="s">
        <v>941</v>
      </c>
      <c r="AB532" s="3" t="s">
        <v>941</v>
      </c>
      <c r="AC532" s="21" t="s">
        <v>941</v>
      </c>
      <c r="AD532" s="21" t="s">
        <v>941</v>
      </c>
      <c r="AE532" s="21" t="s">
        <v>941</v>
      </c>
      <c r="AF532" s="3" t="s">
        <v>941</v>
      </c>
      <c r="AG532" s="3" t="s">
        <v>941</v>
      </c>
      <c r="AH532" s="3"/>
      <c r="AI532" s="21" t="s">
        <v>941</v>
      </c>
      <c r="AJ532" s="21" t="s">
        <v>941</v>
      </c>
      <c r="AK532" s="21" t="s">
        <v>941</v>
      </c>
      <c r="AL532" s="75"/>
      <c r="AM532" s="74"/>
      <c r="AN532" s="70" t="s">
        <v>3381</v>
      </c>
      <c r="AO532" s="67" t="s">
        <v>605</v>
      </c>
      <c r="AP532" s="78" t="s">
        <v>3382</v>
      </c>
      <c r="AQ532" s="893">
        <v>1</v>
      </c>
      <c r="AR532" s="745" t="s">
        <v>945</v>
      </c>
      <c r="AS532" s="68" t="s">
        <v>946</v>
      </c>
      <c r="AT532" s="3">
        <v>1</v>
      </c>
      <c r="AU532" s="3" t="s">
        <v>1008</v>
      </c>
      <c r="AV532" s="3"/>
      <c r="AW532" s="3"/>
      <c r="AX532" s="3"/>
      <c r="AY532" s="145"/>
      <c r="AZ532" s="69">
        <v>2019.03</v>
      </c>
      <c r="BA532" s="69">
        <v>2</v>
      </c>
      <c r="BB532" s="69">
        <v>1.34</v>
      </c>
      <c r="BC532" s="69">
        <v>2.7054999999999998</v>
      </c>
      <c r="BD532" s="69" t="s">
        <v>949</v>
      </c>
      <c r="BE532" s="69" t="s">
        <v>3371</v>
      </c>
      <c r="BF532" s="69" t="s">
        <v>1172</v>
      </c>
      <c r="BG532" s="69" t="s">
        <v>1488</v>
      </c>
      <c r="BH532" s="69" t="s">
        <v>1132</v>
      </c>
      <c r="BI532" s="69" t="s">
        <v>1174</v>
      </c>
      <c r="BJ532" s="69" t="s">
        <v>1087</v>
      </c>
      <c r="BK532" s="69" t="s">
        <v>949</v>
      </c>
      <c r="BL532" s="69" t="s">
        <v>949</v>
      </c>
      <c r="BM532" s="69">
        <v>0</v>
      </c>
      <c r="BN532" s="69">
        <v>0</v>
      </c>
      <c r="BO532" s="69" t="s">
        <v>3380</v>
      </c>
      <c r="BP532" s="69" t="s">
        <v>1087</v>
      </c>
      <c r="BQ532" s="69">
        <v>0</v>
      </c>
      <c r="BR532" s="69">
        <v>0</v>
      </c>
      <c r="BS532" s="69">
        <v>0</v>
      </c>
      <c r="BT532" s="69">
        <v>0</v>
      </c>
      <c r="BU532" s="73"/>
      <c r="BV532" s="72">
        <v>4</v>
      </c>
      <c r="BW532" s="72">
        <v>50</v>
      </c>
      <c r="BX532" s="72">
        <v>21</v>
      </c>
      <c r="BY532" s="16"/>
      <c r="BZ532" s="9" t="s">
        <v>1025</v>
      </c>
      <c r="CA532" s="16"/>
      <c r="CB532" s="16"/>
      <c r="CC532" s="16"/>
      <c r="CD532" s="16"/>
    </row>
    <row r="533" spans="1:82" customFormat="1">
      <c r="A533" s="16"/>
      <c r="B533" s="3">
        <v>526</v>
      </c>
      <c r="C533" s="3" t="s">
        <v>3237</v>
      </c>
      <c r="D533" s="91"/>
      <c r="E533" s="96"/>
      <c r="F533" s="91"/>
      <c r="G533" s="96"/>
      <c r="H533" s="91" t="s">
        <v>3372</v>
      </c>
      <c r="I533" s="96"/>
      <c r="J533" s="91"/>
      <c r="K533" s="96"/>
      <c r="L533" s="91"/>
      <c r="M533" s="96"/>
      <c r="N533" s="32" t="s">
        <v>3372</v>
      </c>
      <c r="O533" s="211" t="s">
        <v>3372</v>
      </c>
      <c r="P533" s="71" t="s">
        <v>1037</v>
      </c>
      <c r="Q533" s="71"/>
      <c r="R533" s="848" t="s">
        <v>1126</v>
      </c>
      <c r="S533" s="3" t="s">
        <v>941</v>
      </c>
      <c r="T533" s="3" t="s">
        <v>941</v>
      </c>
      <c r="U533" s="3" t="s">
        <v>941</v>
      </c>
      <c r="V533" s="3" t="s">
        <v>941</v>
      </c>
      <c r="W533" s="3" t="s">
        <v>941</v>
      </c>
      <c r="X533" s="3" t="s">
        <v>941</v>
      </c>
      <c r="Y533" s="3" t="s">
        <v>941</v>
      </c>
      <c r="Z533" s="3" t="s">
        <v>941</v>
      </c>
      <c r="AA533" s="3" t="s">
        <v>941</v>
      </c>
      <c r="AB533" s="3" t="s">
        <v>941</v>
      </c>
      <c r="AC533" s="21" t="s">
        <v>941</v>
      </c>
      <c r="AD533" s="21" t="s">
        <v>941</v>
      </c>
      <c r="AE533" s="21" t="s">
        <v>941</v>
      </c>
      <c r="AF533" s="3" t="s">
        <v>941</v>
      </c>
      <c r="AG533" s="3" t="s">
        <v>941</v>
      </c>
      <c r="AH533" s="3"/>
      <c r="AI533" s="21" t="s">
        <v>941</v>
      </c>
      <c r="AJ533" s="21" t="s">
        <v>941</v>
      </c>
      <c r="AK533" s="21" t="s">
        <v>941</v>
      </c>
      <c r="AL533" s="75"/>
      <c r="AM533" s="74" t="s">
        <v>3373</v>
      </c>
      <c r="AN533" s="70" t="s">
        <v>3374</v>
      </c>
      <c r="AO533" s="67" t="s">
        <v>605</v>
      </c>
      <c r="AP533" s="78" t="s">
        <v>3375</v>
      </c>
      <c r="AQ533" s="893">
        <v>1</v>
      </c>
      <c r="AR533" s="745" t="s">
        <v>945</v>
      </c>
      <c r="AS533" s="68" t="s">
        <v>946</v>
      </c>
      <c r="AT533" s="3">
        <v>1</v>
      </c>
      <c r="AU533" s="3" t="s">
        <v>1081</v>
      </c>
      <c r="AV533" s="3"/>
      <c r="AW533" s="3"/>
      <c r="AX533" s="3"/>
      <c r="AY533" s="145"/>
      <c r="AZ533" s="69">
        <v>602.09900000000005</v>
      </c>
      <c r="BA533" s="69">
        <v>1.6</v>
      </c>
      <c r="BB533" s="69">
        <v>7.93</v>
      </c>
      <c r="BC533" s="69">
        <v>4.7746450999999999</v>
      </c>
      <c r="BD533" s="69" t="s">
        <v>3376</v>
      </c>
      <c r="BE533" s="69" t="s">
        <v>949</v>
      </c>
      <c r="BF533" s="69" t="s">
        <v>1192</v>
      </c>
      <c r="BG533" s="69" t="s">
        <v>1193</v>
      </c>
      <c r="BH533" s="69" t="s">
        <v>1194</v>
      </c>
      <c r="BI533" s="69" t="s">
        <v>949</v>
      </c>
      <c r="BJ533" s="69" t="s">
        <v>1087</v>
      </c>
      <c r="BK533" s="69" t="s">
        <v>949</v>
      </c>
      <c r="BL533" s="69" t="s">
        <v>949</v>
      </c>
      <c r="BM533" s="69">
        <v>0</v>
      </c>
      <c r="BN533" s="69">
        <v>0</v>
      </c>
      <c r="BO533" s="69" t="s">
        <v>3372</v>
      </c>
      <c r="BP533" s="69" t="s">
        <v>1087</v>
      </c>
      <c r="BQ533" s="69">
        <v>0</v>
      </c>
      <c r="BR533" s="69">
        <v>0</v>
      </c>
      <c r="BS533" s="69">
        <v>0</v>
      </c>
      <c r="BT533" s="69">
        <v>0</v>
      </c>
      <c r="BU533" s="73"/>
      <c r="BV533" s="72">
        <v>0</v>
      </c>
      <c r="BW533" s="72">
        <v>0</v>
      </c>
      <c r="BX533" s="72">
        <v>0</v>
      </c>
      <c r="BY533" s="16"/>
      <c r="BZ533" s="9" t="s">
        <v>1025</v>
      </c>
      <c r="CA533" s="16"/>
      <c r="CB533" s="16"/>
      <c r="CC533" s="16"/>
      <c r="CD533" s="16"/>
    </row>
    <row r="534" spans="1:82" customFormat="1">
      <c r="A534" s="16"/>
      <c r="B534" s="3">
        <v>527</v>
      </c>
      <c r="C534" s="3" t="s">
        <v>3237</v>
      </c>
      <c r="D534" s="91"/>
      <c r="E534" s="96"/>
      <c r="F534" s="91"/>
      <c r="G534" s="96" t="s">
        <v>3383</v>
      </c>
      <c r="H534" s="91"/>
      <c r="I534" s="96"/>
      <c r="J534" s="91"/>
      <c r="K534" s="96"/>
      <c r="L534" s="91"/>
      <c r="M534" s="96"/>
      <c r="N534" s="32" t="s">
        <v>3383</v>
      </c>
      <c r="O534" s="211" t="s">
        <v>3384</v>
      </c>
      <c r="P534" s="71" t="s">
        <v>939</v>
      </c>
      <c r="Q534" s="71"/>
      <c r="R534" s="848" t="s">
        <v>940</v>
      </c>
      <c r="S534" s="3" t="s">
        <v>941</v>
      </c>
      <c r="T534" s="3" t="s">
        <v>941</v>
      </c>
      <c r="U534" s="3" t="s">
        <v>941</v>
      </c>
      <c r="V534" s="3" t="s">
        <v>941</v>
      </c>
      <c r="W534" s="3" t="s">
        <v>941</v>
      </c>
      <c r="X534" s="3" t="s">
        <v>941</v>
      </c>
      <c r="Y534" s="3" t="s">
        <v>941</v>
      </c>
      <c r="Z534" s="3" t="s">
        <v>941</v>
      </c>
      <c r="AA534" s="3" t="s">
        <v>941</v>
      </c>
      <c r="AB534" s="3" t="s">
        <v>941</v>
      </c>
      <c r="AC534" s="21" t="s">
        <v>941</v>
      </c>
      <c r="AD534" s="21" t="s">
        <v>941</v>
      </c>
      <c r="AE534" s="21" t="s">
        <v>941</v>
      </c>
      <c r="AF534" s="3" t="s">
        <v>941</v>
      </c>
      <c r="AG534" s="3" t="s">
        <v>941</v>
      </c>
      <c r="AH534" s="3"/>
      <c r="AI534" s="21" t="s">
        <v>941</v>
      </c>
      <c r="AJ534" s="21" t="s">
        <v>941</v>
      </c>
      <c r="AK534" s="21" t="s">
        <v>941</v>
      </c>
      <c r="AL534" s="75"/>
      <c r="AM534" s="74" t="s">
        <v>3383</v>
      </c>
      <c r="AN534" s="70" t="s">
        <v>3385</v>
      </c>
      <c r="AO534" s="67" t="s">
        <v>605</v>
      </c>
      <c r="AP534" s="78" t="s">
        <v>3386</v>
      </c>
      <c r="AQ534" s="893">
        <v>1</v>
      </c>
      <c r="AR534" s="745" t="s">
        <v>945</v>
      </c>
      <c r="AS534" s="68" t="s">
        <v>946</v>
      </c>
      <c r="AT534" s="3">
        <v>0</v>
      </c>
      <c r="AU534" s="3" t="s">
        <v>947</v>
      </c>
      <c r="AV534" s="3"/>
      <c r="AW534" s="3"/>
      <c r="AX534" s="3"/>
      <c r="AY534" s="145"/>
      <c r="AZ534" s="69" t="s">
        <v>949</v>
      </c>
      <c r="BA534" s="69" t="s">
        <v>949</v>
      </c>
      <c r="BB534" s="69" t="s">
        <v>949</v>
      </c>
      <c r="BC534" s="69" t="s">
        <v>949</v>
      </c>
      <c r="BD534" s="69" t="s">
        <v>949</v>
      </c>
      <c r="BE534" s="69" t="s">
        <v>949</v>
      </c>
      <c r="BF534" s="69" t="s">
        <v>949</v>
      </c>
      <c r="BG534" s="69" t="s">
        <v>949</v>
      </c>
      <c r="BH534" s="69" t="s">
        <v>949</v>
      </c>
      <c r="BI534" s="69" t="s">
        <v>949</v>
      </c>
      <c r="BJ534" s="69" t="s">
        <v>949</v>
      </c>
      <c r="BK534" s="69" t="s">
        <v>949</v>
      </c>
      <c r="BL534" s="69" t="s">
        <v>949</v>
      </c>
      <c r="BM534" s="69" t="s">
        <v>949</v>
      </c>
      <c r="BN534" s="69" t="s">
        <v>949</v>
      </c>
      <c r="BO534" s="69" t="s">
        <v>949</v>
      </c>
      <c r="BP534" s="69" t="s">
        <v>949</v>
      </c>
      <c r="BQ534" s="69" t="s">
        <v>949</v>
      </c>
      <c r="BR534" s="69" t="s">
        <v>949</v>
      </c>
      <c r="BS534" s="69" t="s">
        <v>949</v>
      </c>
      <c r="BT534" s="69" t="s">
        <v>949</v>
      </c>
      <c r="BU534" s="73"/>
      <c r="BV534" s="72"/>
      <c r="BW534" s="72"/>
      <c r="BX534" s="72"/>
      <c r="BY534" s="16"/>
      <c r="BZ534" s="9" t="s">
        <v>1025</v>
      </c>
      <c r="CA534" s="16"/>
      <c r="CB534" s="16"/>
      <c r="CC534" s="16"/>
      <c r="CD534" s="16"/>
    </row>
    <row r="535" spans="1:82" customFormat="1">
      <c r="A535" s="16"/>
      <c r="B535" s="3">
        <v>528</v>
      </c>
      <c r="C535" s="3" t="s">
        <v>3237</v>
      </c>
      <c r="D535" s="91"/>
      <c r="E535" s="96"/>
      <c r="F535" s="91"/>
      <c r="G535" s="96"/>
      <c r="H535" s="91" t="s">
        <v>3348</v>
      </c>
      <c r="I535" s="96"/>
      <c r="J535" s="91"/>
      <c r="K535" s="96"/>
      <c r="L535" s="91"/>
      <c r="M535" s="96"/>
      <c r="N535" s="32" t="s">
        <v>3348</v>
      </c>
      <c r="O535" s="211" t="s">
        <v>3349</v>
      </c>
      <c r="P535" s="71" t="s">
        <v>939</v>
      </c>
      <c r="Q535" s="71"/>
      <c r="R535" s="848"/>
      <c r="S535" s="3" t="s">
        <v>941</v>
      </c>
      <c r="T535" s="3" t="s">
        <v>941</v>
      </c>
      <c r="U535" s="3" t="s">
        <v>941</v>
      </c>
      <c r="V535" s="3" t="s">
        <v>941</v>
      </c>
      <c r="W535" s="3" t="s">
        <v>941</v>
      </c>
      <c r="X535" s="3" t="s">
        <v>941</v>
      </c>
      <c r="Y535" s="3" t="s">
        <v>941</v>
      </c>
      <c r="Z535" s="3" t="s">
        <v>941</v>
      </c>
      <c r="AA535" s="3" t="s">
        <v>941</v>
      </c>
      <c r="AB535" s="3" t="s">
        <v>941</v>
      </c>
      <c r="AC535" s="21" t="s">
        <v>941</v>
      </c>
      <c r="AD535" s="21" t="s">
        <v>941</v>
      </c>
      <c r="AE535" s="21" t="s">
        <v>941</v>
      </c>
      <c r="AF535" s="3" t="s">
        <v>941</v>
      </c>
      <c r="AG535" s="3" t="s">
        <v>941</v>
      </c>
      <c r="AH535" s="3"/>
      <c r="AI535" s="21" t="s">
        <v>941</v>
      </c>
      <c r="AJ535" s="21" t="s">
        <v>941</v>
      </c>
      <c r="AK535" s="21" t="s">
        <v>941</v>
      </c>
      <c r="AL535" s="75"/>
      <c r="AM535" s="74" t="s">
        <v>3349</v>
      </c>
      <c r="AN535" s="70" t="s">
        <v>3350</v>
      </c>
      <c r="AO535" s="67" t="s">
        <v>605</v>
      </c>
      <c r="AP535" s="78" t="s">
        <v>3351</v>
      </c>
      <c r="AQ535" s="893">
        <v>1</v>
      </c>
      <c r="AR535" s="745" t="s">
        <v>945</v>
      </c>
      <c r="AS535" s="68" t="s">
        <v>946</v>
      </c>
      <c r="AT535" s="3">
        <v>1</v>
      </c>
      <c r="AU535" s="3" t="s">
        <v>993</v>
      </c>
      <c r="AV535" s="3"/>
      <c r="AW535" s="3"/>
      <c r="AX535" s="3"/>
      <c r="AY535" s="145"/>
      <c r="AZ535" s="69" t="s">
        <v>949</v>
      </c>
      <c r="BA535" s="69" t="s">
        <v>949</v>
      </c>
      <c r="BB535" s="69" t="s">
        <v>949</v>
      </c>
      <c r="BC535" s="69" t="s">
        <v>949</v>
      </c>
      <c r="BD535" s="69" t="s">
        <v>949</v>
      </c>
      <c r="BE535" s="69" t="s">
        <v>949</v>
      </c>
      <c r="BF535" s="69" t="s">
        <v>949</v>
      </c>
      <c r="BG535" s="69" t="s">
        <v>949</v>
      </c>
      <c r="BH535" s="69" t="s">
        <v>949</v>
      </c>
      <c r="BI535" s="69" t="s">
        <v>949</v>
      </c>
      <c r="BJ535" s="69" t="s">
        <v>986</v>
      </c>
      <c r="BK535" s="69" t="s">
        <v>1024</v>
      </c>
      <c r="BL535" s="69" t="s">
        <v>949</v>
      </c>
      <c r="BM535" s="69">
        <v>0</v>
      </c>
      <c r="BN535" s="69">
        <v>0</v>
      </c>
      <c r="BO535" s="69">
        <v>0</v>
      </c>
      <c r="BP535" s="69">
        <v>0</v>
      </c>
      <c r="BQ535" s="69">
        <v>0</v>
      </c>
      <c r="BR535" s="69">
        <v>0</v>
      </c>
      <c r="BS535" s="69">
        <v>0</v>
      </c>
      <c r="BT535" s="69">
        <v>0</v>
      </c>
      <c r="BU535" s="73"/>
      <c r="BV535" s="72"/>
      <c r="BW535" s="72"/>
      <c r="BX535" s="72"/>
      <c r="BY535" s="16"/>
      <c r="BZ535" s="9" t="s">
        <v>1025</v>
      </c>
      <c r="CA535" s="16"/>
      <c r="CB535" s="16"/>
      <c r="CC535" s="16"/>
      <c r="CD535" s="16"/>
    </row>
    <row r="536" spans="1:82" customFormat="1">
      <c r="A536" s="16"/>
      <c r="B536" s="3">
        <v>529</v>
      </c>
      <c r="C536" s="3" t="s">
        <v>3237</v>
      </c>
      <c r="D536" s="91"/>
      <c r="E536" s="96"/>
      <c r="F536" s="91"/>
      <c r="G536" s="96"/>
      <c r="H536" s="91" t="s">
        <v>3387</v>
      </c>
      <c r="I536" s="96"/>
      <c r="J536" s="91"/>
      <c r="K536" s="96"/>
      <c r="L536" s="91"/>
      <c r="M536" s="96"/>
      <c r="N536" s="32" t="s">
        <v>3387</v>
      </c>
      <c r="O536" s="211" t="s">
        <v>3388</v>
      </c>
      <c r="P536" s="71" t="s">
        <v>939</v>
      </c>
      <c r="Q536" s="71"/>
      <c r="R536" s="848" t="s">
        <v>979</v>
      </c>
      <c r="S536" s="3" t="s">
        <v>941</v>
      </c>
      <c r="T536" s="3" t="s">
        <v>941</v>
      </c>
      <c r="U536" s="3" t="s">
        <v>941</v>
      </c>
      <c r="V536" s="3" t="s">
        <v>941</v>
      </c>
      <c r="W536" s="3" t="s">
        <v>941</v>
      </c>
      <c r="X536" s="3" t="s">
        <v>941</v>
      </c>
      <c r="Y536" s="3" t="s">
        <v>941</v>
      </c>
      <c r="Z536" s="3" t="s">
        <v>941</v>
      </c>
      <c r="AA536" s="3" t="s">
        <v>941</v>
      </c>
      <c r="AB536" s="3" t="s">
        <v>941</v>
      </c>
      <c r="AC536" s="21" t="s">
        <v>941</v>
      </c>
      <c r="AD536" s="21" t="s">
        <v>941</v>
      </c>
      <c r="AE536" s="21" t="s">
        <v>941</v>
      </c>
      <c r="AF536" s="3" t="s">
        <v>941</v>
      </c>
      <c r="AG536" s="3" t="s">
        <v>941</v>
      </c>
      <c r="AH536" s="3"/>
      <c r="AI536" s="21" t="s">
        <v>941</v>
      </c>
      <c r="AJ536" s="21" t="s">
        <v>941</v>
      </c>
      <c r="AK536" s="21" t="s">
        <v>941</v>
      </c>
      <c r="AL536" s="75"/>
      <c r="AM536" s="74" t="s">
        <v>3388</v>
      </c>
      <c r="AN536" s="70" t="s">
        <v>3389</v>
      </c>
      <c r="AO536" s="67" t="s">
        <v>605</v>
      </c>
      <c r="AP536" s="78" t="s">
        <v>3390</v>
      </c>
      <c r="AQ536" s="893">
        <v>1</v>
      </c>
      <c r="AR536" s="745" t="s">
        <v>945</v>
      </c>
      <c r="AS536" s="68" t="s">
        <v>946</v>
      </c>
      <c r="AT536" s="3">
        <v>1</v>
      </c>
      <c r="AU536" s="3" t="s">
        <v>1008</v>
      </c>
      <c r="AV536" s="3"/>
      <c r="AW536" s="3"/>
      <c r="AX536" s="3"/>
      <c r="AY536" s="145"/>
      <c r="AZ536" s="69">
        <v>24583.41879</v>
      </c>
      <c r="BA536" s="69">
        <v>2</v>
      </c>
      <c r="BB536" s="69">
        <v>1.7</v>
      </c>
      <c r="BC536" s="69">
        <v>41.79</v>
      </c>
      <c r="BD536" s="69" t="s">
        <v>3391</v>
      </c>
      <c r="BE536" s="69" t="s">
        <v>995</v>
      </c>
      <c r="BF536" s="69" t="s">
        <v>2018</v>
      </c>
      <c r="BG536" s="69" t="s">
        <v>3347</v>
      </c>
      <c r="BH536" s="69" t="s">
        <v>1132</v>
      </c>
      <c r="BI536" s="69" t="s">
        <v>3392</v>
      </c>
      <c r="BJ536" s="69" t="s">
        <v>1459</v>
      </c>
      <c r="BK536" s="69" t="s">
        <v>1087</v>
      </c>
      <c r="BL536" s="69" t="s">
        <v>949</v>
      </c>
      <c r="BM536" s="69">
        <v>0</v>
      </c>
      <c r="BN536" s="69">
        <v>0</v>
      </c>
      <c r="BO536" s="69" t="s">
        <v>3387</v>
      </c>
      <c r="BP536" s="69" t="s">
        <v>1459</v>
      </c>
      <c r="BQ536" s="69">
        <v>0</v>
      </c>
      <c r="BR536" s="69">
        <v>0</v>
      </c>
      <c r="BS536" s="69">
        <v>0</v>
      </c>
      <c r="BT536" s="69">
        <v>0</v>
      </c>
      <c r="BU536" s="73"/>
      <c r="BV536" s="72">
        <v>2</v>
      </c>
      <c r="BW536" s="72">
        <v>180</v>
      </c>
      <c r="BX536" s="72">
        <v>28</v>
      </c>
      <c r="BY536" s="16"/>
      <c r="BZ536" s="9" t="s">
        <v>1025</v>
      </c>
      <c r="CA536" s="16"/>
      <c r="CB536" s="16"/>
      <c r="CC536" s="16"/>
      <c r="CD536" s="16"/>
    </row>
    <row r="537" spans="1:82" customFormat="1">
      <c r="A537" s="16"/>
      <c r="B537" s="3">
        <v>530</v>
      </c>
      <c r="C537" s="3" t="s">
        <v>3237</v>
      </c>
      <c r="D537" s="91"/>
      <c r="E537" s="96"/>
      <c r="F537" s="91"/>
      <c r="G537" s="96" t="s">
        <v>3393</v>
      </c>
      <c r="H537" s="91"/>
      <c r="I537" s="96"/>
      <c r="J537" s="91"/>
      <c r="K537" s="96"/>
      <c r="L537" s="91"/>
      <c r="M537" s="96"/>
      <c r="N537" s="32" t="s">
        <v>3393</v>
      </c>
      <c r="O537" s="211" t="s">
        <v>3394</v>
      </c>
      <c r="P537" s="71" t="s">
        <v>939</v>
      </c>
      <c r="Q537" s="71"/>
      <c r="R537" s="848" t="s">
        <v>940</v>
      </c>
      <c r="S537" s="3" t="s">
        <v>941</v>
      </c>
      <c r="T537" s="3" t="s">
        <v>941</v>
      </c>
      <c r="U537" s="3" t="s">
        <v>941</v>
      </c>
      <c r="V537" s="3" t="s">
        <v>941</v>
      </c>
      <c r="W537" s="3" t="s">
        <v>941</v>
      </c>
      <c r="X537" s="3" t="s">
        <v>941</v>
      </c>
      <c r="Y537" s="3" t="s">
        <v>941</v>
      </c>
      <c r="Z537" s="3" t="s">
        <v>941</v>
      </c>
      <c r="AA537" s="3" t="s">
        <v>941</v>
      </c>
      <c r="AB537" s="3" t="s">
        <v>941</v>
      </c>
      <c r="AC537" s="21" t="s">
        <v>941</v>
      </c>
      <c r="AD537" s="21" t="s">
        <v>941</v>
      </c>
      <c r="AE537" s="21" t="s">
        <v>941</v>
      </c>
      <c r="AF537" s="3" t="s">
        <v>941</v>
      </c>
      <c r="AG537" s="3" t="s">
        <v>941</v>
      </c>
      <c r="AH537" s="3"/>
      <c r="AI537" s="21" t="s">
        <v>941</v>
      </c>
      <c r="AJ537" s="21" t="s">
        <v>941</v>
      </c>
      <c r="AK537" s="21" t="s">
        <v>941</v>
      </c>
      <c r="AL537" s="75"/>
      <c r="AM537" s="74" t="s">
        <v>3395</v>
      </c>
      <c r="AN537" s="70" t="s">
        <v>3396</v>
      </c>
      <c r="AO537" s="67" t="s">
        <v>605</v>
      </c>
      <c r="AP537" s="78" t="s">
        <v>3397</v>
      </c>
      <c r="AQ537" s="893">
        <v>1</v>
      </c>
      <c r="AR537" s="745" t="s">
        <v>945</v>
      </c>
      <c r="AS537" s="68" t="s">
        <v>946</v>
      </c>
      <c r="AT537" s="3">
        <v>0</v>
      </c>
      <c r="AU537" s="3" t="s">
        <v>947</v>
      </c>
      <c r="AV537" s="3"/>
      <c r="AW537" s="3"/>
      <c r="AX537" s="3"/>
      <c r="AY537" s="145"/>
      <c r="AZ537" s="69" t="s">
        <v>949</v>
      </c>
      <c r="BA537" s="69" t="s">
        <v>949</v>
      </c>
      <c r="BB537" s="69" t="s">
        <v>949</v>
      </c>
      <c r="BC537" s="69" t="s">
        <v>949</v>
      </c>
      <c r="BD537" s="69" t="s">
        <v>949</v>
      </c>
      <c r="BE537" s="69" t="s">
        <v>949</v>
      </c>
      <c r="BF537" s="69" t="s">
        <v>949</v>
      </c>
      <c r="BG537" s="69" t="s">
        <v>949</v>
      </c>
      <c r="BH537" s="69" t="s">
        <v>949</v>
      </c>
      <c r="BI537" s="69" t="s">
        <v>949</v>
      </c>
      <c r="BJ537" s="69" t="s">
        <v>949</v>
      </c>
      <c r="BK537" s="69" t="s">
        <v>949</v>
      </c>
      <c r="BL537" s="69" t="s">
        <v>949</v>
      </c>
      <c r="BM537" s="69" t="s">
        <v>949</v>
      </c>
      <c r="BN537" s="69" t="s">
        <v>949</v>
      </c>
      <c r="BO537" s="69" t="s">
        <v>949</v>
      </c>
      <c r="BP537" s="69" t="s">
        <v>949</v>
      </c>
      <c r="BQ537" s="69" t="s">
        <v>949</v>
      </c>
      <c r="BR537" s="69" t="s">
        <v>949</v>
      </c>
      <c r="BS537" s="69" t="s">
        <v>949</v>
      </c>
      <c r="BT537" s="69" t="s">
        <v>949</v>
      </c>
      <c r="BU537" s="73"/>
      <c r="BV537" s="72"/>
      <c r="BW537" s="72"/>
      <c r="BX537" s="72"/>
      <c r="BY537" s="16"/>
      <c r="BZ537" s="9" t="s">
        <v>1025</v>
      </c>
      <c r="CA537" s="16"/>
      <c r="CB537" s="16"/>
      <c r="CC537" s="16"/>
      <c r="CD537" s="16"/>
    </row>
    <row r="538" spans="1:82" customFormat="1">
      <c r="A538" s="16"/>
      <c r="B538" s="3">
        <v>531</v>
      </c>
      <c r="C538" s="3" t="s">
        <v>3237</v>
      </c>
      <c r="D538" s="91"/>
      <c r="E538" s="96"/>
      <c r="F538" s="91"/>
      <c r="G538" s="96"/>
      <c r="H538" s="91" t="s">
        <v>3398</v>
      </c>
      <c r="I538" s="96"/>
      <c r="J538" s="91"/>
      <c r="K538" s="96"/>
      <c r="L538" s="91"/>
      <c r="M538" s="96"/>
      <c r="N538" s="32" t="s">
        <v>3398</v>
      </c>
      <c r="O538" s="211" t="s">
        <v>3399</v>
      </c>
      <c r="P538" s="71" t="s">
        <v>939</v>
      </c>
      <c r="Q538" s="71"/>
      <c r="R538" s="848" t="s">
        <v>940</v>
      </c>
      <c r="S538" s="3" t="s">
        <v>941</v>
      </c>
      <c r="T538" s="3" t="s">
        <v>941</v>
      </c>
      <c r="U538" s="3" t="s">
        <v>941</v>
      </c>
      <c r="V538" s="3" t="s">
        <v>941</v>
      </c>
      <c r="W538" s="3" t="s">
        <v>941</v>
      </c>
      <c r="X538" s="3" t="s">
        <v>941</v>
      </c>
      <c r="Y538" s="3" t="s">
        <v>941</v>
      </c>
      <c r="Z538" s="3" t="s">
        <v>941</v>
      </c>
      <c r="AA538" s="3" t="s">
        <v>941</v>
      </c>
      <c r="AB538" s="3" t="s">
        <v>941</v>
      </c>
      <c r="AC538" s="21" t="s">
        <v>941</v>
      </c>
      <c r="AD538" s="21" t="s">
        <v>941</v>
      </c>
      <c r="AE538" s="21" t="s">
        <v>941</v>
      </c>
      <c r="AF538" s="3" t="s">
        <v>941</v>
      </c>
      <c r="AG538" s="3" t="s">
        <v>941</v>
      </c>
      <c r="AH538" s="3"/>
      <c r="AI538" s="21" t="s">
        <v>941</v>
      </c>
      <c r="AJ538" s="21" t="s">
        <v>941</v>
      </c>
      <c r="AK538" s="21" t="s">
        <v>941</v>
      </c>
      <c r="AL538" s="75"/>
      <c r="AM538" s="74" t="s">
        <v>3400</v>
      </c>
      <c r="AN538" s="70" t="s">
        <v>3401</v>
      </c>
      <c r="AO538" s="67" t="s">
        <v>605</v>
      </c>
      <c r="AP538" s="78" t="s">
        <v>3402</v>
      </c>
      <c r="AQ538" s="893">
        <v>1</v>
      </c>
      <c r="AR538" s="745" t="s">
        <v>945</v>
      </c>
      <c r="AS538" s="68" t="s">
        <v>946</v>
      </c>
      <c r="AT538" s="3">
        <v>0</v>
      </c>
      <c r="AU538" s="3" t="s">
        <v>947</v>
      </c>
      <c r="AV538" s="3"/>
      <c r="AW538" s="3"/>
      <c r="AX538" s="3"/>
      <c r="AY538" s="145"/>
      <c r="AZ538" s="69" t="s">
        <v>949</v>
      </c>
      <c r="BA538" s="69" t="s">
        <v>949</v>
      </c>
      <c r="BB538" s="69" t="s">
        <v>949</v>
      </c>
      <c r="BC538" s="69" t="s">
        <v>949</v>
      </c>
      <c r="BD538" s="69" t="s">
        <v>949</v>
      </c>
      <c r="BE538" s="69" t="s">
        <v>949</v>
      </c>
      <c r="BF538" s="69" t="s">
        <v>949</v>
      </c>
      <c r="BG538" s="69" t="s">
        <v>949</v>
      </c>
      <c r="BH538" s="69" t="s">
        <v>949</v>
      </c>
      <c r="BI538" s="69" t="s">
        <v>949</v>
      </c>
      <c r="BJ538" s="69" t="s">
        <v>949</v>
      </c>
      <c r="BK538" s="69" t="s">
        <v>949</v>
      </c>
      <c r="BL538" s="69" t="s">
        <v>949</v>
      </c>
      <c r="BM538" s="69" t="s">
        <v>949</v>
      </c>
      <c r="BN538" s="69" t="s">
        <v>949</v>
      </c>
      <c r="BO538" s="69" t="s">
        <v>949</v>
      </c>
      <c r="BP538" s="69" t="s">
        <v>949</v>
      </c>
      <c r="BQ538" s="69" t="s">
        <v>949</v>
      </c>
      <c r="BR538" s="69" t="s">
        <v>949</v>
      </c>
      <c r="BS538" s="69" t="s">
        <v>949</v>
      </c>
      <c r="BT538" s="69" t="s">
        <v>949</v>
      </c>
      <c r="BU538" s="73"/>
      <c r="BV538" s="72"/>
      <c r="BW538" s="72"/>
      <c r="BX538" s="72"/>
      <c r="BY538" s="16"/>
      <c r="BZ538" s="9" t="s">
        <v>1025</v>
      </c>
      <c r="CA538" s="16"/>
      <c r="CB538" s="16"/>
      <c r="CC538" s="16"/>
      <c r="CD538" s="16"/>
    </row>
    <row r="539" spans="1:82" customFormat="1">
      <c r="A539" s="16"/>
      <c r="B539" s="3">
        <v>532</v>
      </c>
      <c r="C539" s="3" t="s">
        <v>3237</v>
      </c>
      <c r="D539" s="91"/>
      <c r="E539" s="96"/>
      <c r="F539" s="91"/>
      <c r="G539" s="96"/>
      <c r="H539" s="91"/>
      <c r="I539" s="96" t="s">
        <v>3403</v>
      </c>
      <c r="J539" s="91"/>
      <c r="K539" s="96"/>
      <c r="L539" s="91"/>
      <c r="M539" s="96"/>
      <c r="N539" s="32" t="s">
        <v>3403</v>
      </c>
      <c r="O539" s="211" t="s">
        <v>3404</v>
      </c>
      <c r="P539" s="71" t="s">
        <v>939</v>
      </c>
      <c r="Q539" s="71" t="s">
        <v>2234</v>
      </c>
      <c r="R539" s="848"/>
      <c r="S539" s="3" t="s">
        <v>941</v>
      </c>
      <c r="T539" s="3" t="s">
        <v>941</v>
      </c>
      <c r="U539" s="3" t="s">
        <v>941</v>
      </c>
      <c r="V539" s="3" t="s">
        <v>941</v>
      </c>
      <c r="W539" s="3" t="s">
        <v>941</v>
      </c>
      <c r="X539" s="3" t="s">
        <v>941</v>
      </c>
      <c r="Y539" s="3" t="s">
        <v>941</v>
      </c>
      <c r="Z539" s="3" t="s">
        <v>941</v>
      </c>
      <c r="AA539" s="3" t="s">
        <v>941</v>
      </c>
      <c r="AB539" s="3" t="s">
        <v>941</v>
      </c>
      <c r="AC539" s="21" t="s">
        <v>941</v>
      </c>
      <c r="AD539" s="21" t="s">
        <v>941</v>
      </c>
      <c r="AE539" s="21" t="s">
        <v>941</v>
      </c>
      <c r="AF539" s="3" t="s">
        <v>941</v>
      </c>
      <c r="AG539" s="3" t="s">
        <v>941</v>
      </c>
      <c r="AH539" s="3"/>
      <c r="AI539" s="21" t="s">
        <v>941</v>
      </c>
      <c r="AJ539" s="21" t="s">
        <v>941</v>
      </c>
      <c r="AK539" s="21" t="s">
        <v>941</v>
      </c>
      <c r="AL539" s="75"/>
      <c r="AM539" s="74" t="s">
        <v>3405</v>
      </c>
      <c r="AN539" s="70" t="s">
        <v>3406</v>
      </c>
      <c r="AO539" s="67" t="s">
        <v>605</v>
      </c>
      <c r="AP539" s="78" t="s">
        <v>3407</v>
      </c>
      <c r="AQ539" s="893">
        <v>1</v>
      </c>
      <c r="AR539" s="745" t="s">
        <v>945</v>
      </c>
      <c r="AS539" s="68" t="s">
        <v>946</v>
      </c>
      <c r="AT539" s="3">
        <v>1</v>
      </c>
      <c r="AU539" s="3" t="s">
        <v>1921</v>
      </c>
      <c r="AV539" s="3"/>
      <c r="AW539" s="3" t="s">
        <v>1245</v>
      </c>
      <c r="AX539" s="3"/>
      <c r="AY539" s="145"/>
      <c r="AZ539" s="69" t="s">
        <v>949</v>
      </c>
      <c r="BA539" s="69" t="s">
        <v>949</v>
      </c>
      <c r="BB539" s="69" t="s">
        <v>949</v>
      </c>
      <c r="BC539" s="69" t="s">
        <v>949</v>
      </c>
      <c r="BD539" s="69" t="s">
        <v>949</v>
      </c>
      <c r="BE539" s="69" t="s">
        <v>949</v>
      </c>
      <c r="BF539" s="69" t="s">
        <v>949</v>
      </c>
      <c r="BG539" s="69" t="s">
        <v>949</v>
      </c>
      <c r="BH539" s="69" t="s">
        <v>949</v>
      </c>
      <c r="BI539" s="69" t="s">
        <v>949</v>
      </c>
      <c r="BJ539" s="69" t="s">
        <v>2614</v>
      </c>
      <c r="BK539" s="69" t="s">
        <v>949</v>
      </c>
      <c r="BL539" s="69" t="s">
        <v>949</v>
      </c>
      <c r="BM539" s="69">
        <v>0</v>
      </c>
      <c r="BN539" s="69">
        <v>0</v>
      </c>
      <c r="BO539" s="69">
        <v>0</v>
      </c>
      <c r="BP539" s="69">
        <v>0</v>
      </c>
      <c r="BQ539" s="69">
        <v>0</v>
      </c>
      <c r="BR539" s="69">
        <v>0</v>
      </c>
      <c r="BS539" s="69">
        <v>0</v>
      </c>
      <c r="BT539" s="69">
        <v>0</v>
      </c>
      <c r="BU539" s="73"/>
      <c r="BV539" s="72"/>
      <c r="BW539" s="72"/>
      <c r="BX539" s="72"/>
      <c r="BY539" s="16"/>
      <c r="BZ539" s="9" t="s">
        <v>1414</v>
      </c>
      <c r="CA539" s="16"/>
      <c r="CB539" s="16"/>
      <c r="CC539" s="16"/>
      <c r="CD539" s="16"/>
    </row>
    <row r="540" spans="1:82" customFormat="1">
      <c r="A540" s="16" t="s">
        <v>3408</v>
      </c>
      <c r="B540" s="3">
        <v>533</v>
      </c>
      <c r="C540" s="3" t="s">
        <v>3237</v>
      </c>
      <c r="D540" s="91"/>
      <c r="E540" s="96"/>
      <c r="F540" s="91"/>
      <c r="G540" s="96"/>
      <c r="H540" s="91"/>
      <c r="I540" s="96" t="s">
        <v>3409</v>
      </c>
      <c r="J540" s="91"/>
      <c r="K540" s="96"/>
      <c r="L540" s="91"/>
      <c r="M540" s="96"/>
      <c r="N540" s="32" t="s">
        <v>3409</v>
      </c>
      <c r="O540" s="211" t="s">
        <v>3410</v>
      </c>
      <c r="P540" s="71" t="s">
        <v>3411</v>
      </c>
      <c r="Q540" s="71"/>
      <c r="R540" s="848" t="s">
        <v>989</v>
      </c>
      <c r="S540" s="3" t="s">
        <v>941</v>
      </c>
      <c r="T540" s="3" t="s">
        <v>941</v>
      </c>
      <c r="U540" s="3" t="s">
        <v>941</v>
      </c>
      <c r="V540" s="3" t="s">
        <v>941</v>
      </c>
      <c r="W540" s="3" t="s">
        <v>941</v>
      </c>
      <c r="X540" s="3" t="s">
        <v>941</v>
      </c>
      <c r="Y540" s="3" t="s">
        <v>941</v>
      </c>
      <c r="Z540" s="3" t="s">
        <v>941</v>
      </c>
      <c r="AA540" s="3" t="s">
        <v>941</v>
      </c>
      <c r="AB540" s="3" t="s">
        <v>941</v>
      </c>
      <c r="AC540" s="21" t="s">
        <v>941</v>
      </c>
      <c r="AD540" s="21" t="s">
        <v>941</v>
      </c>
      <c r="AE540" s="21" t="s">
        <v>941</v>
      </c>
      <c r="AF540" s="3" t="s">
        <v>941</v>
      </c>
      <c r="AG540" s="3" t="s">
        <v>941</v>
      </c>
      <c r="AH540" s="3"/>
      <c r="AI540" s="21" t="s">
        <v>941</v>
      </c>
      <c r="AJ540" s="21" t="s">
        <v>941</v>
      </c>
      <c r="AK540" s="21" t="s">
        <v>941</v>
      </c>
      <c r="AL540" s="75"/>
      <c r="AM540" s="74" t="s">
        <v>3409</v>
      </c>
      <c r="AN540" s="70" t="s">
        <v>3412</v>
      </c>
      <c r="AO540" s="67" t="s">
        <v>605</v>
      </c>
      <c r="AP540" s="78" t="s">
        <v>3413</v>
      </c>
      <c r="AQ540" s="893">
        <v>2</v>
      </c>
      <c r="AR540" s="745" t="s">
        <v>945</v>
      </c>
      <c r="AS540" s="68" t="s">
        <v>946</v>
      </c>
      <c r="AT540" s="3">
        <v>1</v>
      </c>
      <c r="AU540" s="3" t="s">
        <v>1008</v>
      </c>
      <c r="AV540" s="3"/>
      <c r="AW540" s="3"/>
      <c r="AX540" s="3"/>
      <c r="AY540" s="145"/>
      <c r="AZ540" s="69">
        <v>535.66700000000003</v>
      </c>
      <c r="BA540" s="69" t="s">
        <v>949</v>
      </c>
      <c r="BB540" s="69">
        <v>1.59</v>
      </c>
      <c r="BC540" s="69">
        <v>0.85</v>
      </c>
      <c r="BD540" s="69" t="s">
        <v>949</v>
      </c>
      <c r="BE540" s="69" t="s">
        <v>995</v>
      </c>
      <c r="BF540" s="69" t="s">
        <v>3414</v>
      </c>
      <c r="BG540" s="69" t="s">
        <v>3415</v>
      </c>
      <c r="BH540" s="69" t="s">
        <v>949</v>
      </c>
      <c r="BI540" s="69" t="s">
        <v>949</v>
      </c>
      <c r="BJ540" s="69" t="s">
        <v>3416</v>
      </c>
      <c r="BK540" s="69" t="s">
        <v>949</v>
      </c>
      <c r="BL540" s="69" t="s">
        <v>949</v>
      </c>
      <c r="BM540" s="69">
        <v>0</v>
      </c>
      <c r="BN540" s="69">
        <v>0</v>
      </c>
      <c r="BO540" s="69">
        <v>0</v>
      </c>
      <c r="BP540" s="69">
        <v>0</v>
      </c>
      <c r="BQ540" s="69">
        <v>0</v>
      </c>
      <c r="BR540" s="69">
        <v>0</v>
      </c>
      <c r="BS540" s="69">
        <v>0</v>
      </c>
      <c r="BT540" s="69">
        <v>0</v>
      </c>
      <c r="BU540" s="73"/>
      <c r="BV540" s="72">
        <v>0</v>
      </c>
      <c r="BW540" s="72">
        <v>0</v>
      </c>
      <c r="BX540" s="72">
        <v>0</v>
      </c>
      <c r="BY540" s="16"/>
      <c r="BZ540" s="9" t="s">
        <v>1025</v>
      </c>
      <c r="CA540" s="16"/>
      <c r="CB540" s="16"/>
      <c r="CC540" s="16"/>
      <c r="CD540" s="16"/>
    </row>
    <row r="541" spans="1:82" customFormat="1">
      <c r="A541" s="16"/>
      <c r="B541" s="3">
        <v>534</v>
      </c>
      <c r="C541" s="3" t="s">
        <v>3237</v>
      </c>
      <c r="D541" s="91"/>
      <c r="E541" s="96"/>
      <c r="F541" s="91"/>
      <c r="G541" s="96"/>
      <c r="H541" s="91" t="s">
        <v>3417</v>
      </c>
      <c r="I541" s="96"/>
      <c r="J541" s="91"/>
      <c r="K541" s="96"/>
      <c r="L541" s="91"/>
      <c r="M541" s="96"/>
      <c r="N541" s="32" t="s">
        <v>3417</v>
      </c>
      <c r="O541" s="211" t="s">
        <v>3418</v>
      </c>
      <c r="P541" s="71" t="s">
        <v>939</v>
      </c>
      <c r="Q541" s="71"/>
      <c r="R541" s="848" t="s">
        <v>940</v>
      </c>
      <c r="S541" s="3" t="s">
        <v>941</v>
      </c>
      <c r="T541" s="3" t="s">
        <v>941</v>
      </c>
      <c r="U541" s="3" t="s">
        <v>941</v>
      </c>
      <c r="V541" s="3" t="s">
        <v>941</v>
      </c>
      <c r="W541" s="3" t="s">
        <v>941</v>
      </c>
      <c r="X541" s="3" t="s">
        <v>941</v>
      </c>
      <c r="Y541" s="3" t="s">
        <v>941</v>
      </c>
      <c r="Z541" s="3" t="s">
        <v>941</v>
      </c>
      <c r="AA541" s="3" t="s">
        <v>941</v>
      </c>
      <c r="AB541" s="3" t="s">
        <v>941</v>
      </c>
      <c r="AC541" s="21" t="s">
        <v>941</v>
      </c>
      <c r="AD541" s="21" t="s">
        <v>941</v>
      </c>
      <c r="AE541" s="21" t="s">
        <v>941</v>
      </c>
      <c r="AF541" s="3" t="s">
        <v>941</v>
      </c>
      <c r="AG541" s="3" t="s">
        <v>941</v>
      </c>
      <c r="AH541" s="3"/>
      <c r="AI541" s="21" t="s">
        <v>941</v>
      </c>
      <c r="AJ541" s="21" t="s">
        <v>941</v>
      </c>
      <c r="AK541" s="21" t="s">
        <v>941</v>
      </c>
      <c r="AL541" s="75"/>
      <c r="AM541" s="74" t="s">
        <v>3419</v>
      </c>
      <c r="AN541" s="70" t="s">
        <v>3420</v>
      </c>
      <c r="AO541" s="67" t="s">
        <v>605</v>
      </c>
      <c r="AP541" s="78" t="s">
        <v>3421</v>
      </c>
      <c r="AQ541" s="893">
        <v>1</v>
      </c>
      <c r="AR541" s="745" t="s">
        <v>945</v>
      </c>
      <c r="AS541" s="68" t="s">
        <v>946</v>
      </c>
      <c r="AT541" s="3">
        <v>0</v>
      </c>
      <c r="AU541" s="3" t="s">
        <v>947</v>
      </c>
      <c r="AV541" s="3"/>
      <c r="AW541" s="3"/>
      <c r="AX541" s="3"/>
      <c r="AY541" s="145"/>
      <c r="AZ541" s="69" t="s">
        <v>949</v>
      </c>
      <c r="BA541" s="69" t="s">
        <v>949</v>
      </c>
      <c r="BB541" s="69" t="s">
        <v>949</v>
      </c>
      <c r="BC541" s="69" t="s">
        <v>949</v>
      </c>
      <c r="BD541" s="69" t="s">
        <v>949</v>
      </c>
      <c r="BE541" s="69" t="s">
        <v>949</v>
      </c>
      <c r="BF541" s="69" t="s">
        <v>949</v>
      </c>
      <c r="BG541" s="69" t="s">
        <v>949</v>
      </c>
      <c r="BH541" s="69" t="s">
        <v>949</v>
      </c>
      <c r="BI541" s="69" t="s">
        <v>949</v>
      </c>
      <c r="BJ541" s="69" t="s">
        <v>949</v>
      </c>
      <c r="BK541" s="69" t="s">
        <v>949</v>
      </c>
      <c r="BL541" s="69" t="s">
        <v>949</v>
      </c>
      <c r="BM541" s="69" t="s">
        <v>949</v>
      </c>
      <c r="BN541" s="69" t="s">
        <v>949</v>
      </c>
      <c r="BO541" s="69" t="s">
        <v>949</v>
      </c>
      <c r="BP541" s="69" t="s">
        <v>949</v>
      </c>
      <c r="BQ541" s="69" t="s">
        <v>949</v>
      </c>
      <c r="BR541" s="69" t="s">
        <v>949</v>
      </c>
      <c r="BS541" s="69" t="s">
        <v>949</v>
      </c>
      <c r="BT541" s="69" t="s">
        <v>949</v>
      </c>
      <c r="BU541" s="73"/>
      <c r="BV541" s="72"/>
      <c r="BW541" s="72"/>
      <c r="BX541" s="72"/>
      <c r="BY541" s="16"/>
      <c r="BZ541" s="9" t="s">
        <v>1025</v>
      </c>
      <c r="CA541" s="16"/>
      <c r="CB541" s="16"/>
      <c r="CC541" s="16"/>
      <c r="CD541" s="16"/>
    </row>
    <row r="542" spans="1:82" customFormat="1">
      <c r="A542" s="16"/>
      <c r="B542" s="3">
        <v>535</v>
      </c>
      <c r="C542" s="3" t="s">
        <v>3237</v>
      </c>
      <c r="D542" s="91"/>
      <c r="E542" s="96"/>
      <c r="F542" s="91"/>
      <c r="G542" s="96"/>
      <c r="H542" s="91"/>
      <c r="I542" s="96" t="s">
        <v>3422</v>
      </c>
      <c r="J542" s="91"/>
      <c r="K542" s="96"/>
      <c r="L542" s="91"/>
      <c r="M542" s="96"/>
      <c r="N542" s="32" t="s">
        <v>3422</v>
      </c>
      <c r="O542" s="211" t="s">
        <v>3422</v>
      </c>
      <c r="P542" s="71" t="s">
        <v>1037</v>
      </c>
      <c r="Q542" s="71"/>
      <c r="R542" s="848" t="s">
        <v>1059</v>
      </c>
      <c r="S542" s="3" t="s">
        <v>941</v>
      </c>
      <c r="T542" s="3" t="s">
        <v>941</v>
      </c>
      <c r="U542" s="3" t="s">
        <v>941</v>
      </c>
      <c r="V542" s="3" t="s">
        <v>941</v>
      </c>
      <c r="W542" s="3" t="s">
        <v>941</v>
      </c>
      <c r="X542" s="3" t="s">
        <v>941</v>
      </c>
      <c r="Y542" s="3" t="s">
        <v>941</v>
      </c>
      <c r="Z542" s="3" t="s">
        <v>941</v>
      </c>
      <c r="AA542" s="3" t="s">
        <v>941</v>
      </c>
      <c r="AB542" s="3" t="s">
        <v>941</v>
      </c>
      <c r="AC542" s="21" t="s">
        <v>941</v>
      </c>
      <c r="AD542" s="21" t="s">
        <v>941</v>
      </c>
      <c r="AE542" s="21" t="s">
        <v>941</v>
      </c>
      <c r="AF542" s="3" t="s">
        <v>941</v>
      </c>
      <c r="AG542" s="3" t="s">
        <v>941</v>
      </c>
      <c r="AH542" s="3"/>
      <c r="AI542" s="21" t="s">
        <v>941</v>
      </c>
      <c r="AJ542" s="21" t="s">
        <v>941</v>
      </c>
      <c r="AK542" s="21" t="s">
        <v>941</v>
      </c>
      <c r="AL542" s="75"/>
      <c r="AM542" s="74" t="s">
        <v>3422</v>
      </c>
      <c r="AN542" s="70" t="s">
        <v>3423</v>
      </c>
      <c r="AO542" s="67" t="s">
        <v>605</v>
      </c>
      <c r="AP542" s="78" t="s">
        <v>3424</v>
      </c>
      <c r="AQ542" s="893">
        <v>1</v>
      </c>
      <c r="AR542" s="745" t="s">
        <v>945</v>
      </c>
      <c r="AS542" s="68" t="s">
        <v>946</v>
      </c>
      <c r="AT542" s="3">
        <v>1</v>
      </c>
      <c r="AU542" s="3" t="s">
        <v>1048</v>
      </c>
      <c r="AV542" s="3"/>
      <c r="AW542" s="3"/>
      <c r="AX542" s="3"/>
      <c r="AY542" s="145"/>
      <c r="AZ542" s="69" t="s">
        <v>949</v>
      </c>
      <c r="BA542" s="69" t="s">
        <v>3425</v>
      </c>
      <c r="BB542" s="69" t="s">
        <v>949</v>
      </c>
      <c r="BC542" s="69" t="s">
        <v>949</v>
      </c>
      <c r="BD542" s="69" t="s">
        <v>949</v>
      </c>
      <c r="BE542" s="69" t="s">
        <v>949</v>
      </c>
      <c r="BF542" s="69" t="s">
        <v>1051</v>
      </c>
      <c r="BG542" s="69" t="s">
        <v>949</v>
      </c>
      <c r="BH542" s="69" t="s">
        <v>949</v>
      </c>
      <c r="BI542" s="69" t="s">
        <v>949</v>
      </c>
      <c r="BJ542" s="69" t="s">
        <v>1068</v>
      </c>
      <c r="BK542" s="69" t="s">
        <v>949</v>
      </c>
      <c r="BL542" s="69" t="s">
        <v>949</v>
      </c>
      <c r="BM542" s="69">
        <v>0</v>
      </c>
      <c r="BN542" s="69">
        <v>0</v>
      </c>
      <c r="BO542" s="69">
        <v>0</v>
      </c>
      <c r="BP542" s="69">
        <v>0</v>
      </c>
      <c r="BQ542" s="69">
        <v>0</v>
      </c>
      <c r="BR542" s="69">
        <v>0</v>
      </c>
      <c r="BS542" s="69">
        <v>0</v>
      </c>
      <c r="BT542" s="69">
        <v>0</v>
      </c>
      <c r="BU542" s="73"/>
      <c r="BV542" s="72"/>
      <c r="BW542" s="72"/>
      <c r="BX542" s="72"/>
      <c r="BY542" s="16"/>
      <c r="BZ542" s="9" t="s">
        <v>1025</v>
      </c>
      <c r="CA542" s="16"/>
      <c r="CB542" s="16"/>
      <c r="CC542" s="16"/>
      <c r="CD542" s="16"/>
    </row>
    <row r="543" spans="1:82" customFormat="1">
      <c r="A543" s="16"/>
      <c r="B543" s="3">
        <v>536</v>
      </c>
      <c r="C543" s="3" t="s">
        <v>3237</v>
      </c>
      <c r="D543" s="91"/>
      <c r="E543" s="96"/>
      <c r="F543" s="91"/>
      <c r="G543" s="96"/>
      <c r="H543" s="91"/>
      <c r="I543" s="96" t="s">
        <v>3426</v>
      </c>
      <c r="J543" s="91"/>
      <c r="K543" s="96"/>
      <c r="L543" s="91"/>
      <c r="M543" s="96"/>
      <c r="N543" s="32" t="s">
        <v>3426</v>
      </c>
      <c r="O543" s="211" t="s">
        <v>3426</v>
      </c>
      <c r="P543" s="71" t="s">
        <v>1037</v>
      </c>
      <c r="Q543" s="71"/>
      <c r="R543" s="848"/>
      <c r="S543" s="3" t="s">
        <v>941</v>
      </c>
      <c r="T543" s="3" t="s">
        <v>941</v>
      </c>
      <c r="U543" s="3" t="s">
        <v>941</v>
      </c>
      <c r="V543" s="3" t="s">
        <v>941</v>
      </c>
      <c r="W543" s="3" t="s">
        <v>941</v>
      </c>
      <c r="X543" s="3" t="s">
        <v>941</v>
      </c>
      <c r="Y543" s="3" t="s">
        <v>941</v>
      </c>
      <c r="Z543" s="3" t="s">
        <v>941</v>
      </c>
      <c r="AA543" s="3" t="s">
        <v>941</v>
      </c>
      <c r="AB543" s="3" t="s">
        <v>941</v>
      </c>
      <c r="AC543" s="21" t="s">
        <v>941</v>
      </c>
      <c r="AD543" s="21" t="s">
        <v>941</v>
      </c>
      <c r="AE543" s="21" t="s">
        <v>941</v>
      </c>
      <c r="AF543" s="3" t="s">
        <v>941</v>
      </c>
      <c r="AG543" s="3" t="s">
        <v>941</v>
      </c>
      <c r="AH543" s="3"/>
      <c r="AI543" s="21" t="s">
        <v>941</v>
      </c>
      <c r="AJ543" s="21" t="s">
        <v>941</v>
      </c>
      <c r="AK543" s="21" t="s">
        <v>941</v>
      </c>
      <c r="AL543" s="75"/>
      <c r="AM543" s="74" t="s">
        <v>3427</v>
      </c>
      <c r="AN543" s="70" t="s">
        <v>3428</v>
      </c>
      <c r="AO543" s="67" t="s">
        <v>605</v>
      </c>
      <c r="AP543" s="78" t="s">
        <v>3429</v>
      </c>
      <c r="AQ543" s="893">
        <v>1</v>
      </c>
      <c r="AR543" s="745" t="s">
        <v>945</v>
      </c>
      <c r="AS543" s="68" t="s">
        <v>946</v>
      </c>
      <c r="AT543" s="3">
        <v>1</v>
      </c>
      <c r="AU543" s="3" t="s">
        <v>1048</v>
      </c>
      <c r="AV543" s="3"/>
      <c r="AW543" s="3"/>
      <c r="AX543" s="3"/>
      <c r="AY543" s="145"/>
      <c r="AZ543" s="69" t="s">
        <v>949</v>
      </c>
      <c r="BA543" s="69" t="s">
        <v>949</v>
      </c>
      <c r="BB543" s="69" t="s">
        <v>949</v>
      </c>
      <c r="BC543" s="69" t="s">
        <v>949</v>
      </c>
      <c r="BD543" s="69" t="s">
        <v>949</v>
      </c>
      <c r="BE543" s="69" t="s">
        <v>949</v>
      </c>
      <c r="BF543" s="69" t="s">
        <v>1051</v>
      </c>
      <c r="BG543" s="69" t="s">
        <v>949</v>
      </c>
      <c r="BH543" s="69" t="s">
        <v>949</v>
      </c>
      <c r="BI543" s="69" t="s">
        <v>949</v>
      </c>
      <c r="BJ543" s="69" t="s">
        <v>1068</v>
      </c>
      <c r="BK543" s="69" t="s">
        <v>949</v>
      </c>
      <c r="BL543" s="69" t="s">
        <v>949</v>
      </c>
      <c r="BM543" s="69">
        <v>0</v>
      </c>
      <c r="BN543" s="69">
        <v>0</v>
      </c>
      <c r="BO543" s="69">
        <v>0</v>
      </c>
      <c r="BP543" s="69">
        <v>0</v>
      </c>
      <c r="BQ543" s="69">
        <v>0</v>
      </c>
      <c r="BR543" s="69">
        <v>0</v>
      </c>
      <c r="BS543" s="69">
        <v>0</v>
      </c>
      <c r="BT543" s="69">
        <v>0</v>
      </c>
      <c r="BU543" s="73"/>
      <c r="BV543" s="72"/>
      <c r="BW543" s="72"/>
      <c r="BX543" s="72"/>
      <c r="BY543" s="16"/>
      <c r="BZ543" s="9" t="s">
        <v>1025</v>
      </c>
      <c r="CA543" s="16"/>
      <c r="CB543" s="16"/>
      <c r="CC543" s="16"/>
      <c r="CD543" s="16"/>
    </row>
    <row r="544" spans="1:82" customFormat="1">
      <c r="A544" s="16"/>
      <c r="B544" s="3">
        <v>537</v>
      </c>
      <c r="C544" s="3" t="s">
        <v>3237</v>
      </c>
      <c r="D544" s="91"/>
      <c r="E544" s="96"/>
      <c r="F544" s="91"/>
      <c r="G544" s="96"/>
      <c r="H544" s="91"/>
      <c r="I544" s="96" t="s">
        <v>3430</v>
      </c>
      <c r="J544" s="91"/>
      <c r="K544" s="96"/>
      <c r="L544" s="91"/>
      <c r="M544" s="96"/>
      <c r="N544" s="32" t="s">
        <v>3430</v>
      </c>
      <c r="O544" s="211" t="s">
        <v>3431</v>
      </c>
      <c r="P544" s="71" t="s">
        <v>939</v>
      </c>
      <c r="Q544" s="71"/>
      <c r="R544" s="848"/>
      <c r="S544" s="3" t="s">
        <v>941</v>
      </c>
      <c r="T544" s="3" t="s">
        <v>941</v>
      </c>
      <c r="U544" s="3" t="s">
        <v>941</v>
      </c>
      <c r="V544" s="3" t="s">
        <v>941</v>
      </c>
      <c r="W544" s="3" t="s">
        <v>941</v>
      </c>
      <c r="X544" s="3" t="s">
        <v>941</v>
      </c>
      <c r="Y544" s="3" t="s">
        <v>941</v>
      </c>
      <c r="Z544" s="3" t="s">
        <v>941</v>
      </c>
      <c r="AA544" s="3" t="s">
        <v>941</v>
      </c>
      <c r="AB544" s="3" t="s">
        <v>941</v>
      </c>
      <c r="AC544" s="21" t="s">
        <v>941</v>
      </c>
      <c r="AD544" s="21" t="s">
        <v>941</v>
      </c>
      <c r="AE544" s="21" t="s">
        <v>941</v>
      </c>
      <c r="AF544" s="3" t="s">
        <v>941</v>
      </c>
      <c r="AG544" s="3" t="s">
        <v>941</v>
      </c>
      <c r="AH544" s="3"/>
      <c r="AI544" s="21" t="s">
        <v>941</v>
      </c>
      <c r="AJ544" s="21" t="s">
        <v>941</v>
      </c>
      <c r="AK544" s="21" t="s">
        <v>941</v>
      </c>
      <c r="AL544" s="75"/>
      <c r="AM544" s="74" t="s">
        <v>3432</v>
      </c>
      <c r="AN544" s="70" t="s">
        <v>3433</v>
      </c>
      <c r="AO544" s="67" t="s">
        <v>605</v>
      </c>
      <c r="AP544" s="78" t="s">
        <v>3434</v>
      </c>
      <c r="AQ544" s="893">
        <v>1</v>
      </c>
      <c r="AR544" s="745" t="s">
        <v>945</v>
      </c>
      <c r="AS544" s="68" t="s">
        <v>946</v>
      </c>
      <c r="AT544" s="3">
        <v>1</v>
      </c>
      <c r="AU544" s="3" t="s">
        <v>1921</v>
      </c>
      <c r="AV544" s="3"/>
      <c r="AW544" s="3" t="s">
        <v>1245</v>
      </c>
      <c r="AX544" s="3"/>
      <c r="AY544" s="145"/>
      <c r="AZ544" s="69" t="s">
        <v>949</v>
      </c>
      <c r="BA544" s="69" t="s">
        <v>949</v>
      </c>
      <c r="BB544" s="69" t="s">
        <v>949</v>
      </c>
      <c r="BC544" s="69" t="s">
        <v>949</v>
      </c>
      <c r="BD544" s="69" t="s">
        <v>949</v>
      </c>
      <c r="BE544" s="69" t="s">
        <v>949</v>
      </c>
      <c r="BF544" s="69" t="s">
        <v>949</v>
      </c>
      <c r="BG544" s="69" t="s">
        <v>949</v>
      </c>
      <c r="BH544" s="69" t="s">
        <v>949</v>
      </c>
      <c r="BI544" s="69" t="s">
        <v>949</v>
      </c>
      <c r="BJ544" s="69" t="s">
        <v>2614</v>
      </c>
      <c r="BK544" s="69">
        <v>0</v>
      </c>
      <c r="BL544" s="69" t="s">
        <v>949</v>
      </c>
      <c r="BM544" s="69">
        <v>0</v>
      </c>
      <c r="BN544" s="69">
        <v>0</v>
      </c>
      <c r="BO544" s="69">
        <v>0</v>
      </c>
      <c r="BP544" s="69">
        <v>0</v>
      </c>
      <c r="BQ544" s="69">
        <v>0</v>
      </c>
      <c r="BR544" s="69">
        <v>0</v>
      </c>
      <c r="BS544" s="69">
        <v>0</v>
      </c>
      <c r="BT544" s="69">
        <v>0</v>
      </c>
      <c r="BU544" s="73"/>
      <c r="BV544" s="72"/>
      <c r="BW544" s="72"/>
      <c r="BX544" s="72"/>
      <c r="BY544" s="16"/>
      <c r="BZ544" s="9" t="s">
        <v>1414</v>
      </c>
      <c r="CA544" s="16"/>
      <c r="CB544" s="16"/>
      <c r="CC544" s="16"/>
      <c r="CD544" s="16"/>
    </row>
    <row r="545" spans="1:82" customFormat="1">
      <c r="A545" s="16" t="s">
        <v>3435</v>
      </c>
      <c r="B545" s="3">
        <v>538</v>
      </c>
      <c r="C545" s="3" t="s">
        <v>3237</v>
      </c>
      <c r="D545" s="91"/>
      <c r="E545" s="96"/>
      <c r="F545" s="91"/>
      <c r="G545" s="96"/>
      <c r="H545" s="91"/>
      <c r="I545" s="96" t="s">
        <v>3436</v>
      </c>
      <c r="J545" s="91"/>
      <c r="K545" s="96"/>
      <c r="L545" s="91"/>
      <c r="M545" s="96"/>
      <c r="N545" s="32" t="s">
        <v>3436</v>
      </c>
      <c r="O545" s="211" t="s">
        <v>3437</v>
      </c>
      <c r="P545" s="71" t="s">
        <v>3438</v>
      </c>
      <c r="Q545" s="71"/>
      <c r="R545" s="848" t="s">
        <v>1059</v>
      </c>
      <c r="S545" s="3" t="s">
        <v>941</v>
      </c>
      <c r="T545" s="3" t="s">
        <v>941</v>
      </c>
      <c r="U545" s="3" t="s">
        <v>941</v>
      </c>
      <c r="V545" s="3" t="s">
        <v>941</v>
      </c>
      <c r="W545" s="3" t="s">
        <v>941</v>
      </c>
      <c r="X545" s="3" t="s">
        <v>941</v>
      </c>
      <c r="Y545" s="3" t="s">
        <v>941</v>
      </c>
      <c r="Z545" s="3" t="s">
        <v>941</v>
      </c>
      <c r="AA545" s="3" t="s">
        <v>941</v>
      </c>
      <c r="AB545" s="3" t="s">
        <v>941</v>
      </c>
      <c r="AC545" s="21" t="s">
        <v>941</v>
      </c>
      <c r="AD545" s="21" t="s">
        <v>941</v>
      </c>
      <c r="AE545" s="21" t="s">
        <v>941</v>
      </c>
      <c r="AF545" s="3" t="s">
        <v>941</v>
      </c>
      <c r="AG545" s="3" t="s">
        <v>941</v>
      </c>
      <c r="AH545" s="3"/>
      <c r="AI545" s="21" t="s">
        <v>941</v>
      </c>
      <c r="AJ545" s="21" t="s">
        <v>941</v>
      </c>
      <c r="AK545" s="21" t="s">
        <v>941</v>
      </c>
      <c r="AL545" s="75"/>
      <c r="AM545" s="74" t="s">
        <v>3436</v>
      </c>
      <c r="AN545" s="70" t="s">
        <v>3439</v>
      </c>
      <c r="AO545" s="67" t="s">
        <v>605</v>
      </c>
      <c r="AP545" s="78" t="s">
        <v>3440</v>
      </c>
      <c r="AQ545" s="893">
        <v>1</v>
      </c>
      <c r="AR545" s="745" t="s">
        <v>945</v>
      </c>
      <c r="AS545" s="68" t="s">
        <v>946</v>
      </c>
      <c r="AT545" s="3">
        <v>1</v>
      </c>
      <c r="AU545" s="3" t="s">
        <v>1008</v>
      </c>
      <c r="AV545" s="3"/>
      <c r="AW545" s="3"/>
      <c r="AX545" s="3"/>
      <c r="AY545" s="145"/>
      <c r="AZ545" s="69">
        <v>3455.357</v>
      </c>
      <c r="BA545" s="69" t="s">
        <v>949</v>
      </c>
      <c r="BB545" s="69">
        <v>1.59</v>
      </c>
      <c r="BC545" s="69">
        <v>5.49</v>
      </c>
      <c r="BD545" s="69" t="s">
        <v>949</v>
      </c>
      <c r="BE545" s="69" t="s">
        <v>995</v>
      </c>
      <c r="BF545" s="69" t="s">
        <v>3414</v>
      </c>
      <c r="BG545" s="69" t="s">
        <v>3441</v>
      </c>
      <c r="BH545" s="69" t="s">
        <v>3330</v>
      </c>
      <c r="BI545" s="69" t="s">
        <v>949</v>
      </c>
      <c r="BJ545" s="69" t="s">
        <v>3331</v>
      </c>
      <c r="BK545" s="69" t="s">
        <v>3332</v>
      </c>
      <c r="BL545" s="69" t="s">
        <v>949</v>
      </c>
      <c r="BM545" s="69">
        <v>0</v>
      </c>
      <c r="BN545" s="69">
        <v>0</v>
      </c>
      <c r="BO545" s="69">
        <v>0</v>
      </c>
      <c r="BP545" s="69">
        <v>0</v>
      </c>
      <c r="BQ545" s="69">
        <v>0</v>
      </c>
      <c r="BR545" s="69">
        <v>0</v>
      </c>
      <c r="BS545" s="69">
        <v>0</v>
      </c>
      <c r="BT545" s="69">
        <v>0</v>
      </c>
      <c r="BU545" s="73"/>
      <c r="BV545" s="72">
        <v>0</v>
      </c>
      <c r="BW545" s="72">
        <v>0</v>
      </c>
      <c r="BX545" s="72">
        <v>0</v>
      </c>
      <c r="BY545" s="16"/>
      <c r="BZ545" s="9" t="s">
        <v>1025</v>
      </c>
      <c r="CA545" s="16"/>
      <c r="CB545" s="16"/>
      <c r="CC545" s="16"/>
      <c r="CD545" s="16"/>
    </row>
    <row r="546" spans="1:82" customFormat="1">
      <c r="A546" s="16" t="s">
        <v>3442</v>
      </c>
      <c r="B546" s="3">
        <v>539</v>
      </c>
      <c r="C546" s="3" t="s">
        <v>3237</v>
      </c>
      <c r="D546" s="91"/>
      <c r="E546" s="96"/>
      <c r="F546" s="91"/>
      <c r="G546" s="96"/>
      <c r="H546" s="91"/>
      <c r="I546" s="96" t="s">
        <v>3443</v>
      </c>
      <c r="J546" s="91"/>
      <c r="K546" s="96"/>
      <c r="L546" s="91"/>
      <c r="M546" s="96"/>
      <c r="N546" s="32" t="s">
        <v>3443</v>
      </c>
      <c r="O546" s="211" t="s">
        <v>3444</v>
      </c>
      <c r="P546" s="71" t="s">
        <v>3445</v>
      </c>
      <c r="Q546" s="71"/>
      <c r="R546" s="848" t="s">
        <v>1126</v>
      </c>
      <c r="S546" s="3" t="s">
        <v>941</v>
      </c>
      <c r="T546" s="3" t="s">
        <v>941</v>
      </c>
      <c r="U546" s="3" t="s">
        <v>941</v>
      </c>
      <c r="V546" s="3" t="s">
        <v>941</v>
      </c>
      <c r="W546" s="3" t="s">
        <v>941</v>
      </c>
      <c r="X546" s="3" t="s">
        <v>941</v>
      </c>
      <c r="Y546" s="3" t="s">
        <v>941</v>
      </c>
      <c r="Z546" s="3" t="s">
        <v>941</v>
      </c>
      <c r="AA546" s="3" t="s">
        <v>941</v>
      </c>
      <c r="AB546" s="3" t="s">
        <v>941</v>
      </c>
      <c r="AC546" s="21" t="s">
        <v>941</v>
      </c>
      <c r="AD546" s="21" t="s">
        <v>941</v>
      </c>
      <c r="AE546" s="21" t="s">
        <v>941</v>
      </c>
      <c r="AF546" s="3" t="s">
        <v>941</v>
      </c>
      <c r="AG546" s="3" t="s">
        <v>941</v>
      </c>
      <c r="AH546" s="3"/>
      <c r="AI546" s="21" t="s">
        <v>941</v>
      </c>
      <c r="AJ546" s="21" t="s">
        <v>941</v>
      </c>
      <c r="AK546" s="21" t="s">
        <v>941</v>
      </c>
      <c r="AL546" s="75"/>
      <c r="AM546" s="74" t="s">
        <v>3443</v>
      </c>
      <c r="AN546" s="70" t="s">
        <v>3446</v>
      </c>
      <c r="AO546" s="67" t="s">
        <v>605</v>
      </c>
      <c r="AP546" s="78" t="s">
        <v>3447</v>
      </c>
      <c r="AQ546" s="893">
        <v>2</v>
      </c>
      <c r="AR546" s="745" t="s">
        <v>945</v>
      </c>
      <c r="AS546" s="68" t="s">
        <v>946</v>
      </c>
      <c r="AT546" s="3">
        <v>1</v>
      </c>
      <c r="AU546" s="3" t="s">
        <v>1008</v>
      </c>
      <c r="AV546" s="3"/>
      <c r="AW546" s="3"/>
      <c r="AX546" s="3"/>
      <c r="AY546" s="145"/>
      <c r="AZ546" s="69">
        <v>917.14499999999998</v>
      </c>
      <c r="BA546" s="69" t="s">
        <v>949</v>
      </c>
      <c r="BB546" s="69">
        <v>1.61</v>
      </c>
      <c r="BC546" s="69">
        <v>1.48</v>
      </c>
      <c r="BD546" s="69" t="s">
        <v>949</v>
      </c>
      <c r="BE546" s="69" t="s">
        <v>995</v>
      </c>
      <c r="BF546" s="69" t="s">
        <v>3414</v>
      </c>
      <c r="BG546" s="69" t="s">
        <v>3448</v>
      </c>
      <c r="BH546" s="69" t="s">
        <v>3332</v>
      </c>
      <c r="BI546" s="69" t="s">
        <v>949</v>
      </c>
      <c r="BJ546" s="69" t="s">
        <v>3332</v>
      </c>
      <c r="BK546" s="69" t="s">
        <v>3416</v>
      </c>
      <c r="BL546" s="69" t="s">
        <v>949</v>
      </c>
      <c r="BM546" s="69">
        <v>0</v>
      </c>
      <c r="BN546" s="69">
        <v>0</v>
      </c>
      <c r="BO546" s="69">
        <v>0</v>
      </c>
      <c r="BP546" s="69">
        <v>0</v>
      </c>
      <c r="BQ546" s="69">
        <v>0</v>
      </c>
      <c r="BR546" s="69">
        <v>0</v>
      </c>
      <c r="BS546" s="69">
        <v>0</v>
      </c>
      <c r="BT546" s="69">
        <v>0</v>
      </c>
      <c r="BU546" s="73"/>
      <c r="BV546" s="72">
        <v>0</v>
      </c>
      <c r="BW546" s="72">
        <v>0</v>
      </c>
      <c r="BX546" s="72">
        <v>0</v>
      </c>
      <c r="BY546" s="16"/>
      <c r="BZ546" s="9" t="s">
        <v>1025</v>
      </c>
      <c r="CA546" s="16"/>
      <c r="CB546" s="16"/>
      <c r="CC546" s="16"/>
      <c r="CD546" s="16"/>
    </row>
    <row r="547" spans="1:82" customFormat="1">
      <c r="A547" s="16"/>
      <c r="B547" s="3">
        <v>540</v>
      </c>
      <c r="C547" s="3" t="s">
        <v>3237</v>
      </c>
      <c r="D547" s="91"/>
      <c r="E547" s="96"/>
      <c r="F547" s="91"/>
      <c r="G547" s="96"/>
      <c r="H547" s="91" t="s">
        <v>3449</v>
      </c>
      <c r="I547" s="96"/>
      <c r="J547" s="91"/>
      <c r="K547" s="96"/>
      <c r="L547" s="91"/>
      <c r="M547" s="96"/>
      <c r="N547" s="32" t="s">
        <v>3449</v>
      </c>
      <c r="O547" s="211" t="s">
        <v>3450</v>
      </c>
      <c r="P547" s="71" t="s">
        <v>939</v>
      </c>
      <c r="Q547" s="71"/>
      <c r="R547" s="848" t="s">
        <v>1244</v>
      </c>
      <c r="S547" s="3" t="s">
        <v>941</v>
      </c>
      <c r="T547" s="3" t="s">
        <v>941</v>
      </c>
      <c r="U547" s="3" t="s">
        <v>941</v>
      </c>
      <c r="V547" s="3" t="s">
        <v>941</v>
      </c>
      <c r="W547" s="3" t="s">
        <v>941</v>
      </c>
      <c r="X547" s="3" t="s">
        <v>941</v>
      </c>
      <c r="Y547" s="3" t="s">
        <v>941</v>
      </c>
      <c r="Z547" s="3" t="s">
        <v>941</v>
      </c>
      <c r="AA547" s="3" t="s">
        <v>941</v>
      </c>
      <c r="AB547" s="3" t="s">
        <v>941</v>
      </c>
      <c r="AC547" s="21" t="s">
        <v>941</v>
      </c>
      <c r="AD547" s="21" t="s">
        <v>941</v>
      </c>
      <c r="AE547" s="21" t="s">
        <v>941</v>
      </c>
      <c r="AF547" s="3" t="s">
        <v>941</v>
      </c>
      <c r="AG547" s="3" t="s">
        <v>941</v>
      </c>
      <c r="AH547" s="3"/>
      <c r="AI547" s="21" t="s">
        <v>941</v>
      </c>
      <c r="AJ547" s="21" t="s">
        <v>941</v>
      </c>
      <c r="AK547" s="21" t="s">
        <v>941</v>
      </c>
      <c r="AL547" s="75"/>
      <c r="AM547" s="74" t="s">
        <v>3451</v>
      </c>
      <c r="AN547" s="70" t="s">
        <v>3452</v>
      </c>
      <c r="AO547" s="67" t="s">
        <v>605</v>
      </c>
      <c r="AP547" s="78" t="s">
        <v>3453</v>
      </c>
      <c r="AQ547" s="893">
        <v>1</v>
      </c>
      <c r="AR547" s="745" t="s">
        <v>945</v>
      </c>
      <c r="AS547" s="68" t="s">
        <v>946</v>
      </c>
      <c r="AT547" s="3">
        <v>1</v>
      </c>
      <c r="AU547" s="3" t="s">
        <v>1081</v>
      </c>
      <c r="AV547" s="3"/>
      <c r="AW547" s="3"/>
      <c r="AX547" s="3"/>
      <c r="AY547" s="145"/>
      <c r="AZ547" s="69">
        <v>23878.687000000002</v>
      </c>
      <c r="BA547" s="69">
        <v>1</v>
      </c>
      <c r="BB547" s="69">
        <v>7.93</v>
      </c>
      <c r="BC547" s="69">
        <v>189.35799</v>
      </c>
      <c r="BD547" s="69" t="s">
        <v>3454</v>
      </c>
      <c r="BE547" s="69" t="s">
        <v>949</v>
      </c>
      <c r="BF547" s="69" t="s">
        <v>1192</v>
      </c>
      <c r="BG547" s="69" t="s">
        <v>1193</v>
      </c>
      <c r="BH547" s="69" t="s">
        <v>1194</v>
      </c>
      <c r="BI547" s="69" t="s">
        <v>949</v>
      </c>
      <c r="BJ547" s="69" t="s">
        <v>1087</v>
      </c>
      <c r="BK547" s="69">
        <v>0</v>
      </c>
      <c r="BL547" s="69" t="s">
        <v>949</v>
      </c>
      <c r="BM547" s="69">
        <v>0</v>
      </c>
      <c r="BN547" s="69">
        <v>0</v>
      </c>
      <c r="BO547" s="69" t="s">
        <v>3449</v>
      </c>
      <c r="BP547" s="69" t="s">
        <v>1087</v>
      </c>
      <c r="BQ547" s="69">
        <v>0</v>
      </c>
      <c r="BR547" s="69">
        <v>0</v>
      </c>
      <c r="BS547" s="69">
        <v>0</v>
      </c>
      <c r="BT547" s="69">
        <v>0</v>
      </c>
      <c r="BU547" s="73"/>
      <c r="BV547" s="72">
        <v>1</v>
      </c>
      <c r="BW547" s="72">
        <v>315</v>
      </c>
      <c r="BX547" s="72">
        <v>2</v>
      </c>
      <c r="BY547" s="16"/>
      <c r="BZ547" s="9" t="s">
        <v>1025</v>
      </c>
      <c r="CA547" s="16"/>
      <c r="CB547" s="16"/>
      <c r="CC547" s="16"/>
      <c r="CD547" s="16"/>
    </row>
    <row r="548" spans="1:82" customFormat="1">
      <c r="A548" s="16"/>
      <c r="B548" s="3">
        <v>541</v>
      </c>
      <c r="C548" s="3" t="s">
        <v>3237</v>
      </c>
      <c r="D548" s="91"/>
      <c r="E548" s="96"/>
      <c r="F548" s="91"/>
      <c r="G548" s="96"/>
      <c r="H548" s="91"/>
      <c r="I548" s="96" t="s">
        <v>3455</v>
      </c>
      <c r="J548" s="91"/>
      <c r="K548" s="96"/>
      <c r="L548" s="91"/>
      <c r="M548" s="96"/>
      <c r="N548" s="32" t="s">
        <v>3455</v>
      </c>
      <c r="O548" s="211" t="s">
        <v>3455</v>
      </c>
      <c r="P548" s="71" t="s">
        <v>1037</v>
      </c>
      <c r="Q548" s="71"/>
      <c r="R548" s="848" t="s">
        <v>1244</v>
      </c>
      <c r="S548" s="3" t="s">
        <v>941</v>
      </c>
      <c r="T548" s="3" t="s">
        <v>941</v>
      </c>
      <c r="U548" s="3" t="s">
        <v>941</v>
      </c>
      <c r="V548" s="3" t="s">
        <v>941</v>
      </c>
      <c r="W548" s="3" t="s">
        <v>941</v>
      </c>
      <c r="X548" s="3" t="s">
        <v>941</v>
      </c>
      <c r="Y548" s="3" t="s">
        <v>941</v>
      </c>
      <c r="Z548" s="3" t="s">
        <v>941</v>
      </c>
      <c r="AA548" s="3" t="s">
        <v>941</v>
      </c>
      <c r="AB548" s="3" t="s">
        <v>941</v>
      </c>
      <c r="AC548" s="21" t="s">
        <v>941</v>
      </c>
      <c r="AD548" s="21" t="s">
        <v>941</v>
      </c>
      <c r="AE548" s="21" t="s">
        <v>941</v>
      </c>
      <c r="AF548" s="3" t="s">
        <v>941</v>
      </c>
      <c r="AG548" s="3" t="s">
        <v>941</v>
      </c>
      <c r="AH548" s="3"/>
      <c r="AI548" s="21" t="s">
        <v>941</v>
      </c>
      <c r="AJ548" s="21" t="s">
        <v>941</v>
      </c>
      <c r="AK548" s="21" t="s">
        <v>941</v>
      </c>
      <c r="AL548" s="75"/>
      <c r="AM548" s="74" t="s">
        <v>3456</v>
      </c>
      <c r="AN548" s="70"/>
      <c r="AO548" s="67" t="s">
        <v>605</v>
      </c>
      <c r="AP548" s="78" t="s">
        <v>3457</v>
      </c>
      <c r="AQ548" s="893">
        <v>1</v>
      </c>
      <c r="AR548" s="745" t="s">
        <v>945</v>
      </c>
      <c r="AS548" s="68" t="s">
        <v>946</v>
      </c>
      <c r="AT548" s="3">
        <v>0</v>
      </c>
      <c r="AU548" s="3" t="s">
        <v>1081</v>
      </c>
      <c r="AV548" s="3"/>
      <c r="AW548" s="3"/>
      <c r="AX548" s="3"/>
      <c r="AY548" s="145"/>
      <c r="AZ548" s="69">
        <v>23878.687000000002</v>
      </c>
      <c r="BA548" s="69">
        <v>1</v>
      </c>
      <c r="BB548" s="69">
        <v>7.93</v>
      </c>
      <c r="BC548" s="69">
        <v>189.35799</v>
      </c>
      <c r="BD548" s="69" t="s">
        <v>3454</v>
      </c>
      <c r="BE548" s="69" t="s">
        <v>949</v>
      </c>
      <c r="BF548" s="69" t="s">
        <v>1192</v>
      </c>
      <c r="BG548" s="69" t="s">
        <v>1193</v>
      </c>
      <c r="BH548" s="69" t="s">
        <v>1194</v>
      </c>
      <c r="BI548" s="69" t="s">
        <v>949</v>
      </c>
      <c r="BJ548" s="69" t="s">
        <v>1087</v>
      </c>
      <c r="BK548" s="69" t="s">
        <v>949</v>
      </c>
      <c r="BL548" s="69" t="s">
        <v>949</v>
      </c>
      <c r="BM548" s="69">
        <v>0</v>
      </c>
      <c r="BN548" s="69">
        <v>0</v>
      </c>
      <c r="BO548" s="69" t="s">
        <v>3455</v>
      </c>
      <c r="BP548" s="69" t="s">
        <v>1087</v>
      </c>
      <c r="BQ548" s="69">
        <v>0</v>
      </c>
      <c r="BR548" s="69">
        <v>0</v>
      </c>
      <c r="BS548" s="69">
        <v>0</v>
      </c>
      <c r="BT548" s="69">
        <v>0</v>
      </c>
      <c r="BU548" s="73"/>
      <c r="BV548" s="72">
        <v>0</v>
      </c>
      <c r="BW548" s="72">
        <v>0</v>
      </c>
      <c r="BX548" s="72">
        <v>0</v>
      </c>
      <c r="BY548" s="16"/>
      <c r="BZ548" s="9" t="s">
        <v>1025</v>
      </c>
      <c r="CA548" s="16"/>
      <c r="CB548" s="16"/>
      <c r="CC548" s="16"/>
      <c r="CD548" s="16"/>
    </row>
    <row r="549" spans="1:82" customFormat="1">
      <c r="A549" s="16"/>
      <c r="B549" s="3">
        <v>542</v>
      </c>
      <c r="C549" s="3" t="s">
        <v>3237</v>
      </c>
      <c r="D549" s="91"/>
      <c r="E549" s="96"/>
      <c r="F549" s="91"/>
      <c r="G549" s="96"/>
      <c r="H549" s="91"/>
      <c r="I549" s="96" t="s">
        <v>3458</v>
      </c>
      <c r="J549" s="91"/>
      <c r="K549" s="96"/>
      <c r="L549" s="91"/>
      <c r="M549" s="96"/>
      <c r="N549" s="32" t="s">
        <v>3458</v>
      </c>
      <c r="O549" s="211" t="s">
        <v>3458</v>
      </c>
      <c r="P549" s="71" t="s">
        <v>1037</v>
      </c>
      <c r="Q549" s="71"/>
      <c r="R549" s="848" t="s">
        <v>989</v>
      </c>
      <c r="S549" s="3" t="s">
        <v>941</v>
      </c>
      <c r="T549" s="3" t="s">
        <v>941</v>
      </c>
      <c r="U549" s="3" t="s">
        <v>941</v>
      </c>
      <c r="V549" s="3" t="s">
        <v>941</v>
      </c>
      <c r="W549" s="3" t="s">
        <v>941</v>
      </c>
      <c r="X549" s="3" t="s">
        <v>941</v>
      </c>
      <c r="Y549" s="3" t="s">
        <v>941</v>
      </c>
      <c r="Z549" s="3" t="s">
        <v>941</v>
      </c>
      <c r="AA549" s="3" t="s">
        <v>941</v>
      </c>
      <c r="AB549" s="3" t="s">
        <v>941</v>
      </c>
      <c r="AC549" s="21" t="s">
        <v>941</v>
      </c>
      <c r="AD549" s="21" t="s">
        <v>941</v>
      </c>
      <c r="AE549" s="21" t="s">
        <v>941</v>
      </c>
      <c r="AF549" s="3" t="s">
        <v>941</v>
      </c>
      <c r="AG549" s="3" t="s">
        <v>941</v>
      </c>
      <c r="AH549" s="3"/>
      <c r="AI549" s="21" t="s">
        <v>941</v>
      </c>
      <c r="AJ549" s="21" t="s">
        <v>941</v>
      </c>
      <c r="AK549" s="21" t="s">
        <v>941</v>
      </c>
      <c r="AL549" s="75"/>
      <c r="AM549" s="74"/>
      <c r="AN549" s="70"/>
      <c r="AO549" s="67" t="s">
        <v>605</v>
      </c>
      <c r="AP549" s="78" t="s">
        <v>3459</v>
      </c>
      <c r="AQ549" s="893">
        <v>2</v>
      </c>
      <c r="AR549" s="745" t="s">
        <v>945</v>
      </c>
      <c r="AS549" s="68" t="s">
        <v>946</v>
      </c>
      <c r="AT549" s="3">
        <v>0</v>
      </c>
      <c r="AU549" s="3" t="s">
        <v>1783</v>
      </c>
      <c r="AV549" s="3"/>
      <c r="AW549" s="3"/>
      <c r="AX549" s="3"/>
      <c r="AY549" s="145"/>
      <c r="AZ549" s="69" t="s">
        <v>949</v>
      </c>
      <c r="BA549" s="69" t="s">
        <v>949</v>
      </c>
      <c r="BB549" s="69" t="s">
        <v>949</v>
      </c>
      <c r="BC549" s="69" t="s">
        <v>949</v>
      </c>
      <c r="BD549" s="69" t="s">
        <v>949</v>
      </c>
      <c r="BE549" s="69" t="s">
        <v>949</v>
      </c>
      <c r="BF549" s="69" t="s">
        <v>1785</v>
      </c>
      <c r="BG549" s="69">
        <v>1215</v>
      </c>
      <c r="BH549" s="69" t="s">
        <v>949</v>
      </c>
      <c r="BI549" s="69" t="s">
        <v>949</v>
      </c>
      <c r="BJ549" s="69" t="s">
        <v>1087</v>
      </c>
      <c r="BK549" s="69" t="s">
        <v>949</v>
      </c>
      <c r="BL549" s="69" t="s">
        <v>949</v>
      </c>
      <c r="BM549" s="69">
        <v>0</v>
      </c>
      <c r="BN549" s="69">
        <v>0</v>
      </c>
      <c r="BO549" s="69">
        <v>0</v>
      </c>
      <c r="BP549" s="69">
        <v>0</v>
      </c>
      <c r="BQ549" s="69">
        <v>0</v>
      </c>
      <c r="BR549" s="69">
        <v>0</v>
      </c>
      <c r="BS549" s="69">
        <v>0</v>
      </c>
      <c r="BT549" s="69">
        <v>0</v>
      </c>
      <c r="BU549" s="73"/>
      <c r="BV549" s="72"/>
      <c r="BW549" s="72"/>
      <c r="BX549" s="72"/>
      <c r="BY549" s="16"/>
      <c r="BZ549" s="9" t="s">
        <v>1025</v>
      </c>
      <c r="CA549" s="16"/>
      <c r="CB549" s="16"/>
      <c r="CC549" s="16"/>
      <c r="CD549" s="16"/>
    </row>
    <row r="550" spans="1:82" customFormat="1">
      <c r="A550" s="16"/>
      <c r="B550" s="3">
        <v>543</v>
      </c>
      <c r="C550" s="3" t="s">
        <v>3237</v>
      </c>
      <c r="D550" s="91"/>
      <c r="E550" s="96"/>
      <c r="F550" s="91"/>
      <c r="G550" s="96"/>
      <c r="H550" s="91"/>
      <c r="I550" s="96" t="s">
        <v>3460</v>
      </c>
      <c r="J550" s="91"/>
      <c r="K550" s="96"/>
      <c r="L550" s="91"/>
      <c r="M550" s="96"/>
      <c r="N550" s="32" t="s">
        <v>3460</v>
      </c>
      <c r="O550" s="211" t="s">
        <v>3460</v>
      </c>
      <c r="P550" s="71" t="s">
        <v>1037</v>
      </c>
      <c r="Q550" s="71"/>
      <c r="R550" s="848"/>
      <c r="S550" s="3" t="s">
        <v>941</v>
      </c>
      <c r="T550" s="3" t="s">
        <v>941</v>
      </c>
      <c r="U550" s="3" t="s">
        <v>941</v>
      </c>
      <c r="V550" s="3" t="s">
        <v>941</v>
      </c>
      <c r="W550" s="3" t="s">
        <v>941</v>
      </c>
      <c r="X550" s="3" t="s">
        <v>941</v>
      </c>
      <c r="Y550" s="3" t="s">
        <v>941</v>
      </c>
      <c r="Z550" s="3" t="s">
        <v>941</v>
      </c>
      <c r="AA550" s="3" t="s">
        <v>941</v>
      </c>
      <c r="AB550" s="3" t="s">
        <v>941</v>
      </c>
      <c r="AC550" s="21" t="s">
        <v>941</v>
      </c>
      <c r="AD550" s="21" t="s">
        <v>941</v>
      </c>
      <c r="AE550" s="21" t="s">
        <v>941</v>
      </c>
      <c r="AF550" s="3" t="s">
        <v>941</v>
      </c>
      <c r="AG550" s="3" t="s">
        <v>941</v>
      </c>
      <c r="AH550" s="3"/>
      <c r="AI550" s="21" t="s">
        <v>941</v>
      </c>
      <c r="AJ550" s="21" t="s">
        <v>941</v>
      </c>
      <c r="AK550" s="21" t="s">
        <v>941</v>
      </c>
      <c r="AL550" s="75"/>
      <c r="AM550" s="74" t="s">
        <v>3460</v>
      </c>
      <c r="AN550" s="70"/>
      <c r="AO550" s="67" t="s">
        <v>605</v>
      </c>
      <c r="AP550" s="78" t="s">
        <v>3461</v>
      </c>
      <c r="AQ550" s="893">
        <v>2</v>
      </c>
      <c r="AR550" s="745" t="s">
        <v>945</v>
      </c>
      <c r="AS550" s="68" t="s">
        <v>946</v>
      </c>
      <c r="AT550" s="3">
        <v>0</v>
      </c>
      <c r="AU550" s="3" t="s">
        <v>1783</v>
      </c>
      <c r="AV550" s="3"/>
      <c r="AW550" s="3"/>
      <c r="AX550" s="3"/>
      <c r="AY550" s="145"/>
      <c r="AZ550" s="69" t="s">
        <v>949</v>
      </c>
      <c r="BA550" s="69" t="s">
        <v>949</v>
      </c>
      <c r="BB550" s="69" t="s">
        <v>949</v>
      </c>
      <c r="BC550" s="69" t="s">
        <v>949</v>
      </c>
      <c r="BD550" s="69" t="s">
        <v>949</v>
      </c>
      <c r="BE550" s="69" t="s">
        <v>949</v>
      </c>
      <c r="BF550" s="69" t="s">
        <v>1785</v>
      </c>
      <c r="BG550" s="69">
        <v>1215</v>
      </c>
      <c r="BH550" s="69" t="s">
        <v>949</v>
      </c>
      <c r="BI550" s="69" t="s">
        <v>949</v>
      </c>
      <c r="BJ550" s="69" t="s">
        <v>1712</v>
      </c>
      <c r="BK550" s="69" t="s">
        <v>949</v>
      </c>
      <c r="BL550" s="69" t="s">
        <v>949</v>
      </c>
      <c r="BM550" s="69">
        <v>0</v>
      </c>
      <c r="BN550" s="69">
        <v>0</v>
      </c>
      <c r="BO550" s="69">
        <v>0</v>
      </c>
      <c r="BP550" s="69">
        <v>0</v>
      </c>
      <c r="BQ550" s="69">
        <v>0</v>
      </c>
      <c r="BR550" s="69">
        <v>0</v>
      </c>
      <c r="BS550" s="69">
        <v>0</v>
      </c>
      <c r="BT550" s="69">
        <v>0</v>
      </c>
      <c r="BU550" s="73"/>
      <c r="BV550" s="72"/>
      <c r="BW550" s="72"/>
      <c r="BX550" s="72"/>
      <c r="BY550" s="16"/>
      <c r="BZ550" s="9" t="s">
        <v>1025</v>
      </c>
      <c r="CA550" s="16"/>
      <c r="CB550" s="16"/>
      <c r="CC550" s="16"/>
      <c r="CD550" s="16"/>
    </row>
    <row r="551" spans="1:82" customFormat="1">
      <c r="A551" s="16"/>
      <c r="B551" s="3">
        <v>544</v>
      </c>
      <c r="C551" s="3" t="s">
        <v>3237</v>
      </c>
      <c r="D551" s="91"/>
      <c r="E551" s="96"/>
      <c r="F551" s="91"/>
      <c r="G551" s="96"/>
      <c r="H551" s="91" t="s">
        <v>3348</v>
      </c>
      <c r="I551" s="96"/>
      <c r="J551" s="91"/>
      <c r="K551" s="96"/>
      <c r="L551" s="91"/>
      <c r="M551" s="96"/>
      <c r="N551" s="32" t="s">
        <v>3348</v>
      </c>
      <c r="O551" s="211" t="s">
        <v>3349</v>
      </c>
      <c r="P551" s="71" t="s">
        <v>939</v>
      </c>
      <c r="Q551" s="71"/>
      <c r="R551" s="848"/>
      <c r="S551" s="3" t="s">
        <v>941</v>
      </c>
      <c r="T551" s="3" t="s">
        <v>941</v>
      </c>
      <c r="U551" s="3" t="s">
        <v>941</v>
      </c>
      <c r="V551" s="3" t="s">
        <v>941</v>
      </c>
      <c r="W551" s="3" t="s">
        <v>941</v>
      </c>
      <c r="X551" s="3" t="s">
        <v>941</v>
      </c>
      <c r="Y551" s="3" t="s">
        <v>941</v>
      </c>
      <c r="Z551" s="3" t="s">
        <v>941</v>
      </c>
      <c r="AA551" s="3" t="s">
        <v>941</v>
      </c>
      <c r="AB551" s="3" t="s">
        <v>941</v>
      </c>
      <c r="AC551" s="21" t="s">
        <v>941</v>
      </c>
      <c r="AD551" s="21" t="s">
        <v>941</v>
      </c>
      <c r="AE551" s="21" t="s">
        <v>941</v>
      </c>
      <c r="AF551" s="3" t="s">
        <v>941</v>
      </c>
      <c r="AG551" s="3" t="s">
        <v>941</v>
      </c>
      <c r="AH551" s="3"/>
      <c r="AI551" s="21" t="s">
        <v>941</v>
      </c>
      <c r="AJ551" s="21" t="s">
        <v>941</v>
      </c>
      <c r="AK551" s="21" t="s">
        <v>941</v>
      </c>
      <c r="AL551" s="75"/>
      <c r="AM551" s="74" t="s">
        <v>3349</v>
      </c>
      <c r="AN551" s="70" t="s">
        <v>3350</v>
      </c>
      <c r="AO551" s="67" t="s">
        <v>605</v>
      </c>
      <c r="AP551" s="78" t="s">
        <v>3351</v>
      </c>
      <c r="AQ551" s="893">
        <v>4</v>
      </c>
      <c r="AR551" s="745" t="s">
        <v>945</v>
      </c>
      <c r="AS551" s="68" t="s">
        <v>946</v>
      </c>
      <c r="AT551" s="3">
        <v>1</v>
      </c>
      <c r="AU551" s="3" t="s">
        <v>993</v>
      </c>
      <c r="AV551" s="3"/>
      <c r="AW551" s="3"/>
      <c r="AX551" s="3"/>
      <c r="AY551" s="145"/>
      <c r="AZ551" s="69" t="s">
        <v>949</v>
      </c>
      <c r="BA551" s="69" t="s">
        <v>949</v>
      </c>
      <c r="BB551" s="69" t="s">
        <v>949</v>
      </c>
      <c r="BC551" s="69" t="s">
        <v>949</v>
      </c>
      <c r="BD551" s="69" t="s">
        <v>949</v>
      </c>
      <c r="BE551" s="69" t="s">
        <v>949</v>
      </c>
      <c r="BF551" s="69" t="s">
        <v>949</v>
      </c>
      <c r="BG551" s="69" t="s">
        <v>949</v>
      </c>
      <c r="BH551" s="69" t="s">
        <v>949</v>
      </c>
      <c r="BI551" s="69" t="s">
        <v>949</v>
      </c>
      <c r="BJ551" s="69" t="s">
        <v>986</v>
      </c>
      <c r="BK551" s="69" t="s">
        <v>1024</v>
      </c>
      <c r="BL551" s="69" t="s">
        <v>949</v>
      </c>
      <c r="BM551" s="69">
        <v>0</v>
      </c>
      <c r="BN551" s="69">
        <v>0</v>
      </c>
      <c r="BO551" s="69">
        <v>0</v>
      </c>
      <c r="BP551" s="69">
        <v>0</v>
      </c>
      <c r="BQ551" s="69">
        <v>0</v>
      </c>
      <c r="BR551" s="69">
        <v>0</v>
      </c>
      <c r="BS551" s="69">
        <v>0</v>
      </c>
      <c r="BT551" s="69">
        <v>0</v>
      </c>
      <c r="BU551" s="73"/>
      <c r="BV551" s="72"/>
      <c r="BW551" s="72"/>
      <c r="BX551" s="72"/>
      <c r="BY551" s="16"/>
      <c r="BZ551" s="9" t="s">
        <v>1025</v>
      </c>
      <c r="CA551" s="16"/>
      <c r="CB551" s="16"/>
      <c r="CC551" s="16"/>
      <c r="CD551" s="16"/>
    </row>
    <row r="552" spans="1:82" customFormat="1">
      <c r="A552" s="16"/>
      <c r="B552" s="3">
        <v>545</v>
      </c>
      <c r="C552" s="3" t="s">
        <v>3237</v>
      </c>
      <c r="D552" s="91"/>
      <c r="E552" s="96"/>
      <c r="F552" s="91"/>
      <c r="G552" s="96"/>
      <c r="H552" s="91" t="s">
        <v>3462</v>
      </c>
      <c r="I552" s="96"/>
      <c r="J552" s="91"/>
      <c r="K552" s="96"/>
      <c r="L552" s="91"/>
      <c r="M552" s="96"/>
      <c r="N552" s="32" t="s">
        <v>3462</v>
      </c>
      <c r="O552" s="211" t="s">
        <v>3462</v>
      </c>
      <c r="P552" s="71" t="s">
        <v>1037</v>
      </c>
      <c r="Q552" s="71"/>
      <c r="R552" s="848"/>
      <c r="S552" s="3" t="s">
        <v>941</v>
      </c>
      <c r="T552" s="3" t="s">
        <v>941</v>
      </c>
      <c r="U552" s="3" t="s">
        <v>941</v>
      </c>
      <c r="V552" s="3" t="s">
        <v>941</v>
      </c>
      <c r="W552" s="3" t="s">
        <v>941</v>
      </c>
      <c r="X552" s="3" t="s">
        <v>941</v>
      </c>
      <c r="Y552" s="3" t="s">
        <v>941</v>
      </c>
      <c r="Z552" s="3" t="s">
        <v>941</v>
      </c>
      <c r="AA552" s="3" t="s">
        <v>941</v>
      </c>
      <c r="AB552" s="3" t="s">
        <v>941</v>
      </c>
      <c r="AC552" s="21" t="s">
        <v>941</v>
      </c>
      <c r="AD552" s="21" t="s">
        <v>941</v>
      </c>
      <c r="AE552" s="21" t="s">
        <v>941</v>
      </c>
      <c r="AF552" s="3" t="s">
        <v>941</v>
      </c>
      <c r="AG552" s="3" t="s">
        <v>941</v>
      </c>
      <c r="AH552" s="3"/>
      <c r="AI552" s="21" t="s">
        <v>941</v>
      </c>
      <c r="AJ552" s="21" t="s">
        <v>941</v>
      </c>
      <c r="AK552" s="21" t="s">
        <v>941</v>
      </c>
      <c r="AL552" s="75"/>
      <c r="AM552" s="74" t="s">
        <v>3462</v>
      </c>
      <c r="AN552" s="70" t="s">
        <v>3463</v>
      </c>
      <c r="AO552" s="67" t="s">
        <v>605</v>
      </c>
      <c r="AP552" s="78" t="s">
        <v>3464</v>
      </c>
      <c r="AQ552" s="893">
        <v>1</v>
      </c>
      <c r="AR552" s="745" t="s">
        <v>945</v>
      </c>
      <c r="AS552" s="68" t="s">
        <v>946</v>
      </c>
      <c r="AT552" s="3">
        <v>1</v>
      </c>
      <c r="AU552" s="3" t="s">
        <v>1081</v>
      </c>
      <c r="AV552" s="3"/>
      <c r="AW552" s="3"/>
      <c r="AX552" s="3"/>
      <c r="AY552" s="145"/>
      <c r="AZ552" s="69" t="s">
        <v>949</v>
      </c>
      <c r="BA552" s="69">
        <v>0.8</v>
      </c>
      <c r="BB552" s="69" t="s">
        <v>949</v>
      </c>
      <c r="BC552" s="69" t="s">
        <v>949</v>
      </c>
      <c r="BD552" s="69" t="s">
        <v>3465</v>
      </c>
      <c r="BE552" s="69" t="s">
        <v>949</v>
      </c>
      <c r="BF552" s="69" t="s">
        <v>1192</v>
      </c>
      <c r="BG552" s="69" t="s">
        <v>1193</v>
      </c>
      <c r="BH552" s="69" t="s">
        <v>1194</v>
      </c>
      <c r="BI552" s="69" t="s">
        <v>949</v>
      </c>
      <c r="BJ552" s="69" t="s">
        <v>1712</v>
      </c>
      <c r="BK552" s="69" t="s">
        <v>949</v>
      </c>
      <c r="BL552" s="69" t="s">
        <v>949</v>
      </c>
      <c r="BM552" s="69">
        <v>0</v>
      </c>
      <c r="BN552" s="69">
        <v>0</v>
      </c>
      <c r="BO552" s="69" t="s">
        <v>3462</v>
      </c>
      <c r="BP552" s="69" t="s">
        <v>1712</v>
      </c>
      <c r="BQ552" s="69">
        <v>0</v>
      </c>
      <c r="BR552" s="69">
        <v>0</v>
      </c>
      <c r="BS552" s="69">
        <v>0</v>
      </c>
      <c r="BT552" s="69">
        <v>0</v>
      </c>
      <c r="BU552" s="73"/>
      <c r="BV552" s="72">
        <v>0</v>
      </c>
      <c r="BW552" s="72">
        <v>0</v>
      </c>
      <c r="BX552" s="72">
        <v>0</v>
      </c>
      <c r="BY552" s="16"/>
      <c r="BZ552" s="9" t="s">
        <v>1025</v>
      </c>
      <c r="CA552" s="16"/>
      <c r="CB552" s="16"/>
      <c r="CC552" s="16"/>
      <c r="CD552" s="16"/>
    </row>
    <row r="553" spans="1:82" customFormat="1">
      <c r="A553" s="16"/>
      <c r="B553" s="3">
        <v>546</v>
      </c>
      <c r="C553" s="3" t="s">
        <v>3237</v>
      </c>
      <c r="D553" s="91"/>
      <c r="E553" s="96"/>
      <c r="F553" s="91" t="s">
        <v>3466</v>
      </c>
      <c r="G553" s="96"/>
      <c r="H553" s="91"/>
      <c r="I553" s="96"/>
      <c r="J553" s="91"/>
      <c r="K553" s="96"/>
      <c r="L553" s="91"/>
      <c r="M553" s="96"/>
      <c r="N553" s="32" t="s">
        <v>3466</v>
      </c>
      <c r="O553" s="211" t="s">
        <v>3467</v>
      </c>
      <c r="P553" s="71" t="s">
        <v>939</v>
      </c>
      <c r="Q553" s="71"/>
      <c r="R553" s="848" t="s">
        <v>940</v>
      </c>
      <c r="S553" s="3" t="s">
        <v>941</v>
      </c>
      <c r="T553" s="3" t="s">
        <v>941</v>
      </c>
      <c r="U553" s="3" t="s">
        <v>941</v>
      </c>
      <c r="V553" s="3" t="s">
        <v>941</v>
      </c>
      <c r="W553" s="3" t="s">
        <v>941</v>
      </c>
      <c r="X553" s="3" t="s">
        <v>941</v>
      </c>
      <c r="Y553" s="3" t="s">
        <v>941</v>
      </c>
      <c r="Z553" s="3" t="s">
        <v>941</v>
      </c>
      <c r="AA553" s="3" t="s">
        <v>941</v>
      </c>
      <c r="AB553" s="3" t="s">
        <v>941</v>
      </c>
      <c r="AC553" s="21" t="s">
        <v>941</v>
      </c>
      <c r="AD553" s="21" t="s">
        <v>941</v>
      </c>
      <c r="AE553" s="21" t="s">
        <v>941</v>
      </c>
      <c r="AF553" s="3" t="s">
        <v>941</v>
      </c>
      <c r="AG553" s="3" t="s">
        <v>941</v>
      </c>
      <c r="AH553" s="3"/>
      <c r="AI553" s="21" t="s">
        <v>941</v>
      </c>
      <c r="AJ553" s="21" t="s">
        <v>941</v>
      </c>
      <c r="AK553" s="21" t="s">
        <v>941</v>
      </c>
      <c r="AL553" s="75"/>
      <c r="AM553" s="74"/>
      <c r="AN553" s="70" t="s">
        <v>3468</v>
      </c>
      <c r="AO553" s="67" t="s">
        <v>605</v>
      </c>
      <c r="AP553" s="78" t="s">
        <v>3469</v>
      </c>
      <c r="AQ553" s="893">
        <v>1</v>
      </c>
      <c r="AR553" s="745" t="s">
        <v>945</v>
      </c>
      <c r="AS553" s="68" t="s">
        <v>946</v>
      </c>
      <c r="AT553" s="3">
        <v>0</v>
      </c>
      <c r="AU553" s="3" t="s">
        <v>947</v>
      </c>
      <c r="AV553" s="3"/>
      <c r="AW553" s="3"/>
      <c r="AX553" s="3"/>
      <c r="AY553" s="145"/>
      <c r="AZ553" s="69" t="s">
        <v>949</v>
      </c>
      <c r="BA553" s="69" t="s">
        <v>949</v>
      </c>
      <c r="BB553" s="69" t="s">
        <v>949</v>
      </c>
      <c r="BC553" s="69" t="s">
        <v>949</v>
      </c>
      <c r="BD553" s="69" t="s">
        <v>949</v>
      </c>
      <c r="BE553" s="69" t="s">
        <v>949</v>
      </c>
      <c r="BF553" s="69" t="s">
        <v>949</v>
      </c>
      <c r="BG553" s="69" t="s">
        <v>949</v>
      </c>
      <c r="BH553" s="69" t="s">
        <v>949</v>
      </c>
      <c r="BI553" s="69" t="s">
        <v>949</v>
      </c>
      <c r="BJ553" s="69" t="s">
        <v>949</v>
      </c>
      <c r="BK553" s="69" t="s">
        <v>949</v>
      </c>
      <c r="BL553" s="69" t="s">
        <v>949</v>
      </c>
      <c r="BM553" s="69" t="s">
        <v>949</v>
      </c>
      <c r="BN553" s="69" t="s">
        <v>949</v>
      </c>
      <c r="BO553" s="69" t="s">
        <v>949</v>
      </c>
      <c r="BP553" s="69" t="s">
        <v>949</v>
      </c>
      <c r="BQ553" s="69" t="s">
        <v>949</v>
      </c>
      <c r="BR553" s="69" t="s">
        <v>949</v>
      </c>
      <c r="BS553" s="69" t="s">
        <v>949</v>
      </c>
      <c r="BT553" s="69" t="s">
        <v>949</v>
      </c>
      <c r="BU553" s="73"/>
      <c r="BV553" s="72"/>
      <c r="BW553" s="72"/>
      <c r="BX553" s="72"/>
      <c r="BY553" s="16"/>
      <c r="BZ553" s="9" t="s">
        <v>1025</v>
      </c>
      <c r="CA553" s="16"/>
      <c r="CB553" s="16"/>
      <c r="CC553" s="16"/>
      <c r="CD553" s="16"/>
    </row>
    <row r="554" spans="1:82" customFormat="1">
      <c r="A554" s="16"/>
      <c r="B554" s="3">
        <v>547</v>
      </c>
      <c r="C554" s="3" t="s">
        <v>3237</v>
      </c>
      <c r="D554" s="91"/>
      <c r="E554" s="96"/>
      <c r="F554" s="91"/>
      <c r="G554" s="96" t="s">
        <v>3470</v>
      </c>
      <c r="H554" s="91"/>
      <c r="I554" s="96"/>
      <c r="J554" s="91"/>
      <c r="K554" s="96"/>
      <c r="L554" s="91"/>
      <c r="M554" s="96"/>
      <c r="N554" s="32" t="s">
        <v>3470</v>
      </c>
      <c r="O554" s="211" t="s">
        <v>3471</v>
      </c>
      <c r="P554" s="71" t="s">
        <v>939</v>
      </c>
      <c r="Q554" s="71"/>
      <c r="R554" s="848" t="s">
        <v>1126</v>
      </c>
      <c r="S554" s="3" t="s">
        <v>941</v>
      </c>
      <c r="T554" s="3" t="s">
        <v>941</v>
      </c>
      <c r="U554" s="3" t="s">
        <v>941</v>
      </c>
      <c r="V554" s="3" t="s">
        <v>941</v>
      </c>
      <c r="W554" s="3" t="s">
        <v>941</v>
      </c>
      <c r="X554" s="3" t="s">
        <v>941</v>
      </c>
      <c r="Y554" s="3" t="s">
        <v>941</v>
      </c>
      <c r="Z554" s="3" t="s">
        <v>941</v>
      </c>
      <c r="AA554" s="3" t="s">
        <v>941</v>
      </c>
      <c r="AB554" s="3" t="s">
        <v>941</v>
      </c>
      <c r="AC554" s="21" t="s">
        <v>941</v>
      </c>
      <c r="AD554" s="21" t="s">
        <v>941</v>
      </c>
      <c r="AE554" s="21" t="s">
        <v>941</v>
      </c>
      <c r="AF554" s="3" t="s">
        <v>941</v>
      </c>
      <c r="AG554" s="3" t="s">
        <v>941</v>
      </c>
      <c r="AH554" s="3"/>
      <c r="AI554" s="21" t="s">
        <v>941</v>
      </c>
      <c r="AJ554" s="21" t="s">
        <v>941</v>
      </c>
      <c r="AK554" s="21" t="s">
        <v>941</v>
      </c>
      <c r="AL554" s="75"/>
      <c r="AM554" s="74"/>
      <c r="AN554" s="70" t="s">
        <v>3472</v>
      </c>
      <c r="AO554" s="67" t="s">
        <v>605</v>
      </c>
      <c r="AP554" s="78" t="s">
        <v>3473</v>
      </c>
      <c r="AQ554" s="893">
        <v>1</v>
      </c>
      <c r="AR554" s="745" t="s">
        <v>945</v>
      </c>
      <c r="AS554" s="68" t="s">
        <v>946</v>
      </c>
      <c r="AT554" s="3">
        <v>1</v>
      </c>
      <c r="AU554" s="3" t="s">
        <v>1008</v>
      </c>
      <c r="AV554" s="3"/>
      <c r="AW554" s="3"/>
      <c r="AX554" s="3"/>
      <c r="AY554" s="145"/>
      <c r="AZ554" s="69">
        <v>8772.8944979999997</v>
      </c>
      <c r="BA554" s="69">
        <v>1.5</v>
      </c>
      <c r="BB554" s="69">
        <v>1.7</v>
      </c>
      <c r="BC554" s="69">
        <v>14.91</v>
      </c>
      <c r="BD554" s="69" t="s">
        <v>3474</v>
      </c>
      <c r="BE554" s="69" t="s">
        <v>995</v>
      </c>
      <c r="BF554" s="69" t="s">
        <v>2018</v>
      </c>
      <c r="BG554" s="69" t="s">
        <v>3347</v>
      </c>
      <c r="BH554" s="69" t="s">
        <v>1132</v>
      </c>
      <c r="BI554" s="69" t="s">
        <v>949</v>
      </c>
      <c r="BJ554" s="69" t="s">
        <v>1087</v>
      </c>
      <c r="BK554" s="69" t="s">
        <v>949</v>
      </c>
      <c r="BL554" s="69" t="s">
        <v>949</v>
      </c>
      <c r="BM554" s="69">
        <v>0</v>
      </c>
      <c r="BN554" s="69">
        <v>0</v>
      </c>
      <c r="BO554" s="69" t="s">
        <v>3471</v>
      </c>
      <c r="BP554" s="69" t="s">
        <v>1087</v>
      </c>
      <c r="BQ554" s="69">
        <v>0</v>
      </c>
      <c r="BR554" s="69">
        <v>0</v>
      </c>
      <c r="BS554" s="69">
        <v>0</v>
      </c>
      <c r="BT554" s="69">
        <v>0</v>
      </c>
      <c r="BU554" s="73"/>
      <c r="BV554" s="72">
        <v>4</v>
      </c>
      <c r="BW554" s="72">
        <v>250</v>
      </c>
      <c r="BX554" s="72">
        <v>30</v>
      </c>
      <c r="BY554" s="16"/>
      <c r="BZ554" s="9" t="s">
        <v>1025</v>
      </c>
      <c r="CA554" s="16"/>
      <c r="CB554" s="16"/>
      <c r="CC554" s="16"/>
      <c r="CD554" s="16"/>
    </row>
    <row r="555" spans="1:82" customFormat="1">
      <c r="A555" s="16"/>
      <c r="B555" s="3">
        <v>548</v>
      </c>
      <c r="C555" s="3" t="s">
        <v>3237</v>
      </c>
      <c r="D555" s="91"/>
      <c r="E555" s="96"/>
      <c r="F555" s="91"/>
      <c r="G555" s="96" t="s">
        <v>1032</v>
      </c>
      <c r="H555" s="91"/>
      <c r="I555" s="96"/>
      <c r="J555" s="91"/>
      <c r="K555" s="96"/>
      <c r="L555" s="91"/>
      <c r="M555" s="96"/>
      <c r="N555" s="32" t="s">
        <v>1032</v>
      </c>
      <c r="O555" s="211" t="s">
        <v>1033</v>
      </c>
      <c r="P555" s="71" t="s">
        <v>939</v>
      </c>
      <c r="Q555" s="71"/>
      <c r="R555" s="848"/>
      <c r="S555" s="3" t="s">
        <v>941</v>
      </c>
      <c r="T555" s="3" t="s">
        <v>941</v>
      </c>
      <c r="U555" s="3" t="s">
        <v>941</v>
      </c>
      <c r="V555" s="3" t="s">
        <v>941</v>
      </c>
      <c r="W555" s="3" t="s">
        <v>941</v>
      </c>
      <c r="X555" s="3" t="s">
        <v>941</v>
      </c>
      <c r="Y555" s="3" t="s">
        <v>941</v>
      </c>
      <c r="Z555" s="3" t="s">
        <v>941</v>
      </c>
      <c r="AA555" s="3" t="s">
        <v>941</v>
      </c>
      <c r="AB555" s="3" t="s">
        <v>941</v>
      </c>
      <c r="AC555" s="21" t="s">
        <v>941</v>
      </c>
      <c r="AD555" s="21" t="s">
        <v>941</v>
      </c>
      <c r="AE555" s="21" t="s">
        <v>941</v>
      </c>
      <c r="AF555" s="3" t="s">
        <v>941</v>
      </c>
      <c r="AG555" s="3" t="s">
        <v>941</v>
      </c>
      <c r="AH555" s="3"/>
      <c r="AI555" s="21" t="s">
        <v>941</v>
      </c>
      <c r="AJ555" s="21" t="s">
        <v>941</v>
      </c>
      <c r="AK555" s="21" t="s">
        <v>941</v>
      </c>
      <c r="AL555" s="75"/>
      <c r="AM555" s="74" t="s">
        <v>1033</v>
      </c>
      <c r="AN555" s="70" t="s">
        <v>1034</v>
      </c>
      <c r="AO555" s="67" t="s">
        <v>605</v>
      </c>
      <c r="AP555" s="78" t="s">
        <v>1035</v>
      </c>
      <c r="AQ555" s="893">
        <v>1</v>
      </c>
      <c r="AR555" s="745" t="s">
        <v>945</v>
      </c>
      <c r="AS555" s="68" t="s">
        <v>946</v>
      </c>
      <c r="AT555" s="3">
        <v>1</v>
      </c>
      <c r="AU555" s="3" t="s">
        <v>993</v>
      </c>
      <c r="AV555" s="3"/>
      <c r="AW555" s="3"/>
      <c r="AX555" s="3"/>
      <c r="AY555" s="145"/>
      <c r="AZ555" s="69" t="s">
        <v>949</v>
      </c>
      <c r="BA555" s="69" t="s">
        <v>949</v>
      </c>
      <c r="BB555" s="69" t="s">
        <v>949</v>
      </c>
      <c r="BC555" s="69" t="s">
        <v>949</v>
      </c>
      <c r="BD555" s="69" t="s">
        <v>949</v>
      </c>
      <c r="BE555" s="69" t="s">
        <v>949</v>
      </c>
      <c r="BF555" s="69" t="s">
        <v>949</v>
      </c>
      <c r="BG555" s="69" t="s">
        <v>949</v>
      </c>
      <c r="BH555" s="69" t="s">
        <v>949</v>
      </c>
      <c r="BI555" s="69" t="s">
        <v>949</v>
      </c>
      <c r="BJ555" s="69" t="s">
        <v>1024</v>
      </c>
      <c r="BK555" s="69">
        <v>0</v>
      </c>
      <c r="BL555" s="69">
        <v>0</v>
      </c>
      <c r="BM555" s="69">
        <v>0</v>
      </c>
      <c r="BN555" s="69">
        <v>0</v>
      </c>
      <c r="BO555" s="69">
        <v>0</v>
      </c>
      <c r="BP555" s="69">
        <v>0</v>
      </c>
      <c r="BQ555" s="69">
        <v>0</v>
      </c>
      <c r="BR555" s="69">
        <v>0</v>
      </c>
      <c r="BS555" s="69">
        <v>0</v>
      </c>
      <c r="BT555" s="69">
        <v>0</v>
      </c>
      <c r="BU555" s="73"/>
      <c r="BV555" s="72"/>
      <c r="BW555" s="72"/>
      <c r="BX555" s="72"/>
      <c r="BY555" s="16"/>
      <c r="BZ555" s="9" t="s">
        <v>1025</v>
      </c>
      <c r="CA555" s="16"/>
      <c r="CB555" s="16"/>
      <c r="CC555" s="16"/>
      <c r="CD555" s="16"/>
    </row>
    <row r="556" spans="1:82" customFormat="1">
      <c r="A556" s="16"/>
      <c r="B556" s="3">
        <v>549</v>
      </c>
      <c r="C556" s="3" t="s">
        <v>3237</v>
      </c>
      <c r="D556" s="91"/>
      <c r="E556" s="96"/>
      <c r="F556" s="91" t="s">
        <v>3475</v>
      </c>
      <c r="G556" s="96"/>
      <c r="H556" s="91"/>
      <c r="I556" s="96"/>
      <c r="J556" s="91"/>
      <c r="K556" s="96"/>
      <c r="L556" s="91"/>
      <c r="M556" s="96"/>
      <c r="N556" s="32" t="s">
        <v>3475</v>
      </c>
      <c r="O556" s="211" t="s">
        <v>3476</v>
      </c>
      <c r="P556" s="71" t="s">
        <v>939</v>
      </c>
      <c r="Q556" s="71"/>
      <c r="R556" s="848" t="s">
        <v>940</v>
      </c>
      <c r="S556" s="3" t="s">
        <v>941</v>
      </c>
      <c r="T556" s="3" t="s">
        <v>941</v>
      </c>
      <c r="U556" s="3" t="s">
        <v>941</v>
      </c>
      <c r="V556" s="3" t="s">
        <v>941</v>
      </c>
      <c r="W556" s="3" t="s">
        <v>941</v>
      </c>
      <c r="X556" s="3" t="s">
        <v>941</v>
      </c>
      <c r="Y556" s="3" t="s">
        <v>941</v>
      </c>
      <c r="Z556" s="3" t="s">
        <v>941</v>
      </c>
      <c r="AA556" s="3" t="s">
        <v>941</v>
      </c>
      <c r="AB556" s="3" t="s">
        <v>941</v>
      </c>
      <c r="AC556" s="21" t="s">
        <v>941</v>
      </c>
      <c r="AD556" s="21" t="s">
        <v>941</v>
      </c>
      <c r="AE556" s="21" t="s">
        <v>941</v>
      </c>
      <c r="AF556" s="3" t="s">
        <v>941</v>
      </c>
      <c r="AG556" s="3" t="s">
        <v>941</v>
      </c>
      <c r="AH556" s="3"/>
      <c r="AI556" s="21" t="s">
        <v>941</v>
      </c>
      <c r="AJ556" s="21" t="s">
        <v>941</v>
      </c>
      <c r="AK556" s="21" t="s">
        <v>941</v>
      </c>
      <c r="AL556" s="75"/>
      <c r="AM556" s="74"/>
      <c r="AN556" s="70" t="s">
        <v>3477</v>
      </c>
      <c r="AO556" s="67" t="s">
        <v>605</v>
      </c>
      <c r="AP556" s="78" t="s">
        <v>3478</v>
      </c>
      <c r="AQ556" s="893">
        <v>1</v>
      </c>
      <c r="AR556" s="745" t="s">
        <v>945</v>
      </c>
      <c r="AS556" s="68" t="s">
        <v>946</v>
      </c>
      <c r="AT556" s="3">
        <v>0</v>
      </c>
      <c r="AU556" s="3" t="s">
        <v>947</v>
      </c>
      <c r="AV556" s="3"/>
      <c r="AW556" s="3"/>
      <c r="AX556" s="3"/>
      <c r="AY556" s="145"/>
      <c r="AZ556" s="69" t="s">
        <v>949</v>
      </c>
      <c r="BA556" s="69" t="s">
        <v>949</v>
      </c>
      <c r="BB556" s="69" t="s">
        <v>949</v>
      </c>
      <c r="BC556" s="69" t="s">
        <v>949</v>
      </c>
      <c r="BD556" s="69" t="s">
        <v>949</v>
      </c>
      <c r="BE556" s="69" t="s">
        <v>949</v>
      </c>
      <c r="BF556" s="69" t="s">
        <v>949</v>
      </c>
      <c r="BG556" s="69" t="s">
        <v>949</v>
      </c>
      <c r="BH556" s="69" t="s">
        <v>949</v>
      </c>
      <c r="BI556" s="69" t="s">
        <v>949</v>
      </c>
      <c r="BJ556" s="69" t="s">
        <v>949</v>
      </c>
      <c r="BK556" s="69" t="s">
        <v>949</v>
      </c>
      <c r="BL556" s="69" t="s">
        <v>949</v>
      </c>
      <c r="BM556" s="69" t="s">
        <v>949</v>
      </c>
      <c r="BN556" s="69" t="s">
        <v>949</v>
      </c>
      <c r="BO556" s="69" t="s">
        <v>949</v>
      </c>
      <c r="BP556" s="69" t="s">
        <v>949</v>
      </c>
      <c r="BQ556" s="69" t="s">
        <v>949</v>
      </c>
      <c r="BR556" s="69" t="s">
        <v>949</v>
      </c>
      <c r="BS556" s="69" t="s">
        <v>949</v>
      </c>
      <c r="BT556" s="69" t="s">
        <v>949</v>
      </c>
      <c r="BU556" s="73"/>
      <c r="BV556" s="72"/>
      <c r="BW556" s="72"/>
      <c r="BX556" s="72"/>
      <c r="BY556" s="16"/>
      <c r="BZ556" s="9" t="s">
        <v>1025</v>
      </c>
      <c r="CA556" s="16"/>
      <c r="CB556" s="16"/>
      <c r="CC556" s="16"/>
      <c r="CD556" s="16"/>
    </row>
    <row r="557" spans="1:82" customFormat="1">
      <c r="A557" s="16"/>
      <c r="B557" s="3">
        <v>550</v>
      </c>
      <c r="C557" s="3" t="s">
        <v>3237</v>
      </c>
      <c r="D557" s="91"/>
      <c r="E557" s="96"/>
      <c r="F557" s="91"/>
      <c r="G557" s="96" t="s">
        <v>3479</v>
      </c>
      <c r="H557" s="91"/>
      <c r="I557" s="96"/>
      <c r="J557" s="91"/>
      <c r="K557" s="96"/>
      <c r="L557" s="91"/>
      <c r="M557" s="96"/>
      <c r="N557" s="32" t="s">
        <v>3479</v>
      </c>
      <c r="O557" s="211" t="s">
        <v>3480</v>
      </c>
      <c r="P557" s="71" t="s">
        <v>939</v>
      </c>
      <c r="Q557" s="71"/>
      <c r="R557" s="848" t="s">
        <v>1126</v>
      </c>
      <c r="S557" s="3" t="s">
        <v>941</v>
      </c>
      <c r="T557" s="3" t="s">
        <v>941</v>
      </c>
      <c r="U557" s="3" t="s">
        <v>941</v>
      </c>
      <c r="V557" s="3" t="s">
        <v>941</v>
      </c>
      <c r="W557" s="3" t="s">
        <v>941</v>
      </c>
      <c r="X557" s="3" t="s">
        <v>941</v>
      </c>
      <c r="Y557" s="3" t="s">
        <v>941</v>
      </c>
      <c r="Z557" s="3" t="s">
        <v>941</v>
      </c>
      <c r="AA557" s="3" t="s">
        <v>941</v>
      </c>
      <c r="AB557" s="3" t="s">
        <v>941</v>
      </c>
      <c r="AC557" s="21" t="s">
        <v>941</v>
      </c>
      <c r="AD557" s="21" t="s">
        <v>941</v>
      </c>
      <c r="AE557" s="21" t="s">
        <v>941</v>
      </c>
      <c r="AF557" s="3" t="s">
        <v>941</v>
      </c>
      <c r="AG557" s="3" t="s">
        <v>941</v>
      </c>
      <c r="AH557" s="3"/>
      <c r="AI557" s="21" t="s">
        <v>941</v>
      </c>
      <c r="AJ557" s="21" t="s">
        <v>941</v>
      </c>
      <c r="AK557" s="21" t="s">
        <v>941</v>
      </c>
      <c r="AL557" s="75"/>
      <c r="AM557" s="74"/>
      <c r="AN557" s="70" t="s">
        <v>3481</v>
      </c>
      <c r="AO557" s="67" t="s">
        <v>605</v>
      </c>
      <c r="AP557" s="78" t="s">
        <v>3482</v>
      </c>
      <c r="AQ557" s="893">
        <v>1</v>
      </c>
      <c r="AR557" s="745" t="s">
        <v>945</v>
      </c>
      <c r="AS557" s="68" t="s">
        <v>946</v>
      </c>
      <c r="AT557" s="3">
        <v>1</v>
      </c>
      <c r="AU557" s="3" t="s">
        <v>1008</v>
      </c>
      <c r="AV557" s="3"/>
      <c r="AW557" s="3"/>
      <c r="AX557" s="3"/>
      <c r="AY557" s="145"/>
      <c r="AZ557" s="69">
        <v>8590.6450000000004</v>
      </c>
      <c r="BA557" s="69">
        <v>1.5</v>
      </c>
      <c r="BB557" s="69">
        <v>1.7</v>
      </c>
      <c r="BC557" s="69">
        <v>14.6</v>
      </c>
      <c r="BD557" s="69" t="s">
        <v>3483</v>
      </c>
      <c r="BE557" s="69" t="s">
        <v>995</v>
      </c>
      <c r="BF557" s="69" t="s">
        <v>2018</v>
      </c>
      <c r="BG557" s="69" t="s">
        <v>3347</v>
      </c>
      <c r="BH557" s="69" t="s">
        <v>1132</v>
      </c>
      <c r="BI557" s="69" t="s">
        <v>949</v>
      </c>
      <c r="BJ557" s="69" t="s">
        <v>1087</v>
      </c>
      <c r="BK557" s="69" t="s">
        <v>949</v>
      </c>
      <c r="BL557" s="69" t="s">
        <v>949</v>
      </c>
      <c r="BM557" s="69">
        <v>0</v>
      </c>
      <c r="BN557" s="69">
        <v>0</v>
      </c>
      <c r="BO557" s="69" t="s">
        <v>3480</v>
      </c>
      <c r="BP557" s="69" t="s">
        <v>1087</v>
      </c>
      <c r="BQ557" s="69">
        <v>0</v>
      </c>
      <c r="BR557" s="69">
        <v>0</v>
      </c>
      <c r="BS557" s="69">
        <v>0</v>
      </c>
      <c r="BT557" s="69">
        <v>0</v>
      </c>
      <c r="BU557" s="73"/>
      <c r="BV557" s="72">
        <v>4</v>
      </c>
      <c r="BW557" s="72">
        <v>250</v>
      </c>
      <c r="BX557" s="72">
        <v>30</v>
      </c>
      <c r="BY557" s="16"/>
      <c r="BZ557" s="9" t="s">
        <v>1025</v>
      </c>
      <c r="CA557" s="16"/>
      <c r="CB557" s="16"/>
      <c r="CC557" s="16"/>
      <c r="CD557" s="16"/>
    </row>
    <row r="558" spans="1:82" customFormat="1">
      <c r="A558" s="16"/>
      <c r="B558" s="3">
        <v>551</v>
      </c>
      <c r="C558" s="3" t="s">
        <v>3237</v>
      </c>
      <c r="D558" s="91"/>
      <c r="E558" s="96"/>
      <c r="F558" s="91"/>
      <c r="G558" s="96" t="s">
        <v>1032</v>
      </c>
      <c r="H558" s="91"/>
      <c r="I558" s="96"/>
      <c r="J558" s="91"/>
      <c r="K558" s="96"/>
      <c r="L558" s="91"/>
      <c r="M558" s="96"/>
      <c r="N558" s="32" t="s">
        <v>1032</v>
      </c>
      <c r="O558" s="211" t="s">
        <v>1033</v>
      </c>
      <c r="P558" s="71" t="s">
        <v>939</v>
      </c>
      <c r="Q558" s="71"/>
      <c r="R558" s="848"/>
      <c r="S558" s="3" t="s">
        <v>941</v>
      </c>
      <c r="T558" s="3" t="s">
        <v>941</v>
      </c>
      <c r="U558" s="3" t="s">
        <v>941</v>
      </c>
      <c r="V558" s="3" t="s">
        <v>941</v>
      </c>
      <c r="W558" s="3" t="s">
        <v>941</v>
      </c>
      <c r="X558" s="3" t="s">
        <v>941</v>
      </c>
      <c r="Y558" s="3" t="s">
        <v>941</v>
      </c>
      <c r="Z558" s="3" t="s">
        <v>941</v>
      </c>
      <c r="AA558" s="3" t="s">
        <v>941</v>
      </c>
      <c r="AB558" s="3" t="s">
        <v>941</v>
      </c>
      <c r="AC558" s="21" t="s">
        <v>941</v>
      </c>
      <c r="AD558" s="21" t="s">
        <v>941</v>
      </c>
      <c r="AE558" s="21" t="s">
        <v>941</v>
      </c>
      <c r="AF558" s="3" t="s">
        <v>941</v>
      </c>
      <c r="AG558" s="3" t="s">
        <v>941</v>
      </c>
      <c r="AH558" s="3"/>
      <c r="AI558" s="21" t="s">
        <v>941</v>
      </c>
      <c r="AJ558" s="21" t="s">
        <v>941</v>
      </c>
      <c r="AK558" s="21" t="s">
        <v>941</v>
      </c>
      <c r="AL558" s="75"/>
      <c r="AM558" s="74" t="s">
        <v>1033</v>
      </c>
      <c r="AN558" s="70" t="s">
        <v>1034</v>
      </c>
      <c r="AO558" s="67" t="s">
        <v>605</v>
      </c>
      <c r="AP558" s="78" t="s">
        <v>1035</v>
      </c>
      <c r="AQ558" s="893">
        <v>1</v>
      </c>
      <c r="AR558" s="745" t="s">
        <v>945</v>
      </c>
      <c r="AS558" s="68" t="s">
        <v>946</v>
      </c>
      <c r="AT558" s="3">
        <v>1</v>
      </c>
      <c r="AU558" s="3" t="s">
        <v>993</v>
      </c>
      <c r="AV558" s="3"/>
      <c r="AW558" s="3"/>
      <c r="AX558" s="3"/>
      <c r="AY558" s="145"/>
      <c r="AZ558" s="69" t="s">
        <v>949</v>
      </c>
      <c r="BA558" s="69" t="s">
        <v>949</v>
      </c>
      <c r="BB558" s="69" t="s">
        <v>949</v>
      </c>
      <c r="BC558" s="69" t="s">
        <v>949</v>
      </c>
      <c r="BD558" s="69" t="s">
        <v>949</v>
      </c>
      <c r="BE558" s="69" t="s">
        <v>949</v>
      </c>
      <c r="BF558" s="69" t="s">
        <v>949</v>
      </c>
      <c r="BG558" s="69" t="s">
        <v>949</v>
      </c>
      <c r="BH558" s="69" t="s">
        <v>949</v>
      </c>
      <c r="BI558" s="69" t="s">
        <v>949</v>
      </c>
      <c r="BJ558" s="69" t="s">
        <v>1024</v>
      </c>
      <c r="BK558" s="69">
        <v>0</v>
      </c>
      <c r="BL558" s="69">
        <v>0</v>
      </c>
      <c r="BM558" s="69">
        <v>0</v>
      </c>
      <c r="BN558" s="69">
        <v>0</v>
      </c>
      <c r="BO558" s="69">
        <v>0</v>
      </c>
      <c r="BP558" s="69">
        <v>0</v>
      </c>
      <c r="BQ558" s="69">
        <v>0</v>
      </c>
      <c r="BR558" s="69">
        <v>0</v>
      </c>
      <c r="BS558" s="69">
        <v>0</v>
      </c>
      <c r="BT558" s="69">
        <v>0</v>
      </c>
      <c r="BU558" s="73"/>
      <c r="BV558" s="72"/>
      <c r="BW558" s="72"/>
      <c r="BX558" s="72"/>
      <c r="BY558" s="16"/>
      <c r="BZ558" s="9" t="s">
        <v>1025</v>
      </c>
      <c r="CA558" s="16"/>
      <c r="CB558" s="16"/>
      <c r="CC558" s="16"/>
      <c r="CD558" s="16"/>
    </row>
    <row r="559" spans="1:82" customFormat="1">
      <c r="A559" s="16"/>
      <c r="B559" s="3">
        <v>552</v>
      </c>
      <c r="C559" s="3" t="s">
        <v>3484</v>
      </c>
      <c r="D559" s="91" t="s">
        <v>3485</v>
      </c>
      <c r="E559" s="96"/>
      <c r="F559" s="91"/>
      <c r="G559" s="96"/>
      <c r="H559" s="91"/>
      <c r="I559" s="96"/>
      <c r="J559" s="91"/>
      <c r="K559" s="96"/>
      <c r="L559" s="91"/>
      <c r="M559" s="96"/>
      <c r="N559" s="32" t="s">
        <v>3486</v>
      </c>
      <c r="O559" s="211" t="s">
        <v>3485</v>
      </c>
      <c r="P559" s="71" t="s">
        <v>939</v>
      </c>
      <c r="Q559" s="71" t="s">
        <v>3126</v>
      </c>
      <c r="R559" s="848" t="s">
        <v>940</v>
      </c>
      <c r="S559" s="3" t="s">
        <v>941</v>
      </c>
      <c r="T559" s="3" t="s">
        <v>941</v>
      </c>
      <c r="U559" s="3" t="s">
        <v>941</v>
      </c>
      <c r="V559" s="3" t="s">
        <v>941</v>
      </c>
      <c r="W559" s="3" t="s">
        <v>941</v>
      </c>
      <c r="X559" s="3" t="s">
        <v>941</v>
      </c>
      <c r="Y559" s="3" t="s">
        <v>941</v>
      </c>
      <c r="Z559" s="3" t="s">
        <v>941</v>
      </c>
      <c r="AA559" s="3" t="s">
        <v>941</v>
      </c>
      <c r="AB559" s="3" t="s">
        <v>941</v>
      </c>
      <c r="AC559" s="21" t="s">
        <v>941</v>
      </c>
      <c r="AD559" s="21" t="s">
        <v>941</v>
      </c>
      <c r="AE559" s="21" t="s">
        <v>941</v>
      </c>
      <c r="AF559" s="3" t="s">
        <v>941</v>
      </c>
      <c r="AG559" s="3" t="s">
        <v>941</v>
      </c>
      <c r="AH559" s="3"/>
      <c r="AI559" s="21" t="s">
        <v>941</v>
      </c>
      <c r="AJ559" s="21" t="s">
        <v>941</v>
      </c>
      <c r="AK559" s="21" t="s">
        <v>941</v>
      </c>
      <c r="AL559" s="75"/>
      <c r="AM559" s="74" t="s">
        <v>3487</v>
      </c>
      <c r="AN559" s="70" t="s">
        <v>3488</v>
      </c>
      <c r="AO559" s="67" t="s">
        <v>143</v>
      </c>
      <c r="AP559" s="78" t="s">
        <v>3489</v>
      </c>
      <c r="AQ559" s="893">
        <v>1</v>
      </c>
      <c r="AR559" s="745" t="s">
        <v>945</v>
      </c>
      <c r="AS559" s="68" t="s">
        <v>946</v>
      </c>
      <c r="AT559" s="3">
        <v>0</v>
      </c>
      <c r="AU559" s="3" t="s">
        <v>947</v>
      </c>
      <c r="AV559" s="3"/>
      <c r="AW559" s="3"/>
      <c r="AX559" s="3"/>
      <c r="AY559" s="145"/>
      <c r="AZ559" s="69" t="s">
        <v>949</v>
      </c>
      <c r="BA559" s="69" t="s">
        <v>949</v>
      </c>
      <c r="BB559" s="69" t="s">
        <v>949</v>
      </c>
      <c r="BC559" s="69" t="s">
        <v>949</v>
      </c>
      <c r="BD559" s="69" t="s">
        <v>949</v>
      </c>
      <c r="BE559" s="69" t="s">
        <v>949</v>
      </c>
      <c r="BF559" s="69" t="s">
        <v>949</v>
      </c>
      <c r="BG559" s="69" t="s">
        <v>949</v>
      </c>
      <c r="BH559" s="69" t="s">
        <v>949</v>
      </c>
      <c r="BI559" s="69" t="s">
        <v>949</v>
      </c>
      <c r="BJ559" s="69" t="s">
        <v>949</v>
      </c>
      <c r="BK559" s="69" t="s">
        <v>949</v>
      </c>
      <c r="BL559" s="69" t="s">
        <v>949</v>
      </c>
      <c r="BM559" s="69" t="s">
        <v>949</v>
      </c>
      <c r="BN559" s="69" t="s">
        <v>949</v>
      </c>
      <c r="BO559" s="69" t="s">
        <v>949</v>
      </c>
      <c r="BP559" s="69" t="s">
        <v>949</v>
      </c>
      <c r="BQ559" s="69" t="s">
        <v>949</v>
      </c>
      <c r="BR559" s="69" t="s">
        <v>949</v>
      </c>
      <c r="BS559" s="69" t="s">
        <v>949</v>
      </c>
      <c r="BT559" s="69" t="s">
        <v>949</v>
      </c>
      <c r="BU559" s="73"/>
      <c r="BV559" s="72"/>
      <c r="BW559" s="72"/>
      <c r="BX559" s="72"/>
      <c r="BY559" s="16"/>
      <c r="BZ559" s="9" t="s">
        <v>949</v>
      </c>
      <c r="CA559" s="16"/>
      <c r="CB559" s="16"/>
      <c r="CC559" s="16"/>
      <c r="CD559" s="16"/>
    </row>
    <row r="560" spans="1:82" customFormat="1">
      <c r="A560" s="16"/>
      <c r="B560" s="3">
        <v>553</v>
      </c>
      <c r="C560" s="3" t="s">
        <v>3484</v>
      </c>
      <c r="D560" s="91"/>
      <c r="E560" s="96" t="s">
        <v>1656</v>
      </c>
      <c r="F560" s="91"/>
      <c r="G560" s="96"/>
      <c r="H560" s="91"/>
      <c r="I560" s="96"/>
      <c r="J560" s="91"/>
      <c r="K560" s="96"/>
      <c r="L560" s="91"/>
      <c r="M560" s="96"/>
      <c r="N560" s="32" t="s">
        <v>1656</v>
      </c>
      <c r="O560" s="211" t="s">
        <v>1656</v>
      </c>
      <c r="P560" s="71" t="s">
        <v>1037</v>
      </c>
      <c r="Q560" s="71" t="s">
        <v>3126</v>
      </c>
      <c r="R560" s="848"/>
      <c r="S560" s="3" t="s">
        <v>941</v>
      </c>
      <c r="T560" s="3" t="s">
        <v>941</v>
      </c>
      <c r="U560" s="3" t="s">
        <v>941</v>
      </c>
      <c r="V560" s="3" t="s">
        <v>941</v>
      </c>
      <c r="W560" s="3" t="s">
        <v>941</v>
      </c>
      <c r="X560" s="3" t="s">
        <v>941</v>
      </c>
      <c r="Y560" s="3" t="s">
        <v>941</v>
      </c>
      <c r="Z560" s="3" t="s">
        <v>941</v>
      </c>
      <c r="AA560" s="3" t="s">
        <v>941</v>
      </c>
      <c r="AB560" s="3" t="s">
        <v>941</v>
      </c>
      <c r="AC560" s="21" t="s">
        <v>941</v>
      </c>
      <c r="AD560" s="21" t="s">
        <v>941</v>
      </c>
      <c r="AE560" s="21" t="s">
        <v>941</v>
      </c>
      <c r="AF560" s="3" t="s">
        <v>941</v>
      </c>
      <c r="AG560" s="3" t="s">
        <v>941</v>
      </c>
      <c r="AH560" s="3"/>
      <c r="AI560" s="21" t="s">
        <v>941</v>
      </c>
      <c r="AJ560" s="21" t="s">
        <v>941</v>
      </c>
      <c r="AK560" s="21" t="s">
        <v>941</v>
      </c>
      <c r="AL560" s="75"/>
      <c r="AM560" s="74"/>
      <c r="AN560" s="70" t="s">
        <v>1657</v>
      </c>
      <c r="AO560" s="67" t="s">
        <v>143</v>
      </c>
      <c r="AP560" s="78" t="s">
        <v>1658</v>
      </c>
      <c r="AQ560" s="893">
        <v>0.03</v>
      </c>
      <c r="AR560" s="745" t="s">
        <v>945</v>
      </c>
      <c r="AS560" s="68" t="s">
        <v>1563</v>
      </c>
      <c r="AT560" s="3">
        <v>1</v>
      </c>
      <c r="AU560" s="3" t="s">
        <v>993</v>
      </c>
      <c r="AV560" s="3"/>
      <c r="AW560" s="3"/>
      <c r="AX560" s="3"/>
      <c r="AY560" s="145">
        <v>0.5</v>
      </c>
      <c r="AZ560" s="69" t="s">
        <v>949</v>
      </c>
      <c r="BA560" s="69" t="s">
        <v>949</v>
      </c>
      <c r="BB560" s="69" t="s">
        <v>949</v>
      </c>
      <c r="BC560" s="69" t="s">
        <v>949</v>
      </c>
      <c r="BD560" s="69" t="s">
        <v>949</v>
      </c>
      <c r="BE560" s="69" t="s">
        <v>949</v>
      </c>
      <c r="BF560" s="69" t="s">
        <v>949</v>
      </c>
      <c r="BG560" s="69" t="s">
        <v>949</v>
      </c>
      <c r="BH560" s="69" t="s">
        <v>949</v>
      </c>
      <c r="BI560" s="69" t="s">
        <v>949</v>
      </c>
      <c r="BJ560" s="69" t="s">
        <v>1564</v>
      </c>
      <c r="BK560" s="69" t="s">
        <v>949</v>
      </c>
      <c r="BL560" s="69" t="s">
        <v>949</v>
      </c>
      <c r="BM560" s="69">
        <v>0</v>
      </c>
      <c r="BN560" s="69">
        <v>0</v>
      </c>
      <c r="BO560" s="69">
        <v>0</v>
      </c>
      <c r="BP560" s="69">
        <v>0</v>
      </c>
      <c r="BQ560" s="69">
        <v>0</v>
      </c>
      <c r="BR560" s="69">
        <v>0</v>
      </c>
      <c r="BS560" s="69">
        <v>0</v>
      </c>
      <c r="BT560" s="69">
        <v>0</v>
      </c>
      <c r="BU560" s="73"/>
      <c r="BV560" s="72"/>
      <c r="BW560" s="72"/>
      <c r="BX560" s="72"/>
      <c r="BY560" s="16"/>
      <c r="BZ560" s="9" t="s">
        <v>1025</v>
      </c>
      <c r="CA560" s="16"/>
      <c r="CB560" s="16"/>
      <c r="CC560" s="16"/>
      <c r="CD560" s="16"/>
    </row>
    <row r="561" spans="1:82" customFormat="1">
      <c r="A561" s="16"/>
      <c r="B561" s="3">
        <v>554</v>
      </c>
      <c r="C561" s="3" t="s">
        <v>3484</v>
      </c>
      <c r="D561" s="91"/>
      <c r="E561" s="96" t="s">
        <v>3490</v>
      </c>
      <c r="F561" s="91"/>
      <c r="G561" s="96"/>
      <c r="H561" s="91"/>
      <c r="I561" s="96"/>
      <c r="J561" s="91"/>
      <c r="K561" s="96"/>
      <c r="L561" s="91"/>
      <c r="M561" s="96"/>
      <c r="N561" s="32" t="s">
        <v>3491</v>
      </c>
      <c r="O561" s="211" t="s">
        <v>3490</v>
      </c>
      <c r="P561" s="71" t="s">
        <v>939</v>
      </c>
      <c r="Q561" s="71" t="s">
        <v>3126</v>
      </c>
      <c r="R561" s="848" t="s">
        <v>940</v>
      </c>
      <c r="S561" s="3" t="s">
        <v>941</v>
      </c>
      <c r="T561" s="3" t="s">
        <v>941</v>
      </c>
      <c r="U561" s="3" t="s">
        <v>941</v>
      </c>
      <c r="V561" s="3" t="s">
        <v>941</v>
      </c>
      <c r="W561" s="3" t="s">
        <v>941</v>
      </c>
      <c r="X561" s="3" t="s">
        <v>941</v>
      </c>
      <c r="Y561" s="3" t="s">
        <v>941</v>
      </c>
      <c r="Z561" s="3" t="s">
        <v>941</v>
      </c>
      <c r="AA561" s="3" t="s">
        <v>941</v>
      </c>
      <c r="AB561" s="3" t="s">
        <v>941</v>
      </c>
      <c r="AC561" s="21" t="s">
        <v>941</v>
      </c>
      <c r="AD561" s="21" t="s">
        <v>941</v>
      </c>
      <c r="AE561" s="21" t="s">
        <v>941</v>
      </c>
      <c r="AF561" s="3" t="s">
        <v>941</v>
      </c>
      <c r="AG561" s="3" t="s">
        <v>941</v>
      </c>
      <c r="AH561" s="3"/>
      <c r="AI561" s="21" t="s">
        <v>941</v>
      </c>
      <c r="AJ561" s="21" t="s">
        <v>941</v>
      </c>
      <c r="AK561" s="21" t="s">
        <v>941</v>
      </c>
      <c r="AL561" s="75"/>
      <c r="AM561" s="74" t="s">
        <v>2616</v>
      </c>
      <c r="AN561" s="70" t="s">
        <v>3492</v>
      </c>
      <c r="AO561" s="67" t="s">
        <v>143</v>
      </c>
      <c r="AP561" s="78" t="s">
        <v>3493</v>
      </c>
      <c r="AQ561" s="893">
        <v>1</v>
      </c>
      <c r="AR561" s="745" t="s">
        <v>945</v>
      </c>
      <c r="AS561" s="68" t="s">
        <v>946</v>
      </c>
      <c r="AT561" s="3">
        <v>0</v>
      </c>
      <c r="AU561" s="3" t="s">
        <v>947</v>
      </c>
      <c r="AV561" s="3" t="s">
        <v>948</v>
      </c>
      <c r="AW561" s="3"/>
      <c r="AX561" s="3"/>
      <c r="AY561" s="145"/>
      <c r="AZ561" s="69" t="s">
        <v>949</v>
      </c>
      <c r="BA561" s="69" t="s">
        <v>949</v>
      </c>
      <c r="BB561" s="69" t="s">
        <v>949</v>
      </c>
      <c r="BC561" s="69" t="s">
        <v>949</v>
      </c>
      <c r="BD561" s="69" t="s">
        <v>949</v>
      </c>
      <c r="BE561" s="69" t="s">
        <v>949</v>
      </c>
      <c r="BF561" s="69" t="s">
        <v>949</v>
      </c>
      <c r="BG561" s="69" t="s">
        <v>949</v>
      </c>
      <c r="BH561" s="69" t="s">
        <v>949</v>
      </c>
      <c r="BI561" s="69" t="s">
        <v>949</v>
      </c>
      <c r="BJ561" s="69" t="s">
        <v>949</v>
      </c>
      <c r="BK561" s="69" t="s">
        <v>949</v>
      </c>
      <c r="BL561" s="69" t="s">
        <v>949</v>
      </c>
      <c r="BM561" s="69" t="s">
        <v>949</v>
      </c>
      <c r="BN561" s="69" t="s">
        <v>949</v>
      </c>
      <c r="BO561" s="69" t="s">
        <v>949</v>
      </c>
      <c r="BP561" s="69" t="s">
        <v>949</v>
      </c>
      <c r="BQ561" s="69" t="s">
        <v>949</v>
      </c>
      <c r="BR561" s="69" t="s">
        <v>949</v>
      </c>
      <c r="BS561" s="69" t="s">
        <v>949</v>
      </c>
      <c r="BT561" s="69" t="s">
        <v>949</v>
      </c>
      <c r="BU561" s="73"/>
      <c r="BV561" s="72"/>
      <c r="BW561" s="72"/>
      <c r="BX561" s="72"/>
      <c r="BY561" s="16"/>
      <c r="BZ561" s="9" t="s">
        <v>949</v>
      </c>
      <c r="CA561" s="16"/>
      <c r="CB561" s="16"/>
      <c r="CC561" s="16"/>
      <c r="CD561" s="16"/>
    </row>
    <row r="562" spans="1:82" customFormat="1">
      <c r="A562" s="16"/>
      <c r="B562" s="3">
        <v>555</v>
      </c>
      <c r="C562" s="3" t="s">
        <v>3484</v>
      </c>
      <c r="D562" s="91"/>
      <c r="E562" s="96"/>
      <c r="F562" s="91" t="s">
        <v>2619</v>
      </c>
      <c r="G562" s="96"/>
      <c r="H562" s="91"/>
      <c r="I562" s="96"/>
      <c r="J562" s="91"/>
      <c r="K562" s="96"/>
      <c r="L562" s="91"/>
      <c r="M562" s="96"/>
      <c r="N562" s="32" t="s">
        <v>2620</v>
      </c>
      <c r="O562" s="211" t="s">
        <v>2619</v>
      </c>
      <c r="P562" s="71" t="s">
        <v>1003</v>
      </c>
      <c r="Q562" s="71" t="s">
        <v>3126</v>
      </c>
      <c r="R562" s="848" t="s">
        <v>989</v>
      </c>
      <c r="S562" s="3" t="s">
        <v>941</v>
      </c>
      <c r="T562" s="3" t="s">
        <v>941</v>
      </c>
      <c r="U562" s="3" t="s">
        <v>941</v>
      </c>
      <c r="V562" s="3" t="s">
        <v>941</v>
      </c>
      <c r="W562" s="3" t="s">
        <v>941</v>
      </c>
      <c r="X562" s="3" t="s">
        <v>941</v>
      </c>
      <c r="Y562" s="3" t="s">
        <v>941</v>
      </c>
      <c r="Z562" s="3" t="s">
        <v>941</v>
      </c>
      <c r="AA562" s="3" t="s">
        <v>941</v>
      </c>
      <c r="AB562" s="3" t="s">
        <v>941</v>
      </c>
      <c r="AC562" s="21" t="s">
        <v>941</v>
      </c>
      <c r="AD562" s="21" t="s">
        <v>941</v>
      </c>
      <c r="AE562" s="21" t="s">
        <v>941</v>
      </c>
      <c r="AF562" s="3" t="s">
        <v>941</v>
      </c>
      <c r="AG562" s="3" t="s">
        <v>941</v>
      </c>
      <c r="AH562" s="3"/>
      <c r="AI562" s="21" t="s">
        <v>941</v>
      </c>
      <c r="AJ562" s="21" t="s">
        <v>941</v>
      </c>
      <c r="AK562" s="21" t="s">
        <v>941</v>
      </c>
      <c r="AL562" s="75"/>
      <c r="AM562" s="74" t="s">
        <v>2619</v>
      </c>
      <c r="AN562" s="70" t="s">
        <v>2621</v>
      </c>
      <c r="AO562" s="67" t="s">
        <v>3129</v>
      </c>
      <c r="AP562" s="78" t="s">
        <v>2622</v>
      </c>
      <c r="AQ562" s="893">
        <v>4</v>
      </c>
      <c r="AR562" s="745" t="s">
        <v>945</v>
      </c>
      <c r="AS562" s="68" t="s">
        <v>946</v>
      </c>
      <c r="AT562" s="3">
        <v>1</v>
      </c>
      <c r="AU562" s="3" t="s">
        <v>1008</v>
      </c>
      <c r="AV562" s="3"/>
      <c r="AW562" s="3"/>
      <c r="AX562" s="3"/>
      <c r="AY562" s="145"/>
      <c r="AZ562" s="69">
        <v>979.01</v>
      </c>
      <c r="BA562" s="69">
        <v>1</v>
      </c>
      <c r="BB562" s="69">
        <v>1.41</v>
      </c>
      <c r="BC562" s="69" t="s">
        <v>949</v>
      </c>
      <c r="BD562" s="69" t="s">
        <v>2623</v>
      </c>
      <c r="BE562" s="69" t="s">
        <v>995</v>
      </c>
      <c r="BF562" s="69" t="s">
        <v>1293</v>
      </c>
      <c r="BG562" s="69" t="s">
        <v>1294</v>
      </c>
      <c r="BH562" s="69" t="s">
        <v>1295</v>
      </c>
      <c r="BI562" s="69">
        <v>0</v>
      </c>
      <c r="BJ562" s="69" t="s">
        <v>1087</v>
      </c>
      <c r="BK562" s="69" t="s">
        <v>1458</v>
      </c>
      <c r="BL562" s="69" t="s">
        <v>945</v>
      </c>
      <c r="BM562" s="69">
        <v>0</v>
      </c>
      <c r="BN562" s="69">
        <v>0</v>
      </c>
      <c r="BO562" s="69" t="s">
        <v>2619</v>
      </c>
      <c r="BP562" s="69" t="s">
        <v>1087</v>
      </c>
      <c r="BQ562" s="69">
        <v>0</v>
      </c>
      <c r="BR562" s="69">
        <v>0</v>
      </c>
      <c r="BS562" s="69">
        <v>0</v>
      </c>
      <c r="BT562" s="69">
        <v>0</v>
      </c>
      <c r="BU562" s="73"/>
      <c r="BV562" s="72">
        <v>8</v>
      </c>
      <c r="BW562" s="72">
        <v>100</v>
      </c>
      <c r="BX562" s="72">
        <v>23</v>
      </c>
      <c r="BY562" s="16"/>
      <c r="BZ562" s="9" t="s">
        <v>1025</v>
      </c>
      <c r="CA562" s="16"/>
      <c r="CB562" s="16"/>
      <c r="CC562" s="16"/>
      <c r="CD562" s="16"/>
    </row>
    <row r="563" spans="1:82" customFormat="1">
      <c r="A563" s="16"/>
      <c r="B563" s="3">
        <v>556</v>
      </c>
      <c r="C563" s="3" t="s">
        <v>3484</v>
      </c>
      <c r="D563" s="91"/>
      <c r="E563" s="96"/>
      <c r="F563" s="91" t="s">
        <v>2624</v>
      </c>
      <c r="G563" s="96"/>
      <c r="H563" s="91"/>
      <c r="I563" s="96"/>
      <c r="J563" s="91"/>
      <c r="K563" s="96"/>
      <c r="L563" s="91"/>
      <c r="M563" s="96"/>
      <c r="N563" s="32" t="s">
        <v>2624</v>
      </c>
      <c r="O563" s="211" t="s">
        <v>2624</v>
      </c>
      <c r="P563" s="71" t="s">
        <v>1037</v>
      </c>
      <c r="Q563" s="71" t="s">
        <v>3126</v>
      </c>
      <c r="R563" s="848" t="s">
        <v>989</v>
      </c>
      <c r="S563" s="3" t="s">
        <v>941</v>
      </c>
      <c r="T563" s="3" t="s">
        <v>941</v>
      </c>
      <c r="U563" s="3" t="s">
        <v>941</v>
      </c>
      <c r="V563" s="3" t="s">
        <v>941</v>
      </c>
      <c r="W563" s="3" t="s">
        <v>941</v>
      </c>
      <c r="X563" s="3" t="s">
        <v>941</v>
      </c>
      <c r="Y563" s="3" t="s">
        <v>941</v>
      </c>
      <c r="Z563" s="3" t="s">
        <v>941</v>
      </c>
      <c r="AA563" s="3" t="s">
        <v>941</v>
      </c>
      <c r="AB563" s="3" t="s">
        <v>941</v>
      </c>
      <c r="AC563" s="21" t="s">
        <v>941</v>
      </c>
      <c r="AD563" s="21" t="s">
        <v>941</v>
      </c>
      <c r="AE563" s="21" t="s">
        <v>941</v>
      </c>
      <c r="AF563" s="3" t="s">
        <v>941</v>
      </c>
      <c r="AG563" s="3" t="s">
        <v>941</v>
      </c>
      <c r="AH563" s="3"/>
      <c r="AI563" s="21" t="s">
        <v>941</v>
      </c>
      <c r="AJ563" s="21" t="s">
        <v>941</v>
      </c>
      <c r="AK563" s="21" t="s">
        <v>941</v>
      </c>
      <c r="AL563" s="75"/>
      <c r="AM563" s="74" t="s">
        <v>2624</v>
      </c>
      <c r="AN563" s="70" t="s">
        <v>2625</v>
      </c>
      <c r="AO563" s="67" t="s">
        <v>143</v>
      </c>
      <c r="AP563" s="78" t="s">
        <v>2626</v>
      </c>
      <c r="AQ563" s="893">
        <v>4</v>
      </c>
      <c r="AR563" s="745" t="s">
        <v>945</v>
      </c>
      <c r="AS563" s="68" t="s">
        <v>946</v>
      </c>
      <c r="AT563" s="3">
        <v>1</v>
      </c>
      <c r="AU563" s="3" t="s">
        <v>1048</v>
      </c>
      <c r="AV563" s="3"/>
      <c r="AW563" s="3"/>
      <c r="AX563" s="3"/>
      <c r="AY563" s="145"/>
      <c r="AZ563" s="69">
        <v>129.58000000000001</v>
      </c>
      <c r="BA563" s="69" t="s">
        <v>1049</v>
      </c>
      <c r="BB563" s="69" t="s">
        <v>949</v>
      </c>
      <c r="BC563" s="69" t="s">
        <v>949</v>
      </c>
      <c r="BD563" s="69" t="s">
        <v>2627</v>
      </c>
      <c r="BE563" s="69" t="s">
        <v>1302</v>
      </c>
      <c r="BF563" s="69" t="s">
        <v>1051</v>
      </c>
      <c r="BG563" s="69" t="s">
        <v>949</v>
      </c>
      <c r="BH563" s="69" t="s">
        <v>949</v>
      </c>
      <c r="BI563" s="69">
        <v>0</v>
      </c>
      <c r="BJ563" s="69" t="s">
        <v>1068</v>
      </c>
      <c r="BK563" s="69" t="s">
        <v>949</v>
      </c>
      <c r="BL563" s="69" t="s">
        <v>949</v>
      </c>
      <c r="BM563" s="69">
        <v>0</v>
      </c>
      <c r="BN563" s="69">
        <v>0</v>
      </c>
      <c r="BO563" s="69">
        <v>0</v>
      </c>
      <c r="BP563" s="69">
        <v>0</v>
      </c>
      <c r="BQ563" s="69">
        <v>0</v>
      </c>
      <c r="BR563" s="69">
        <v>0</v>
      </c>
      <c r="BS563" s="69">
        <v>0</v>
      </c>
      <c r="BT563" s="69">
        <v>0</v>
      </c>
      <c r="BU563" s="73"/>
      <c r="BV563" s="72"/>
      <c r="BW563" s="72"/>
      <c r="BX563" s="72"/>
      <c r="BY563" s="16"/>
      <c r="BZ563" s="9" t="s">
        <v>1025</v>
      </c>
      <c r="CA563" s="16"/>
      <c r="CB563" s="16"/>
      <c r="CC563" s="16"/>
      <c r="CD563" s="16"/>
    </row>
    <row r="564" spans="1:82" customFormat="1">
      <c r="A564" s="16"/>
      <c r="B564" s="3">
        <v>557</v>
      </c>
      <c r="C564" s="3" t="s">
        <v>3484</v>
      </c>
      <c r="D564" s="91"/>
      <c r="E564" s="96"/>
      <c r="F564" s="91"/>
      <c r="G564" s="96" t="s">
        <v>1560</v>
      </c>
      <c r="H564" s="91"/>
      <c r="I564" s="96"/>
      <c r="J564" s="91"/>
      <c r="K564" s="96"/>
      <c r="L564" s="91"/>
      <c r="M564" s="96"/>
      <c r="N564" s="32" t="s">
        <v>1560</v>
      </c>
      <c r="O564" s="211" t="s">
        <v>1560</v>
      </c>
      <c r="P564" s="71" t="s">
        <v>1037</v>
      </c>
      <c r="Q564" s="71" t="s">
        <v>3126</v>
      </c>
      <c r="R564" s="848"/>
      <c r="S564" s="3" t="s">
        <v>941</v>
      </c>
      <c r="T564" s="3" t="s">
        <v>941</v>
      </c>
      <c r="U564" s="3" t="s">
        <v>941</v>
      </c>
      <c r="V564" s="3" t="s">
        <v>941</v>
      </c>
      <c r="W564" s="3" t="s">
        <v>941</v>
      </c>
      <c r="X564" s="3" t="s">
        <v>941</v>
      </c>
      <c r="Y564" s="3" t="s">
        <v>941</v>
      </c>
      <c r="Z564" s="3" t="s">
        <v>941</v>
      </c>
      <c r="AA564" s="3" t="s">
        <v>941</v>
      </c>
      <c r="AB564" s="3" t="s">
        <v>941</v>
      </c>
      <c r="AC564" s="21" t="s">
        <v>941</v>
      </c>
      <c r="AD564" s="21" t="s">
        <v>941</v>
      </c>
      <c r="AE564" s="21" t="s">
        <v>941</v>
      </c>
      <c r="AF564" s="3" t="s">
        <v>941</v>
      </c>
      <c r="AG564" s="3" t="s">
        <v>941</v>
      </c>
      <c r="AH564" s="3"/>
      <c r="AI564" s="21" t="s">
        <v>941</v>
      </c>
      <c r="AJ564" s="21" t="s">
        <v>941</v>
      </c>
      <c r="AK564" s="21" t="s">
        <v>941</v>
      </c>
      <c r="AL564" s="75"/>
      <c r="AM564" s="74"/>
      <c r="AN564" s="70" t="s">
        <v>1561</v>
      </c>
      <c r="AO564" s="67" t="s">
        <v>143</v>
      </c>
      <c r="AP564" s="78" t="s">
        <v>1562</v>
      </c>
      <c r="AQ564" s="893">
        <v>0.4</v>
      </c>
      <c r="AR564" s="745" t="s">
        <v>945</v>
      </c>
      <c r="AS564" s="68" t="s">
        <v>1563</v>
      </c>
      <c r="AT564" s="3">
        <v>1</v>
      </c>
      <c r="AU564" s="3" t="s">
        <v>993</v>
      </c>
      <c r="AV564" s="3"/>
      <c r="AW564" s="3"/>
      <c r="AX564" s="3"/>
      <c r="AY564" s="145"/>
      <c r="AZ564" s="69" t="s">
        <v>949</v>
      </c>
      <c r="BA564" s="69" t="s">
        <v>949</v>
      </c>
      <c r="BB564" s="69" t="s">
        <v>949</v>
      </c>
      <c r="BC564" s="69" t="s">
        <v>949</v>
      </c>
      <c r="BD564" s="69" t="s">
        <v>949</v>
      </c>
      <c r="BE564" s="69" t="s">
        <v>949</v>
      </c>
      <c r="BF564" s="69" t="s">
        <v>949</v>
      </c>
      <c r="BG564" s="69" t="s">
        <v>949</v>
      </c>
      <c r="BH564" s="69" t="s">
        <v>949</v>
      </c>
      <c r="BI564" s="69" t="s">
        <v>949</v>
      </c>
      <c r="BJ564" s="69" t="s">
        <v>1564</v>
      </c>
      <c r="BK564" s="69" t="s">
        <v>949</v>
      </c>
      <c r="BL564" s="69" t="s">
        <v>949</v>
      </c>
      <c r="BM564" s="69">
        <v>0</v>
      </c>
      <c r="BN564" s="69">
        <v>0</v>
      </c>
      <c r="BO564" s="69">
        <v>0</v>
      </c>
      <c r="BP564" s="69">
        <v>0</v>
      </c>
      <c r="BQ564" s="69">
        <v>0</v>
      </c>
      <c r="BR564" s="69">
        <v>0</v>
      </c>
      <c r="BS564" s="69">
        <v>0</v>
      </c>
      <c r="BT564" s="69">
        <v>0</v>
      </c>
      <c r="BU564" s="73"/>
      <c r="BV564" s="72"/>
      <c r="BW564" s="72"/>
      <c r="BX564" s="72"/>
      <c r="BY564" s="16"/>
      <c r="BZ564" s="9" t="s">
        <v>1025</v>
      </c>
      <c r="CA564" s="16"/>
      <c r="CB564" s="16"/>
      <c r="CC564" s="16"/>
      <c r="CD564" s="16"/>
    </row>
    <row r="565" spans="1:82" customFormat="1">
      <c r="A565" s="16"/>
      <c r="B565" s="3">
        <v>558</v>
      </c>
      <c r="C565" s="3" t="s">
        <v>3484</v>
      </c>
      <c r="D565" s="91"/>
      <c r="E565" s="96" t="s">
        <v>3494</v>
      </c>
      <c r="F565" s="91"/>
      <c r="G565" s="96"/>
      <c r="H565" s="91"/>
      <c r="I565" s="96"/>
      <c r="J565" s="91"/>
      <c r="K565" s="96"/>
      <c r="L565" s="91"/>
      <c r="M565" s="96"/>
      <c r="N565" s="32" t="s">
        <v>3495</v>
      </c>
      <c r="O565" s="211" t="s">
        <v>3494</v>
      </c>
      <c r="P565" s="71" t="s">
        <v>939</v>
      </c>
      <c r="Q565" s="71" t="s">
        <v>3126</v>
      </c>
      <c r="R565" s="848" t="s">
        <v>940</v>
      </c>
      <c r="S565" s="3" t="s">
        <v>941</v>
      </c>
      <c r="T565" s="3" t="s">
        <v>941</v>
      </c>
      <c r="U565" s="3" t="s">
        <v>941</v>
      </c>
      <c r="V565" s="3" t="s">
        <v>941</v>
      </c>
      <c r="W565" s="3" t="s">
        <v>941</v>
      </c>
      <c r="X565" s="3" t="s">
        <v>941</v>
      </c>
      <c r="Y565" s="3" t="s">
        <v>941</v>
      </c>
      <c r="Z565" s="3" t="s">
        <v>941</v>
      </c>
      <c r="AA565" s="3" t="s">
        <v>941</v>
      </c>
      <c r="AB565" s="3" t="s">
        <v>941</v>
      </c>
      <c r="AC565" s="21" t="s">
        <v>941</v>
      </c>
      <c r="AD565" s="21" t="s">
        <v>941</v>
      </c>
      <c r="AE565" s="21" t="s">
        <v>941</v>
      </c>
      <c r="AF565" s="3" t="s">
        <v>941</v>
      </c>
      <c r="AG565" s="3" t="s">
        <v>941</v>
      </c>
      <c r="AH565" s="3"/>
      <c r="AI565" s="21" t="s">
        <v>941</v>
      </c>
      <c r="AJ565" s="21" t="s">
        <v>941</v>
      </c>
      <c r="AK565" s="21" t="s">
        <v>941</v>
      </c>
      <c r="AL565" s="75"/>
      <c r="AM565" s="74"/>
      <c r="AN565" s="70" t="s">
        <v>3496</v>
      </c>
      <c r="AO565" s="67" t="s">
        <v>143</v>
      </c>
      <c r="AP565" s="78" t="s">
        <v>3497</v>
      </c>
      <c r="AQ565" s="893">
        <v>1</v>
      </c>
      <c r="AR565" s="745" t="s">
        <v>945</v>
      </c>
      <c r="AS565" s="68" t="s">
        <v>946</v>
      </c>
      <c r="AT565" s="3">
        <v>0</v>
      </c>
      <c r="AU565" s="3" t="s">
        <v>947</v>
      </c>
      <c r="AV565" s="3" t="s">
        <v>948</v>
      </c>
      <c r="AW565" s="3"/>
      <c r="AX565" s="3"/>
      <c r="AY565" s="145"/>
      <c r="AZ565" s="69" t="s">
        <v>949</v>
      </c>
      <c r="BA565" s="69" t="s">
        <v>949</v>
      </c>
      <c r="BB565" s="69" t="s">
        <v>949</v>
      </c>
      <c r="BC565" s="69" t="s">
        <v>949</v>
      </c>
      <c r="BD565" s="69" t="s">
        <v>949</v>
      </c>
      <c r="BE565" s="69" t="s">
        <v>949</v>
      </c>
      <c r="BF565" s="69" t="s">
        <v>949</v>
      </c>
      <c r="BG565" s="69" t="s">
        <v>949</v>
      </c>
      <c r="BH565" s="69" t="s">
        <v>949</v>
      </c>
      <c r="BI565" s="69" t="s">
        <v>949</v>
      </c>
      <c r="BJ565" s="69" t="s">
        <v>949</v>
      </c>
      <c r="BK565" s="69" t="s">
        <v>949</v>
      </c>
      <c r="BL565" s="69" t="s">
        <v>949</v>
      </c>
      <c r="BM565" s="69" t="s">
        <v>949</v>
      </c>
      <c r="BN565" s="69" t="s">
        <v>949</v>
      </c>
      <c r="BO565" s="69" t="s">
        <v>949</v>
      </c>
      <c r="BP565" s="69" t="s">
        <v>949</v>
      </c>
      <c r="BQ565" s="69" t="s">
        <v>949</v>
      </c>
      <c r="BR565" s="69" t="s">
        <v>949</v>
      </c>
      <c r="BS565" s="69" t="s">
        <v>949</v>
      </c>
      <c r="BT565" s="69" t="s">
        <v>949</v>
      </c>
      <c r="BU565" s="73"/>
      <c r="BV565" s="72"/>
      <c r="BW565" s="72"/>
      <c r="BX565" s="72"/>
      <c r="BY565" s="16"/>
      <c r="BZ565" s="9" t="s">
        <v>949</v>
      </c>
      <c r="CA565" s="16"/>
      <c r="CB565" s="16"/>
      <c r="CC565" s="16"/>
      <c r="CD565" s="16"/>
    </row>
    <row r="566" spans="1:82" customFormat="1">
      <c r="A566" s="16"/>
      <c r="B566" s="3">
        <v>559</v>
      </c>
      <c r="C566" s="3" t="s">
        <v>3484</v>
      </c>
      <c r="D566" s="91"/>
      <c r="E566" s="96"/>
      <c r="F566" s="91" t="s">
        <v>3498</v>
      </c>
      <c r="G566" s="96"/>
      <c r="H566" s="91"/>
      <c r="I566" s="96"/>
      <c r="J566" s="91"/>
      <c r="K566" s="96"/>
      <c r="L566" s="91"/>
      <c r="M566" s="96"/>
      <c r="N566" s="32" t="s">
        <v>3499</v>
      </c>
      <c r="O566" s="211" t="s">
        <v>3498</v>
      </c>
      <c r="P566" s="71" t="s">
        <v>939</v>
      </c>
      <c r="Q566" s="71" t="s">
        <v>3126</v>
      </c>
      <c r="R566" s="848" t="s">
        <v>940</v>
      </c>
      <c r="S566" s="3" t="s">
        <v>941</v>
      </c>
      <c r="T566" s="3" t="s">
        <v>941</v>
      </c>
      <c r="U566" s="3" t="s">
        <v>941</v>
      </c>
      <c r="V566" s="3" t="s">
        <v>941</v>
      </c>
      <c r="W566" s="3" t="s">
        <v>941</v>
      </c>
      <c r="X566" s="3" t="s">
        <v>941</v>
      </c>
      <c r="Y566" s="3" t="s">
        <v>941</v>
      </c>
      <c r="Z566" s="3" t="s">
        <v>941</v>
      </c>
      <c r="AA566" s="3" t="s">
        <v>941</v>
      </c>
      <c r="AB566" s="3" t="s">
        <v>941</v>
      </c>
      <c r="AC566" s="21" t="s">
        <v>941</v>
      </c>
      <c r="AD566" s="21" t="s">
        <v>941</v>
      </c>
      <c r="AE566" s="21" t="s">
        <v>941</v>
      </c>
      <c r="AF566" s="3" t="s">
        <v>941</v>
      </c>
      <c r="AG566" s="3" t="s">
        <v>941</v>
      </c>
      <c r="AH566" s="3"/>
      <c r="AI566" s="21" t="s">
        <v>941</v>
      </c>
      <c r="AJ566" s="21" t="s">
        <v>941</v>
      </c>
      <c r="AK566" s="21" t="s">
        <v>941</v>
      </c>
      <c r="AL566" s="75"/>
      <c r="AM566" s="74" t="s">
        <v>3500</v>
      </c>
      <c r="AN566" s="70" t="s">
        <v>3501</v>
      </c>
      <c r="AO566" s="67" t="s">
        <v>143</v>
      </c>
      <c r="AP566" s="78" t="s">
        <v>3502</v>
      </c>
      <c r="AQ566" s="893">
        <v>1</v>
      </c>
      <c r="AR566" s="745" t="s">
        <v>945</v>
      </c>
      <c r="AS566" s="68" t="s">
        <v>946</v>
      </c>
      <c r="AT566" s="3">
        <v>0</v>
      </c>
      <c r="AU566" s="3" t="s">
        <v>947</v>
      </c>
      <c r="AV566" s="3"/>
      <c r="AW566" s="3"/>
      <c r="AX566" s="3"/>
      <c r="AY566" s="145"/>
      <c r="AZ566" s="69" t="s">
        <v>949</v>
      </c>
      <c r="BA566" s="69" t="s">
        <v>949</v>
      </c>
      <c r="BB566" s="69" t="s">
        <v>949</v>
      </c>
      <c r="BC566" s="69" t="s">
        <v>949</v>
      </c>
      <c r="BD566" s="69" t="s">
        <v>949</v>
      </c>
      <c r="BE566" s="69" t="s">
        <v>949</v>
      </c>
      <c r="BF566" s="69" t="s">
        <v>949</v>
      </c>
      <c r="BG566" s="69" t="s">
        <v>949</v>
      </c>
      <c r="BH566" s="69" t="s">
        <v>949</v>
      </c>
      <c r="BI566" s="69" t="s">
        <v>949</v>
      </c>
      <c r="BJ566" s="69" t="s">
        <v>949</v>
      </c>
      <c r="BK566" s="69" t="s">
        <v>949</v>
      </c>
      <c r="BL566" s="69" t="s">
        <v>949</v>
      </c>
      <c r="BM566" s="69" t="s">
        <v>949</v>
      </c>
      <c r="BN566" s="69" t="s">
        <v>949</v>
      </c>
      <c r="BO566" s="69" t="s">
        <v>949</v>
      </c>
      <c r="BP566" s="69" t="s">
        <v>949</v>
      </c>
      <c r="BQ566" s="69" t="s">
        <v>949</v>
      </c>
      <c r="BR566" s="69" t="s">
        <v>949</v>
      </c>
      <c r="BS566" s="69" t="s">
        <v>949</v>
      </c>
      <c r="BT566" s="69" t="s">
        <v>949</v>
      </c>
      <c r="BU566" s="73"/>
      <c r="BV566" s="72"/>
      <c r="BW566" s="72"/>
      <c r="BX566" s="72"/>
      <c r="BY566" s="16"/>
      <c r="BZ566" s="9" t="s">
        <v>949</v>
      </c>
      <c r="CA566" s="16"/>
      <c r="CB566" s="16"/>
      <c r="CC566" s="16"/>
      <c r="CD566" s="16"/>
    </row>
    <row r="567" spans="1:82" customFormat="1">
      <c r="A567" s="16"/>
      <c r="B567" s="3">
        <v>560</v>
      </c>
      <c r="C567" s="3" t="s">
        <v>3484</v>
      </c>
      <c r="D567" s="91"/>
      <c r="E567" s="96"/>
      <c r="F567" s="91"/>
      <c r="G567" s="96" t="s">
        <v>3503</v>
      </c>
      <c r="H567" s="91"/>
      <c r="I567" s="96"/>
      <c r="J567" s="91"/>
      <c r="K567" s="96"/>
      <c r="L567" s="91"/>
      <c r="M567" s="96"/>
      <c r="N567" s="32" t="s">
        <v>3503</v>
      </c>
      <c r="O567" s="211" t="s">
        <v>3503</v>
      </c>
      <c r="P567" s="71" t="s">
        <v>1037</v>
      </c>
      <c r="Q567" s="71" t="s">
        <v>3126</v>
      </c>
      <c r="R567" s="848" t="s">
        <v>1126</v>
      </c>
      <c r="S567" s="3" t="s">
        <v>941</v>
      </c>
      <c r="T567" s="3" t="s">
        <v>941</v>
      </c>
      <c r="U567" s="3" t="s">
        <v>941</v>
      </c>
      <c r="V567" s="3" t="s">
        <v>941</v>
      </c>
      <c r="W567" s="3" t="s">
        <v>941</v>
      </c>
      <c r="X567" s="3" t="s">
        <v>941</v>
      </c>
      <c r="Y567" s="3" t="s">
        <v>941</v>
      </c>
      <c r="Z567" s="3" t="s">
        <v>941</v>
      </c>
      <c r="AA567" s="3" t="s">
        <v>941</v>
      </c>
      <c r="AB567" s="3" t="s">
        <v>941</v>
      </c>
      <c r="AC567" s="21" t="s">
        <v>941</v>
      </c>
      <c r="AD567" s="21" t="s">
        <v>941</v>
      </c>
      <c r="AE567" s="21" t="s">
        <v>941</v>
      </c>
      <c r="AF567" s="3" t="s">
        <v>941</v>
      </c>
      <c r="AG567" s="3" t="s">
        <v>941</v>
      </c>
      <c r="AH567" s="3"/>
      <c r="AI567" s="21" t="s">
        <v>941</v>
      </c>
      <c r="AJ567" s="21" t="s">
        <v>941</v>
      </c>
      <c r="AK567" s="21" t="s">
        <v>941</v>
      </c>
      <c r="AL567" s="75"/>
      <c r="AM567" s="74" t="s">
        <v>3503</v>
      </c>
      <c r="AN567" s="70" t="s">
        <v>3504</v>
      </c>
      <c r="AO567" s="67" t="s">
        <v>143</v>
      </c>
      <c r="AP567" s="78" t="s">
        <v>2631</v>
      </c>
      <c r="AQ567" s="893">
        <v>2</v>
      </c>
      <c r="AR567" s="745" t="s">
        <v>945</v>
      </c>
      <c r="AS567" s="68" t="s">
        <v>946</v>
      </c>
      <c r="AT567" s="3">
        <v>1</v>
      </c>
      <c r="AU567" s="3" t="s">
        <v>1008</v>
      </c>
      <c r="AV567" s="3"/>
      <c r="AW567" s="3"/>
      <c r="AX567" s="3"/>
      <c r="AY567" s="145"/>
      <c r="AZ567" s="69">
        <v>469.29899999999998</v>
      </c>
      <c r="BA567" s="69">
        <v>2</v>
      </c>
      <c r="BB567" s="69">
        <v>1.41</v>
      </c>
      <c r="BC567" s="69">
        <v>0.67</v>
      </c>
      <c r="BD567" s="69" t="s">
        <v>3505</v>
      </c>
      <c r="BE567" s="69" t="s">
        <v>1083</v>
      </c>
      <c r="BF567" s="69" t="s">
        <v>1293</v>
      </c>
      <c r="BG567" s="69" t="s">
        <v>1294</v>
      </c>
      <c r="BH567" s="69" t="s">
        <v>1295</v>
      </c>
      <c r="BI567" s="69" t="s">
        <v>949</v>
      </c>
      <c r="BJ567" s="69" t="s">
        <v>1142</v>
      </c>
      <c r="BK567" s="69" t="s">
        <v>949</v>
      </c>
      <c r="BL567" s="69" t="s">
        <v>949</v>
      </c>
      <c r="BM567" s="69">
        <v>0</v>
      </c>
      <c r="BN567" s="69">
        <v>0</v>
      </c>
      <c r="BO567" s="69" t="s">
        <v>3503</v>
      </c>
      <c r="BP567" s="69" t="s">
        <v>1142</v>
      </c>
      <c r="BQ567" s="69">
        <v>0</v>
      </c>
      <c r="BR567" s="69">
        <v>0</v>
      </c>
      <c r="BS567" s="69">
        <v>0</v>
      </c>
      <c r="BT567" s="69">
        <v>0</v>
      </c>
      <c r="BU567" s="73"/>
      <c r="BV567" s="72">
        <v>8</v>
      </c>
      <c r="BW567" s="72">
        <v>50</v>
      </c>
      <c r="BX567" s="72">
        <v>26</v>
      </c>
      <c r="BY567" s="16"/>
      <c r="BZ567" s="9" t="s">
        <v>1025</v>
      </c>
      <c r="CA567" s="16"/>
      <c r="CB567" s="16"/>
      <c r="CC567" s="16"/>
      <c r="CD567" s="16"/>
    </row>
    <row r="568" spans="1:82" customFormat="1">
      <c r="A568" s="16"/>
      <c r="B568" s="3">
        <v>561</v>
      </c>
      <c r="C568" s="3" t="s">
        <v>3484</v>
      </c>
      <c r="D568" s="91"/>
      <c r="E568" s="96"/>
      <c r="F568" s="91"/>
      <c r="G568" s="96" t="s">
        <v>3506</v>
      </c>
      <c r="H568" s="91"/>
      <c r="I568" s="96"/>
      <c r="J568" s="91"/>
      <c r="K568" s="96"/>
      <c r="L568" s="91"/>
      <c r="M568" s="96"/>
      <c r="N568" s="32" t="s">
        <v>3506</v>
      </c>
      <c r="O568" s="211" t="s">
        <v>3506</v>
      </c>
      <c r="P568" s="71" t="s">
        <v>1037</v>
      </c>
      <c r="Q568" s="71" t="s">
        <v>3126</v>
      </c>
      <c r="R568" s="848"/>
      <c r="S568" s="3" t="s">
        <v>941</v>
      </c>
      <c r="T568" s="3" t="s">
        <v>941</v>
      </c>
      <c r="U568" s="3" t="s">
        <v>941</v>
      </c>
      <c r="V568" s="3" t="s">
        <v>941</v>
      </c>
      <c r="W568" s="3" t="s">
        <v>941</v>
      </c>
      <c r="X568" s="3" t="s">
        <v>941</v>
      </c>
      <c r="Y568" s="3" t="s">
        <v>941</v>
      </c>
      <c r="Z568" s="3" t="s">
        <v>941</v>
      </c>
      <c r="AA568" s="3" t="s">
        <v>941</v>
      </c>
      <c r="AB568" s="3" t="s">
        <v>941</v>
      </c>
      <c r="AC568" s="21" t="s">
        <v>941</v>
      </c>
      <c r="AD568" s="21" t="s">
        <v>941</v>
      </c>
      <c r="AE568" s="21" t="s">
        <v>941</v>
      </c>
      <c r="AF568" s="3" t="s">
        <v>941</v>
      </c>
      <c r="AG568" s="3" t="s">
        <v>941</v>
      </c>
      <c r="AH568" s="3"/>
      <c r="AI568" s="21" t="s">
        <v>941</v>
      </c>
      <c r="AJ568" s="21" t="s">
        <v>941</v>
      </c>
      <c r="AK568" s="21" t="s">
        <v>941</v>
      </c>
      <c r="AL568" s="75"/>
      <c r="AM568" s="74" t="s">
        <v>3506</v>
      </c>
      <c r="AN568" s="70" t="s">
        <v>3507</v>
      </c>
      <c r="AO568" s="67" t="s">
        <v>143</v>
      </c>
      <c r="AP568" s="78" t="s">
        <v>3508</v>
      </c>
      <c r="AQ568" s="893">
        <v>1</v>
      </c>
      <c r="AR568" s="745" t="s">
        <v>945</v>
      </c>
      <c r="AS568" s="68" t="s">
        <v>946</v>
      </c>
      <c r="AT568" s="3">
        <v>1</v>
      </c>
      <c r="AU568" s="3" t="s">
        <v>1008</v>
      </c>
      <c r="AV568" s="3"/>
      <c r="AW568" s="3"/>
      <c r="AX568" s="3"/>
      <c r="AY568" s="145"/>
      <c r="AZ568" s="69">
        <v>776.06500000000005</v>
      </c>
      <c r="BA568" s="69">
        <v>1</v>
      </c>
      <c r="BB568" s="69">
        <v>1.41</v>
      </c>
      <c r="BC568" s="69">
        <v>1.0942516499999999</v>
      </c>
      <c r="BD568" s="69" t="s">
        <v>3509</v>
      </c>
      <c r="BE568" s="69" t="s">
        <v>1083</v>
      </c>
      <c r="BF568" s="69" t="s">
        <v>1293</v>
      </c>
      <c r="BG568" s="69" t="s">
        <v>1294</v>
      </c>
      <c r="BH568" s="69" t="s">
        <v>1295</v>
      </c>
      <c r="BI568" s="69" t="s">
        <v>1296</v>
      </c>
      <c r="BJ568" s="69" t="s">
        <v>1672</v>
      </c>
      <c r="BK568" s="69" t="s">
        <v>949</v>
      </c>
      <c r="BL568" s="69" t="s">
        <v>949</v>
      </c>
      <c r="BM568" s="69">
        <v>0</v>
      </c>
      <c r="BN568" s="69">
        <v>0</v>
      </c>
      <c r="BO568" s="69" t="s">
        <v>3506</v>
      </c>
      <c r="BP568" s="69" t="s">
        <v>1672</v>
      </c>
      <c r="BQ568" s="69">
        <v>0</v>
      </c>
      <c r="BR568" s="69">
        <v>0</v>
      </c>
      <c r="BS568" s="69">
        <v>0</v>
      </c>
      <c r="BT568" s="69">
        <v>0</v>
      </c>
      <c r="BU568" s="73"/>
      <c r="BV568" s="72">
        <v>4</v>
      </c>
      <c r="BW568" s="72">
        <v>30</v>
      </c>
      <c r="BX568" s="72">
        <v>22</v>
      </c>
      <c r="BY568" s="16"/>
      <c r="BZ568" s="9" t="s">
        <v>1025</v>
      </c>
      <c r="CA568" s="16"/>
      <c r="CB568" s="16"/>
      <c r="CC568" s="16"/>
      <c r="CD568" s="16"/>
    </row>
    <row r="569" spans="1:82" customFormat="1">
      <c r="A569" s="16"/>
      <c r="B569" s="3">
        <v>562</v>
      </c>
      <c r="C569" s="3" t="s">
        <v>3484</v>
      </c>
      <c r="D569" s="91"/>
      <c r="E569" s="96"/>
      <c r="F569" s="91"/>
      <c r="G569" s="96" t="s">
        <v>3510</v>
      </c>
      <c r="H569" s="91"/>
      <c r="I569" s="96"/>
      <c r="J569" s="91"/>
      <c r="K569" s="96"/>
      <c r="L569" s="91"/>
      <c r="M569" s="96"/>
      <c r="N569" s="32" t="s">
        <v>3510</v>
      </c>
      <c r="O569" s="211" t="s">
        <v>3510</v>
      </c>
      <c r="P569" s="71" t="s">
        <v>1037</v>
      </c>
      <c r="Q569" s="71" t="s">
        <v>3126</v>
      </c>
      <c r="R569" s="848"/>
      <c r="S569" s="3" t="s">
        <v>941</v>
      </c>
      <c r="T569" s="3" t="s">
        <v>941</v>
      </c>
      <c r="U569" s="3" t="s">
        <v>941</v>
      </c>
      <c r="V569" s="3" t="s">
        <v>941</v>
      </c>
      <c r="W569" s="3" t="s">
        <v>941</v>
      </c>
      <c r="X569" s="3" t="s">
        <v>941</v>
      </c>
      <c r="Y569" s="3" t="s">
        <v>941</v>
      </c>
      <c r="Z569" s="3" t="s">
        <v>941</v>
      </c>
      <c r="AA569" s="3" t="s">
        <v>941</v>
      </c>
      <c r="AB569" s="3" t="s">
        <v>941</v>
      </c>
      <c r="AC569" s="21" t="s">
        <v>941</v>
      </c>
      <c r="AD569" s="21" t="s">
        <v>941</v>
      </c>
      <c r="AE569" s="21" t="s">
        <v>941</v>
      </c>
      <c r="AF569" s="3" t="s">
        <v>941</v>
      </c>
      <c r="AG569" s="3" t="s">
        <v>941</v>
      </c>
      <c r="AH569" s="3"/>
      <c r="AI569" s="21" t="s">
        <v>941</v>
      </c>
      <c r="AJ569" s="21" t="s">
        <v>941</v>
      </c>
      <c r="AK569" s="21" t="s">
        <v>941</v>
      </c>
      <c r="AL569" s="75"/>
      <c r="AM569" s="74" t="s">
        <v>3510</v>
      </c>
      <c r="AN569" s="70" t="s">
        <v>3511</v>
      </c>
      <c r="AO569" s="67" t="s">
        <v>143</v>
      </c>
      <c r="AP569" s="78" t="s">
        <v>3512</v>
      </c>
      <c r="AQ569" s="893">
        <v>2</v>
      </c>
      <c r="AR569" s="745" t="s">
        <v>945</v>
      </c>
      <c r="AS569" s="68" t="s">
        <v>946</v>
      </c>
      <c r="AT569" s="3">
        <v>1</v>
      </c>
      <c r="AU569" s="3" t="s">
        <v>993</v>
      </c>
      <c r="AV569" s="3"/>
      <c r="AW569" s="3"/>
      <c r="AX569" s="3"/>
      <c r="AY569" s="145"/>
      <c r="AZ569" s="69">
        <v>25.393999999999998</v>
      </c>
      <c r="BA569" s="69">
        <v>0.6</v>
      </c>
      <c r="BB569" s="69" t="s">
        <v>949</v>
      </c>
      <c r="BC569" s="69" t="s">
        <v>949</v>
      </c>
      <c r="BD569" s="69" t="s">
        <v>949</v>
      </c>
      <c r="BE569" s="69" t="s">
        <v>949</v>
      </c>
      <c r="BF569" s="69" t="s">
        <v>949</v>
      </c>
      <c r="BG569" s="69" t="s">
        <v>949</v>
      </c>
      <c r="BH569" s="69" t="s">
        <v>949</v>
      </c>
      <c r="BI569" s="69" t="s">
        <v>949</v>
      </c>
      <c r="BJ569" s="69" t="s">
        <v>986</v>
      </c>
      <c r="BK569" s="69" t="s">
        <v>949</v>
      </c>
      <c r="BL569" s="69" t="s">
        <v>949</v>
      </c>
      <c r="BM569" s="69">
        <v>0</v>
      </c>
      <c r="BN569" s="69">
        <v>0</v>
      </c>
      <c r="BO569" s="69">
        <v>0</v>
      </c>
      <c r="BP569" s="69">
        <v>0</v>
      </c>
      <c r="BQ569" s="69">
        <v>0</v>
      </c>
      <c r="BR569" s="69">
        <v>0</v>
      </c>
      <c r="BS569" s="69">
        <v>0</v>
      </c>
      <c r="BT569" s="69">
        <v>0</v>
      </c>
      <c r="BU569" s="73"/>
      <c r="BV569" s="72"/>
      <c r="BW569" s="72"/>
      <c r="BX569" s="72"/>
      <c r="BY569" s="16"/>
      <c r="BZ569" s="9" t="s">
        <v>1025</v>
      </c>
      <c r="CA569" s="16"/>
      <c r="CB569" s="16"/>
      <c r="CC569" s="16"/>
      <c r="CD569" s="16"/>
    </row>
    <row r="570" spans="1:82" customFormat="1">
      <c r="A570" s="16"/>
      <c r="B570" s="3">
        <v>563</v>
      </c>
      <c r="C570" s="3" t="s">
        <v>3484</v>
      </c>
      <c r="D570" s="91"/>
      <c r="E570" s="96"/>
      <c r="F570" s="91"/>
      <c r="G570" s="96" t="s">
        <v>3513</v>
      </c>
      <c r="H570" s="91"/>
      <c r="I570" s="96"/>
      <c r="J570" s="91"/>
      <c r="K570" s="96"/>
      <c r="L570" s="91"/>
      <c r="M570" s="96"/>
      <c r="N570" s="32" t="s">
        <v>3514</v>
      </c>
      <c r="O570" s="211" t="s">
        <v>3513</v>
      </c>
      <c r="P570" s="71" t="s">
        <v>1003</v>
      </c>
      <c r="Q570" s="71" t="s">
        <v>3126</v>
      </c>
      <c r="R570" s="848" t="s">
        <v>979</v>
      </c>
      <c r="S570" s="3" t="s">
        <v>941</v>
      </c>
      <c r="T570" s="3" t="s">
        <v>941</v>
      </c>
      <c r="U570" s="3" t="s">
        <v>941</v>
      </c>
      <c r="V570" s="3" t="s">
        <v>941</v>
      </c>
      <c r="W570" s="3" t="s">
        <v>941</v>
      </c>
      <c r="X570" s="3" t="s">
        <v>941</v>
      </c>
      <c r="Y570" s="3" t="s">
        <v>941</v>
      </c>
      <c r="Z570" s="3" t="s">
        <v>941</v>
      </c>
      <c r="AA570" s="3" t="s">
        <v>941</v>
      </c>
      <c r="AB570" s="3" t="s">
        <v>941</v>
      </c>
      <c r="AC570" s="21" t="s">
        <v>941</v>
      </c>
      <c r="AD570" s="21" t="s">
        <v>941</v>
      </c>
      <c r="AE570" s="21" t="s">
        <v>941</v>
      </c>
      <c r="AF570" s="3" t="s">
        <v>941</v>
      </c>
      <c r="AG570" s="3" t="s">
        <v>941</v>
      </c>
      <c r="AH570" s="3"/>
      <c r="AI570" s="21" t="s">
        <v>941</v>
      </c>
      <c r="AJ570" s="21" t="s">
        <v>941</v>
      </c>
      <c r="AK570" s="21" t="s">
        <v>941</v>
      </c>
      <c r="AL570" s="75"/>
      <c r="AM570" s="74" t="s">
        <v>3513</v>
      </c>
      <c r="AN570" s="70" t="s">
        <v>3515</v>
      </c>
      <c r="AO570" s="67" t="s">
        <v>143</v>
      </c>
      <c r="AP570" s="78" t="s">
        <v>3516</v>
      </c>
      <c r="AQ570" s="893">
        <v>1</v>
      </c>
      <c r="AR570" s="745" t="s">
        <v>945</v>
      </c>
      <c r="AS570" s="68" t="s">
        <v>946</v>
      </c>
      <c r="AT570" s="3">
        <v>1</v>
      </c>
      <c r="AU570" s="3" t="s">
        <v>1921</v>
      </c>
      <c r="AV570" s="3"/>
      <c r="AW570" s="3" t="s">
        <v>1245</v>
      </c>
      <c r="AX570" s="3"/>
      <c r="AY570" s="145"/>
      <c r="AZ570" s="69" t="s">
        <v>949</v>
      </c>
      <c r="BA570" s="69" t="s">
        <v>3517</v>
      </c>
      <c r="BB570" s="69" t="s">
        <v>949</v>
      </c>
      <c r="BC570" s="69" t="s">
        <v>949</v>
      </c>
      <c r="BD570" s="69" t="s">
        <v>3518</v>
      </c>
      <c r="BE570" s="69" t="s">
        <v>995</v>
      </c>
      <c r="BF570" s="69" t="s">
        <v>2610</v>
      </c>
      <c r="BG570" s="69" t="s">
        <v>2611</v>
      </c>
      <c r="BH570" s="69" t="s">
        <v>2612</v>
      </c>
      <c r="BI570" s="69" t="s">
        <v>949</v>
      </c>
      <c r="BJ570" s="69" t="s">
        <v>2613</v>
      </c>
      <c r="BK570" s="69" t="s">
        <v>2614</v>
      </c>
      <c r="BL570" s="69" t="s">
        <v>2425</v>
      </c>
      <c r="BM570" s="69">
        <v>0</v>
      </c>
      <c r="BN570" s="69">
        <v>0</v>
      </c>
      <c r="BO570" s="69">
        <v>0</v>
      </c>
      <c r="BP570" s="69">
        <v>0</v>
      </c>
      <c r="BQ570" s="69">
        <v>0</v>
      </c>
      <c r="BR570" s="69">
        <v>0</v>
      </c>
      <c r="BS570" s="69">
        <v>0</v>
      </c>
      <c r="BT570" s="69">
        <v>0</v>
      </c>
      <c r="BU570" s="73"/>
      <c r="BV570" s="72"/>
      <c r="BW570" s="72"/>
      <c r="BX570" s="72"/>
      <c r="BY570" s="16"/>
      <c r="BZ570" s="9" t="s">
        <v>1414</v>
      </c>
      <c r="CA570" s="16"/>
      <c r="CB570" s="16"/>
      <c r="CC570" s="16"/>
      <c r="CD570" s="16"/>
    </row>
    <row r="571" spans="1:82" customFormat="1">
      <c r="A571" s="16"/>
      <c r="B571" s="3">
        <v>564</v>
      </c>
      <c r="C571" s="3" t="s">
        <v>3484</v>
      </c>
      <c r="D571" s="91"/>
      <c r="E571" s="96"/>
      <c r="F571" s="91"/>
      <c r="G571" s="96"/>
      <c r="H571" s="91" t="s">
        <v>3519</v>
      </c>
      <c r="I571" s="96"/>
      <c r="J571" s="91"/>
      <c r="K571" s="96"/>
      <c r="L571" s="91"/>
      <c r="M571" s="96"/>
      <c r="N571" s="32" t="s">
        <v>3519</v>
      </c>
      <c r="O571" s="211" t="s">
        <v>3519</v>
      </c>
      <c r="P571" s="71" t="s">
        <v>1037</v>
      </c>
      <c r="Q571" s="71" t="s">
        <v>3126</v>
      </c>
      <c r="R571" s="848" t="s">
        <v>1059</v>
      </c>
      <c r="S571" s="3" t="s">
        <v>941</v>
      </c>
      <c r="T571" s="3" t="s">
        <v>941</v>
      </c>
      <c r="U571" s="3" t="s">
        <v>941</v>
      </c>
      <c r="V571" s="3" t="s">
        <v>941</v>
      </c>
      <c r="W571" s="3" t="s">
        <v>941</v>
      </c>
      <c r="X571" s="3" t="s">
        <v>941</v>
      </c>
      <c r="Y571" s="3" t="s">
        <v>941</v>
      </c>
      <c r="Z571" s="3" t="s">
        <v>941</v>
      </c>
      <c r="AA571" s="3" t="s">
        <v>941</v>
      </c>
      <c r="AB571" s="3" t="s">
        <v>941</v>
      </c>
      <c r="AC571" s="21" t="s">
        <v>941</v>
      </c>
      <c r="AD571" s="21" t="s">
        <v>941</v>
      </c>
      <c r="AE571" s="21" t="s">
        <v>941</v>
      </c>
      <c r="AF571" s="3" t="s">
        <v>941</v>
      </c>
      <c r="AG571" s="3" t="s">
        <v>941</v>
      </c>
      <c r="AH571" s="3"/>
      <c r="AI571" s="21" t="s">
        <v>941</v>
      </c>
      <c r="AJ571" s="21" t="s">
        <v>941</v>
      </c>
      <c r="AK571" s="21" t="s">
        <v>941</v>
      </c>
      <c r="AL571" s="75"/>
      <c r="AM571" s="74" t="s">
        <v>3519</v>
      </c>
      <c r="AN571" s="70"/>
      <c r="AO571" s="67" t="s">
        <v>143</v>
      </c>
      <c r="AP571" s="78" t="s">
        <v>3520</v>
      </c>
      <c r="AQ571" s="893">
        <v>1</v>
      </c>
      <c r="AR571" s="745" t="s">
        <v>945</v>
      </c>
      <c r="AS571" s="68" t="s">
        <v>946</v>
      </c>
      <c r="AT571" s="3">
        <v>0</v>
      </c>
      <c r="AU571" s="3" t="s">
        <v>1783</v>
      </c>
      <c r="AV571" s="3"/>
      <c r="AW571" s="3"/>
      <c r="AX571" s="3"/>
      <c r="AY571" s="145"/>
      <c r="AZ571" s="69">
        <v>4806.66</v>
      </c>
      <c r="BA571" s="69" t="s">
        <v>3187</v>
      </c>
      <c r="BB571" s="69">
        <v>7.85</v>
      </c>
      <c r="BC571" s="69">
        <v>37.732280999999993</v>
      </c>
      <c r="BD571" s="69" t="s">
        <v>3521</v>
      </c>
      <c r="BE571" s="69" t="s">
        <v>949</v>
      </c>
      <c r="BF571" s="69" t="s">
        <v>1785</v>
      </c>
      <c r="BG571" s="69">
        <v>1215</v>
      </c>
      <c r="BH571" s="69" t="s">
        <v>949</v>
      </c>
      <c r="BI571" s="69" t="s">
        <v>949</v>
      </c>
      <c r="BJ571" s="69" t="s">
        <v>2613</v>
      </c>
      <c r="BK571" s="69" t="s">
        <v>2614</v>
      </c>
      <c r="BL571" s="69" t="s">
        <v>2425</v>
      </c>
      <c r="BM571" s="69">
        <v>0</v>
      </c>
      <c r="BN571" s="69">
        <v>0</v>
      </c>
      <c r="BO571" s="69">
        <v>0</v>
      </c>
      <c r="BP571" s="69">
        <v>0</v>
      </c>
      <c r="BQ571" s="69">
        <v>0</v>
      </c>
      <c r="BR571" s="69">
        <v>0</v>
      </c>
      <c r="BS571" s="69">
        <v>0</v>
      </c>
      <c r="BT571" s="69">
        <v>0</v>
      </c>
      <c r="BU571" s="73"/>
      <c r="BV571" s="72"/>
      <c r="BW571" s="72"/>
      <c r="BX571" s="72"/>
      <c r="BY571" s="16"/>
      <c r="BZ571" s="9" t="s">
        <v>949</v>
      </c>
      <c r="CA571" s="16"/>
      <c r="CB571" s="16"/>
      <c r="CC571" s="16"/>
      <c r="CD571" s="16"/>
    </row>
    <row r="572" spans="1:82" customFormat="1">
      <c r="A572" s="16"/>
      <c r="B572" s="3">
        <v>565</v>
      </c>
      <c r="C572" s="3" t="s">
        <v>3484</v>
      </c>
      <c r="D572" s="91"/>
      <c r="E572" s="96"/>
      <c r="F572" s="91"/>
      <c r="G572" s="96"/>
      <c r="H572" s="91" t="s">
        <v>3522</v>
      </c>
      <c r="I572" s="96"/>
      <c r="J572" s="91"/>
      <c r="K572" s="96"/>
      <c r="L572" s="91"/>
      <c r="M572" s="96"/>
      <c r="N572" s="32" t="s">
        <v>3522</v>
      </c>
      <c r="O572" s="211" t="s">
        <v>3522</v>
      </c>
      <c r="P572" s="71" t="s">
        <v>1037</v>
      </c>
      <c r="Q572" s="71" t="s">
        <v>3126</v>
      </c>
      <c r="R572" s="848"/>
      <c r="S572" s="3" t="s">
        <v>941</v>
      </c>
      <c r="T572" s="3" t="s">
        <v>941</v>
      </c>
      <c r="U572" s="3" t="s">
        <v>941</v>
      </c>
      <c r="V572" s="3" t="s">
        <v>941</v>
      </c>
      <c r="W572" s="3" t="s">
        <v>941</v>
      </c>
      <c r="X572" s="3" t="s">
        <v>941</v>
      </c>
      <c r="Y572" s="3" t="s">
        <v>941</v>
      </c>
      <c r="Z572" s="3" t="s">
        <v>941</v>
      </c>
      <c r="AA572" s="3" t="s">
        <v>941</v>
      </c>
      <c r="AB572" s="3" t="s">
        <v>941</v>
      </c>
      <c r="AC572" s="21" t="s">
        <v>941</v>
      </c>
      <c r="AD572" s="21" t="s">
        <v>941</v>
      </c>
      <c r="AE572" s="21" t="s">
        <v>941</v>
      </c>
      <c r="AF572" s="3" t="s">
        <v>941</v>
      </c>
      <c r="AG572" s="3" t="s">
        <v>941</v>
      </c>
      <c r="AH572" s="3"/>
      <c r="AI572" s="21" t="s">
        <v>941</v>
      </c>
      <c r="AJ572" s="21" t="s">
        <v>941</v>
      </c>
      <c r="AK572" s="21" t="s">
        <v>941</v>
      </c>
      <c r="AL572" s="75"/>
      <c r="AM572" s="74" t="s">
        <v>3522</v>
      </c>
      <c r="AN572" s="70"/>
      <c r="AO572" s="67" t="s">
        <v>143</v>
      </c>
      <c r="AP572" s="78" t="s">
        <v>3523</v>
      </c>
      <c r="AQ572" s="893">
        <v>2</v>
      </c>
      <c r="AR572" s="745" t="s">
        <v>945</v>
      </c>
      <c r="AS572" s="68" t="s">
        <v>946</v>
      </c>
      <c r="AT572" s="3">
        <v>0</v>
      </c>
      <c r="AU572" s="3" t="s">
        <v>979</v>
      </c>
      <c r="AV572" s="3"/>
      <c r="AW572" s="3"/>
      <c r="AX572" s="3"/>
      <c r="AY572" s="145"/>
      <c r="AZ572" s="69">
        <v>1116.7380000000001</v>
      </c>
      <c r="BA572" s="69" t="s">
        <v>3524</v>
      </c>
      <c r="BB572" s="69">
        <v>0.87</v>
      </c>
      <c r="BC572" s="69">
        <v>0.97156206000000012</v>
      </c>
      <c r="BD572" s="69" t="s">
        <v>3525</v>
      </c>
      <c r="BE572" s="69" t="s">
        <v>3193</v>
      </c>
      <c r="BF572" s="69" t="s">
        <v>3194</v>
      </c>
      <c r="BG572" s="69" t="s">
        <v>3195</v>
      </c>
      <c r="BH572" s="69" t="s">
        <v>2612</v>
      </c>
      <c r="BI572" s="69" t="s">
        <v>949</v>
      </c>
      <c r="BJ572" s="69" t="s">
        <v>2613</v>
      </c>
      <c r="BK572" s="69" t="s">
        <v>2614</v>
      </c>
      <c r="BL572" s="69" t="s">
        <v>2425</v>
      </c>
      <c r="BM572" s="69">
        <v>0</v>
      </c>
      <c r="BN572" s="69">
        <v>0</v>
      </c>
      <c r="BO572" s="69">
        <v>0</v>
      </c>
      <c r="BP572" s="69">
        <v>0</v>
      </c>
      <c r="BQ572" s="69">
        <v>0</v>
      </c>
      <c r="BR572" s="69">
        <v>0</v>
      </c>
      <c r="BS572" s="69">
        <v>0</v>
      </c>
      <c r="BT572" s="69">
        <v>0</v>
      </c>
      <c r="BU572" s="73"/>
      <c r="BV572" s="72"/>
      <c r="BW572" s="72"/>
      <c r="BX572" s="72"/>
      <c r="BY572" s="16"/>
      <c r="BZ572" s="9" t="s">
        <v>949</v>
      </c>
      <c r="CA572" s="16"/>
      <c r="CB572" s="16"/>
      <c r="CC572" s="16"/>
      <c r="CD572" s="16"/>
    </row>
    <row r="573" spans="1:82" customFormat="1">
      <c r="A573" s="16"/>
      <c r="B573" s="3">
        <v>566</v>
      </c>
      <c r="C573" s="3" t="s">
        <v>3484</v>
      </c>
      <c r="D573" s="91"/>
      <c r="E573" s="96"/>
      <c r="F573" s="91"/>
      <c r="G573" s="96"/>
      <c r="H573" s="91" t="s">
        <v>1560</v>
      </c>
      <c r="I573" s="96"/>
      <c r="J573" s="91"/>
      <c r="K573" s="96"/>
      <c r="L573" s="91"/>
      <c r="M573" s="96"/>
      <c r="N573" s="32" t="s">
        <v>1560</v>
      </c>
      <c r="O573" s="211" t="s">
        <v>1560</v>
      </c>
      <c r="P573" s="71" t="s">
        <v>1037</v>
      </c>
      <c r="Q573" s="71" t="s">
        <v>3126</v>
      </c>
      <c r="R573" s="848"/>
      <c r="S573" s="3" t="s">
        <v>941</v>
      </c>
      <c r="T573" s="3" t="s">
        <v>941</v>
      </c>
      <c r="U573" s="3" t="s">
        <v>941</v>
      </c>
      <c r="V573" s="3" t="s">
        <v>941</v>
      </c>
      <c r="W573" s="3" t="s">
        <v>941</v>
      </c>
      <c r="X573" s="3" t="s">
        <v>941</v>
      </c>
      <c r="Y573" s="3" t="s">
        <v>941</v>
      </c>
      <c r="Z573" s="3" t="s">
        <v>941</v>
      </c>
      <c r="AA573" s="3" t="s">
        <v>941</v>
      </c>
      <c r="AB573" s="3" t="s">
        <v>941</v>
      </c>
      <c r="AC573" s="21" t="s">
        <v>941</v>
      </c>
      <c r="AD573" s="21" t="s">
        <v>941</v>
      </c>
      <c r="AE573" s="21" t="s">
        <v>941</v>
      </c>
      <c r="AF573" s="3" t="s">
        <v>941</v>
      </c>
      <c r="AG573" s="3" t="s">
        <v>941</v>
      </c>
      <c r="AH573" s="3"/>
      <c r="AI573" s="21" t="s">
        <v>941</v>
      </c>
      <c r="AJ573" s="21" t="s">
        <v>941</v>
      </c>
      <c r="AK573" s="21" t="s">
        <v>941</v>
      </c>
      <c r="AL573" s="75"/>
      <c r="AM573" s="74"/>
      <c r="AN573" s="70" t="s">
        <v>1561</v>
      </c>
      <c r="AO573" s="67" t="s">
        <v>143</v>
      </c>
      <c r="AP573" s="78" t="s">
        <v>1562</v>
      </c>
      <c r="AQ573" s="893">
        <v>0.4</v>
      </c>
      <c r="AR573" s="745" t="s">
        <v>945</v>
      </c>
      <c r="AS573" s="68" t="s">
        <v>1563</v>
      </c>
      <c r="AT573" s="3">
        <v>1</v>
      </c>
      <c r="AU573" s="3" t="s">
        <v>993</v>
      </c>
      <c r="AV573" s="3"/>
      <c r="AW573" s="3"/>
      <c r="AX573" s="3"/>
      <c r="AY573" s="145"/>
      <c r="AZ573" s="69" t="s">
        <v>949</v>
      </c>
      <c r="BA573" s="69" t="s">
        <v>949</v>
      </c>
      <c r="BB573" s="69" t="s">
        <v>949</v>
      </c>
      <c r="BC573" s="69" t="s">
        <v>949</v>
      </c>
      <c r="BD573" s="69" t="s">
        <v>949</v>
      </c>
      <c r="BE573" s="69" t="s">
        <v>949</v>
      </c>
      <c r="BF573" s="69" t="s">
        <v>949</v>
      </c>
      <c r="BG573" s="69" t="s">
        <v>949</v>
      </c>
      <c r="BH573" s="69" t="s">
        <v>949</v>
      </c>
      <c r="BI573" s="69" t="s">
        <v>949</v>
      </c>
      <c r="BJ573" s="69" t="s">
        <v>1564</v>
      </c>
      <c r="BK573" s="69" t="s">
        <v>949</v>
      </c>
      <c r="BL573" s="69" t="s">
        <v>949</v>
      </c>
      <c r="BM573" s="69">
        <v>0</v>
      </c>
      <c r="BN573" s="69">
        <v>0</v>
      </c>
      <c r="BO573" s="69">
        <v>0</v>
      </c>
      <c r="BP573" s="69">
        <v>0</v>
      </c>
      <c r="BQ573" s="69">
        <v>0</v>
      </c>
      <c r="BR573" s="69">
        <v>0</v>
      </c>
      <c r="BS573" s="69">
        <v>0</v>
      </c>
      <c r="BT573" s="69">
        <v>0</v>
      </c>
      <c r="BU573" s="73"/>
      <c r="BV573" s="72"/>
      <c r="BW573" s="72"/>
      <c r="BX573" s="72"/>
      <c r="BY573" s="16"/>
      <c r="BZ573" s="9" t="s">
        <v>1025</v>
      </c>
      <c r="CA573" s="16"/>
      <c r="CB573" s="16"/>
      <c r="CC573" s="16"/>
      <c r="CD573" s="16"/>
    </row>
    <row r="574" spans="1:82" customFormat="1">
      <c r="A574" s="16"/>
      <c r="B574" s="3">
        <v>567</v>
      </c>
      <c r="C574" s="3" t="s">
        <v>3484</v>
      </c>
      <c r="D574" s="91"/>
      <c r="E574" s="96"/>
      <c r="F574" s="91" t="s">
        <v>3526</v>
      </c>
      <c r="G574" s="96"/>
      <c r="H574" s="91"/>
      <c r="I574" s="96"/>
      <c r="J574" s="91"/>
      <c r="K574" s="96"/>
      <c r="L574" s="91"/>
      <c r="M574" s="96"/>
      <c r="N574" s="32" t="s">
        <v>3527</v>
      </c>
      <c r="O574" s="211" t="s">
        <v>3526</v>
      </c>
      <c r="P574" s="71" t="s">
        <v>1003</v>
      </c>
      <c r="Q574" s="71" t="s">
        <v>3126</v>
      </c>
      <c r="R574" s="848" t="s">
        <v>1059</v>
      </c>
      <c r="S574" s="3" t="s">
        <v>941</v>
      </c>
      <c r="T574" s="3" t="s">
        <v>941</v>
      </c>
      <c r="U574" s="3" t="s">
        <v>941</v>
      </c>
      <c r="V574" s="3" t="s">
        <v>941</v>
      </c>
      <c r="W574" s="3" t="s">
        <v>941</v>
      </c>
      <c r="X574" s="3" t="s">
        <v>941</v>
      </c>
      <c r="Y574" s="3" t="s">
        <v>941</v>
      </c>
      <c r="Z574" s="3" t="s">
        <v>941</v>
      </c>
      <c r="AA574" s="3" t="s">
        <v>941</v>
      </c>
      <c r="AB574" s="3" t="s">
        <v>941</v>
      </c>
      <c r="AC574" s="21" t="s">
        <v>941</v>
      </c>
      <c r="AD574" s="21" t="s">
        <v>941</v>
      </c>
      <c r="AE574" s="21" t="s">
        <v>941</v>
      </c>
      <c r="AF574" s="3" t="s">
        <v>941</v>
      </c>
      <c r="AG574" s="3" t="s">
        <v>941</v>
      </c>
      <c r="AH574" s="3"/>
      <c r="AI574" s="21" t="s">
        <v>941</v>
      </c>
      <c r="AJ574" s="21" t="s">
        <v>941</v>
      </c>
      <c r="AK574" s="21" t="s">
        <v>941</v>
      </c>
      <c r="AL574" s="75"/>
      <c r="AM574" s="74" t="s">
        <v>3528</v>
      </c>
      <c r="AN574" s="70" t="s">
        <v>3529</v>
      </c>
      <c r="AO574" s="67" t="s">
        <v>143</v>
      </c>
      <c r="AP574" s="78" t="s">
        <v>3530</v>
      </c>
      <c r="AQ574" s="893">
        <v>1</v>
      </c>
      <c r="AR574" s="745" t="s">
        <v>945</v>
      </c>
      <c r="AS574" s="68" t="s">
        <v>946</v>
      </c>
      <c r="AT574" s="3">
        <v>1</v>
      </c>
      <c r="AU574" s="3" t="s">
        <v>1008</v>
      </c>
      <c r="AV574" s="3"/>
      <c r="AW574" s="3"/>
      <c r="AX574" s="3"/>
      <c r="AY574" s="145"/>
      <c r="AZ574" s="69">
        <v>175134.408</v>
      </c>
      <c r="BA574" s="69">
        <v>2</v>
      </c>
      <c r="BB574" s="69">
        <v>1.05</v>
      </c>
      <c r="BC574" s="69">
        <v>183.89113</v>
      </c>
      <c r="BD574" s="69" t="s">
        <v>3531</v>
      </c>
      <c r="BE574" s="69" t="s">
        <v>995</v>
      </c>
      <c r="BF574" s="69" t="s">
        <v>1130</v>
      </c>
      <c r="BG574" s="69" t="s">
        <v>1990</v>
      </c>
      <c r="BH574" s="69" t="s">
        <v>1991</v>
      </c>
      <c r="BI574" s="69" t="s">
        <v>1133</v>
      </c>
      <c r="BJ574" s="69" t="s">
        <v>1142</v>
      </c>
      <c r="BK574" s="69" t="s">
        <v>1015</v>
      </c>
      <c r="BL574" s="69" t="s">
        <v>949</v>
      </c>
      <c r="BM574" s="69">
        <v>0</v>
      </c>
      <c r="BN574" s="69">
        <v>0</v>
      </c>
      <c r="BO574" s="69" t="s">
        <v>3527</v>
      </c>
      <c r="BP574" s="69" t="s">
        <v>1142</v>
      </c>
      <c r="BQ574" s="69" t="s">
        <v>3532</v>
      </c>
      <c r="BR574" s="69" t="s">
        <v>1015</v>
      </c>
      <c r="BS574" s="69">
        <v>0</v>
      </c>
      <c r="BT574" s="69">
        <v>0</v>
      </c>
      <c r="BU574" s="73"/>
      <c r="BV574" s="72">
        <v>1</v>
      </c>
      <c r="BW574" s="72">
        <v>400</v>
      </c>
      <c r="BX574" s="72">
        <v>42</v>
      </c>
      <c r="BY574" s="16"/>
      <c r="BZ574" s="9" t="s">
        <v>1025</v>
      </c>
      <c r="CA574" s="16"/>
      <c r="CB574" s="16"/>
      <c r="CC574" s="16"/>
      <c r="CD574" s="16"/>
    </row>
    <row r="575" spans="1:82" customFormat="1">
      <c r="A575" s="16"/>
      <c r="B575" s="3">
        <v>568</v>
      </c>
      <c r="C575" s="3" t="s">
        <v>3484</v>
      </c>
      <c r="D575" s="91"/>
      <c r="E575" s="96"/>
      <c r="F575" s="91" t="s">
        <v>3533</v>
      </c>
      <c r="G575" s="96"/>
      <c r="H575" s="91"/>
      <c r="I575" s="96"/>
      <c r="J575" s="91"/>
      <c r="K575" s="96"/>
      <c r="L575" s="91"/>
      <c r="M575" s="96"/>
      <c r="N575" s="32" t="s">
        <v>3534</v>
      </c>
      <c r="O575" s="211" t="s">
        <v>3533</v>
      </c>
      <c r="P575" s="71" t="s">
        <v>939</v>
      </c>
      <c r="Q575" s="71" t="s">
        <v>3126</v>
      </c>
      <c r="R575" s="848" t="s">
        <v>940</v>
      </c>
      <c r="S575" s="3" t="s">
        <v>941</v>
      </c>
      <c r="T575" s="3" t="s">
        <v>941</v>
      </c>
      <c r="U575" s="3" t="s">
        <v>941</v>
      </c>
      <c r="V575" s="3" t="s">
        <v>941</v>
      </c>
      <c r="W575" s="3" t="s">
        <v>941</v>
      </c>
      <c r="X575" s="3" t="s">
        <v>941</v>
      </c>
      <c r="Y575" s="3" t="s">
        <v>941</v>
      </c>
      <c r="Z575" s="3" t="s">
        <v>941</v>
      </c>
      <c r="AA575" s="3" t="s">
        <v>941</v>
      </c>
      <c r="AB575" s="3" t="s">
        <v>941</v>
      </c>
      <c r="AC575" s="21" t="s">
        <v>941</v>
      </c>
      <c r="AD575" s="21" t="s">
        <v>941</v>
      </c>
      <c r="AE575" s="21" t="s">
        <v>941</v>
      </c>
      <c r="AF575" s="3" t="s">
        <v>941</v>
      </c>
      <c r="AG575" s="3" t="s">
        <v>941</v>
      </c>
      <c r="AH575" s="3"/>
      <c r="AI575" s="21" t="s">
        <v>941</v>
      </c>
      <c r="AJ575" s="21" t="s">
        <v>941</v>
      </c>
      <c r="AK575" s="21" t="s">
        <v>941</v>
      </c>
      <c r="AL575" s="75"/>
      <c r="AM575" s="74" t="s">
        <v>3535</v>
      </c>
      <c r="AN575" s="70" t="s">
        <v>3536</v>
      </c>
      <c r="AO575" s="67" t="s">
        <v>143</v>
      </c>
      <c r="AP575" s="78" t="s">
        <v>3537</v>
      </c>
      <c r="AQ575" s="893">
        <v>1</v>
      </c>
      <c r="AR575" s="745" t="s">
        <v>945</v>
      </c>
      <c r="AS575" s="68" t="s">
        <v>946</v>
      </c>
      <c r="AT575" s="3">
        <v>0</v>
      </c>
      <c r="AU575" s="3" t="s">
        <v>947</v>
      </c>
      <c r="AV575" s="3"/>
      <c r="AW575" s="3"/>
      <c r="AX575" s="3"/>
      <c r="AY575" s="145"/>
      <c r="AZ575" s="69" t="s">
        <v>949</v>
      </c>
      <c r="BA575" s="69" t="s">
        <v>949</v>
      </c>
      <c r="BB575" s="69" t="s">
        <v>949</v>
      </c>
      <c r="BC575" s="69" t="s">
        <v>949</v>
      </c>
      <c r="BD575" s="69" t="s">
        <v>949</v>
      </c>
      <c r="BE575" s="69" t="s">
        <v>949</v>
      </c>
      <c r="BF575" s="69" t="s">
        <v>949</v>
      </c>
      <c r="BG575" s="69" t="s">
        <v>949</v>
      </c>
      <c r="BH575" s="69" t="s">
        <v>949</v>
      </c>
      <c r="BI575" s="69" t="s">
        <v>949</v>
      </c>
      <c r="BJ575" s="69" t="s">
        <v>949</v>
      </c>
      <c r="BK575" s="69" t="s">
        <v>949</v>
      </c>
      <c r="BL575" s="69" t="s">
        <v>949</v>
      </c>
      <c r="BM575" s="69" t="s">
        <v>949</v>
      </c>
      <c r="BN575" s="69" t="s">
        <v>949</v>
      </c>
      <c r="BO575" s="69" t="s">
        <v>949</v>
      </c>
      <c r="BP575" s="69" t="s">
        <v>949</v>
      </c>
      <c r="BQ575" s="69" t="s">
        <v>949</v>
      </c>
      <c r="BR575" s="69" t="s">
        <v>949</v>
      </c>
      <c r="BS575" s="69" t="s">
        <v>949</v>
      </c>
      <c r="BT575" s="69" t="s">
        <v>949</v>
      </c>
      <c r="BU575" s="73"/>
      <c r="BV575" s="72"/>
      <c r="BW575" s="72"/>
      <c r="BX575" s="72"/>
      <c r="BY575" s="16"/>
      <c r="BZ575" s="9" t="s">
        <v>949</v>
      </c>
      <c r="CA575" s="16"/>
      <c r="CB575" s="16"/>
      <c r="CC575" s="16"/>
      <c r="CD575" s="16"/>
    </row>
    <row r="576" spans="1:82" customFormat="1">
      <c r="A576" s="16"/>
      <c r="B576" s="3">
        <v>569</v>
      </c>
      <c r="C576" s="3" t="s">
        <v>3484</v>
      </c>
      <c r="D576" s="91"/>
      <c r="E576" s="96"/>
      <c r="F576" s="91"/>
      <c r="G576" s="96" t="s">
        <v>3503</v>
      </c>
      <c r="H576" s="91"/>
      <c r="I576" s="96"/>
      <c r="J576" s="91"/>
      <c r="K576" s="96"/>
      <c r="L576" s="91"/>
      <c r="M576" s="96"/>
      <c r="N576" s="32" t="s">
        <v>3503</v>
      </c>
      <c r="O576" s="211" t="s">
        <v>3503</v>
      </c>
      <c r="P576" s="71" t="s">
        <v>1037</v>
      </c>
      <c r="Q576" s="71" t="s">
        <v>3126</v>
      </c>
      <c r="R576" s="848" t="s">
        <v>1126</v>
      </c>
      <c r="S576" s="3" t="s">
        <v>941</v>
      </c>
      <c r="T576" s="3" t="s">
        <v>941</v>
      </c>
      <c r="U576" s="3" t="s">
        <v>941</v>
      </c>
      <c r="V576" s="3" t="s">
        <v>941</v>
      </c>
      <c r="W576" s="3" t="s">
        <v>941</v>
      </c>
      <c r="X576" s="3" t="s">
        <v>941</v>
      </c>
      <c r="Y576" s="3" t="s">
        <v>941</v>
      </c>
      <c r="Z576" s="3" t="s">
        <v>941</v>
      </c>
      <c r="AA576" s="3" t="s">
        <v>941</v>
      </c>
      <c r="AB576" s="3" t="s">
        <v>941</v>
      </c>
      <c r="AC576" s="21" t="s">
        <v>941</v>
      </c>
      <c r="AD576" s="21" t="s">
        <v>941</v>
      </c>
      <c r="AE576" s="21" t="s">
        <v>941</v>
      </c>
      <c r="AF576" s="3" t="s">
        <v>941</v>
      </c>
      <c r="AG576" s="3" t="s">
        <v>941</v>
      </c>
      <c r="AH576" s="3"/>
      <c r="AI576" s="21" t="s">
        <v>941</v>
      </c>
      <c r="AJ576" s="21" t="s">
        <v>941</v>
      </c>
      <c r="AK576" s="21" t="s">
        <v>941</v>
      </c>
      <c r="AL576" s="75"/>
      <c r="AM576" s="74" t="s">
        <v>3503</v>
      </c>
      <c r="AN576" s="70" t="s">
        <v>3504</v>
      </c>
      <c r="AO576" s="67" t="s">
        <v>143</v>
      </c>
      <c r="AP576" s="78" t="s">
        <v>2631</v>
      </c>
      <c r="AQ576" s="893">
        <v>2</v>
      </c>
      <c r="AR576" s="745" t="s">
        <v>945</v>
      </c>
      <c r="AS576" s="68" t="s">
        <v>946</v>
      </c>
      <c r="AT576" s="3">
        <v>1</v>
      </c>
      <c r="AU576" s="3" t="s">
        <v>1008</v>
      </c>
      <c r="AV576" s="3"/>
      <c r="AW576" s="3"/>
      <c r="AX576" s="3"/>
      <c r="AY576" s="145"/>
      <c r="AZ576" s="69">
        <v>469.29899999999998</v>
      </c>
      <c r="BA576" s="69">
        <v>2</v>
      </c>
      <c r="BB576" s="69">
        <v>1.41</v>
      </c>
      <c r="BC576" s="69">
        <v>0.67</v>
      </c>
      <c r="BD576" s="69" t="s">
        <v>3505</v>
      </c>
      <c r="BE576" s="69" t="s">
        <v>1083</v>
      </c>
      <c r="BF576" s="69" t="s">
        <v>1293</v>
      </c>
      <c r="BG576" s="69" t="s">
        <v>1294</v>
      </c>
      <c r="BH576" s="69" t="s">
        <v>1295</v>
      </c>
      <c r="BI576" s="69" t="s">
        <v>949</v>
      </c>
      <c r="BJ576" s="69" t="s">
        <v>1142</v>
      </c>
      <c r="BK576" s="69" t="s">
        <v>949</v>
      </c>
      <c r="BL576" s="69" t="s">
        <v>949</v>
      </c>
      <c r="BM576" s="69">
        <v>0</v>
      </c>
      <c r="BN576" s="69">
        <v>0</v>
      </c>
      <c r="BO576" s="69" t="s">
        <v>3503</v>
      </c>
      <c r="BP576" s="69" t="s">
        <v>1142</v>
      </c>
      <c r="BQ576" s="69">
        <v>0</v>
      </c>
      <c r="BR576" s="69">
        <v>0</v>
      </c>
      <c r="BS576" s="69">
        <v>0</v>
      </c>
      <c r="BT576" s="69">
        <v>0</v>
      </c>
      <c r="BU576" s="73"/>
      <c r="BV576" s="72">
        <v>8</v>
      </c>
      <c r="BW576" s="72">
        <v>50</v>
      </c>
      <c r="BX576" s="72">
        <v>26</v>
      </c>
      <c r="BY576" s="16"/>
      <c r="BZ576" s="9" t="s">
        <v>1025</v>
      </c>
      <c r="CA576" s="16"/>
      <c r="CB576" s="16"/>
      <c r="CC576" s="16"/>
      <c r="CD576" s="16"/>
    </row>
    <row r="577" spans="1:82" customFormat="1">
      <c r="A577" s="16"/>
      <c r="B577" s="3">
        <v>570</v>
      </c>
      <c r="C577" s="3" t="s">
        <v>3484</v>
      </c>
      <c r="D577" s="91"/>
      <c r="E577" s="96"/>
      <c r="F577" s="91"/>
      <c r="G577" s="96" t="s">
        <v>3538</v>
      </c>
      <c r="H577" s="91"/>
      <c r="I577" s="96"/>
      <c r="J577" s="91"/>
      <c r="K577" s="96"/>
      <c r="L577" s="91"/>
      <c r="M577" s="96"/>
      <c r="N577" s="32" t="s">
        <v>3538</v>
      </c>
      <c r="O577" s="211" t="s">
        <v>3538</v>
      </c>
      <c r="P577" s="71" t="s">
        <v>1037</v>
      </c>
      <c r="Q577" s="71" t="s">
        <v>3126</v>
      </c>
      <c r="R577" s="848"/>
      <c r="S577" s="3" t="s">
        <v>941</v>
      </c>
      <c r="T577" s="3" t="s">
        <v>941</v>
      </c>
      <c r="U577" s="3" t="s">
        <v>941</v>
      </c>
      <c r="V577" s="3" t="s">
        <v>941</v>
      </c>
      <c r="W577" s="3" t="s">
        <v>941</v>
      </c>
      <c r="X577" s="3" t="s">
        <v>941</v>
      </c>
      <c r="Y577" s="3" t="s">
        <v>941</v>
      </c>
      <c r="Z577" s="3" t="s">
        <v>941</v>
      </c>
      <c r="AA577" s="3" t="s">
        <v>941</v>
      </c>
      <c r="AB577" s="3" t="s">
        <v>941</v>
      </c>
      <c r="AC577" s="21" t="s">
        <v>941</v>
      </c>
      <c r="AD577" s="21" t="s">
        <v>941</v>
      </c>
      <c r="AE577" s="21" t="s">
        <v>941</v>
      </c>
      <c r="AF577" s="3" t="s">
        <v>941</v>
      </c>
      <c r="AG577" s="3" t="s">
        <v>941</v>
      </c>
      <c r="AH577" s="3"/>
      <c r="AI577" s="21" t="s">
        <v>941</v>
      </c>
      <c r="AJ577" s="21" t="s">
        <v>941</v>
      </c>
      <c r="AK577" s="21" t="s">
        <v>941</v>
      </c>
      <c r="AL577" s="75"/>
      <c r="AM577" s="74" t="s">
        <v>3538</v>
      </c>
      <c r="AN577" s="70" t="s">
        <v>3539</v>
      </c>
      <c r="AO577" s="67" t="s">
        <v>143</v>
      </c>
      <c r="AP577" s="78" t="s">
        <v>3540</v>
      </c>
      <c r="AQ577" s="893">
        <v>1</v>
      </c>
      <c r="AR577" s="745" t="s">
        <v>945</v>
      </c>
      <c r="AS577" s="68" t="s">
        <v>946</v>
      </c>
      <c r="AT577" s="3">
        <v>1</v>
      </c>
      <c r="AU577" s="3" t="s">
        <v>1008</v>
      </c>
      <c r="AV577" s="3"/>
      <c r="AW577" s="3"/>
      <c r="AX577" s="3"/>
      <c r="AY577" s="145"/>
      <c r="AZ577" s="69">
        <v>930.49</v>
      </c>
      <c r="BA577" s="69">
        <v>1</v>
      </c>
      <c r="BB577" s="69">
        <v>1.41</v>
      </c>
      <c r="BC577" s="69">
        <v>1.3119909000000001</v>
      </c>
      <c r="BD577" s="69" t="s">
        <v>3541</v>
      </c>
      <c r="BE577" s="69" t="s">
        <v>1083</v>
      </c>
      <c r="BF577" s="69" t="s">
        <v>1293</v>
      </c>
      <c r="BG577" s="69" t="s">
        <v>1294</v>
      </c>
      <c r="BH577" s="69" t="s">
        <v>1295</v>
      </c>
      <c r="BI577" s="69" t="s">
        <v>949</v>
      </c>
      <c r="BJ577" s="69" t="s">
        <v>1672</v>
      </c>
      <c r="BK577" s="69" t="s">
        <v>949</v>
      </c>
      <c r="BL577" s="69" t="s">
        <v>949</v>
      </c>
      <c r="BM577" s="69">
        <v>0</v>
      </c>
      <c r="BN577" s="69">
        <v>0</v>
      </c>
      <c r="BO577" s="69" t="s">
        <v>3538</v>
      </c>
      <c r="BP577" s="69" t="s">
        <v>1672</v>
      </c>
      <c r="BQ577" s="69">
        <v>0</v>
      </c>
      <c r="BR577" s="69">
        <v>0</v>
      </c>
      <c r="BS577" s="69">
        <v>0</v>
      </c>
      <c r="BT577" s="69">
        <v>0</v>
      </c>
      <c r="BU577" s="73"/>
      <c r="BV577" s="72">
        <v>4</v>
      </c>
      <c r="BW577" s="72">
        <v>30</v>
      </c>
      <c r="BX577" s="72">
        <v>22</v>
      </c>
      <c r="BY577" s="16"/>
      <c r="BZ577" s="9" t="s">
        <v>1025</v>
      </c>
      <c r="CA577" s="16"/>
      <c r="CB577" s="16"/>
      <c r="CC577" s="16"/>
      <c r="CD577" s="16"/>
    </row>
    <row r="578" spans="1:82" customFormat="1">
      <c r="A578" s="16"/>
      <c r="B578" s="3">
        <v>571</v>
      </c>
      <c r="C578" s="3" t="s">
        <v>3484</v>
      </c>
      <c r="D578" s="91"/>
      <c r="E578" s="96"/>
      <c r="F578" s="91"/>
      <c r="G578" s="96" t="s">
        <v>3506</v>
      </c>
      <c r="H578" s="91"/>
      <c r="I578" s="96"/>
      <c r="J578" s="91"/>
      <c r="K578" s="96"/>
      <c r="L578" s="91"/>
      <c r="M578" s="96"/>
      <c r="N578" s="32" t="s">
        <v>3506</v>
      </c>
      <c r="O578" s="211" t="s">
        <v>3506</v>
      </c>
      <c r="P578" s="71" t="s">
        <v>1037</v>
      </c>
      <c r="Q578" s="71" t="s">
        <v>3126</v>
      </c>
      <c r="R578" s="848"/>
      <c r="S578" s="3" t="s">
        <v>941</v>
      </c>
      <c r="T578" s="3" t="s">
        <v>941</v>
      </c>
      <c r="U578" s="3" t="s">
        <v>941</v>
      </c>
      <c r="V578" s="3" t="s">
        <v>941</v>
      </c>
      <c r="W578" s="3" t="s">
        <v>941</v>
      </c>
      <c r="X578" s="3" t="s">
        <v>941</v>
      </c>
      <c r="Y578" s="3" t="s">
        <v>941</v>
      </c>
      <c r="Z578" s="3" t="s">
        <v>941</v>
      </c>
      <c r="AA578" s="3" t="s">
        <v>941</v>
      </c>
      <c r="AB578" s="3" t="s">
        <v>941</v>
      </c>
      <c r="AC578" s="21" t="s">
        <v>941</v>
      </c>
      <c r="AD578" s="21" t="s">
        <v>941</v>
      </c>
      <c r="AE578" s="21" t="s">
        <v>941</v>
      </c>
      <c r="AF578" s="3" t="s">
        <v>941</v>
      </c>
      <c r="AG578" s="3" t="s">
        <v>941</v>
      </c>
      <c r="AH578" s="3"/>
      <c r="AI578" s="21" t="s">
        <v>941</v>
      </c>
      <c r="AJ578" s="21" t="s">
        <v>941</v>
      </c>
      <c r="AK578" s="21" t="s">
        <v>941</v>
      </c>
      <c r="AL578" s="75"/>
      <c r="AM578" s="74" t="s">
        <v>3506</v>
      </c>
      <c r="AN578" s="70" t="s">
        <v>3507</v>
      </c>
      <c r="AO578" s="67" t="s">
        <v>143</v>
      </c>
      <c r="AP578" s="78" t="s">
        <v>3508</v>
      </c>
      <c r="AQ578" s="893">
        <v>1</v>
      </c>
      <c r="AR578" s="745" t="s">
        <v>945</v>
      </c>
      <c r="AS578" s="68" t="s">
        <v>946</v>
      </c>
      <c r="AT578" s="3">
        <v>1</v>
      </c>
      <c r="AU578" s="3" t="s">
        <v>1008</v>
      </c>
      <c r="AV578" s="3"/>
      <c r="AW578" s="3"/>
      <c r="AX578" s="3"/>
      <c r="AY578" s="145"/>
      <c r="AZ578" s="69">
        <v>776.06500000000005</v>
      </c>
      <c r="BA578" s="69">
        <v>1</v>
      </c>
      <c r="BB578" s="69">
        <v>1.41</v>
      </c>
      <c r="BC578" s="69">
        <v>1.0942516499999999</v>
      </c>
      <c r="BD578" s="69" t="s">
        <v>3509</v>
      </c>
      <c r="BE578" s="69" t="s">
        <v>1083</v>
      </c>
      <c r="BF578" s="69" t="s">
        <v>1293</v>
      </c>
      <c r="BG578" s="69" t="s">
        <v>1294</v>
      </c>
      <c r="BH578" s="69" t="s">
        <v>1295</v>
      </c>
      <c r="BI578" s="69" t="s">
        <v>1296</v>
      </c>
      <c r="BJ578" s="69" t="s">
        <v>1672</v>
      </c>
      <c r="BK578" s="69" t="s">
        <v>949</v>
      </c>
      <c r="BL578" s="69" t="s">
        <v>949</v>
      </c>
      <c r="BM578" s="69">
        <v>0</v>
      </c>
      <c r="BN578" s="69">
        <v>0</v>
      </c>
      <c r="BO578" s="69" t="s">
        <v>3506</v>
      </c>
      <c r="BP578" s="69" t="s">
        <v>1672</v>
      </c>
      <c r="BQ578" s="69">
        <v>0</v>
      </c>
      <c r="BR578" s="69">
        <v>0</v>
      </c>
      <c r="BS578" s="69">
        <v>0</v>
      </c>
      <c r="BT578" s="69">
        <v>0</v>
      </c>
      <c r="BU578" s="73"/>
      <c r="BV578" s="72">
        <v>4</v>
      </c>
      <c r="BW578" s="72">
        <v>30</v>
      </c>
      <c r="BX578" s="72">
        <v>22</v>
      </c>
      <c r="BY578" s="16"/>
      <c r="BZ578" s="9" t="s">
        <v>1025</v>
      </c>
      <c r="CA578" s="16"/>
      <c r="CB578" s="16"/>
      <c r="CC578" s="16"/>
      <c r="CD578" s="16"/>
    </row>
    <row r="579" spans="1:82" customFormat="1">
      <c r="A579" s="16"/>
      <c r="B579" s="3">
        <v>572</v>
      </c>
      <c r="C579" s="3" t="s">
        <v>3484</v>
      </c>
      <c r="D579" s="91"/>
      <c r="E579" s="96"/>
      <c r="F579" s="91"/>
      <c r="G579" s="96" t="s">
        <v>3510</v>
      </c>
      <c r="H579" s="91"/>
      <c r="I579" s="96"/>
      <c r="J579" s="91"/>
      <c r="K579" s="96"/>
      <c r="L579" s="91"/>
      <c r="M579" s="96"/>
      <c r="N579" s="32" t="s">
        <v>3510</v>
      </c>
      <c r="O579" s="211" t="s">
        <v>3510</v>
      </c>
      <c r="P579" s="71" t="s">
        <v>1037</v>
      </c>
      <c r="Q579" s="71" t="s">
        <v>3126</v>
      </c>
      <c r="R579" s="848"/>
      <c r="S579" s="3" t="s">
        <v>941</v>
      </c>
      <c r="T579" s="3" t="s">
        <v>941</v>
      </c>
      <c r="U579" s="3" t="s">
        <v>941</v>
      </c>
      <c r="V579" s="3" t="s">
        <v>941</v>
      </c>
      <c r="W579" s="3" t="s">
        <v>941</v>
      </c>
      <c r="X579" s="3" t="s">
        <v>941</v>
      </c>
      <c r="Y579" s="3" t="s">
        <v>941</v>
      </c>
      <c r="Z579" s="3" t="s">
        <v>941</v>
      </c>
      <c r="AA579" s="3" t="s">
        <v>941</v>
      </c>
      <c r="AB579" s="3" t="s">
        <v>941</v>
      </c>
      <c r="AC579" s="21" t="s">
        <v>941</v>
      </c>
      <c r="AD579" s="21" t="s">
        <v>941</v>
      </c>
      <c r="AE579" s="21" t="s">
        <v>941</v>
      </c>
      <c r="AF579" s="3" t="s">
        <v>941</v>
      </c>
      <c r="AG579" s="3" t="s">
        <v>941</v>
      </c>
      <c r="AH579" s="3"/>
      <c r="AI579" s="21" t="s">
        <v>941</v>
      </c>
      <c r="AJ579" s="21" t="s">
        <v>941</v>
      </c>
      <c r="AK579" s="21" t="s">
        <v>941</v>
      </c>
      <c r="AL579" s="75"/>
      <c r="AM579" s="74" t="s">
        <v>3510</v>
      </c>
      <c r="AN579" s="70" t="s">
        <v>3511</v>
      </c>
      <c r="AO579" s="67" t="s">
        <v>143</v>
      </c>
      <c r="AP579" s="78" t="s">
        <v>3512</v>
      </c>
      <c r="AQ579" s="893">
        <v>3</v>
      </c>
      <c r="AR579" s="745" t="s">
        <v>945</v>
      </c>
      <c r="AS579" s="68" t="s">
        <v>946</v>
      </c>
      <c r="AT579" s="3">
        <v>1</v>
      </c>
      <c r="AU579" s="3" t="s">
        <v>993</v>
      </c>
      <c r="AV579" s="3"/>
      <c r="AW579" s="3"/>
      <c r="AX579" s="3"/>
      <c r="AY579" s="145"/>
      <c r="AZ579" s="69">
        <v>25.393999999999998</v>
      </c>
      <c r="BA579" s="69">
        <v>0.6</v>
      </c>
      <c r="BB579" s="69" t="s">
        <v>949</v>
      </c>
      <c r="BC579" s="69" t="s">
        <v>949</v>
      </c>
      <c r="BD579" s="69" t="s">
        <v>949</v>
      </c>
      <c r="BE579" s="69" t="s">
        <v>949</v>
      </c>
      <c r="BF579" s="69" t="s">
        <v>949</v>
      </c>
      <c r="BG579" s="69" t="s">
        <v>949</v>
      </c>
      <c r="BH579" s="69" t="s">
        <v>949</v>
      </c>
      <c r="BI579" s="69" t="s">
        <v>949</v>
      </c>
      <c r="BJ579" s="69" t="s">
        <v>986</v>
      </c>
      <c r="BK579" s="69" t="s">
        <v>949</v>
      </c>
      <c r="BL579" s="69" t="s">
        <v>949</v>
      </c>
      <c r="BM579" s="69">
        <v>0</v>
      </c>
      <c r="BN579" s="69">
        <v>0</v>
      </c>
      <c r="BO579" s="69">
        <v>0</v>
      </c>
      <c r="BP579" s="69">
        <v>0</v>
      </c>
      <c r="BQ579" s="69">
        <v>0</v>
      </c>
      <c r="BR579" s="69">
        <v>0</v>
      </c>
      <c r="BS579" s="69">
        <v>0</v>
      </c>
      <c r="BT579" s="69">
        <v>0</v>
      </c>
      <c r="BU579" s="73"/>
      <c r="BV579" s="72"/>
      <c r="BW579" s="72"/>
      <c r="BX579" s="72"/>
      <c r="BY579" s="16"/>
      <c r="BZ579" s="9" t="s">
        <v>1025</v>
      </c>
      <c r="CA579" s="16"/>
      <c r="CB579" s="16"/>
      <c r="CC579" s="16"/>
      <c r="CD579" s="16"/>
    </row>
    <row r="580" spans="1:82" customFormat="1">
      <c r="A580" s="16"/>
      <c r="B580" s="3">
        <v>573</v>
      </c>
      <c r="C580" s="3" t="s">
        <v>3484</v>
      </c>
      <c r="D580" s="91"/>
      <c r="E580" s="96"/>
      <c r="F580" s="91"/>
      <c r="G580" s="96" t="s">
        <v>3542</v>
      </c>
      <c r="H580" s="91"/>
      <c r="I580" s="96"/>
      <c r="J580" s="91"/>
      <c r="K580" s="96"/>
      <c r="L580" s="91"/>
      <c r="M580" s="96"/>
      <c r="N580" s="32" t="s">
        <v>3543</v>
      </c>
      <c r="O580" s="211" t="s">
        <v>3542</v>
      </c>
      <c r="P580" s="71" t="s">
        <v>1003</v>
      </c>
      <c r="Q580" s="71" t="s">
        <v>3126</v>
      </c>
      <c r="R580" s="848" t="s">
        <v>979</v>
      </c>
      <c r="S580" s="3" t="s">
        <v>941</v>
      </c>
      <c r="T580" s="3" t="s">
        <v>941</v>
      </c>
      <c r="U580" s="3" t="s">
        <v>941</v>
      </c>
      <c r="V580" s="3" t="s">
        <v>941</v>
      </c>
      <c r="W580" s="3" t="s">
        <v>941</v>
      </c>
      <c r="X580" s="3" t="s">
        <v>941</v>
      </c>
      <c r="Y580" s="3" t="s">
        <v>941</v>
      </c>
      <c r="Z580" s="3" t="s">
        <v>941</v>
      </c>
      <c r="AA580" s="3" t="s">
        <v>941</v>
      </c>
      <c r="AB580" s="3" t="s">
        <v>941</v>
      </c>
      <c r="AC580" s="21" t="s">
        <v>941</v>
      </c>
      <c r="AD580" s="21" t="s">
        <v>941</v>
      </c>
      <c r="AE580" s="21" t="s">
        <v>941</v>
      </c>
      <c r="AF580" s="3" t="s">
        <v>941</v>
      </c>
      <c r="AG580" s="3" t="s">
        <v>941</v>
      </c>
      <c r="AH580" s="3"/>
      <c r="AI580" s="21" t="s">
        <v>941</v>
      </c>
      <c r="AJ580" s="21" t="s">
        <v>941</v>
      </c>
      <c r="AK580" s="21" t="s">
        <v>941</v>
      </c>
      <c r="AL580" s="75"/>
      <c r="AM580" s="74" t="s">
        <v>3542</v>
      </c>
      <c r="AN580" s="70" t="s">
        <v>3544</v>
      </c>
      <c r="AO580" s="67" t="s">
        <v>143</v>
      </c>
      <c r="AP580" s="78" t="s">
        <v>3545</v>
      </c>
      <c r="AQ580" s="893">
        <v>1</v>
      </c>
      <c r="AR580" s="745" t="s">
        <v>945</v>
      </c>
      <c r="AS580" s="68" t="s">
        <v>946</v>
      </c>
      <c r="AT580" s="3">
        <v>1</v>
      </c>
      <c r="AU580" s="3" t="s">
        <v>1921</v>
      </c>
      <c r="AV580" s="3"/>
      <c r="AW580" s="3" t="s">
        <v>1245</v>
      </c>
      <c r="AX580" s="3"/>
      <c r="AY580" s="145"/>
      <c r="AZ580" s="69" t="s">
        <v>949</v>
      </c>
      <c r="BA580" s="69" t="s">
        <v>3517</v>
      </c>
      <c r="BB580" s="69" t="s">
        <v>949</v>
      </c>
      <c r="BC580" s="69" t="s">
        <v>949</v>
      </c>
      <c r="BD580" s="69" t="s">
        <v>3518</v>
      </c>
      <c r="BE580" s="69" t="s">
        <v>995</v>
      </c>
      <c r="BF580" s="69" t="s">
        <v>2610</v>
      </c>
      <c r="BG580" s="69" t="s">
        <v>2611</v>
      </c>
      <c r="BH580" s="69" t="s">
        <v>2612</v>
      </c>
      <c r="BI580" s="69" t="s">
        <v>949</v>
      </c>
      <c r="BJ580" s="69" t="s">
        <v>2613</v>
      </c>
      <c r="BK580" s="69" t="s">
        <v>2614</v>
      </c>
      <c r="BL580" s="69" t="s">
        <v>2425</v>
      </c>
      <c r="BM580" s="69">
        <v>0</v>
      </c>
      <c r="BN580" s="69">
        <v>0</v>
      </c>
      <c r="BO580" s="69">
        <v>0</v>
      </c>
      <c r="BP580" s="69">
        <v>0</v>
      </c>
      <c r="BQ580" s="69">
        <v>0</v>
      </c>
      <c r="BR580" s="69">
        <v>0</v>
      </c>
      <c r="BS580" s="69">
        <v>0</v>
      </c>
      <c r="BT580" s="69">
        <v>0</v>
      </c>
      <c r="BU580" s="73"/>
      <c r="BV580" s="72"/>
      <c r="BW580" s="72"/>
      <c r="BX580" s="72"/>
      <c r="BY580" s="16"/>
      <c r="BZ580" s="9" t="s">
        <v>1414</v>
      </c>
      <c r="CA580" s="16"/>
      <c r="CB580" s="16"/>
      <c r="CC580" s="16"/>
      <c r="CD580" s="16"/>
    </row>
    <row r="581" spans="1:82" customFormat="1">
      <c r="A581" s="16"/>
      <c r="B581" s="3">
        <v>574</v>
      </c>
      <c r="C581" s="3" t="s">
        <v>3484</v>
      </c>
      <c r="D581" s="91"/>
      <c r="E581" s="96"/>
      <c r="F581" s="91"/>
      <c r="G581" s="96"/>
      <c r="H581" s="91" t="s">
        <v>3546</v>
      </c>
      <c r="I581" s="96"/>
      <c r="J581" s="91"/>
      <c r="K581" s="96"/>
      <c r="L581" s="91"/>
      <c r="M581" s="96"/>
      <c r="N581" s="32" t="s">
        <v>3546</v>
      </c>
      <c r="O581" s="211" t="s">
        <v>3546</v>
      </c>
      <c r="P581" s="71" t="s">
        <v>1037</v>
      </c>
      <c r="Q581" s="71" t="s">
        <v>3126</v>
      </c>
      <c r="R581" s="848" t="s">
        <v>1059</v>
      </c>
      <c r="S581" s="3" t="s">
        <v>941</v>
      </c>
      <c r="T581" s="3" t="s">
        <v>941</v>
      </c>
      <c r="U581" s="3" t="s">
        <v>941</v>
      </c>
      <c r="V581" s="3" t="s">
        <v>941</v>
      </c>
      <c r="W581" s="3" t="s">
        <v>941</v>
      </c>
      <c r="X581" s="3" t="s">
        <v>941</v>
      </c>
      <c r="Y581" s="3" t="s">
        <v>941</v>
      </c>
      <c r="Z581" s="3" t="s">
        <v>941</v>
      </c>
      <c r="AA581" s="3" t="s">
        <v>941</v>
      </c>
      <c r="AB581" s="3" t="s">
        <v>941</v>
      </c>
      <c r="AC581" s="21" t="s">
        <v>941</v>
      </c>
      <c r="AD581" s="21" t="s">
        <v>941</v>
      </c>
      <c r="AE581" s="21" t="s">
        <v>941</v>
      </c>
      <c r="AF581" s="3" t="s">
        <v>941</v>
      </c>
      <c r="AG581" s="3" t="s">
        <v>941</v>
      </c>
      <c r="AH581" s="3"/>
      <c r="AI581" s="21" t="s">
        <v>941</v>
      </c>
      <c r="AJ581" s="21" t="s">
        <v>941</v>
      </c>
      <c r="AK581" s="21" t="s">
        <v>941</v>
      </c>
      <c r="AL581" s="75"/>
      <c r="AM581" s="74" t="s">
        <v>3519</v>
      </c>
      <c r="AN581" s="70"/>
      <c r="AO581" s="67" t="s">
        <v>143</v>
      </c>
      <c r="AP581" s="78" t="s">
        <v>3547</v>
      </c>
      <c r="AQ581" s="893">
        <v>1</v>
      </c>
      <c r="AR581" s="745" t="s">
        <v>945</v>
      </c>
      <c r="AS581" s="68" t="s">
        <v>946</v>
      </c>
      <c r="AT581" s="3">
        <v>0</v>
      </c>
      <c r="AU581" s="3" t="s">
        <v>1783</v>
      </c>
      <c r="AV581" s="3"/>
      <c r="AW581" s="3"/>
      <c r="AX581" s="3"/>
      <c r="AY581" s="145"/>
      <c r="AZ581" s="69">
        <v>5326.0720000000001</v>
      </c>
      <c r="BA581" s="69" t="s">
        <v>3187</v>
      </c>
      <c r="BB581" s="69">
        <v>7.85</v>
      </c>
      <c r="BC581" s="69">
        <v>41.809665199999998</v>
      </c>
      <c r="BD581" s="69" t="s">
        <v>3548</v>
      </c>
      <c r="BE581" s="69" t="s">
        <v>949</v>
      </c>
      <c r="BF581" s="69" t="s">
        <v>1785</v>
      </c>
      <c r="BG581" s="69">
        <v>1215</v>
      </c>
      <c r="BH581" s="69" t="s">
        <v>949</v>
      </c>
      <c r="BI581" s="69" t="s">
        <v>949</v>
      </c>
      <c r="BJ581" s="69" t="s">
        <v>2613</v>
      </c>
      <c r="BK581" s="69" t="s">
        <v>2614</v>
      </c>
      <c r="BL581" s="69" t="s">
        <v>2425</v>
      </c>
      <c r="BM581" s="69">
        <v>0</v>
      </c>
      <c r="BN581" s="69">
        <v>0</v>
      </c>
      <c r="BO581" s="69">
        <v>0</v>
      </c>
      <c r="BP581" s="69">
        <v>0</v>
      </c>
      <c r="BQ581" s="69">
        <v>0</v>
      </c>
      <c r="BR581" s="69">
        <v>0</v>
      </c>
      <c r="BS581" s="69">
        <v>0</v>
      </c>
      <c r="BT581" s="69">
        <v>0</v>
      </c>
      <c r="BU581" s="73"/>
      <c r="BV581" s="72"/>
      <c r="BW581" s="72"/>
      <c r="BX581" s="72"/>
      <c r="BY581" s="16"/>
      <c r="BZ581" s="9" t="s">
        <v>949</v>
      </c>
      <c r="CA581" s="16"/>
      <c r="CB581" s="16"/>
      <c r="CC581" s="16"/>
      <c r="CD581" s="16"/>
    </row>
    <row r="582" spans="1:82" customFormat="1">
      <c r="A582" s="16"/>
      <c r="B582" s="3">
        <v>575</v>
      </c>
      <c r="C582" s="3" t="s">
        <v>3484</v>
      </c>
      <c r="D582" s="91"/>
      <c r="E582" s="96"/>
      <c r="F582" s="91"/>
      <c r="G582" s="96"/>
      <c r="H582" s="91" t="s">
        <v>3522</v>
      </c>
      <c r="I582" s="96"/>
      <c r="J582" s="91"/>
      <c r="K582" s="96"/>
      <c r="L582" s="91"/>
      <c r="M582" s="96"/>
      <c r="N582" s="32" t="s">
        <v>3522</v>
      </c>
      <c r="O582" s="211" t="s">
        <v>3522</v>
      </c>
      <c r="P582" s="71" t="s">
        <v>1037</v>
      </c>
      <c r="Q582" s="71" t="s">
        <v>3126</v>
      </c>
      <c r="R582" s="848"/>
      <c r="S582" s="3" t="s">
        <v>941</v>
      </c>
      <c r="T582" s="3" t="s">
        <v>941</v>
      </c>
      <c r="U582" s="3" t="s">
        <v>941</v>
      </c>
      <c r="V582" s="3" t="s">
        <v>941</v>
      </c>
      <c r="W582" s="3" t="s">
        <v>941</v>
      </c>
      <c r="X582" s="3" t="s">
        <v>941</v>
      </c>
      <c r="Y582" s="3" t="s">
        <v>941</v>
      </c>
      <c r="Z582" s="3" t="s">
        <v>941</v>
      </c>
      <c r="AA582" s="3" t="s">
        <v>941</v>
      </c>
      <c r="AB582" s="3" t="s">
        <v>941</v>
      </c>
      <c r="AC582" s="21" t="s">
        <v>941</v>
      </c>
      <c r="AD582" s="21" t="s">
        <v>941</v>
      </c>
      <c r="AE582" s="21" t="s">
        <v>941</v>
      </c>
      <c r="AF582" s="3" t="s">
        <v>941</v>
      </c>
      <c r="AG582" s="3" t="s">
        <v>941</v>
      </c>
      <c r="AH582" s="3"/>
      <c r="AI582" s="21" t="s">
        <v>941</v>
      </c>
      <c r="AJ582" s="21" t="s">
        <v>941</v>
      </c>
      <c r="AK582" s="21" t="s">
        <v>941</v>
      </c>
      <c r="AL582" s="75"/>
      <c r="AM582" s="74" t="s">
        <v>3522</v>
      </c>
      <c r="AN582" s="70"/>
      <c r="AO582" s="67" t="s">
        <v>143</v>
      </c>
      <c r="AP582" s="78" t="s">
        <v>3523</v>
      </c>
      <c r="AQ582" s="893">
        <v>2</v>
      </c>
      <c r="AR582" s="745" t="s">
        <v>945</v>
      </c>
      <c r="AS582" s="68" t="s">
        <v>946</v>
      </c>
      <c r="AT582" s="3">
        <v>0</v>
      </c>
      <c r="AU582" s="3" t="s">
        <v>979</v>
      </c>
      <c r="AV582" s="3"/>
      <c r="AW582" s="3"/>
      <c r="AX582" s="3"/>
      <c r="AY582" s="145"/>
      <c r="AZ582" s="69">
        <v>1116.7380000000001</v>
      </c>
      <c r="BA582" s="69" t="s">
        <v>3524</v>
      </c>
      <c r="BB582" s="69">
        <v>0.87</v>
      </c>
      <c r="BC582" s="69">
        <v>0.97156206000000012</v>
      </c>
      <c r="BD582" s="69" t="s">
        <v>3525</v>
      </c>
      <c r="BE582" s="69" t="s">
        <v>3193</v>
      </c>
      <c r="BF582" s="69" t="s">
        <v>3194</v>
      </c>
      <c r="BG582" s="69" t="s">
        <v>3195</v>
      </c>
      <c r="BH582" s="69" t="s">
        <v>2612</v>
      </c>
      <c r="BI582" s="69" t="s">
        <v>949</v>
      </c>
      <c r="BJ582" s="69" t="s">
        <v>2613</v>
      </c>
      <c r="BK582" s="69" t="s">
        <v>2614</v>
      </c>
      <c r="BL582" s="69" t="s">
        <v>2425</v>
      </c>
      <c r="BM582" s="69">
        <v>0</v>
      </c>
      <c r="BN582" s="69">
        <v>0</v>
      </c>
      <c r="BO582" s="69">
        <v>0</v>
      </c>
      <c r="BP582" s="69">
        <v>0</v>
      </c>
      <c r="BQ582" s="69">
        <v>0</v>
      </c>
      <c r="BR582" s="69">
        <v>0</v>
      </c>
      <c r="BS582" s="69">
        <v>0</v>
      </c>
      <c r="BT582" s="69">
        <v>0</v>
      </c>
      <c r="BU582" s="73"/>
      <c r="BV582" s="72"/>
      <c r="BW582" s="72"/>
      <c r="BX582" s="72"/>
      <c r="BY582" s="16"/>
      <c r="BZ582" s="9" t="s">
        <v>949</v>
      </c>
      <c r="CA582" s="16"/>
      <c r="CB582" s="16"/>
      <c r="CC582" s="16"/>
      <c r="CD582" s="16"/>
    </row>
    <row r="583" spans="1:82" customFormat="1">
      <c r="A583" s="16"/>
      <c r="B583" s="3">
        <v>576</v>
      </c>
      <c r="C583" s="3" t="s">
        <v>3484</v>
      </c>
      <c r="D583" s="91"/>
      <c r="E583" s="96"/>
      <c r="F583" s="91"/>
      <c r="G583" s="96"/>
      <c r="H583" s="91" t="s">
        <v>1560</v>
      </c>
      <c r="I583" s="96"/>
      <c r="J583" s="91"/>
      <c r="K583" s="96"/>
      <c r="L583" s="91"/>
      <c r="M583" s="96"/>
      <c r="N583" s="32" t="s">
        <v>1560</v>
      </c>
      <c r="O583" s="211" t="s">
        <v>1560</v>
      </c>
      <c r="P583" s="71" t="s">
        <v>1037</v>
      </c>
      <c r="Q583" s="71" t="s">
        <v>3126</v>
      </c>
      <c r="R583" s="848"/>
      <c r="S583" s="3" t="s">
        <v>941</v>
      </c>
      <c r="T583" s="3" t="s">
        <v>941</v>
      </c>
      <c r="U583" s="3" t="s">
        <v>941</v>
      </c>
      <c r="V583" s="3" t="s">
        <v>941</v>
      </c>
      <c r="W583" s="3" t="s">
        <v>941</v>
      </c>
      <c r="X583" s="3" t="s">
        <v>941</v>
      </c>
      <c r="Y583" s="3" t="s">
        <v>941</v>
      </c>
      <c r="Z583" s="3" t="s">
        <v>941</v>
      </c>
      <c r="AA583" s="3" t="s">
        <v>941</v>
      </c>
      <c r="AB583" s="3" t="s">
        <v>941</v>
      </c>
      <c r="AC583" s="21" t="s">
        <v>941</v>
      </c>
      <c r="AD583" s="21" t="s">
        <v>941</v>
      </c>
      <c r="AE583" s="21" t="s">
        <v>941</v>
      </c>
      <c r="AF583" s="3" t="s">
        <v>941</v>
      </c>
      <c r="AG583" s="3" t="s">
        <v>941</v>
      </c>
      <c r="AH583" s="3"/>
      <c r="AI583" s="21" t="s">
        <v>941</v>
      </c>
      <c r="AJ583" s="21" t="s">
        <v>941</v>
      </c>
      <c r="AK583" s="21" t="s">
        <v>941</v>
      </c>
      <c r="AL583" s="75"/>
      <c r="AM583" s="74"/>
      <c r="AN583" s="70" t="s">
        <v>1561</v>
      </c>
      <c r="AO583" s="67" t="s">
        <v>143</v>
      </c>
      <c r="AP583" s="78" t="s">
        <v>1562</v>
      </c>
      <c r="AQ583" s="893">
        <v>0.4</v>
      </c>
      <c r="AR583" s="745" t="s">
        <v>945</v>
      </c>
      <c r="AS583" s="68" t="s">
        <v>1563</v>
      </c>
      <c r="AT583" s="3">
        <v>1</v>
      </c>
      <c r="AU583" s="3" t="s">
        <v>993</v>
      </c>
      <c r="AV583" s="3"/>
      <c r="AW583" s="3"/>
      <c r="AX583" s="3"/>
      <c r="AY583" s="145"/>
      <c r="AZ583" s="69" t="s">
        <v>949</v>
      </c>
      <c r="BA583" s="69" t="s">
        <v>949</v>
      </c>
      <c r="BB583" s="69" t="s">
        <v>949</v>
      </c>
      <c r="BC583" s="69" t="s">
        <v>949</v>
      </c>
      <c r="BD583" s="69" t="s">
        <v>949</v>
      </c>
      <c r="BE583" s="69" t="s">
        <v>949</v>
      </c>
      <c r="BF583" s="69" t="s">
        <v>949</v>
      </c>
      <c r="BG583" s="69" t="s">
        <v>949</v>
      </c>
      <c r="BH583" s="69" t="s">
        <v>949</v>
      </c>
      <c r="BI583" s="69" t="s">
        <v>949</v>
      </c>
      <c r="BJ583" s="69" t="s">
        <v>1564</v>
      </c>
      <c r="BK583" s="69" t="s">
        <v>949</v>
      </c>
      <c r="BL583" s="69" t="s">
        <v>949</v>
      </c>
      <c r="BM583" s="69">
        <v>0</v>
      </c>
      <c r="BN583" s="69">
        <v>0</v>
      </c>
      <c r="BO583" s="69">
        <v>0</v>
      </c>
      <c r="BP583" s="69">
        <v>0</v>
      </c>
      <c r="BQ583" s="69">
        <v>0</v>
      </c>
      <c r="BR583" s="69">
        <v>0</v>
      </c>
      <c r="BS583" s="69">
        <v>0</v>
      </c>
      <c r="BT583" s="69">
        <v>0</v>
      </c>
      <c r="BU583" s="73"/>
      <c r="BV583" s="72"/>
      <c r="BW583" s="72"/>
      <c r="BX583" s="72"/>
      <c r="BY583" s="16"/>
      <c r="BZ583" s="9" t="s">
        <v>1025</v>
      </c>
      <c r="CA583" s="16"/>
      <c r="CB583" s="16"/>
      <c r="CC583" s="16"/>
      <c r="CD583" s="16"/>
    </row>
    <row r="584" spans="1:82" customFormat="1">
      <c r="A584" s="16"/>
      <c r="B584" s="3">
        <v>577</v>
      </c>
      <c r="C584" s="3" t="s">
        <v>3484</v>
      </c>
      <c r="D584" s="91"/>
      <c r="E584" s="96"/>
      <c r="F584" s="91"/>
      <c r="G584" s="96"/>
      <c r="H584" s="91" t="s">
        <v>1868</v>
      </c>
      <c r="I584" s="96"/>
      <c r="J584" s="91"/>
      <c r="K584" s="96"/>
      <c r="L584" s="91"/>
      <c r="M584" s="96"/>
      <c r="N584" s="32" t="s">
        <v>1868</v>
      </c>
      <c r="O584" s="211" t="s">
        <v>1868</v>
      </c>
      <c r="P584" s="71" t="s">
        <v>1037</v>
      </c>
      <c r="Q584" s="71" t="s">
        <v>3126</v>
      </c>
      <c r="R584" s="848"/>
      <c r="S584" s="3" t="s">
        <v>941</v>
      </c>
      <c r="T584" s="3" t="s">
        <v>941</v>
      </c>
      <c r="U584" s="3" t="s">
        <v>941</v>
      </c>
      <c r="V584" s="3" t="s">
        <v>941</v>
      </c>
      <c r="W584" s="3" t="s">
        <v>941</v>
      </c>
      <c r="X584" s="3" t="s">
        <v>941</v>
      </c>
      <c r="Y584" s="3" t="s">
        <v>941</v>
      </c>
      <c r="Z584" s="3" t="s">
        <v>941</v>
      </c>
      <c r="AA584" s="3" t="s">
        <v>941</v>
      </c>
      <c r="AB584" s="3" t="s">
        <v>941</v>
      </c>
      <c r="AC584" s="21" t="s">
        <v>941</v>
      </c>
      <c r="AD584" s="21" t="s">
        <v>941</v>
      </c>
      <c r="AE584" s="21" t="s">
        <v>941</v>
      </c>
      <c r="AF584" s="3" t="s">
        <v>941</v>
      </c>
      <c r="AG584" s="3" t="s">
        <v>941</v>
      </c>
      <c r="AH584" s="3"/>
      <c r="AI584" s="21" t="s">
        <v>941</v>
      </c>
      <c r="AJ584" s="21" t="s">
        <v>941</v>
      </c>
      <c r="AK584" s="21" t="s">
        <v>941</v>
      </c>
      <c r="AL584" s="75"/>
      <c r="AM584" s="74"/>
      <c r="AN584" s="70" t="s">
        <v>1869</v>
      </c>
      <c r="AO584" s="67" t="s">
        <v>143</v>
      </c>
      <c r="AP584" s="78" t="s">
        <v>1870</v>
      </c>
      <c r="AQ584" s="893">
        <v>1.6E-2</v>
      </c>
      <c r="AR584" s="745" t="s">
        <v>945</v>
      </c>
      <c r="AS584" s="68" t="s">
        <v>1563</v>
      </c>
      <c r="AT584" s="3">
        <v>1</v>
      </c>
      <c r="AU584" s="3" t="s">
        <v>993</v>
      </c>
      <c r="AV584" s="3"/>
      <c r="AW584" s="3"/>
      <c r="AX584" s="3"/>
      <c r="AY584" s="145"/>
      <c r="AZ584" s="69" t="s">
        <v>949</v>
      </c>
      <c r="BA584" s="69" t="s">
        <v>949</v>
      </c>
      <c r="BB584" s="69" t="s">
        <v>949</v>
      </c>
      <c r="BC584" s="69" t="s">
        <v>949</v>
      </c>
      <c r="BD584" s="69" t="s">
        <v>949</v>
      </c>
      <c r="BE584" s="69" t="s">
        <v>949</v>
      </c>
      <c r="BF584" s="69" t="s">
        <v>949</v>
      </c>
      <c r="BG584" s="69" t="s">
        <v>949</v>
      </c>
      <c r="BH584" s="69" t="s">
        <v>949</v>
      </c>
      <c r="BI584" s="69" t="s">
        <v>949</v>
      </c>
      <c r="BJ584" s="69" t="s">
        <v>1564</v>
      </c>
      <c r="BK584" s="69" t="s">
        <v>949</v>
      </c>
      <c r="BL584" s="69" t="s">
        <v>949</v>
      </c>
      <c r="BM584" s="69">
        <v>0</v>
      </c>
      <c r="BN584" s="69">
        <v>0</v>
      </c>
      <c r="BO584" s="69">
        <v>0</v>
      </c>
      <c r="BP584" s="69">
        <v>0</v>
      </c>
      <c r="BQ584" s="69">
        <v>0</v>
      </c>
      <c r="BR584" s="69">
        <v>0</v>
      </c>
      <c r="BS584" s="69">
        <v>0</v>
      </c>
      <c r="BT584" s="69">
        <v>0</v>
      </c>
      <c r="BU584" s="73"/>
      <c r="BV584" s="72"/>
      <c r="BW584" s="72"/>
      <c r="BX584" s="72"/>
      <c r="BY584" s="16"/>
      <c r="BZ584" s="9" t="s">
        <v>1025</v>
      </c>
      <c r="CA584" s="16"/>
      <c r="CB584" s="16"/>
      <c r="CC584" s="16"/>
      <c r="CD584" s="16"/>
    </row>
    <row r="585" spans="1:82" customFormat="1">
      <c r="A585" s="16"/>
      <c r="B585" s="3">
        <v>578</v>
      </c>
      <c r="C585" s="3" t="s">
        <v>3484</v>
      </c>
      <c r="D585" s="91"/>
      <c r="E585" s="96"/>
      <c r="F585" s="91" t="s">
        <v>3549</v>
      </c>
      <c r="G585" s="96"/>
      <c r="H585" s="91"/>
      <c r="I585" s="96"/>
      <c r="J585" s="91"/>
      <c r="K585" s="96"/>
      <c r="L585" s="91"/>
      <c r="M585" s="96"/>
      <c r="N585" s="32" t="s">
        <v>3549</v>
      </c>
      <c r="O585" s="211" t="s">
        <v>3549</v>
      </c>
      <c r="P585" s="71" t="s">
        <v>1037</v>
      </c>
      <c r="Q585" s="71" t="s">
        <v>3126</v>
      </c>
      <c r="R585" s="848"/>
      <c r="S585" s="3" t="s">
        <v>941</v>
      </c>
      <c r="T585" s="3" t="s">
        <v>941</v>
      </c>
      <c r="U585" s="3" t="s">
        <v>941</v>
      </c>
      <c r="V585" s="3" t="s">
        <v>941</v>
      </c>
      <c r="W585" s="3" t="s">
        <v>941</v>
      </c>
      <c r="X585" s="3" t="s">
        <v>941</v>
      </c>
      <c r="Y585" s="3" t="s">
        <v>941</v>
      </c>
      <c r="Z585" s="3" t="s">
        <v>941</v>
      </c>
      <c r="AA585" s="3" t="s">
        <v>941</v>
      </c>
      <c r="AB585" s="3" t="s">
        <v>941</v>
      </c>
      <c r="AC585" s="21" t="s">
        <v>941</v>
      </c>
      <c r="AD585" s="21" t="s">
        <v>941</v>
      </c>
      <c r="AE585" s="21" t="s">
        <v>941</v>
      </c>
      <c r="AF585" s="3" t="s">
        <v>941</v>
      </c>
      <c r="AG585" s="3" t="s">
        <v>941</v>
      </c>
      <c r="AH585" s="3"/>
      <c r="AI585" s="21" t="s">
        <v>941</v>
      </c>
      <c r="AJ585" s="21" t="s">
        <v>941</v>
      </c>
      <c r="AK585" s="21" t="s">
        <v>941</v>
      </c>
      <c r="AL585" s="75"/>
      <c r="AM585" s="74" t="s">
        <v>3550</v>
      </c>
      <c r="AN585" s="70" t="s">
        <v>3551</v>
      </c>
      <c r="AO585" s="67" t="s">
        <v>143</v>
      </c>
      <c r="AP585" s="78" t="s">
        <v>3552</v>
      </c>
      <c r="AQ585" s="893">
        <v>1</v>
      </c>
      <c r="AR585" s="745" t="s">
        <v>945</v>
      </c>
      <c r="AS585" s="68" t="s">
        <v>946</v>
      </c>
      <c r="AT585" s="3">
        <v>1</v>
      </c>
      <c r="AU585" s="3" t="s">
        <v>993</v>
      </c>
      <c r="AV585" s="3"/>
      <c r="AW585" s="3" t="s">
        <v>1245</v>
      </c>
      <c r="AX585" s="3"/>
      <c r="AY585" s="145"/>
      <c r="AZ585" s="69" t="s">
        <v>949</v>
      </c>
      <c r="BA585" s="69" t="s">
        <v>949</v>
      </c>
      <c r="BB585" s="69" t="s">
        <v>949</v>
      </c>
      <c r="BC585" s="69" t="s">
        <v>949</v>
      </c>
      <c r="BD585" s="69" t="s">
        <v>3553</v>
      </c>
      <c r="BE585" s="69" t="s">
        <v>949</v>
      </c>
      <c r="BF585" s="69" t="s">
        <v>949</v>
      </c>
      <c r="BG585" s="69" t="s">
        <v>949</v>
      </c>
      <c r="BH585" s="69" t="s">
        <v>949</v>
      </c>
      <c r="BI585" s="69" t="s">
        <v>949</v>
      </c>
      <c r="BJ585" s="69" t="s">
        <v>1757</v>
      </c>
      <c r="BK585" s="69" t="s">
        <v>949</v>
      </c>
      <c r="BL585" s="69" t="s">
        <v>949</v>
      </c>
      <c r="BM585" s="69">
        <v>0</v>
      </c>
      <c r="BN585" s="69">
        <v>0</v>
      </c>
      <c r="BO585" s="69">
        <v>0</v>
      </c>
      <c r="BP585" s="69">
        <v>0</v>
      </c>
      <c r="BQ585" s="69">
        <v>0</v>
      </c>
      <c r="BR585" s="69">
        <v>0</v>
      </c>
      <c r="BS585" s="69">
        <v>0</v>
      </c>
      <c r="BT585" s="69">
        <v>0</v>
      </c>
      <c r="BU585" s="73"/>
      <c r="BV585" s="72"/>
      <c r="BW585" s="72"/>
      <c r="BX585" s="72"/>
      <c r="BY585" s="16"/>
      <c r="BZ585" s="9" t="s">
        <v>1025</v>
      </c>
      <c r="CA585" s="16"/>
      <c r="CB585" s="16"/>
      <c r="CC585" s="16"/>
      <c r="CD585" s="16"/>
    </row>
    <row r="586" spans="1:82" customFormat="1">
      <c r="A586" s="16"/>
      <c r="B586" s="3">
        <v>579</v>
      </c>
      <c r="C586" s="3" t="s">
        <v>3554</v>
      </c>
      <c r="D586" s="91" t="s">
        <v>3555</v>
      </c>
      <c r="E586" s="96"/>
      <c r="F586" s="91"/>
      <c r="G586" s="96"/>
      <c r="H586" s="91"/>
      <c r="I586" s="96"/>
      <c r="J586" s="91"/>
      <c r="K586" s="96"/>
      <c r="L586" s="91"/>
      <c r="M586" s="96"/>
      <c r="N586" s="32" t="s">
        <v>3555</v>
      </c>
      <c r="O586" s="211" t="s">
        <v>3556</v>
      </c>
      <c r="P586" s="71"/>
      <c r="Q586" s="71"/>
      <c r="R586" s="848" t="s">
        <v>940</v>
      </c>
      <c r="S586" s="3" t="s">
        <v>941</v>
      </c>
      <c r="T586" s="3" t="s">
        <v>941</v>
      </c>
      <c r="U586" s="3" t="s">
        <v>941</v>
      </c>
      <c r="V586" s="3"/>
      <c r="W586" s="3"/>
      <c r="X586" s="3"/>
      <c r="Y586" s="3"/>
      <c r="Z586" s="3"/>
      <c r="AA586" s="3"/>
      <c r="AB586" s="3"/>
      <c r="AC586" s="21"/>
      <c r="AD586" s="21"/>
      <c r="AE586" s="21"/>
      <c r="AF586" s="3"/>
      <c r="AG586" s="3"/>
      <c r="AH586" s="3"/>
      <c r="AI586" s="21" t="s">
        <v>941</v>
      </c>
      <c r="AJ586" s="21"/>
      <c r="AK586" s="21"/>
      <c r="AL586" s="75"/>
      <c r="AM586" s="74"/>
      <c r="AN586" s="70" t="s">
        <v>3557</v>
      </c>
      <c r="AO586" s="67" t="s">
        <v>246</v>
      </c>
      <c r="AP586" s="78" t="s">
        <v>3558</v>
      </c>
      <c r="AQ586" s="893">
        <v>1</v>
      </c>
      <c r="AR586" s="745" t="s">
        <v>945</v>
      </c>
      <c r="AS586" s="68" t="s">
        <v>946</v>
      </c>
      <c r="AT586" s="3">
        <v>0</v>
      </c>
      <c r="AU586" s="3" t="s">
        <v>947</v>
      </c>
      <c r="AV586" s="3">
        <v>0</v>
      </c>
      <c r="AW586" s="3"/>
      <c r="AX586" s="3"/>
      <c r="AY586" s="145"/>
      <c r="AZ586" s="69" t="s">
        <v>949</v>
      </c>
      <c r="BA586" s="69" t="s">
        <v>949</v>
      </c>
      <c r="BB586" s="69" t="s">
        <v>949</v>
      </c>
      <c r="BC586" s="69" t="s">
        <v>949</v>
      </c>
      <c r="BD586" s="69" t="s">
        <v>949</v>
      </c>
      <c r="BE586" s="69" t="s">
        <v>949</v>
      </c>
      <c r="BF586" s="69" t="s">
        <v>949</v>
      </c>
      <c r="BG586" s="69" t="s">
        <v>949</v>
      </c>
      <c r="BH586" s="69" t="s">
        <v>949</v>
      </c>
      <c r="BI586" s="69" t="s">
        <v>949</v>
      </c>
      <c r="BJ586" s="69" t="s">
        <v>949</v>
      </c>
      <c r="BK586" s="69" t="s">
        <v>949</v>
      </c>
      <c r="BL586" s="69" t="s">
        <v>949</v>
      </c>
      <c r="BM586" s="69" t="s">
        <v>949</v>
      </c>
      <c r="BN586" s="69" t="s">
        <v>949</v>
      </c>
      <c r="BO586" s="69" t="s">
        <v>949</v>
      </c>
      <c r="BP586" s="69" t="s">
        <v>949</v>
      </c>
      <c r="BQ586" s="69" t="s">
        <v>949</v>
      </c>
      <c r="BR586" s="69" t="s">
        <v>949</v>
      </c>
      <c r="BS586" s="69" t="s">
        <v>949</v>
      </c>
      <c r="BT586" s="69" t="s">
        <v>949</v>
      </c>
      <c r="BU586" s="73"/>
      <c r="BV586" s="72"/>
      <c r="BW586" s="72"/>
      <c r="BX586" s="72"/>
      <c r="BY586" s="16"/>
      <c r="BZ586" s="9"/>
      <c r="CA586" s="16"/>
      <c r="CB586" s="16"/>
      <c r="CC586" s="16"/>
      <c r="CD586" s="16"/>
    </row>
    <row r="587" spans="1:82" customFormat="1">
      <c r="A587" s="16"/>
      <c r="B587" s="3">
        <v>580</v>
      </c>
      <c r="C587" s="3" t="s">
        <v>3554</v>
      </c>
      <c r="D587" s="91" t="s">
        <v>3559</v>
      </c>
      <c r="E587" s="96"/>
      <c r="F587" s="91"/>
      <c r="G587" s="96"/>
      <c r="H587" s="91"/>
      <c r="I587" s="96"/>
      <c r="J587" s="91"/>
      <c r="K587" s="96"/>
      <c r="L587" s="91"/>
      <c r="M587" s="96"/>
      <c r="N587" s="32" t="s">
        <v>3559</v>
      </c>
      <c r="O587" s="211" t="s">
        <v>3560</v>
      </c>
      <c r="P587" s="71"/>
      <c r="Q587" s="71"/>
      <c r="R587" s="848" t="s">
        <v>940</v>
      </c>
      <c r="S587" s="3"/>
      <c r="T587" s="3"/>
      <c r="U587" s="3"/>
      <c r="V587" s="3" t="s">
        <v>941</v>
      </c>
      <c r="W587" s="3" t="s">
        <v>941</v>
      </c>
      <c r="X587" s="3"/>
      <c r="Y587" s="3"/>
      <c r="Z587" s="3"/>
      <c r="AA587" s="3"/>
      <c r="AB587" s="3"/>
      <c r="AC587" s="21"/>
      <c r="AD587" s="21"/>
      <c r="AE587" s="21"/>
      <c r="AF587" s="3"/>
      <c r="AG587" s="3"/>
      <c r="AH587" s="3"/>
      <c r="AI587" s="21"/>
      <c r="AJ587" s="21" t="s">
        <v>941</v>
      </c>
      <c r="AK587" s="21"/>
      <c r="AL587" s="75"/>
      <c r="AM587" s="74"/>
      <c r="AN587" s="70" t="s">
        <v>3561</v>
      </c>
      <c r="AO587" s="67" t="s">
        <v>246</v>
      </c>
      <c r="AP587" s="78" t="s">
        <v>3558</v>
      </c>
      <c r="AQ587" s="893">
        <v>1</v>
      </c>
      <c r="AR587" s="745" t="s">
        <v>945</v>
      </c>
      <c r="AS587" s="68" t="s">
        <v>946</v>
      </c>
      <c r="AT587" s="3">
        <v>0</v>
      </c>
      <c r="AU587" s="3" t="s">
        <v>947</v>
      </c>
      <c r="AV587" s="3">
        <v>0</v>
      </c>
      <c r="AW587" s="3"/>
      <c r="AX587" s="3"/>
      <c r="AY587" s="145"/>
      <c r="AZ587" s="69" t="s">
        <v>949</v>
      </c>
      <c r="BA587" s="69" t="s">
        <v>949</v>
      </c>
      <c r="BB587" s="69" t="s">
        <v>949</v>
      </c>
      <c r="BC587" s="69" t="s">
        <v>949</v>
      </c>
      <c r="BD587" s="69" t="s">
        <v>949</v>
      </c>
      <c r="BE587" s="69" t="s">
        <v>949</v>
      </c>
      <c r="BF587" s="69" t="s">
        <v>949</v>
      </c>
      <c r="BG587" s="69" t="s">
        <v>949</v>
      </c>
      <c r="BH587" s="69" t="s">
        <v>949</v>
      </c>
      <c r="BI587" s="69" t="s">
        <v>949</v>
      </c>
      <c r="BJ587" s="69" t="s">
        <v>949</v>
      </c>
      <c r="BK587" s="69" t="s">
        <v>949</v>
      </c>
      <c r="BL587" s="69" t="s">
        <v>949</v>
      </c>
      <c r="BM587" s="69" t="s">
        <v>949</v>
      </c>
      <c r="BN587" s="69" t="s">
        <v>949</v>
      </c>
      <c r="BO587" s="69" t="s">
        <v>949</v>
      </c>
      <c r="BP587" s="69" t="s">
        <v>949</v>
      </c>
      <c r="BQ587" s="69" t="s">
        <v>949</v>
      </c>
      <c r="BR587" s="69" t="s">
        <v>949</v>
      </c>
      <c r="BS587" s="69" t="s">
        <v>949</v>
      </c>
      <c r="BT587" s="69" t="s">
        <v>949</v>
      </c>
      <c r="BU587" s="73"/>
      <c r="BV587" s="72"/>
      <c r="BW587" s="72"/>
      <c r="BX587" s="72"/>
      <c r="BY587" s="16"/>
      <c r="BZ587" s="9"/>
      <c r="CA587" s="16"/>
      <c r="CB587" s="16"/>
      <c r="CC587" s="16"/>
      <c r="CD587" s="16"/>
    </row>
    <row r="588" spans="1:82" customFormat="1">
      <c r="A588" s="16"/>
      <c r="B588" s="3">
        <v>581</v>
      </c>
      <c r="C588" s="3" t="s">
        <v>3554</v>
      </c>
      <c r="D588" s="91" t="s">
        <v>3562</v>
      </c>
      <c r="E588" s="96"/>
      <c r="F588" s="91"/>
      <c r="G588" s="96"/>
      <c r="H588" s="91"/>
      <c r="I588" s="96"/>
      <c r="J588" s="91"/>
      <c r="K588" s="96"/>
      <c r="L588" s="91"/>
      <c r="M588" s="96"/>
      <c r="N588" s="32" t="s">
        <v>3562</v>
      </c>
      <c r="O588" s="211" t="s">
        <v>3563</v>
      </c>
      <c r="P588" s="71"/>
      <c r="Q588" s="71"/>
      <c r="R588" s="848" t="s">
        <v>940</v>
      </c>
      <c r="S588" s="3"/>
      <c r="T588" s="3"/>
      <c r="U588" s="3"/>
      <c r="V588" s="3"/>
      <c r="W588" s="3"/>
      <c r="X588" s="3"/>
      <c r="Y588" s="3"/>
      <c r="Z588" s="3"/>
      <c r="AA588" s="3"/>
      <c r="AB588" s="3"/>
      <c r="AC588" s="21"/>
      <c r="AD588" s="21"/>
      <c r="AE588" s="21"/>
      <c r="AF588" s="3"/>
      <c r="AG588" s="3" t="s">
        <v>941</v>
      </c>
      <c r="AH588" s="3"/>
      <c r="AI588" s="21"/>
      <c r="AJ588" s="21"/>
      <c r="AK588" s="21" t="s">
        <v>941</v>
      </c>
      <c r="AL588" s="75"/>
      <c r="AM588" s="74"/>
      <c r="AN588" s="70"/>
      <c r="AO588" s="67" t="s">
        <v>246</v>
      </c>
      <c r="AP588" s="78" t="s">
        <v>3558</v>
      </c>
      <c r="AQ588" s="893">
        <v>1</v>
      </c>
      <c r="AR588" s="745" t="s">
        <v>945</v>
      </c>
      <c r="AS588" s="68" t="s">
        <v>946</v>
      </c>
      <c r="AT588" s="3">
        <v>0</v>
      </c>
      <c r="AU588" s="3" t="s">
        <v>947</v>
      </c>
      <c r="AV588" s="3">
        <v>0</v>
      </c>
      <c r="AW588" s="3"/>
      <c r="AX588" s="3"/>
      <c r="AY588" s="145"/>
      <c r="AZ588" s="69" t="s">
        <v>949</v>
      </c>
      <c r="BA588" s="69" t="s">
        <v>949</v>
      </c>
      <c r="BB588" s="69" t="s">
        <v>949</v>
      </c>
      <c r="BC588" s="69" t="s">
        <v>949</v>
      </c>
      <c r="BD588" s="69" t="s">
        <v>949</v>
      </c>
      <c r="BE588" s="69" t="s">
        <v>949</v>
      </c>
      <c r="BF588" s="69" t="s">
        <v>949</v>
      </c>
      <c r="BG588" s="69" t="s">
        <v>949</v>
      </c>
      <c r="BH588" s="69" t="s">
        <v>949</v>
      </c>
      <c r="BI588" s="69" t="s">
        <v>949</v>
      </c>
      <c r="BJ588" s="69" t="s">
        <v>949</v>
      </c>
      <c r="BK588" s="69" t="s">
        <v>949</v>
      </c>
      <c r="BL588" s="69" t="s">
        <v>949</v>
      </c>
      <c r="BM588" s="69" t="s">
        <v>949</v>
      </c>
      <c r="BN588" s="69" t="s">
        <v>949</v>
      </c>
      <c r="BO588" s="69" t="s">
        <v>949</v>
      </c>
      <c r="BP588" s="69" t="s">
        <v>949</v>
      </c>
      <c r="BQ588" s="69" t="s">
        <v>949</v>
      </c>
      <c r="BR588" s="69" t="s">
        <v>949</v>
      </c>
      <c r="BS588" s="69" t="s">
        <v>949</v>
      </c>
      <c r="BT588" s="69" t="s">
        <v>949</v>
      </c>
      <c r="BU588" s="73"/>
      <c r="BV588" s="72"/>
      <c r="BW588" s="72"/>
      <c r="BX588" s="72"/>
      <c r="BY588" s="16"/>
      <c r="BZ588" s="9"/>
      <c r="CA588" s="16"/>
      <c r="CB588" s="16"/>
      <c r="CC588" s="16"/>
      <c r="CD588" s="16"/>
    </row>
    <row r="589" spans="1:82" customFormat="1">
      <c r="A589" s="16"/>
      <c r="B589" s="3">
        <v>582</v>
      </c>
      <c r="C589" s="3" t="s">
        <v>3554</v>
      </c>
      <c r="D589" s="91" t="s">
        <v>3564</v>
      </c>
      <c r="E589" s="96"/>
      <c r="F589" s="91"/>
      <c r="G589" s="96"/>
      <c r="H589" s="91"/>
      <c r="I589" s="96"/>
      <c r="J589" s="91"/>
      <c r="K589" s="96"/>
      <c r="L589" s="91"/>
      <c r="M589" s="96"/>
      <c r="N589" s="32" t="s">
        <v>3564</v>
      </c>
      <c r="O589" s="211" t="s">
        <v>3565</v>
      </c>
      <c r="P589" s="71"/>
      <c r="Q589" s="71"/>
      <c r="R589" s="848" t="s">
        <v>940</v>
      </c>
      <c r="S589" s="3"/>
      <c r="T589" s="3"/>
      <c r="U589" s="3"/>
      <c r="V589" s="3"/>
      <c r="W589" s="3"/>
      <c r="X589" s="3" t="s">
        <v>941</v>
      </c>
      <c r="Y589" s="3"/>
      <c r="Z589" s="3"/>
      <c r="AA589" s="3"/>
      <c r="AB589" s="3"/>
      <c r="AC589" s="21"/>
      <c r="AD589" s="21"/>
      <c r="AE589" s="21"/>
      <c r="AF589" s="3"/>
      <c r="AG589" s="3"/>
      <c r="AH589" s="3"/>
      <c r="AI589" s="21"/>
      <c r="AJ589" s="21"/>
      <c r="AK589" s="21"/>
      <c r="AL589" s="75"/>
      <c r="AM589" s="74"/>
      <c r="AN589" s="70"/>
      <c r="AO589" s="67" t="s">
        <v>246</v>
      </c>
      <c r="AP589" s="78" t="s">
        <v>3558</v>
      </c>
      <c r="AQ589" s="893">
        <v>1</v>
      </c>
      <c r="AR589" s="745" t="s">
        <v>945</v>
      </c>
      <c r="AS589" s="68" t="s">
        <v>946</v>
      </c>
      <c r="AT589" s="3">
        <v>0</v>
      </c>
      <c r="AU589" s="3" t="s">
        <v>947</v>
      </c>
      <c r="AV589" s="3">
        <v>0</v>
      </c>
      <c r="AW589" s="3"/>
      <c r="AX589" s="3"/>
      <c r="AY589" s="145"/>
      <c r="AZ589" s="69" t="s">
        <v>949</v>
      </c>
      <c r="BA589" s="69" t="s">
        <v>949</v>
      </c>
      <c r="BB589" s="69" t="s">
        <v>949</v>
      </c>
      <c r="BC589" s="69" t="s">
        <v>949</v>
      </c>
      <c r="BD589" s="69" t="s">
        <v>949</v>
      </c>
      <c r="BE589" s="69" t="s">
        <v>949</v>
      </c>
      <c r="BF589" s="69" t="s">
        <v>949</v>
      </c>
      <c r="BG589" s="69" t="s">
        <v>949</v>
      </c>
      <c r="BH589" s="69" t="s">
        <v>949</v>
      </c>
      <c r="BI589" s="69" t="s">
        <v>949</v>
      </c>
      <c r="BJ589" s="69" t="s">
        <v>949</v>
      </c>
      <c r="BK589" s="69" t="s">
        <v>949</v>
      </c>
      <c r="BL589" s="69" t="s">
        <v>949</v>
      </c>
      <c r="BM589" s="69" t="s">
        <v>949</v>
      </c>
      <c r="BN589" s="69" t="s">
        <v>949</v>
      </c>
      <c r="BO589" s="69" t="s">
        <v>949</v>
      </c>
      <c r="BP589" s="69" t="s">
        <v>949</v>
      </c>
      <c r="BQ589" s="69" t="s">
        <v>949</v>
      </c>
      <c r="BR589" s="69" t="s">
        <v>949</v>
      </c>
      <c r="BS589" s="69" t="s">
        <v>949</v>
      </c>
      <c r="BT589" s="69" t="s">
        <v>949</v>
      </c>
      <c r="BU589" s="73"/>
      <c r="BV589" s="72"/>
      <c r="BW589" s="72"/>
      <c r="BX589" s="72"/>
      <c r="BY589" s="16"/>
      <c r="BZ589" s="9"/>
      <c r="CA589" s="16"/>
      <c r="CB589" s="16"/>
      <c r="CC589" s="16"/>
      <c r="CD589" s="16"/>
    </row>
    <row r="590" spans="1:82" customFormat="1">
      <c r="A590" s="16"/>
      <c r="B590" s="3">
        <v>583</v>
      </c>
      <c r="C590" s="3" t="s">
        <v>3554</v>
      </c>
      <c r="D590" s="91" t="s">
        <v>3566</v>
      </c>
      <c r="E590" s="96"/>
      <c r="F590" s="91"/>
      <c r="G590" s="96"/>
      <c r="H590" s="91"/>
      <c r="I590" s="96"/>
      <c r="J590" s="91"/>
      <c r="K590" s="96"/>
      <c r="L590" s="91"/>
      <c r="M590" s="96"/>
      <c r="N590" s="32" t="s">
        <v>3566</v>
      </c>
      <c r="O590" s="211" t="s">
        <v>3567</v>
      </c>
      <c r="P590" s="71"/>
      <c r="Q590" s="71"/>
      <c r="R590" s="848" t="s">
        <v>940</v>
      </c>
      <c r="S590" s="3"/>
      <c r="T590" s="3"/>
      <c r="U590" s="3"/>
      <c r="V590" s="3"/>
      <c r="W590" s="3"/>
      <c r="X590" s="3"/>
      <c r="Y590" s="3"/>
      <c r="Z590" s="3"/>
      <c r="AA590" s="3"/>
      <c r="AB590" s="3" t="s">
        <v>941</v>
      </c>
      <c r="AC590" s="21"/>
      <c r="AD590" s="21"/>
      <c r="AE590" s="21"/>
      <c r="AF590" s="3"/>
      <c r="AG590" s="3"/>
      <c r="AH590" s="3"/>
      <c r="AI590" s="21"/>
      <c r="AJ590" s="21"/>
      <c r="AK590" s="21"/>
      <c r="AL590" s="75"/>
      <c r="AM590" s="74"/>
      <c r="AN590" s="70"/>
      <c r="AO590" s="67" t="s">
        <v>246</v>
      </c>
      <c r="AP590" s="78" t="s">
        <v>3558</v>
      </c>
      <c r="AQ590" s="893">
        <v>1</v>
      </c>
      <c r="AR590" s="745" t="s">
        <v>945</v>
      </c>
      <c r="AS590" s="68" t="s">
        <v>946</v>
      </c>
      <c r="AT590" s="3">
        <v>0</v>
      </c>
      <c r="AU590" s="3" t="s">
        <v>947</v>
      </c>
      <c r="AV590" s="3">
        <v>0</v>
      </c>
      <c r="AW590" s="3"/>
      <c r="AX590" s="3"/>
      <c r="AY590" s="145"/>
      <c r="AZ590" s="69" t="s">
        <v>949</v>
      </c>
      <c r="BA590" s="69" t="s">
        <v>949</v>
      </c>
      <c r="BB590" s="69" t="s">
        <v>949</v>
      </c>
      <c r="BC590" s="69" t="s">
        <v>949</v>
      </c>
      <c r="BD590" s="69" t="s">
        <v>949</v>
      </c>
      <c r="BE590" s="69" t="s">
        <v>949</v>
      </c>
      <c r="BF590" s="69" t="s">
        <v>949</v>
      </c>
      <c r="BG590" s="69" t="s">
        <v>949</v>
      </c>
      <c r="BH590" s="69" t="s">
        <v>949</v>
      </c>
      <c r="BI590" s="69" t="s">
        <v>949</v>
      </c>
      <c r="BJ590" s="69" t="s">
        <v>949</v>
      </c>
      <c r="BK590" s="69" t="s">
        <v>949</v>
      </c>
      <c r="BL590" s="69" t="s">
        <v>949</v>
      </c>
      <c r="BM590" s="69" t="s">
        <v>949</v>
      </c>
      <c r="BN590" s="69" t="s">
        <v>949</v>
      </c>
      <c r="BO590" s="69" t="s">
        <v>949</v>
      </c>
      <c r="BP590" s="69" t="s">
        <v>949</v>
      </c>
      <c r="BQ590" s="69" t="s">
        <v>949</v>
      </c>
      <c r="BR590" s="69" t="s">
        <v>949</v>
      </c>
      <c r="BS590" s="69" t="s">
        <v>949</v>
      </c>
      <c r="BT590" s="69" t="s">
        <v>949</v>
      </c>
      <c r="BU590" s="73"/>
      <c r="BV590" s="72"/>
      <c r="BW590" s="72"/>
      <c r="BX590" s="72"/>
      <c r="BY590" s="16"/>
      <c r="BZ590" s="9"/>
      <c r="CA590" s="16"/>
      <c r="CB590" s="16"/>
      <c r="CC590" s="16"/>
      <c r="CD590" s="16"/>
    </row>
    <row r="591" spans="1:82" customFormat="1">
      <c r="A591" s="16"/>
      <c r="B591" s="3">
        <v>584</v>
      </c>
      <c r="C591" s="3" t="s">
        <v>3554</v>
      </c>
      <c r="D591" s="91" t="s">
        <v>3568</v>
      </c>
      <c r="E591" s="96"/>
      <c r="F591" s="91"/>
      <c r="G591" s="96"/>
      <c r="H591" s="91"/>
      <c r="I591" s="96"/>
      <c r="J591" s="91"/>
      <c r="K591" s="96"/>
      <c r="L591" s="91"/>
      <c r="M591" s="96"/>
      <c r="N591" s="32" t="s">
        <v>3568</v>
      </c>
      <c r="O591" s="211" t="s">
        <v>3569</v>
      </c>
      <c r="P591" s="71"/>
      <c r="Q591" s="71"/>
      <c r="R591" s="848" t="s">
        <v>940</v>
      </c>
      <c r="S591" s="3"/>
      <c r="T591" s="3"/>
      <c r="U591" s="3"/>
      <c r="V591" s="3"/>
      <c r="W591" s="3"/>
      <c r="X591" s="3"/>
      <c r="Y591" s="3" t="s">
        <v>941</v>
      </c>
      <c r="Z591" s="3"/>
      <c r="AA591" s="3"/>
      <c r="AB591" s="3"/>
      <c r="AC591" s="21"/>
      <c r="AD591" s="21"/>
      <c r="AE591" s="21"/>
      <c r="AF591" s="3"/>
      <c r="AG591" s="3"/>
      <c r="AH591" s="3"/>
      <c r="AI591" s="21"/>
      <c r="AJ591" s="21"/>
      <c r="AK591" s="21"/>
      <c r="AL591" s="75"/>
      <c r="AM591" s="74"/>
      <c r="AN591" s="70"/>
      <c r="AO591" s="67" t="s">
        <v>246</v>
      </c>
      <c r="AP591" s="78" t="s">
        <v>3558</v>
      </c>
      <c r="AQ591" s="893">
        <v>1</v>
      </c>
      <c r="AR591" s="745" t="s">
        <v>945</v>
      </c>
      <c r="AS591" s="68" t="s">
        <v>946</v>
      </c>
      <c r="AT591" s="3">
        <v>0</v>
      </c>
      <c r="AU591" s="3" t="s">
        <v>947</v>
      </c>
      <c r="AV591" s="3">
        <v>0</v>
      </c>
      <c r="AW591" s="3"/>
      <c r="AX591" s="3"/>
      <c r="AY591" s="145"/>
      <c r="AZ591" s="69" t="s">
        <v>949</v>
      </c>
      <c r="BA591" s="69" t="s">
        <v>949</v>
      </c>
      <c r="BB591" s="69" t="s">
        <v>949</v>
      </c>
      <c r="BC591" s="69" t="s">
        <v>949</v>
      </c>
      <c r="BD591" s="69" t="s">
        <v>949</v>
      </c>
      <c r="BE591" s="69" t="s">
        <v>949</v>
      </c>
      <c r="BF591" s="69" t="s">
        <v>949</v>
      </c>
      <c r="BG591" s="69" t="s">
        <v>949</v>
      </c>
      <c r="BH591" s="69" t="s">
        <v>949</v>
      </c>
      <c r="BI591" s="69" t="s">
        <v>949</v>
      </c>
      <c r="BJ591" s="69" t="s">
        <v>949</v>
      </c>
      <c r="BK591" s="69" t="s">
        <v>949</v>
      </c>
      <c r="BL591" s="69" t="s">
        <v>949</v>
      </c>
      <c r="BM591" s="69" t="s">
        <v>949</v>
      </c>
      <c r="BN591" s="69" t="s">
        <v>949</v>
      </c>
      <c r="BO591" s="69" t="s">
        <v>949</v>
      </c>
      <c r="BP591" s="69" t="s">
        <v>949</v>
      </c>
      <c r="BQ591" s="69" t="s">
        <v>949</v>
      </c>
      <c r="BR591" s="69" t="s">
        <v>949</v>
      </c>
      <c r="BS591" s="69" t="s">
        <v>949</v>
      </c>
      <c r="BT591" s="69" t="s">
        <v>949</v>
      </c>
      <c r="BU591" s="73"/>
      <c r="BV591" s="72"/>
      <c r="BW591" s="72"/>
      <c r="BX591" s="72"/>
      <c r="BY591" s="16"/>
      <c r="BZ591" s="9"/>
      <c r="CA591" s="16"/>
      <c r="CB591" s="16"/>
      <c r="CC591" s="16"/>
      <c r="CD591" s="16"/>
    </row>
    <row r="592" spans="1:82" customFormat="1">
      <c r="A592" s="16"/>
      <c r="B592" s="3">
        <v>585</v>
      </c>
      <c r="C592" s="3" t="s">
        <v>3554</v>
      </c>
      <c r="D592" s="91" t="s">
        <v>3570</v>
      </c>
      <c r="E592" s="96"/>
      <c r="F592" s="91"/>
      <c r="G592" s="96"/>
      <c r="H592" s="91"/>
      <c r="I592" s="96"/>
      <c r="J592" s="91"/>
      <c r="K592" s="96"/>
      <c r="L592" s="91"/>
      <c r="M592" s="96"/>
      <c r="N592" s="32" t="s">
        <v>3570</v>
      </c>
      <c r="O592" s="211" t="s">
        <v>3571</v>
      </c>
      <c r="P592" s="71"/>
      <c r="Q592" s="71"/>
      <c r="R592" s="848" t="s">
        <v>940</v>
      </c>
      <c r="S592" s="3"/>
      <c r="T592" s="3"/>
      <c r="U592" s="3"/>
      <c r="V592" s="3"/>
      <c r="W592" s="3"/>
      <c r="X592" s="3"/>
      <c r="Y592" s="3"/>
      <c r="Z592" s="3"/>
      <c r="AA592" s="3"/>
      <c r="AB592" s="3"/>
      <c r="AC592" s="21" t="s">
        <v>941</v>
      </c>
      <c r="AD592" s="21"/>
      <c r="AE592" s="21"/>
      <c r="AF592" s="3"/>
      <c r="AG592" s="3"/>
      <c r="AH592" s="3"/>
      <c r="AI592" s="21"/>
      <c r="AJ592" s="21"/>
      <c r="AK592" s="21"/>
      <c r="AL592" s="75"/>
      <c r="AM592" s="74"/>
      <c r="AN592" s="70"/>
      <c r="AO592" s="67" t="s">
        <v>246</v>
      </c>
      <c r="AP592" s="78" t="s">
        <v>3558</v>
      </c>
      <c r="AQ592" s="893">
        <v>1</v>
      </c>
      <c r="AR592" s="745" t="s">
        <v>945</v>
      </c>
      <c r="AS592" s="68" t="s">
        <v>946</v>
      </c>
      <c r="AT592" s="3">
        <v>0</v>
      </c>
      <c r="AU592" s="3" t="s">
        <v>947</v>
      </c>
      <c r="AV592" s="3">
        <v>0</v>
      </c>
      <c r="AW592" s="3"/>
      <c r="AX592" s="3"/>
      <c r="AY592" s="145"/>
      <c r="AZ592" s="69" t="s">
        <v>949</v>
      </c>
      <c r="BA592" s="69" t="s">
        <v>949</v>
      </c>
      <c r="BB592" s="69" t="s">
        <v>949</v>
      </c>
      <c r="BC592" s="69" t="s">
        <v>949</v>
      </c>
      <c r="BD592" s="69" t="s">
        <v>949</v>
      </c>
      <c r="BE592" s="69" t="s">
        <v>949</v>
      </c>
      <c r="BF592" s="69" t="s">
        <v>949</v>
      </c>
      <c r="BG592" s="69" t="s">
        <v>949</v>
      </c>
      <c r="BH592" s="69" t="s">
        <v>949</v>
      </c>
      <c r="BI592" s="69" t="s">
        <v>949</v>
      </c>
      <c r="BJ592" s="69" t="s">
        <v>949</v>
      </c>
      <c r="BK592" s="69" t="s">
        <v>949</v>
      </c>
      <c r="BL592" s="69" t="s">
        <v>949</v>
      </c>
      <c r="BM592" s="69" t="s">
        <v>949</v>
      </c>
      <c r="BN592" s="69" t="s">
        <v>949</v>
      </c>
      <c r="BO592" s="69" t="s">
        <v>949</v>
      </c>
      <c r="BP592" s="69" t="s">
        <v>949</v>
      </c>
      <c r="BQ592" s="69" t="s">
        <v>949</v>
      </c>
      <c r="BR592" s="69" t="s">
        <v>949</v>
      </c>
      <c r="BS592" s="69" t="s">
        <v>949</v>
      </c>
      <c r="BT592" s="69" t="s">
        <v>949</v>
      </c>
      <c r="BU592" s="73"/>
      <c r="BV592" s="72"/>
      <c r="BW592" s="72"/>
      <c r="BX592" s="72"/>
      <c r="BY592" s="16"/>
      <c r="BZ592" s="9"/>
      <c r="CA592" s="16"/>
      <c r="CB592" s="16"/>
      <c r="CC592" s="16"/>
      <c r="CD592" s="16"/>
    </row>
    <row r="593" spans="1:82" customFormat="1">
      <c r="A593" s="16"/>
      <c r="B593" s="3">
        <v>586</v>
      </c>
      <c r="C593" s="3" t="s">
        <v>3554</v>
      </c>
      <c r="D593" s="91" t="s">
        <v>3572</v>
      </c>
      <c r="E593" s="96"/>
      <c r="F593" s="91"/>
      <c r="G593" s="96"/>
      <c r="H593" s="91"/>
      <c r="I593" s="96"/>
      <c r="J593" s="91"/>
      <c r="K593" s="96"/>
      <c r="L593" s="91"/>
      <c r="M593" s="96"/>
      <c r="N593" s="32" t="s">
        <v>3572</v>
      </c>
      <c r="O593" s="211" t="s">
        <v>3573</v>
      </c>
      <c r="P593" s="71"/>
      <c r="Q593" s="71"/>
      <c r="R593" s="848" t="s">
        <v>940</v>
      </c>
      <c r="S593" s="3"/>
      <c r="T593" s="3"/>
      <c r="U593" s="3"/>
      <c r="V593" s="3"/>
      <c r="W593" s="3"/>
      <c r="X593" s="3"/>
      <c r="Y593" s="3"/>
      <c r="Z593" s="3" t="s">
        <v>941</v>
      </c>
      <c r="AA593" s="3"/>
      <c r="AB593" s="3"/>
      <c r="AC593" s="21"/>
      <c r="AD593" s="21"/>
      <c r="AE593" s="21"/>
      <c r="AF593" s="3" t="s">
        <v>941</v>
      </c>
      <c r="AG593" s="3"/>
      <c r="AH593" s="3"/>
      <c r="AI593" s="21"/>
      <c r="AJ593" s="21"/>
      <c r="AK593" s="21"/>
      <c r="AL593" s="75"/>
      <c r="AM593" s="74"/>
      <c r="AN593" s="70"/>
      <c r="AO593" s="67" t="s">
        <v>246</v>
      </c>
      <c r="AP593" s="78" t="s">
        <v>3558</v>
      </c>
      <c r="AQ593" s="893">
        <v>1</v>
      </c>
      <c r="AR593" s="745" t="s">
        <v>945</v>
      </c>
      <c r="AS593" s="68" t="s">
        <v>946</v>
      </c>
      <c r="AT593" s="3">
        <v>0</v>
      </c>
      <c r="AU593" s="3" t="s">
        <v>947</v>
      </c>
      <c r="AV593" s="3">
        <v>0</v>
      </c>
      <c r="AW593" s="3"/>
      <c r="AX593" s="3"/>
      <c r="AY593" s="145"/>
      <c r="AZ593" s="69" t="s">
        <v>949</v>
      </c>
      <c r="BA593" s="69" t="s">
        <v>949</v>
      </c>
      <c r="BB593" s="69" t="s">
        <v>949</v>
      </c>
      <c r="BC593" s="69" t="s">
        <v>949</v>
      </c>
      <c r="BD593" s="69" t="s">
        <v>949</v>
      </c>
      <c r="BE593" s="69" t="s">
        <v>949</v>
      </c>
      <c r="BF593" s="69" t="s">
        <v>949</v>
      </c>
      <c r="BG593" s="69" t="s">
        <v>949</v>
      </c>
      <c r="BH593" s="69" t="s">
        <v>949</v>
      </c>
      <c r="BI593" s="69" t="s">
        <v>949</v>
      </c>
      <c r="BJ593" s="69" t="s">
        <v>949</v>
      </c>
      <c r="BK593" s="69" t="s">
        <v>949</v>
      </c>
      <c r="BL593" s="69" t="s">
        <v>949</v>
      </c>
      <c r="BM593" s="69" t="s">
        <v>949</v>
      </c>
      <c r="BN593" s="69" t="s">
        <v>949</v>
      </c>
      <c r="BO593" s="69" t="s">
        <v>949</v>
      </c>
      <c r="BP593" s="69" t="s">
        <v>949</v>
      </c>
      <c r="BQ593" s="69" t="s">
        <v>949</v>
      </c>
      <c r="BR593" s="69" t="s">
        <v>949</v>
      </c>
      <c r="BS593" s="69" t="s">
        <v>949</v>
      </c>
      <c r="BT593" s="69" t="s">
        <v>949</v>
      </c>
      <c r="BU593" s="73"/>
      <c r="BV593" s="72"/>
      <c r="BW593" s="72"/>
      <c r="BX593" s="72"/>
      <c r="BY593" s="16"/>
      <c r="BZ593" s="9"/>
      <c r="CA593" s="16"/>
      <c r="CB593" s="16"/>
      <c r="CC593" s="16"/>
      <c r="CD593" s="16"/>
    </row>
    <row r="594" spans="1:82" customFormat="1">
      <c r="A594" s="16"/>
      <c r="B594" s="3">
        <v>587</v>
      </c>
      <c r="C594" s="3" t="s">
        <v>3554</v>
      </c>
      <c r="D594" s="91" t="s">
        <v>3574</v>
      </c>
      <c r="E594" s="96"/>
      <c r="F594" s="91"/>
      <c r="G594" s="96"/>
      <c r="H594" s="91"/>
      <c r="I594" s="96"/>
      <c r="J594" s="91"/>
      <c r="K594" s="96"/>
      <c r="L594" s="91"/>
      <c r="M594" s="96"/>
      <c r="N594" s="32" t="s">
        <v>3574</v>
      </c>
      <c r="O594" s="211" t="s">
        <v>3575</v>
      </c>
      <c r="P594" s="71"/>
      <c r="Q594" s="71"/>
      <c r="R594" s="848" t="s">
        <v>940</v>
      </c>
      <c r="S594" s="3"/>
      <c r="T594" s="3"/>
      <c r="U594" s="3"/>
      <c r="V594" s="3"/>
      <c r="W594" s="3"/>
      <c r="X594" s="3"/>
      <c r="Y594" s="3"/>
      <c r="Z594" s="3"/>
      <c r="AA594" s="3"/>
      <c r="AB594" s="3"/>
      <c r="AC594" s="21"/>
      <c r="AD594" s="21" t="s">
        <v>941</v>
      </c>
      <c r="AE594" s="21"/>
      <c r="AF594" s="3"/>
      <c r="AG594" s="3"/>
      <c r="AH594" s="3"/>
      <c r="AI594" s="21"/>
      <c r="AJ594" s="21"/>
      <c r="AK594" s="21"/>
      <c r="AL594" s="75"/>
      <c r="AM594" s="74"/>
      <c r="AN594" s="70"/>
      <c r="AO594" s="67" t="s">
        <v>246</v>
      </c>
      <c r="AP594" s="78" t="s">
        <v>3558</v>
      </c>
      <c r="AQ594" s="893">
        <v>1</v>
      </c>
      <c r="AR594" s="745" t="s">
        <v>945</v>
      </c>
      <c r="AS594" s="68" t="s">
        <v>946</v>
      </c>
      <c r="AT594" s="3">
        <v>0</v>
      </c>
      <c r="AU594" s="3" t="s">
        <v>947</v>
      </c>
      <c r="AV594" s="3">
        <v>0</v>
      </c>
      <c r="AW594" s="3"/>
      <c r="AX594" s="3"/>
      <c r="AY594" s="145"/>
      <c r="AZ594" s="69" t="s">
        <v>949</v>
      </c>
      <c r="BA594" s="69" t="s">
        <v>949</v>
      </c>
      <c r="BB594" s="69" t="s">
        <v>949</v>
      </c>
      <c r="BC594" s="69" t="s">
        <v>949</v>
      </c>
      <c r="BD594" s="69" t="s">
        <v>949</v>
      </c>
      <c r="BE594" s="69" t="s">
        <v>949</v>
      </c>
      <c r="BF594" s="69" t="s">
        <v>949</v>
      </c>
      <c r="BG594" s="69" t="s">
        <v>949</v>
      </c>
      <c r="BH594" s="69" t="s">
        <v>949</v>
      </c>
      <c r="BI594" s="69" t="s">
        <v>949</v>
      </c>
      <c r="BJ594" s="69" t="s">
        <v>949</v>
      </c>
      <c r="BK594" s="69" t="s">
        <v>949</v>
      </c>
      <c r="BL594" s="69" t="s">
        <v>949</v>
      </c>
      <c r="BM594" s="69" t="s">
        <v>949</v>
      </c>
      <c r="BN594" s="69" t="s">
        <v>949</v>
      </c>
      <c r="BO594" s="69" t="s">
        <v>949</v>
      </c>
      <c r="BP594" s="69" t="s">
        <v>949</v>
      </c>
      <c r="BQ594" s="69" t="s">
        <v>949</v>
      </c>
      <c r="BR594" s="69" t="s">
        <v>949</v>
      </c>
      <c r="BS594" s="69" t="s">
        <v>949</v>
      </c>
      <c r="BT594" s="69" t="s">
        <v>949</v>
      </c>
      <c r="BU594" s="73"/>
      <c r="BV594" s="72"/>
      <c r="BW594" s="72"/>
      <c r="BX594" s="72"/>
      <c r="BY594" s="16"/>
      <c r="BZ594" s="9"/>
      <c r="CA594" s="16"/>
      <c r="CB594" s="16"/>
      <c r="CC594" s="16"/>
      <c r="CD594" s="16"/>
    </row>
    <row r="595" spans="1:82" customFormat="1">
      <c r="A595" s="16"/>
      <c r="B595" s="3">
        <v>588</v>
      </c>
      <c r="C595" s="3" t="s">
        <v>3554</v>
      </c>
      <c r="D595" s="91" t="s">
        <v>3576</v>
      </c>
      <c r="E595" s="96"/>
      <c r="F595" s="91"/>
      <c r="G595" s="96"/>
      <c r="H595" s="91"/>
      <c r="I595" s="96"/>
      <c r="J595" s="91"/>
      <c r="K595" s="96"/>
      <c r="L595" s="91"/>
      <c r="M595" s="96"/>
      <c r="N595" s="32" t="s">
        <v>3576</v>
      </c>
      <c r="O595" s="211" t="s">
        <v>3577</v>
      </c>
      <c r="P595" s="71"/>
      <c r="Q595" s="71"/>
      <c r="R595" s="848" t="s">
        <v>940</v>
      </c>
      <c r="S595" s="3"/>
      <c r="T595" s="3"/>
      <c r="U595" s="3"/>
      <c r="V595" s="3"/>
      <c r="W595" s="3"/>
      <c r="X595" s="3"/>
      <c r="Y595" s="3"/>
      <c r="Z595" s="3"/>
      <c r="AA595" s="3" t="s">
        <v>941</v>
      </c>
      <c r="AB595" s="3"/>
      <c r="AC595" s="21"/>
      <c r="AD595" s="21"/>
      <c r="AE595" s="21"/>
      <c r="AF595" s="3"/>
      <c r="AG595" s="3"/>
      <c r="AH595" s="3"/>
      <c r="AI595" s="21"/>
      <c r="AJ595" s="21"/>
      <c r="AK595" s="21"/>
      <c r="AL595" s="75"/>
      <c r="AM595" s="74"/>
      <c r="AN595" s="70"/>
      <c r="AO595" s="67" t="s">
        <v>246</v>
      </c>
      <c r="AP595" s="78" t="s">
        <v>3558</v>
      </c>
      <c r="AQ595" s="893">
        <v>1</v>
      </c>
      <c r="AR595" s="745" t="s">
        <v>945</v>
      </c>
      <c r="AS595" s="68" t="s">
        <v>946</v>
      </c>
      <c r="AT595" s="3">
        <v>0</v>
      </c>
      <c r="AU595" s="3" t="s">
        <v>947</v>
      </c>
      <c r="AV595" s="3">
        <v>0</v>
      </c>
      <c r="AW595" s="3"/>
      <c r="AX595" s="3"/>
      <c r="AY595" s="145"/>
      <c r="AZ595" s="69" t="s">
        <v>949</v>
      </c>
      <c r="BA595" s="69" t="s">
        <v>949</v>
      </c>
      <c r="BB595" s="69" t="s">
        <v>949</v>
      </c>
      <c r="BC595" s="69" t="s">
        <v>949</v>
      </c>
      <c r="BD595" s="69" t="s">
        <v>949</v>
      </c>
      <c r="BE595" s="69" t="s">
        <v>949</v>
      </c>
      <c r="BF595" s="69" t="s">
        <v>949</v>
      </c>
      <c r="BG595" s="69" t="s">
        <v>949</v>
      </c>
      <c r="BH595" s="69" t="s">
        <v>949</v>
      </c>
      <c r="BI595" s="69" t="s">
        <v>949</v>
      </c>
      <c r="BJ595" s="69" t="s">
        <v>949</v>
      </c>
      <c r="BK595" s="69" t="s">
        <v>949</v>
      </c>
      <c r="BL595" s="69" t="s">
        <v>949</v>
      </c>
      <c r="BM595" s="69" t="s">
        <v>949</v>
      </c>
      <c r="BN595" s="69" t="s">
        <v>949</v>
      </c>
      <c r="BO595" s="69" t="s">
        <v>949</v>
      </c>
      <c r="BP595" s="69" t="s">
        <v>949</v>
      </c>
      <c r="BQ595" s="69" t="s">
        <v>949</v>
      </c>
      <c r="BR595" s="69" t="s">
        <v>949</v>
      </c>
      <c r="BS595" s="69" t="s">
        <v>949</v>
      </c>
      <c r="BT595" s="69" t="s">
        <v>949</v>
      </c>
      <c r="BU595" s="73"/>
      <c r="BV595" s="72"/>
      <c r="BW595" s="72"/>
      <c r="BX595" s="72"/>
      <c r="BY595" s="16"/>
      <c r="BZ595" s="9"/>
      <c r="CA595" s="16"/>
      <c r="CB595" s="16"/>
      <c r="CC595" s="16"/>
      <c r="CD595" s="16"/>
    </row>
    <row r="596" spans="1:82" customFormat="1">
      <c r="A596" s="16"/>
      <c r="B596" s="3">
        <v>589</v>
      </c>
      <c r="C596" s="3" t="s">
        <v>3554</v>
      </c>
      <c r="D596" s="91" t="s">
        <v>3578</v>
      </c>
      <c r="E596" s="96"/>
      <c r="F596" s="91"/>
      <c r="G596" s="96"/>
      <c r="H596" s="91"/>
      <c r="I596" s="96"/>
      <c r="J596" s="91"/>
      <c r="K596" s="96"/>
      <c r="L596" s="91"/>
      <c r="M596" s="96"/>
      <c r="N596" s="32" t="s">
        <v>3578</v>
      </c>
      <c r="O596" s="211" t="s">
        <v>3579</v>
      </c>
      <c r="P596" s="71"/>
      <c r="Q596" s="71"/>
      <c r="R596" s="848" t="s">
        <v>940</v>
      </c>
      <c r="S596" s="3"/>
      <c r="T596" s="3"/>
      <c r="U596" s="3"/>
      <c r="V596" s="3"/>
      <c r="W596" s="3"/>
      <c r="X596" s="3"/>
      <c r="Y596" s="3"/>
      <c r="Z596" s="3"/>
      <c r="AA596" s="3"/>
      <c r="AB596" s="3"/>
      <c r="AC596" s="21"/>
      <c r="AD596" s="21"/>
      <c r="AE596" s="21" t="s">
        <v>941</v>
      </c>
      <c r="AF596" s="3"/>
      <c r="AG596" s="3"/>
      <c r="AH596" s="3"/>
      <c r="AI596" s="21"/>
      <c r="AJ596" s="21"/>
      <c r="AK596" s="21"/>
      <c r="AL596" s="75"/>
      <c r="AM596" s="74"/>
      <c r="AN596" s="70"/>
      <c r="AO596" s="67" t="s">
        <v>246</v>
      </c>
      <c r="AP596" s="78" t="s">
        <v>3558</v>
      </c>
      <c r="AQ596" s="893">
        <v>1</v>
      </c>
      <c r="AR596" s="745" t="s">
        <v>945</v>
      </c>
      <c r="AS596" s="68" t="s">
        <v>946</v>
      </c>
      <c r="AT596" s="3">
        <v>0</v>
      </c>
      <c r="AU596" s="3" t="s">
        <v>947</v>
      </c>
      <c r="AV596" s="3">
        <v>0</v>
      </c>
      <c r="AW596" s="3"/>
      <c r="AX596" s="3"/>
      <c r="AY596" s="145"/>
      <c r="AZ596" s="69" t="s">
        <v>949</v>
      </c>
      <c r="BA596" s="69" t="s">
        <v>949</v>
      </c>
      <c r="BB596" s="69" t="s">
        <v>949</v>
      </c>
      <c r="BC596" s="69" t="s">
        <v>949</v>
      </c>
      <c r="BD596" s="69" t="s">
        <v>949</v>
      </c>
      <c r="BE596" s="69" t="s">
        <v>949</v>
      </c>
      <c r="BF596" s="69" t="s">
        <v>949</v>
      </c>
      <c r="BG596" s="69" t="s">
        <v>949</v>
      </c>
      <c r="BH596" s="69" t="s">
        <v>949</v>
      </c>
      <c r="BI596" s="69" t="s">
        <v>949</v>
      </c>
      <c r="BJ596" s="69" t="s">
        <v>949</v>
      </c>
      <c r="BK596" s="69" t="s">
        <v>949</v>
      </c>
      <c r="BL596" s="69" t="s">
        <v>949</v>
      </c>
      <c r="BM596" s="69" t="s">
        <v>949</v>
      </c>
      <c r="BN596" s="69" t="s">
        <v>949</v>
      </c>
      <c r="BO596" s="69" t="s">
        <v>949</v>
      </c>
      <c r="BP596" s="69" t="s">
        <v>949</v>
      </c>
      <c r="BQ596" s="69" t="s">
        <v>949</v>
      </c>
      <c r="BR596" s="69" t="s">
        <v>949</v>
      </c>
      <c r="BS596" s="69" t="s">
        <v>949</v>
      </c>
      <c r="BT596" s="69" t="s">
        <v>949</v>
      </c>
      <c r="BU596" s="73"/>
      <c r="BV596" s="72"/>
      <c r="BW596" s="72"/>
      <c r="BX596" s="72"/>
      <c r="BY596" s="16"/>
      <c r="BZ596" s="9"/>
      <c r="CA596" s="16"/>
      <c r="CB596" s="16"/>
      <c r="CC596" s="16"/>
      <c r="CD596" s="16"/>
    </row>
    <row r="597" spans="1:82" customFormat="1">
      <c r="A597" s="16"/>
      <c r="B597" s="3">
        <v>590</v>
      </c>
      <c r="C597" s="3" t="s">
        <v>3554</v>
      </c>
      <c r="D597" s="91"/>
      <c r="E597" s="96" t="s">
        <v>3580</v>
      </c>
      <c r="F597" s="91"/>
      <c r="G597" s="96"/>
      <c r="H597" s="91"/>
      <c r="I597" s="96"/>
      <c r="J597" s="91"/>
      <c r="K597" s="96"/>
      <c r="L597" s="91"/>
      <c r="M597" s="96"/>
      <c r="N597" s="32" t="s">
        <v>3580</v>
      </c>
      <c r="O597" s="211" t="s">
        <v>3581</v>
      </c>
      <c r="P597" s="71" t="s">
        <v>3582</v>
      </c>
      <c r="Q597" s="71"/>
      <c r="R597" s="848" t="s">
        <v>989</v>
      </c>
      <c r="S597" s="3"/>
      <c r="T597" s="3"/>
      <c r="U597" s="3"/>
      <c r="V597" s="3" t="s">
        <v>941</v>
      </c>
      <c r="W597" s="3" t="s">
        <v>941</v>
      </c>
      <c r="X597" s="3"/>
      <c r="Y597" s="3"/>
      <c r="Z597" s="3"/>
      <c r="AA597" s="3"/>
      <c r="AB597" s="3"/>
      <c r="AC597" s="21"/>
      <c r="AD597" s="21"/>
      <c r="AE597" s="21"/>
      <c r="AF597" s="3"/>
      <c r="AG597" s="3"/>
      <c r="AH597" s="3"/>
      <c r="AI597" s="21"/>
      <c r="AJ597" s="21"/>
      <c r="AK597" s="21"/>
      <c r="AL597" s="75"/>
      <c r="AM597" s="74" t="s">
        <v>3583</v>
      </c>
      <c r="AN597" s="70" t="s">
        <v>3584</v>
      </c>
      <c r="AO597" s="67" t="s">
        <v>246</v>
      </c>
      <c r="AP597" s="78" t="s">
        <v>3585</v>
      </c>
      <c r="AQ597" s="893">
        <v>1</v>
      </c>
      <c r="AR597" s="745" t="s">
        <v>945</v>
      </c>
      <c r="AS597" s="68" t="s">
        <v>946</v>
      </c>
      <c r="AT597" s="3">
        <v>1</v>
      </c>
      <c r="AU597" s="3" t="s">
        <v>1244</v>
      </c>
      <c r="AV597" s="3" t="s">
        <v>948</v>
      </c>
      <c r="AW597" s="3" t="s">
        <v>1245</v>
      </c>
      <c r="AX597" s="3"/>
      <c r="AY597" s="145"/>
      <c r="AZ597" s="69">
        <v>136582.427</v>
      </c>
      <c r="BA597" s="69" t="s">
        <v>949</v>
      </c>
      <c r="BB597" s="69" t="s">
        <v>949</v>
      </c>
      <c r="BC597" s="69" t="s">
        <v>949</v>
      </c>
      <c r="BD597" s="69" t="s">
        <v>949</v>
      </c>
      <c r="BE597" s="69" t="s">
        <v>949</v>
      </c>
      <c r="BF597" s="69" t="s">
        <v>949</v>
      </c>
      <c r="BG597" s="69" t="s">
        <v>949</v>
      </c>
      <c r="BH597" s="69" t="s">
        <v>949</v>
      </c>
      <c r="BI597" s="69" t="s">
        <v>949</v>
      </c>
      <c r="BJ597" s="69" t="s">
        <v>986</v>
      </c>
      <c r="BK597" s="69">
        <v>0</v>
      </c>
      <c r="BL597" s="69" t="s">
        <v>949</v>
      </c>
      <c r="BM597" s="69">
        <v>0</v>
      </c>
      <c r="BN597" s="69">
        <v>0</v>
      </c>
      <c r="BO597" s="69">
        <v>0</v>
      </c>
      <c r="BP597" s="69">
        <v>0</v>
      </c>
      <c r="BQ597" s="69">
        <v>0</v>
      </c>
      <c r="BR597" s="69">
        <v>0</v>
      </c>
      <c r="BS597" s="69">
        <v>0</v>
      </c>
      <c r="BT597" s="69">
        <v>0</v>
      </c>
      <c r="BU597" s="73"/>
      <c r="BV597" s="72"/>
      <c r="BW597" s="72"/>
      <c r="BX597" s="72"/>
      <c r="BY597" s="16"/>
      <c r="BZ597" s="9"/>
      <c r="CA597" s="16"/>
      <c r="CB597" s="16"/>
      <c r="CC597" s="16"/>
      <c r="CD597" s="16"/>
    </row>
    <row r="598" spans="1:82" customFormat="1">
      <c r="A598" s="16"/>
      <c r="B598" s="3">
        <v>591</v>
      </c>
      <c r="C598" s="3" t="s">
        <v>3554</v>
      </c>
      <c r="D598" s="91"/>
      <c r="E598" s="96" t="s">
        <v>3586</v>
      </c>
      <c r="F598" s="91"/>
      <c r="G598" s="96"/>
      <c r="H598" s="91"/>
      <c r="I598" s="96"/>
      <c r="J598" s="91"/>
      <c r="K598" s="96"/>
      <c r="L598" s="91"/>
      <c r="M598" s="96"/>
      <c r="N598" s="32" t="s">
        <v>3586</v>
      </c>
      <c r="O598" s="211" t="s">
        <v>3587</v>
      </c>
      <c r="P598" s="71" t="s">
        <v>3582</v>
      </c>
      <c r="Q598" s="71"/>
      <c r="R598" s="848" t="s">
        <v>989</v>
      </c>
      <c r="S598" s="3"/>
      <c r="T598" s="3"/>
      <c r="U598" s="3"/>
      <c r="V598" s="3" t="s">
        <v>941</v>
      </c>
      <c r="W598" s="3" t="s">
        <v>941</v>
      </c>
      <c r="X598" s="3"/>
      <c r="Y598" s="3"/>
      <c r="Z598" s="3"/>
      <c r="AA598" s="3"/>
      <c r="AB598" s="3"/>
      <c r="AC598" s="21"/>
      <c r="AD598" s="21"/>
      <c r="AE598" s="21"/>
      <c r="AF598" s="3"/>
      <c r="AG598" s="3"/>
      <c r="AH598" s="3"/>
      <c r="AI598" s="21"/>
      <c r="AJ598" s="21"/>
      <c r="AK598" s="21"/>
      <c r="AL598" s="75"/>
      <c r="AM598" s="74"/>
      <c r="AN598" s="70" t="s">
        <v>3588</v>
      </c>
      <c r="AO598" s="67" t="s">
        <v>246</v>
      </c>
      <c r="AP598" s="78" t="s">
        <v>3589</v>
      </c>
      <c r="AQ598" s="893">
        <v>1</v>
      </c>
      <c r="AR598" s="745" t="s">
        <v>945</v>
      </c>
      <c r="AS598" s="68" t="s">
        <v>946</v>
      </c>
      <c r="AT598" s="3">
        <v>1</v>
      </c>
      <c r="AU598" s="3" t="s">
        <v>1244</v>
      </c>
      <c r="AV598" s="3"/>
      <c r="AW598" s="3" t="s">
        <v>1245</v>
      </c>
      <c r="AX598" s="3"/>
      <c r="AY598" s="145"/>
      <c r="AZ598" s="69">
        <v>136582.427</v>
      </c>
      <c r="BA598" s="69" t="s">
        <v>949</v>
      </c>
      <c r="BB598" s="69" t="s">
        <v>949</v>
      </c>
      <c r="BC598" s="69" t="s">
        <v>949</v>
      </c>
      <c r="BD598" s="69" t="s">
        <v>949</v>
      </c>
      <c r="BE598" s="69" t="s">
        <v>949</v>
      </c>
      <c r="BF598" s="69" t="s">
        <v>949</v>
      </c>
      <c r="BG598" s="69" t="s">
        <v>949</v>
      </c>
      <c r="BH598" s="69" t="s">
        <v>949</v>
      </c>
      <c r="BI598" s="69" t="s">
        <v>949</v>
      </c>
      <c r="BJ598" s="69" t="s">
        <v>986</v>
      </c>
      <c r="BK598" s="69">
        <v>0</v>
      </c>
      <c r="BL598" s="69" t="s">
        <v>949</v>
      </c>
      <c r="BM598" s="69">
        <v>0</v>
      </c>
      <c r="BN598" s="69">
        <v>0</v>
      </c>
      <c r="BO598" s="69">
        <v>0</v>
      </c>
      <c r="BP598" s="69">
        <v>0</v>
      </c>
      <c r="BQ598" s="69">
        <v>0</v>
      </c>
      <c r="BR598" s="69">
        <v>0</v>
      </c>
      <c r="BS598" s="69">
        <v>0</v>
      </c>
      <c r="BT598" s="69">
        <v>0</v>
      </c>
      <c r="BU598" s="73"/>
      <c r="BV598" s="72"/>
      <c r="BW598" s="72"/>
      <c r="BX598" s="72"/>
      <c r="BY598" s="16"/>
      <c r="BZ598" s="9"/>
      <c r="CA598" s="16"/>
      <c r="CB598" s="16"/>
      <c r="CC598" s="16"/>
      <c r="CD598" s="16"/>
    </row>
    <row r="599" spans="1:82" customFormat="1">
      <c r="A599" s="16"/>
      <c r="B599" s="3">
        <v>592</v>
      </c>
      <c r="C599" s="3" t="s">
        <v>3554</v>
      </c>
      <c r="D599" s="91"/>
      <c r="E599" s="96" t="s">
        <v>3590</v>
      </c>
      <c r="F599" s="91"/>
      <c r="G599" s="96"/>
      <c r="H599" s="91"/>
      <c r="I599" s="96"/>
      <c r="J599" s="91"/>
      <c r="K599" s="96"/>
      <c r="L599" s="91"/>
      <c r="M599" s="96"/>
      <c r="N599" s="32" t="s">
        <v>3590</v>
      </c>
      <c r="O599" s="211" t="s">
        <v>3591</v>
      </c>
      <c r="P599" s="71" t="s">
        <v>3582</v>
      </c>
      <c r="Q599" s="71"/>
      <c r="R599" s="848" t="s">
        <v>989</v>
      </c>
      <c r="S599" s="3"/>
      <c r="T599" s="3"/>
      <c r="U599" s="3"/>
      <c r="V599" s="3" t="s">
        <v>941</v>
      </c>
      <c r="W599" s="3" t="s">
        <v>941</v>
      </c>
      <c r="X599" s="3"/>
      <c r="Y599" s="3"/>
      <c r="Z599" s="3"/>
      <c r="AA599" s="3"/>
      <c r="AB599" s="3"/>
      <c r="AC599" s="21"/>
      <c r="AD599" s="21"/>
      <c r="AE599" s="21"/>
      <c r="AF599" s="3"/>
      <c r="AG599" s="3"/>
      <c r="AH599" s="3"/>
      <c r="AI599" s="21"/>
      <c r="AJ599" s="21"/>
      <c r="AK599" s="21"/>
      <c r="AL599" s="75"/>
      <c r="AM599" s="74"/>
      <c r="AN599" s="70" t="s">
        <v>3592</v>
      </c>
      <c r="AO599" s="67" t="s">
        <v>246</v>
      </c>
      <c r="AP599" s="78" t="s">
        <v>3593</v>
      </c>
      <c r="AQ599" s="893">
        <v>1</v>
      </c>
      <c r="AR599" s="745" t="s">
        <v>945</v>
      </c>
      <c r="AS599" s="68" t="s">
        <v>946</v>
      </c>
      <c r="AT599" s="3">
        <v>1</v>
      </c>
      <c r="AU599" s="3" t="s">
        <v>1244</v>
      </c>
      <c r="AV599" s="3"/>
      <c r="AW599" s="3" t="s">
        <v>1245</v>
      </c>
      <c r="AX599" s="3"/>
      <c r="AY599" s="145"/>
      <c r="AZ599" s="69">
        <v>136582.427</v>
      </c>
      <c r="BA599" s="69" t="s">
        <v>949</v>
      </c>
      <c r="BB599" s="69" t="s">
        <v>949</v>
      </c>
      <c r="BC599" s="69" t="s">
        <v>949</v>
      </c>
      <c r="BD599" s="69" t="s">
        <v>949</v>
      </c>
      <c r="BE599" s="69" t="s">
        <v>949</v>
      </c>
      <c r="BF599" s="69" t="s">
        <v>949</v>
      </c>
      <c r="BG599" s="69" t="s">
        <v>949</v>
      </c>
      <c r="BH599" s="69" t="s">
        <v>949</v>
      </c>
      <c r="BI599" s="69" t="s">
        <v>949</v>
      </c>
      <c r="BJ599" s="69" t="s">
        <v>986</v>
      </c>
      <c r="BK599" s="69">
        <v>0</v>
      </c>
      <c r="BL599" s="69" t="s">
        <v>949</v>
      </c>
      <c r="BM599" s="69">
        <v>0</v>
      </c>
      <c r="BN599" s="69">
        <v>0</v>
      </c>
      <c r="BO599" s="69">
        <v>0</v>
      </c>
      <c r="BP599" s="69">
        <v>0</v>
      </c>
      <c r="BQ599" s="69">
        <v>0</v>
      </c>
      <c r="BR599" s="69">
        <v>0</v>
      </c>
      <c r="BS599" s="69">
        <v>0</v>
      </c>
      <c r="BT599" s="69">
        <v>0</v>
      </c>
      <c r="BU599" s="73"/>
      <c r="BV599" s="72"/>
      <c r="BW599" s="72"/>
      <c r="BX599" s="72"/>
      <c r="BY599" s="16"/>
      <c r="BZ599" s="9"/>
      <c r="CA599" s="16"/>
      <c r="CB599" s="16"/>
      <c r="CC599" s="16"/>
      <c r="CD599" s="16"/>
    </row>
    <row r="600" spans="1:82" customFormat="1">
      <c r="A600" s="16"/>
      <c r="B600" s="3">
        <v>593</v>
      </c>
      <c r="C600" s="3" t="s">
        <v>3554</v>
      </c>
      <c r="D600" s="91"/>
      <c r="E600" s="96" t="s">
        <v>3594</v>
      </c>
      <c r="F600" s="91"/>
      <c r="G600" s="96"/>
      <c r="H600" s="91"/>
      <c r="I600" s="96"/>
      <c r="J600" s="91"/>
      <c r="K600" s="96"/>
      <c r="L600" s="91"/>
      <c r="M600" s="96"/>
      <c r="N600" s="32" t="s">
        <v>3594</v>
      </c>
      <c r="O600" s="211" t="s">
        <v>3595</v>
      </c>
      <c r="P600" s="71" t="s">
        <v>3582</v>
      </c>
      <c r="Q600" s="71"/>
      <c r="R600" s="848" t="s">
        <v>989</v>
      </c>
      <c r="S600" s="3"/>
      <c r="T600" s="3"/>
      <c r="U600" s="3"/>
      <c r="V600" s="3" t="s">
        <v>941</v>
      </c>
      <c r="W600" s="3" t="s">
        <v>941</v>
      </c>
      <c r="X600" s="3"/>
      <c r="Y600" s="3"/>
      <c r="Z600" s="3"/>
      <c r="AA600" s="3"/>
      <c r="AB600" s="3"/>
      <c r="AC600" s="21"/>
      <c r="AD600" s="21"/>
      <c r="AE600" s="21"/>
      <c r="AF600" s="3"/>
      <c r="AG600" s="3"/>
      <c r="AH600" s="3"/>
      <c r="AI600" s="21"/>
      <c r="AJ600" s="21"/>
      <c r="AK600" s="21"/>
      <c r="AL600" s="75"/>
      <c r="AM600" s="74"/>
      <c r="AN600" s="70" t="s">
        <v>3596</v>
      </c>
      <c r="AO600" s="67" t="s">
        <v>246</v>
      </c>
      <c r="AP600" s="78" t="s">
        <v>3597</v>
      </c>
      <c r="AQ600" s="893">
        <v>1</v>
      </c>
      <c r="AR600" s="745" t="s">
        <v>945</v>
      </c>
      <c r="AS600" s="68" t="s">
        <v>946</v>
      </c>
      <c r="AT600" s="3">
        <v>1</v>
      </c>
      <c r="AU600" s="3" t="s">
        <v>1244</v>
      </c>
      <c r="AV600" s="3"/>
      <c r="AW600" s="3" t="s">
        <v>1245</v>
      </c>
      <c r="AX600" s="3"/>
      <c r="AY600" s="145"/>
      <c r="AZ600" s="69">
        <v>136582.427</v>
      </c>
      <c r="BA600" s="69" t="s">
        <v>949</v>
      </c>
      <c r="BB600" s="69" t="s">
        <v>949</v>
      </c>
      <c r="BC600" s="69" t="s">
        <v>949</v>
      </c>
      <c r="BD600" s="69" t="s">
        <v>949</v>
      </c>
      <c r="BE600" s="69" t="s">
        <v>949</v>
      </c>
      <c r="BF600" s="69" t="s">
        <v>949</v>
      </c>
      <c r="BG600" s="69" t="s">
        <v>949</v>
      </c>
      <c r="BH600" s="69" t="s">
        <v>949</v>
      </c>
      <c r="BI600" s="69" t="s">
        <v>949</v>
      </c>
      <c r="BJ600" s="69" t="s">
        <v>986</v>
      </c>
      <c r="BK600" s="69">
        <v>0</v>
      </c>
      <c r="BL600" s="69" t="s">
        <v>949</v>
      </c>
      <c r="BM600" s="69">
        <v>0</v>
      </c>
      <c r="BN600" s="69">
        <v>0</v>
      </c>
      <c r="BO600" s="69">
        <v>0</v>
      </c>
      <c r="BP600" s="69">
        <v>0</v>
      </c>
      <c r="BQ600" s="69">
        <v>0</v>
      </c>
      <c r="BR600" s="69">
        <v>0</v>
      </c>
      <c r="BS600" s="69">
        <v>0</v>
      </c>
      <c r="BT600" s="69">
        <v>0</v>
      </c>
      <c r="BU600" s="73"/>
      <c r="BV600" s="72"/>
      <c r="BW600" s="72"/>
      <c r="BX600" s="72"/>
      <c r="BY600" s="16"/>
      <c r="BZ600" s="9"/>
      <c r="CA600" s="16"/>
      <c r="CB600" s="16"/>
      <c r="CC600" s="16"/>
      <c r="CD600" s="16"/>
    </row>
    <row r="601" spans="1:82" customFormat="1">
      <c r="A601" s="16"/>
      <c r="B601" s="3">
        <v>594</v>
      </c>
      <c r="C601" s="3" t="s">
        <v>3554</v>
      </c>
      <c r="D601" s="91"/>
      <c r="E601" s="96" t="s">
        <v>3598</v>
      </c>
      <c r="F601" s="91"/>
      <c r="G601" s="96"/>
      <c r="H601" s="91"/>
      <c r="I601" s="96"/>
      <c r="J601" s="91"/>
      <c r="K601" s="96"/>
      <c r="L601" s="91"/>
      <c r="M601" s="96"/>
      <c r="N601" s="32" t="s">
        <v>3598</v>
      </c>
      <c r="O601" s="211" t="s">
        <v>3599</v>
      </c>
      <c r="P601" s="71" t="s">
        <v>3600</v>
      </c>
      <c r="Q601" s="71"/>
      <c r="R601" s="848" t="s">
        <v>989</v>
      </c>
      <c r="S601" s="3"/>
      <c r="T601" s="3"/>
      <c r="U601" s="3"/>
      <c r="V601" s="3"/>
      <c r="W601" s="3"/>
      <c r="X601" s="3"/>
      <c r="Y601" s="3"/>
      <c r="Z601" s="3"/>
      <c r="AA601" s="3"/>
      <c r="AB601" s="3" t="s">
        <v>941</v>
      </c>
      <c r="AC601" s="21" t="s">
        <v>941</v>
      </c>
      <c r="AD601" s="21" t="s">
        <v>941</v>
      </c>
      <c r="AE601" s="21" t="s">
        <v>941</v>
      </c>
      <c r="AF601" s="3"/>
      <c r="AG601" s="3"/>
      <c r="AH601" s="3"/>
      <c r="AI601" s="21"/>
      <c r="AJ601" s="21"/>
      <c r="AK601" s="21"/>
      <c r="AL601" s="75"/>
      <c r="AM601" s="74" t="s">
        <v>3583</v>
      </c>
      <c r="AN601" s="70"/>
      <c r="AO601" s="67" t="s">
        <v>246</v>
      </c>
      <c r="AP601" s="78" t="s">
        <v>3601</v>
      </c>
      <c r="AQ601" s="893">
        <v>1</v>
      </c>
      <c r="AR601" s="745" t="s">
        <v>945</v>
      </c>
      <c r="AS601" s="68" t="s">
        <v>946</v>
      </c>
      <c r="AT601" s="3">
        <v>1</v>
      </c>
      <c r="AU601" s="3" t="s">
        <v>1244</v>
      </c>
      <c r="AV601" s="3" t="s">
        <v>948</v>
      </c>
      <c r="AW601" s="3" t="s">
        <v>1245</v>
      </c>
      <c r="AX601" s="3"/>
      <c r="AY601" s="145"/>
      <c r="AZ601" s="69">
        <v>136582.427</v>
      </c>
      <c r="BA601" s="69" t="s">
        <v>949</v>
      </c>
      <c r="BB601" s="69" t="s">
        <v>949</v>
      </c>
      <c r="BC601" s="69" t="s">
        <v>949</v>
      </c>
      <c r="BD601" s="69" t="s">
        <v>949</v>
      </c>
      <c r="BE601" s="69" t="s">
        <v>949</v>
      </c>
      <c r="BF601" s="69" t="s">
        <v>949</v>
      </c>
      <c r="BG601" s="69" t="s">
        <v>949</v>
      </c>
      <c r="BH601" s="69" t="s">
        <v>949</v>
      </c>
      <c r="BI601" s="69" t="s">
        <v>949</v>
      </c>
      <c r="BJ601" s="69" t="s">
        <v>986</v>
      </c>
      <c r="BK601" s="69">
        <v>0</v>
      </c>
      <c r="BL601" s="69" t="s">
        <v>949</v>
      </c>
      <c r="BM601" s="69">
        <v>0</v>
      </c>
      <c r="BN601" s="69">
        <v>0</v>
      </c>
      <c r="BO601" s="69">
        <v>0</v>
      </c>
      <c r="BP601" s="69">
        <v>0</v>
      </c>
      <c r="BQ601" s="69">
        <v>0</v>
      </c>
      <c r="BR601" s="69">
        <v>0</v>
      </c>
      <c r="BS601" s="69">
        <v>0</v>
      </c>
      <c r="BT601" s="69">
        <v>0</v>
      </c>
      <c r="BU601" s="73"/>
      <c r="BV601" s="72"/>
      <c r="BW601" s="72"/>
      <c r="BX601" s="72"/>
      <c r="BY601" s="16"/>
      <c r="BZ601" s="9"/>
      <c r="CA601" s="16"/>
      <c r="CB601" s="16"/>
      <c r="CC601" s="16"/>
      <c r="CD601" s="16"/>
    </row>
    <row r="602" spans="1:82" customFormat="1">
      <c r="A602" s="16"/>
      <c r="B602" s="3">
        <v>595</v>
      </c>
      <c r="C602" s="3" t="s">
        <v>3554</v>
      </c>
      <c r="D602" s="91"/>
      <c r="E602" s="96" t="s">
        <v>3602</v>
      </c>
      <c r="F602" s="91"/>
      <c r="G602" s="96"/>
      <c r="H602" s="91"/>
      <c r="I602" s="96"/>
      <c r="J602" s="91"/>
      <c r="K602" s="96"/>
      <c r="L602" s="91"/>
      <c r="M602" s="96"/>
      <c r="N602" s="32" t="s">
        <v>3602</v>
      </c>
      <c r="O602" s="211" t="s">
        <v>3603</v>
      </c>
      <c r="P602" s="71" t="s">
        <v>3600</v>
      </c>
      <c r="Q602" s="71"/>
      <c r="R602" s="848" t="s">
        <v>989</v>
      </c>
      <c r="S602" s="3"/>
      <c r="T602" s="3"/>
      <c r="U602" s="3"/>
      <c r="V602" s="3"/>
      <c r="W602" s="3"/>
      <c r="X602" s="3"/>
      <c r="Y602" s="3"/>
      <c r="Z602" s="3"/>
      <c r="AA602" s="3"/>
      <c r="AB602" s="3" t="s">
        <v>941</v>
      </c>
      <c r="AC602" s="21" t="s">
        <v>941</v>
      </c>
      <c r="AD602" s="21" t="s">
        <v>941</v>
      </c>
      <c r="AE602" s="21" t="s">
        <v>941</v>
      </c>
      <c r="AF602" s="3"/>
      <c r="AG602" s="3"/>
      <c r="AH602" s="3"/>
      <c r="AI602" s="21"/>
      <c r="AJ602" s="21"/>
      <c r="AK602" s="21"/>
      <c r="AL602" s="75"/>
      <c r="AM602" s="74"/>
      <c r="AN602" s="70"/>
      <c r="AO602" s="67" t="s">
        <v>246</v>
      </c>
      <c r="AP602" s="78" t="s">
        <v>3604</v>
      </c>
      <c r="AQ602" s="893">
        <v>1</v>
      </c>
      <c r="AR602" s="745" t="s">
        <v>945</v>
      </c>
      <c r="AS602" s="68" t="s">
        <v>946</v>
      </c>
      <c r="AT602" s="3">
        <v>1</v>
      </c>
      <c r="AU602" s="3" t="s">
        <v>1244</v>
      </c>
      <c r="AV602" s="3"/>
      <c r="AW602" s="3" t="s">
        <v>1245</v>
      </c>
      <c r="AX602" s="3"/>
      <c r="AY602" s="145"/>
      <c r="AZ602" s="69">
        <v>136582.427</v>
      </c>
      <c r="BA602" s="69" t="s">
        <v>949</v>
      </c>
      <c r="BB602" s="69" t="s">
        <v>949</v>
      </c>
      <c r="BC602" s="69" t="s">
        <v>949</v>
      </c>
      <c r="BD602" s="69" t="s">
        <v>949</v>
      </c>
      <c r="BE602" s="69" t="s">
        <v>949</v>
      </c>
      <c r="BF602" s="69" t="s">
        <v>949</v>
      </c>
      <c r="BG602" s="69" t="s">
        <v>949</v>
      </c>
      <c r="BH602" s="69" t="s">
        <v>949</v>
      </c>
      <c r="BI602" s="69" t="s">
        <v>949</v>
      </c>
      <c r="BJ602" s="69" t="s">
        <v>986</v>
      </c>
      <c r="BK602" s="69">
        <v>0</v>
      </c>
      <c r="BL602" s="69" t="s">
        <v>949</v>
      </c>
      <c r="BM602" s="69">
        <v>0</v>
      </c>
      <c r="BN602" s="69">
        <v>0</v>
      </c>
      <c r="BO602" s="69">
        <v>0</v>
      </c>
      <c r="BP602" s="69">
        <v>0</v>
      </c>
      <c r="BQ602" s="69">
        <v>0</v>
      </c>
      <c r="BR602" s="69">
        <v>0</v>
      </c>
      <c r="BS602" s="69">
        <v>0</v>
      </c>
      <c r="BT602" s="69">
        <v>0</v>
      </c>
      <c r="BU602" s="73"/>
      <c r="BV602" s="72"/>
      <c r="BW602" s="72"/>
      <c r="BX602" s="72"/>
      <c r="BY602" s="16"/>
      <c r="BZ602" s="9"/>
      <c r="CA602" s="16"/>
      <c r="CB602" s="16"/>
      <c r="CC602" s="16"/>
      <c r="CD602" s="16"/>
    </row>
    <row r="603" spans="1:82" customFormat="1">
      <c r="A603" s="16"/>
      <c r="B603" s="3">
        <v>596</v>
      </c>
      <c r="C603" s="3" t="s">
        <v>3554</v>
      </c>
      <c r="D603" s="91"/>
      <c r="E603" s="96" t="s">
        <v>3605</v>
      </c>
      <c r="F603" s="91"/>
      <c r="G603" s="96"/>
      <c r="H603" s="91"/>
      <c r="I603" s="96"/>
      <c r="J603" s="91"/>
      <c r="K603" s="96"/>
      <c r="L603" s="91"/>
      <c r="M603" s="96"/>
      <c r="N603" s="32" t="s">
        <v>3605</v>
      </c>
      <c r="O603" s="211" t="s">
        <v>3606</v>
      </c>
      <c r="P603" s="71" t="s">
        <v>3600</v>
      </c>
      <c r="Q603" s="71"/>
      <c r="R603" s="848" t="s">
        <v>989</v>
      </c>
      <c r="S603" s="3"/>
      <c r="T603" s="3"/>
      <c r="U603" s="3"/>
      <c r="V603" s="3"/>
      <c r="W603" s="3"/>
      <c r="X603" s="3"/>
      <c r="Y603" s="3"/>
      <c r="Z603" s="3"/>
      <c r="AA603" s="3"/>
      <c r="AB603" s="3" t="s">
        <v>941</v>
      </c>
      <c r="AC603" s="21" t="s">
        <v>941</v>
      </c>
      <c r="AD603" s="21" t="s">
        <v>941</v>
      </c>
      <c r="AE603" s="21" t="s">
        <v>941</v>
      </c>
      <c r="AF603" s="3"/>
      <c r="AG603" s="3"/>
      <c r="AH603" s="3"/>
      <c r="AI603" s="21"/>
      <c r="AJ603" s="21"/>
      <c r="AK603" s="21"/>
      <c r="AL603" s="75"/>
      <c r="AM603" s="74"/>
      <c r="AN603" s="70"/>
      <c r="AO603" s="67" t="s">
        <v>246</v>
      </c>
      <c r="AP603" s="78" t="s">
        <v>3607</v>
      </c>
      <c r="AQ603" s="893">
        <v>1</v>
      </c>
      <c r="AR603" s="745" t="s">
        <v>945</v>
      </c>
      <c r="AS603" s="68" t="s">
        <v>946</v>
      </c>
      <c r="AT603" s="3">
        <v>1</v>
      </c>
      <c r="AU603" s="3" t="s">
        <v>1244</v>
      </c>
      <c r="AV603" s="3"/>
      <c r="AW603" s="3" t="s">
        <v>1245</v>
      </c>
      <c r="AX603" s="3"/>
      <c r="AY603" s="145"/>
      <c r="AZ603" s="69">
        <v>136582.427</v>
      </c>
      <c r="BA603" s="69" t="s">
        <v>949</v>
      </c>
      <c r="BB603" s="69" t="s">
        <v>949</v>
      </c>
      <c r="BC603" s="69" t="s">
        <v>949</v>
      </c>
      <c r="BD603" s="69" t="s">
        <v>949</v>
      </c>
      <c r="BE603" s="69" t="s">
        <v>949</v>
      </c>
      <c r="BF603" s="69" t="s">
        <v>949</v>
      </c>
      <c r="BG603" s="69" t="s">
        <v>949</v>
      </c>
      <c r="BH603" s="69" t="s">
        <v>949</v>
      </c>
      <c r="BI603" s="69" t="s">
        <v>949</v>
      </c>
      <c r="BJ603" s="69" t="s">
        <v>986</v>
      </c>
      <c r="BK603" s="69">
        <v>0</v>
      </c>
      <c r="BL603" s="69" t="s">
        <v>949</v>
      </c>
      <c r="BM603" s="69">
        <v>0</v>
      </c>
      <c r="BN603" s="69">
        <v>0</v>
      </c>
      <c r="BO603" s="69">
        <v>0</v>
      </c>
      <c r="BP603" s="69">
        <v>0</v>
      </c>
      <c r="BQ603" s="69">
        <v>0</v>
      </c>
      <c r="BR603" s="69">
        <v>0</v>
      </c>
      <c r="BS603" s="69">
        <v>0</v>
      </c>
      <c r="BT603" s="69">
        <v>0</v>
      </c>
      <c r="BU603" s="73"/>
      <c r="BV603" s="72"/>
      <c r="BW603" s="72"/>
      <c r="BX603" s="72"/>
      <c r="BY603" s="16"/>
      <c r="BZ603" s="9"/>
      <c r="CA603" s="16"/>
      <c r="CB603" s="16"/>
      <c r="CC603" s="16"/>
      <c r="CD603" s="16"/>
    </row>
    <row r="604" spans="1:82" customFormat="1">
      <c r="A604" s="16"/>
      <c r="B604" s="3">
        <v>597</v>
      </c>
      <c r="C604" s="3" t="s">
        <v>3554</v>
      </c>
      <c r="D604" s="91"/>
      <c r="E604" s="96" t="s">
        <v>3608</v>
      </c>
      <c r="F604" s="91"/>
      <c r="G604" s="96"/>
      <c r="H604" s="91"/>
      <c r="I604" s="96"/>
      <c r="J604" s="91"/>
      <c r="K604" s="96"/>
      <c r="L604" s="91"/>
      <c r="M604" s="96"/>
      <c r="N604" s="32" t="s">
        <v>3608</v>
      </c>
      <c r="O604" s="211" t="s">
        <v>3609</v>
      </c>
      <c r="P604" s="71" t="s">
        <v>3600</v>
      </c>
      <c r="Q604" s="71"/>
      <c r="R604" s="848" t="s">
        <v>989</v>
      </c>
      <c r="S604" s="3"/>
      <c r="T604" s="3"/>
      <c r="U604" s="3"/>
      <c r="V604" s="3"/>
      <c r="W604" s="3"/>
      <c r="X604" s="3"/>
      <c r="Y604" s="3"/>
      <c r="Z604" s="3"/>
      <c r="AA604" s="3"/>
      <c r="AB604" s="3" t="s">
        <v>941</v>
      </c>
      <c r="AC604" s="21" t="s">
        <v>941</v>
      </c>
      <c r="AD604" s="21" t="s">
        <v>941</v>
      </c>
      <c r="AE604" s="21" t="s">
        <v>941</v>
      </c>
      <c r="AF604" s="3"/>
      <c r="AG604" s="3"/>
      <c r="AH604" s="3"/>
      <c r="AI604" s="21"/>
      <c r="AJ604" s="21"/>
      <c r="AK604" s="21"/>
      <c r="AL604" s="75"/>
      <c r="AM604" s="74"/>
      <c r="AN604" s="70"/>
      <c r="AO604" s="67" t="s">
        <v>246</v>
      </c>
      <c r="AP604" s="78" t="s">
        <v>3610</v>
      </c>
      <c r="AQ604" s="893">
        <v>1</v>
      </c>
      <c r="AR604" s="745" t="s">
        <v>945</v>
      </c>
      <c r="AS604" s="68" t="s">
        <v>946</v>
      </c>
      <c r="AT604" s="3">
        <v>1</v>
      </c>
      <c r="AU604" s="3" t="s">
        <v>1244</v>
      </c>
      <c r="AV604" s="3"/>
      <c r="AW604" s="3" t="s">
        <v>1245</v>
      </c>
      <c r="AX604" s="3"/>
      <c r="AY604" s="145"/>
      <c r="AZ604" s="69">
        <v>136582.427</v>
      </c>
      <c r="BA604" s="69" t="s">
        <v>949</v>
      </c>
      <c r="BB604" s="69" t="s">
        <v>949</v>
      </c>
      <c r="BC604" s="69" t="s">
        <v>949</v>
      </c>
      <c r="BD604" s="69" t="s">
        <v>949</v>
      </c>
      <c r="BE604" s="69" t="s">
        <v>949</v>
      </c>
      <c r="BF604" s="69" t="s">
        <v>949</v>
      </c>
      <c r="BG604" s="69" t="s">
        <v>949</v>
      </c>
      <c r="BH604" s="69" t="s">
        <v>949</v>
      </c>
      <c r="BI604" s="69" t="s">
        <v>949</v>
      </c>
      <c r="BJ604" s="69" t="s">
        <v>986</v>
      </c>
      <c r="BK604" s="69">
        <v>0</v>
      </c>
      <c r="BL604" s="69" t="s">
        <v>949</v>
      </c>
      <c r="BM604" s="69">
        <v>0</v>
      </c>
      <c r="BN604" s="69">
        <v>0</v>
      </c>
      <c r="BO604" s="69">
        <v>0</v>
      </c>
      <c r="BP604" s="69">
        <v>0</v>
      </c>
      <c r="BQ604" s="69">
        <v>0</v>
      </c>
      <c r="BR604" s="69">
        <v>0</v>
      </c>
      <c r="BS604" s="69">
        <v>0</v>
      </c>
      <c r="BT604" s="69">
        <v>0</v>
      </c>
      <c r="BU604" s="73"/>
      <c r="BV604" s="72"/>
      <c r="BW604" s="72"/>
      <c r="BX604" s="72"/>
      <c r="BY604" s="16"/>
      <c r="BZ604" s="9"/>
      <c r="CA604" s="16"/>
      <c r="CB604" s="16"/>
      <c r="CC604" s="16"/>
      <c r="CD604" s="16"/>
    </row>
    <row r="605" spans="1:82" customFormat="1">
      <c r="A605" s="16"/>
      <c r="B605" s="3">
        <v>598</v>
      </c>
      <c r="C605" s="3" t="s">
        <v>3554</v>
      </c>
      <c r="D605" s="91"/>
      <c r="E605" s="96" t="s">
        <v>3611</v>
      </c>
      <c r="F605" s="91"/>
      <c r="G605" s="96"/>
      <c r="H605" s="91"/>
      <c r="I605" s="96"/>
      <c r="J605" s="91"/>
      <c r="K605" s="96"/>
      <c r="L605" s="91"/>
      <c r="M605" s="96"/>
      <c r="N605" s="32" t="s">
        <v>3611</v>
      </c>
      <c r="O605" s="211" t="s">
        <v>3612</v>
      </c>
      <c r="P605" s="71" t="s">
        <v>3582</v>
      </c>
      <c r="Q605" s="71"/>
      <c r="R605" s="848" t="s">
        <v>989</v>
      </c>
      <c r="S605" s="3"/>
      <c r="T605" s="3"/>
      <c r="U605" s="3"/>
      <c r="V605" s="3" t="s">
        <v>941</v>
      </c>
      <c r="W605" s="3" t="s">
        <v>941</v>
      </c>
      <c r="X605" s="3"/>
      <c r="Y605" s="3"/>
      <c r="Z605" s="3"/>
      <c r="AA605" s="3"/>
      <c r="AB605" s="3"/>
      <c r="AC605" s="21"/>
      <c r="AD605" s="21"/>
      <c r="AE605" s="21"/>
      <c r="AF605" s="3"/>
      <c r="AG605" s="3"/>
      <c r="AH605" s="3"/>
      <c r="AI605" s="21"/>
      <c r="AJ605" s="21" t="s">
        <v>941</v>
      </c>
      <c r="AK605" s="21"/>
      <c r="AL605" s="75"/>
      <c r="AM605" s="74" t="s">
        <v>3583</v>
      </c>
      <c r="AN605" s="70" t="s">
        <v>3613</v>
      </c>
      <c r="AO605" s="67" t="s">
        <v>246</v>
      </c>
      <c r="AP605" s="78" t="s">
        <v>3614</v>
      </c>
      <c r="AQ605" s="893">
        <v>1</v>
      </c>
      <c r="AR605" s="745" t="s">
        <v>945</v>
      </c>
      <c r="AS605" s="68" t="s">
        <v>946</v>
      </c>
      <c r="AT605" s="3">
        <v>1</v>
      </c>
      <c r="AU605" s="3" t="s">
        <v>1244</v>
      </c>
      <c r="AV605" s="3"/>
      <c r="AW605" s="3" t="s">
        <v>1245</v>
      </c>
      <c r="AX605" s="3"/>
      <c r="AY605" s="145"/>
      <c r="AZ605" s="69">
        <v>136582.427</v>
      </c>
      <c r="BA605" s="69" t="s">
        <v>949</v>
      </c>
      <c r="BB605" s="69" t="s">
        <v>949</v>
      </c>
      <c r="BC605" s="69" t="s">
        <v>949</v>
      </c>
      <c r="BD605" s="69" t="s">
        <v>949</v>
      </c>
      <c r="BE605" s="69" t="s">
        <v>949</v>
      </c>
      <c r="BF605" s="69" t="s">
        <v>949</v>
      </c>
      <c r="BG605" s="69" t="s">
        <v>949</v>
      </c>
      <c r="BH605" s="69" t="s">
        <v>949</v>
      </c>
      <c r="BI605" s="69" t="s">
        <v>949</v>
      </c>
      <c r="BJ605" s="69" t="s">
        <v>3615</v>
      </c>
      <c r="BK605" s="69">
        <v>0</v>
      </c>
      <c r="BL605" s="69" t="s">
        <v>949</v>
      </c>
      <c r="BM605" s="69">
        <v>0</v>
      </c>
      <c r="BN605" s="69">
        <v>0</v>
      </c>
      <c r="BO605" s="69">
        <v>0</v>
      </c>
      <c r="BP605" s="69">
        <v>0</v>
      </c>
      <c r="BQ605" s="69">
        <v>0</v>
      </c>
      <c r="BR605" s="69">
        <v>0</v>
      </c>
      <c r="BS605" s="69">
        <v>0</v>
      </c>
      <c r="BT605" s="69">
        <v>0</v>
      </c>
      <c r="BU605" s="73"/>
      <c r="BV605" s="72"/>
      <c r="BW605" s="72"/>
      <c r="BX605" s="72"/>
      <c r="BY605" s="16"/>
      <c r="BZ605" s="9"/>
      <c r="CA605" s="16"/>
      <c r="CB605" s="16"/>
      <c r="CC605" s="16"/>
      <c r="CD605" s="16"/>
    </row>
    <row r="606" spans="1:82" customFormat="1">
      <c r="A606" s="16"/>
      <c r="B606" s="3">
        <v>599</v>
      </c>
      <c r="C606" s="3" t="s">
        <v>3554</v>
      </c>
      <c r="D606" s="91"/>
      <c r="E606" s="96" t="s">
        <v>3616</v>
      </c>
      <c r="F606" s="91"/>
      <c r="G606" s="96"/>
      <c r="H606" s="91"/>
      <c r="I606" s="96"/>
      <c r="J606" s="91"/>
      <c r="K606" s="96"/>
      <c r="L606" s="91"/>
      <c r="M606" s="96"/>
      <c r="N606" s="32" t="s">
        <v>3616</v>
      </c>
      <c r="O606" s="211" t="s">
        <v>3617</v>
      </c>
      <c r="P606" s="71" t="s">
        <v>3582</v>
      </c>
      <c r="Q606" s="71"/>
      <c r="R606" s="848" t="s">
        <v>989</v>
      </c>
      <c r="S606" s="3"/>
      <c r="T606" s="3"/>
      <c r="U606" s="3"/>
      <c r="V606" s="3" t="s">
        <v>941</v>
      </c>
      <c r="W606" s="3" t="s">
        <v>941</v>
      </c>
      <c r="X606" s="3"/>
      <c r="Y606" s="3"/>
      <c r="Z606" s="3"/>
      <c r="AA606" s="3"/>
      <c r="AB606" s="3"/>
      <c r="AC606" s="21"/>
      <c r="AD606" s="21"/>
      <c r="AE606" s="21"/>
      <c r="AF606" s="3"/>
      <c r="AG606" s="3"/>
      <c r="AH606" s="3"/>
      <c r="AI606" s="21"/>
      <c r="AJ606" s="21" t="s">
        <v>941</v>
      </c>
      <c r="AK606" s="21"/>
      <c r="AL606" s="75"/>
      <c r="AM606" s="74"/>
      <c r="AN606" s="70" t="s">
        <v>3618</v>
      </c>
      <c r="AO606" s="67" t="s">
        <v>246</v>
      </c>
      <c r="AP606" s="78" t="s">
        <v>3619</v>
      </c>
      <c r="AQ606" s="893">
        <v>1</v>
      </c>
      <c r="AR606" s="745" t="s">
        <v>945</v>
      </c>
      <c r="AS606" s="68" t="s">
        <v>946</v>
      </c>
      <c r="AT606" s="3">
        <v>1</v>
      </c>
      <c r="AU606" s="3" t="s">
        <v>1244</v>
      </c>
      <c r="AV606" s="3"/>
      <c r="AW606" s="3" t="s">
        <v>1245</v>
      </c>
      <c r="AX606" s="3"/>
      <c r="AY606" s="145"/>
      <c r="AZ606" s="69">
        <v>136582.427</v>
      </c>
      <c r="BA606" s="69" t="s">
        <v>949</v>
      </c>
      <c r="BB606" s="69" t="s">
        <v>949</v>
      </c>
      <c r="BC606" s="69" t="s">
        <v>949</v>
      </c>
      <c r="BD606" s="69" t="s">
        <v>949</v>
      </c>
      <c r="BE606" s="69" t="s">
        <v>949</v>
      </c>
      <c r="BF606" s="69" t="s">
        <v>949</v>
      </c>
      <c r="BG606" s="69" t="s">
        <v>949</v>
      </c>
      <c r="BH606" s="69" t="s">
        <v>949</v>
      </c>
      <c r="BI606" s="69" t="s">
        <v>949</v>
      </c>
      <c r="BJ606" s="69" t="s">
        <v>3615</v>
      </c>
      <c r="BK606" s="69">
        <v>0</v>
      </c>
      <c r="BL606" s="69" t="s">
        <v>949</v>
      </c>
      <c r="BM606" s="69">
        <v>0</v>
      </c>
      <c r="BN606" s="69">
        <v>0</v>
      </c>
      <c r="BO606" s="69">
        <v>0</v>
      </c>
      <c r="BP606" s="69">
        <v>0</v>
      </c>
      <c r="BQ606" s="69">
        <v>0</v>
      </c>
      <c r="BR606" s="69">
        <v>0</v>
      </c>
      <c r="BS606" s="69">
        <v>0</v>
      </c>
      <c r="BT606" s="69">
        <v>0</v>
      </c>
      <c r="BU606" s="73"/>
      <c r="BV606" s="72"/>
      <c r="BW606" s="72"/>
      <c r="BX606" s="72"/>
      <c r="BY606" s="16"/>
      <c r="BZ606" s="9"/>
      <c r="CA606" s="16"/>
      <c r="CB606" s="16"/>
      <c r="CC606" s="16"/>
      <c r="CD606" s="16"/>
    </row>
    <row r="607" spans="1:82" customFormat="1">
      <c r="A607" s="16"/>
      <c r="B607" s="3">
        <v>600</v>
      </c>
      <c r="C607" s="3" t="s">
        <v>3554</v>
      </c>
      <c r="D607" s="91"/>
      <c r="E607" s="96" t="s">
        <v>3620</v>
      </c>
      <c r="F607" s="91"/>
      <c r="G607" s="96"/>
      <c r="H607" s="91"/>
      <c r="I607" s="96"/>
      <c r="J607" s="91"/>
      <c r="K607" s="96"/>
      <c r="L607" s="91"/>
      <c r="M607" s="96"/>
      <c r="N607" s="32" t="s">
        <v>3620</v>
      </c>
      <c r="O607" s="211" t="s">
        <v>3621</v>
      </c>
      <c r="P607" s="71" t="s">
        <v>3582</v>
      </c>
      <c r="Q607" s="71"/>
      <c r="R607" s="848" t="s">
        <v>989</v>
      </c>
      <c r="S607" s="3"/>
      <c r="T607" s="3"/>
      <c r="U607" s="3"/>
      <c r="V607" s="3" t="s">
        <v>941</v>
      </c>
      <c r="W607" s="3" t="s">
        <v>941</v>
      </c>
      <c r="X607" s="3"/>
      <c r="Y607" s="3"/>
      <c r="Z607" s="3"/>
      <c r="AA607" s="3"/>
      <c r="AB607" s="3"/>
      <c r="AC607" s="21"/>
      <c r="AD607" s="21"/>
      <c r="AE607" s="21"/>
      <c r="AF607" s="3"/>
      <c r="AG607" s="3"/>
      <c r="AH607" s="3"/>
      <c r="AI607" s="21"/>
      <c r="AJ607" s="21" t="s">
        <v>941</v>
      </c>
      <c r="AK607" s="21"/>
      <c r="AL607" s="75"/>
      <c r="AM607" s="74"/>
      <c r="AN607" s="70" t="s">
        <v>3622</v>
      </c>
      <c r="AO607" s="67" t="s">
        <v>246</v>
      </c>
      <c r="AP607" s="78" t="s">
        <v>3623</v>
      </c>
      <c r="AQ607" s="893">
        <v>1</v>
      </c>
      <c r="AR607" s="745" t="s">
        <v>945</v>
      </c>
      <c r="AS607" s="68" t="s">
        <v>946</v>
      </c>
      <c r="AT607" s="3">
        <v>1</v>
      </c>
      <c r="AU607" s="3" t="s">
        <v>1244</v>
      </c>
      <c r="AV607" s="3"/>
      <c r="AW607" s="3" t="s">
        <v>1245</v>
      </c>
      <c r="AX607" s="3"/>
      <c r="AY607" s="145"/>
      <c r="AZ607" s="69" t="s">
        <v>949</v>
      </c>
      <c r="BA607" s="69" t="s">
        <v>949</v>
      </c>
      <c r="BB607" s="69" t="s">
        <v>949</v>
      </c>
      <c r="BC607" s="69" t="s">
        <v>949</v>
      </c>
      <c r="BD607" s="69" t="s">
        <v>949</v>
      </c>
      <c r="BE607" s="69" t="s">
        <v>949</v>
      </c>
      <c r="BF607" s="69" t="s">
        <v>949</v>
      </c>
      <c r="BG607" s="69" t="s">
        <v>949</v>
      </c>
      <c r="BH607" s="69" t="s">
        <v>949</v>
      </c>
      <c r="BI607" s="69" t="s">
        <v>949</v>
      </c>
      <c r="BJ607" s="69" t="s">
        <v>3615</v>
      </c>
      <c r="BK607" s="69">
        <v>0</v>
      </c>
      <c r="BL607" s="69" t="s">
        <v>949</v>
      </c>
      <c r="BM607" s="69">
        <v>0</v>
      </c>
      <c r="BN607" s="69">
        <v>0</v>
      </c>
      <c r="BO607" s="69">
        <v>0</v>
      </c>
      <c r="BP607" s="69">
        <v>0</v>
      </c>
      <c r="BQ607" s="69">
        <v>0</v>
      </c>
      <c r="BR607" s="69">
        <v>0</v>
      </c>
      <c r="BS607" s="69">
        <v>0</v>
      </c>
      <c r="BT607" s="69">
        <v>0</v>
      </c>
      <c r="BU607" s="73"/>
      <c r="BV607" s="72"/>
      <c r="BW607" s="72"/>
      <c r="BX607" s="72"/>
      <c r="BY607" s="16"/>
      <c r="BZ607" s="9"/>
      <c r="CA607" s="16"/>
      <c r="CB607" s="16"/>
      <c r="CC607" s="16"/>
      <c r="CD607" s="16"/>
    </row>
    <row r="608" spans="1:82" customFormat="1">
      <c r="A608" s="16"/>
      <c r="B608" s="3">
        <v>601</v>
      </c>
      <c r="C608" s="3" t="s">
        <v>3554</v>
      </c>
      <c r="D608" s="91"/>
      <c r="E608" s="96" t="s">
        <v>3624</v>
      </c>
      <c r="F608" s="91"/>
      <c r="G608" s="96"/>
      <c r="H608" s="91"/>
      <c r="I608" s="96"/>
      <c r="J608" s="91"/>
      <c r="K608" s="96"/>
      <c r="L608" s="91"/>
      <c r="M608" s="96"/>
      <c r="N608" s="32" t="s">
        <v>3624</v>
      </c>
      <c r="O608" s="211" t="s">
        <v>3625</v>
      </c>
      <c r="P608" s="71" t="s">
        <v>3582</v>
      </c>
      <c r="Q608" s="71"/>
      <c r="R608" s="848" t="s">
        <v>989</v>
      </c>
      <c r="S608" s="3"/>
      <c r="T608" s="3"/>
      <c r="U608" s="3"/>
      <c r="V608" s="3" t="s">
        <v>941</v>
      </c>
      <c r="W608" s="3" t="s">
        <v>941</v>
      </c>
      <c r="X608" s="3"/>
      <c r="Y608" s="3"/>
      <c r="Z608" s="3"/>
      <c r="AA608" s="3"/>
      <c r="AB608" s="3"/>
      <c r="AC608" s="21"/>
      <c r="AD608" s="21"/>
      <c r="AE608" s="21"/>
      <c r="AF608" s="3"/>
      <c r="AG608" s="3"/>
      <c r="AH608" s="3"/>
      <c r="AI608" s="21"/>
      <c r="AJ608" s="21" t="s">
        <v>941</v>
      </c>
      <c r="AK608" s="21"/>
      <c r="AL608" s="75"/>
      <c r="AM608" s="74"/>
      <c r="AN608" s="70" t="s">
        <v>3626</v>
      </c>
      <c r="AO608" s="67" t="s">
        <v>246</v>
      </c>
      <c r="AP608" s="78" t="s">
        <v>3627</v>
      </c>
      <c r="AQ608" s="893">
        <v>1</v>
      </c>
      <c r="AR608" s="745" t="s">
        <v>945</v>
      </c>
      <c r="AS608" s="68" t="s">
        <v>946</v>
      </c>
      <c r="AT608" s="3">
        <v>1</v>
      </c>
      <c r="AU608" s="3" t="s">
        <v>1244</v>
      </c>
      <c r="AV608" s="3"/>
      <c r="AW608" s="3" t="s">
        <v>1245</v>
      </c>
      <c r="AX608" s="3"/>
      <c r="AY608" s="145"/>
      <c r="AZ608" s="69" t="s">
        <v>949</v>
      </c>
      <c r="BA608" s="69" t="s">
        <v>949</v>
      </c>
      <c r="BB608" s="69" t="s">
        <v>949</v>
      </c>
      <c r="BC608" s="69" t="s">
        <v>949</v>
      </c>
      <c r="BD608" s="69" t="s">
        <v>949</v>
      </c>
      <c r="BE608" s="69" t="s">
        <v>949</v>
      </c>
      <c r="BF608" s="69" t="s">
        <v>949</v>
      </c>
      <c r="BG608" s="69" t="s">
        <v>949</v>
      </c>
      <c r="BH608" s="69" t="s">
        <v>949</v>
      </c>
      <c r="BI608" s="69" t="s">
        <v>949</v>
      </c>
      <c r="BJ608" s="69" t="s">
        <v>3615</v>
      </c>
      <c r="BK608" s="69">
        <v>0</v>
      </c>
      <c r="BL608" s="69" t="s">
        <v>949</v>
      </c>
      <c r="BM608" s="69">
        <v>0</v>
      </c>
      <c r="BN608" s="69">
        <v>0</v>
      </c>
      <c r="BO608" s="69">
        <v>0</v>
      </c>
      <c r="BP608" s="69">
        <v>0</v>
      </c>
      <c r="BQ608" s="69">
        <v>0</v>
      </c>
      <c r="BR608" s="69">
        <v>0</v>
      </c>
      <c r="BS608" s="69">
        <v>0</v>
      </c>
      <c r="BT608" s="69">
        <v>0</v>
      </c>
      <c r="BU608" s="73"/>
      <c r="BV608" s="72"/>
      <c r="BW608" s="72"/>
      <c r="BX608" s="72"/>
      <c r="BY608" s="16"/>
      <c r="BZ608" s="9"/>
      <c r="CA608" s="16"/>
      <c r="CB608" s="16"/>
      <c r="CC608" s="16"/>
      <c r="CD608" s="16"/>
    </row>
    <row r="609" spans="1:82" customFormat="1">
      <c r="A609" s="16"/>
      <c r="B609" s="3">
        <v>602</v>
      </c>
      <c r="C609" s="3" t="s">
        <v>3554</v>
      </c>
      <c r="D609" s="91"/>
      <c r="E609" s="96" t="s">
        <v>3628</v>
      </c>
      <c r="F609" s="91"/>
      <c r="G609" s="96"/>
      <c r="H609" s="91"/>
      <c r="I609" s="96"/>
      <c r="J609" s="91"/>
      <c r="K609" s="96"/>
      <c r="L609" s="91"/>
      <c r="M609" s="96"/>
      <c r="N609" s="32" t="s">
        <v>3628</v>
      </c>
      <c r="O609" s="211" t="s">
        <v>3629</v>
      </c>
      <c r="P609" s="71" t="s">
        <v>3600</v>
      </c>
      <c r="Q609" s="71"/>
      <c r="R609" s="848" t="s">
        <v>989</v>
      </c>
      <c r="S609" s="3"/>
      <c r="T609" s="3"/>
      <c r="U609" s="3"/>
      <c r="V609" s="3"/>
      <c r="W609" s="3"/>
      <c r="X609" s="3"/>
      <c r="Y609" s="3"/>
      <c r="Z609" s="3"/>
      <c r="AA609" s="3"/>
      <c r="AB609" s="3" t="s">
        <v>941</v>
      </c>
      <c r="AC609" s="21" t="s">
        <v>941</v>
      </c>
      <c r="AD609" s="21" t="s">
        <v>941</v>
      </c>
      <c r="AE609" s="21" t="s">
        <v>941</v>
      </c>
      <c r="AF609" s="3"/>
      <c r="AG609" s="3"/>
      <c r="AH609" s="3"/>
      <c r="AI609" s="21"/>
      <c r="AJ609" s="21"/>
      <c r="AK609" s="21"/>
      <c r="AL609" s="75"/>
      <c r="AM609" s="74" t="s">
        <v>3583</v>
      </c>
      <c r="AN609" s="70"/>
      <c r="AO609" s="67" t="s">
        <v>246</v>
      </c>
      <c r="AP609" s="78" t="s">
        <v>3601</v>
      </c>
      <c r="AQ609" s="893">
        <v>1</v>
      </c>
      <c r="AR609" s="745" t="s">
        <v>945</v>
      </c>
      <c r="AS609" s="68" t="s">
        <v>946</v>
      </c>
      <c r="AT609" s="3">
        <v>1</v>
      </c>
      <c r="AU609" s="3" t="s">
        <v>1244</v>
      </c>
      <c r="AV609" s="3"/>
      <c r="AW609" s="3" t="s">
        <v>1245</v>
      </c>
      <c r="AX609" s="3"/>
      <c r="AY609" s="145"/>
      <c r="AZ609" s="69" t="s">
        <v>949</v>
      </c>
      <c r="BA609" s="69" t="s">
        <v>949</v>
      </c>
      <c r="BB609" s="69" t="s">
        <v>949</v>
      </c>
      <c r="BC609" s="69" t="s">
        <v>949</v>
      </c>
      <c r="BD609" s="69" t="s">
        <v>949</v>
      </c>
      <c r="BE609" s="69" t="s">
        <v>949</v>
      </c>
      <c r="BF609" s="69" t="s">
        <v>949</v>
      </c>
      <c r="BG609" s="69" t="s">
        <v>949</v>
      </c>
      <c r="BH609" s="69" t="s">
        <v>949</v>
      </c>
      <c r="BI609" s="69" t="s">
        <v>949</v>
      </c>
      <c r="BJ609" s="69" t="s">
        <v>3615</v>
      </c>
      <c r="BK609" s="69">
        <v>0</v>
      </c>
      <c r="BL609" s="69" t="s">
        <v>949</v>
      </c>
      <c r="BM609" s="69">
        <v>0</v>
      </c>
      <c r="BN609" s="69">
        <v>0</v>
      </c>
      <c r="BO609" s="69">
        <v>0</v>
      </c>
      <c r="BP609" s="69">
        <v>0</v>
      </c>
      <c r="BQ609" s="69">
        <v>0</v>
      </c>
      <c r="BR609" s="69">
        <v>0</v>
      </c>
      <c r="BS609" s="69">
        <v>0</v>
      </c>
      <c r="BT609" s="69">
        <v>0</v>
      </c>
      <c r="BU609" s="73"/>
      <c r="BV609" s="72"/>
      <c r="BW609" s="72"/>
      <c r="BX609" s="72"/>
      <c r="BY609" s="16"/>
      <c r="BZ609" s="9"/>
      <c r="CA609" s="16"/>
      <c r="CB609" s="16"/>
      <c r="CC609" s="16"/>
      <c r="CD609" s="16"/>
    </row>
    <row r="610" spans="1:82" customFormat="1">
      <c r="A610" s="16"/>
      <c r="B610" s="3">
        <v>603</v>
      </c>
      <c r="C610" s="3" t="s">
        <v>3554</v>
      </c>
      <c r="D610" s="91"/>
      <c r="E610" s="96" t="s">
        <v>3630</v>
      </c>
      <c r="F610" s="91"/>
      <c r="G610" s="96"/>
      <c r="H610" s="91"/>
      <c r="I610" s="96"/>
      <c r="J610" s="91"/>
      <c r="K610" s="96"/>
      <c r="L610" s="91"/>
      <c r="M610" s="96"/>
      <c r="N610" s="32" t="s">
        <v>3630</v>
      </c>
      <c r="O610" s="211" t="s">
        <v>3631</v>
      </c>
      <c r="P610" s="71" t="s">
        <v>3600</v>
      </c>
      <c r="Q610" s="71"/>
      <c r="R610" s="848" t="s">
        <v>989</v>
      </c>
      <c r="S610" s="3"/>
      <c r="T610" s="3"/>
      <c r="U610" s="3"/>
      <c r="V610" s="3"/>
      <c r="W610" s="3"/>
      <c r="X610" s="3"/>
      <c r="Y610" s="3"/>
      <c r="Z610" s="3"/>
      <c r="AA610" s="3"/>
      <c r="AB610" s="3" t="s">
        <v>941</v>
      </c>
      <c r="AC610" s="21" t="s">
        <v>941</v>
      </c>
      <c r="AD610" s="21" t="s">
        <v>941</v>
      </c>
      <c r="AE610" s="21" t="s">
        <v>941</v>
      </c>
      <c r="AF610" s="3"/>
      <c r="AG610" s="3"/>
      <c r="AH610" s="3"/>
      <c r="AI610" s="21"/>
      <c r="AJ610" s="21"/>
      <c r="AK610" s="21"/>
      <c r="AL610" s="75"/>
      <c r="AM610" s="74"/>
      <c r="AN610" s="70"/>
      <c r="AO610" s="67" t="s">
        <v>246</v>
      </c>
      <c r="AP610" s="78" t="s">
        <v>3604</v>
      </c>
      <c r="AQ610" s="893">
        <v>1</v>
      </c>
      <c r="AR610" s="745" t="s">
        <v>945</v>
      </c>
      <c r="AS610" s="68" t="s">
        <v>946</v>
      </c>
      <c r="AT610" s="3">
        <v>1</v>
      </c>
      <c r="AU610" s="3" t="s">
        <v>1244</v>
      </c>
      <c r="AV610" s="3"/>
      <c r="AW610" s="3" t="s">
        <v>1245</v>
      </c>
      <c r="AX610" s="3"/>
      <c r="AY610" s="145"/>
      <c r="AZ610" s="69" t="s">
        <v>949</v>
      </c>
      <c r="BA610" s="69" t="s">
        <v>949</v>
      </c>
      <c r="BB610" s="69" t="s">
        <v>949</v>
      </c>
      <c r="BC610" s="69" t="s">
        <v>949</v>
      </c>
      <c r="BD610" s="69" t="s">
        <v>949</v>
      </c>
      <c r="BE610" s="69" t="s">
        <v>949</v>
      </c>
      <c r="BF610" s="69" t="s">
        <v>949</v>
      </c>
      <c r="BG610" s="69" t="s">
        <v>949</v>
      </c>
      <c r="BH610" s="69" t="s">
        <v>949</v>
      </c>
      <c r="BI610" s="69" t="s">
        <v>949</v>
      </c>
      <c r="BJ610" s="69" t="s">
        <v>3615</v>
      </c>
      <c r="BK610" s="69">
        <v>0</v>
      </c>
      <c r="BL610" s="69" t="s">
        <v>949</v>
      </c>
      <c r="BM610" s="69">
        <v>0</v>
      </c>
      <c r="BN610" s="69">
        <v>0</v>
      </c>
      <c r="BO610" s="69">
        <v>0</v>
      </c>
      <c r="BP610" s="69">
        <v>0</v>
      </c>
      <c r="BQ610" s="69">
        <v>0</v>
      </c>
      <c r="BR610" s="69">
        <v>0</v>
      </c>
      <c r="BS610" s="69">
        <v>0</v>
      </c>
      <c r="BT610" s="69">
        <v>0</v>
      </c>
      <c r="BU610" s="73"/>
      <c r="BV610" s="72"/>
      <c r="BW610" s="72"/>
      <c r="BX610" s="72"/>
      <c r="BY610" s="16"/>
      <c r="BZ610" s="9"/>
      <c r="CA610" s="16"/>
      <c r="CB610" s="16"/>
      <c r="CC610" s="16"/>
      <c r="CD610" s="16"/>
    </row>
    <row r="611" spans="1:82" customFormat="1">
      <c r="A611" s="16"/>
      <c r="B611" s="3">
        <v>604</v>
      </c>
      <c r="C611" s="3" t="s">
        <v>3554</v>
      </c>
      <c r="D611" s="91"/>
      <c r="E611" s="96" t="s">
        <v>3632</v>
      </c>
      <c r="F611" s="91"/>
      <c r="G611" s="96"/>
      <c r="H611" s="91"/>
      <c r="I611" s="96"/>
      <c r="J611" s="91"/>
      <c r="K611" s="96"/>
      <c r="L611" s="91"/>
      <c r="M611" s="96"/>
      <c r="N611" s="32" t="s">
        <v>3632</v>
      </c>
      <c r="O611" s="211" t="s">
        <v>3633</v>
      </c>
      <c r="P611" s="71" t="s">
        <v>3600</v>
      </c>
      <c r="Q611" s="71"/>
      <c r="R611" s="848" t="s">
        <v>989</v>
      </c>
      <c r="S611" s="3"/>
      <c r="T611" s="3"/>
      <c r="U611" s="3"/>
      <c r="V611" s="3"/>
      <c r="W611" s="3"/>
      <c r="X611" s="3"/>
      <c r="Y611" s="3"/>
      <c r="Z611" s="3"/>
      <c r="AA611" s="3"/>
      <c r="AB611" s="3" t="s">
        <v>941</v>
      </c>
      <c r="AC611" s="21" t="s">
        <v>941</v>
      </c>
      <c r="AD611" s="21" t="s">
        <v>941</v>
      </c>
      <c r="AE611" s="21" t="s">
        <v>941</v>
      </c>
      <c r="AF611" s="3"/>
      <c r="AG611" s="3"/>
      <c r="AH611" s="3"/>
      <c r="AI611" s="21"/>
      <c r="AJ611" s="21"/>
      <c r="AK611" s="21"/>
      <c r="AL611" s="75"/>
      <c r="AM611" s="74"/>
      <c r="AN611" s="70"/>
      <c r="AO611" s="67" t="s">
        <v>246</v>
      </c>
      <c r="AP611" s="78" t="s">
        <v>3607</v>
      </c>
      <c r="AQ611" s="893">
        <v>1</v>
      </c>
      <c r="AR611" s="745" t="s">
        <v>945</v>
      </c>
      <c r="AS611" s="68" t="s">
        <v>946</v>
      </c>
      <c r="AT611" s="3">
        <v>1</v>
      </c>
      <c r="AU611" s="3" t="s">
        <v>1244</v>
      </c>
      <c r="AV611" s="3"/>
      <c r="AW611" s="3" t="s">
        <v>1245</v>
      </c>
      <c r="AX611" s="3"/>
      <c r="AY611" s="145"/>
      <c r="AZ611" s="69" t="s">
        <v>949</v>
      </c>
      <c r="BA611" s="69" t="s">
        <v>949</v>
      </c>
      <c r="BB611" s="69" t="s">
        <v>949</v>
      </c>
      <c r="BC611" s="69" t="s">
        <v>949</v>
      </c>
      <c r="BD611" s="69" t="s">
        <v>949</v>
      </c>
      <c r="BE611" s="69" t="s">
        <v>949</v>
      </c>
      <c r="BF611" s="69" t="s">
        <v>949</v>
      </c>
      <c r="BG611" s="69" t="s">
        <v>949</v>
      </c>
      <c r="BH611" s="69" t="s">
        <v>949</v>
      </c>
      <c r="BI611" s="69" t="s">
        <v>949</v>
      </c>
      <c r="BJ611" s="69" t="s">
        <v>3615</v>
      </c>
      <c r="BK611" s="69">
        <v>0</v>
      </c>
      <c r="BL611" s="69" t="s">
        <v>949</v>
      </c>
      <c r="BM611" s="69">
        <v>0</v>
      </c>
      <c r="BN611" s="69">
        <v>0</v>
      </c>
      <c r="BO611" s="69">
        <v>0</v>
      </c>
      <c r="BP611" s="69">
        <v>0</v>
      </c>
      <c r="BQ611" s="69">
        <v>0</v>
      </c>
      <c r="BR611" s="69">
        <v>0</v>
      </c>
      <c r="BS611" s="69">
        <v>0</v>
      </c>
      <c r="BT611" s="69">
        <v>0</v>
      </c>
      <c r="BU611" s="73"/>
      <c r="BV611" s="72"/>
      <c r="BW611" s="72"/>
      <c r="BX611" s="72"/>
      <c r="BY611" s="16"/>
      <c r="BZ611" s="9"/>
      <c r="CA611" s="16"/>
      <c r="CB611" s="16"/>
      <c r="CC611" s="16"/>
      <c r="CD611" s="16"/>
    </row>
    <row r="612" spans="1:82" customFormat="1">
      <c r="A612" s="16"/>
      <c r="B612" s="3">
        <v>605</v>
      </c>
      <c r="C612" s="3" t="s">
        <v>3554</v>
      </c>
      <c r="D612" s="91"/>
      <c r="E612" s="96" t="s">
        <v>3634</v>
      </c>
      <c r="F612" s="91"/>
      <c r="G612" s="96"/>
      <c r="H612" s="91"/>
      <c r="I612" s="96"/>
      <c r="J612" s="91"/>
      <c r="K612" s="96"/>
      <c r="L612" s="91"/>
      <c r="M612" s="96"/>
      <c r="N612" s="32" t="s">
        <v>3634</v>
      </c>
      <c r="O612" s="211" t="s">
        <v>3635</v>
      </c>
      <c r="P612" s="71" t="s">
        <v>3600</v>
      </c>
      <c r="Q612" s="71"/>
      <c r="R612" s="848" t="s">
        <v>989</v>
      </c>
      <c r="S612" s="3"/>
      <c r="T612" s="3"/>
      <c r="U612" s="3"/>
      <c r="V612" s="3"/>
      <c r="W612" s="3"/>
      <c r="X612" s="3"/>
      <c r="Y612" s="3"/>
      <c r="Z612" s="3"/>
      <c r="AA612" s="3"/>
      <c r="AB612" s="3" t="s">
        <v>941</v>
      </c>
      <c r="AC612" s="21" t="s">
        <v>941</v>
      </c>
      <c r="AD612" s="21" t="s">
        <v>941</v>
      </c>
      <c r="AE612" s="21" t="s">
        <v>941</v>
      </c>
      <c r="AF612" s="3"/>
      <c r="AG612" s="3"/>
      <c r="AH612" s="3"/>
      <c r="AI612" s="21"/>
      <c r="AJ612" s="21"/>
      <c r="AK612" s="21"/>
      <c r="AL612" s="75"/>
      <c r="AM612" s="74"/>
      <c r="AN612" s="70"/>
      <c r="AO612" s="67" t="s">
        <v>246</v>
      </c>
      <c r="AP612" s="78" t="s">
        <v>3610</v>
      </c>
      <c r="AQ612" s="893">
        <v>1</v>
      </c>
      <c r="AR612" s="745" t="s">
        <v>945</v>
      </c>
      <c r="AS612" s="68" t="s">
        <v>946</v>
      </c>
      <c r="AT612" s="3">
        <v>1</v>
      </c>
      <c r="AU612" s="3" t="s">
        <v>1244</v>
      </c>
      <c r="AV612" s="3"/>
      <c r="AW612" s="3" t="s">
        <v>1245</v>
      </c>
      <c r="AX612" s="3"/>
      <c r="AY612" s="145"/>
      <c r="AZ612" s="69" t="s">
        <v>949</v>
      </c>
      <c r="BA612" s="69" t="s">
        <v>949</v>
      </c>
      <c r="BB612" s="69" t="s">
        <v>949</v>
      </c>
      <c r="BC612" s="69" t="s">
        <v>949</v>
      </c>
      <c r="BD612" s="69" t="s">
        <v>949</v>
      </c>
      <c r="BE612" s="69" t="s">
        <v>949</v>
      </c>
      <c r="BF612" s="69" t="s">
        <v>949</v>
      </c>
      <c r="BG612" s="69" t="s">
        <v>949</v>
      </c>
      <c r="BH612" s="69" t="s">
        <v>949</v>
      </c>
      <c r="BI612" s="69" t="s">
        <v>949</v>
      </c>
      <c r="BJ612" s="69" t="s">
        <v>3615</v>
      </c>
      <c r="BK612" s="69">
        <v>0</v>
      </c>
      <c r="BL612" s="69" t="s">
        <v>949</v>
      </c>
      <c r="BM612" s="69">
        <v>0</v>
      </c>
      <c r="BN612" s="69">
        <v>0</v>
      </c>
      <c r="BO612" s="69">
        <v>0</v>
      </c>
      <c r="BP612" s="69">
        <v>0</v>
      </c>
      <c r="BQ612" s="69">
        <v>0</v>
      </c>
      <c r="BR612" s="69">
        <v>0</v>
      </c>
      <c r="BS612" s="69">
        <v>0</v>
      </c>
      <c r="BT612" s="69">
        <v>0</v>
      </c>
      <c r="BU612" s="73"/>
      <c r="BV612" s="72"/>
      <c r="BW612" s="72"/>
      <c r="BX612" s="72"/>
      <c r="BY612" s="16"/>
      <c r="BZ612" s="9"/>
      <c r="CA612" s="16"/>
      <c r="CB612" s="16"/>
      <c r="CC612" s="16"/>
      <c r="CD612" s="16"/>
    </row>
    <row r="613" spans="1:82" customFormat="1">
      <c r="A613" s="16"/>
      <c r="B613" s="3">
        <v>606</v>
      </c>
      <c r="C613" s="3" t="s">
        <v>3554</v>
      </c>
      <c r="D613" s="91"/>
      <c r="E613" s="96" t="s">
        <v>3636</v>
      </c>
      <c r="F613" s="91"/>
      <c r="G613" s="96"/>
      <c r="H613" s="91"/>
      <c r="I613" s="96"/>
      <c r="J613" s="91"/>
      <c r="K613" s="96"/>
      <c r="L613" s="91"/>
      <c r="M613" s="96"/>
      <c r="N613" s="32" t="s">
        <v>3636</v>
      </c>
      <c r="O613" s="211" t="s">
        <v>3637</v>
      </c>
      <c r="P613" s="71" t="s">
        <v>3638</v>
      </c>
      <c r="Q613" s="71"/>
      <c r="R613" s="848" t="s">
        <v>989</v>
      </c>
      <c r="S613" s="3"/>
      <c r="T613" s="3"/>
      <c r="U613" s="3"/>
      <c r="V613" s="3"/>
      <c r="W613" s="3"/>
      <c r="X613" s="3"/>
      <c r="Y613" s="3"/>
      <c r="Z613" s="3"/>
      <c r="AA613" s="3"/>
      <c r="AB613" s="3"/>
      <c r="AC613" s="21"/>
      <c r="AD613" s="21"/>
      <c r="AE613" s="21"/>
      <c r="AF613" s="3"/>
      <c r="AG613" s="3" t="s">
        <v>941</v>
      </c>
      <c r="AH613" s="3"/>
      <c r="AI613" s="21"/>
      <c r="AJ613" s="21"/>
      <c r="AK613" s="21"/>
      <c r="AL613" s="75"/>
      <c r="AM613" s="74"/>
      <c r="AN613" s="70" t="s">
        <v>3639</v>
      </c>
      <c r="AO613" s="67" t="s">
        <v>246</v>
      </c>
      <c r="AP613" s="78" t="s">
        <v>3640</v>
      </c>
      <c r="AQ613" s="893">
        <v>1</v>
      </c>
      <c r="AR613" s="745" t="s">
        <v>945</v>
      </c>
      <c r="AS613" s="68" t="s">
        <v>946</v>
      </c>
      <c r="AT613" s="3">
        <v>1</v>
      </c>
      <c r="AU613" s="3" t="s">
        <v>1244</v>
      </c>
      <c r="AV613" s="3" t="s">
        <v>948</v>
      </c>
      <c r="AW613" s="3" t="s">
        <v>1245</v>
      </c>
      <c r="AX613" s="3"/>
      <c r="AY613" s="145"/>
      <c r="AZ613" s="69" t="s">
        <v>949</v>
      </c>
      <c r="BA613" s="69" t="s">
        <v>949</v>
      </c>
      <c r="BB613" s="69" t="s">
        <v>949</v>
      </c>
      <c r="BC613" s="69" t="s">
        <v>949</v>
      </c>
      <c r="BD613" s="69" t="s">
        <v>949</v>
      </c>
      <c r="BE613" s="69" t="s">
        <v>949</v>
      </c>
      <c r="BF613" s="69" t="s">
        <v>949</v>
      </c>
      <c r="BG613" s="69" t="s">
        <v>949</v>
      </c>
      <c r="BH613" s="69" t="s">
        <v>949</v>
      </c>
      <c r="BI613" s="69" t="s">
        <v>949</v>
      </c>
      <c r="BJ613" s="69" t="s">
        <v>986</v>
      </c>
      <c r="BK613" s="69">
        <v>0</v>
      </c>
      <c r="BL613" s="69" t="s">
        <v>949</v>
      </c>
      <c r="BM613" s="69">
        <v>0</v>
      </c>
      <c r="BN613" s="69">
        <v>0</v>
      </c>
      <c r="BO613" s="69">
        <v>0</v>
      </c>
      <c r="BP613" s="69">
        <v>0</v>
      </c>
      <c r="BQ613" s="69">
        <v>0</v>
      </c>
      <c r="BR613" s="69">
        <v>0</v>
      </c>
      <c r="BS613" s="69">
        <v>0</v>
      </c>
      <c r="BT613" s="69">
        <v>0</v>
      </c>
      <c r="BU613" s="73"/>
      <c r="BV613" s="72"/>
      <c r="BW613" s="72"/>
      <c r="BX613" s="72"/>
      <c r="BY613" s="16"/>
      <c r="BZ613" s="9"/>
      <c r="CA613" s="16"/>
      <c r="CB613" s="16"/>
      <c r="CC613" s="16"/>
      <c r="CD613" s="16"/>
    </row>
    <row r="614" spans="1:82" customFormat="1">
      <c r="A614" s="16"/>
      <c r="B614" s="3">
        <v>607</v>
      </c>
      <c r="C614" s="3" t="s">
        <v>3554</v>
      </c>
      <c r="D614" s="91"/>
      <c r="E614" s="96" t="s">
        <v>3641</v>
      </c>
      <c r="F614" s="91"/>
      <c r="G614" s="96"/>
      <c r="H614" s="91"/>
      <c r="I614" s="96"/>
      <c r="J614" s="91"/>
      <c r="K614" s="96"/>
      <c r="L614" s="91"/>
      <c r="M614" s="96"/>
      <c r="N614" s="32" t="s">
        <v>3641</v>
      </c>
      <c r="O614" s="211" t="s">
        <v>3642</v>
      </c>
      <c r="P614" s="71" t="s">
        <v>3638</v>
      </c>
      <c r="Q614" s="71"/>
      <c r="R614" s="848" t="s">
        <v>989</v>
      </c>
      <c r="S614" s="3"/>
      <c r="T614" s="3"/>
      <c r="U614" s="3"/>
      <c r="V614" s="3"/>
      <c r="W614" s="3"/>
      <c r="X614" s="3"/>
      <c r="Y614" s="3"/>
      <c r="Z614" s="3"/>
      <c r="AA614" s="3"/>
      <c r="AB614" s="3"/>
      <c r="AC614" s="21"/>
      <c r="AD614" s="21"/>
      <c r="AE614" s="21"/>
      <c r="AF614" s="3"/>
      <c r="AG614" s="3" t="s">
        <v>941</v>
      </c>
      <c r="AH614" s="3"/>
      <c r="AI614" s="21"/>
      <c r="AJ614" s="21"/>
      <c r="AK614" s="21"/>
      <c r="AL614" s="75"/>
      <c r="AM614" s="74"/>
      <c r="AN614" s="70" t="s">
        <v>3643</v>
      </c>
      <c r="AO614" s="67" t="s">
        <v>246</v>
      </c>
      <c r="AP614" s="78" t="s">
        <v>3644</v>
      </c>
      <c r="AQ614" s="893">
        <v>1</v>
      </c>
      <c r="AR614" s="745" t="s">
        <v>945</v>
      </c>
      <c r="AS614" s="68" t="s">
        <v>946</v>
      </c>
      <c r="AT614" s="3">
        <v>1</v>
      </c>
      <c r="AU614" s="3" t="s">
        <v>1244</v>
      </c>
      <c r="AV614" s="3"/>
      <c r="AW614" s="3" t="s">
        <v>1245</v>
      </c>
      <c r="AX614" s="3"/>
      <c r="AY614" s="145"/>
      <c r="AZ614" s="69" t="s">
        <v>949</v>
      </c>
      <c r="BA614" s="69" t="s">
        <v>949</v>
      </c>
      <c r="BB614" s="69" t="s">
        <v>949</v>
      </c>
      <c r="BC614" s="69" t="s">
        <v>949</v>
      </c>
      <c r="BD614" s="69" t="s">
        <v>949</v>
      </c>
      <c r="BE614" s="69" t="s">
        <v>949</v>
      </c>
      <c r="BF614" s="69" t="s">
        <v>949</v>
      </c>
      <c r="BG614" s="69" t="s">
        <v>949</v>
      </c>
      <c r="BH614" s="69" t="s">
        <v>949</v>
      </c>
      <c r="BI614" s="69" t="s">
        <v>949</v>
      </c>
      <c r="BJ614" s="69" t="s">
        <v>986</v>
      </c>
      <c r="BK614" s="69">
        <v>0</v>
      </c>
      <c r="BL614" s="69" t="s">
        <v>949</v>
      </c>
      <c r="BM614" s="69">
        <v>0</v>
      </c>
      <c r="BN614" s="69">
        <v>0</v>
      </c>
      <c r="BO614" s="69">
        <v>0</v>
      </c>
      <c r="BP614" s="69">
        <v>0</v>
      </c>
      <c r="BQ614" s="69">
        <v>0</v>
      </c>
      <c r="BR614" s="69">
        <v>0</v>
      </c>
      <c r="BS614" s="69">
        <v>0</v>
      </c>
      <c r="BT614" s="69">
        <v>0</v>
      </c>
      <c r="BU614" s="73"/>
      <c r="BV614" s="72"/>
      <c r="BW614" s="72"/>
      <c r="BX614" s="72"/>
      <c r="BY614" s="16"/>
      <c r="BZ614" s="9"/>
      <c r="CA614" s="16"/>
      <c r="CB614" s="16"/>
      <c r="CC614" s="16"/>
      <c r="CD614" s="16"/>
    </row>
    <row r="615" spans="1:82" customFormat="1">
      <c r="A615" s="16"/>
      <c r="B615" s="3">
        <v>608</v>
      </c>
      <c r="C615" s="3" t="s">
        <v>3554</v>
      </c>
      <c r="D615" s="91"/>
      <c r="E615" s="96" t="s">
        <v>3645</v>
      </c>
      <c r="F615" s="91"/>
      <c r="G615" s="96"/>
      <c r="H615" s="91"/>
      <c r="I615" s="96"/>
      <c r="J615" s="91"/>
      <c r="K615" s="96"/>
      <c r="L615" s="91"/>
      <c r="M615" s="96"/>
      <c r="N615" s="32" t="s">
        <v>3645</v>
      </c>
      <c r="O615" s="211" t="s">
        <v>3646</v>
      </c>
      <c r="P615" s="71" t="s">
        <v>3638</v>
      </c>
      <c r="Q615" s="71"/>
      <c r="R615" s="848" t="s">
        <v>989</v>
      </c>
      <c r="S615" s="3"/>
      <c r="T615" s="3"/>
      <c r="U615" s="3"/>
      <c r="V615" s="3"/>
      <c r="W615" s="3"/>
      <c r="X615" s="3"/>
      <c r="Y615" s="3"/>
      <c r="Z615" s="3"/>
      <c r="AA615" s="3"/>
      <c r="AB615" s="3"/>
      <c r="AC615" s="21"/>
      <c r="AD615" s="21"/>
      <c r="AE615" s="21"/>
      <c r="AF615" s="3"/>
      <c r="AG615" s="3" t="s">
        <v>941</v>
      </c>
      <c r="AH615" s="3"/>
      <c r="AI615" s="21"/>
      <c r="AJ615" s="21"/>
      <c r="AK615" s="21"/>
      <c r="AL615" s="75"/>
      <c r="AM615" s="74"/>
      <c r="AN615" s="70" t="s">
        <v>3647</v>
      </c>
      <c r="AO615" s="67" t="s">
        <v>246</v>
      </c>
      <c r="AP615" s="78" t="s">
        <v>3648</v>
      </c>
      <c r="AQ615" s="893">
        <v>1</v>
      </c>
      <c r="AR615" s="745" t="s">
        <v>945</v>
      </c>
      <c r="AS615" s="68" t="s">
        <v>946</v>
      </c>
      <c r="AT615" s="3">
        <v>1</v>
      </c>
      <c r="AU615" s="3" t="s">
        <v>1244</v>
      </c>
      <c r="AV615" s="3"/>
      <c r="AW615" s="3" t="s">
        <v>1245</v>
      </c>
      <c r="AX615" s="3"/>
      <c r="AY615" s="145"/>
      <c r="AZ615" s="69" t="s">
        <v>949</v>
      </c>
      <c r="BA615" s="69" t="s">
        <v>949</v>
      </c>
      <c r="BB615" s="69" t="s">
        <v>949</v>
      </c>
      <c r="BC615" s="69" t="s">
        <v>949</v>
      </c>
      <c r="BD615" s="69" t="s">
        <v>949</v>
      </c>
      <c r="BE615" s="69" t="s">
        <v>949</v>
      </c>
      <c r="BF615" s="69" t="s">
        <v>949</v>
      </c>
      <c r="BG615" s="69" t="s">
        <v>949</v>
      </c>
      <c r="BH615" s="69" t="s">
        <v>949</v>
      </c>
      <c r="BI615" s="69" t="s">
        <v>949</v>
      </c>
      <c r="BJ615" s="69" t="s">
        <v>986</v>
      </c>
      <c r="BK615" s="69">
        <v>0</v>
      </c>
      <c r="BL615" s="69" t="s">
        <v>949</v>
      </c>
      <c r="BM615" s="69">
        <v>0</v>
      </c>
      <c r="BN615" s="69">
        <v>0</v>
      </c>
      <c r="BO615" s="69">
        <v>0</v>
      </c>
      <c r="BP615" s="69">
        <v>0</v>
      </c>
      <c r="BQ615" s="69">
        <v>0</v>
      </c>
      <c r="BR615" s="69">
        <v>0</v>
      </c>
      <c r="BS615" s="69">
        <v>0</v>
      </c>
      <c r="BT615" s="69">
        <v>0</v>
      </c>
      <c r="BU615" s="73"/>
      <c r="BV615" s="72"/>
      <c r="BW615" s="72"/>
      <c r="BX615" s="72"/>
      <c r="BY615" s="16"/>
      <c r="BZ615" s="9"/>
      <c r="CA615" s="16"/>
      <c r="CB615" s="16"/>
      <c r="CC615" s="16"/>
      <c r="CD615" s="16"/>
    </row>
    <row r="616" spans="1:82" customFormat="1">
      <c r="A616" s="16"/>
      <c r="B616" s="3">
        <v>609</v>
      </c>
      <c r="C616" s="3" t="s">
        <v>3554</v>
      </c>
      <c r="D616" s="91"/>
      <c r="E616" s="96" t="s">
        <v>3649</v>
      </c>
      <c r="F616" s="91"/>
      <c r="G616" s="96"/>
      <c r="H616" s="91"/>
      <c r="I616" s="96"/>
      <c r="J616" s="91"/>
      <c r="K616" s="96"/>
      <c r="L616" s="91"/>
      <c r="M616" s="96"/>
      <c r="N616" s="32" t="s">
        <v>3649</v>
      </c>
      <c r="O616" s="211" t="s">
        <v>3650</v>
      </c>
      <c r="P616" s="71" t="s">
        <v>3638</v>
      </c>
      <c r="Q616" s="71"/>
      <c r="R616" s="848" t="s">
        <v>989</v>
      </c>
      <c r="S616" s="3"/>
      <c r="T616" s="3"/>
      <c r="U616" s="3"/>
      <c r="V616" s="3"/>
      <c r="W616" s="3"/>
      <c r="X616" s="3"/>
      <c r="Y616" s="3"/>
      <c r="Z616" s="3"/>
      <c r="AA616" s="3"/>
      <c r="AB616" s="3"/>
      <c r="AC616" s="21"/>
      <c r="AD616" s="21"/>
      <c r="AE616" s="21"/>
      <c r="AF616" s="3"/>
      <c r="AG616" s="3" t="s">
        <v>941</v>
      </c>
      <c r="AH616" s="3"/>
      <c r="AI616" s="21"/>
      <c r="AJ616" s="21"/>
      <c r="AK616" s="21"/>
      <c r="AL616" s="75"/>
      <c r="AM616" s="74"/>
      <c r="AN616" s="70" t="s">
        <v>3651</v>
      </c>
      <c r="AO616" s="67" t="s">
        <v>246</v>
      </c>
      <c r="AP616" s="78" t="s">
        <v>3652</v>
      </c>
      <c r="AQ616" s="893">
        <v>1</v>
      </c>
      <c r="AR616" s="745" t="s">
        <v>945</v>
      </c>
      <c r="AS616" s="68" t="s">
        <v>946</v>
      </c>
      <c r="AT616" s="3">
        <v>1</v>
      </c>
      <c r="AU616" s="3" t="s">
        <v>1244</v>
      </c>
      <c r="AV616" s="3"/>
      <c r="AW616" s="3" t="s">
        <v>1245</v>
      </c>
      <c r="AX616" s="3"/>
      <c r="AY616" s="145"/>
      <c r="AZ616" s="69" t="s">
        <v>949</v>
      </c>
      <c r="BA616" s="69" t="s">
        <v>949</v>
      </c>
      <c r="BB616" s="69" t="s">
        <v>949</v>
      </c>
      <c r="BC616" s="69" t="s">
        <v>949</v>
      </c>
      <c r="BD616" s="69" t="s">
        <v>949</v>
      </c>
      <c r="BE616" s="69" t="s">
        <v>949</v>
      </c>
      <c r="BF616" s="69" t="s">
        <v>949</v>
      </c>
      <c r="BG616" s="69" t="s">
        <v>949</v>
      </c>
      <c r="BH616" s="69" t="s">
        <v>949</v>
      </c>
      <c r="BI616" s="69" t="s">
        <v>949</v>
      </c>
      <c r="BJ616" s="69" t="s">
        <v>986</v>
      </c>
      <c r="BK616" s="69">
        <v>0</v>
      </c>
      <c r="BL616" s="69" t="s">
        <v>949</v>
      </c>
      <c r="BM616" s="69">
        <v>0</v>
      </c>
      <c r="BN616" s="69">
        <v>0</v>
      </c>
      <c r="BO616" s="69">
        <v>0</v>
      </c>
      <c r="BP616" s="69">
        <v>0</v>
      </c>
      <c r="BQ616" s="69">
        <v>0</v>
      </c>
      <c r="BR616" s="69">
        <v>0</v>
      </c>
      <c r="BS616" s="69">
        <v>0</v>
      </c>
      <c r="BT616" s="69">
        <v>0</v>
      </c>
      <c r="BU616" s="73"/>
      <c r="BV616" s="72"/>
      <c r="BW616" s="72"/>
      <c r="BX616" s="72"/>
      <c r="BY616" s="16"/>
      <c r="BZ616" s="9"/>
      <c r="CA616" s="16"/>
      <c r="CB616" s="16"/>
      <c r="CC616" s="16"/>
      <c r="CD616" s="16"/>
    </row>
    <row r="617" spans="1:82" customFormat="1">
      <c r="A617" s="16"/>
      <c r="B617" s="3">
        <v>610</v>
      </c>
      <c r="C617" s="3" t="s">
        <v>3554</v>
      </c>
      <c r="D617" s="91"/>
      <c r="E617" s="96" t="s">
        <v>3653</v>
      </c>
      <c r="F617" s="91"/>
      <c r="G617" s="96"/>
      <c r="H617" s="91"/>
      <c r="I617" s="96"/>
      <c r="J617" s="91"/>
      <c r="K617" s="96"/>
      <c r="L617" s="91"/>
      <c r="M617" s="96"/>
      <c r="N617" s="32" t="s">
        <v>3653</v>
      </c>
      <c r="O617" s="211" t="s">
        <v>3654</v>
      </c>
      <c r="P617" s="71" t="s">
        <v>3638</v>
      </c>
      <c r="Q617" s="71"/>
      <c r="R617" s="848" t="s">
        <v>989</v>
      </c>
      <c r="S617" s="3"/>
      <c r="T617" s="3"/>
      <c r="U617" s="3"/>
      <c r="V617" s="3"/>
      <c r="W617" s="3"/>
      <c r="X617" s="3"/>
      <c r="Y617" s="3"/>
      <c r="Z617" s="3"/>
      <c r="AA617" s="3"/>
      <c r="AB617" s="3"/>
      <c r="AC617" s="21"/>
      <c r="AD617" s="21"/>
      <c r="AE617" s="21"/>
      <c r="AF617" s="3"/>
      <c r="AG617" s="3" t="s">
        <v>941</v>
      </c>
      <c r="AH617" s="3"/>
      <c r="AI617" s="21"/>
      <c r="AJ617" s="21"/>
      <c r="AK617" s="21" t="s">
        <v>941</v>
      </c>
      <c r="AL617" s="75"/>
      <c r="AM617" s="74"/>
      <c r="AN617" s="70" t="s">
        <v>3655</v>
      </c>
      <c r="AO617" s="67" t="s">
        <v>246</v>
      </c>
      <c r="AP617" s="78" t="s">
        <v>3640</v>
      </c>
      <c r="AQ617" s="893">
        <v>1</v>
      </c>
      <c r="AR617" s="745" t="s">
        <v>945</v>
      </c>
      <c r="AS617" s="68" t="s">
        <v>946</v>
      </c>
      <c r="AT617" s="3">
        <v>1</v>
      </c>
      <c r="AU617" s="3" t="s">
        <v>1244</v>
      </c>
      <c r="AV617" s="3"/>
      <c r="AW617" s="3" t="s">
        <v>1245</v>
      </c>
      <c r="AX617" s="3"/>
      <c r="AY617" s="145"/>
      <c r="AZ617" s="69" t="s">
        <v>949</v>
      </c>
      <c r="BA617" s="69" t="s">
        <v>949</v>
      </c>
      <c r="BB617" s="69" t="s">
        <v>949</v>
      </c>
      <c r="BC617" s="69" t="s">
        <v>949</v>
      </c>
      <c r="BD617" s="69" t="s">
        <v>949</v>
      </c>
      <c r="BE617" s="69" t="s">
        <v>949</v>
      </c>
      <c r="BF617" s="69" t="s">
        <v>949</v>
      </c>
      <c r="BG617" s="69" t="s">
        <v>949</v>
      </c>
      <c r="BH617" s="69" t="s">
        <v>949</v>
      </c>
      <c r="BI617" s="69" t="s">
        <v>949</v>
      </c>
      <c r="BJ617" s="69" t="s">
        <v>3615</v>
      </c>
      <c r="BK617" s="69">
        <v>0</v>
      </c>
      <c r="BL617" s="69" t="s">
        <v>949</v>
      </c>
      <c r="BM617" s="69">
        <v>0</v>
      </c>
      <c r="BN617" s="69">
        <v>0</v>
      </c>
      <c r="BO617" s="69">
        <v>0</v>
      </c>
      <c r="BP617" s="69">
        <v>0</v>
      </c>
      <c r="BQ617" s="69">
        <v>0</v>
      </c>
      <c r="BR617" s="69">
        <v>0</v>
      </c>
      <c r="BS617" s="69">
        <v>0</v>
      </c>
      <c r="BT617" s="69">
        <v>0</v>
      </c>
      <c r="BU617" s="73"/>
      <c r="BV617" s="72"/>
      <c r="BW617" s="72"/>
      <c r="BX617" s="72"/>
      <c r="BY617" s="16"/>
      <c r="BZ617" s="9"/>
      <c r="CA617" s="16"/>
      <c r="CB617" s="16"/>
      <c r="CC617" s="16"/>
      <c r="CD617" s="16"/>
    </row>
    <row r="618" spans="1:82" customFormat="1">
      <c r="A618" s="16"/>
      <c r="B618" s="3">
        <v>611</v>
      </c>
      <c r="C618" s="3" t="s">
        <v>3554</v>
      </c>
      <c r="D618" s="91"/>
      <c r="E618" s="96" t="s">
        <v>3656</v>
      </c>
      <c r="F618" s="91"/>
      <c r="G618" s="96"/>
      <c r="H618" s="91"/>
      <c r="I618" s="96"/>
      <c r="J618" s="91"/>
      <c r="K618" s="96"/>
      <c r="L618" s="91"/>
      <c r="M618" s="96"/>
      <c r="N618" s="32" t="s">
        <v>3656</v>
      </c>
      <c r="O618" s="211" t="s">
        <v>3657</v>
      </c>
      <c r="P618" s="71" t="s">
        <v>3638</v>
      </c>
      <c r="Q618" s="71"/>
      <c r="R618" s="848" t="s">
        <v>989</v>
      </c>
      <c r="S618" s="3"/>
      <c r="T618" s="3"/>
      <c r="U618" s="3"/>
      <c r="V618" s="3"/>
      <c r="W618" s="3"/>
      <c r="X618" s="3"/>
      <c r="Y618" s="3"/>
      <c r="Z618" s="3"/>
      <c r="AA618" s="3"/>
      <c r="AB618" s="3"/>
      <c r="AC618" s="21"/>
      <c r="AD618" s="21"/>
      <c r="AE618" s="21"/>
      <c r="AF618" s="3"/>
      <c r="AG618" s="3" t="s">
        <v>941</v>
      </c>
      <c r="AH618" s="3"/>
      <c r="AI618" s="21"/>
      <c r="AJ618" s="21"/>
      <c r="AK618" s="21" t="s">
        <v>941</v>
      </c>
      <c r="AL618" s="75"/>
      <c r="AM618" s="74"/>
      <c r="AN618" s="70" t="s">
        <v>3658</v>
      </c>
      <c r="AO618" s="67" t="s">
        <v>246</v>
      </c>
      <c r="AP618" s="78" t="s">
        <v>3644</v>
      </c>
      <c r="AQ618" s="893">
        <v>1</v>
      </c>
      <c r="AR618" s="745" t="s">
        <v>945</v>
      </c>
      <c r="AS618" s="68" t="s">
        <v>946</v>
      </c>
      <c r="AT618" s="3">
        <v>1</v>
      </c>
      <c r="AU618" s="3" t="s">
        <v>1244</v>
      </c>
      <c r="AV618" s="3"/>
      <c r="AW618" s="3" t="s">
        <v>1245</v>
      </c>
      <c r="AX618" s="3"/>
      <c r="AY618" s="145"/>
      <c r="AZ618" s="69" t="s">
        <v>949</v>
      </c>
      <c r="BA618" s="69" t="s">
        <v>949</v>
      </c>
      <c r="BB618" s="69" t="s">
        <v>949</v>
      </c>
      <c r="BC618" s="69" t="s">
        <v>949</v>
      </c>
      <c r="BD618" s="69" t="s">
        <v>949</v>
      </c>
      <c r="BE618" s="69" t="s">
        <v>949</v>
      </c>
      <c r="BF618" s="69" t="s">
        <v>949</v>
      </c>
      <c r="BG618" s="69" t="s">
        <v>949</v>
      </c>
      <c r="BH618" s="69" t="s">
        <v>949</v>
      </c>
      <c r="BI618" s="69" t="s">
        <v>949</v>
      </c>
      <c r="BJ618" s="69" t="s">
        <v>3615</v>
      </c>
      <c r="BK618" s="69">
        <v>0</v>
      </c>
      <c r="BL618" s="69" t="s">
        <v>949</v>
      </c>
      <c r="BM618" s="69">
        <v>0</v>
      </c>
      <c r="BN618" s="69">
        <v>0</v>
      </c>
      <c r="BO618" s="69">
        <v>0</v>
      </c>
      <c r="BP618" s="69">
        <v>0</v>
      </c>
      <c r="BQ618" s="69">
        <v>0</v>
      </c>
      <c r="BR618" s="69">
        <v>0</v>
      </c>
      <c r="BS618" s="69">
        <v>0</v>
      </c>
      <c r="BT618" s="69">
        <v>0</v>
      </c>
      <c r="BU618" s="73"/>
      <c r="BV618" s="72"/>
      <c r="BW618" s="72"/>
      <c r="BX618" s="72"/>
      <c r="BY618" s="16"/>
      <c r="BZ618" s="9"/>
      <c r="CA618" s="16"/>
      <c r="CB618" s="16"/>
      <c r="CC618" s="16"/>
      <c r="CD618" s="16"/>
    </row>
    <row r="619" spans="1:82" customFormat="1">
      <c r="A619" s="16"/>
      <c r="B619" s="3">
        <v>612</v>
      </c>
      <c r="C619" s="3" t="s">
        <v>3554</v>
      </c>
      <c r="D619" s="91"/>
      <c r="E619" s="96" t="s">
        <v>3659</v>
      </c>
      <c r="F619" s="91"/>
      <c r="G619" s="96"/>
      <c r="H619" s="91"/>
      <c r="I619" s="96"/>
      <c r="J619" s="91"/>
      <c r="K619" s="96"/>
      <c r="L619" s="91"/>
      <c r="M619" s="96"/>
      <c r="N619" s="32" t="s">
        <v>3659</v>
      </c>
      <c r="O619" s="211" t="s">
        <v>3660</v>
      </c>
      <c r="P619" s="71" t="s">
        <v>3638</v>
      </c>
      <c r="Q619" s="71"/>
      <c r="R619" s="848" t="s">
        <v>989</v>
      </c>
      <c r="S619" s="3"/>
      <c r="T619" s="3"/>
      <c r="U619" s="3"/>
      <c r="V619" s="3"/>
      <c r="W619" s="3"/>
      <c r="X619" s="3"/>
      <c r="Y619" s="3"/>
      <c r="Z619" s="3"/>
      <c r="AA619" s="3"/>
      <c r="AB619" s="3"/>
      <c r="AC619" s="21"/>
      <c r="AD619" s="21"/>
      <c r="AE619" s="21"/>
      <c r="AF619" s="3"/>
      <c r="AG619" s="3" t="s">
        <v>941</v>
      </c>
      <c r="AH619" s="3"/>
      <c r="AI619" s="21"/>
      <c r="AJ619" s="21"/>
      <c r="AK619" s="21" t="s">
        <v>941</v>
      </c>
      <c r="AL619" s="75"/>
      <c r="AM619" s="74"/>
      <c r="AN619" s="70" t="s">
        <v>3661</v>
      </c>
      <c r="AO619" s="67" t="s">
        <v>246</v>
      </c>
      <c r="AP619" s="78" t="s">
        <v>3648</v>
      </c>
      <c r="AQ619" s="893">
        <v>1</v>
      </c>
      <c r="AR619" s="745" t="s">
        <v>945</v>
      </c>
      <c r="AS619" s="68" t="s">
        <v>946</v>
      </c>
      <c r="AT619" s="3">
        <v>1</v>
      </c>
      <c r="AU619" s="3" t="s">
        <v>1244</v>
      </c>
      <c r="AV619" s="3"/>
      <c r="AW619" s="3" t="s">
        <v>1245</v>
      </c>
      <c r="AX619" s="3"/>
      <c r="AY619" s="145"/>
      <c r="AZ619" s="69" t="s">
        <v>949</v>
      </c>
      <c r="BA619" s="69" t="s">
        <v>949</v>
      </c>
      <c r="BB619" s="69" t="s">
        <v>949</v>
      </c>
      <c r="BC619" s="69" t="s">
        <v>949</v>
      </c>
      <c r="BD619" s="69" t="s">
        <v>949</v>
      </c>
      <c r="BE619" s="69" t="s">
        <v>949</v>
      </c>
      <c r="BF619" s="69" t="s">
        <v>949</v>
      </c>
      <c r="BG619" s="69" t="s">
        <v>949</v>
      </c>
      <c r="BH619" s="69" t="s">
        <v>949</v>
      </c>
      <c r="BI619" s="69" t="s">
        <v>949</v>
      </c>
      <c r="BJ619" s="69" t="s">
        <v>3615</v>
      </c>
      <c r="BK619" s="69">
        <v>0</v>
      </c>
      <c r="BL619" s="69" t="s">
        <v>949</v>
      </c>
      <c r="BM619" s="69">
        <v>0</v>
      </c>
      <c r="BN619" s="69">
        <v>0</v>
      </c>
      <c r="BO619" s="69">
        <v>0</v>
      </c>
      <c r="BP619" s="69">
        <v>0</v>
      </c>
      <c r="BQ619" s="69">
        <v>0</v>
      </c>
      <c r="BR619" s="69">
        <v>0</v>
      </c>
      <c r="BS619" s="69">
        <v>0</v>
      </c>
      <c r="BT619" s="69">
        <v>0</v>
      </c>
      <c r="BU619" s="73"/>
      <c r="BV619" s="72"/>
      <c r="BW619" s="72"/>
      <c r="BX619" s="72"/>
      <c r="BY619" s="16"/>
      <c r="BZ619" s="9"/>
      <c r="CA619" s="16"/>
      <c r="CB619" s="16"/>
      <c r="CC619" s="16"/>
      <c r="CD619" s="16"/>
    </row>
    <row r="620" spans="1:82" customFormat="1">
      <c r="A620" s="16"/>
      <c r="B620" s="3">
        <v>613</v>
      </c>
      <c r="C620" s="3" t="s">
        <v>3554</v>
      </c>
      <c r="D620" s="91"/>
      <c r="E620" s="96" t="s">
        <v>3662</v>
      </c>
      <c r="F620" s="91"/>
      <c r="G620" s="96"/>
      <c r="H620" s="91"/>
      <c r="I620" s="96"/>
      <c r="J620" s="91"/>
      <c r="K620" s="96"/>
      <c r="L620" s="91"/>
      <c r="M620" s="96"/>
      <c r="N620" s="32" t="s">
        <v>3662</v>
      </c>
      <c r="O620" s="211" t="s">
        <v>3663</v>
      </c>
      <c r="P620" s="71" t="s">
        <v>3638</v>
      </c>
      <c r="Q620" s="71"/>
      <c r="R620" s="848" t="s">
        <v>989</v>
      </c>
      <c r="S620" s="3"/>
      <c r="T620" s="3"/>
      <c r="U620" s="3"/>
      <c r="V620" s="3"/>
      <c r="W620" s="3"/>
      <c r="X620" s="3"/>
      <c r="Y620" s="3"/>
      <c r="Z620" s="3"/>
      <c r="AA620" s="3"/>
      <c r="AB620" s="3"/>
      <c r="AC620" s="21"/>
      <c r="AD620" s="21"/>
      <c r="AE620" s="21"/>
      <c r="AF620" s="3"/>
      <c r="AG620" s="3" t="s">
        <v>941</v>
      </c>
      <c r="AH620" s="3"/>
      <c r="AI620" s="21"/>
      <c r="AJ620" s="21"/>
      <c r="AK620" s="21" t="s">
        <v>941</v>
      </c>
      <c r="AL620" s="75"/>
      <c r="AM620" s="74"/>
      <c r="AN620" s="70" t="s">
        <v>3664</v>
      </c>
      <c r="AO620" s="67" t="s">
        <v>246</v>
      </c>
      <c r="AP620" s="78" t="s">
        <v>3652</v>
      </c>
      <c r="AQ620" s="893">
        <v>1</v>
      </c>
      <c r="AR620" s="745" t="s">
        <v>945</v>
      </c>
      <c r="AS620" s="68" t="s">
        <v>946</v>
      </c>
      <c r="AT620" s="3">
        <v>1</v>
      </c>
      <c r="AU620" s="3" t="s">
        <v>1244</v>
      </c>
      <c r="AV620" s="3"/>
      <c r="AW620" s="3" t="s">
        <v>1245</v>
      </c>
      <c r="AX620" s="3"/>
      <c r="AY620" s="145"/>
      <c r="AZ620" s="69" t="s">
        <v>949</v>
      </c>
      <c r="BA620" s="69" t="s">
        <v>949</v>
      </c>
      <c r="BB620" s="69" t="s">
        <v>949</v>
      </c>
      <c r="BC620" s="69" t="s">
        <v>949</v>
      </c>
      <c r="BD620" s="69" t="s">
        <v>949</v>
      </c>
      <c r="BE620" s="69" t="s">
        <v>949</v>
      </c>
      <c r="BF620" s="69" t="s">
        <v>949</v>
      </c>
      <c r="BG620" s="69" t="s">
        <v>949</v>
      </c>
      <c r="BH620" s="69" t="s">
        <v>949</v>
      </c>
      <c r="BI620" s="69" t="s">
        <v>949</v>
      </c>
      <c r="BJ620" s="69" t="s">
        <v>3615</v>
      </c>
      <c r="BK620" s="69">
        <v>0</v>
      </c>
      <c r="BL620" s="69" t="s">
        <v>949</v>
      </c>
      <c r="BM620" s="69">
        <v>0</v>
      </c>
      <c r="BN620" s="69">
        <v>0</v>
      </c>
      <c r="BO620" s="69">
        <v>0</v>
      </c>
      <c r="BP620" s="69">
        <v>0</v>
      </c>
      <c r="BQ620" s="69">
        <v>0</v>
      </c>
      <c r="BR620" s="69">
        <v>0</v>
      </c>
      <c r="BS620" s="69">
        <v>0</v>
      </c>
      <c r="BT620" s="69">
        <v>0</v>
      </c>
      <c r="BU620" s="73"/>
      <c r="BV620" s="72"/>
      <c r="BW620" s="72"/>
      <c r="BX620" s="72"/>
      <c r="BY620" s="16"/>
      <c r="BZ620" s="9"/>
      <c r="CA620" s="16"/>
      <c r="CB620" s="16"/>
      <c r="CC620" s="16"/>
      <c r="CD620" s="16"/>
    </row>
    <row r="621" spans="1:82" customFormat="1">
      <c r="A621" s="16"/>
      <c r="B621" s="3">
        <v>614</v>
      </c>
      <c r="C621" s="3" t="s">
        <v>3554</v>
      </c>
      <c r="D621" s="91"/>
      <c r="E621" s="96" t="s">
        <v>3665</v>
      </c>
      <c r="F621" s="91"/>
      <c r="G621" s="96"/>
      <c r="H621" s="91"/>
      <c r="I621" s="96"/>
      <c r="J621" s="91"/>
      <c r="K621" s="96"/>
      <c r="L621" s="91"/>
      <c r="M621" s="96"/>
      <c r="N621" s="32" t="s">
        <v>3665</v>
      </c>
      <c r="O621" s="211" t="s">
        <v>3666</v>
      </c>
      <c r="P621" s="71" t="s">
        <v>3667</v>
      </c>
      <c r="Q621" s="71"/>
      <c r="R621" s="848" t="s">
        <v>989</v>
      </c>
      <c r="S621" s="3" t="s">
        <v>941</v>
      </c>
      <c r="T621" s="3" t="s">
        <v>941</v>
      </c>
      <c r="U621" s="3" t="s">
        <v>941</v>
      </c>
      <c r="V621" s="3"/>
      <c r="W621" s="3"/>
      <c r="X621" s="3"/>
      <c r="Y621" s="3"/>
      <c r="Z621" s="3"/>
      <c r="AA621" s="3"/>
      <c r="AB621" s="3"/>
      <c r="AC621" s="21"/>
      <c r="AD621" s="21"/>
      <c r="AE621" s="21"/>
      <c r="AF621" s="3"/>
      <c r="AG621" s="3"/>
      <c r="AH621" s="3"/>
      <c r="AI621" s="21"/>
      <c r="AJ621" s="21"/>
      <c r="AK621" s="21"/>
      <c r="AL621" s="75"/>
      <c r="AM621" s="74" t="s">
        <v>3583</v>
      </c>
      <c r="AN621" s="70" t="s">
        <v>3668</v>
      </c>
      <c r="AO621" s="67" t="s">
        <v>246</v>
      </c>
      <c r="AP621" s="78" t="s">
        <v>3669</v>
      </c>
      <c r="AQ621" s="893">
        <v>1</v>
      </c>
      <c r="AR621" s="745" t="s">
        <v>945</v>
      </c>
      <c r="AS621" s="68" t="s">
        <v>946</v>
      </c>
      <c r="AT621" s="3">
        <v>1</v>
      </c>
      <c r="AU621" s="3" t="s">
        <v>1244</v>
      </c>
      <c r="AV621" s="3" t="s">
        <v>948</v>
      </c>
      <c r="AW621" s="3" t="s">
        <v>1245</v>
      </c>
      <c r="AX621" s="3"/>
      <c r="AY621" s="145"/>
      <c r="AZ621" s="69">
        <v>136582.427</v>
      </c>
      <c r="BA621" s="69" t="s">
        <v>949</v>
      </c>
      <c r="BB621" s="69" t="s">
        <v>949</v>
      </c>
      <c r="BC621" s="69" t="s">
        <v>949</v>
      </c>
      <c r="BD621" s="69" t="s">
        <v>949</v>
      </c>
      <c r="BE621" s="69" t="s">
        <v>949</v>
      </c>
      <c r="BF621" s="69" t="s">
        <v>949</v>
      </c>
      <c r="BG621" s="69" t="s">
        <v>949</v>
      </c>
      <c r="BH621" s="69" t="s">
        <v>949</v>
      </c>
      <c r="BI621" s="69" t="s">
        <v>949</v>
      </c>
      <c r="BJ621" s="69" t="s">
        <v>986</v>
      </c>
      <c r="BK621" s="69">
        <v>0</v>
      </c>
      <c r="BL621" s="69" t="s">
        <v>949</v>
      </c>
      <c r="BM621" s="69">
        <v>0</v>
      </c>
      <c r="BN621" s="69">
        <v>0</v>
      </c>
      <c r="BO621" s="69">
        <v>0</v>
      </c>
      <c r="BP621" s="69">
        <v>0</v>
      </c>
      <c r="BQ621" s="69">
        <v>0</v>
      </c>
      <c r="BR621" s="69">
        <v>0</v>
      </c>
      <c r="BS621" s="69">
        <v>0</v>
      </c>
      <c r="BT621" s="69">
        <v>0</v>
      </c>
      <c r="BU621" s="73"/>
      <c r="BV621" s="72"/>
      <c r="BW621" s="72"/>
      <c r="BX621" s="72"/>
      <c r="BY621" s="16"/>
      <c r="BZ621" s="9"/>
      <c r="CA621" s="16"/>
      <c r="CB621" s="16"/>
      <c r="CC621" s="16"/>
      <c r="CD621" s="16"/>
    </row>
    <row r="622" spans="1:82" customFormat="1">
      <c r="A622" s="16"/>
      <c r="B622" s="3">
        <v>615</v>
      </c>
      <c r="C622" s="3" t="s">
        <v>3554</v>
      </c>
      <c r="D622" s="91"/>
      <c r="E622" s="96" t="s">
        <v>3670</v>
      </c>
      <c r="F622" s="91"/>
      <c r="G622" s="96"/>
      <c r="H622" s="91"/>
      <c r="I622" s="96"/>
      <c r="J622" s="91"/>
      <c r="K622" s="96"/>
      <c r="L622" s="91"/>
      <c r="M622" s="96"/>
      <c r="N622" s="32" t="s">
        <v>3670</v>
      </c>
      <c r="O622" s="211" t="s">
        <v>3671</v>
      </c>
      <c r="P622" s="71" t="s">
        <v>3667</v>
      </c>
      <c r="Q622" s="71"/>
      <c r="R622" s="848" t="s">
        <v>989</v>
      </c>
      <c r="S622" s="3" t="s">
        <v>941</v>
      </c>
      <c r="T622" s="3" t="s">
        <v>941</v>
      </c>
      <c r="U622" s="3" t="s">
        <v>941</v>
      </c>
      <c r="V622" s="3"/>
      <c r="W622" s="3"/>
      <c r="X622" s="3"/>
      <c r="Y622" s="3"/>
      <c r="Z622" s="3"/>
      <c r="AA622" s="3"/>
      <c r="AB622" s="3"/>
      <c r="AC622" s="21"/>
      <c r="AD622" s="21"/>
      <c r="AE622" s="21"/>
      <c r="AF622" s="3"/>
      <c r="AG622" s="3"/>
      <c r="AH622" s="3"/>
      <c r="AI622" s="21"/>
      <c r="AJ622" s="21"/>
      <c r="AK622" s="21"/>
      <c r="AL622" s="75"/>
      <c r="AM622" s="74"/>
      <c r="AN622" s="70" t="s">
        <v>3672</v>
      </c>
      <c r="AO622" s="67" t="s">
        <v>246</v>
      </c>
      <c r="AP622" s="78" t="s">
        <v>3673</v>
      </c>
      <c r="AQ622" s="893">
        <v>1</v>
      </c>
      <c r="AR622" s="745" t="s">
        <v>945</v>
      </c>
      <c r="AS622" s="68" t="s">
        <v>946</v>
      </c>
      <c r="AT622" s="3">
        <v>1</v>
      </c>
      <c r="AU622" s="3" t="s">
        <v>1244</v>
      </c>
      <c r="AV622" s="3"/>
      <c r="AW622" s="3" t="s">
        <v>1245</v>
      </c>
      <c r="AX622" s="3"/>
      <c r="AY622" s="145"/>
      <c r="AZ622" s="69">
        <v>136582.427</v>
      </c>
      <c r="BA622" s="69" t="s">
        <v>949</v>
      </c>
      <c r="BB622" s="69" t="s">
        <v>949</v>
      </c>
      <c r="BC622" s="69" t="s">
        <v>949</v>
      </c>
      <c r="BD622" s="69" t="s">
        <v>949</v>
      </c>
      <c r="BE622" s="69" t="s">
        <v>949</v>
      </c>
      <c r="BF622" s="69" t="s">
        <v>949</v>
      </c>
      <c r="BG622" s="69" t="s">
        <v>949</v>
      </c>
      <c r="BH622" s="69" t="s">
        <v>949</v>
      </c>
      <c r="BI622" s="69" t="s">
        <v>949</v>
      </c>
      <c r="BJ622" s="69" t="s">
        <v>986</v>
      </c>
      <c r="BK622" s="69">
        <v>0</v>
      </c>
      <c r="BL622" s="69" t="s">
        <v>949</v>
      </c>
      <c r="BM622" s="69">
        <v>0</v>
      </c>
      <c r="BN622" s="69">
        <v>0</v>
      </c>
      <c r="BO622" s="69">
        <v>0</v>
      </c>
      <c r="BP622" s="69">
        <v>0</v>
      </c>
      <c r="BQ622" s="69">
        <v>0</v>
      </c>
      <c r="BR622" s="69">
        <v>0</v>
      </c>
      <c r="BS622" s="69">
        <v>0</v>
      </c>
      <c r="BT622" s="69">
        <v>0</v>
      </c>
      <c r="BU622" s="73"/>
      <c r="BV622" s="72"/>
      <c r="BW622" s="72"/>
      <c r="BX622" s="72"/>
      <c r="BY622" s="16"/>
      <c r="BZ622" s="9"/>
      <c r="CA622" s="16"/>
      <c r="CB622" s="16"/>
      <c r="CC622" s="16"/>
      <c r="CD622" s="16"/>
    </row>
    <row r="623" spans="1:82" customFormat="1">
      <c r="A623" s="16"/>
      <c r="B623" s="3">
        <v>616</v>
      </c>
      <c r="C623" s="3" t="s">
        <v>3554</v>
      </c>
      <c r="D623" s="91"/>
      <c r="E623" s="96" t="s">
        <v>3674</v>
      </c>
      <c r="F623" s="91"/>
      <c r="G623" s="96"/>
      <c r="H623" s="91"/>
      <c r="I623" s="96"/>
      <c r="J623" s="91"/>
      <c r="K623" s="96"/>
      <c r="L623" s="91"/>
      <c r="M623" s="96"/>
      <c r="N623" s="32" t="s">
        <v>3674</v>
      </c>
      <c r="O623" s="211" t="s">
        <v>3675</v>
      </c>
      <c r="P623" s="71" t="s">
        <v>3667</v>
      </c>
      <c r="Q623" s="71"/>
      <c r="R623" s="848" t="s">
        <v>989</v>
      </c>
      <c r="S623" s="3" t="s">
        <v>941</v>
      </c>
      <c r="T623" s="3" t="s">
        <v>941</v>
      </c>
      <c r="U623" s="3" t="s">
        <v>941</v>
      </c>
      <c r="V623" s="3"/>
      <c r="W623" s="3"/>
      <c r="X623" s="3"/>
      <c r="Y623" s="3"/>
      <c r="Z623" s="3"/>
      <c r="AA623" s="3"/>
      <c r="AB623" s="3"/>
      <c r="AC623" s="21"/>
      <c r="AD623" s="21"/>
      <c r="AE623" s="21"/>
      <c r="AF623" s="3"/>
      <c r="AG623" s="3"/>
      <c r="AH623" s="3"/>
      <c r="AI623" s="21"/>
      <c r="AJ623" s="21"/>
      <c r="AK623" s="21"/>
      <c r="AL623" s="75"/>
      <c r="AM623" s="74"/>
      <c r="AN623" s="70" t="s">
        <v>3676</v>
      </c>
      <c r="AO623" s="67" t="s">
        <v>246</v>
      </c>
      <c r="AP623" s="78" t="s">
        <v>3677</v>
      </c>
      <c r="AQ623" s="893">
        <v>1</v>
      </c>
      <c r="AR623" s="745" t="s">
        <v>945</v>
      </c>
      <c r="AS623" s="68" t="s">
        <v>946</v>
      </c>
      <c r="AT623" s="3">
        <v>1</v>
      </c>
      <c r="AU623" s="3" t="s">
        <v>1244</v>
      </c>
      <c r="AV623" s="3"/>
      <c r="AW623" s="3" t="s">
        <v>1245</v>
      </c>
      <c r="AX623" s="3"/>
      <c r="AY623" s="145"/>
      <c r="AZ623" s="69">
        <v>136582.427</v>
      </c>
      <c r="BA623" s="69" t="s">
        <v>949</v>
      </c>
      <c r="BB623" s="69" t="s">
        <v>949</v>
      </c>
      <c r="BC623" s="69" t="s">
        <v>949</v>
      </c>
      <c r="BD623" s="69" t="s">
        <v>949</v>
      </c>
      <c r="BE623" s="69" t="s">
        <v>949</v>
      </c>
      <c r="BF623" s="69" t="s">
        <v>949</v>
      </c>
      <c r="BG623" s="69" t="s">
        <v>949</v>
      </c>
      <c r="BH623" s="69" t="s">
        <v>949</v>
      </c>
      <c r="BI623" s="69" t="s">
        <v>949</v>
      </c>
      <c r="BJ623" s="69" t="s">
        <v>986</v>
      </c>
      <c r="BK623" s="69">
        <v>0</v>
      </c>
      <c r="BL623" s="69" t="s">
        <v>949</v>
      </c>
      <c r="BM623" s="69">
        <v>0</v>
      </c>
      <c r="BN623" s="69">
        <v>0</v>
      </c>
      <c r="BO623" s="69">
        <v>0</v>
      </c>
      <c r="BP623" s="69">
        <v>0</v>
      </c>
      <c r="BQ623" s="69">
        <v>0</v>
      </c>
      <c r="BR623" s="69">
        <v>0</v>
      </c>
      <c r="BS623" s="69">
        <v>0</v>
      </c>
      <c r="BT623" s="69">
        <v>0</v>
      </c>
      <c r="BU623" s="73"/>
      <c r="BV623" s="72"/>
      <c r="BW623" s="72"/>
      <c r="BX623" s="72"/>
      <c r="BY623" s="16"/>
      <c r="BZ623" s="9"/>
      <c r="CA623" s="16"/>
      <c r="CB623" s="16"/>
      <c r="CC623" s="16"/>
      <c r="CD623" s="16"/>
    </row>
    <row r="624" spans="1:82" customFormat="1">
      <c r="A624" s="16"/>
      <c r="B624" s="3">
        <v>617</v>
      </c>
      <c r="C624" s="3" t="s">
        <v>3554</v>
      </c>
      <c r="D624" s="91"/>
      <c r="E624" s="96" t="s">
        <v>3678</v>
      </c>
      <c r="F624" s="91"/>
      <c r="G624" s="96"/>
      <c r="H624" s="91"/>
      <c r="I624" s="96"/>
      <c r="J624" s="91"/>
      <c r="K624" s="96"/>
      <c r="L624" s="91"/>
      <c r="M624" s="96"/>
      <c r="N624" s="32" t="s">
        <v>3678</v>
      </c>
      <c r="O624" s="211" t="s">
        <v>3679</v>
      </c>
      <c r="P624" s="71" t="s">
        <v>3667</v>
      </c>
      <c r="Q624" s="71"/>
      <c r="R624" s="848" t="s">
        <v>989</v>
      </c>
      <c r="S624" s="3" t="s">
        <v>941</v>
      </c>
      <c r="T624" s="3" t="s">
        <v>941</v>
      </c>
      <c r="U624" s="3" t="s">
        <v>941</v>
      </c>
      <c r="V624" s="3"/>
      <c r="W624" s="3"/>
      <c r="X624" s="3"/>
      <c r="Y624" s="3"/>
      <c r="Z624" s="3"/>
      <c r="AA624" s="3"/>
      <c r="AB624" s="3"/>
      <c r="AC624" s="21"/>
      <c r="AD624" s="21"/>
      <c r="AE624" s="21"/>
      <c r="AF624" s="3"/>
      <c r="AG624" s="3"/>
      <c r="AH624" s="3"/>
      <c r="AI624" s="21"/>
      <c r="AJ624" s="21"/>
      <c r="AK624" s="21"/>
      <c r="AL624" s="75"/>
      <c r="AM624" s="74"/>
      <c r="AN624" s="70" t="s">
        <v>3680</v>
      </c>
      <c r="AO624" s="67" t="s">
        <v>246</v>
      </c>
      <c r="AP624" s="78" t="s">
        <v>3681</v>
      </c>
      <c r="AQ624" s="893">
        <v>1</v>
      </c>
      <c r="AR624" s="745" t="s">
        <v>945</v>
      </c>
      <c r="AS624" s="68" t="s">
        <v>946</v>
      </c>
      <c r="AT624" s="3">
        <v>1</v>
      </c>
      <c r="AU624" s="3" t="s">
        <v>1244</v>
      </c>
      <c r="AV624" s="3"/>
      <c r="AW624" s="3" t="s">
        <v>1245</v>
      </c>
      <c r="AX624" s="3"/>
      <c r="AY624" s="145"/>
      <c r="AZ624" s="69">
        <v>136582.427</v>
      </c>
      <c r="BA624" s="69" t="s">
        <v>949</v>
      </c>
      <c r="BB624" s="69" t="s">
        <v>949</v>
      </c>
      <c r="BC624" s="69" t="s">
        <v>949</v>
      </c>
      <c r="BD624" s="69" t="s">
        <v>949</v>
      </c>
      <c r="BE624" s="69" t="s">
        <v>949</v>
      </c>
      <c r="BF624" s="69" t="s">
        <v>949</v>
      </c>
      <c r="BG624" s="69" t="s">
        <v>949</v>
      </c>
      <c r="BH624" s="69" t="s">
        <v>949</v>
      </c>
      <c r="BI624" s="69" t="s">
        <v>949</v>
      </c>
      <c r="BJ624" s="69" t="s">
        <v>986</v>
      </c>
      <c r="BK624" s="69">
        <v>0</v>
      </c>
      <c r="BL624" s="69" t="s">
        <v>949</v>
      </c>
      <c r="BM624" s="69">
        <v>0</v>
      </c>
      <c r="BN624" s="69">
        <v>0</v>
      </c>
      <c r="BO624" s="69">
        <v>0</v>
      </c>
      <c r="BP624" s="69">
        <v>0</v>
      </c>
      <c r="BQ624" s="69">
        <v>0</v>
      </c>
      <c r="BR624" s="69">
        <v>0</v>
      </c>
      <c r="BS624" s="69">
        <v>0</v>
      </c>
      <c r="BT624" s="69">
        <v>0</v>
      </c>
      <c r="BU624" s="73"/>
      <c r="BV624" s="72"/>
      <c r="BW624" s="72"/>
      <c r="BX624" s="72"/>
      <c r="BY624" s="16"/>
      <c r="BZ624" s="9"/>
      <c r="CA624" s="16"/>
      <c r="CB624" s="16"/>
      <c r="CC624" s="16"/>
      <c r="CD624" s="16"/>
    </row>
    <row r="625" spans="1:82" customFormat="1">
      <c r="A625" s="16"/>
      <c r="B625" s="3">
        <v>618</v>
      </c>
      <c r="C625" s="3" t="s">
        <v>3554</v>
      </c>
      <c r="D625" s="91"/>
      <c r="E625" s="96" t="s">
        <v>3682</v>
      </c>
      <c r="F625" s="91"/>
      <c r="G625" s="96"/>
      <c r="H625" s="91"/>
      <c r="I625" s="96"/>
      <c r="J625" s="91"/>
      <c r="K625" s="96"/>
      <c r="L625" s="91"/>
      <c r="M625" s="96"/>
      <c r="N625" s="32" t="s">
        <v>3682</v>
      </c>
      <c r="O625" s="211" t="s">
        <v>3683</v>
      </c>
      <c r="P625" s="71" t="s">
        <v>3684</v>
      </c>
      <c r="Q625" s="71"/>
      <c r="R625" s="848" t="s">
        <v>989</v>
      </c>
      <c r="S625" s="3"/>
      <c r="T625" s="3"/>
      <c r="U625" s="3"/>
      <c r="V625" s="3"/>
      <c r="W625" s="3"/>
      <c r="X625" s="3" t="s">
        <v>941</v>
      </c>
      <c r="Y625" s="3" t="s">
        <v>941</v>
      </c>
      <c r="Z625" s="3" t="s">
        <v>941</v>
      </c>
      <c r="AA625" s="3" t="s">
        <v>941</v>
      </c>
      <c r="AB625" s="3"/>
      <c r="AC625" s="21"/>
      <c r="AD625" s="21"/>
      <c r="AE625" s="21"/>
      <c r="AF625" s="3" t="s">
        <v>941</v>
      </c>
      <c r="AG625" s="3"/>
      <c r="AH625" s="3"/>
      <c r="AI625" s="21"/>
      <c r="AJ625" s="21"/>
      <c r="AK625" s="21"/>
      <c r="AL625" s="75"/>
      <c r="AM625" s="74" t="s">
        <v>3583</v>
      </c>
      <c r="AN625" s="70"/>
      <c r="AO625" s="67" t="s">
        <v>246</v>
      </c>
      <c r="AP625" s="78" t="s">
        <v>3685</v>
      </c>
      <c r="AQ625" s="893">
        <v>1</v>
      </c>
      <c r="AR625" s="745" t="s">
        <v>945</v>
      </c>
      <c r="AS625" s="68" t="s">
        <v>946</v>
      </c>
      <c r="AT625" s="3">
        <v>1</v>
      </c>
      <c r="AU625" s="3" t="s">
        <v>1244</v>
      </c>
      <c r="AV625" s="3" t="s">
        <v>948</v>
      </c>
      <c r="AW625" s="3" t="s">
        <v>1245</v>
      </c>
      <c r="AX625" s="3"/>
      <c r="AY625" s="145"/>
      <c r="AZ625" s="69">
        <v>136582.427</v>
      </c>
      <c r="BA625" s="69" t="s">
        <v>949</v>
      </c>
      <c r="BB625" s="69" t="s">
        <v>949</v>
      </c>
      <c r="BC625" s="69" t="s">
        <v>949</v>
      </c>
      <c r="BD625" s="69" t="s">
        <v>949</v>
      </c>
      <c r="BE625" s="69" t="s">
        <v>949</v>
      </c>
      <c r="BF625" s="69" t="s">
        <v>949</v>
      </c>
      <c r="BG625" s="69" t="s">
        <v>949</v>
      </c>
      <c r="BH625" s="69" t="s">
        <v>949</v>
      </c>
      <c r="BI625" s="69" t="s">
        <v>949</v>
      </c>
      <c r="BJ625" s="69" t="s">
        <v>986</v>
      </c>
      <c r="BK625" s="69">
        <v>0</v>
      </c>
      <c r="BL625" s="69" t="s">
        <v>949</v>
      </c>
      <c r="BM625" s="69">
        <v>0</v>
      </c>
      <c r="BN625" s="69">
        <v>0</v>
      </c>
      <c r="BO625" s="69">
        <v>0</v>
      </c>
      <c r="BP625" s="69">
        <v>0</v>
      </c>
      <c r="BQ625" s="69">
        <v>0</v>
      </c>
      <c r="BR625" s="69">
        <v>0</v>
      </c>
      <c r="BS625" s="69">
        <v>0</v>
      </c>
      <c r="BT625" s="69">
        <v>0</v>
      </c>
      <c r="BU625" s="73"/>
      <c r="BV625" s="72"/>
      <c r="BW625" s="72"/>
      <c r="BX625" s="72"/>
      <c r="BY625" s="16"/>
      <c r="BZ625" s="9"/>
      <c r="CA625" s="16"/>
      <c r="CB625" s="16"/>
      <c r="CC625" s="16"/>
      <c r="CD625" s="16"/>
    </row>
    <row r="626" spans="1:82" customFormat="1">
      <c r="A626" s="16"/>
      <c r="B626" s="3">
        <v>619</v>
      </c>
      <c r="C626" s="3" t="s">
        <v>3554</v>
      </c>
      <c r="D626" s="91"/>
      <c r="E626" s="96" t="s">
        <v>3686</v>
      </c>
      <c r="F626" s="91"/>
      <c r="G626" s="96"/>
      <c r="H626" s="91"/>
      <c r="I626" s="96"/>
      <c r="J626" s="91"/>
      <c r="K626" s="96"/>
      <c r="L626" s="91"/>
      <c r="M626" s="96"/>
      <c r="N626" s="32" t="s">
        <v>3686</v>
      </c>
      <c r="O626" s="211" t="s">
        <v>3687</v>
      </c>
      <c r="P626" s="71" t="s">
        <v>3684</v>
      </c>
      <c r="Q626" s="71"/>
      <c r="R626" s="848" t="s">
        <v>989</v>
      </c>
      <c r="S626" s="3"/>
      <c r="T626" s="3"/>
      <c r="U626" s="3"/>
      <c r="V626" s="3"/>
      <c r="W626" s="3"/>
      <c r="X626" s="3" t="s">
        <v>941</v>
      </c>
      <c r="Y626" s="3" t="s">
        <v>941</v>
      </c>
      <c r="Z626" s="3" t="s">
        <v>941</v>
      </c>
      <c r="AA626" s="3" t="s">
        <v>941</v>
      </c>
      <c r="AB626" s="3"/>
      <c r="AC626" s="21"/>
      <c r="AD626" s="21"/>
      <c r="AE626" s="21"/>
      <c r="AF626" s="3" t="s">
        <v>941</v>
      </c>
      <c r="AG626" s="3"/>
      <c r="AH626" s="3"/>
      <c r="AI626" s="21"/>
      <c r="AJ626" s="21"/>
      <c r="AK626" s="21"/>
      <c r="AL626" s="75"/>
      <c r="AM626" s="74"/>
      <c r="AN626" s="70"/>
      <c r="AO626" s="67" t="s">
        <v>246</v>
      </c>
      <c r="AP626" s="78" t="s">
        <v>3688</v>
      </c>
      <c r="AQ626" s="893">
        <v>1</v>
      </c>
      <c r="AR626" s="745" t="s">
        <v>945</v>
      </c>
      <c r="AS626" s="68" t="s">
        <v>946</v>
      </c>
      <c r="AT626" s="3">
        <v>1</v>
      </c>
      <c r="AU626" s="3" t="s">
        <v>1244</v>
      </c>
      <c r="AV626" s="3"/>
      <c r="AW626" s="3" t="s">
        <v>1245</v>
      </c>
      <c r="AX626" s="3"/>
      <c r="AY626" s="145"/>
      <c r="AZ626" s="69">
        <v>136582.427</v>
      </c>
      <c r="BA626" s="69" t="s">
        <v>949</v>
      </c>
      <c r="BB626" s="69" t="s">
        <v>949</v>
      </c>
      <c r="BC626" s="69" t="s">
        <v>949</v>
      </c>
      <c r="BD626" s="69" t="s">
        <v>949</v>
      </c>
      <c r="BE626" s="69" t="s">
        <v>949</v>
      </c>
      <c r="BF626" s="69" t="s">
        <v>949</v>
      </c>
      <c r="BG626" s="69" t="s">
        <v>949</v>
      </c>
      <c r="BH626" s="69" t="s">
        <v>949</v>
      </c>
      <c r="BI626" s="69" t="s">
        <v>949</v>
      </c>
      <c r="BJ626" s="69" t="s">
        <v>986</v>
      </c>
      <c r="BK626" s="69">
        <v>0</v>
      </c>
      <c r="BL626" s="69" t="s">
        <v>949</v>
      </c>
      <c r="BM626" s="69">
        <v>0</v>
      </c>
      <c r="BN626" s="69">
        <v>0</v>
      </c>
      <c r="BO626" s="69">
        <v>0</v>
      </c>
      <c r="BP626" s="69">
        <v>0</v>
      </c>
      <c r="BQ626" s="69">
        <v>0</v>
      </c>
      <c r="BR626" s="69">
        <v>0</v>
      </c>
      <c r="BS626" s="69">
        <v>0</v>
      </c>
      <c r="BT626" s="69">
        <v>0</v>
      </c>
      <c r="BU626" s="73"/>
      <c r="BV626" s="72"/>
      <c r="BW626" s="72"/>
      <c r="BX626" s="72"/>
      <c r="BY626" s="16"/>
      <c r="BZ626" s="9"/>
      <c r="CA626" s="16"/>
      <c r="CB626" s="16"/>
      <c r="CC626" s="16"/>
      <c r="CD626" s="16"/>
    </row>
    <row r="627" spans="1:82" customFormat="1">
      <c r="A627" s="16"/>
      <c r="B627" s="3">
        <v>620</v>
      </c>
      <c r="C627" s="3" t="s">
        <v>3554</v>
      </c>
      <c r="D627" s="91"/>
      <c r="E627" s="96" t="s">
        <v>3689</v>
      </c>
      <c r="F627" s="91"/>
      <c r="G627" s="96"/>
      <c r="H627" s="91"/>
      <c r="I627" s="96"/>
      <c r="J627" s="91"/>
      <c r="K627" s="96"/>
      <c r="L627" s="91"/>
      <c r="M627" s="96"/>
      <c r="N627" s="32" t="s">
        <v>3689</v>
      </c>
      <c r="O627" s="211" t="s">
        <v>3690</v>
      </c>
      <c r="P627" s="71" t="s">
        <v>3684</v>
      </c>
      <c r="Q627" s="71"/>
      <c r="R627" s="848" t="s">
        <v>989</v>
      </c>
      <c r="S627" s="3"/>
      <c r="T627" s="3"/>
      <c r="U627" s="3"/>
      <c r="V627" s="3"/>
      <c r="W627" s="3"/>
      <c r="X627" s="3" t="s">
        <v>941</v>
      </c>
      <c r="Y627" s="3" t="s">
        <v>941</v>
      </c>
      <c r="Z627" s="3" t="s">
        <v>941</v>
      </c>
      <c r="AA627" s="3" t="s">
        <v>941</v>
      </c>
      <c r="AB627" s="3"/>
      <c r="AC627" s="21"/>
      <c r="AD627" s="21"/>
      <c r="AE627" s="21"/>
      <c r="AF627" s="3" t="s">
        <v>941</v>
      </c>
      <c r="AG627" s="3"/>
      <c r="AH627" s="3"/>
      <c r="AI627" s="21"/>
      <c r="AJ627" s="21"/>
      <c r="AK627" s="21"/>
      <c r="AL627" s="75"/>
      <c r="AM627" s="74"/>
      <c r="AN627" s="70"/>
      <c r="AO627" s="67" t="s">
        <v>246</v>
      </c>
      <c r="AP627" s="78" t="s">
        <v>3691</v>
      </c>
      <c r="AQ627" s="893">
        <v>1</v>
      </c>
      <c r="AR627" s="745" t="s">
        <v>945</v>
      </c>
      <c r="AS627" s="68" t="s">
        <v>946</v>
      </c>
      <c r="AT627" s="3">
        <v>1</v>
      </c>
      <c r="AU627" s="3" t="s">
        <v>1244</v>
      </c>
      <c r="AV627" s="3"/>
      <c r="AW627" s="3" t="s">
        <v>1245</v>
      </c>
      <c r="AX627" s="3"/>
      <c r="AY627" s="145"/>
      <c r="AZ627" s="69">
        <v>136582.427</v>
      </c>
      <c r="BA627" s="69" t="s">
        <v>949</v>
      </c>
      <c r="BB627" s="69" t="s">
        <v>949</v>
      </c>
      <c r="BC627" s="69" t="s">
        <v>949</v>
      </c>
      <c r="BD627" s="69" t="s">
        <v>949</v>
      </c>
      <c r="BE627" s="69" t="s">
        <v>949</v>
      </c>
      <c r="BF627" s="69" t="s">
        <v>949</v>
      </c>
      <c r="BG627" s="69" t="s">
        <v>949</v>
      </c>
      <c r="BH627" s="69" t="s">
        <v>949</v>
      </c>
      <c r="BI627" s="69" t="s">
        <v>949</v>
      </c>
      <c r="BJ627" s="69" t="s">
        <v>986</v>
      </c>
      <c r="BK627" s="69">
        <v>0</v>
      </c>
      <c r="BL627" s="69" t="s">
        <v>949</v>
      </c>
      <c r="BM627" s="69">
        <v>0</v>
      </c>
      <c r="BN627" s="69">
        <v>0</v>
      </c>
      <c r="BO627" s="69">
        <v>0</v>
      </c>
      <c r="BP627" s="69">
        <v>0</v>
      </c>
      <c r="BQ627" s="69">
        <v>0</v>
      </c>
      <c r="BR627" s="69">
        <v>0</v>
      </c>
      <c r="BS627" s="69">
        <v>0</v>
      </c>
      <c r="BT627" s="69">
        <v>0</v>
      </c>
      <c r="BU627" s="73"/>
      <c r="BV627" s="72"/>
      <c r="BW627" s="72"/>
      <c r="BX627" s="72"/>
      <c r="BY627" s="16"/>
      <c r="BZ627" s="9"/>
      <c r="CA627" s="16"/>
      <c r="CB627" s="16"/>
      <c r="CC627" s="16"/>
      <c r="CD627" s="16"/>
    </row>
    <row r="628" spans="1:82" customFormat="1">
      <c r="A628" s="16"/>
      <c r="B628" s="3">
        <v>621</v>
      </c>
      <c r="C628" s="3" t="s">
        <v>3554</v>
      </c>
      <c r="D628" s="91"/>
      <c r="E628" s="96" t="s">
        <v>3692</v>
      </c>
      <c r="F628" s="91"/>
      <c r="G628" s="96"/>
      <c r="H628" s="91"/>
      <c r="I628" s="96"/>
      <c r="J628" s="91"/>
      <c r="K628" s="96"/>
      <c r="L628" s="91"/>
      <c r="M628" s="96"/>
      <c r="N628" s="32" t="s">
        <v>3692</v>
      </c>
      <c r="O628" s="211" t="s">
        <v>3693</v>
      </c>
      <c r="P628" s="71" t="s">
        <v>3684</v>
      </c>
      <c r="Q628" s="71"/>
      <c r="R628" s="848" t="s">
        <v>989</v>
      </c>
      <c r="S628" s="3"/>
      <c r="T628" s="3"/>
      <c r="U628" s="3"/>
      <c r="V628" s="3"/>
      <c r="W628" s="3"/>
      <c r="X628" s="3" t="s">
        <v>941</v>
      </c>
      <c r="Y628" s="3" t="s">
        <v>941</v>
      </c>
      <c r="Z628" s="3" t="s">
        <v>941</v>
      </c>
      <c r="AA628" s="3" t="s">
        <v>941</v>
      </c>
      <c r="AB628" s="3"/>
      <c r="AC628" s="21"/>
      <c r="AD628" s="21"/>
      <c r="AE628" s="21"/>
      <c r="AF628" s="3" t="s">
        <v>941</v>
      </c>
      <c r="AG628" s="3"/>
      <c r="AH628" s="3"/>
      <c r="AI628" s="21"/>
      <c r="AJ628" s="21"/>
      <c r="AK628" s="21"/>
      <c r="AL628" s="75"/>
      <c r="AM628" s="74"/>
      <c r="AN628" s="70"/>
      <c r="AO628" s="67" t="s">
        <v>246</v>
      </c>
      <c r="AP628" s="78" t="s">
        <v>3694</v>
      </c>
      <c r="AQ628" s="893">
        <v>1</v>
      </c>
      <c r="AR628" s="745" t="s">
        <v>945</v>
      </c>
      <c r="AS628" s="68" t="s">
        <v>946</v>
      </c>
      <c r="AT628" s="3">
        <v>1</v>
      </c>
      <c r="AU628" s="3" t="s">
        <v>1244</v>
      </c>
      <c r="AV628" s="3"/>
      <c r="AW628" s="3" t="s">
        <v>1245</v>
      </c>
      <c r="AX628" s="3"/>
      <c r="AY628" s="145"/>
      <c r="AZ628" s="69">
        <v>136582.427</v>
      </c>
      <c r="BA628" s="69" t="s">
        <v>949</v>
      </c>
      <c r="BB628" s="69" t="s">
        <v>949</v>
      </c>
      <c r="BC628" s="69" t="s">
        <v>949</v>
      </c>
      <c r="BD628" s="69" t="s">
        <v>949</v>
      </c>
      <c r="BE628" s="69" t="s">
        <v>949</v>
      </c>
      <c r="BF628" s="69" t="s">
        <v>949</v>
      </c>
      <c r="BG628" s="69" t="s">
        <v>949</v>
      </c>
      <c r="BH628" s="69" t="s">
        <v>949</v>
      </c>
      <c r="BI628" s="69" t="s">
        <v>949</v>
      </c>
      <c r="BJ628" s="69" t="s">
        <v>986</v>
      </c>
      <c r="BK628" s="69">
        <v>0</v>
      </c>
      <c r="BL628" s="69" t="s">
        <v>949</v>
      </c>
      <c r="BM628" s="69">
        <v>0</v>
      </c>
      <c r="BN628" s="69">
        <v>0</v>
      </c>
      <c r="BO628" s="69">
        <v>0</v>
      </c>
      <c r="BP628" s="69">
        <v>0</v>
      </c>
      <c r="BQ628" s="69">
        <v>0</v>
      </c>
      <c r="BR628" s="69">
        <v>0</v>
      </c>
      <c r="BS628" s="69">
        <v>0</v>
      </c>
      <c r="BT628" s="69">
        <v>0</v>
      </c>
      <c r="BU628" s="73"/>
      <c r="BV628" s="72"/>
      <c r="BW628" s="72"/>
      <c r="BX628" s="72"/>
      <c r="BY628" s="16"/>
      <c r="BZ628" s="9"/>
      <c r="CA628" s="16"/>
      <c r="CB628" s="16"/>
      <c r="CC628" s="16"/>
      <c r="CD628" s="16"/>
    </row>
    <row r="629" spans="1:82" customFormat="1">
      <c r="A629" s="16"/>
      <c r="B629" s="3">
        <v>622</v>
      </c>
      <c r="C629" s="3" t="s">
        <v>3554</v>
      </c>
      <c r="D629" s="91"/>
      <c r="E629" s="96" t="s">
        <v>3695</v>
      </c>
      <c r="F629" s="91"/>
      <c r="G629" s="96"/>
      <c r="H629" s="91"/>
      <c r="I629" s="96"/>
      <c r="J629" s="91"/>
      <c r="K629" s="96"/>
      <c r="L629" s="91"/>
      <c r="M629" s="96"/>
      <c r="N629" s="32" t="s">
        <v>3695</v>
      </c>
      <c r="O629" s="211" t="s">
        <v>3696</v>
      </c>
      <c r="P629" s="71" t="s">
        <v>3667</v>
      </c>
      <c r="Q629" s="71"/>
      <c r="R629" s="848" t="s">
        <v>989</v>
      </c>
      <c r="S629" s="3" t="s">
        <v>941</v>
      </c>
      <c r="T629" s="3" t="s">
        <v>941</v>
      </c>
      <c r="U629" s="3" t="s">
        <v>941</v>
      </c>
      <c r="V629" s="3"/>
      <c r="W629" s="3"/>
      <c r="X629" s="3"/>
      <c r="Y629" s="3"/>
      <c r="Z629" s="3"/>
      <c r="AA629" s="3"/>
      <c r="AB629" s="3"/>
      <c r="AC629" s="21"/>
      <c r="AD629" s="21"/>
      <c r="AE629" s="21"/>
      <c r="AF629" s="3"/>
      <c r="AG629" s="3"/>
      <c r="AH629" s="3"/>
      <c r="AI629" s="21" t="s">
        <v>941</v>
      </c>
      <c r="AJ629" s="21"/>
      <c r="AK629" s="21"/>
      <c r="AL629" s="75"/>
      <c r="AM629" s="74"/>
      <c r="AN629" s="70" t="s">
        <v>3697</v>
      </c>
      <c r="AO629" s="67" t="s">
        <v>246</v>
      </c>
      <c r="AP629" s="78" t="s">
        <v>3698</v>
      </c>
      <c r="AQ629" s="893">
        <v>1</v>
      </c>
      <c r="AR629" s="745" t="s">
        <v>945</v>
      </c>
      <c r="AS629" s="68" t="s">
        <v>946</v>
      </c>
      <c r="AT629" s="3">
        <v>1</v>
      </c>
      <c r="AU629" s="3" t="s">
        <v>1244</v>
      </c>
      <c r="AV629" s="3"/>
      <c r="AW629" s="3" t="s">
        <v>1245</v>
      </c>
      <c r="AX629" s="3"/>
      <c r="AY629" s="145"/>
      <c r="AZ629" s="69" t="s">
        <v>949</v>
      </c>
      <c r="BA629" s="69" t="s">
        <v>949</v>
      </c>
      <c r="BB629" s="69" t="s">
        <v>949</v>
      </c>
      <c r="BC629" s="69" t="s">
        <v>949</v>
      </c>
      <c r="BD629" s="69" t="s">
        <v>949</v>
      </c>
      <c r="BE629" s="69" t="s">
        <v>949</v>
      </c>
      <c r="BF629" s="69" t="s">
        <v>949</v>
      </c>
      <c r="BG629" s="69" t="s">
        <v>949</v>
      </c>
      <c r="BH629" s="69" t="s">
        <v>949</v>
      </c>
      <c r="BI629" s="69" t="s">
        <v>949</v>
      </c>
      <c r="BJ629" s="69" t="s">
        <v>3615</v>
      </c>
      <c r="BK629" s="69">
        <v>0</v>
      </c>
      <c r="BL629" s="69" t="s">
        <v>949</v>
      </c>
      <c r="BM629" s="69">
        <v>0</v>
      </c>
      <c r="BN629" s="69">
        <v>0</v>
      </c>
      <c r="BO629" s="69">
        <v>0</v>
      </c>
      <c r="BP629" s="69">
        <v>0</v>
      </c>
      <c r="BQ629" s="69">
        <v>0</v>
      </c>
      <c r="BR629" s="69">
        <v>0</v>
      </c>
      <c r="BS629" s="69">
        <v>0</v>
      </c>
      <c r="BT629" s="69">
        <v>0</v>
      </c>
      <c r="BU629" s="73"/>
      <c r="BV629" s="72"/>
      <c r="BW629" s="72"/>
      <c r="BX629" s="72"/>
      <c r="BY629" s="16"/>
      <c r="BZ629" s="9"/>
      <c r="CA629" s="16"/>
      <c r="CB629" s="16"/>
      <c r="CC629" s="16"/>
      <c r="CD629" s="16"/>
    </row>
    <row r="630" spans="1:82" customFormat="1">
      <c r="A630" s="16"/>
      <c r="B630" s="3">
        <v>623</v>
      </c>
      <c r="C630" s="3" t="s">
        <v>3554</v>
      </c>
      <c r="D630" s="91"/>
      <c r="E630" s="96" t="s">
        <v>3699</v>
      </c>
      <c r="F630" s="91"/>
      <c r="G630" s="96"/>
      <c r="H630" s="91"/>
      <c r="I630" s="96"/>
      <c r="J630" s="91"/>
      <c r="K630" s="96"/>
      <c r="L630" s="91"/>
      <c r="M630" s="96"/>
      <c r="N630" s="32" t="s">
        <v>3699</v>
      </c>
      <c r="O630" s="211" t="s">
        <v>3700</v>
      </c>
      <c r="P630" s="71" t="s">
        <v>3667</v>
      </c>
      <c r="Q630" s="71"/>
      <c r="R630" s="848" t="s">
        <v>989</v>
      </c>
      <c r="S630" s="3" t="s">
        <v>941</v>
      </c>
      <c r="T630" s="3" t="s">
        <v>941</v>
      </c>
      <c r="U630" s="3" t="s">
        <v>941</v>
      </c>
      <c r="V630" s="3"/>
      <c r="W630" s="3"/>
      <c r="X630" s="3"/>
      <c r="Y630" s="3"/>
      <c r="Z630" s="3"/>
      <c r="AA630" s="3"/>
      <c r="AB630" s="3"/>
      <c r="AC630" s="21"/>
      <c r="AD630" s="21"/>
      <c r="AE630" s="21"/>
      <c r="AF630" s="3"/>
      <c r="AG630" s="3"/>
      <c r="AH630" s="3"/>
      <c r="AI630" s="21" t="s">
        <v>941</v>
      </c>
      <c r="AJ630" s="21"/>
      <c r="AK630" s="21"/>
      <c r="AL630" s="75"/>
      <c r="AM630" s="74"/>
      <c r="AN630" s="70" t="s">
        <v>3701</v>
      </c>
      <c r="AO630" s="67" t="s">
        <v>246</v>
      </c>
      <c r="AP630" s="78" t="s">
        <v>3702</v>
      </c>
      <c r="AQ630" s="893">
        <v>1</v>
      </c>
      <c r="AR630" s="745" t="s">
        <v>945</v>
      </c>
      <c r="AS630" s="68" t="s">
        <v>946</v>
      </c>
      <c r="AT630" s="3">
        <v>1</v>
      </c>
      <c r="AU630" s="3" t="s">
        <v>1244</v>
      </c>
      <c r="AV630" s="3"/>
      <c r="AW630" s="3" t="s">
        <v>1245</v>
      </c>
      <c r="AX630" s="3"/>
      <c r="AY630" s="145"/>
      <c r="AZ630" s="69" t="s">
        <v>949</v>
      </c>
      <c r="BA630" s="69" t="s">
        <v>949</v>
      </c>
      <c r="BB630" s="69" t="s">
        <v>949</v>
      </c>
      <c r="BC630" s="69" t="s">
        <v>949</v>
      </c>
      <c r="BD630" s="69" t="s">
        <v>949</v>
      </c>
      <c r="BE630" s="69" t="s">
        <v>949</v>
      </c>
      <c r="BF630" s="69" t="s">
        <v>949</v>
      </c>
      <c r="BG630" s="69" t="s">
        <v>949</v>
      </c>
      <c r="BH630" s="69" t="s">
        <v>949</v>
      </c>
      <c r="BI630" s="69" t="s">
        <v>949</v>
      </c>
      <c r="BJ630" s="69" t="s">
        <v>3615</v>
      </c>
      <c r="BK630" s="69">
        <v>0</v>
      </c>
      <c r="BL630" s="69" t="s">
        <v>949</v>
      </c>
      <c r="BM630" s="69">
        <v>0</v>
      </c>
      <c r="BN630" s="69">
        <v>0</v>
      </c>
      <c r="BO630" s="69">
        <v>0</v>
      </c>
      <c r="BP630" s="69">
        <v>0</v>
      </c>
      <c r="BQ630" s="69">
        <v>0</v>
      </c>
      <c r="BR630" s="69">
        <v>0</v>
      </c>
      <c r="BS630" s="69">
        <v>0</v>
      </c>
      <c r="BT630" s="69">
        <v>0</v>
      </c>
      <c r="BU630" s="73"/>
      <c r="BV630" s="72"/>
      <c r="BW630" s="72"/>
      <c r="BX630" s="72"/>
      <c r="BY630" s="16"/>
      <c r="BZ630" s="9"/>
      <c r="CA630" s="16"/>
      <c r="CB630" s="16"/>
      <c r="CC630" s="16"/>
      <c r="CD630" s="16"/>
    </row>
    <row r="631" spans="1:82" customFormat="1">
      <c r="A631" s="16"/>
      <c r="B631" s="3">
        <v>624</v>
      </c>
      <c r="C631" s="3" t="s">
        <v>3554</v>
      </c>
      <c r="D631" s="91"/>
      <c r="E631" s="96" t="s">
        <v>3703</v>
      </c>
      <c r="F631" s="91"/>
      <c r="G631" s="96"/>
      <c r="H631" s="91"/>
      <c r="I631" s="96"/>
      <c r="J631" s="91"/>
      <c r="K631" s="96"/>
      <c r="L631" s="91"/>
      <c r="M631" s="96"/>
      <c r="N631" s="32" t="s">
        <v>3703</v>
      </c>
      <c r="O631" s="211" t="s">
        <v>3704</v>
      </c>
      <c r="P631" s="71" t="s">
        <v>3667</v>
      </c>
      <c r="Q631" s="71"/>
      <c r="R631" s="848" t="s">
        <v>989</v>
      </c>
      <c r="S631" s="3" t="s">
        <v>941</v>
      </c>
      <c r="T631" s="3" t="s">
        <v>941</v>
      </c>
      <c r="U631" s="3" t="s">
        <v>999</v>
      </c>
      <c r="V631" s="3"/>
      <c r="W631" s="3"/>
      <c r="X631" s="3"/>
      <c r="Y631" s="3"/>
      <c r="Z631" s="3"/>
      <c r="AA631" s="3"/>
      <c r="AB631" s="3"/>
      <c r="AC631" s="21"/>
      <c r="AD631" s="21"/>
      <c r="AE631" s="21"/>
      <c r="AF631" s="3"/>
      <c r="AG631" s="3"/>
      <c r="AH631" s="3"/>
      <c r="AI631" s="21" t="s">
        <v>941</v>
      </c>
      <c r="AJ631" s="21"/>
      <c r="AK631" s="21"/>
      <c r="AL631" s="75"/>
      <c r="AM631" s="74"/>
      <c r="AN631" s="70" t="s">
        <v>3705</v>
      </c>
      <c r="AO631" s="67" t="s">
        <v>246</v>
      </c>
      <c r="AP631" s="78" t="s">
        <v>3706</v>
      </c>
      <c r="AQ631" s="893">
        <v>1</v>
      </c>
      <c r="AR631" s="745" t="s">
        <v>945</v>
      </c>
      <c r="AS631" s="68" t="s">
        <v>946</v>
      </c>
      <c r="AT631" s="3">
        <v>1</v>
      </c>
      <c r="AU631" s="3" t="s">
        <v>1244</v>
      </c>
      <c r="AV631" s="3"/>
      <c r="AW631" s="3" t="s">
        <v>1245</v>
      </c>
      <c r="AX631" s="3"/>
      <c r="AY631" s="145"/>
      <c r="AZ631" s="69" t="s">
        <v>949</v>
      </c>
      <c r="BA631" s="69" t="s">
        <v>949</v>
      </c>
      <c r="BB631" s="69" t="s">
        <v>949</v>
      </c>
      <c r="BC631" s="69" t="s">
        <v>949</v>
      </c>
      <c r="BD631" s="69" t="s">
        <v>949</v>
      </c>
      <c r="BE631" s="69" t="s">
        <v>949</v>
      </c>
      <c r="BF631" s="69" t="s">
        <v>949</v>
      </c>
      <c r="BG631" s="69" t="s">
        <v>949</v>
      </c>
      <c r="BH631" s="69" t="s">
        <v>949</v>
      </c>
      <c r="BI631" s="69" t="s">
        <v>949</v>
      </c>
      <c r="BJ631" s="69" t="s">
        <v>3615</v>
      </c>
      <c r="BK631" s="69">
        <v>0</v>
      </c>
      <c r="BL631" s="69" t="s">
        <v>949</v>
      </c>
      <c r="BM631" s="69">
        <v>0</v>
      </c>
      <c r="BN631" s="69">
        <v>0</v>
      </c>
      <c r="BO631" s="69">
        <v>0</v>
      </c>
      <c r="BP631" s="69">
        <v>0</v>
      </c>
      <c r="BQ631" s="69">
        <v>0</v>
      </c>
      <c r="BR631" s="69">
        <v>0</v>
      </c>
      <c r="BS631" s="69">
        <v>0</v>
      </c>
      <c r="BT631" s="69">
        <v>0</v>
      </c>
      <c r="BU631" s="73"/>
      <c r="BV631" s="72"/>
      <c r="BW631" s="72"/>
      <c r="BX631" s="72"/>
      <c r="BY631" s="16"/>
      <c r="BZ631" s="9"/>
      <c r="CA631" s="16"/>
      <c r="CB631" s="16"/>
      <c r="CC631" s="16"/>
      <c r="CD631" s="16"/>
    </row>
    <row r="632" spans="1:82" customFormat="1">
      <c r="A632" s="16"/>
      <c r="B632" s="3">
        <v>625</v>
      </c>
      <c r="C632" s="3" t="s">
        <v>3554</v>
      </c>
      <c r="D632" s="91"/>
      <c r="E632" s="96" t="s">
        <v>3707</v>
      </c>
      <c r="F632" s="91"/>
      <c r="G632" s="96"/>
      <c r="H632" s="91"/>
      <c r="I632" s="96"/>
      <c r="J632" s="91"/>
      <c r="K632" s="96"/>
      <c r="L632" s="91"/>
      <c r="M632" s="96"/>
      <c r="N632" s="32" t="s">
        <v>3707</v>
      </c>
      <c r="O632" s="211" t="s">
        <v>3708</v>
      </c>
      <c r="P632" s="71" t="s">
        <v>3667</v>
      </c>
      <c r="Q632" s="71"/>
      <c r="R632" s="848" t="s">
        <v>989</v>
      </c>
      <c r="S632" s="3" t="s">
        <v>941</v>
      </c>
      <c r="T632" s="3" t="s">
        <v>941</v>
      </c>
      <c r="U632" s="3" t="s">
        <v>941</v>
      </c>
      <c r="V632" s="3"/>
      <c r="W632" s="3"/>
      <c r="X632" s="3"/>
      <c r="Y632" s="3"/>
      <c r="Z632" s="3"/>
      <c r="AA632" s="3"/>
      <c r="AB632" s="3"/>
      <c r="AC632" s="21"/>
      <c r="AD632" s="21"/>
      <c r="AE632" s="21"/>
      <c r="AF632" s="3"/>
      <c r="AG632" s="3"/>
      <c r="AH632" s="3"/>
      <c r="AI632" s="21" t="s">
        <v>941</v>
      </c>
      <c r="AJ632" s="21"/>
      <c r="AK632" s="21"/>
      <c r="AL632" s="75"/>
      <c r="AM632" s="74"/>
      <c r="AN632" s="70" t="s">
        <v>3709</v>
      </c>
      <c r="AO632" s="67" t="s">
        <v>246</v>
      </c>
      <c r="AP632" s="78" t="s">
        <v>3710</v>
      </c>
      <c r="AQ632" s="893">
        <v>1</v>
      </c>
      <c r="AR632" s="745" t="s">
        <v>945</v>
      </c>
      <c r="AS632" s="68" t="s">
        <v>946</v>
      </c>
      <c r="AT632" s="3">
        <v>1</v>
      </c>
      <c r="AU632" s="3" t="s">
        <v>1244</v>
      </c>
      <c r="AV632" s="3"/>
      <c r="AW632" s="3" t="s">
        <v>1245</v>
      </c>
      <c r="AX632" s="3"/>
      <c r="AY632" s="145"/>
      <c r="AZ632" s="69" t="s">
        <v>949</v>
      </c>
      <c r="BA632" s="69" t="s">
        <v>949</v>
      </c>
      <c r="BB632" s="69" t="s">
        <v>949</v>
      </c>
      <c r="BC632" s="69" t="s">
        <v>949</v>
      </c>
      <c r="BD632" s="69" t="s">
        <v>949</v>
      </c>
      <c r="BE632" s="69" t="s">
        <v>949</v>
      </c>
      <c r="BF632" s="69" t="s">
        <v>949</v>
      </c>
      <c r="BG632" s="69" t="s">
        <v>949</v>
      </c>
      <c r="BH632" s="69" t="s">
        <v>949</v>
      </c>
      <c r="BI632" s="69" t="s">
        <v>949</v>
      </c>
      <c r="BJ632" s="69" t="s">
        <v>3615</v>
      </c>
      <c r="BK632" s="69">
        <v>0</v>
      </c>
      <c r="BL632" s="69" t="s">
        <v>949</v>
      </c>
      <c r="BM632" s="69">
        <v>0</v>
      </c>
      <c r="BN632" s="69">
        <v>0</v>
      </c>
      <c r="BO632" s="69">
        <v>0</v>
      </c>
      <c r="BP632" s="69">
        <v>0</v>
      </c>
      <c r="BQ632" s="69">
        <v>0</v>
      </c>
      <c r="BR632" s="69">
        <v>0</v>
      </c>
      <c r="BS632" s="69">
        <v>0</v>
      </c>
      <c r="BT632" s="69">
        <v>0</v>
      </c>
      <c r="BU632" s="73"/>
      <c r="BV632" s="72"/>
      <c r="BW632" s="72"/>
      <c r="BX632" s="72"/>
      <c r="BY632" s="16"/>
      <c r="BZ632" s="9"/>
      <c r="CA632" s="16"/>
      <c r="CB632" s="16"/>
      <c r="CC632" s="16"/>
      <c r="CD632" s="16"/>
    </row>
    <row r="633" spans="1:82" customFormat="1">
      <c r="A633" s="16"/>
      <c r="B633" s="3">
        <v>626</v>
      </c>
      <c r="C633" s="3" t="s">
        <v>3554</v>
      </c>
      <c r="D633" s="91"/>
      <c r="E633" s="96" t="s">
        <v>3711</v>
      </c>
      <c r="F633" s="91"/>
      <c r="G633" s="96"/>
      <c r="H633" s="91"/>
      <c r="I633" s="96"/>
      <c r="J633" s="91"/>
      <c r="K633" s="96"/>
      <c r="L633" s="91"/>
      <c r="M633" s="96"/>
      <c r="N633" s="32" t="s">
        <v>3711</v>
      </c>
      <c r="O633" s="211" t="s">
        <v>3712</v>
      </c>
      <c r="P633" s="71" t="s">
        <v>3684</v>
      </c>
      <c r="Q633" s="71"/>
      <c r="R633" s="848" t="s">
        <v>989</v>
      </c>
      <c r="S633" s="3"/>
      <c r="T633" s="3"/>
      <c r="U633" s="3"/>
      <c r="V633" s="3"/>
      <c r="W633" s="3"/>
      <c r="X633" s="3" t="s">
        <v>941</v>
      </c>
      <c r="Y633" s="3" t="s">
        <v>941</v>
      </c>
      <c r="Z633" s="3" t="s">
        <v>941</v>
      </c>
      <c r="AA633" s="3" t="s">
        <v>941</v>
      </c>
      <c r="AB633" s="3"/>
      <c r="AC633" s="21"/>
      <c r="AD633" s="21"/>
      <c r="AE633" s="21"/>
      <c r="AF633" s="3" t="s">
        <v>941</v>
      </c>
      <c r="AG633" s="3"/>
      <c r="AH633" s="3"/>
      <c r="AI633" s="21"/>
      <c r="AJ633" s="21"/>
      <c r="AK633" s="21"/>
      <c r="AL633" s="75"/>
      <c r="AM633" s="74"/>
      <c r="AN633" s="70"/>
      <c r="AO633" s="67" t="s">
        <v>246</v>
      </c>
      <c r="AP633" s="78" t="s">
        <v>3685</v>
      </c>
      <c r="AQ633" s="893">
        <v>1</v>
      </c>
      <c r="AR633" s="745" t="s">
        <v>945</v>
      </c>
      <c r="AS633" s="68" t="s">
        <v>946</v>
      </c>
      <c r="AT633" s="3">
        <v>1</v>
      </c>
      <c r="AU633" s="3" t="s">
        <v>1244</v>
      </c>
      <c r="AV633" s="3"/>
      <c r="AW633" s="3" t="s">
        <v>1245</v>
      </c>
      <c r="AX633" s="3"/>
      <c r="AY633" s="145"/>
      <c r="AZ633" s="69" t="s">
        <v>949</v>
      </c>
      <c r="BA633" s="69" t="s">
        <v>949</v>
      </c>
      <c r="BB633" s="69" t="s">
        <v>949</v>
      </c>
      <c r="BC633" s="69" t="s">
        <v>949</v>
      </c>
      <c r="BD633" s="69" t="s">
        <v>949</v>
      </c>
      <c r="BE633" s="69" t="s">
        <v>949</v>
      </c>
      <c r="BF633" s="69" t="s">
        <v>949</v>
      </c>
      <c r="BG633" s="69" t="s">
        <v>949</v>
      </c>
      <c r="BH633" s="69" t="s">
        <v>949</v>
      </c>
      <c r="BI633" s="69" t="s">
        <v>949</v>
      </c>
      <c r="BJ633" s="69" t="s">
        <v>3615</v>
      </c>
      <c r="BK633" s="69">
        <v>0</v>
      </c>
      <c r="BL633" s="69" t="s">
        <v>949</v>
      </c>
      <c r="BM633" s="69">
        <v>0</v>
      </c>
      <c r="BN633" s="69">
        <v>0</v>
      </c>
      <c r="BO633" s="69">
        <v>0</v>
      </c>
      <c r="BP633" s="69">
        <v>0</v>
      </c>
      <c r="BQ633" s="69">
        <v>0</v>
      </c>
      <c r="BR633" s="69">
        <v>0</v>
      </c>
      <c r="BS633" s="69">
        <v>0</v>
      </c>
      <c r="BT633" s="69">
        <v>0</v>
      </c>
      <c r="BU633" s="73"/>
      <c r="BV633" s="72"/>
      <c r="BW633" s="72"/>
      <c r="BX633" s="72"/>
      <c r="BY633" s="16"/>
      <c r="BZ633" s="9"/>
      <c r="CA633" s="16"/>
      <c r="CB633" s="16"/>
      <c r="CC633" s="16"/>
      <c r="CD633" s="16"/>
    </row>
    <row r="634" spans="1:82" customFormat="1">
      <c r="A634" s="16"/>
      <c r="B634" s="3">
        <v>627</v>
      </c>
      <c r="C634" s="3" t="s">
        <v>3554</v>
      </c>
      <c r="D634" s="91"/>
      <c r="E634" s="96" t="s">
        <v>3713</v>
      </c>
      <c r="F634" s="91"/>
      <c r="G634" s="96"/>
      <c r="H634" s="91"/>
      <c r="I634" s="96"/>
      <c r="J634" s="91"/>
      <c r="K634" s="96"/>
      <c r="L634" s="91"/>
      <c r="M634" s="96"/>
      <c r="N634" s="32" t="s">
        <v>3713</v>
      </c>
      <c r="O634" s="211" t="s">
        <v>3714</v>
      </c>
      <c r="P634" s="71" t="s">
        <v>3684</v>
      </c>
      <c r="Q634" s="71"/>
      <c r="R634" s="848" t="s">
        <v>989</v>
      </c>
      <c r="S634" s="3"/>
      <c r="T634" s="3"/>
      <c r="U634" s="3"/>
      <c r="V634" s="3"/>
      <c r="W634" s="3"/>
      <c r="X634" s="3" t="s">
        <v>941</v>
      </c>
      <c r="Y634" s="3" t="s">
        <v>941</v>
      </c>
      <c r="Z634" s="3" t="s">
        <v>941</v>
      </c>
      <c r="AA634" s="3" t="s">
        <v>941</v>
      </c>
      <c r="AB634" s="3"/>
      <c r="AC634" s="21"/>
      <c r="AD634" s="21"/>
      <c r="AE634" s="21"/>
      <c r="AF634" s="3" t="s">
        <v>941</v>
      </c>
      <c r="AG634" s="3"/>
      <c r="AH634" s="3"/>
      <c r="AI634" s="21"/>
      <c r="AJ634" s="21"/>
      <c r="AK634" s="21"/>
      <c r="AL634" s="75"/>
      <c r="AM634" s="74"/>
      <c r="AN634" s="70"/>
      <c r="AO634" s="67" t="s">
        <v>246</v>
      </c>
      <c r="AP634" s="78" t="s">
        <v>3688</v>
      </c>
      <c r="AQ634" s="893">
        <v>1</v>
      </c>
      <c r="AR634" s="745" t="s">
        <v>945</v>
      </c>
      <c r="AS634" s="68" t="s">
        <v>946</v>
      </c>
      <c r="AT634" s="3">
        <v>1</v>
      </c>
      <c r="AU634" s="3" t="s">
        <v>1244</v>
      </c>
      <c r="AV634" s="3"/>
      <c r="AW634" s="3" t="s">
        <v>1245</v>
      </c>
      <c r="AX634" s="3"/>
      <c r="AY634" s="145"/>
      <c r="AZ634" s="69" t="s">
        <v>949</v>
      </c>
      <c r="BA634" s="69" t="s">
        <v>949</v>
      </c>
      <c r="BB634" s="69" t="s">
        <v>949</v>
      </c>
      <c r="BC634" s="69" t="s">
        <v>949</v>
      </c>
      <c r="BD634" s="69" t="s">
        <v>949</v>
      </c>
      <c r="BE634" s="69" t="s">
        <v>949</v>
      </c>
      <c r="BF634" s="69" t="s">
        <v>949</v>
      </c>
      <c r="BG634" s="69" t="s">
        <v>949</v>
      </c>
      <c r="BH634" s="69" t="s">
        <v>949</v>
      </c>
      <c r="BI634" s="69" t="s">
        <v>949</v>
      </c>
      <c r="BJ634" s="69" t="s">
        <v>3615</v>
      </c>
      <c r="BK634" s="69">
        <v>0</v>
      </c>
      <c r="BL634" s="69" t="s">
        <v>949</v>
      </c>
      <c r="BM634" s="69">
        <v>0</v>
      </c>
      <c r="BN634" s="69">
        <v>0</v>
      </c>
      <c r="BO634" s="69">
        <v>0</v>
      </c>
      <c r="BP634" s="69">
        <v>0</v>
      </c>
      <c r="BQ634" s="69">
        <v>0</v>
      </c>
      <c r="BR634" s="69">
        <v>0</v>
      </c>
      <c r="BS634" s="69">
        <v>0</v>
      </c>
      <c r="BT634" s="69">
        <v>0</v>
      </c>
      <c r="BU634" s="73"/>
      <c r="BV634" s="72"/>
      <c r="BW634" s="72"/>
      <c r="BX634" s="72"/>
      <c r="BY634" s="16"/>
      <c r="BZ634" s="9"/>
      <c r="CA634" s="16"/>
      <c r="CB634" s="16"/>
      <c r="CC634" s="16"/>
      <c r="CD634" s="16"/>
    </row>
    <row r="635" spans="1:82" customFormat="1">
      <c r="A635" s="16"/>
      <c r="B635" s="3">
        <v>628</v>
      </c>
      <c r="C635" s="3" t="s">
        <v>3554</v>
      </c>
      <c r="D635" s="91"/>
      <c r="E635" s="96" t="s">
        <v>3715</v>
      </c>
      <c r="F635" s="91"/>
      <c r="G635" s="96"/>
      <c r="H635" s="91"/>
      <c r="I635" s="96"/>
      <c r="J635" s="91"/>
      <c r="K635" s="96"/>
      <c r="L635" s="91"/>
      <c r="M635" s="96"/>
      <c r="N635" s="32" t="s">
        <v>3715</v>
      </c>
      <c r="O635" s="211" t="s">
        <v>3716</v>
      </c>
      <c r="P635" s="71" t="s">
        <v>3684</v>
      </c>
      <c r="Q635" s="71"/>
      <c r="R635" s="848" t="s">
        <v>989</v>
      </c>
      <c r="S635" s="3"/>
      <c r="T635" s="3"/>
      <c r="U635" s="3"/>
      <c r="V635" s="3"/>
      <c r="W635" s="3"/>
      <c r="X635" s="3" t="s">
        <v>941</v>
      </c>
      <c r="Y635" s="3" t="s">
        <v>941</v>
      </c>
      <c r="Z635" s="3" t="s">
        <v>941</v>
      </c>
      <c r="AA635" s="3" t="s">
        <v>941</v>
      </c>
      <c r="AB635" s="3"/>
      <c r="AC635" s="21"/>
      <c r="AD635" s="21"/>
      <c r="AE635" s="21"/>
      <c r="AF635" s="3" t="s">
        <v>941</v>
      </c>
      <c r="AG635" s="3"/>
      <c r="AH635" s="3"/>
      <c r="AI635" s="21"/>
      <c r="AJ635" s="21"/>
      <c r="AK635" s="21"/>
      <c r="AL635" s="75"/>
      <c r="AM635" s="74"/>
      <c r="AN635" s="70"/>
      <c r="AO635" s="67" t="s">
        <v>246</v>
      </c>
      <c r="AP635" s="78" t="s">
        <v>3691</v>
      </c>
      <c r="AQ635" s="893">
        <v>1</v>
      </c>
      <c r="AR635" s="745" t="s">
        <v>945</v>
      </c>
      <c r="AS635" s="68" t="s">
        <v>946</v>
      </c>
      <c r="AT635" s="3">
        <v>1</v>
      </c>
      <c r="AU635" s="3" t="s">
        <v>1244</v>
      </c>
      <c r="AV635" s="3"/>
      <c r="AW635" s="3" t="s">
        <v>1245</v>
      </c>
      <c r="AX635" s="3"/>
      <c r="AY635" s="145"/>
      <c r="AZ635" s="69" t="s">
        <v>949</v>
      </c>
      <c r="BA635" s="69" t="s">
        <v>949</v>
      </c>
      <c r="BB635" s="69" t="s">
        <v>949</v>
      </c>
      <c r="BC635" s="69" t="s">
        <v>949</v>
      </c>
      <c r="BD635" s="69" t="s">
        <v>949</v>
      </c>
      <c r="BE635" s="69" t="s">
        <v>949</v>
      </c>
      <c r="BF635" s="69" t="s">
        <v>949</v>
      </c>
      <c r="BG635" s="69" t="s">
        <v>949</v>
      </c>
      <c r="BH635" s="69" t="s">
        <v>949</v>
      </c>
      <c r="BI635" s="69" t="s">
        <v>949</v>
      </c>
      <c r="BJ635" s="69" t="s">
        <v>3615</v>
      </c>
      <c r="BK635" s="69">
        <v>0</v>
      </c>
      <c r="BL635" s="69" t="s">
        <v>949</v>
      </c>
      <c r="BM635" s="69">
        <v>0</v>
      </c>
      <c r="BN635" s="69">
        <v>0</v>
      </c>
      <c r="BO635" s="69">
        <v>0</v>
      </c>
      <c r="BP635" s="69">
        <v>0</v>
      </c>
      <c r="BQ635" s="69">
        <v>0</v>
      </c>
      <c r="BR635" s="69">
        <v>0</v>
      </c>
      <c r="BS635" s="69">
        <v>0</v>
      </c>
      <c r="BT635" s="69">
        <v>0</v>
      </c>
      <c r="BU635" s="73"/>
      <c r="BV635" s="72"/>
      <c r="BW635" s="72"/>
      <c r="BX635" s="72"/>
      <c r="BY635" s="16"/>
      <c r="BZ635" s="9"/>
      <c r="CA635" s="16"/>
      <c r="CB635" s="16"/>
      <c r="CC635" s="16"/>
      <c r="CD635" s="16"/>
    </row>
    <row r="636" spans="1:82" customFormat="1">
      <c r="A636" s="16"/>
      <c r="B636" s="3">
        <v>629</v>
      </c>
      <c r="C636" s="3" t="s">
        <v>3554</v>
      </c>
      <c r="D636" s="91"/>
      <c r="E636" s="96" t="s">
        <v>3717</v>
      </c>
      <c r="F636" s="91"/>
      <c r="G636" s="96"/>
      <c r="H636" s="91"/>
      <c r="I636" s="96"/>
      <c r="J636" s="91"/>
      <c r="K636" s="96"/>
      <c r="L636" s="91"/>
      <c r="M636" s="96"/>
      <c r="N636" s="32" t="s">
        <v>3717</v>
      </c>
      <c r="O636" s="211" t="s">
        <v>3718</v>
      </c>
      <c r="P636" s="71" t="s">
        <v>3684</v>
      </c>
      <c r="Q636" s="71"/>
      <c r="R636" s="848" t="s">
        <v>989</v>
      </c>
      <c r="S636" s="3"/>
      <c r="T636" s="3"/>
      <c r="U636" s="3"/>
      <c r="V636" s="3"/>
      <c r="W636" s="3"/>
      <c r="X636" s="3" t="s">
        <v>941</v>
      </c>
      <c r="Y636" s="3" t="s">
        <v>941</v>
      </c>
      <c r="Z636" s="3" t="s">
        <v>941</v>
      </c>
      <c r="AA636" s="3" t="s">
        <v>941</v>
      </c>
      <c r="AB636" s="3"/>
      <c r="AC636" s="21"/>
      <c r="AD636" s="21"/>
      <c r="AE636" s="21"/>
      <c r="AF636" s="3" t="s">
        <v>941</v>
      </c>
      <c r="AG636" s="3"/>
      <c r="AH636" s="3"/>
      <c r="AI636" s="21"/>
      <c r="AJ636" s="21"/>
      <c r="AK636" s="21"/>
      <c r="AL636" s="75"/>
      <c r="AM636" s="74"/>
      <c r="AN636" s="70"/>
      <c r="AO636" s="67" t="s">
        <v>246</v>
      </c>
      <c r="AP636" s="78" t="s">
        <v>3694</v>
      </c>
      <c r="AQ636" s="893">
        <v>1</v>
      </c>
      <c r="AR636" s="745" t="s">
        <v>945</v>
      </c>
      <c r="AS636" s="68" t="s">
        <v>946</v>
      </c>
      <c r="AT636" s="3">
        <v>1</v>
      </c>
      <c r="AU636" s="3" t="s">
        <v>1244</v>
      </c>
      <c r="AV636" s="3"/>
      <c r="AW636" s="3" t="s">
        <v>1245</v>
      </c>
      <c r="AX636" s="3"/>
      <c r="AY636" s="145"/>
      <c r="AZ636" s="69" t="s">
        <v>949</v>
      </c>
      <c r="BA636" s="69" t="s">
        <v>949</v>
      </c>
      <c r="BB636" s="69" t="s">
        <v>949</v>
      </c>
      <c r="BC636" s="69" t="s">
        <v>949</v>
      </c>
      <c r="BD636" s="69" t="s">
        <v>949</v>
      </c>
      <c r="BE636" s="69" t="s">
        <v>949</v>
      </c>
      <c r="BF636" s="69" t="s">
        <v>949</v>
      </c>
      <c r="BG636" s="69" t="s">
        <v>949</v>
      </c>
      <c r="BH636" s="69" t="s">
        <v>949</v>
      </c>
      <c r="BI636" s="69" t="s">
        <v>949</v>
      </c>
      <c r="BJ636" s="69" t="s">
        <v>3615</v>
      </c>
      <c r="BK636" s="69">
        <v>0</v>
      </c>
      <c r="BL636" s="69" t="s">
        <v>949</v>
      </c>
      <c r="BM636" s="69">
        <v>0</v>
      </c>
      <c r="BN636" s="69">
        <v>0</v>
      </c>
      <c r="BO636" s="69">
        <v>0</v>
      </c>
      <c r="BP636" s="69">
        <v>0</v>
      </c>
      <c r="BQ636" s="69">
        <v>0</v>
      </c>
      <c r="BR636" s="69">
        <v>0</v>
      </c>
      <c r="BS636" s="69">
        <v>0</v>
      </c>
      <c r="BT636" s="69">
        <v>0</v>
      </c>
      <c r="BU636" s="73"/>
      <c r="BV636" s="72"/>
      <c r="BW636" s="72"/>
      <c r="BX636" s="72"/>
      <c r="BY636" s="16"/>
      <c r="BZ636" s="9"/>
      <c r="CA636" s="16"/>
      <c r="CB636" s="16"/>
      <c r="CC636" s="16"/>
      <c r="CD636" s="16"/>
    </row>
    <row r="637" spans="1:82" customFormat="1">
      <c r="A637" s="16"/>
      <c r="B637" s="3">
        <v>630</v>
      </c>
      <c r="C637" s="3" t="s">
        <v>3719</v>
      </c>
      <c r="D637" s="91" t="s">
        <v>3720</v>
      </c>
      <c r="E637" s="96"/>
      <c r="F637" s="91"/>
      <c r="G637" s="96"/>
      <c r="H637" s="91"/>
      <c r="I637" s="96"/>
      <c r="J637" s="91"/>
      <c r="K637" s="96"/>
      <c r="L637" s="91"/>
      <c r="M637" s="96"/>
      <c r="N637" s="32" t="s">
        <v>3720</v>
      </c>
      <c r="O637" s="211" t="s">
        <v>3721</v>
      </c>
      <c r="P637" s="71" t="s">
        <v>939</v>
      </c>
      <c r="Q637" s="71"/>
      <c r="R637" s="848" t="s">
        <v>961</v>
      </c>
      <c r="S637" s="3"/>
      <c r="T637" s="3" t="s">
        <v>941</v>
      </c>
      <c r="U637" s="3"/>
      <c r="V637" s="3"/>
      <c r="W637" s="3"/>
      <c r="X637" s="3"/>
      <c r="Y637" s="3"/>
      <c r="Z637" s="3"/>
      <c r="AA637" s="3"/>
      <c r="AB637" s="3"/>
      <c r="AC637" s="21"/>
      <c r="AD637" s="21"/>
      <c r="AE637" s="21"/>
      <c r="AF637" s="3"/>
      <c r="AG637" s="3"/>
      <c r="AH637" s="3"/>
      <c r="AI637" s="21" t="s">
        <v>941</v>
      </c>
      <c r="AJ637" s="21"/>
      <c r="AK637" s="21"/>
      <c r="AL637" s="75"/>
      <c r="AM637" s="74"/>
      <c r="AN637" s="70"/>
      <c r="AO637" s="67" t="s">
        <v>132</v>
      </c>
      <c r="AP637" s="78" t="s">
        <v>3722</v>
      </c>
      <c r="AQ637" s="893">
        <v>1</v>
      </c>
      <c r="AR637" s="745" t="s">
        <v>945</v>
      </c>
      <c r="AS637" s="68" t="s">
        <v>946</v>
      </c>
      <c r="AT637" s="3">
        <v>0</v>
      </c>
      <c r="AU637" s="3" t="s">
        <v>947</v>
      </c>
      <c r="AV637" s="3">
        <v>0</v>
      </c>
      <c r="AW637" s="3"/>
      <c r="AX637" s="3"/>
      <c r="AY637" s="145"/>
      <c r="AZ637" s="69" t="s">
        <v>949</v>
      </c>
      <c r="BA637" s="69" t="s">
        <v>949</v>
      </c>
      <c r="BB637" s="69" t="s">
        <v>949</v>
      </c>
      <c r="BC637" s="69" t="s">
        <v>949</v>
      </c>
      <c r="BD637" s="69" t="s">
        <v>949</v>
      </c>
      <c r="BE637" s="69" t="s">
        <v>949</v>
      </c>
      <c r="BF637" s="69" t="s">
        <v>949</v>
      </c>
      <c r="BG637" s="69" t="s">
        <v>949</v>
      </c>
      <c r="BH637" s="69" t="s">
        <v>949</v>
      </c>
      <c r="BI637" s="69" t="s">
        <v>949</v>
      </c>
      <c r="BJ637" s="69" t="s">
        <v>949</v>
      </c>
      <c r="BK637" s="69" t="s">
        <v>949</v>
      </c>
      <c r="BL637" s="69" t="s">
        <v>949</v>
      </c>
      <c r="BM637" s="69" t="s">
        <v>949</v>
      </c>
      <c r="BN637" s="69" t="s">
        <v>949</v>
      </c>
      <c r="BO637" s="69" t="s">
        <v>949</v>
      </c>
      <c r="BP637" s="69" t="s">
        <v>949</v>
      </c>
      <c r="BQ637" s="69" t="s">
        <v>949</v>
      </c>
      <c r="BR637" s="69" t="s">
        <v>949</v>
      </c>
      <c r="BS637" s="69" t="s">
        <v>949</v>
      </c>
      <c r="BT637" s="69" t="s">
        <v>949</v>
      </c>
      <c r="BU637" s="73"/>
      <c r="BV637" s="72"/>
      <c r="BW637" s="72"/>
      <c r="BX637" s="72"/>
      <c r="BY637" s="16"/>
      <c r="BZ637" s="9"/>
      <c r="CA637" s="16"/>
      <c r="CB637" s="16"/>
      <c r="CC637" s="16"/>
      <c r="CD637" s="16"/>
    </row>
    <row r="638" spans="1:82" customFormat="1">
      <c r="A638" s="16"/>
      <c r="B638" s="3">
        <v>631</v>
      </c>
      <c r="C638" s="3" t="s">
        <v>3719</v>
      </c>
      <c r="D638" s="91" t="s">
        <v>3723</v>
      </c>
      <c r="E638" s="96"/>
      <c r="F638" s="91"/>
      <c r="G638" s="96"/>
      <c r="H638" s="91"/>
      <c r="I638" s="96"/>
      <c r="J638" s="91"/>
      <c r="K638" s="96"/>
      <c r="L638" s="91"/>
      <c r="M638" s="96"/>
      <c r="N638" s="32" t="s">
        <v>3723</v>
      </c>
      <c r="O638" s="211" t="s">
        <v>3724</v>
      </c>
      <c r="P638" s="71" t="s">
        <v>939</v>
      </c>
      <c r="Q638" s="71"/>
      <c r="R638" s="848" t="s">
        <v>961</v>
      </c>
      <c r="S638" s="3"/>
      <c r="T638" s="3"/>
      <c r="U638" s="3"/>
      <c r="V638" s="3"/>
      <c r="W638" s="3" t="s">
        <v>941</v>
      </c>
      <c r="X638" s="3"/>
      <c r="Y638" s="3"/>
      <c r="Z638" s="3"/>
      <c r="AA638" s="3"/>
      <c r="AB638" s="3"/>
      <c r="AC638" s="21"/>
      <c r="AD638" s="21"/>
      <c r="AE638" s="21"/>
      <c r="AF638" s="3"/>
      <c r="AG638" s="3"/>
      <c r="AH638" s="3"/>
      <c r="AI638" s="21"/>
      <c r="AJ638" s="21" t="s">
        <v>941</v>
      </c>
      <c r="AK638" s="21"/>
      <c r="AL638" s="75"/>
      <c r="AM638" s="74"/>
      <c r="AN638" s="70"/>
      <c r="AO638" s="67" t="s">
        <v>132</v>
      </c>
      <c r="AP638" s="78" t="s">
        <v>3725</v>
      </c>
      <c r="AQ638" s="893">
        <v>1</v>
      </c>
      <c r="AR638" s="745" t="s">
        <v>945</v>
      </c>
      <c r="AS638" s="68" t="s">
        <v>946</v>
      </c>
      <c r="AT638" s="3">
        <v>0</v>
      </c>
      <c r="AU638" s="3" t="s">
        <v>947</v>
      </c>
      <c r="AV638" s="3">
        <v>0</v>
      </c>
      <c r="AW638" s="3"/>
      <c r="AX638" s="3"/>
      <c r="AY638" s="145"/>
      <c r="AZ638" s="69" t="s">
        <v>949</v>
      </c>
      <c r="BA638" s="69" t="s">
        <v>949</v>
      </c>
      <c r="BB638" s="69" t="s">
        <v>949</v>
      </c>
      <c r="BC638" s="69" t="s">
        <v>949</v>
      </c>
      <c r="BD638" s="69" t="s">
        <v>949</v>
      </c>
      <c r="BE638" s="69" t="s">
        <v>949</v>
      </c>
      <c r="BF638" s="69" t="s">
        <v>949</v>
      </c>
      <c r="BG638" s="69" t="s">
        <v>949</v>
      </c>
      <c r="BH638" s="69" t="s">
        <v>949</v>
      </c>
      <c r="BI638" s="69" t="s">
        <v>949</v>
      </c>
      <c r="BJ638" s="69" t="s">
        <v>949</v>
      </c>
      <c r="BK638" s="69" t="s">
        <v>949</v>
      </c>
      <c r="BL638" s="69" t="s">
        <v>949</v>
      </c>
      <c r="BM638" s="69" t="s">
        <v>949</v>
      </c>
      <c r="BN638" s="69" t="s">
        <v>949</v>
      </c>
      <c r="BO638" s="69" t="s">
        <v>949</v>
      </c>
      <c r="BP638" s="69" t="s">
        <v>949</v>
      </c>
      <c r="BQ638" s="69" t="s">
        <v>949</v>
      </c>
      <c r="BR638" s="69" t="s">
        <v>949</v>
      </c>
      <c r="BS638" s="69" t="s">
        <v>949</v>
      </c>
      <c r="BT638" s="69" t="s">
        <v>949</v>
      </c>
      <c r="BU638" s="73"/>
      <c r="BV638" s="72"/>
      <c r="BW638" s="72"/>
      <c r="BX638" s="72"/>
      <c r="BY638" s="16"/>
      <c r="BZ638" s="9"/>
      <c r="CA638" s="16"/>
      <c r="CB638" s="16"/>
      <c r="CC638" s="16"/>
      <c r="CD638" s="16"/>
    </row>
    <row r="639" spans="1:82" customFormat="1">
      <c r="A639" s="16"/>
      <c r="B639" s="3">
        <v>632</v>
      </c>
      <c r="C639" s="3" t="s">
        <v>3719</v>
      </c>
      <c r="D639" s="91" t="s">
        <v>3726</v>
      </c>
      <c r="E639" s="96"/>
      <c r="F639" s="91"/>
      <c r="G639" s="96"/>
      <c r="H639" s="91"/>
      <c r="I639" s="96"/>
      <c r="J639" s="91"/>
      <c r="K639" s="96"/>
      <c r="L639" s="91"/>
      <c r="M639" s="96"/>
      <c r="N639" s="32" t="s">
        <v>3726</v>
      </c>
      <c r="O639" s="211" t="s">
        <v>3727</v>
      </c>
      <c r="P639" s="71" t="s">
        <v>939</v>
      </c>
      <c r="Q639" s="71"/>
      <c r="R639" s="848" t="s">
        <v>961</v>
      </c>
      <c r="S639" s="3"/>
      <c r="T639" s="3"/>
      <c r="U639" s="3"/>
      <c r="V639" s="3"/>
      <c r="W639" s="3"/>
      <c r="X639" s="3"/>
      <c r="Y639" s="3"/>
      <c r="Z639" s="3"/>
      <c r="AA639" s="3"/>
      <c r="AB639" s="3"/>
      <c r="AC639" s="21"/>
      <c r="AD639" s="21"/>
      <c r="AE639" s="21"/>
      <c r="AF639" s="3"/>
      <c r="AG639" s="3" t="s">
        <v>941</v>
      </c>
      <c r="AH639" s="3"/>
      <c r="AI639" s="21"/>
      <c r="AJ639" s="21"/>
      <c r="AK639" s="21" t="s">
        <v>941</v>
      </c>
      <c r="AL639" s="75"/>
      <c r="AM639" s="74"/>
      <c r="AN639" s="70"/>
      <c r="AO639" s="67" t="s">
        <v>132</v>
      </c>
      <c r="AP639" s="78" t="s">
        <v>3728</v>
      </c>
      <c r="AQ639" s="893">
        <v>1</v>
      </c>
      <c r="AR639" s="745" t="s">
        <v>945</v>
      </c>
      <c r="AS639" s="68" t="s">
        <v>946</v>
      </c>
      <c r="AT639" s="3">
        <v>0</v>
      </c>
      <c r="AU639" s="3" t="s">
        <v>947</v>
      </c>
      <c r="AV639" s="3">
        <v>0</v>
      </c>
      <c r="AW639" s="3"/>
      <c r="AX639" s="3"/>
      <c r="AY639" s="145"/>
      <c r="AZ639" s="69" t="s">
        <v>949</v>
      </c>
      <c r="BA639" s="69" t="s">
        <v>949</v>
      </c>
      <c r="BB639" s="69" t="s">
        <v>949</v>
      </c>
      <c r="BC639" s="69" t="s">
        <v>949</v>
      </c>
      <c r="BD639" s="69" t="s">
        <v>949</v>
      </c>
      <c r="BE639" s="69" t="s">
        <v>949</v>
      </c>
      <c r="BF639" s="69" t="s">
        <v>949</v>
      </c>
      <c r="BG639" s="69" t="s">
        <v>949</v>
      </c>
      <c r="BH639" s="69" t="s">
        <v>949</v>
      </c>
      <c r="BI639" s="69" t="s">
        <v>949</v>
      </c>
      <c r="BJ639" s="69" t="s">
        <v>949</v>
      </c>
      <c r="BK639" s="69" t="s">
        <v>949</v>
      </c>
      <c r="BL639" s="69" t="s">
        <v>949</v>
      </c>
      <c r="BM639" s="69" t="s">
        <v>949</v>
      </c>
      <c r="BN639" s="69" t="s">
        <v>949</v>
      </c>
      <c r="BO639" s="69" t="s">
        <v>949</v>
      </c>
      <c r="BP639" s="69" t="s">
        <v>949</v>
      </c>
      <c r="BQ639" s="69" t="s">
        <v>949</v>
      </c>
      <c r="BR639" s="69" t="s">
        <v>949</v>
      </c>
      <c r="BS639" s="69" t="s">
        <v>949</v>
      </c>
      <c r="BT639" s="69" t="s">
        <v>949</v>
      </c>
      <c r="BU639" s="73"/>
      <c r="BV639" s="72"/>
      <c r="BW639" s="72"/>
      <c r="BX639" s="72"/>
      <c r="BY639" s="16"/>
      <c r="BZ639" s="9"/>
      <c r="CA639" s="16"/>
      <c r="CB639" s="16"/>
      <c r="CC639" s="16"/>
      <c r="CD639" s="16"/>
    </row>
    <row r="640" spans="1:82" customFormat="1">
      <c r="A640" s="16"/>
      <c r="B640" s="3">
        <v>633</v>
      </c>
      <c r="C640" s="3" t="s">
        <v>3719</v>
      </c>
      <c r="D640" s="91" t="s">
        <v>3729</v>
      </c>
      <c r="E640" s="96"/>
      <c r="F640" s="91"/>
      <c r="G640" s="96"/>
      <c r="H640" s="91"/>
      <c r="I640" s="96"/>
      <c r="J640" s="91"/>
      <c r="K640" s="96"/>
      <c r="L640" s="91"/>
      <c r="M640" s="96"/>
      <c r="N640" s="32" t="s">
        <v>3729</v>
      </c>
      <c r="O640" s="211" t="s">
        <v>3730</v>
      </c>
      <c r="P640" s="71" t="s">
        <v>939</v>
      </c>
      <c r="Q640" s="71"/>
      <c r="R640" s="848" t="s">
        <v>940</v>
      </c>
      <c r="S640" s="3"/>
      <c r="T640" s="3"/>
      <c r="U640" s="3"/>
      <c r="V640" s="3"/>
      <c r="W640" s="3"/>
      <c r="X640" s="3" t="s">
        <v>941</v>
      </c>
      <c r="Y640" s="3"/>
      <c r="Z640" s="3"/>
      <c r="AA640" s="3"/>
      <c r="AB640" s="3"/>
      <c r="AC640" s="21"/>
      <c r="AD640" s="21"/>
      <c r="AE640" s="21"/>
      <c r="AF640" s="3"/>
      <c r="AG640" s="3"/>
      <c r="AH640" s="3"/>
      <c r="AI640" s="21"/>
      <c r="AJ640" s="21"/>
      <c r="AK640" s="21"/>
      <c r="AL640" s="75"/>
      <c r="AM640" s="74"/>
      <c r="AN640" s="70"/>
      <c r="AO640" s="67" t="s">
        <v>132</v>
      </c>
      <c r="AP640" s="78" t="s">
        <v>3731</v>
      </c>
      <c r="AQ640" s="893">
        <v>1</v>
      </c>
      <c r="AR640" s="745" t="s">
        <v>945</v>
      </c>
      <c r="AS640" s="68" t="s">
        <v>946</v>
      </c>
      <c r="AT640" s="3">
        <v>0</v>
      </c>
      <c r="AU640" s="3" t="s">
        <v>947</v>
      </c>
      <c r="AV640" s="3">
        <v>0</v>
      </c>
      <c r="AW640" s="3"/>
      <c r="AX640" s="3"/>
      <c r="AY640" s="145"/>
      <c r="AZ640" s="69" t="s">
        <v>949</v>
      </c>
      <c r="BA640" s="69" t="s">
        <v>949</v>
      </c>
      <c r="BB640" s="69" t="s">
        <v>949</v>
      </c>
      <c r="BC640" s="69" t="s">
        <v>949</v>
      </c>
      <c r="BD640" s="69" t="s">
        <v>949</v>
      </c>
      <c r="BE640" s="69" t="s">
        <v>949</v>
      </c>
      <c r="BF640" s="69" t="s">
        <v>949</v>
      </c>
      <c r="BG640" s="69" t="s">
        <v>949</v>
      </c>
      <c r="BH640" s="69" t="s">
        <v>949</v>
      </c>
      <c r="BI640" s="69" t="s">
        <v>949</v>
      </c>
      <c r="BJ640" s="69" t="s">
        <v>949</v>
      </c>
      <c r="BK640" s="69" t="s">
        <v>949</v>
      </c>
      <c r="BL640" s="69" t="s">
        <v>949</v>
      </c>
      <c r="BM640" s="69" t="s">
        <v>949</v>
      </c>
      <c r="BN640" s="69" t="s">
        <v>949</v>
      </c>
      <c r="BO640" s="69" t="s">
        <v>949</v>
      </c>
      <c r="BP640" s="69" t="s">
        <v>949</v>
      </c>
      <c r="BQ640" s="69" t="s">
        <v>949</v>
      </c>
      <c r="BR640" s="69" t="s">
        <v>949</v>
      </c>
      <c r="BS640" s="69" t="s">
        <v>949</v>
      </c>
      <c r="BT640" s="69" t="s">
        <v>949</v>
      </c>
      <c r="BU640" s="73"/>
      <c r="BV640" s="72"/>
      <c r="BW640" s="72"/>
      <c r="BX640" s="72"/>
      <c r="BY640" s="16"/>
      <c r="BZ640" s="9"/>
      <c r="CA640" s="16"/>
      <c r="CB640" s="16"/>
      <c r="CC640" s="16"/>
      <c r="CD640" s="16"/>
    </row>
    <row r="641" spans="1:82" customFormat="1">
      <c r="A641" s="16"/>
      <c r="B641" s="3">
        <v>634</v>
      </c>
      <c r="C641" s="3" t="s">
        <v>3719</v>
      </c>
      <c r="D641" s="91" t="s">
        <v>3732</v>
      </c>
      <c r="E641" s="96"/>
      <c r="F641" s="91"/>
      <c r="G641" s="96"/>
      <c r="H641" s="91"/>
      <c r="I641" s="96"/>
      <c r="J641" s="91"/>
      <c r="K641" s="96"/>
      <c r="L641" s="91"/>
      <c r="M641" s="96"/>
      <c r="N641" s="32" t="s">
        <v>3732</v>
      </c>
      <c r="O641" s="211" t="s">
        <v>3733</v>
      </c>
      <c r="P641" s="71" t="s">
        <v>939</v>
      </c>
      <c r="Q641" s="71"/>
      <c r="R641" s="848" t="s">
        <v>940</v>
      </c>
      <c r="S641" s="3"/>
      <c r="T641" s="3"/>
      <c r="U641" s="3"/>
      <c r="V641" s="3"/>
      <c r="W641" s="3"/>
      <c r="X641" s="3"/>
      <c r="Y641" s="3" t="s">
        <v>941</v>
      </c>
      <c r="Z641" s="3"/>
      <c r="AA641" s="3"/>
      <c r="AB641" s="3"/>
      <c r="AC641" s="21"/>
      <c r="AD641" s="21"/>
      <c r="AE641" s="21"/>
      <c r="AF641" s="3"/>
      <c r="AG641" s="3"/>
      <c r="AH641" s="3"/>
      <c r="AI641" s="21"/>
      <c r="AJ641" s="21"/>
      <c r="AK641" s="21"/>
      <c r="AL641" s="75"/>
      <c r="AM641" s="74"/>
      <c r="AN641" s="70"/>
      <c r="AO641" s="67" t="s">
        <v>132</v>
      </c>
      <c r="AP641" s="78" t="s">
        <v>3734</v>
      </c>
      <c r="AQ641" s="893">
        <v>1</v>
      </c>
      <c r="AR641" s="745" t="s">
        <v>945</v>
      </c>
      <c r="AS641" s="68" t="s">
        <v>946</v>
      </c>
      <c r="AT641" s="3">
        <v>0</v>
      </c>
      <c r="AU641" s="3" t="s">
        <v>947</v>
      </c>
      <c r="AV641" s="3">
        <v>0</v>
      </c>
      <c r="AW641" s="3"/>
      <c r="AX641" s="3"/>
      <c r="AY641" s="145"/>
      <c r="AZ641" s="69" t="s">
        <v>949</v>
      </c>
      <c r="BA641" s="69" t="s">
        <v>949</v>
      </c>
      <c r="BB641" s="69" t="s">
        <v>949</v>
      </c>
      <c r="BC641" s="69" t="s">
        <v>949</v>
      </c>
      <c r="BD641" s="69" t="s">
        <v>949</v>
      </c>
      <c r="BE641" s="69" t="s">
        <v>949</v>
      </c>
      <c r="BF641" s="69" t="s">
        <v>949</v>
      </c>
      <c r="BG641" s="69" t="s">
        <v>949</v>
      </c>
      <c r="BH641" s="69" t="s">
        <v>949</v>
      </c>
      <c r="BI641" s="69" t="s">
        <v>949</v>
      </c>
      <c r="BJ641" s="69" t="s">
        <v>949</v>
      </c>
      <c r="BK641" s="69" t="s">
        <v>949</v>
      </c>
      <c r="BL641" s="69" t="s">
        <v>949</v>
      </c>
      <c r="BM641" s="69" t="s">
        <v>949</v>
      </c>
      <c r="BN641" s="69" t="s">
        <v>949</v>
      </c>
      <c r="BO641" s="69" t="s">
        <v>949</v>
      </c>
      <c r="BP641" s="69" t="s">
        <v>949</v>
      </c>
      <c r="BQ641" s="69" t="s">
        <v>949</v>
      </c>
      <c r="BR641" s="69" t="s">
        <v>949</v>
      </c>
      <c r="BS641" s="69" t="s">
        <v>949</v>
      </c>
      <c r="BT641" s="69" t="s">
        <v>949</v>
      </c>
      <c r="BU641" s="73"/>
      <c r="BV641" s="72"/>
      <c r="BW641" s="72"/>
      <c r="BX641" s="72"/>
      <c r="BY641" s="16"/>
      <c r="BZ641" s="9"/>
      <c r="CA641" s="16"/>
      <c r="CB641" s="16"/>
      <c r="CC641" s="16"/>
      <c r="CD641" s="16"/>
    </row>
    <row r="642" spans="1:82" customFormat="1">
      <c r="A642" s="16"/>
      <c r="B642" s="3">
        <v>635</v>
      </c>
      <c r="C642" s="3" t="s">
        <v>3719</v>
      </c>
      <c r="D642" s="91" t="s">
        <v>3735</v>
      </c>
      <c r="E642" s="96"/>
      <c r="F642" s="91"/>
      <c r="G642" s="96"/>
      <c r="H642" s="91"/>
      <c r="I642" s="96"/>
      <c r="J642" s="91"/>
      <c r="K642" s="96"/>
      <c r="L642" s="91"/>
      <c r="M642" s="96"/>
      <c r="N642" s="32" t="s">
        <v>3735</v>
      </c>
      <c r="O642" s="211" t="s">
        <v>3736</v>
      </c>
      <c r="P642" s="71" t="s">
        <v>939</v>
      </c>
      <c r="Q642" s="71"/>
      <c r="R642" s="848" t="s">
        <v>940</v>
      </c>
      <c r="S642" s="3"/>
      <c r="T642" s="3"/>
      <c r="U642" s="3"/>
      <c r="V642" s="3"/>
      <c r="W642" s="3"/>
      <c r="X642" s="3"/>
      <c r="Y642" s="3"/>
      <c r="Z642" s="3" t="s">
        <v>941</v>
      </c>
      <c r="AA642" s="3"/>
      <c r="AB642" s="3"/>
      <c r="AC642" s="21"/>
      <c r="AD642" s="21"/>
      <c r="AE642" s="21"/>
      <c r="AF642" s="3"/>
      <c r="AG642" s="3"/>
      <c r="AH642" s="3"/>
      <c r="AI642" s="21"/>
      <c r="AJ642" s="21"/>
      <c r="AK642" s="21"/>
      <c r="AL642" s="75"/>
      <c r="AM642" s="74"/>
      <c r="AN642" s="70"/>
      <c r="AO642" s="67" t="s">
        <v>132</v>
      </c>
      <c r="AP642" s="78" t="s">
        <v>3737</v>
      </c>
      <c r="AQ642" s="893">
        <v>1</v>
      </c>
      <c r="AR642" s="745" t="s">
        <v>945</v>
      </c>
      <c r="AS642" s="68" t="s">
        <v>946</v>
      </c>
      <c r="AT642" s="3">
        <v>0</v>
      </c>
      <c r="AU642" s="3" t="s">
        <v>947</v>
      </c>
      <c r="AV642" s="3">
        <v>0</v>
      </c>
      <c r="AW642" s="3"/>
      <c r="AX642" s="3"/>
      <c r="AY642" s="145"/>
      <c r="AZ642" s="69" t="s">
        <v>949</v>
      </c>
      <c r="BA642" s="69" t="s">
        <v>949</v>
      </c>
      <c r="BB642" s="69" t="s">
        <v>949</v>
      </c>
      <c r="BC642" s="69" t="s">
        <v>949</v>
      </c>
      <c r="BD642" s="69" t="s">
        <v>949</v>
      </c>
      <c r="BE642" s="69" t="s">
        <v>949</v>
      </c>
      <c r="BF642" s="69" t="s">
        <v>949</v>
      </c>
      <c r="BG642" s="69" t="s">
        <v>949</v>
      </c>
      <c r="BH642" s="69" t="s">
        <v>949</v>
      </c>
      <c r="BI642" s="69" t="s">
        <v>949</v>
      </c>
      <c r="BJ642" s="69" t="s">
        <v>949</v>
      </c>
      <c r="BK642" s="69" t="s">
        <v>949</v>
      </c>
      <c r="BL642" s="69" t="s">
        <v>949</v>
      </c>
      <c r="BM642" s="69" t="s">
        <v>949</v>
      </c>
      <c r="BN642" s="69" t="s">
        <v>949</v>
      </c>
      <c r="BO642" s="69" t="s">
        <v>949</v>
      </c>
      <c r="BP642" s="69" t="s">
        <v>949</v>
      </c>
      <c r="BQ642" s="69" t="s">
        <v>949</v>
      </c>
      <c r="BR642" s="69" t="s">
        <v>949</v>
      </c>
      <c r="BS642" s="69" t="s">
        <v>949</v>
      </c>
      <c r="BT642" s="69" t="s">
        <v>949</v>
      </c>
      <c r="BU642" s="73"/>
      <c r="BV642" s="72"/>
      <c r="BW642" s="72"/>
      <c r="BX642" s="72"/>
      <c r="BY642" s="16"/>
      <c r="BZ642" s="9"/>
      <c r="CA642" s="16"/>
      <c r="CB642" s="16"/>
      <c r="CC642" s="16"/>
      <c r="CD642" s="16"/>
    </row>
    <row r="643" spans="1:82" customFormat="1">
      <c r="A643" s="16"/>
      <c r="B643" s="3">
        <v>636</v>
      </c>
      <c r="C643" s="3" t="s">
        <v>3719</v>
      </c>
      <c r="D643" s="91" t="s">
        <v>3738</v>
      </c>
      <c r="E643" s="96"/>
      <c r="F643" s="91"/>
      <c r="G643" s="96"/>
      <c r="H643" s="91"/>
      <c r="I643" s="96"/>
      <c r="J643" s="91"/>
      <c r="K643" s="96"/>
      <c r="L643" s="91"/>
      <c r="M643" s="96"/>
      <c r="N643" s="32" t="s">
        <v>3738</v>
      </c>
      <c r="O643" s="211" t="s">
        <v>3739</v>
      </c>
      <c r="P643" s="71" t="s">
        <v>939</v>
      </c>
      <c r="Q643" s="71"/>
      <c r="R643" s="848" t="s">
        <v>940</v>
      </c>
      <c r="S643" s="3"/>
      <c r="T643" s="3"/>
      <c r="U643" s="3"/>
      <c r="V643" s="3"/>
      <c r="W643" s="3"/>
      <c r="X643" s="3"/>
      <c r="Y643" s="3"/>
      <c r="Z643" s="3"/>
      <c r="AA643" s="3" t="s">
        <v>941</v>
      </c>
      <c r="AB643" s="3"/>
      <c r="AC643" s="21"/>
      <c r="AD643" s="21"/>
      <c r="AE643" s="21"/>
      <c r="AF643" s="3"/>
      <c r="AG643" s="3"/>
      <c r="AH643" s="3"/>
      <c r="AI643" s="21"/>
      <c r="AJ643" s="21"/>
      <c r="AK643" s="21"/>
      <c r="AL643" s="75"/>
      <c r="AM643" s="74"/>
      <c r="AN643" s="70"/>
      <c r="AO643" s="67" t="s">
        <v>132</v>
      </c>
      <c r="AP643" s="78" t="s">
        <v>3740</v>
      </c>
      <c r="AQ643" s="893">
        <v>1</v>
      </c>
      <c r="AR643" s="745" t="s">
        <v>945</v>
      </c>
      <c r="AS643" s="68" t="s">
        <v>946</v>
      </c>
      <c r="AT643" s="3">
        <v>0</v>
      </c>
      <c r="AU643" s="3" t="s">
        <v>947</v>
      </c>
      <c r="AV643" s="3">
        <v>0</v>
      </c>
      <c r="AW643" s="3"/>
      <c r="AX643" s="3"/>
      <c r="AY643" s="145"/>
      <c r="AZ643" s="69" t="s">
        <v>949</v>
      </c>
      <c r="BA643" s="69" t="s">
        <v>949</v>
      </c>
      <c r="BB643" s="69" t="s">
        <v>949</v>
      </c>
      <c r="BC643" s="69" t="s">
        <v>949</v>
      </c>
      <c r="BD643" s="69" t="s">
        <v>949</v>
      </c>
      <c r="BE643" s="69" t="s">
        <v>949</v>
      </c>
      <c r="BF643" s="69" t="s">
        <v>949</v>
      </c>
      <c r="BG643" s="69" t="s">
        <v>949</v>
      </c>
      <c r="BH643" s="69" t="s">
        <v>949</v>
      </c>
      <c r="BI643" s="69" t="s">
        <v>949</v>
      </c>
      <c r="BJ643" s="69" t="s">
        <v>949</v>
      </c>
      <c r="BK643" s="69" t="s">
        <v>949</v>
      </c>
      <c r="BL643" s="69" t="s">
        <v>949</v>
      </c>
      <c r="BM643" s="69" t="s">
        <v>949</v>
      </c>
      <c r="BN643" s="69" t="s">
        <v>949</v>
      </c>
      <c r="BO643" s="69" t="s">
        <v>949</v>
      </c>
      <c r="BP643" s="69" t="s">
        <v>949</v>
      </c>
      <c r="BQ643" s="69" t="s">
        <v>949</v>
      </c>
      <c r="BR643" s="69" t="s">
        <v>949</v>
      </c>
      <c r="BS643" s="69" t="s">
        <v>949</v>
      </c>
      <c r="BT643" s="69" t="s">
        <v>949</v>
      </c>
      <c r="BU643" s="73"/>
      <c r="BV643" s="72"/>
      <c r="BW643" s="72"/>
      <c r="BX643" s="72"/>
      <c r="BY643" s="16"/>
      <c r="BZ643" s="9"/>
      <c r="CA643" s="16"/>
      <c r="CB643" s="16"/>
      <c r="CC643" s="16"/>
      <c r="CD643" s="16"/>
    </row>
    <row r="644" spans="1:82" customFormat="1">
      <c r="A644" s="16"/>
      <c r="B644" s="3">
        <v>637</v>
      </c>
      <c r="C644" s="3" t="s">
        <v>3719</v>
      </c>
      <c r="D644" s="91" t="s">
        <v>3741</v>
      </c>
      <c r="E644" s="96"/>
      <c r="F644" s="91"/>
      <c r="G644" s="96"/>
      <c r="H644" s="91"/>
      <c r="I644" s="96"/>
      <c r="J644" s="91"/>
      <c r="K644" s="96"/>
      <c r="L644" s="91"/>
      <c r="M644" s="96"/>
      <c r="N644" s="32" t="s">
        <v>3741</v>
      </c>
      <c r="O644" s="211" t="s">
        <v>3742</v>
      </c>
      <c r="P644" s="71" t="s">
        <v>939</v>
      </c>
      <c r="Q644" s="71"/>
      <c r="R644" s="848" t="s">
        <v>940</v>
      </c>
      <c r="S644" s="3"/>
      <c r="T644" s="3"/>
      <c r="U644" s="3"/>
      <c r="V644" s="3"/>
      <c r="W644" s="3"/>
      <c r="X644" s="3"/>
      <c r="Y644" s="3"/>
      <c r="Z644" s="3"/>
      <c r="AA644" s="3"/>
      <c r="AB644" s="3" t="s">
        <v>941</v>
      </c>
      <c r="AC644" s="21"/>
      <c r="AD644" s="21"/>
      <c r="AE644" s="21"/>
      <c r="AF644" s="3"/>
      <c r="AG644" s="3"/>
      <c r="AH644" s="3"/>
      <c r="AI644" s="21"/>
      <c r="AJ644" s="21"/>
      <c r="AK644" s="21"/>
      <c r="AL644" s="75"/>
      <c r="AM644" s="74"/>
      <c r="AN644" s="70"/>
      <c r="AO644" s="67" t="s">
        <v>132</v>
      </c>
      <c r="AP644" s="78" t="s">
        <v>3743</v>
      </c>
      <c r="AQ644" s="893">
        <v>1</v>
      </c>
      <c r="AR644" s="745" t="s">
        <v>945</v>
      </c>
      <c r="AS644" s="68" t="s">
        <v>946</v>
      </c>
      <c r="AT644" s="3">
        <v>0</v>
      </c>
      <c r="AU644" s="3" t="s">
        <v>947</v>
      </c>
      <c r="AV644" s="3">
        <v>0</v>
      </c>
      <c r="AW644" s="3"/>
      <c r="AX644" s="3"/>
      <c r="AY644" s="145"/>
      <c r="AZ644" s="69" t="s">
        <v>949</v>
      </c>
      <c r="BA644" s="69" t="s">
        <v>949</v>
      </c>
      <c r="BB644" s="69" t="s">
        <v>949</v>
      </c>
      <c r="BC644" s="69" t="s">
        <v>949</v>
      </c>
      <c r="BD644" s="69" t="s">
        <v>949</v>
      </c>
      <c r="BE644" s="69" t="s">
        <v>949</v>
      </c>
      <c r="BF644" s="69" t="s">
        <v>949</v>
      </c>
      <c r="BG644" s="69" t="s">
        <v>949</v>
      </c>
      <c r="BH644" s="69" t="s">
        <v>949</v>
      </c>
      <c r="BI644" s="69" t="s">
        <v>949</v>
      </c>
      <c r="BJ644" s="69" t="s">
        <v>949</v>
      </c>
      <c r="BK644" s="69" t="s">
        <v>949</v>
      </c>
      <c r="BL644" s="69" t="s">
        <v>949</v>
      </c>
      <c r="BM644" s="69" t="s">
        <v>949</v>
      </c>
      <c r="BN644" s="69" t="s">
        <v>949</v>
      </c>
      <c r="BO644" s="69" t="s">
        <v>949</v>
      </c>
      <c r="BP644" s="69" t="s">
        <v>949</v>
      </c>
      <c r="BQ644" s="69" t="s">
        <v>949</v>
      </c>
      <c r="BR644" s="69" t="s">
        <v>949</v>
      </c>
      <c r="BS644" s="69" t="s">
        <v>949</v>
      </c>
      <c r="BT644" s="69" t="s">
        <v>949</v>
      </c>
      <c r="BU644" s="73"/>
      <c r="BV644" s="72"/>
      <c r="BW644" s="72"/>
      <c r="BX644" s="72"/>
      <c r="BY644" s="16"/>
      <c r="BZ644" s="9"/>
      <c r="CA644" s="16"/>
      <c r="CB644" s="16"/>
      <c r="CC644" s="16"/>
      <c r="CD644" s="16"/>
    </row>
    <row r="645" spans="1:82" customFormat="1">
      <c r="A645" s="16"/>
      <c r="B645" s="3">
        <v>638</v>
      </c>
      <c r="C645" s="3" t="s">
        <v>3719</v>
      </c>
      <c r="D645" s="91" t="s">
        <v>3744</v>
      </c>
      <c r="E645" s="96"/>
      <c r="F645" s="91"/>
      <c r="G645" s="96"/>
      <c r="H645" s="91"/>
      <c r="I645" s="96"/>
      <c r="J645" s="91"/>
      <c r="K645" s="96"/>
      <c r="L645" s="91"/>
      <c r="M645" s="96"/>
      <c r="N645" s="32" t="s">
        <v>3744</v>
      </c>
      <c r="O645" s="211" t="s">
        <v>3745</v>
      </c>
      <c r="P645" s="71" t="s">
        <v>939</v>
      </c>
      <c r="Q645" s="71"/>
      <c r="R645" s="848" t="s">
        <v>940</v>
      </c>
      <c r="S645" s="3"/>
      <c r="T645" s="3"/>
      <c r="U645" s="3"/>
      <c r="V645" s="3"/>
      <c r="W645" s="3"/>
      <c r="X645" s="3"/>
      <c r="Y645" s="3"/>
      <c r="Z645" s="3"/>
      <c r="AA645" s="3"/>
      <c r="AB645" s="3"/>
      <c r="AC645" s="21" t="s">
        <v>941</v>
      </c>
      <c r="AD645" s="21"/>
      <c r="AE645" s="21"/>
      <c r="AF645" s="3"/>
      <c r="AG645" s="3"/>
      <c r="AH645" s="3"/>
      <c r="AI645" s="21"/>
      <c r="AJ645" s="21"/>
      <c r="AK645" s="21"/>
      <c r="AL645" s="75"/>
      <c r="AM645" s="74"/>
      <c r="AN645" s="70"/>
      <c r="AO645" s="67" t="s">
        <v>132</v>
      </c>
      <c r="AP645" s="78" t="s">
        <v>3746</v>
      </c>
      <c r="AQ645" s="893">
        <v>1</v>
      </c>
      <c r="AR645" s="745" t="s">
        <v>945</v>
      </c>
      <c r="AS645" s="68" t="s">
        <v>946</v>
      </c>
      <c r="AT645" s="3">
        <v>0</v>
      </c>
      <c r="AU645" s="3" t="s">
        <v>947</v>
      </c>
      <c r="AV645" s="3">
        <v>0</v>
      </c>
      <c r="AW645" s="3"/>
      <c r="AX645" s="3"/>
      <c r="AY645" s="145"/>
      <c r="AZ645" s="69" t="s">
        <v>949</v>
      </c>
      <c r="BA645" s="69" t="s">
        <v>949</v>
      </c>
      <c r="BB645" s="69" t="s">
        <v>949</v>
      </c>
      <c r="BC645" s="69" t="s">
        <v>949</v>
      </c>
      <c r="BD645" s="69" t="s">
        <v>949</v>
      </c>
      <c r="BE645" s="69" t="s">
        <v>949</v>
      </c>
      <c r="BF645" s="69" t="s">
        <v>949</v>
      </c>
      <c r="BG645" s="69" t="s">
        <v>949</v>
      </c>
      <c r="BH645" s="69" t="s">
        <v>949</v>
      </c>
      <c r="BI645" s="69" t="s">
        <v>949</v>
      </c>
      <c r="BJ645" s="69" t="s">
        <v>949</v>
      </c>
      <c r="BK645" s="69" t="s">
        <v>949</v>
      </c>
      <c r="BL645" s="69" t="s">
        <v>949</v>
      </c>
      <c r="BM645" s="69" t="s">
        <v>949</v>
      </c>
      <c r="BN645" s="69" t="s">
        <v>949</v>
      </c>
      <c r="BO645" s="69" t="s">
        <v>949</v>
      </c>
      <c r="BP645" s="69" t="s">
        <v>949</v>
      </c>
      <c r="BQ645" s="69" t="s">
        <v>949</v>
      </c>
      <c r="BR645" s="69" t="s">
        <v>949</v>
      </c>
      <c r="BS645" s="69" t="s">
        <v>949</v>
      </c>
      <c r="BT645" s="69" t="s">
        <v>949</v>
      </c>
      <c r="BU645" s="73"/>
      <c r="BV645" s="72"/>
      <c r="BW645" s="72"/>
      <c r="BX645" s="72"/>
      <c r="BY645" s="16"/>
      <c r="BZ645" s="9"/>
      <c r="CA645" s="16"/>
      <c r="CB645" s="16"/>
      <c r="CC645" s="16"/>
      <c r="CD645" s="16"/>
    </row>
    <row r="646" spans="1:82" customFormat="1">
      <c r="A646" s="16"/>
      <c r="B646" s="3">
        <v>639</v>
      </c>
      <c r="C646" s="3" t="s">
        <v>3719</v>
      </c>
      <c r="D646" s="91" t="s">
        <v>3747</v>
      </c>
      <c r="E646" s="96"/>
      <c r="F646" s="91"/>
      <c r="G646" s="96"/>
      <c r="H646" s="91"/>
      <c r="I646" s="96"/>
      <c r="J646" s="91"/>
      <c r="K646" s="96"/>
      <c r="L646" s="91"/>
      <c r="M646" s="96"/>
      <c r="N646" s="32" t="s">
        <v>3747</v>
      </c>
      <c r="O646" s="211" t="s">
        <v>3748</v>
      </c>
      <c r="P646" s="71" t="s">
        <v>939</v>
      </c>
      <c r="Q646" s="71"/>
      <c r="R646" s="848" t="s">
        <v>940</v>
      </c>
      <c r="S646" s="3"/>
      <c r="T646" s="3"/>
      <c r="U646" s="3"/>
      <c r="V646" s="3"/>
      <c r="W646" s="3"/>
      <c r="X646" s="3"/>
      <c r="Y646" s="3"/>
      <c r="Z646" s="3"/>
      <c r="AA646" s="3"/>
      <c r="AB646" s="3"/>
      <c r="AC646" s="21"/>
      <c r="AD646" s="21" t="s">
        <v>941</v>
      </c>
      <c r="AE646" s="21"/>
      <c r="AF646" s="3"/>
      <c r="AG646" s="3"/>
      <c r="AH646" s="3"/>
      <c r="AI646" s="21"/>
      <c r="AJ646" s="21"/>
      <c r="AK646" s="21"/>
      <c r="AL646" s="75"/>
      <c r="AM646" s="74"/>
      <c r="AN646" s="70"/>
      <c r="AO646" s="67" t="s">
        <v>132</v>
      </c>
      <c r="AP646" s="78" t="s">
        <v>3749</v>
      </c>
      <c r="AQ646" s="893">
        <v>1</v>
      </c>
      <c r="AR646" s="745" t="s">
        <v>945</v>
      </c>
      <c r="AS646" s="68" t="s">
        <v>946</v>
      </c>
      <c r="AT646" s="3">
        <v>0</v>
      </c>
      <c r="AU646" s="3" t="s">
        <v>947</v>
      </c>
      <c r="AV646" s="3">
        <v>0</v>
      </c>
      <c r="AW646" s="3"/>
      <c r="AX646" s="3"/>
      <c r="AY646" s="145"/>
      <c r="AZ646" s="69" t="s">
        <v>949</v>
      </c>
      <c r="BA646" s="69" t="s">
        <v>949</v>
      </c>
      <c r="BB646" s="69" t="s">
        <v>949</v>
      </c>
      <c r="BC646" s="69" t="s">
        <v>949</v>
      </c>
      <c r="BD646" s="69" t="s">
        <v>949</v>
      </c>
      <c r="BE646" s="69" t="s">
        <v>949</v>
      </c>
      <c r="BF646" s="69" t="s">
        <v>949</v>
      </c>
      <c r="BG646" s="69" t="s">
        <v>949</v>
      </c>
      <c r="BH646" s="69" t="s">
        <v>949</v>
      </c>
      <c r="BI646" s="69" t="s">
        <v>949</v>
      </c>
      <c r="BJ646" s="69" t="s">
        <v>949</v>
      </c>
      <c r="BK646" s="69" t="s">
        <v>949</v>
      </c>
      <c r="BL646" s="69" t="s">
        <v>949</v>
      </c>
      <c r="BM646" s="69" t="s">
        <v>949</v>
      </c>
      <c r="BN646" s="69" t="s">
        <v>949</v>
      </c>
      <c r="BO646" s="69" t="s">
        <v>949</v>
      </c>
      <c r="BP646" s="69" t="s">
        <v>949</v>
      </c>
      <c r="BQ646" s="69" t="s">
        <v>949</v>
      </c>
      <c r="BR646" s="69" t="s">
        <v>949</v>
      </c>
      <c r="BS646" s="69" t="s">
        <v>949</v>
      </c>
      <c r="BT646" s="69" t="s">
        <v>949</v>
      </c>
      <c r="BU646" s="73"/>
      <c r="BV646" s="72"/>
      <c r="BW646" s="72"/>
      <c r="BX646" s="72"/>
      <c r="BY646" s="16"/>
      <c r="BZ646" s="9"/>
      <c r="CA646" s="16"/>
      <c r="CB646" s="16"/>
      <c r="CC646" s="16"/>
      <c r="CD646" s="16"/>
    </row>
    <row r="647" spans="1:82" customFormat="1">
      <c r="A647" s="16"/>
      <c r="B647" s="3">
        <v>640</v>
      </c>
      <c r="C647" s="3" t="s">
        <v>3719</v>
      </c>
      <c r="D647" s="91" t="s">
        <v>3750</v>
      </c>
      <c r="E647" s="96"/>
      <c r="F647" s="91"/>
      <c r="G647" s="96"/>
      <c r="H647" s="91"/>
      <c r="I647" s="96"/>
      <c r="J647" s="91"/>
      <c r="K647" s="96"/>
      <c r="L647" s="91"/>
      <c r="M647" s="96"/>
      <c r="N647" s="32" t="s">
        <v>3750</v>
      </c>
      <c r="O647" s="211" t="s">
        <v>3751</v>
      </c>
      <c r="P647" s="71" t="s">
        <v>939</v>
      </c>
      <c r="Q647" s="71"/>
      <c r="R647" s="848" t="s">
        <v>940</v>
      </c>
      <c r="S647" s="3"/>
      <c r="T647" s="3"/>
      <c r="U647" s="3"/>
      <c r="V647" s="3"/>
      <c r="W647" s="3"/>
      <c r="X647" s="3"/>
      <c r="Y647" s="3"/>
      <c r="Z647" s="3"/>
      <c r="AA647" s="3"/>
      <c r="AB647" s="3"/>
      <c r="AC647" s="21"/>
      <c r="AD647" s="21"/>
      <c r="AE647" s="21" t="s">
        <v>941</v>
      </c>
      <c r="AF647" s="3"/>
      <c r="AG647" s="3"/>
      <c r="AH647" s="3"/>
      <c r="AI647" s="21"/>
      <c r="AJ647" s="21"/>
      <c r="AK647" s="21"/>
      <c r="AL647" s="75"/>
      <c r="AM647" s="74"/>
      <c r="AN647" s="70"/>
      <c r="AO647" s="67" t="s">
        <v>132</v>
      </c>
      <c r="AP647" s="78" t="s">
        <v>3752</v>
      </c>
      <c r="AQ647" s="893">
        <v>1</v>
      </c>
      <c r="AR647" s="745" t="s">
        <v>945</v>
      </c>
      <c r="AS647" s="68" t="s">
        <v>946</v>
      </c>
      <c r="AT647" s="3">
        <v>0</v>
      </c>
      <c r="AU647" s="3" t="s">
        <v>947</v>
      </c>
      <c r="AV647" s="3">
        <v>0</v>
      </c>
      <c r="AW647" s="3"/>
      <c r="AX647" s="3"/>
      <c r="AY647" s="145"/>
      <c r="AZ647" s="69" t="s">
        <v>949</v>
      </c>
      <c r="BA647" s="69" t="s">
        <v>949</v>
      </c>
      <c r="BB647" s="69" t="s">
        <v>949</v>
      </c>
      <c r="BC647" s="69" t="s">
        <v>949</v>
      </c>
      <c r="BD647" s="69" t="s">
        <v>949</v>
      </c>
      <c r="BE647" s="69" t="s">
        <v>949</v>
      </c>
      <c r="BF647" s="69" t="s">
        <v>949</v>
      </c>
      <c r="BG647" s="69" t="s">
        <v>949</v>
      </c>
      <c r="BH647" s="69" t="s">
        <v>949</v>
      </c>
      <c r="BI647" s="69" t="s">
        <v>949</v>
      </c>
      <c r="BJ647" s="69" t="s">
        <v>949</v>
      </c>
      <c r="BK647" s="69" t="s">
        <v>949</v>
      </c>
      <c r="BL647" s="69" t="s">
        <v>949</v>
      </c>
      <c r="BM647" s="69" t="s">
        <v>949</v>
      </c>
      <c r="BN647" s="69" t="s">
        <v>949</v>
      </c>
      <c r="BO647" s="69" t="s">
        <v>949</v>
      </c>
      <c r="BP647" s="69" t="s">
        <v>949</v>
      </c>
      <c r="BQ647" s="69" t="s">
        <v>949</v>
      </c>
      <c r="BR647" s="69" t="s">
        <v>949</v>
      </c>
      <c r="BS647" s="69" t="s">
        <v>949</v>
      </c>
      <c r="BT647" s="69" t="s">
        <v>949</v>
      </c>
      <c r="BU647" s="73"/>
      <c r="BV647" s="72"/>
      <c r="BW647" s="72"/>
      <c r="BX647" s="72"/>
      <c r="BY647" s="16"/>
      <c r="BZ647" s="9"/>
      <c r="CA647" s="16"/>
      <c r="CB647" s="16"/>
      <c r="CC647" s="16"/>
      <c r="CD647" s="16"/>
    </row>
    <row r="648" spans="1:82" customFormat="1">
      <c r="A648" s="16"/>
      <c r="B648" s="3">
        <v>641</v>
      </c>
      <c r="C648" s="3" t="s">
        <v>3719</v>
      </c>
      <c r="D648" s="91" t="s">
        <v>3753</v>
      </c>
      <c r="E648" s="96"/>
      <c r="F648" s="91"/>
      <c r="G648" s="96"/>
      <c r="H648" s="91"/>
      <c r="I648" s="96"/>
      <c r="J648" s="91"/>
      <c r="K648" s="96"/>
      <c r="L648" s="91"/>
      <c r="M648" s="96"/>
      <c r="N648" s="32" t="s">
        <v>3753</v>
      </c>
      <c r="O648" s="211" t="s">
        <v>3754</v>
      </c>
      <c r="P648" s="71" t="s">
        <v>939</v>
      </c>
      <c r="Q648" s="71"/>
      <c r="R648" s="848" t="s">
        <v>961</v>
      </c>
      <c r="S648" s="3"/>
      <c r="T648" s="3"/>
      <c r="U648" s="3" t="s">
        <v>941</v>
      </c>
      <c r="V648" s="3"/>
      <c r="W648" s="3"/>
      <c r="X648" s="3"/>
      <c r="Y648" s="3"/>
      <c r="Z648" s="3"/>
      <c r="AA648" s="3"/>
      <c r="AB648" s="3"/>
      <c r="AC648" s="21"/>
      <c r="AD648" s="21"/>
      <c r="AE648" s="21"/>
      <c r="AF648" s="3"/>
      <c r="AG648" s="3"/>
      <c r="AH648" s="3"/>
      <c r="AI648" s="21"/>
      <c r="AJ648" s="21"/>
      <c r="AK648" s="21"/>
      <c r="AL648" s="75"/>
      <c r="AM648" s="74"/>
      <c r="AN648" s="70"/>
      <c r="AO648" s="67" t="s">
        <v>132</v>
      </c>
      <c r="AP648" s="78" t="s">
        <v>3755</v>
      </c>
      <c r="AQ648" s="893">
        <v>1</v>
      </c>
      <c r="AR648" s="745" t="s">
        <v>945</v>
      </c>
      <c r="AS648" s="68" t="s">
        <v>946</v>
      </c>
      <c r="AT648" s="3">
        <v>0</v>
      </c>
      <c r="AU648" s="3" t="s">
        <v>947</v>
      </c>
      <c r="AV648" s="3">
        <v>0</v>
      </c>
      <c r="AW648" s="3"/>
      <c r="AX648" s="3"/>
      <c r="AY648" s="145"/>
      <c r="AZ648" s="69" t="s">
        <v>949</v>
      </c>
      <c r="BA648" s="69" t="s">
        <v>949</v>
      </c>
      <c r="BB648" s="69" t="s">
        <v>949</v>
      </c>
      <c r="BC648" s="69" t="s">
        <v>949</v>
      </c>
      <c r="BD648" s="69" t="s">
        <v>949</v>
      </c>
      <c r="BE648" s="69" t="s">
        <v>949</v>
      </c>
      <c r="BF648" s="69" t="s">
        <v>949</v>
      </c>
      <c r="BG648" s="69" t="s">
        <v>949</v>
      </c>
      <c r="BH648" s="69" t="s">
        <v>949</v>
      </c>
      <c r="BI648" s="69" t="s">
        <v>949</v>
      </c>
      <c r="BJ648" s="69" t="s">
        <v>949</v>
      </c>
      <c r="BK648" s="69" t="s">
        <v>949</v>
      </c>
      <c r="BL648" s="69" t="s">
        <v>949</v>
      </c>
      <c r="BM648" s="69" t="s">
        <v>949</v>
      </c>
      <c r="BN648" s="69" t="s">
        <v>949</v>
      </c>
      <c r="BO648" s="69" t="s">
        <v>949</v>
      </c>
      <c r="BP648" s="69" t="s">
        <v>949</v>
      </c>
      <c r="BQ648" s="69" t="s">
        <v>949</v>
      </c>
      <c r="BR648" s="69" t="s">
        <v>949</v>
      </c>
      <c r="BS648" s="69" t="s">
        <v>949</v>
      </c>
      <c r="BT648" s="69" t="s">
        <v>949</v>
      </c>
      <c r="BU648" s="73"/>
      <c r="BV648" s="72"/>
      <c r="BW648" s="72"/>
      <c r="BX648" s="72"/>
      <c r="BY648" s="16"/>
      <c r="BZ648" s="9"/>
      <c r="CA648" s="16"/>
      <c r="CB648" s="16"/>
      <c r="CC648" s="16"/>
      <c r="CD648" s="16"/>
    </row>
    <row r="649" spans="1:82" customFormat="1">
      <c r="A649" s="16"/>
      <c r="B649" s="3">
        <v>642</v>
      </c>
      <c r="C649" s="3" t="s">
        <v>3719</v>
      </c>
      <c r="D649" s="91" t="s">
        <v>3756</v>
      </c>
      <c r="E649" s="96"/>
      <c r="F649" s="91"/>
      <c r="G649" s="96"/>
      <c r="H649" s="91"/>
      <c r="I649" s="96"/>
      <c r="J649" s="91"/>
      <c r="K649" s="96"/>
      <c r="L649" s="91"/>
      <c r="M649" s="96"/>
      <c r="N649" s="32" t="s">
        <v>3756</v>
      </c>
      <c r="O649" s="211" t="s">
        <v>3756</v>
      </c>
      <c r="P649" s="71" t="s">
        <v>939</v>
      </c>
      <c r="Q649" s="71"/>
      <c r="R649" s="848" t="s">
        <v>940</v>
      </c>
      <c r="S649" s="3"/>
      <c r="T649" s="3"/>
      <c r="U649" s="3"/>
      <c r="V649" s="3"/>
      <c r="W649" s="3"/>
      <c r="X649" s="3"/>
      <c r="Y649" s="3"/>
      <c r="Z649" s="3"/>
      <c r="AA649" s="3"/>
      <c r="AB649" s="3"/>
      <c r="AC649" s="21"/>
      <c r="AD649" s="21"/>
      <c r="AE649" s="21"/>
      <c r="AF649" s="3" t="s">
        <v>941</v>
      </c>
      <c r="AG649" s="3"/>
      <c r="AH649" s="3"/>
      <c r="AI649" s="21"/>
      <c r="AJ649" s="21"/>
      <c r="AK649" s="21"/>
      <c r="AL649" s="75"/>
      <c r="AM649" s="74"/>
      <c r="AN649" s="70"/>
      <c r="AO649" s="67" t="s">
        <v>132</v>
      </c>
      <c r="AP649" s="78" t="s">
        <v>3757</v>
      </c>
      <c r="AQ649" s="893">
        <v>1</v>
      </c>
      <c r="AR649" s="745" t="s">
        <v>945</v>
      </c>
      <c r="AS649" s="68" t="s">
        <v>946</v>
      </c>
      <c r="AT649" s="3">
        <v>0</v>
      </c>
      <c r="AU649" s="3" t="s">
        <v>3758</v>
      </c>
      <c r="AV649" s="3"/>
      <c r="AW649" s="3"/>
      <c r="AX649" s="3"/>
      <c r="AY649" s="145"/>
      <c r="AZ649" s="69" t="s">
        <v>949</v>
      </c>
      <c r="BA649" s="69" t="s">
        <v>949</v>
      </c>
      <c r="BB649" s="69" t="s">
        <v>949</v>
      </c>
      <c r="BC649" s="69" t="s">
        <v>949</v>
      </c>
      <c r="BD649" s="69" t="s">
        <v>949</v>
      </c>
      <c r="BE649" s="69" t="s">
        <v>949</v>
      </c>
      <c r="BF649" s="69" t="s">
        <v>949</v>
      </c>
      <c r="BG649" s="69" t="s">
        <v>949</v>
      </c>
      <c r="BH649" s="69" t="s">
        <v>949</v>
      </c>
      <c r="BI649" s="69" t="s">
        <v>949</v>
      </c>
      <c r="BJ649" s="69" t="s">
        <v>949</v>
      </c>
      <c r="BK649" s="69" t="s">
        <v>949</v>
      </c>
      <c r="BL649" s="69" t="s">
        <v>949</v>
      </c>
      <c r="BM649" s="69" t="s">
        <v>949</v>
      </c>
      <c r="BN649" s="69" t="s">
        <v>949</v>
      </c>
      <c r="BO649" s="69" t="s">
        <v>949</v>
      </c>
      <c r="BP649" s="69" t="s">
        <v>949</v>
      </c>
      <c r="BQ649" s="69" t="s">
        <v>949</v>
      </c>
      <c r="BR649" s="69" t="s">
        <v>949</v>
      </c>
      <c r="BS649" s="69" t="s">
        <v>949</v>
      </c>
      <c r="BT649" s="69" t="s">
        <v>949</v>
      </c>
      <c r="BU649" s="73"/>
      <c r="BV649" s="72"/>
      <c r="BW649" s="72"/>
      <c r="BX649" s="72"/>
      <c r="BY649" s="16"/>
      <c r="BZ649" s="9"/>
      <c r="CA649" s="16"/>
      <c r="CB649" s="16"/>
      <c r="CC649" s="16"/>
      <c r="CD649" s="16"/>
    </row>
    <row r="650" spans="1:82" customFormat="1">
      <c r="A650" s="16"/>
      <c r="B650" s="3">
        <v>643</v>
      </c>
      <c r="C650" s="3" t="s">
        <v>3719</v>
      </c>
      <c r="D650" s="91" t="s">
        <v>3759</v>
      </c>
      <c r="E650" s="96"/>
      <c r="F650" s="91"/>
      <c r="G650" s="96"/>
      <c r="H650" s="91"/>
      <c r="I650" s="96"/>
      <c r="J650" s="91"/>
      <c r="K650" s="96"/>
      <c r="L650" s="91"/>
      <c r="M650" s="96"/>
      <c r="N650" s="32" t="s">
        <v>3759</v>
      </c>
      <c r="O650" s="211" t="s">
        <v>3760</v>
      </c>
      <c r="P650" s="71" t="s">
        <v>939</v>
      </c>
      <c r="Q650" s="71"/>
      <c r="R650" s="848" t="s">
        <v>961</v>
      </c>
      <c r="S650" s="3" t="s">
        <v>941</v>
      </c>
      <c r="T650" s="3"/>
      <c r="U650" s="3"/>
      <c r="V650" s="3"/>
      <c r="W650" s="3"/>
      <c r="X650" s="3"/>
      <c r="Y650" s="3"/>
      <c r="Z650" s="3"/>
      <c r="AA650" s="3"/>
      <c r="AB650" s="3"/>
      <c r="AC650" s="21"/>
      <c r="AD650" s="21"/>
      <c r="AE650" s="21"/>
      <c r="AF650" s="3"/>
      <c r="AG650" s="3"/>
      <c r="AH650" s="3"/>
      <c r="AI650" s="21"/>
      <c r="AJ650" s="21"/>
      <c r="AK650" s="21"/>
      <c r="AL650" s="75"/>
      <c r="AM650" s="74"/>
      <c r="AN650" s="70"/>
      <c r="AO650" s="67" t="s">
        <v>132</v>
      </c>
      <c r="AP650" s="78" t="s">
        <v>3761</v>
      </c>
      <c r="AQ650" s="893">
        <v>1</v>
      </c>
      <c r="AR650" s="745" t="s">
        <v>945</v>
      </c>
      <c r="AS650" s="68" t="s">
        <v>946</v>
      </c>
      <c r="AT650" s="3">
        <v>0</v>
      </c>
      <c r="AU650" s="3" t="s">
        <v>3758</v>
      </c>
      <c r="AV650" s="3"/>
      <c r="AW650" s="3"/>
      <c r="AX650" s="3"/>
      <c r="AY650" s="145"/>
      <c r="AZ650" s="69" t="s">
        <v>949</v>
      </c>
      <c r="BA650" s="69" t="s">
        <v>949</v>
      </c>
      <c r="BB650" s="69" t="s">
        <v>949</v>
      </c>
      <c r="BC650" s="69" t="s">
        <v>949</v>
      </c>
      <c r="BD650" s="69" t="s">
        <v>949</v>
      </c>
      <c r="BE650" s="69" t="s">
        <v>949</v>
      </c>
      <c r="BF650" s="69" t="s">
        <v>949</v>
      </c>
      <c r="BG650" s="69" t="s">
        <v>949</v>
      </c>
      <c r="BH650" s="69" t="s">
        <v>949</v>
      </c>
      <c r="BI650" s="69" t="s">
        <v>949</v>
      </c>
      <c r="BJ650" s="69" t="s">
        <v>949</v>
      </c>
      <c r="BK650" s="69" t="s">
        <v>949</v>
      </c>
      <c r="BL650" s="69" t="s">
        <v>949</v>
      </c>
      <c r="BM650" s="69" t="s">
        <v>949</v>
      </c>
      <c r="BN650" s="69" t="s">
        <v>949</v>
      </c>
      <c r="BO650" s="69" t="s">
        <v>949</v>
      </c>
      <c r="BP650" s="69" t="s">
        <v>949</v>
      </c>
      <c r="BQ650" s="69" t="s">
        <v>949</v>
      </c>
      <c r="BR650" s="69" t="s">
        <v>949</v>
      </c>
      <c r="BS650" s="69" t="s">
        <v>949</v>
      </c>
      <c r="BT650" s="69" t="s">
        <v>949</v>
      </c>
      <c r="BU650" s="73"/>
      <c r="BV650" s="72"/>
      <c r="BW650" s="72"/>
      <c r="BX650" s="72"/>
      <c r="BY650" s="16"/>
      <c r="BZ650" s="9"/>
      <c r="CA650" s="16"/>
      <c r="CB650" s="16"/>
      <c r="CC650" s="16"/>
      <c r="CD650" s="16"/>
    </row>
    <row r="651" spans="1:82" customFormat="1">
      <c r="A651" s="16"/>
      <c r="B651" s="3">
        <v>644</v>
      </c>
      <c r="C651" s="3" t="s">
        <v>3719</v>
      </c>
      <c r="D651" s="91" t="s">
        <v>3762</v>
      </c>
      <c r="E651" s="96"/>
      <c r="F651" s="91"/>
      <c r="G651" s="96"/>
      <c r="H651" s="91"/>
      <c r="I651" s="96"/>
      <c r="J651" s="91"/>
      <c r="K651" s="96"/>
      <c r="L651" s="91"/>
      <c r="M651" s="96"/>
      <c r="N651" s="32" t="s">
        <v>3763</v>
      </c>
      <c r="O651" s="211" t="s">
        <v>3762</v>
      </c>
      <c r="P651" s="71" t="s">
        <v>939</v>
      </c>
      <c r="Q651" s="71"/>
      <c r="R651" s="848" t="s">
        <v>961</v>
      </c>
      <c r="S651" s="3"/>
      <c r="T651" s="3"/>
      <c r="U651" s="3"/>
      <c r="V651" s="3" t="s">
        <v>941</v>
      </c>
      <c r="W651" s="3"/>
      <c r="X651" s="3"/>
      <c r="Y651" s="3"/>
      <c r="Z651" s="3"/>
      <c r="AA651" s="3"/>
      <c r="AB651" s="3"/>
      <c r="AC651" s="21"/>
      <c r="AD651" s="21"/>
      <c r="AE651" s="21"/>
      <c r="AF651" s="3"/>
      <c r="AG651" s="3"/>
      <c r="AH651" s="3"/>
      <c r="AI651" s="21"/>
      <c r="AJ651" s="21"/>
      <c r="AK651" s="21"/>
      <c r="AL651" s="75"/>
      <c r="AM651" s="74"/>
      <c r="AN651" s="70"/>
      <c r="AO651" s="67" t="s">
        <v>132</v>
      </c>
      <c r="AP651" s="78" t="s">
        <v>3764</v>
      </c>
      <c r="AQ651" s="893">
        <v>1</v>
      </c>
      <c r="AR651" s="745" t="s">
        <v>945</v>
      </c>
      <c r="AS651" s="68" t="s">
        <v>946</v>
      </c>
      <c r="AT651" s="3">
        <v>0</v>
      </c>
      <c r="AU651" s="3" t="s">
        <v>3758</v>
      </c>
      <c r="AV651" s="3"/>
      <c r="AW651" s="3"/>
      <c r="AX651" s="3"/>
      <c r="AY651" s="145"/>
      <c r="AZ651" s="69" t="s">
        <v>949</v>
      </c>
      <c r="BA651" s="69" t="s">
        <v>949</v>
      </c>
      <c r="BB651" s="69" t="s">
        <v>949</v>
      </c>
      <c r="BC651" s="69" t="s">
        <v>949</v>
      </c>
      <c r="BD651" s="69" t="s">
        <v>949</v>
      </c>
      <c r="BE651" s="69" t="s">
        <v>949</v>
      </c>
      <c r="BF651" s="69" t="s">
        <v>949</v>
      </c>
      <c r="BG651" s="69" t="s">
        <v>949</v>
      </c>
      <c r="BH651" s="69" t="s">
        <v>949</v>
      </c>
      <c r="BI651" s="69" t="s">
        <v>949</v>
      </c>
      <c r="BJ651" s="69" t="s">
        <v>949</v>
      </c>
      <c r="BK651" s="69" t="s">
        <v>949</v>
      </c>
      <c r="BL651" s="69" t="s">
        <v>949</v>
      </c>
      <c r="BM651" s="69" t="s">
        <v>949</v>
      </c>
      <c r="BN651" s="69" t="s">
        <v>949</v>
      </c>
      <c r="BO651" s="69" t="s">
        <v>949</v>
      </c>
      <c r="BP651" s="69" t="s">
        <v>949</v>
      </c>
      <c r="BQ651" s="69" t="s">
        <v>949</v>
      </c>
      <c r="BR651" s="69" t="s">
        <v>949</v>
      </c>
      <c r="BS651" s="69" t="s">
        <v>949</v>
      </c>
      <c r="BT651" s="69" t="s">
        <v>949</v>
      </c>
      <c r="BU651" s="73"/>
      <c r="BV651" s="72"/>
      <c r="BW651" s="72"/>
      <c r="BX651" s="72"/>
      <c r="BY651" s="16"/>
      <c r="BZ651" s="9"/>
      <c r="CA651" s="16"/>
      <c r="CB651" s="16"/>
      <c r="CC651" s="16"/>
      <c r="CD651" s="16"/>
    </row>
    <row r="652" spans="1:82" customFormat="1">
      <c r="A652" s="16"/>
      <c r="B652" s="3">
        <v>645</v>
      </c>
      <c r="C652" s="3" t="s">
        <v>3719</v>
      </c>
      <c r="D652" s="91"/>
      <c r="E652" s="96" t="s">
        <v>3765</v>
      </c>
      <c r="F652" s="91"/>
      <c r="G652" s="96"/>
      <c r="H652" s="91"/>
      <c r="I652" s="96"/>
      <c r="J652" s="91"/>
      <c r="K652" s="96"/>
      <c r="L652" s="91"/>
      <c r="M652" s="96"/>
      <c r="N652" s="32" t="s">
        <v>3765</v>
      </c>
      <c r="O652" s="211" t="s">
        <v>3766</v>
      </c>
      <c r="P652" s="71" t="s">
        <v>3767</v>
      </c>
      <c r="Q652" s="71"/>
      <c r="R652" s="848" t="s">
        <v>989</v>
      </c>
      <c r="S652" s="3" t="s">
        <v>941</v>
      </c>
      <c r="T652" s="3" t="s">
        <v>941</v>
      </c>
      <c r="U652" s="3" t="s">
        <v>941</v>
      </c>
      <c r="V652" s="3" t="s">
        <v>941</v>
      </c>
      <c r="W652" s="3" t="s">
        <v>941</v>
      </c>
      <c r="X652" s="3"/>
      <c r="Y652" s="3"/>
      <c r="Z652" s="3"/>
      <c r="AA652" s="3"/>
      <c r="AB652" s="3"/>
      <c r="AC652" s="21"/>
      <c r="AD652" s="21"/>
      <c r="AE652" s="21"/>
      <c r="AF652" s="3"/>
      <c r="AG652" s="3" t="s">
        <v>941</v>
      </c>
      <c r="AH652" s="3"/>
      <c r="AI652" s="21" t="s">
        <v>941</v>
      </c>
      <c r="AJ652" s="21" t="s">
        <v>941</v>
      </c>
      <c r="AK652" s="21" t="s">
        <v>941</v>
      </c>
      <c r="AL652" s="75"/>
      <c r="AM652" s="74"/>
      <c r="AN652" s="70" t="s">
        <v>3768</v>
      </c>
      <c r="AO652" s="67" t="s">
        <v>132</v>
      </c>
      <c r="AP652" s="78" t="s">
        <v>3769</v>
      </c>
      <c r="AQ652" s="893">
        <v>1</v>
      </c>
      <c r="AR652" s="745" t="s">
        <v>945</v>
      </c>
      <c r="AS652" s="68" t="s">
        <v>946</v>
      </c>
      <c r="AT652" s="3">
        <v>1</v>
      </c>
      <c r="AU652" s="3" t="s">
        <v>979</v>
      </c>
      <c r="AV652" s="3"/>
      <c r="AW652" s="3"/>
      <c r="AX652" s="3"/>
      <c r="AY652" s="145"/>
      <c r="AZ652" s="69">
        <v>2232</v>
      </c>
      <c r="BA652" s="69">
        <v>0.03</v>
      </c>
      <c r="BB652" s="69" t="s">
        <v>3770</v>
      </c>
      <c r="BC652" s="69" t="s">
        <v>949</v>
      </c>
      <c r="BD652" s="69" t="s">
        <v>3771</v>
      </c>
      <c r="BE652" s="69" t="s">
        <v>3772</v>
      </c>
      <c r="BF652" s="69" t="s">
        <v>3773</v>
      </c>
      <c r="BG652" s="69" t="s">
        <v>949</v>
      </c>
      <c r="BH652" s="69" t="s">
        <v>949</v>
      </c>
      <c r="BI652" s="69" t="s">
        <v>3774</v>
      </c>
      <c r="BJ652" s="69" t="s">
        <v>3775</v>
      </c>
      <c r="BK652" s="69" t="s">
        <v>949</v>
      </c>
      <c r="BL652" s="69" t="s">
        <v>949</v>
      </c>
      <c r="BM652" s="69" t="s">
        <v>949</v>
      </c>
      <c r="BN652" s="69" t="s">
        <v>949</v>
      </c>
      <c r="BO652" s="69" t="s">
        <v>949</v>
      </c>
      <c r="BP652" s="69" t="s">
        <v>949</v>
      </c>
      <c r="BQ652" s="69" t="s">
        <v>949</v>
      </c>
      <c r="BR652" s="69" t="s">
        <v>949</v>
      </c>
      <c r="BS652" s="69" t="s">
        <v>949</v>
      </c>
      <c r="BT652" s="69" t="s">
        <v>949</v>
      </c>
      <c r="BU652" s="73"/>
      <c r="BV652" s="72"/>
      <c r="BW652" s="72"/>
      <c r="BX652" s="72"/>
      <c r="BY652" s="16"/>
      <c r="BZ652" s="9"/>
      <c r="CA652" s="16"/>
      <c r="CB652" s="16"/>
      <c r="CC652" s="16"/>
      <c r="CD652" s="16"/>
    </row>
    <row r="653" spans="1:82" customFormat="1">
      <c r="A653" s="16"/>
      <c r="B653" s="3">
        <v>646</v>
      </c>
      <c r="C653" s="3" t="s">
        <v>3719</v>
      </c>
      <c r="D653" s="91"/>
      <c r="E653" s="96" t="s">
        <v>3776</v>
      </c>
      <c r="F653" s="91"/>
      <c r="G653" s="96"/>
      <c r="H653" s="91"/>
      <c r="I653" s="96"/>
      <c r="J653" s="91"/>
      <c r="K653" s="96"/>
      <c r="L653" s="91"/>
      <c r="M653" s="96"/>
      <c r="N653" s="32" t="s">
        <v>3777</v>
      </c>
      <c r="O653" s="211" t="s">
        <v>3777</v>
      </c>
      <c r="P653" s="71" t="s">
        <v>1157</v>
      </c>
      <c r="Q653" s="71"/>
      <c r="R653" s="848" t="s">
        <v>976</v>
      </c>
      <c r="S653" s="3"/>
      <c r="T653" s="3"/>
      <c r="U653" s="3"/>
      <c r="V653" s="3"/>
      <c r="W653" s="3"/>
      <c r="X653" s="3" t="s">
        <v>941</v>
      </c>
      <c r="Y653" s="3"/>
      <c r="Z653" s="3"/>
      <c r="AA653" s="3"/>
      <c r="AB653" s="3" t="s">
        <v>941</v>
      </c>
      <c r="AC653" s="21"/>
      <c r="AD653" s="21"/>
      <c r="AE653" s="21"/>
      <c r="AF653" s="3"/>
      <c r="AG653" s="3"/>
      <c r="AH653" s="3"/>
      <c r="AI653" s="21"/>
      <c r="AJ653" s="21"/>
      <c r="AK653" s="21"/>
      <c r="AL653" s="75"/>
      <c r="AM653" s="74"/>
      <c r="AN653" s="70"/>
      <c r="AO653" s="67" t="s">
        <v>132</v>
      </c>
      <c r="AP653" s="78" t="s">
        <v>3778</v>
      </c>
      <c r="AQ653" s="893">
        <v>1</v>
      </c>
      <c r="AR653" s="745" t="s">
        <v>945</v>
      </c>
      <c r="AS653" s="68" t="s">
        <v>1008</v>
      </c>
      <c r="AT653" s="3">
        <v>0</v>
      </c>
      <c r="AU653" s="3" t="s">
        <v>947</v>
      </c>
      <c r="AV653" s="3">
        <v>0</v>
      </c>
      <c r="AW653" s="3"/>
      <c r="AX653" s="3"/>
      <c r="AY653" s="145"/>
      <c r="AZ653" s="69" t="s">
        <v>949</v>
      </c>
      <c r="BA653" s="69" t="s">
        <v>949</v>
      </c>
      <c r="BB653" s="69" t="s">
        <v>949</v>
      </c>
      <c r="BC653" s="69" t="s">
        <v>949</v>
      </c>
      <c r="BD653" s="69" t="s">
        <v>949</v>
      </c>
      <c r="BE653" s="69" t="s">
        <v>949</v>
      </c>
      <c r="BF653" s="69" t="s">
        <v>949</v>
      </c>
      <c r="BG653" s="69" t="s">
        <v>949</v>
      </c>
      <c r="BH653" s="69" t="s">
        <v>949</v>
      </c>
      <c r="BI653" s="69" t="s">
        <v>949</v>
      </c>
      <c r="BJ653" s="69" t="s">
        <v>949</v>
      </c>
      <c r="BK653" s="69" t="s">
        <v>949</v>
      </c>
      <c r="BL653" s="69" t="s">
        <v>949</v>
      </c>
      <c r="BM653" s="69" t="s">
        <v>949</v>
      </c>
      <c r="BN653" s="69" t="s">
        <v>949</v>
      </c>
      <c r="BO653" s="69" t="s">
        <v>949</v>
      </c>
      <c r="BP653" s="69" t="s">
        <v>949</v>
      </c>
      <c r="BQ653" s="69" t="s">
        <v>949</v>
      </c>
      <c r="BR653" s="69" t="s">
        <v>949</v>
      </c>
      <c r="BS653" s="69" t="s">
        <v>949</v>
      </c>
      <c r="BT653" s="69" t="s">
        <v>949</v>
      </c>
      <c r="BU653" s="73"/>
      <c r="BV653" s="72"/>
      <c r="BW653" s="72"/>
      <c r="BX653" s="72"/>
      <c r="BY653" s="16"/>
      <c r="BZ653" s="9"/>
      <c r="CA653" s="16"/>
      <c r="CB653" s="16"/>
      <c r="CC653" s="16"/>
      <c r="CD653" s="16"/>
    </row>
    <row r="654" spans="1:82" customFormat="1">
      <c r="A654" s="16"/>
      <c r="B654" s="3">
        <v>647</v>
      </c>
      <c r="C654" s="3" t="s">
        <v>3719</v>
      </c>
      <c r="D654" s="91"/>
      <c r="E654" s="96" t="s">
        <v>945</v>
      </c>
      <c r="F654" s="91" t="s">
        <v>3779</v>
      </c>
      <c r="G654" s="96"/>
      <c r="H654" s="91"/>
      <c r="I654" s="96"/>
      <c r="J654" s="91"/>
      <c r="K654" s="96"/>
      <c r="L654" s="91"/>
      <c r="M654" s="96"/>
      <c r="N654" s="32" t="s">
        <v>3779</v>
      </c>
      <c r="O654" s="211" t="s">
        <v>3779</v>
      </c>
      <c r="P654" s="71" t="s">
        <v>1157</v>
      </c>
      <c r="Q654" s="71"/>
      <c r="R654" s="848" t="s">
        <v>976</v>
      </c>
      <c r="S654" s="3"/>
      <c r="T654" s="3"/>
      <c r="U654" s="3"/>
      <c r="V654" s="3"/>
      <c r="W654" s="3"/>
      <c r="X654" s="3" t="s">
        <v>941</v>
      </c>
      <c r="Y654" s="3"/>
      <c r="Z654" s="3"/>
      <c r="AA654" s="3"/>
      <c r="AB654" s="3"/>
      <c r="AC654" s="21"/>
      <c r="AD654" s="21"/>
      <c r="AE654" s="21"/>
      <c r="AF654" s="3"/>
      <c r="AG654" s="3"/>
      <c r="AH654" s="3"/>
      <c r="AI654" s="21"/>
      <c r="AJ654" s="21"/>
      <c r="AK654" s="21"/>
      <c r="AL654" s="75"/>
      <c r="AM654" s="74"/>
      <c r="AN654" s="70" t="s">
        <v>3780</v>
      </c>
      <c r="AO654" s="67" t="s">
        <v>132</v>
      </c>
      <c r="AP654" s="78" t="s">
        <v>3781</v>
      </c>
      <c r="AQ654" s="893">
        <v>1</v>
      </c>
      <c r="AR654" s="745" t="s">
        <v>945</v>
      </c>
      <c r="AS654" s="68" t="s">
        <v>1008</v>
      </c>
      <c r="AT654" s="3">
        <v>1</v>
      </c>
      <c r="AU654" s="3" t="s">
        <v>979</v>
      </c>
      <c r="AV654" s="3">
        <v>0</v>
      </c>
      <c r="AW654" s="3"/>
      <c r="AX654" s="3"/>
      <c r="AY654" s="145"/>
      <c r="AZ654" s="69">
        <v>507</v>
      </c>
      <c r="BA654" s="69">
        <v>7.0000000000000007E-2</v>
      </c>
      <c r="BB654" s="69" t="s">
        <v>949</v>
      </c>
      <c r="BC654" s="69" t="s">
        <v>949</v>
      </c>
      <c r="BD654" s="69" t="s">
        <v>3782</v>
      </c>
      <c r="BE654" s="69" t="s">
        <v>981</v>
      </c>
      <c r="BF654" s="69" t="s">
        <v>982</v>
      </c>
      <c r="BG654" s="69" t="s">
        <v>983</v>
      </c>
      <c r="BH654" s="69" t="s">
        <v>984</v>
      </c>
      <c r="BI654" s="69" t="s">
        <v>949</v>
      </c>
      <c r="BJ654" s="69" t="s">
        <v>3258</v>
      </c>
      <c r="BK654" s="69" t="s">
        <v>986</v>
      </c>
      <c r="BL654" s="69" t="s">
        <v>949</v>
      </c>
      <c r="BM654" s="69" t="s">
        <v>949</v>
      </c>
      <c r="BN654" s="69" t="s">
        <v>949</v>
      </c>
      <c r="BO654" s="69" t="s">
        <v>949</v>
      </c>
      <c r="BP654" s="69" t="s">
        <v>949</v>
      </c>
      <c r="BQ654" s="69" t="s">
        <v>949</v>
      </c>
      <c r="BR654" s="69" t="s">
        <v>949</v>
      </c>
      <c r="BS654" s="69" t="s">
        <v>949</v>
      </c>
      <c r="BT654" s="69" t="s">
        <v>949</v>
      </c>
      <c r="BU654" s="73"/>
      <c r="BV654" s="72"/>
      <c r="BW654" s="72"/>
      <c r="BX654" s="72"/>
      <c r="BY654" s="16"/>
      <c r="BZ654" s="9"/>
      <c r="CA654" s="16"/>
      <c r="CB654" s="16"/>
      <c r="CC654" s="16"/>
      <c r="CD654" s="16"/>
    </row>
    <row r="655" spans="1:82" customFormat="1">
      <c r="A655" s="16"/>
      <c r="B655" s="3">
        <v>648</v>
      </c>
      <c r="C655" s="3" t="s">
        <v>3719</v>
      </c>
      <c r="D655" s="91"/>
      <c r="E655" s="96" t="s">
        <v>945</v>
      </c>
      <c r="F655" s="91" t="s">
        <v>987</v>
      </c>
      <c r="G655" s="96"/>
      <c r="H655" s="91"/>
      <c r="I655" s="96"/>
      <c r="J655" s="91"/>
      <c r="K655" s="96"/>
      <c r="L655" s="91"/>
      <c r="M655" s="96"/>
      <c r="N655" s="32" t="s">
        <v>987</v>
      </c>
      <c r="O655" s="211" t="s">
        <v>988</v>
      </c>
      <c r="P655" s="71" t="s">
        <v>939</v>
      </c>
      <c r="Q655" s="71"/>
      <c r="R655" s="848" t="s">
        <v>989</v>
      </c>
      <c r="S655" s="3"/>
      <c r="T655" s="3"/>
      <c r="U655" s="3"/>
      <c r="V655" s="3"/>
      <c r="W655" s="3"/>
      <c r="X655" s="3" t="s">
        <v>941</v>
      </c>
      <c r="Y655" s="3"/>
      <c r="Z655" s="3"/>
      <c r="AA655" s="3"/>
      <c r="AB655" s="3"/>
      <c r="AC655" s="21"/>
      <c r="AD655" s="21"/>
      <c r="AE655" s="21"/>
      <c r="AF655" s="3"/>
      <c r="AG655" s="3"/>
      <c r="AH655" s="3"/>
      <c r="AI655" s="21"/>
      <c r="AJ655" s="21"/>
      <c r="AK655" s="21"/>
      <c r="AL655" s="75"/>
      <c r="AM655" s="74"/>
      <c r="AN655" s="70" t="s">
        <v>990</v>
      </c>
      <c r="AO655" s="67" t="s">
        <v>132</v>
      </c>
      <c r="AP655" s="78" t="s">
        <v>991</v>
      </c>
      <c r="AQ655" s="893">
        <v>7.0000000000000007E-2</v>
      </c>
      <c r="AR655" s="745" t="s">
        <v>945</v>
      </c>
      <c r="AS655" s="68" t="s">
        <v>1081</v>
      </c>
      <c r="AT655" s="3">
        <v>1</v>
      </c>
      <c r="AU655" s="3" t="s">
        <v>993</v>
      </c>
      <c r="AV655" s="3">
        <v>0</v>
      </c>
      <c r="AW655" s="3"/>
      <c r="AX655" s="3"/>
      <c r="AY655" s="145"/>
      <c r="AZ655" s="69" t="s">
        <v>949</v>
      </c>
      <c r="BA655" s="69" t="s">
        <v>949</v>
      </c>
      <c r="BB655" s="69" t="s">
        <v>949</v>
      </c>
      <c r="BC655" s="69" t="s">
        <v>949</v>
      </c>
      <c r="BD655" s="69" t="s">
        <v>994</v>
      </c>
      <c r="BE655" s="69" t="s">
        <v>995</v>
      </c>
      <c r="BF655" s="69" t="s">
        <v>996</v>
      </c>
      <c r="BG655" s="69" t="s">
        <v>997</v>
      </c>
      <c r="BH655" s="69" t="s">
        <v>998</v>
      </c>
      <c r="BI655" s="69" t="s">
        <v>949</v>
      </c>
      <c r="BJ655" s="69" t="s">
        <v>985</v>
      </c>
      <c r="BK655" s="69" t="s">
        <v>986</v>
      </c>
      <c r="BL655" s="69" t="s">
        <v>949</v>
      </c>
      <c r="BM655" s="69" t="s">
        <v>949</v>
      </c>
      <c r="BN655" s="69" t="s">
        <v>949</v>
      </c>
      <c r="BO655" s="69" t="s">
        <v>949</v>
      </c>
      <c r="BP655" s="69" t="s">
        <v>949</v>
      </c>
      <c r="BQ655" s="69" t="s">
        <v>949</v>
      </c>
      <c r="BR655" s="69" t="s">
        <v>949</v>
      </c>
      <c r="BS655" s="69" t="s">
        <v>949</v>
      </c>
      <c r="BT655" s="69" t="s">
        <v>949</v>
      </c>
      <c r="BU655" s="73"/>
      <c r="BV655" s="72"/>
      <c r="BW655" s="72"/>
      <c r="BX655" s="72"/>
      <c r="BY655" s="16"/>
      <c r="BZ655" s="9"/>
      <c r="CA655" s="16"/>
      <c r="CB655" s="16"/>
      <c r="CC655" s="16"/>
      <c r="CD655" s="16"/>
    </row>
    <row r="656" spans="1:82" customFormat="1">
      <c r="A656" s="16"/>
      <c r="B656" s="3">
        <v>649</v>
      </c>
      <c r="C656" s="3" t="s">
        <v>3719</v>
      </c>
      <c r="D656" s="91"/>
      <c r="E656" s="96" t="s">
        <v>3783</v>
      </c>
      <c r="F656" s="91"/>
      <c r="G656" s="96"/>
      <c r="H656" s="91"/>
      <c r="I656" s="96"/>
      <c r="J656" s="91"/>
      <c r="K656" s="96"/>
      <c r="L656" s="91"/>
      <c r="M656" s="96"/>
      <c r="N656" s="32" t="s">
        <v>3783</v>
      </c>
      <c r="O656" s="211" t="s">
        <v>3783</v>
      </c>
      <c r="P656" s="71" t="s">
        <v>1157</v>
      </c>
      <c r="Q656" s="71"/>
      <c r="R656" s="848" t="s">
        <v>1244</v>
      </c>
      <c r="S656" s="3" t="s">
        <v>941</v>
      </c>
      <c r="T656" s="3" t="s">
        <v>941</v>
      </c>
      <c r="U656" s="3" t="s">
        <v>941</v>
      </c>
      <c r="V656" s="3"/>
      <c r="W656" s="3"/>
      <c r="X656" s="3"/>
      <c r="Y656" s="3"/>
      <c r="Z656" s="3"/>
      <c r="AA656" s="3"/>
      <c r="AB656" s="3"/>
      <c r="AC656" s="21"/>
      <c r="AD656" s="21"/>
      <c r="AE656" s="21"/>
      <c r="AF656" s="3"/>
      <c r="AG656" s="3"/>
      <c r="AH656" s="3"/>
      <c r="AI656" s="21" t="s">
        <v>941</v>
      </c>
      <c r="AJ656" s="21"/>
      <c r="AK656" s="21"/>
      <c r="AL656" s="75"/>
      <c r="AM656" s="74"/>
      <c r="AN656" s="70" t="s">
        <v>3784</v>
      </c>
      <c r="AO656" s="67" t="s">
        <v>132</v>
      </c>
      <c r="AP656" s="78" t="s">
        <v>3785</v>
      </c>
      <c r="AQ656" s="893">
        <v>1</v>
      </c>
      <c r="AR656" s="745" t="s">
        <v>945</v>
      </c>
      <c r="AS656" s="68" t="s">
        <v>946</v>
      </c>
      <c r="AT656" s="3">
        <v>1</v>
      </c>
      <c r="AU656" s="3" t="s">
        <v>979</v>
      </c>
      <c r="AV656" s="3"/>
      <c r="AW656" s="3"/>
      <c r="AX656" s="3"/>
      <c r="AY656" s="145"/>
      <c r="AZ656" s="69">
        <v>9355</v>
      </c>
      <c r="BA656" s="69">
        <v>7.4999999999999997E-2</v>
      </c>
      <c r="BB656" s="69" t="s">
        <v>949</v>
      </c>
      <c r="BC656" s="69" t="s">
        <v>949</v>
      </c>
      <c r="BD656" s="69" t="s">
        <v>3786</v>
      </c>
      <c r="BE656" s="69" t="s">
        <v>3787</v>
      </c>
      <c r="BF656" s="69" t="s">
        <v>3788</v>
      </c>
      <c r="BG656" s="69" t="s">
        <v>949</v>
      </c>
      <c r="BH656" s="69" t="s">
        <v>949</v>
      </c>
      <c r="BI656" s="69" t="s">
        <v>949</v>
      </c>
      <c r="BJ656" s="69" t="s">
        <v>1166</v>
      </c>
      <c r="BK656" s="69" t="s">
        <v>949</v>
      </c>
      <c r="BL656" s="69" t="s">
        <v>949</v>
      </c>
      <c r="BM656" s="69" t="s">
        <v>949</v>
      </c>
      <c r="BN656" s="69" t="s">
        <v>949</v>
      </c>
      <c r="BO656" s="69" t="s">
        <v>949</v>
      </c>
      <c r="BP656" s="69" t="s">
        <v>949</v>
      </c>
      <c r="BQ656" s="69" t="s">
        <v>949</v>
      </c>
      <c r="BR656" s="69" t="s">
        <v>949</v>
      </c>
      <c r="BS656" s="69" t="s">
        <v>949</v>
      </c>
      <c r="BT656" s="69" t="s">
        <v>949</v>
      </c>
      <c r="BU656" s="73"/>
      <c r="BV656" s="72"/>
      <c r="BW656" s="72"/>
      <c r="BX656" s="72"/>
      <c r="BY656" s="16"/>
      <c r="BZ656" s="9"/>
      <c r="CA656" s="16"/>
      <c r="CB656" s="16"/>
      <c r="CC656" s="16"/>
      <c r="CD656" s="16"/>
    </row>
    <row r="657" spans="1:82" customFormat="1">
      <c r="A657" s="16"/>
      <c r="B657" s="3">
        <v>650</v>
      </c>
      <c r="C657" s="3" t="s">
        <v>3719</v>
      </c>
      <c r="D657" s="91"/>
      <c r="E657" s="96" t="s">
        <v>3789</v>
      </c>
      <c r="F657" s="91"/>
      <c r="G657" s="96"/>
      <c r="H657" s="91"/>
      <c r="I657" s="96"/>
      <c r="J657" s="91"/>
      <c r="K657" s="96"/>
      <c r="L657" s="91"/>
      <c r="M657" s="96"/>
      <c r="N657" s="32" t="s">
        <v>3789</v>
      </c>
      <c r="O657" s="211" t="s">
        <v>3789</v>
      </c>
      <c r="P657" s="71" t="s">
        <v>1157</v>
      </c>
      <c r="Q657" s="71"/>
      <c r="R657" s="848" t="s">
        <v>976</v>
      </c>
      <c r="S657" s="3"/>
      <c r="T657" s="3"/>
      <c r="U657" s="3"/>
      <c r="V657" s="3"/>
      <c r="W657" s="3"/>
      <c r="X657" s="3"/>
      <c r="Y657" s="3"/>
      <c r="Z657" s="3"/>
      <c r="AA657" s="3"/>
      <c r="AB657" s="3"/>
      <c r="AC657" s="21"/>
      <c r="AD657" s="21"/>
      <c r="AE657" s="21"/>
      <c r="AF657" s="3"/>
      <c r="AG657" s="3" t="s">
        <v>941</v>
      </c>
      <c r="AH657" s="3"/>
      <c r="AI657" s="21"/>
      <c r="AJ657" s="21"/>
      <c r="AK657" s="21" t="s">
        <v>941</v>
      </c>
      <c r="AL657" s="75"/>
      <c r="AM657" s="74"/>
      <c r="AN657" s="70" t="s">
        <v>3790</v>
      </c>
      <c r="AO657" s="67" t="s">
        <v>132</v>
      </c>
      <c r="AP657" s="78" t="s">
        <v>3791</v>
      </c>
      <c r="AQ657" s="893">
        <v>1</v>
      </c>
      <c r="AR657" s="745" t="s">
        <v>945</v>
      </c>
      <c r="AS657" s="68" t="s">
        <v>946</v>
      </c>
      <c r="AT657" s="3">
        <v>1</v>
      </c>
      <c r="AU657" s="3" t="s">
        <v>979</v>
      </c>
      <c r="AV657" s="3"/>
      <c r="AW657" s="3"/>
      <c r="AX657" s="3"/>
      <c r="AY657" s="145"/>
      <c r="AZ657" s="69">
        <v>4677</v>
      </c>
      <c r="BA657" s="69">
        <v>7.4999999999999997E-2</v>
      </c>
      <c r="BB657" s="69" t="s">
        <v>949</v>
      </c>
      <c r="BC657" s="69" t="s">
        <v>949</v>
      </c>
      <c r="BD657" s="69" t="s">
        <v>3792</v>
      </c>
      <c r="BE657" s="69" t="s">
        <v>3787</v>
      </c>
      <c r="BF657" s="69" t="s">
        <v>3788</v>
      </c>
      <c r="BG657" s="69" t="s">
        <v>949</v>
      </c>
      <c r="BH657" s="69" t="s">
        <v>949</v>
      </c>
      <c r="BI657" s="69" t="s">
        <v>949</v>
      </c>
      <c r="BJ657" s="69" t="s">
        <v>1166</v>
      </c>
      <c r="BK657" s="69" t="s">
        <v>949</v>
      </c>
      <c r="BL657" s="69" t="s">
        <v>949</v>
      </c>
      <c r="BM657" s="69" t="s">
        <v>949</v>
      </c>
      <c r="BN657" s="69" t="s">
        <v>949</v>
      </c>
      <c r="BO657" s="69" t="s">
        <v>949</v>
      </c>
      <c r="BP657" s="69" t="s">
        <v>949</v>
      </c>
      <c r="BQ657" s="69" t="s">
        <v>949</v>
      </c>
      <c r="BR657" s="69" t="s">
        <v>949</v>
      </c>
      <c r="BS657" s="69" t="s">
        <v>949</v>
      </c>
      <c r="BT657" s="69" t="s">
        <v>949</v>
      </c>
      <c r="BU657" s="73"/>
      <c r="BV657" s="72"/>
      <c r="BW657" s="72"/>
      <c r="BX657" s="72"/>
      <c r="BY657" s="16"/>
      <c r="BZ657" s="9"/>
      <c r="CA657" s="16"/>
      <c r="CB657" s="16"/>
      <c r="CC657" s="16"/>
      <c r="CD657" s="16"/>
    </row>
    <row r="658" spans="1:82" customFormat="1">
      <c r="A658" s="16"/>
      <c r="B658" s="3">
        <v>651</v>
      </c>
      <c r="C658" s="3" t="s">
        <v>3719</v>
      </c>
      <c r="D658" s="91"/>
      <c r="E658" s="96" t="s">
        <v>3793</v>
      </c>
      <c r="F658" s="91"/>
      <c r="G658" s="96"/>
      <c r="H658" s="91"/>
      <c r="I658" s="96"/>
      <c r="J658" s="91"/>
      <c r="K658" s="96"/>
      <c r="L658" s="91"/>
      <c r="M658" s="96"/>
      <c r="N658" s="32" t="s">
        <v>3793</v>
      </c>
      <c r="O658" s="211" t="s">
        <v>3793</v>
      </c>
      <c r="P658" s="71" t="s">
        <v>1157</v>
      </c>
      <c r="Q658" s="71"/>
      <c r="R658" s="848" t="s">
        <v>1126</v>
      </c>
      <c r="S658" s="3"/>
      <c r="T658" s="3"/>
      <c r="U658" s="3"/>
      <c r="V658" s="3" t="s">
        <v>941</v>
      </c>
      <c r="W658" s="3" t="s">
        <v>941</v>
      </c>
      <c r="X658" s="3"/>
      <c r="Y658" s="3"/>
      <c r="Z658" s="3"/>
      <c r="AA658" s="3"/>
      <c r="AB658" s="3"/>
      <c r="AC658" s="21"/>
      <c r="AD658" s="21"/>
      <c r="AE658" s="21"/>
      <c r="AF658" s="3"/>
      <c r="AG658" s="3"/>
      <c r="AH658" s="3"/>
      <c r="AI658" s="21"/>
      <c r="AJ658" s="21" t="s">
        <v>941</v>
      </c>
      <c r="AK658" s="21"/>
      <c r="AL658" s="75"/>
      <c r="AM658" s="74"/>
      <c r="AN658" s="70" t="s">
        <v>3794</v>
      </c>
      <c r="AO658" s="67" t="s">
        <v>132</v>
      </c>
      <c r="AP658" s="78" t="s">
        <v>3795</v>
      </c>
      <c r="AQ658" s="893">
        <v>1</v>
      </c>
      <c r="AR658" s="745" t="s">
        <v>945</v>
      </c>
      <c r="AS658" s="68" t="s">
        <v>946</v>
      </c>
      <c r="AT658" s="3">
        <v>1</v>
      </c>
      <c r="AU658" s="3" t="s">
        <v>979</v>
      </c>
      <c r="AV658" s="3"/>
      <c r="AW658" s="3"/>
      <c r="AX658" s="3"/>
      <c r="AY658" s="145"/>
      <c r="AZ658" s="69">
        <v>9355</v>
      </c>
      <c r="BA658" s="69">
        <v>7.4999999999999997E-2</v>
      </c>
      <c r="BB658" s="69" t="s">
        <v>949</v>
      </c>
      <c r="BC658" s="69" t="s">
        <v>949</v>
      </c>
      <c r="BD658" s="69" t="s">
        <v>3786</v>
      </c>
      <c r="BE658" s="69" t="s">
        <v>3787</v>
      </c>
      <c r="BF658" s="69" t="s">
        <v>3788</v>
      </c>
      <c r="BG658" s="69" t="s">
        <v>949</v>
      </c>
      <c r="BH658" s="69" t="s">
        <v>949</v>
      </c>
      <c r="BI658" s="69" t="s">
        <v>949</v>
      </c>
      <c r="BJ658" s="69" t="s">
        <v>1166</v>
      </c>
      <c r="BK658" s="69" t="s">
        <v>949</v>
      </c>
      <c r="BL658" s="69" t="s">
        <v>949</v>
      </c>
      <c r="BM658" s="69" t="s">
        <v>949</v>
      </c>
      <c r="BN658" s="69" t="s">
        <v>949</v>
      </c>
      <c r="BO658" s="69" t="s">
        <v>949</v>
      </c>
      <c r="BP658" s="69" t="s">
        <v>949</v>
      </c>
      <c r="BQ658" s="69" t="s">
        <v>949</v>
      </c>
      <c r="BR658" s="69" t="s">
        <v>949</v>
      </c>
      <c r="BS658" s="69" t="s">
        <v>949</v>
      </c>
      <c r="BT658" s="69" t="s">
        <v>949</v>
      </c>
      <c r="BU658" s="73"/>
      <c r="BV658" s="72"/>
      <c r="BW658" s="72"/>
      <c r="BX658" s="72"/>
      <c r="BY658" s="16"/>
      <c r="BZ658" s="9"/>
      <c r="CA658" s="16"/>
      <c r="CB658" s="16"/>
      <c r="CC658" s="16"/>
      <c r="CD658" s="16"/>
    </row>
    <row r="659" spans="1:82" customFormat="1">
      <c r="A659" s="16"/>
      <c r="B659" s="3">
        <v>652</v>
      </c>
      <c r="C659" s="3" t="s">
        <v>3719</v>
      </c>
      <c r="D659" s="91"/>
      <c r="E659" s="96" t="s">
        <v>3796</v>
      </c>
      <c r="F659" s="91"/>
      <c r="G659" s="96"/>
      <c r="H659" s="91"/>
      <c r="I659" s="96"/>
      <c r="J659" s="91"/>
      <c r="K659" s="96"/>
      <c r="L659" s="91"/>
      <c r="M659" s="96"/>
      <c r="N659" s="32" t="s">
        <v>3796</v>
      </c>
      <c r="O659" s="211" t="s">
        <v>3796</v>
      </c>
      <c r="P659" s="71" t="s">
        <v>1157</v>
      </c>
      <c r="Q659" s="71"/>
      <c r="R659" s="848" t="s">
        <v>989</v>
      </c>
      <c r="S659" s="3"/>
      <c r="T659" s="3"/>
      <c r="U659" s="3"/>
      <c r="V659" s="3"/>
      <c r="W659" s="3"/>
      <c r="X659" s="3" t="s">
        <v>941</v>
      </c>
      <c r="Y659" s="3" t="s">
        <v>941</v>
      </c>
      <c r="Z659" s="3" t="s">
        <v>941</v>
      </c>
      <c r="AA659" s="3" t="s">
        <v>941</v>
      </c>
      <c r="AB659" s="3"/>
      <c r="AC659" s="21"/>
      <c r="AD659" s="21"/>
      <c r="AE659" s="21"/>
      <c r="AF659" s="3" t="s">
        <v>941</v>
      </c>
      <c r="AG659" s="3"/>
      <c r="AH659" s="3"/>
      <c r="AI659" s="21"/>
      <c r="AJ659" s="21"/>
      <c r="AK659" s="21"/>
      <c r="AL659" s="75"/>
      <c r="AM659" s="74"/>
      <c r="AN659" s="70"/>
      <c r="AO659" s="67" t="s">
        <v>132</v>
      </c>
      <c r="AP659" s="78" t="s">
        <v>3797</v>
      </c>
      <c r="AQ659" s="893">
        <v>1</v>
      </c>
      <c r="AR659" s="745" t="s">
        <v>945</v>
      </c>
      <c r="AS659" s="68" t="s">
        <v>946</v>
      </c>
      <c r="AT659" s="3">
        <v>1</v>
      </c>
      <c r="AU659" s="3" t="s">
        <v>979</v>
      </c>
      <c r="AV659" s="3"/>
      <c r="AW659" s="3"/>
      <c r="AX659" s="3"/>
      <c r="AY659" s="145"/>
      <c r="AZ659" s="69">
        <v>48415</v>
      </c>
      <c r="BA659" s="69" t="s">
        <v>3798</v>
      </c>
      <c r="BB659" s="69" t="s">
        <v>949</v>
      </c>
      <c r="BC659" s="69" t="s">
        <v>949</v>
      </c>
      <c r="BD659" s="69" t="s">
        <v>3799</v>
      </c>
      <c r="BE659" s="69" t="s">
        <v>3787</v>
      </c>
      <c r="BF659" s="69" t="s">
        <v>3800</v>
      </c>
      <c r="BG659" s="69" t="s">
        <v>949</v>
      </c>
      <c r="BH659" s="69" t="s">
        <v>949</v>
      </c>
      <c r="BI659" s="69" t="s">
        <v>949</v>
      </c>
      <c r="BJ659" s="69" t="s">
        <v>1166</v>
      </c>
      <c r="BK659" s="69" t="s">
        <v>949</v>
      </c>
      <c r="BL659" s="69" t="s">
        <v>949</v>
      </c>
      <c r="BM659" s="69" t="s">
        <v>949</v>
      </c>
      <c r="BN659" s="69" t="s">
        <v>949</v>
      </c>
      <c r="BO659" s="69" t="s">
        <v>949</v>
      </c>
      <c r="BP659" s="69" t="s">
        <v>949</v>
      </c>
      <c r="BQ659" s="69" t="s">
        <v>949</v>
      </c>
      <c r="BR659" s="69" t="s">
        <v>949</v>
      </c>
      <c r="BS659" s="69" t="s">
        <v>949</v>
      </c>
      <c r="BT659" s="69" t="s">
        <v>949</v>
      </c>
      <c r="BU659" s="73"/>
      <c r="BV659" s="72"/>
      <c r="BW659" s="72"/>
      <c r="BX659" s="72"/>
      <c r="BY659" s="16"/>
      <c r="BZ659" s="9"/>
      <c r="CA659" s="16"/>
      <c r="CB659" s="16"/>
      <c r="CC659" s="16"/>
      <c r="CD659" s="16"/>
    </row>
    <row r="660" spans="1:82" customFormat="1">
      <c r="A660" s="16"/>
      <c r="B660" s="3">
        <v>653</v>
      </c>
      <c r="C660" s="3" t="s">
        <v>3719</v>
      </c>
      <c r="D660" s="91"/>
      <c r="E660" s="96" t="s">
        <v>3801</v>
      </c>
      <c r="F660" s="91"/>
      <c r="G660" s="96"/>
      <c r="H660" s="91"/>
      <c r="I660" s="96"/>
      <c r="J660" s="91"/>
      <c r="K660" s="96"/>
      <c r="L660" s="91"/>
      <c r="M660" s="96"/>
      <c r="N660" s="32" t="s">
        <v>3801</v>
      </c>
      <c r="O660" s="211" t="s">
        <v>3801</v>
      </c>
      <c r="P660" s="71" t="s">
        <v>1157</v>
      </c>
      <c r="Q660" s="71"/>
      <c r="R660" s="848" t="s">
        <v>989</v>
      </c>
      <c r="S660" s="3"/>
      <c r="T660" s="3"/>
      <c r="U660" s="3"/>
      <c r="V660" s="3"/>
      <c r="W660" s="3"/>
      <c r="X660" s="3"/>
      <c r="Y660" s="3"/>
      <c r="Z660" s="3"/>
      <c r="AA660" s="3"/>
      <c r="AB660" s="3" t="s">
        <v>941</v>
      </c>
      <c r="AC660" s="21" t="s">
        <v>941</v>
      </c>
      <c r="AD660" s="21" t="s">
        <v>941</v>
      </c>
      <c r="AE660" s="21" t="s">
        <v>941</v>
      </c>
      <c r="AF660" s="3"/>
      <c r="AG660" s="3"/>
      <c r="AH660" s="3"/>
      <c r="AI660" s="21"/>
      <c r="AJ660" s="21"/>
      <c r="AK660" s="21"/>
      <c r="AL660" s="75"/>
      <c r="AM660" s="74"/>
      <c r="AN660" s="70"/>
      <c r="AO660" s="67" t="s">
        <v>132</v>
      </c>
      <c r="AP660" s="78" t="s">
        <v>3802</v>
      </c>
      <c r="AQ660" s="893">
        <v>1</v>
      </c>
      <c r="AR660" s="745" t="s">
        <v>945</v>
      </c>
      <c r="AS660" s="68" t="s">
        <v>946</v>
      </c>
      <c r="AT660" s="3">
        <v>1</v>
      </c>
      <c r="AU660" s="3" t="s">
        <v>979</v>
      </c>
      <c r="AV660" s="3"/>
      <c r="AW660" s="3"/>
      <c r="AX660" s="3"/>
      <c r="AY660" s="145"/>
      <c r="AZ660" s="69">
        <v>48415</v>
      </c>
      <c r="BA660" s="69" t="s">
        <v>3798</v>
      </c>
      <c r="BB660" s="69" t="s">
        <v>949</v>
      </c>
      <c r="BC660" s="69" t="s">
        <v>949</v>
      </c>
      <c r="BD660" s="69" t="s">
        <v>3799</v>
      </c>
      <c r="BE660" s="69" t="s">
        <v>3787</v>
      </c>
      <c r="BF660" s="69" t="s">
        <v>3800</v>
      </c>
      <c r="BG660" s="69" t="s">
        <v>949</v>
      </c>
      <c r="BH660" s="69" t="s">
        <v>949</v>
      </c>
      <c r="BI660" s="69" t="s">
        <v>949</v>
      </c>
      <c r="BJ660" s="69" t="s">
        <v>1166</v>
      </c>
      <c r="BK660" s="69" t="s">
        <v>949</v>
      </c>
      <c r="BL660" s="69" t="s">
        <v>949</v>
      </c>
      <c r="BM660" s="69" t="s">
        <v>949</v>
      </c>
      <c r="BN660" s="69" t="s">
        <v>949</v>
      </c>
      <c r="BO660" s="69" t="s">
        <v>949</v>
      </c>
      <c r="BP660" s="69" t="s">
        <v>949</v>
      </c>
      <c r="BQ660" s="69" t="s">
        <v>949</v>
      </c>
      <c r="BR660" s="69" t="s">
        <v>949</v>
      </c>
      <c r="BS660" s="69" t="s">
        <v>949</v>
      </c>
      <c r="BT660" s="69" t="s">
        <v>949</v>
      </c>
      <c r="BU660" s="73"/>
      <c r="BV660" s="72"/>
      <c r="BW660" s="72"/>
      <c r="BX660" s="72"/>
      <c r="BY660" s="16"/>
      <c r="BZ660" s="9"/>
      <c r="CA660" s="16"/>
      <c r="CB660" s="16"/>
      <c r="CC660" s="16"/>
      <c r="CD660" s="16"/>
    </row>
    <row r="661" spans="1:82" customFormat="1">
      <c r="A661" s="16"/>
      <c r="B661" s="3">
        <v>654</v>
      </c>
      <c r="C661" s="3" t="s">
        <v>3719</v>
      </c>
      <c r="D661" s="91"/>
      <c r="E661" s="96" t="s">
        <v>3803</v>
      </c>
      <c r="F661" s="91"/>
      <c r="G661" s="96"/>
      <c r="H661" s="91"/>
      <c r="I661" s="96"/>
      <c r="J661" s="91"/>
      <c r="K661" s="96"/>
      <c r="L661" s="91"/>
      <c r="M661" s="96"/>
      <c r="N661" s="32" t="s">
        <v>3803</v>
      </c>
      <c r="O661" s="211" t="s">
        <v>3804</v>
      </c>
      <c r="P661" s="71" t="s">
        <v>1157</v>
      </c>
      <c r="Q661" s="71"/>
      <c r="R661" s="848" t="s">
        <v>1059</v>
      </c>
      <c r="S661" s="3" t="s">
        <v>941</v>
      </c>
      <c r="T661" s="3" t="s">
        <v>941</v>
      </c>
      <c r="U661" s="3" t="s">
        <v>941</v>
      </c>
      <c r="V661" s="3"/>
      <c r="W661" s="3"/>
      <c r="X661" s="3"/>
      <c r="Y661" s="3"/>
      <c r="Z661" s="3"/>
      <c r="AA661" s="3"/>
      <c r="AB661" s="3"/>
      <c r="AC661" s="21"/>
      <c r="AD661" s="21"/>
      <c r="AE661" s="21"/>
      <c r="AF661" s="3"/>
      <c r="AG661" s="3"/>
      <c r="AH661" s="3"/>
      <c r="AI661" s="21" t="s">
        <v>941</v>
      </c>
      <c r="AJ661" s="21"/>
      <c r="AK661" s="21"/>
      <c r="AL661" s="75"/>
      <c r="AM661" s="74"/>
      <c r="AN661" s="70" t="s">
        <v>3805</v>
      </c>
      <c r="AO661" s="67" t="s">
        <v>132</v>
      </c>
      <c r="AP661" s="78" t="s">
        <v>3806</v>
      </c>
      <c r="AQ661" s="893">
        <v>1</v>
      </c>
      <c r="AR661" s="745" t="s">
        <v>945</v>
      </c>
      <c r="AS661" s="68" t="s">
        <v>946</v>
      </c>
      <c r="AT661" s="3">
        <v>1</v>
      </c>
      <c r="AU661" s="3" t="s">
        <v>979</v>
      </c>
      <c r="AV661" s="3"/>
      <c r="AW661" s="3"/>
      <c r="AX661" s="3"/>
      <c r="AY661" s="145"/>
      <c r="AZ661" s="69">
        <v>910.00000000000011</v>
      </c>
      <c r="BA661" s="69">
        <v>7.0000000000000007E-2</v>
      </c>
      <c r="BB661" s="69" t="s">
        <v>949</v>
      </c>
      <c r="BC661" s="69" t="s">
        <v>949</v>
      </c>
      <c r="BD661" s="69" t="s">
        <v>3807</v>
      </c>
      <c r="BE661" s="69" t="s">
        <v>3808</v>
      </c>
      <c r="BF661" s="69" t="s">
        <v>3788</v>
      </c>
      <c r="BG661" s="69" t="s">
        <v>949</v>
      </c>
      <c r="BH661" s="69" t="s">
        <v>949</v>
      </c>
      <c r="BI661" s="69" t="s">
        <v>949</v>
      </c>
      <c r="BJ661" s="69" t="s">
        <v>3809</v>
      </c>
      <c r="BK661" s="69" t="s">
        <v>3810</v>
      </c>
      <c r="BL661" s="69" t="s">
        <v>949</v>
      </c>
      <c r="BM661" s="69" t="s">
        <v>949</v>
      </c>
      <c r="BN661" s="69" t="s">
        <v>949</v>
      </c>
      <c r="BO661" s="69" t="s">
        <v>949</v>
      </c>
      <c r="BP661" s="69" t="s">
        <v>949</v>
      </c>
      <c r="BQ661" s="69" t="s">
        <v>949</v>
      </c>
      <c r="BR661" s="69" t="s">
        <v>949</v>
      </c>
      <c r="BS661" s="69" t="s">
        <v>949</v>
      </c>
      <c r="BT661" s="69" t="s">
        <v>949</v>
      </c>
      <c r="BU661" s="73"/>
      <c r="BV661" s="72"/>
      <c r="BW661" s="72"/>
      <c r="BX661" s="72"/>
      <c r="BY661" s="16"/>
      <c r="BZ661" s="9"/>
      <c r="CA661" s="16"/>
      <c r="CB661" s="16"/>
      <c r="CC661" s="16"/>
      <c r="CD661" s="16"/>
    </row>
    <row r="662" spans="1:82" customFormat="1">
      <c r="A662" s="16"/>
      <c r="B662" s="3">
        <v>655</v>
      </c>
      <c r="C662" s="3" t="s">
        <v>3719</v>
      </c>
      <c r="D662" s="91"/>
      <c r="E662" s="96" t="s">
        <v>3811</v>
      </c>
      <c r="F662" s="91"/>
      <c r="G662" s="96"/>
      <c r="H662" s="91"/>
      <c r="I662" s="96"/>
      <c r="J662" s="91"/>
      <c r="K662" s="96"/>
      <c r="L662" s="91"/>
      <c r="M662" s="96"/>
      <c r="N662" s="32" t="s">
        <v>3811</v>
      </c>
      <c r="O662" s="211" t="s">
        <v>3812</v>
      </c>
      <c r="P662" s="71" t="s">
        <v>975</v>
      </c>
      <c r="Q662" s="71"/>
      <c r="R662" s="848" t="s">
        <v>976</v>
      </c>
      <c r="S662" s="3"/>
      <c r="T662" s="3"/>
      <c r="U662" s="3"/>
      <c r="V662" s="3" t="s">
        <v>941</v>
      </c>
      <c r="W662" s="3" t="s">
        <v>941</v>
      </c>
      <c r="X662" s="3"/>
      <c r="Y662" s="3"/>
      <c r="Z662" s="3"/>
      <c r="AA662" s="3"/>
      <c r="AB662" s="3"/>
      <c r="AC662" s="21"/>
      <c r="AD662" s="21"/>
      <c r="AE662" s="21"/>
      <c r="AF662" s="3"/>
      <c r="AG662" s="3" t="s">
        <v>941</v>
      </c>
      <c r="AH662" s="3"/>
      <c r="AI662" s="21"/>
      <c r="AJ662" s="21" t="s">
        <v>941</v>
      </c>
      <c r="AK662" s="21" t="s">
        <v>941</v>
      </c>
      <c r="AL662" s="75"/>
      <c r="AM662" s="74"/>
      <c r="AN662" s="70" t="s">
        <v>3813</v>
      </c>
      <c r="AO662" s="67" t="s">
        <v>132</v>
      </c>
      <c r="AP662" s="78" t="s">
        <v>3814</v>
      </c>
      <c r="AQ662" s="893">
        <v>1</v>
      </c>
      <c r="AR662" s="745" t="s">
        <v>945</v>
      </c>
      <c r="AS662" s="68" t="s">
        <v>946</v>
      </c>
      <c r="AT662" s="3">
        <v>1</v>
      </c>
      <c r="AU662" s="3" t="s">
        <v>979</v>
      </c>
      <c r="AV662" s="3"/>
      <c r="AW662" s="3"/>
      <c r="AX662" s="3"/>
      <c r="AY662" s="145"/>
      <c r="AZ662" s="69">
        <v>910.00000000000011</v>
      </c>
      <c r="BA662" s="69">
        <v>7.0000000000000007E-2</v>
      </c>
      <c r="BB662" s="69" t="s">
        <v>949</v>
      </c>
      <c r="BC662" s="69" t="s">
        <v>949</v>
      </c>
      <c r="BD662" s="69" t="s">
        <v>3807</v>
      </c>
      <c r="BE662" s="69" t="s">
        <v>3808</v>
      </c>
      <c r="BF662" s="69" t="s">
        <v>3788</v>
      </c>
      <c r="BG662" s="69" t="s">
        <v>949</v>
      </c>
      <c r="BH662" s="69" t="s">
        <v>949</v>
      </c>
      <c r="BI662" s="69" t="s">
        <v>949</v>
      </c>
      <c r="BJ662" s="69" t="s">
        <v>3809</v>
      </c>
      <c r="BK662" s="69" t="s">
        <v>3810</v>
      </c>
      <c r="BL662" s="69" t="s">
        <v>949</v>
      </c>
      <c r="BM662" s="69" t="s">
        <v>949</v>
      </c>
      <c r="BN662" s="69" t="s">
        <v>949</v>
      </c>
      <c r="BO662" s="69" t="s">
        <v>949</v>
      </c>
      <c r="BP662" s="69" t="s">
        <v>949</v>
      </c>
      <c r="BQ662" s="69" t="s">
        <v>949</v>
      </c>
      <c r="BR662" s="69" t="s">
        <v>949</v>
      </c>
      <c r="BS662" s="69" t="s">
        <v>949</v>
      </c>
      <c r="BT662" s="69" t="s">
        <v>949</v>
      </c>
      <c r="BU662" s="73"/>
      <c r="BV662" s="72"/>
      <c r="BW662" s="72"/>
      <c r="BX662" s="72"/>
      <c r="BY662" s="16"/>
      <c r="BZ662" s="9"/>
      <c r="CA662" s="16"/>
      <c r="CB662" s="16"/>
      <c r="CC662" s="16"/>
      <c r="CD662" s="16"/>
    </row>
    <row r="663" spans="1:82" customFormat="1">
      <c r="A663" s="16"/>
      <c r="B663" s="3">
        <v>656</v>
      </c>
      <c r="C663" s="3" t="s">
        <v>3719</v>
      </c>
      <c r="D663" s="91"/>
      <c r="E663" s="96" t="s">
        <v>3815</v>
      </c>
      <c r="F663" s="91"/>
      <c r="G663" s="96"/>
      <c r="H663" s="91"/>
      <c r="I663" s="96"/>
      <c r="J663" s="91"/>
      <c r="K663" s="96"/>
      <c r="L663" s="91"/>
      <c r="M663" s="96"/>
      <c r="N663" s="32" t="s">
        <v>3815</v>
      </c>
      <c r="O663" s="211" t="s">
        <v>3816</v>
      </c>
      <c r="P663" s="71" t="s">
        <v>1157</v>
      </c>
      <c r="Q663" s="71"/>
      <c r="R663" s="848" t="s">
        <v>989</v>
      </c>
      <c r="S663" s="3"/>
      <c r="T663" s="3"/>
      <c r="U663" s="3"/>
      <c r="V663" s="3"/>
      <c r="W663" s="3"/>
      <c r="X663" s="3" t="s">
        <v>941</v>
      </c>
      <c r="Y663" s="3" t="s">
        <v>941</v>
      </c>
      <c r="Z663" s="3" t="s">
        <v>941</v>
      </c>
      <c r="AA663" s="3" t="s">
        <v>941</v>
      </c>
      <c r="AB663" s="3" t="s">
        <v>941</v>
      </c>
      <c r="AC663" s="21" t="s">
        <v>941</v>
      </c>
      <c r="AD663" s="21" t="s">
        <v>941</v>
      </c>
      <c r="AE663" s="21" t="s">
        <v>941</v>
      </c>
      <c r="AF663" s="3" t="s">
        <v>941</v>
      </c>
      <c r="AG663" s="3"/>
      <c r="AH663" s="3"/>
      <c r="AI663" s="21"/>
      <c r="AJ663" s="21"/>
      <c r="AK663" s="21"/>
      <c r="AL663" s="75"/>
      <c r="AM663" s="74"/>
      <c r="AN663" s="70"/>
      <c r="AO663" s="67" t="s">
        <v>132</v>
      </c>
      <c r="AP663" s="78" t="s">
        <v>3817</v>
      </c>
      <c r="AQ663" s="893">
        <v>1</v>
      </c>
      <c r="AR663" s="745" t="s">
        <v>945</v>
      </c>
      <c r="AS663" s="68" t="s">
        <v>946</v>
      </c>
      <c r="AT663" s="3">
        <v>1</v>
      </c>
      <c r="AU663" s="3" t="s">
        <v>979</v>
      </c>
      <c r="AV663" s="3"/>
      <c r="AW663" s="3"/>
      <c r="AX663" s="3"/>
      <c r="AY663" s="145"/>
      <c r="AZ663" s="69">
        <v>15600</v>
      </c>
      <c r="BA663" s="69" t="s">
        <v>3798</v>
      </c>
      <c r="BB663" s="69" t="s">
        <v>949</v>
      </c>
      <c r="BC663" s="69" t="s">
        <v>949</v>
      </c>
      <c r="BD663" s="69" t="s">
        <v>3807</v>
      </c>
      <c r="BE663" s="69" t="s">
        <v>3818</v>
      </c>
      <c r="BF663" s="69" t="s">
        <v>3800</v>
      </c>
      <c r="BG663" s="69" t="s">
        <v>949</v>
      </c>
      <c r="BH663" s="69" t="s">
        <v>949</v>
      </c>
      <c r="BI663" s="69" t="s">
        <v>949</v>
      </c>
      <c r="BJ663" s="69" t="s">
        <v>3809</v>
      </c>
      <c r="BK663" s="69" t="s">
        <v>949</v>
      </c>
      <c r="BL663" s="69" t="s">
        <v>949</v>
      </c>
      <c r="BM663" s="69" t="s">
        <v>949</v>
      </c>
      <c r="BN663" s="69" t="s">
        <v>949</v>
      </c>
      <c r="BO663" s="69" t="s">
        <v>949</v>
      </c>
      <c r="BP663" s="69" t="s">
        <v>949</v>
      </c>
      <c r="BQ663" s="69" t="s">
        <v>949</v>
      </c>
      <c r="BR663" s="69" t="s">
        <v>949</v>
      </c>
      <c r="BS663" s="69" t="s">
        <v>949</v>
      </c>
      <c r="BT663" s="69" t="s">
        <v>949</v>
      </c>
      <c r="BU663" s="73"/>
      <c r="BV663" s="72"/>
      <c r="BW663" s="72"/>
      <c r="BX663" s="72"/>
      <c r="BY663" s="16"/>
      <c r="BZ663" s="9"/>
      <c r="CA663" s="16"/>
      <c r="CB663" s="16"/>
      <c r="CC663" s="16"/>
      <c r="CD663" s="16"/>
    </row>
    <row r="664" spans="1:82" customFormat="1">
      <c r="A664" s="16"/>
      <c r="B664" s="3">
        <v>657</v>
      </c>
      <c r="C664" s="3" t="s">
        <v>3719</v>
      </c>
      <c r="D664" s="91"/>
      <c r="E664" s="96" t="s">
        <v>3819</v>
      </c>
      <c r="F664" s="91"/>
      <c r="G664" s="96"/>
      <c r="H664" s="91"/>
      <c r="I664" s="96"/>
      <c r="J664" s="91"/>
      <c r="K664" s="96"/>
      <c r="L664" s="91"/>
      <c r="M664" s="96"/>
      <c r="N664" s="32" t="s">
        <v>3819</v>
      </c>
      <c r="O664" s="211" t="s">
        <v>3820</v>
      </c>
      <c r="P664" s="71" t="s">
        <v>3767</v>
      </c>
      <c r="Q664" s="71"/>
      <c r="R664" s="848" t="s">
        <v>989</v>
      </c>
      <c r="S664" s="3"/>
      <c r="T664" s="3"/>
      <c r="U664" s="3"/>
      <c r="V664" s="3"/>
      <c r="W664" s="3"/>
      <c r="X664" s="3" t="s">
        <v>941</v>
      </c>
      <c r="Y664" s="3" t="s">
        <v>941</v>
      </c>
      <c r="Z664" s="3" t="s">
        <v>941</v>
      </c>
      <c r="AA664" s="3" t="s">
        <v>941</v>
      </c>
      <c r="AB664" s="3" t="s">
        <v>941</v>
      </c>
      <c r="AC664" s="21" t="s">
        <v>941</v>
      </c>
      <c r="AD664" s="21" t="s">
        <v>941</v>
      </c>
      <c r="AE664" s="21" t="s">
        <v>941</v>
      </c>
      <c r="AF664" s="3" t="s">
        <v>941</v>
      </c>
      <c r="AG664" s="3"/>
      <c r="AH664" s="3"/>
      <c r="AI664" s="21"/>
      <c r="AJ664" s="21"/>
      <c r="AK664" s="21"/>
      <c r="AL664" s="75"/>
      <c r="AM664" s="74"/>
      <c r="AN664" s="70"/>
      <c r="AO664" s="67" t="s">
        <v>132</v>
      </c>
      <c r="AP664" s="78" t="s">
        <v>3821</v>
      </c>
      <c r="AQ664" s="893">
        <v>1</v>
      </c>
      <c r="AR664" s="745" t="s">
        <v>945</v>
      </c>
      <c r="AS664" s="68" t="s">
        <v>946</v>
      </c>
      <c r="AT664" s="3">
        <v>1</v>
      </c>
      <c r="AU664" s="3" t="s">
        <v>979</v>
      </c>
      <c r="AV664" s="3"/>
      <c r="AW664" s="3"/>
      <c r="AX664" s="3"/>
      <c r="AY664" s="145"/>
      <c r="AZ664" s="69">
        <v>2886</v>
      </c>
      <c r="BA664" s="69">
        <v>0.03</v>
      </c>
      <c r="BB664" s="69" t="s">
        <v>3770</v>
      </c>
      <c r="BC664" s="69" t="s">
        <v>949</v>
      </c>
      <c r="BD664" s="69" t="s">
        <v>3822</v>
      </c>
      <c r="BE664" s="69" t="s">
        <v>3772</v>
      </c>
      <c r="BF664" s="69" t="s">
        <v>3773</v>
      </c>
      <c r="BG664" s="69" t="s">
        <v>949</v>
      </c>
      <c r="BH664" s="69" t="s">
        <v>949</v>
      </c>
      <c r="BI664" s="69" t="s">
        <v>3774</v>
      </c>
      <c r="BJ664" s="69" t="s">
        <v>3775</v>
      </c>
      <c r="BK664" s="69" t="s">
        <v>949</v>
      </c>
      <c r="BL664" s="69" t="s">
        <v>949</v>
      </c>
      <c r="BM664" s="69" t="s">
        <v>949</v>
      </c>
      <c r="BN664" s="69" t="s">
        <v>949</v>
      </c>
      <c r="BO664" s="69" t="s">
        <v>949</v>
      </c>
      <c r="BP664" s="69" t="s">
        <v>949</v>
      </c>
      <c r="BQ664" s="69" t="s">
        <v>949</v>
      </c>
      <c r="BR664" s="69" t="s">
        <v>949</v>
      </c>
      <c r="BS664" s="69" t="s">
        <v>949</v>
      </c>
      <c r="BT664" s="69" t="s">
        <v>949</v>
      </c>
      <c r="BU664" s="73"/>
      <c r="BV664" s="72"/>
      <c r="BW664" s="72"/>
      <c r="BX664" s="72"/>
      <c r="BY664" s="16"/>
      <c r="BZ664" s="9"/>
      <c r="CA664" s="16"/>
      <c r="CB664" s="16"/>
      <c r="CC664" s="16"/>
      <c r="CD664" s="16"/>
    </row>
    <row r="665" spans="1:82" customFormat="1">
      <c r="A665" s="16"/>
      <c r="B665" s="3">
        <v>658</v>
      </c>
      <c r="C665" s="3" t="s">
        <v>3719</v>
      </c>
      <c r="D665" s="91"/>
      <c r="E665" s="96" t="s">
        <v>3823</v>
      </c>
      <c r="F665" s="91"/>
      <c r="G665" s="96"/>
      <c r="H665" s="91"/>
      <c r="I665" s="96"/>
      <c r="J665" s="91"/>
      <c r="K665" s="96"/>
      <c r="L665" s="91"/>
      <c r="M665" s="96"/>
      <c r="N665" s="32" t="s">
        <v>3823</v>
      </c>
      <c r="O665" s="211" t="s">
        <v>3824</v>
      </c>
      <c r="P665" s="71" t="s">
        <v>2664</v>
      </c>
      <c r="Q665" s="71"/>
      <c r="R665" s="848" t="s">
        <v>1059</v>
      </c>
      <c r="S665" s="3"/>
      <c r="T665" s="3"/>
      <c r="U665" s="3"/>
      <c r="V665" s="3"/>
      <c r="W665" s="3"/>
      <c r="X665" s="3"/>
      <c r="Y665" s="3"/>
      <c r="Z665" s="3"/>
      <c r="AA665" s="3"/>
      <c r="AB665" s="3"/>
      <c r="AC665" s="21"/>
      <c r="AD665" s="21"/>
      <c r="AE665" s="21"/>
      <c r="AF665" s="3"/>
      <c r="AG665" s="3" t="s">
        <v>941</v>
      </c>
      <c r="AH665" s="3"/>
      <c r="AI665" s="21"/>
      <c r="AJ665" s="21"/>
      <c r="AK665" s="21" t="s">
        <v>941</v>
      </c>
      <c r="AL665" s="75"/>
      <c r="AM665" s="74"/>
      <c r="AN665" s="70"/>
      <c r="AO665" s="67" t="s">
        <v>132</v>
      </c>
      <c r="AP665" s="78" t="s">
        <v>3825</v>
      </c>
      <c r="AQ665" s="893">
        <v>1</v>
      </c>
      <c r="AR665" s="745" t="s">
        <v>945</v>
      </c>
      <c r="AS665" s="68" t="s">
        <v>946</v>
      </c>
      <c r="AT665" s="3">
        <v>1</v>
      </c>
      <c r="AU665" s="3" t="s">
        <v>979</v>
      </c>
      <c r="AV665" s="3"/>
      <c r="AW665" s="3"/>
      <c r="AX665" s="3"/>
      <c r="AY665" s="145"/>
      <c r="AZ665" s="69">
        <v>23437.5</v>
      </c>
      <c r="BA665" s="69">
        <v>1.5</v>
      </c>
      <c r="BB665" s="69" t="s">
        <v>949</v>
      </c>
      <c r="BC665" s="69" t="s">
        <v>949</v>
      </c>
      <c r="BD665" s="69" t="s">
        <v>3826</v>
      </c>
      <c r="BE665" s="69" t="s">
        <v>1881</v>
      </c>
      <c r="BF665" s="69" t="s">
        <v>1172</v>
      </c>
      <c r="BG665" s="69" t="s">
        <v>949</v>
      </c>
      <c r="BH665" s="69" t="s">
        <v>949</v>
      </c>
      <c r="BI665" s="69" t="s">
        <v>949</v>
      </c>
      <c r="BJ665" s="69" t="s">
        <v>3827</v>
      </c>
      <c r="BK665" s="69" t="s">
        <v>949</v>
      </c>
      <c r="BL665" s="69" t="s">
        <v>949</v>
      </c>
      <c r="BM665" s="69" t="s">
        <v>949</v>
      </c>
      <c r="BN665" s="69" t="s">
        <v>949</v>
      </c>
      <c r="BO665" s="69" t="s">
        <v>949</v>
      </c>
      <c r="BP665" s="69" t="s">
        <v>949</v>
      </c>
      <c r="BQ665" s="69" t="s">
        <v>949</v>
      </c>
      <c r="BR665" s="69" t="s">
        <v>949</v>
      </c>
      <c r="BS665" s="69" t="s">
        <v>949</v>
      </c>
      <c r="BT665" s="69" t="s">
        <v>949</v>
      </c>
      <c r="BU665" s="73"/>
      <c r="BV665" s="72"/>
      <c r="BW665" s="72"/>
      <c r="BX665" s="72"/>
      <c r="BY665" s="16"/>
      <c r="BZ665" s="9"/>
      <c r="CA665" s="16"/>
      <c r="CB665" s="16"/>
      <c r="CC665" s="16"/>
      <c r="CD665" s="16"/>
    </row>
    <row r="666" spans="1:82" customFormat="1">
      <c r="A666" s="16"/>
      <c r="B666" s="3">
        <v>659</v>
      </c>
      <c r="C666" s="3" t="s">
        <v>3719</v>
      </c>
      <c r="D666" s="91"/>
      <c r="E666" s="96" t="s">
        <v>3828</v>
      </c>
      <c r="F666" s="91"/>
      <c r="G666" s="96"/>
      <c r="H666" s="91"/>
      <c r="I666" s="96"/>
      <c r="J666" s="91"/>
      <c r="K666" s="96"/>
      <c r="L666" s="91"/>
      <c r="M666" s="96"/>
      <c r="N666" s="32" t="s">
        <v>3828</v>
      </c>
      <c r="O666" s="211" t="s">
        <v>3829</v>
      </c>
      <c r="P666" s="71" t="s">
        <v>3767</v>
      </c>
      <c r="Q666" s="71"/>
      <c r="R666" s="848" t="s">
        <v>989</v>
      </c>
      <c r="S666" s="3" t="s">
        <v>941</v>
      </c>
      <c r="T666" s="3" t="s">
        <v>941</v>
      </c>
      <c r="U666" s="3" t="s">
        <v>941</v>
      </c>
      <c r="V666" s="3" t="s">
        <v>941</v>
      </c>
      <c r="W666" s="3" t="s">
        <v>941</v>
      </c>
      <c r="X666" s="3"/>
      <c r="Y666" s="3"/>
      <c r="Z666" s="3"/>
      <c r="AA666" s="3"/>
      <c r="AB666" s="3"/>
      <c r="AC666" s="21"/>
      <c r="AD666" s="21"/>
      <c r="AE666" s="21"/>
      <c r="AF666" s="3"/>
      <c r="AG666" s="3" t="s">
        <v>941</v>
      </c>
      <c r="AH666" s="3"/>
      <c r="AI666" s="21" t="s">
        <v>941</v>
      </c>
      <c r="AJ666" s="21" t="s">
        <v>941</v>
      </c>
      <c r="AK666" s="21" t="s">
        <v>941</v>
      </c>
      <c r="AL666" s="75"/>
      <c r="AM666" s="74"/>
      <c r="AN666" s="70" t="s">
        <v>3830</v>
      </c>
      <c r="AO666" s="67" t="s">
        <v>132</v>
      </c>
      <c r="AP666" s="78" t="s">
        <v>3831</v>
      </c>
      <c r="AQ666" s="893">
        <v>1</v>
      </c>
      <c r="AR666" s="745" t="s">
        <v>945</v>
      </c>
      <c r="AS666" s="68" t="s">
        <v>946</v>
      </c>
      <c r="AT666" s="3">
        <v>1</v>
      </c>
      <c r="AU666" s="3" t="s">
        <v>979</v>
      </c>
      <c r="AV666" s="3"/>
      <c r="AW666" s="3"/>
      <c r="AX666" s="3"/>
      <c r="AY666" s="145"/>
      <c r="AZ666" s="69">
        <v>1360</v>
      </c>
      <c r="BA666" s="69">
        <v>2.7E-2</v>
      </c>
      <c r="BB666" s="69" t="s">
        <v>3770</v>
      </c>
      <c r="BC666" s="69" t="s">
        <v>949</v>
      </c>
      <c r="BD666" s="69" t="s">
        <v>3832</v>
      </c>
      <c r="BE666" s="69" t="s">
        <v>3833</v>
      </c>
      <c r="BF666" s="69" t="s">
        <v>3834</v>
      </c>
      <c r="BG666" s="69" t="s">
        <v>949</v>
      </c>
      <c r="BH666" s="69" t="s">
        <v>949</v>
      </c>
      <c r="BI666" s="69" t="s">
        <v>3835</v>
      </c>
      <c r="BJ666" s="69" t="s">
        <v>3836</v>
      </c>
      <c r="BK666" s="69" t="s">
        <v>949</v>
      </c>
      <c r="BL666" s="69" t="s">
        <v>949</v>
      </c>
      <c r="BM666" s="69" t="s">
        <v>949</v>
      </c>
      <c r="BN666" s="69" t="s">
        <v>949</v>
      </c>
      <c r="BO666" s="69" t="s">
        <v>949</v>
      </c>
      <c r="BP666" s="69" t="s">
        <v>949</v>
      </c>
      <c r="BQ666" s="69" t="s">
        <v>949</v>
      </c>
      <c r="BR666" s="69" t="s">
        <v>949</v>
      </c>
      <c r="BS666" s="69" t="s">
        <v>949</v>
      </c>
      <c r="BT666" s="69" t="s">
        <v>949</v>
      </c>
      <c r="BU666" s="73"/>
      <c r="BV666" s="72"/>
      <c r="BW666" s="72"/>
      <c r="BX666" s="72"/>
      <c r="BY666" s="16"/>
      <c r="BZ666" s="9"/>
      <c r="CA666" s="16"/>
      <c r="CB666" s="16"/>
      <c r="CC666" s="16"/>
      <c r="CD666" s="16"/>
    </row>
    <row r="667" spans="1:82" customFormat="1">
      <c r="A667" s="16"/>
      <c r="B667" s="3">
        <v>660</v>
      </c>
      <c r="C667" s="3" t="s">
        <v>3719</v>
      </c>
      <c r="D667" s="91"/>
      <c r="E667" s="96" t="s">
        <v>3837</v>
      </c>
      <c r="F667" s="91"/>
      <c r="G667" s="96"/>
      <c r="H667" s="91"/>
      <c r="I667" s="96"/>
      <c r="J667" s="91"/>
      <c r="K667" s="96"/>
      <c r="L667" s="91"/>
      <c r="M667" s="96"/>
      <c r="N667" s="32" t="s">
        <v>3837</v>
      </c>
      <c r="O667" s="211" t="s">
        <v>3837</v>
      </c>
      <c r="P667" s="71" t="s">
        <v>1157</v>
      </c>
      <c r="Q667" s="71"/>
      <c r="R667" s="848" t="s">
        <v>976</v>
      </c>
      <c r="S667" s="3"/>
      <c r="T667" s="3"/>
      <c r="U667" s="3"/>
      <c r="V667" s="3"/>
      <c r="W667" s="3"/>
      <c r="X667" s="3" t="s">
        <v>941</v>
      </c>
      <c r="Y667" s="3" t="s">
        <v>941</v>
      </c>
      <c r="Z667" s="3" t="s">
        <v>941</v>
      </c>
      <c r="AA667" s="3" t="s">
        <v>941</v>
      </c>
      <c r="AB667" s="3" t="s">
        <v>941</v>
      </c>
      <c r="AC667" s="21" t="s">
        <v>941</v>
      </c>
      <c r="AD667" s="21" t="s">
        <v>941</v>
      </c>
      <c r="AE667" s="21" t="s">
        <v>941</v>
      </c>
      <c r="AF667" s="3" t="s">
        <v>941</v>
      </c>
      <c r="AG667" s="3"/>
      <c r="AH667" s="3"/>
      <c r="AI667" s="21"/>
      <c r="AJ667" s="21"/>
      <c r="AK667" s="21"/>
      <c r="AL667" s="75"/>
      <c r="AM667" s="74"/>
      <c r="AN667" s="70"/>
      <c r="AO667" s="67" t="s">
        <v>132</v>
      </c>
      <c r="AP667" s="78" t="s">
        <v>3838</v>
      </c>
      <c r="AQ667" s="893">
        <v>1</v>
      </c>
      <c r="AR667" s="745" t="s">
        <v>945</v>
      </c>
      <c r="AS667" s="68" t="s">
        <v>946</v>
      </c>
      <c r="AT667" s="3">
        <v>1</v>
      </c>
      <c r="AU667" s="3" t="s">
        <v>979</v>
      </c>
      <c r="AV667" s="3"/>
      <c r="AW667" s="3"/>
      <c r="AX667" s="3"/>
      <c r="AY667" s="145"/>
      <c r="AZ667" s="69">
        <v>551180</v>
      </c>
      <c r="BA667" s="69">
        <v>2</v>
      </c>
      <c r="BB667" s="69" t="s">
        <v>949</v>
      </c>
      <c r="BC667" s="69" t="s">
        <v>949</v>
      </c>
      <c r="BD667" s="69" t="s">
        <v>3839</v>
      </c>
      <c r="BE667" s="69" t="s">
        <v>981</v>
      </c>
      <c r="BF667" s="69" t="s">
        <v>3840</v>
      </c>
      <c r="BG667" s="69" t="s">
        <v>3841</v>
      </c>
      <c r="BH667" s="69" t="s">
        <v>949</v>
      </c>
      <c r="BI667" s="69" t="s">
        <v>949</v>
      </c>
      <c r="BJ667" s="69" t="s">
        <v>3836</v>
      </c>
      <c r="BK667" s="69" t="s">
        <v>949</v>
      </c>
      <c r="BL667" s="69" t="s">
        <v>949</v>
      </c>
      <c r="BM667" s="69" t="s">
        <v>949</v>
      </c>
      <c r="BN667" s="69" t="s">
        <v>949</v>
      </c>
      <c r="BO667" s="69" t="s">
        <v>949</v>
      </c>
      <c r="BP667" s="69" t="s">
        <v>949</v>
      </c>
      <c r="BQ667" s="69" t="s">
        <v>949</v>
      </c>
      <c r="BR667" s="69" t="s">
        <v>949</v>
      </c>
      <c r="BS667" s="69" t="s">
        <v>949</v>
      </c>
      <c r="BT667" s="69" t="s">
        <v>949</v>
      </c>
      <c r="BU667" s="73"/>
      <c r="BV667" s="72"/>
      <c r="BW667" s="72"/>
      <c r="BX667" s="72"/>
      <c r="BY667" s="16"/>
      <c r="BZ667" s="9"/>
      <c r="CA667" s="16"/>
      <c r="CB667" s="16"/>
      <c r="CC667" s="16"/>
      <c r="CD667" s="16"/>
    </row>
    <row r="668" spans="1:82" customFormat="1">
      <c r="A668" s="16"/>
      <c r="B668" s="3">
        <v>661</v>
      </c>
      <c r="C668" s="3" t="s">
        <v>3719</v>
      </c>
      <c r="D668" s="91"/>
      <c r="E668" s="96" t="s">
        <v>3842</v>
      </c>
      <c r="F668" s="91"/>
      <c r="G668" s="96"/>
      <c r="H668" s="91"/>
      <c r="I668" s="96"/>
      <c r="J668" s="91"/>
      <c r="K668" s="96"/>
      <c r="L668" s="91"/>
      <c r="M668" s="96"/>
      <c r="N668" s="32" t="s">
        <v>3842</v>
      </c>
      <c r="O668" s="211" t="s">
        <v>3843</v>
      </c>
      <c r="P668" s="71" t="s">
        <v>3767</v>
      </c>
      <c r="Q668" s="71"/>
      <c r="R668" s="848" t="s">
        <v>989</v>
      </c>
      <c r="S668" s="3"/>
      <c r="T668" s="3"/>
      <c r="U668" s="3"/>
      <c r="V668" s="3"/>
      <c r="W668" s="3"/>
      <c r="X668" s="3" t="s">
        <v>941</v>
      </c>
      <c r="Y668" s="3" t="s">
        <v>941</v>
      </c>
      <c r="Z668" s="3" t="s">
        <v>941</v>
      </c>
      <c r="AA668" s="3" t="s">
        <v>941</v>
      </c>
      <c r="AB668" s="3" t="s">
        <v>941</v>
      </c>
      <c r="AC668" s="21" t="s">
        <v>941</v>
      </c>
      <c r="AD668" s="21" t="s">
        <v>941</v>
      </c>
      <c r="AE668" s="21" t="s">
        <v>941</v>
      </c>
      <c r="AF668" s="3" t="s">
        <v>941</v>
      </c>
      <c r="AG668" s="3"/>
      <c r="AH668" s="3"/>
      <c r="AI668" s="21"/>
      <c r="AJ668" s="21"/>
      <c r="AK668" s="21"/>
      <c r="AL668" s="75"/>
      <c r="AM668" s="74"/>
      <c r="AN668" s="70"/>
      <c r="AO668" s="67" t="s">
        <v>132</v>
      </c>
      <c r="AP668" s="78" t="s">
        <v>3844</v>
      </c>
      <c r="AQ668" s="893">
        <v>1</v>
      </c>
      <c r="AR668" s="745" t="s">
        <v>945</v>
      </c>
      <c r="AS668" s="68" t="s">
        <v>946</v>
      </c>
      <c r="AT668" s="3">
        <v>1</v>
      </c>
      <c r="AU668" s="3" t="s">
        <v>979</v>
      </c>
      <c r="AV668" s="3"/>
      <c r="AW668" s="3"/>
      <c r="AX668" s="3"/>
      <c r="AY668" s="145"/>
      <c r="AZ668" s="69">
        <v>3780</v>
      </c>
      <c r="BA668" s="69">
        <v>2.7E-2</v>
      </c>
      <c r="BB668" s="69" t="s">
        <v>949</v>
      </c>
      <c r="BC668" s="69" t="s">
        <v>949</v>
      </c>
      <c r="BD668" s="69" t="s">
        <v>3845</v>
      </c>
      <c r="BE668" s="69" t="s">
        <v>3833</v>
      </c>
      <c r="BF668" s="69" t="s">
        <v>3834</v>
      </c>
      <c r="BG668" s="69" t="s">
        <v>949</v>
      </c>
      <c r="BH668" s="69" t="s">
        <v>949</v>
      </c>
      <c r="BI668" s="69" t="s">
        <v>3835</v>
      </c>
      <c r="BJ668" s="69" t="s">
        <v>3836</v>
      </c>
      <c r="BK668" s="69" t="s">
        <v>949</v>
      </c>
      <c r="BL668" s="69" t="s">
        <v>949</v>
      </c>
      <c r="BM668" s="69" t="s">
        <v>949</v>
      </c>
      <c r="BN668" s="69" t="s">
        <v>949</v>
      </c>
      <c r="BO668" s="69" t="s">
        <v>949</v>
      </c>
      <c r="BP668" s="69" t="s">
        <v>949</v>
      </c>
      <c r="BQ668" s="69" t="s">
        <v>949</v>
      </c>
      <c r="BR668" s="69" t="s">
        <v>949</v>
      </c>
      <c r="BS668" s="69" t="s">
        <v>949</v>
      </c>
      <c r="BT668" s="69" t="s">
        <v>949</v>
      </c>
      <c r="BU668" s="73"/>
      <c r="BV668" s="72"/>
      <c r="BW668" s="72"/>
      <c r="BX668" s="72"/>
      <c r="BY668" s="16"/>
      <c r="BZ668" s="9"/>
      <c r="CA668" s="16"/>
      <c r="CB668" s="16"/>
      <c r="CC668" s="16"/>
      <c r="CD668" s="16"/>
    </row>
    <row r="669" spans="1:82" customFormat="1">
      <c r="A669" s="16"/>
      <c r="B669" s="3">
        <v>662</v>
      </c>
      <c r="C669" s="3" t="s">
        <v>3719</v>
      </c>
      <c r="D669" s="91"/>
      <c r="E669" s="96" t="s">
        <v>3846</v>
      </c>
      <c r="F669" s="91"/>
      <c r="G669" s="96"/>
      <c r="H669" s="91"/>
      <c r="I669" s="96"/>
      <c r="J669" s="91"/>
      <c r="K669" s="96"/>
      <c r="L669" s="91"/>
      <c r="M669" s="96"/>
      <c r="N669" s="32" t="s">
        <v>3846</v>
      </c>
      <c r="O669" s="211" t="s">
        <v>3846</v>
      </c>
      <c r="P669" s="71" t="s">
        <v>1157</v>
      </c>
      <c r="Q669" s="71"/>
      <c r="R669" s="848" t="s">
        <v>976</v>
      </c>
      <c r="S669" s="3" t="s">
        <v>941</v>
      </c>
      <c r="T669" s="3" t="s">
        <v>941</v>
      </c>
      <c r="U669" s="3" t="s">
        <v>941</v>
      </c>
      <c r="V669" s="3" t="s">
        <v>941</v>
      </c>
      <c r="W669" s="3" t="s">
        <v>941</v>
      </c>
      <c r="X669" s="3" t="s">
        <v>941</v>
      </c>
      <c r="Y669" s="3" t="s">
        <v>941</v>
      </c>
      <c r="Z669" s="3" t="s">
        <v>941</v>
      </c>
      <c r="AA669" s="3" t="s">
        <v>941</v>
      </c>
      <c r="AB669" s="3" t="s">
        <v>941</v>
      </c>
      <c r="AC669" s="21" t="s">
        <v>941</v>
      </c>
      <c r="AD669" s="21" t="s">
        <v>941</v>
      </c>
      <c r="AE669" s="21" t="s">
        <v>941</v>
      </c>
      <c r="AF669" s="3" t="s">
        <v>941</v>
      </c>
      <c r="AG669" s="3" t="s">
        <v>941</v>
      </c>
      <c r="AH669" s="3"/>
      <c r="AI669" s="21" t="s">
        <v>941</v>
      </c>
      <c r="AJ669" s="21" t="s">
        <v>941</v>
      </c>
      <c r="AK669" s="21" t="s">
        <v>941</v>
      </c>
      <c r="AL669" s="75"/>
      <c r="AM669" s="74" t="s">
        <v>945</v>
      </c>
      <c r="AN669" s="70" t="s">
        <v>3847</v>
      </c>
      <c r="AO669" s="67" t="s">
        <v>132</v>
      </c>
      <c r="AP669" s="78" t="s">
        <v>3848</v>
      </c>
      <c r="AQ669" s="893">
        <v>1</v>
      </c>
      <c r="AR669" s="745" t="s">
        <v>945</v>
      </c>
      <c r="AS669" s="68" t="s">
        <v>946</v>
      </c>
      <c r="AT669" s="3">
        <v>1</v>
      </c>
      <c r="AU669" s="3" t="s">
        <v>979</v>
      </c>
      <c r="AV669" s="3" t="s">
        <v>948</v>
      </c>
      <c r="AW669" s="3" t="s">
        <v>945</v>
      </c>
      <c r="AX669" s="3"/>
      <c r="AY669" s="145"/>
      <c r="AZ669" s="69">
        <v>466650</v>
      </c>
      <c r="BA669" s="69">
        <v>5</v>
      </c>
      <c r="BB669" s="69" t="s">
        <v>3849</v>
      </c>
      <c r="BC669" s="69" t="s">
        <v>949</v>
      </c>
      <c r="BD669" s="69" t="s">
        <v>3850</v>
      </c>
      <c r="BE669" s="69" t="s">
        <v>1083</v>
      </c>
      <c r="BF669" s="69" t="s">
        <v>3851</v>
      </c>
      <c r="BG669" s="69" t="s">
        <v>949</v>
      </c>
      <c r="BH669" s="69" t="s">
        <v>949</v>
      </c>
      <c r="BI669" s="69" t="s">
        <v>949</v>
      </c>
      <c r="BJ669" s="69" t="s">
        <v>3836</v>
      </c>
      <c r="BK669" s="69" t="s">
        <v>949</v>
      </c>
      <c r="BL669" s="69" t="s">
        <v>949</v>
      </c>
      <c r="BM669" s="69" t="s">
        <v>949</v>
      </c>
      <c r="BN669" s="69" t="s">
        <v>949</v>
      </c>
      <c r="BO669" s="69" t="s">
        <v>949</v>
      </c>
      <c r="BP669" s="69" t="s">
        <v>949</v>
      </c>
      <c r="BQ669" s="69" t="s">
        <v>949</v>
      </c>
      <c r="BR669" s="69" t="s">
        <v>949</v>
      </c>
      <c r="BS669" s="69" t="s">
        <v>949</v>
      </c>
      <c r="BT669" s="69" t="s">
        <v>949</v>
      </c>
      <c r="BU669" s="73"/>
      <c r="BV669" s="72"/>
      <c r="BW669" s="72"/>
      <c r="BX669" s="72"/>
      <c r="BY669" s="16"/>
      <c r="BZ669" s="9"/>
      <c r="CA669" s="16"/>
      <c r="CB669" s="16"/>
      <c r="CC669" s="16"/>
      <c r="CD669" s="16"/>
    </row>
    <row r="670" spans="1:82" customFormat="1">
      <c r="A670" s="16"/>
      <c r="B670" s="3">
        <v>663</v>
      </c>
      <c r="C670" s="3" t="s">
        <v>3719</v>
      </c>
      <c r="D670" s="91"/>
      <c r="E670" s="96" t="s">
        <v>3852</v>
      </c>
      <c r="F670" s="91"/>
      <c r="G670" s="96"/>
      <c r="H670" s="91"/>
      <c r="I670" s="96"/>
      <c r="J670" s="91"/>
      <c r="K670" s="96"/>
      <c r="L670" s="91"/>
      <c r="M670" s="96"/>
      <c r="N670" s="32" t="s">
        <v>3852</v>
      </c>
      <c r="O670" s="211" t="s">
        <v>3852</v>
      </c>
      <c r="P670" s="71" t="s">
        <v>1157</v>
      </c>
      <c r="Q670" s="71"/>
      <c r="R670" s="848" t="s">
        <v>1059</v>
      </c>
      <c r="S670" s="3" t="s">
        <v>941</v>
      </c>
      <c r="T670" s="3" t="s">
        <v>941</v>
      </c>
      <c r="U670" s="3"/>
      <c r="V670" s="3"/>
      <c r="W670" s="3"/>
      <c r="X670" s="3"/>
      <c r="Y670" s="3"/>
      <c r="Z670" s="3"/>
      <c r="AA670" s="3"/>
      <c r="AB670" s="3"/>
      <c r="AC670" s="21"/>
      <c r="AD670" s="21"/>
      <c r="AE670" s="21"/>
      <c r="AF670" s="3"/>
      <c r="AG670" s="3"/>
      <c r="AH670" s="3"/>
      <c r="AI670" s="21" t="s">
        <v>941</v>
      </c>
      <c r="AJ670" s="21"/>
      <c r="AK670" s="21"/>
      <c r="AL670" s="75"/>
      <c r="AM670" s="74"/>
      <c r="AN670" s="70"/>
      <c r="AO670" s="67" t="s">
        <v>132</v>
      </c>
      <c r="AP670" s="78" t="s">
        <v>3853</v>
      </c>
      <c r="AQ670" s="893">
        <v>1</v>
      </c>
      <c r="AR670" s="745" t="s">
        <v>945</v>
      </c>
      <c r="AS670" s="68" t="s">
        <v>946</v>
      </c>
      <c r="AT670" s="3">
        <v>0</v>
      </c>
      <c r="AU670" s="3" t="s">
        <v>947</v>
      </c>
      <c r="AV670" s="3"/>
      <c r="AW670" s="3"/>
      <c r="AX670" s="3"/>
      <c r="AY670" s="145"/>
      <c r="AZ670" s="69" t="s">
        <v>949</v>
      </c>
      <c r="BA670" s="69" t="s">
        <v>949</v>
      </c>
      <c r="BB670" s="69" t="s">
        <v>949</v>
      </c>
      <c r="BC670" s="69" t="s">
        <v>949</v>
      </c>
      <c r="BD670" s="69" t="s">
        <v>949</v>
      </c>
      <c r="BE670" s="69" t="s">
        <v>949</v>
      </c>
      <c r="BF670" s="69" t="s">
        <v>949</v>
      </c>
      <c r="BG670" s="69" t="s">
        <v>949</v>
      </c>
      <c r="BH670" s="69" t="s">
        <v>949</v>
      </c>
      <c r="BI670" s="69" t="s">
        <v>949</v>
      </c>
      <c r="BJ670" s="69" t="s">
        <v>949</v>
      </c>
      <c r="BK670" s="69" t="s">
        <v>949</v>
      </c>
      <c r="BL670" s="69" t="s">
        <v>949</v>
      </c>
      <c r="BM670" s="69" t="s">
        <v>949</v>
      </c>
      <c r="BN670" s="69" t="s">
        <v>949</v>
      </c>
      <c r="BO670" s="69" t="s">
        <v>949</v>
      </c>
      <c r="BP670" s="69" t="s">
        <v>949</v>
      </c>
      <c r="BQ670" s="69" t="s">
        <v>949</v>
      </c>
      <c r="BR670" s="69" t="s">
        <v>949</v>
      </c>
      <c r="BS670" s="69" t="s">
        <v>949</v>
      </c>
      <c r="BT670" s="69" t="s">
        <v>949</v>
      </c>
      <c r="BU670" s="73"/>
      <c r="BV670" s="72"/>
      <c r="BW670" s="72"/>
      <c r="BX670" s="72"/>
      <c r="BY670" s="16"/>
      <c r="BZ670" s="9"/>
      <c r="CA670" s="16"/>
      <c r="CB670" s="16"/>
      <c r="CC670" s="16"/>
      <c r="CD670" s="16"/>
    </row>
    <row r="671" spans="1:82" customFormat="1">
      <c r="A671" s="16"/>
      <c r="B671" s="3">
        <v>664</v>
      </c>
      <c r="C671" s="3" t="s">
        <v>3719</v>
      </c>
      <c r="D671" s="91"/>
      <c r="E671" s="96" t="s">
        <v>3854</v>
      </c>
      <c r="F671" s="91"/>
      <c r="G671" s="96"/>
      <c r="H671" s="91"/>
      <c r="I671" s="96"/>
      <c r="J671" s="91"/>
      <c r="K671" s="96"/>
      <c r="L671" s="91"/>
      <c r="M671" s="96"/>
      <c r="N671" s="32" t="s">
        <v>3854</v>
      </c>
      <c r="O671" s="211" t="s">
        <v>3854</v>
      </c>
      <c r="P671" s="71" t="s">
        <v>1157</v>
      </c>
      <c r="Q671" s="71"/>
      <c r="R671" s="848" t="s">
        <v>1059</v>
      </c>
      <c r="S671" s="3"/>
      <c r="T671" s="3"/>
      <c r="U671" s="3"/>
      <c r="V671" s="3"/>
      <c r="W671" s="3"/>
      <c r="X671" s="3"/>
      <c r="Y671" s="3"/>
      <c r="Z671" s="3"/>
      <c r="AA671" s="3"/>
      <c r="AB671" s="3"/>
      <c r="AC671" s="21"/>
      <c r="AD671" s="21"/>
      <c r="AE671" s="21"/>
      <c r="AF671" s="3"/>
      <c r="AG671" s="3" t="s">
        <v>941</v>
      </c>
      <c r="AH671" s="3"/>
      <c r="AI671" s="21"/>
      <c r="AJ671" s="21"/>
      <c r="AK671" s="21" t="s">
        <v>941</v>
      </c>
      <c r="AL671" s="75"/>
      <c r="AM671" s="74"/>
      <c r="AN671" s="70"/>
      <c r="AO671" s="67" t="s">
        <v>132</v>
      </c>
      <c r="AP671" s="78" t="s">
        <v>3855</v>
      </c>
      <c r="AQ671" s="893">
        <v>1</v>
      </c>
      <c r="AR671" s="745" t="s">
        <v>945</v>
      </c>
      <c r="AS671" s="68" t="s">
        <v>946</v>
      </c>
      <c r="AT671" s="3">
        <v>0</v>
      </c>
      <c r="AU671" s="3" t="s">
        <v>947</v>
      </c>
      <c r="AV671" s="3"/>
      <c r="AW671" s="3"/>
      <c r="AX671" s="3"/>
      <c r="AY671" s="145"/>
      <c r="AZ671" s="69" t="s">
        <v>949</v>
      </c>
      <c r="BA671" s="69" t="s">
        <v>949</v>
      </c>
      <c r="BB671" s="69" t="s">
        <v>949</v>
      </c>
      <c r="BC671" s="69" t="s">
        <v>949</v>
      </c>
      <c r="BD671" s="69" t="s">
        <v>949</v>
      </c>
      <c r="BE671" s="69" t="s">
        <v>949</v>
      </c>
      <c r="BF671" s="69" t="s">
        <v>949</v>
      </c>
      <c r="BG671" s="69" t="s">
        <v>949</v>
      </c>
      <c r="BH671" s="69" t="s">
        <v>949</v>
      </c>
      <c r="BI671" s="69" t="s">
        <v>949</v>
      </c>
      <c r="BJ671" s="69" t="s">
        <v>949</v>
      </c>
      <c r="BK671" s="69" t="s">
        <v>949</v>
      </c>
      <c r="BL671" s="69" t="s">
        <v>949</v>
      </c>
      <c r="BM671" s="69" t="s">
        <v>949</v>
      </c>
      <c r="BN671" s="69" t="s">
        <v>949</v>
      </c>
      <c r="BO671" s="69" t="s">
        <v>949</v>
      </c>
      <c r="BP671" s="69" t="s">
        <v>949</v>
      </c>
      <c r="BQ671" s="69" t="s">
        <v>949</v>
      </c>
      <c r="BR671" s="69" t="s">
        <v>949</v>
      </c>
      <c r="BS671" s="69" t="s">
        <v>949</v>
      </c>
      <c r="BT671" s="69" t="s">
        <v>949</v>
      </c>
      <c r="BU671" s="73"/>
      <c r="BV671" s="72"/>
      <c r="BW671" s="72"/>
      <c r="BX671" s="72"/>
      <c r="BY671" s="16"/>
      <c r="BZ671" s="9"/>
      <c r="CA671" s="16"/>
      <c r="CB671" s="16"/>
      <c r="CC671" s="16"/>
      <c r="CD671" s="16"/>
    </row>
    <row r="672" spans="1:82" customFormat="1">
      <c r="A672" s="16"/>
      <c r="B672" s="3">
        <v>665</v>
      </c>
      <c r="C672" s="3" t="s">
        <v>3719</v>
      </c>
      <c r="D672" s="91"/>
      <c r="E672" s="96" t="s">
        <v>3856</v>
      </c>
      <c r="F672" s="91"/>
      <c r="G672" s="96"/>
      <c r="H672" s="91"/>
      <c r="I672" s="96"/>
      <c r="J672" s="91"/>
      <c r="K672" s="96"/>
      <c r="L672" s="91"/>
      <c r="M672" s="96"/>
      <c r="N672" s="32" t="s">
        <v>3856</v>
      </c>
      <c r="O672" s="211" t="s">
        <v>3856</v>
      </c>
      <c r="P672" s="71" t="s">
        <v>1157</v>
      </c>
      <c r="Q672" s="71"/>
      <c r="R672" s="848" t="s">
        <v>1059</v>
      </c>
      <c r="S672" s="3"/>
      <c r="T672" s="3"/>
      <c r="U672" s="3"/>
      <c r="V672" s="3" t="s">
        <v>941</v>
      </c>
      <c r="W672" s="3" t="s">
        <v>941</v>
      </c>
      <c r="X672" s="3"/>
      <c r="Y672" s="3"/>
      <c r="Z672" s="3"/>
      <c r="AA672" s="3"/>
      <c r="AB672" s="3"/>
      <c r="AC672" s="21"/>
      <c r="AD672" s="21"/>
      <c r="AE672" s="21"/>
      <c r="AF672" s="3"/>
      <c r="AG672" s="3"/>
      <c r="AH672" s="3"/>
      <c r="AI672" s="21"/>
      <c r="AJ672" s="21" t="s">
        <v>941</v>
      </c>
      <c r="AK672" s="21"/>
      <c r="AL672" s="75"/>
      <c r="AM672" s="74"/>
      <c r="AN672" s="70"/>
      <c r="AO672" s="67" t="s">
        <v>132</v>
      </c>
      <c r="AP672" s="78" t="s">
        <v>3857</v>
      </c>
      <c r="AQ672" s="893">
        <v>1</v>
      </c>
      <c r="AR672" s="745" t="s">
        <v>945</v>
      </c>
      <c r="AS672" s="68" t="s">
        <v>946</v>
      </c>
      <c r="AT672" s="3">
        <v>0</v>
      </c>
      <c r="AU672" s="3" t="s">
        <v>947</v>
      </c>
      <c r="AV672" s="3"/>
      <c r="AW672" s="3"/>
      <c r="AX672" s="3"/>
      <c r="AY672" s="145"/>
      <c r="AZ672" s="69" t="s">
        <v>949</v>
      </c>
      <c r="BA672" s="69" t="s">
        <v>949</v>
      </c>
      <c r="BB672" s="69" t="s">
        <v>949</v>
      </c>
      <c r="BC672" s="69" t="s">
        <v>949</v>
      </c>
      <c r="BD672" s="69" t="s">
        <v>949</v>
      </c>
      <c r="BE672" s="69" t="s">
        <v>949</v>
      </c>
      <c r="BF672" s="69" t="s">
        <v>949</v>
      </c>
      <c r="BG672" s="69" t="s">
        <v>949</v>
      </c>
      <c r="BH672" s="69" t="s">
        <v>949</v>
      </c>
      <c r="BI672" s="69" t="s">
        <v>949</v>
      </c>
      <c r="BJ672" s="69" t="s">
        <v>949</v>
      </c>
      <c r="BK672" s="69" t="s">
        <v>949</v>
      </c>
      <c r="BL672" s="69" t="s">
        <v>949</v>
      </c>
      <c r="BM672" s="69" t="s">
        <v>949</v>
      </c>
      <c r="BN672" s="69" t="s">
        <v>949</v>
      </c>
      <c r="BO672" s="69" t="s">
        <v>949</v>
      </c>
      <c r="BP672" s="69" t="s">
        <v>949</v>
      </c>
      <c r="BQ672" s="69" t="s">
        <v>949</v>
      </c>
      <c r="BR672" s="69" t="s">
        <v>949</v>
      </c>
      <c r="BS672" s="69" t="s">
        <v>949</v>
      </c>
      <c r="BT672" s="69" t="s">
        <v>949</v>
      </c>
      <c r="BU672" s="73"/>
      <c r="BV672" s="72"/>
      <c r="BW672" s="72"/>
      <c r="BX672" s="72"/>
      <c r="BY672" s="16"/>
      <c r="BZ672" s="9"/>
      <c r="CA672" s="16"/>
      <c r="CB672" s="16"/>
      <c r="CC672" s="16"/>
      <c r="CD672" s="16"/>
    </row>
    <row r="673" spans="1:82" customFormat="1">
      <c r="A673" s="16"/>
      <c r="B673" s="3">
        <v>666</v>
      </c>
      <c r="C673" s="3" t="s">
        <v>3719</v>
      </c>
      <c r="D673" s="91"/>
      <c r="E673" s="96" t="s">
        <v>3858</v>
      </c>
      <c r="F673" s="91"/>
      <c r="G673" s="96"/>
      <c r="H673" s="91"/>
      <c r="I673" s="96"/>
      <c r="J673" s="91"/>
      <c r="K673" s="96"/>
      <c r="L673" s="91"/>
      <c r="M673" s="96"/>
      <c r="N673" s="32" t="s">
        <v>3858</v>
      </c>
      <c r="O673" s="211" t="s">
        <v>3858</v>
      </c>
      <c r="P673" s="71" t="s">
        <v>1157</v>
      </c>
      <c r="Q673" s="71"/>
      <c r="R673" s="848" t="s">
        <v>976</v>
      </c>
      <c r="S673" s="3"/>
      <c r="T673" s="3"/>
      <c r="U673" s="3"/>
      <c r="V673" s="3"/>
      <c r="W673" s="3"/>
      <c r="X673" s="3"/>
      <c r="Y673" s="3"/>
      <c r="Z673" s="3" t="s">
        <v>941</v>
      </c>
      <c r="AA673" s="3"/>
      <c r="AB673" s="3"/>
      <c r="AC673" s="21"/>
      <c r="AD673" s="21"/>
      <c r="AE673" s="21"/>
      <c r="AF673" s="3"/>
      <c r="AG673" s="3"/>
      <c r="AH673" s="3"/>
      <c r="AI673" s="21"/>
      <c r="AJ673" s="21"/>
      <c r="AK673" s="21"/>
      <c r="AL673" s="75"/>
      <c r="AM673" s="74"/>
      <c r="AN673" s="70"/>
      <c r="AO673" s="67" t="s">
        <v>132</v>
      </c>
      <c r="AP673" s="78" t="s">
        <v>3859</v>
      </c>
      <c r="AQ673" s="893">
        <v>1</v>
      </c>
      <c r="AR673" s="745" t="s">
        <v>945</v>
      </c>
      <c r="AS673" s="68" t="s">
        <v>946</v>
      </c>
      <c r="AT673" s="3">
        <v>0</v>
      </c>
      <c r="AU673" s="3" t="s">
        <v>947</v>
      </c>
      <c r="AV673" s="3"/>
      <c r="AW673" s="3"/>
      <c r="AX673" s="3"/>
      <c r="AY673" s="145"/>
      <c r="AZ673" s="69" t="s">
        <v>949</v>
      </c>
      <c r="BA673" s="69" t="s">
        <v>949</v>
      </c>
      <c r="BB673" s="69" t="s">
        <v>949</v>
      </c>
      <c r="BC673" s="69" t="s">
        <v>949</v>
      </c>
      <c r="BD673" s="69" t="s">
        <v>949</v>
      </c>
      <c r="BE673" s="69" t="s">
        <v>949</v>
      </c>
      <c r="BF673" s="69" t="s">
        <v>949</v>
      </c>
      <c r="BG673" s="69" t="s">
        <v>949</v>
      </c>
      <c r="BH673" s="69" t="s">
        <v>949</v>
      </c>
      <c r="BI673" s="69" t="s">
        <v>949</v>
      </c>
      <c r="BJ673" s="69" t="s">
        <v>949</v>
      </c>
      <c r="BK673" s="69" t="s">
        <v>949</v>
      </c>
      <c r="BL673" s="69" t="s">
        <v>949</v>
      </c>
      <c r="BM673" s="69" t="s">
        <v>949</v>
      </c>
      <c r="BN673" s="69" t="s">
        <v>949</v>
      </c>
      <c r="BO673" s="69" t="s">
        <v>949</v>
      </c>
      <c r="BP673" s="69" t="s">
        <v>949</v>
      </c>
      <c r="BQ673" s="69" t="s">
        <v>949</v>
      </c>
      <c r="BR673" s="69" t="s">
        <v>949</v>
      </c>
      <c r="BS673" s="69" t="s">
        <v>949</v>
      </c>
      <c r="BT673" s="69" t="s">
        <v>949</v>
      </c>
      <c r="BU673" s="73"/>
      <c r="BV673" s="72"/>
      <c r="BW673" s="72"/>
      <c r="BX673" s="72"/>
      <c r="BY673" s="16"/>
      <c r="BZ673" s="9"/>
      <c r="CA673" s="16"/>
      <c r="CB673" s="16"/>
      <c r="CC673" s="16"/>
      <c r="CD673" s="16"/>
    </row>
    <row r="674" spans="1:82" customFormat="1">
      <c r="A674" s="16"/>
      <c r="B674" s="3">
        <v>667</v>
      </c>
      <c r="C674" s="3" t="s">
        <v>3719</v>
      </c>
      <c r="D674" s="91"/>
      <c r="E674" s="96" t="s">
        <v>3860</v>
      </c>
      <c r="F674" s="91"/>
      <c r="G674" s="96"/>
      <c r="H674" s="91"/>
      <c r="I674" s="96"/>
      <c r="J674" s="91"/>
      <c r="K674" s="96"/>
      <c r="L674" s="91"/>
      <c r="M674" s="96"/>
      <c r="N674" s="32" t="s">
        <v>3860</v>
      </c>
      <c r="O674" s="211" t="s">
        <v>3860</v>
      </c>
      <c r="P674" s="71" t="s">
        <v>1157</v>
      </c>
      <c r="Q674" s="71"/>
      <c r="R674" s="848" t="s">
        <v>976</v>
      </c>
      <c r="S674" s="3"/>
      <c r="T674" s="3"/>
      <c r="U674" s="3"/>
      <c r="V674" s="3"/>
      <c r="W674" s="3"/>
      <c r="X674" s="3"/>
      <c r="Y674" s="3"/>
      <c r="Z674" s="3"/>
      <c r="AA674" s="3"/>
      <c r="AB674" s="3" t="s">
        <v>941</v>
      </c>
      <c r="AC674" s="21"/>
      <c r="AD674" s="21" t="s">
        <v>941</v>
      </c>
      <c r="AE674" s="21"/>
      <c r="AF674" s="3"/>
      <c r="AG674" s="3"/>
      <c r="AH674" s="3"/>
      <c r="AI674" s="21"/>
      <c r="AJ674" s="21"/>
      <c r="AK674" s="21"/>
      <c r="AL674" s="75"/>
      <c r="AM674" s="74"/>
      <c r="AN674" s="70"/>
      <c r="AO674" s="67" t="s">
        <v>132</v>
      </c>
      <c r="AP674" s="78" t="s">
        <v>3861</v>
      </c>
      <c r="AQ674" s="893">
        <v>1</v>
      </c>
      <c r="AR674" s="745" t="s">
        <v>945</v>
      </c>
      <c r="AS674" s="68" t="s">
        <v>946</v>
      </c>
      <c r="AT674" s="3">
        <v>0</v>
      </c>
      <c r="AU674" s="3" t="s">
        <v>947</v>
      </c>
      <c r="AV674" s="3"/>
      <c r="AW674" s="3"/>
      <c r="AX674" s="3"/>
      <c r="AY674" s="145"/>
      <c r="AZ674" s="69" t="s">
        <v>949</v>
      </c>
      <c r="BA674" s="69" t="s">
        <v>949</v>
      </c>
      <c r="BB674" s="69" t="s">
        <v>949</v>
      </c>
      <c r="BC674" s="69" t="s">
        <v>949</v>
      </c>
      <c r="BD674" s="69" t="s">
        <v>949</v>
      </c>
      <c r="BE674" s="69" t="s">
        <v>949</v>
      </c>
      <c r="BF674" s="69" t="s">
        <v>949</v>
      </c>
      <c r="BG674" s="69" t="s">
        <v>949</v>
      </c>
      <c r="BH674" s="69" t="s">
        <v>949</v>
      </c>
      <c r="BI674" s="69" t="s">
        <v>949</v>
      </c>
      <c r="BJ674" s="69" t="s">
        <v>949</v>
      </c>
      <c r="BK674" s="69" t="s">
        <v>949</v>
      </c>
      <c r="BL674" s="69" t="s">
        <v>949</v>
      </c>
      <c r="BM674" s="69" t="s">
        <v>949</v>
      </c>
      <c r="BN674" s="69" t="s">
        <v>949</v>
      </c>
      <c r="BO674" s="69" t="s">
        <v>949</v>
      </c>
      <c r="BP674" s="69" t="s">
        <v>949</v>
      </c>
      <c r="BQ674" s="69" t="s">
        <v>949</v>
      </c>
      <c r="BR674" s="69" t="s">
        <v>949</v>
      </c>
      <c r="BS674" s="69" t="s">
        <v>949</v>
      </c>
      <c r="BT674" s="69" t="s">
        <v>949</v>
      </c>
      <c r="BU674" s="73"/>
      <c r="BV674" s="72"/>
      <c r="BW674" s="72"/>
      <c r="BX674" s="72"/>
      <c r="BY674" s="16"/>
      <c r="BZ674" s="9"/>
      <c r="CA674" s="16"/>
      <c r="CB674" s="16"/>
      <c r="CC674" s="16"/>
      <c r="CD674" s="16"/>
    </row>
    <row r="675" spans="1:82" customFormat="1">
      <c r="A675" s="16"/>
      <c r="B675" s="3">
        <v>668</v>
      </c>
      <c r="C675" s="3" t="s">
        <v>3719</v>
      </c>
      <c r="D675" s="91"/>
      <c r="E675" s="96" t="s">
        <v>3862</v>
      </c>
      <c r="F675" s="91"/>
      <c r="G675" s="96"/>
      <c r="H675" s="91"/>
      <c r="I675" s="96"/>
      <c r="J675" s="91"/>
      <c r="K675" s="96"/>
      <c r="L675" s="91"/>
      <c r="M675" s="96"/>
      <c r="N675" s="32" t="s">
        <v>3862</v>
      </c>
      <c r="O675" s="211" t="s">
        <v>3862</v>
      </c>
      <c r="P675" s="71" t="s">
        <v>1157</v>
      </c>
      <c r="Q675" s="71"/>
      <c r="R675" s="848" t="s">
        <v>989</v>
      </c>
      <c r="S675" s="3"/>
      <c r="T675" s="3"/>
      <c r="U675" s="3"/>
      <c r="V675" s="3"/>
      <c r="W675" s="3"/>
      <c r="X675" s="3"/>
      <c r="Y675" s="3" t="s">
        <v>941</v>
      </c>
      <c r="Z675" s="3"/>
      <c r="AA675" s="3"/>
      <c r="AB675" s="3"/>
      <c r="AC675" s="21"/>
      <c r="AD675" s="21"/>
      <c r="AE675" s="21"/>
      <c r="AF675" s="3"/>
      <c r="AG675" s="3"/>
      <c r="AH675" s="3"/>
      <c r="AI675" s="21"/>
      <c r="AJ675" s="21"/>
      <c r="AK675" s="21"/>
      <c r="AL675" s="75"/>
      <c r="AM675" s="74"/>
      <c r="AN675" s="70"/>
      <c r="AO675" s="67" t="s">
        <v>132</v>
      </c>
      <c r="AP675" s="78" t="s">
        <v>3863</v>
      </c>
      <c r="AQ675" s="893">
        <v>1</v>
      </c>
      <c r="AR675" s="745" t="s">
        <v>945</v>
      </c>
      <c r="AS675" s="68" t="s">
        <v>946</v>
      </c>
      <c r="AT675" s="3">
        <v>0</v>
      </c>
      <c r="AU675" s="3" t="s">
        <v>947</v>
      </c>
      <c r="AV675" s="3"/>
      <c r="AW675" s="3"/>
      <c r="AX675" s="3"/>
      <c r="AY675" s="145"/>
      <c r="AZ675" s="69" t="s">
        <v>949</v>
      </c>
      <c r="BA675" s="69" t="s">
        <v>949</v>
      </c>
      <c r="BB675" s="69" t="s">
        <v>949</v>
      </c>
      <c r="BC675" s="69" t="s">
        <v>949</v>
      </c>
      <c r="BD675" s="69" t="s">
        <v>949</v>
      </c>
      <c r="BE675" s="69" t="s">
        <v>949</v>
      </c>
      <c r="BF675" s="69" t="s">
        <v>949</v>
      </c>
      <c r="BG675" s="69" t="s">
        <v>949</v>
      </c>
      <c r="BH675" s="69" t="s">
        <v>949</v>
      </c>
      <c r="BI675" s="69" t="s">
        <v>949</v>
      </c>
      <c r="BJ675" s="69" t="s">
        <v>949</v>
      </c>
      <c r="BK675" s="69" t="s">
        <v>949</v>
      </c>
      <c r="BL675" s="69" t="s">
        <v>949</v>
      </c>
      <c r="BM675" s="69" t="s">
        <v>949</v>
      </c>
      <c r="BN675" s="69" t="s">
        <v>949</v>
      </c>
      <c r="BO675" s="69" t="s">
        <v>949</v>
      </c>
      <c r="BP675" s="69" t="s">
        <v>949</v>
      </c>
      <c r="BQ675" s="69" t="s">
        <v>949</v>
      </c>
      <c r="BR675" s="69" t="s">
        <v>949</v>
      </c>
      <c r="BS675" s="69" t="s">
        <v>949</v>
      </c>
      <c r="BT675" s="69" t="s">
        <v>949</v>
      </c>
      <c r="BU675" s="73"/>
      <c r="BV675" s="72"/>
      <c r="BW675" s="72"/>
      <c r="BX675" s="72"/>
      <c r="BY675" s="16"/>
      <c r="BZ675" s="9"/>
      <c r="CA675" s="16"/>
      <c r="CB675" s="16"/>
      <c r="CC675" s="16"/>
      <c r="CD675" s="16"/>
    </row>
    <row r="676" spans="1:82" customFormat="1">
      <c r="A676" s="16"/>
      <c r="B676" s="3">
        <v>669</v>
      </c>
      <c r="C676" s="3" t="s">
        <v>3719</v>
      </c>
      <c r="D676" s="91"/>
      <c r="E676" s="96" t="s">
        <v>3864</v>
      </c>
      <c r="F676" s="91"/>
      <c r="G676" s="96"/>
      <c r="H676" s="91"/>
      <c r="I676" s="96"/>
      <c r="J676" s="91"/>
      <c r="K676" s="96"/>
      <c r="L676" s="91"/>
      <c r="M676" s="96"/>
      <c r="N676" s="32" t="s">
        <v>3864</v>
      </c>
      <c r="O676" s="211" t="s">
        <v>3864</v>
      </c>
      <c r="P676" s="71" t="s">
        <v>1157</v>
      </c>
      <c r="Q676" s="71"/>
      <c r="R676" s="848" t="s">
        <v>989</v>
      </c>
      <c r="S676" s="3"/>
      <c r="T676" s="3"/>
      <c r="U676" s="3"/>
      <c r="V676" s="3"/>
      <c r="W676" s="3"/>
      <c r="X676" s="3"/>
      <c r="Y676" s="3"/>
      <c r="Z676" s="3"/>
      <c r="AA676" s="3"/>
      <c r="AB676" s="3"/>
      <c r="AC676" s="21" t="s">
        <v>941</v>
      </c>
      <c r="AD676" s="21"/>
      <c r="AE676" s="21"/>
      <c r="AF676" s="3"/>
      <c r="AG676" s="3"/>
      <c r="AH676" s="3"/>
      <c r="AI676" s="21"/>
      <c r="AJ676" s="21"/>
      <c r="AK676" s="21"/>
      <c r="AL676" s="75"/>
      <c r="AM676" s="74"/>
      <c r="AN676" s="70"/>
      <c r="AO676" s="67" t="s">
        <v>132</v>
      </c>
      <c r="AP676" s="78" t="s">
        <v>3865</v>
      </c>
      <c r="AQ676" s="893">
        <v>1</v>
      </c>
      <c r="AR676" s="745" t="s">
        <v>945</v>
      </c>
      <c r="AS676" s="68" t="s">
        <v>946</v>
      </c>
      <c r="AT676" s="3">
        <v>0</v>
      </c>
      <c r="AU676" s="3" t="s">
        <v>947</v>
      </c>
      <c r="AV676" s="3"/>
      <c r="AW676" s="3"/>
      <c r="AX676" s="3"/>
      <c r="AY676" s="145"/>
      <c r="AZ676" s="69" t="s">
        <v>949</v>
      </c>
      <c r="BA676" s="69" t="s">
        <v>949</v>
      </c>
      <c r="BB676" s="69" t="s">
        <v>949</v>
      </c>
      <c r="BC676" s="69" t="s">
        <v>949</v>
      </c>
      <c r="BD676" s="69" t="s">
        <v>949</v>
      </c>
      <c r="BE676" s="69" t="s">
        <v>949</v>
      </c>
      <c r="BF676" s="69" t="s">
        <v>949</v>
      </c>
      <c r="BG676" s="69" t="s">
        <v>949</v>
      </c>
      <c r="BH676" s="69" t="s">
        <v>949</v>
      </c>
      <c r="BI676" s="69" t="s">
        <v>949</v>
      </c>
      <c r="BJ676" s="69" t="s">
        <v>949</v>
      </c>
      <c r="BK676" s="69" t="s">
        <v>949</v>
      </c>
      <c r="BL676" s="69" t="s">
        <v>949</v>
      </c>
      <c r="BM676" s="69" t="s">
        <v>949</v>
      </c>
      <c r="BN676" s="69" t="s">
        <v>949</v>
      </c>
      <c r="BO676" s="69" t="s">
        <v>949</v>
      </c>
      <c r="BP676" s="69" t="s">
        <v>949</v>
      </c>
      <c r="BQ676" s="69" t="s">
        <v>949</v>
      </c>
      <c r="BR676" s="69" t="s">
        <v>949</v>
      </c>
      <c r="BS676" s="69" t="s">
        <v>949</v>
      </c>
      <c r="BT676" s="69" t="s">
        <v>949</v>
      </c>
      <c r="BU676" s="73"/>
      <c r="BV676" s="72"/>
      <c r="BW676" s="72"/>
      <c r="BX676" s="72"/>
      <c r="BY676" s="16"/>
      <c r="BZ676" s="9"/>
      <c r="CA676" s="16"/>
      <c r="CB676" s="16"/>
      <c r="CC676" s="16"/>
      <c r="CD676" s="16"/>
    </row>
    <row r="677" spans="1:82" customFormat="1">
      <c r="A677" s="16"/>
      <c r="B677" s="3">
        <v>670</v>
      </c>
      <c r="C677" s="3" t="s">
        <v>3719</v>
      </c>
      <c r="D677" s="91"/>
      <c r="E677" s="96" t="s">
        <v>3866</v>
      </c>
      <c r="F677" s="91"/>
      <c r="G677" s="96"/>
      <c r="H677" s="91"/>
      <c r="I677" s="96"/>
      <c r="J677" s="91"/>
      <c r="K677" s="96"/>
      <c r="L677" s="91"/>
      <c r="M677" s="96"/>
      <c r="N677" s="32" t="s">
        <v>3867</v>
      </c>
      <c r="O677" s="211" t="s">
        <v>3866</v>
      </c>
      <c r="P677" s="71" t="s">
        <v>1157</v>
      </c>
      <c r="Q677" s="71"/>
      <c r="R677" s="848" t="s">
        <v>976</v>
      </c>
      <c r="S677" s="3"/>
      <c r="T677" s="3"/>
      <c r="U677" s="3"/>
      <c r="V677" s="3"/>
      <c r="W677" s="3"/>
      <c r="X677" s="3" t="s">
        <v>941</v>
      </c>
      <c r="Y677" s="3"/>
      <c r="Z677" s="3"/>
      <c r="AA677" s="3"/>
      <c r="AB677" s="3"/>
      <c r="AC677" s="21"/>
      <c r="AD677" s="21"/>
      <c r="AE677" s="21"/>
      <c r="AF677" s="3"/>
      <c r="AG677" s="3"/>
      <c r="AH677" s="3"/>
      <c r="AI677" s="21"/>
      <c r="AJ677" s="21"/>
      <c r="AK677" s="21"/>
      <c r="AL677" s="75"/>
      <c r="AM677" s="74"/>
      <c r="AN677" s="70"/>
      <c r="AO677" s="67" t="s">
        <v>132</v>
      </c>
      <c r="AP677" s="78" t="s">
        <v>3868</v>
      </c>
      <c r="AQ677" s="893">
        <v>1</v>
      </c>
      <c r="AR677" s="745" t="s">
        <v>945</v>
      </c>
      <c r="AS677" s="68" t="s">
        <v>946</v>
      </c>
      <c r="AT677" s="3">
        <v>0</v>
      </c>
      <c r="AU677" s="3" t="s">
        <v>947</v>
      </c>
      <c r="AV677" s="3"/>
      <c r="AW677" s="3"/>
      <c r="AX677" s="3"/>
      <c r="AY677" s="145"/>
      <c r="AZ677" s="69" t="s">
        <v>949</v>
      </c>
      <c r="BA677" s="69" t="s">
        <v>949</v>
      </c>
      <c r="BB677" s="69" t="s">
        <v>949</v>
      </c>
      <c r="BC677" s="69" t="s">
        <v>949</v>
      </c>
      <c r="BD677" s="69" t="s">
        <v>949</v>
      </c>
      <c r="BE677" s="69" t="s">
        <v>949</v>
      </c>
      <c r="BF677" s="69" t="s">
        <v>949</v>
      </c>
      <c r="BG677" s="69" t="s">
        <v>949</v>
      </c>
      <c r="BH677" s="69" t="s">
        <v>949</v>
      </c>
      <c r="BI677" s="69" t="s">
        <v>949</v>
      </c>
      <c r="BJ677" s="69" t="s">
        <v>949</v>
      </c>
      <c r="BK677" s="69" t="s">
        <v>949</v>
      </c>
      <c r="BL677" s="69" t="s">
        <v>949</v>
      </c>
      <c r="BM677" s="69" t="s">
        <v>949</v>
      </c>
      <c r="BN677" s="69" t="s">
        <v>949</v>
      </c>
      <c r="BO677" s="69" t="s">
        <v>949</v>
      </c>
      <c r="BP677" s="69" t="s">
        <v>949</v>
      </c>
      <c r="BQ677" s="69" t="s">
        <v>949</v>
      </c>
      <c r="BR677" s="69" t="s">
        <v>949</v>
      </c>
      <c r="BS677" s="69" t="s">
        <v>949</v>
      </c>
      <c r="BT677" s="69" t="s">
        <v>949</v>
      </c>
      <c r="BU677" s="73"/>
      <c r="BV677" s="72"/>
      <c r="BW677" s="72"/>
      <c r="BX677" s="72"/>
      <c r="BY677" s="16"/>
      <c r="BZ677" s="9"/>
      <c r="CA677" s="16"/>
      <c r="CB677" s="16"/>
      <c r="CC677" s="16"/>
      <c r="CD677" s="16"/>
    </row>
    <row r="678" spans="1:82" customFormat="1">
      <c r="A678" s="16"/>
      <c r="B678" s="3">
        <v>671</v>
      </c>
      <c r="C678" s="3" t="s">
        <v>3719</v>
      </c>
      <c r="D678" s="91"/>
      <c r="E678" s="96" t="s">
        <v>3869</v>
      </c>
      <c r="F678" s="91"/>
      <c r="G678" s="96"/>
      <c r="H678" s="91"/>
      <c r="I678" s="96"/>
      <c r="J678" s="91"/>
      <c r="K678" s="96"/>
      <c r="L678" s="91"/>
      <c r="M678" s="96"/>
      <c r="N678" s="32" t="s">
        <v>3869</v>
      </c>
      <c r="O678" s="211" t="s">
        <v>3869</v>
      </c>
      <c r="P678" s="71" t="s">
        <v>1157</v>
      </c>
      <c r="Q678" s="71"/>
      <c r="R678" s="848" t="s">
        <v>989</v>
      </c>
      <c r="S678" s="3"/>
      <c r="T678" s="3"/>
      <c r="U678" s="3" t="s">
        <v>941</v>
      </c>
      <c r="V678" s="3"/>
      <c r="W678" s="3"/>
      <c r="X678" s="3"/>
      <c r="Y678" s="3"/>
      <c r="Z678" s="3"/>
      <c r="AA678" s="3"/>
      <c r="AB678" s="3"/>
      <c r="AC678" s="21"/>
      <c r="AD678" s="21"/>
      <c r="AE678" s="21"/>
      <c r="AF678" s="3"/>
      <c r="AG678" s="3"/>
      <c r="AH678" s="3"/>
      <c r="AI678" s="21"/>
      <c r="AJ678" s="21"/>
      <c r="AK678" s="21"/>
      <c r="AL678" s="75"/>
      <c r="AM678" s="74"/>
      <c r="AN678" s="70"/>
      <c r="AO678" s="67" t="s">
        <v>132</v>
      </c>
      <c r="AP678" s="78" t="s">
        <v>3870</v>
      </c>
      <c r="AQ678" s="893">
        <v>1</v>
      </c>
      <c r="AR678" s="745" t="s">
        <v>945</v>
      </c>
      <c r="AS678" s="68" t="s">
        <v>946</v>
      </c>
      <c r="AT678" s="3">
        <v>0</v>
      </c>
      <c r="AU678" s="3" t="s">
        <v>947</v>
      </c>
      <c r="AV678" s="3"/>
      <c r="AW678" s="3"/>
      <c r="AX678" s="3"/>
      <c r="AY678" s="145"/>
      <c r="AZ678" s="69" t="s">
        <v>949</v>
      </c>
      <c r="BA678" s="69" t="s">
        <v>949</v>
      </c>
      <c r="BB678" s="69" t="s">
        <v>949</v>
      </c>
      <c r="BC678" s="69" t="s">
        <v>949</v>
      </c>
      <c r="BD678" s="69" t="s">
        <v>949</v>
      </c>
      <c r="BE678" s="69" t="s">
        <v>949</v>
      </c>
      <c r="BF678" s="69" t="s">
        <v>949</v>
      </c>
      <c r="BG678" s="69" t="s">
        <v>949</v>
      </c>
      <c r="BH678" s="69" t="s">
        <v>949</v>
      </c>
      <c r="BI678" s="69" t="s">
        <v>949</v>
      </c>
      <c r="BJ678" s="69" t="s">
        <v>949</v>
      </c>
      <c r="BK678" s="69" t="s">
        <v>949</v>
      </c>
      <c r="BL678" s="69" t="s">
        <v>949</v>
      </c>
      <c r="BM678" s="69" t="s">
        <v>949</v>
      </c>
      <c r="BN678" s="69" t="s">
        <v>949</v>
      </c>
      <c r="BO678" s="69" t="s">
        <v>949</v>
      </c>
      <c r="BP678" s="69" t="s">
        <v>949</v>
      </c>
      <c r="BQ678" s="69" t="s">
        <v>949</v>
      </c>
      <c r="BR678" s="69" t="s">
        <v>949</v>
      </c>
      <c r="BS678" s="69" t="s">
        <v>949</v>
      </c>
      <c r="BT678" s="69" t="s">
        <v>949</v>
      </c>
      <c r="BU678" s="73"/>
      <c r="BV678" s="72"/>
      <c r="BW678" s="72"/>
      <c r="BX678" s="72"/>
      <c r="BY678" s="16"/>
      <c r="BZ678" s="9"/>
      <c r="CA678" s="16"/>
      <c r="CB678" s="16"/>
      <c r="CC678" s="16"/>
      <c r="CD678" s="16"/>
    </row>
    <row r="679" spans="1:82" customFormat="1">
      <c r="A679" s="16"/>
      <c r="B679" s="3">
        <v>672</v>
      </c>
      <c r="C679" s="3" t="s">
        <v>3719</v>
      </c>
      <c r="D679" s="91"/>
      <c r="E679" s="96" t="s">
        <v>3871</v>
      </c>
      <c r="F679" s="91"/>
      <c r="G679" s="96"/>
      <c r="H679" s="91"/>
      <c r="I679" s="96"/>
      <c r="J679" s="91"/>
      <c r="K679" s="96"/>
      <c r="L679" s="91"/>
      <c r="M679" s="96"/>
      <c r="N679" s="32" t="s">
        <v>3871</v>
      </c>
      <c r="O679" s="211" t="s">
        <v>3871</v>
      </c>
      <c r="P679" s="71" t="s">
        <v>1157</v>
      </c>
      <c r="Q679" s="71"/>
      <c r="R679" s="848" t="s">
        <v>976</v>
      </c>
      <c r="S679" s="3"/>
      <c r="T679" s="3"/>
      <c r="U679" s="3"/>
      <c r="V679" s="3"/>
      <c r="W679" s="3"/>
      <c r="X679" s="3"/>
      <c r="Y679" s="3"/>
      <c r="Z679" s="3"/>
      <c r="AA679" s="3" t="s">
        <v>941</v>
      </c>
      <c r="AB679" s="3"/>
      <c r="AC679" s="21"/>
      <c r="AD679" s="21"/>
      <c r="AE679" s="21"/>
      <c r="AF679" s="3"/>
      <c r="AG679" s="3"/>
      <c r="AH679" s="3"/>
      <c r="AI679" s="21"/>
      <c r="AJ679" s="21"/>
      <c r="AK679" s="21"/>
      <c r="AL679" s="75"/>
      <c r="AM679" s="74"/>
      <c r="AN679" s="70"/>
      <c r="AO679" s="67" t="s">
        <v>132</v>
      </c>
      <c r="AP679" s="78" t="s">
        <v>3872</v>
      </c>
      <c r="AQ679" s="893">
        <v>1</v>
      </c>
      <c r="AR679" s="745" t="s">
        <v>945</v>
      </c>
      <c r="AS679" s="68" t="s">
        <v>946</v>
      </c>
      <c r="AT679" s="3">
        <v>0</v>
      </c>
      <c r="AU679" s="3" t="s">
        <v>947</v>
      </c>
      <c r="AV679" s="3"/>
      <c r="AW679" s="3"/>
      <c r="AX679" s="3"/>
      <c r="AY679" s="145"/>
      <c r="AZ679" s="69" t="s">
        <v>949</v>
      </c>
      <c r="BA679" s="69" t="s">
        <v>949</v>
      </c>
      <c r="BB679" s="69" t="s">
        <v>949</v>
      </c>
      <c r="BC679" s="69" t="s">
        <v>949</v>
      </c>
      <c r="BD679" s="69" t="s">
        <v>949</v>
      </c>
      <c r="BE679" s="69" t="s">
        <v>949</v>
      </c>
      <c r="BF679" s="69" t="s">
        <v>949</v>
      </c>
      <c r="BG679" s="69" t="s">
        <v>949</v>
      </c>
      <c r="BH679" s="69" t="s">
        <v>949</v>
      </c>
      <c r="BI679" s="69" t="s">
        <v>949</v>
      </c>
      <c r="BJ679" s="69" t="s">
        <v>949</v>
      </c>
      <c r="BK679" s="69" t="s">
        <v>949</v>
      </c>
      <c r="BL679" s="69" t="s">
        <v>949</v>
      </c>
      <c r="BM679" s="69" t="s">
        <v>949</v>
      </c>
      <c r="BN679" s="69" t="s">
        <v>949</v>
      </c>
      <c r="BO679" s="69" t="s">
        <v>949</v>
      </c>
      <c r="BP679" s="69" t="s">
        <v>949</v>
      </c>
      <c r="BQ679" s="69" t="s">
        <v>949</v>
      </c>
      <c r="BR679" s="69" t="s">
        <v>949</v>
      </c>
      <c r="BS679" s="69" t="s">
        <v>949</v>
      </c>
      <c r="BT679" s="69" t="s">
        <v>949</v>
      </c>
      <c r="BU679" s="73"/>
      <c r="BV679" s="72"/>
      <c r="BW679" s="72"/>
      <c r="BX679" s="72"/>
      <c r="BY679" s="16"/>
      <c r="BZ679" s="9"/>
      <c r="CA679" s="16"/>
      <c r="CB679" s="16"/>
      <c r="CC679" s="16"/>
      <c r="CD679" s="16"/>
    </row>
    <row r="680" spans="1:82" customFormat="1">
      <c r="A680" s="16"/>
      <c r="B680" s="3">
        <v>673</v>
      </c>
      <c r="C680" s="3" t="s">
        <v>3719</v>
      </c>
      <c r="D680" s="91"/>
      <c r="E680" s="96" t="s">
        <v>3873</v>
      </c>
      <c r="F680" s="91"/>
      <c r="G680" s="96"/>
      <c r="H680" s="91"/>
      <c r="I680" s="96"/>
      <c r="J680" s="91"/>
      <c r="K680" s="96"/>
      <c r="L680" s="91"/>
      <c r="M680" s="96"/>
      <c r="N680" s="32" t="s">
        <v>3873</v>
      </c>
      <c r="O680" s="211" t="s">
        <v>3873</v>
      </c>
      <c r="P680" s="71" t="s">
        <v>1157</v>
      </c>
      <c r="Q680" s="71"/>
      <c r="R680" s="848" t="s">
        <v>976</v>
      </c>
      <c r="S680" s="3"/>
      <c r="T680" s="3"/>
      <c r="U680" s="3"/>
      <c r="V680" s="3"/>
      <c r="W680" s="3"/>
      <c r="X680" s="3"/>
      <c r="Y680" s="3"/>
      <c r="Z680" s="3"/>
      <c r="AA680" s="3"/>
      <c r="AB680" s="3"/>
      <c r="AC680" s="21"/>
      <c r="AD680" s="21"/>
      <c r="AE680" s="21" t="s">
        <v>941</v>
      </c>
      <c r="AF680" s="3"/>
      <c r="AG680" s="3"/>
      <c r="AH680" s="3"/>
      <c r="AI680" s="21"/>
      <c r="AJ680" s="21"/>
      <c r="AK680" s="21"/>
      <c r="AL680" s="75"/>
      <c r="AM680" s="74"/>
      <c r="AN680" s="70"/>
      <c r="AO680" s="67" t="s">
        <v>132</v>
      </c>
      <c r="AP680" s="78" t="s">
        <v>3874</v>
      </c>
      <c r="AQ680" s="893">
        <v>1</v>
      </c>
      <c r="AR680" s="745" t="s">
        <v>945</v>
      </c>
      <c r="AS680" s="68" t="s">
        <v>946</v>
      </c>
      <c r="AT680" s="3">
        <v>0</v>
      </c>
      <c r="AU680" s="3" t="s">
        <v>947</v>
      </c>
      <c r="AV680" s="3"/>
      <c r="AW680" s="3"/>
      <c r="AX680" s="3"/>
      <c r="AY680" s="145"/>
      <c r="AZ680" s="69" t="s">
        <v>949</v>
      </c>
      <c r="BA680" s="69" t="s">
        <v>949</v>
      </c>
      <c r="BB680" s="69" t="s">
        <v>949</v>
      </c>
      <c r="BC680" s="69" t="s">
        <v>949</v>
      </c>
      <c r="BD680" s="69" t="s">
        <v>949</v>
      </c>
      <c r="BE680" s="69" t="s">
        <v>949</v>
      </c>
      <c r="BF680" s="69" t="s">
        <v>949</v>
      </c>
      <c r="BG680" s="69" t="s">
        <v>949</v>
      </c>
      <c r="BH680" s="69" t="s">
        <v>949</v>
      </c>
      <c r="BI680" s="69" t="s">
        <v>949</v>
      </c>
      <c r="BJ680" s="69" t="s">
        <v>949</v>
      </c>
      <c r="BK680" s="69" t="s">
        <v>949</v>
      </c>
      <c r="BL680" s="69" t="s">
        <v>949</v>
      </c>
      <c r="BM680" s="69" t="s">
        <v>949</v>
      </c>
      <c r="BN680" s="69" t="s">
        <v>949</v>
      </c>
      <c r="BO680" s="69" t="s">
        <v>949</v>
      </c>
      <c r="BP680" s="69" t="s">
        <v>949</v>
      </c>
      <c r="BQ680" s="69" t="s">
        <v>949</v>
      </c>
      <c r="BR680" s="69" t="s">
        <v>949</v>
      </c>
      <c r="BS680" s="69" t="s">
        <v>949</v>
      </c>
      <c r="BT680" s="69" t="s">
        <v>949</v>
      </c>
      <c r="BU680" s="73"/>
      <c r="BV680" s="72"/>
      <c r="BW680" s="72"/>
      <c r="BX680" s="72"/>
      <c r="BY680" s="16"/>
      <c r="BZ680" s="9"/>
      <c r="CA680" s="16"/>
      <c r="CB680" s="16"/>
      <c r="CC680" s="16"/>
      <c r="CD680" s="16"/>
    </row>
    <row r="681" spans="1:82" customFormat="1">
      <c r="A681" s="16"/>
      <c r="B681" s="3">
        <v>674</v>
      </c>
      <c r="C681" s="3" t="s">
        <v>3719</v>
      </c>
      <c r="D681" s="91"/>
      <c r="E681" s="96" t="s">
        <v>3875</v>
      </c>
      <c r="F681" s="91"/>
      <c r="G681" s="96"/>
      <c r="H681" s="91"/>
      <c r="I681" s="96"/>
      <c r="J681" s="91"/>
      <c r="K681" s="96"/>
      <c r="L681" s="91"/>
      <c r="M681" s="96"/>
      <c r="N681" s="32" t="s">
        <v>3875</v>
      </c>
      <c r="O681" s="211" t="s">
        <v>3875</v>
      </c>
      <c r="P681" s="71" t="s">
        <v>1157</v>
      </c>
      <c r="Q681" s="71"/>
      <c r="R681" s="848" t="s">
        <v>989</v>
      </c>
      <c r="S681" s="3"/>
      <c r="T681" s="3"/>
      <c r="U681" s="3"/>
      <c r="V681" s="3"/>
      <c r="W681" s="3"/>
      <c r="X681" s="3"/>
      <c r="Y681" s="3"/>
      <c r="Z681" s="3"/>
      <c r="AA681" s="3"/>
      <c r="AB681" s="3"/>
      <c r="AC681" s="21"/>
      <c r="AD681" s="21"/>
      <c r="AE681" s="21"/>
      <c r="AF681" s="3" t="s">
        <v>941</v>
      </c>
      <c r="AG681" s="3"/>
      <c r="AH681" s="3"/>
      <c r="AI681" s="21"/>
      <c r="AJ681" s="21"/>
      <c r="AK681" s="21"/>
      <c r="AL681" s="75"/>
      <c r="AM681" s="74"/>
      <c r="AN681" s="70"/>
      <c r="AO681" s="67" t="s">
        <v>132</v>
      </c>
      <c r="AP681" s="78" t="s">
        <v>3876</v>
      </c>
      <c r="AQ681" s="893">
        <v>1</v>
      </c>
      <c r="AR681" s="745" t="s">
        <v>945</v>
      </c>
      <c r="AS681" s="68" t="s">
        <v>946</v>
      </c>
      <c r="AT681" s="3">
        <v>0</v>
      </c>
      <c r="AU681" s="3" t="s">
        <v>947</v>
      </c>
      <c r="AV681" s="3"/>
      <c r="AW681" s="3"/>
      <c r="AX681" s="3"/>
      <c r="AY681" s="145"/>
      <c r="AZ681" s="69" t="s">
        <v>949</v>
      </c>
      <c r="BA681" s="69" t="s">
        <v>949</v>
      </c>
      <c r="BB681" s="69" t="s">
        <v>949</v>
      </c>
      <c r="BC681" s="69" t="s">
        <v>949</v>
      </c>
      <c r="BD681" s="69" t="s">
        <v>949</v>
      </c>
      <c r="BE681" s="69" t="s">
        <v>949</v>
      </c>
      <c r="BF681" s="69" t="s">
        <v>949</v>
      </c>
      <c r="BG681" s="69" t="s">
        <v>949</v>
      </c>
      <c r="BH681" s="69" t="s">
        <v>949</v>
      </c>
      <c r="BI681" s="69" t="s">
        <v>949</v>
      </c>
      <c r="BJ681" s="69" t="s">
        <v>949</v>
      </c>
      <c r="BK681" s="69" t="s">
        <v>949</v>
      </c>
      <c r="BL681" s="69" t="s">
        <v>949</v>
      </c>
      <c r="BM681" s="69" t="s">
        <v>949</v>
      </c>
      <c r="BN681" s="69" t="s">
        <v>949</v>
      </c>
      <c r="BO681" s="69" t="s">
        <v>949</v>
      </c>
      <c r="BP681" s="69" t="s">
        <v>949</v>
      </c>
      <c r="BQ681" s="69" t="s">
        <v>949</v>
      </c>
      <c r="BR681" s="69" t="s">
        <v>949</v>
      </c>
      <c r="BS681" s="69" t="s">
        <v>949</v>
      </c>
      <c r="BT681" s="69" t="s">
        <v>949</v>
      </c>
      <c r="BU681" s="73"/>
      <c r="BV681" s="72"/>
      <c r="BW681" s="72"/>
      <c r="BX681" s="72"/>
      <c r="BY681" s="16"/>
      <c r="BZ681" s="9"/>
      <c r="CA681" s="16"/>
      <c r="CB681" s="16"/>
      <c r="CC681" s="16"/>
      <c r="CD681" s="16"/>
    </row>
    <row r="682" spans="1:82" customFormat="1">
      <c r="A682" s="16"/>
      <c r="B682" s="3">
        <v>675</v>
      </c>
      <c r="C682" s="3" t="s">
        <v>3719</v>
      </c>
      <c r="D682" s="91"/>
      <c r="E682" s="96"/>
      <c r="F682" s="91" t="s">
        <v>3877</v>
      </c>
      <c r="G682" s="96"/>
      <c r="H682" s="91"/>
      <c r="I682" s="96"/>
      <c r="J682" s="91"/>
      <c r="K682" s="96"/>
      <c r="L682" s="91"/>
      <c r="M682" s="96"/>
      <c r="N682" s="32" t="s">
        <v>3877</v>
      </c>
      <c r="O682" s="211" t="s">
        <v>3878</v>
      </c>
      <c r="P682" s="71" t="s">
        <v>975</v>
      </c>
      <c r="Q682" s="71"/>
      <c r="R682" s="848" t="s">
        <v>1059</v>
      </c>
      <c r="S682" s="3" t="s">
        <v>941</v>
      </c>
      <c r="T682" s="3" t="s">
        <v>941</v>
      </c>
      <c r="U682" s="3" t="s">
        <v>941</v>
      </c>
      <c r="V682" s="3" t="s">
        <v>941</v>
      </c>
      <c r="W682" s="3" t="s">
        <v>941</v>
      </c>
      <c r="X682" s="3"/>
      <c r="Y682" s="3"/>
      <c r="Z682" s="3"/>
      <c r="AA682" s="3"/>
      <c r="AB682" s="3"/>
      <c r="AC682" s="21"/>
      <c r="AD682" s="21"/>
      <c r="AE682" s="21"/>
      <c r="AF682" s="3"/>
      <c r="AG682" s="3" t="s">
        <v>941</v>
      </c>
      <c r="AH682" s="3"/>
      <c r="AI682" s="21" t="s">
        <v>941</v>
      </c>
      <c r="AJ682" s="21" t="s">
        <v>941</v>
      </c>
      <c r="AK682" s="21" t="s">
        <v>941</v>
      </c>
      <c r="AL682" s="75"/>
      <c r="AM682" s="74"/>
      <c r="AN682" s="70" t="s">
        <v>3879</v>
      </c>
      <c r="AO682" s="67" t="s">
        <v>132</v>
      </c>
      <c r="AP682" s="78" t="s">
        <v>3880</v>
      </c>
      <c r="AQ682" s="893">
        <v>1</v>
      </c>
      <c r="AR682" s="745" t="s">
        <v>945</v>
      </c>
      <c r="AS682" s="68" t="s">
        <v>946</v>
      </c>
      <c r="AT682" s="3">
        <v>1</v>
      </c>
      <c r="AU682" s="3" t="s">
        <v>979</v>
      </c>
      <c r="AV682" s="3" t="s">
        <v>948</v>
      </c>
      <c r="AW682" s="3"/>
      <c r="AX682" s="3"/>
      <c r="AY682" s="145"/>
      <c r="AZ682" s="69">
        <v>250.8</v>
      </c>
      <c r="BA682" s="69">
        <v>9.5000000000000001E-2</v>
      </c>
      <c r="BB682" s="69" t="s">
        <v>949</v>
      </c>
      <c r="BC682" s="69" t="s">
        <v>949</v>
      </c>
      <c r="BD682" s="69" t="s">
        <v>3881</v>
      </c>
      <c r="BE682" s="69" t="s">
        <v>1881</v>
      </c>
      <c r="BF682" s="69" t="s">
        <v>1882</v>
      </c>
      <c r="BG682" s="69" t="s">
        <v>949</v>
      </c>
      <c r="BH682" s="69" t="s">
        <v>949</v>
      </c>
      <c r="BI682" s="69" t="s">
        <v>949</v>
      </c>
      <c r="BJ682" s="69" t="s">
        <v>985</v>
      </c>
      <c r="BK682" s="69" t="s">
        <v>986</v>
      </c>
      <c r="BL682" s="69" t="s">
        <v>949</v>
      </c>
      <c r="BM682" s="69" t="s">
        <v>949</v>
      </c>
      <c r="BN682" s="69" t="s">
        <v>949</v>
      </c>
      <c r="BO682" s="69" t="s">
        <v>949</v>
      </c>
      <c r="BP682" s="69" t="s">
        <v>949</v>
      </c>
      <c r="BQ682" s="69" t="s">
        <v>949</v>
      </c>
      <c r="BR682" s="69" t="s">
        <v>949</v>
      </c>
      <c r="BS682" s="69" t="s">
        <v>949</v>
      </c>
      <c r="BT682" s="69" t="s">
        <v>949</v>
      </c>
      <c r="BU682" s="73"/>
      <c r="BV682" s="72"/>
      <c r="BW682" s="72"/>
      <c r="BX682" s="72"/>
      <c r="BY682" s="16"/>
      <c r="BZ682" s="9"/>
      <c r="CA682" s="16"/>
      <c r="CB682" s="16"/>
      <c r="CC682" s="16"/>
      <c r="CD682" s="16"/>
    </row>
    <row r="683" spans="1:82" customFormat="1">
      <c r="A683" s="16"/>
      <c r="B683" s="3">
        <v>676</v>
      </c>
      <c r="C683" s="3" t="s">
        <v>3719</v>
      </c>
      <c r="D683" s="91"/>
      <c r="E683" s="96"/>
      <c r="F683" s="91" t="s">
        <v>3882</v>
      </c>
      <c r="G683" s="96"/>
      <c r="H683" s="91"/>
      <c r="I683" s="96"/>
      <c r="J683" s="91"/>
      <c r="K683" s="96"/>
      <c r="L683" s="91"/>
      <c r="M683" s="96"/>
      <c r="N683" s="32" t="s">
        <v>3882</v>
      </c>
      <c r="O683" s="211" t="s">
        <v>3882</v>
      </c>
      <c r="P683" s="71" t="s">
        <v>1157</v>
      </c>
      <c r="Q683" s="71"/>
      <c r="R683" s="848" t="s">
        <v>976</v>
      </c>
      <c r="S683" s="3"/>
      <c r="T683" s="3"/>
      <c r="U683" s="3"/>
      <c r="V683" s="3"/>
      <c r="W683" s="3"/>
      <c r="X683" s="3"/>
      <c r="Y683" s="3"/>
      <c r="Z683" s="3" t="s">
        <v>941</v>
      </c>
      <c r="AA683" s="3"/>
      <c r="AB683" s="3" t="s">
        <v>941</v>
      </c>
      <c r="AC683" s="21"/>
      <c r="AD683" s="21"/>
      <c r="AE683" s="21"/>
      <c r="AF683" s="3"/>
      <c r="AG683" s="3"/>
      <c r="AH683" s="3"/>
      <c r="AI683" s="21"/>
      <c r="AJ683" s="21"/>
      <c r="AK683" s="21"/>
      <c r="AL683" s="75"/>
      <c r="AM683" s="74"/>
      <c r="AN683" s="70" t="s">
        <v>3883</v>
      </c>
      <c r="AO683" s="67" t="s">
        <v>132</v>
      </c>
      <c r="AP683" s="78" t="s">
        <v>3884</v>
      </c>
      <c r="AQ683" s="893">
        <v>1</v>
      </c>
      <c r="AR683" s="745" t="s">
        <v>945</v>
      </c>
      <c r="AS683" s="68" t="s">
        <v>946</v>
      </c>
      <c r="AT683" s="3">
        <v>1</v>
      </c>
      <c r="AU683" s="3" t="s">
        <v>979</v>
      </c>
      <c r="AV683" s="3" t="s">
        <v>948</v>
      </c>
      <c r="AW683" s="3"/>
      <c r="AX683" s="3"/>
      <c r="AY683" s="145"/>
      <c r="AZ683" s="69">
        <v>217.36</v>
      </c>
      <c r="BA683" s="69">
        <v>9.5000000000000001E-2</v>
      </c>
      <c r="BB683" s="69" t="s">
        <v>949</v>
      </c>
      <c r="BC683" s="69" t="s">
        <v>949</v>
      </c>
      <c r="BD683" s="69" t="s">
        <v>3881</v>
      </c>
      <c r="BE683" s="69" t="s">
        <v>1881</v>
      </c>
      <c r="BF683" s="69" t="s">
        <v>1882</v>
      </c>
      <c r="BG683" s="69" t="s">
        <v>949</v>
      </c>
      <c r="BH683" s="69" t="s">
        <v>949</v>
      </c>
      <c r="BI683" s="69" t="s">
        <v>949</v>
      </c>
      <c r="BJ683" s="69" t="s">
        <v>986</v>
      </c>
      <c r="BK683" s="69" t="s">
        <v>3885</v>
      </c>
      <c r="BL683" s="69" t="s">
        <v>949</v>
      </c>
      <c r="BM683" s="69" t="s">
        <v>949</v>
      </c>
      <c r="BN683" s="69" t="s">
        <v>949</v>
      </c>
      <c r="BO683" s="69" t="s">
        <v>949</v>
      </c>
      <c r="BP683" s="69" t="s">
        <v>949</v>
      </c>
      <c r="BQ683" s="69" t="s">
        <v>949</v>
      </c>
      <c r="BR683" s="69" t="s">
        <v>949</v>
      </c>
      <c r="BS683" s="69" t="s">
        <v>949</v>
      </c>
      <c r="BT683" s="69" t="s">
        <v>949</v>
      </c>
      <c r="BU683" s="73"/>
      <c r="BV683" s="72"/>
      <c r="BW683" s="72"/>
      <c r="BX683" s="72"/>
      <c r="BY683" s="16"/>
      <c r="BZ683" s="9"/>
      <c r="CA683" s="16"/>
      <c r="CB683" s="16"/>
      <c r="CC683" s="16"/>
      <c r="CD683" s="16"/>
    </row>
    <row r="684" spans="1:82" customFormat="1">
      <c r="A684" s="16"/>
      <c r="B684" s="3">
        <v>677</v>
      </c>
      <c r="C684" s="3" t="s">
        <v>3719</v>
      </c>
      <c r="D684" s="91"/>
      <c r="E684" s="96"/>
      <c r="F684" s="91" t="s">
        <v>3886</v>
      </c>
      <c r="G684" s="96"/>
      <c r="H684" s="91"/>
      <c r="I684" s="96"/>
      <c r="J684" s="91"/>
      <c r="K684" s="96"/>
      <c r="L684" s="91"/>
      <c r="M684" s="96"/>
      <c r="N684" s="32" t="s">
        <v>3886</v>
      </c>
      <c r="O684" s="211" t="s">
        <v>3886</v>
      </c>
      <c r="P684" s="71" t="s">
        <v>1157</v>
      </c>
      <c r="Q684" s="71"/>
      <c r="R684" s="848" t="s">
        <v>976</v>
      </c>
      <c r="S684" s="3"/>
      <c r="T684" s="3"/>
      <c r="U684" s="3"/>
      <c r="V684" s="3"/>
      <c r="W684" s="3"/>
      <c r="X684" s="3"/>
      <c r="Y684" s="3" t="s">
        <v>941</v>
      </c>
      <c r="Z684" s="3"/>
      <c r="AA684" s="3"/>
      <c r="AB684" s="3"/>
      <c r="AC684" s="21" t="s">
        <v>941</v>
      </c>
      <c r="AD684" s="21"/>
      <c r="AE684" s="21"/>
      <c r="AF684" s="3"/>
      <c r="AG684" s="3"/>
      <c r="AH684" s="3"/>
      <c r="AI684" s="21"/>
      <c r="AJ684" s="21"/>
      <c r="AK684" s="21"/>
      <c r="AL684" s="75"/>
      <c r="AM684" s="74"/>
      <c r="AN684" s="70"/>
      <c r="AO684" s="67" t="s">
        <v>132</v>
      </c>
      <c r="AP684" s="78" t="s">
        <v>3887</v>
      </c>
      <c r="AQ684" s="893">
        <v>1</v>
      </c>
      <c r="AR684" s="745" t="s">
        <v>945</v>
      </c>
      <c r="AS684" s="68" t="s">
        <v>946</v>
      </c>
      <c r="AT684" s="3">
        <v>1</v>
      </c>
      <c r="AU684" s="3" t="s">
        <v>979</v>
      </c>
      <c r="AV684" s="3" t="s">
        <v>948</v>
      </c>
      <c r="AW684" s="3"/>
      <c r="AX684" s="3"/>
      <c r="AY684" s="145"/>
      <c r="AZ684" s="69">
        <v>217.36</v>
      </c>
      <c r="BA684" s="69">
        <v>9.5000000000000001E-2</v>
      </c>
      <c r="BB684" s="69" t="s">
        <v>949</v>
      </c>
      <c r="BC684" s="69" t="s">
        <v>949</v>
      </c>
      <c r="BD684" s="69" t="s">
        <v>3881</v>
      </c>
      <c r="BE684" s="69" t="s">
        <v>1881</v>
      </c>
      <c r="BF684" s="69" t="s">
        <v>1882</v>
      </c>
      <c r="BG684" s="69" t="s">
        <v>949</v>
      </c>
      <c r="BH684" s="69" t="s">
        <v>949</v>
      </c>
      <c r="BI684" s="69" t="s">
        <v>949</v>
      </c>
      <c r="BJ684" s="69" t="s">
        <v>986</v>
      </c>
      <c r="BK684" s="69" t="s">
        <v>3885</v>
      </c>
      <c r="BL684" s="69" t="s">
        <v>949</v>
      </c>
      <c r="BM684" s="69" t="s">
        <v>949</v>
      </c>
      <c r="BN684" s="69" t="s">
        <v>949</v>
      </c>
      <c r="BO684" s="69" t="s">
        <v>949</v>
      </c>
      <c r="BP684" s="69" t="s">
        <v>949</v>
      </c>
      <c r="BQ684" s="69" t="s">
        <v>949</v>
      </c>
      <c r="BR684" s="69" t="s">
        <v>949</v>
      </c>
      <c r="BS684" s="69" t="s">
        <v>949</v>
      </c>
      <c r="BT684" s="69" t="s">
        <v>949</v>
      </c>
      <c r="BU684" s="73"/>
      <c r="BV684" s="72"/>
      <c r="BW684" s="72"/>
      <c r="BX684" s="72"/>
      <c r="BY684" s="16"/>
      <c r="BZ684" s="9"/>
      <c r="CA684" s="16"/>
      <c r="CB684" s="16"/>
      <c r="CC684" s="16"/>
      <c r="CD684" s="16"/>
    </row>
    <row r="685" spans="1:82" customFormat="1">
      <c r="A685" s="16"/>
      <c r="B685" s="3">
        <v>678</v>
      </c>
      <c r="C685" s="3" t="s">
        <v>3719</v>
      </c>
      <c r="D685" s="91"/>
      <c r="E685" s="96"/>
      <c r="F685" s="91" t="s">
        <v>3888</v>
      </c>
      <c r="G685" s="96"/>
      <c r="H685" s="91"/>
      <c r="I685" s="96"/>
      <c r="J685" s="91"/>
      <c r="K685" s="96"/>
      <c r="L685" s="91"/>
      <c r="M685" s="96"/>
      <c r="N685" s="32" t="s">
        <v>3889</v>
      </c>
      <c r="O685" s="211" t="s">
        <v>3889</v>
      </c>
      <c r="P685" s="71" t="s">
        <v>1157</v>
      </c>
      <c r="Q685" s="71"/>
      <c r="R685" s="848" t="s">
        <v>976</v>
      </c>
      <c r="S685" s="3"/>
      <c r="T685" s="3"/>
      <c r="U685" s="3"/>
      <c r="V685" s="3"/>
      <c r="W685" s="3"/>
      <c r="X685" s="3" t="s">
        <v>941</v>
      </c>
      <c r="Y685" s="3"/>
      <c r="Z685" s="3"/>
      <c r="AA685" s="3"/>
      <c r="AB685" s="3"/>
      <c r="AC685" s="21"/>
      <c r="AD685" s="21"/>
      <c r="AE685" s="21"/>
      <c r="AF685" s="3"/>
      <c r="AG685" s="3"/>
      <c r="AH685" s="3"/>
      <c r="AI685" s="21"/>
      <c r="AJ685" s="21"/>
      <c r="AK685" s="21"/>
      <c r="AL685" s="75"/>
      <c r="AM685" s="74"/>
      <c r="AN685" s="70"/>
      <c r="AO685" s="67" t="s">
        <v>132</v>
      </c>
      <c r="AP685" s="78" t="s">
        <v>3890</v>
      </c>
      <c r="AQ685" s="893">
        <v>1</v>
      </c>
      <c r="AR685" s="745" t="s">
        <v>945</v>
      </c>
      <c r="AS685" s="68" t="s">
        <v>946</v>
      </c>
      <c r="AT685" s="3">
        <v>1</v>
      </c>
      <c r="AU685" s="3" t="s">
        <v>979</v>
      </c>
      <c r="AV685" s="3" t="s">
        <v>948</v>
      </c>
      <c r="AW685" s="3"/>
      <c r="AX685" s="3"/>
      <c r="AY685" s="145"/>
      <c r="AZ685" s="69">
        <v>217.36</v>
      </c>
      <c r="BA685" s="69">
        <v>9.5000000000000001E-2</v>
      </c>
      <c r="BB685" s="69" t="s">
        <v>949</v>
      </c>
      <c r="BC685" s="69" t="s">
        <v>949</v>
      </c>
      <c r="BD685" s="69" t="s">
        <v>3881</v>
      </c>
      <c r="BE685" s="69" t="s">
        <v>1881</v>
      </c>
      <c r="BF685" s="69" t="s">
        <v>1882</v>
      </c>
      <c r="BG685" s="69" t="s">
        <v>949</v>
      </c>
      <c r="BH685" s="69" t="s">
        <v>949</v>
      </c>
      <c r="BI685" s="69" t="s">
        <v>949</v>
      </c>
      <c r="BJ685" s="69" t="s">
        <v>986</v>
      </c>
      <c r="BK685" s="69" t="s">
        <v>3885</v>
      </c>
      <c r="BL685" s="69" t="s">
        <v>949</v>
      </c>
      <c r="BM685" s="69" t="s">
        <v>949</v>
      </c>
      <c r="BN685" s="69" t="s">
        <v>949</v>
      </c>
      <c r="BO685" s="69" t="s">
        <v>949</v>
      </c>
      <c r="BP685" s="69" t="s">
        <v>949</v>
      </c>
      <c r="BQ685" s="69" t="s">
        <v>949</v>
      </c>
      <c r="BR685" s="69" t="s">
        <v>949</v>
      </c>
      <c r="BS685" s="69" t="s">
        <v>949</v>
      </c>
      <c r="BT685" s="69" t="s">
        <v>949</v>
      </c>
      <c r="BU685" s="73"/>
      <c r="BV685" s="72"/>
      <c r="BW685" s="72"/>
      <c r="BX685" s="72"/>
      <c r="BY685" s="16"/>
      <c r="BZ685" s="9"/>
      <c r="CA685" s="16"/>
      <c r="CB685" s="16"/>
      <c r="CC685" s="16"/>
      <c r="CD685" s="16"/>
    </row>
    <row r="686" spans="1:82" customFormat="1">
      <c r="A686" s="16"/>
      <c r="B686" s="3">
        <v>679</v>
      </c>
      <c r="C686" s="3" t="s">
        <v>3719</v>
      </c>
      <c r="D686" s="91"/>
      <c r="E686" s="96"/>
      <c r="F686" s="91" t="s">
        <v>3891</v>
      </c>
      <c r="G686" s="96"/>
      <c r="H686" s="91"/>
      <c r="I686" s="96"/>
      <c r="J686" s="91"/>
      <c r="K686" s="96"/>
      <c r="L686" s="91"/>
      <c r="M686" s="96"/>
      <c r="N686" s="32" t="s">
        <v>3891</v>
      </c>
      <c r="O686" s="211" t="s">
        <v>3891</v>
      </c>
      <c r="P686" s="71" t="s">
        <v>1157</v>
      </c>
      <c r="Q686" s="71"/>
      <c r="R686" s="848" t="s">
        <v>976</v>
      </c>
      <c r="S686" s="3"/>
      <c r="T686" s="3"/>
      <c r="U686" s="3"/>
      <c r="V686" s="3"/>
      <c r="W686" s="3"/>
      <c r="X686" s="3"/>
      <c r="Y686" s="3"/>
      <c r="Z686" s="3"/>
      <c r="AA686" s="3" t="s">
        <v>941</v>
      </c>
      <c r="AB686" s="3"/>
      <c r="AC686" s="21"/>
      <c r="AD686" s="21"/>
      <c r="AE686" s="21"/>
      <c r="AF686" s="3"/>
      <c r="AG686" s="3"/>
      <c r="AH686" s="3"/>
      <c r="AI686" s="21"/>
      <c r="AJ686" s="21"/>
      <c r="AK686" s="21"/>
      <c r="AL686" s="75"/>
      <c r="AM686" s="74"/>
      <c r="AN686" s="70"/>
      <c r="AO686" s="67" t="s">
        <v>132</v>
      </c>
      <c r="AP686" s="78" t="s">
        <v>3892</v>
      </c>
      <c r="AQ686" s="893">
        <v>1</v>
      </c>
      <c r="AR686" s="745" t="s">
        <v>945</v>
      </c>
      <c r="AS686" s="68" t="s">
        <v>946</v>
      </c>
      <c r="AT686" s="3">
        <v>1</v>
      </c>
      <c r="AU686" s="3" t="s">
        <v>979</v>
      </c>
      <c r="AV686" s="3" t="s">
        <v>948</v>
      </c>
      <c r="AW686" s="3"/>
      <c r="AX686" s="3"/>
      <c r="AY686" s="145"/>
      <c r="AZ686" s="69">
        <v>217.36</v>
      </c>
      <c r="BA686" s="69">
        <v>9.5000000000000001E-2</v>
      </c>
      <c r="BB686" s="69" t="s">
        <v>949</v>
      </c>
      <c r="BC686" s="69" t="s">
        <v>949</v>
      </c>
      <c r="BD686" s="69" t="s">
        <v>3881</v>
      </c>
      <c r="BE686" s="69" t="s">
        <v>1881</v>
      </c>
      <c r="BF686" s="69" t="s">
        <v>1882</v>
      </c>
      <c r="BG686" s="69" t="s">
        <v>949</v>
      </c>
      <c r="BH686" s="69" t="s">
        <v>949</v>
      </c>
      <c r="BI686" s="69" t="s">
        <v>949</v>
      </c>
      <c r="BJ686" s="69" t="s">
        <v>986</v>
      </c>
      <c r="BK686" s="69" t="s">
        <v>3885</v>
      </c>
      <c r="BL686" s="69" t="s">
        <v>949</v>
      </c>
      <c r="BM686" s="69" t="s">
        <v>949</v>
      </c>
      <c r="BN686" s="69" t="s">
        <v>949</v>
      </c>
      <c r="BO686" s="69" t="s">
        <v>949</v>
      </c>
      <c r="BP686" s="69" t="s">
        <v>949</v>
      </c>
      <c r="BQ686" s="69" t="s">
        <v>949</v>
      </c>
      <c r="BR686" s="69" t="s">
        <v>949</v>
      </c>
      <c r="BS686" s="69" t="s">
        <v>949</v>
      </c>
      <c r="BT686" s="69" t="s">
        <v>949</v>
      </c>
      <c r="BU686" s="73"/>
      <c r="BV686" s="72"/>
      <c r="BW686" s="72"/>
      <c r="BX686" s="72"/>
      <c r="BY686" s="16"/>
      <c r="BZ686" s="9"/>
      <c r="CA686" s="16"/>
      <c r="CB686" s="16"/>
      <c r="CC686" s="16"/>
      <c r="CD686" s="16"/>
    </row>
    <row r="687" spans="1:82" customFormat="1">
      <c r="A687" s="16"/>
      <c r="B687" s="3">
        <v>680</v>
      </c>
      <c r="C687" s="3" t="s">
        <v>3719</v>
      </c>
      <c r="D687" s="91"/>
      <c r="E687" s="96"/>
      <c r="F687" s="91" t="s">
        <v>3893</v>
      </c>
      <c r="G687" s="96"/>
      <c r="H687" s="91"/>
      <c r="I687" s="96"/>
      <c r="J687" s="91"/>
      <c r="K687" s="96"/>
      <c r="L687" s="91"/>
      <c r="M687" s="96"/>
      <c r="N687" s="32" t="s">
        <v>3893</v>
      </c>
      <c r="O687" s="211" t="s">
        <v>3893</v>
      </c>
      <c r="P687" s="71" t="s">
        <v>1157</v>
      </c>
      <c r="Q687" s="71"/>
      <c r="R687" s="848" t="s">
        <v>976</v>
      </c>
      <c r="S687" s="3"/>
      <c r="T687" s="3"/>
      <c r="U687" s="3"/>
      <c r="V687" s="3"/>
      <c r="W687" s="3"/>
      <c r="X687" s="3"/>
      <c r="Y687" s="3"/>
      <c r="Z687" s="3"/>
      <c r="AA687" s="3"/>
      <c r="AB687" s="3"/>
      <c r="AC687" s="21"/>
      <c r="AD687" s="21"/>
      <c r="AE687" s="21" t="s">
        <v>941</v>
      </c>
      <c r="AF687" s="3"/>
      <c r="AG687" s="3"/>
      <c r="AH687" s="3"/>
      <c r="AI687" s="21"/>
      <c r="AJ687" s="21"/>
      <c r="AK687" s="21"/>
      <c r="AL687" s="75"/>
      <c r="AM687" s="74"/>
      <c r="AN687" s="70"/>
      <c r="AO687" s="67" t="s">
        <v>132</v>
      </c>
      <c r="AP687" s="78" t="s">
        <v>3894</v>
      </c>
      <c r="AQ687" s="893">
        <v>1</v>
      </c>
      <c r="AR687" s="745" t="s">
        <v>945</v>
      </c>
      <c r="AS687" s="68" t="s">
        <v>946</v>
      </c>
      <c r="AT687" s="3">
        <v>1</v>
      </c>
      <c r="AU687" s="3" t="s">
        <v>979</v>
      </c>
      <c r="AV687" s="3" t="s">
        <v>948</v>
      </c>
      <c r="AW687" s="3"/>
      <c r="AX687" s="3"/>
      <c r="AY687" s="145"/>
      <c r="AZ687" s="69">
        <v>217.36</v>
      </c>
      <c r="BA687" s="69">
        <v>9.5000000000000001E-2</v>
      </c>
      <c r="BB687" s="69" t="s">
        <v>949</v>
      </c>
      <c r="BC687" s="69" t="s">
        <v>949</v>
      </c>
      <c r="BD687" s="69" t="s">
        <v>3881</v>
      </c>
      <c r="BE687" s="69" t="s">
        <v>1881</v>
      </c>
      <c r="BF687" s="69" t="s">
        <v>1882</v>
      </c>
      <c r="BG687" s="69" t="s">
        <v>949</v>
      </c>
      <c r="BH687" s="69" t="s">
        <v>949</v>
      </c>
      <c r="BI687" s="69" t="s">
        <v>949</v>
      </c>
      <c r="BJ687" s="69" t="s">
        <v>986</v>
      </c>
      <c r="BK687" s="69" t="s">
        <v>949</v>
      </c>
      <c r="BL687" s="69" t="s">
        <v>949</v>
      </c>
      <c r="BM687" s="69" t="s">
        <v>949</v>
      </c>
      <c r="BN687" s="69" t="s">
        <v>949</v>
      </c>
      <c r="BO687" s="69" t="s">
        <v>949</v>
      </c>
      <c r="BP687" s="69" t="s">
        <v>949</v>
      </c>
      <c r="BQ687" s="69" t="s">
        <v>949</v>
      </c>
      <c r="BR687" s="69" t="s">
        <v>949</v>
      </c>
      <c r="BS687" s="69" t="s">
        <v>949</v>
      </c>
      <c r="BT687" s="69" t="s">
        <v>949</v>
      </c>
      <c r="BU687" s="73"/>
      <c r="BV687" s="72"/>
      <c r="BW687" s="72"/>
      <c r="BX687" s="72"/>
      <c r="BY687" s="16"/>
      <c r="BZ687" s="9"/>
      <c r="CA687" s="16"/>
      <c r="CB687" s="16"/>
      <c r="CC687" s="16"/>
      <c r="CD687" s="16"/>
    </row>
    <row r="688" spans="1:82" customFormat="1">
      <c r="A688" s="16"/>
      <c r="B688" s="3">
        <v>681</v>
      </c>
      <c r="C688" s="3" t="s">
        <v>3719</v>
      </c>
      <c r="D688" s="91"/>
      <c r="E688" s="96"/>
      <c r="F688" s="91" t="s">
        <v>3895</v>
      </c>
      <c r="G688" s="96"/>
      <c r="H688" s="91"/>
      <c r="I688" s="96"/>
      <c r="J688" s="91"/>
      <c r="K688" s="96"/>
      <c r="L688" s="91"/>
      <c r="M688" s="96"/>
      <c r="N688" s="32" t="s">
        <v>3895</v>
      </c>
      <c r="O688" s="211" t="s">
        <v>3896</v>
      </c>
      <c r="P688" s="71" t="s">
        <v>1157</v>
      </c>
      <c r="Q688" s="71"/>
      <c r="R688" s="848" t="s">
        <v>989</v>
      </c>
      <c r="S688" s="3"/>
      <c r="T688" s="3"/>
      <c r="U688" s="3"/>
      <c r="V688" s="3"/>
      <c r="W688" s="3"/>
      <c r="X688" s="3"/>
      <c r="Y688" s="3"/>
      <c r="Z688" s="3"/>
      <c r="AA688" s="3"/>
      <c r="AB688" s="3"/>
      <c r="AC688" s="21"/>
      <c r="AD688" s="21"/>
      <c r="AE688" s="21"/>
      <c r="AF688" s="3" t="s">
        <v>941</v>
      </c>
      <c r="AG688" s="3"/>
      <c r="AH688" s="3"/>
      <c r="AI688" s="21"/>
      <c r="AJ688" s="21"/>
      <c r="AK688" s="21"/>
      <c r="AL688" s="75"/>
      <c r="AM688" s="74"/>
      <c r="AN688" s="70"/>
      <c r="AO688" s="67" t="s">
        <v>132</v>
      </c>
      <c r="AP688" s="78" t="s">
        <v>3897</v>
      </c>
      <c r="AQ688" s="893">
        <v>1</v>
      </c>
      <c r="AR688" s="745" t="s">
        <v>945</v>
      </c>
      <c r="AS688" s="68" t="s">
        <v>946</v>
      </c>
      <c r="AT688" s="3">
        <v>1</v>
      </c>
      <c r="AU688" s="3" t="s">
        <v>979</v>
      </c>
      <c r="AV688" s="3"/>
      <c r="AW688" s="3"/>
      <c r="AX688" s="3"/>
      <c r="AY688" s="145"/>
      <c r="AZ688" s="69">
        <v>250.8</v>
      </c>
      <c r="BA688" s="69">
        <v>9.5000000000000001E-2</v>
      </c>
      <c r="BB688" s="69" t="s">
        <v>949</v>
      </c>
      <c r="BC688" s="69" t="s">
        <v>949</v>
      </c>
      <c r="BD688" s="69" t="s">
        <v>3881</v>
      </c>
      <c r="BE688" s="69" t="s">
        <v>1881</v>
      </c>
      <c r="BF688" s="69" t="s">
        <v>1882</v>
      </c>
      <c r="BG688" s="69" t="s">
        <v>949</v>
      </c>
      <c r="BH688" s="69" t="s">
        <v>949</v>
      </c>
      <c r="BI688" s="69" t="s">
        <v>949</v>
      </c>
      <c r="BJ688" s="69" t="s">
        <v>986</v>
      </c>
      <c r="BK688" s="69" t="s">
        <v>949</v>
      </c>
      <c r="BL688" s="69" t="s">
        <v>949</v>
      </c>
      <c r="BM688" s="69" t="s">
        <v>949</v>
      </c>
      <c r="BN688" s="69" t="s">
        <v>949</v>
      </c>
      <c r="BO688" s="69" t="s">
        <v>949</v>
      </c>
      <c r="BP688" s="69" t="s">
        <v>949</v>
      </c>
      <c r="BQ688" s="69" t="s">
        <v>949</v>
      </c>
      <c r="BR688" s="69" t="s">
        <v>949</v>
      </c>
      <c r="BS688" s="69" t="s">
        <v>949</v>
      </c>
      <c r="BT688" s="69" t="s">
        <v>949</v>
      </c>
      <c r="BU688" s="73"/>
      <c r="BV688" s="72"/>
      <c r="BW688" s="72"/>
      <c r="BX688" s="72"/>
      <c r="BY688" s="16"/>
      <c r="BZ688" s="9"/>
      <c r="CA688" s="16"/>
      <c r="CB688" s="16"/>
      <c r="CC688" s="16"/>
      <c r="CD688" s="16"/>
    </row>
    <row r="689" spans="1:82" customFormat="1">
      <c r="A689" s="16"/>
      <c r="B689" s="3">
        <v>682</v>
      </c>
      <c r="C689" s="3" t="s">
        <v>3719</v>
      </c>
      <c r="D689" s="91"/>
      <c r="E689" s="96"/>
      <c r="F689" s="91" t="s">
        <v>1886</v>
      </c>
      <c r="G689" s="96"/>
      <c r="H689" s="91"/>
      <c r="I689" s="96"/>
      <c r="J689" s="91"/>
      <c r="K689" s="96"/>
      <c r="L689" s="91"/>
      <c r="M689" s="96"/>
      <c r="N689" s="32" t="s">
        <v>1886</v>
      </c>
      <c r="O689" s="211" t="s">
        <v>1887</v>
      </c>
      <c r="P689" s="71" t="s">
        <v>939</v>
      </c>
      <c r="Q689" s="71"/>
      <c r="R689" s="848" t="s">
        <v>989</v>
      </c>
      <c r="S689" s="3" t="s">
        <v>941</v>
      </c>
      <c r="T689" s="3" t="s">
        <v>941</v>
      </c>
      <c r="U689" s="3" t="s">
        <v>941</v>
      </c>
      <c r="V689" s="3" t="s">
        <v>941</v>
      </c>
      <c r="W689" s="3" t="s">
        <v>941</v>
      </c>
      <c r="X689" s="3" t="s">
        <v>941</v>
      </c>
      <c r="Y689" s="3" t="s">
        <v>941</v>
      </c>
      <c r="Z689" s="3" t="s">
        <v>941</v>
      </c>
      <c r="AA689" s="3" t="s">
        <v>941</v>
      </c>
      <c r="AB689" s="3" t="s">
        <v>941</v>
      </c>
      <c r="AC689" s="21" t="s">
        <v>941</v>
      </c>
      <c r="AD689" s="21" t="s">
        <v>941</v>
      </c>
      <c r="AE689" s="21" t="s">
        <v>941</v>
      </c>
      <c r="AF689" s="3" t="s">
        <v>941</v>
      </c>
      <c r="AG689" s="3" t="s">
        <v>941</v>
      </c>
      <c r="AH689" s="3"/>
      <c r="AI689" s="21" t="s">
        <v>941</v>
      </c>
      <c r="AJ689" s="21" t="s">
        <v>941</v>
      </c>
      <c r="AK689" s="21" t="s">
        <v>941</v>
      </c>
      <c r="AL689" s="75"/>
      <c r="AM689" s="74"/>
      <c r="AN689" s="70" t="s">
        <v>1888</v>
      </c>
      <c r="AO689" s="67" t="s">
        <v>132</v>
      </c>
      <c r="AP689" s="78" t="s">
        <v>1889</v>
      </c>
      <c r="AQ689" s="893">
        <v>2.1999999999999999E-2</v>
      </c>
      <c r="AR689" s="745" t="s">
        <v>945</v>
      </c>
      <c r="AS689" s="68" t="s">
        <v>992</v>
      </c>
      <c r="AT689" s="3">
        <v>1</v>
      </c>
      <c r="AU689" s="3" t="s">
        <v>993</v>
      </c>
      <c r="AV689" s="3"/>
      <c r="AW689" s="3"/>
      <c r="AX689" s="3"/>
      <c r="AY689" s="145"/>
      <c r="AZ689" s="69" t="s">
        <v>949</v>
      </c>
      <c r="BA689" s="69" t="s">
        <v>949</v>
      </c>
      <c r="BB689" s="69" t="s">
        <v>949</v>
      </c>
      <c r="BC689" s="69" t="s">
        <v>949</v>
      </c>
      <c r="BD689" s="69" t="s">
        <v>1890</v>
      </c>
      <c r="BE689" s="69" t="s">
        <v>995</v>
      </c>
      <c r="BF689" s="69" t="s">
        <v>996</v>
      </c>
      <c r="BG689" s="69" t="s">
        <v>1891</v>
      </c>
      <c r="BH689" s="69" t="s">
        <v>998</v>
      </c>
      <c r="BI689" s="69" t="s">
        <v>949</v>
      </c>
      <c r="BJ689" s="69" t="s">
        <v>985</v>
      </c>
      <c r="BK689" s="69" t="s">
        <v>986</v>
      </c>
      <c r="BL689" s="69" t="s">
        <v>949</v>
      </c>
      <c r="BM689" s="69" t="s">
        <v>949</v>
      </c>
      <c r="BN689" s="69" t="s">
        <v>949</v>
      </c>
      <c r="BO689" s="69" t="s">
        <v>949</v>
      </c>
      <c r="BP689" s="69" t="s">
        <v>949</v>
      </c>
      <c r="BQ689" s="69" t="s">
        <v>949</v>
      </c>
      <c r="BR689" s="69" t="s">
        <v>949</v>
      </c>
      <c r="BS689" s="69" t="s">
        <v>949</v>
      </c>
      <c r="BT689" s="69" t="s">
        <v>949</v>
      </c>
      <c r="BU689" s="73"/>
      <c r="BV689" s="72"/>
      <c r="BW689" s="72"/>
      <c r="BX689" s="72"/>
      <c r="BY689" s="16"/>
      <c r="BZ689" s="9"/>
      <c r="CA689" s="16"/>
      <c r="CB689" s="16"/>
      <c r="CC689" s="16"/>
      <c r="CD689" s="16"/>
    </row>
    <row r="690" spans="1:82" customFormat="1">
      <c r="A690" s="16"/>
      <c r="B690" s="3">
        <v>683</v>
      </c>
      <c r="C690" s="3" t="s">
        <v>3719</v>
      </c>
      <c r="D690" s="91"/>
      <c r="E690" s="96" t="s">
        <v>3898</v>
      </c>
      <c r="F690" s="91"/>
      <c r="G690" s="96"/>
      <c r="H690" s="91"/>
      <c r="I690" s="96"/>
      <c r="J690" s="91"/>
      <c r="K690" s="96"/>
      <c r="L690" s="91"/>
      <c r="M690" s="96"/>
      <c r="N690" s="32" t="s">
        <v>3898</v>
      </c>
      <c r="O690" s="211" t="s">
        <v>3899</v>
      </c>
      <c r="P690" s="71" t="s">
        <v>2664</v>
      </c>
      <c r="Q690" s="71" t="s">
        <v>2234</v>
      </c>
      <c r="R690" s="848" t="s">
        <v>989</v>
      </c>
      <c r="S690" s="3" t="s">
        <v>941</v>
      </c>
      <c r="T690" s="3" t="s">
        <v>941</v>
      </c>
      <c r="U690" s="3" t="s">
        <v>941</v>
      </c>
      <c r="V690" s="3" t="s">
        <v>941</v>
      </c>
      <c r="W690" s="3" t="s">
        <v>941</v>
      </c>
      <c r="X690" s="3" t="s">
        <v>941</v>
      </c>
      <c r="Y690" s="3" t="s">
        <v>941</v>
      </c>
      <c r="Z690" s="3" t="s">
        <v>941</v>
      </c>
      <c r="AA690" s="3" t="s">
        <v>941</v>
      </c>
      <c r="AB690" s="3" t="s">
        <v>941</v>
      </c>
      <c r="AC690" s="21" t="s">
        <v>941</v>
      </c>
      <c r="AD690" s="21" t="s">
        <v>941</v>
      </c>
      <c r="AE690" s="21" t="s">
        <v>941</v>
      </c>
      <c r="AF690" s="3" t="s">
        <v>941</v>
      </c>
      <c r="AG690" s="3" t="s">
        <v>941</v>
      </c>
      <c r="AH690" s="3"/>
      <c r="AI690" s="21" t="s">
        <v>941</v>
      </c>
      <c r="AJ690" s="21" t="s">
        <v>941</v>
      </c>
      <c r="AK690" s="21" t="s">
        <v>941</v>
      </c>
      <c r="AL690" s="75"/>
      <c r="AM690" s="74"/>
      <c r="AN690" s="70"/>
      <c r="AO690" s="67" t="s">
        <v>132</v>
      </c>
      <c r="AP690" s="78" t="s">
        <v>3900</v>
      </c>
      <c r="AQ690" s="893">
        <v>2</v>
      </c>
      <c r="AR690" s="745" t="s">
        <v>945</v>
      </c>
      <c r="AS690" s="68" t="s">
        <v>946</v>
      </c>
      <c r="AT690" s="3">
        <v>1</v>
      </c>
      <c r="AU690" s="3" t="s">
        <v>979</v>
      </c>
      <c r="AV690" s="3" t="s">
        <v>948</v>
      </c>
      <c r="AW690" s="3"/>
      <c r="AX690" s="3"/>
      <c r="AY690" s="145"/>
      <c r="AZ690" s="69">
        <v>6735000</v>
      </c>
      <c r="BA690" s="69" t="s">
        <v>949</v>
      </c>
      <c r="BB690" s="69" t="s">
        <v>3901</v>
      </c>
      <c r="BC690" s="69" t="s">
        <v>3902</v>
      </c>
      <c r="BD690" s="69" t="s">
        <v>3903</v>
      </c>
      <c r="BE690" s="69" t="s">
        <v>1083</v>
      </c>
      <c r="BF690" s="69" t="s">
        <v>3904</v>
      </c>
      <c r="BG690" s="69" t="s">
        <v>949</v>
      </c>
      <c r="BH690" s="69" t="s">
        <v>949</v>
      </c>
      <c r="BI690" s="69" t="s">
        <v>3905</v>
      </c>
      <c r="BJ690" s="69" t="s">
        <v>3906</v>
      </c>
      <c r="BK690" s="69" t="s">
        <v>3907</v>
      </c>
      <c r="BL690" s="69" t="s">
        <v>949</v>
      </c>
      <c r="BM690" s="69" t="s">
        <v>949</v>
      </c>
      <c r="BN690" s="69" t="s">
        <v>949</v>
      </c>
      <c r="BO690" s="69" t="s">
        <v>949</v>
      </c>
      <c r="BP690" s="69" t="s">
        <v>949</v>
      </c>
      <c r="BQ690" s="69" t="s">
        <v>949</v>
      </c>
      <c r="BR690" s="69" t="s">
        <v>949</v>
      </c>
      <c r="BS690" s="69" t="s">
        <v>949</v>
      </c>
      <c r="BT690" s="69" t="s">
        <v>949</v>
      </c>
      <c r="BU690" s="73"/>
      <c r="BV690" s="72"/>
      <c r="BW690" s="72"/>
      <c r="BX690" s="72"/>
      <c r="BY690" s="16"/>
      <c r="BZ690" s="9"/>
      <c r="CA690" s="16"/>
      <c r="CB690" s="16"/>
      <c r="CC690" s="16"/>
      <c r="CD690" s="16"/>
    </row>
    <row r="691" spans="1:82" customFormat="1">
      <c r="A691" s="16"/>
      <c r="B691" s="3">
        <v>684</v>
      </c>
      <c r="C691" s="3" t="s">
        <v>3719</v>
      </c>
      <c r="D691" s="91"/>
      <c r="E691" s="96" t="s">
        <v>3908</v>
      </c>
      <c r="F691" s="91"/>
      <c r="G691" s="96"/>
      <c r="H691" s="91"/>
      <c r="I691" s="96"/>
      <c r="J691" s="91"/>
      <c r="K691" s="96"/>
      <c r="L691" s="91"/>
      <c r="M691" s="96"/>
      <c r="N691" s="32" t="s">
        <v>3908</v>
      </c>
      <c r="O691" s="211" t="s">
        <v>3909</v>
      </c>
      <c r="P691" s="71" t="s">
        <v>3767</v>
      </c>
      <c r="Q691" s="71"/>
      <c r="R691" s="848" t="s">
        <v>989</v>
      </c>
      <c r="S691" s="3" t="s">
        <v>941</v>
      </c>
      <c r="T691" s="3" t="s">
        <v>941</v>
      </c>
      <c r="U691" s="3" t="s">
        <v>941</v>
      </c>
      <c r="V691" s="3" t="s">
        <v>941</v>
      </c>
      <c r="W691" s="3" t="s">
        <v>941</v>
      </c>
      <c r="X691" s="3" t="s">
        <v>941</v>
      </c>
      <c r="Y691" s="3" t="s">
        <v>941</v>
      </c>
      <c r="Z691" s="3" t="s">
        <v>941</v>
      </c>
      <c r="AA691" s="3" t="s">
        <v>941</v>
      </c>
      <c r="AB691" s="3" t="s">
        <v>941</v>
      </c>
      <c r="AC691" s="21" t="s">
        <v>941</v>
      </c>
      <c r="AD691" s="21" t="s">
        <v>941</v>
      </c>
      <c r="AE691" s="21" t="s">
        <v>941</v>
      </c>
      <c r="AF691" s="3" t="s">
        <v>941</v>
      </c>
      <c r="AG691" s="3" t="s">
        <v>941</v>
      </c>
      <c r="AH691" s="3"/>
      <c r="AI691" s="21" t="s">
        <v>941</v>
      </c>
      <c r="AJ691" s="21" t="s">
        <v>941</v>
      </c>
      <c r="AK691" s="21" t="s">
        <v>941</v>
      </c>
      <c r="AL691" s="75"/>
      <c r="AM691" s="74" t="s">
        <v>3910</v>
      </c>
      <c r="AN691" s="70" t="s">
        <v>3911</v>
      </c>
      <c r="AO691" s="67" t="s">
        <v>132</v>
      </c>
      <c r="AP691" s="78" t="s">
        <v>3912</v>
      </c>
      <c r="AQ691" s="893">
        <v>1</v>
      </c>
      <c r="AR691" s="745" t="s">
        <v>945</v>
      </c>
      <c r="AS691" s="68" t="s">
        <v>946</v>
      </c>
      <c r="AT691" s="3">
        <v>1</v>
      </c>
      <c r="AU691" s="3" t="s">
        <v>979</v>
      </c>
      <c r="AV691" s="3" t="s">
        <v>948</v>
      </c>
      <c r="AW691" s="3"/>
      <c r="AX691" s="3"/>
      <c r="AY691" s="145"/>
      <c r="AZ691" s="69">
        <v>30375</v>
      </c>
      <c r="BA691" s="69">
        <v>2.7E-2</v>
      </c>
      <c r="BB691" s="69" t="s">
        <v>3770</v>
      </c>
      <c r="BC691" s="69" t="s">
        <v>949</v>
      </c>
      <c r="BD691" s="69" t="s">
        <v>3913</v>
      </c>
      <c r="BE691" s="69" t="s">
        <v>3914</v>
      </c>
      <c r="BF691" s="69" t="s">
        <v>3834</v>
      </c>
      <c r="BG691" s="69" t="s">
        <v>949</v>
      </c>
      <c r="BH691" s="69" t="s">
        <v>949</v>
      </c>
      <c r="BI691" s="69" t="s">
        <v>3835</v>
      </c>
      <c r="BJ691" s="69" t="s">
        <v>3836</v>
      </c>
      <c r="BK691" s="69" t="s">
        <v>949</v>
      </c>
      <c r="BL691" s="69" t="s">
        <v>949</v>
      </c>
      <c r="BM691" s="69" t="s">
        <v>949</v>
      </c>
      <c r="BN691" s="69" t="s">
        <v>949</v>
      </c>
      <c r="BO691" s="69" t="s">
        <v>949</v>
      </c>
      <c r="BP691" s="69" t="s">
        <v>949</v>
      </c>
      <c r="BQ691" s="69" t="s">
        <v>949</v>
      </c>
      <c r="BR691" s="69" t="s">
        <v>949</v>
      </c>
      <c r="BS691" s="69" t="s">
        <v>949</v>
      </c>
      <c r="BT691" s="69" t="s">
        <v>949</v>
      </c>
      <c r="BU691" s="73"/>
      <c r="BV691" s="72"/>
      <c r="BW691" s="72"/>
      <c r="BX691" s="72"/>
      <c r="BY691" s="16"/>
      <c r="BZ691" s="9"/>
      <c r="CA691" s="16"/>
      <c r="CB691" s="16"/>
      <c r="CC691" s="16"/>
      <c r="CD691" s="16"/>
    </row>
    <row r="692" spans="1:82" customFormat="1">
      <c r="A692" s="16"/>
      <c r="B692" s="3">
        <v>685</v>
      </c>
      <c r="C692" s="3" t="s">
        <v>3719</v>
      </c>
      <c r="D692" s="91"/>
      <c r="E692" s="96" t="s">
        <v>3915</v>
      </c>
      <c r="F692" s="91"/>
      <c r="G692" s="96"/>
      <c r="H692" s="91"/>
      <c r="I692" s="96"/>
      <c r="J692" s="91"/>
      <c r="K692" s="96"/>
      <c r="L692" s="91"/>
      <c r="M692" s="96"/>
      <c r="N692" s="32" t="s">
        <v>3915</v>
      </c>
      <c r="O692" s="211" t="s">
        <v>3916</v>
      </c>
      <c r="P692" s="71" t="s">
        <v>2664</v>
      </c>
      <c r="Q692" s="71" t="s">
        <v>2234</v>
      </c>
      <c r="R692" s="848" t="s">
        <v>989</v>
      </c>
      <c r="S692" s="3" t="s">
        <v>941</v>
      </c>
      <c r="T692" s="3" t="s">
        <v>941</v>
      </c>
      <c r="U692" s="3" t="s">
        <v>941</v>
      </c>
      <c r="V692" s="3"/>
      <c r="W692" s="3"/>
      <c r="X692" s="3"/>
      <c r="Y692" s="3"/>
      <c r="Z692" s="3"/>
      <c r="AA692" s="3"/>
      <c r="AB692" s="3"/>
      <c r="AC692" s="21"/>
      <c r="AD692" s="21"/>
      <c r="AE692" s="21"/>
      <c r="AF692" s="3"/>
      <c r="AG692" s="3"/>
      <c r="AH692" s="3"/>
      <c r="AI692" s="21" t="s">
        <v>941</v>
      </c>
      <c r="AJ692" s="21"/>
      <c r="AK692" s="21"/>
      <c r="AL692" s="75"/>
      <c r="AM692" s="74"/>
      <c r="AN692" s="70"/>
      <c r="AO692" s="67" t="s">
        <v>132</v>
      </c>
      <c r="AP692" s="78" t="s">
        <v>3917</v>
      </c>
      <c r="AQ692" s="893">
        <v>1</v>
      </c>
      <c r="AR692" s="745" t="s">
        <v>945</v>
      </c>
      <c r="AS692" s="68" t="s">
        <v>946</v>
      </c>
      <c r="AT692" s="3">
        <v>1</v>
      </c>
      <c r="AU692" s="3" t="s">
        <v>979</v>
      </c>
      <c r="AV692" s="3" t="s">
        <v>948</v>
      </c>
      <c r="AW692" s="3"/>
      <c r="AX692" s="3"/>
      <c r="AY692" s="145"/>
      <c r="AZ692" s="69">
        <v>85680000</v>
      </c>
      <c r="BA692" s="69">
        <v>7</v>
      </c>
      <c r="BB692" s="69" t="s">
        <v>949</v>
      </c>
      <c r="BC692" s="69" t="s">
        <v>949</v>
      </c>
      <c r="BD692" s="69" t="s">
        <v>3918</v>
      </c>
      <c r="BE692" s="69" t="s">
        <v>3919</v>
      </c>
      <c r="BF692" s="69" t="s">
        <v>3920</v>
      </c>
      <c r="BG692" s="69" t="s">
        <v>3921</v>
      </c>
      <c r="BH692" s="69" t="s">
        <v>949</v>
      </c>
      <c r="BI692" s="69" t="s">
        <v>949</v>
      </c>
      <c r="BJ692" s="69" t="s">
        <v>985</v>
      </c>
      <c r="BK692" s="69" t="s">
        <v>3922</v>
      </c>
      <c r="BL692" s="69" t="s">
        <v>985</v>
      </c>
      <c r="BM692" s="69" t="s">
        <v>949</v>
      </c>
      <c r="BN692" s="69" t="s">
        <v>949</v>
      </c>
      <c r="BO692" s="69" t="s">
        <v>949</v>
      </c>
      <c r="BP692" s="69" t="s">
        <v>949</v>
      </c>
      <c r="BQ692" s="69" t="s">
        <v>949</v>
      </c>
      <c r="BR692" s="69" t="s">
        <v>949</v>
      </c>
      <c r="BS692" s="69" t="s">
        <v>949</v>
      </c>
      <c r="BT692" s="69" t="s">
        <v>949</v>
      </c>
      <c r="BU692" s="73"/>
      <c r="BV692" s="72"/>
      <c r="BW692" s="72"/>
      <c r="BX692" s="72"/>
      <c r="BY692" s="16"/>
      <c r="BZ692" s="9"/>
      <c r="CA692" s="16"/>
      <c r="CB692" s="16"/>
      <c r="CC692" s="16"/>
      <c r="CD692" s="16"/>
    </row>
    <row r="693" spans="1:82" customFormat="1">
      <c r="A693" s="16"/>
      <c r="B693" s="3">
        <v>686</v>
      </c>
      <c r="C693" s="3" t="s">
        <v>3719</v>
      </c>
      <c r="D693" s="91"/>
      <c r="E693" s="96" t="s">
        <v>3923</v>
      </c>
      <c r="F693" s="91"/>
      <c r="G693" s="96"/>
      <c r="H693" s="91"/>
      <c r="I693" s="96"/>
      <c r="J693" s="91"/>
      <c r="K693" s="96"/>
      <c r="L693" s="91"/>
      <c r="M693" s="96"/>
      <c r="N693" s="32" t="s">
        <v>3923</v>
      </c>
      <c r="O693" s="211" t="s">
        <v>3923</v>
      </c>
      <c r="P693" s="71" t="s">
        <v>1157</v>
      </c>
      <c r="Q693" s="71"/>
      <c r="R693" s="848" t="s">
        <v>989</v>
      </c>
      <c r="S693" s="3"/>
      <c r="T693" s="3"/>
      <c r="U693" s="3"/>
      <c r="V693" s="3"/>
      <c r="W693" s="3"/>
      <c r="X693" s="3"/>
      <c r="Y693" s="3"/>
      <c r="Z693" s="3"/>
      <c r="AA693" s="3"/>
      <c r="AB693" s="3"/>
      <c r="AC693" s="21"/>
      <c r="AD693" s="21"/>
      <c r="AE693" s="21"/>
      <c r="AF693" s="3"/>
      <c r="AG693" s="3" t="s">
        <v>941</v>
      </c>
      <c r="AH693" s="3"/>
      <c r="AI693" s="21"/>
      <c r="AJ693" s="21"/>
      <c r="AK693" s="21" t="s">
        <v>941</v>
      </c>
      <c r="AL693" s="75"/>
      <c r="AM693" s="74"/>
      <c r="AN693" s="70" t="s">
        <v>3924</v>
      </c>
      <c r="AO693" s="67" t="s">
        <v>132</v>
      </c>
      <c r="AP693" s="78" t="s">
        <v>3925</v>
      </c>
      <c r="AQ693" s="893">
        <v>1</v>
      </c>
      <c r="AR693" s="745" t="s">
        <v>945</v>
      </c>
      <c r="AS693" s="68" t="s">
        <v>946</v>
      </c>
      <c r="AT693" s="3">
        <v>1</v>
      </c>
      <c r="AU693" s="3" t="s">
        <v>979</v>
      </c>
      <c r="AV693" s="3" t="s">
        <v>948</v>
      </c>
      <c r="AW693" s="3"/>
      <c r="AX693" s="3"/>
      <c r="AY693" s="145"/>
      <c r="AZ693" s="69">
        <v>85680000</v>
      </c>
      <c r="BA693" s="69">
        <v>7</v>
      </c>
      <c r="BB693" s="69" t="s">
        <v>949</v>
      </c>
      <c r="BC693" s="69" t="s">
        <v>949</v>
      </c>
      <c r="BD693" s="69" t="s">
        <v>3918</v>
      </c>
      <c r="BE693" s="69" t="s">
        <v>3926</v>
      </c>
      <c r="BF693" s="69" t="s">
        <v>3920</v>
      </c>
      <c r="BG693" s="69" t="s">
        <v>3927</v>
      </c>
      <c r="BH693" s="69" t="s">
        <v>949</v>
      </c>
      <c r="BI693" s="69" t="s">
        <v>949</v>
      </c>
      <c r="BJ693" s="69" t="s">
        <v>3836</v>
      </c>
      <c r="BK693" s="69" t="s">
        <v>985</v>
      </c>
      <c r="BL693" s="69" t="s">
        <v>949</v>
      </c>
      <c r="BM693" s="69" t="s">
        <v>949</v>
      </c>
      <c r="BN693" s="69" t="s">
        <v>949</v>
      </c>
      <c r="BO693" s="69" t="s">
        <v>949</v>
      </c>
      <c r="BP693" s="69" t="s">
        <v>949</v>
      </c>
      <c r="BQ693" s="69" t="s">
        <v>949</v>
      </c>
      <c r="BR693" s="69" t="s">
        <v>949</v>
      </c>
      <c r="BS693" s="69" t="s">
        <v>949</v>
      </c>
      <c r="BT693" s="69" t="s">
        <v>949</v>
      </c>
      <c r="BU693" s="73"/>
      <c r="BV693" s="72"/>
      <c r="BW693" s="72"/>
      <c r="BX693" s="72"/>
      <c r="BY693" s="16"/>
      <c r="BZ693" s="9"/>
      <c r="CA693" s="16"/>
      <c r="CB693" s="16"/>
      <c r="CC693" s="16"/>
      <c r="CD693" s="16"/>
    </row>
    <row r="694" spans="1:82" customFormat="1">
      <c r="A694" s="16"/>
      <c r="B694" s="3">
        <v>687</v>
      </c>
      <c r="C694" s="3" t="s">
        <v>3719</v>
      </c>
      <c r="D694" s="91"/>
      <c r="E694" s="96" t="s">
        <v>3928</v>
      </c>
      <c r="F694" s="91"/>
      <c r="G694" s="96"/>
      <c r="H694" s="91"/>
      <c r="I694" s="96"/>
      <c r="J694" s="91"/>
      <c r="K694" s="96"/>
      <c r="L694" s="91"/>
      <c r="M694" s="96"/>
      <c r="N694" s="32" t="s">
        <v>3928</v>
      </c>
      <c r="O694" s="211" t="s">
        <v>3928</v>
      </c>
      <c r="P694" s="71" t="s">
        <v>1157</v>
      </c>
      <c r="Q694" s="71"/>
      <c r="R694" s="848" t="s">
        <v>979</v>
      </c>
      <c r="S694" s="3"/>
      <c r="T694" s="3"/>
      <c r="U694" s="3"/>
      <c r="V694" s="3" t="s">
        <v>941</v>
      </c>
      <c r="W694" s="3" t="s">
        <v>941</v>
      </c>
      <c r="X694" s="3"/>
      <c r="Y694" s="3"/>
      <c r="Z694" s="3"/>
      <c r="AA694" s="3"/>
      <c r="AB694" s="3"/>
      <c r="AC694" s="21"/>
      <c r="AD694" s="21"/>
      <c r="AE694" s="21"/>
      <c r="AF694" s="3"/>
      <c r="AG694" s="3"/>
      <c r="AH694" s="3"/>
      <c r="AI694" s="21"/>
      <c r="AJ694" s="21" t="s">
        <v>941</v>
      </c>
      <c r="AK694" s="21"/>
      <c r="AL694" s="75"/>
      <c r="AM694" s="74"/>
      <c r="AN694" s="70"/>
      <c r="AO694" s="67" t="s">
        <v>132</v>
      </c>
      <c r="AP694" s="78" t="s">
        <v>3929</v>
      </c>
      <c r="AQ694" s="893">
        <v>1</v>
      </c>
      <c r="AR694" s="745" t="s">
        <v>945</v>
      </c>
      <c r="AS694" s="68" t="s">
        <v>946</v>
      </c>
      <c r="AT694" s="3">
        <v>1</v>
      </c>
      <c r="AU694" s="3" t="s">
        <v>979</v>
      </c>
      <c r="AV694" s="3" t="s">
        <v>948</v>
      </c>
      <c r="AW694" s="3"/>
      <c r="AX694" s="3"/>
      <c r="AY694" s="145"/>
      <c r="AZ694" s="69">
        <v>85680000</v>
      </c>
      <c r="BA694" s="69">
        <v>7</v>
      </c>
      <c r="BB694" s="69" t="s">
        <v>949</v>
      </c>
      <c r="BC694" s="69" t="s">
        <v>949</v>
      </c>
      <c r="BD694" s="69" t="s">
        <v>3918</v>
      </c>
      <c r="BE694" s="69" t="s">
        <v>3919</v>
      </c>
      <c r="BF694" s="69" t="s">
        <v>3920</v>
      </c>
      <c r="BG694" s="69" t="s">
        <v>3921</v>
      </c>
      <c r="BH694" s="69" t="s">
        <v>949</v>
      </c>
      <c r="BI694" s="69" t="s">
        <v>949</v>
      </c>
      <c r="BJ694" s="69" t="s">
        <v>3809</v>
      </c>
      <c r="BK694" s="69" t="s">
        <v>3810</v>
      </c>
      <c r="BL694" s="69" t="s">
        <v>985</v>
      </c>
      <c r="BM694" s="69" t="s">
        <v>949</v>
      </c>
      <c r="BN694" s="69" t="s">
        <v>949</v>
      </c>
      <c r="BO694" s="69" t="s">
        <v>949</v>
      </c>
      <c r="BP694" s="69" t="s">
        <v>949</v>
      </c>
      <c r="BQ694" s="69" t="s">
        <v>949</v>
      </c>
      <c r="BR694" s="69" t="s">
        <v>949</v>
      </c>
      <c r="BS694" s="69" t="s">
        <v>949</v>
      </c>
      <c r="BT694" s="69" t="s">
        <v>949</v>
      </c>
      <c r="BU694" s="73"/>
      <c r="BV694" s="72"/>
      <c r="BW694" s="72"/>
      <c r="BX694" s="72"/>
      <c r="BY694" s="16"/>
      <c r="BZ694" s="9"/>
      <c r="CA694" s="16"/>
      <c r="CB694" s="16"/>
      <c r="CC694" s="16"/>
      <c r="CD694" s="16"/>
    </row>
    <row r="695" spans="1:82" customFormat="1">
      <c r="A695" s="16"/>
      <c r="B695" s="3">
        <v>688</v>
      </c>
      <c r="C695" s="3" t="s">
        <v>3719</v>
      </c>
      <c r="D695" s="91"/>
      <c r="E695" s="96" t="s">
        <v>3930</v>
      </c>
      <c r="F695" s="91"/>
      <c r="G695" s="96"/>
      <c r="H695" s="91"/>
      <c r="I695" s="96"/>
      <c r="J695" s="91"/>
      <c r="K695" s="96"/>
      <c r="L695" s="91"/>
      <c r="M695" s="96"/>
      <c r="N695" s="32" t="s">
        <v>3930</v>
      </c>
      <c r="O695" s="211" t="s">
        <v>3930</v>
      </c>
      <c r="P695" s="71" t="s">
        <v>1157</v>
      </c>
      <c r="Q695" s="71"/>
      <c r="R695" s="848" t="s">
        <v>976</v>
      </c>
      <c r="S695" s="3"/>
      <c r="T695" s="3"/>
      <c r="U695" s="3"/>
      <c r="V695" s="3"/>
      <c r="W695" s="3"/>
      <c r="X695" s="3" t="s">
        <v>941</v>
      </c>
      <c r="Y695" s="3" t="s">
        <v>941</v>
      </c>
      <c r="Z695" s="3" t="s">
        <v>941</v>
      </c>
      <c r="AA695" s="3" t="s">
        <v>941</v>
      </c>
      <c r="AB695" s="3"/>
      <c r="AC695" s="21"/>
      <c r="AD695" s="21"/>
      <c r="AE695" s="21"/>
      <c r="AF695" s="3" t="s">
        <v>941</v>
      </c>
      <c r="AG695" s="3"/>
      <c r="AH695" s="3"/>
      <c r="AI695" s="21"/>
      <c r="AJ695" s="21"/>
      <c r="AK695" s="21"/>
      <c r="AL695" s="75"/>
      <c r="AM695" s="74"/>
      <c r="AN695" s="70"/>
      <c r="AO695" s="67" t="s">
        <v>132</v>
      </c>
      <c r="AP695" s="78" t="s">
        <v>3931</v>
      </c>
      <c r="AQ695" s="893">
        <v>1</v>
      </c>
      <c r="AR695" s="745" t="s">
        <v>945</v>
      </c>
      <c r="AS695" s="68" t="s">
        <v>946</v>
      </c>
      <c r="AT695" s="3">
        <v>1</v>
      </c>
      <c r="AU695" s="3" t="s">
        <v>979</v>
      </c>
      <c r="AV695" s="3" t="s">
        <v>948</v>
      </c>
      <c r="AW695" s="3"/>
      <c r="AX695" s="3"/>
      <c r="AY695" s="145"/>
      <c r="AZ695" s="69">
        <v>85680000</v>
      </c>
      <c r="BA695" s="69">
        <v>7</v>
      </c>
      <c r="BB695" s="69" t="s">
        <v>949</v>
      </c>
      <c r="BC695" s="69" t="s">
        <v>949</v>
      </c>
      <c r="BD695" s="69" t="s">
        <v>3918</v>
      </c>
      <c r="BE695" s="69" t="s">
        <v>3919</v>
      </c>
      <c r="BF695" s="69" t="s">
        <v>3920</v>
      </c>
      <c r="BG695" s="69" t="s">
        <v>3921</v>
      </c>
      <c r="BH695" s="69" t="s">
        <v>949</v>
      </c>
      <c r="BI695" s="69" t="s">
        <v>949</v>
      </c>
      <c r="BJ695" s="69" t="s">
        <v>3809</v>
      </c>
      <c r="BK695" s="69" t="s">
        <v>949</v>
      </c>
      <c r="BL695" s="69" t="s">
        <v>949</v>
      </c>
      <c r="BM695" s="69" t="s">
        <v>949</v>
      </c>
      <c r="BN695" s="69" t="s">
        <v>949</v>
      </c>
      <c r="BO695" s="69" t="s">
        <v>949</v>
      </c>
      <c r="BP695" s="69" t="s">
        <v>949</v>
      </c>
      <c r="BQ695" s="69" t="s">
        <v>949</v>
      </c>
      <c r="BR695" s="69" t="s">
        <v>949</v>
      </c>
      <c r="BS695" s="69" t="s">
        <v>949</v>
      </c>
      <c r="BT695" s="69" t="s">
        <v>949</v>
      </c>
      <c r="BU695" s="73"/>
      <c r="BV695" s="72"/>
      <c r="BW695" s="72"/>
      <c r="BX695" s="72"/>
      <c r="BY695" s="16"/>
      <c r="BZ695" s="9"/>
      <c r="CA695" s="16"/>
      <c r="CB695" s="16"/>
      <c r="CC695" s="16"/>
      <c r="CD695" s="16"/>
    </row>
    <row r="696" spans="1:82" customFormat="1">
      <c r="A696" s="16"/>
      <c r="B696" s="3">
        <v>689</v>
      </c>
      <c r="C696" s="3" t="s">
        <v>3719</v>
      </c>
      <c r="D696" s="91"/>
      <c r="E696" s="96" t="s">
        <v>3932</v>
      </c>
      <c r="F696" s="91"/>
      <c r="G696" s="96"/>
      <c r="H696" s="91"/>
      <c r="I696" s="96"/>
      <c r="J696" s="91"/>
      <c r="K696" s="96"/>
      <c r="L696" s="91"/>
      <c r="M696" s="96"/>
      <c r="N696" s="32" t="s">
        <v>3932</v>
      </c>
      <c r="O696" s="211" t="s">
        <v>3932</v>
      </c>
      <c r="P696" s="71" t="s">
        <v>1157</v>
      </c>
      <c r="Q696" s="71"/>
      <c r="R696" s="848" t="s">
        <v>976</v>
      </c>
      <c r="S696" s="3"/>
      <c r="T696" s="3"/>
      <c r="U696" s="3"/>
      <c r="V696" s="3"/>
      <c r="W696" s="3"/>
      <c r="X696" s="3"/>
      <c r="Y696" s="3"/>
      <c r="Z696" s="3"/>
      <c r="AA696" s="3"/>
      <c r="AB696" s="3" t="s">
        <v>941</v>
      </c>
      <c r="AC696" s="21" t="s">
        <v>941</v>
      </c>
      <c r="AD696" s="21" t="s">
        <v>941</v>
      </c>
      <c r="AE696" s="21" t="s">
        <v>941</v>
      </c>
      <c r="AF696" s="3"/>
      <c r="AG696" s="3"/>
      <c r="AH696" s="3"/>
      <c r="AI696" s="21"/>
      <c r="AJ696" s="21"/>
      <c r="AK696" s="21"/>
      <c r="AL696" s="75"/>
      <c r="AM696" s="74"/>
      <c r="AN696" s="70"/>
      <c r="AO696" s="67" t="s">
        <v>132</v>
      </c>
      <c r="AP696" s="78" t="s">
        <v>3933</v>
      </c>
      <c r="AQ696" s="893">
        <v>1</v>
      </c>
      <c r="AR696" s="745" t="s">
        <v>945</v>
      </c>
      <c r="AS696" s="68" t="s">
        <v>946</v>
      </c>
      <c r="AT696" s="3">
        <v>1</v>
      </c>
      <c r="AU696" s="3" t="s">
        <v>979</v>
      </c>
      <c r="AV696" s="3" t="s">
        <v>948</v>
      </c>
      <c r="AW696" s="3"/>
      <c r="AX696" s="3"/>
      <c r="AY696" s="145"/>
      <c r="AZ696" s="69">
        <v>85680000</v>
      </c>
      <c r="BA696" s="69">
        <v>7</v>
      </c>
      <c r="BB696" s="69" t="s">
        <v>949</v>
      </c>
      <c r="BC696" s="69" t="s">
        <v>949</v>
      </c>
      <c r="BD696" s="69" t="s">
        <v>3918</v>
      </c>
      <c r="BE696" s="69" t="s">
        <v>3919</v>
      </c>
      <c r="BF696" s="69" t="s">
        <v>3920</v>
      </c>
      <c r="BG696" s="69" t="s">
        <v>3921</v>
      </c>
      <c r="BH696" s="69" t="s">
        <v>949</v>
      </c>
      <c r="BI696" s="69" t="s">
        <v>949</v>
      </c>
      <c r="BJ696" s="69" t="s">
        <v>3809</v>
      </c>
      <c r="BK696" s="69" t="s">
        <v>949</v>
      </c>
      <c r="BL696" s="69" t="s">
        <v>949</v>
      </c>
      <c r="BM696" s="69" t="s">
        <v>949</v>
      </c>
      <c r="BN696" s="69" t="s">
        <v>949</v>
      </c>
      <c r="BO696" s="69" t="s">
        <v>949</v>
      </c>
      <c r="BP696" s="69" t="s">
        <v>949</v>
      </c>
      <c r="BQ696" s="69" t="s">
        <v>949</v>
      </c>
      <c r="BR696" s="69" t="s">
        <v>949</v>
      </c>
      <c r="BS696" s="69" t="s">
        <v>949</v>
      </c>
      <c r="BT696" s="69" t="s">
        <v>949</v>
      </c>
      <c r="BU696" s="73"/>
      <c r="BV696" s="72"/>
      <c r="BW696" s="72"/>
      <c r="BX696" s="72"/>
      <c r="BY696" s="16"/>
      <c r="BZ696" s="9"/>
      <c r="CA696" s="16"/>
      <c r="CB696" s="16"/>
      <c r="CC696" s="16"/>
      <c r="CD696" s="16"/>
    </row>
    <row r="697" spans="1:82" customFormat="1">
      <c r="A697" s="16"/>
      <c r="B697" s="3">
        <v>690</v>
      </c>
      <c r="C697" s="3" t="s">
        <v>3719</v>
      </c>
      <c r="D697" s="91"/>
      <c r="E697" s="96" t="s">
        <v>3934</v>
      </c>
      <c r="F697" s="91"/>
      <c r="G697" s="96"/>
      <c r="H697" s="91"/>
      <c r="I697" s="96"/>
      <c r="J697" s="91"/>
      <c r="K697" s="96"/>
      <c r="L697" s="91"/>
      <c r="M697" s="96"/>
      <c r="N697" s="32" t="s">
        <v>3934</v>
      </c>
      <c r="O697" s="211" t="s">
        <v>3934</v>
      </c>
      <c r="P697" s="71" t="s">
        <v>1157</v>
      </c>
      <c r="Q697" s="71"/>
      <c r="R697" s="848" t="s">
        <v>976</v>
      </c>
      <c r="S697" s="3" t="s">
        <v>941</v>
      </c>
      <c r="T697" s="3" t="s">
        <v>941</v>
      </c>
      <c r="U697" s="3" t="s">
        <v>941</v>
      </c>
      <c r="V697" s="3"/>
      <c r="W697" s="3"/>
      <c r="X697" s="3"/>
      <c r="Y697" s="3"/>
      <c r="Z697" s="3"/>
      <c r="AA697" s="3"/>
      <c r="AB697" s="3"/>
      <c r="AC697" s="21"/>
      <c r="AD697" s="21"/>
      <c r="AE697" s="21"/>
      <c r="AF697" s="3"/>
      <c r="AG697" s="3"/>
      <c r="AH697" s="3"/>
      <c r="AI697" s="21" t="s">
        <v>941</v>
      </c>
      <c r="AJ697" s="21"/>
      <c r="AK697" s="21"/>
      <c r="AL697" s="75"/>
      <c r="AM697" s="74"/>
      <c r="AN697" s="70" t="s">
        <v>3935</v>
      </c>
      <c r="AO697" s="67" t="s">
        <v>132</v>
      </c>
      <c r="AP697" s="78" t="s">
        <v>3936</v>
      </c>
      <c r="AQ697" s="893">
        <v>1</v>
      </c>
      <c r="AR697" s="745" t="s">
        <v>945</v>
      </c>
      <c r="AS697" s="68" t="s">
        <v>946</v>
      </c>
      <c r="AT697" s="3">
        <v>1</v>
      </c>
      <c r="AU697" s="3" t="s">
        <v>979</v>
      </c>
      <c r="AV697" s="3"/>
      <c r="AW697" s="3"/>
      <c r="AX697" s="3"/>
      <c r="AY697" s="145"/>
      <c r="AZ697" s="69">
        <v>108</v>
      </c>
      <c r="BA697" s="69" t="s">
        <v>949</v>
      </c>
      <c r="BB697" s="69" t="s">
        <v>949</v>
      </c>
      <c r="BC697" s="69" t="s">
        <v>949</v>
      </c>
      <c r="BD697" s="69" t="s">
        <v>3937</v>
      </c>
      <c r="BE697" s="69" t="s">
        <v>1412</v>
      </c>
      <c r="BF697" s="69" t="s">
        <v>3938</v>
      </c>
      <c r="BG697" s="69" t="s">
        <v>983</v>
      </c>
      <c r="BH697" s="69" t="s">
        <v>984</v>
      </c>
      <c r="BI697" s="69" t="s">
        <v>949</v>
      </c>
      <c r="BJ697" s="69" t="s">
        <v>1166</v>
      </c>
      <c r="BK697" s="69" t="s">
        <v>949</v>
      </c>
      <c r="BL697" s="69" t="s">
        <v>949</v>
      </c>
      <c r="BM697" s="69" t="s">
        <v>949</v>
      </c>
      <c r="BN697" s="69" t="s">
        <v>949</v>
      </c>
      <c r="BO697" s="69" t="s">
        <v>949</v>
      </c>
      <c r="BP697" s="69" t="s">
        <v>949</v>
      </c>
      <c r="BQ697" s="69" t="s">
        <v>949</v>
      </c>
      <c r="BR697" s="69" t="s">
        <v>949</v>
      </c>
      <c r="BS697" s="69" t="s">
        <v>949</v>
      </c>
      <c r="BT697" s="69" t="s">
        <v>949</v>
      </c>
      <c r="BU697" s="73"/>
      <c r="BV697" s="72"/>
      <c r="BW697" s="72"/>
      <c r="BX697" s="72"/>
      <c r="BY697" s="16"/>
      <c r="BZ697" s="9"/>
      <c r="CA697" s="16"/>
      <c r="CB697" s="16"/>
      <c r="CC697" s="16"/>
      <c r="CD697" s="16"/>
    </row>
    <row r="698" spans="1:82" customFormat="1">
      <c r="A698" s="16"/>
      <c r="B698" s="3">
        <v>691</v>
      </c>
      <c r="C698" s="3" t="s">
        <v>3719</v>
      </c>
      <c r="D698" s="91"/>
      <c r="E698" s="96" t="s">
        <v>3939</v>
      </c>
      <c r="F698" s="91"/>
      <c r="G698" s="96"/>
      <c r="H698" s="91"/>
      <c r="I698" s="96"/>
      <c r="J698" s="91"/>
      <c r="K698" s="96"/>
      <c r="L698" s="91"/>
      <c r="M698" s="96"/>
      <c r="N698" s="32" t="s">
        <v>3939</v>
      </c>
      <c r="O698" s="211" t="s">
        <v>3939</v>
      </c>
      <c r="P698" s="71" t="s">
        <v>1157</v>
      </c>
      <c r="Q698" s="71"/>
      <c r="R698" s="848" t="s">
        <v>976</v>
      </c>
      <c r="S698" s="3"/>
      <c r="T698" s="3"/>
      <c r="U698" s="3"/>
      <c r="V698" s="3"/>
      <c r="W698" s="3"/>
      <c r="X698" s="3"/>
      <c r="Y698" s="3"/>
      <c r="Z698" s="3"/>
      <c r="AA698" s="3"/>
      <c r="AB698" s="3"/>
      <c r="AC698" s="21"/>
      <c r="AD698" s="21"/>
      <c r="AE698" s="21"/>
      <c r="AF698" s="3"/>
      <c r="AG698" s="3" t="s">
        <v>941</v>
      </c>
      <c r="AH698" s="3"/>
      <c r="AI698" s="21"/>
      <c r="AJ698" s="21"/>
      <c r="AK698" s="21" t="s">
        <v>941</v>
      </c>
      <c r="AL698" s="75"/>
      <c r="AM698" s="74"/>
      <c r="AN698" s="70" t="s">
        <v>3940</v>
      </c>
      <c r="AO698" s="67" t="s">
        <v>132</v>
      </c>
      <c r="AP698" s="78" t="s">
        <v>3941</v>
      </c>
      <c r="AQ698" s="893">
        <v>1</v>
      </c>
      <c r="AR698" s="745" t="s">
        <v>945</v>
      </c>
      <c r="AS698" s="68" t="s">
        <v>946</v>
      </c>
      <c r="AT698" s="3">
        <v>1</v>
      </c>
      <c r="AU698" s="3" t="s">
        <v>979</v>
      </c>
      <c r="AV698" s="3"/>
      <c r="AW698" s="3"/>
      <c r="AX698" s="3"/>
      <c r="AY698" s="145"/>
      <c r="AZ698" s="69">
        <v>108</v>
      </c>
      <c r="BA698" s="69" t="s">
        <v>949</v>
      </c>
      <c r="BB698" s="69" t="s">
        <v>949</v>
      </c>
      <c r="BC698" s="69" t="s">
        <v>949</v>
      </c>
      <c r="BD698" s="69" t="s">
        <v>3937</v>
      </c>
      <c r="BE698" s="69" t="s">
        <v>1412</v>
      </c>
      <c r="BF698" s="69" t="s">
        <v>3938</v>
      </c>
      <c r="BG698" s="69" t="s">
        <v>983</v>
      </c>
      <c r="BH698" s="69" t="s">
        <v>984</v>
      </c>
      <c r="BI698" s="69" t="s">
        <v>949</v>
      </c>
      <c r="BJ698" s="69" t="s">
        <v>1166</v>
      </c>
      <c r="BK698" s="69" t="s">
        <v>949</v>
      </c>
      <c r="BL698" s="69" t="s">
        <v>949</v>
      </c>
      <c r="BM698" s="69" t="s">
        <v>949</v>
      </c>
      <c r="BN698" s="69" t="s">
        <v>949</v>
      </c>
      <c r="BO698" s="69" t="s">
        <v>949</v>
      </c>
      <c r="BP698" s="69" t="s">
        <v>949</v>
      </c>
      <c r="BQ698" s="69" t="s">
        <v>949</v>
      </c>
      <c r="BR698" s="69" t="s">
        <v>949</v>
      </c>
      <c r="BS698" s="69" t="s">
        <v>949</v>
      </c>
      <c r="BT698" s="69" t="s">
        <v>949</v>
      </c>
      <c r="BU698" s="73"/>
      <c r="BV698" s="72"/>
      <c r="BW698" s="72"/>
      <c r="BX698" s="72"/>
      <c r="BY698" s="16"/>
      <c r="BZ698" s="9"/>
      <c r="CA698" s="16"/>
      <c r="CB698" s="16"/>
      <c r="CC698" s="16"/>
      <c r="CD698" s="16"/>
    </row>
    <row r="699" spans="1:82" customFormat="1">
      <c r="A699" s="16"/>
      <c r="B699" s="3">
        <v>692</v>
      </c>
      <c r="C699" s="3" t="s">
        <v>3719</v>
      </c>
      <c r="D699" s="91"/>
      <c r="E699" s="96" t="s">
        <v>3942</v>
      </c>
      <c r="F699" s="91"/>
      <c r="G699" s="96"/>
      <c r="H699" s="91"/>
      <c r="I699" s="96"/>
      <c r="J699" s="91"/>
      <c r="K699" s="96"/>
      <c r="L699" s="91"/>
      <c r="M699" s="96"/>
      <c r="N699" s="32" t="s">
        <v>3942</v>
      </c>
      <c r="O699" s="211" t="s">
        <v>3942</v>
      </c>
      <c r="P699" s="71" t="s">
        <v>1157</v>
      </c>
      <c r="Q699" s="71"/>
      <c r="R699" s="848" t="s">
        <v>976</v>
      </c>
      <c r="S699" s="3"/>
      <c r="T699" s="3"/>
      <c r="U699" s="3"/>
      <c r="V699" s="3" t="s">
        <v>941</v>
      </c>
      <c r="W699" s="3" t="s">
        <v>941</v>
      </c>
      <c r="X699" s="3"/>
      <c r="Y699" s="3"/>
      <c r="Z699" s="3"/>
      <c r="AA699" s="3"/>
      <c r="AB699" s="3"/>
      <c r="AC699" s="21"/>
      <c r="AD699" s="21"/>
      <c r="AE699" s="21"/>
      <c r="AF699" s="3"/>
      <c r="AG699" s="3"/>
      <c r="AH699" s="3"/>
      <c r="AI699" s="21"/>
      <c r="AJ699" s="21" t="s">
        <v>941</v>
      </c>
      <c r="AK699" s="21"/>
      <c r="AL699" s="75"/>
      <c r="AM699" s="74"/>
      <c r="AN699" s="70" t="s">
        <v>3943</v>
      </c>
      <c r="AO699" s="67" t="s">
        <v>132</v>
      </c>
      <c r="AP699" s="78" t="s">
        <v>3944</v>
      </c>
      <c r="AQ699" s="893">
        <v>1</v>
      </c>
      <c r="AR699" s="745" t="s">
        <v>945</v>
      </c>
      <c r="AS699" s="68" t="s">
        <v>946</v>
      </c>
      <c r="AT699" s="3">
        <v>1</v>
      </c>
      <c r="AU699" s="3" t="s">
        <v>979</v>
      </c>
      <c r="AV699" s="3"/>
      <c r="AW699" s="3"/>
      <c r="AX699" s="3"/>
      <c r="AY699" s="145"/>
      <c r="AZ699" s="69">
        <v>108</v>
      </c>
      <c r="BA699" s="69" t="s">
        <v>949</v>
      </c>
      <c r="BB699" s="69" t="s">
        <v>949</v>
      </c>
      <c r="BC699" s="69" t="s">
        <v>949</v>
      </c>
      <c r="BD699" s="69" t="s">
        <v>3937</v>
      </c>
      <c r="BE699" s="69" t="s">
        <v>1412</v>
      </c>
      <c r="BF699" s="69" t="s">
        <v>3938</v>
      </c>
      <c r="BG699" s="69" t="s">
        <v>983</v>
      </c>
      <c r="BH699" s="69" t="s">
        <v>984</v>
      </c>
      <c r="BI699" s="69" t="s">
        <v>949</v>
      </c>
      <c r="BJ699" s="69" t="s">
        <v>1166</v>
      </c>
      <c r="BK699" s="69" t="s">
        <v>949</v>
      </c>
      <c r="BL699" s="69" t="s">
        <v>949</v>
      </c>
      <c r="BM699" s="69" t="s">
        <v>949</v>
      </c>
      <c r="BN699" s="69" t="s">
        <v>949</v>
      </c>
      <c r="BO699" s="69" t="s">
        <v>949</v>
      </c>
      <c r="BP699" s="69" t="s">
        <v>949</v>
      </c>
      <c r="BQ699" s="69" t="s">
        <v>949</v>
      </c>
      <c r="BR699" s="69" t="s">
        <v>949</v>
      </c>
      <c r="BS699" s="69" t="s">
        <v>949</v>
      </c>
      <c r="BT699" s="69" t="s">
        <v>949</v>
      </c>
      <c r="BU699" s="73"/>
      <c r="BV699" s="72"/>
      <c r="BW699" s="72"/>
      <c r="BX699" s="72"/>
      <c r="BY699" s="16"/>
      <c r="BZ699" s="9"/>
      <c r="CA699" s="16"/>
      <c r="CB699" s="16"/>
      <c r="CC699" s="16"/>
      <c r="CD699" s="16"/>
    </row>
    <row r="700" spans="1:82" customFormat="1">
      <c r="A700" s="16"/>
      <c r="B700" s="3">
        <v>693</v>
      </c>
      <c r="C700" s="3" t="s">
        <v>3719</v>
      </c>
      <c r="D700" s="91"/>
      <c r="E700" s="96" t="s">
        <v>3945</v>
      </c>
      <c r="F700" s="91"/>
      <c r="G700" s="96"/>
      <c r="H700" s="91"/>
      <c r="I700" s="96"/>
      <c r="J700" s="91"/>
      <c r="K700" s="96"/>
      <c r="L700" s="91"/>
      <c r="M700" s="96"/>
      <c r="N700" s="32" t="s">
        <v>3945</v>
      </c>
      <c r="O700" s="211" t="s">
        <v>3945</v>
      </c>
      <c r="P700" s="71" t="s">
        <v>1157</v>
      </c>
      <c r="Q700" s="71"/>
      <c r="R700" s="848" t="s">
        <v>989</v>
      </c>
      <c r="S700" s="3"/>
      <c r="T700" s="3" t="s">
        <v>941</v>
      </c>
      <c r="U700" s="3"/>
      <c r="V700" s="3"/>
      <c r="W700" s="3"/>
      <c r="X700" s="3"/>
      <c r="Y700" s="3"/>
      <c r="Z700" s="3"/>
      <c r="AA700" s="3"/>
      <c r="AB700" s="3"/>
      <c r="AC700" s="21"/>
      <c r="AD700" s="21"/>
      <c r="AE700" s="21"/>
      <c r="AF700" s="3"/>
      <c r="AG700" s="3"/>
      <c r="AH700" s="3"/>
      <c r="AI700" s="21" t="s">
        <v>941</v>
      </c>
      <c r="AJ700" s="21"/>
      <c r="AK700" s="21"/>
      <c r="AL700" s="75"/>
      <c r="AM700" s="74"/>
      <c r="AN700" s="70"/>
      <c r="AO700" s="67" t="s">
        <v>132</v>
      </c>
      <c r="AP700" s="78" t="s">
        <v>3946</v>
      </c>
      <c r="AQ700" s="893">
        <v>1</v>
      </c>
      <c r="AR700" s="745" t="s">
        <v>945</v>
      </c>
      <c r="AS700" s="68" t="s">
        <v>946</v>
      </c>
      <c r="AT700" s="3">
        <v>0</v>
      </c>
      <c r="AU700" s="3" t="s">
        <v>947</v>
      </c>
      <c r="AV700" s="3"/>
      <c r="AW700" s="3"/>
      <c r="AX700" s="3"/>
      <c r="AY700" s="145"/>
      <c r="AZ700" s="69" t="s">
        <v>949</v>
      </c>
      <c r="BA700" s="69" t="s">
        <v>949</v>
      </c>
      <c r="BB700" s="69" t="s">
        <v>949</v>
      </c>
      <c r="BC700" s="69" t="s">
        <v>949</v>
      </c>
      <c r="BD700" s="69" t="s">
        <v>949</v>
      </c>
      <c r="BE700" s="69" t="s">
        <v>949</v>
      </c>
      <c r="BF700" s="69" t="s">
        <v>949</v>
      </c>
      <c r="BG700" s="69" t="s">
        <v>949</v>
      </c>
      <c r="BH700" s="69" t="s">
        <v>949</v>
      </c>
      <c r="BI700" s="69" t="s">
        <v>949</v>
      </c>
      <c r="BJ700" s="69" t="s">
        <v>949</v>
      </c>
      <c r="BK700" s="69" t="s">
        <v>949</v>
      </c>
      <c r="BL700" s="69" t="s">
        <v>949</v>
      </c>
      <c r="BM700" s="69" t="s">
        <v>949</v>
      </c>
      <c r="BN700" s="69" t="s">
        <v>949</v>
      </c>
      <c r="BO700" s="69" t="s">
        <v>949</v>
      </c>
      <c r="BP700" s="69" t="s">
        <v>949</v>
      </c>
      <c r="BQ700" s="69" t="s">
        <v>949</v>
      </c>
      <c r="BR700" s="69" t="s">
        <v>949</v>
      </c>
      <c r="BS700" s="69" t="s">
        <v>949</v>
      </c>
      <c r="BT700" s="69" t="s">
        <v>949</v>
      </c>
      <c r="BU700" s="73"/>
      <c r="BV700" s="72"/>
      <c r="BW700" s="72"/>
      <c r="BX700" s="72"/>
      <c r="BY700" s="16"/>
      <c r="BZ700" s="9"/>
      <c r="CA700" s="16"/>
      <c r="CB700" s="16"/>
      <c r="CC700" s="16"/>
      <c r="CD700" s="16"/>
    </row>
    <row r="701" spans="1:82" customFormat="1">
      <c r="A701" s="16"/>
      <c r="B701" s="3">
        <v>694</v>
      </c>
      <c r="C701" s="3" t="s">
        <v>3719</v>
      </c>
      <c r="D701" s="91"/>
      <c r="E701" s="96" t="s">
        <v>3947</v>
      </c>
      <c r="F701" s="91"/>
      <c r="G701" s="96"/>
      <c r="H701" s="91"/>
      <c r="I701" s="96"/>
      <c r="J701" s="91"/>
      <c r="K701" s="96"/>
      <c r="L701" s="91"/>
      <c r="M701" s="96"/>
      <c r="N701" s="32" t="s">
        <v>3947</v>
      </c>
      <c r="O701" s="211" t="s">
        <v>3947</v>
      </c>
      <c r="P701" s="71" t="s">
        <v>1157</v>
      </c>
      <c r="Q701" s="71"/>
      <c r="R701" s="848" t="s">
        <v>1126</v>
      </c>
      <c r="S701" s="3"/>
      <c r="T701" s="3"/>
      <c r="U701" s="3"/>
      <c r="V701" s="3"/>
      <c r="W701" s="3"/>
      <c r="X701" s="3"/>
      <c r="Y701" s="3"/>
      <c r="Z701" s="3"/>
      <c r="AA701" s="3"/>
      <c r="AB701" s="3"/>
      <c r="AC701" s="21"/>
      <c r="AD701" s="21"/>
      <c r="AE701" s="21"/>
      <c r="AF701" s="3"/>
      <c r="AG701" s="3" t="s">
        <v>941</v>
      </c>
      <c r="AH701" s="3"/>
      <c r="AI701" s="21"/>
      <c r="AJ701" s="21"/>
      <c r="AK701" s="21" t="s">
        <v>941</v>
      </c>
      <c r="AL701" s="75"/>
      <c r="AM701" s="74"/>
      <c r="AN701" s="70"/>
      <c r="AO701" s="67" t="s">
        <v>132</v>
      </c>
      <c r="AP701" s="78" t="s">
        <v>3948</v>
      </c>
      <c r="AQ701" s="893">
        <v>1</v>
      </c>
      <c r="AR701" s="745" t="s">
        <v>945</v>
      </c>
      <c r="AS701" s="68" t="s">
        <v>946</v>
      </c>
      <c r="AT701" s="3">
        <v>0</v>
      </c>
      <c r="AU701" s="3" t="s">
        <v>947</v>
      </c>
      <c r="AV701" s="3"/>
      <c r="AW701" s="3"/>
      <c r="AX701" s="3"/>
      <c r="AY701" s="145"/>
      <c r="AZ701" s="69" t="s">
        <v>949</v>
      </c>
      <c r="BA701" s="69" t="s">
        <v>949</v>
      </c>
      <c r="BB701" s="69" t="s">
        <v>949</v>
      </c>
      <c r="BC701" s="69" t="s">
        <v>949</v>
      </c>
      <c r="BD701" s="69" t="s">
        <v>949</v>
      </c>
      <c r="BE701" s="69" t="s">
        <v>949</v>
      </c>
      <c r="BF701" s="69" t="s">
        <v>949</v>
      </c>
      <c r="BG701" s="69" t="s">
        <v>949</v>
      </c>
      <c r="BH701" s="69" t="s">
        <v>949</v>
      </c>
      <c r="BI701" s="69" t="s">
        <v>949</v>
      </c>
      <c r="BJ701" s="69" t="s">
        <v>949</v>
      </c>
      <c r="BK701" s="69" t="s">
        <v>949</v>
      </c>
      <c r="BL701" s="69" t="s">
        <v>949</v>
      </c>
      <c r="BM701" s="69" t="s">
        <v>949</v>
      </c>
      <c r="BN701" s="69" t="s">
        <v>949</v>
      </c>
      <c r="BO701" s="69" t="s">
        <v>949</v>
      </c>
      <c r="BP701" s="69" t="s">
        <v>949</v>
      </c>
      <c r="BQ701" s="69" t="s">
        <v>949</v>
      </c>
      <c r="BR701" s="69" t="s">
        <v>949</v>
      </c>
      <c r="BS701" s="69" t="s">
        <v>949</v>
      </c>
      <c r="BT701" s="69" t="s">
        <v>949</v>
      </c>
      <c r="BU701" s="73"/>
      <c r="BV701" s="72"/>
      <c r="BW701" s="72"/>
      <c r="BX701" s="72"/>
      <c r="BY701" s="16"/>
      <c r="BZ701" s="9"/>
      <c r="CA701" s="16"/>
      <c r="CB701" s="16"/>
      <c r="CC701" s="16"/>
      <c r="CD701" s="16"/>
    </row>
    <row r="702" spans="1:82" customFormat="1">
      <c r="A702" s="16"/>
      <c r="B702" s="3">
        <v>695</v>
      </c>
      <c r="C702" s="3" t="s">
        <v>3719</v>
      </c>
      <c r="D702" s="91"/>
      <c r="E702" s="96" t="s">
        <v>3949</v>
      </c>
      <c r="F702" s="91"/>
      <c r="G702" s="96"/>
      <c r="H702" s="91"/>
      <c r="I702" s="96"/>
      <c r="J702" s="91"/>
      <c r="K702" s="96"/>
      <c r="L702" s="91"/>
      <c r="M702" s="96"/>
      <c r="N702" s="32" t="s">
        <v>3949</v>
      </c>
      <c r="O702" s="211" t="s">
        <v>3949</v>
      </c>
      <c r="P702" s="71" t="s">
        <v>1157</v>
      </c>
      <c r="Q702" s="71"/>
      <c r="R702" s="848" t="s">
        <v>989</v>
      </c>
      <c r="S702" s="3"/>
      <c r="T702" s="3"/>
      <c r="U702" s="3"/>
      <c r="V702" s="3"/>
      <c r="W702" s="3" t="s">
        <v>941</v>
      </c>
      <c r="X702" s="3"/>
      <c r="Y702" s="3"/>
      <c r="Z702" s="3"/>
      <c r="AA702" s="3"/>
      <c r="AB702" s="3"/>
      <c r="AC702" s="21"/>
      <c r="AD702" s="21"/>
      <c r="AE702" s="21"/>
      <c r="AF702" s="3"/>
      <c r="AG702" s="3"/>
      <c r="AH702" s="3"/>
      <c r="AI702" s="21"/>
      <c r="AJ702" s="21" t="s">
        <v>941</v>
      </c>
      <c r="AK702" s="21"/>
      <c r="AL702" s="75"/>
      <c r="AM702" s="74"/>
      <c r="AN702" s="70"/>
      <c r="AO702" s="67" t="s">
        <v>132</v>
      </c>
      <c r="AP702" s="78" t="s">
        <v>3950</v>
      </c>
      <c r="AQ702" s="893">
        <v>1</v>
      </c>
      <c r="AR702" s="745" t="s">
        <v>945</v>
      </c>
      <c r="AS702" s="68" t="s">
        <v>946</v>
      </c>
      <c r="AT702" s="3">
        <v>0</v>
      </c>
      <c r="AU702" s="3" t="s">
        <v>947</v>
      </c>
      <c r="AV702" s="3"/>
      <c r="AW702" s="3"/>
      <c r="AX702" s="3"/>
      <c r="AY702" s="145"/>
      <c r="AZ702" s="69" t="s">
        <v>949</v>
      </c>
      <c r="BA702" s="69" t="s">
        <v>949</v>
      </c>
      <c r="BB702" s="69" t="s">
        <v>949</v>
      </c>
      <c r="BC702" s="69" t="s">
        <v>949</v>
      </c>
      <c r="BD702" s="69" t="s">
        <v>949</v>
      </c>
      <c r="BE702" s="69" t="s">
        <v>949</v>
      </c>
      <c r="BF702" s="69" t="s">
        <v>949</v>
      </c>
      <c r="BG702" s="69" t="s">
        <v>949</v>
      </c>
      <c r="BH702" s="69" t="s">
        <v>949</v>
      </c>
      <c r="BI702" s="69" t="s">
        <v>949</v>
      </c>
      <c r="BJ702" s="69" t="s">
        <v>949</v>
      </c>
      <c r="BK702" s="69" t="s">
        <v>949</v>
      </c>
      <c r="BL702" s="69" t="s">
        <v>949</v>
      </c>
      <c r="BM702" s="69" t="s">
        <v>949</v>
      </c>
      <c r="BN702" s="69" t="s">
        <v>949</v>
      </c>
      <c r="BO702" s="69" t="s">
        <v>949</v>
      </c>
      <c r="BP702" s="69" t="s">
        <v>949</v>
      </c>
      <c r="BQ702" s="69" t="s">
        <v>949</v>
      </c>
      <c r="BR702" s="69" t="s">
        <v>949</v>
      </c>
      <c r="BS702" s="69" t="s">
        <v>949</v>
      </c>
      <c r="BT702" s="69" t="s">
        <v>949</v>
      </c>
      <c r="BU702" s="73"/>
      <c r="BV702" s="72"/>
      <c r="BW702" s="72"/>
      <c r="BX702" s="72"/>
      <c r="BY702" s="16"/>
      <c r="BZ702" s="9"/>
      <c r="CA702" s="16"/>
      <c r="CB702" s="16"/>
      <c r="CC702" s="16"/>
      <c r="CD702" s="16"/>
    </row>
    <row r="703" spans="1:82" customFormat="1">
      <c r="A703" s="16"/>
      <c r="B703" s="3">
        <v>696</v>
      </c>
      <c r="C703" s="3" t="s">
        <v>3719</v>
      </c>
      <c r="D703" s="91"/>
      <c r="E703" s="96" t="s">
        <v>3951</v>
      </c>
      <c r="F703" s="91"/>
      <c r="G703" s="96"/>
      <c r="H703" s="91"/>
      <c r="I703" s="96"/>
      <c r="J703" s="91"/>
      <c r="K703" s="96"/>
      <c r="L703" s="91"/>
      <c r="M703" s="96"/>
      <c r="N703" s="32" t="s">
        <v>3951</v>
      </c>
      <c r="O703" s="211" t="s">
        <v>3951</v>
      </c>
      <c r="P703" s="71" t="s">
        <v>1157</v>
      </c>
      <c r="Q703" s="71"/>
      <c r="R703" s="848" t="s">
        <v>1059</v>
      </c>
      <c r="S703" s="3"/>
      <c r="T703" s="3"/>
      <c r="U703" s="3"/>
      <c r="V703" s="3"/>
      <c r="W703" s="3"/>
      <c r="X703" s="3"/>
      <c r="Y703" s="3"/>
      <c r="Z703" s="3" t="s">
        <v>941</v>
      </c>
      <c r="AA703" s="3" t="s">
        <v>941</v>
      </c>
      <c r="AB703" s="3"/>
      <c r="AC703" s="21"/>
      <c r="AD703" s="21"/>
      <c r="AE703" s="21"/>
      <c r="AF703" s="3"/>
      <c r="AG703" s="3"/>
      <c r="AH703" s="3"/>
      <c r="AI703" s="21"/>
      <c r="AJ703" s="21"/>
      <c r="AK703" s="21"/>
      <c r="AL703" s="75"/>
      <c r="AM703" s="74"/>
      <c r="AN703" s="70"/>
      <c r="AO703" s="67" t="s">
        <v>132</v>
      </c>
      <c r="AP703" s="78" t="s">
        <v>3952</v>
      </c>
      <c r="AQ703" s="893">
        <v>1</v>
      </c>
      <c r="AR703" s="745" t="s">
        <v>945</v>
      </c>
      <c r="AS703" s="68" t="s">
        <v>946</v>
      </c>
      <c r="AT703" s="3">
        <v>0</v>
      </c>
      <c r="AU703" s="3" t="s">
        <v>947</v>
      </c>
      <c r="AV703" s="3"/>
      <c r="AW703" s="3"/>
      <c r="AX703" s="3"/>
      <c r="AY703" s="145"/>
      <c r="AZ703" s="69" t="s">
        <v>949</v>
      </c>
      <c r="BA703" s="69" t="s">
        <v>949</v>
      </c>
      <c r="BB703" s="69" t="s">
        <v>949</v>
      </c>
      <c r="BC703" s="69" t="s">
        <v>949</v>
      </c>
      <c r="BD703" s="69" t="s">
        <v>949</v>
      </c>
      <c r="BE703" s="69" t="s">
        <v>949</v>
      </c>
      <c r="BF703" s="69" t="s">
        <v>949</v>
      </c>
      <c r="BG703" s="69" t="s">
        <v>949</v>
      </c>
      <c r="BH703" s="69" t="s">
        <v>949</v>
      </c>
      <c r="BI703" s="69" t="s">
        <v>949</v>
      </c>
      <c r="BJ703" s="69" t="s">
        <v>949</v>
      </c>
      <c r="BK703" s="69" t="s">
        <v>949</v>
      </c>
      <c r="BL703" s="69" t="s">
        <v>949</v>
      </c>
      <c r="BM703" s="69" t="s">
        <v>949</v>
      </c>
      <c r="BN703" s="69" t="s">
        <v>949</v>
      </c>
      <c r="BO703" s="69" t="s">
        <v>949</v>
      </c>
      <c r="BP703" s="69" t="s">
        <v>949</v>
      </c>
      <c r="BQ703" s="69" t="s">
        <v>949</v>
      </c>
      <c r="BR703" s="69" t="s">
        <v>949</v>
      </c>
      <c r="BS703" s="69" t="s">
        <v>949</v>
      </c>
      <c r="BT703" s="69" t="s">
        <v>949</v>
      </c>
      <c r="BU703" s="73"/>
      <c r="BV703" s="72"/>
      <c r="BW703" s="72"/>
      <c r="BX703" s="72"/>
      <c r="BY703" s="16"/>
      <c r="BZ703" s="9"/>
      <c r="CA703" s="16"/>
      <c r="CB703" s="16"/>
      <c r="CC703" s="16"/>
      <c r="CD703" s="16"/>
    </row>
    <row r="704" spans="1:82" customFormat="1">
      <c r="A704" s="16"/>
      <c r="B704" s="3">
        <v>697</v>
      </c>
      <c r="C704" s="3" t="s">
        <v>3719</v>
      </c>
      <c r="D704" s="91"/>
      <c r="E704" s="96" t="s">
        <v>3953</v>
      </c>
      <c r="F704" s="91"/>
      <c r="G704" s="96"/>
      <c r="H704" s="91"/>
      <c r="I704" s="96"/>
      <c r="J704" s="91"/>
      <c r="K704" s="96"/>
      <c r="L704" s="91"/>
      <c r="M704" s="96"/>
      <c r="N704" s="32" t="s">
        <v>3953</v>
      </c>
      <c r="O704" s="211" t="s">
        <v>3953</v>
      </c>
      <c r="P704" s="71" t="s">
        <v>1157</v>
      </c>
      <c r="Q704" s="71"/>
      <c r="R704" s="848" t="s">
        <v>989</v>
      </c>
      <c r="S704" s="3"/>
      <c r="T704" s="3"/>
      <c r="U704" s="3"/>
      <c r="V704" s="3"/>
      <c r="W704" s="3"/>
      <c r="X704" s="3"/>
      <c r="Y704" s="3"/>
      <c r="Z704" s="3"/>
      <c r="AA704" s="3"/>
      <c r="AB704" s="3" t="s">
        <v>941</v>
      </c>
      <c r="AC704" s="21"/>
      <c r="AD704" s="21" t="s">
        <v>941</v>
      </c>
      <c r="AE704" s="21" t="s">
        <v>941</v>
      </c>
      <c r="AF704" s="3"/>
      <c r="AG704" s="3"/>
      <c r="AH704" s="3"/>
      <c r="AI704" s="21"/>
      <c r="AJ704" s="21"/>
      <c r="AK704" s="21"/>
      <c r="AL704" s="75"/>
      <c r="AM704" s="74"/>
      <c r="AN704" s="70"/>
      <c r="AO704" s="67" t="s">
        <v>132</v>
      </c>
      <c r="AP704" s="78" t="s">
        <v>3954</v>
      </c>
      <c r="AQ704" s="893">
        <v>1</v>
      </c>
      <c r="AR704" s="745" t="s">
        <v>945</v>
      </c>
      <c r="AS704" s="68" t="s">
        <v>946</v>
      </c>
      <c r="AT704" s="3">
        <v>0</v>
      </c>
      <c r="AU704" s="3" t="s">
        <v>947</v>
      </c>
      <c r="AV704" s="3"/>
      <c r="AW704" s="3"/>
      <c r="AX704" s="3"/>
      <c r="AY704" s="145"/>
      <c r="AZ704" s="69" t="s">
        <v>949</v>
      </c>
      <c r="BA704" s="69" t="s">
        <v>949</v>
      </c>
      <c r="BB704" s="69" t="s">
        <v>949</v>
      </c>
      <c r="BC704" s="69" t="s">
        <v>949</v>
      </c>
      <c r="BD704" s="69" t="s">
        <v>949</v>
      </c>
      <c r="BE704" s="69" t="s">
        <v>949</v>
      </c>
      <c r="BF704" s="69" t="s">
        <v>949</v>
      </c>
      <c r="BG704" s="69" t="s">
        <v>949</v>
      </c>
      <c r="BH704" s="69" t="s">
        <v>949</v>
      </c>
      <c r="BI704" s="69" t="s">
        <v>949</v>
      </c>
      <c r="BJ704" s="69" t="s">
        <v>949</v>
      </c>
      <c r="BK704" s="69" t="s">
        <v>949</v>
      </c>
      <c r="BL704" s="69" t="s">
        <v>949</v>
      </c>
      <c r="BM704" s="69" t="s">
        <v>949</v>
      </c>
      <c r="BN704" s="69" t="s">
        <v>949</v>
      </c>
      <c r="BO704" s="69" t="s">
        <v>949</v>
      </c>
      <c r="BP704" s="69" t="s">
        <v>949</v>
      </c>
      <c r="BQ704" s="69" t="s">
        <v>949</v>
      </c>
      <c r="BR704" s="69" t="s">
        <v>949</v>
      </c>
      <c r="BS704" s="69" t="s">
        <v>949</v>
      </c>
      <c r="BT704" s="69" t="s">
        <v>949</v>
      </c>
      <c r="BU704" s="73"/>
      <c r="BV704" s="72"/>
      <c r="BW704" s="72"/>
      <c r="BX704" s="72"/>
      <c r="BY704" s="16"/>
      <c r="BZ704" s="9"/>
      <c r="CA704" s="16"/>
      <c r="CB704" s="16"/>
      <c r="CC704" s="16"/>
      <c r="CD704" s="16"/>
    </row>
    <row r="705" spans="1:82" customFormat="1">
      <c r="A705" s="16"/>
      <c r="B705" s="3">
        <v>698</v>
      </c>
      <c r="C705" s="3" t="s">
        <v>3719</v>
      </c>
      <c r="D705" s="91"/>
      <c r="E705" s="96" t="s">
        <v>3955</v>
      </c>
      <c r="F705" s="91"/>
      <c r="G705" s="96"/>
      <c r="H705" s="91"/>
      <c r="I705" s="96"/>
      <c r="J705" s="91"/>
      <c r="K705" s="96"/>
      <c r="L705" s="91"/>
      <c r="M705" s="96"/>
      <c r="N705" s="32" t="s">
        <v>3955</v>
      </c>
      <c r="O705" s="211" t="s">
        <v>3955</v>
      </c>
      <c r="P705" s="71" t="s">
        <v>1157</v>
      </c>
      <c r="Q705" s="71"/>
      <c r="R705" s="848" t="s">
        <v>1059</v>
      </c>
      <c r="S705" s="3"/>
      <c r="T705" s="3"/>
      <c r="U705" s="3"/>
      <c r="V705" s="3"/>
      <c r="W705" s="3"/>
      <c r="X705" s="3"/>
      <c r="Y705" s="3" t="s">
        <v>941</v>
      </c>
      <c r="Z705" s="3"/>
      <c r="AA705" s="3"/>
      <c r="AB705" s="3"/>
      <c r="AC705" s="21"/>
      <c r="AD705" s="21"/>
      <c r="AE705" s="21"/>
      <c r="AF705" s="3"/>
      <c r="AG705" s="3"/>
      <c r="AH705" s="3"/>
      <c r="AI705" s="21"/>
      <c r="AJ705" s="21"/>
      <c r="AK705" s="21"/>
      <c r="AL705" s="75"/>
      <c r="AM705" s="74"/>
      <c r="AN705" s="70"/>
      <c r="AO705" s="67" t="s">
        <v>132</v>
      </c>
      <c r="AP705" s="78" t="s">
        <v>3956</v>
      </c>
      <c r="AQ705" s="893">
        <v>1</v>
      </c>
      <c r="AR705" s="745" t="s">
        <v>945</v>
      </c>
      <c r="AS705" s="68" t="s">
        <v>946</v>
      </c>
      <c r="AT705" s="3">
        <v>0</v>
      </c>
      <c r="AU705" s="3" t="s">
        <v>947</v>
      </c>
      <c r="AV705" s="3"/>
      <c r="AW705" s="3"/>
      <c r="AX705" s="3"/>
      <c r="AY705" s="145"/>
      <c r="AZ705" s="69" t="s">
        <v>949</v>
      </c>
      <c r="BA705" s="69" t="s">
        <v>949</v>
      </c>
      <c r="BB705" s="69" t="s">
        <v>949</v>
      </c>
      <c r="BC705" s="69" t="s">
        <v>949</v>
      </c>
      <c r="BD705" s="69" t="s">
        <v>949</v>
      </c>
      <c r="BE705" s="69" t="s">
        <v>949</v>
      </c>
      <c r="BF705" s="69" t="s">
        <v>949</v>
      </c>
      <c r="BG705" s="69" t="s">
        <v>949</v>
      </c>
      <c r="BH705" s="69" t="s">
        <v>949</v>
      </c>
      <c r="BI705" s="69" t="s">
        <v>949</v>
      </c>
      <c r="BJ705" s="69" t="s">
        <v>949</v>
      </c>
      <c r="BK705" s="69" t="s">
        <v>949</v>
      </c>
      <c r="BL705" s="69" t="s">
        <v>949</v>
      </c>
      <c r="BM705" s="69" t="s">
        <v>949</v>
      </c>
      <c r="BN705" s="69" t="s">
        <v>949</v>
      </c>
      <c r="BO705" s="69" t="s">
        <v>949</v>
      </c>
      <c r="BP705" s="69" t="s">
        <v>949</v>
      </c>
      <c r="BQ705" s="69" t="s">
        <v>949</v>
      </c>
      <c r="BR705" s="69" t="s">
        <v>949</v>
      </c>
      <c r="BS705" s="69" t="s">
        <v>949</v>
      </c>
      <c r="BT705" s="69" t="s">
        <v>949</v>
      </c>
      <c r="BU705" s="73"/>
      <c r="BV705" s="72"/>
      <c r="BW705" s="72"/>
      <c r="BX705" s="72"/>
      <c r="BY705" s="16"/>
      <c r="BZ705" s="9"/>
      <c r="CA705" s="16"/>
      <c r="CB705" s="16"/>
      <c r="CC705" s="16"/>
      <c r="CD705" s="16"/>
    </row>
    <row r="706" spans="1:82" customFormat="1">
      <c r="A706" s="16"/>
      <c r="B706" s="3">
        <v>699</v>
      </c>
      <c r="C706" s="3" t="s">
        <v>3719</v>
      </c>
      <c r="D706" s="91"/>
      <c r="E706" s="96" t="s">
        <v>3957</v>
      </c>
      <c r="F706" s="91"/>
      <c r="G706" s="96"/>
      <c r="H706" s="91"/>
      <c r="I706" s="96"/>
      <c r="J706" s="91"/>
      <c r="K706" s="96"/>
      <c r="L706" s="91"/>
      <c r="M706" s="96"/>
      <c r="N706" s="32" t="s">
        <v>3957</v>
      </c>
      <c r="O706" s="211" t="s">
        <v>3957</v>
      </c>
      <c r="P706" s="71" t="s">
        <v>1157</v>
      </c>
      <c r="Q706" s="71"/>
      <c r="R706" s="848" t="s">
        <v>989</v>
      </c>
      <c r="S706" s="3"/>
      <c r="T706" s="3"/>
      <c r="U706" s="3"/>
      <c r="V706" s="3"/>
      <c r="W706" s="3"/>
      <c r="X706" s="3"/>
      <c r="Y706" s="3"/>
      <c r="Z706" s="3"/>
      <c r="AA706" s="3"/>
      <c r="AB706" s="3"/>
      <c r="AC706" s="21" t="s">
        <v>941</v>
      </c>
      <c r="AD706" s="21"/>
      <c r="AE706" s="21"/>
      <c r="AF706" s="3"/>
      <c r="AG706" s="3"/>
      <c r="AH706" s="3"/>
      <c r="AI706" s="21"/>
      <c r="AJ706" s="21"/>
      <c r="AK706" s="21"/>
      <c r="AL706" s="75"/>
      <c r="AM706" s="74"/>
      <c r="AN706" s="70"/>
      <c r="AO706" s="67" t="s">
        <v>132</v>
      </c>
      <c r="AP706" s="78" t="s">
        <v>3958</v>
      </c>
      <c r="AQ706" s="893">
        <v>1</v>
      </c>
      <c r="AR706" s="745" t="s">
        <v>945</v>
      </c>
      <c r="AS706" s="68" t="s">
        <v>946</v>
      </c>
      <c r="AT706" s="3">
        <v>0</v>
      </c>
      <c r="AU706" s="3" t="s">
        <v>947</v>
      </c>
      <c r="AV706" s="3"/>
      <c r="AW706" s="3"/>
      <c r="AX706" s="3"/>
      <c r="AY706" s="145"/>
      <c r="AZ706" s="69" t="s">
        <v>949</v>
      </c>
      <c r="BA706" s="69" t="s">
        <v>949</v>
      </c>
      <c r="BB706" s="69" t="s">
        <v>949</v>
      </c>
      <c r="BC706" s="69" t="s">
        <v>949</v>
      </c>
      <c r="BD706" s="69" t="s">
        <v>949</v>
      </c>
      <c r="BE706" s="69" t="s">
        <v>949</v>
      </c>
      <c r="BF706" s="69" t="s">
        <v>949</v>
      </c>
      <c r="BG706" s="69" t="s">
        <v>949</v>
      </c>
      <c r="BH706" s="69" t="s">
        <v>949</v>
      </c>
      <c r="BI706" s="69" t="s">
        <v>949</v>
      </c>
      <c r="BJ706" s="69" t="s">
        <v>949</v>
      </c>
      <c r="BK706" s="69" t="s">
        <v>949</v>
      </c>
      <c r="BL706" s="69" t="s">
        <v>949</v>
      </c>
      <c r="BM706" s="69" t="s">
        <v>949</v>
      </c>
      <c r="BN706" s="69" t="s">
        <v>949</v>
      </c>
      <c r="BO706" s="69" t="s">
        <v>949</v>
      </c>
      <c r="BP706" s="69" t="s">
        <v>949</v>
      </c>
      <c r="BQ706" s="69" t="s">
        <v>949</v>
      </c>
      <c r="BR706" s="69" t="s">
        <v>949</v>
      </c>
      <c r="BS706" s="69" t="s">
        <v>949</v>
      </c>
      <c r="BT706" s="69" t="s">
        <v>949</v>
      </c>
      <c r="BU706" s="73"/>
      <c r="BV706" s="72"/>
      <c r="BW706" s="72"/>
      <c r="BX706" s="72"/>
      <c r="BY706" s="16"/>
      <c r="BZ706" s="9"/>
      <c r="CA706" s="16"/>
      <c r="CB706" s="16"/>
      <c r="CC706" s="16"/>
      <c r="CD706" s="16"/>
    </row>
    <row r="707" spans="1:82" customFormat="1">
      <c r="A707" s="16"/>
      <c r="B707" s="3">
        <v>700</v>
      </c>
      <c r="C707" s="3" t="s">
        <v>3719</v>
      </c>
      <c r="D707" s="91"/>
      <c r="E707" s="96" t="s">
        <v>3959</v>
      </c>
      <c r="F707" s="91"/>
      <c r="G707" s="96"/>
      <c r="H707" s="91"/>
      <c r="I707" s="96"/>
      <c r="J707" s="91"/>
      <c r="K707" s="96"/>
      <c r="L707" s="91"/>
      <c r="M707" s="96"/>
      <c r="N707" s="32" t="s">
        <v>3960</v>
      </c>
      <c r="O707" s="211" t="s">
        <v>3960</v>
      </c>
      <c r="P707" s="71" t="s">
        <v>1157</v>
      </c>
      <c r="Q707" s="71"/>
      <c r="R707" s="848" t="s">
        <v>1059</v>
      </c>
      <c r="S707" s="3"/>
      <c r="T707" s="3"/>
      <c r="U707" s="3"/>
      <c r="V707" s="3"/>
      <c r="W707" s="3"/>
      <c r="X707" s="3" t="s">
        <v>941</v>
      </c>
      <c r="Y707" s="3"/>
      <c r="Z707" s="3"/>
      <c r="AA707" s="3"/>
      <c r="AB707" s="3"/>
      <c r="AC707" s="21"/>
      <c r="AD707" s="21"/>
      <c r="AE707" s="21"/>
      <c r="AF707" s="3"/>
      <c r="AG707" s="3"/>
      <c r="AH707" s="3"/>
      <c r="AI707" s="21"/>
      <c r="AJ707" s="21"/>
      <c r="AK707" s="21"/>
      <c r="AL707" s="75"/>
      <c r="AM707" s="74"/>
      <c r="AN707" s="70"/>
      <c r="AO707" s="67" t="s">
        <v>132</v>
      </c>
      <c r="AP707" s="78" t="s">
        <v>3961</v>
      </c>
      <c r="AQ707" s="893">
        <v>1</v>
      </c>
      <c r="AR707" s="745" t="s">
        <v>945</v>
      </c>
      <c r="AS707" s="68" t="s">
        <v>946</v>
      </c>
      <c r="AT707" s="3">
        <v>0</v>
      </c>
      <c r="AU707" s="3" t="s">
        <v>947</v>
      </c>
      <c r="AV707" s="3"/>
      <c r="AW707" s="3"/>
      <c r="AX707" s="3"/>
      <c r="AY707" s="145"/>
      <c r="AZ707" s="69" t="s">
        <v>949</v>
      </c>
      <c r="BA707" s="69" t="s">
        <v>949</v>
      </c>
      <c r="BB707" s="69" t="s">
        <v>949</v>
      </c>
      <c r="BC707" s="69" t="s">
        <v>949</v>
      </c>
      <c r="BD707" s="69" t="s">
        <v>949</v>
      </c>
      <c r="BE707" s="69" t="s">
        <v>949</v>
      </c>
      <c r="BF707" s="69" t="s">
        <v>949</v>
      </c>
      <c r="BG707" s="69" t="s">
        <v>949</v>
      </c>
      <c r="BH707" s="69" t="s">
        <v>949</v>
      </c>
      <c r="BI707" s="69" t="s">
        <v>949</v>
      </c>
      <c r="BJ707" s="69" t="s">
        <v>949</v>
      </c>
      <c r="BK707" s="69" t="s">
        <v>949</v>
      </c>
      <c r="BL707" s="69" t="s">
        <v>949</v>
      </c>
      <c r="BM707" s="69" t="s">
        <v>949</v>
      </c>
      <c r="BN707" s="69" t="s">
        <v>949</v>
      </c>
      <c r="BO707" s="69" t="s">
        <v>949</v>
      </c>
      <c r="BP707" s="69" t="s">
        <v>949</v>
      </c>
      <c r="BQ707" s="69" t="s">
        <v>949</v>
      </c>
      <c r="BR707" s="69" t="s">
        <v>949</v>
      </c>
      <c r="BS707" s="69" t="s">
        <v>949</v>
      </c>
      <c r="BT707" s="69" t="s">
        <v>949</v>
      </c>
      <c r="BU707" s="73"/>
      <c r="BV707" s="72"/>
      <c r="BW707" s="72"/>
      <c r="BX707" s="72"/>
      <c r="BY707" s="16"/>
      <c r="BZ707" s="9"/>
      <c r="CA707" s="16"/>
      <c r="CB707" s="16"/>
      <c r="CC707" s="16"/>
      <c r="CD707" s="16"/>
    </row>
    <row r="708" spans="1:82" customFormat="1">
      <c r="A708" s="16"/>
      <c r="B708" s="3">
        <v>701</v>
      </c>
      <c r="C708" s="3" t="s">
        <v>3719</v>
      </c>
      <c r="D708" s="91"/>
      <c r="E708" s="96" t="s">
        <v>3962</v>
      </c>
      <c r="F708" s="91"/>
      <c r="G708" s="96"/>
      <c r="H708" s="91"/>
      <c r="I708" s="96"/>
      <c r="J708" s="91"/>
      <c r="K708" s="96"/>
      <c r="L708" s="91"/>
      <c r="M708" s="96"/>
      <c r="N708" s="32" t="s">
        <v>3962</v>
      </c>
      <c r="O708" s="211" t="s">
        <v>3962</v>
      </c>
      <c r="P708" s="71" t="s">
        <v>1157</v>
      </c>
      <c r="Q708" s="71"/>
      <c r="R708" s="848" t="s">
        <v>976</v>
      </c>
      <c r="S708" s="3"/>
      <c r="T708" s="3"/>
      <c r="U708" s="3" t="s">
        <v>941</v>
      </c>
      <c r="V708" s="3"/>
      <c r="W708" s="3"/>
      <c r="X708" s="3"/>
      <c r="Y708" s="3"/>
      <c r="Z708" s="3"/>
      <c r="AA708" s="3"/>
      <c r="AB708" s="3"/>
      <c r="AC708" s="21"/>
      <c r="AD708" s="21"/>
      <c r="AE708" s="21"/>
      <c r="AF708" s="3"/>
      <c r="AG708" s="3"/>
      <c r="AH708" s="3"/>
      <c r="AI708" s="21"/>
      <c r="AJ708" s="21"/>
      <c r="AK708" s="21"/>
      <c r="AL708" s="75"/>
      <c r="AM708" s="74"/>
      <c r="AN708" s="70"/>
      <c r="AO708" s="67" t="s">
        <v>132</v>
      </c>
      <c r="AP708" s="78" t="s">
        <v>3963</v>
      </c>
      <c r="AQ708" s="893">
        <v>1</v>
      </c>
      <c r="AR708" s="745" t="s">
        <v>945</v>
      </c>
      <c r="AS708" s="68" t="s">
        <v>946</v>
      </c>
      <c r="AT708" s="3">
        <v>0</v>
      </c>
      <c r="AU708" s="3" t="s">
        <v>947</v>
      </c>
      <c r="AV708" s="3"/>
      <c r="AW708" s="3"/>
      <c r="AX708" s="3"/>
      <c r="AY708" s="145"/>
      <c r="AZ708" s="69" t="s">
        <v>949</v>
      </c>
      <c r="BA708" s="69" t="s">
        <v>949</v>
      </c>
      <c r="BB708" s="69" t="s">
        <v>949</v>
      </c>
      <c r="BC708" s="69" t="s">
        <v>949</v>
      </c>
      <c r="BD708" s="69" t="s">
        <v>949</v>
      </c>
      <c r="BE708" s="69" t="s">
        <v>949</v>
      </c>
      <c r="BF708" s="69" t="s">
        <v>949</v>
      </c>
      <c r="BG708" s="69" t="s">
        <v>949</v>
      </c>
      <c r="BH708" s="69" t="s">
        <v>949</v>
      </c>
      <c r="BI708" s="69" t="s">
        <v>949</v>
      </c>
      <c r="BJ708" s="69" t="s">
        <v>949</v>
      </c>
      <c r="BK708" s="69" t="s">
        <v>949</v>
      </c>
      <c r="BL708" s="69" t="s">
        <v>949</v>
      </c>
      <c r="BM708" s="69" t="s">
        <v>949</v>
      </c>
      <c r="BN708" s="69" t="s">
        <v>949</v>
      </c>
      <c r="BO708" s="69" t="s">
        <v>949</v>
      </c>
      <c r="BP708" s="69" t="s">
        <v>949</v>
      </c>
      <c r="BQ708" s="69" t="s">
        <v>949</v>
      </c>
      <c r="BR708" s="69" t="s">
        <v>949</v>
      </c>
      <c r="BS708" s="69" t="s">
        <v>949</v>
      </c>
      <c r="BT708" s="69" t="s">
        <v>949</v>
      </c>
      <c r="BU708" s="73"/>
      <c r="BV708" s="72"/>
      <c r="BW708" s="72"/>
      <c r="BX708" s="72"/>
      <c r="BY708" s="16"/>
      <c r="BZ708" s="9"/>
      <c r="CA708" s="16"/>
      <c r="CB708" s="16"/>
      <c r="CC708" s="16"/>
      <c r="CD708" s="16"/>
    </row>
    <row r="709" spans="1:82" customFormat="1">
      <c r="A709" s="16"/>
      <c r="B709" s="3">
        <v>702</v>
      </c>
      <c r="C709" s="3" t="s">
        <v>3719</v>
      </c>
      <c r="D709" s="91"/>
      <c r="E709" s="96" t="s">
        <v>3964</v>
      </c>
      <c r="F709" s="91"/>
      <c r="G709" s="96"/>
      <c r="H709" s="91"/>
      <c r="I709" s="96"/>
      <c r="J709" s="91"/>
      <c r="K709" s="96"/>
      <c r="L709" s="91"/>
      <c r="M709" s="96"/>
      <c r="N709" s="32" t="s">
        <v>3964</v>
      </c>
      <c r="O709" s="211" t="s">
        <v>3964</v>
      </c>
      <c r="P709" s="71" t="s">
        <v>1157</v>
      </c>
      <c r="Q709" s="71"/>
      <c r="R709" s="848" t="s">
        <v>989</v>
      </c>
      <c r="S709" s="3"/>
      <c r="T709" s="3"/>
      <c r="U709" s="3"/>
      <c r="V709" s="3"/>
      <c r="W709" s="3"/>
      <c r="X709" s="3"/>
      <c r="Y709" s="3"/>
      <c r="Z709" s="3"/>
      <c r="AA709" s="3"/>
      <c r="AB709" s="3"/>
      <c r="AC709" s="21"/>
      <c r="AD709" s="21"/>
      <c r="AE709" s="21"/>
      <c r="AF709" s="3" t="s">
        <v>941</v>
      </c>
      <c r="AG709" s="3"/>
      <c r="AH709" s="3"/>
      <c r="AI709" s="21"/>
      <c r="AJ709" s="21"/>
      <c r="AK709" s="21"/>
      <c r="AL709" s="75"/>
      <c r="AM709" s="74"/>
      <c r="AN709" s="70"/>
      <c r="AO709" s="67" t="s">
        <v>132</v>
      </c>
      <c r="AP709" s="78" t="s">
        <v>3965</v>
      </c>
      <c r="AQ709" s="893">
        <v>1</v>
      </c>
      <c r="AR709" s="745" t="s">
        <v>945</v>
      </c>
      <c r="AS709" s="68" t="s">
        <v>946</v>
      </c>
      <c r="AT709" s="3">
        <v>0</v>
      </c>
      <c r="AU709" s="3" t="s">
        <v>947</v>
      </c>
      <c r="AV709" s="3"/>
      <c r="AW709" s="3"/>
      <c r="AX709" s="3"/>
      <c r="AY709" s="145"/>
      <c r="AZ709" s="69" t="s">
        <v>949</v>
      </c>
      <c r="BA709" s="69" t="s">
        <v>949</v>
      </c>
      <c r="BB709" s="69" t="s">
        <v>949</v>
      </c>
      <c r="BC709" s="69" t="s">
        <v>949</v>
      </c>
      <c r="BD709" s="69" t="s">
        <v>949</v>
      </c>
      <c r="BE709" s="69" t="s">
        <v>949</v>
      </c>
      <c r="BF709" s="69" t="s">
        <v>949</v>
      </c>
      <c r="BG709" s="69" t="s">
        <v>949</v>
      </c>
      <c r="BH709" s="69" t="s">
        <v>949</v>
      </c>
      <c r="BI709" s="69" t="s">
        <v>949</v>
      </c>
      <c r="BJ709" s="69" t="s">
        <v>949</v>
      </c>
      <c r="BK709" s="69" t="s">
        <v>949</v>
      </c>
      <c r="BL709" s="69" t="s">
        <v>949</v>
      </c>
      <c r="BM709" s="69" t="s">
        <v>949</v>
      </c>
      <c r="BN709" s="69" t="s">
        <v>949</v>
      </c>
      <c r="BO709" s="69" t="s">
        <v>949</v>
      </c>
      <c r="BP709" s="69" t="s">
        <v>949</v>
      </c>
      <c r="BQ709" s="69" t="s">
        <v>949</v>
      </c>
      <c r="BR709" s="69" t="s">
        <v>949</v>
      </c>
      <c r="BS709" s="69" t="s">
        <v>949</v>
      </c>
      <c r="BT709" s="69" t="s">
        <v>949</v>
      </c>
      <c r="BU709" s="73"/>
      <c r="BV709" s="72"/>
      <c r="BW709" s="72"/>
      <c r="BX709" s="72"/>
      <c r="BY709" s="16"/>
      <c r="BZ709" s="9"/>
      <c r="CA709" s="16"/>
      <c r="CB709" s="16"/>
      <c r="CC709" s="16"/>
      <c r="CD709" s="16"/>
    </row>
    <row r="710" spans="1:82" customFormat="1">
      <c r="A710" s="16"/>
      <c r="B710" s="3">
        <v>703</v>
      </c>
      <c r="C710" s="3" t="s">
        <v>3719</v>
      </c>
      <c r="D710" s="91"/>
      <c r="E710" s="96" t="s">
        <v>3966</v>
      </c>
      <c r="F710" s="91"/>
      <c r="G710" s="96"/>
      <c r="H710" s="91"/>
      <c r="I710" s="96"/>
      <c r="J710" s="91"/>
      <c r="K710" s="96"/>
      <c r="L710" s="91"/>
      <c r="M710" s="96"/>
      <c r="N710" s="32" t="s">
        <v>3966</v>
      </c>
      <c r="O710" s="211" t="s">
        <v>3966</v>
      </c>
      <c r="P710" s="71" t="s">
        <v>1157</v>
      </c>
      <c r="Q710" s="71"/>
      <c r="R710" s="848" t="s">
        <v>940</v>
      </c>
      <c r="S710" s="3" t="s">
        <v>941</v>
      </c>
      <c r="T710" s="3"/>
      <c r="U710" s="3"/>
      <c r="V710" s="3"/>
      <c r="W710" s="3"/>
      <c r="X710" s="3"/>
      <c r="Y710" s="3"/>
      <c r="Z710" s="3"/>
      <c r="AA710" s="3"/>
      <c r="AB710" s="3"/>
      <c r="AC710" s="21"/>
      <c r="AD710" s="21"/>
      <c r="AE710" s="21"/>
      <c r="AF710" s="3"/>
      <c r="AG710" s="3"/>
      <c r="AH710" s="3"/>
      <c r="AI710" s="21"/>
      <c r="AJ710" s="21"/>
      <c r="AK710" s="21"/>
      <c r="AL710" s="75"/>
      <c r="AM710" s="74"/>
      <c r="AN710" s="70"/>
      <c r="AO710" s="67" t="s">
        <v>132</v>
      </c>
      <c r="AP710" s="78" t="s">
        <v>3967</v>
      </c>
      <c r="AQ710" s="893">
        <v>1</v>
      </c>
      <c r="AR710" s="745" t="s">
        <v>945</v>
      </c>
      <c r="AS710" s="68" t="s">
        <v>946</v>
      </c>
      <c r="AT710" s="3">
        <v>0</v>
      </c>
      <c r="AU710" s="3" t="s">
        <v>947</v>
      </c>
      <c r="AV710" s="3"/>
      <c r="AW710" s="3"/>
      <c r="AX710" s="3"/>
      <c r="AY710" s="145"/>
      <c r="AZ710" s="69" t="s">
        <v>949</v>
      </c>
      <c r="BA710" s="69" t="s">
        <v>949</v>
      </c>
      <c r="BB710" s="69" t="s">
        <v>949</v>
      </c>
      <c r="BC710" s="69" t="s">
        <v>949</v>
      </c>
      <c r="BD710" s="69" t="s">
        <v>949</v>
      </c>
      <c r="BE710" s="69" t="s">
        <v>949</v>
      </c>
      <c r="BF710" s="69" t="s">
        <v>949</v>
      </c>
      <c r="BG710" s="69" t="s">
        <v>949</v>
      </c>
      <c r="BH710" s="69" t="s">
        <v>949</v>
      </c>
      <c r="BI710" s="69" t="s">
        <v>949</v>
      </c>
      <c r="BJ710" s="69" t="s">
        <v>949</v>
      </c>
      <c r="BK710" s="69" t="s">
        <v>949</v>
      </c>
      <c r="BL710" s="69" t="s">
        <v>949</v>
      </c>
      <c r="BM710" s="69" t="s">
        <v>949</v>
      </c>
      <c r="BN710" s="69" t="s">
        <v>949</v>
      </c>
      <c r="BO710" s="69" t="s">
        <v>949</v>
      </c>
      <c r="BP710" s="69" t="s">
        <v>949</v>
      </c>
      <c r="BQ710" s="69" t="s">
        <v>949</v>
      </c>
      <c r="BR710" s="69" t="s">
        <v>949</v>
      </c>
      <c r="BS710" s="69" t="s">
        <v>949</v>
      </c>
      <c r="BT710" s="69" t="s">
        <v>949</v>
      </c>
      <c r="BU710" s="73"/>
      <c r="BV710" s="72"/>
      <c r="BW710" s="72"/>
      <c r="BX710" s="72"/>
      <c r="BY710" s="16"/>
      <c r="BZ710" s="9"/>
      <c r="CA710" s="16"/>
      <c r="CB710" s="16"/>
      <c r="CC710" s="16"/>
      <c r="CD710" s="16"/>
    </row>
    <row r="711" spans="1:82" customFormat="1">
      <c r="A711" s="16"/>
      <c r="B711" s="3">
        <v>704</v>
      </c>
      <c r="C711" s="3" t="s">
        <v>3719</v>
      </c>
      <c r="D711" s="91"/>
      <c r="E711" s="96" t="s">
        <v>3968</v>
      </c>
      <c r="F711" s="91"/>
      <c r="G711" s="96"/>
      <c r="H711" s="91"/>
      <c r="I711" s="96"/>
      <c r="J711" s="91"/>
      <c r="K711" s="96"/>
      <c r="L711" s="91"/>
      <c r="M711" s="96"/>
      <c r="N711" s="32" t="s">
        <v>3968</v>
      </c>
      <c r="O711" s="211" t="s">
        <v>3968</v>
      </c>
      <c r="P711" s="71" t="s">
        <v>1157</v>
      </c>
      <c r="Q711" s="71"/>
      <c r="R711" s="848" t="s">
        <v>940</v>
      </c>
      <c r="S711" s="3"/>
      <c r="T711" s="3"/>
      <c r="U711" s="3"/>
      <c r="V711" s="3" t="s">
        <v>941</v>
      </c>
      <c r="W711" s="3"/>
      <c r="X711" s="3"/>
      <c r="Y711" s="3"/>
      <c r="Z711" s="3"/>
      <c r="AA711" s="3"/>
      <c r="AB711" s="3"/>
      <c r="AC711" s="21"/>
      <c r="AD711" s="21"/>
      <c r="AE711" s="21"/>
      <c r="AF711" s="3"/>
      <c r="AG711" s="3"/>
      <c r="AH711" s="3"/>
      <c r="AI711" s="21"/>
      <c r="AJ711" s="21"/>
      <c r="AK711" s="21"/>
      <c r="AL711" s="75"/>
      <c r="AM711" s="74"/>
      <c r="AN711" s="70"/>
      <c r="AO711" s="67" t="s">
        <v>132</v>
      </c>
      <c r="AP711" s="78" t="s">
        <v>3969</v>
      </c>
      <c r="AQ711" s="893">
        <v>1</v>
      </c>
      <c r="AR711" s="745" t="s">
        <v>945</v>
      </c>
      <c r="AS711" s="68" t="s">
        <v>946</v>
      </c>
      <c r="AT711" s="3">
        <v>0</v>
      </c>
      <c r="AU711" s="3" t="s">
        <v>947</v>
      </c>
      <c r="AV711" s="3"/>
      <c r="AW711" s="3"/>
      <c r="AX711" s="3"/>
      <c r="AY711" s="145"/>
      <c r="AZ711" s="69" t="s">
        <v>949</v>
      </c>
      <c r="BA711" s="69" t="s">
        <v>949</v>
      </c>
      <c r="BB711" s="69" t="s">
        <v>949</v>
      </c>
      <c r="BC711" s="69" t="s">
        <v>949</v>
      </c>
      <c r="BD711" s="69" t="s">
        <v>949</v>
      </c>
      <c r="BE711" s="69" t="s">
        <v>949</v>
      </c>
      <c r="BF711" s="69" t="s">
        <v>949</v>
      </c>
      <c r="BG711" s="69" t="s">
        <v>949</v>
      </c>
      <c r="BH711" s="69" t="s">
        <v>949</v>
      </c>
      <c r="BI711" s="69" t="s">
        <v>949</v>
      </c>
      <c r="BJ711" s="69" t="s">
        <v>949</v>
      </c>
      <c r="BK711" s="69" t="s">
        <v>949</v>
      </c>
      <c r="BL711" s="69" t="s">
        <v>949</v>
      </c>
      <c r="BM711" s="69" t="s">
        <v>949</v>
      </c>
      <c r="BN711" s="69" t="s">
        <v>949</v>
      </c>
      <c r="BO711" s="69" t="s">
        <v>949</v>
      </c>
      <c r="BP711" s="69" t="s">
        <v>949</v>
      </c>
      <c r="BQ711" s="69" t="s">
        <v>949</v>
      </c>
      <c r="BR711" s="69" t="s">
        <v>949</v>
      </c>
      <c r="BS711" s="69" t="s">
        <v>949</v>
      </c>
      <c r="BT711" s="69" t="s">
        <v>949</v>
      </c>
      <c r="BU711" s="73"/>
      <c r="BV711" s="72"/>
      <c r="BW711" s="72"/>
      <c r="BX711" s="72"/>
      <c r="BY711" s="16"/>
      <c r="BZ711" s="9"/>
      <c r="CA711" s="16"/>
      <c r="CB711" s="16"/>
      <c r="CC711" s="16"/>
      <c r="CD711" s="16"/>
    </row>
    <row r="712" spans="1:82" customFormat="1">
      <c r="A712" s="16"/>
      <c r="B712" s="3">
        <v>705</v>
      </c>
      <c r="C712" s="3" t="s">
        <v>3719</v>
      </c>
      <c r="D712" s="91"/>
      <c r="E712" s="96"/>
      <c r="F712" s="91" t="s">
        <v>3970</v>
      </c>
      <c r="G712" s="96"/>
      <c r="H712" s="91"/>
      <c r="I712" s="96"/>
      <c r="J712" s="91"/>
      <c r="K712" s="96"/>
      <c r="L712" s="91"/>
      <c r="M712" s="96"/>
      <c r="N712" s="32" t="s">
        <v>3970</v>
      </c>
      <c r="O712" s="211" t="s">
        <v>3971</v>
      </c>
      <c r="P712" s="71" t="s">
        <v>975</v>
      </c>
      <c r="Q712" s="71"/>
      <c r="R712" s="848" t="s">
        <v>976</v>
      </c>
      <c r="S712" s="3" t="s">
        <v>941</v>
      </c>
      <c r="T712" s="3" t="s">
        <v>941</v>
      </c>
      <c r="U712" s="3" t="s">
        <v>941</v>
      </c>
      <c r="V712" s="3" t="s">
        <v>941</v>
      </c>
      <c r="W712" s="3" t="s">
        <v>941</v>
      </c>
      <c r="X712" s="3" t="s">
        <v>941</v>
      </c>
      <c r="Y712" s="3" t="s">
        <v>941</v>
      </c>
      <c r="Z712" s="3" t="s">
        <v>941</v>
      </c>
      <c r="AA712" s="3" t="s">
        <v>941</v>
      </c>
      <c r="AB712" s="3" t="s">
        <v>941</v>
      </c>
      <c r="AC712" s="21" t="s">
        <v>941</v>
      </c>
      <c r="AD712" s="21" t="s">
        <v>941</v>
      </c>
      <c r="AE712" s="21" t="s">
        <v>941</v>
      </c>
      <c r="AF712" s="3" t="s">
        <v>941</v>
      </c>
      <c r="AG712" s="3" t="s">
        <v>941</v>
      </c>
      <c r="AH712" s="3"/>
      <c r="AI712" s="21" t="s">
        <v>941</v>
      </c>
      <c r="AJ712" s="21" t="s">
        <v>941</v>
      </c>
      <c r="AK712" s="21" t="s">
        <v>941</v>
      </c>
      <c r="AL712" s="75"/>
      <c r="AM712" s="74"/>
      <c r="AN712" s="70" t="s">
        <v>3972</v>
      </c>
      <c r="AO712" s="67" t="s">
        <v>132</v>
      </c>
      <c r="AP712" s="78" t="s">
        <v>3973</v>
      </c>
      <c r="AQ712" s="893">
        <v>1</v>
      </c>
      <c r="AR712" s="745" t="s">
        <v>945</v>
      </c>
      <c r="AS712" s="68" t="s">
        <v>946</v>
      </c>
      <c r="AT712" s="3">
        <v>1</v>
      </c>
      <c r="AU712" s="3" t="s">
        <v>979</v>
      </c>
      <c r="AV712" s="3" t="s">
        <v>948</v>
      </c>
      <c r="AW712" s="3"/>
      <c r="AX712" s="3"/>
      <c r="AY712" s="145"/>
      <c r="AZ712" s="69">
        <v>828</v>
      </c>
      <c r="BA712" s="69">
        <v>7.0000000000000007E-2</v>
      </c>
      <c r="BB712" s="69" t="s">
        <v>949</v>
      </c>
      <c r="BC712" s="69" t="s">
        <v>949</v>
      </c>
      <c r="BD712" s="69" t="s">
        <v>3974</v>
      </c>
      <c r="BE712" s="69" t="s">
        <v>981</v>
      </c>
      <c r="BF712" s="69" t="s">
        <v>982</v>
      </c>
      <c r="BG712" s="69" t="s">
        <v>983</v>
      </c>
      <c r="BH712" s="69" t="s">
        <v>984</v>
      </c>
      <c r="BI712" s="69" t="s">
        <v>949</v>
      </c>
      <c r="BJ712" s="69" t="s">
        <v>985</v>
      </c>
      <c r="BK712" s="69" t="s">
        <v>986</v>
      </c>
      <c r="BL712" s="69" t="s">
        <v>949</v>
      </c>
      <c r="BM712" s="69" t="s">
        <v>949</v>
      </c>
      <c r="BN712" s="69" t="s">
        <v>949</v>
      </c>
      <c r="BO712" s="69" t="s">
        <v>949</v>
      </c>
      <c r="BP712" s="69" t="s">
        <v>949</v>
      </c>
      <c r="BQ712" s="69" t="s">
        <v>949</v>
      </c>
      <c r="BR712" s="69" t="s">
        <v>949</v>
      </c>
      <c r="BS712" s="69" t="s">
        <v>949</v>
      </c>
      <c r="BT712" s="69" t="s">
        <v>949</v>
      </c>
      <c r="BU712" s="73"/>
      <c r="BV712" s="72"/>
      <c r="BW712" s="72"/>
      <c r="BX712" s="72"/>
      <c r="BY712" s="16"/>
      <c r="BZ712" s="9"/>
      <c r="CA712" s="16"/>
      <c r="CB712" s="16"/>
      <c r="CC712" s="16"/>
      <c r="CD712" s="16"/>
    </row>
    <row r="713" spans="1:82" customFormat="1">
      <c r="A713" s="16"/>
      <c r="B713" s="3">
        <v>706</v>
      </c>
      <c r="C713" s="3" t="s">
        <v>3719</v>
      </c>
      <c r="D713" s="91"/>
      <c r="E713" s="96"/>
      <c r="F713" s="91" t="s">
        <v>987</v>
      </c>
      <c r="G713" s="96"/>
      <c r="H713" s="91"/>
      <c r="I713" s="96"/>
      <c r="J713" s="91"/>
      <c r="K713" s="96"/>
      <c r="L713" s="91"/>
      <c r="M713" s="96"/>
      <c r="N713" s="32" t="s">
        <v>987</v>
      </c>
      <c r="O713" s="211" t="s">
        <v>988</v>
      </c>
      <c r="P713" s="71" t="s">
        <v>939</v>
      </c>
      <c r="Q713" s="71"/>
      <c r="R713" s="848" t="s">
        <v>989</v>
      </c>
      <c r="S713" s="3" t="s">
        <v>941</v>
      </c>
      <c r="T713" s="3" t="s">
        <v>941</v>
      </c>
      <c r="U713" s="3" t="s">
        <v>941</v>
      </c>
      <c r="V713" s="3" t="s">
        <v>941</v>
      </c>
      <c r="W713" s="3" t="s">
        <v>941</v>
      </c>
      <c r="X713" s="3" t="s">
        <v>941</v>
      </c>
      <c r="Y713" s="3" t="s">
        <v>941</v>
      </c>
      <c r="Z713" s="3" t="s">
        <v>941</v>
      </c>
      <c r="AA713" s="3" t="s">
        <v>941</v>
      </c>
      <c r="AB713" s="3" t="s">
        <v>941</v>
      </c>
      <c r="AC713" s="21" t="s">
        <v>941</v>
      </c>
      <c r="AD713" s="21" t="s">
        <v>941</v>
      </c>
      <c r="AE713" s="21" t="s">
        <v>941</v>
      </c>
      <c r="AF713" s="3" t="s">
        <v>941</v>
      </c>
      <c r="AG713" s="3" t="s">
        <v>941</v>
      </c>
      <c r="AH713" s="3"/>
      <c r="AI713" s="21" t="s">
        <v>941</v>
      </c>
      <c r="AJ713" s="21" t="s">
        <v>941</v>
      </c>
      <c r="AK713" s="21" t="s">
        <v>941</v>
      </c>
      <c r="AL713" s="75"/>
      <c r="AM713" s="74"/>
      <c r="AN713" s="70" t="s">
        <v>990</v>
      </c>
      <c r="AO713" s="67" t="s">
        <v>132</v>
      </c>
      <c r="AP713" s="78" t="s">
        <v>991</v>
      </c>
      <c r="AQ713" s="893">
        <v>0.115</v>
      </c>
      <c r="AR713" s="745" t="s">
        <v>945</v>
      </c>
      <c r="AS713" s="68" t="s">
        <v>992</v>
      </c>
      <c r="AT713" s="3">
        <v>1</v>
      </c>
      <c r="AU713" s="3" t="s">
        <v>993</v>
      </c>
      <c r="AV713" s="3"/>
      <c r="AW713" s="3"/>
      <c r="AX713" s="3"/>
      <c r="AY713" s="145"/>
      <c r="AZ713" s="69" t="s">
        <v>949</v>
      </c>
      <c r="BA713" s="69" t="s">
        <v>949</v>
      </c>
      <c r="BB713" s="69" t="s">
        <v>949</v>
      </c>
      <c r="BC713" s="69" t="s">
        <v>949</v>
      </c>
      <c r="BD713" s="69" t="s">
        <v>994</v>
      </c>
      <c r="BE713" s="69" t="s">
        <v>995</v>
      </c>
      <c r="BF713" s="69" t="s">
        <v>996</v>
      </c>
      <c r="BG713" s="69" t="s">
        <v>997</v>
      </c>
      <c r="BH713" s="69" t="s">
        <v>998</v>
      </c>
      <c r="BI713" s="69" t="s">
        <v>949</v>
      </c>
      <c r="BJ713" s="69" t="s">
        <v>985</v>
      </c>
      <c r="BK713" s="69" t="s">
        <v>986</v>
      </c>
      <c r="BL713" s="69" t="s">
        <v>949</v>
      </c>
      <c r="BM713" s="69" t="s">
        <v>949</v>
      </c>
      <c r="BN713" s="69" t="s">
        <v>949</v>
      </c>
      <c r="BO713" s="69" t="s">
        <v>949</v>
      </c>
      <c r="BP713" s="69" t="s">
        <v>949</v>
      </c>
      <c r="BQ713" s="69" t="s">
        <v>949</v>
      </c>
      <c r="BR713" s="69" t="s">
        <v>949</v>
      </c>
      <c r="BS713" s="69" t="s">
        <v>949</v>
      </c>
      <c r="BT713" s="69" t="s">
        <v>949</v>
      </c>
      <c r="BU713" s="73"/>
      <c r="BV713" s="72"/>
      <c r="BW713" s="72"/>
      <c r="BX713" s="72"/>
      <c r="BY713" s="16"/>
      <c r="BZ713" s="9"/>
      <c r="CA713" s="16"/>
      <c r="CB713" s="16"/>
      <c r="CC713" s="16"/>
      <c r="CD713" s="16"/>
    </row>
    <row r="714" spans="1:82" customFormat="1">
      <c r="A714" s="16"/>
      <c r="B714" s="3">
        <v>707</v>
      </c>
      <c r="C714" s="3" t="s">
        <v>3719</v>
      </c>
      <c r="D714" s="91"/>
      <c r="E714" s="96" t="s">
        <v>3975</v>
      </c>
      <c r="F714" s="91"/>
      <c r="G714" s="96"/>
      <c r="H714" s="91"/>
      <c r="I714" s="96"/>
      <c r="J714" s="91"/>
      <c r="K714" s="96"/>
      <c r="L714" s="91"/>
      <c r="M714" s="96"/>
      <c r="N714" s="32" t="s">
        <v>3975</v>
      </c>
      <c r="O714" s="211" t="s">
        <v>3975</v>
      </c>
      <c r="P714" s="71" t="s">
        <v>939</v>
      </c>
      <c r="Q714" s="71"/>
      <c r="R714" s="848" t="s">
        <v>989</v>
      </c>
      <c r="S714" s="3"/>
      <c r="T714" s="3"/>
      <c r="U714" s="3"/>
      <c r="V714" s="3"/>
      <c r="W714" s="3"/>
      <c r="X714" s="3"/>
      <c r="Y714" s="3"/>
      <c r="Z714" s="3"/>
      <c r="AA714" s="3"/>
      <c r="AB714" s="3"/>
      <c r="AC714" s="21"/>
      <c r="AD714" s="21"/>
      <c r="AE714" s="21"/>
      <c r="AF714" s="3" t="s">
        <v>941</v>
      </c>
      <c r="AG714" s="3"/>
      <c r="AH714" s="3"/>
      <c r="AI714" s="21"/>
      <c r="AJ714" s="21"/>
      <c r="AK714" s="21"/>
      <c r="AL714" s="75"/>
      <c r="AM714" s="74"/>
      <c r="AN714" s="70"/>
      <c r="AO714" s="67" t="s">
        <v>132</v>
      </c>
      <c r="AP714" s="78" t="s">
        <v>3976</v>
      </c>
      <c r="AQ714" s="893">
        <v>1</v>
      </c>
      <c r="AR714" s="745" t="s">
        <v>945</v>
      </c>
      <c r="AS714" s="68" t="s">
        <v>946</v>
      </c>
      <c r="AT714" s="3">
        <v>0</v>
      </c>
      <c r="AU714" s="3" t="s">
        <v>947</v>
      </c>
      <c r="AV714" s="3"/>
      <c r="AW714" s="3"/>
      <c r="AX714" s="3"/>
      <c r="AY714" s="145"/>
      <c r="AZ714" s="69" t="s">
        <v>949</v>
      </c>
      <c r="BA714" s="69" t="s">
        <v>949</v>
      </c>
      <c r="BB714" s="69" t="s">
        <v>949</v>
      </c>
      <c r="BC714" s="69" t="s">
        <v>949</v>
      </c>
      <c r="BD714" s="69" t="s">
        <v>949</v>
      </c>
      <c r="BE714" s="69" t="s">
        <v>949</v>
      </c>
      <c r="BF714" s="69" t="s">
        <v>949</v>
      </c>
      <c r="BG714" s="69" t="s">
        <v>949</v>
      </c>
      <c r="BH714" s="69" t="s">
        <v>949</v>
      </c>
      <c r="BI714" s="69" t="s">
        <v>949</v>
      </c>
      <c r="BJ714" s="69" t="s">
        <v>949</v>
      </c>
      <c r="BK714" s="69" t="s">
        <v>949</v>
      </c>
      <c r="BL714" s="69" t="s">
        <v>949</v>
      </c>
      <c r="BM714" s="69" t="s">
        <v>949</v>
      </c>
      <c r="BN714" s="69" t="s">
        <v>949</v>
      </c>
      <c r="BO714" s="69" t="s">
        <v>949</v>
      </c>
      <c r="BP714" s="69" t="s">
        <v>949</v>
      </c>
      <c r="BQ714" s="69" t="s">
        <v>949</v>
      </c>
      <c r="BR714" s="69" t="s">
        <v>949</v>
      </c>
      <c r="BS714" s="69" t="s">
        <v>949</v>
      </c>
      <c r="BT714" s="69" t="s">
        <v>949</v>
      </c>
      <c r="BU714" s="73"/>
      <c r="BV714" s="72"/>
      <c r="BW714" s="72"/>
      <c r="BX714" s="72"/>
      <c r="BY714" s="16"/>
      <c r="BZ714" s="9"/>
      <c r="CA714" s="16"/>
      <c r="CB714" s="16"/>
      <c r="CC714" s="16"/>
      <c r="CD714" s="16"/>
    </row>
    <row r="715" spans="1:82" customFormat="1">
      <c r="A715" s="16"/>
      <c r="B715" s="3">
        <v>708</v>
      </c>
      <c r="C715" s="3" t="s">
        <v>3719</v>
      </c>
      <c r="D715" s="91"/>
      <c r="E715" s="96"/>
      <c r="F715" s="91" t="s">
        <v>3977</v>
      </c>
      <c r="G715" s="96"/>
      <c r="H715" s="91"/>
      <c r="I715" s="96"/>
      <c r="J715" s="91"/>
      <c r="K715" s="96"/>
      <c r="L715" s="91"/>
      <c r="M715" s="96"/>
      <c r="N715" s="32" t="s">
        <v>3977</v>
      </c>
      <c r="O715" s="211" t="s">
        <v>3978</v>
      </c>
      <c r="P715" s="71" t="s">
        <v>975</v>
      </c>
      <c r="Q715" s="71"/>
      <c r="R715" s="848" t="s">
        <v>976</v>
      </c>
      <c r="S715" s="3"/>
      <c r="T715" s="3"/>
      <c r="U715" s="3"/>
      <c r="V715" s="3"/>
      <c r="W715" s="3"/>
      <c r="X715" s="3"/>
      <c r="Y715" s="3"/>
      <c r="Z715" s="3"/>
      <c r="AA715" s="3"/>
      <c r="AB715" s="3"/>
      <c r="AC715" s="21"/>
      <c r="AD715" s="21"/>
      <c r="AE715" s="21"/>
      <c r="AF715" s="3" t="s">
        <v>941</v>
      </c>
      <c r="AG715" s="3"/>
      <c r="AH715" s="3"/>
      <c r="AI715" s="21"/>
      <c r="AJ715" s="21"/>
      <c r="AK715" s="21"/>
      <c r="AL715" s="75"/>
      <c r="AM715" s="74"/>
      <c r="AN715" s="70"/>
      <c r="AO715" s="67" t="s">
        <v>132</v>
      </c>
      <c r="AP715" s="78" t="s">
        <v>3979</v>
      </c>
      <c r="AQ715" s="893">
        <v>1</v>
      </c>
      <c r="AR715" s="745" t="s">
        <v>945</v>
      </c>
      <c r="AS715" s="68" t="s">
        <v>946</v>
      </c>
      <c r="AT715" s="3">
        <v>1</v>
      </c>
      <c r="AU715" s="3" t="s">
        <v>993</v>
      </c>
      <c r="AV715" s="3"/>
      <c r="AW715" s="3"/>
      <c r="AX715" s="3"/>
      <c r="AY715" s="145"/>
      <c r="AZ715" s="69">
        <v>262.5</v>
      </c>
      <c r="BA715" s="69">
        <v>7.0000000000000007E-2</v>
      </c>
      <c r="BB715" s="69" t="s">
        <v>949</v>
      </c>
      <c r="BC715" s="69" t="s">
        <v>949</v>
      </c>
      <c r="BD715" s="69" t="s">
        <v>3980</v>
      </c>
      <c r="BE715" s="69" t="s">
        <v>981</v>
      </c>
      <c r="BF715" s="69" t="s">
        <v>982</v>
      </c>
      <c r="BG715" s="69" t="s">
        <v>983</v>
      </c>
      <c r="BH715" s="69" t="s">
        <v>984</v>
      </c>
      <c r="BI715" s="69" t="s">
        <v>949</v>
      </c>
      <c r="BJ715" s="69" t="s">
        <v>986</v>
      </c>
      <c r="BK715" s="69" t="s">
        <v>3258</v>
      </c>
      <c r="BL715" s="69" t="s">
        <v>949</v>
      </c>
      <c r="BM715" s="69" t="s">
        <v>949</v>
      </c>
      <c r="BN715" s="69" t="s">
        <v>949</v>
      </c>
      <c r="BO715" s="69" t="s">
        <v>949</v>
      </c>
      <c r="BP715" s="69" t="s">
        <v>949</v>
      </c>
      <c r="BQ715" s="69" t="s">
        <v>949</v>
      </c>
      <c r="BR715" s="69" t="s">
        <v>949</v>
      </c>
      <c r="BS715" s="69" t="s">
        <v>949</v>
      </c>
      <c r="BT715" s="69" t="s">
        <v>949</v>
      </c>
      <c r="BU715" s="73"/>
      <c r="BV715" s="72"/>
      <c r="BW715" s="72"/>
      <c r="BX715" s="72"/>
      <c r="BY715" s="16"/>
      <c r="BZ715" s="9"/>
      <c r="CA715" s="16"/>
      <c r="CB715" s="16"/>
      <c r="CC715" s="16"/>
      <c r="CD715" s="16"/>
    </row>
    <row r="716" spans="1:82" customFormat="1">
      <c r="A716" s="16"/>
      <c r="B716" s="3">
        <v>709</v>
      </c>
      <c r="C716" s="3" t="s">
        <v>3719</v>
      </c>
      <c r="D716" s="91"/>
      <c r="E716" s="96"/>
      <c r="F716" s="91" t="s">
        <v>987</v>
      </c>
      <c r="G716" s="96"/>
      <c r="H716" s="91"/>
      <c r="I716" s="96"/>
      <c r="J716" s="91"/>
      <c r="K716" s="96"/>
      <c r="L716" s="91"/>
      <c r="M716" s="96"/>
      <c r="N716" s="32" t="s">
        <v>987</v>
      </c>
      <c r="O716" s="211" t="s">
        <v>988</v>
      </c>
      <c r="P716" s="71" t="s">
        <v>939</v>
      </c>
      <c r="Q716" s="71"/>
      <c r="R716" s="848" t="s">
        <v>989</v>
      </c>
      <c r="S716" s="3"/>
      <c r="T716" s="3"/>
      <c r="U716" s="3"/>
      <c r="V716" s="3"/>
      <c r="W716" s="3"/>
      <c r="X716" s="3"/>
      <c r="Y716" s="3"/>
      <c r="Z716" s="3"/>
      <c r="AA716" s="3"/>
      <c r="AB716" s="3"/>
      <c r="AC716" s="21"/>
      <c r="AD716" s="21"/>
      <c r="AE716" s="21"/>
      <c r="AF716" s="3" t="s">
        <v>941</v>
      </c>
      <c r="AG716" s="3"/>
      <c r="AH716" s="3"/>
      <c r="AI716" s="21"/>
      <c r="AJ716" s="21"/>
      <c r="AK716" s="21"/>
      <c r="AL716" s="75"/>
      <c r="AM716" s="74"/>
      <c r="AN716" s="70" t="s">
        <v>990</v>
      </c>
      <c r="AO716" s="67" t="s">
        <v>132</v>
      </c>
      <c r="AP716" s="78" t="s">
        <v>991</v>
      </c>
      <c r="AQ716" s="893">
        <v>0.05</v>
      </c>
      <c r="AR716" s="745" t="s">
        <v>945</v>
      </c>
      <c r="AS716" s="68" t="s">
        <v>992</v>
      </c>
      <c r="AT716" s="3">
        <v>1</v>
      </c>
      <c r="AU716" s="3" t="s">
        <v>993</v>
      </c>
      <c r="AV716" s="3"/>
      <c r="AW716" s="3"/>
      <c r="AX716" s="3"/>
      <c r="AY716" s="145"/>
      <c r="AZ716" s="69" t="s">
        <v>949</v>
      </c>
      <c r="BA716" s="69" t="s">
        <v>949</v>
      </c>
      <c r="BB716" s="69" t="s">
        <v>949</v>
      </c>
      <c r="BC716" s="69" t="s">
        <v>949</v>
      </c>
      <c r="BD716" s="69" t="s">
        <v>994</v>
      </c>
      <c r="BE716" s="69" t="s">
        <v>995</v>
      </c>
      <c r="BF716" s="69" t="s">
        <v>996</v>
      </c>
      <c r="BG716" s="69" t="s">
        <v>997</v>
      </c>
      <c r="BH716" s="69" t="s">
        <v>998</v>
      </c>
      <c r="BI716" s="69" t="s">
        <v>949</v>
      </c>
      <c r="BJ716" s="69" t="s">
        <v>985</v>
      </c>
      <c r="BK716" s="69" t="s">
        <v>986</v>
      </c>
      <c r="BL716" s="69" t="s">
        <v>949</v>
      </c>
      <c r="BM716" s="69" t="s">
        <v>949</v>
      </c>
      <c r="BN716" s="69" t="s">
        <v>949</v>
      </c>
      <c r="BO716" s="69" t="s">
        <v>949</v>
      </c>
      <c r="BP716" s="69" t="s">
        <v>949</v>
      </c>
      <c r="BQ716" s="69" t="s">
        <v>949</v>
      </c>
      <c r="BR716" s="69" t="s">
        <v>949</v>
      </c>
      <c r="BS716" s="69" t="s">
        <v>949</v>
      </c>
      <c r="BT716" s="69" t="s">
        <v>949</v>
      </c>
      <c r="BU716" s="73"/>
      <c r="BV716" s="72"/>
      <c r="BW716" s="72"/>
      <c r="BX716" s="72"/>
      <c r="BY716" s="16"/>
      <c r="BZ716" s="9"/>
      <c r="CA716" s="16"/>
      <c r="CB716" s="16"/>
      <c r="CC716" s="16"/>
      <c r="CD716" s="16"/>
    </row>
    <row r="717" spans="1:82" customFormat="1">
      <c r="A717" s="16"/>
      <c r="B717" s="3">
        <v>710</v>
      </c>
      <c r="C717" s="3" t="s">
        <v>3719</v>
      </c>
      <c r="D717" s="91" t="s">
        <v>945</v>
      </c>
      <c r="E717" s="96" t="s">
        <v>3981</v>
      </c>
      <c r="F717" s="91"/>
      <c r="G717" s="96"/>
      <c r="H717" s="91"/>
      <c r="I717" s="96"/>
      <c r="J717" s="91"/>
      <c r="K717" s="96"/>
      <c r="L717" s="91"/>
      <c r="M717" s="96"/>
      <c r="N717" s="32" t="s">
        <v>3981</v>
      </c>
      <c r="O717" s="211" t="s">
        <v>3981</v>
      </c>
      <c r="P717" s="71" t="s">
        <v>1157</v>
      </c>
      <c r="Q717" s="71"/>
      <c r="R717" s="848" t="s">
        <v>976</v>
      </c>
      <c r="S717" s="3"/>
      <c r="T717" s="3"/>
      <c r="U717" s="3"/>
      <c r="V717" s="3"/>
      <c r="W717" s="3"/>
      <c r="X717" s="3" t="s">
        <v>941</v>
      </c>
      <c r="Y717" s="3"/>
      <c r="Z717" s="3"/>
      <c r="AA717" s="3"/>
      <c r="AB717" s="3" t="s">
        <v>941</v>
      </c>
      <c r="AC717" s="21"/>
      <c r="AD717" s="21"/>
      <c r="AE717" s="21"/>
      <c r="AF717" s="3"/>
      <c r="AG717" s="3"/>
      <c r="AH717" s="3"/>
      <c r="AI717" s="21"/>
      <c r="AJ717" s="21"/>
      <c r="AK717" s="21"/>
      <c r="AL717" s="75"/>
      <c r="AM717" s="74"/>
      <c r="AN717" s="70"/>
      <c r="AO717" s="67" t="s">
        <v>132</v>
      </c>
      <c r="AP717" s="78" t="s">
        <v>3982</v>
      </c>
      <c r="AQ717" s="893">
        <v>1</v>
      </c>
      <c r="AR717" s="745" t="s">
        <v>945</v>
      </c>
      <c r="AS717" s="68" t="s">
        <v>1008</v>
      </c>
      <c r="AT717" s="3">
        <v>1</v>
      </c>
      <c r="AU717" s="3" t="s">
        <v>979</v>
      </c>
      <c r="AV717" s="3" t="s">
        <v>945</v>
      </c>
      <c r="AW717" s="3" t="s">
        <v>945</v>
      </c>
      <c r="AX717" s="3" t="s">
        <v>945</v>
      </c>
      <c r="AY717" s="145"/>
      <c r="AZ717" s="69">
        <v>481.25000000000006</v>
      </c>
      <c r="BA717" s="69" t="s">
        <v>949</v>
      </c>
      <c r="BB717" s="69" t="s">
        <v>949</v>
      </c>
      <c r="BC717" s="69" t="s">
        <v>949</v>
      </c>
      <c r="BD717" s="69" t="s">
        <v>3983</v>
      </c>
      <c r="BE717" s="69" t="s">
        <v>3808</v>
      </c>
      <c r="BF717" s="69" t="s">
        <v>982</v>
      </c>
      <c r="BG717" s="69" t="s">
        <v>983</v>
      </c>
      <c r="BH717" s="69" t="s">
        <v>984</v>
      </c>
      <c r="BI717" s="69">
        <v>0</v>
      </c>
      <c r="BJ717" s="69" t="s">
        <v>1166</v>
      </c>
      <c r="BK717" s="69" t="s">
        <v>949</v>
      </c>
      <c r="BL717" s="69" t="s">
        <v>949</v>
      </c>
      <c r="BM717" s="69" t="s">
        <v>949</v>
      </c>
      <c r="BN717" s="69" t="s">
        <v>949</v>
      </c>
      <c r="BO717" s="69" t="s">
        <v>949</v>
      </c>
      <c r="BP717" s="69" t="s">
        <v>949</v>
      </c>
      <c r="BQ717" s="69" t="s">
        <v>949</v>
      </c>
      <c r="BR717" s="69" t="s">
        <v>949</v>
      </c>
      <c r="BS717" s="69" t="s">
        <v>949</v>
      </c>
      <c r="BT717" s="69" t="s">
        <v>949</v>
      </c>
      <c r="BU717" s="73"/>
      <c r="BV717" s="72"/>
      <c r="BW717" s="72"/>
      <c r="BX717" s="72"/>
      <c r="BY717" s="16"/>
      <c r="BZ717" s="9"/>
      <c r="CA717" s="16"/>
      <c r="CB717" s="16"/>
      <c r="CC717" s="16"/>
      <c r="CD717" s="16"/>
    </row>
    <row r="718" spans="1:82" customFormat="1">
      <c r="A718" s="16"/>
      <c r="B718" s="3">
        <v>711</v>
      </c>
      <c r="C718" s="3" t="s">
        <v>3719</v>
      </c>
      <c r="D718" s="91"/>
      <c r="E718" s="96" t="s">
        <v>3984</v>
      </c>
      <c r="F718" s="91"/>
      <c r="G718" s="96"/>
      <c r="H718" s="91"/>
      <c r="I718" s="96"/>
      <c r="J718" s="91"/>
      <c r="K718" s="96"/>
      <c r="L718" s="91"/>
      <c r="M718" s="96"/>
      <c r="N718" s="32" t="s">
        <v>3984</v>
      </c>
      <c r="O718" s="211" t="s">
        <v>3985</v>
      </c>
      <c r="P718" s="71" t="s">
        <v>975</v>
      </c>
      <c r="Q718" s="71"/>
      <c r="R718" s="848" t="s">
        <v>976</v>
      </c>
      <c r="S718" s="3" t="s">
        <v>941</v>
      </c>
      <c r="T718" s="3" t="s">
        <v>941</v>
      </c>
      <c r="U718" s="3" t="s">
        <v>941</v>
      </c>
      <c r="V718" s="3" t="s">
        <v>941</v>
      </c>
      <c r="W718" s="3" t="s">
        <v>941</v>
      </c>
      <c r="X718" s="3" t="s">
        <v>941</v>
      </c>
      <c r="Y718" s="3" t="s">
        <v>941</v>
      </c>
      <c r="Z718" s="3" t="s">
        <v>941</v>
      </c>
      <c r="AA718" s="3" t="s">
        <v>941</v>
      </c>
      <c r="AB718" s="3" t="s">
        <v>941</v>
      </c>
      <c r="AC718" s="21" t="s">
        <v>941</v>
      </c>
      <c r="AD718" s="21" t="s">
        <v>941</v>
      </c>
      <c r="AE718" s="21" t="s">
        <v>941</v>
      </c>
      <c r="AF718" s="3" t="s">
        <v>941</v>
      </c>
      <c r="AG718" s="3" t="s">
        <v>941</v>
      </c>
      <c r="AH718" s="3"/>
      <c r="AI718" s="21" t="s">
        <v>941</v>
      </c>
      <c r="AJ718" s="21" t="s">
        <v>941</v>
      </c>
      <c r="AK718" s="21" t="s">
        <v>941</v>
      </c>
      <c r="AL718" s="75"/>
      <c r="AM718" s="74"/>
      <c r="AN718" s="70" t="s">
        <v>3986</v>
      </c>
      <c r="AO718" s="67" t="s">
        <v>132</v>
      </c>
      <c r="AP718" s="78" t="s">
        <v>3987</v>
      </c>
      <c r="AQ718" s="893">
        <v>1.56</v>
      </c>
      <c r="AR718" s="745" t="s">
        <v>945</v>
      </c>
      <c r="AS718" s="68" t="s">
        <v>992</v>
      </c>
      <c r="AT718" s="3">
        <v>1</v>
      </c>
      <c r="AU718" s="3" t="s">
        <v>993</v>
      </c>
      <c r="AV718" s="3" t="s">
        <v>948</v>
      </c>
      <c r="AW718" s="3"/>
      <c r="AX718" s="3"/>
      <c r="AY718" s="145"/>
      <c r="AZ718" s="69" t="s">
        <v>949</v>
      </c>
      <c r="BA718" s="69">
        <v>0.08</v>
      </c>
      <c r="BB718" s="69" t="s">
        <v>949</v>
      </c>
      <c r="BC718" s="69" t="s">
        <v>949</v>
      </c>
      <c r="BD718" s="69" t="s">
        <v>3988</v>
      </c>
      <c r="BE718" s="69" t="s">
        <v>3989</v>
      </c>
      <c r="BF718" s="69" t="s">
        <v>2018</v>
      </c>
      <c r="BG718" s="69" t="s">
        <v>3990</v>
      </c>
      <c r="BH718" s="69" t="s">
        <v>3991</v>
      </c>
      <c r="BI718" s="69" t="s">
        <v>949</v>
      </c>
      <c r="BJ718" s="69" t="s">
        <v>985</v>
      </c>
      <c r="BK718" s="69" t="s">
        <v>986</v>
      </c>
      <c r="BL718" s="69" t="s">
        <v>949</v>
      </c>
      <c r="BM718" s="69" t="s">
        <v>949</v>
      </c>
      <c r="BN718" s="69" t="s">
        <v>949</v>
      </c>
      <c r="BO718" s="69" t="s">
        <v>949</v>
      </c>
      <c r="BP718" s="69" t="s">
        <v>949</v>
      </c>
      <c r="BQ718" s="69" t="s">
        <v>949</v>
      </c>
      <c r="BR718" s="69" t="s">
        <v>949</v>
      </c>
      <c r="BS718" s="69" t="s">
        <v>949</v>
      </c>
      <c r="BT718" s="69" t="s">
        <v>949</v>
      </c>
      <c r="BU718" s="73"/>
      <c r="BV718" s="72"/>
      <c r="BW718" s="72"/>
      <c r="BX718" s="72"/>
      <c r="BY718" s="16"/>
      <c r="BZ718" s="9"/>
      <c r="CA718" s="16"/>
      <c r="CB718" s="16"/>
      <c r="CC718" s="16"/>
      <c r="CD718" s="16"/>
    </row>
    <row r="719" spans="1:82" customFormat="1">
      <c r="A719" s="16"/>
      <c r="B719" s="3">
        <v>712</v>
      </c>
      <c r="C719" s="3" t="s">
        <v>3719</v>
      </c>
      <c r="D719" s="91"/>
      <c r="E719" s="96" t="s">
        <v>3992</v>
      </c>
      <c r="F719" s="91"/>
      <c r="G719" s="96"/>
      <c r="H719" s="91"/>
      <c r="I719" s="96"/>
      <c r="J719" s="91"/>
      <c r="K719" s="96"/>
      <c r="L719" s="91"/>
      <c r="M719" s="96"/>
      <c r="N719" s="32" t="s">
        <v>3992</v>
      </c>
      <c r="O719" s="211" t="s">
        <v>3993</v>
      </c>
      <c r="P719" s="71" t="s">
        <v>975</v>
      </c>
      <c r="Q719" s="71"/>
      <c r="R719" s="848" t="s">
        <v>976</v>
      </c>
      <c r="S719" s="3" t="s">
        <v>941</v>
      </c>
      <c r="T719" s="3" t="s">
        <v>941</v>
      </c>
      <c r="U719" s="3" t="s">
        <v>941</v>
      </c>
      <c r="V719" s="3" t="s">
        <v>941</v>
      </c>
      <c r="W719" s="3" t="s">
        <v>941</v>
      </c>
      <c r="X719" s="3" t="s">
        <v>941</v>
      </c>
      <c r="Y719" s="3" t="s">
        <v>941</v>
      </c>
      <c r="Z719" s="3" t="s">
        <v>941</v>
      </c>
      <c r="AA719" s="3" t="s">
        <v>941</v>
      </c>
      <c r="AB719" s="3" t="s">
        <v>941</v>
      </c>
      <c r="AC719" s="21" t="s">
        <v>941</v>
      </c>
      <c r="AD719" s="21" t="s">
        <v>941</v>
      </c>
      <c r="AE719" s="21" t="s">
        <v>941</v>
      </c>
      <c r="AF719" s="3" t="s">
        <v>941</v>
      </c>
      <c r="AG719" s="3" t="s">
        <v>941</v>
      </c>
      <c r="AH719" s="3"/>
      <c r="AI719" s="21" t="s">
        <v>941</v>
      </c>
      <c r="AJ719" s="21" t="s">
        <v>941</v>
      </c>
      <c r="AK719" s="21" t="s">
        <v>941</v>
      </c>
      <c r="AL719" s="75"/>
      <c r="AM719" s="74"/>
      <c r="AN719" s="70" t="s">
        <v>3994</v>
      </c>
      <c r="AO719" s="67" t="s">
        <v>132</v>
      </c>
      <c r="AP719" s="78" t="s">
        <v>3995</v>
      </c>
      <c r="AQ719" s="893">
        <v>0.12</v>
      </c>
      <c r="AR719" s="745" t="s">
        <v>945</v>
      </c>
      <c r="AS719" s="68" t="s">
        <v>992</v>
      </c>
      <c r="AT719" s="3">
        <v>1</v>
      </c>
      <c r="AU719" s="3" t="s">
        <v>993</v>
      </c>
      <c r="AV719" s="3" t="s">
        <v>949</v>
      </c>
      <c r="AW719" s="3" t="s">
        <v>949</v>
      </c>
      <c r="AX719" s="3" t="s">
        <v>949</v>
      </c>
      <c r="AY719" s="145"/>
      <c r="AZ719" s="69" t="s">
        <v>949</v>
      </c>
      <c r="BA719" s="69">
        <v>0.05</v>
      </c>
      <c r="BB719" s="69" t="s">
        <v>949</v>
      </c>
      <c r="BC719" s="69" t="s">
        <v>949</v>
      </c>
      <c r="BD719" s="69" t="s">
        <v>3988</v>
      </c>
      <c r="BE719" s="69" t="s">
        <v>2769</v>
      </c>
      <c r="BF719" s="69" t="s">
        <v>3996</v>
      </c>
      <c r="BG719" s="69" t="s">
        <v>949</v>
      </c>
      <c r="BH719" s="69" t="s">
        <v>949</v>
      </c>
      <c r="BI719" s="69" t="s">
        <v>949</v>
      </c>
      <c r="BJ719" s="69" t="s">
        <v>985</v>
      </c>
      <c r="BK719" s="69" t="s">
        <v>986</v>
      </c>
      <c r="BL719" s="69" t="s">
        <v>949</v>
      </c>
      <c r="BM719" s="69" t="s">
        <v>949</v>
      </c>
      <c r="BN719" s="69" t="s">
        <v>949</v>
      </c>
      <c r="BO719" s="69" t="s">
        <v>949</v>
      </c>
      <c r="BP719" s="69" t="s">
        <v>949</v>
      </c>
      <c r="BQ719" s="69" t="s">
        <v>949</v>
      </c>
      <c r="BR719" s="69" t="s">
        <v>949</v>
      </c>
      <c r="BS719" s="69" t="s">
        <v>949</v>
      </c>
      <c r="BT719" s="69" t="s">
        <v>949</v>
      </c>
      <c r="BU719" s="73"/>
      <c r="BV719" s="72"/>
      <c r="BW719" s="72"/>
      <c r="BX719" s="72"/>
      <c r="BY719" s="16"/>
      <c r="BZ719" s="9"/>
      <c r="CA719" s="16"/>
      <c r="CB719" s="16"/>
      <c r="CC719" s="16"/>
      <c r="CD719" s="16"/>
    </row>
    <row r="720" spans="1:82" customFormat="1">
      <c r="A720" s="16"/>
      <c r="B720" s="3">
        <v>713</v>
      </c>
      <c r="C720" s="3" t="s">
        <v>3719</v>
      </c>
      <c r="D720" s="91"/>
      <c r="E720" s="96" t="s">
        <v>3997</v>
      </c>
      <c r="F720" s="91"/>
      <c r="G720" s="96"/>
      <c r="H720" s="91"/>
      <c r="I720" s="96"/>
      <c r="J720" s="91"/>
      <c r="K720" s="96"/>
      <c r="L720" s="91"/>
      <c r="M720" s="96"/>
      <c r="N720" s="32" t="s">
        <v>3997</v>
      </c>
      <c r="O720" s="211" t="s">
        <v>3998</v>
      </c>
      <c r="P720" s="71" t="s">
        <v>975</v>
      </c>
      <c r="Q720" s="71"/>
      <c r="R720" s="848" t="s">
        <v>976</v>
      </c>
      <c r="S720" s="3" t="s">
        <v>941</v>
      </c>
      <c r="T720" s="3" t="s">
        <v>941</v>
      </c>
      <c r="U720" s="3" t="s">
        <v>941</v>
      </c>
      <c r="V720" s="3" t="s">
        <v>941</v>
      </c>
      <c r="W720" s="3" t="s">
        <v>941</v>
      </c>
      <c r="X720" s="3" t="s">
        <v>941</v>
      </c>
      <c r="Y720" s="3" t="s">
        <v>941</v>
      </c>
      <c r="Z720" s="3" t="s">
        <v>941</v>
      </c>
      <c r="AA720" s="3" t="s">
        <v>941</v>
      </c>
      <c r="AB720" s="3" t="s">
        <v>941</v>
      </c>
      <c r="AC720" s="21" t="s">
        <v>941</v>
      </c>
      <c r="AD720" s="21" t="s">
        <v>941</v>
      </c>
      <c r="AE720" s="21" t="s">
        <v>941</v>
      </c>
      <c r="AF720" s="3" t="s">
        <v>941</v>
      </c>
      <c r="AG720" s="3" t="s">
        <v>941</v>
      </c>
      <c r="AH720" s="3"/>
      <c r="AI720" s="21" t="s">
        <v>941</v>
      </c>
      <c r="AJ720" s="21" t="s">
        <v>941</v>
      </c>
      <c r="AK720" s="21" t="s">
        <v>941</v>
      </c>
      <c r="AL720" s="75"/>
      <c r="AM720" s="74"/>
      <c r="AN720" s="70" t="s">
        <v>3999</v>
      </c>
      <c r="AO720" s="67" t="s">
        <v>132</v>
      </c>
      <c r="AP720" s="78" t="s">
        <v>4000</v>
      </c>
      <c r="AQ720" s="893">
        <v>1.35</v>
      </c>
      <c r="AR720" s="745" t="s">
        <v>945</v>
      </c>
      <c r="AS720" s="68" t="s">
        <v>992</v>
      </c>
      <c r="AT720" s="3">
        <v>1</v>
      </c>
      <c r="AU720" s="3" t="s">
        <v>993</v>
      </c>
      <c r="AV720" s="3"/>
      <c r="AW720" s="3"/>
      <c r="AX720" s="3"/>
      <c r="AY720" s="145"/>
      <c r="AZ720" s="69" t="s">
        <v>949</v>
      </c>
      <c r="BA720" s="69">
        <v>5.0999999999999997E-2</v>
      </c>
      <c r="BB720" s="69" t="s">
        <v>949</v>
      </c>
      <c r="BC720" s="69" t="s">
        <v>949</v>
      </c>
      <c r="BD720" s="69" t="s">
        <v>4001</v>
      </c>
      <c r="BE720" s="69" t="s">
        <v>2769</v>
      </c>
      <c r="BF720" s="69" t="s">
        <v>3996</v>
      </c>
      <c r="BG720" s="69" t="s">
        <v>949</v>
      </c>
      <c r="BH720" s="69" t="s">
        <v>949</v>
      </c>
      <c r="BI720" s="69" t="s">
        <v>949</v>
      </c>
      <c r="BJ720" s="69" t="s">
        <v>4002</v>
      </c>
      <c r="BK720" s="69" t="s">
        <v>986</v>
      </c>
      <c r="BL720" s="69" t="s">
        <v>949</v>
      </c>
      <c r="BM720" s="69" t="s">
        <v>949</v>
      </c>
      <c r="BN720" s="69" t="s">
        <v>949</v>
      </c>
      <c r="BO720" s="69" t="s">
        <v>949</v>
      </c>
      <c r="BP720" s="69" t="s">
        <v>949</v>
      </c>
      <c r="BQ720" s="69" t="s">
        <v>949</v>
      </c>
      <c r="BR720" s="69" t="s">
        <v>949</v>
      </c>
      <c r="BS720" s="69" t="s">
        <v>949</v>
      </c>
      <c r="BT720" s="69" t="s">
        <v>949</v>
      </c>
      <c r="BU720" s="73"/>
      <c r="BV720" s="72"/>
      <c r="BW720" s="72"/>
      <c r="BX720" s="72"/>
      <c r="BY720" s="16"/>
      <c r="BZ720" s="9"/>
      <c r="CA720" s="16"/>
      <c r="CB720" s="16"/>
      <c r="CC720" s="16"/>
      <c r="CD720" s="16"/>
    </row>
    <row r="721" spans="1:82" customFormat="1">
      <c r="A721" s="16"/>
      <c r="B721" s="3">
        <v>714</v>
      </c>
      <c r="C721" s="3" t="s">
        <v>3719</v>
      </c>
      <c r="D721" s="91"/>
      <c r="E721" s="96" t="s">
        <v>4003</v>
      </c>
      <c r="F721" s="91"/>
      <c r="G721" s="96"/>
      <c r="H721" s="91"/>
      <c r="I721" s="96"/>
      <c r="J721" s="91"/>
      <c r="K721" s="96"/>
      <c r="L721" s="91"/>
      <c r="M721" s="96"/>
      <c r="N721" s="32" t="s">
        <v>4003</v>
      </c>
      <c r="O721" s="211" t="s">
        <v>4004</v>
      </c>
      <c r="P721" s="71" t="s">
        <v>975</v>
      </c>
      <c r="Q721" s="71"/>
      <c r="R721" s="848" t="s">
        <v>976</v>
      </c>
      <c r="S721" s="3"/>
      <c r="T721" s="3"/>
      <c r="U721" s="3"/>
      <c r="V721" s="3"/>
      <c r="W721" s="3"/>
      <c r="X721" s="3"/>
      <c r="Y721" s="3" t="s">
        <v>941</v>
      </c>
      <c r="Z721" s="3"/>
      <c r="AA721" s="3"/>
      <c r="AB721" s="3"/>
      <c r="AC721" s="21" t="s">
        <v>941</v>
      </c>
      <c r="AD721" s="21"/>
      <c r="AE721" s="21"/>
      <c r="AF721" s="3"/>
      <c r="AG721" s="3"/>
      <c r="AH721" s="3"/>
      <c r="AI721" s="21"/>
      <c r="AJ721" s="21"/>
      <c r="AK721" s="21"/>
      <c r="AL721" s="75"/>
      <c r="AM721" s="74"/>
      <c r="AN721" s="70" t="s">
        <v>4005</v>
      </c>
      <c r="AO721" s="67" t="s">
        <v>132</v>
      </c>
      <c r="AP721" s="78" t="s">
        <v>4006</v>
      </c>
      <c r="AQ721" s="893">
        <v>1.3</v>
      </c>
      <c r="AR721" s="745" t="s">
        <v>945</v>
      </c>
      <c r="AS721" s="68" t="s">
        <v>992</v>
      </c>
      <c r="AT721" s="3">
        <v>1</v>
      </c>
      <c r="AU721" s="3" t="s">
        <v>979</v>
      </c>
      <c r="AV721" s="3"/>
      <c r="AW721" s="3"/>
      <c r="AX721" s="3"/>
      <c r="AY721" s="145"/>
      <c r="AZ721" s="69">
        <v>1320000</v>
      </c>
      <c r="BA721" s="69">
        <v>0.75</v>
      </c>
      <c r="BB721" s="69" t="s">
        <v>949</v>
      </c>
      <c r="BC721" s="69" t="s">
        <v>949</v>
      </c>
      <c r="BD721" s="69" t="s">
        <v>4007</v>
      </c>
      <c r="BE721" s="69" t="s">
        <v>4008</v>
      </c>
      <c r="BF721" s="69" t="s">
        <v>2018</v>
      </c>
      <c r="BG721" s="69" t="s">
        <v>949</v>
      </c>
      <c r="BH721" s="69" t="s">
        <v>949</v>
      </c>
      <c r="BI721" s="69" t="s">
        <v>949</v>
      </c>
      <c r="BJ721" s="69" t="s">
        <v>985</v>
      </c>
      <c r="BK721" s="69" t="s">
        <v>986</v>
      </c>
      <c r="BL721" s="69" t="s">
        <v>949</v>
      </c>
      <c r="BM721" s="69" t="s">
        <v>949</v>
      </c>
      <c r="BN721" s="69" t="s">
        <v>949</v>
      </c>
      <c r="BO721" s="69" t="s">
        <v>949</v>
      </c>
      <c r="BP721" s="69" t="s">
        <v>949</v>
      </c>
      <c r="BQ721" s="69" t="s">
        <v>949</v>
      </c>
      <c r="BR721" s="69" t="s">
        <v>949</v>
      </c>
      <c r="BS721" s="69" t="s">
        <v>949</v>
      </c>
      <c r="BT721" s="69" t="s">
        <v>949</v>
      </c>
      <c r="BU721" s="73"/>
      <c r="BV721" s="72"/>
      <c r="BW721" s="72"/>
      <c r="BX721" s="72"/>
      <c r="BY721" s="16"/>
      <c r="BZ721" s="9"/>
      <c r="CA721" s="16"/>
      <c r="CB721" s="16"/>
      <c r="CC721" s="16"/>
      <c r="CD721" s="16"/>
    </row>
    <row r="722" spans="1:82" customFormat="1">
      <c r="A722" s="16"/>
      <c r="B722" s="3">
        <v>715</v>
      </c>
      <c r="C722" s="3" t="s">
        <v>3719</v>
      </c>
      <c r="D722" s="91"/>
      <c r="E722" s="96" t="s">
        <v>4003</v>
      </c>
      <c r="F722" s="91"/>
      <c r="G722" s="96"/>
      <c r="H722" s="91"/>
      <c r="I722" s="96"/>
      <c r="J722" s="91"/>
      <c r="K722" s="96"/>
      <c r="L722" s="91"/>
      <c r="M722" s="96"/>
      <c r="N722" s="32" t="s">
        <v>4003</v>
      </c>
      <c r="O722" s="211" t="s">
        <v>4004</v>
      </c>
      <c r="P722" s="71" t="s">
        <v>975</v>
      </c>
      <c r="Q722" s="71"/>
      <c r="R722" s="848" t="s">
        <v>976</v>
      </c>
      <c r="S722" s="3" t="s">
        <v>941</v>
      </c>
      <c r="T722" s="3" t="s">
        <v>941</v>
      </c>
      <c r="U722" s="3" t="s">
        <v>941</v>
      </c>
      <c r="V722" s="3" t="s">
        <v>941</v>
      </c>
      <c r="W722" s="3" t="s">
        <v>941</v>
      </c>
      <c r="X722" s="3"/>
      <c r="Y722" s="3"/>
      <c r="Z722" s="3"/>
      <c r="AA722" s="3"/>
      <c r="AB722" s="3"/>
      <c r="AC722" s="21"/>
      <c r="AD722" s="21"/>
      <c r="AE722" s="21"/>
      <c r="AF722" s="3"/>
      <c r="AG722" s="3" t="s">
        <v>941</v>
      </c>
      <c r="AH722" s="3"/>
      <c r="AI722" s="21" t="s">
        <v>941</v>
      </c>
      <c r="AJ722" s="21" t="s">
        <v>941</v>
      </c>
      <c r="AK722" s="21" t="s">
        <v>941</v>
      </c>
      <c r="AL722" s="75"/>
      <c r="AM722" s="74"/>
      <c r="AN722" s="70" t="s">
        <v>4005</v>
      </c>
      <c r="AO722" s="67" t="s">
        <v>132</v>
      </c>
      <c r="AP722" s="78" t="s">
        <v>4006</v>
      </c>
      <c r="AQ722" s="893">
        <v>1.1000000000000001</v>
      </c>
      <c r="AR722" s="745" t="s">
        <v>945</v>
      </c>
      <c r="AS722" s="68" t="s">
        <v>992</v>
      </c>
      <c r="AT722" s="3">
        <v>1</v>
      </c>
      <c r="AU722" s="3" t="s">
        <v>979</v>
      </c>
      <c r="AV722" s="3"/>
      <c r="AW722" s="3"/>
      <c r="AX722" s="3"/>
      <c r="AY722" s="145"/>
      <c r="AZ722" s="69">
        <v>1320000</v>
      </c>
      <c r="BA722" s="69">
        <v>0.75</v>
      </c>
      <c r="BB722" s="69" t="s">
        <v>949</v>
      </c>
      <c r="BC722" s="69" t="s">
        <v>949</v>
      </c>
      <c r="BD722" s="69" t="s">
        <v>4007</v>
      </c>
      <c r="BE722" s="69" t="s">
        <v>4008</v>
      </c>
      <c r="BF722" s="69" t="s">
        <v>2018</v>
      </c>
      <c r="BG722" s="69" t="s">
        <v>949</v>
      </c>
      <c r="BH722" s="69" t="s">
        <v>949</v>
      </c>
      <c r="BI722" s="69" t="s">
        <v>949</v>
      </c>
      <c r="BJ722" s="69" t="s">
        <v>985</v>
      </c>
      <c r="BK722" s="69" t="s">
        <v>986</v>
      </c>
      <c r="BL722" s="69" t="s">
        <v>949</v>
      </c>
      <c r="BM722" s="69" t="s">
        <v>949</v>
      </c>
      <c r="BN722" s="69" t="s">
        <v>949</v>
      </c>
      <c r="BO722" s="69" t="s">
        <v>949</v>
      </c>
      <c r="BP722" s="69" t="s">
        <v>949</v>
      </c>
      <c r="BQ722" s="69" t="s">
        <v>949</v>
      </c>
      <c r="BR722" s="69" t="s">
        <v>949</v>
      </c>
      <c r="BS722" s="69" t="s">
        <v>949</v>
      </c>
      <c r="BT722" s="69" t="s">
        <v>949</v>
      </c>
      <c r="BU722" s="73"/>
      <c r="BV722" s="72"/>
      <c r="BW722" s="72"/>
      <c r="BX722" s="72"/>
      <c r="BY722" s="16"/>
      <c r="BZ722" s="9"/>
      <c r="CA722" s="16"/>
      <c r="CB722" s="16"/>
      <c r="CC722" s="16"/>
      <c r="CD722" s="16"/>
    </row>
    <row r="723" spans="1:82" customFormat="1">
      <c r="A723" s="16"/>
      <c r="B723" s="3">
        <v>716</v>
      </c>
      <c r="C723" s="3" t="s">
        <v>3719</v>
      </c>
      <c r="D723" s="91"/>
      <c r="E723" s="96" t="s">
        <v>4003</v>
      </c>
      <c r="F723" s="91"/>
      <c r="G723" s="96"/>
      <c r="H723" s="91"/>
      <c r="I723" s="96"/>
      <c r="J723" s="91"/>
      <c r="K723" s="96"/>
      <c r="L723" s="91"/>
      <c r="M723" s="96"/>
      <c r="N723" s="32" t="s">
        <v>4003</v>
      </c>
      <c r="O723" s="211" t="s">
        <v>4004</v>
      </c>
      <c r="P723" s="71" t="s">
        <v>975</v>
      </c>
      <c r="Q723" s="71"/>
      <c r="R723" s="848" t="s">
        <v>976</v>
      </c>
      <c r="S723" s="3"/>
      <c r="T723" s="3"/>
      <c r="U723" s="3"/>
      <c r="V723" s="3"/>
      <c r="W723" s="3"/>
      <c r="X723" s="3" t="s">
        <v>941</v>
      </c>
      <c r="Y723" s="3"/>
      <c r="Z723" s="3" t="s">
        <v>941</v>
      </c>
      <c r="AA723" s="3" t="s">
        <v>941</v>
      </c>
      <c r="AB723" s="3" t="s">
        <v>941</v>
      </c>
      <c r="AC723" s="21"/>
      <c r="AD723" s="21" t="s">
        <v>941</v>
      </c>
      <c r="AE723" s="21" t="s">
        <v>941</v>
      </c>
      <c r="AF723" s="3" t="s">
        <v>941</v>
      </c>
      <c r="AG723" s="3"/>
      <c r="AH723" s="3"/>
      <c r="AI723" s="21"/>
      <c r="AJ723" s="21"/>
      <c r="AK723" s="21"/>
      <c r="AL723" s="75"/>
      <c r="AM723" s="74"/>
      <c r="AN723" s="70" t="s">
        <v>4005</v>
      </c>
      <c r="AO723" s="67" t="s">
        <v>132</v>
      </c>
      <c r="AP723" s="78" t="s">
        <v>4006</v>
      </c>
      <c r="AQ723" s="893">
        <v>1</v>
      </c>
      <c r="AR723" s="745" t="s">
        <v>945</v>
      </c>
      <c r="AS723" s="68" t="s">
        <v>992</v>
      </c>
      <c r="AT723" s="3">
        <v>1</v>
      </c>
      <c r="AU723" s="3" t="s">
        <v>979</v>
      </c>
      <c r="AV723" s="3"/>
      <c r="AW723" s="3"/>
      <c r="AX723" s="3"/>
      <c r="AY723" s="145"/>
      <c r="AZ723" s="69">
        <v>1320000</v>
      </c>
      <c r="BA723" s="69">
        <v>0.75</v>
      </c>
      <c r="BB723" s="69" t="s">
        <v>949</v>
      </c>
      <c r="BC723" s="69" t="s">
        <v>949</v>
      </c>
      <c r="BD723" s="69" t="s">
        <v>4007</v>
      </c>
      <c r="BE723" s="69" t="s">
        <v>4008</v>
      </c>
      <c r="BF723" s="69" t="s">
        <v>2018</v>
      </c>
      <c r="BG723" s="69" t="s">
        <v>949</v>
      </c>
      <c r="BH723" s="69" t="s">
        <v>949</v>
      </c>
      <c r="BI723" s="69" t="s">
        <v>949</v>
      </c>
      <c r="BJ723" s="69" t="s">
        <v>985</v>
      </c>
      <c r="BK723" s="69" t="s">
        <v>986</v>
      </c>
      <c r="BL723" s="69" t="s">
        <v>949</v>
      </c>
      <c r="BM723" s="69" t="s">
        <v>949</v>
      </c>
      <c r="BN723" s="69" t="s">
        <v>949</v>
      </c>
      <c r="BO723" s="69" t="s">
        <v>949</v>
      </c>
      <c r="BP723" s="69" t="s">
        <v>949</v>
      </c>
      <c r="BQ723" s="69" t="s">
        <v>949</v>
      </c>
      <c r="BR723" s="69" t="s">
        <v>949</v>
      </c>
      <c r="BS723" s="69" t="s">
        <v>949</v>
      </c>
      <c r="BT723" s="69" t="s">
        <v>949</v>
      </c>
      <c r="BU723" s="73"/>
      <c r="BV723" s="72"/>
      <c r="BW723" s="72"/>
      <c r="BX723" s="72"/>
      <c r="BY723" s="16"/>
      <c r="BZ723" s="9"/>
      <c r="CA723" s="16"/>
      <c r="CB723" s="16"/>
      <c r="CC723" s="16"/>
      <c r="CD723" s="16"/>
    </row>
    <row r="724" spans="1:82" customFormat="1">
      <c r="A724" s="16"/>
      <c r="B724" s="3">
        <v>717</v>
      </c>
      <c r="C724" s="3" t="s">
        <v>3719</v>
      </c>
      <c r="D724" s="91"/>
      <c r="E724" s="96" t="s">
        <v>4009</v>
      </c>
      <c r="F724" s="91"/>
      <c r="G724" s="96"/>
      <c r="H724" s="91"/>
      <c r="I724" s="96"/>
      <c r="J724" s="91"/>
      <c r="K724" s="96"/>
      <c r="L724" s="91"/>
      <c r="M724" s="96"/>
      <c r="N724" s="32" t="s">
        <v>4009</v>
      </c>
      <c r="O724" s="211" t="s">
        <v>4010</v>
      </c>
      <c r="P724" s="71" t="s">
        <v>975</v>
      </c>
      <c r="Q724" s="71"/>
      <c r="R724" s="848" t="s">
        <v>976</v>
      </c>
      <c r="S724" s="3" t="s">
        <v>941</v>
      </c>
      <c r="T724" s="3" t="s">
        <v>941</v>
      </c>
      <c r="U724" s="3" t="s">
        <v>941</v>
      </c>
      <c r="V724" s="3" t="s">
        <v>941</v>
      </c>
      <c r="W724" s="3" t="s">
        <v>941</v>
      </c>
      <c r="X724" s="3"/>
      <c r="Y724" s="3"/>
      <c r="Z724" s="3"/>
      <c r="AA724" s="3"/>
      <c r="AB724" s="3"/>
      <c r="AC724" s="21"/>
      <c r="AD724" s="21"/>
      <c r="AE724" s="21"/>
      <c r="AF724" s="3"/>
      <c r="AG724" s="3" t="s">
        <v>941</v>
      </c>
      <c r="AH724" s="3"/>
      <c r="AI724" s="21" t="s">
        <v>941</v>
      </c>
      <c r="AJ724" s="21" t="s">
        <v>941</v>
      </c>
      <c r="AK724" s="21" t="s">
        <v>941</v>
      </c>
      <c r="AL724" s="75"/>
      <c r="AM724" s="74"/>
      <c r="AN724" s="70" t="s">
        <v>4011</v>
      </c>
      <c r="AO724" s="67" t="s">
        <v>132</v>
      </c>
      <c r="AP724" s="78" t="s">
        <v>4012</v>
      </c>
      <c r="AQ724" s="893">
        <v>2.96</v>
      </c>
      <c r="AR724" s="745" t="s">
        <v>945</v>
      </c>
      <c r="AS724" s="68" t="s">
        <v>992</v>
      </c>
      <c r="AT724" s="3">
        <v>1</v>
      </c>
      <c r="AU724" s="3" t="s">
        <v>979</v>
      </c>
      <c r="AV724" s="3"/>
      <c r="AW724" s="3"/>
      <c r="AX724" s="3"/>
      <c r="AY724" s="145"/>
      <c r="AZ724" s="69" t="s">
        <v>949</v>
      </c>
      <c r="BA724" s="69">
        <v>2.5000000000000001E-2</v>
      </c>
      <c r="BB724" s="69">
        <v>0.91800000000000004</v>
      </c>
      <c r="BC724" s="69" t="s">
        <v>949</v>
      </c>
      <c r="BD724" s="69" t="s">
        <v>4013</v>
      </c>
      <c r="BE724" s="69" t="s">
        <v>2769</v>
      </c>
      <c r="BF724" s="69" t="s">
        <v>4014</v>
      </c>
      <c r="BG724" s="69" t="s">
        <v>949</v>
      </c>
      <c r="BH724" s="69" t="s">
        <v>949</v>
      </c>
      <c r="BI724" s="69" t="s">
        <v>949</v>
      </c>
      <c r="BJ724" s="69" t="s">
        <v>985</v>
      </c>
      <c r="BK724" s="69" t="s">
        <v>986</v>
      </c>
      <c r="BL724" s="69" t="s">
        <v>949</v>
      </c>
      <c r="BM724" s="69" t="s">
        <v>949</v>
      </c>
      <c r="BN724" s="69" t="s">
        <v>949</v>
      </c>
      <c r="BO724" s="69" t="s">
        <v>949</v>
      </c>
      <c r="BP724" s="69" t="s">
        <v>949</v>
      </c>
      <c r="BQ724" s="69" t="s">
        <v>949</v>
      </c>
      <c r="BR724" s="69" t="s">
        <v>949</v>
      </c>
      <c r="BS724" s="69" t="s">
        <v>949</v>
      </c>
      <c r="BT724" s="69" t="s">
        <v>949</v>
      </c>
      <c r="BU724" s="73"/>
      <c r="BV724" s="72"/>
      <c r="BW724" s="72"/>
      <c r="BX724" s="72"/>
      <c r="BY724" s="16"/>
      <c r="BZ724" s="9"/>
      <c r="CA724" s="16"/>
      <c r="CB724" s="16"/>
      <c r="CC724" s="16"/>
      <c r="CD724" s="16"/>
    </row>
    <row r="725" spans="1:82" customFormat="1">
      <c r="A725" s="16"/>
      <c r="B725" s="3">
        <v>718</v>
      </c>
      <c r="C725" s="3" t="s">
        <v>3719</v>
      </c>
      <c r="D725" s="91"/>
      <c r="E725" s="96" t="s">
        <v>4009</v>
      </c>
      <c r="F725" s="91"/>
      <c r="G725" s="96"/>
      <c r="H725" s="91"/>
      <c r="I725" s="96"/>
      <c r="J725" s="91"/>
      <c r="K725" s="96"/>
      <c r="L725" s="91"/>
      <c r="M725" s="96"/>
      <c r="N725" s="32" t="s">
        <v>4009</v>
      </c>
      <c r="O725" s="211" t="s">
        <v>4010</v>
      </c>
      <c r="P725" s="71" t="s">
        <v>975</v>
      </c>
      <c r="Q725" s="71"/>
      <c r="R725" s="848" t="s">
        <v>976</v>
      </c>
      <c r="S725" s="3"/>
      <c r="T725" s="3"/>
      <c r="U725" s="3"/>
      <c r="V725" s="3"/>
      <c r="W725" s="3"/>
      <c r="X725" s="3"/>
      <c r="Y725" s="3" t="s">
        <v>941</v>
      </c>
      <c r="Z725" s="3"/>
      <c r="AA725" s="3"/>
      <c r="AB725" s="3"/>
      <c r="AC725" s="21" t="s">
        <v>941</v>
      </c>
      <c r="AD725" s="21"/>
      <c r="AE725" s="21"/>
      <c r="AF725" s="3"/>
      <c r="AG725" s="3"/>
      <c r="AH725" s="3"/>
      <c r="AI725" s="21"/>
      <c r="AJ725" s="21"/>
      <c r="AK725" s="21"/>
      <c r="AL725" s="75"/>
      <c r="AM725" s="74"/>
      <c r="AN725" s="70" t="s">
        <v>4011</v>
      </c>
      <c r="AO725" s="67" t="s">
        <v>132</v>
      </c>
      <c r="AP725" s="78" t="s">
        <v>4012</v>
      </c>
      <c r="AQ725" s="893">
        <v>3.76</v>
      </c>
      <c r="AR725" s="745" t="s">
        <v>945</v>
      </c>
      <c r="AS725" s="68" t="s">
        <v>992</v>
      </c>
      <c r="AT725" s="3">
        <v>1</v>
      </c>
      <c r="AU725" s="3" t="s">
        <v>979</v>
      </c>
      <c r="AV725" s="3"/>
      <c r="AW725" s="3"/>
      <c r="AX725" s="3"/>
      <c r="AY725" s="145"/>
      <c r="AZ725" s="69" t="s">
        <v>949</v>
      </c>
      <c r="BA725" s="69">
        <v>2.5000000000000001E-2</v>
      </c>
      <c r="BB725" s="69">
        <v>0.91800000000000004</v>
      </c>
      <c r="BC725" s="69" t="s">
        <v>949</v>
      </c>
      <c r="BD725" s="69" t="s">
        <v>4013</v>
      </c>
      <c r="BE725" s="69" t="s">
        <v>2769</v>
      </c>
      <c r="BF725" s="69" t="s">
        <v>4014</v>
      </c>
      <c r="BG725" s="69" t="s">
        <v>949</v>
      </c>
      <c r="BH725" s="69" t="s">
        <v>949</v>
      </c>
      <c r="BI725" s="69" t="s">
        <v>949</v>
      </c>
      <c r="BJ725" s="69" t="s">
        <v>985</v>
      </c>
      <c r="BK725" s="69" t="s">
        <v>986</v>
      </c>
      <c r="BL725" s="69" t="s">
        <v>949</v>
      </c>
      <c r="BM725" s="69" t="s">
        <v>949</v>
      </c>
      <c r="BN725" s="69" t="s">
        <v>949</v>
      </c>
      <c r="BO725" s="69" t="s">
        <v>949</v>
      </c>
      <c r="BP725" s="69" t="s">
        <v>949</v>
      </c>
      <c r="BQ725" s="69" t="s">
        <v>949</v>
      </c>
      <c r="BR725" s="69" t="s">
        <v>949</v>
      </c>
      <c r="BS725" s="69" t="s">
        <v>949</v>
      </c>
      <c r="BT725" s="69" t="s">
        <v>949</v>
      </c>
      <c r="BU725" s="73"/>
      <c r="BV725" s="72"/>
      <c r="BW725" s="72"/>
      <c r="BX725" s="72"/>
      <c r="BY725" s="16"/>
      <c r="BZ725" s="9"/>
      <c r="CA725" s="16"/>
      <c r="CB725" s="16"/>
      <c r="CC725" s="16"/>
      <c r="CD725" s="16"/>
    </row>
    <row r="726" spans="1:82" customFormat="1">
      <c r="A726" s="16"/>
      <c r="B726" s="3">
        <v>719</v>
      </c>
      <c r="C726" s="3" t="s">
        <v>3719</v>
      </c>
      <c r="D726" s="91"/>
      <c r="E726" s="96" t="s">
        <v>4009</v>
      </c>
      <c r="F726" s="91"/>
      <c r="G726" s="96"/>
      <c r="H726" s="91"/>
      <c r="I726" s="96"/>
      <c r="J726" s="91"/>
      <c r="K726" s="96"/>
      <c r="L726" s="91"/>
      <c r="M726" s="96"/>
      <c r="N726" s="32" t="s">
        <v>4009</v>
      </c>
      <c r="O726" s="211" t="s">
        <v>4010</v>
      </c>
      <c r="P726" s="71" t="s">
        <v>975</v>
      </c>
      <c r="Q726" s="71"/>
      <c r="R726" s="848" t="s">
        <v>976</v>
      </c>
      <c r="S726" s="3"/>
      <c r="T726" s="3"/>
      <c r="U726" s="3"/>
      <c r="V726" s="3"/>
      <c r="W726" s="3"/>
      <c r="X726" s="3" t="s">
        <v>941</v>
      </c>
      <c r="Y726" s="3"/>
      <c r="Z726" s="3" t="s">
        <v>941</v>
      </c>
      <c r="AA726" s="3" t="s">
        <v>941</v>
      </c>
      <c r="AB726" s="3" t="s">
        <v>941</v>
      </c>
      <c r="AC726" s="21"/>
      <c r="AD726" s="21" t="s">
        <v>941</v>
      </c>
      <c r="AE726" s="21" t="s">
        <v>941</v>
      </c>
      <c r="AF726" s="3" t="s">
        <v>941</v>
      </c>
      <c r="AG726" s="3"/>
      <c r="AH726" s="3"/>
      <c r="AI726" s="21"/>
      <c r="AJ726" s="21"/>
      <c r="AK726" s="21"/>
      <c r="AL726" s="75"/>
      <c r="AM726" s="74"/>
      <c r="AN726" s="70" t="s">
        <v>4011</v>
      </c>
      <c r="AO726" s="67" t="s">
        <v>132</v>
      </c>
      <c r="AP726" s="78" t="s">
        <v>4012</v>
      </c>
      <c r="AQ726" s="893">
        <v>2.74</v>
      </c>
      <c r="AR726" s="745" t="s">
        <v>945</v>
      </c>
      <c r="AS726" s="68" t="s">
        <v>992</v>
      </c>
      <c r="AT726" s="3">
        <v>1</v>
      </c>
      <c r="AU726" s="3" t="s">
        <v>979</v>
      </c>
      <c r="AV726" s="3"/>
      <c r="AW726" s="3"/>
      <c r="AX726" s="3"/>
      <c r="AY726" s="145"/>
      <c r="AZ726" s="69" t="s">
        <v>949</v>
      </c>
      <c r="BA726" s="69">
        <v>2.5000000000000001E-2</v>
      </c>
      <c r="BB726" s="69">
        <v>0.91800000000000004</v>
      </c>
      <c r="BC726" s="69" t="s">
        <v>949</v>
      </c>
      <c r="BD726" s="69" t="s">
        <v>4013</v>
      </c>
      <c r="BE726" s="69" t="s">
        <v>2769</v>
      </c>
      <c r="BF726" s="69" t="s">
        <v>4014</v>
      </c>
      <c r="BG726" s="69" t="s">
        <v>949</v>
      </c>
      <c r="BH726" s="69" t="s">
        <v>949</v>
      </c>
      <c r="BI726" s="69" t="s">
        <v>949</v>
      </c>
      <c r="BJ726" s="69" t="s">
        <v>985</v>
      </c>
      <c r="BK726" s="69" t="s">
        <v>986</v>
      </c>
      <c r="BL726" s="69" t="s">
        <v>949</v>
      </c>
      <c r="BM726" s="69" t="s">
        <v>949</v>
      </c>
      <c r="BN726" s="69" t="s">
        <v>949</v>
      </c>
      <c r="BO726" s="69" t="s">
        <v>949</v>
      </c>
      <c r="BP726" s="69" t="s">
        <v>949</v>
      </c>
      <c r="BQ726" s="69" t="s">
        <v>949</v>
      </c>
      <c r="BR726" s="69" t="s">
        <v>949</v>
      </c>
      <c r="BS726" s="69" t="s">
        <v>949</v>
      </c>
      <c r="BT726" s="69" t="s">
        <v>949</v>
      </c>
      <c r="BU726" s="73"/>
      <c r="BV726" s="72"/>
      <c r="BW726" s="72"/>
      <c r="BX726" s="72"/>
      <c r="BY726" s="16"/>
      <c r="BZ726" s="9"/>
      <c r="CA726" s="16"/>
      <c r="CB726" s="16"/>
      <c r="CC726" s="16"/>
      <c r="CD726" s="16"/>
    </row>
    <row r="727" spans="1:82" customFormat="1">
      <c r="A727" s="16"/>
      <c r="B727" s="3">
        <v>720</v>
      </c>
      <c r="C727" s="3" t="s">
        <v>3719</v>
      </c>
      <c r="D727" s="91"/>
      <c r="E727" s="96" t="s">
        <v>4015</v>
      </c>
      <c r="F727" s="91"/>
      <c r="G727" s="96"/>
      <c r="H727" s="91"/>
      <c r="I727" s="96"/>
      <c r="J727" s="91"/>
      <c r="K727" s="96"/>
      <c r="L727" s="91"/>
      <c r="M727" s="96"/>
      <c r="N727" s="32" t="s">
        <v>4015</v>
      </c>
      <c r="O727" s="211" t="s">
        <v>4016</v>
      </c>
      <c r="P727" s="71" t="s">
        <v>975</v>
      </c>
      <c r="Q727" s="71"/>
      <c r="R727" s="848" t="s">
        <v>976</v>
      </c>
      <c r="S727" s="3" t="s">
        <v>941</v>
      </c>
      <c r="T727" s="3" t="s">
        <v>941</v>
      </c>
      <c r="U727" s="3" t="s">
        <v>941</v>
      </c>
      <c r="V727" s="3" t="s">
        <v>941</v>
      </c>
      <c r="W727" s="3" t="s">
        <v>941</v>
      </c>
      <c r="X727" s="3"/>
      <c r="Y727" s="3"/>
      <c r="Z727" s="3"/>
      <c r="AA727" s="3"/>
      <c r="AB727" s="3"/>
      <c r="AC727" s="21"/>
      <c r="AD727" s="21"/>
      <c r="AE727" s="21"/>
      <c r="AF727" s="3"/>
      <c r="AG727" s="3" t="s">
        <v>941</v>
      </c>
      <c r="AH727" s="3"/>
      <c r="AI727" s="21" t="s">
        <v>941</v>
      </c>
      <c r="AJ727" s="21" t="s">
        <v>941</v>
      </c>
      <c r="AK727" s="21" t="s">
        <v>941</v>
      </c>
      <c r="AL727" s="75"/>
      <c r="AM727" s="74"/>
      <c r="AN727" s="70" t="s">
        <v>4017</v>
      </c>
      <c r="AO727" s="67" t="s">
        <v>132</v>
      </c>
      <c r="AP727" s="78" t="s">
        <v>4018</v>
      </c>
      <c r="AQ727" s="893">
        <v>1</v>
      </c>
      <c r="AR727" s="745">
        <v>18</v>
      </c>
      <c r="AS727" s="68" t="s">
        <v>946</v>
      </c>
      <c r="AT727" s="3">
        <v>1</v>
      </c>
      <c r="AU727" s="3" t="s">
        <v>979</v>
      </c>
      <c r="AV727" s="3"/>
      <c r="AW727" s="3"/>
      <c r="AX727" s="3"/>
      <c r="AY727" s="145"/>
      <c r="AZ727" s="69">
        <v>160524000</v>
      </c>
      <c r="BA727" s="69">
        <v>18</v>
      </c>
      <c r="BB727" s="69" t="s">
        <v>949</v>
      </c>
      <c r="BC727" s="69">
        <v>26000</v>
      </c>
      <c r="BD727" s="69" t="s">
        <v>4019</v>
      </c>
      <c r="BE727" s="69" t="s">
        <v>4020</v>
      </c>
      <c r="BF727" s="69" t="s">
        <v>4021</v>
      </c>
      <c r="BG727" s="69" t="s">
        <v>949</v>
      </c>
      <c r="BH727" s="69" t="s">
        <v>949</v>
      </c>
      <c r="BI727" s="69" t="s">
        <v>949</v>
      </c>
      <c r="BJ727" s="69" t="s">
        <v>4022</v>
      </c>
      <c r="BK727" s="69" t="s">
        <v>986</v>
      </c>
      <c r="BL727" s="69" t="s">
        <v>949</v>
      </c>
      <c r="BM727" s="69" t="s">
        <v>949</v>
      </c>
      <c r="BN727" s="69" t="s">
        <v>949</v>
      </c>
      <c r="BO727" s="69" t="s">
        <v>949</v>
      </c>
      <c r="BP727" s="69" t="s">
        <v>949</v>
      </c>
      <c r="BQ727" s="69" t="s">
        <v>949</v>
      </c>
      <c r="BR727" s="69" t="s">
        <v>949</v>
      </c>
      <c r="BS727" s="69" t="s">
        <v>949</v>
      </c>
      <c r="BT727" s="69" t="s">
        <v>949</v>
      </c>
      <c r="BU727" s="73"/>
      <c r="BV727" s="72"/>
      <c r="BW727" s="72"/>
      <c r="BX727" s="72"/>
      <c r="BY727" s="16"/>
      <c r="BZ727" s="9"/>
      <c r="CA727" s="16"/>
      <c r="CB727" s="16"/>
      <c r="CC727" s="16"/>
      <c r="CD727" s="16"/>
    </row>
    <row r="728" spans="1:82" customFormat="1">
      <c r="A728" s="16"/>
      <c r="B728" s="3">
        <v>721</v>
      </c>
      <c r="C728" s="3" t="s">
        <v>3719</v>
      </c>
      <c r="D728" s="91"/>
      <c r="E728" s="96" t="s">
        <v>4015</v>
      </c>
      <c r="F728" s="91"/>
      <c r="G728" s="96"/>
      <c r="H728" s="91"/>
      <c r="I728" s="96"/>
      <c r="J728" s="91"/>
      <c r="K728" s="96"/>
      <c r="L728" s="91"/>
      <c r="M728" s="96"/>
      <c r="N728" s="32" t="s">
        <v>4015</v>
      </c>
      <c r="O728" s="211" t="s">
        <v>4016</v>
      </c>
      <c r="P728" s="71" t="s">
        <v>975</v>
      </c>
      <c r="Q728" s="71"/>
      <c r="R728" s="848" t="s">
        <v>976</v>
      </c>
      <c r="S728" s="3"/>
      <c r="T728" s="3"/>
      <c r="U728" s="3"/>
      <c r="V728" s="3"/>
      <c r="W728" s="3"/>
      <c r="X728" s="3" t="s">
        <v>941</v>
      </c>
      <c r="Y728" s="3"/>
      <c r="Z728" s="3" t="s">
        <v>941</v>
      </c>
      <c r="AA728" s="3" t="s">
        <v>941</v>
      </c>
      <c r="AB728" s="3" t="s">
        <v>941</v>
      </c>
      <c r="AC728" s="21"/>
      <c r="AD728" s="21" t="s">
        <v>941</v>
      </c>
      <c r="AE728" s="21" t="s">
        <v>941</v>
      </c>
      <c r="AF728" s="3" t="s">
        <v>941</v>
      </c>
      <c r="AG728" s="3"/>
      <c r="AH728" s="3"/>
      <c r="AI728" s="21"/>
      <c r="AJ728" s="21"/>
      <c r="AK728" s="21"/>
      <c r="AL728" s="75"/>
      <c r="AM728" s="74"/>
      <c r="AN728" s="70" t="s">
        <v>4017</v>
      </c>
      <c r="AO728" s="67" t="s">
        <v>132</v>
      </c>
      <c r="AP728" s="78" t="s">
        <v>4018</v>
      </c>
      <c r="AQ728" s="893">
        <v>1</v>
      </c>
      <c r="AR728" s="745">
        <v>24</v>
      </c>
      <c r="AS728" s="68" t="s">
        <v>946</v>
      </c>
      <c r="AT728" s="3">
        <v>1</v>
      </c>
      <c r="AU728" s="3" t="s">
        <v>979</v>
      </c>
      <c r="AV728" s="3"/>
      <c r="AW728" s="3"/>
      <c r="AX728" s="3"/>
      <c r="AY728" s="145"/>
      <c r="AZ728" s="69">
        <v>160524000</v>
      </c>
      <c r="BA728" s="69">
        <v>18</v>
      </c>
      <c r="BB728" s="69" t="s">
        <v>949</v>
      </c>
      <c r="BC728" s="69">
        <v>26000</v>
      </c>
      <c r="BD728" s="69" t="s">
        <v>4019</v>
      </c>
      <c r="BE728" s="69" t="s">
        <v>4020</v>
      </c>
      <c r="BF728" s="69" t="s">
        <v>4021</v>
      </c>
      <c r="BG728" s="69" t="s">
        <v>949</v>
      </c>
      <c r="BH728" s="69" t="s">
        <v>949</v>
      </c>
      <c r="BI728" s="69" t="s">
        <v>949</v>
      </c>
      <c r="BJ728" s="69" t="s">
        <v>4022</v>
      </c>
      <c r="BK728" s="69" t="s">
        <v>986</v>
      </c>
      <c r="BL728" s="69" t="s">
        <v>949</v>
      </c>
      <c r="BM728" s="69" t="s">
        <v>949</v>
      </c>
      <c r="BN728" s="69" t="s">
        <v>949</v>
      </c>
      <c r="BO728" s="69" t="s">
        <v>949</v>
      </c>
      <c r="BP728" s="69" t="s">
        <v>949</v>
      </c>
      <c r="BQ728" s="69" t="s">
        <v>949</v>
      </c>
      <c r="BR728" s="69" t="s">
        <v>949</v>
      </c>
      <c r="BS728" s="69" t="s">
        <v>949</v>
      </c>
      <c r="BT728" s="69" t="s">
        <v>949</v>
      </c>
      <c r="BU728" s="73"/>
      <c r="BV728" s="72"/>
      <c r="BW728" s="72"/>
      <c r="BX728" s="72"/>
      <c r="BY728" s="16"/>
      <c r="BZ728" s="9"/>
      <c r="CA728" s="16"/>
      <c r="CB728" s="16"/>
      <c r="CC728" s="16"/>
      <c r="CD728" s="16"/>
    </row>
    <row r="729" spans="1:82" customFormat="1">
      <c r="A729" s="16"/>
      <c r="B729" s="3">
        <v>722</v>
      </c>
      <c r="C729" s="3" t="s">
        <v>3719</v>
      </c>
      <c r="D729" s="91"/>
      <c r="E729" s="96" t="s">
        <v>4015</v>
      </c>
      <c r="F729" s="91"/>
      <c r="G729" s="96"/>
      <c r="H729" s="91"/>
      <c r="I729" s="96"/>
      <c r="J729" s="91"/>
      <c r="K729" s="96"/>
      <c r="L729" s="91"/>
      <c r="M729" s="96"/>
      <c r="N729" s="32" t="s">
        <v>4015</v>
      </c>
      <c r="O729" s="211" t="s">
        <v>4016</v>
      </c>
      <c r="P729" s="71" t="s">
        <v>975</v>
      </c>
      <c r="Q729" s="71"/>
      <c r="R729" s="848" t="s">
        <v>976</v>
      </c>
      <c r="S729" s="3"/>
      <c r="T729" s="3"/>
      <c r="U729" s="3"/>
      <c r="V729" s="3"/>
      <c r="W729" s="3"/>
      <c r="X729" s="3"/>
      <c r="Y729" s="3" t="s">
        <v>941</v>
      </c>
      <c r="Z729" s="3"/>
      <c r="AA729" s="3"/>
      <c r="AB729" s="3"/>
      <c r="AC729" s="21" t="s">
        <v>941</v>
      </c>
      <c r="AD729" s="21"/>
      <c r="AE729" s="21"/>
      <c r="AF729" s="3"/>
      <c r="AG729" s="3"/>
      <c r="AH729" s="3"/>
      <c r="AI729" s="21"/>
      <c r="AJ729" s="21"/>
      <c r="AK729" s="21"/>
      <c r="AL729" s="75"/>
      <c r="AM729" s="74"/>
      <c r="AN729" s="70" t="s">
        <v>4017</v>
      </c>
      <c r="AO729" s="67" t="s">
        <v>132</v>
      </c>
      <c r="AP729" s="78" t="s">
        <v>4018</v>
      </c>
      <c r="AQ729" s="893">
        <v>1</v>
      </c>
      <c r="AR729" s="745">
        <v>12</v>
      </c>
      <c r="AS729" s="68" t="s">
        <v>946</v>
      </c>
      <c r="AT729" s="3">
        <v>1</v>
      </c>
      <c r="AU729" s="3" t="s">
        <v>979</v>
      </c>
      <c r="AV729" s="3"/>
      <c r="AW729" s="3"/>
      <c r="AX729" s="3"/>
      <c r="AY729" s="145"/>
      <c r="AZ729" s="69">
        <v>160524000</v>
      </c>
      <c r="BA729" s="69">
        <v>18</v>
      </c>
      <c r="BB729" s="69" t="s">
        <v>949</v>
      </c>
      <c r="BC729" s="69">
        <v>26000</v>
      </c>
      <c r="BD729" s="69" t="s">
        <v>4019</v>
      </c>
      <c r="BE729" s="69" t="s">
        <v>4020</v>
      </c>
      <c r="BF729" s="69" t="s">
        <v>4021</v>
      </c>
      <c r="BG729" s="69" t="s">
        <v>949</v>
      </c>
      <c r="BH729" s="69" t="s">
        <v>949</v>
      </c>
      <c r="BI729" s="69" t="s">
        <v>949</v>
      </c>
      <c r="BJ729" s="69" t="s">
        <v>4022</v>
      </c>
      <c r="BK729" s="69" t="s">
        <v>986</v>
      </c>
      <c r="BL729" s="69" t="s">
        <v>949</v>
      </c>
      <c r="BM729" s="69" t="s">
        <v>949</v>
      </c>
      <c r="BN729" s="69" t="s">
        <v>949</v>
      </c>
      <c r="BO729" s="69" t="s">
        <v>949</v>
      </c>
      <c r="BP729" s="69" t="s">
        <v>949</v>
      </c>
      <c r="BQ729" s="69" t="s">
        <v>949</v>
      </c>
      <c r="BR729" s="69" t="s">
        <v>949</v>
      </c>
      <c r="BS729" s="69" t="s">
        <v>949</v>
      </c>
      <c r="BT729" s="69" t="s">
        <v>949</v>
      </c>
      <c r="BU729" s="73"/>
      <c r="BV729" s="72"/>
      <c r="BW729" s="72"/>
      <c r="BX729" s="72"/>
      <c r="BY729" s="16"/>
      <c r="BZ729" s="9"/>
      <c r="CA729" s="16"/>
      <c r="CB729" s="16"/>
      <c r="CC729" s="16"/>
      <c r="CD729" s="16"/>
    </row>
    <row r="730" spans="1:82" customFormat="1">
      <c r="A730" s="16"/>
      <c r="B730" s="3">
        <v>723</v>
      </c>
      <c r="C730" s="3" t="s">
        <v>3719</v>
      </c>
      <c r="D730" s="91"/>
      <c r="E730" s="96" t="s">
        <v>4023</v>
      </c>
      <c r="F730" s="91"/>
      <c r="G730" s="96"/>
      <c r="H730" s="91"/>
      <c r="I730" s="96"/>
      <c r="J730" s="91"/>
      <c r="K730" s="96"/>
      <c r="L730" s="91"/>
      <c r="M730" s="96"/>
      <c r="N730" s="32" t="s">
        <v>4023</v>
      </c>
      <c r="O730" s="211" t="s">
        <v>4024</v>
      </c>
      <c r="P730" s="71" t="s">
        <v>975</v>
      </c>
      <c r="Q730" s="71"/>
      <c r="R730" s="848" t="s">
        <v>976</v>
      </c>
      <c r="S730" s="3"/>
      <c r="T730" s="3"/>
      <c r="U730" s="3"/>
      <c r="V730" s="3"/>
      <c r="W730" s="3"/>
      <c r="X730" s="3"/>
      <c r="Y730" s="3" t="s">
        <v>941</v>
      </c>
      <c r="Z730" s="3"/>
      <c r="AA730" s="3"/>
      <c r="AB730" s="3"/>
      <c r="AC730" s="21" t="s">
        <v>941</v>
      </c>
      <c r="AD730" s="21"/>
      <c r="AE730" s="21"/>
      <c r="AF730" s="3"/>
      <c r="AG730" s="3"/>
      <c r="AH730" s="3"/>
      <c r="AI730" s="21"/>
      <c r="AJ730" s="21"/>
      <c r="AK730" s="21"/>
      <c r="AL730" s="75"/>
      <c r="AM730" s="74"/>
      <c r="AN730" s="70" t="s">
        <v>4025</v>
      </c>
      <c r="AO730" s="67" t="s">
        <v>132</v>
      </c>
      <c r="AP730" s="78" t="s">
        <v>4026</v>
      </c>
      <c r="AQ730" s="893">
        <v>4</v>
      </c>
      <c r="AR730" s="745">
        <v>12</v>
      </c>
      <c r="AS730" s="68" t="s">
        <v>946</v>
      </c>
      <c r="AT730" s="3">
        <v>1</v>
      </c>
      <c r="AU730" s="3" t="s">
        <v>979</v>
      </c>
      <c r="AV730" s="3"/>
      <c r="AW730" s="3"/>
      <c r="AX730" s="3"/>
      <c r="AY730" s="145"/>
      <c r="AZ730" s="69">
        <v>415000</v>
      </c>
      <c r="BA730" s="69">
        <v>5</v>
      </c>
      <c r="BB730" s="69" t="s">
        <v>949</v>
      </c>
      <c r="BC730" s="69" t="s">
        <v>4027</v>
      </c>
      <c r="BD730" s="69" t="s">
        <v>4028</v>
      </c>
      <c r="BE730" s="69" t="s">
        <v>4029</v>
      </c>
      <c r="BF730" s="69" t="s">
        <v>4030</v>
      </c>
      <c r="BG730" s="69" t="s">
        <v>949</v>
      </c>
      <c r="BH730" s="69" t="s">
        <v>949</v>
      </c>
      <c r="BI730" s="69" t="s">
        <v>949</v>
      </c>
      <c r="BJ730" s="69" t="s">
        <v>4022</v>
      </c>
      <c r="BK730" s="69" t="s">
        <v>986</v>
      </c>
      <c r="BL730" s="69" t="s">
        <v>949</v>
      </c>
      <c r="BM730" s="69" t="s">
        <v>949</v>
      </c>
      <c r="BN730" s="69" t="s">
        <v>949</v>
      </c>
      <c r="BO730" s="69" t="s">
        <v>949</v>
      </c>
      <c r="BP730" s="69" t="s">
        <v>949</v>
      </c>
      <c r="BQ730" s="69" t="s">
        <v>949</v>
      </c>
      <c r="BR730" s="69" t="s">
        <v>949</v>
      </c>
      <c r="BS730" s="69" t="s">
        <v>949</v>
      </c>
      <c r="BT730" s="69" t="s">
        <v>949</v>
      </c>
      <c r="BU730" s="73"/>
      <c r="BV730" s="72"/>
      <c r="BW730" s="72"/>
      <c r="BX730" s="72"/>
      <c r="BY730" s="16"/>
      <c r="BZ730" s="9"/>
      <c r="CA730" s="16"/>
      <c r="CB730" s="16"/>
      <c r="CC730" s="16"/>
      <c r="CD730" s="16"/>
    </row>
    <row r="731" spans="1:82" customFormat="1">
      <c r="A731" s="16"/>
      <c r="B731" s="3">
        <v>724</v>
      </c>
      <c r="C731" s="3" t="s">
        <v>3719</v>
      </c>
      <c r="D731" s="91"/>
      <c r="E731" s="96" t="s">
        <v>4023</v>
      </c>
      <c r="F731" s="91"/>
      <c r="G731" s="96"/>
      <c r="H731" s="91"/>
      <c r="I731" s="96"/>
      <c r="J731" s="91"/>
      <c r="K731" s="96"/>
      <c r="L731" s="91"/>
      <c r="M731" s="96"/>
      <c r="N731" s="32" t="s">
        <v>4023</v>
      </c>
      <c r="O731" s="211" t="s">
        <v>4024</v>
      </c>
      <c r="P731" s="71" t="s">
        <v>975</v>
      </c>
      <c r="Q731" s="71"/>
      <c r="R731" s="848" t="s">
        <v>976</v>
      </c>
      <c r="S731" s="3" t="s">
        <v>941</v>
      </c>
      <c r="T731" s="3" t="s">
        <v>941</v>
      </c>
      <c r="U731" s="3" t="s">
        <v>941</v>
      </c>
      <c r="V731" s="3" t="s">
        <v>941</v>
      </c>
      <c r="W731" s="3" t="s">
        <v>941</v>
      </c>
      <c r="X731" s="3" t="s">
        <v>941</v>
      </c>
      <c r="Y731" s="3"/>
      <c r="Z731" s="3" t="s">
        <v>941</v>
      </c>
      <c r="AA731" s="3" t="s">
        <v>941</v>
      </c>
      <c r="AB731" s="3" t="s">
        <v>941</v>
      </c>
      <c r="AC731" s="21"/>
      <c r="AD731" s="21" t="s">
        <v>941</v>
      </c>
      <c r="AE731" s="21" t="s">
        <v>941</v>
      </c>
      <c r="AF731" s="3" t="s">
        <v>941</v>
      </c>
      <c r="AG731" s="3" t="s">
        <v>941</v>
      </c>
      <c r="AH731" s="3"/>
      <c r="AI731" s="21" t="s">
        <v>941</v>
      </c>
      <c r="AJ731" s="21" t="s">
        <v>941</v>
      </c>
      <c r="AK731" s="21" t="s">
        <v>941</v>
      </c>
      <c r="AL731" s="75"/>
      <c r="AM731" s="74"/>
      <c r="AN731" s="70" t="s">
        <v>4025</v>
      </c>
      <c r="AO731" s="67" t="s">
        <v>132</v>
      </c>
      <c r="AP731" s="78" t="s">
        <v>4026</v>
      </c>
      <c r="AQ731" s="893">
        <v>4</v>
      </c>
      <c r="AR731" s="745">
        <v>999</v>
      </c>
      <c r="AS731" s="68" t="s">
        <v>946</v>
      </c>
      <c r="AT731" s="3">
        <v>1</v>
      </c>
      <c r="AU731" s="3" t="s">
        <v>979</v>
      </c>
      <c r="AV731" s="3"/>
      <c r="AW731" s="3"/>
      <c r="AX731" s="3"/>
      <c r="AY731" s="145"/>
      <c r="AZ731" s="69">
        <v>415000</v>
      </c>
      <c r="BA731" s="69">
        <v>5</v>
      </c>
      <c r="BB731" s="69" t="s">
        <v>949</v>
      </c>
      <c r="BC731" s="69" t="s">
        <v>4027</v>
      </c>
      <c r="BD731" s="69" t="s">
        <v>4028</v>
      </c>
      <c r="BE731" s="69" t="s">
        <v>4029</v>
      </c>
      <c r="BF731" s="69" t="s">
        <v>4030</v>
      </c>
      <c r="BG731" s="69" t="s">
        <v>949</v>
      </c>
      <c r="BH731" s="69" t="s">
        <v>949</v>
      </c>
      <c r="BI731" s="69" t="s">
        <v>949</v>
      </c>
      <c r="BJ731" s="69" t="s">
        <v>4022</v>
      </c>
      <c r="BK731" s="69" t="s">
        <v>986</v>
      </c>
      <c r="BL731" s="69" t="s">
        <v>949</v>
      </c>
      <c r="BM731" s="69" t="s">
        <v>949</v>
      </c>
      <c r="BN731" s="69" t="s">
        <v>949</v>
      </c>
      <c r="BO731" s="69" t="s">
        <v>949</v>
      </c>
      <c r="BP731" s="69" t="s">
        <v>949</v>
      </c>
      <c r="BQ731" s="69" t="s">
        <v>949</v>
      </c>
      <c r="BR731" s="69" t="s">
        <v>949</v>
      </c>
      <c r="BS731" s="69" t="s">
        <v>949</v>
      </c>
      <c r="BT731" s="69" t="s">
        <v>949</v>
      </c>
      <c r="BU731" s="73"/>
      <c r="BV731" s="72"/>
      <c r="BW731" s="72"/>
      <c r="BX731" s="72"/>
      <c r="BY731" s="16"/>
      <c r="BZ731" s="9"/>
      <c r="CA731" s="16"/>
      <c r="CB731" s="16"/>
      <c r="CC731" s="16"/>
      <c r="CD731" s="16"/>
    </row>
    <row r="732" spans="1:82" customFormat="1">
      <c r="A732" s="16"/>
      <c r="B732" s="3">
        <v>725</v>
      </c>
      <c r="C732" s="3" t="s">
        <v>3719</v>
      </c>
      <c r="D732" s="91"/>
      <c r="E732" s="96" t="s">
        <v>4031</v>
      </c>
      <c r="F732" s="91"/>
      <c r="G732" s="96"/>
      <c r="H732" s="91"/>
      <c r="I732" s="96"/>
      <c r="J732" s="91"/>
      <c r="K732" s="96"/>
      <c r="L732" s="91"/>
      <c r="M732" s="96"/>
      <c r="N732" s="32" t="s">
        <v>4031</v>
      </c>
      <c r="O732" s="211" t="s">
        <v>4032</v>
      </c>
      <c r="P732" s="71" t="s">
        <v>975</v>
      </c>
      <c r="Q732" s="71"/>
      <c r="R732" s="848" t="s">
        <v>976</v>
      </c>
      <c r="S732" s="3"/>
      <c r="T732" s="3"/>
      <c r="U732" s="3"/>
      <c r="V732" s="3"/>
      <c r="W732" s="3"/>
      <c r="X732" s="3"/>
      <c r="Y732" s="3" t="s">
        <v>941</v>
      </c>
      <c r="Z732" s="3"/>
      <c r="AA732" s="3"/>
      <c r="AB732" s="3"/>
      <c r="AC732" s="21" t="s">
        <v>941</v>
      </c>
      <c r="AD732" s="21"/>
      <c r="AE732" s="21"/>
      <c r="AF732" s="3"/>
      <c r="AG732" s="3"/>
      <c r="AH732" s="3"/>
      <c r="AI732" s="21"/>
      <c r="AJ732" s="21"/>
      <c r="AK732" s="21"/>
      <c r="AL732" s="75"/>
      <c r="AM732" s="74"/>
      <c r="AN732" s="70" t="s">
        <v>4033</v>
      </c>
      <c r="AO732" s="67" t="s">
        <v>132</v>
      </c>
      <c r="AP732" s="78" t="s">
        <v>4034</v>
      </c>
      <c r="AQ732" s="893">
        <v>2</v>
      </c>
      <c r="AR732" s="745">
        <v>12</v>
      </c>
      <c r="AS732" s="68" t="s">
        <v>946</v>
      </c>
      <c r="AT732" s="3">
        <v>1</v>
      </c>
      <c r="AU732" s="3" t="s">
        <v>979</v>
      </c>
      <c r="AV732" s="3"/>
      <c r="AW732" s="3"/>
      <c r="AX732" s="3"/>
      <c r="AY732" s="145"/>
      <c r="AZ732" s="69">
        <v>480000</v>
      </c>
      <c r="BA732" s="69">
        <v>5</v>
      </c>
      <c r="BB732" s="69" t="s">
        <v>949</v>
      </c>
      <c r="BC732" s="69" t="s">
        <v>4027</v>
      </c>
      <c r="BD732" s="69" t="s">
        <v>4035</v>
      </c>
      <c r="BE732" s="69" t="s">
        <v>4029</v>
      </c>
      <c r="BF732" s="69" t="s">
        <v>4030</v>
      </c>
      <c r="BG732" s="69" t="s">
        <v>949</v>
      </c>
      <c r="BH732" s="69" t="s">
        <v>949</v>
      </c>
      <c r="BI732" s="69" t="s">
        <v>949</v>
      </c>
      <c r="BJ732" s="69" t="s">
        <v>3836</v>
      </c>
      <c r="BK732" s="69" t="s">
        <v>986</v>
      </c>
      <c r="BL732" s="69" t="s">
        <v>949</v>
      </c>
      <c r="BM732" s="69" t="s">
        <v>949</v>
      </c>
      <c r="BN732" s="69" t="s">
        <v>949</v>
      </c>
      <c r="BO732" s="69" t="s">
        <v>949</v>
      </c>
      <c r="BP732" s="69" t="s">
        <v>949</v>
      </c>
      <c r="BQ732" s="69" t="s">
        <v>949</v>
      </c>
      <c r="BR732" s="69" t="s">
        <v>949</v>
      </c>
      <c r="BS732" s="69" t="s">
        <v>949</v>
      </c>
      <c r="BT732" s="69" t="s">
        <v>949</v>
      </c>
      <c r="BU732" s="73"/>
      <c r="BV732" s="72"/>
      <c r="BW732" s="72"/>
      <c r="BX732" s="72"/>
      <c r="BY732" s="16"/>
      <c r="BZ732" s="9"/>
      <c r="CA732" s="16"/>
      <c r="CB732" s="16"/>
      <c r="CC732" s="16"/>
      <c r="CD732" s="16"/>
    </row>
    <row r="733" spans="1:82" customFormat="1">
      <c r="A733" s="16"/>
      <c r="B733" s="3">
        <v>726</v>
      </c>
      <c r="C733" s="3" t="s">
        <v>3719</v>
      </c>
      <c r="D733" s="91"/>
      <c r="E733" s="96" t="s">
        <v>4031</v>
      </c>
      <c r="F733" s="91"/>
      <c r="G733" s="96"/>
      <c r="H733" s="91"/>
      <c r="I733" s="96"/>
      <c r="J733" s="91"/>
      <c r="K733" s="96"/>
      <c r="L733" s="91"/>
      <c r="M733" s="96"/>
      <c r="N733" s="32" t="s">
        <v>4031</v>
      </c>
      <c r="O733" s="211" t="s">
        <v>4032</v>
      </c>
      <c r="P733" s="71" t="s">
        <v>975</v>
      </c>
      <c r="Q733" s="71"/>
      <c r="R733" s="848" t="s">
        <v>976</v>
      </c>
      <c r="S733" s="3" t="s">
        <v>941</v>
      </c>
      <c r="T733" s="3" t="s">
        <v>941</v>
      </c>
      <c r="U733" s="3" t="s">
        <v>941</v>
      </c>
      <c r="V733" s="3" t="s">
        <v>941</v>
      </c>
      <c r="W733" s="3" t="s">
        <v>941</v>
      </c>
      <c r="X733" s="3"/>
      <c r="Y733" s="3"/>
      <c r="Z733" s="3"/>
      <c r="AA733" s="3"/>
      <c r="AB733" s="3"/>
      <c r="AC733" s="21"/>
      <c r="AD733" s="21"/>
      <c r="AE733" s="21"/>
      <c r="AF733" s="3"/>
      <c r="AG733" s="3" t="s">
        <v>941</v>
      </c>
      <c r="AH733" s="3"/>
      <c r="AI733" s="21" t="s">
        <v>941</v>
      </c>
      <c r="AJ733" s="21" t="s">
        <v>941</v>
      </c>
      <c r="AK733" s="21" t="s">
        <v>941</v>
      </c>
      <c r="AL733" s="75"/>
      <c r="AM733" s="74"/>
      <c r="AN733" s="70" t="s">
        <v>4033</v>
      </c>
      <c r="AO733" s="67" t="s">
        <v>132</v>
      </c>
      <c r="AP733" s="78" t="s">
        <v>4034</v>
      </c>
      <c r="AQ733" s="893">
        <v>2</v>
      </c>
      <c r="AR733" s="745">
        <v>18</v>
      </c>
      <c r="AS733" s="68" t="s">
        <v>946</v>
      </c>
      <c r="AT733" s="3">
        <v>1</v>
      </c>
      <c r="AU733" s="3" t="s">
        <v>979</v>
      </c>
      <c r="AV733" s="3"/>
      <c r="AW733" s="3"/>
      <c r="AX733" s="3"/>
      <c r="AY733" s="145"/>
      <c r="AZ733" s="69">
        <v>480000</v>
      </c>
      <c r="BA733" s="69">
        <v>5</v>
      </c>
      <c r="BB733" s="69" t="s">
        <v>949</v>
      </c>
      <c r="BC733" s="69" t="s">
        <v>4027</v>
      </c>
      <c r="BD733" s="69" t="s">
        <v>4035</v>
      </c>
      <c r="BE733" s="69" t="s">
        <v>4029</v>
      </c>
      <c r="BF733" s="69" t="s">
        <v>4030</v>
      </c>
      <c r="BG733" s="69" t="s">
        <v>949</v>
      </c>
      <c r="BH733" s="69" t="s">
        <v>949</v>
      </c>
      <c r="BI733" s="69" t="s">
        <v>949</v>
      </c>
      <c r="BJ733" s="69" t="s">
        <v>3836</v>
      </c>
      <c r="BK733" s="69" t="s">
        <v>986</v>
      </c>
      <c r="BL733" s="69" t="s">
        <v>949</v>
      </c>
      <c r="BM733" s="69" t="s">
        <v>949</v>
      </c>
      <c r="BN733" s="69" t="s">
        <v>949</v>
      </c>
      <c r="BO733" s="69" t="s">
        <v>949</v>
      </c>
      <c r="BP733" s="69" t="s">
        <v>949</v>
      </c>
      <c r="BQ733" s="69" t="s">
        <v>949</v>
      </c>
      <c r="BR733" s="69" t="s">
        <v>949</v>
      </c>
      <c r="BS733" s="69" t="s">
        <v>949</v>
      </c>
      <c r="BT733" s="69" t="s">
        <v>949</v>
      </c>
      <c r="BU733" s="73"/>
      <c r="BV733" s="72"/>
      <c r="BW733" s="72"/>
      <c r="BX733" s="72"/>
      <c r="BY733" s="16"/>
      <c r="BZ733" s="9"/>
      <c r="CA733" s="16"/>
      <c r="CB733" s="16"/>
      <c r="CC733" s="16"/>
      <c r="CD733" s="16"/>
    </row>
    <row r="734" spans="1:82" customFormat="1">
      <c r="A734" s="16"/>
      <c r="B734" s="3">
        <v>727</v>
      </c>
      <c r="C734" s="3" t="s">
        <v>3719</v>
      </c>
      <c r="D734" s="91"/>
      <c r="E734" s="96" t="s">
        <v>4031</v>
      </c>
      <c r="F734" s="91"/>
      <c r="G734" s="96"/>
      <c r="H734" s="91"/>
      <c r="I734" s="96"/>
      <c r="J734" s="91"/>
      <c r="K734" s="96"/>
      <c r="L734" s="91"/>
      <c r="M734" s="96"/>
      <c r="N734" s="32" t="s">
        <v>4031</v>
      </c>
      <c r="O734" s="211" t="s">
        <v>4032</v>
      </c>
      <c r="P734" s="71" t="s">
        <v>975</v>
      </c>
      <c r="Q734" s="71"/>
      <c r="R734" s="848" t="s">
        <v>976</v>
      </c>
      <c r="S734" s="3"/>
      <c r="T734" s="3"/>
      <c r="U734" s="3"/>
      <c r="V734" s="3"/>
      <c r="W734" s="3"/>
      <c r="X734" s="3" t="s">
        <v>941</v>
      </c>
      <c r="Y734" s="3"/>
      <c r="Z734" s="3" t="s">
        <v>941</v>
      </c>
      <c r="AA734" s="3" t="s">
        <v>941</v>
      </c>
      <c r="AB734" s="3" t="s">
        <v>941</v>
      </c>
      <c r="AC734" s="21"/>
      <c r="AD734" s="21" t="s">
        <v>941</v>
      </c>
      <c r="AE734" s="21" t="s">
        <v>941</v>
      </c>
      <c r="AF734" s="3" t="s">
        <v>941</v>
      </c>
      <c r="AG734" s="3"/>
      <c r="AH734" s="3"/>
      <c r="AI734" s="21"/>
      <c r="AJ734" s="21"/>
      <c r="AK734" s="21"/>
      <c r="AL734" s="75"/>
      <c r="AM734" s="74"/>
      <c r="AN734" s="70" t="s">
        <v>4033</v>
      </c>
      <c r="AO734" s="67" t="s">
        <v>132</v>
      </c>
      <c r="AP734" s="78" t="s">
        <v>4034</v>
      </c>
      <c r="AQ734" s="893">
        <v>2</v>
      </c>
      <c r="AR734" s="745">
        <v>24</v>
      </c>
      <c r="AS734" s="68" t="s">
        <v>946</v>
      </c>
      <c r="AT734" s="3">
        <v>1</v>
      </c>
      <c r="AU734" s="3" t="s">
        <v>979</v>
      </c>
      <c r="AV734" s="3"/>
      <c r="AW734" s="3"/>
      <c r="AX734" s="3"/>
      <c r="AY734" s="145"/>
      <c r="AZ734" s="69">
        <v>480000</v>
      </c>
      <c r="BA734" s="69">
        <v>5</v>
      </c>
      <c r="BB734" s="69" t="s">
        <v>949</v>
      </c>
      <c r="BC734" s="69" t="s">
        <v>4027</v>
      </c>
      <c r="BD734" s="69" t="s">
        <v>4035</v>
      </c>
      <c r="BE734" s="69" t="s">
        <v>4029</v>
      </c>
      <c r="BF734" s="69" t="s">
        <v>4030</v>
      </c>
      <c r="BG734" s="69" t="s">
        <v>949</v>
      </c>
      <c r="BH734" s="69" t="s">
        <v>949</v>
      </c>
      <c r="BI734" s="69" t="s">
        <v>949</v>
      </c>
      <c r="BJ734" s="69" t="s">
        <v>3836</v>
      </c>
      <c r="BK734" s="69" t="s">
        <v>986</v>
      </c>
      <c r="BL734" s="69" t="s">
        <v>949</v>
      </c>
      <c r="BM734" s="69" t="s">
        <v>949</v>
      </c>
      <c r="BN734" s="69" t="s">
        <v>949</v>
      </c>
      <c r="BO734" s="69" t="s">
        <v>949</v>
      </c>
      <c r="BP734" s="69" t="s">
        <v>949</v>
      </c>
      <c r="BQ734" s="69" t="s">
        <v>949</v>
      </c>
      <c r="BR734" s="69" t="s">
        <v>949</v>
      </c>
      <c r="BS734" s="69" t="s">
        <v>949</v>
      </c>
      <c r="BT734" s="69" t="s">
        <v>949</v>
      </c>
      <c r="BU734" s="73"/>
      <c r="BV734" s="72"/>
      <c r="BW734" s="72"/>
      <c r="BX734" s="72"/>
      <c r="BY734" s="16"/>
      <c r="BZ734" s="9"/>
      <c r="CA734" s="16"/>
      <c r="CB734" s="16"/>
      <c r="CC734" s="16"/>
      <c r="CD734" s="16"/>
    </row>
    <row r="735" spans="1:82" customFormat="1">
      <c r="A735" s="16"/>
      <c r="B735" s="3">
        <v>728</v>
      </c>
      <c r="C735" s="3" t="s">
        <v>3719</v>
      </c>
      <c r="D735" s="91"/>
      <c r="E735" s="96" t="s">
        <v>4036</v>
      </c>
      <c r="F735" s="91"/>
      <c r="G735" s="96"/>
      <c r="H735" s="91"/>
      <c r="I735" s="96"/>
      <c r="J735" s="91"/>
      <c r="K735" s="96"/>
      <c r="L735" s="91"/>
      <c r="M735" s="96"/>
      <c r="N735" s="32" t="s">
        <v>4036</v>
      </c>
      <c r="O735" s="211" t="s">
        <v>4037</v>
      </c>
      <c r="P735" s="71" t="s">
        <v>975</v>
      </c>
      <c r="Q735" s="71"/>
      <c r="R735" s="848" t="s">
        <v>976</v>
      </c>
      <c r="S735" s="3"/>
      <c r="T735" s="3"/>
      <c r="U735" s="3"/>
      <c r="V735" s="3"/>
      <c r="W735" s="3"/>
      <c r="X735" s="3"/>
      <c r="Y735" s="3" t="s">
        <v>941</v>
      </c>
      <c r="Z735" s="3"/>
      <c r="AA735" s="3"/>
      <c r="AB735" s="3"/>
      <c r="AC735" s="21" t="s">
        <v>941</v>
      </c>
      <c r="AD735" s="21"/>
      <c r="AE735" s="21"/>
      <c r="AF735" s="3"/>
      <c r="AG735" s="3"/>
      <c r="AH735" s="3"/>
      <c r="AI735" s="21"/>
      <c r="AJ735" s="21"/>
      <c r="AK735" s="21"/>
      <c r="AL735" s="75"/>
      <c r="AM735" s="74"/>
      <c r="AN735" s="70" t="s">
        <v>4038</v>
      </c>
      <c r="AO735" s="67" t="s">
        <v>132</v>
      </c>
      <c r="AP735" s="78" t="s">
        <v>4039</v>
      </c>
      <c r="AQ735" s="893">
        <v>2</v>
      </c>
      <c r="AR735" s="745">
        <v>12</v>
      </c>
      <c r="AS735" s="68" t="s">
        <v>946</v>
      </c>
      <c r="AT735" s="3">
        <v>1</v>
      </c>
      <c r="AU735" s="3" t="s">
        <v>979</v>
      </c>
      <c r="AV735" s="3"/>
      <c r="AW735" s="3"/>
      <c r="AX735" s="3"/>
      <c r="AY735" s="145"/>
      <c r="AZ735" s="69">
        <v>637500</v>
      </c>
      <c r="BA735" s="69">
        <v>5</v>
      </c>
      <c r="BB735" s="69" t="s">
        <v>949</v>
      </c>
      <c r="BC735" s="69" t="s">
        <v>4027</v>
      </c>
      <c r="BD735" s="69" t="s">
        <v>4040</v>
      </c>
      <c r="BE735" s="69" t="s">
        <v>4029</v>
      </c>
      <c r="BF735" s="69" t="s">
        <v>4030</v>
      </c>
      <c r="BG735" s="69" t="s">
        <v>949</v>
      </c>
      <c r="BH735" s="69" t="s">
        <v>949</v>
      </c>
      <c r="BI735" s="69" t="s">
        <v>949</v>
      </c>
      <c r="BJ735" s="69" t="s">
        <v>4022</v>
      </c>
      <c r="BK735" s="69" t="s">
        <v>986</v>
      </c>
      <c r="BL735" s="69" t="s">
        <v>949</v>
      </c>
      <c r="BM735" s="69" t="s">
        <v>949</v>
      </c>
      <c r="BN735" s="69" t="s">
        <v>949</v>
      </c>
      <c r="BO735" s="69" t="s">
        <v>949</v>
      </c>
      <c r="BP735" s="69" t="s">
        <v>949</v>
      </c>
      <c r="BQ735" s="69" t="s">
        <v>949</v>
      </c>
      <c r="BR735" s="69" t="s">
        <v>949</v>
      </c>
      <c r="BS735" s="69" t="s">
        <v>949</v>
      </c>
      <c r="BT735" s="69" t="s">
        <v>949</v>
      </c>
      <c r="BU735" s="73"/>
      <c r="BV735" s="72"/>
      <c r="BW735" s="72"/>
      <c r="BX735" s="72"/>
      <c r="BY735" s="16"/>
      <c r="BZ735" s="9"/>
      <c r="CA735" s="16"/>
      <c r="CB735" s="16"/>
      <c r="CC735" s="16"/>
      <c r="CD735" s="16"/>
    </row>
    <row r="736" spans="1:82" customFormat="1">
      <c r="A736" s="16"/>
      <c r="B736" s="3">
        <v>729</v>
      </c>
      <c r="C736" s="3" t="s">
        <v>3719</v>
      </c>
      <c r="D736" s="91"/>
      <c r="E736" s="96" t="s">
        <v>4036</v>
      </c>
      <c r="F736" s="91"/>
      <c r="G736" s="96"/>
      <c r="H736" s="91"/>
      <c r="I736" s="96"/>
      <c r="J736" s="91"/>
      <c r="K736" s="96"/>
      <c r="L736" s="91"/>
      <c r="M736" s="96"/>
      <c r="N736" s="32" t="s">
        <v>4036</v>
      </c>
      <c r="O736" s="211" t="s">
        <v>4037</v>
      </c>
      <c r="P736" s="71" t="s">
        <v>975</v>
      </c>
      <c r="Q736" s="71"/>
      <c r="R736" s="848" t="s">
        <v>976</v>
      </c>
      <c r="S736" s="3" t="s">
        <v>941</v>
      </c>
      <c r="T736" s="3" t="s">
        <v>941</v>
      </c>
      <c r="U736" s="3" t="s">
        <v>941</v>
      </c>
      <c r="V736" s="3" t="s">
        <v>941</v>
      </c>
      <c r="W736" s="3" t="s">
        <v>941</v>
      </c>
      <c r="X736" s="3"/>
      <c r="Y736" s="3"/>
      <c r="Z736" s="3"/>
      <c r="AA736" s="3"/>
      <c r="AB736" s="3"/>
      <c r="AC736" s="21"/>
      <c r="AD736" s="21"/>
      <c r="AE736" s="21"/>
      <c r="AF736" s="3"/>
      <c r="AG736" s="3" t="s">
        <v>941</v>
      </c>
      <c r="AH736" s="3"/>
      <c r="AI736" s="21" t="s">
        <v>941</v>
      </c>
      <c r="AJ736" s="21" t="s">
        <v>941</v>
      </c>
      <c r="AK736" s="21" t="s">
        <v>941</v>
      </c>
      <c r="AL736" s="75"/>
      <c r="AM736" s="74"/>
      <c r="AN736" s="70" t="s">
        <v>4038</v>
      </c>
      <c r="AO736" s="67" t="s">
        <v>132</v>
      </c>
      <c r="AP736" s="78" t="s">
        <v>4039</v>
      </c>
      <c r="AQ736" s="893">
        <v>2</v>
      </c>
      <c r="AR736" s="745">
        <v>18</v>
      </c>
      <c r="AS736" s="68" t="s">
        <v>946</v>
      </c>
      <c r="AT736" s="3">
        <v>1</v>
      </c>
      <c r="AU736" s="3" t="s">
        <v>979</v>
      </c>
      <c r="AV736" s="3"/>
      <c r="AW736" s="3"/>
      <c r="AX736" s="3"/>
      <c r="AY736" s="145"/>
      <c r="AZ736" s="69">
        <v>637500</v>
      </c>
      <c r="BA736" s="69">
        <v>5</v>
      </c>
      <c r="BB736" s="69" t="s">
        <v>949</v>
      </c>
      <c r="BC736" s="69" t="s">
        <v>4027</v>
      </c>
      <c r="BD736" s="69" t="s">
        <v>4040</v>
      </c>
      <c r="BE736" s="69" t="s">
        <v>4029</v>
      </c>
      <c r="BF736" s="69" t="s">
        <v>4030</v>
      </c>
      <c r="BG736" s="69" t="s">
        <v>949</v>
      </c>
      <c r="BH736" s="69" t="s">
        <v>949</v>
      </c>
      <c r="BI736" s="69" t="s">
        <v>949</v>
      </c>
      <c r="BJ736" s="69" t="s">
        <v>4022</v>
      </c>
      <c r="BK736" s="69" t="s">
        <v>986</v>
      </c>
      <c r="BL736" s="69" t="s">
        <v>949</v>
      </c>
      <c r="BM736" s="69" t="s">
        <v>949</v>
      </c>
      <c r="BN736" s="69" t="s">
        <v>949</v>
      </c>
      <c r="BO736" s="69" t="s">
        <v>949</v>
      </c>
      <c r="BP736" s="69" t="s">
        <v>949</v>
      </c>
      <c r="BQ736" s="69" t="s">
        <v>949</v>
      </c>
      <c r="BR736" s="69" t="s">
        <v>949</v>
      </c>
      <c r="BS736" s="69" t="s">
        <v>949</v>
      </c>
      <c r="BT736" s="69" t="s">
        <v>949</v>
      </c>
      <c r="BU736" s="73"/>
      <c r="BV736" s="72"/>
      <c r="BW736" s="72"/>
      <c r="BX736" s="72"/>
      <c r="BY736" s="16"/>
      <c r="BZ736" s="9"/>
      <c r="CA736" s="16"/>
      <c r="CB736" s="16"/>
      <c r="CC736" s="16"/>
      <c r="CD736" s="16"/>
    </row>
    <row r="737" spans="1:82" customFormat="1">
      <c r="A737" s="16"/>
      <c r="B737" s="3">
        <v>730</v>
      </c>
      <c r="C737" s="3" t="s">
        <v>3719</v>
      </c>
      <c r="D737" s="91"/>
      <c r="E737" s="96" t="s">
        <v>4036</v>
      </c>
      <c r="F737" s="91"/>
      <c r="G737" s="96"/>
      <c r="H737" s="91"/>
      <c r="I737" s="96"/>
      <c r="J737" s="91"/>
      <c r="K737" s="96"/>
      <c r="L737" s="91"/>
      <c r="M737" s="96"/>
      <c r="N737" s="32" t="s">
        <v>4036</v>
      </c>
      <c r="O737" s="211" t="s">
        <v>4037</v>
      </c>
      <c r="P737" s="71" t="s">
        <v>975</v>
      </c>
      <c r="Q737" s="71"/>
      <c r="R737" s="848" t="s">
        <v>976</v>
      </c>
      <c r="S737" s="3"/>
      <c r="T737" s="3"/>
      <c r="U737" s="3"/>
      <c r="V737" s="3"/>
      <c r="W737" s="3"/>
      <c r="X737" s="3" t="s">
        <v>941</v>
      </c>
      <c r="Y737" s="3"/>
      <c r="Z737" s="3" t="s">
        <v>941</v>
      </c>
      <c r="AA737" s="3" t="s">
        <v>941</v>
      </c>
      <c r="AB737" s="3" t="s">
        <v>941</v>
      </c>
      <c r="AC737" s="21"/>
      <c r="AD737" s="21" t="s">
        <v>941</v>
      </c>
      <c r="AE737" s="21" t="s">
        <v>941</v>
      </c>
      <c r="AF737" s="3" t="s">
        <v>941</v>
      </c>
      <c r="AG737" s="3"/>
      <c r="AH737" s="3"/>
      <c r="AI737" s="21"/>
      <c r="AJ737" s="21"/>
      <c r="AK737" s="21"/>
      <c r="AL737" s="75"/>
      <c r="AM737" s="74"/>
      <c r="AN737" s="70" t="s">
        <v>4038</v>
      </c>
      <c r="AO737" s="67" t="s">
        <v>132</v>
      </c>
      <c r="AP737" s="78" t="s">
        <v>4039</v>
      </c>
      <c r="AQ737" s="893">
        <v>2</v>
      </c>
      <c r="AR737" s="745">
        <v>24</v>
      </c>
      <c r="AS737" s="68" t="s">
        <v>946</v>
      </c>
      <c r="AT737" s="3">
        <v>1</v>
      </c>
      <c r="AU737" s="3" t="s">
        <v>979</v>
      </c>
      <c r="AV737" s="3"/>
      <c r="AW737" s="3"/>
      <c r="AX737" s="3"/>
      <c r="AY737" s="145"/>
      <c r="AZ737" s="69">
        <v>637500</v>
      </c>
      <c r="BA737" s="69">
        <v>5</v>
      </c>
      <c r="BB737" s="69" t="s">
        <v>949</v>
      </c>
      <c r="BC737" s="69" t="s">
        <v>4027</v>
      </c>
      <c r="BD737" s="69" t="s">
        <v>4040</v>
      </c>
      <c r="BE737" s="69" t="s">
        <v>4029</v>
      </c>
      <c r="BF737" s="69" t="s">
        <v>4030</v>
      </c>
      <c r="BG737" s="69" t="s">
        <v>949</v>
      </c>
      <c r="BH737" s="69" t="s">
        <v>949</v>
      </c>
      <c r="BI737" s="69" t="s">
        <v>949</v>
      </c>
      <c r="BJ737" s="69" t="s">
        <v>4022</v>
      </c>
      <c r="BK737" s="69" t="s">
        <v>986</v>
      </c>
      <c r="BL737" s="69" t="s">
        <v>949</v>
      </c>
      <c r="BM737" s="69" t="s">
        <v>949</v>
      </c>
      <c r="BN737" s="69" t="s">
        <v>949</v>
      </c>
      <c r="BO737" s="69" t="s">
        <v>949</v>
      </c>
      <c r="BP737" s="69" t="s">
        <v>949</v>
      </c>
      <c r="BQ737" s="69" t="s">
        <v>949</v>
      </c>
      <c r="BR737" s="69" t="s">
        <v>949</v>
      </c>
      <c r="BS737" s="69" t="s">
        <v>949</v>
      </c>
      <c r="BT737" s="69" t="s">
        <v>949</v>
      </c>
      <c r="BU737" s="73"/>
      <c r="BV737" s="72"/>
      <c r="BW737" s="72"/>
      <c r="BX737" s="72"/>
      <c r="BY737" s="16"/>
      <c r="BZ737" s="9"/>
      <c r="CA737" s="16"/>
      <c r="CB737" s="16"/>
      <c r="CC737" s="16"/>
      <c r="CD737" s="16"/>
    </row>
    <row r="738" spans="1:82" customFormat="1">
      <c r="A738" s="16"/>
      <c r="B738" s="3">
        <v>731</v>
      </c>
      <c r="C738" s="3" t="s">
        <v>3719</v>
      </c>
      <c r="D738" s="91"/>
      <c r="E738" s="96" t="s">
        <v>4041</v>
      </c>
      <c r="F738" s="91"/>
      <c r="G738" s="96"/>
      <c r="H738" s="91"/>
      <c r="I738" s="96"/>
      <c r="J738" s="91"/>
      <c r="K738" s="96"/>
      <c r="L738" s="91"/>
      <c r="M738" s="96"/>
      <c r="N738" s="32" t="s">
        <v>4041</v>
      </c>
      <c r="O738" s="211" t="s">
        <v>4042</v>
      </c>
      <c r="P738" s="71" t="s">
        <v>975</v>
      </c>
      <c r="Q738" s="71"/>
      <c r="R738" s="848" t="s">
        <v>976</v>
      </c>
      <c r="S738" s="3" t="s">
        <v>941</v>
      </c>
      <c r="T738" s="3" t="s">
        <v>941</v>
      </c>
      <c r="U738" s="3" t="s">
        <v>941</v>
      </c>
      <c r="V738" s="3" t="s">
        <v>941</v>
      </c>
      <c r="W738" s="3" t="s">
        <v>941</v>
      </c>
      <c r="X738" s="3" t="s">
        <v>941</v>
      </c>
      <c r="Y738" s="3" t="s">
        <v>941</v>
      </c>
      <c r="Z738" s="3" t="s">
        <v>941</v>
      </c>
      <c r="AA738" s="3" t="s">
        <v>941</v>
      </c>
      <c r="AB738" s="3" t="s">
        <v>941</v>
      </c>
      <c r="AC738" s="21" t="s">
        <v>941</v>
      </c>
      <c r="AD738" s="21" t="s">
        <v>941</v>
      </c>
      <c r="AE738" s="21" t="s">
        <v>941</v>
      </c>
      <c r="AF738" s="3" t="s">
        <v>941</v>
      </c>
      <c r="AG738" s="3" t="s">
        <v>941</v>
      </c>
      <c r="AH738" s="3"/>
      <c r="AI738" s="21" t="s">
        <v>941</v>
      </c>
      <c r="AJ738" s="21" t="s">
        <v>941</v>
      </c>
      <c r="AK738" s="21" t="s">
        <v>941</v>
      </c>
      <c r="AL738" s="75"/>
      <c r="AM738" s="74"/>
      <c r="AN738" s="70" t="s">
        <v>4043</v>
      </c>
      <c r="AO738" s="67" t="s">
        <v>132</v>
      </c>
      <c r="AP738" s="78" t="s">
        <v>4044</v>
      </c>
      <c r="AQ738" s="893">
        <v>4</v>
      </c>
      <c r="AR738" s="745">
        <v>999</v>
      </c>
      <c r="AS738" s="68" t="s">
        <v>946</v>
      </c>
      <c r="AT738" s="3">
        <v>1</v>
      </c>
      <c r="AU738" s="3" t="s">
        <v>979</v>
      </c>
      <c r="AV738" s="3"/>
      <c r="AW738" s="3"/>
      <c r="AX738" s="3"/>
      <c r="AY738" s="145"/>
      <c r="AZ738" s="69">
        <v>207500</v>
      </c>
      <c r="BA738" s="69">
        <v>5</v>
      </c>
      <c r="BB738" s="69" t="s">
        <v>949</v>
      </c>
      <c r="BC738" s="69" t="s">
        <v>4027</v>
      </c>
      <c r="BD738" s="69" t="s">
        <v>4045</v>
      </c>
      <c r="BE738" s="69" t="s">
        <v>4029</v>
      </c>
      <c r="BF738" s="69" t="s">
        <v>4030</v>
      </c>
      <c r="BG738" s="69" t="s">
        <v>949</v>
      </c>
      <c r="BH738" s="69" t="s">
        <v>949</v>
      </c>
      <c r="BI738" s="69" t="s">
        <v>949</v>
      </c>
      <c r="BJ738" s="69" t="s">
        <v>4022</v>
      </c>
      <c r="BK738" s="69" t="s">
        <v>986</v>
      </c>
      <c r="BL738" s="69" t="s">
        <v>949</v>
      </c>
      <c r="BM738" s="69" t="s">
        <v>949</v>
      </c>
      <c r="BN738" s="69" t="s">
        <v>949</v>
      </c>
      <c r="BO738" s="69" t="s">
        <v>949</v>
      </c>
      <c r="BP738" s="69" t="s">
        <v>949</v>
      </c>
      <c r="BQ738" s="69" t="s">
        <v>949</v>
      </c>
      <c r="BR738" s="69" t="s">
        <v>949</v>
      </c>
      <c r="BS738" s="69" t="s">
        <v>949</v>
      </c>
      <c r="BT738" s="69" t="s">
        <v>949</v>
      </c>
      <c r="BU738" s="73"/>
      <c r="BV738" s="72"/>
      <c r="BW738" s="72"/>
      <c r="BX738" s="72"/>
      <c r="BY738" s="16"/>
      <c r="BZ738" s="9"/>
      <c r="CA738" s="16"/>
      <c r="CB738" s="16"/>
      <c r="CC738" s="16"/>
      <c r="CD738" s="16"/>
    </row>
    <row r="739" spans="1:82" customFormat="1">
      <c r="A739" s="16"/>
      <c r="B739" s="3">
        <v>732</v>
      </c>
      <c r="C739" s="3" t="s">
        <v>3719</v>
      </c>
      <c r="D739" s="91"/>
      <c r="E739" s="96" t="s">
        <v>4046</v>
      </c>
      <c r="F739" s="91"/>
      <c r="G739" s="96"/>
      <c r="H739" s="91"/>
      <c r="I739" s="96"/>
      <c r="J739" s="91"/>
      <c r="K739" s="96"/>
      <c r="L739" s="91"/>
      <c r="M739" s="96"/>
      <c r="N739" s="32" t="s">
        <v>4046</v>
      </c>
      <c r="O739" s="211" t="s">
        <v>4047</v>
      </c>
      <c r="P739" s="71" t="s">
        <v>975</v>
      </c>
      <c r="Q739" s="71"/>
      <c r="R739" s="848" t="s">
        <v>976</v>
      </c>
      <c r="S739" s="3" t="s">
        <v>941</v>
      </c>
      <c r="T739" s="3" t="s">
        <v>941</v>
      </c>
      <c r="U739" s="3" t="s">
        <v>941</v>
      </c>
      <c r="V739" s="3" t="s">
        <v>941</v>
      </c>
      <c r="W739" s="3" t="s">
        <v>941</v>
      </c>
      <c r="X739" s="3"/>
      <c r="Y739" s="3"/>
      <c r="Z739" s="3"/>
      <c r="AA739" s="3"/>
      <c r="AB739" s="3"/>
      <c r="AC739" s="21"/>
      <c r="AD739" s="21"/>
      <c r="AE739" s="21"/>
      <c r="AF739" s="3"/>
      <c r="AG739" s="3" t="s">
        <v>941</v>
      </c>
      <c r="AH739" s="3"/>
      <c r="AI739" s="21" t="s">
        <v>941</v>
      </c>
      <c r="AJ739" s="21" t="s">
        <v>941</v>
      </c>
      <c r="AK739" s="21" t="s">
        <v>941</v>
      </c>
      <c r="AL739" s="75"/>
      <c r="AM739" s="74"/>
      <c r="AN739" s="70" t="s">
        <v>4048</v>
      </c>
      <c r="AO739" s="67" t="s">
        <v>132</v>
      </c>
      <c r="AP739" s="78" t="s">
        <v>4049</v>
      </c>
      <c r="AQ739" s="893">
        <v>4</v>
      </c>
      <c r="AR739" s="745">
        <v>18</v>
      </c>
      <c r="AS739" s="68" t="s">
        <v>946</v>
      </c>
      <c r="AT739" s="3">
        <v>1</v>
      </c>
      <c r="AU739" s="3" t="s">
        <v>979</v>
      </c>
      <c r="AV739" s="3"/>
      <c r="AW739" s="3"/>
      <c r="AX739" s="3"/>
      <c r="AY739" s="145"/>
      <c r="AZ739" s="69">
        <v>622500</v>
      </c>
      <c r="BA739" s="69">
        <v>5</v>
      </c>
      <c r="BB739" s="69" t="s">
        <v>949</v>
      </c>
      <c r="BC739" s="69" t="s">
        <v>4027</v>
      </c>
      <c r="BD739" s="69" t="s">
        <v>4050</v>
      </c>
      <c r="BE739" s="69" t="s">
        <v>4029</v>
      </c>
      <c r="BF739" s="69" t="s">
        <v>4030</v>
      </c>
      <c r="BG739" s="69" t="s">
        <v>949</v>
      </c>
      <c r="BH739" s="69" t="s">
        <v>949</v>
      </c>
      <c r="BI739" s="69" t="s">
        <v>949</v>
      </c>
      <c r="BJ739" s="69" t="s">
        <v>3836</v>
      </c>
      <c r="BK739" s="69" t="s">
        <v>986</v>
      </c>
      <c r="BL739" s="69" t="s">
        <v>949</v>
      </c>
      <c r="BM739" s="69" t="s">
        <v>949</v>
      </c>
      <c r="BN739" s="69" t="s">
        <v>949</v>
      </c>
      <c r="BO739" s="69" t="s">
        <v>949</v>
      </c>
      <c r="BP739" s="69" t="s">
        <v>949</v>
      </c>
      <c r="BQ739" s="69" t="s">
        <v>949</v>
      </c>
      <c r="BR739" s="69" t="s">
        <v>949</v>
      </c>
      <c r="BS739" s="69" t="s">
        <v>949</v>
      </c>
      <c r="BT739" s="69" t="s">
        <v>949</v>
      </c>
      <c r="BU739" s="73"/>
      <c r="BV739" s="72"/>
      <c r="BW739" s="72"/>
      <c r="BX739" s="72"/>
      <c r="BY739" s="16"/>
      <c r="BZ739" s="9"/>
      <c r="CA739" s="16"/>
      <c r="CB739" s="16"/>
      <c r="CC739" s="16"/>
      <c r="CD739" s="16"/>
    </row>
    <row r="740" spans="1:82" customFormat="1">
      <c r="A740" s="16"/>
      <c r="B740" s="3">
        <v>733</v>
      </c>
      <c r="C740" s="3" t="s">
        <v>3719</v>
      </c>
      <c r="D740" s="91"/>
      <c r="E740" s="96" t="s">
        <v>4046</v>
      </c>
      <c r="F740" s="91"/>
      <c r="G740" s="96"/>
      <c r="H740" s="91"/>
      <c r="I740" s="96"/>
      <c r="J740" s="91"/>
      <c r="K740" s="96"/>
      <c r="L740" s="91"/>
      <c r="M740" s="96"/>
      <c r="N740" s="32" t="s">
        <v>4046</v>
      </c>
      <c r="O740" s="211" t="s">
        <v>4047</v>
      </c>
      <c r="P740" s="71" t="s">
        <v>975</v>
      </c>
      <c r="Q740" s="71"/>
      <c r="R740" s="848" t="s">
        <v>976</v>
      </c>
      <c r="S740" s="3"/>
      <c r="T740" s="3"/>
      <c r="U740" s="3"/>
      <c r="V740" s="3"/>
      <c r="W740" s="3"/>
      <c r="X740" s="3" t="s">
        <v>941</v>
      </c>
      <c r="Y740" s="3" t="s">
        <v>941</v>
      </c>
      <c r="Z740" s="3" t="s">
        <v>941</v>
      </c>
      <c r="AA740" s="3" t="s">
        <v>941</v>
      </c>
      <c r="AB740" s="3" t="s">
        <v>941</v>
      </c>
      <c r="AC740" s="21" t="s">
        <v>941</v>
      </c>
      <c r="AD740" s="21" t="s">
        <v>941</v>
      </c>
      <c r="AE740" s="21" t="s">
        <v>941</v>
      </c>
      <c r="AF740" s="3" t="s">
        <v>941</v>
      </c>
      <c r="AG740" s="3"/>
      <c r="AH740" s="3"/>
      <c r="AI740" s="21"/>
      <c r="AJ740" s="21"/>
      <c r="AK740" s="21"/>
      <c r="AL740" s="75"/>
      <c r="AM740" s="74"/>
      <c r="AN740" s="70" t="s">
        <v>4048</v>
      </c>
      <c r="AO740" s="67" t="s">
        <v>132</v>
      </c>
      <c r="AP740" s="78" t="s">
        <v>4049</v>
      </c>
      <c r="AQ740" s="893">
        <v>4</v>
      </c>
      <c r="AR740" s="745">
        <v>999</v>
      </c>
      <c r="AS740" s="68" t="s">
        <v>946</v>
      </c>
      <c r="AT740" s="3">
        <v>1</v>
      </c>
      <c r="AU740" s="3" t="s">
        <v>979</v>
      </c>
      <c r="AV740" s="3"/>
      <c r="AW740" s="3"/>
      <c r="AX740" s="3"/>
      <c r="AY740" s="145"/>
      <c r="AZ740" s="69">
        <v>622500</v>
      </c>
      <c r="BA740" s="69">
        <v>5</v>
      </c>
      <c r="BB740" s="69" t="s">
        <v>949</v>
      </c>
      <c r="BC740" s="69" t="s">
        <v>4027</v>
      </c>
      <c r="BD740" s="69" t="s">
        <v>4050</v>
      </c>
      <c r="BE740" s="69" t="s">
        <v>4029</v>
      </c>
      <c r="BF740" s="69" t="s">
        <v>4030</v>
      </c>
      <c r="BG740" s="69" t="s">
        <v>949</v>
      </c>
      <c r="BH740" s="69" t="s">
        <v>949</v>
      </c>
      <c r="BI740" s="69" t="s">
        <v>949</v>
      </c>
      <c r="BJ740" s="69" t="s">
        <v>3836</v>
      </c>
      <c r="BK740" s="69" t="s">
        <v>986</v>
      </c>
      <c r="BL740" s="69" t="s">
        <v>949</v>
      </c>
      <c r="BM740" s="69" t="s">
        <v>949</v>
      </c>
      <c r="BN740" s="69" t="s">
        <v>949</v>
      </c>
      <c r="BO740" s="69" t="s">
        <v>949</v>
      </c>
      <c r="BP740" s="69" t="s">
        <v>949</v>
      </c>
      <c r="BQ740" s="69" t="s">
        <v>949</v>
      </c>
      <c r="BR740" s="69" t="s">
        <v>949</v>
      </c>
      <c r="BS740" s="69" t="s">
        <v>949</v>
      </c>
      <c r="BT740" s="69" t="s">
        <v>949</v>
      </c>
      <c r="BU740" s="73"/>
      <c r="BV740" s="72"/>
      <c r="BW740" s="72"/>
      <c r="BX740" s="72"/>
      <c r="BY740" s="16"/>
      <c r="BZ740" s="9"/>
      <c r="CA740" s="16"/>
      <c r="CB740" s="16"/>
      <c r="CC740" s="16"/>
      <c r="CD740" s="16"/>
    </row>
    <row r="741" spans="1:82" customFormat="1">
      <c r="A741" s="16"/>
      <c r="B741" s="3">
        <v>734</v>
      </c>
      <c r="C741" s="3" t="s">
        <v>3719</v>
      </c>
      <c r="D741" s="91"/>
      <c r="E741" s="96" t="s">
        <v>4051</v>
      </c>
      <c r="F741" s="91"/>
      <c r="G741" s="96"/>
      <c r="H741" s="91"/>
      <c r="I741" s="96"/>
      <c r="J741" s="91"/>
      <c r="K741" s="96"/>
      <c r="L741" s="91"/>
      <c r="M741" s="96"/>
      <c r="N741" s="32" t="s">
        <v>4051</v>
      </c>
      <c r="O741" s="211" t="s">
        <v>4051</v>
      </c>
      <c r="P741" s="71" t="s">
        <v>1157</v>
      </c>
      <c r="Q741" s="71"/>
      <c r="R741" s="848" t="s">
        <v>976</v>
      </c>
      <c r="S741" s="3"/>
      <c r="T741" s="3"/>
      <c r="U741" s="3"/>
      <c r="V741" s="3"/>
      <c r="W741" s="3"/>
      <c r="X741" s="3" t="s">
        <v>941</v>
      </c>
      <c r="Y741" s="3"/>
      <c r="Z741" s="3" t="s">
        <v>941</v>
      </c>
      <c r="AA741" s="3" t="s">
        <v>941</v>
      </c>
      <c r="AB741" s="3" t="s">
        <v>941</v>
      </c>
      <c r="AC741" s="21"/>
      <c r="AD741" s="21" t="s">
        <v>941</v>
      </c>
      <c r="AE741" s="21" t="s">
        <v>941</v>
      </c>
      <c r="AF741" s="3" t="s">
        <v>941</v>
      </c>
      <c r="AG741" s="3"/>
      <c r="AH741" s="3"/>
      <c r="AI741" s="21"/>
      <c r="AJ741" s="21"/>
      <c r="AK741" s="21"/>
      <c r="AL741" s="75"/>
      <c r="AM741" s="74"/>
      <c r="AN741" s="70"/>
      <c r="AO741" s="67" t="s">
        <v>132</v>
      </c>
      <c r="AP741" s="78" t="s">
        <v>4052</v>
      </c>
      <c r="AQ741" s="893">
        <v>4</v>
      </c>
      <c r="AR741" s="745">
        <v>24</v>
      </c>
      <c r="AS741" s="68" t="s">
        <v>946</v>
      </c>
      <c r="AT741" s="3">
        <v>1</v>
      </c>
      <c r="AU741" s="3" t="s">
        <v>979</v>
      </c>
      <c r="AV741" s="3"/>
      <c r="AW741" s="3"/>
      <c r="AX741" s="3"/>
      <c r="AY741" s="145"/>
      <c r="AZ741" s="69">
        <v>830000</v>
      </c>
      <c r="BA741" s="69">
        <v>5</v>
      </c>
      <c r="BB741" s="69" t="s">
        <v>949</v>
      </c>
      <c r="BC741" s="69" t="s">
        <v>4027</v>
      </c>
      <c r="BD741" s="69" t="s">
        <v>4053</v>
      </c>
      <c r="BE741" s="69" t="s">
        <v>4029</v>
      </c>
      <c r="BF741" s="69" t="s">
        <v>4030</v>
      </c>
      <c r="BG741" s="69" t="s">
        <v>949</v>
      </c>
      <c r="BH741" s="69" t="s">
        <v>949</v>
      </c>
      <c r="BI741" s="69" t="s">
        <v>949</v>
      </c>
      <c r="BJ741" s="69" t="s">
        <v>986</v>
      </c>
      <c r="BK741" s="69" t="s">
        <v>949</v>
      </c>
      <c r="BL741" s="69" t="s">
        <v>949</v>
      </c>
      <c r="BM741" s="69" t="s">
        <v>949</v>
      </c>
      <c r="BN741" s="69" t="s">
        <v>949</v>
      </c>
      <c r="BO741" s="69" t="s">
        <v>949</v>
      </c>
      <c r="BP741" s="69" t="s">
        <v>949</v>
      </c>
      <c r="BQ741" s="69" t="s">
        <v>949</v>
      </c>
      <c r="BR741" s="69" t="s">
        <v>949</v>
      </c>
      <c r="BS741" s="69" t="s">
        <v>949</v>
      </c>
      <c r="BT741" s="69" t="s">
        <v>949</v>
      </c>
      <c r="BU741" s="73"/>
      <c r="BV741" s="72"/>
      <c r="BW741" s="72"/>
      <c r="BX741" s="72"/>
      <c r="BY741" s="16"/>
      <c r="BZ741" s="9"/>
      <c r="CA741" s="16"/>
      <c r="CB741" s="16"/>
      <c r="CC741" s="16"/>
      <c r="CD741" s="16"/>
    </row>
    <row r="742" spans="1:82" customFormat="1">
      <c r="A742" s="16"/>
      <c r="B742" s="3">
        <v>735</v>
      </c>
      <c r="C742" s="3" t="s">
        <v>3719</v>
      </c>
      <c r="D742" s="91"/>
      <c r="E742" s="96" t="s">
        <v>4054</v>
      </c>
      <c r="F742" s="91"/>
      <c r="G742" s="96"/>
      <c r="H742" s="91"/>
      <c r="I742" s="96"/>
      <c r="J742" s="91"/>
      <c r="K742" s="96"/>
      <c r="L742" s="91"/>
      <c r="M742" s="96"/>
      <c r="N742" s="32" t="s">
        <v>4054</v>
      </c>
      <c r="O742" s="211" t="s">
        <v>4055</v>
      </c>
      <c r="P742" s="71" t="s">
        <v>1157</v>
      </c>
      <c r="Q742" s="71"/>
      <c r="R742" s="848" t="s">
        <v>989</v>
      </c>
      <c r="S742" s="3"/>
      <c r="T742" s="3"/>
      <c r="U742" s="3"/>
      <c r="V742" s="3"/>
      <c r="W742" s="3"/>
      <c r="X742" s="3"/>
      <c r="Y742" s="3" t="s">
        <v>941</v>
      </c>
      <c r="Z742" s="3"/>
      <c r="AA742" s="3"/>
      <c r="AB742" s="3"/>
      <c r="AC742" s="21" t="s">
        <v>941</v>
      </c>
      <c r="AD742" s="21"/>
      <c r="AE742" s="21"/>
      <c r="AF742" s="3"/>
      <c r="AG742" s="3"/>
      <c r="AH742" s="3"/>
      <c r="AI742" s="21"/>
      <c r="AJ742" s="21"/>
      <c r="AK742" s="21"/>
      <c r="AL742" s="75"/>
      <c r="AM742" s="74"/>
      <c r="AN742" s="70"/>
      <c r="AO742" s="67" t="s">
        <v>132</v>
      </c>
      <c r="AP742" s="78" t="s">
        <v>4056</v>
      </c>
      <c r="AQ742" s="893">
        <v>2</v>
      </c>
      <c r="AR742" s="745">
        <v>12</v>
      </c>
      <c r="AS742" s="68" t="s">
        <v>946</v>
      </c>
      <c r="AT742" s="3">
        <v>0</v>
      </c>
      <c r="AU742" s="3" t="s">
        <v>947</v>
      </c>
      <c r="AV742" s="3"/>
      <c r="AW742" s="3"/>
      <c r="AX742" s="3"/>
      <c r="AY742" s="145"/>
      <c r="AZ742" s="69" t="s">
        <v>949</v>
      </c>
      <c r="BA742" s="69" t="s">
        <v>949</v>
      </c>
      <c r="BB742" s="69" t="s">
        <v>949</v>
      </c>
      <c r="BC742" s="69" t="s">
        <v>949</v>
      </c>
      <c r="BD742" s="69" t="s">
        <v>949</v>
      </c>
      <c r="BE742" s="69" t="s">
        <v>949</v>
      </c>
      <c r="BF742" s="69" t="s">
        <v>949</v>
      </c>
      <c r="BG742" s="69" t="s">
        <v>949</v>
      </c>
      <c r="BH742" s="69" t="s">
        <v>949</v>
      </c>
      <c r="BI742" s="69" t="s">
        <v>949</v>
      </c>
      <c r="BJ742" s="69" t="s">
        <v>949</v>
      </c>
      <c r="BK742" s="69" t="s">
        <v>949</v>
      </c>
      <c r="BL742" s="69" t="s">
        <v>949</v>
      </c>
      <c r="BM742" s="69" t="s">
        <v>949</v>
      </c>
      <c r="BN742" s="69" t="s">
        <v>949</v>
      </c>
      <c r="BO742" s="69" t="s">
        <v>949</v>
      </c>
      <c r="BP742" s="69" t="s">
        <v>949</v>
      </c>
      <c r="BQ742" s="69" t="s">
        <v>949</v>
      </c>
      <c r="BR742" s="69" t="s">
        <v>949</v>
      </c>
      <c r="BS742" s="69" t="s">
        <v>949</v>
      </c>
      <c r="BT742" s="69" t="s">
        <v>949</v>
      </c>
      <c r="BU742" s="73"/>
      <c r="BV742" s="72"/>
      <c r="BW742" s="72"/>
      <c r="BX742" s="72"/>
      <c r="BY742" s="16"/>
      <c r="BZ742" s="9"/>
      <c r="CA742" s="16"/>
      <c r="CB742" s="16"/>
      <c r="CC742" s="16"/>
      <c r="CD742" s="16"/>
    </row>
    <row r="743" spans="1:82" customFormat="1">
      <c r="A743" s="16"/>
      <c r="B743" s="3">
        <v>736</v>
      </c>
      <c r="C743" s="3" t="s">
        <v>3719</v>
      </c>
      <c r="D743" s="91"/>
      <c r="E743" s="96" t="s">
        <v>4054</v>
      </c>
      <c r="F743" s="91"/>
      <c r="G743" s="96"/>
      <c r="H743" s="91"/>
      <c r="I743" s="96"/>
      <c r="J743" s="91"/>
      <c r="K743" s="96"/>
      <c r="L743" s="91"/>
      <c r="M743" s="96"/>
      <c r="N743" s="32" t="s">
        <v>4054</v>
      </c>
      <c r="O743" s="211" t="s">
        <v>4054</v>
      </c>
      <c r="P743" s="71" t="s">
        <v>1157</v>
      </c>
      <c r="Q743" s="71"/>
      <c r="R743" s="848" t="s">
        <v>989</v>
      </c>
      <c r="S743" s="3" t="s">
        <v>941</v>
      </c>
      <c r="T743" s="3" t="s">
        <v>941</v>
      </c>
      <c r="U743" s="3" t="s">
        <v>941</v>
      </c>
      <c r="V743" s="3" t="s">
        <v>941</v>
      </c>
      <c r="W743" s="3" t="s">
        <v>941</v>
      </c>
      <c r="X743" s="3"/>
      <c r="Y743" s="3"/>
      <c r="Z743" s="3"/>
      <c r="AA743" s="3"/>
      <c r="AB743" s="3"/>
      <c r="AC743" s="21"/>
      <c r="AD743" s="21"/>
      <c r="AE743" s="21"/>
      <c r="AF743" s="3"/>
      <c r="AG743" s="3" t="s">
        <v>941</v>
      </c>
      <c r="AH743" s="3"/>
      <c r="AI743" s="21" t="s">
        <v>941</v>
      </c>
      <c r="AJ743" s="21" t="s">
        <v>941</v>
      </c>
      <c r="AK743" s="21" t="s">
        <v>941</v>
      </c>
      <c r="AL743" s="75"/>
      <c r="AM743" s="74"/>
      <c r="AN743" s="70"/>
      <c r="AO743" s="67" t="s">
        <v>132</v>
      </c>
      <c r="AP743" s="78" t="s">
        <v>4056</v>
      </c>
      <c r="AQ743" s="893">
        <v>2</v>
      </c>
      <c r="AR743" s="745">
        <v>18</v>
      </c>
      <c r="AS743" s="68" t="s">
        <v>946</v>
      </c>
      <c r="AT743" s="3">
        <v>0</v>
      </c>
      <c r="AU743" s="3" t="s">
        <v>947</v>
      </c>
      <c r="AV743" s="3"/>
      <c r="AW743" s="3"/>
      <c r="AX743" s="3"/>
      <c r="AY743" s="145"/>
      <c r="AZ743" s="69" t="s">
        <v>949</v>
      </c>
      <c r="BA743" s="69" t="s">
        <v>949</v>
      </c>
      <c r="BB743" s="69" t="s">
        <v>949</v>
      </c>
      <c r="BC743" s="69" t="s">
        <v>949</v>
      </c>
      <c r="BD743" s="69" t="s">
        <v>949</v>
      </c>
      <c r="BE743" s="69" t="s">
        <v>949</v>
      </c>
      <c r="BF743" s="69" t="s">
        <v>949</v>
      </c>
      <c r="BG743" s="69" t="s">
        <v>949</v>
      </c>
      <c r="BH743" s="69" t="s">
        <v>949</v>
      </c>
      <c r="BI743" s="69" t="s">
        <v>949</v>
      </c>
      <c r="BJ743" s="69" t="s">
        <v>949</v>
      </c>
      <c r="BK743" s="69" t="s">
        <v>949</v>
      </c>
      <c r="BL743" s="69" t="s">
        <v>949</v>
      </c>
      <c r="BM743" s="69" t="s">
        <v>949</v>
      </c>
      <c r="BN743" s="69" t="s">
        <v>949</v>
      </c>
      <c r="BO743" s="69" t="s">
        <v>949</v>
      </c>
      <c r="BP743" s="69" t="s">
        <v>949</v>
      </c>
      <c r="BQ743" s="69" t="s">
        <v>949</v>
      </c>
      <c r="BR743" s="69" t="s">
        <v>949</v>
      </c>
      <c r="BS743" s="69" t="s">
        <v>949</v>
      </c>
      <c r="BT743" s="69" t="s">
        <v>949</v>
      </c>
      <c r="BU743" s="73"/>
      <c r="BV743" s="72"/>
      <c r="BW743" s="72"/>
      <c r="BX743" s="72"/>
      <c r="BY743" s="16"/>
      <c r="BZ743" s="9"/>
      <c r="CA743" s="16"/>
      <c r="CB743" s="16"/>
      <c r="CC743" s="16"/>
      <c r="CD743" s="16"/>
    </row>
    <row r="744" spans="1:82" customFormat="1">
      <c r="A744" s="16"/>
      <c r="B744" s="3">
        <v>737</v>
      </c>
      <c r="C744" s="3" t="s">
        <v>3719</v>
      </c>
      <c r="D744" s="91"/>
      <c r="E744" s="96" t="s">
        <v>4054</v>
      </c>
      <c r="F744" s="91"/>
      <c r="G744" s="96"/>
      <c r="H744" s="91"/>
      <c r="I744" s="96"/>
      <c r="J744" s="91"/>
      <c r="K744" s="96"/>
      <c r="L744" s="91"/>
      <c r="M744" s="96"/>
      <c r="N744" s="32" t="s">
        <v>4054</v>
      </c>
      <c r="O744" s="211" t="s">
        <v>4054</v>
      </c>
      <c r="P744" s="71" t="s">
        <v>1157</v>
      </c>
      <c r="Q744" s="71"/>
      <c r="R744" s="848" t="s">
        <v>989</v>
      </c>
      <c r="S744" s="3"/>
      <c r="T744" s="3"/>
      <c r="U744" s="3"/>
      <c r="V744" s="3"/>
      <c r="W744" s="3"/>
      <c r="X744" s="3" t="s">
        <v>941</v>
      </c>
      <c r="Y744" s="3"/>
      <c r="Z744" s="3" t="s">
        <v>941</v>
      </c>
      <c r="AA744" s="3" t="s">
        <v>941</v>
      </c>
      <c r="AB744" s="3" t="s">
        <v>941</v>
      </c>
      <c r="AC744" s="21"/>
      <c r="AD744" s="21" t="s">
        <v>941</v>
      </c>
      <c r="AE744" s="21" t="s">
        <v>941</v>
      </c>
      <c r="AF744" s="3" t="s">
        <v>941</v>
      </c>
      <c r="AG744" s="3"/>
      <c r="AH744" s="3"/>
      <c r="AI744" s="21"/>
      <c r="AJ744" s="21"/>
      <c r="AK744" s="21"/>
      <c r="AL744" s="75"/>
      <c r="AM744" s="74"/>
      <c r="AN744" s="70"/>
      <c r="AO744" s="67" t="s">
        <v>132</v>
      </c>
      <c r="AP744" s="78" t="s">
        <v>4056</v>
      </c>
      <c r="AQ744" s="893">
        <v>2</v>
      </c>
      <c r="AR744" s="745">
        <v>24</v>
      </c>
      <c r="AS744" s="68" t="s">
        <v>946</v>
      </c>
      <c r="AT744" s="3">
        <v>0</v>
      </c>
      <c r="AU744" s="3" t="s">
        <v>947</v>
      </c>
      <c r="AV744" s="3"/>
      <c r="AW744" s="3"/>
      <c r="AX744" s="3"/>
      <c r="AY744" s="145"/>
      <c r="AZ744" s="69" t="s">
        <v>949</v>
      </c>
      <c r="BA744" s="69" t="s">
        <v>949</v>
      </c>
      <c r="BB744" s="69" t="s">
        <v>949</v>
      </c>
      <c r="BC744" s="69" t="s">
        <v>949</v>
      </c>
      <c r="BD744" s="69" t="s">
        <v>949</v>
      </c>
      <c r="BE744" s="69" t="s">
        <v>949</v>
      </c>
      <c r="BF744" s="69" t="s">
        <v>949</v>
      </c>
      <c r="BG744" s="69" t="s">
        <v>949</v>
      </c>
      <c r="BH744" s="69" t="s">
        <v>949</v>
      </c>
      <c r="BI744" s="69" t="s">
        <v>949</v>
      </c>
      <c r="BJ744" s="69" t="s">
        <v>949</v>
      </c>
      <c r="BK744" s="69" t="s">
        <v>949</v>
      </c>
      <c r="BL744" s="69" t="s">
        <v>949</v>
      </c>
      <c r="BM744" s="69" t="s">
        <v>949</v>
      </c>
      <c r="BN744" s="69" t="s">
        <v>949</v>
      </c>
      <c r="BO744" s="69" t="s">
        <v>949</v>
      </c>
      <c r="BP744" s="69" t="s">
        <v>949</v>
      </c>
      <c r="BQ744" s="69" t="s">
        <v>949</v>
      </c>
      <c r="BR744" s="69" t="s">
        <v>949</v>
      </c>
      <c r="BS744" s="69" t="s">
        <v>949</v>
      </c>
      <c r="BT744" s="69" t="s">
        <v>949</v>
      </c>
      <c r="BU744" s="73"/>
      <c r="BV744" s="72"/>
      <c r="BW744" s="72"/>
      <c r="BX744" s="72"/>
      <c r="BY744" s="16"/>
      <c r="BZ744" s="9"/>
      <c r="CA744" s="16"/>
      <c r="CB744" s="16"/>
      <c r="CC744" s="16"/>
      <c r="CD744" s="16"/>
    </row>
    <row r="745" spans="1:82" customFormat="1">
      <c r="A745" s="16"/>
      <c r="B745" s="3">
        <v>738</v>
      </c>
      <c r="C745" s="3" t="s">
        <v>3719</v>
      </c>
      <c r="D745" s="91"/>
      <c r="E745" s="96"/>
      <c r="F745" s="91" t="s">
        <v>4057</v>
      </c>
      <c r="G745" s="96"/>
      <c r="H745" s="91"/>
      <c r="I745" s="96"/>
      <c r="J745" s="91"/>
      <c r="K745" s="96"/>
      <c r="L745" s="91"/>
      <c r="M745" s="96"/>
      <c r="N745" s="32" t="s">
        <v>4057</v>
      </c>
      <c r="O745" s="211" t="s">
        <v>4058</v>
      </c>
      <c r="P745" s="71" t="s">
        <v>975</v>
      </c>
      <c r="Q745" s="71"/>
      <c r="R745" s="848" t="s">
        <v>976</v>
      </c>
      <c r="S745" s="3" t="s">
        <v>941</v>
      </c>
      <c r="T745" s="3" t="s">
        <v>941</v>
      </c>
      <c r="U745" s="3" t="s">
        <v>941</v>
      </c>
      <c r="V745" s="3" t="s">
        <v>941</v>
      </c>
      <c r="W745" s="3" t="s">
        <v>941</v>
      </c>
      <c r="X745" s="3" t="s">
        <v>941</v>
      </c>
      <c r="Y745" s="3" t="s">
        <v>941</v>
      </c>
      <c r="Z745" s="3" t="s">
        <v>941</v>
      </c>
      <c r="AA745" s="3" t="s">
        <v>941</v>
      </c>
      <c r="AB745" s="3" t="s">
        <v>941</v>
      </c>
      <c r="AC745" s="21" t="s">
        <v>941</v>
      </c>
      <c r="AD745" s="21" t="s">
        <v>941</v>
      </c>
      <c r="AE745" s="21" t="s">
        <v>941</v>
      </c>
      <c r="AF745" s="3" t="s">
        <v>941</v>
      </c>
      <c r="AG745" s="3" t="s">
        <v>941</v>
      </c>
      <c r="AH745" s="3"/>
      <c r="AI745" s="21" t="s">
        <v>941</v>
      </c>
      <c r="AJ745" s="21" t="s">
        <v>941</v>
      </c>
      <c r="AK745" s="21" t="s">
        <v>941</v>
      </c>
      <c r="AL745" s="75"/>
      <c r="AM745" s="74"/>
      <c r="AN745" s="70" t="s">
        <v>4059</v>
      </c>
      <c r="AO745" s="67" t="s">
        <v>132</v>
      </c>
      <c r="AP745" s="78" t="s">
        <v>4060</v>
      </c>
      <c r="AQ745" s="893">
        <v>1</v>
      </c>
      <c r="AR745" s="745" t="s">
        <v>945</v>
      </c>
      <c r="AS745" s="68" t="s">
        <v>946</v>
      </c>
      <c r="AT745" s="3">
        <v>1</v>
      </c>
      <c r="AU745" s="3" t="s">
        <v>979</v>
      </c>
      <c r="AV745" s="3"/>
      <c r="AW745" s="3"/>
      <c r="AX745" s="3"/>
      <c r="AY745" s="145"/>
      <c r="AZ745" s="69">
        <v>1860.48</v>
      </c>
      <c r="BA745" s="69">
        <v>7.0000000000000007E-2</v>
      </c>
      <c r="BB745" s="69" t="s">
        <v>949</v>
      </c>
      <c r="BC745" s="69" t="s">
        <v>949</v>
      </c>
      <c r="BD745" s="69" t="s">
        <v>4061</v>
      </c>
      <c r="BE745" s="69" t="s">
        <v>981</v>
      </c>
      <c r="BF745" s="69" t="s">
        <v>982</v>
      </c>
      <c r="BG745" s="69" t="s">
        <v>983</v>
      </c>
      <c r="BH745" s="69" t="s">
        <v>984</v>
      </c>
      <c r="BI745" s="69" t="s">
        <v>949</v>
      </c>
      <c r="BJ745" s="69" t="s">
        <v>985</v>
      </c>
      <c r="BK745" s="69" t="s">
        <v>986</v>
      </c>
      <c r="BL745" s="69" t="s">
        <v>949</v>
      </c>
      <c r="BM745" s="69" t="s">
        <v>949</v>
      </c>
      <c r="BN745" s="69" t="s">
        <v>949</v>
      </c>
      <c r="BO745" s="69" t="s">
        <v>949</v>
      </c>
      <c r="BP745" s="69" t="s">
        <v>949</v>
      </c>
      <c r="BQ745" s="69" t="s">
        <v>949</v>
      </c>
      <c r="BR745" s="69" t="s">
        <v>949</v>
      </c>
      <c r="BS745" s="69" t="s">
        <v>949</v>
      </c>
      <c r="BT745" s="69" t="s">
        <v>949</v>
      </c>
      <c r="BU745" s="73"/>
      <c r="BV745" s="72"/>
      <c r="BW745" s="72"/>
      <c r="BX745" s="72"/>
      <c r="BY745" s="16"/>
      <c r="BZ745" s="9"/>
      <c r="CA745" s="16"/>
      <c r="CB745" s="16"/>
      <c r="CC745" s="16"/>
      <c r="CD745" s="16"/>
    </row>
    <row r="746" spans="1:82" customFormat="1">
      <c r="A746" s="16"/>
      <c r="B746" s="3">
        <v>739</v>
      </c>
      <c r="C746" s="3" t="s">
        <v>3719</v>
      </c>
      <c r="D746" s="91"/>
      <c r="E746" s="96"/>
      <c r="F746" s="91" t="s">
        <v>4062</v>
      </c>
      <c r="G746" s="96"/>
      <c r="H746" s="91"/>
      <c r="I746" s="96"/>
      <c r="J746" s="91"/>
      <c r="K746" s="96"/>
      <c r="L746" s="91"/>
      <c r="M746" s="96"/>
      <c r="N746" s="32" t="s">
        <v>4062</v>
      </c>
      <c r="O746" s="211" t="s">
        <v>4063</v>
      </c>
      <c r="P746" s="71" t="s">
        <v>939</v>
      </c>
      <c r="Q746" s="71"/>
      <c r="R746" s="848" t="s">
        <v>989</v>
      </c>
      <c r="S746" s="3" t="s">
        <v>941</v>
      </c>
      <c r="T746" s="3" t="s">
        <v>941</v>
      </c>
      <c r="U746" s="3" t="s">
        <v>941</v>
      </c>
      <c r="V746" s="3" t="s">
        <v>941</v>
      </c>
      <c r="W746" s="3" t="s">
        <v>941</v>
      </c>
      <c r="X746" s="3" t="s">
        <v>941</v>
      </c>
      <c r="Y746" s="3" t="s">
        <v>941</v>
      </c>
      <c r="Z746" s="3" t="s">
        <v>941</v>
      </c>
      <c r="AA746" s="3" t="s">
        <v>941</v>
      </c>
      <c r="AB746" s="3" t="s">
        <v>941</v>
      </c>
      <c r="AC746" s="21" t="s">
        <v>941</v>
      </c>
      <c r="AD746" s="21" t="s">
        <v>941</v>
      </c>
      <c r="AE746" s="21" t="s">
        <v>941</v>
      </c>
      <c r="AF746" s="3" t="s">
        <v>941</v>
      </c>
      <c r="AG746" s="3" t="s">
        <v>941</v>
      </c>
      <c r="AH746" s="3"/>
      <c r="AI746" s="21" t="s">
        <v>941</v>
      </c>
      <c r="AJ746" s="21" t="s">
        <v>941</v>
      </c>
      <c r="AK746" s="21" t="s">
        <v>941</v>
      </c>
      <c r="AL746" s="75"/>
      <c r="AM746" s="74"/>
      <c r="AN746" s="70" t="s">
        <v>4064</v>
      </c>
      <c r="AO746" s="67" t="s">
        <v>132</v>
      </c>
      <c r="AP746" s="78" t="s">
        <v>4065</v>
      </c>
      <c r="AQ746" s="893">
        <v>0.10199999999999999</v>
      </c>
      <c r="AR746" s="745" t="s">
        <v>945</v>
      </c>
      <c r="AS746" s="68" t="s">
        <v>992</v>
      </c>
      <c r="AT746" s="3">
        <v>1</v>
      </c>
      <c r="AU746" s="3" t="s">
        <v>993</v>
      </c>
      <c r="AV746" s="3"/>
      <c r="AW746" s="3"/>
      <c r="AX746" s="3"/>
      <c r="AY746" s="145"/>
      <c r="AZ746" s="69" t="s">
        <v>949</v>
      </c>
      <c r="BA746" s="69" t="s">
        <v>949</v>
      </c>
      <c r="BB746" s="69" t="s">
        <v>949</v>
      </c>
      <c r="BC746" s="69" t="s">
        <v>949</v>
      </c>
      <c r="BD746" s="69" t="s">
        <v>1890</v>
      </c>
      <c r="BE746" s="69" t="s">
        <v>995</v>
      </c>
      <c r="BF746" s="69" t="s">
        <v>996</v>
      </c>
      <c r="BG746" s="69" t="s">
        <v>997</v>
      </c>
      <c r="BH746" s="69" t="s">
        <v>998</v>
      </c>
      <c r="BI746" s="69" t="s">
        <v>949</v>
      </c>
      <c r="BJ746" s="69" t="s">
        <v>985</v>
      </c>
      <c r="BK746" s="69" t="s">
        <v>986</v>
      </c>
      <c r="BL746" s="69" t="s">
        <v>949</v>
      </c>
      <c r="BM746" s="69" t="s">
        <v>949</v>
      </c>
      <c r="BN746" s="69" t="s">
        <v>949</v>
      </c>
      <c r="BO746" s="69" t="s">
        <v>949</v>
      </c>
      <c r="BP746" s="69" t="s">
        <v>949</v>
      </c>
      <c r="BQ746" s="69" t="s">
        <v>949</v>
      </c>
      <c r="BR746" s="69" t="s">
        <v>949</v>
      </c>
      <c r="BS746" s="69" t="s">
        <v>949</v>
      </c>
      <c r="BT746" s="69" t="s">
        <v>949</v>
      </c>
      <c r="BU746" s="73"/>
      <c r="BV746" s="72"/>
      <c r="BW746" s="72"/>
      <c r="BX746" s="72"/>
      <c r="BY746" s="16"/>
      <c r="BZ746" s="9"/>
      <c r="CA746" s="16"/>
      <c r="CB746" s="16"/>
      <c r="CC746" s="16"/>
      <c r="CD746" s="16"/>
    </row>
    <row r="747" spans="1:82" customFormat="1">
      <c r="A747" s="16"/>
      <c r="B747" s="3">
        <v>740</v>
      </c>
      <c r="C747" s="3" t="s">
        <v>3719</v>
      </c>
      <c r="D747" s="91"/>
      <c r="E747" s="96" t="s">
        <v>4066</v>
      </c>
      <c r="F747" s="91"/>
      <c r="G747" s="96"/>
      <c r="H747" s="91"/>
      <c r="I747" s="96"/>
      <c r="J747" s="91"/>
      <c r="K747" s="96"/>
      <c r="L747" s="91"/>
      <c r="M747" s="96"/>
      <c r="N747" s="32" t="s">
        <v>4066</v>
      </c>
      <c r="O747" s="211" t="s">
        <v>4067</v>
      </c>
      <c r="P747" s="71" t="s">
        <v>1157</v>
      </c>
      <c r="Q747" s="71"/>
      <c r="R747" s="848" t="s">
        <v>989</v>
      </c>
      <c r="S747" s="3"/>
      <c r="T747" s="3"/>
      <c r="U747" s="3"/>
      <c r="V747" s="3"/>
      <c r="W747" s="3"/>
      <c r="X747" s="3"/>
      <c r="Y747" s="3" t="s">
        <v>941</v>
      </c>
      <c r="Z747" s="3"/>
      <c r="AA747" s="3"/>
      <c r="AB747" s="3"/>
      <c r="AC747" s="21" t="s">
        <v>941</v>
      </c>
      <c r="AD747" s="21"/>
      <c r="AE747" s="21"/>
      <c r="AF747" s="3"/>
      <c r="AG747" s="3"/>
      <c r="AH747" s="3"/>
      <c r="AI747" s="21"/>
      <c r="AJ747" s="21"/>
      <c r="AK747" s="21"/>
      <c r="AL747" s="75"/>
      <c r="AM747" s="74"/>
      <c r="AN747" s="70"/>
      <c r="AO747" s="67" t="s">
        <v>132</v>
      </c>
      <c r="AP747" s="78" t="s">
        <v>4068</v>
      </c>
      <c r="AQ747" s="893">
        <v>2</v>
      </c>
      <c r="AR747" s="745">
        <v>12</v>
      </c>
      <c r="AS747" s="68" t="s">
        <v>946</v>
      </c>
      <c r="AT747" s="3">
        <v>0</v>
      </c>
      <c r="AU747" s="3" t="s">
        <v>947</v>
      </c>
      <c r="AV747" s="3"/>
      <c r="AW747" s="3"/>
      <c r="AX747" s="3"/>
      <c r="AY747" s="145"/>
      <c r="AZ747" s="69" t="s">
        <v>949</v>
      </c>
      <c r="BA747" s="69" t="s">
        <v>949</v>
      </c>
      <c r="BB747" s="69" t="s">
        <v>949</v>
      </c>
      <c r="BC747" s="69" t="s">
        <v>949</v>
      </c>
      <c r="BD747" s="69" t="s">
        <v>949</v>
      </c>
      <c r="BE747" s="69" t="s">
        <v>949</v>
      </c>
      <c r="BF747" s="69" t="s">
        <v>949</v>
      </c>
      <c r="BG747" s="69" t="s">
        <v>949</v>
      </c>
      <c r="BH747" s="69" t="s">
        <v>949</v>
      </c>
      <c r="BI747" s="69" t="s">
        <v>949</v>
      </c>
      <c r="BJ747" s="69" t="s">
        <v>949</v>
      </c>
      <c r="BK747" s="69" t="s">
        <v>949</v>
      </c>
      <c r="BL747" s="69" t="s">
        <v>949</v>
      </c>
      <c r="BM747" s="69" t="s">
        <v>949</v>
      </c>
      <c r="BN747" s="69" t="s">
        <v>949</v>
      </c>
      <c r="BO747" s="69" t="s">
        <v>949</v>
      </c>
      <c r="BP747" s="69" t="s">
        <v>949</v>
      </c>
      <c r="BQ747" s="69" t="s">
        <v>949</v>
      </c>
      <c r="BR747" s="69" t="s">
        <v>949</v>
      </c>
      <c r="BS747" s="69" t="s">
        <v>949</v>
      </c>
      <c r="BT747" s="69" t="s">
        <v>949</v>
      </c>
      <c r="BU747" s="73"/>
      <c r="BV747" s="72"/>
      <c r="BW747" s="72"/>
      <c r="BX747" s="72"/>
      <c r="BY747" s="16"/>
      <c r="BZ747" s="9"/>
      <c r="CA747" s="16"/>
      <c r="CB747" s="16"/>
      <c r="CC747" s="16"/>
      <c r="CD747" s="16"/>
    </row>
    <row r="748" spans="1:82" customFormat="1">
      <c r="A748" s="16"/>
      <c r="B748" s="3">
        <v>741</v>
      </c>
      <c r="C748" s="3" t="s">
        <v>3719</v>
      </c>
      <c r="D748" s="91"/>
      <c r="E748" s="96" t="s">
        <v>4066</v>
      </c>
      <c r="F748" s="91"/>
      <c r="G748" s="96"/>
      <c r="H748" s="91"/>
      <c r="I748" s="96"/>
      <c r="J748" s="91"/>
      <c r="K748" s="96"/>
      <c r="L748" s="91"/>
      <c r="M748" s="96"/>
      <c r="N748" s="32" t="s">
        <v>4066</v>
      </c>
      <c r="O748" s="211" t="s">
        <v>4066</v>
      </c>
      <c r="P748" s="71" t="s">
        <v>1157</v>
      </c>
      <c r="Q748" s="71"/>
      <c r="R748" s="848" t="s">
        <v>989</v>
      </c>
      <c r="S748" s="3" t="s">
        <v>941</v>
      </c>
      <c r="T748" s="3" t="s">
        <v>941</v>
      </c>
      <c r="U748" s="3" t="s">
        <v>941</v>
      </c>
      <c r="V748" s="3" t="s">
        <v>941</v>
      </c>
      <c r="W748" s="3" t="s">
        <v>941</v>
      </c>
      <c r="X748" s="3"/>
      <c r="Y748" s="3"/>
      <c r="Z748" s="3"/>
      <c r="AA748" s="3"/>
      <c r="AB748" s="3"/>
      <c r="AC748" s="21"/>
      <c r="AD748" s="21"/>
      <c r="AE748" s="21"/>
      <c r="AF748" s="3"/>
      <c r="AG748" s="3" t="s">
        <v>941</v>
      </c>
      <c r="AH748" s="3"/>
      <c r="AI748" s="21" t="s">
        <v>941</v>
      </c>
      <c r="AJ748" s="21" t="s">
        <v>941</v>
      </c>
      <c r="AK748" s="21" t="s">
        <v>941</v>
      </c>
      <c r="AL748" s="75"/>
      <c r="AM748" s="74"/>
      <c r="AN748" s="70"/>
      <c r="AO748" s="67" t="s">
        <v>132</v>
      </c>
      <c r="AP748" s="78" t="s">
        <v>4068</v>
      </c>
      <c r="AQ748" s="893">
        <v>2</v>
      </c>
      <c r="AR748" s="745">
        <v>18</v>
      </c>
      <c r="AS748" s="68" t="s">
        <v>946</v>
      </c>
      <c r="AT748" s="3">
        <v>0</v>
      </c>
      <c r="AU748" s="3" t="s">
        <v>947</v>
      </c>
      <c r="AV748" s="3"/>
      <c r="AW748" s="3"/>
      <c r="AX748" s="3"/>
      <c r="AY748" s="145"/>
      <c r="AZ748" s="69" t="s">
        <v>949</v>
      </c>
      <c r="BA748" s="69" t="s">
        <v>949</v>
      </c>
      <c r="BB748" s="69" t="s">
        <v>949</v>
      </c>
      <c r="BC748" s="69" t="s">
        <v>949</v>
      </c>
      <c r="BD748" s="69" t="s">
        <v>949</v>
      </c>
      <c r="BE748" s="69" t="s">
        <v>949</v>
      </c>
      <c r="BF748" s="69" t="s">
        <v>949</v>
      </c>
      <c r="BG748" s="69" t="s">
        <v>949</v>
      </c>
      <c r="BH748" s="69" t="s">
        <v>949</v>
      </c>
      <c r="BI748" s="69" t="s">
        <v>949</v>
      </c>
      <c r="BJ748" s="69" t="s">
        <v>949</v>
      </c>
      <c r="BK748" s="69" t="s">
        <v>949</v>
      </c>
      <c r="BL748" s="69" t="s">
        <v>949</v>
      </c>
      <c r="BM748" s="69" t="s">
        <v>949</v>
      </c>
      <c r="BN748" s="69" t="s">
        <v>949</v>
      </c>
      <c r="BO748" s="69" t="s">
        <v>949</v>
      </c>
      <c r="BP748" s="69" t="s">
        <v>949</v>
      </c>
      <c r="BQ748" s="69" t="s">
        <v>949</v>
      </c>
      <c r="BR748" s="69" t="s">
        <v>949</v>
      </c>
      <c r="BS748" s="69" t="s">
        <v>949</v>
      </c>
      <c r="BT748" s="69" t="s">
        <v>949</v>
      </c>
      <c r="BU748" s="73"/>
      <c r="BV748" s="72"/>
      <c r="BW748" s="72"/>
      <c r="BX748" s="72"/>
      <c r="BY748" s="16"/>
      <c r="BZ748" s="9"/>
      <c r="CA748" s="16"/>
      <c r="CB748" s="16"/>
      <c r="CC748" s="16"/>
      <c r="CD748" s="16"/>
    </row>
    <row r="749" spans="1:82" customFormat="1">
      <c r="A749" s="16"/>
      <c r="B749" s="3">
        <v>742</v>
      </c>
      <c r="C749" s="3" t="s">
        <v>3719</v>
      </c>
      <c r="D749" s="91"/>
      <c r="E749" s="96" t="s">
        <v>4066</v>
      </c>
      <c r="F749" s="91"/>
      <c r="G749" s="96"/>
      <c r="H749" s="91"/>
      <c r="I749" s="96"/>
      <c r="J749" s="91"/>
      <c r="K749" s="96"/>
      <c r="L749" s="91"/>
      <c r="M749" s="96"/>
      <c r="N749" s="32" t="s">
        <v>4066</v>
      </c>
      <c r="O749" s="211" t="s">
        <v>4066</v>
      </c>
      <c r="P749" s="71" t="s">
        <v>1157</v>
      </c>
      <c r="Q749" s="71"/>
      <c r="R749" s="848" t="s">
        <v>989</v>
      </c>
      <c r="S749" s="3"/>
      <c r="T749" s="3"/>
      <c r="U749" s="3"/>
      <c r="V749" s="3"/>
      <c r="W749" s="3"/>
      <c r="X749" s="3" t="s">
        <v>941</v>
      </c>
      <c r="Y749" s="3"/>
      <c r="Z749" s="3" t="s">
        <v>941</v>
      </c>
      <c r="AA749" s="3" t="s">
        <v>941</v>
      </c>
      <c r="AB749" s="3" t="s">
        <v>941</v>
      </c>
      <c r="AC749" s="21"/>
      <c r="AD749" s="21" t="s">
        <v>941</v>
      </c>
      <c r="AE749" s="21" t="s">
        <v>941</v>
      </c>
      <c r="AF749" s="3" t="s">
        <v>941</v>
      </c>
      <c r="AG749" s="3"/>
      <c r="AH749" s="3"/>
      <c r="AI749" s="21"/>
      <c r="AJ749" s="21"/>
      <c r="AK749" s="21"/>
      <c r="AL749" s="75"/>
      <c r="AM749" s="74"/>
      <c r="AN749" s="70"/>
      <c r="AO749" s="67" t="s">
        <v>132</v>
      </c>
      <c r="AP749" s="78" t="s">
        <v>4068</v>
      </c>
      <c r="AQ749" s="893">
        <v>2</v>
      </c>
      <c r="AR749" s="745">
        <v>24</v>
      </c>
      <c r="AS749" s="68" t="s">
        <v>946</v>
      </c>
      <c r="AT749" s="3">
        <v>0</v>
      </c>
      <c r="AU749" s="3" t="s">
        <v>947</v>
      </c>
      <c r="AV749" s="3"/>
      <c r="AW749" s="3"/>
      <c r="AX749" s="3"/>
      <c r="AY749" s="145"/>
      <c r="AZ749" s="69" t="s">
        <v>949</v>
      </c>
      <c r="BA749" s="69" t="s">
        <v>949</v>
      </c>
      <c r="BB749" s="69" t="s">
        <v>949</v>
      </c>
      <c r="BC749" s="69" t="s">
        <v>949</v>
      </c>
      <c r="BD749" s="69" t="s">
        <v>949</v>
      </c>
      <c r="BE749" s="69" t="s">
        <v>949</v>
      </c>
      <c r="BF749" s="69" t="s">
        <v>949</v>
      </c>
      <c r="BG749" s="69" t="s">
        <v>949</v>
      </c>
      <c r="BH749" s="69" t="s">
        <v>949</v>
      </c>
      <c r="BI749" s="69" t="s">
        <v>949</v>
      </c>
      <c r="BJ749" s="69" t="s">
        <v>949</v>
      </c>
      <c r="BK749" s="69" t="s">
        <v>949</v>
      </c>
      <c r="BL749" s="69" t="s">
        <v>949</v>
      </c>
      <c r="BM749" s="69" t="s">
        <v>949</v>
      </c>
      <c r="BN749" s="69" t="s">
        <v>949</v>
      </c>
      <c r="BO749" s="69" t="s">
        <v>949</v>
      </c>
      <c r="BP749" s="69" t="s">
        <v>949</v>
      </c>
      <c r="BQ749" s="69" t="s">
        <v>949</v>
      </c>
      <c r="BR749" s="69" t="s">
        <v>949</v>
      </c>
      <c r="BS749" s="69" t="s">
        <v>949</v>
      </c>
      <c r="BT749" s="69" t="s">
        <v>949</v>
      </c>
      <c r="BU749" s="73"/>
      <c r="BV749" s="72"/>
      <c r="BW749" s="72"/>
      <c r="BX749" s="72"/>
      <c r="BY749" s="16"/>
      <c r="BZ749" s="9"/>
      <c r="CA749" s="16"/>
      <c r="CB749" s="16"/>
      <c r="CC749" s="16"/>
      <c r="CD749" s="16"/>
    </row>
    <row r="750" spans="1:82" customFormat="1">
      <c r="A750" s="16"/>
      <c r="B750" s="3">
        <v>743</v>
      </c>
      <c r="C750" s="3" t="s">
        <v>3719</v>
      </c>
      <c r="D750" s="91"/>
      <c r="E750" s="96"/>
      <c r="F750" s="91" t="s">
        <v>973</v>
      </c>
      <c r="G750" s="96"/>
      <c r="H750" s="91"/>
      <c r="I750" s="96"/>
      <c r="J750" s="91"/>
      <c r="K750" s="96"/>
      <c r="L750" s="91"/>
      <c r="M750" s="96"/>
      <c r="N750" s="32" t="s">
        <v>973</v>
      </c>
      <c r="O750" s="211" t="s">
        <v>974</v>
      </c>
      <c r="P750" s="71" t="s">
        <v>975</v>
      </c>
      <c r="Q750" s="71"/>
      <c r="R750" s="848" t="s">
        <v>976</v>
      </c>
      <c r="S750" s="3" t="s">
        <v>941</v>
      </c>
      <c r="T750" s="3" t="s">
        <v>941</v>
      </c>
      <c r="U750" s="3" t="s">
        <v>941</v>
      </c>
      <c r="V750" s="3" t="s">
        <v>941</v>
      </c>
      <c r="W750" s="3" t="s">
        <v>941</v>
      </c>
      <c r="X750" s="3" t="s">
        <v>941</v>
      </c>
      <c r="Y750" s="3" t="s">
        <v>941</v>
      </c>
      <c r="Z750" s="3" t="s">
        <v>941</v>
      </c>
      <c r="AA750" s="3" t="s">
        <v>941</v>
      </c>
      <c r="AB750" s="3" t="s">
        <v>941</v>
      </c>
      <c r="AC750" s="21" t="s">
        <v>941</v>
      </c>
      <c r="AD750" s="21" t="s">
        <v>941</v>
      </c>
      <c r="AE750" s="21" t="s">
        <v>941</v>
      </c>
      <c r="AF750" s="3" t="s">
        <v>941</v>
      </c>
      <c r="AG750" s="3" t="s">
        <v>941</v>
      </c>
      <c r="AH750" s="3"/>
      <c r="AI750" s="21" t="s">
        <v>941</v>
      </c>
      <c r="AJ750" s="21" t="s">
        <v>941</v>
      </c>
      <c r="AK750" s="21" t="s">
        <v>941</v>
      </c>
      <c r="AL750" s="75"/>
      <c r="AM750" s="74"/>
      <c r="AN750" s="70" t="s">
        <v>977</v>
      </c>
      <c r="AO750" s="67" t="s">
        <v>132</v>
      </c>
      <c r="AP750" s="78" t="s">
        <v>978</v>
      </c>
      <c r="AQ750" s="893">
        <v>1</v>
      </c>
      <c r="AR750" s="745" t="s">
        <v>945</v>
      </c>
      <c r="AS750" s="68" t="s">
        <v>946</v>
      </c>
      <c r="AT750" s="3">
        <v>1</v>
      </c>
      <c r="AU750" s="3" t="s">
        <v>979</v>
      </c>
      <c r="AV750" s="3"/>
      <c r="AW750" s="3"/>
      <c r="AX750" s="3"/>
      <c r="AY750" s="145"/>
      <c r="AZ750" s="69">
        <v>182.4</v>
      </c>
      <c r="BA750" s="69">
        <v>7.0000000000000007E-2</v>
      </c>
      <c r="BB750" s="69" t="s">
        <v>949</v>
      </c>
      <c r="BC750" s="69" t="s">
        <v>949</v>
      </c>
      <c r="BD750" s="69" t="s">
        <v>980</v>
      </c>
      <c r="BE750" s="69" t="s">
        <v>981</v>
      </c>
      <c r="BF750" s="69" t="s">
        <v>982</v>
      </c>
      <c r="BG750" s="69" t="s">
        <v>983</v>
      </c>
      <c r="BH750" s="69" t="s">
        <v>984</v>
      </c>
      <c r="BI750" s="69" t="s">
        <v>949</v>
      </c>
      <c r="BJ750" s="69" t="s">
        <v>985</v>
      </c>
      <c r="BK750" s="69" t="s">
        <v>986</v>
      </c>
      <c r="BL750" s="69" t="s">
        <v>949</v>
      </c>
      <c r="BM750" s="69" t="s">
        <v>949</v>
      </c>
      <c r="BN750" s="69" t="s">
        <v>949</v>
      </c>
      <c r="BO750" s="69" t="s">
        <v>949</v>
      </c>
      <c r="BP750" s="69" t="s">
        <v>949</v>
      </c>
      <c r="BQ750" s="69" t="s">
        <v>949</v>
      </c>
      <c r="BR750" s="69" t="s">
        <v>949</v>
      </c>
      <c r="BS750" s="69" t="s">
        <v>949</v>
      </c>
      <c r="BT750" s="69" t="s">
        <v>949</v>
      </c>
      <c r="BU750" s="73"/>
      <c r="BV750" s="72"/>
      <c r="BW750" s="72"/>
      <c r="BX750" s="72"/>
      <c r="BY750" s="16"/>
      <c r="BZ750" s="9"/>
      <c r="CA750" s="16"/>
      <c r="CB750" s="16"/>
      <c r="CC750" s="16"/>
      <c r="CD750" s="16"/>
    </row>
    <row r="751" spans="1:82" customFormat="1">
      <c r="A751" s="16"/>
      <c r="B751" s="3">
        <v>744</v>
      </c>
      <c r="C751" s="3" t="s">
        <v>3719</v>
      </c>
      <c r="D751" s="91"/>
      <c r="E751" s="96"/>
      <c r="F751" s="91" t="s">
        <v>987</v>
      </c>
      <c r="G751" s="96"/>
      <c r="H751" s="91"/>
      <c r="I751" s="96"/>
      <c r="J751" s="91"/>
      <c r="K751" s="96"/>
      <c r="L751" s="91"/>
      <c r="M751" s="96"/>
      <c r="N751" s="32" t="s">
        <v>987</v>
      </c>
      <c r="O751" s="211" t="s">
        <v>988</v>
      </c>
      <c r="P751" s="71" t="s">
        <v>939</v>
      </c>
      <c r="Q751" s="71"/>
      <c r="R751" s="848" t="s">
        <v>989</v>
      </c>
      <c r="S751" s="3" t="s">
        <v>941</v>
      </c>
      <c r="T751" s="3" t="s">
        <v>941</v>
      </c>
      <c r="U751" s="3" t="s">
        <v>941</v>
      </c>
      <c r="V751" s="3" t="s">
        <v>941</v>
      </c>
      <c r="W751" s="3" t="s">
        <v>941</v>
      </c>
      <c r="X751" s="3" t="s">
        <v>941</v>
      </c>
      <c r="Y751" s="3" t="s">
        <v>941</v>
      </c>
      <c r="Z751" s="3" t="s">
        <v>941</v>
      </c>
      <c r="AA751" s="3" t="s">
        <v>941</v>
      </c>
      <c r="AB751" s="3" t="s">
        <v>941</v>
      </c>
      <c r="AC751" s="21" t="s">
        <v>941</v>
      </c>
      <c r="AD751" s="21" t="s">
        <v>941</v>
      </c>
      <c r="AE751" s="21" t="s">
        <v>941</v>
      </c>
      <c r="AF751" s="3" t="s">
        <v>941</v>
      </c>
      <c r="AG751" s="3" t="s">
        <v>941</v>
      </c>
      <c r="AH751" s="3"/>
      <c r="AI751" s="21" t="s">
        <v>941</v>
      </c>
      <c r="AJ751" s="21" t="s">
        <v>941</v>
      </c>
      <c r="AK751" s="21" t="s">
        <v>941</v>
      </c>
      <c r="AL751" s="75"/>
      <c r="AM751" s="74"/>
      <c r="AN751" s="70" t="s">
        <v>990</v>
      </c>
      <c r="AO751" s="67" t="s">
        <v>132</v>
      </c>
      <c r="AP751" s="78" t="s">
        <v>991</v>
      </c>
      <c r="AQ751" s="893">
        <v>0.02</v>
      </c>
      <c r="AR751" s="745" t="s">
        <v>945</v>
      </c>
      <c r="AS751" s="68" t="s">
        <v>992</v>
      </c>
      <c r="AT751" s="3">
        <v>1</v>
      </c>
      <c r="AU751" s="3" t="s">
        <v>993</v>
      </c>
      <c r="AV751" s="3"/>
      <c r="AW751" s="3"/>
      <c r="AX751" s="3"/>
      <c r="AY751" s="145"/>
      <c r="AZ751" s="69" t="s">
        <v>949</v>
      </c>
      <c r="BA751" s="69" t="s">
        <v>949</v>
      </c>
      <c r="BB751" s="69" t="s">
        <v>949</v>
      </c>
      <c r="BC751" s="69" t="s">
        <v>949</v>
      </c>
      <c r="BD751" s="69" t="s">
        <v>994</v>
      </c>
      <c r="BE751" s="69" t="s">
        <v>995</v>
      </c>
      <c r="BF751" s="69" t="s">
        <v>996</v>
      </c>
      <c r="BG751" s="69" t="s">
        <v>997</v>
      </c>
      <c r="BH751" s="69" t="s">
        <v>998</v>
      </c>
      <c r="BI751" s="69" t="s">
        <v>949</v>
      </c>
      <c r="BJ751" s="69" t="s">
        <v>985</v>
      </c>
      <c r="BK751" s="69" t="s">
        <v>986</v>
      </c>
      <c r="BL751" s="69" t="s">
        <v>949</v>
      </c>
      <c r="BM751" s="69" t="s">
        <v>949</v>
      </c>
      <c r="BN751" s="69" t="s">
        <v>949</v>
      </c>
      <c r="BO751" s="69" t="s">
        <v>949</v>
      </c>
      <c r="BP751" s="69" t="s">
        <v>949</v>
      </c>
      <c r="BQ751" s="69" t="s">
        <v>949</v>
      </c>
      <c r="BR751" s="69" t="s">
        <v>949</v>
      </c>
      <c r="BS751" s="69" t="s">
        <v>949</v>
      </c>
      <c r="BT751" s="69" t="s">
        <v>949</v>
      </c>
      <c r="BU751" s="73"/>
      <c r="BV751" s="72"/>
      <c r="BW751" s="72"/>
      <c r="BX751" s="72"/>
      <c r="BY751" s="16"/>
      <c r="BZ751" s="9"/>
      <c r="CA751" s="16"/>
      <c r="CB751" s="16"/>
      <c r="CC751" s="16"/>
      <c r="CD751" s="16"/>
    </row>
    <row r="752" spans="1:82" customFormat="1">
      <c r="A752" s="16"/>
      <c r="B752" s="3">
        <v>745</v>
      </c>
      <c r="C752" s="3" t="s">
        <v>3719</v>
      </c>
      <c r="D752" s="91"/>
      <c r="E752" s="96" t="s">
        <v>4069</v>
      </c>
      <c r="F752" s="91"/>
      <c r="G752" s="96"/>
      <c r="H752" s="91"/>
      <c r="I752" s="96"/>
      <c r="J752" s="91"/>
      <c r="K752" s="96"/>
      <c r="L752" s="91"/>
      <c r="M752" s="96"/>
      <c r="N752" s="32" t="s">
        <v>4069</v>
      </c>
      <c r="O752" s="211" t="s">
        <v>4070</v>
      </c>
      <c r="P752" s="71" t="s">
        <v>975</v>
      </c>
      <c r="Q752" s="71"/>
      <c r="R752" s="848" t="s">
        <v>976</v>
      </c>
      <c r="S752" s="3" t="s">
        <v>941</v>
      </c>
      <c r="T752" s="3" t="s">
        <v>941</v>
      </c>
      <c r="U752" s="3" t="s">
        <v>941</v>
      </c>
      <c r="V752" s="3" t="s">
        <v>941</v>
      </c>
      <c r="W752" s="3" t="s">
        <v>941</v>
      </c>
      <c r="X752" s="3" t="s">
        <v>941</v>
      </c>
      <c r="Y752" s="3" t="s">
        <v>941</v>
      </c>
      <c r="Z752" s="3" t="s">
        <v>941</v>
      </c>
      <c r="AA752" s="3" t="s">
        <v>941</v>
      </c>
      <c r="AB752" s="3" t="s">
        <v>941</v>
      </c>
      <c r="AC752" s="21" t="s">
        <v>941</v>
      </c>
      <c r="AD752" s="21" t="s">
        <v>941</v>
      </c>
      <c r="AE752" s="21" t="s">
        <v>941</v>
      </c>
      <c r="AF752" s="3" t="s">
        <v>941</v>
      </c>
      <c r="AG752" s="3" t="s">
        <v>941</v>
      </c>
      <c r="AH752" s="3"/>
      <c r="AI752" s="21" t="s">
        <v>941</v>
      </c>
      <c r="AJ752" s="21" t="s">
        <v>941</v>
      </c>
      <c r="AK752" s="21" t="s">
        <v>941</v>
      </c>
      <c r="AL752" s="75"/>
      <c r="AM752" s="74"/>
      <c r="AN752" s="70" t="s">
        <v>4071</v>
      </c>
      <c r="AO752" s="67" t="s">
        <v>132</v>
      </c>
      <c r="AP752" s="78" t="s">
        <v>4072</v>
      </c>
      <c r="AQ752" s="893">
        <v>1</v>
      </c>
      <c r="AR752" s="745">
        <v>999</v>
      </c>
      <c r="AS752" s="68" t="s">
        <v>946</v>
      </c>
      <c r="AT752" s="3">
        <v>1</v>
      </c>
      <c r="AU752" s="3" t="s">
        <v>979</v>
      </c>
      <c r="AV752" s="3"/>
      <c r="AW752" s="3"/>
      <c r="AX752" s="3"/>
      <c r="AY752" s="145"/>
      <c r="AZ752" s="69">
        <v>4365.9000000000005</v>
      </c>
      <c r="BA752" s="69">
        <v>7.0000000000000007E-2</v>
      </c>
      <c r="BB752" s="69" t="s">
        <v>949</v>
      </c>
      <c r="BC752" s="69" t="s">
        <v>949</v>
      </c>
      <c r="BD752" s="69" t="s">
        <v>4073</v>
      </c>
      <c r="BE752" s="69" t="s">
        <v>981</v>
      </c>
      <c r="BF752" s="69" t="s">
        <v>4074</v>
      </c>
      <c r="BG752" s="69" t="s">
        <v>949</v>
      </c>
      <c r="BH752" s="69" t="s">
        <v>949</v>
      </c>
      <c r="BI752" s="69" t="s">
        <v>949</v>
      </c>
      <c r="BJ752" s="69" t="s">
        <v>3258</v>
      </c>
      <c r="BK752" s="69" t="s">
        <v>986</v>
      </c>
      <c r="BL752" s="69" t="s">
        <v>949</v>
      </c>
      <c r="BM752" s="69" t="s">
        <v>949</v>
      </c>
      <c r="BN752" s="69" t="s">
        <v>949</v>
      </c>
      <c r="BO752" s="69" t="s">
        <v>949</v>
      </c>
      <c r="BP752" s="69" t="s">
        <v>949</v>
      </c>
      <c r="BQ752" s="69" t="s">
        <v>949</v>
      </c>
      <c r="BR752" s="69" t="s">
        <v>949</v>
      </c>
      <c r="BS752" s="69" t="s">
        <v>949</v>
      </c>
      <c r="BT752" s="69" t="s">
        <v>949</v>
      </c>
      <c r="BU752" s="73"/>
      <c r="BV752" s="72"/>
      <c r="BW752" s="72"/>
      <c r="BX752" s="72"/>
      <c r="BY752" s="16"/>
      <c r="BZ752" s="9"/>
      <c r="CA752" s="16"/>
      <c r="CB752" s="16"/>
      <c r="CC752" s="16"/>
      <c r="CD752" s="16"/>
    </row>
    <row r="753" spans="1:82" customFormat="1">
      <c r="A753" s="16"/>
      <c r="B753" s="3">
        <v>746</v>
      </c>
      <c r="C753" s="3" t="s">
        <v>3719</v>
      </c>
      <c r="D753" s="91"/>
      <c r="E753" s="96" t="s">
        <v>4075</v>
      </c>
      <c r="F753" s="91"/>
      <c r="G753" s="96"/>
      <c r="H753" s="91"/>
      <c r="I753" s="96"/>
      <c r="J753" s="91"/>
      <c r="K753" s="96"/>
      <c r="L753" s="91"/>
      <c r="M753" s="96"/>
      <c r="N753" s="32" t="s">
        <v>4075</v>
      </c>
      <c r="O753" s="211" t="s">
        <v>4076</v>
      </c>
      <c r="P753" s="71" t="s">
        <v>975</v>
      </c>
      <c r="Q753" s="71"/>
      <c r="R753" s="848" t="s">
        <v>976</v>
      </c>
      <c r="S753" s="3" t="s">
        <v>941</v>
      </c>
      <c r="T753" s="3" t="s">
        <v>941</v>
      </c>
      <c r="U753" s="3" t="s">
        <v>941</v>
      </c>
      <c r="V753" s="3" t="s">
        <v>941</v>
      </c>
      <c r="W753" s="3" t="s">
        <v>941</v>
      </c>
      <c r="X753" s="3" t="s">
        <v>941</v>
      </c>
      <c r="Y753" s="3" t="s">
        <v>941</v>
      </c>
      <c r="Z753" s="3" t="s">
        <v>941</v>
      </c>
      <c r="AA753" s="3" t="s">
        <v>941</v>
      </c>
      <c r="AB753" s="3" t="s">
        <v>941</v>
      </c>
      <c r="AC753" s="21" t="s">
        <v>941</v>
      </c>
      <c r="AD753" s="21" t="s">
        <v>941</v>
      </c>
      <c r="AE753" s="21" t="s">
        <v>941</v>
      </c>
      <c r="AF753" s="3" t="s">
        <v>941</v>
      </c>
      <c r="AG753" s="3" t="s">
        <v>941</v>
      </c>
      <c r="AH753" s="3"/>
      <c r="AI753" s="21" t="s">
        <v>941</v>
      </c>
      <c r="AJ753" s="21" t="s">
        <v>941</v>
      </c>
      <c r="AK753" s="21" t="s">
        <v>941</v>
      </c>
      <c r="AL753" s="75"/>
      <c r="AM753" s="74"/>
      <c r="AN753" s="70" t="s">
        <v>4077</v>
      </c>
      <c r="AO753" s="67" t="s">
        <v>132</v>
      </c>
      <c r="AP753" s="78" t="s">
        <v>4078</v>
      </c>
      <c r="AQ753" s="893">
        <v>2</v>
      </c>
      <c r="AR753" s="745">
        <v>600</v>
      </c>
      <c r="AS753" s="68" t="s">
        <v>946</v>
      </c>
      <c r="AT753" s="3">
        <v>1</v>
      </c>
      <c r="AU753" s="3" t="s">
        <v>979</v>
      </c>
      <c r="AV753" s="3"/>
      <c r="AW753" s="3"/>
      <c r="AX753" s="3"/>
      <c r="AY753" s="145"/>
      <c r="AZ753" s="69">
        <v>7200000</v>
      </c>
      <c r="BA753" s="69" t="s">
        <v>949</v>
      </c>
      <c r="BB753" s="69" t="s">
        <v>949</v>
      </c>
      <c r="BC753" s="69" t="s">
        <v>949</v>
      </c>
      <c r="BD753" s="69" t="s">
        <v>4079</v>
      </c>
      <c r="BE753" s="69" t="s">
        <v>4029</v>
      </c>
      <c r="BF753" s="69" t="s">
        <v>4080</v>
      </c>
      <c r="BG753" s="69" t="s">
        <v>949</v>
      </c>
      <c r="BH753" s="69" t="s">
        <v>949</v>
      </c>
      <c r="BI753" s="69" t="s">
        <v>949</v>
      </c>
      <c r="BJ753" s="69" t="s">
        <v>4022</v>
      </c>
      <c r="BK753" s="69" t="s">
        <v>986</v>
      </c>
      <c r="BL753" s="69" t="s">
        <v>949</v>
      </c>
      <c r="BM753" s="69" t="s">
        <v>949</v>
      </c>
      <c r="BN753" s="69" t="s">
        <v>949</v>
      </c>
      <c r="BO753" s="69" t="s">
        <v>949</v>
      </c>
      <c r="BP753" s="69" t="s">
        <v>949</v>
      </c>
      <c r="BQ753" s="69" t="s">
        <v>949</v>
      </c>
      <c r="BR753" s="69" t="s">
        <v>949</v>
      </c>
      <c r="BS753" s="69" t="s">
        <v>949</v>
      </c>
      <c r="BT753" s="69" t="s">
        <v>949</v>
      </c>
      <c r="BU753" s="73"/>
      <c r="BV753" s="72"/>
      <c r="BW753" s="72"/>
      <c r="BX753" s="72"/>
      <c r="BY753" s="16"/>
      <c r="BZ753" s="9"/>
      <c r="CA753" s="16"/>
      <c r="CB753" s="16"/>
      <c r="CC753" s="16"/>
      <c r="CD753" s="16"/>
    </row>
    <row r="754" spans="1:82" customFormat="1">
      <c r="A754" s="16"/>
      <c r="B754" s="3">
        <v>747</v>
      </c>
      <c r="C754" s="3" t="s">
        <v>3719</v>
      </c>
      <c r="D754" s="91"/>
      <c r="E754" s="96" t="s">
        <v>4081</v>
      </c>
      <c r="F754" s="91"/>
      <c r="G754" s="96"/>
      <c r="H754" s="91"/>
      <c r="I754" s="96"/>
      <c r="J754" s="91"/>
      <c r="K754" s="96"/>
      <c r="L754" s="91"/>
      <c r="M754" s="96"/>
      <c r="N754" s="32" t="s">
        <v>4081</v>
      </c>
      <c r="O754" s="211" t="s">
        <v>4082</v>
      </c>
      <c r="P754" s="71" t="s">
        <v>975</v>
      </c>
      <c r="Q754" s="71"/>
      <c r="R754" s="848" t="s">
        <v>976</v>
      </c>
      <c r="S754" s="3"/>
      <c r="T754" s="3"/>
      <c r="U754" s="3"/>
      <c r="V754" s="3"/>
      <c r="W754" s="3"/>
      <c r="X754" s="3"/>
      <c r="Y754" s="3" t="s">
        <v>941</v>
      </c>
      <c r="Z754" s="3"/>
      <c r="AA754" s="3"/>
      <c r="AB754" s="3"/>
      <c r="AC754" s="21" t="s">
        <v>941</v>
      </c>
      <c r="AD754" s="21"/>
      <c r="AE754" s="21"/>
      <c r="AF754" s="3"/>
      <c r="AG754" s="3"/>
      <c r="AH754" s="3"/>
      <c r="AI754" s="21"/>
      <c r="AJ754" s="21"/>
      <c r="AK754" s="21"/>
      <c r="AL754" s="75"/>
      <c r="AM754" s="74"/>
      <c r="AN754" s="70" t="s">
        <v>4083</v>
      </c>
      <c r="AO754" s="67" t="s">
        <v>132</v>
      </c>
      <c r="AP754" s="78" t="s">
        <v>4084</v>
      </c>
      <c r="AQ754" s="893">
        <v>1</v>
      </c>
      <c r="AR754" s="745">
        <v>12</v>
      </c>
      <c r="AS754" s="68" t="s">
        <v>946</v>
      </c>
      <c r="AT754" s="3">
        <v>1</v>
      </c>
      <c r="AU754" s="3" t="s">
        <v>979</v>
      </c>
      <c r="AV754" s="3"/>
      <c r="AW754" s="3"/>
      <c r="AX754" s="3"/>
      <c r="AY754" s="145"/>
      <c r="AZ754" s="69">
        <v>6096000</v>
      </c>
      <c r="BA754" s="69">
        <v>5</v>
      </c>
      <c r="BB754" s="69" t="s">
        <v>949</v>
      </c>
      <c r="BC754" s="69" t="s">
        <v>949</v>
      </c>
      <c r="BD754" s="69" t="s">
        <v>4085</v>
      </c>
      <c r="BE754" s="69" t="s">
        <v>4029</v>
      </c>
      <c r="BF754" s="69" t="s">
        <v>4086</v>
      </c>
      <c r="BG754" s="69" t="s">
        <v>4087</v>
      </c>
      <c r="BH754" s="69" t="s">
        <v>949</v>
      </c>
      <c r="BI754" s="69" t="s">
        <v>949</v>
      </c>
      <c r="BJ754" s="69" t="s">
        <v>985</v>
      </c>
      <c r="BK754" s="69" t="s">
        <v>986</v>
      </c>
      <c r="BL754" s="69" t="s">
        <v>949</v>
      </c>
      <c r="BM754" s="69" t="s">
        <v>949</v>
      </c>
      <c r="BN754" s="69" t="s">
        <v>949</v>
      </c>
      <c r="BO754" s="69" t="s">
        <v>949</v>
      </c>
      <c r="BP754" s="69" t="s">
        <v>949</v>
      </c>
      <c r="BQ754" s="69" t="s">
        <v>949</v>
      </c>
      <c r="BR754" s="69" t="s">
        <v>949</v>
      </c>
      <c r="BS754" s="69" t="s">
        <v>949</v>
      </c>
      <c r="BT754" s="69" t="s">
        <v>949</v>
      </c>
      <c r="BU754" s="73"/>
      <c r="BV754" s="72"/>
      <c r="BW754" s="72"/>
      <c r="BX754" s="72"/>
      <c r="BY754" s="16"/>
      <c r="BZ754" s="9"/>
      <c r="CA754" s="16"/>
      <c r="CB754" s="16"/>
      <c r="CC754" s="16"/>
      <c r="CD754" s="16"/>
    </row>
    <row r="755" spans="1:82" customFormat="1">
      <c r="A755" s="16"/>
      <c r="B755" s="3">
        <v>748</v>
      </c>
      <c r="C755" s="3" t="s">
        <v>3719</v>
      </c>
      <c r="D755" s="91"/>
      <c r="E755" s="96" t="s">
        <v>4081</v>
      </c>
      <c r="F755" s="91"/>
      <c r="G755" s="96"/>
      <c r="H755" s="91"/>
      <c r="I755" s="96"/>
      <c r="J755" s="91"/>
      <c r="K755" s="96"/>
      <c r="L755" s="91"/>
      <c r="M755" s="96"/>
      <c r="N755" s="32" t="s">
        <v>4081</v>
      </c>
      <c r="O755" s="211" t="s">
        <v>4082</v>
      </c>
      <c r="P755" s="71" t="s">
        <v>975</v>
      </c>
      <c r="Q755" s="71"/>
      <c r="R755" s="848" t="s">
        <v>976</v>
      </c>
      <c r="S755" s="3" t="s">
        <v>941</v>
      </c>
      <c r="T755" s="3" t="s">
        <v>941</v>
      </c>
      <c r="U755" s="3" t="s">
        <v>941</v>
      </c>
      <c r="V755" s="3" t="s">
        <v>941</v>
      </c>
      <c r="W755" s="3" t="s">
        <v>941</v>
      </c>
      <c r="X755" s="3"/>
      <c r="Y755" s="3"/>
      <c r="Z755" s="3"/>
      <c r="AA755" s="3"/>
      <c r="AB755" s="3"/>
      <c r="AC755" s="21"/>
      <c r="AD755" s="21"/>
      <c r="AE755" s="21"/>
      <c r="AF755" s="3"/>
      <c r="AG755" s="3" t="s">
        <v>941</v>
      </c>
      <c r="AH755" s="3"/>
      <c r="AI755" s="21" t="s">
        <v>941</v>
      </c>
      <c r="AJ755" s="21" t="s">
        <v>941</v>
      </c>
      <c r="AK755" s="21" t="s">
        <v>941</v>
      </c>
      <c r="AL755" s="75"/>
      <c r="AM755" s="74"/>
      <c r="AN755" s="70" t="s">
        <v>4083</v>
      </c>
      <c r="AO755" s="67" t="s">
        <v>132</v>
      </c>
      <c r="AP755" s="78" t="s">
        <v>4084</v>
      </c>
      <c r="AQ755" s="893">
        <v>1</v>
      </c>
      <c r="AR755" s="745">
        <v>18</v>
      </c>
      <c r="AS755" s="68" t="s">
        <v>946</v>
      </c>
      <c r="AT755" s="3">
        <v>1</v>
      </c>
      <c r="AU755" s="3" t="s">
        <v>979</v>
      </c>
      <c r="AV755" s="3"/>
      <c r="AW755" s="3"/>
      <c r="AX755" s="3"/>
      <c r="AY755" s="145"/>
      <c r="AZ755" s="69">
        <v>6096000</v>
      </c>
      <c r="BA755" s="69">
        <v>5</v>
      </c>
      <c r="BB755" s="69" t="s">
        <v>949</v>
      </c>
      <c r="BC755" s="69" t="s">
        <v>949</v>
      </c>
      <c r="BD755" s="69" t="s">
        <v>4085</v>
      </c>
      <c r="BE755" s="69" t="s">
        <v>4029</v>
      </c>
      <c r="BF755" s="69" t="s">
        <v>4086</v>
      </c>
      <c r="BG755" s="69" t="s">
        <v>4087</v>
      </c>
      <c r="BH755" s="69" t="s">
        <v>949</v>
      </c>
      <c r="BI755" s="69" t="s">
        <v>949</v>
      </c>
      <c r="BJ755" s="69" t="s">
        <v>985</v>
      </c>
      <c r="BK755" s="69" t="s">
        <v>986</v>
      </c>
      <c r="BL755" s="69" t="s">
        <v>949</v>
      </c>
      <c r="BM755" s="69" t="s">
        <v>949</v>
      </c>
      <c r="BN755" s="69" t="s">
        <v>949</v>
      </c>
      <c r="BO755" s="69" t="s">
        <v>949</v>
      </c>
      <c r="BP755" s="69" t="s">
        <v>949</v>
      </c>
      <c r="BQ755" s="69" t="s">
        <v>949</v>
      </c>
      <c r="BR755" s="69" t="s">
        <v>949</v>
      </c>
      <c r="BS755" s="69" t="s">
        <v>949</v>
      </c>
      <c r="BT755" s="69" t="s">
        <v>949</v>
      </c>
      <c r="BU755" s="73"/>
      <c r="BV755" s="72"/>
      <c r="BW755" s="72"/>
      <c r="BX755" s="72"/>
      <c r="BY755" s="16"/>
      <c r="BZ755" s="9"/>
      <c r="CA755" s="16"/>
      <c r="CB755" s="16"/>
      <c r="CC755" s="16"/>
      <c r="CD755" s="16"/>
    </row>
    <row r="756" spans="1:82" customFormat="1">
      <c r="A756" s="16"/>
      <c r="B756" s="3">
        <v>749</v>
      </c>
      <c r="C756" s="3" t="s">
        <v>3719</v>
      </c>
      <c r="D756" s="91"/>
      <c r="E756" s="96" t="s">
        <v>4081</v>
      </c>
      <c r="F756" s="91"/>
      <c r="G756" s="96"/>
      <c r="H756" s="91"/>
      <c r="I756" s="96"/>
      <c r="J756" s="91"/>
      <c r="K756" s="96"/>
      <c r="L756" s="91"/>
      <c r="M756" s="96"/>
      <c r="N756" s="32" t="s">
        <v>4081</v>
      </c>
      <c r="O756" s="211" t="s">
        <v>4082</v>
      </c>
      <c r="P756" s="71" t="s">
        <v>975</v>
      </c>
      <c r="Q756" s="71"/>
      <c r="R756" s="848" t="s">
        <v>976</v>
      </c>
      <c r="S756" s="3"/>
      <c r="T756" s="3"/>
      <c r="U756" s="3"/>
      <c r="V756" s="3"/>
      <c r="W756" s="3"/>
      <c r="X756" s="3" t="s">
        <v>941</v>
      </c>
      <c r="Y756" s="3"/>
      <c r="Z756" s="3" t="s">
        <v>941</v>
      </c>
      <c r="AA756" s="3" t="s">
        <v>941</v>
      </c>
      <c r="AB756" s="3" t="s">
        <v>941</v>
      </c>
      <c r="AC756" s="21"/>
      <c r="AD756" s="21" t="s">
        <v>941</v>
      </c>
      <c r="AE756" s="21" t="s">
        <v>941</v>
      </c>
      <c r="AF756" s="3" t="s">
        <v>941</v>
      </c>
      <c r="AG756" s="3"/>
      <c r="AH756" s="3"/>
      <c r="AI756" s="21"/>
      <c r="AJ756" s="21"/>
      <c r="AK756" s="21"/>
      <c r="AL756" s="75"/>
      <c r="AM756" s="74"/>
      <c r="AN756" s="70" t="s">
        <v>4083</v>
      </c>
      <c r="AO756" s="67" t="s">
        <v>132</v>
      </c>
      <c r="AP756" s="78" t="s">
        <v>4084</v>
      </c>
      <c r="AQ756" s="893">
        <v>1</v>
      </c>
      <c r="AR756" s="745">
        <v>24</v>
      </c>
      <c r="AS756" s="68" t="s">
        <v>946</v>
      </c>
      <c r="AT756" s="3">
        <v>1</v>
      </c>
      <c r="AU756" s="3" t="s">
        <v>979</v>
      </c>
      <c r="AV756" s="3"/>
      <c r="AW756" s="3"/>
      <c r="AX756" s="3"/>
      <c r="AY756" s="145"/>
      <c r="AZ756" s="69">
        <v>6096000</v>
      </c>
      <c r="BA756" s="69">
        <v>5</v>
      </c>
      <c r="BB756" s="69" t="s">
        <v>949</v>
      </c>
      <c r="BC756" s="69" t="s">
        <v>949</v>
      </c>
      <c r="BD756" s="69" t="s">
        <v>4085</v>
      </c>
      <c r="BE756" s="69" t="s">
        <v>4029</v>
      </c>
      <c r="BF756" s="69" t="s">
        <v>4086</v>
      </c>
      <c r="BG756" s="69" t="s">
        <v>4087</v>
      </c>
      <c r="BH756" s="69" t="s">
        <v>949</v>
      </c>
      <c r="BI756" s="69" t="s">
        <v>949</v>
      </c>
      <c r="BJ756" s="69" t="s">
        <v>985</v>
      </c>
      <c r="BK756" s="69" t="s">
        <v>986</v>
      </c>
      <c r="BL756" s="69" t="s">
        <v>949</v>
      </c>
      <c r="BM756" s="69" t="s">
        <v>949</v>
      </c>
      <c r="BN756" s="69" t="s">
        <v>949</v>
      </c>
      <c r="BO756" s="69" t="s">
        <v>949</v>
      </c>
      <c r="BP756" s="69" t="s">
        <v>949</v>
      </c>
      <c r="BQ756" s="69" t="s">
        <v>949</v>
      </c>
      <c r="BR756" s="69" t="s">
        <v>949</v>
      </c>
      <c r="BS756" s="69" t="s">
        <v>949</v>
      </c>
      <c r="BT756" s="69" t="s">
        <v>949</v>
      </c>
      <c r="BU756" s="73"/>
      <c r="BV756" s="72"/>
      <c r="BW756" s="72"/>
      <c r="BX756" s="72"/>
      <c r="BY756" s="16"/>
      <c r="BZ756" s="9"/>
      <c r="CA756" s="16"/>
      <c r="CB756" s="16"/>
      <c r="CC756" s="16"/>
      <c r="CD756" s="16"/>
    </row>
    <row r="757" spans="1:82" customFormat="1">
      <c r="A757" s="16"/>
      <c r="B757" s="3">
        <v>750</v>
      </c>
      <c r="C757" s="3" t="s">
        <v>3719</v>
      </c>
      <c r="D757" s="91"/>
      <c r="E757" s="96" t="s">
        <v>4088</v>
      </c>
      <c r="F757" s="91"/>
      <c r="G757" s="96"/>
      <c r="H757" s="91"/>
      <c r="I757" s="96"/>
      <c r="J757" s="91"/>
      <c r="K757" s="96"/>
      <c r="L757" s="91"/>
      <c r="M757" s="96"/>
      <c r="N757" s="32" t="s">
        <v>4088</v>
      </c>
      <c r="O757" s="211" t="s">
        <v>4089</v>
      </c>
      <c r="P757" s="71" t="s">
        <v>975</v>
      </c>
      <c r="Q757" s="71"/>
      <c r="R757" s="848" t="s">
        <v>976</v>
      </c>
      <c r="S757" s="3"/>
      <c r="T757" s="3"/>
      <c r="U757" s="3"/>
      <c r="V757" s="3"/>
      <c r="W757" s="3"/>
      <c r="X757" s="3"/>
      <c r="Y757" s="3" t="s">
        <v>941</v>
      </c>
      <c r="Z757" s="3"/>
      <c r="AA757" s="3"/>
      <c r="AB757" s="3"/>
      <c r="AC757" s="21" t="s">
        <v>941</v>
      </c>
      <c r="AD757" s="21"/>
      <c r="AE757" s="21"/>
      <c r="AF757" s="3"/>
      <c r="AG757" s="3"/>
      <c r="AH757" s="3"/>
      <c r="AI757" s="21"/>
      <c r="AJ757" s="21"/>
      <c r="AK757" s="21"/>
      <c r="AL757" s="75"/>
      <c r="AM757" s="74"/>
      <c r="AN757" s="70" t="s">
        <v>4090</v>
      </c>
      <c r="AO757" s="67" t="s">
        <v>132</v>
      </c>
      <c r="AP757" s="78" t="s">
        <v>4091</v>
      </c>
      <c r="AQ757" s="893">
        <v>1</v>
      </c>
      <c r="AR757" s="745">
        <v>12</v>
      </c>
      <c r="AS757" s="68" t="s">
        <v>946</v>
      </c>
      <c r="AT757" s="3">
        <v>1</v>
      </c>
      <c r="AU757" s="3" t="s">
        <v>979</v>
      </c>
      <c r="AV757" s="3"/>
      <c r="AW757" s="3"/>
      <c r="AX757" s="3"/>
      <c r="AY757" s="145"/>
      <c r="AZ757" s="69">
        <v>144000</v>
      </c>
      <c r="BA757" s="69">
        <v>0.08</v>
      </c>
      <c r="BB757" s="69" t="s">
        <v>3770</v>
      </c>
      <c r="BC757" s="69" t="s">
        <v>949</v>
      </c>
      <c r="BD757" s="69" t="s">
        <v>4092</v>
      </c>
      <c r="BE757" s="69" t="s">
        <v>2769</v>
      </c>
      <c r="BF757" s="69" t="s">
        <v>3773</v>
      </c>
      <c r="BG757" s="69" t="s">
        <v>949</v>
      </c>
      <c r="BH757" s="69" t="s">
        <v>949</v>
      </c>
      <c r="BI757" s="69" t="s">
        <v>949</v>
      </c>
      <c r="BJ757" s="69" t="s">
        <v>4022</v>
      </c>
      <c r="BK757" s="69" t="s">
        <v>986</v>
      </c>
      <c r="BL757" s="69" t="s">
        <v>949</v>
      </c>
      <c r="BM757" s="69" t="s">
        <v>949</v>
      </c>
      <c r="BN757" s="69" t="s">
        <v>949</v>
      </c>
      <c r="BO757" s="69" t="s">
        <v>949</v>
      </c>
      <c r="BP757" s="69" t="s">
        <v>949</v>
      </c>
      <c r="BQ757" s="69" t="s">
        <v>949</v>
      </c>
      <c r="BR757" s="69" t="s">
        <v>949</v>
      </c>
      <c r="BS757" s="69" t="s">
        <v>949</v>
      </c>
      <c r="BT757" s="69" t="s">
        <v>949</v>
      </c>
      <c r="BU757" s="73"/>
      <c r="BV757" s="72"/>
      <c r="BW757" s="72"/>
      <c r="BX757" s="72"/>
      <c r="BY757" s="16"/>
      <c r="BZ757" s="9"/>
      <c r="CA757" s="16"/>
      <c r="CB757" s="16"/>
      <c r="CC757" s="16"/>
      <c r="CD757" s="16"/>
    </row>
    <row r="758" spans="1:82" customFormat="1">
      <c r="A758" s="16"/>
      <c r="B758" s="3">
        <v>751</v>
      </c>
      <c r="C758" s="3" t="s">
        <v>3719</v>
      </c>
      <c r="D758" s="91"/>
      <c r="E758" s="96" t="s">
        <v>4088</v>
      </c>
      <c r="F758" s="91"/>
      <c r="G758" s="96"/>
      <c r="H758" s="91"/>
      <c r="I758" s="96"/>
      <c r="J758" s="91"/>
      <c r="K758" s="96"/>
      <c r="L758" s="91"/>
      <c r="M758" s="96"/>
      <c r="N758" s="32" t="s">
        <v>4088</v>
      </c>
      <c r="O758" s="211" t="s">
        <v>4089</v>
      </c>
      <c r="P758" s="71" t="s">
        <v>975</v>
      </c>
      <c r="Q758" s="71"/>
      <c r="R758" s="848" t="s">
        <v>976</v>
      </c>
      <c r="S758" s="3" t="s">
        <v>941</v>
      </c>
      <c r="T758" s="3" t="s">
        <v>941</v>
      </c>
      <c r="U758" s="3" t="s">
        <v>941</v>
      </c>
      <c r="V758" s="3" t="s">
        <v>941</v>
      </c>
      <c r="W758" s="3" t="s">
        <v>941</v>
      </c>
      <c r="X758" s="3"/>
      <c r="Y758" s="3"/>
      <c r="Z758" s="3"/>
      <c r="AA758" s="3"/>
      <c r="AB758" s="3"/>
      <c r="AC758" s="21"/>
      <c r="AD758" s="21"/>
      <c r="AE758" s="21"/>
      <c r="AF758" s="3"/>
      <c r="AG758" s="3" t="s">
        <v>941</v>
      </c>
      <c r="AH758" s="3"/>
      <c r="AI758" s="21" t="s">
        <v>941</v>
      </c>
      <c r="AJ758" s="21" t="s">
        <v>941</v>
      </c>
      <c r="AK758" s="21" t="s">
        <v>941</v>
      </c>
      <c r="AL758" s="75"/>
      <c r="AM758" s="74"/>
      <c r="AN758" s="70" t="s">
        <v>4090</v>
      </c>
      <c r="AO758" s="67" t="s">
        <v>132</v>
      </c>
      <c r="AP758" s="78" t="s">
        <v>4091</v>
      </c>
      <c r="AQ758" s="893">
        <v>1</v>
      </c>
      <c r="AR758" s="745">
        <v>18</v>
      </c>
      <c r="AS758" s="68" t="s">
        <v>946</v>
      </c>
      <c r="AT758" s="3">
        <v>1</v>
      </c>
      <c r="AU758" s="3" t="s">
        <v>979</v>
      </c>
      <c r="AV758" s="3"/>
      <c r="AW758" s="3"/>
      <c r="AX758" s="3"/>
      <c r="AY758" s="145"/>
      <c r="AZ758" s="69">
        <v>144000</v>
      </c>
      <c r="BA758" s="69">
        <v>0.08</v>
      </c>
      <c r="BB758" s="69" t="s">
        <v>3770</v>
      </c>
      <c r="BC758" s="69" t="s">
        <v>949</v>
      </c>
      <c r="BD758" s="69" t="s">
        <v>4092</v>
      </c>
      <c r="BE758" s="69" t="s">
        <v>2769</v>
      </c>
      <c r="BF758" s="69" t="s">
        <v>3773</v>
      </c>
      <c r="BG758" s="69" t="s">
        <v>949</v>
      </c>
      <c r="BH758" s="69" t="s">
        <v>949</v>
      </c>
      <c r="BI758" s="69" t="s">
        <v>949</v>
      </c>
      <c r="BJ758" s="69" t="s">
        <v>4022</v>
      </c>
      <c r="BK758" s="69" t="s">
        <v>986</v>
      </c>
      <c r="BL758" s="69" t="s">
        <v>949</v>
      </c>
      <c r="BM758" s="69" t="s">
        <v>949</v>
      </c>
      <c r="BN758" s="69" t="s">
        <v>949</v>
      </c>
      <c r="BO758" s="69" t="s">
        <v>949</v>
      </c>
      <c r="BP758" s="69" t="s">
        <v>949</v>
      </c>
      <c r="BQ758" s="69" t="s">
        <v>949</v>
      </c>
      <c r="BR758" s="69" t="s">
        <v>949</v>
      </c>
      <c r="BS758" s="69" t="s">
        <v>949</v>
      </c>
      <c r="BT758" s="69" t="s">
        <v>949</v>
      </c>
      <c r="BU758" s="73"/>
      <c r="BV758" s="72"/>
      <c r="BW758" s="72"/>
      <c r="BX758" s="72"/>
      <c r="BY758" s="16"/>
      <c r="BZ758" s="9"/>
      <c r="CA758" s="16"/>
      <c r="CB758" s="16"/>
      <c r="CC758" s="16"/>
      <c r="CD758" s="16"/>
    </row>
    <row r="759" spans="1:82" customFormat="1">
      <c r="A759" s="16"/>
      <c r="B759" s="3">
        <v>752</v>
      </c>
      <c r="C759" s="3" t="s">
        <v>3719</v>
      </c>
      <c r="D759" s="91"/>
      <c r="E759" s="96" t="s">
        <v>4088</v>
      </c>
      <c r="F759" s="91"/>
      <c r="G759" s="96"/>
      <c r="H759" s="91"/>
      <c r="I759" s="96"/>
      <c r="J759" s="91"/>
      <c r="K759" s="96"/>
      <c r="L759" s="91"/>
      <c r="M759" s="96"/>
      <c r="N759" s="32" t="s">
        <v>4088</v>
      </c>
      <c r="O759" s="211" t="s">
        <v>4089</v>
      </c>
      <c r="P759" s="71" t="s">
        <v>975</v>
      </c>
      <c r="Q759" s="71"/>
      <c r="R759" s="848" t="s">
        <v>976</v>
      </c>
      <c r="S759" s="3"/>
      <c r="T759" s="3"/>
      <c r="U759" s="3"/>
      <c r="V759" s="3"/>
      <c r="W759" s="3"/>
      <c r="X759" s="3" t="s">
        <v>941</v>
      </c>
      <c r="Y759" s="3"/>
      <c r="Z759" s="3" t="s">
        <v>941</v>
      </c>
      <c r="AA759" s="3" t="s">
        <v>941</v>
      </c>
      <c r="AB759" s="3" t="s">
        <v>941</v>
      </c>
      <c r="AC759" s="21"/>
      <c r="AD759" s="21" t="s">
        <v>941</v>
      </c>
      <c r="AE759" s="21" t="s">
        <v>941</v>
      </c>
      <c r="AF759" s="3" t="s">
        <v>941</v>
      </c>
      <c r="AG759" s="3"/>
      <c r="AH759" s="3"/>
      <c r="AI759" s="21"/>
      <c r="AJ759" s="21"/>
      <c r="AK759" s="21"/>
      <c r="AL759" s="75"/>
      <c r="AM759" s="74"/>
      <c r="AN759" s="70" t="s">
        <v>4090</v>
      </c>
      <c r="AO759" s="67" t="s">
        <v>132</v>
      </c>
      <c r="AP759" s="78" t="s">
        <v>4091</v>
      </c>
      <c r="AQ759" s="893">
        <v>1</v>
      </c>
      <c r="AR759" s="745">
        <v>24</v>
      </c>
      <c r="AS759" s="68" t="s">
        <v>946</v>
      </c>
      <c r="AT759" s="3">
        <v>1</v>
      </c>
      <c r="AU759" s="3" t="s">
        <v>979</v>
      </c>
      <c r="AV759" s="3"/>
      <c r="AW759" s="3"/>
      <c r="AX759" s="3"/>
      <c r="AY759" s="145"/>
      <c r="AZ759" s="69">
        <v>144000</v>
      </c>
      <c r="BA759" s="69">
        <v>0.08</v>
      </c>
      <c r="BB759" s="69" t="s">
        <v>3770</v>
      </c>
      <c r="BC759" s="69" t="s">
        <v>949</v>
      </c>
      <c r="BD759" s="69" t="s">
        <v>4092</v>
      </c>
      <c r="BE759" s="69" t="s">
        <v>2769</v>
      </c>
      <c r="BF759" s="69" t="s">
        <v>3773</v>
      </c>
      <c r="BG759" s="69" t="s">
        <v>949</v>
      </c>
      <c r="BH759" s="69" t="s">
        <v>949</v>
      </c>
      <c r="BI759" s="69" t="s">
        <v>949</v>
      </c>
      <c r="BJ759" s="69" t="s">
        <v>4022</v>
      </c>
      <c r="BK759" s="69" t="s">
        <v>986</v>
      </c>
      <c r="BL759" s="69" t="s">
        <v>949</v>
      </c>
      <c r="BM759" s="69" t="s">
        <v>949</v>
      </c>
      <c r="BN759" s="69" t="s">
        <v>949</v>
      </c>
      <c r="BO759" s="69" t="s">
        <v>949</v>
      </c>
      <c r="BP759" s="69" t="s">
        <v>949</v>
      </c>
      <c r="BQ759" s="69" t="s">
        <v>949</v>
      </c>
      <c r="BR759" s="69" t="s">
        <v>949</v>
      </c>
      <c r="BS759" s="69" t="s">
        <v>949</v>
      </c>
      <c r="BT759" s="69" t="s">
        <v>949</v>
      </c>
      <c r="BU759" s="73"/>
      <c r="BV759" s="72"/>
      <c r="BW759" s="72"/>
      <c r="BX759" s="72"/>
      <c r="BY759" s="16"/>
      <c r="BZ759" s="9"/>
      <c r="CA759" s="16"/>
      <c r="CB759" s="16"/>
      <c r="CC759" s="16"/>
      <c r="CD759" s="16"/>
    </row>
    <row r="760" spans="1:82" customFormat="1">
      <c r="A760" s="16"/>
      <c r="B760" s="3">
        <v>753</v>
      </c>
      <c r="C760" s="3" t="s">
        <v>3719</v>
      </c>
      <c r="D760" s="91"/>
      <c r="E760" s="96" t="s">
        <v>4093</v>
      </c>
      <c r="F760" s="91"/>
      <c r="G760" s="96"/>
      <c r="H760" s="91"/>
      <c r="I760" s="96"/>
      <c r="J760" s="91"/>
      <c r="K760" s="96"/>
      <c r="L760" s="91"/>
      <c r="M760" s="96"/>
      <c r="N760" s="32" t="s">
        <v>4093</v>
      </c>
      <c r="O760" s="211" t="s">
        <v>4094</v>
      </c>
      <c r="P760" s="71" t="s">
        <v>1157</v>
      </c>
      <c r="Q760" s="71"/>
      <c r="R760" s="848" t="s">
        <v>976</v>
      </c>
      <c r="S760" s="3" t="s">
        <v>941</v>
      </c>
      <c r="T760" s="3" t="s">
        <v>941</v>
      </c>
      <c r="U760" s="3" t="s">
        <v>941</v>
      </c>
      <c r="V760" s="3" t="s">
        <v>941</v>
      </c>
      <c r="W760" s="3" t="s">
        <v>941</v>
      </c>
      <c r="X760" s="3"/>
      <c r="Y760" s="3"/>
      <c r="Z760" s="3"/>
      <c r="AA760" s="3"/>
      <c r="AB760" s="3"/>
      <c r="AC760" s="21"/>
      <c r="AD760" s="21"/>
      <c r="AE760" s="21"/>
      <c r="AF760" s="3"/>
      <c r="AG760" s="3" t="s">
        <v>941</v>
      </c>
      <c r="AH760" s="3"/>
      <c r="AI760" s="21" t="s">
        <v>941</v>
      </c>
      <c r="AJ760" s="21" t="s">
        <v>941</v>
      </c>
      <c r="AK760" s="21" t="s">
        <v>941</v>
      </c>
      <c r="AL760" s="75"/>
      <c r="AM760" s="74"/>
      <c r="AN760" s="70"/>
      <c r="AO760" s="67" t="s">
        <v>132</v>
      </c>
      <c r="AP760" s="78" t="s">
        <v>4095</v>
      </c>
      <c r="AQ760" s="893">
        <v>5</v>
      </c>
      <c r="AR760" s="745" t="s">
        <v>945</v>
      </c>
      <c r="AS760" s="68" t="s">
        <v>946</v>
      </c>
      <c r="AT760" s="3">
        <v>0</v>
      </c>
      <c r="AU760" s="3" t="s">
        <v>947</v>
      </c>
      <c r="AV760" s="3"/>
      <c r="AW760" s="3"/>
      <c r="AX760" s="3"/>
      <c r="AY760" s="145"/>
      <c r="AZ760" s="69" t="s">
        <v>949</v>
      </c>
      <c r="BA760" s="69" t="s">
        <v>949</v>
      </c>
      <c r="BB760" s="69" t="s">
        <v>949</v>
      </c>
      <c r="BC760" s="69" t="s">
        <v>949</v>
      </c>
      <c r="BD760" s="69" t="s">
        <v>949</v>
      </c>
      <c r="BE760" s="69" t="s">
        <v>949</v>
      </c>
      <c r="BF760" s="69" t="s">
        <v>949</v>
      </c>
      <c r="BG760" s="69" t="s">
        <v>949</v>
      </c>
      <c r="BH760" s="69" t="s">
        <v>949</v>
      </c>
      <c r="BI760" s="69" t="s">
        <v>949</v>
      </c>
      <c r="BJ760" s="69" t="s">
        <v>949</v>
      </c>
      <c r="BK760" s="69" t="s">
        <v>949</v>
      </c>
      <c r="BL760" s="69" t="s">
        <v>949</v>
      </c>
      <c r="BM760" s="69" t="s">
        <v>949</v>
      </c>
      <c r="BN760" s="69" t="s">
        <v>949</v>
      </c>
      <c r="BO760" s="69" t="s">
        <v>949</v>
      </c>
      <c r="BP760" s="69" t="s">
        <v>949</v>
      </c>
      <c r="BQ760" s="69" t="s">
        <v>949</v>
      </c>
      <c r="BR760" s="69" t="s">
        <v>949</v>
      </c>
      <c r="BS760" s="69" t="s">
        <v>949</v>
      </c>
      <c r="BT760" s="69" t="s">
        <v>949</v>
      </c>
      <c r="BU760" s="73"/>
      <c r="BV760" s="72"/>
      <c r="BW760" s="72"/>
      <c r="BX760" s="72"/>
      <c r="BY760" s="16"/>
      <c r="BZ760" s="9"/>
      <c r="CA760" s="16"/>
      <c r="CB760" s="16"/>
      <c r="CC760" s="16"/>
      <c r="CD760" s="16"/>
    </row>
    <row r="761" spans="1:82" customFormat="1">
      <c r="A761" s="16"/>
      <c r="B761" s="3">
        <v>754</v>
      </c>
      <c r="C761" s="3" t="s">
        <v>3719</v>
      </c>
      <c r="D761" s="91"/>
      <c r="E761" s="96" t="s">
        <v>4093</v>
      </c>
      <c r="F761" s="91"/>
      <c r="G761" s="96"/>
      <c r="H761" s="91"/>
      <c r="I761" s="96"/>
      <c r="J761" s="91"/>
      <c r="K761" s="96"/>
      <c r="L761" s="91"/>
      <c r="M761" s="96"/>
      <c r="N761" s="32" t="s">
        <v>4093</v>
      </c>
      <c r="O761" s="211" t="s">
        <v>4094</v>
      </c>
      <c r="P761" s="71" t="s">
        <v>1157</v>
      </c>
      <c r="Q761" s="71"/>
      <c r="R761" s="848" t="s">
        <v>976</v>
      </c>
      <c r="S761" s="3"/>
      <c r="T761" s="3"/>
      <c r="U761" s="3"/>
      <c r="V761" s="3"/>
      <c r="W761" s="3"/>
      <c r="X761" s="3" t="s">
        <v>941</v>
      </c>
      <c r="Y761" s="3" t="s">
        <v>941</v>
      </c>
      <c r="Z761" s="3" t="s">
        <v>941</v>
      </c>
      <c r="AA761" s="3" t="s">
        <v>941</v>
      </c>
      <c r="AB761" s="3" t="s">
        <v>941</v>
      </c>
      <c r="AC761" s="21" t="s">
        <v>941</v>
      </c>
      <c r="AD761" s="21" t="s">
        <v>941</v>
      </c>
      <c r="AE761" s="21" t="s">
        <v>941</v>
      </c>
      <c r="AF761" s="3" t="s">
        <v>941</v>
      </c>
      <c r="AG761" s="3"/>
      <c r="AH761" s="3"/>
      <c r="AI761" s="21"/>
      <c r="AJ761" s="21"/>
      <c r="AK761" s="21"/>
      <c r="AL761" s="75"/>
      <c r="AM761" s="74"/>
      <c r="AN761" s="70"/>
      <c r="AO761" s="67" t="s">
        <v>132</v>
      </c>
      <c r="AP761" s="78" t="s">
        <v>4095</v>
      </c>
      <c r="AQ761" s="893">
        <v>1</v>
      </c>
      <c r="AR761" s="745" t="s">
        <v>945</v>
      </c>
      <c r="AS761" s="68" t="s">
        <v>946</v>
      </c>
      <c r="AT761" s="3">
        <v>0</v>
      </c>
      <c r="AU761" s="3" t="s">
        <v>947</v>
      </c>
      <c r="AV761" s="3"/>
      <c r="AW761" s="3"/>
      <c r="AX761" s="3"/>
      <c r="AY761" s="145"/>
      <c r="AZ761" s="69" t="s">
        <v>949</v>
      </c>
      <c r="BA761" s="69" t="s">
        <v>949</v>
      </c>
      <c r="BB761" s="69" t="s">
        <v>949</v>
      </c>
      <c r="BC761" s="69" t="s">
        <v>949</v>
      </c>
      <c r="BD761" s="69" t="s">
        <v>949</v>
      </c>
      <c r="BE761" s="69" t="s">
        <v>949</v>
      </c>
      <c r="BF761" s="69" t="s">
        <v>949</v>
      </c>
      <c r="BG761" s="69" t="s">
        <v>949</v>
      </c>
      <c r="BH761" s="69" t="s">
        <v>949</v>
      </c>
      <c r="BI761" s="69" t="s">
        <v>949</v>
      </c>
      <c r="BJ761" s="69" t="s">
        <v>949</v>
      </c>
      <c r="BK761" s="69" t="s">
        <v>949</v>
      </c>
      <c r="BL761" s="69" t="s">
        <v>949</v>
      </c>
      <c r="BM761" s="69" t="s">
        <v>949</v>
      </c>
      <c r="BN761" s="69" t="s">
        <v>949</v>
      </c>
      <c r="BO761" s="69" t="s">
        <v>949</v>
      </c>
      <c r="BP761" s="69" t="s">
        <v>949</v>
      </c>
      <c r="BQ761" s="69" t="s">
        <v>949</v>
      </c>
      <c r="BR761" s="69" t="s">
        <v>949</v>
      </c>
      <c r="BS761" s="69" t="s">
        <v>949</v>
      </c>
      <c r="BT761" s="69" t="s">
        <v>949</v>
      </c>
      <c r="BU761" s="73"/>
      <c r="BV761" s="72"/>
      <c r="BW761" s="72"/>
      <c r="BX761" s="72"/>
      <c r="BY761" s="16"/>
      <c r="BZ761" s="9"/>
      <c r="CA761" s="16"/>
      <c r="CB761" s="16"/>
      <c r="CC761" s="16"/>
      <c r="CD761" s="16"/>
    </row>
    <row r="762" spans="1:82" customFormat="1">
      <c r="A762" s="16"/>
      <c r="B762" s="3">
        <v>755</v>
      </c>
      <c r="C762" s="3" t="s">
        <v>3719</v>
      </c>
      <c r="D762" s="91"/>
      <c r="E762" s="96"/>
      <c r="F762" s="91" t="s">
        <v>4096</v>
      </c>
      <c r="G762" s="96"/>
      <c r="H762" s="91"/>
      <c r="I762" s="96"/>
      <c r="J762" s="91"/>
      <c r="K762" s="96"/>
      <c r="L762" s="91"/>
      <c r="M762" s="96"/>
      <c r="N762" s="32" t="s">
        <v>4096</v>
      </c>
      <c r="O762" s="211" t="s">
        <v>4097</v>
      </c>
      <c r="P762" s="71" t="s">
        <v>975</v>
      </c>
      <c r="Q762" s="71"/>
      <c r="R762" s="848" t="s">
        <v>976</v>
      </c>
      <c r="S762" s="3" t="s">
        <v>941</v>
      </c>
      <c r="T762" s="3" t="s">
        <v>941</v>
      </c>
      <c r="U762" s="3" t="s">
        <v>941</v>
      </c>
      <c r="V762" s="3" t="s">
        <v>4098</v>
      </c>
      <c r="W762" s="3" t="s">
        <v>4098</v>
      </c>
      <c r="X762" s="3" t="s">
        <v>4098</v>
      </c>
      <c r="Y762" s="3" t="s">
        <v>4098</v>
      </c>
      <c r="Z762" s="3" t="s">
        <v>4098</v>
      </c>
      <c r="AA762" s="3" t="s">
        <v>4098</v>
      </c>
      <c r="AB762" s="3" t="s">
        <v>4098</v>
      </c>
      <c r="AC762" s="21" t="s">
        <v>4098</v>
      </c>
      <c r="AD762" s="21" t="s">
        <v>4098</v>
      </c>
      <c r="AE762" s="21" t="s">
        <v>4098</v>
      </c>
      <c r="AF762" s="3" t="s">
        <v>941</v>
      </c>
      <c r="AG762" s="3" t="s">
        <v>4098</v>
      </c>
      <c r="AH762" s="3"/>
      <c r="AI762" s="21" t="s">
        <v>941</v>
      </c>
      <c r="AJ762" s="21" t="s">
        <v>4098</v>
      </c>
      <c r="AK762" s="21" t="s">
        <v>4098</v>
      </c>
      <c r="AL762" s="75"/>
      <c r="AM762" s="74"/>
      <c r="AN762" s="70" t="s">
        <v>4099</v>
      </c>
      <c r="AO762" s="67" t="s">
        <v>132</v>
      </c>
      <c r="AP762" s="78" t="s">
        <v>4100</v>
      </c>
      <c r="AQ762" s="893">
        <v>1</v>
      </c>
      <c r="AR762" s="745" t="s">
        <v>945</v>
      </c>
      <c r="AS762" s="68" t="s">
        <v>946</v>
      </c>
      <c r="AT762" s="3">
        <v>1</v>
      </c>
      <c r="AU762" s="3" t="s">
        <v>979</v>
      </c>
      <c r="AV762" s="3"/>
      <c r="AW762" s="3"/>
      <c r="AX762" s="3"/>
      <c r="AY762" s="145"/>
      <c r="AZ762" s="69">
        <v>65.52</v>
      </c>
      <c r="BA762" s="69">
        <v>7.0000000000000007E-2</v>
      </c>
      <c r="BB762" s="69" t="s">
        <v>949</v>
      </c>
      <c r="BC762" s="69" t="s">
        <v>949</v>
      </c>
      <c r="BD762" s="69" t="s">
        <v>4101</v>
      </c>
      <c r="BE762" s="69" t="s">
        <v>981</v>
      </c>
      <c r="BF762" s="69" t="s">
        <v>982</v>
      </c>
      <c r="BG762" s="69" t="s">
        <v>983</v>
      </c>
      <c r="BH762" s="69" t="s">
        <v>984</v>
      </c>
      <c r="BI762" s="69" t="s">
        <v>949</v>
      </c>
      <c r="BJ762" s="69" t="s">
        <v>3258</v>
      </c>
      <c r="BK762" s="69" t="s">
        <v>986</v>
      </c>
      <c r="BL762" s="69" t="s">
        <v>949</v>
      </c>
      <c r="BM762" s="69" t="s">
        <v>949</v>
      </c>
      <c r="BN762" s="69" t="s">
        <v>949</v>
      </c>
      <c r="BO762" s="69" t="s">
        <v>949</v>
      </c>
      <c r="BP762" s="69" t="s">
        <v>949</v>
      </c>
      <c r="BQ762" s="69" t="s">
        <v>949</v>
      </c>
      <c r="BR762" s="69" t="s">
        <v>949</v>
      </c>
      <c r="BS762" s="69" t="s">
        <v>949</v>
      </c>
      <c r="BT762" s="69" t="s">
        <v>949</v>
      </c>
      <c r="BU762" s="73"/>
      <c r="BV762" s="72"/>
      <c r="BW762" s="72"/>
      <c r="BX762" s="72"/>
      <c r="BY762" s="16"/>
      <c r="BZ762" s="9"/>
      <c r="CA762" s="16"/>
      <c r="CB762" s="16"/>
      <c r="CC762" s="16"/>
      <c r="CD762" s="16"/>
    </row>
    <row r="763" spans="1:82" customFormat="1">
      <c r="A763" s="16"/>
      <c r="B763" s="3">
        <v>756</v>
      </c>
      <c r="C763" s="3" t="s">
        <v>3719</v>
      </c>
      <c r="D763" s="91"/>
      <c r="E763" s="96"/>
      <c r="F763" s="91" t="s">
        <v>987</v>
      </c>
      <c r="G763" s="96"/>
      <c r="H763" s="91"/>
      <c r="I763" s="96"/>
      <c r="J763" s="91"/>
      <c r="K763" s="96"/>
      <c r="L763" s="91"/>
      <c r="M763" s="96"/>
      <c r="N763" s="32" t="s">
        <v>987</v>
      </c>
      <c r="O763" s="211" t="s">
        <v>988</v>
      </c>
      <c r="P763" s="71" t="s">
        <v>939</v>
      </c>
      <c r="Q763" s="71"/>
      <c r="R763" s="848" t="s">
        <v>989</v>
      </c>
      <c r="S763" s="3" t="s">
        <v>941</v>
      </c>
      <c r="T763" s="3" t="s">
        <v>941</v>
      </c>
      <c r="U763" s="3" t="s">
        <v>941</v>
      </c>
      <c r="V763" s="3" t="s">
        <v>4098</v>
      </c>
      <c r="W763" s="3" t="s">
        <v>4098</v>
      </c>
      <c r="X763" s="3" t="s">
        <v>4098</v>
      </c>
      <c r="Y763" s="3" t="s">
        <v>4098</v>
      </c>
      <c r="Z763" s="3" t="s">
        <v>4098</v>
      </c>
      <c r="AA763" s="3" t="s">
        <v>4098</v>
      </c>
      <c r="AB763" s="3" t="s">
        <v>4098</v>
      </c>
      <c r="AC763" s="21" t="s">
        <v>4098</v>
      </c>
      <c r="AD763" s="21" t="s">
        <v>4098</v>
      </c>
      <c r="AE763" s="21" t="s">
        <v>4098</v>
      </c>
      <c r="AF763" s="3" t="s">
        <v>941</v>
      </c>
      <c r="AG763" s="3" t="s">
        <v>4098</v>
      </c>
      <c r="AH763" s="3"/>
      <c r="AI763" s="21" t="s">
        <v>941</v>
      </c>
      <c r="AJ763" s="21" t="s">
        <v>4098</v>
      </c>
      <c r="AK763" s="21" t="s">
        <v>4098</v>
      </c>
      <c r="AL763" s="75"/>
      <c r="AM763" s="74"/>
      <c r="AN763" s="70" t="s">
        <v>990</v>
      </c>
      <c r="AO763" s="67" t="s">
        <v>132</v>
      </c>
      <c r="AP763" s="78" t="s">
        <v>991</v>
      </c>
      <c r="AQ763" s="893">
        <v>0.02</v>
      </c>
      <c r="AR763" s="745" t="s">
        <v>945</v>
      </c>
      <c r="AS763" s="68" t="s">
        <v>992</v>
      </c>
      <c r="AT763" s="3">
        <v>1</v>
      </c>
      <c r="AU763" s="3" t="s">
        <v>993</v>
      </c>
      <c r="AV763" s="3"/>
      <c r="AW763" s="3"/>
      <c r="AX763" s="3"/>
      <c r="AY763" s="145"/>
      <c r="AZ763" s="69" t="s">
        <v>949</v>
      </c>
      <c r="BA763" s="69" t="s">
        <v>949</v>
      </c>
      <c r="BB763" s="69" t="s">
        <v>949</v>
      </c>
      <c r="BC763" s="69" t="s">
        <v>949</v>
      </c>
      <c r="BD763" s="69" t="s">
        <v>994</v>
      </c>
      <c r="BE763" s="69" t="s">
        <v>995</v>
      </c>
      <c r="BF763" s="69" t="s">
        <v>996</v>
      </c>
      <c r="BG763" s="69" t="s">
        <v>997</v>
      </c>
      <c r="BH763" s="69" t="s">
        <v>998</v>
      </c>
      <c r="BI763" s="69" t="s">
        <v>949</v>
      </c>
      <c r="BJ763" s="69" t="s">
        <v>985</v>
      </c>
      <c r="BK763" s="69" t="s">
        <v>986</v>
      </c>
      <c r="BL763" s="69" t="s">
        <v>949</v>
      </c>
      <c r="BM763" s="69" t="s">
        <v>949</v>
      </c>
      <c r="BN763" s="69" t="s">
        <v>949</v>
      </c>
      <c r="BO763" s="69" t="s">
        <v>949</v>
      </c>
      <c r="BP763" s="69" t="s">
        <v>949</v>
      </c>
      <c r="BQ763" s="69" t="s">
        <v>949</v>
      </c>
      <c r="BR763" s="69" t="s">
        <v>949</v>
      </c>
      <c r="BS763" s="69" t="s">
        <v>949</v>
      </c>
      <c r="BT763" s="69" t="s">
        <v>949</v>
      </c>
      <c r="BU763" s="73"/>
      <c r="BV763" s="72"/>
      <c r="BW763" s="72"/>
      <c r="BX763" s="72"/>
      <c r="BY763" s="16"/>
      <c r="BZ763" s="9"/>
      <c r="CA763" s="16"/>
      <c r="CB763" s="16"/>
      <c r="CC763" s="16"/>
      <c r="CD763" s="16"/>
    </row>
    <row r="764" spans="1:82" customFormat="1">
      <c r="A764" s="16"/>
      <c r="B764" s="3">
        <v>757</v>
      </c>
      <c r="C764" s="3" t="s">
        <v>3719</v>
      </c>
      <c r="D764" s="91"/>
      <c r="E764" s="96" t="s">
        <v>4102</v>
      </c>
      <c r="F764" s="91"/>
      <c r="G764" s="96"/>
      <c r="H764" s="91"/>
      <c r="I764" s="96"/>
      <c r="J764" s="91"/>
      <c r="K764" s="96"/>
      <c r="L764" s="91"/>
      <c r="M764" s="96"/>
      <c r="N764" s="32" t="s">
        <v>4102</v>
      </c>
      <c r="O764" s="211" t="s">
        <v>4102</v>
      </c>
      <c r="P764" s="71" t="s">
        <v>1157</v>
      </c>
      <c r="Q764" s="71"/>
      <c r="R764" s="848" t="s">
        <v>976</v>
      </c>
      <c r="S764" s="3"/>
      <c r="T764" s="3"/>
      <c r="U764" s="3"/>
      <c r="V764" s="3"/>
      <c r="W764" s="3"/>
      <c r="X764" s="3" t="s">
        <v>941</v>
      </c>
      <c r="Y764" s="3"/>
      <c r="Z764" s="3"/>
      <c r="AA764" s="3"/>
      <c r="AB764" s="3"/>
      <c r="AC764" s="21"/>
      <c r="AD764" s="21"/>
      <c r="AE764" s="21"/>
      <c r="AF764" s="3"/>
      <c r="AG764" s="3"/>
      <c r="AH764" s="3"/>
      <c r="AI764" s="21"/>
      <c r="AJ764" s="21"/>
      <c r="AK764" s="21"/>
      <c r="AL764" s="75"/>
      <c r="AM764" s="74"/>
      <c r="AN764" s="70"/>
      <c r="AO764" s="67" t="s">
        <v>132</v>
      </c>
      <c r="AP764" s="78" t="s">
        <v>4103</v>
      </c>
      <c r="AQ764" s="893">
        <v>1</v>
      </c>
      <c r="AR764" s="745" t="s">
        <v>945</v>
      </c>
      <c r="AS764" s="68" t="s">
        <v>946</v>
      </c>
      <c r="AT764" s="3">
        <v>0</v>
      </c>
      <c r="AU764" s="3" t="s">
        <v>947</v>
      </c>
      <c r="AV764" s="3"/>
      <c r="AW764" s="3"/>
      <c r="AX764" s="3"/>
      <c r="AY764" s="145"/>
      <c r="AZ764" s="69" t="s">
        <v>949</v>
      </c>
      <c r="BA764" s="69" t="s">
        <v>949</v>
      </c>
      <c r="BB764" s="69" t="s">
        <v>949</v>
      </c>
      <c r="BC764" s="69" t="s">
        <v>949</v>
      </c>
      <c r="BD764" s="69" t="s">
        <v>949</v>
      </c>
      <c r="BE764" s="69" t="s">
        <v>949</v>
      </c>
      <c r="BF764" s="69" t="s">
        <v>949</v>
      </c>
      <c r="BG764" s="69" t="s">
        <v>949</v>
      </c>
      <c r="BH764" s="69" t="s">
        <v>949</v>
      </c>
      <c r="BI764" s="69" t="s">
        <v>949</v>
      </c>
      <c r="BJ764" s="69" t="s">
        <v>949</v>
      </c>
      <c r="BK764" s="69" t="s">
        <v>949</v>
      </c>
      <c r="BL764" s="69" t="s">
        <v>949</v>
      </c>
      <c r="BM764" s="69" t="s">
        <v>949</v>
      </c>
      <c r="BN764" s="69" t="s">
        <v>949</v>
      </c>
      <c r="BO764" s="69" t="s">
        <v>949</v>
      </c>
      <c r="BP764" s="69" t="s">
        <v>949</v>
      </c>
      <c r="BQ764" s="69" t="s">
        <v>949</v>
      </c>
      <c r="BR764" s="69" t="s">
        <v>949</v>
      </c>
      <c r="BS764" s="69" t="s">
        <v>949</v>
      </c>
      <c r="BT764" s="69" t="s">
        <v>949</v>
      </c>
      <c r="BU764" s="73"/>
      <c r="BV764" s="72"/>
      <c r="BW764" s="72"/>
      <c r="BX764" s="72"/>
      <c r="BY764" s="16"/>
      <c r="BZ764" s="9"/>
      <c r="CA764" s="16"/>
      <c r="CB764" s="16"/>
      <c r="CC764" s="16"/>
      <c r="CD764" s="16"/>
    </row>
    <row r="765" spans="1:82" customFormat="1">
      <c r="A765" s="16"/>
      <c r="B765" s="3">
        <v>758</v>
      </c>
      <c r="C765" s="3" t="s">
        <v>3719</v>
      </c>
      <c r="D765" s="91"/>
      <c r="E765" s="96"/>
      <c r="F765" s="91" t="s">
        <v>4104</v>
      </c>
      <c r="G765" s="96"/>
      <c r="H765" s="91"/>
      <c r="I765" s="96"/>
      <c r="J765" s="91"/>
      <c r="K765" s="96"/>
      <c r="L765" s="91"/>
      <c r="M765" s="96"/>
      <c r="N765" s="32" t="s">
        <v>4104</v>
      </c>
      <c r="O765" s="211" t="s">
        <v>4104</v>
      </c>
      <c r="P765" s="71" t="s">
        <v>1157</v>
      </c>
      <c r="Q765" s="71"/>
      <c r="R765" s="848" t="s">
        <v>976</v>
      </c>
      <c r="S765" s="3"/>
      <c r="T765" s="3"/>
      <c r="U765" s="3"/>
      <c r="V765" s="3"/>
      <c r="W765" s="3"/>
      <c r="X765" s="3" t="s">
        <v>941</v>
      </c>
      <c r="Y765" s="3"/>
      <c r="Z765" s="3"/>
      <c r="AA765" s="3"/>
      <c r="AB765" s="3"/>
      <c r="AC765" s="21"/>
      <c r="AD765" s="21"/>
      <c r="AE765" s="21"/>
      <c r="AF765" s="3"/>
      <c r="AG765" s="3"/>
      <c r="AH765" s="3"/>
      <c r="AI765" s="21"/>
      <c r="AJ765" s="21"/>
      <c r="AK765" s="21"/>
      <c r="AL765" s="75"/>
      <c r="AM765" s="74"/>
      <c r="AN765" s="70" t="s">
        <v>4105</v>
      </c>
      <c r="AO765" s="67" t="s">
        <v>132</v>
      </c>
      <c r="AP765" s="78" t="s">
        <v>4106</v>
      </c>
      <c r="AQ765" s="893">
        <v>1</v>
      </c>
      <c r="AR765" s="745" t="s">
        <v>945</v>
      </c>
      <c r="AS765" s="68" t="s">
        <v>946</v>
      </c>
      <c r="AT765" s="3">
        <v>1</v>
      </c>
      <c r="AU765" s="3" t="s">
        <v>979</v>
      </c>
      <c r="AV765" s="3" t="s">
        <v>948</v>
      </c>
      <c r="AW765" s="3"/>
      <c r="AX765" s="3"/>
      <c r="AY765" s="145"/>
      <c r="AZ765" s="69">
        <v>930.24</v>
      </c>
      <c r="BA765" s="69">
        <v>7.0000000000000007E-2</v>
      </c>
      <c r="BB765" s="69" t="s">
        <v>949</v>
      </c>
      <c r="BC765" s="69" t="s">
        <v>949</v>
      </c>
      <c r="BD765" s="69" t="s">
        <v>4107</v>
      </c>
      <c r="BE765" s="69" t="s">
        <v>981</v>
      </c>
      <c r="BF765" s="69" t="s">
        <v>982</v>
      </c>
      <c r="BG765" s="69" t="s">
        <v>983</v>
      </c>
      <c r="BH765" s="69" t="s">
        <v>984</v>
      </c>
      <c r="BI765" s="69" t="s">
        <v>949</v>
      </c>
      <c r="BJ765" s="69" t="s">
        <v>986</v>
      </c>
      <c r="BK765" s="69" t="s">
        <v>3258</v>
      </c>
      <c r="BL765" s="69" t="s">
        <v>949</v>
      </c>
      <c r="BM765" s="69" t="s">
        <v>949</v>
      </c>
      <c r="BN765" s="69" t="s">
        <v>949</v>
      </c>
      <c r="BO765" s="69" t="s">
        <v>949</v>
      </c>
      <c r="BP765" s="69" t="s">
        <v>949</v>
      </c>
      <c r="BQ765" s="69" t="s">
        <v>949</v>
      </c>
      <c r="BR765" s="69" t="s">
        <v>949</v>
      </c>
      <c r="BS765" s="69" t="s">
        <v>949</v>
      </c>
      <c r="BT765" s="69" t="s">
        <v>949</v>
      </c>
      <c r="BU765" s="73"/>
      <c r="BV765" s="72"/>
      <c r="BW765" s="72"/>
      <c r="BX765" s="72"/>
      <c r="BY765" s="16"/>
      <c r="BZ765" s="9"/>
      <c r="CA765" s="16"/>
      <c r="CB765" s="16"/>
      <c r="CC765" s="16"/>
      <c r="CD765" s="16"/>
    </row>
    <row r="766" spans="1:82" customFormat="1">
      <c r="A766" s="16"/>
      <c r="B766" s="3">
        <v>759</v>
      </c>
      <c r="C766" s="3" t="s">
        <v>3719</v>
      </c>
      <c r="D766" s="91"/>
      <c r="E766" s="96"/>
      <c r="F766" s="91" t="s">
        <v>4062</v>
      </c>
      <c r="G766" s="96"/>
      <c r="H766" s="91"/>
      <c r="I766" s="96"/>
      <c r="J766" s="91"/>
      <c r="K766" s="96"/>
      <c r="L766" s="91"/>
      <c r="M766" s="96"/>
      <c r="N766" s="32" t="s">
        <v>4062</v>
      </c>
      <c r="O766" s="211" t="s">
        <v>4063</v>
      </c>
      <c r="P766" s="71" t="s">
        <v>939</v>
      </c>
      <c r="Q766" s="71"/>
      <c r="R766" s="848" t="s">
        <v>989</v>
      </c>
      <c r="S766" s="3"/>
      <c r="T766" s="3"/>
      <c r="U766" s="3"/>
      <c r="V766" s="3"/>
      <c r="W766" s="3"/>
      <c r="X766" s="3" t="s">
        <v>941</v>
      </c>
      <c r="Y766" s="3"/>
      <c r="Z766" s="3"/>
      <c r="AA766" s="3"/>
      <c r="AB766" s="3"/>
      <c r="AC766" s="21"/>
      <c r="AD766" s="21"/>
      <c r="AE766" s="21"/>
      <c r="AF766" s="3"/>
      <c r="AG766" s="3"/>
      <c r="AH766" s="3"/>
      <c r="AI766" s="21"/>
      <c r="AJ766" s="21"/>
      <c r="AK766" s="21"/>
      <c r="AL766" s="75"/>
      <c r="AM766" s="74"/>
      <c r="AN766" s="70" t="s">
        <v>4064</v>
      </c>
      <c r="AO766" s="67" t="s">
        <v>132</v>
      </c>
      <c r="AP766" s="78" t="s">
        <v>4065</v>
      </c>
      <c r="AQ766" s="893">
        <v>0.10199999999999999</v>
      </c>
      <c r="AR766" s="745" t="s">
        <v>945</v>
      </c>
      <c r="AS766" s="68" t="s">
        <v>992</v>
      </c>
      <c r="AT766" s="3">
        <v>1</v>
      </c>
      <c r="AU766" s="3" t="s">
        <v>993</v>
      </c>
      <c r="AV766" s="3"/>
      <c r="AW766" s="3"/>
      <c r="AX766" s="3"/>
      <c r="AY766" s="145"/>
      <c r="AZ766" s="69" t="s">
        <v>949</v>
      </c>
      <c r="BA766" s="69" t="s">
        <v>949</v>
      </c>
      <c r="BB766" s="69" t="s">
        <v>949</v>
      </c>
      <c r="BC766" s="69" t="s">
        <v>949</v>
      </c>
      <c r="BD766" s="69" t="s">
        <v>1890</v>
      </c>
      <c r="BE766" s="69" t="s">
        <v>995</v>
      </c>
      <c r="BF766" s="69" t="s">
        <v>996</v>
      </c>
      <c r="BG766" s="69" t="s">
        <v>997</v>
      </c>
      <c r="BH766" s="69" t="s">
        <v>998</v>
      </c>
      <c r="BI766" s="69" t="s">
        <v>949</v>
      </c>
      <c r="BJ766" s="69" t="s">
        <v>985</v>
      </c>
      <c r="BK766" s="69" t="s">
        <v>986</v>
      </c>
      <c r="BL766" s="69" t="s">
        <v>949</v>
      </c>
      <c r="BM766" s="69" t="s">
        <v>949</v>
      </c>
      <c r="BN766" s="69" t="s">
        <v>949</v>
      </c>
      <c r="BO766" s="69" t="s">
        <v>949</v>
      </c>
      <c r="BP766" s="69" t="s">
        <v>949</v>
      </c>
      <c r="BQ766" s="69" t="s">
        <v>949</v>
      </c>
      <c r="BR766" s="69" t="s">
        <v>949</v>
      </c>
      <c r="BS766" s="69" t="s">
        <v>949</v>
      </c>
      <c r="BT766" s="69" t="s">
        <v>949</v>
      </c>
      <c r="BU766" s="73"/>
      <c r="BV766" s="72"/>
      <c r="BW766" s="72"/>
      <c r="BX766" s="72"/>
      <c r="BY766" s="16"/>
      <c r="BZ766" s="9"/>
      <c r="CA766" s="16"/>
      <c r="CB766" s="16"/>
      <c r="CC766" s="16"/>
      <c r="CD766" s="16"/>
    </row>
    <row r="767" spans="1:82" customFormat="1">
      <c r="A767" s="16"/>
      <c r="B767" s="3">
        <v>760</v>
      </c>
      <c r="C767" s="3" t="s">
        <v>3719</v>
      </c>
      <c r="D767" s="91"/>
      <c r="E767" s="96" t="s">
        <v>4108</v>
      </c>
      <c r="F767" s="91"/>
      <c r="G767" s="96"/>
      <c r="H767" s="91"/>
      <c r="I767" s="96"/>
      <c r="J767" s="91"/>
      <c r="K767" s="96"/>
      <c r="L767" s="91"/>
      <c r="M767" s="96"/>
      <c r="N767" s="32" t="s">
        <v>4108</v>
      </c>
      <c r="O767" s="211" t="s">
        <v>4108</v>
      </c>
      <c r="P767" s="71" t="s">
        <v>1037</v>
      </c>
      <c r="Q767" s="71"/>
      <c r="R767" s="848" t="s">
        <v>989</v>
      </c>
      <c r="S767" s="3" t="s">
        <v>941</v>
      </c>
      <c r="T767" s="3" t="s">
        <v>941</v>
      </c>
      <c r="U767" s="3" t="s">
        <v>941</v>
      </c>
      <c r="V767" s="3" t="s">
        <v>941</v>
      </c>
      <c r="W767" s="3" t="s">
        <v>941</v>
      </c>
      <c r="X767" s="3"/>
      <c r="Y767" s="3"/>
      <c r="Z767" s="3"/>
      <c r="AA767" s="3"/>
      <c r="AB767" s="3"/>
      <c r="AC767" s="21"/>
      <c r="AD767" s="21"/>
      <c r="AE767" s="21"/>
      <c r="AF767" s="3"/>
      <c r="AG767" s="3"/>
      <c r="AH767" s="3"/>
      <c r="AI767" s="21" t="s">
        <v>941</v>
      </c>
      <c r="AJ767" s="21" t="s">
        <v>941</v>
      </c>
      <c r="AK767" s="21"/>
      <c r="AL767" s="75"/>
      <c r="AM767" s="74"/>
      <c r="AN767" s="70" t="s">
        <v>4109</v>
      </c>
      <c r="AO767" s="67" t="s">
        <v>246</v>
      </c>
      <c r="AP767" s="78" t="s">
        <v>4110</v>
      </c>
      <c r="AQ767" s="893">
        <v>1</v>
      </c>
      <c r="AR767" s="745" t="s">
        <v>945</v>
      </c>
      <c r="AS767" s="68" t="s">
        <v>946</v>
      </c>
      <c r="AT767" s="3">
        <v>1</v>
      </c>
      <c r="AU767" s="3" t="s">
        <v>1244</v>
      </c>
      <c r="AV767" s="3" t="s">
        <v>948</v>
      </c>
      <c r="AW767" s="3" t="s">
        <v>1245</v>
      </c>
      <c r="AX767" s="3"/>
      <c r="AY767" s="145"/>
      <c r="AZ767" s="69" t="s">
        <v>949</v>
      </c>
      <c r="BA767" s="69" t="s">
        <v>949</v>
      </c>
      <c r="BB767" s="69" t="s">
        <v>949</v>
      </c>
      <c r="BC767" s="69" t="s">
        <v>949</v>
      </c>
      <c r="BD767" s="69" t="s">
        <v>949</v>
      </c>
      <c r="BE767" s="69" t="s">
        <v>949</v>
      </c>
      <c r="BF767" s="69" t="s">
        <v>949</v>
      </c>
      <c r="BG767" s="69" t="s">
        <v>949</v>
      </c>
      <c r="BH767" s="69">
        <v>0</v>
      </c>
      <c r="BI767" s="69" t="s">
        <v>949</v>
      </c>
      <c r="BJ767" s="69" t="s">
        <v>1372</v>
      </c>
      <c r="BK767" s="69" t="s">
        <v>949</v>
      </c>
      <c r="BL767" s="69" t="s">
        <v>949</v>
      </c>
      <c r="BM767" s="69">
        <v>0</v>
      </c>
      <c r="BN767" s="69">
        <v>0</v>
      </c>
      <c r="BO767" s="69">
        <v>0</v>
      </c>
      <c r="BP767" s="69">
        <v>0</v>
      </c>
      <c r="BQ767" s="69">
        <v>0</v>
      </c>
      <c r="BR767" s="69">
        <v>0</v>
      </c>
      <c r="BS767" s="69">
        <v>0</v>
      </c>
      <c r="BT767" s="69">
        <v>0</v>
      </c>
      <c r="BU767" s="73"/>
      <c r="BV767" s="72"/>
      <c r="BW767" s="72"/>
      <c r="BX767" s="72"/>
      <c r="BY767" s="16"/>
      <c r="BZ767" s="9"/>
      <c r="CA767" s="16"/>
      <c r="CB767" s="16"/>
      <c r="CC767" s="16"/>
      <c r="CD767" s="16"/>
    </row>
    <row r="768" spans="1:82" customFormat="1">
      <c r="A768" s="16"/>
      <c r="B768" s="3">
        <v>761</v>
      </c>
      <c r="C768" s="3" t="s">
        <v>3719</v>
      </c>
      <c r="D768" s="91"/>
      <c r="E768" s="96" t="s">
        <v>4111</v>
      </c>
      <c r="F768" s="91"/>
      <c r="G768" s="96"/>
      <c r="H768" s="91"/>
      <c r="I768" s="96"/>
      <c r="J768" s="91"/>
      <c r="K768" s="96"/>
      <c r="L768" s="91"/>
      <c r="M768" s="96"/>
      <c r="N768" s="32" t="s">
        <v>4111</v>
      </c>
      <c r="O768" s="211" t="s">
        <v>4111</v>
      </c>
      <c r="P768" s="71" t="s">
        <v>1037</v>
      </c>
      <c r="Q768" s="71"/>
      <c r="R768" s="848" t="s">
        <v>989</v>
      </c>
      <c r="S768" s="3"/>
      <c r="T768" s="3"/>
      <c r="U768" s="3"/>
      <c r="V768" s="3"/>
      <c r="W768" s="3"/>
      <c r="X768" s="3" t="s">
        <v>941</v>
      </c>
      <c r="Y768" s="3" t="s">
        <v>941</v>
      </c>
      <c r="Z768" s="3" t="s">
        <v>941</v>
      </c>
      <c r="AA768" s="3" t="s">
        <v>941</v>
      </c>
      <c r="AB768" s="3" t="s">
        <v>941</v>
      </c>
      <c r="AC768" s="21" t="s">
        <v>941</v>
      </c>
      <c r="AD768" s="21" t="s">
        <v>941</v>
      </c>
      <c r="AE768" s="21" t="s">
        <v>941</v>
      </c>
      <c r="AF768" s="3" t="s">
        <v>941</v>
      </c>
      <c r="AG768" s="3" t="s">
        <v>941</v>
      </c>
      <c r="AH768" s="3"/>
      <c r="AI768" s="21"/>
      <c r="AJ768" s="21"/>
      <c r="AK768" s="21" t="s">
        <v>941</v>
      </c>
      <c r="AL768" s="75"/>
      <c r="AM768" s="74"/>
      <c r="AN768" s="70"/>
      <c r="AO768" s="67" t="s">
        <v>246</v>
      </c>
      <c r="AP768" s="78" t="s">
        <v>4112</v>
      </c>
      <c r="AQ768" s="893">
        <v>1</v>
      </c>
      <c r="AR768" s="745" t="s">
        <v>945</v>
      </c>
      <c r="AS768" s="68" t="s">
        <v>946</v>
      </c>
      <c r="AT768" s="3">
        <v>1</v>
      </c>
      <c r="AU768" s="3" t="s">
        <v>1244</v>
      </c>
      <c r="AV768" s="3" t="s">
        <v>948</v>
      </c>
      <c r="AW768" s="3" t="s">
        <v>1245</v>
      </c>
      <c r="AX768" s="3"/>
      <c r="AY768" s="145"/>
      <c r="AZ768" s="69" t="s">
        <v>949</v>
      </c>
      <c r="BA768" s="69" t="s">
        <v>949</v>
      </c>
      <c r="BB768" s="69" t="s">
        <v>949</v>
      </c>
      <c r="BC768" s="69" t="s">
        <v>949</v>
      </c>
      <c r="BD768" s="69" t="s">
        <v>949</v>
      </c>
      <c r="BE768" s="69" t="s">
        <v>949</v>
      </c>
      <c r="BF768" s="69" t="s">
        <v>949</v>
      </c>
      <c r="BG768" s="69" t="s">
        <v>949</v>
      </c>
      <c r="BH768" s="69" t="s">
        <v>949</v>
      </c>
      <c r="BI768" s="69" t="s">
        <v>949</v>
      </c>
      <c r="BJ768" s="69" t="s">
        <v>1372</v>
      </c>
      <c r="BK768" s="69" t="s">
        <v>949</v>
      </c>
      <c r="BL768" s="69" t="s">
        <v>949</v>
      </c>
      <c r="BM768" s="69">
        <v>0</v>
      </c>
      <c r="BN768" s="69">
        <v>0</v>
      </c>
      <c r="BO768" s="69">
        <v>0</v>
      </c>
      <c r="BP768" s="69">
        <v>0</v>
      </c>
      <c r="BQ768" s="69">
        <v>0</v>
      </c>
      <c r="BR768" s="69">
        <v>0</v>
      </c>
      <c r="BS768" s="69">
        <v>0</v>
      </c>
      <c r="BT768" s="69">
        <v>0</v>
      </c>
      <c r="BU768" s="73"/>
      <c r="BV768" s="72"/>
      <c r="BW768" s="72"/>
      <c r="BX768" s="72"/>
      <c r="BY768" s="16"/>
      <c r="BZ768" s="9"/>
      <c r="CA768" s="16"/>
      <c r="CB768" s="16"/>
      <c r="CC768" s="16"/>
      <c r="CD768" s="16"/>
    </row>
    <row r="769" spans="1:82" customFormat="1">
      <c r="A769" s="16"/>
      <c r="B769" s="3">
        <v>762</v>
      </c>
      <c r="C769" s="3" t="s">
        <v>3719</v>
      </c>
      <c r="D769" s="91"/>
      <c r="E769" s="96" t="s">
        <v>4113</v>
      </c>
      <c r="F769" s="91"/>
      <c r="G769" s="96"/>
      <c r="H769" s="91"/>
      <c r="I769" s="96"/>
      <c r="J769" s="91"/>
      <c r="K769" s="96"/>
      <c r="L769" s="91"/>
      <c r="M769" s="96"/>
      <c r="N769" s="32" t="s">
        <v>4113</v>
      </c>
      <c r="O769" s="211" t="s">
        <v>4113</v>
      </c>
      <c r="P769" s="71" t="s">
        <v>1037</v>
      </c>
      <c r="Q769" s="71"/>
      <c r="R769" s="848" t="s">
        <v>989</v>
      </c>
      <c r="S769" s="3" t="s">
        <v>941</v>
      </c>
      <c r="T769" s="3" t="s">
        <v>941</v>
      </c>
      <c r="U769" s="3" t="s">
        <v>941</v>
      </c>
      <c r="V769" s="3" t="s">
        <v>941</v>
      </c>
      <c r="W769" s="3" t="s">
        <v>941</v>
      </c>
      <c r="X769" s="3"/>
      <c r="Y769" s="3"/>
      <c r="Z769" s="3"/>
      <c r="AA769" s="3"/>
      <c r="AB769" s="3"/>
      <c r="AC769" s="21"/>
      <c r="AD769" s="21"/>
      <c r="AE769" s="21"/>
      <c r="AF769" s="3"/>
      <c r="AG769" s="3" t="s">
        <v>941</v>
      </c>
      <c r="AH769" s="3"/>
      <c r="AI769" s="21" t="s">
        <v>941</v>
      </c>
      <c r="AJ769" s="21" t="s">
        <v>941</v>
      </c>
      <c r="AK769" s="21" t="s">
        <v>941</v>
      </c>
      <c r="AL769" s="75"/>
      <c r="AM769" s="74"/>
      <c r="AN769" s="70" t="s">
        <v>4114</v>
      </c>
      <c r="AO769" s="67" t="s">
        <v>246</v>
      </c>
      <c r="AP769" s="78" t="s">
        <v>4115</v>
      </c>
      <c r="AQ769" s="893">
        <v>1</v>
      </c>
      <c r="AR769" s="745" t="s">
        <v>945</v>
      </c>
      <c r="AS769" s="68" t="s">
        <v>946</v>
      </c>
      <c r="AT769" s="3">
        <v>1</v>
      </c>
      <c r="AU769" s="3" t="s">
        <v>1244</v>
      </c>
      <c r="AV769" s="3" t="s">
        <v>948</v>
      </c>
      <c r="AW769" s="3" t="s">
        <v>1245</v>
      </c>
      <c r="AX769" s="3"/>
      <c r="AY769" s="145"/>
      <c r="AZ769" s="69" t="s">
        <v>949</v>
      </c>
      <c r="BA769" s="69" t="s">
        <v>949</v>
      </c>
      <c r="BB769" s="69" t="s">
        <v>949</v>
      </c>
      <c r="BC769" s="69" t="s">
        <v>949</v>
      </c>
      <c r="BD769" s="69" t="s">
        <v>949</v>
      </c>
      <c r="BE769" s="69" t="s">
        <v>949</v>
      </c>
      <c r="BF769" s="69" t="s">
        <v>949</v>
      </c>
      <c r="BG769" s="69" t="s">
        <v>949</v>
      </c>
      <c r="BH769" s="69" t="s">
        <v>949</v>
      </c>
      <c r="BI769" s="69" t="s">
        <v>949</v>
      </c>
      <c r="BJ769" s="69" t="s">
        <v>4116</v>
      </c>
      <c r="BK769" s="69" t="s">
        <v>949</v>
      </c>
      <c r="BL769" s="69" t="s">
        <v>949</v>
      </c>
      <c r="BM769" s="69">
        <v>0</v>
      </c>
      <c r="BN769" s="69">
        <v>0</v>
      </c>
      <c r="BO769" s="69">
        <v>0</v>
      </c>
      <c r="BP769" s="69">
        <v>0</v>
      </c>
      <c r="BQ769" s="69">
        <v>0</v>
      </c>
      <c r="BR769" s="69">
        <v>0</v>
      </c>
      <c r="BS769" s="69">
        <v>0</v>
      </c>
      <c r="BT769" s="69">
        <v>0</v>
      </c>
      <c r="BU769" s="73"/>
      <c r="BV769" s="72"/>
      <c r="BW769" s="72"/>
      <c r="BX769" s="72"/>
      <c r="BY769" s="16"/>
      <c r="BZ769" s="9"/>
      <c r="CA769" s="16"/>
      <c r="CB769" s="16"/>
      <c r="CC769" s="16"/>
      <c r="CD769" s="16"/>
    </row>
    <row r="770" spans="1:82" customFormat="1">
      <c r="A770" s="16"/>
      <c r="B770" s="3">
        <v>763</v>
      </c>
      <c r="C770" s="3" t="s">
        <v>3719</v>
      </c>
      <c r="D770" s="91"/>
      <c r="E770" s="96" t="s">
        <v>4117</v>
      </c>
      <c r="F770" s="91"/>
      <c r="G770" s="96"/>
      <c r="H770" s="91"/>
      <c r="I770" s="96"/>
      <c r="J770" s="91"/>
      <c r="K770" s="96"/>
      <c r="L770" s="91"/>
      <c r="M770" s="96"/>
      <c r="N770" s="32" t="s">
        <v>4117</v>
      </c>
      <c r="O770" s="211" t="s">
        <v>4117</v>
      </c>
      <c r="P770" s="71" t="s">
        <v>1037</v>
      </c>
      <c r="Q770" s="71"/>
      <c r="R770" s="848" t="s">
        <v>989</v>
      </c>
      <c r="S770" s="3"/>
      <c r="T770" s="3"/>
      <c r="U770" s="3"/>
      <c r="V770" s="3"/>
      <c r="W770" s="3"/>
      <c r="X770" s="3" t="s">
        <v>941</v>
      </c>
      <c r="Y770" s="3" t="s">
        <v>941</v>
      </c>
      <c r="Z770" s="3"/>
      <c r="AA770" s="3"/>
      <c r="AB770" s="3" t="s">
        <v>941</v>
      </c>
      <c r="AC770" s="21" t="s">
        <v>941</v>
      </c>
      <c r="AD770" s="21"/>
      <c r="AE770" s="21"/>
      <c r="AF770" s="3"/>
      <c r="AG770" s="3"/>
      <c r="AH770" s="3"/>
      <c r="AI770" s="21"/>
      <c r="AJ770" s="21"/>
      <c r="AK770" s="21"/>
      <c r="AL770" s="75"/>
      <c r="AM770" s="74"/>
      <c r="AN770" s="70"/>
      <c r="AO770" s="67" t="s">
        <v>246</v>
      </c>
      <c r="AP770" s="78" t="s">
        <v>4118</v>
      </c>
      <c r="AQ770" s="893">
        <v>1</v>
      </c>
      <c r="AR770" s="745" t="s">
        <v>945</v>
      </c>
      <c r="AS770" s="68" t="s">
        <v>946</v>
      </c>
      <c r="AT770" s="3">
        <v>1</v>
      </c>
      <c r="AU770" s="3" t="s">
        <v>1244</v>
      </c>
      <c r="AV770" s="3" t="s">
        <v>948</v>
      </c>
      <c r="AW770" s="3" t="s">
        <v>1245</v>
      </c>
      <c r="AX770" s="3"/>
      <c r="AY770" s="145"/>
      <c r="AZ770" s="69" t="s">
        <v>949</v>
      </c>
      <c r="BA770" s="69" t="s">
        <v>949</v>
      </c>
      <c r="BB770" s="69" t="s">
        <v>949</v>
      </c>
      <c r="BC770" s="69" t="s">
        <v>949</v>
      </c>
      <c r="BD770" s="69" t="s">
        <v>949</v>
      </c>
      <c r="BE770" s="69" t="s">
        <v>949</v>
      </c>
      <c r="BF770" s="69" t="s">
        <v>949</v>
      </c>
      <c r="BG770" s="69" t="s">
        <v>949</v>
      </c>
      <c r="BH770" s="69">
        <v>0</v>
      </c>
      <c r="BI770" s="69" t="s">
        <v>949</v>
      </c>
      <c r="BJ770" s="69" t="s">
        <v>4119</v>
      </c>
      <c r="BK770" s="69" t="s">
        <v>949</v>
      </c>
      <c r="BL770" s="69" t="s">
        <v>949</v>
      </c>
      <c r="BM770" s="69">
        <v>0</v>
      </c>
      <c r="BN770" s="69">
        <v>0</v>
      </c>
      <c r="BO770" s="69">
        <v>0</v>
      </c>
      <c r="BP770" s="69">
        <v>0</v>
      </c>
      <c r="BQ770" s="69">
        <v>0</v>
      </c>
      <c r="BR770" s="69">
        <v>0</v>
      </c>
      <c r="BS770" s="69">
        <v>0</v>
      </c>
      <c r="BT770" s="69">
        <v>0</v>
      </c>
      <c r="BU770" s="73"/>
      <c r="BV770" s="72"/>
      <c r="BW770" s="72"/>
      <c r="BX770" s="72"/>
      <c r="BY770" s="16"/>
      <c r="BZ770" s="9"/>
      <c r="CA770" s="16"/>
      <c r="CB770" s="16"/>
      <c r="CC770" s="16"/>
      <c r="CD770" s="16"/>
    </row>
    <row r="771" spans="1:82" customFormat="1">
      <c r="A771" s="16"/>
      <c r="B771" s="3">
        <v>764</v>
      </c>
      <c r="C771" s="3" t="s">
        <v>3719</v>
      </c>
      <c r="D771" s="91"/>
      <c r="E771" s="96" t="s">
        <v>4120</v>
      </c>
      <c r="F771" s="91"/>
      <c r="G771" s="96"/>
      <c r="H771" s="91"/>
      <c r="I771" s="96"/>
      <c r="J771" s="91"/>
      <c r="K771" s="96"/>
      <c r="L771" s="91"/>
      <c r="M771" s="96"/>
      <c r="N771" s="32" t="s">
        <v>4120</v>
      </c>
      <c r="O771" s="211" t="s">
        <v>4120</v>
      </c>
      <c r="P771" s="71" t="s">
        <v>1037</v>
      </c>
      <c r="Q771" s="71"/>
      <c r="R771" s="848" t="s">
        <v>989</v>
      </c>
      <c r="S771" s="3"/>
      <c r="T771" s="3"/>
      <c r="U771" s="3"/>
      <c r="V771" s="3"/>
      <c r="W771" s="3"/>
      <c r="X771" s="3"/>
      <c r="Y771" s="3"/>
      <c r="Z771" s="3" t="s">
        <v>941</v>
      </c>
      <c r="AA771" s="3"/>
      <c r="AB771" s="3"/>
      <c r="AC771" s="21"/>
      <c r="AD771" s="21" t="s">
        <v>941</v>
      </c>
      <c r="AE771" s="21"/>
      <c r="AF771" s="3" t="s">
        <v>941</v>
      </c>
      <c r="AG771" s="3"/>
      <c r="AH771" s="3"/>
      <c r="AI771" s="21"/>
      <c r="AJ771" s="21"/>
      <c r="AK771" s="21"/>
      <c r="AL771" s="75"/>
      <c r="AM771" s="74"/>
      <c r="AN771" s="70"/>
      <c r="AO771" s="67" t="s">
        <v>246</v>
      </c>
      <c r="AP771" s="78" t="s">
        <v>4121</v>
      </c>
      <c r="AQ771" s="893">
        <v>1</v>
      </c>
      <c r="AR771" s="745" t="s">
        <v>945</v>
      </c>
      <c r="AS771" s="68" t="s">
        <v>946</v>
      </c>
      <c r="AT771" s="3">
        <v>1</v>
      </c>
      <c r="AU771" s="3" t="s">
        <v>1244</v>
      </c>
      <c r="AV771" s="3" t="s">
        <v>948</v>
      </c>
      <c r="AW771" s="3" t="s">
        <v>1245</v>
      </c>
      <c r="AX771" s="3"/>
      <c r="AY771" s="145"/>
      <c r="AZ771" s="69" t="s">
        <v>949</v>
      </c>
      <c r="BA771" s="69" t="s">
        <v>949</v>
      </c>
      <c r="BB771" s="69" t="s">
        <v>949</v>
      </c>
      <c r="BC771" s="69" t="s">
        <v>949</v>
      </c>
      <c r="BD771" s="69" t="s">
        <v>949</v>
      </c>
      <c r="BE771" s="69" t="s">
        <v>949</v>
      </c>
      <c r="BF771" s="69" t="s">
        <v>949</v>
      </c>
      <c r="BG771" s="69" t="s">
        <v>949</v>
      </c>
      <c r="BH771" s="69" t="s">
        <v>949</v>
      </c>
      <c r="BI771" s="69" t="s">
        <v>949</v>
      </c>
      <c r="BJ771" s="69" t="s">
        <v>4116</v>
      </c>
      <c r="BK771" s="69" t="s">
        <v>949</v>
      </c>
      <c r="BL771" s="69" t="s">
        <v>949</v>
      </c>
      <c r="BM771" s="69">
        <v>0</v>
      </c>
      <c r="BN771" s="69">
        <v>0</v>
      </c>
      <c r="BO771" s="69">
        <v>0</v>
      </c>
      <c r="BP771" s="69">
        <v>0</v>
      </c>
      <c r="BQ771" s="69">
        <v>0</v>
      </c>
      <c r="BR771" s="69">
        <v>0</v>
      </c>
      <c r="BS771" s="69">
        <v>0</v>
      </c>
      <c r="BT771" s="69">
        <v>0</v>
      </c>
      <c r="BU771" s="73"/>
      <c r="BV771" s="72"/>
      <c r="BW771" s="72"/>
      <c r="BX771" s="72"/>
      <c r="BY771" s="16"/>
      <c r="BZ771" s="9"/>
      <c r="CA771" s="16"/>
      <c r="CB771" s="16"/>
      <c r="CC771" s="16"/>
      <c r="CD771" s="16"/>
    </row>
    <row r="772" spans="1:82" customFormat="1">
      <c r="A772" s="16"/>
      <c r="B772" s="3">
        <v>765</v>
      </c>
      <c r="C772" s="3" t="s">
        <v>3719</v>
      </c>
      <c r="D772" s="91"/>
      <c r="E772" s="96" t="s">
        <v>4122</v>
      </c>
      <c r="F772" s="91"/>
      <c r="G772" s="96"/>
      <c r="H772" s="91"/>
      <c r="I772" s="96"/>
      <c r="J772" s="91"/>
      <c r="K772" s="96"/>
      <c r="L772" s="91"/>
      <c r="M772" s="96"/>
      <c r="N772" s="32" t="s">
        <v>4122</v>
      </c>
      <c r="O772" s="211" t="s">
        <v>4122</v>
      </c>
      <c r="P772" s="71" t="s">
        <v>1037</v>
      </c>
      <c r="Q772" s="71"/>
      <c r="R772" s="848" t="s">
        <v>989</v>
      </c>
      <c r="S772" s="3"/>
      <c r="T772" s="3"/>
      <c r="U772" s="3"/>
      <c r="V772" s="3"/>
      <c r="W772" s="3"/>
      <c r="X772" s="3"/>
      <c r="Y772" s="3"/>
      <c r="Z772" s="3"/>
      <c r="AA772" s="3" t="s">
        <v>941</v>
      </c>
      <c r="AB772" s="3"/>
      <c r="AC772" s="21"/>
      <c r="AD772" s="21"/>
      <c r="AE772" s="21" t="s">
        <v>941</v>
      </c>
      <c r="AF772" s="3"/>
      <c r="AG772" s="3"/>
      <c r="AH772" s="3"/>
      <c r="AI772" s="21"/>
      <c r="AJ772" s="21"/>
      <c r="AK772" s="21"/>
      <c r="AL772" s="75"/>
      <c r="AM772" s="74"/>
      <c r="AN772" s="70"/>
      <c r="AO772" s="67" t="s">
        <v>246</v>
      </c>
      <c r="AP772" s="78" t="s">
        <v>4123</v>
      </c>
      <c r="AQ772" s="893">
        <v>1</v>
      </c>
      <c r="AR772" s="745" t="s">
        <v>945</v>
      </c>
      <c r="AS772" s="68" t="s">
        <v>946</v>
      </c>
      <c r="AT772" s="3">
        <v>1</v>
      </c>
      <c r="AU772" s="3" t="s">
        <v>1244</v>
      </c>
      <c r="AV772" s="3" t="s">
        <v>948</v>
      </c>
      <c r="AW772" s="3" t="s">
        <v>1245</v>
      </c>
      <c r="AX772" s="3"/>
      <c r="AY772" s="145"/>
      <c r="AZ772" s="69" t="s">
        <v>949</v>
      </c>
      <c r="BA772" s="69" t="s">
        <v>949</v>
      </c>
      <c r="BB772" s="69" t="s">
        <v>949</v>
      </c>
      <c r="BC772" s="69" t="s">
        <v>949</v>
      </c>
      <c r="BD772" s="69" t="s">
        <v>949</v>
      </c>
      <c r="BE772" s="69" t="s">
        <v>949</v>
      </c>
      <c r="BF772" s="69" t="s">
        <v>949</v>
      </c>
      <c r="BG772" s="69" t="s">
        <v>949</v>
      </c>
      <c r="BH772" s="69" t="s">
        <v>949</v>
      </c>
      <c r="BI772" s="69" t="s">
        <v>949</v>
      </c>
      <c r="BJ772" s="69" t="s">
        <v>4116</v>
      </c>
      <c r="BK772" s="69" t="s">
        <v>949</v>
      </c>
      <c r="BL772" s="69" t="s">
        <v>949</v>
      </c>
      <c r="BM772" s="69">
        <v>0</v>
      </c>
      <c r="BN772" s="69">
        <v>0</v>
      </c>
      <c r="BO772" s="69">
        <v>0</v>
      </c>
      <c r="BP772" s="69">
        <v>0</v>
      </c>
      <c r="BQ772" s="69">
        <v>0</v>
      </c>
      <c r="BR772" s="69">
        <v>0</v>
      </c>
      <c r="BS772" s="69">
        <v>0</v>
      </c>
      <c r="BT772" s="69">
        <v>0</v>
      </c>
      <c r="BU772" s="73"/>
      <c r="BV772" s="72"/>
      <c r="BW772" s="72"/>
      <c r="BX772" s="72"/>
      <c r="BY772" s="16"/>
      <c r="BZ772" s="9"/>
      <c r="CA772" s="16"/>
      <c r="CB772" s="16"/>
      <c r="CC772" s="16"/>
      <c r="CD772" s="16"/>
    </row>
    <row r="773" spans="1:82">
      <c r="N773" s="215"/>
    </row>
    <row r="774" spans="1:82">
      <c r="N774" s="215"/>
    </row>
    <row r="775" spans="1:82">
      <c r="N775" s="215"/>
    </row>
    <row r="776" spans="1:82">
      <c r="N776" s="215"/>
    </row>
    <row r="777" spans="1:82">
      <c r="N777" s="215"/>
      <c r="AP777" s="284" t="s">
        <v>999</v>
      </c>
    </row>
    <row r="778" spans="1:82">
      <c r="N778" s="215"/>
    </row>
    <row r="779" spans="1:82">
      <c r="N779" s="215"/>
      <c r="AL779" s="278"/>
    </row>
    <row r="780" spans="1:82">
      <c r="N780" s="215"/>
    </row>
    <row r="781" spans="1:82">
      <c r="N781" s="215"/>
    </row>
    <row r="782" spans="1:82">
      <c r="N782" s="215"/>
    </row>
    <row r="783" spans="1:82">
      <c r="N783" s="215"/>
    </row>
    <row r="784" spans="1:82">
      <c r="N784" s="215"/>
    </row>
    <row r="785" spans="14:14">
      <c r="N785" s="215"/>
    </row>
    <row r="786" spans="14:14">
      <c r="N786" s="215"/>
    </row>
    <row r="787" spans="14:14">
      <c r="N787" s="215"/>
    </row>
    <row r="788" spans="14:14">
      <c r="N788" s="215"/>
    </row>
    <row r="789" spans="14:14">
      <c r="N789" s="215"/>
    </row>
    <row r="790" spans="14:14">
      <c r="N790" s="215"/>
    </row>
    <row r="791" spans="14:14">
      <c r="N791" s="215"/>
    </row>
    <row r="792" spans="14:14">
      <c r="N792" s="215"/>
    </row>
    <row r="793" spans="14:14">
      <c r="N793" s="215"/>
    </row>
    <row r="794" spans="14:14">
      <c r="N794" s="215"/>
    </row>
    <row r="795" spans="14:14">
      <c r="N795" s="215"/>
    </row>
    <row r="796" spans="14:14">
      <c r="N796" s="215"/>
    </row>
    <row r="797" spans="14:14">
      <c r="N797" s="215"/>
    </row>
    <row r="798" spans="14:14">
      <c r="N798" s="215"/>
    </row>
    <row r="799" spans="14:14">
      <c r="N799" s="215"/>
    </row>
    <row r="800" spans="14:14">
      <c r="N800" s="215"/>
    </row>
    <row r="801" spans="14:14">
      <c r="N801" s="215"/>
    </row>
    <row r="802" spans="14:14">
      <c r="N802" s="215"/>
    </row>
    <row r="803" spans="14:14">
      <c r="N803" s="215"/>
    </row>
    <row r="804" spans="14:14">
      <c r="N804" s="215"/>
    </row>
    <row r="805" spans="14:14">
      <c r="N805" s="215"/>
    </row>
    <row r="806" spans="14:14">
      <c r="N806" s="215"/>
    </row>
    <row r="807" spans="14:14">
      <c r="N807" s="215"/>
    </row>
    <row r="808" spans="14:14">
      <c r="N808" s="215"/>
    </row>
    <row r="809" spans="14:14">
      <c r="N809" s="215"/>
    </row>
    <row r="810" spans="14:14">
      <c r="N810" s="215"/>
    </row>
    <row r="811" spans="14:14">
      <c r="N811" s="215"/>
    </row>
    <row r="812" spans="14:14">
      <c r="N812" s="215"/>
    </row>
    <row r="813" spans="14:14">
      <c r="N813" s="215"/>
    </row>
    <row r="814" spans="14:14">
      <c r="N814" s="215"/>
    </row>
    <row r="815" spans="14:14">
      <c r="N815" s="215"/>
    </row>
    <row r="816" spans="14:14">
      <c r="N816" s="215"/>
    </row>
    <row r="817" spans="14:14">
      <c r="N817" s="215"/>
    </row>
    <row r="818" spans="14:14">
      <c r="N818" s="215"/>
    </row>
    <row r="819" spans="14:14">
      <c r="N819" s="215"/>
    </row>
    <row r="820" spans="14:14">
      <c r="N820" s="215"/>
    </row>
    <row r="821" spans="14:14">
      <c r="N821" s="215"/>
    </row>
    <row r="822" spans="14:14">
      <c r="N822" s="215"/>
    </row>
    <row r="823" spans="14:14">
      <c r="N823" s="215"/>
    </row>
    <row r="824" spans="14:14">
      <c r="N824" s="215"/>
    </row>
    <row r="825" spans="14:14">
      <c r="N825" s="215"/>
    </row>
    <row r="826" spans="14:14">
      <c r="N826" s="215"/>
    </row>
    <row r="827" spans="14:14">
      <c r="N827" s="215"/>
    </row>
    <row r="828" spans="14:14">
      <c r="N828" s="215"/>
    </row>
    <row r="829" spans="14:14">
      <c r="N829" s="215"/>
    </row>
    <row r="830" spans="14:14">
      <c r="N830" s="215"/>
    </row>
    <row r="831" spans="14:14">
      <c r="N831" s="215"/>
    </row>
    <row r="832" spans="14:14">
      <c r="N832" s="215"/>
    </row>
    <row r="833" spans="14:14">
      <c r="N833" s="215"/>
    </row>
    <row r="834" spans="14:14">
      <c r="N834" s="215"/>
    </row>
    <row r="835" spans="14:14">
      <c r="N835" s="215"/>
    </row>
    <row r="836" spans="14:14">
      <c r="N836" s="215"/>
    </row>
    <row r="837" spans="14:14">
      <c r="N837" s="215"/>
    </row>
    <row r="838" spans="14:14">
      <c r="N838" s="215"/>
    </row>
    <row r="839" spans="14:14">
      <c r="N839" s="215"/>
    </row>
    <row r="840" spans="14:14">
      <c r="N840" s="215"/>
    </row>
    <row r="841" spans="14:14">
      <c r="N841" s="215"/>
    </row>
    <row r="842" spans="14:14">
      <c r="N842" s="215"/>
    </row>
    <row r="843" spans="14:14">
      <c r="N843" s="215"/>
    </row>
    <row r="844" spans="14:14">
      <c r="N844" s="215"/>
    </row>
    <row r="845" spans="14:14">
      <c r="N845" s="215"/>
    </row>
    <row r="846" spans="14:14">
      <c r="N846" s="215"/>
    </row>
    <row r="847" spans="14:14">
      <c r="N847" s="215"/>
    </row>
    <row r="848" spans="14:14">
      <c r="N848" s="215"/>
    </row>
    <row r="849" spans="14:14">
      <c r="N849" s="215"/>
    </row>
    <row r="850" spans="14:14">
      <c r="N850" s="215"/>
    </row>
    <row r="851" spans="14:14">
      <c r="N851" s="215"/>
    </row>
    <row r="852" spans="14:14">
      <c r="N852" s="215"/>
    </row>
    <row r="853" spans="14:14">
      <c r="N853" s="215"/>
    </row>
    <row r="854" spans="14:14">
      <c r="N854" s="215"/>
    </row>
    <row r="855" spans="14:14">
      <c r="N855" s="215"/>
    </row>
    <row r="856" spans="14:14">
      <c r="N856" s="215"/>
    </row>
    <row r="857" spans="14:14">
      <c r="N857" s="215"/>
    </row>
    <row r="858" spans="14:14">
      <c r="N858" s="215"/>
    </row>
    <row r="859" spans="14:14">
      <c r="N859" s="215"/>
    </row>
    <row r="860" spans="14:14">
      <c r="N860" s="215"/>
    </row>
    <row r="861" spans="14:14">
      <c r="N861" s="215"/>
    </row>
    <row r="862" spans="14:14">
      <c r="N862" s="215"/>
    </row>
    <row r="863" spans="14:14">
      <c r="N863" s="215"/>
    </row>
    <row r="864" spans="14:14">
      <c r="N864" s="215"/>
    </row>
    <row r="865" spans="14:14">
      <c r="N865" s="215"/>
    </row>
    <row r="866" spans="14:14">
      <c r="N866" s="215"/>
    </row>
    <row r="867" spans="14:14">
      <c r="N867" s="215"/>
    </row>
    <row r="868" spans="14:14">
      <c r="N868" s="215"/>
    </row>
    <row r="869" spans="14:14">
      <c r="N869" s="215"/>
    </row>
    <row r="870" spans="14:14">
      <c r="N870" s="215"/>
    </row>
    <row r="871" spans="14:14">
      <c r="N871" s="215"/>
    </row>
    <row r="872" spans="14:14">
      <c r="N872" s="215"/>
    </row>
    <row r="873" spans="14:14">
      <c r="N873" s="215"/>
    </row>
    <row r="874" spans="14:14">
      <c r="N874" s="215"/>
    </row>
    <row r="875" spans="14:14">
      <c r="N875" s="215"/>
    </row>
    <row r="876" spans="14:14">
      <c r="N876" s="215"/>
    </row>
    <row r="877" spans="14:14">
      <c r="N877" s="215"/>
    </row>
    <row r="878" spans="14:14">
      <c r="N878" s="215"/>
    </row>
    <row r="879" spans="14:14">
      <c r="N879" s="215"/>
    </row>
    <row r="880" spans="14:14">
      <c r="N880" s="215"/>
    </row>
    <row r="881" spans="14:14">
      <c r="N881" s="215"/>
    </row>
    <row r="882" spans="14:14">
      <c r="N882" s="215"/>
    </row>
    <row r="883" spans="14:14">
      <c r="N883" s="215"/>
    </row>
    <row r="884" spans="14:14">
      <c r="N884" s="215"/>
    </row>
    <row r="885" spans="14:14">
      <c r="N885" s="215"/>
    </row>
    <row r="886" spans="14:14">
      <c r="N886" s="215"/>
    </row>
    <row r="887" spans="14:14">
      <c r="N887" s="215"/>
    </row>
    <row r="888" spans="14:14">
      <c r="N888" s="215"/>
    </row>
    <row r="889" spans="14:14">
      <c r="N889" s="215"/>
    </row>
    <row r="890" spans="14:14">
      <c r="N890" s="215"/>
    </row>
    <row r="891" spans="14:14">
      <c r="N891" s="215"/>
    </row>
    <row r="892" spans="14:14">
      <c r="N892" s="215"/>
    </row>
    <row r="893" spans="14:14">
      <c r="N893" s="215"/>
    </row>
    <row r="894" spans="14:14">
      <c r="N894" s="215"/>
    </row>
    <row r="895" spans="14:14">
      <c r="N895" s="215"/>
    </row>
    <row r="896" spans="14:14">
      <c r="N896" s="215"/>
    </row>
    <row r="897" spans="14:14">
      <c r="N897" s="215"/>
    </row>
    <row r="898" spans="14:14">
      <c r="N898" s="215"/>
    </row>
    <row r="899" spans="14:14">
      <c r="N899" s="215"/>
    </row>
    <row r="900" spans="14:14">
      <c r="N900" s="215"/>
    </row>
    <row r="901" spans="14:14">
      <c r="N901" s="215"/>
    </row>
    <row r="902" spans="14:14">
      <c r="N902" s="215"/>
    </row>
    <row r="903" spans="14:14">
      <c r="N903" s="215"/>
    </row>
    <row r="904" spans="14:14">
      <c r="N904" s="215"/>
    </row>
    <row r="905" spans="14:14">
      <c r="N905" s="215"/>
    </row>
    <row r="906" spans="14:14">
      <c r="N906" s="215"/>
    </row>
    <row r="907" spans="14:14">
      <c r="N907" s="215"/>
    </row>
    <row r="908" spans="14:14">
      <c r="N908" s="215"/>
    </row>
    <row r="909" spans="14:14">
      <c r="N909" s="215"/>
    </row>
    <row r="910" spans="14:14">
      <c r="N910" s="215"/>
    </row>
    <row r="911" spans="14:14">
      <c r="N911" s="215"/>
    </row>
    <row r="912" spans="14:14">
      <c r="N912" s="215"/>
    </row>
    <row r="913" spans="14:14">
      <c r="N913" s="215"/>
    </row>
    <row r="914" spans="14:14">
      <c r="N914" s="215"/>
    </row>
    <row r="915" spans="14:14">
      <c r="N915" s="215"/>
    </row>
    <row r="916" spans="14:14">
      <c r="N916" s="215"/>
    </row>
    <row r="917" spans="14:14">
      <c r="N917" s="215"/>
    </row>
    <row r="918" spans="14:14">
      <c r="N918" s="215"/>
    </row>
    <row r="919" spans="14:14">
      <c r="N919" s="215"/>
    </row>
    <row r="920" spans="14:14">
      <c r="N920" s="215"/>
    </row>
    <row r="921" spans="14:14">
      <c r="N921" s="215"/>
    </row>
    <row r="922" spans="14:14">
      <c r="N922" s="215"/>
    </row>
    <row r="923" spans="14:14">
      <c r="N923" s="215"/>
    </row>
    <row r="924" spans="14:14">
      <c r="N924" s="215"/>
    </row>
    <row r="925" spans="14:14">
      <c r="N925" s="215"/>
    </row>
    <row r="926" spans="14:14">
      <c r="N926" s="215"/>
    </row>
    <row r="927" spans="14:14">
      <c r="N927" s="215"/>
    </row>
    <row r="928" spans="14:14">
      <c r="N928" s="215"/>
    </row>
    <row r="929" spans="14:14">
      <c r="N929" s="215"/>
    </row>
    <row r="930" spans="14:14">
      <c r="N930" s="215"/>
    </row>
    <row r="931" spans="14:14">
      <c r="N931" s="215"/>
    </row>
    <row r="932" spans="14:14">
      <c r="N932" s="215"/>
    </row>
    <row r="933" spans="14:14">
      <c r="N933" s="215"/>
    </row>
    <row r="934" spans="14:14">
      <c r="N934" s="215"/>
    </row>
    <row r="935" spans="14:14">
      <c r="N935" s="215"/>
    </row>
    <row r="936" spans="14:14">
      <c r="N936" s="215"/>
    </row>
    <row r="937" spans="14:14">
      <c r="N937" s="215"/>
    </row>
    <row r="938" spans="14:14">
      <c r="N938" s="215"/>
    </row>
    <row r="939" spans="14:14">
      <c r="N939" s="215"/>
    </row>
    <row r="940" spans="14:14">
      <c r="N940" s="215"/>
    </row>
    <row r="941" spans="14:14">
      <c r="N941" s="215"/>
    </row>
    <row r="942" spans="14:14">
      <c r="N942" s="215"/>
    </row>
    <row r="943" spans="14:14">
      <c r="N943" s="215"/>
    </row>
    <row r="944" spans="14:14">
      <c r="N944" s="215"/>
    </row>
    <row r="945" spans="14:14">
      <c r="N945" s="215"/>
    </row>
    <row r="946" spans="14:14">
      <c r="N946" s="215"/>
    </row>
    <row r="947" spans="14:14">
      <c r="N947" s="215"/>
    </row>
    <row r="948" spans="14:14">
      <c r="N948" s="215"/>
    </row>
    <row r="949" spans="14:14">
      <c r="N949" s="215"/>
    </row>
    <row r="950" spans="14:14">
      <c r="N950" s="215"/>
    </row>
    <row r="951" spans="14:14">
      <c r="N951" s="215"/>
    </row>
    <row r="952" spans="14:14">
      <c r="N952" s="215"/>
    </row>
    <row r="953" spans="14:14">
      <c r="N953" s="215"/>
    </row>
    <row r="954" spans="14:14">
      <c r="N954" s="215"/>
    </row>
    <row r="955" spans="14:14">
      <c r="N955" s="215"/>
    </row>
    <row r="956" spans="14:14">
      <c r="N956" s="215"/>
    </row>
    <row r="957" spans="14:14">
      <c r="N957" s="215"/>
    </row>
    <row r="958" spans="14:14">
      <c r="N958" s="215"/>
    </row>
    <row r="959" spans="14:14">
      <c r="N959" s="215"/>
    </row>
    <row r="960" spans="14:14">
      <c r="N960" s="215"/>
    </row>
    <row r="961" spans="14:14">
      <c r="N961" s="215"/>
    </row>
    <row r="962" spans="14:14">
      <c r="N962" s="215"/>
    </row>
    <row r="963" spans="14:14">
      <c r="N963" s="215"/>
    </row>
    <row r="964" spans="14:14">
      <c r="N964" s="215"/>
    </row>
    <row r="965" spans="14:14">
      <c r="N965" s="215"/>
    </row>
    <row r="966" spans="14:14">
      <c r="N966" s="215"/>
    </row>
    <row r="967" spans="14:14">
      <c r="N967" s="215"/>
    </row>
    <row r="968" spans="14:14">
      <c r="N968" s="215"/>
    </row>
    <row r="969" spans="14:14">
      <c r="N969" s="215"/>
    </row>
    <row r="970" spans="14:14">
      <c r="N970" s="215"/>
    </row>
    <row r="971" spans="14:14">
      <c r="N971" s="215"/>
    </row>
    <row r="972" spans="14:14">
      <c r="N972" s="215"/>
    </row>
    <row r="973" spans="14:14">
      <c r="N973" s="215"/>
    </row>
    <row r="974" spans="14:14">
      <c r="N974" s="215"/>
    </row>
    <row r="975" spans="14:14">
      <c r="N975" s="215"/>
    </row>
    <row r="976" spans="14:14">
      <c r="N976" s="215"/>
    </row>
    <row r="977" spans="14:14">
      <c r="N977" s="215"/>
    </row>
    <row r="978" spans="14:14">
      <c r="N978" s="215"/>
    </row>
    <row r="979" spans="14:14">
      <c r="N979" s="215"/>
    </row>
    <row r="980" spans="14:14">
      <c r="N980" s="215"/>
    </row>
    <row r="981" spans="14:14">
      <c r="N981" s="215"/>
    </row>
    <row r="982" spans="14:14">
      <c r="N982" s="215"/>
    </row>
    <row r="983" spans="14:14">
      <c r="N983" s="215"/>
    </row>
    <row r="984" spans="14:14">
      <c r="N984" s="215"/>
    </row>
    <row r="985" spans="14:14">
      <c r="N985" s="215"/>
    </row>
    <row r="986" spans="14:14">
      <c r="N986" s="215"/>
    </row>
    <row r="987" spans="14:14">
      <c r="N987" s="215"/>
    </row>
    <row r="988" spans="14:14">
      <c r="N988" s="215"/>
    </row>
    <row r="989" spans="14:14">
      <c r="N989" s="215"/>
    </row>
    <row r="990" spans="14:14">
      <c r="N990" s="215"/>
    </row>
    <row r="991" spans="14:14">
      <c r="N991" s="215"/>
    </row>
    <row r="992" spans="14:14">
      <c r="N992" s="215"/>
    </row>
    <row r="993" spans="14:14">
      <c r="N993" s="215"/>
    </row>
    <row r="994" spans="14:14">
      <c r="N994" s="215"/>
    </row>
    <row r="995" spans="14:14">
      <c r="N995" s="215"/>
    </row>
    <row r="996" spans="14:14">
      <c r="N996" s="215"/>
    </row>
    <row r="997" spans="14:14">
      <c r="N997" s="215"/>
    </row>
    <row r="998" spans="14:14">
      <c r="N998" s="215"/>
    </row>
    <row r="999" spans="14:14">
      <c r="N999" s="215"/>
    </row>
    <row r="1000" spans="14:14">
      <c r="N1000" s="215"/>
    </row>
    <row r="1001" spans="14:14">
      <c r="N1001" s="215"/>
    </row>
    <row r="1002" spans="14:14">
      <c r="N1002" s="215"/>
    </row>
    <row r="1003" spans="14:14">
      <c r="N1003" s="215"/>
    </row>
    <row r="1004" spans="14:14">
      <c r="N1004" s="215"/>
    </row>
    <row r="1005" spans="14:14">
      <c r="N1005" s="215"/>
    </row>
    <row r="1006" spans="14:14">
      <c r="N1006" s="215"/>
    </row>
    <row r="1007" spans="14:14">
      <c r="N1007" s="215"/>
    </row>
    <row r="1008" spans="14:14">
      <c r="N1008" s="215"/>
    </row>
    <row r="1009" spans="14:14">
      <c r="N1009" s="215"/>
    </row>
    <row r="1010" spans="14:14">
      <c r="N1010" s="215"/>
    </row>
    <row r="1011" spans="14:14">
      <c r="N1011" s="215"/>
    </row>
    <row r="1012" spans="14:14">
      <c r="N1012" s="215"/>
    </row>
    <row r="1013" spans="14:14">
      <c r="N1013" s="215"/>
    </row>
    <row r="1014" spans="14:14">
      <c r="N1014" s="215"/>
    </row>
    <row r="1015" spans="14:14">
      <c r="N1015" s="215"/>
    </row>
    <row r="1016" spans="14:14">
      <c r="N1016" s="215"/>
    </row>
    <row r="1017" spans="14:14">
      <c r="N1017" s="215"/>
    </row>
    <row r="1018" spans="14:14">
      <c r="N1018" s="215"/>
    </row>
    <row r="1019" spans="14:14">
      <c r="N1019" s="215"/>
    </row>
    <row r="1020" spans="14:14">
      <c r="N1020" s="215"/>
    </row>
    <row r="1021" spans="14:14">
      <c r="N1021" s="215"/>
    </row>
    <row r="1022" spans="14:14">
      <c r="N1022" s="215"/>
    </row>
    <row r="1023" spans="14:14">
      <c r="N1023" s="215"/>
    </row>
    <row r="1024" spans="14:14">
      <c r="N1024" s="215"/>
    </row>
    <row r="1025" spans="14:14">
      <c r="N1025" s="215"/>
    </row>
    <row r="1026" spans="14:14">
      <c r="N1026" s="215"/>
    </row>
    <row r="1027" spans="14:14">
      <c r="N1027" s="215"/>
    </row>
    <row r="1028" spans="14:14">
      <c r="N1028" s="215"/>
    </row>
    <row r="1029" spans="14:14">
      <c r="N1029" s="215"/>
    </row>
    <row r="1030" spans="14:14">
      <c r="N1030" s="215"/>
    </row>
    <row r="1031" spans="14:14">
      <c r="N1031" s="215"/>
    </row>
    <row r="1032" spans="14:14">
      <c r="N1032" s="215"/>
    </row>
    <row r="1033" spans="14:14">
      <c r="N1033" s="215"/>
    </row>
    <row r="1034" spans="14:14">
      <c r="N1034" s="215"/>
    </row>
    <row r="1035" spans="14:14">
      <c r="N1035" s="215"/>
    </row>
    <row r="1036" spans="14:14">
      <c r="N1036" s="215"/>
    </row>
    <row r="1037" spans="14:14">
      <c r="N1037" s="215"/>
    </row>
    <row r="1038" spans="14:14">
      <c r="N1038" s="215"/>
    </row>
    <row r="1039" spans="14:14">
      <c r="N1039" s="215"/>
    </row>
    <row r="1040" spans="14:14">
      <c r="N1040" s="215"/>
    </row>
    <row r="1041" spans="14:14">
      <c r="N1041" s="215"/>
    </row>
    <row r="1042" spans="14:14">
      <c r="N1042" s="215"/>
    </row>
    <row r="1043" spans="14:14">
      <c r="N1043" s="215"/>
    </row>
    <row r="1044" spans="14:14">
      <c r="N1044" s="215"/>
    </row>
    <row r="1045" spans="14:14">
      <c r="N1045" s="215"/>
    </row>
    <row r="1046" spans="14:14">
      <c r="N1046" s="215"/>
    </row>
    <row r="1047" spans="14:14">
      <c r="N1047" s="215"/>
    </row>
    <row r="1048" spans="14:14">
      <c r="N1048" s="215"/>
    </row>
    <row r="1049" spans="14:14">
      <c r="N1049" s="215"/>
    </row>
    <row r="1050" spans="14:14">
      <c r="N1050" s="215"/>
    </row>
    <row r="1051" spans="14:14">
      <c r="N1051" s="215"/>
    </row>
    <row r="1052" spans="14:14">
      <c r="N1052" s="215"/>
    </row>
    <row r="1053" spans="14:14">
      <c r="N1053" s="215"/>
    </row>
    <row r="1054" spans="14:14">
      <c r="N1054" s="215"/>
    </row>
    <row r="1055" spans="14:14">
      <c r="N1055" s="215"/>
    </row>
    <row r="1056" spans="14:14">
      <c r="N1056" s="215"/>
    </row>
    <row r="1057" spans="14:14">
      <c r="N1057" s="215"/>
    </row>
    <row r="1058" spans="14:14">
      <c r="N1058" s="215"/>
    </row>
    <row r="1059" spans="14:14">
      <c r="N1059" s="215"/>
    </row>
    <row r="1060" spans="14:14">
      <c r="N1060" s="215"/>
    </row>
    <row r="1061" spans="14:14">
      <c r="N1061" s="215"/>
    </row>
    <row r="1062" spans="14:14">
      <c r="N1062" s="215"/>
    </row>
    <row r="1063" spans="14:14">
      <c r="N1063" s="215"/>
    </row>
    <row r="1064" spans="14:14">
      <c r="N1064" s="215"/>
    </row>
    <row r="1065" spans="14:14">
      <c r="N1065" s="215"/>
    </row>
    <row r="1066" spans="14:14">
      <c r="N1066" s="215"/>
    </row>
    <row r="1067" spans="14:14">
      <c r="N1067" s="215"/>
    </row>
    <row r="1068" spans="14:14">
      <c r="N1068" s="215"/>
    </row>
    <row r="1069" spans="14:14">
      <c r="N1069" s="215"/>
    </row>
    <row r="1070" spans="14:14">
      <c r="N1070" s="215"/>
    </row>
    <row r="1071" spans="14:14">
      <c r="N1071" s="215"/>
    </row>
    <row r="1072" spans="14:14">
      <c r="N1072" s="215"/>
    </row>
    <row r="1073" spans="14:14">
      <c r="N1073" s="215"/>
    </row>
    <row r="1074" spans="14:14">
      <c r="N1074" s="215"/>
    </row>
    <row r="1075" spans="14:14">
      <c r="N1075" s="215"/>
    </row>
    <row r="1076" spans="14:14">
      <c r="N1076" s="215"/>
    </row>
    <row r="1077" spans="14:14">
      <c r="N1077" s="215"/>
    </row>
    <row r="1078" spans="14:14">
      <c r="N1078" s="215"/>
    </row>
    <row r="1079" spans="14:14">
      <c r="N1079" s="215"/>
    </row>
    <row r="1080" spans="14:14">
      <c r="N1080" s="215"/>
    </row>
    <row r="1081" spans="14:14">
      <c r="N1081" s="215"/>
    </row>
    <row r="1082" spans="14:14">
      <c r="N1082" s="215"/>
    </row>
    <row r="1083" spans="14:14">
      <c r="N1083" s="215"/>
    </row>
    <row r="1084" spans="14:14">
      <c r="N1084" s="215"/>
    </row>
    <row r="1085" spans="14:14">
      <c r="N1085" s="215"/>
    </row>
    <row r="1086" spans="14:14">
      <c r="N1086" s="215"/>
    </row>
    <row r="1087" spans="14:14">
      <c r="N1087" s="215"/>
    </row>
    <row r="1088" spans="14:14">
      <c r="N1088" s="215"/>
    </row>
    <row r="1089" spans="14:14">
      <c r="N1089" s="215"/>
    </row>
    <row r="1090" spans="14:14">
      <c r="N1090" s="215"/>
    </row>
    <row r="1091" spans="14:14">
      <c r="N1091" s="215"/>
    </row>
    <row r="1092" spans="14:14">
      <c r="N1092" s="215"/>
    </row>
    <row r="1093" spans="14:14">
      <c r="N1093" s="215"/>
    </row>
    <row r="1094" spans="14:14">
      <c r="N1094" s="215"/>
    </row>
    <row r="1095" spans="14:14">
      <c r="N1095" s="215"/>
    </row>
    <row r="1096" spans="14:14">
      <c r="N1096" s="215"/>
    </row>
    <row r="1097" spans="14:14">
      <c r="N1097" s="215"/>
    </row>
    <row r="1098" spans="14:14">
      <c r="N1098" s="215"/>
    </row>
    <row r="1099" spans="14:14">
      <c r="N1099" s="215"/>
    </row>
    <row r="1100" spans="14:14">
      <c r="N1100" s="215"/>
    </row>
    <row r="1101" spans="14:14">
      <c r="N1101" s="215"/>
    </row>
    <row r="1102" spans="14:14">
      <c r="N1102" s="215"/>
    </row>
    <row r="1103" spans="14:14">
      <c r="N1103" s="215"/>
    </row>
    <row r="1104" spans="14:14">
      <c r="N1104" s="215"/>
    </row>
    <row r="1105" spans="14:14">
      <c r="N1105" s="215"/>
    </row>
    <row r="1106" spans="14:14">
      <c r="N1106" s="215"/>
    </row>
    <row r="1107" spans="14:14">
      <c r="N1107" s="215"/>
    </row>
    <row r="1108" spans="14:14">
      <c r="N1108" s="215"/>
    </row>
    <row r="1109" spans="14:14">
      <c r="N1109" s="215"/>
    </row>
    <row r="1110" spans="14:14">
      <c r="N1110" s="215"/>
    </row>
    <row r="1111" spans="14:14">
      <c r="N1111" s="215"/>
    </row>
    <row r="1112" spans="14:14">
      <c r="N1112" s="215"/>
    </row>
    <row r="1113" spans="14:14">
      <c r="N1113" s="215"/>
    </row>
    <row r="1114" spans="14:14">
      <c r="N1114" s="215"/>
    </row>
    <row r="1115" spans="14:14">
      <c r="N1115" s="215"/>
    </row>
    <row r="1116" spans="14:14">
      <c r="N1116" s="215"/>
    </row>
    <row r="1117" spans="14:14">
      <c r="N1117" s="215"/>
    </row>
    <row r="1118" spans="14:14">
      <c r="N1118" s="215"/>
    </row>
    <row r="1119" spans="14:14">
      <c r="N1119" s="215"/>
    </row>
    <row r="1120" spans="14:14">
      <c r="N1120" s="215"/>
    </row>
    <row r="1121" spans="14:14">
      <c r="N1121" s="215"/>
    </row>
    <row r="1122" spans="14:14">
      <c r="N1122" s="215"/>
    </row>
    <row r="1123" spans="14:14">
      <c r="N1123" s="215"/>
    </row>
    <row r="1124" spans="14:14">
      <c r="N1124" s="215"/>
    </row>
    <row r="1125" spans="14:14">
      <c r="N1125" s="215"/>
    </row>
    <row r="1126" spans="14:14">
      <c r="N1126" s="215"/>
    </row>
    <row r="1127" spans="14:14">
      <c r="N1127" s="215"/>
    </row>
    <row r="1128" spans="14:14">
      <c r="N1128" s="215"/>
    </row>
    <row r="1129" spans="14:14">
      <c r="N1129" s="215"/>
    </row>
    <row r="1130" spans="14:14">
      <c r="N1130" s="215"/>
    </row>
    <row r="1131" spans="14:14">
      <c r="N1131" s="215"/>
    </row>
    <row r="1132" spans="14:14">
      <c r="N1132" s="215"/>
    </row>
    <row r="1133" spans="14:14">
      <c r="N1133" s="215"/>
    </row>
    <row r="1134" spans="14:14">
      <c r="N1134" s="215"/>
    </row>
    <row r="1135" spans="14:14">
      <c r="N1135" s="215"/>
    </row>
    <row r="1136" spans="14:14">
      <c r="N1136" s="215"/>
    </row>
    <row r="1137" spans="14:14">
      <c r="N1137" s="215"/>
    </row>
    <row r="1138" spans="14:14">
      <c r="N1138" s="215"/>
    </row>
    <row r="1139" spans="14:14">
      <c r="N1139" s="215"/>
    </row>
    <row r="1140" spans="14:14">
      <c r="N1140" s="215"/>
    </row>
    <row r="1141" spans="14:14">
      <c r="N1141" s="215"/>
    </row>
    <row r="1142" spans="14:14">
      <c r="N1142" s="215"/>
    </row>
    <row r="1143" spans="14:14">
      <c r="N1143" s="215"/>
    </row>
    <row r="1144" spans="14:14">
      <c r="N1144" s="215"/>
    </row>
    <row r="1145" spans="14:14">
      <c r="N1145" s="215"/>
    </row>
    <row r="1146" spans="14:14">
      <c r="N1146" s="215"/>
    </row>
    <row r="1147" spans="14:14">
      <c r="N1147" s="215"/>
    </row>
    <row r="1148" spans="14:14">
      <c r="N1148" s="215"/>
    </row>
    <row r="1149" spans="14:14">
      <c r="N1149" s="215"/>
    </row>
    <row r="1150" spans="14:14">
      <c r="N1150" s="215"/>
    </row>
    <row r="1151" spans="14:14">
      <c r="N1151" s="215"/>
    </row>
    <row r="1152" spans="14:14">
      <c r="N1152" s="215"/>
    </row>
    <row r="1153" spans="14:14">
      <c r="N1153" s="215"/>
    </row>
    <row r="1154" spans="14:14">
      <c r="N1154" s="215"/>
    </row>
    <row r="1155" spans="14:14">
      <c r="N1155" s="215"/>
    </row>
    <row r="1156" spans="14:14">
      <c r="N1156" s="215"/>
    </row>
    <row r="1157" spans="14:14">
      <c r="N1157" s="215"/>
    </row>
    <row r="1158" spans="14:14">
      <c r="N1158" s="215"/>
    </row>
    <row r="1159" spans="14:14">
      <c r="N1159" s="215"/>
    </row>
    <row r="1160" spans="14:14">
      <c r="N1160" s="215"/>
    </row>
    <row r="1161" spans="14:14">
      <c r="N1161" s="215"/>
    </row>
    <row r="1162" spans="14:14">
      <c r="N1162" s="215"/>
    </row>
    <row r="1163" spans="14:14">
      <c r="N1163" s="215"/>
    </row>
    <row r="1164" spans="14:14">
      <c r="N1164" s="215"/>
    </row>
    <row r="1165" spans="14:14">
      <c r="N1165" s="215"/>
    </row>
    <row r="1166" spans="14:14">
      <c r="N1166" s="215"/>
    </row>
    <row r="1167" spans="14:14">
      <c r="N1167" s="215"/>
    </row>
    <row r="1168" spans="14:14">
      <c r="N1168" s="215"/>
    </row>
    <row r="1169" spans="14:14">
      <c r="N1169" s="215"/>
    </row>
    <row r="1170" spans="14:14">
      <c r="N1170" s="215"/>
    </row>
    <row r="1171" spans="14:14">
      <c r="N1171" s="215"/>
    </row>
    <row r="1172" spans="14:14">
      <c r="N1172" s="215"/>
    </row>
    <row r="1173" spans="14:14">
      <c r="N1173" s="215"/>
    </row>
    <row r="1174" spans="14:14">
      <c r="N1174" s="215"/>
    </row>
    <row r="1175" spans="14:14">
      <c r="N1175" s="215"/>
    </row>
    <row r="1176" spans="14:14">
      <c r="N1176" s="215"/>
    </row>
    <row r="1177" spans="14:14">
      <c r="N1177" s="215"/>
    </row>
    <row r="1178" spans="14:14">
      <c r="N1178" s="215"/>
    </row>
    <row r="1179" spans="14:14">
      <c r="N1179" s="215"/>
    </row>
    <row r="1180" spans="14:14">
      <c r="N1180" s="215"/>
    </row>
    <row r="1181" spans="14:14">
      <c r="N1181" s="215"/>
    </row>
    <row r="1182" spans="14:14">
      <c r="N1182" s="215"/>
    </row>
    <row r="1183" spans="14:14">
      <c r="N1183" s="215"/>
    </row>
    <row r="1184" spans="14:14">
      <c r="N1184" s="215"/>
    </row>
    <row r="1185" spans="14:14">
      <c r="N1185" s="215"/>
    </row>
    <row r="1186" spans="14:14">
      <c r="N1186" s="215"/>
    </row>
    <row r="1187" spans="14:14">
      <c r="N1187" s="215"/>
    </row>
    <row r="1188" spans="14:14">
      <c r="N1188" s="215"/>
    </row>
    <row r="1189" spans="14:14">
      <c r="N1189" s="215"/>
    </row>
    <row r="1190" spans="14:14">
      <c r="N1190" s="215"/>
    </row>
    <row r="1191" spans="14:14">
      <c r="N1191" s="215"/>
    </row>
    <row r="1192" spans="14:14">
      <c r="N1192" s="215"/>
    </row>
    <row r="1193" spans="14:14">
      <c r="N1193" s="215"/>
    </row>
    <row r="1194" spans="14:14">
      <c r="N1194" s="215"/>
    </row>
    <row r="1195" spans="14:14">
      <c r="N1195" s="215"/>
    </row>
    <row r="1196" spans="14:14">
      <c r="N1196" s="215"/>
    </row>
    <row r="1197" spans="14:14">
      <c r="N1197" s="215"/>
    </row>
    <row r="1198" spans="14:14">
      <c r="N1198" s="215"/>
    </row>
    <row r="1199" spans="14:14">
      <c r="N1199" s="215"/>
    </row>
    <row r="1200" spans="14:14">
      <c r="N1200" s="215"/>
    </row>
    <row r="1201" spans="14:14">
      <c r="N1201" s="215"/>
    </row>
    <row r="1202" spans="14:14">
      <c r="N1202" s="215"/>
    </row>
    <row r="1203" spans="14:14">
      <c r="N1203" s="215"/>
    </row>
    <row r="1204" spans="14:14">
      <c r="N1204" s="215"/>
    </row>
    <row r="1205" spans="14:14">
      <c r="N1205" s="215"/>
    </row>
    <row r="1206" spans="14:14">
      <c r="N1206" s="215"/>
    </row>
    <row r="1207" spans="14:14">
      <c r="N1207" s="215"/>
    </row>
    <row r="1208" spans="14:14">
      <c r="N1208" s="215"/>
    </row>
    <row r="1209" spans="14:14">
      <c r="N1209" s="215"/>
    </row>
    <row r="1210" spans="14:14">
      <c r="N1210" s="215"/>
    </row>
    <row r="1211" spans="14:14">
      <c r="N1211" s="215"/>
    </row>
    <row r="1212" spans="14:14">
      <c r="N1212" s="215"/>
    </row>
    <row r="1213" spans="14:14">
      <c r="N1213" s="215"/>
    </row>
    <row r="1214" spans="14:14">
      <c r="N1214" s="215"/>
    </row>
    <row r="1215" spans="14:14">
      <c r="N1215" s="215"/>
    </row>
    <row r="1216" spans="14:14">
      <c r="N1216" s="215"/>
    </row>
    <row r="1217" spans="14:14">
      <c r="N1217" s="215"/>
    </row>
    <row r="1218" spans="14:14">
      <c r="N1218" s="215"/>
    </row>
    <row r="1219" spans="14:14">
      <c r="N1219" s="215"/>
    </row>
    <row r="1220" spans="14:14">
      <c r="N1220" s="215"/>
    </row>
    <row r="1221" spans="14:14">
      <c r="N1221" s="215"/>
    </row>
    <row r="1222" spans="14:14">
      <c r="N1222" s="215"/>
    </row>
    <row r="1223" spans="14:14">
      <c r="N1223" s="215"/>
    </row>
    <row r="1224" spans="14:14">
      <c r="N1224" s="215"/>
    </row>
    <row r="1225" spans="14:14">
      <c r="N1225" s="215"/>
    </row>
    <row r="1226" spans="14:14">
      <c r="N1226" s="215"/>
    </row>
    <row r="1227" spans="14:14">
      <c r="N1227" s="215"/>
    </row>
    <row r="1228" spans="14:14">
      <c r="N1228" s="215"/>
    </row>
    <row r="1229" spans="14:14">
      <c r="N1229" s="215"/>
    </row>
    <row r="1230" spans="14:14">
      <c r="N1230" s="215"/>
    </row>
    <row r="1231" spans="14:14">
      <c r="N1231" s="215"/>
    </row>
    <row r="1232" spans="14:14">
      <c r="N1232" s="215"/>
    </row>
    <row r="1233" spans="14:14">
      <c r="N1233" s="215"/>
    </row>
    <row r="1234" spans="14:14">
      <c r="N1234" s="215"/>
    </row>
    <row r="1235" spans="14:14">
      <c r="N1235" s="215"/>
    </row>
    <row r="1236" spans="14:14">
      <c r="N1236" s="215"/>
    </row>
    <row r="1237" spans="14:14">
      <c r="N1237" s="215"/>
    </row>
    <row r="1238" spans="14:14">
      <c r="N1238" s="215"/>
    </row>
    <row r="1239" spans="14:14">
      <c r="N1239" s="215"/>
    </row>
    <row r="1240" spans="14:14">
      <c r="N1240" s="215"/>
    </row>
    <row r="1241" spans="14:14">
      <c r="N1241" s="215"/>
    </row>
    <row r="1242" spans="14:14">
      <c r="N1242" s="215"/>
    </row>
    <row r="1243" spans="14:14">
      <c r="N1243" s="215"/>
    </row>
    <row r="1244" spans="14:14">
      <c r="N1244" s="215"/>
    </row>
    <row r="1245" spans="14:14">
      <c r="N1245" s="215"/>
    </row>
    <row r="1246" spans="14:14">
      <c r="N1246" s="215"/>
    </row>
    <row r="1247" spans="14:14">
      <c r="N1247" s="215"/>
    </row>
    <row r="1248" spans="14:14">
      <c r="N1248" s="215"/>
    </row>
    <row r="1249" spans="14:14">
      <c r="N1249" s="215"/>
    </row>
    <row r="1250" spans="14:14">
      <c r="N1250" s="215"/>
    </row>
    <row r="1251" spans="14:14">
      <c r="N1251" s="215"/>
    </row>
    <row r="1252" spans="14:14">
      <c r="N1252" s="215"/>
    </row>
    <row r="1253" spans="14:14">
      <c r="N1253" s="215"/>
    </row>
    <row r="1254" spans="14:14">
      <c r="N1254" s="215"/>
    </row>
    <row r="1255" spans="14:14">
      <c r="N1255" s="215"/>
    </row>
    <row r="1256" spans="14:14">
      <c r="N1256" s="215"/>
    </row>
    <row r="1257" spans="14:14">
      <c r="N1257" s="215"/>
    </row>
    <row r="1258" spans="14:14">
      <c r="N1258" s="215"/>
    </row>
    <row r="1259" spans="14:14">
      <c r="N1259" s="215"/>
    </row>
    <row r="1260" spans="14:14">
      <c r="N1260" s="215"/>
    </row>
    <row r="1261" spans="14:14">
      <c r="N1261" s="215"/>
    </row>
    <row r="1262" spans="14:14">
      <c r="N1262" s="215"/>
    </row>
    <row r="1263" spans="14:14">
      <c r="N1263" s="215"/>
    </row>
    <row r="1264" spans="14:14">
      <c r="N1264" s="215"/>
    </row>
    <row r="1265" spans="14:14">
      <c r="N1265" s="215"/>
    </row>
    <row r="1266" spans="14:14">
      <c r="N1266" s="215"/>
    </row>
    <row r="1267" spans="14:14">
      <c r="N1267" s="215"/>
    </row>
    <row r="1268" spans="14:14">
      <c r="N1268" s="215"/>
    </row>
    <row r="1269" spans="14:14">
      <c r="N1269" s="215"/>
    </row>
    <row r="1270" spans="14:14">
      <c r="N1270" s="215"/>
    </row>
    <row r="1271" spans="14:14">
      <c r="N1271" s="215"/>
    </row>
    <row r="1272" spans="14:14">
      <c r="N1272" s="215"/>
    </row>
    <row r="1273" spans="14:14">
      <c r="N1273" s="215"/>
    </row>
    <row r="1274" spans="14:14">
      <c r="N1274" s="215"/>
    </row>
    <row r="1275" spans="14:14">
      <c r="N1275" s="215"/>
    </row>
    <row r="1276" spans="14:14">
      <c r="N1276" s="215"/>
    </row>
    <row r="1277" spans="14:14">
      <c r="N1277" s="215"/>
    </row>
    <row r="1278" spans="14:14">
      <c r="N1278" s="215"/>
    </row>
    <row r="1279" spans="14:14">
      <c r="N1279" s="215"/>
    </row>
    <row r="1280" spans="14:14">
      <c r="N1280" s="215"/>
    </row>
    <row r="1281" spans="14:14">
      <c r="N1281" s="215"/>
    </row>
    <row r="1282" spans="14:14">
      <c r="N1282" s="215"/>
    </row>
    <row r="1283" spans="14:14">
      <c r="N1283" s="215"/>
    </row>
    <row r="1284" spans="14:14">
      <c r="N1284" s="215"/>
    </row>
    <row r="1285" spans="14:14">
      <c r="N1285" s="215"/>
    </row>
    <row r="1286" spans="14:14">
      <c r="N1286" s="215"/>
    </row>
    <row r="1287" spans="14:14">
      <c r="N1287" s="215"/>
    </row>
    <row r="1288" spans="14:14">
      <c r="N1288" s="215"/>
    </row>
    <row r="1289" spans="14:14">
      <c r="N1289" s="215"/>
    </row>
    <row r="1290" spans="14:14">
      <c r="N1290" s="215"/>
    </row>
    <row r="1291" spans="14:14">
      <c r="N1291" s="215"/>
    </row>
    <row r="1292" spans="14:14">
      <c r="N1292" s="215"/>
    </row>
    <row r="1293" spans="14:14">
      <c r="N1293" s="215"/>
    </row>
    <row r="1294" spans="14:14">
      <c r="N1294" s="215"/>
    </row>
    <row r="1295" spans="14:14">
      <c r="N1295" s="215"/>
    </row>
    <row r="1296" spans="14:14">
      <c r="N1296" s="215"/>
    </row>
    <row r="1297" spans="14:14">
      <c r="N1297" s="215"/>
    </row>
    <row r="1298" spans="14:14">
      <c r="N1298" s="215"/>
    </row>
    <row r="1299" spans="14:14">
      <c r="N1299" s="215"/>
    </row>
    <row r="1300" spans="14:14">
      <c r="N1300" s="215"/>
    </row>
    <row r="1301" spans="14:14">
      <c r="N1301" s="215"/>
    </row>
    <row r="1302" spans="14:14">
      <c r="N1302" s="215"/>
    </row>
    <row r="1303" spans="14:14">
      <c r="N1303" s="215"/>
    </row>
    <row r="1304" spans="14:14">
      <c r="N1304" s="215"/>
    </row>
    <row r="1305" spans="14:14">
      <c r="N1305" s="215"/>
    </row>
    <row r="1306" spans="14:14">
      <c r="N1306" s="215"/>
    </row>
    <row r="1307" spans="14:14">
      <c r="N1307" s="215"/>
    </row>
    <row r="1308" spans="14:14">
      <c r="N1308" s="215"/>
    </row>
    <row r="1309" spans="14:14">
      <c r="N1309" s="215"/>
    </row>
    <row r="1310" spans="14:14">
      <c r="N1310" s="215"/>
    </row>
    <row r="1311" spans="14:14">
      <c r="N1311" s="215"/>
    </row>
    <row r="1312" spans="14:14">
      <c r="N1312" s="215"/>
    </row>
    <row r="1313" spans="14:14">
      <c r="N1313" s="215"/>
    </row>
    <row r="1314" spans="14:14">
      <c r="N1314" s="215"/>
    </row>
    <row r="1315" spans="14:14">
      <c r="N1315" s="215"/>
    </row>
    <row r="1316" spans="14:14">
      <c r="N1316" s="215"/>
    </row>
    <row r="1317" spans="14:14">
      <c r="N1317" s="215"/>
    </row>
    <row r="1318" spans="14:14">
      <c r="N1318" s="215"/>
    </row>
    <row r="1319" spans="14:14">
      <c r="N1319" s="215"/>
    </row>
    <row r="1320" spans="14:14">
      <c r="N1320" s="215"/>
    </row>
    <row r="1321" spans="14:14">
      <c r="N1321" s="215"/>
    </row>
    <row r="1322" spans="14:14">
      <c r="N1322" s="215"/>
    </row>
    <row r="1323" spans="14:14">
      <c r="N1323" s="215"/>
    </row>
    <row r="1324" spans="14:14">
      <c r="N1324" s="215"/>
    </row>
    <row r="1325" spans="14:14">
      <c r="N1325" s="215"/>
    </row>
    <row r="1326" spans="14:14">
      <c r="N1326" s="215"/>
    </row>
    <row r="1327" spans="14:14">
      <c r="N1327" s="215"/>
    </row>
    <row r="1328" spans="14:14">
      <c r="N1328" s="215"/>
    </row>
    <row r="1329" spans="14:14">
      <c r="N1329" s="215"/>
    </row>
    <row r="1330" spans="14:14">
      <c r="N1330" s="215"/>
    </row>
    <row r="1331" spans="14:14">
      <c r="N1331" s="215"/>
    </row>
    <row r="1332" spans="14:14">
      <c r="N1332" s="215"/>
    </row>
    <row r="1333" spans="14:14">
      <c r="N1333" s="215"/>
    </row>
    <row r="1334" spans="14:14">
      <c r="N1334" s="215"/>
    </row>
    <row r="1335" spans="14:14">
      <c r="N1335" s="215"/>
    </row>
    <row r="1336" spans="14:14">
      <c r="N1336" s="215"/>
    </row>
    <row r="1337" spans="14:14">
      <c r="N1337" s="215"/>
    </row>
    <row r="1338" spans="14:14">
      <c r="N1338" s="215"/>
    </row>
    <row r="1339" spans="14:14">
      <c r="N1339" s="215"/>
    </row>
    <row r="1340" spans="14:14">
      <c r="N1340" s="215"/>
    </row>
    <row r="1341" spans="14:14">
      <c r="N1341" s="215"/>
    </row>
    <row r="1342" spans="14:14">
      <c r="N1342" s="215"/>
    </row>
    <row r="1343" spans="14:14">
      <c r="N1343" s="215"/>
    </row>
    <row r="1344" spans="14:14">
      <c r="N1344" s="215"/>
    </row>
    <row r="1345" spans="14:14">
      <c r="N1345" s="215"/>
    </row>
    <row r="1346" spans="14:14">
      <c r="N1346" s="215"/>
    </row>
    <row r="1347" spans="14:14">
      <c r="N1347" s="215"/>
    </row>
    <row r="1348" spans="14:14">
      <c r="N1348" s="215"/>
    </row>
    <row r="1349" spans="14:14">
      <c r="N1349" s="215"/>
    </row>
    <row r="1350" spans="14:14">
      <c r="N1350" s="215"/>
    </row>
    <row r="1351" spans="14:14">
      <c r="N1351" s="215"/>
    </row>
    <row r="1352" spans="14:14">
      <c r="N1352" s="215"/>
    </row>
    <row r="1353" spans="14:14">
      <c r="N1353" s="215"/>
    </row>
    <row r="1354" spans="14:14">
      <c r="N1354" s="215"/>
    </row>
    <row r="1355" spans="14:14">
      <c r="N1355" s="215"/>
    </row>
    <row r="1356" spans="14:14">
      <c r="N1356" s="215"/>
    </row>
    <row r="1357" spans="14:14">
      <c r="N1357" s="215"/>
    </row>
    <row r="1358" spans="14:14">
      <c r="N1358" s="215"/>
    </row>
    <row r="1359" spans="14:14">
      <c r="N1359" s="215"/>
    </row>
    <row r="1360" spans="14:14">
      <c r="N1360" s="215"/>
    </row>
    <row r="1361" spans="14:14">
      <c r="N1361" s="215"/>
    </row>
    <row r="1362" spans="14:14">
      <c r="N1362" s="215"/>
    </row>
    <row r="1363" spans="14:14">
      <c r="N1363" s="215"/>
    </row>
    <row r="1364" spans="14:14">
      <c r="N1364" s="215"/>
    </row>
    <row r="1365" spans="14:14">
      <c r="N1365" s="215"/>
    </row>
    <row r="1366" spans="14:14">
      <c r="N1366" s="215"/>
    </row>
    <row r="1367" spans="14:14">
      <c r="N1367" s="215"/>
    </row>
    <row r="1368" spans="14:14">
      <c r="N1368" s="215"/>
    </row>
    <row r="1369" spans="14:14">
      <c r="N1369" s="215"/>
    </row>
    <row r="1370" spans="14:14">
      <c r="N1370" s="215"/>
    </row>
    <row r="1371" spans="14:14">
      <c r="N1371" s="215"/>
    </row>
    <row r="1372" spans="14:14">
      <c r="N1372" s="215"/>
    </row>
    <row r="1373" spans="14:14">
      <c r="N1373" s="215"/>
    </row>
    <row r="1374" spans="14:14">
      <c r="N1374" s="215"/>
    </row>
    <row r="1375" spans="14:14">
      <c r="N1375" s="215"/>
    </row>
    <row r="1376" spans="14:14">
      <c r="N1376" s="215"/>
    </row>
    <row r="1377" spans="14:14">
      <c r="N1377" s="215"/>
    </row>
    <row r="1378" spans="14:14">
      <c r="N1378" s="215"/>
    </row>
    <row r="1379" spans="14:14">
      <c r="N1379" s="215"/>
    </row>
    <row r="1380" spans="14:14">
      <c r="N1380" s="215"/>
    </row>
    <row r="1381" spans="14:14">
      <c r="N1381" s="215"/>
    </row>
    <row r="1382" spans="14:14">
      <c r="N1382" s="215"/>
    </row>
    <row r="1383" spans="14:14">
      <c r="N1383" s="215"/>
    </row>
    <row r="1384" spans="14:14">
      <c r="N1384" s="215"/>
    </row>
    <row r="1385" spans="14:14">
      <c r="N1385" s="215"/>
    </row>
    <row r="1386" spans="14:14">
      <c r="N1386" s="215"/>
    </row>
    <row r="1387" spans="14:14">
      <c r="N1387" s="215"/>
    </row>
    <row r="1388" spans="14:14">
      <c r="N1388" s="215"/>
    </row>
    <row r="1389" spans="14:14">
      <c r="N1389" s="215"/>
    </row>
    <row r="1390" spans="14:14">
      <c r="N1390" s="215"/>
    </row>
    <row r="1391" spans="14:14">
      <c r="N1391" s="215"/>
    </row>
    <row r="1392" spans="14:14">
      <c r="N1392" s="215"/>
    </row>
    <row r="1393" spans="14:14">
      <c r="N1393" s="215"/>
    </row>
    <row r="1394" spans="14:14">
      <c r="N1394" s="215"/>
    </row>
    <row r="1395" spans="14:14">
      <c r="N1395" s="215"/>
    </row>
    <row r="1396" spans="14:14">
      <c r="N1396" s="215"/>
    </row>
    <row r="1397" spans="14:14">
      <c r="N1397" s="215"/>
    </row>
    <row r="1398" spans="14:14">
      <c r="N1398" s="215"/>
    </row>
    <row r="1399" spans="14:14">
      <c r="N1399" s="215"/>
    </row>
    <row r="1400" spans="14:14">
      <c r="N1400" s="215"/>
    </row>
    <row r="1401" spans="14:14">
      <c r="N1401" s="215"/>
    </row>
    <row r="1402" spans="14:14">
      <c r="N1402" s="215"/>
    </row>
    <row r="1403" spans="14:14">
      <c r="N1403" s="215"/>
    </row>
    <row r="1404" spans="14:14">
      <c r="N1404" s="215"/>
    </row>
    <row r="1405" spans="14:14">
      <c r="N1405" s="215"/>
    </row>
    <row r="1406" spans="14:14">
      <c r="N1406" s="215"/>
    </row>
    <row r="1407" spans="14:14">
      <c r="N1407" s="215"/>
    </row>
    <row r="1408" spans="14:14">
      <c r="N1408" s="215"/>
    </row>
    <row r="1409" spans="14:14">
      <c r="N1409" s="215"/>
    </row>
    <row r="1410" spans="14:14">
      <c r="N1410" s="215"/>
    </row>
    <row r="1411" spans="14:14">
      <c r="N1411" s="215"/>
    </row>
    <row r="1412" spans="14:14">
      <c r="N1412" s="215"/>
    </row>
    <row r="1413" spans="14:14">
      <c r="N1413" s="215"/>
    </row>
    <row r="1414" spans="14:14">
      <c r="N1414" s="215"/>
    </row>
    <row r="1415" spans="14:14">
      <c r="N1415" s="215"/>
    </row>
    <row r="1416" spans="14:14">
      <c r="N1416" s="215"/>
    </row>
    <row r="1417" spans="14:14">
      <c r="N1417" s="215"/>
    </row>
    <row r="1418" spans="14:14">
      <c r="N1418" s="215"/>
    </row>
    <row r="1419" spans="14:14">
      <c r="N1419" s="215"/>
    </row>
    <row r="1420" spans="14:14">
      <c r="N1420" s="215"/>
    </row>
    <row r="1421" spans="14:14">
      <c r="N1421" s="215"/>
    </row>
    <row r="1422" spans="14:14">
      <c r="N1422" s="215"/>
    </row>
    <row r="1423" spans="14:14">
      <c r="N1423" s="215"/>
    </row>
    <row r="1424" spans="14:14">
      <c r="N1424" s="215"/>
    </row>
    <row r="1425" spans="14:14">
      <c r="N1425" s="215"/>
    </row>
    <row r="1426" spans="14:14">
      <c r="N1426" s="215"/>
    </row>
    <row r="1427" spans="14:14">
      <c r="N1427" s="215"/>
    </row>
    <row r="1428" spans="14:14">
      <c r="N1428" s="215"/>
    </row>
    <row r="1429" spans="14:14">
      <c r="N1429" s="215"/>
    </row>
    <row r="1430" spans="14:14">
      <c r="N1430" s="215"/>
    </row>
    <row r="1431" spans="14:14">
      <c r="N1431" s="215"/>
    </row>
    <row r="1432" spans="14:14">
      <c r="N1432" s="215"/>
    </row>
    <row r="1433" spans="14:14">
      <c r="N1433" s="215"/>
    </row>
    <row r="1434" spans="14:14">
      <c r="N1434" s="215"/>
    </row>
    <row r="1435" spans="14:14">
      <c r="N1435" s="215"/>
    </row>
    <row r="1436" spans="14:14">
      <c r="N1436" s="215"/>
    </row>
    <row r="1437" spans="14:14">
      <c r="N1437" s="215"/>
    </row>
  </sheetData>
  <protectedRanges>
    <protectedRange algorithmName="SHA-512" hashValue="z9mwbZEvtX/GE9+hl1m4om/xCqF9tX2eVCjhFYD9W0NTptM8U31nkbf0qm/RwFY5rNi6jH33YH1It9Zm0SGrtg==" saltValue="PjBg5PnD372CyTL6XB1ohQ==" spinCount="100000" sqref="AZ1:BT6 AZ7:BI7 BO7:BT7 BZ467 BZ469:BZ470 BZ474 BZ476 BZ480 BZ483:BZ484 BZ488:BZ490 BZ559 BZ561 BZ565:BZ566 BZ571:BZ572 BZ575 BZ581:BZ582 AZ8:BT1048576" name="区域1"/>
    <protectedRange algorithmName="SHA-512" hashValue="0ASek4FIM1QO+6iXsGvC991E+FgR0XFG5aqsj6vItRmwiiv2pw+YmVuij5iu1Y3vyNBl9a8F1i6L/BoO0lWbQA==" saltValue="NXKlEwB+8NcvU6F7cEyUjQ==" spinCount="100000" sqref="BL7:BN7" name="区域1_1"/>
  </protectedRanges>
  <autoFilter ref="A7:CD772" xr:uid="{5479AC5D-84ED-4C0A-A114-59366FFAB2BD}"/>
  <mergeCells count="2">
    <mergeCell ref="AI1:AK1"/>
    <mergeCell ref="B2:N6"/>
  </mergeCells>
  <phoneticPr fontId="1" type="noConversion"/>
  <pageMargins left="0.7" right="0.7" top="0.75" bottom="0.75" header="0.3" footer="0.3"/>
  <pageSetup paperSize="9"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33251-2290-448F-8940-FA0BCB612FED}">
  <dimension ref="A1:CC94"/>
  <sheetViews>
    <sheetView zoomScale="80" zoomScaleNormal="80" workbookViewId="0">
      <pane xSplit="14" ySplit="7" topLeftCell="O8" activePane="bottomRight" state="frozen"/>
      <selection pane="topRight"/>
      <selection pane="bottomLeft"/>
      <selection pane="bottomRight" activeCell="W30" sqref="W30"/>
    </sheetView>
  </sheetViews>
  <sheetFormatPr defaultColWidth="8.75" defaultRowHeight="14.25" outlineLevelCol="1"/>
  <cols>
    <col min="1" max="3" width="8.75" style="86" customWidth="1"/>
    <col min="4" max="4" width="3" style="86" customWidth="1"/>
    <col min="5" max="5" width="4.375" style="86" customWidth="1"/>
    <col min="6" max="6" width="2.125" style="86" customWidth="1"/>
    <col min="7" max="7" width="3.375" style="86" customWidth="1"/>
    <col min="8" max="8" width="3.125" style="86" customWidth="1"/>
    <col min="9" max="9" width="3.375" style="86" customWidth="1"/>
    <col min="10" max="10" width="3.25" style="86" customWidth="1"/>
    <col min="11" max="11" width="3.375" style="86" customWidth="1"/>
    <col min="12" max="12" width="2.75" style="86" customWidth="1"/>
    <col min="13" max="13" width="2.375" style="86" customWidth="1"/>
    <col min="14" max="14" width="8.75" style="86" customWidth="1"/>
    <col min="15" max="15" width="13" style="86" customWidth="1"/>
    <col min="16" max="18" width="8.75" style="86" customWidth="1"/>
    <col min="19" max="26" width="8.75" style="86" hidden="1" customWidth="1" outlineLevel="1"/>
    <col min="27" max="27" width="4.5" style="86" customWidth="1" collapsed="1"/>
    <col min="28" max="30" width="8.75" style="85" customWidth="1" outlineLevel="1"/>
    <col min="31" max="33" width="8.75" style="86" customWidth="1"/>
    <col min="34" max="34" width="29.25" style="86" customWidth="1"/>
    <col min="35" max="81" width="8.75" style="86" customWidth="1"/>
    <col min="82" max="16384" width="8.75" style="86"/>
  </cols>
  <sheetData>
    <row r="1" spans="1:81" ht="15.75">
      <c r="B1" s="98"/>
      <c r="C1" s="98"/>
      <c r="D1" s="98"/>
      <c r="E1" s="98"/>
      <c r="F1" s="98"/>
      <c r="G1" s="98"/>
      <c r="H1" s="98"/>
      <c r="I1" s="98"/>
      <c r="J1" s="98"/>
      <c r="K1" s="98"/>
      <c r="L1" s="98"/>
      <c r="M1" s="98"/>
      <c r="R1" s="98"/>
      <c r="S1" s="1448" t="s">
        <v>808</v>
      </c>
      <c r="T1" s="1448"/>
      <c r="U1" s="1448"/>
      <c r="V1" s="1448"/>
      <c r="W1" s="1448"/>
      <c r="X1" s="1448"/>
      <c r="Y1" s="1448"/>
      <c r="Z1" s="1448"/>
      <c r="AA1" s="144"/>
      <c r="AB1" s="1449" t="s">
        <v>809</v>
      </c>
      <c r="AC1" s="1449"/>
      <c r="AD1" s="1449"/>
      <c r="AE1" s="98"/>
      <c r="AF1" s="98"/>
      <c r="AG1" s="98"/>
      <c r="AH1" s="98"/>
      <c r="AI1" s="98"/>
      <c r="AJ1" s="98"/>
      <c r="AK1" s="98"/>
      <c r="AL1" s="98"/>
      <c r="AM1" s="98"/>
      <c r="AN1" s="98"/>
      <c r="AO1" s="98"/>
      <c r="AP1" s="98"/>
      <c r="AQ1" s="98"/>
      <c r="AR1" s="98"/>
      <c r="AS1" s="98"/>
      <c r="AT1" s="98"/>
      <c r="AU1" s="98"/>
      <c r="AV1" s="98"/>
      <c r="AW1" s="98"/>
      <c r="AX1" s="98"/>
      <c r="AY1" s="98"/>
      <c r="AZ1" s="98"/>
      <c r="BA1" s="98"/>
      <c r="BB1" s="98"/>
      <c r="BC1" s="98"/>
      <c r="BD1" s="98"/>
      <c r="BE1" s="98"/>
      <c r="BF1" s="98"/>
      <c r="BG1" s="98"/>
      <c r="BH1" s="98"/>
      <c r="BI1" s="98"/>
      <c r="BJ1" s="98"/>
      <c r="BK1" s="98"/>
      <c r="BL1" s="98"/>
      <c r="BM1" s="98"/>
      <c r="BN1" s="98"/>
      <c r="BO1" s="98"/>
      <c r="BP1" s="98"/>
      <c r="BQ1" s="98"/>
      <c r="BR1" s="98"/>
      <c r="BS1" s="98"/>
      <c r="BT1" s="98"/>
    </row>
    <row r="2" spans="1:81" ht="66" customHeight="1">
      <c r="A2" s="6"/>
      <c r="B2" s="1450" t="s">
        <v>810</v>
      </c>
      <c r="C2" s="1451"/>
      <c r="D2" s="1451"/>
      <c r="E2" s="1451"/>
      <c r="F2" s="1451"/>
      <c r="G2" s="1451"/>
      <c r="H2" s="1451"/>
      <c r="I2" s="1451"/>
      <c r="J2" s="1451"/>
      <c r="K2" s="1451"/>
      <c r="L2" s="1451"/>
      <c r="M2" s="1451"/>
      <c r="N2" s="1452"/>
      <c r="O2" s="172"/>
      <c r="P2" s="172"/>
      <c r="Q2" s="172"/>
      <c r="R2" s="106"/>
      <c r="S2" s="209" t="s">
        <v>4124</v>
      </c>
      <c r="T2" s="209" t="s">
        <v>4125</v>
      </c>
      <c r="U2" s="209" t="s">
        <v>4126</v>
      </c>
      <c r="V2" s="209" t="s">
        <v>4127</v>
      </c>
      <c r="W2" s="209" t="s">
        <v>4128</v>
      </c>
      <c r="X2" s="209" t="s">
        <v>4129</v>
      </c>
      <c r="Y2" s="209" t="s">
        <v>4130</v>
      </c>
      <c r="Z2" s="209" t="s">
        <v>4131</v>
      </c>
      <c r="AA2" s="109"/>
      <c r="AB2" s="209" t="s">
        <v>4124</v>
      </c>
      <c r="AC2" s="209" t="s">
        <v>4125</v>
      </c>
      <c r="AD2" s="209" t="s">
        <v>4131</v>
      </c>
      <c r="AE2" s="13"/>
      <c r="AF2" s="13"/>
      <c r="AG2" s="13"/>
      <c r="AH2" s="6"/>
      <c r="AI2" s="13"/>
      <c r="AJ2" s="13"/>
      <c r="AK2" s="13"/>
      <c r="AL2" s="13"/>
      <c r="AM2" s="13"/>
      <c r="AN2" s="13"/>
      <c r="AO2" s="6"/>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6"/>
      <c r="BV2" s="89"/>
      <c r="BW2" s="89"/>
      <c r="BX2" s="89"/>
      <c r="BY2" s="89"/>
      <c r="BZ2" s="89"/>
      <c r="CA2" s="89"/>
      <c r="CB2" s="89"/>
      <c r="CC2" s="89"/>
    </row>
    <row r="3" spans="1:81" ht="16.5">
      <c r="A3" s="6"/>
      <c r="B3" s="1453"/>
      <c r="C3" s="1454"/>
      <c r="D3" s="1454"/>
      <c r="E3" s="1454"/>
      <c r="F3" s="1454"/>
      <c r="G3" s="1454"/>
      <c r="H3" s="1454"/>
      <c r="I3" s="1454"/>
      <c r="J3" s="1454"/>
      <c r="K3" s="1454"/>
      <c r="L3" s="1454"/>
      <c r="M3" s="1454"/>
      <c r="N3" s="1455"/>
      <c r="O3" s="813"/>
      <c r="P3" s="813"/>
      <c r="Q3" s="813"/>
      <c r="R3" s="110" t="s">
        <v>817</v>
      </c>
      <c r="S3" s="40">
        <v>43003117</v>
      </c>
      <c r="T3" s="40">
        <v>43003150</v>
      </c>
      <c r="U3" s="40">
        <v>43003141</v>
      </c>
      <c r="V3" s="40">
        <v>43003152</v>
      </c>
      <c r="W3" s="40">
        <v>43003129</v>
      </c>
      <c r="X3" s="40">
        <v>43003142</v>
      </c>
      <c r="Y3" s="40">
        <v>43003152</v>
      </c>
      <c r="Z3" s="40">
        <v>43003131</v>
      </c>
      <c r="AA3" s="13"/>
      <c r="AB3" s="40">
        <v>43003189</v>
      </c>
      <c r="AC3" s="40">
        <v>43003191</v>
      </c>
      <c r="AD3" s="40">
        <v>43003199</v>
      </c>
      <c r="AE3" s="13"/>
      <c r="AF3" s="13"/>
      <c r="AG3" s="13"/>
      <c r="AH3" s="6"/>
      <c r="AI3" s="13"/>
      <c r="AJ3" s="13"/>
      <c r="AK3" s="13"/>
      <c r="AL3" s="13"/>
      <c r="AM3" s="13"/>
      <c r="AN3" s="13"/>
      <c r="AO3" s="6"/>
      <c r="AP3" s="13"/>
      <c r="AQ3" s="13"/>
      <c r="AR3" s="13"/>
      <c r="AS3" s="13"/>
      <c r="AT3" s="13"/>
      <c r="AU3" s="13"/>
      <c r="AV3" s="13"/>
      <c r="AW3" s="13"/>
      <c r="AX3" s="13"/>
      <c r="AY3" s="42" t="s">
        <v>816</v>
      </c>
      <c r="AZ3" s="43"/>
      <c r="BA3" s="43"/>
      <c r="BB3" s="43"/>
      <c r="BC3" s="13"/>
      <c r="BD3" s="13"/>
      <c r="BE3" s="13"/>
      <c r="BF3" s="13"/>
      <c r="BG3" s="13"/>
      <c r="BH3" s="13"/>
      <c r="BI3" s="13"/>
      <c r="BJ3" s="13"/>
      <c r="BK3" s="13"/>
      <c r="BL3" s="13"/>
      <c r="BM3" s="13"/>
      <c r="BN3" s="13"/>
      <c r="BO3" s="13"/>
      <c r="BP3" s="13"/>
      <c r="BQ3" s="13"/>
      <c r="BR3" s="13"/>
      <c r="BS3" s="13"/>
      <c r="BT3" s="13"/>
      <c r="BU3" s="6"/>
      <c r="BV3" s="89"/>
      <c r="BW3" s="89"/>
      <c r="BX3" s="89"/>
      <c r="BY3" s="89"/>
      <c r="BZ3" s="89"/>
      <c r="CA3" s="89"/>
      <c r="CB3" s="89"/>
      <c r="CC3" s="89"/>
    </row>
    <row r="4" spans="1:81" ht="16.5">
      <c r="A4" s="6"/>
      <c r="B4" s="1453"/>
      <c r="C4" s="1454"/>
      <c r="D4" s="1454"/>
      <c r="E4" s="1454"/>
      <c r="F4" s="1454"/>
      <c r="G4" s="1454"/>
      <c r="H4" s="1454"/>
      <c r="I4" s="1454"/>
      <c r="J4" s="1454"/>
      <c r="K4" s="1454"/>
      <c r="L4" s="1454"/>
      <c r="M4" s="1454"/>
      <c r="N4" s="1455"/>
      <c r="O4" s="813"/>
      <c r="P4" s="813"/>
      <c r="Q4" s="813"/>
      <c r="R4" s="110" t="s">
        <v>828</v>
      </c>
      <c r="S4" s="40">
        <v>43003119</v>
      </c>
      <c r="T4" s="40">
        <v>43003151</v>
      </c>
      <c r="U4" s="40">
        <v>43003145</v>
      </c>
      <c r="V4" s="40">
        <v>43003160</v>
      </c>
      <c r="W4" s="40">
        <v>43003135</v>
      </c>
      <c r="X4" s="40">
        <v>43003146</v>
      </c>
      <c r="Y4" s="40">
        <v>43003174</v>
      </c>
      <c r="Z4" s="40">
        <v>43003137</v>
      </c>
      <c r="AA4" s="13"/>
      <c r="AB4" s="40">
        <v>43003192</v>
      </c>
      <c r="AC4" s="40">
        <v>43003194</v>
      </c>
      <c r="AD4" s="40">
        <v>43003201</v>
      </c>
      <c r="AE4" s="13"/>
      <c r="AF4" s="13"/>
      <c r="AG4" s="13"/>
      <c r="AH4" s="6"/>
      <c r="AI4" s="13"/>
      <c r="AJ4" s="13"/>
      <c r="AK4" s="13"/>
      <c r="AL4" s="13"/>
      <c r="AM4" s="13"/>
      <c r="AN4" s="13"/>
      <c r="AO4" s="6"/>
      <c r="AP4" s="13"/>
      <c r="AQ4" s="13"/>
      <c r="AR4" s="13"/>
      <c r="AS4" s="13"/>
      <c r="AT4" s="13"/>
      <c r="AU4" s="13"/>
      <c r="AV4" s="13"/>
      <c r="AW4" s="13"/>
      <c r="AX4" s="13"/>
      <c r="AY4" s="42"/>
      <c r="AZ4" s="43"/>
      <c r="BA4" s="43"/>
      <c r="BB4" s="43"/>
      <c r="BC4" s="13"/>
      <c r="BD4" s="13"/>
      <c r="BE4" s="13"/>
      <c r="BF4" s="13"/>
      <c r="BG4" s="13"/>
      <c r="BH4" s="13"/>
      <c r="BI4" s="13"/>
      <c r="BJ4" s="13"/>
      <c r="BK4" s="13"/>
      <c r="BL4" s="13"/>
      <c r="BM4" s="13"/>
      <c r="BN4" s="13"/>
      <c r="BO4" s="13"/>
      <c r="BP4" s="13"/>
      <c r="BQ4" s="13"/>
      <c r="BR4" s="13"/>
      <c r="BS4" s="13"/>
      <c r="BT4" s="13"/>
      <c r="BU4" s="6"/>
      <c r="BV4" s="89"/>
      <c r="BW4" s="89"/>
      <c r="BX4" s="89"/>
      <c r="BY4" s="89"/>
      <c r="BZ4" s="89"/>
      <c r="CA4" s="89"/>
      <c r="CB4" s="89"/>
      <c r="CC4" s="89"/>
    </row>
    <row r="5" spans="1:81" ht="16.5">
      <c r="A5" s="6"/>
      <c r="B5" s="1453"/>
      <c r="C5" s="1454"/>
      <c r="D5" s="1454"/>
      <c r="E5" s="1454"/>
      <c r="F5" s="1454"/>
      <c r="G5" s="1454"/>
      <c r="H5" s="1454"/>
      <c r="I5" s="1454"/>
      <c r="J5" s="1454"/>
      <c r="K5" s="1454"/>
      <c r="L5" s="1454"/>
      <c r="M5" s="1454"/>
      <c r="N5" s="1455"/>
      <c r="O5" s="813"/>
      <c r="P5" s="813"/>
      <c r="Q5" s="813"/>
      <c r="R5" s="110" t="s">
        <v>846</v>
      </c>
      <c r="S5" s="40">
        <v>55080020</v>
      </c>
      <c r="T5" s="941">
        <v>55080070</v>
      </c>
      <c r="U5" s="40">
        <v>55080048</v>
      </c>
      <c r="V5" s="40">
        <v>55080066</v>
      </c>
      <c r="W5" s="40">
        <v>55080026</v>
      </c>
      <c r="X5" s="40">
        <v>55080050</v>
      </c>
      <c r="Y5" s="40">
        <v>55080038</v>
      </c>
      <c r="Z5" s="157">
        <v>55080086</v>
      </c>
      <c r="AA5" s="13"/>
      <c r="AB5" s="40">
        <v>55080020</v>
      </c>
      <c r="AC5" s="941">
        <v>55080070</v>
      </c>
      <c r="AD5" s="157">
        <v>55080086</v>
      </c>
      <c r="AE5" s="13"/>
      <c r="AF5" s="13"/>
      <c r="AG5" s="13"/>
      <c r="AH5" s="6"/>
      <c r="AI5" s="13"/>
      <c r="AJ5" s="13"/>
      <c r="AK5" s="13"/>
      <c r="AL5" s="13"/>
      <c r="AM5" s="13"/>
      <c r="AN5" s="13"/>
      <c r="AO5" s="6"/>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6"/>
      <c r="BV5" s="89"/>
      <c r="BW5" s="89"/>
      <c r="BX5" s="89"/>
      <c r="BY5" s="89"/>
      <c r="BZ5" s="89"/>
      <c r="CA5" s="89"/>
      <c r="CB5" s="89"/>
      <c r="CC5" s="89"/>
    </row>
    <row r="6" spans="1:81" ht="16.5">
      <c r="A6" s="6"/>
      <c r="B6" s="1456"/>
      <c r="C6" s="1457"/>
      <c r="D6" s="1457"/>
      <c r="E6" s="1457"/>
      <c r="F6" s="1457"/>
      <c r="G6" s="1457"/>
      <c r="H6" s="1457"/>
      <c r="I6" s="1457"/>
      <c r="J6" s="1457"/>
      <c r="K6" s="1457"/>
      <c r="L6" s="1457"/>
      <c r="M6" s="1457"/>
      <c r="N6" s="1458"/>
      <c r="O6" s="813"/>
      <c r="P6" s="813"/>
      <c r="Q6" s="813"/>
      <c r="R6" s="110" t="s">
        <v>863</v>
      </c>
      <c r="S6" s="40" t="s">
        <v>4132</v>
      </c>
      <c r="T6" s="942" t="s">
        <v>4133</v>
      </c>
      <c r="U6" s="40" t="s">
        <v>4134</v>
      </c>
      <c r="V6" s="40" t="s">
        <v>4135</v>
      </c>
      <c r="W6" s="40" t="s">
        <v>4136</v>
      </c>
      <c r="X6" s="40" t="s">
        <v>4137</v>
      </c>
      <c r="Y6" s="40" t="s">
        <v>4138</v>
      </c>
      <c r="Z6" s="40" t="s">
        <v>4139</v>
      </c>
      <c r="AA6" s="13"/>
      <c r="AB6" s="40" t="s">
        <v>875</v>
      </c>
      <c r="AC6" s="943" t="s">
        <v>875</v>
      </c>
      <c r="AD6" s="40" t="s">
        <v>875</v>
      </c>
      <c r="AE6" s="13"/>
      <c r="AF6" s="13"/>
      <c r="AG6" s="13"/>
      <c r="AH6" s="6"/>
      <c r="AI6" s="13"/>
      <c r="AJ6" s="13"/>
      <c r="AK6" s="13"/>
      <c r="AL6" s="13"/>
      <c r="AM6" s="13"/>
      <c r="AN6" s="13"/>
      <c r="AO6" s="6"/>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6"/>
      <c r="BV6" s="89"/>
      <c r="BW6" s="89"/>
      <c r="BX6" s="89"/>
      <c r="BY6" s="89"/>
      <c r="BZ6" s="89"/>
      <c r="CA6" s="89"/>
      <c r="CB6" s="89"/>
      <c r="CC6" s="89"/>
    </row>
    <row r="7" spans="1:81" ht="129.75" customHeight="1">
      <c r="A7" s="6"/>
      <c r="B7" s="118" t="s">
        <v>3</v>
      </c>
      <c r="C7" s="112" t="s">
        <v>876</v>
      </c>
      <c r="D7" s="112">
        <v>1</v>
      </c>
      <c r="E7" s="112">
        <v>2</v>
      </c>
      <c r="F7" s="112">
        <v>3</v>
      </c>
      <c r="G7" s="112">
        <v>4</v>
      </c>
      <c r="H7" s="112">
        <v>5</v>
      </c>
      <c r="I7" s="112">
        <v>6</v>
      </c>
      <c r="J7" s="112">
        <v>7</v>
      </c>
      <c r="K7" s="112">
        <v>8</v>
      </c>
      <c r="L7" s="112">
        <v>9</v>
      </c>
      <c r="M7" s="112" t="s">
        <v>4140</v>
      </c>
      <c r="N7" s="168" t="s">
        <v>4141</v>
      </c>
      <c r="O7" s="173" t="s">
        <v>878</v>
      </c>
      <c r="P7" s="173" t="s">
        <v>879</v>
      </c>
      <c r="Q7" s="161" t="s">
        <v>880</v>
      </c>
      <c r="R7" s="107" t="s">
        <v>881</v>
      </c>
      <c r="S7" s="156" t="s">
        <v>4142</v>
      </c>
      <c r="T7" s="156" t="s">
        <v>4143</v>
      </c>
      <c r="U7" s="156" t="s">
        <v>4144</v>
      </c>
      <c r="V7" s="156" t="s">
        <v>4145</v>
      </c>
      <c r="W7" s="156" t="s">
        <v>4146</v>
      </c>
      <c r="X7" s="156" t="s">
        <v>4147</v>
      </c>
      <c r="Y7" s="156" t="s">
        <v>4148</v>
      </c>
      <c r="Z7" s="156" t="s">
        <v>4149</v>
      </c>
      <c r="AA7" s="108"/>
      <c r="AB7" s="156" t="s">
        <v>4143</v>
      </c>
      <c r="AC7" s="156" t="s">
        <v>4143</v>
      </c>
      <c r="AD7" s="156" t="s">
        <v>4149</v>
      </c>
      <c r="AE7" s="132" t="s">
        <v>897</v>
      </c>
      <c r="AF7" s="132" t="s">
        <v>898</v>
      </c>
      <c r="AG7" s="132" t="s">
        <v>899</v>
      </c>
      <c r="AH7" s="133" t="s">
        <v>900</v>
      </c>
      <c r="AI7" s="132" t="s">
        <v>901</v>
      </c>
      <c r="AJ7" s="132" t="s">
        <v>902</v>
      </c>
      <c r="AK7" s="132" t="s">
        <v>903</v>
      </c>
      <c r="AL7" s="132" t="s">
        <v>904</v>
      </c>
      <c r="AM7" s="132" t="s">
        <v>905</v>
      </c>
      <c r="AN7" s="132" t="s">
        <v>906</v>
      </c>
      <c r="AO7" s="134" t="s">
        <v>907</v>
      </c>
      <c r="AP7" s="132" t="s">
        <v>4150</v>
      </c>
      <c r="AQ7" s="132" t="s">
        <v>4151</v>
      </c>
      <c r="AR7" s="132" t="s">
        <v>909</v>
      </c>
      <c r="AS7" s="164" t="s">
        <v>910</v>
      </c>
      <c r="AT7" s="164" t="s">
        <v>911</v>
      </c>
      <c r="AU7" s="164" t="s">
        <v>912</v>
      </c>
      <c r="AV7" s="164" t="s">
        <v>913</v>
      </c>
      <c r="AW7" s="164" t="s">
        <v>914</v>
      </c>
      <c r="AX7" s="165" t="s">
        <v>915</v>
      </c>
      <c r="AY7" s="165" t="s">
        <v>916</v>
      </c>
      <c r="AZ7" s="165" t="s">
        <v>917</v>
      </c>
      <c r="BA7" s="165" t="s">
        <v>918</v>
      </c>
      <c r="BB7" s="165" t="s">
        <v>919</v>
      </c>
      <c r="BC7" s="212" t="s">
        <v>920</v>
      </c>
      <c r="BD7" s="212" t="s">
        <v>921</v>
      </c>
      <c r="BE7" s="212" t="s">
        <v>922</v>
      </c>
      <c r="BF7" s="212" t="s">
        <v>923</v>
      </c>
      <c r="BG7" s="212" t="s">
        <v>924</v>
      </c>
      <c r="BH7" s="164" t="s">
        <v>925</v>
      </c>
      <c r="BI7" s="164" t="s">
        <v>926</v>
      </c>
      <c r="BJ7" s="164" t="s">
        <v>927</v>
      </c>
      <c r="BK7" s="164" t="s">
        <v>928</v>
      </c>
      <c r="BL7" s="164" t="s">
        <v>929</v>
      </c>
      <c r="BM7" s="164" t="s">
        <v>930</v>
      </c>
      <c r="BN7" s="135" t="s">
        <v>4152</v>
      </c>
      <c r="BO7" s="135" t="s">
        <v>4153</v>
      </c>
      <c r="BP7" s="135" t="s">
        <v>4154</v>
      </c>
      <c r="BQ7" s="135" t="s">
        <v>931</v>
      </c>
      <c r="BR7" s="135" t="s">
        <v>4155</v>
      </c>
      <c r="BS7" s="135" t="s">
        <v>933</v>
      </c>
      <c r="BT7" s="135" t="s">
        <v>934</v>
      </c>
      <c r="BU7" s="6"/>
      <c r="BV7" s="89"/>
      <c r="BW7" s="89"/>
      <c r="BX7" s="89"/>
      <c r="BY7" s="89"/>
      <c r="BZ7" s="89"/>
      <c r="CA7" s="89"/>
      <c r="CB7" s="89"/>
      <c r="CC7" s="89"/>
    </row>
    <row r="8" spans="1:81" ht="16.5">
      <c r="A8" s="6"/>
      <c r="B8" s="106">
        <v>1</v>
      </c>
      <c r="C8" s="13" t="s">
        <v>4156</v>
      </c>
      <c r="D8" s="119" t="s">
        <v>4157</v>
      </c>
      <c r="E8" s="102"/>
      <c r="F8" s="119"/>
      <c r="G8" s="102"/>
      <c r="H8" s="119"/>
      <c r="I8" s="102"/>
      <c r="J8" s="119"/>
      <c r="K8" s="102"/>
      <c r="L8" s="119"/>
      <c r="M8" s="120"/>
      <c r="N8" s="160" t="s">
        <v>4157</v>
      </c>
      <c r="O8" s="41" t="s">
        <v>4158</v>
      </c>
      <c r="P8" s="170" t="s">
        <v>939</v>
      </c>
      <c r="Q8" s="206"/>
      <c r="R8" s="1337" t="s">
        <v>940</v>
      </c>
      <c r="S8" s="1327" t="s">
        <v>941</v>
      </c>
      <c r="T8" s="1327"/>
      <c r="U8" s="1327"/>
      <c r="V8" s="1327"/>
      <c r="W8" s="1327"/>
      <c r="X8" s="1327"/>
      <c r="Y8" s="1327"/>
      <c r="Z8" s="1327"/>
      <c r="AA8" s="1327"/>
      <c r="AB8" s="1327" t="s">
        <v>4159</v>
      </c>
      <c r="AC8" s="1327"/>
      <c r="AD8" s="1327"/>
      <c r="AE8" s="1326" t="s">
        <v>945</v>
      </c>
      <c r="AF8" s="1326" t="s">
        <v>4160</v>
      </c>
      <c r="AG8" s="266" t="s">
        <v>304</v>
      </c>
      <c r="AH8" s="139" t="s">
        <v>4161</v>
      </c>
      <c r="AI8" s="36">
        <v>1</v>
      </c>
      <c r="AJ8" s="896" t="s">
        <v>945</v>
      </c>
      <c r="AK8" s="138" t="s">
        <v>1008</v>
      </c>
      <c r="AL8" s="1326">
        <v>0</v>
      </c>
      <c r="AM8" s="1326" t="s">
        <v>947</v>
      </c>
      <c r="AN8" s="1326"/>
      <c r="AO8" s="36" t="s">
        <v>945</v>
      </c>
      <c r="AP8" s="1326" t="s">
        <v>945</v>
      </c>
      <c r="AQ8" s="1333"/>
      <c r="AR8" s="106"/>
      <c r="AS8" s="69" t="s">
        <v>949</v>
      </c>
      <c r="AT8" s="69" t="s">
        <v>949</v>
      </c>
      <c r="AU8" s="69" t="s">
        <v>949</v>
      </c>
      <c r="AV8" s="69" t="s">
        <v>949</v>
      </c>
      <c r="AW8" s="69" t="s">
        <v>949</v>
      </c>
      <c r="AX8" s="69" t="s">
        <v>949</v>
      </c>
      <c r="AY8" s="69" t="s">
        <v>949</v>
      </c>
      <c r="AZ8" s="69" t="s">
        <v>949</v>
      </c>
      <c r="BA8" s="69" t="s">
        <v>949</v>
      </c>
      <c r="BB8" s="69" t="s">
        <v>949</v>
      </c>
      <c r="BC8" s="69" t="s">
        <v>949</v>
      </c>
      <c r="BD8" s="69" t="s">
        <v>949</v>
      </c>
      <c r="BE8" s="69" t="s">
        <v>949</v>
      </c>
      <c r="BF8" s="69" t="s">
        <v>949</v>
      </c>
      <c r="BG8" s="69" t="s">
        <v>949</v>
      </c>
      <c r="BH8" s="69" t="s">
        <v>949</v>
      </c>
      <c r="BI8" s="69" t="s">
        <v>949</v>
      </c>
      <c r="BJ8" s="69" t="s">
        <v>949</v>
      </c>
      <c r="BK8" s="69" t="s">
        <v>949</v>
      </c>
      <c r="BL8" s="69" t="s">
        <v>949</v>
      </c>
      <c r="BM8" s="69" t="s">
        <v>949</v>
      </c>
      <c r="BN8" s="25" t="s">
        <v>4162</v>
      </c>
      <c r="BO8" s="25" t="s">
        <v>945</v>
      </c>
      <c r="BP8" s="25" t="s">
        <v>945</v>
      </c>
      <c r="BQ8" s="25" t="s">
        <v>945</v>
      </c>
      <c r="BR8" s="25" t="s">
        <v>945</v>
      </c>
      <c r="BS8" s="25" t="s">
        <v>945</v>
      </c>
      <c r="BT8" s="25" t="s">
        <v>945</v>
      </c>
      <c r="BU8" s="6"/>
      <c r="BV8" s="89"/>
      <c r="BW8" s="89"/>
      <c r="BX8" s="89"/>
      <c r="BY8" s="89"/>
      <c r="BZ8" s="89"/>
      <c r="CA8" s="89"/>
      <c r="CB8" s="89"/>
      <c r="CC8" s="89"/>
    </row>
    <row r="9" spans="1:81" ht="16.5">
      <c r="A9" s="6"/>
      <c r="B9" s="106">
        <v>2</v>
      </c>
      <c r="C9" s="13" t="s">
        <v>4156</v>
      </c>
      <c r="D9" s="119" t="s">
        <v>4163</v>
      </c>
      <c r="E9" s="102"/>
      <c r="F9" s="119"/>
      <c r="G9" s="102"/>
      <c r="H9" s="119"/>
      <c r="I9" s="102"/>
      <c r="J9" s="119"/>
      <c r="K9" s="102"/>
      <c r="L9" s="119"/>
      <c r="M9" s="120"/>
      <c r="N9" s="160" t="s">
        <v>4163</v>
      </c>
      <c r="O9" s="41" t="s">
        <v>4164</v>
      </c>
      <c r="P9" s="170" t="s">
        <v>939</v>
      </c>
      <c r="Q9" s="206"/>
      <c r="R9" s="1337" t="s">
        <v>940</v>
      </c>
      <c r="S9" s="1327"/>
      <c r="T9" s="1327"/>
      <c r="U9" s="1327"/>
      <c r="V9" s="1327"/>
      <c r="W9" s="1327" t="s">
        <v>941</v>
      </c>
      <c r="X9" s="1327"/>
      <c r="Y9" s="1327"/>
      <c r="Z9" s="1327"/>
      <c r="AA9" s="1327"/>
      <c r="AB9" s="1327"/>
      <c r="AC9" s="1327"/>
      <c r="AD9" s="1327"/>
      <c r="AE9" s="1326" t="s">
        <v>945</v>
      </c>
      <c r="AF9" s="1326" t="s">
        <v>4136</v>
      </c>
      <c r="AG9" s="266" t="s">
        <v>304</v>
      </c>
      <c r="AH9" s="139" t="s">
        <v>4165</v>
      </c>
      <c r="AI9" s="36">
        <v>1</v>
      </c>
      <c r="AJ9" s="896" t="s">
        <v>945</v>
      </c>
      <c r="AK9" s="138" t="s">
        <v>1008</v>
      </c>
      <c r="AL9" s="1326">
        <v>0</v>
      </c>
      <c r="AM9" s="1326" t="s">
        <v>947</v>
      </c>
      <c r="AN9" s="1326"/>
      <c r="AO9" s="36" t="s">
        <v>945</v>
      </c>
      <c r="AP9" s="1326" t="s">
        <v>945</v>
      </c>
      <c r="AQ9" s="1333"/>
      <c r="AR9" s="106"/>
      <c r="AS9" s="69" t="s">
        <v>949</v>
      </c>
      <c r="AT9" s="69" t="s">
        <v>949</v>
      </c>
      <c r="AU9" s="69" t="s">
        <v>949</v>
      </c>
      <c r="AV9" s="69" t="s">
        <v>949</v>
      </c>
      <c r="AW9" s="69" t="s">
        <v>949</v>
      </c>
      <c r="AX9" s="69" t="s">
        <v>949</v>
      </c>
      <c r="AY9" s="69" t="s">
        <v>949</v>
      </c>
      <c r="AZ9" s="69" t="s">
        <v>949</v>
      </c>
      <c r="BA9" s="69" t="s">
        <v>949</v>
      </c>
      <c r="BB9" s="69" t="s">
        <v>949</v>
      </c>
      <c r="BC9" s="69" t="s">
        <v>949</v>
      </c>
      <c r="BD9" s="69" t="s">
        <v>949</v>
      </c>
      <c r="BE9" s="69" t="s">
        <v>949</v>
      </c>
      <c r="BF9" s="69" t="s">
        <v>949</v>
      </c>
      <c r="BG9" s="69" t="s">
        <v>949</v>
      </c>
      <c r="BH9" s="69" t="s">
        <v>949</v>
      </c>
      <c r="BI9" s="69" t="s">
        <v>949</v>
      </c>
      <c r="BJ9" s="69" t="s">
        <v>949</v>
      </c>
      <c r="BK9" s="69" t="s">
        <v>949</v>
      </c>
      <c r="BL9" s="69" t="s">
        <v>949</v>
      </c>
      <c r="BM9" s="69" t="s">
        <v>949</v>
      </c>
      <c r="BN9" s="25" t="s">
        <v>4162</v>
      </c>
      <c r="BO9" s="25" t="s">
        <v>945</v>
      </c>
      <c r="BP9" s="25" t="s">
        <v>945</v>
      </c>
      <c r="BQ9" s="25" t="s">
        <v>945</v>
      </c>
      <c r="BR9" s="25" t="s">
        <v>945</v>
      </c>
      <c r="BS9" s="25" t="s">
        <v>945</v>
      </c>
      <c r="BT9" s="25" t="s">
        <v>945</v>
      </c>
      <c r="BU9" s="6"/>
      <c r="BV9" s="89"/>
      <c r="BW9" s="89"/>
      <c r="BX9" s="89"/>
      <c r="BY9" s="89"/>
      <c r="BZ9" s="89"/>
      <c r="CA9" s="89"/>
      <c r="CB9" s="89"/>
      <c r="CC9" s="89"/>
    </row>
    <row r="10" spans="1:81" ht="16.5">
      <c r="A10" s="6"/>
      <c r="B10" s="106">
        <v>3</v>
      </c>
      <c r="C10" s="13" t="s">
        <v>4156</v>
      </c>
      <c r="D10" s="119" t="s">
        <v>4166</v>
      </c>
      <c r="E10" s="102"/>
      <c r="F10" s="119"/>
      <c r="G10" s="102"/>
      <c r="H10" s="119"/>
      <c r="I10" s="102"/>
      <c r="J10" s="119"/>
      <c r="K10" s="102"/>
      <c r="L10" s="119"/>
      <c r="M10" s="120"/>
      <c r="N10" s="160" t="s">
        <v>4166</v>
      </c>
      <c r="O10" s="41" t="s">
        <v>4167</v>
      </c>
      <c r="P10" s="170" t="s">
        <v>939</v>
      </c>
      <c r="Q10" s="206"/>
      <c r="R10" s="1337" t="s">
        <v>940</v>
      </c>
      <c r="S10" s="1327"/>
      <c r="T10" s="1327"/>
      <c r="U10" s="1327" t="s">
        <v>941</v>
      </c>
      <c r="V10" s="1327"/>
      <c r="W10" s="1327"/>
      <c r="X10" s="1327"/>
      <c r="Y10" s="1327"/>
      <c r="Z10" s="1327"/>
      <c r="AA10" s="1327"/>
      <c r="AB10" s="1327"/>
      <c r="AC10" s="1327"/>
      <c r="AD10" s="1327"/>
      <c r="AE10" s="1326"/>
      <c r="AF10" s="1326" t="s">
        <v>4134</v>
      </c>
      <c r="AG10" s="266" t="s">
        <v>304</v>
      </c>
      <c r="AH10" s="139" t="s">
        <v>4168</v>
      </c>
      <c r="AI10" s="36">
        <v>1</v>
      </c>
      <c r="AJ10" s="896" t="s">
        <v>945</v>
      </c>
      <c r="AK10" s="138" t="s">
        <v>1008</v>
      </c>
      <c r="AL10" s="1326">
        <v>0</v>
      </c>
      <c r="AM10" s="1326" t="s">
        <v>947</v>
      </c>
      <c r="AN10" s="1326"/>
      <c r="AO10" s="36"/>
      <c r="AP10" s="1326"/>
      <c r="AQ10" s="1333"/>
      <c r="AR10" s="106"/>
      <c r="AS10" s="69" t="s">
        <v>949</v>
      </c>
      <c r="AT10" s="69" t="s">
        <v>949</v>
      </c>
      <c r="AU10" s="69" t="s">
        <v>949</v>
      </c>
      <c r="AV10" s="69" t="s">
        <v>949</v>
      </c>
      <c r="AW10" s="69" t="s">
        <v>949</v>
      </c>
      <c r="AX10" s="69" t="s">
        <v>949</v>
      </c>
      <c r="AY10" s="69" t="s">
        <v>949</v>
      </c>
      <c r="AZ10" s="69" t="s">
        <v>949</v>
      </c>
      <c r="BA10" s="69" t="s">
        <v>949</v>
      </c>
      <c r="BB10" s="69" t="s">
        <v>949</v>
      </c>
      <c r="BC10" s="69" t="s">
        <v>949</v>
      </c>
      <c r="BD10" s="69" t="s">
        <v>949</v>
      </c>
      <c r="BE10" s="69" t="s">
        <v>949</v>
      </c>
      <c r="BF10" s="69" t="s">
        <v>949</v>
      </c>
      <c r="BG10" s="69" t="s">
        <v>949</v>
      </c>
      <c r="BH10" s="69" t="s">
        <v>949</v>
      </c>
      <c r="BI10" s="69" t="s">
        <v>949</v>
      </c>
      <c r="BJ10" s="69" t="s">
        <v>949</v>
      </c>
      <c r="BK10" s="69" t="s">
        <v>949</v>
      </c>
      <c r="BL10" s="69" t="s">
        <v>949</v>
      </c>
      <c r="BM10" s="69" t="s">
        <v>949</v>
      </c>
      <c r="BN10" s="25"/>
      <c r="BO10" s="25"/>
      <c r="BP10" s="25"/>
      <c r="BQ10" s="25"/>
      <c r="BR10" s="25"/>
      <c r="BS10" s="25"/>
      <c r="BT10" s="25"/>
      <c r="BU10" s="6"/>
      <c r="BV10" s="89"/>
      <c r="BW10" s="89"/>
      <c r="BX10" s="89"/>
      <c r="BY10" s="89"/>
      <c r="BZ10" s="89"/>
      <c r="CA10" s="89"/>
      <c r="CB10" s="89"/>
      <c r="CC10" s="89"/>
    </row>
    <row r="11" spans="1:81" ht="16.5">
      <c r="A11" s="6"/>
      <c r="B11" s="106">
        <v>4</v>
      </c>
      <c r="C11" s="13" t="s">
        <v>4156</v>
      </c>
      <c r="D11" s="119" t="s">
        <v>4169</v>
      </c>
      <c r="E11" s="102"/>
      <c r="F11" s="119"/>
      <c r="G11" s="102"/>
      <c r="H11" s="119"/>
      <c r="I11" s="102"/>
      <c r="J11" s="119"/>
      <c r="K11" s="102"/>
      <c r="L11" s="119"/>
      <c r="M11" s="120"/>
      <c r="N11" s="160" t="s">
        <v>4169</v>
      </c>
      <c r="O11" s="41" t="s">
        <v>4170</v>
      </c>
      <c r="P11" s="170" t="s">
        <v>939</v>
      </c>
      <c r="Q11" s="206"/>
      <c r="R11" s="1337" t="s">
        <v>940</v>
      </c>
      <c r="S11" s="1327"/>
      <c r="T11" s="1327"/>
      <c r="U11" s="1327"/>
      <c r="V11" s="1327"/>
      <c r="W11" s="1327"/>
      <c r="X11" s="1327" t="s">
        <v>941</v>
      </c>
      <c r="Y11" s="1327"/>
      <c r="Z11" s="1327"/>
      <c r="AA11" s="1327"/>
      <c r="AB11" s="1327"/>
      <c r="AC11" s="1327"/>
      <c r="AD11" s="1327"/>
      <c r="AE11" s="1326"/>
      <c r="AF11" s="1326" t="s">
        <v>4137</v>
      </c>
      <c r="AG11" s="266" t="s">
        <v>304</v>
      </c>
      <c r="AH11" s="139" t="s">
        <v>4171</v>
      </c>
      <c r="AI11" s="36">
        <v>1</v>
      </c>
      <c r="AJ11" s="896" t="s">
        <v>945</v>
      </c>
      <c r="AK11" s="138" t="s">
        <v>1008</v>
      </c>
      <c r="AL11" s="1326">
        <v>0</v>
      </c>
      <c r="AM11" s="1326" t="s">
        <v>947</v>
      </c>
      <c r="AN11" s="1326"/>
      <c r="AO11" s="36"/>
      <c r="AP11" s="1326"/>
      <c r="AQ11" s="1333"/>
      <c r="AR11" s="106"/>
      <c r="AS11" s="69" t="s">
        <v>949</v>
      </c>
      <c r="AT11" s="69" t="s">
        <v>949</v>
      </c>
      <c r="AU11" s="69" t="s">
        <v>949</v>
      </c>
      <c r="AV11" s="69" t="s">
        <v>949</v>
      </c>
      <c r="AW11" s="69" t="s">
        <v>949</v>
      </c>
      <c r="AX11" s="69" t="s">
        <v>949</v>
      </c>
      <c r="AY11" s="69" t="s">
        <v>949</v>
      </c>
      <c r="AZ11" s="69" t="s">
        <v>949</v>
      </c>
      <c r="BA11" s="69" t="s">
        <v>949</v>
      </c>
      <c r="BB11" s="69" t="s">
        <v>949</v>
      </c>
      <c r="BC11" s="69" t="s">
        <v>949</v>
      </c>
      <c r="BD11" s="69" t="s">
        <v>949</v>
      </c>
      <c r="BE11" s="69" t="s">
        <v>949</v>
      </c>
      <c r="BF11" s="69" t="s">
        <v>949</v>
      </c>
      <c r="BG11" s="69" t="s">
        <v>949</v>
      </c>
      <c r="BH11" s="69" t="s">
        <v>949</v>
      </c>
      <c r="BI11" s="69" t="s">
        <v>949</v>
      </c>
      <c r="BJ11" s="69" t="s">
        <v>949</v>
      </c>
      <c r="BK11" s="69" t="s">
        <v>949</v>
      </c>
      <c r="BL11" s="69" t="s">
        <v>949</v>
      </c>
      <c r="BM11" s="69" t="s">
        <v>949</v>
      </c>
      <c r="BN11" s="25"/>
      <c r="BO11" s="25"/>
      <c r="BP11" s="25"/>
      <c r="BQ11" s="25"/>
      <c r="BR11" s="25"/>
      <c r="BS11" s="25"/>
      <c r="BT11" s="25"/>
      <c r="BU11" s="6"/>
      <c r="BV11" s="89"/>
      <c r="BW11" s="89"/>
      <c r="BX11" s="89"/>
      <c r="BY11" s="89"/>
      <c r="BZ11" s="89"/>
      <c r="CA11" s="89"/>
      <c r="CB11" s="89"/>
      <c r="CC11" s="89"/>
    </row>
    <row r="12" spans="1:81" ht="16.5">
      <c r="A12" s="6"/>
      <c r="B12" s="106">
        <v>5</v>
      </c>
      <c r="C12" s="13" t="s">
        <v>4156</v>
      </c>
      <c r="D12" s="119" t="s">
        <v>4172</v>
      </c>
      <c r="E12" s="102"/>
      <c r="F12" s="119"/>
      <c r="G12" s="102"/>
      <c r="H12" s="119"/>
      <c r="I12" s="102"/>
      <c r="J12" s="119"/>
      <c r="K12" s="102"/>
      <c r="L12" s="119"/>
      <c r="M12" s="120"/>
      <c r="N12" s="160" t="s">
        <v>4172</v>
      </c>
      <c r="O12" s="41" t="s">
        <v>4173</v>
      </c>
      <c r="P12" s="170" t="s">
        <v>939</v>
      </c>
      <c r="Q12" s="206"/>
      <c r="R12" s="1337" t="s">
        <v>940</v>
      </c>
      <c r="S12" s="1327"/>
      <c r="T12" s="1327"/>
      <c r="U12" s="1327"/>
      <c r="V12" s="1327"/>
      <c r="W12" s="1327"/>
      <c r="X12" s="1327"/>
      <c r="Y12" s="1327"/>
      <c r="Z12" s="1327" t="s">
        <v>941</v>
      </c>
      <c r="AA12" s="1327"/>
      <c r="AB12" s="1327"/>
      <c r="AC12" s="1327"/>
      <c r="AD12" s="1327" t="s">
        <v>941</v>
      </c>
      <c r="AE12" s="1326"/>
      <c r="AF12" s="1326" t="s">
        <v>4139</v>
      </c>
      <c r="AG12" s="266" t="s">
        <v>304</v>
      </c>
      <c r="AH12" s="139" t="s">
        <v>4174</v>
      </c>
      <c r="AI12" s="36">
        <v>1</v>
      </c>
      <c r="AJ12" s="896" t="s">
        <v>945</v>
      </c>
      <c r="AK12" s="138" t="s">
        <v>1008</v>
      </c>
      <c r="AL12" s="1326">
        <v>0</v>
      </c>
      <c r="AM12" s="1326" t="s">
        <v>947</v>
      </c>
      <c r="AN12" s="1326"/>
      <c r="AO12" s="36"/>
      <c r="AP12" s="1326"/>
      <c r="AQ12" s="1333"/>
      <c r="AR12" s="106"/>
      <c r="AS12" s="69" t="s">
        <v>949</v>
      </c>
      <c r="AT12" s="69" t="s">
        <v>949</v>
      </c>
      <c r="AU12" s="69" t="s">
        <v>949</v>
      </c>
      <c r="AV12" s="69" t="s">
        <v>949</v>
      </c>
      <c r="AW12" s="69" t="s">
        <v>949</v>
      </c>
      <c r="AX12" s="69" t="s">
        <v>949</v>
      </c>
      <c r="AY12" s="69" t="s">
        <v>949</v>
      </c>
      <c r="AZ12" s="69" t="s">
        <v>949</v>
      </c>
      <c r="BA12" s="69" t="s">
        <v>949</v>
      </c>
      <c r="BB12" s="69" t="s">
        <v>949</v>
      </c>
      <c r="BC12" s="69" t="s">
        <v>949</v>
      </c>
      <c r="BD12" s="69" t="s">
        <v>949</v>
      </c>
      <c r="BE12" s="69" t="s">
        <v>949</v>
      </c>
      <c r="BF12" s="69" t="s">
        <v>949</v>
      </c>
      <c r="BG12" s="69" t="s">
        <v>949</v>
      </c>
      <c r="BH12" s="69" t="s">
        <v>949</v>
      </c>
      <c r="BI12" s="69" t="s">
        <v>949</v>
      </c>
      <c r="BJ12" s="69" t="s">
        <v>949</v>
      </c>
      <c r="BK12" s="69" t="s">
        <v>949</v>
      </c>
      <c r="BL12" s="69" t="s">
        <v>949</v>
      </c>
      <c r="BM12" s="69" t="s">
        <v>949</v>
      </c>
      <c r="BN12" s="25"/>
      <c r="BO12" s="25"/>
      <c r="BP12" s="25"/>
      <c r="BQ12" s="25"/>
      <c r="BR12" s="25"/>
      <c r="BS12" s="25"/>
      <c r="BT12" s="25"/>
      <c r="BU12" s="6"/>
      <c r="BV12" s="89"/>
      <c r="BW12" s="89"/>
      <c r="BX12" s="89"/>
      <c r="BY12" s="89"/>
      <c r="BZ12" s="89"/>
      <c r="CA12" s="89"/>
      <c r="CB12" s="89"/>
      <c r="CC12" s="89"/>
    </row>
    <row r="13" spans="1:81" ht="16.5">
      <c r="A13" s="6"/>
      <c r="B13" s="106">
        <v>6</v>
      </c>
      <c r="C13" s="13" t="s">
        <v>4156</v>
      </c>
      <c r="D13" s="119" t="s">
        <v>4175</v>
      </c>
      <c r="E13" s="102"/>
      <c r="F13" s="119"/>
      <c r="G13" s="102"/>
      <c r="H13" s="119"/>
      <c r="I13" s="102"/>
      <c r="J13" s="119"/>
      <c r="K13" s="102"/>
      <c r="L13" s="119"/>
      <c r="M13" s="120"/>
      <c r="N13" s="160" t="s">
        <v>4175</v>
      </c>
      <c r="O13" s="41" t="s">
        <v>4176</v>
      </c>
      <c r="P13" s="170" t="s">
        <v>939</v>
      </c>
      <c r="Q13" s="206"/>
      <c r="R13" s="1337" t="s">
        <v>940</v>
      </c>
      <c r="S13" s="1327"/>
      <c r="T13" s="1327"/>
      <c r="U13" s="1327"/>
      <c r="V13" s="1327" t="s">
        <v>941</v>
      </c>
      <c r="W13" s="1327"/>
      <c r="X13" s="1327"/>
      <c r="Y13" s="1327"/>
      <c r="Z13" s="1327"/>
      <c r="AA13" s="1327"/>
      <c r="AB13" s="1327"/>
      <c r="AC13" s="1327"/>
      <c r="AD13" s="1327"/>
      <c r="AE13" s="1326"/>
      <c r="AF13" s="1326" t="s">
        <v>4135</v>
      </c>
      <c r="AG13" s="266" t="s">
        <v>304</v>
      </c>
      <c r="AH13" s="139" t="s">
        <v>4177</v>
      </c>
      <c r="AI13" s="36">
        <v>1</v>
      </c>
      <c r="AJ13" s="896" t="s">
        <v>945</v>
      </c>
      <c r="AK13" s="138" t="s">
        <v>1008</v>
      </c>
      <c r="AL13" s="1326">
        <v>0</v>
      </c>
      <c r="AM13" s="1326" t="s">
        <v>947</v>
      </c>
      <c r="AN13" s="1326"/>
      <c r="AO13" s="36"/>
      <c r="AP13" s="1326"/>
      <c r="AQ13" s="1333"/>
      <c r="AR13" s="106"/>
      <c r="AS13" s="69" t="s">
        <v>949</v>
      </c>
      <c r="AT13" s="69" t="s">
        <v>949</v>
      </c>
      <c r="AU13" s="69" t="s">
        <v>949</v>
      </c>
      <c r="AV13" s="69" t="s">
        <v>949</v>
      </c>
      <c r="AW13" s="69" t="s">
        <v>949</v>
      </c>
      <c r="AX13" s="69" t="s">
        <v>949</v>
      </c>
      <c r="AY13" s="69" t="s">
        <v>949</v>
      </c>
      <c r="AZ13" s="69" t="s">
        <v>949</v>
      </c>
      <c r="BA13" s="69" t="s">
        <v>949</v>
      </c>
      <c r="BB13" s="69" t="s">
        <v>949</v>
      </c>
      <c r="BC13" s="69" t="s">
        <v>949</v>
      </c>
      <c r="BD13" s="69" t="s">
        <v>949</v>
      </c>
      <c r="BE13" s="69" t="s">
        <v>949</v>
      </c>
      <c r="BF13" s="69" t="s">
        <v>949</v>
      </c>
      <c r="BG13" s="69" t="s">
        <v>949</v>
      </c>
      <c r="BH13" s="69" t="s">
        <v>949</v>
      </c>
      <c r="BI13" s="69" t="s">
        <v>949</v>
      </c>
      <c r="BJ13" s="69" t="s">
        <v>949</v>
      </c>
      <c r="BK13" s="69" t="s">
        <v>949</v>
      </c>
      <c r="BL13" s="69" t="s">
        <v>949</v>
      </c>
      <c r="BM13" s="69" t="s">
        <v>949</v>
      </c>
      <c r="BN13" s="25"/>
      <c r="BO13" s="25"/>
      <c r="BP13" s="25"/>
      <c r="BQ13" s="25"/>
      <c r="BR13" s="25"/>
      <c r="BS13" s="25"/>
      <c r="BT13" s="25"/>
      <c r="BU13" s="6"/>
      <c r="BV13" s="89"/>
      <c r="BW13" s="89"/>
      <c r="BX13" s="89"/>
      <c r="BY13" s="89"/>
      <c r="BZ13" s="89"/>
      <c r="CA13" s="89"/>
      <c r="CB13" s="89"/>
      <c r="CC13" s="89"/>
    </row>
    <row r="14" spans="1:81" ht="16.5">
      <c r="A14" s="6"/>
      <c r="B14" s="106">
        <v>7</v>
      </c>
      <c r="C14" s="13" t="s">
        <v>4156</v>
      </c>
      <c r="D14" s="119" t="s">
        <v>4178</v>
      </c>
      <c r="E14" s="102"/>
      <c r="F14" s="119"/>
      <c r="G14" s="102"/>
      <c r="H14" s="119"/>
      <c r="I14" s="102"/>
      <c r="J14" s="119"/>
      <c r="K14" s="102"/>
      <c r="L14" s="119"/>
      <c r="M14" s="120"/>
      <c r="N14" s="160" t="s">
        <v>4178</v>
      </c>
      <c r="O14" s="41" t="s">
        <v>4179</v>
      </c>
      <c r="P14" s="170" t="s">
        <v>939</v>
      </c>
      <c r="Q14" s="206"/>
      <c r="R14" s="1337" t="s">
        <v>940</v>
      </c>
      <c r="S14" s="1327"/>
      <c r="T14" s="1327"/>
      <c r="U14" s="1327"/>
      <c r="V14" s="1327"/>
      <c r="W14" s="1327"/>
      <c r="X14" s="1327"/>
      <c r="Y14" s="1327" t="s">
        <v>941</v>
      </c>
      <c r="Z14" s="1327"/>
      <c r="AA14" s="1327"/>
      <c r="AB14" s="1327"/>
      <c r="AC14" s="1327"/>
      <c r="AD14" s="1327"/>
      <c r="AE14" s="1326"/>
      <c r="AF14" s="1326" t="s">
        <v>4138</v>
      </c>
      <c r="AG14" s="266" t="s">
        <v>304</v>
      </c>
      <c r="AH14" s="139" t="s">
        <v>4180</v>
      </c>
      <c r="AI14" s="36">
        <v>1</v>
      </c>
      <c r="AJ14" s="896" t="s">
        <v>945</v>
      </c>
      <c r="AK14" s="138" t="s">
        <v>1008</v>
      </c>
      <c r="AL14" s="1326">
        <v>0</v>
      </c>
      <c r="AM14" s="1326" t="s">
        <v>947</v>
      </c>
      <c r="AN14" s="1326"/>
      <c r="AO14" s="36"/>
      <c r="AP14" s="1326"/>
      <c r="AQ14" s="1333"/>
      <c r="AR14" s="106"/>
      <c r="AS14" s="69" t="s">
        <v>949</v>
      </c>
      <c r="AT14" s="69" t="s">
        <v>949</v>
      </c>
      <c r="AU14" s="69" t="s">
        <v>949</v>
      </c>
      <c r="AV14" s="69" t="s">
        <v>949</v>
      </c>
      <c r="AW14" s="69" t="s">
        <v>949</v>
      </c>
      <c r="AX14" s="69" t="s">
        <v>949</v>
      </c>
      <c r="AY14" s="69" t="s">
        <v>949</v>
      </c>
      <c r="AZ14" s="69" t="s">
        <v>949</v>
      </c>
      <c r="BA14" s="69" t="s">
        <v>949</v>
      </c>
      <c r="BB14" s="69" t="s">
        <v>949</v>
      </c>
      <c r="BC14" s="69" t="s">
        <v>949</v>
      </c>
      <c r="BD14" s="69" t="s">
        <v>949</v>
      </c>
      <c r="BE14" s="69" t="s">
        <v>949</v>
      </c>
      <c r="BF14" s="69" t="s">
        <v>949</v>
      </c>
      <c r="BG14" s="69" t="s">
        <v>949</v>
      </c>
      <c r="BH14" s="69" t="s">
        <v>949</v>
      </c>
      <c r="BI14" s="69" t="s">
        <v>949</v>
      </c>
      <c r="BJ14" s="69" t="s">
        <v>949</v>
      </c>
      <c r="BK14" s="69" t="s">
        <v>949</v>
      </c>
      <c r="BL14" s="69" t="s">
        <v>949</v>
      </c>
      <c r="BM14" s="69" t="s">
        <v>949</v>
      </c>
      <c r="BN14" s="25"/>
      <c r="BO14" s="25"/>
      <c r="BP14" s="25"/>
      <c r="BQ14" s="25"/>
      <c r="BR14" s="25"/>
      <c r="BS14" s="25"/>
      <c r="BT14" s="25"/>
      <c r="BU14" s="6"/>
      <c r="BV14" s="89"/>
      <c r="BW14" s="89"/>
      <c r="BX14" s="89"/>
      <c r="BY14" s="89"/>
      <c r="BZ14" s="89"/>
      <c r="CA14" s="89"/>
      <c r="CB14" s="89"/>
      <c r="CC14" s="89"/>
    </row>
    <row r="15" spans="1:81" ht="16.5">
      <c r="A15" s="6"/>
      <c r="B15" s="106">
        <v>8</v>
      </c>
      <c r="C15" s="13" t="s">
        <v>4156</v>
      </c>
      <c r="D15" s="119" t="s">
        <v>4181</v>
      </c>
      <c r="E15" s="102"/>
      <c r="F15" s="119"/>
      <c r="G15" s="102"/>
      <c r="H15" s="119"/>
      <c r="I15" s="102"/>
      <c r="J15" s="119"/>
      <c r="K15" s="102"/>
      <c r="L15" s="119"/>
      <c r="M15" s="120"/>
      <c r="N15" s="160" t="s">
        <v>4181</v>
      </c>
      <c r="O15" s="41" t="s">
        <v>4182</v>
      </c>
      <c r="P15" s="170" t="s">
        <v>939</v>
      </c>
      <c r="Q15" s="206"/>
      <c r="R15" s="1337" t="s">
        <v>940</v>
      </c>
      <c r="S15" s="1327"/>
      <c r="T15" s="1327" t="s">
        <v>941</v>
      </c>
      <c r="U15" s="1327"/>
      <c r="V15" s="1327"/>
      <c r="W15" s="1327"/>
      <c r="X15" s="1327"/>
      <c r="Y15" s="1327"/>
      <c r="Z15" s="1327"/>
      <c r="AA15" s="1327"/>
      <c r="AB15" s="1327"/>
      <c r="AC15" s="1327" t="s">
        <v>941</v>
      </c>
      <c r="AD15" s="1327"/>
      <c r="AE15" s="1326"/>
      <c r="AF15" s="1326" t="s">
        <v>4183</v>
      </c>
      <c r="AG15" s="266" t="s">
        <v>304</v>
      </c>
      <c r="AH15" s="139" t="s">
        <v>4184</v>
      </c>
      <c r="AI15" s="36">
        <v>1</v>
      </c>
      <c r="AJ15" s="896" t="s">
        <v>945</v>
      </c>
      <c r="AK15" s="138" t="s">
        <v>1008</v>
      </c>
      <c r="AL15" s="1326">
        <v>0</v>
      </c>
      <c r="AM15" s="1326" t="s">
        <v>947</v>
      </c>
      <c r="AN15" s="1326"/>
      <c r="AO15" s="36"/>
      <c r="AP15" s="1326"/>
      <c r="AQ15" s="1333"/>
      <c r="AR15" s="106"/>
      <c r="AS15" s="69" t="s">
        <v>949</v>
      </c>
      <c r="AT15" s="69" t="s">
        <v>949</v>
      </c>
      <c r="AU15" s="69" t="s">
        <v>949</v>
      </c>
      <c r="AV15" s="69" t="s">
        <v>949</v>
      </c>
      <c r="AW15" s="69" t="s">
        <v>949</v>
      </c>
      <c r="AX15" s="69" t="s">
        <v>949</v>
      </c>
      <c r="AY15" s="69" t="s">
        <v>949</v>
      </c>
      <c r="AZ15" s="69" t="s">
        <v>949</v>
      </c>
      <c r="BA15" s="69" t="s">
        <v>949</v>
      </c>
      <c r="BB15" s="69" t="s">
        <v>949</v>
      </c>
      <c r="BC15" s="69" t="s">
        <v>949</v>
      </c>
      <c r="BD15" s="69" t="s">
        <v>949</v>
      </c>
      <c r="BE15" s="69" t="s">
        <v>949</v>
      </c>
      <c r="BF15" s="69" t="s">
        <v>949</v>
      </c>
      <c r="BG15" s="69" t="s">
        <v>949</v>
      </c>
      <c r="BH15" s="69" t="s">
        <v>949</v>
      </c>
      <c r="BI15" s="69" t="s">
        <v>949</v>
      </c>
      <c r="BJ15" s="69" t="s">
        <v>949</v>
      </c>
      <c r="BK15" s="69" t="s">
        <v>949</v>
      </c>
      <c r="BL15" s="69" t="s">
        <v>949</v>
      </c>
      <c r="BM15" s="69" t="s">
        <v>949</v>
      </c>
      <c r="BN15" s="25"/>
      <c r="BO15" s="25"/>
      <c r="BP15" s="25"/>
      <c r="BQ15" s="25"/>
      <c r="BR15" s="25"/>
      <c r="BS15" s="25"/>
      <c r="BT15" s="25"/>
      <c r="BU15" s="6"/>
      <c r="BV15" s="89"/>
      <c r="BW15" s="89"/>
      <c r="BX15" s="89"/>
      <c r="BY15" s="89"/>
      <c r="BZ15" s="89"/>
      <c r="CA15" s="89"/>
      <c r="CB15" s="89"/>
      <c r="CC15" s="89"/>
    </row>
    <row r="16" spans="1:81" ht="16.5">
      <c r="A16" s="6"/>
      <c r="B16" s="106">
        <v>9</v>
      </c>
      <c r="C16" s="13" t="s">
        <v>4185</v>
      </c>
      <c r="D16" s="119" t="s">
        <v>4186</v>
      </c>
      <c r="E16" s="102" t="s">
        <v>4187</v>
      </c>
      <c r="F16" s="119"/>
      <c r="G16" s="102"/>
      <c r="H16" s="119"/>
      <c r="I16" s="102"/>
      <c r="J16" s="119"/>
      <c r="K16" s="102"/>
      <c r="L16" s="119"/>
      <c r="M16" s="120"/>
      <c r="N16" s="160" t="s">
        <v>4188</v>
      </c>
      <c r="O16" s="41" t="s">
        <v>4189</v>
      </c>
      <c r="P16" s="170" t="s">
        <v>975</v>
      </c>
      <c r="Q16" s="206"/>
      <c r="R16" s="1337" t="s">
        <v>1126</v>
      </c>
      <c r="S16" s="1327" t="s">
        <v>941</v>
      </c>
      <c r="T16" s="1327" t="s">
        <v>941</v>
      </c>
      <c r="U16" s="1327" t="s">
        <v>941</v>
      </c>
      <c r="V16" s="1327" t="s">
        <v>941</v>
      </c>
      <c r="W16" s="1327" t="s">
        <v>941</v>
      </c>
      <c r="X16" s="1327" t="s">
        <v>941</v>
      </c>
      <c r="Y16" s="1327" t="s">
        <v>941</v>
      </c>
      <c r="Z16" s="1327" t="s">
        <v>941</v>
      </c>
      <c r="AA16" s="1327"/>
      <c r="AB16" s="1327" t="s">
        <v>4159</v>
      </c>
      <c r="AC16" s="1327" t="s">
        <v>941</v>
      </c>
      <c r="AD16" s="1327" t="s">
        <v>941</v>
      </c>
      <c r="AE16" s="1326" t="s">
        <v>945</v>
      </c>
      <c r="AF16" s="1326" t="s">
        <v>4190</v>
      </c>
      <c r="AG16" s="266" t="s">
        <v>132</v>
      </c>
      <c r="AH16" s="139" t="s">
        <v>4191</v>
      </c>
      <c r="AI16" s="36">
        <v>1</v>
      </c>
      <c r="AJ16" s="896">
        <v>32</v>
      </c>
      <c r="AK16" s="138" t="s">
        <v>1008</v>
      </c>
      <c r="AL16" s="1326">
        <v>1</v>
      </c>
      <c r="AM16" s="1326" t="s">
        <v>979</v>
      </c>
      <c r="AN16" s="1326" t="s">
        <v>945</v>
      </c>
      <c r="AO16" s="36" t="s">
        <v>945</v>
      </c>
      <c r="AP16" s="1326" t="s">
        <v>4192</v>
      </c>
      <c r="AQ16" s="1333"/>
      <c r="AR16" s="106"/>
      <c r="AS16" s="69">
        <v>68956720</v>
      </c>
      <c r="AT16" s="69">
        <v>7</v>
      </c>
      <c r="AU16" s="69" t="s">
        <v>949</v>
      </c>
      <c r="AV16" s="69" t="s">
        <v>949</v>
      </c>
      <c r="AW16" s="69" t="s">
        <v>4193</v>
      </c>
      <c r="AX16" s="69" t="s">
        <v>4194</v>
      </c>
      <c r="AY16" s="69" t="s">
        <v>3920</v>
      </c>
      <c r="AZ16" s="69" t="s">
        <v>4195</v>
      </c>
      <c r="BA16" s="69" t="s">
        <v>949</v>
      </c>
      <c r="BB16" s="69" t="s">
        <v>949</v>
      </c>
      <c r="BC16" s="69" t="s">
        <v>3809</v>
      </c>
      <c r="BD16" s="69" t="s">
        <v>985</v>
      </c>
      <c r="BE16" s="69" t="s">
        <v>3810</v>
      </c>
      <c r="BF16" s="69" t="s">
        <v>949</v>
      </c>
      <c r="BG16" s="69" t="s">
        <v>949</v>
      </c>
      <c r="BH16" s="69" t="s">
        <v>949</v>
      </c>
      <c r="BI16" s="69" t="s">
        <v>949</v>
      </c>
      <c r="BJ16" s="69" t="s">
        <v>949</v>
      </c>
      <c r="BK16" s="69" t="s">
        <v>949</v>
      </c>
      <c r="BL16" s="69" t="s">
        <v>949</v>
      </c>
      <c r="BM16" s="69" t="s">
        <v>949</v>
      </c>
      <c r="BN16" s="25" t="s">
        <v>4162</v>
      </c>
      <c r="BO16" s="25" t="s">
        <v>945</v>
      </c>
      <c r="BP16" s="25" t="s">
        <v>945</v>
      </c>
      <c r="BQ16" s="25" t="s">
        <v>945</v>
      </c>
      <c r="BR16" s="25" t="s">
        <v>945</v>
      </c>
      <c r="BS16" s="25" t="s">
        <v>945</v>
      </c>
      <c r="BT16" s="25" t="s">
        <v>945</v>
      </c>
      <c r="BU16" s="6"/>
      <c r="BV16" s="89"/>
      <c r="BW16" s="89"/>
      <c r="BX16" s="89"/>
      <c r="BY16" s="89"/>
      <c r="BZ16" s="89"/>
      <c r="CA16" s="89"/>
      <c r="CB16" s="89"/>
      <c r="CC16" s="89"/>
    </row>
    <row r="17" spans="1:81" ht="16.5">
      <c r="A17" s="6"/>
      <c r="B17" s="106">
        <v>10</v>
      </c>
      <c r="C17" s="13" t="s">
        <v>4185</v>
      </c>
      <c r="D17" s="119" t="s">
        <v>4186</v>
      </c>
      <c r="E17" s="102" t="s">
        <v>4196</v>
      </c>
      <c r="F17" s="119"/>
      <c r="G17" s="102"/>
      <c r="H17" s="119"/>
      <c r="I17" s="102"/>
      <c r="J17" s="119"/>
      <c r="K17" s="102"/>
      <c r="L17" s="119"/>
      <c r="M17" s="120"/>
      <c r="N17" s="160" t="s">
        <v>4197</v>
      </c>
      <c r="O17" s="41" t="s">
        <v>4198</v>
      </c>
      <c r="P17" s="170" t="s">
        <v>975</v>
      </c>
      <c r="Q17" s="206"/>
      <c r="R17" s="1337" t="s">
        <v>1244</v>
      </c>
      <c r="S17" s="1327" t="s">
        <v>941</v>
      </c>
      <c r="T17" s="1327" t="s">
        <v>941</v>
      </c>
      <c r="U17" s="1327"/>
      <c r="V17" s="1327"/>
      <c r="W17" s="1327"/>
      <c r="X17" s="1327"/>
      <c r="Y17" s="1327"/>
      <c r="Z17" s="1327"/>
      <c r="AA17" s="1327"/>
      <c r="AB17" s="1327" t="s">
        <v>4159</v>
      </c>
      <c r="AC17" s="1327" t="s">
        <v>941</v>
      </c>
      <c r="AD17" s="1327"/>
      <c r="AE17" s="1326"/>
      <c r="AF17" s="1326" t="s">
        <v>4199</v>
      </c>
      <c r="AG17" s="266" t="s">
        <v>132</v>
      </c>
      <c r="AH17" s="139" t="s">
        <v>4200</v>
      </c>
      <c r="AI17" s="36">
        <v>1</v>
      </c>
      <c r="AJ17" s="896" t="s">
        <v>945</v>
      </c>
      <c r="AK17" s="138" t="s">
        <v>1008</v>
      </c>
      <c r="AL17" s="1326">
        <v>1</v>
      </c>
      <c r="AM17" s="1326" t="s">
        <v>979</v>
      </c>
      <c r="AN17" s="1326" t="s">
        <v>945</v>
      </c>
      <c r="AO17" s="36" t="s">
        <v>945</v>
      </c>
      <c r="AP17" s="1326" t="s">
        <v>4192</v>
      </c>
      <c r="AQ17" s="1333"/>
      <c r="AR17" s="106"/>
      <c r="AS17" s="69">
        <v>1755189</v>
      </c>
      <c r="AT17" s="69">
        <v>2</v>
      </c>
      <c r="AU17" s="69" t="s">
        <v>949</v>
      </c>
      <c r="AV17" s="69" t="s">
        <v>949</v>
      </c>
      <c r="AW17" s="69" t="s">
        <v>4201</v>
      </c>
      <c r="AX17" s="69" t="s">
        <v>1412</v>
      </c>
      <c r="AY17" s="69" t="s">
        <v>3840</v>
      </c>
      <c r="AZ17" s="69" t="s">
        <v>4202</v>
      </c>
      <c r="BA17" s="69" t="s">
        <v>949</v>
      </c>
      <c r="BB17" s="69" t="s">
        <v>949</v>
      </c>
      <c r="BC17" s="69" t="s">
        <v>3809</v>
      </c>
      <c r="BD17" s="69" t="s">
        <v>985</v>
      </c>
      <c r="BE17" s="69" t="s">
        <v>3810</v>
      </c>
      <c r="BF17" s="69" t="s">
        <v>949</v>
      </c>
      <c r="BG17" s="69" t="s">
        <v>949</v>
      </c>
      <c r="BH17" s="69" t="s">
        <v>949</v>
      </c>
      <c r="BI17" s="69" t="s">
        <v>949</v>
      </c>
      <c r="BJ17" s="69" t="s">
        <v>949</v>
      </c>
      <c r="BK17" s="69" t="s">
        <v>949</v>
      </c>
      <c r="BL17" s="69" t="s">
        <v>949</v>
      </c>
      <c r="BM17" s="69" t="s">
        <v>949</v>
      </c>
      <c r="BN17" s="25" t="s">
        <v>4162</v>
      </c>
      <c r="BO17" s="25" t="s">
        <v>945</v>
      </c>
      <c r="BP17" s="25" t="s">
        <v>945</v>
      </c>
      <c r="BQ17" s="25" t="s">
        <v>945</v>
      </c>
      <c r="BR17" s="25" t="s">
        <v>945</v>
      </c>
      <c r="BS17" s="25" t="s">
        <v>945</v>
      </c>
      <c r="BT17" s="25" t="s">
        <v>945</v>
      </c>
      <c r="BU17" s="6"/>
      <c r="BV17" s="89"/>
      <c r="BW17" s="89"/>
      <c r="BX17" s="89"/>
      <c r="BY17" s="89"/>
      <c r="BZ17" s="89"/>
      <c r="CA17" s="89"/>
      <c r="CB17" s="89"/>
      <c r="CC17" s="89"/>
    </row>
    <row r="18" spans="1:81" ht="16.5">
      <c r="A18" s="6"/>
      <c r="B18" s="106">
        <v>11</v>
      </c>
      <c r="C18" s="13" t="s">
        <v>4185</v>
      </c>
      <c r="D18" s="119" t="s">
        <v>4186</v>
      </c>
      <c r="E18" s="102" t="s">
        <v>4203</v>
      </c>
      <c r="F18" s="119"/>
      <c r="G18" s="102"/>
      <c r="H18" s="119"/>
      <c r="I18" s="102"/>
      <c r="J18" s="119"/>
      <c r="K18" s="102"/>
      <c r="L18" s="119"/>
      <c r="M18" s="120"/>
      <c r="N18" s="160" t="s">
        <v>4204</v>
      </c>
      <c r="O18" s="41" t="s">
        <v>4205</v>
      </c>
      <c r="P18" s="170" t="s">
        <v>975</v>
      </c>
      <c r="Q18" s="206"/>
      <c r="R18" s="1337" t="s">
        <v>976</v>
      </c>
      <c r="S18" s="1327"/>
      <c r="T18" s="1327"/>
      <c r="U18" s="1327"/>
      <c r="V18" s="1327"/>
      <c r="W18" s="1327" t="s">
        <v>941</v>
      </c>
      <c r="X18" s="1327"/>
      <c r="Y18" s="1327"/>
      <c r="Z18" s="1327"/>
      <c r="AA18" s="1327"/>
      <c r="AB18" s="1327"/>
      <c r="AC18" s="1327"/>
      <c r="AD18" s="1327"/>
      <c r="AE18" s="1326"/>
      <c r="AF18" s="1326" t="s">
        <v>4206</v>
      </c>
      <c r="AG18" s="266" t="s">
        <v>132</v>
      </c>
      <c r="AH18" s="139" t="s">
        <v>4207</v>
      </c>
      <c r="AI18" s="36">
        <v>1</v>
      </c>
      <c r="AJ18" s="896" t="s">
        <v>945</v>
      </c>
      <c r="AK18" s="138" t="s">
        <v>1008</v>
      </c>
      <c r="AL18" s="1326">
        <v>1</v>
      </c>
      <c r="AM18" s="1326" t="s">
        <v>979</v>
      </c>
      <c r="AN18" s="1326" t="s">
        <v>945</v>
      </c>
      <c r="AO18" s="36" t="s">
        <v>945</v>
      </c>
      <c r="AP18" s="1326" t="s">
        <v>4192</v>
      </c>
      <c r="AQ18" s="1333"/>
      <c r="AR18" s="106"/>
      <c r="AS18" s="69">
        <v>1755189</v>
      </c>
      <c r="AT18" s="69">
        <v>2</v>
      </c>
      <c r="AU18" s="69" t="s">
        <v>949</v>
      </c>
      <c r="AV18" s="69" t="s">
        <v>945</v>
      </c>
      <c r="AW18" s="69" t="s">
        <v>4201</v>
      </c>
      <c r="AX18" s="69" t="s">
        <v>1412</v>
      </c>
      <c r="AY18" s="69" t="s">
        <v>3840</v>
      </c>
      <c r="AZ18" s="69" t="s">
        <v>4202</v>
      </c>
      <c r="BA18" s="69" t="s">
        <v>949</v>
      </c>
      <c r="BB18" s="69" t="s">
        <v>949</v>
      </c>
      <c r="BC18" s="69" t="s">
        <v>3809</v>
      </c>
      <c r="BD18" s="69" t="s">
        <v>985</v>
      </c>
      <c r="BE18" s="69" t="s">
        <v>3810</v>
      </c>
      <c r="BF18" s="69" t="s">
        <v>949</v>
      </c>
      <c r="BG18" s="69" t="s">
        <v>949</v>
      </c>
      <c r="BH18" s="69" t="s">
        <v>949</v>
      </c>
      <c r="BI18" s="69" t="s">
        <v>949</v>
      </c>
      <c r="BJ18" s="69" t="s">
        <v>949</v>
      </c>
      <c r="BK18" s="69" t="s">
        <v>949</v>
      </c>
      <c r="BL18" s="69" t="s">
        <v>949</v>
      </c>
      <c r="BM18" s="69" t="s">
        <v>949</v>
      </c>
      <c r="BN18" s="25" t="s">
        <v>4162</v>
      </c>
      <c r="BO18" s="25" t="s">
        <v>945</v>
      </c>
      <c r="BP18" s="25" t="s">
        <v>945</v>
      </c>
      <c r="BQ18" s="25" t="s">
        <v>945</v>
      </c>
      <c r="BR18" s="25" t="s">
        <v>945</v>
      </c>
      <c r="BS18" s="25" t="s">
        <v>945</v>
      </c>
      <c r="BT18" s="25" t="s">
        <v>945</v>
      </c>
      <c r="BU18" s="6"/>
      <c r="BV18" s="89"/>
      <c r="BW18" s="89"/>
      <c r="BX18" s="89"/>
      <c r="BY18" s="89"/>
      <c r="BZ18" s="89"/>
      <c r="CA18" s="89"/>
      <c r="CB18" s="89"/>
      <c r="CC18" s="89"/>
    </row>
    <row r="19" spans="1:81" ht="16.5">
      <c r="A19" s="6"/>
      <c r="B19" s="106">
        <v>12</v>
      </c>
      <c r="C19" s="13" t="s">
        <v>4185</v>
      </c>
      <c r="D19" s="119" t="s">
        <v>4186</v>
      </c>
      <c r="E19" s="102" t="s">
        <v>4208</v>
      </c>
      <c r="F19" s="119"/>
      <c r="G19" s="102"/>
      <c r="H19" s="119"/>
      <c r="I19" s="102"/>
      <c r="J19" s="119"/>
      <c r="K19" s="102"/>
      <c r="L19" s="119"/>
      <c r="M19" s="120"/>
      <c r="N19" s="160" t="s">
        <v>4209</v>
      </c>
      <c r="O19" s="41" t="s">
        <v>4208</v>
      </c>
      <c r="P19" s="170" t="s">
        <v>1037</v>
      </c>
      <c r="Q19" s="206"/>
      <c r="R19" s="1337" t="s">
        <v>976</v>
      </c>
      <c r="S19" s="1327"/>
      <c r="T19" s="1327"/>
      <c r="U19" s="1327" t="s">
        <v>941</v>
      </c>
      <c r="V19" s="1327" t="s">
        <v>941</v>
      </c>
      <c r="W19" s="1327"/>
      <c r="X19" s="1327"/>
      <c r="Y19" s="1327"/>
      <c r="Z19" s="1327"/>
      <c r="AA19" s="1327"/>
      <c r="AB19" s="1327"/>
      <c r="AC19" s="1327"/>
      <c r="AD19" s="1327"/>
      <c r="AE19" s="1326"/>
      <c r="AF19" s="1326" t="s">
        <v>4210</v>
      </c>
      <c r="AG19" s="266" t="s">
        <v>132</v>
      </c>
      <c r="AH19" s="139" t="s">
        <v>4211</v>
      </c>
      <c r="AI19" s="36">
        <v>1</v>
      </c>
      <c r="AJ19" s="896" t="s">
        <v>945</v>
      </c>
      <c r="AK19" s="138" t="s">
        <v>1008</v>
      </c>
      <c r="AL19" s="1326">
        <v>1</v>
      </c>
      <c r="AM19" s="1326" t="s">
        <v>979</v>
      </c>
      <c r="AN19" s="1326" t="s">
        <v>945</v>
      </c>
      <c r="AO19" s="36" t="s">
        <v>945</v>
      </c>
      <c r="AP19" s="1326" t="s">
        <v>4192</v>
      </c>
      <c r="AQ19" s="1333"/>
      <c r="AR19" s="106"/>
      <c r="AS19" s="69">
        <v>1755189</v>
      </c>
      <c r="AT19" s="69">
        <v>2</v>
      </c>
      <c r="AU19" s="69" t="s">
        <v>949</v>
      </c>
      <c r="AV19" s="69" t="s">
        <v>949</v>
      </c>
      <c r="AW19" s="69" t="s">
        <v>4201</v>
      </c>
      <c r="AX19" s="69" t="s">
        <v>1412</v>
      </c>
      <c r="AY19" s="69" t="s">
        <v>3840</v>
      </c>
      <c r="AZ19" s="69" t="s">
        <v>4202</v>
      </c>
      <c r="BA19" s="69" t="s">
        <v>949</v>
      </c>
      <c r="BB19" s="69" t="s">
        <v>949</v>
      </c>
      <c r="BC19" s="69" t="s">
        <v>3809</v>
      </c>
      <c r="BD19" s="69" t="s">
        <v>949</v>
      </c>
      <c r="BE19" s="69" t="s">
        <v>949</v>
      </c>
      <c r="BF19" s="69" t="s">
        <v>949</v>
      </c>
      <c r="BG19" s="69" t="s">
        <v>949</v>
      </c>
      <c r="BH19" s="69" t="s">
        <v>949</v>
      </c>
      <c r="BI19" s="69" t="s">
        <v>949</v>
      </c>
      <c r="BJ19" s="69" t="s">
        <v>949</v>
      </c>
      <c r="BK19" s="69" t="s">
        <v>949</v>
      </c>
      <c r="BL19" s="69" t="s">
        <v>949</v>
      </c>
      <c r="BM19" s="69" t="s">
        <v>949</v>
      </c>
      <c r="BN19" s="25" t="s">
        <v>4162</v>
      </c>
      <c r="BO19" s="25" t="s">
        <v>945</v>
      </c>
      <c r="BP19" s="25" t="s">
        <v>945</v>
      </c>
      <c r="BQ19" s="25" t="s">
        <v>945</v>
      </c>
      <c r="BR19" s="25" t="s">
        <v>945</v>
      </c>
      <c r="BS19" s="25" t="s">
        <v>945</v>
      </c>
      <c r="BT19" s="25" t="s">
        <v>945</v>
      </c>
      <c r="BU19" s="6"/>
      <c r="BV19" s="89"/>
      <c r="BW19" s="89"/>
      <c r="BX19" s="89"/>
      <c r="BY19" s="89"/>
      <c r="BZ19" s="89"/>
      <c r="CA19" s="89"/>
      <c r="CB19" s="89"/>
      <c r="CC19" s="89"/>
    </row>
    <row r="20" spans="1:81" ht="16.5">
      <c r="A20" s="6"/>
      <c r="B20" s="106">
        <v>13</v>
      </c>
      <c r="C20" s="13" t="s">
        <v>4185</v>
      </c>
      <c r="D20" s="119" t="s">
        <v>4186</v>
      </c>
      <c r="E20" s="102" t="s">
        <v>4212</v>
      </c>
      <c r="F20" s="119"/>
      <c r="G20" s="102"/>
      <c r="H20" s="119"/>
      <c r="I20" s="102"/>
      <c r="J20" s="119"/>
      <c r="K20" s="102"/>
      <c r="L20" s="119"/>
      <c r="M20" s="120"/>
      <c r="N20" s="160" t="s">
        <v>4213</v>
      </c>
      <c r="O20" s="41" t="s">
        <v>4212</v>
      </c>
      <c r="P20" s="170" t="s">
        <v>1037</v>
      </c>
      <c r="Q20" s="206"/>
      <c r="R20" s="1337" t="s">
        <v>976</v>
      </c>
      <c r="S20" s="1327"/>
      <c r="T20" s="1327"/>
      <c r="U20" s="1327"/>
      <c r="V20" s="1327"/>
      <c r="W20" s="1327"/>
      <c r="X20" s="1327" t="s">
        <v>941</v>
      </c>
      <c r="Y20" s="1327" t="s">
        <v>941</v>
      </c>
      <c r="Z20" s="1327"/>
      <c r="AA20" s="1327"/>
      <c r="AB20" s="1327"/>
      <c r="AC20" s="1327"/>
      <c r="AD20" s="1327"/>
      <c r="AE20" s="1326"/>
      <c r="AF20" s="1326" t="s">
        <v>4214</v>
      </c>
      <c r="AG20" s="266" t="s">
        <v>132</v>
      </c>
      <c r="AH20" s="139" t="s">
        <v>4215</v>
      </c>
      <c r="AI20" s="36">
        <v>1</v>
      </c>
      <c r="AJ20" s="896" t="s">
        <v>945</v>
      </c>
      <c r="AK20" s="138" t="s">
        <v>1008</v>
      </c>
      <c r="AL20" s="1326">
        <v>1</v>
      </c>
      <c r="AM20" s="1326" t="s">
        <v>979</v>
      </c>
      <c r="AN20" s="1326" t="s">
        <v>945</v>
      </c>
      <c r="AO20" s="36" t="s">
        <v>945</v>
      </c>
      <c r="AP20" s="1326" t="s">
        <v>4192</v>
      </c>
      <c r="AQ20" s="1333"/>
      <c r="AR20" s="106"/>
      <c r="AS20" s="69">
        <v>1755189</v>
      </c>
      <c r="AT20" s="69">
        <v>2</v>
      </c>
      <c r="AU20" s="69" t="s">
        <v>949</v>
      </c>
      <c r="AV20" s="69" t="s">
        <v>949</v>
      </c>
      <c r="AW20" s="69" t="s">
        <v>4201</v>
      </c>
      <c r="AX20" s="69" t="s">
        <v>1412</v>
      </c>
      <c r="AY20" s="69" t="s">
        <v>3840</v>
      </c>
      <c r="AZ20" s="69" t="s">
        <v>4202</v>
      </c>
      <c r="BA20" s="69" t="s">
        <v>949</v>
      </c>
      <c r="BB20" s="69" t="s">
        <v>949</v>
      </c>
      <c r="BC20" s="69" t="s">
        <v>3809</v>
      </c>
      <c r="BD20" s="69" t="s">
        <v>949</v>
      </c>
      <c r="BE20" s="69" t="s">
        <v>949</v>
      </c>
      <c r="BF20" s="69" t="s">
        <v>949</v>
      </c>
      <c r="BG20" s="69" t="s">
        <v>949</v>
      </c>
      <c r="BH20" s="69" t="s">
        <v>949</v>
      </c>
      <c r="BI20" s="69" t="s">
        <v>949</v>
      </c>
      <c r="BJ20" s="69" t="s">
        <v>949</v>
      </c>
      <c r="BK20" s="69" t="s">
        <v>949</v>
      </c>
      <c r="BL20" s="69" t="s">
        <v>949</v>
      </c>
      <c r="BM20" s="69" t="s">
        <v>949</v>
      </c>
      <c r="BN20" s="25" t="s">
        <v>4162</v>
      </c>
      <c r="BO20" s="25" t="s">
        <v>945</v>
      </c>
      <c r="BP20" s="25" t="s">
        <v>945</v>
      </c>
      <c r="BQ20" s="25" t="s">
        <v>945</v>
      </c>
      <c r="BR20" s="25" t="s">
        <v>945</v>
      </c>
      <c r="BS20" s="25" t="s">
        <v>945</v>
      </c>
      <c r="BT20" s="25" t="s">
        <v>945</v>
      </c>
      <c r="BU20" s="6"/>
      <c r="BV20" s="89"/>
      <c r="BW20" s="89"/>
      <c r="BX20" s="89"/>
      <c r="BY20" s="89"/>
      <c r="BZ20" s="89"/>
      <c r="CA20" s="89"/>
      <c r="CB20" s="89"/>
      <c r="CC20" s="89"/>
    </row>
    <row r="21" spans="1:81" ht="16.5">
      <c r="A21" s="6"/>
      <c r="B21" s="106">
        <v>14</v>
      </c>
      <c r="C21" s="13" t="s">
        <v>4185</v>
      </c>
      <c r="D21" s="119" t="s">
        <v>4186</v>
      </c>
      <c r="E21" s="102" t="s">
        <v>4216</v>
      </c>
      <c r="F21" s="119"/>
      <c r="G21" s="102"/>
      <c r="H21" s="119"/>
      <c r="I21" s="102"/>
      <c r="J21" s="119"/>
      <c r="K21" s="102"/>
      <c r="L21" s="119"/>
      <c r="M21" s="120"/>
      <c r="N21" s="160" t="s">
        <v>4217</v>
      </c>
      <c r="O21" s="41" t="s">
        <v>4216</v>
      </c>
      <c r="P21" s="170" t="s">
        <v>1037</v>
      </c>
      <c r="Q21" s="206"/>
      <c r="R21" s="1337" t="s">
        <v>989</v>
      </c>
      <c r="S21" s="1327"/>
      <c r="T21" s="1327"/>
      <c r="U21" s="1327"/>
      <c r="V21" s="1327"/>
      <c r="W21" s="1327"/>
      <c r="X21" s="1327"/>
      <c r="Y21" s="1327"/>
      <c r="Z21" s="1327" t="s">
        <v>941</v>
      </c>
      <c r="AA21" s="1327"/>
      <c r="AB21" s="1327"/>
      <c r="AC21" s="1327"/>
      <c r="AD21" s="1327" t="s">
        <v>941</v>
      </c>
      <c r="AE21" s="1326"/>
      <c r="AF21" s="1326" t="s">
        <v>4218</v>
      </c>
      <c r="AG21" s="266" t="s">
        <v>132</v>
      </c>
      <c r="AH21" s="139" t="s">
        <v>4219</v>
      </c>
      <c r="AI21" s="36">
        <v>1</v>
      </c>
      <c r="AJ21" s="896" t="s">
        <v>945</v>
      </c>
      <c r="AK21" s="138" t="s">
        <v>1008</v>
      </c>
      <c r="AL21" s="1326">
        <v>1</v>
      </c>
      <c r="AM21" s="1326" t="s">
        <v>979</v>
      </c>
      <c r="AN21" s="1326" t="s">
        <v>945</v>
      </c>
      <c r="AO21" s="36" t="s">
        <v>945</v>
      </c>
      <c r="AP21" s="1326" t="s">
        <v>4192</v>
      </c>
      <c r="AQ21" s="1333"/>
      <c r="AR21" s="106"/>
      <c r="AS21" s="69">
        <v>1755189</v>
      </c>
      <c r="AT21" s="69">
        <v>2</v>
      </c>
      <c r="AU21" s="69" t="s">
        <v>949</v>
      </c>
      <c r="AV21" s="69" t="s">
        <v>949</v>
      </c>
      <c r="AW21" s="69" t="s">
        <v>4201</v>
      </c>
      <c r="AX21" s="69" t="s">
        <v>4220</v>
      </c>
      <c r="AY21" s="69" t="s">
        <v>3840</v>
      </c>
      <c r="AZ21" s="69" t="s">
        <v>4221</v>
      </c>
      <c r="BA21" s="69" t="s">
        <v>949</v>
      </c>
      <c r="BB21" s="69" t="s">
        <v>949</v>
      </c>
      <c r="BC21" s="69" t="s">
        <v>3836</v>
      </c>
      <c r="BD21" s="69" t="s">
        <v>985</v>
      </c>
      <c r="BE21" s="69" t="s">
        <v>949</v>
      </c>
      <c r="BF21" s="69" t="s">
        <v>949</v>
      </c>
      <c r="BG21" s="69" t="s">
        <v>949</v>
      </c>
      <c r="BH21" s="69" t="s">
        <v>949</v>
      </c>
      <c r="BI21" s="69" t="s">
        <v>949</v>
      </c>
      <c r="BJ21" s="69" t="s">
        <v>949</v>
      </c>
      <c r="BK21" s="69" t="s">
        <v>949</v>
      </c>
      <c r="BL21" s="69" t="s">
        <v>949</v>
      </c>
      <c r="BM21" s="69" t="s">
        <v>949</v>
      </c>
      <c r="BN21" s="25" t="s">
        <v>4162</v>
      </c>
      <c r="BO21" s="25" t="s">
        <v>945</v>
      </c>
      <c r="BP21" s="25" t="s">
        <v>945</v>
      </c>
      <c r="BQ21" s="25" t="s">
        <v>945</v>
      </c>
      <c r="BR21" s="25" t="s">
        <v>945</v>
      </c>
      <c r="BS21" s="25" t="s">
        <v>945</v>
      </c>
      <c r="BT21" s="25" t="s">
        <v>945</v>
      </c>
      <c r="BU21" s="6"/>
      <c r="BV21" s="89"/>
      <c r="BW21" s="89"/>
      <c r="BX21" s="89"/>
      <c r="BY21" s="89"/>
      <c r="BZ21" s="89"/>
      <c r="CA21" s="89"/>
      <c r="CB21" s="89"/>
      <c r="CC21" s="89"/>
    </row>
    <row r="22" spans="1:81" ht="16.5">
      <c r="A22" s="6"/>
      <c r="B22" s="106">
        <v>15</v>
      </c>
      <c r="C22" s="13" t="s">
        <v>4185</v>
      </c>
      <c r="D22" s="119" t="s">
        <v>4186</v>
      </c>
      <c r="E22" s="102" t="s">
        <v>4222</v>
      </c>
      <c r="F22" s="119"/>
      <c r="G22" s="102"/>
      <c r="H22" s="119"/>
      <c r="I22" s="102"/>
      <c r="J22" s="119"/>
      <c r="K22" s="102"/>
      <c r="L22" s="119"/>
      <c r="M22" s="120"/>
      <c r="N22" s="160" t="s">
        <v>4223</v>
      </c>
      <c r="O22" s="41" t="s">
        <v>4222</v>
      </c>
      <c r="P22" s="170" t="s">
        <v>1037</v>
      </c>
      <c r="Q22" s="206"/>
      <c r="R22" s="1337" t="s">
        <v>976</v>
      </c>
      <c r="S22" s="1327"/>
      <c r="T22" s="1327" t="s">
        <v>941</v>
      </c>
      <c r="U22" s="1327"/>
      <c r="V22" s="1327"/>
      <c r="W22" s="1327"/>
      <c r="X22" s="1327"/>
      <c r="Y22" s="1327"/>
      <c r="Z22" s="1327"/>
      <c r="AA22" s="1327"/>
      <c r="AB22" s="1327"/>
      <c r="AC22" s="1327"/>
      <c r="AD22" s="1327"/>
      <c r="AE22" s="1326"/>
      <c r="AF22" s="1326" t="s">
        <v>4224</v>
      </c>
      <c r="AG22" s="266" t="s">
        <v>132</v>
      </c>
      <c r="AH22" s="139" t="s">
        <v>4225</v>
      </c>
      <c r="AI22" s="36">
        <v>1</v>
      </c>
      <c r="AJ22" s="896" t="s">
        <v>945</v>
      </c>
      <c r="AK22" s="138" t="s">
        <v>1008</v>
      </c>
      <c r="AL22" s="1326">
        <v>1</v>
      </c>
      <c r="AM22" s="1326" t="s">
        <v>979</v>
      </c>
      <c r="AN22" s="1326" t="s">
        <v>945</v>
      </c>
      <c r="AO22" s="36" t="s">
        <v>945</v>
      </c>
      <c r="AP22" s="1326" t="s">
        <v>4192</v>
      </c>
      <c r="AQ22" s="1333"/>
      <c r="AR22" s="106"/>
      <c r="AS22" s="69">
        <v>162</v>
      </c>
      <c r="AT22" s="69">
        <v>7.0000000000000007E-2</v>
      </c>
      <c r="AU22" s="69" t="s">
        <v>949</v>
      </c>
      <c r="AV22" s="69" t="s">
        <v>949</v>
      </c>
      <c r="AW22" s="69" t="s">
        <v>4226</v>
      </c>
      <c r="AX22" s="69" t="s">
        <v>1412</v>
      </c>
      <c r="AY22" s="69" t="s">
        <v>982</v>
      </c>
      <c r="AZ22" s="69" t="s">
        <v>983</v>
      </c>
      <c r="BA22" s="69" t="s">
        <v>984</v>
      </c>
      <c r="BB22" s="69" t="s">
        <v>949</v>
      </c>
      <c r="BC22" s="69" t="s">
        <v>1166</v>
      </c>
      <c r="BD22" s="69" t="s">
        <v>949</v>
      </c>
      <c r="BE22" s="69" t="s">
        <v>949</v>
      </c>
      <c r="BF22" s="69" t="s">
        <v>949</v>
      </c>
      <c r="BG22" s="69" t="s">
        <v>949</v>
      </c>
      <c r="BH22" s="69" t="s">
        <v>949</v>
      </c>
      <c r="BI22" s="69" t="s">
        <v>949</v>
      </c>
      <c r="BJ22" s="69" t="s">
        <v>949</v>
      </c>
      <c r="BK22" s="69" t="s">
        <v>949</v>
      </c>
      <c r="BL22" s="69" t="s">
        <v>949</v>
      </c>
      <c r="BM22" s="69" t="s">
        <v>949</v>
      </c>
      <c r="BN22" s="25" t="s">
        <v>4162</v>
      </c>
      <c r="BO22" s="25" t="s">
        <v>945</v>
      </c>
      <c r="BP22" s="25" t="s">
        <v>945</v>
      </c>
      <c r="BQ22" s="25" t="s">
        <v>945</v>
      </c>
      <c r="BR22" s="25" t="s">
        <v>945</v>
      </c>
      <c r="BS22" s="25" t="s">
        <v>945</v>
      </c>
      <c r="BT22" s="25" t="s">
        <v>945</v>
      </c>
      <c r="BU22" s="6"/>
      <c r="BV22" s="89"/>
      <c r="BW22" s="89"/>
      <c r="BX22" s="89"/>
      <c r="BY22" s="89"/>
      <c r="BZ22" s="89"/>
      <c r="CA22" s="89"/>
      <c r="CB22" s="89"/>
      <c r="CC22" s="89"/>
    </row>
    <row r="23" spans="1:81" ht="16.5">
      <c r="A23" s="6"/>
      <c r="B23" s="106">
        <v>16</v>
      </c>
      <c r="C23" s="13" t="s">
        <v>4185</v>
      </c>
      <c r="D23" s="119" t="s">
        <v>4186</v>
      </c>
      <c r="E23" s="102" t="s">
        <v>4227</v>
      </c>
      <c r="F23" s="119"/>
      <c r="G23" s="102"/>
      <c r="H23" s="119"/>
      <c r="I23" s="102"/>
      <c r="J23" s="119"/>
      <c r="K23" s="102"/>
      <c r="L23" s="119"/>
      <c r="M23" s="120"/>
      <c r="N23" s="160" t="s">
        <v>4228</v>
      </c>
      <c r="O23" s="41" t="s">
        <v>4229</v>
      </c>
      <c r="P23" s="170" t="s">
        <v>975</v>
      </c>
      <c r="Q23" s="206"/>
      <c r="R23" s="1337" t="s">
        <v>1059</v>
      </c>
      <c r="S23" s="1327" t="s">
        <v>941</v>
      </c>
      <c r="T23" s="1327" t="s">
        <v>941</v>
      </c>
      <c r="U23" s="1327" t="s">
        <v>941</v>
      </c>
      <c r="V23" s="1327" t="s">
        <v>941</v>
      </c>
      <c r="W23" s="1327" t="s">
        <v>941</v>
      </c>
      <c r="X23" s="1327" t="s">
        <v>941</v>
      </c>
      <c r="Y23" s="1327" t="s">
        <v>941</v>
      </c>
      <c r="Z23" s="1327" t="s">
        <v>941</v>
      </c>
      <c r="AA23" s="1327"/>
      <c r="AB23" s="1327" t="s">
        <v>4159</v>
      </c>
      <c r="AC23" s="1327" t="s">
        <v>941</v>
      </c>
      <c r="AD23" s="1327" t="s">
        <v>941</v>
      </c>
      <c r="AE23" s="1326"/>
      <c r="AF23" s="1326" t="s">
        <v>4230</v>
      </c>
      <c r="AG23" s="266" t="s">
        <v>132</v>
      </c>
      <c r="AH23" s="139" t="s">
        <v>4231</v>
      </c>
      <c r="AI23" s="36">
        <v>1</v>
      </c>
      <c r="AJ23" s="896" t="s">
        <v>945</v>
      </c>
      <c r="AK23" s="138" t="s">
        <v>1008</v>
      </c>
      <c r="AL23" s="1326">
        <v>1</v>
      </c>
      <c r="AM23" s="1326" t="s">
        <v>979</v>
      </c>
      <c r="AN23" s="1326" t="s">
        <v>945</v>
      </c>
      <c r="AO23" s="36" t="s">
        <v>945</v>
      </c>
      <c r="AP23" s="1326" t="s">
        <v>4192</v>
      </c>
      <c r="AQ23" s="1333"/>
      <c r="AR23" s="106"/>
      <c r="AS23" s="69">
        <v>246400</v>
      </c>
      <c r="AT23" s="69" t="s">
        <v>949</v>
      </c>
      <c r="AU23" s="69" t="s">
        <v>3901</v>
      </c>
      <c r="AV23" s="69">
        <v>4.9000000000000004</v>
      </c>
      <c r="AW23" s="69" t="s">
        <v>4232</v>
      </c>
      <c r="AX23" s="69" t="s">
        <v>1083</v>
      </c>
      <c r="AY23" s="69" t="s">
        <v>3904</v>
      </c>
      <c r="AZ23" s="69" t="s">
        <v>949</v>
      </c>
      <c r="BA23" s="69" t="s">
        <v>949</v>
      </c>
      <c r="BB23" s="69" t="s">
        <v>4233</v>
      </c>
      <c r="BC23" s="69" t="s">
        <v>3907</v>
      </c>
      <c r="BD23" s="69" t="s">
        <v>3907</v>
      </c>
      <c r="BE23" s="69" t="s">
        <v>949</v>
      </c>
      <c r="BF23" s="69" t="s">
        <v>949</v>
      </c>
      <c r="BG23" s="69" t="s">
        <v>949</v>
      </c>
      <c r="BH23" s="69" t="s">
        <v>949</v>
      </c>
      <c r="BI23" s="69" t="s">
        <v>949</v>
      </c>
      <c r="BJ23" s="69" t="s">
        <v>949</v>
      </c>
      <c r="BK23" s="69" t="s">
        <v>949</v>
      </c>
      <c r="BL23" s="69" t="s">
        <v>949</v>
      </c>
      <c r="BM23" s="69" t="s">
        <v>949</v>
      </c>
      <c r="BN23" s="25" t="s">
        <v>4162</v>
      </c>
      <c r="BO23" s="25" t="s">
        <v>945</v>
      </c>
      <c r="BP23" s="25" t="s">
        <v>945</v>
      </c>
      <c r="BQ23" s="25" t="s">
        <v>945</v>
      </c>
      <c r="BR23" s="25" t="s">
        <v>945</v>
      </c>
      <c r="BS23" s="25" t="s">
        <v>945</v>
      </c>
      <c r="BT23" s="25" t="s">
        <v>945</v>
      </c>
      <c r="BU23" s="6"/>
      <c r="BV23" s="89"/>
      <c r="BW23" s="89"/>
      <c r="BX23" s="89"/>
      <c r="BY23" s="89"/>
      <c r="BZ23" s="89"/>
      <c r="CA23" s="89"/>
      <c r="CB23" s="89"/>
      <c r="CC23" s="89"/>
    </row>
    <row r="24" spans="1:81" ht="16.5">
      <c r="A24" s="6"/>
      <c r="B24" s="106">
        <v>17</v>
      </c>
      <c r="C24" s="13" t="s">
        <v>4185</v>
      </c>
      <c r="D24" s="119" t="s">
        <v>4186</v>
      </c>
      <c r="E24" s="102" t="s">
        <v>4234</v>
      </c>
      <c r="F24" s="119"/>
      <c r="G24" s="102"/>
      <c r="H24" s="119"/>
      <c r="I24" s="102"/>
      <c r="J24" s="119"/>
      <c r="K24" s="102"/>
      <c r="L24" s="119"/>
      <c r="M24" s="120"/>
      <c r="N24" s="160" t="s">
        <v>4235</v>
      </c>
      <c r="O24" s="41" t="s">
        <v>4236</v>
      </c>
      <c r="P24" s="170" t="s">
        <v>975</v>
      </c>
      <c r="Q24" s="206"/>
      <c r="R24" s="1337" t="s">
        <v>976</v>
      </c>
      <c r="S24" s="1327" t="s">
        <v>941</v>
      </c>
      <c r="T24" s="1327" t="s">
        <v>941</v>
      </c>
      <c r="U24" s="1327" t="s">
        <v>941</v>
      </c>
      <c r="V24" s="1327" t="s">
        <v>941</v>
      </c>
      <c r="W24" s="1327" t="s">
        <v>941</v>
      </c>
      <c r="X24" s="1327" t="s">
        <v>941</v>
      </c>
      <c r="Y24" s="1327" t="s">
        <v>941</v>
      </c>
      <c r="Z24" s="1327" t="s">
        <v>941</v>
      </c>
      <c r="AA24" s="1327"/>
      <c r="AB24" s="1327" t="s">
        <v>4159</v>
      </c>
      <c r="AC24" s="1327" t="s">
        <v>941</v>
      </c>
      <c r="AD24" s="1327" t="s">
        <v>941</v>
      </c>
      <c r="AE24" s="1326"/>
      <c r="AF24" s="1326" t="s">
        <v>4237</v>
      </c>
      <c r="AG24" s="266" t="s">
        <v>132</v>
      </c>
      <c r="AH24" s="139" t="s">
        <v>4238</v>
      </c>
      <c r="AI24" s="36">
        <v>1</v>
      </c>
      <c r="AJ24" s="896" t="s">
        <v>945</v>
      </c>
      <c r="AK24" s="138" t="s">
        <v>1008</v>
      </c>
      <c r="AL24" s="1326">
        <v>1</v>
      </c>
      <c r="AM24" s="1326" t="s">
        <v>979</v>
      </c>
      <c r="AN24" s="1326" t="s">
        <v>945</v>
      </c>
      <c r="AO24" s="36" t="s">
        <v>945</v>
      </c>
      <c r="AP24" s="1326" t="s">
        <v>4192</v>
      </c>
      <c r="AQ24" s="1333"/>
      <c r="AR24" s="106"/>
      <c r="AS24" s="69">
        <v>252700</v>
      </c>
      <c r="AT24" s="69" t="s">
        <v>949</v>
      </c>
      <c r="AU24" s="69" t="s">
        <v>3901</v>
      </c>
      <c r="AV24" s="69">
        <v>5</v>
      </c>
      <c r="AW24" s="69" t="s">
        <v>4239</v>
      </c>
      <c r="AX24" s="69" t="s">
        <v>1083</v>
      </c>
      <c r="AY24" s="69" t="s">
        <v>3904</v>
      </c>
      <c r="AZ24" s="69" t="s">
        <v>949</v>
      </c>
      <c r="BA24" s="69" t="s">
        <v>949</v>
      </c>
      <c r="BB24" s="69" t="s">
        <v>4233</v>
      </c>
      <c r="BC24" s="69" t="s">
        <v>3907</v>
      </c>
      <c r="BD24" s="69" t="s">
        <v>3907</v>
      </c>
      <c r="BE24" s="69" t="s">
        <v>949</v>
      </c>
      <c r="BF24" s="69" t="s">
        <v>949</v>
      </c>
      <c r="BG24" s="69" t="s">
        <v>949</v>
      </c>
      <c r="BH24" s="69" t="s">
        <v>949</v>
      </c>
      <c r="BI24" s="69" t="s">
        <v>949</v>
      </c>
      <c r="BJ24" s="69" t="s">
        <v>949</v>
      </c>
      <c r="BK24" s="69" t="s">
        <v>949</v>
      </c>
      <c r="BL24" s="69" t="s">
        <v>949</v>
      </c>
      <c r="BM24" s="69" t="s">
        <v>949</v>
      </c>
      <c r="BN24" s="25" t="s">
        <v>4162</v>
      </c>
      <c r="BO24" s="25" t="s">
        <v>945</v>
      </c>
      <c r="BP24" s="25" t="s">
        <v>945</v>
      </c>
      <c r="BQ24" s="25" t="s">
        <v>945</v>
      </c>
      <c r="BR24" s="25" t="s">
        <v>945</v>
      </c>
      <c r="BS24" s="25" t="s">
        <v>945</v>
      </c>
      <c r="BT24" s="25" t="s">
        <v>945</v>
      </c>
      <c r="BU24" s="6"/>
      <c r="BV24" s="89"/>
      <c r="BW24" s="89"/>
      <c r="BX24" s="89"/>
      <c r="BY24" s="89"/>
      <c r="BZ24" s="89"/>
      <c r="CA24" s="89"/>
      <c r="CB24" s="89"/>
      <c r="CC24" s="89"/>
    </row>
    <row r="25" spans="1:81" ht="16.5">
      <c r="A25" s="6"/>
      <c r="B25" s="106">
        <v>18</v>
      </c>
      <c r="C25" s="13" t="s">
        <v>4185</v>
      </c>
      <c r="D25" s="119" t="s">
        <v>4186</v>
      </c>
      <c r="E25" s="102" t="s">
        <v>4240</v>
      </c>
      <c r="F25" s="119"/>
      <c r="G25" s="102"/>
      <c r="H25" s="119"/>
      <c r="I25" s="102"/>
      <c r="J25" s="119"/>
      <c r="K25" s="102"/>
      <c r="L25" s="119"/>
      <c r="M25" s="120"/>
      <c r="N25" s="160" t="s">
        <v>4241</v>
      </c>
      <c r="O25" s="41" t="s">
        <v>4240</v>
      </c>
      <c r="P25" s="170" t="s">
        <v>1037</v>
      </c>
      <c r="Q25" s="206"/>
      <c r="R25" s="1337" t="s">
        <v>1059</v>
      </c>
      <c r="S25" s="1327" t="s">
        <v>941</v>
      </c>
      <c r="T25" s="1327" t="s">
        <v>941</v>
      </c>
      <c r="U25" s="1327" t="s">
        <v>941</v>
      </c>
      <c r="V25" s="1327" t="s">
        <v>941</v>
      </c>
      <c r="W25" s="1327" t="s">
        <v>941</v>
      </c>
      <c r="X25" s="1327" t="s">
        <v>941</v>
      </c>
      <c r="Y25" s="1327" t="s">
        <v>941</v>
      </c>
      <c r="Z25" s="1327" t="s">
        <v>941</v>
      </c>
      <c r="AA25" s="1327"/>
      <c r="AB25" s="1327" t="s">
        <v>4159</v>
      </c>
      <c r="AC25" s="1327"/>
      <c r="AD25" s="1327" t="s">
        <v>941</v>
      </c>
      <c r="AE25" s="1326"/>
      <c r="AF25" s="1326" t="s">
        <v>4242</v>
      </c>
      <c r="AG25" s="266" t="s">
        <v>132</v>
      </c>
      <c r="AH25" s="139" t="s">
        <v>4243</v>
      </c>
      <c r="AI25" s="36">
        <v>1</v>
      </c>
      <c r="AJ25" s="896" t="s">
        <v>945</v>
      </c>
      <c r="AK25" s="138" t="s">
        <v>1008</v>
      </c>
      <c r="AL25" s="1326">
        <v>1</v>
      </c>
      <c r="AM25" s="1326" t="s">
        <v>993</v>
      </c>
      <c r="AN25" s="1326" t="s">
        <v>945</v>
      </c>
      <c r="AO25" s="36" t="s">
        <v>945</v>
      </c>
      <c r="AP25" s="1326" t="s">
        <v>4192</v>
      </c>
      <c r="AQ25" s="1333"/>
      <c r="AR25" s="106"/>
      <c r="AS25" s="69">
        <v>2553</v>
      </c>
      <c r="AT25" s="69">
        <v>0.03</v>
      </c>
      <c r="AU25" s="69" t="s">
        <v>3770</v>
      </c>
      <c r="AV25" s="69" t="s">
        <v>949</v>
      </c>
      <c r="AW25" s="69" t="s">
        <v>4244</v>
      </c>
      <c r="AX25" s="69" t="s">
        <v>4245</v>
      </c>
      <c r="AY25" s="69" t="s">
        <v>3773</v>
      </c>
      <c r="AZ25" s="69" t="s">
        <v>949</v>
      </c>
      <c r="BA25" s="69" t="s">
        <v>949</v>
      </c>
      <c r="BB25" s="69" t="s">
        <v>949</v>
      </c>
      <c r="BC25" s="69" t="s">
        <v>1166</v>
      </c>
      <c r="BD25" s="69" t="s">
        <v>949</v>
      </c>
      <c r="BE25" s="69" t="s">
        <v>949</v>
      </c>
      <c r="BF25" s="69" t="s">
        <v>949</v>
      </c>
      <c r="BG25" s="69" t="s">
        <v>949</v>
      </c>
      <c r="BH25" s="69" t="s">
        <v>949</v>
      </c>
      <c r="BI25" s="69" t="s">
        <v>949</v>
      </c>
      <c r="BJ25" s="69" t="s">
        <v>949</v>
      </c>
      <c r="BK25" s="69" t="s">
        <v>949</v>
      </c>
      <c r="BL25" s="69" t="s">
        <v>949</v>
      </c>
      <c r="BM25" s="69" t="s">
        <v>949</v>
      </c>
      <c r="BN25" s="25" t="s">
        <v>945</v>
      </c>
      <c r="BO25" s="25" t="s">
        <v>945</v>
      </c>
      <c r="BP25" s="25" t="s">
        <v>945</v>
      </c>
      <c r="BQ25" s="25" t="s">
        <v>945</v>
      </c>
      <c r="BR25" s="25" t="s">
        <v>945</v>
      </c>
      <c r="BS25" s="25" t="s">
        <v>945</v>
      </c>
      <c r="BT25" s="25" t="s">
        <v>945</v>
      </c>
      <c r="BU25" s="6"/>
      <c r="BV25" s="89"/>
      <c r="BW25" s="89"/>
      <c r="BX25" s="89"/>
      <c r="BY25" s="89"/>
      <c r="BZ25" s="89"/>
      <c r="CA25" s="89"/>
      <c r="CB25" s="89"/>
      <c r="CC25" s="89"/>
    </row>
    <row r="26" spans="1:81" ht="16.5">
      <c r="A26" s="6"/>
      <c r="B26" s="106">
        <v>19</v>
      </c>
      <c r="C26" s="13" t="s">
        <v>4185</v>
      </c>
      <c r="D26" s="119" t="s">
        <v>4186</v>
      </c>
      <c r="E26" s="102" t="s">
        <v>3985</v>
      </c>
      <c r="F26" s="119"/>
      <c r="G26" s="102"/>
      <c r="H26" s="119"/>
      <c r="I26" s="102"/>
      <c r="J26" s="119"/>
      <c r="K26" s="102"/>
      <c r="L26" s="119"/>
      <c r="M26" s="120"/>
      <c r="N26" s="160" t="s">
        <v>4246</v>
      </c>
      <c r="O26" s="41" t="s">
        <v>3985</v>
      </c>
      <c r="P26" s="170" t="s">
        <v>1037</v>
      </c>
      <c r="Q26" s="206"/>
      <c r="R26" s="1337" t="s">
        <v>976</v>
      </c>
      <c r="S26" s="1327" t="s">
        <v>941</v>
      </c>
      <c r="T26" s="1327" t="s">
        <v>941</v>
      </c>
      <c r="U26" s="1327" t="s">
        <v>941</v>
      </c>
      <c r="V26" s="1327" t="s">
        <v>941</v>
      </c>
      <c r="W26" s="1327" t="s">
        <v>941</v>
      </c>
      <c r="X26" s="1327" t="s">
        <v>941</v>
      </c>
      <c r="Y26" s="1327" t="s">
        <v>941</v>
      </c>
      <c r="Z26" s="1327" t="s">
        <v>941</v>
      </c>
      <c r="AA26" s="1327"/>
      <c r="AB26" s="1327" t="s">
        <v>4159</v>
      </c>
      <c r="AC26" s="1327" t="s">
        <v>941</v>
      </c>
      <c r="AD26" s="1327" t="s">
        <v>941</v>
      </c>
      <c r="AE26" s="1326"/>
      <c r="AF26" s="1326" t="s">
        <v>3986</v>
      </c>
      <c r="AG26" s="266" t="s">
        <v>132</v>
      </c>
      <c r="AH26" s="139" t="s">
        <v>3987</v>
      </c>
      <c r="AI26" s="36">
        <v>0.12</v>
      </c>
      <c r="AJ26" s="896" t="s">
        <v>945</v>
      </c>
      <c r="AK26" s="138" t="s">
        <v>1081</v>
      </c>
      <c r="AL26" s="1326">
        <v>1</v>
      </c>
      <c r="AM26" s="1326" t="s">
        <v>993</v>
      </c>
      <c r="AN26" s="1326" t="s">
        <v>945</v>
      </c>
      <c r="AO26" s="36" t="s">
        <v>945</v>
      </c>
      <c r="AP26" s="1326" t="s">
        <v>4192</v>
      </c>
      <c r="AQ26" s="1333"/>
      <c r="AR26" s="106"/>
      <c r="AS26" s="69" t="s">
        <v>949</v>
      </c>
      <c r="AT26" s="69">
        <v>0.08</v>
      </c>
      <c r="AU26" s="69" t="s">
        <v>949</v>
      </c>
      <c r="AV26" s="69" t="s">
        <v>949</v>
      </c>
      <c r="AW26" s="69" t="s">
        <v>3988</v>
      </c>
      <c r="AX26" s="69" t="s">
        <v>3989</v>
      </c>
      <c r="AY26" s="69" t="s">
        <v>2018</v>
      </c>
      <c r="AZ26" s="69" t="s">
        <v>3990</v>
      </c>
      <c r="BA26" s="69" t="s">
        <v>3991</v>
      </c>
      <c r="BB26" s="69" t="s">
        <v>949</v>
      </c>
      <c r="BC26" s="69" t="s">
        <v>985</v>
      </c>
      <c r="BD26" s="69" t="s">
        <v>986</v>
      </c>
      <c r="BE26" s="69" t="s">
        <v>949</v>
      </c>
      <c r="BF26" s="69" t="s">
        <v>949</v>
      </c>
      <c r="BG26" s="69" t="s">
        <v>949</v>
      </c>
      <c r="BH26" s="69" t="s">
        <v>949</v>
      </c>
      <c r="BI26" s="69" t="s">
        <v>949</v>
      </c>
      <c r="BJ26" s="69" t="s">
        <v>949</v>
      </c>
      <c r="BK26" s="69" t="s">
        <v>949</v>
      </c>
      <c r="BL26" s="69" t="s">
        <v>949</v>
      </c>
      <c r="BM26" s="69" t="s">
        <v>949</v>
      </c>
      <c r="BN26" s="25" t="s">
        <v>4162</v>
      </c>
      <c r="BO26" s="25" t="s">
        <v>945</v>
      </c>
      <c r="BP26" s="25" t="s">
        <v>945</v>
      </c>
      <c r="BQ26" s="25" t="s">
        <v>945</v>
      </c>
      <c r="BR26" s="25" t="s">
        <v>945</v>
      </c>
      <c r="BS26" s="25" t="s">
        <v>945</v>
      </c>
      <c r="BT26" s="25" t="s">
        <v>945</v>
      </c>
      <c r="BU26" s="6"/>
      <c r="BV26" s="89"/>
      <c r="BW26" s="89"/>
      <c r="BX26" s="89"/>
      <c r="BY26" s="89"/>
      <c r="BZ26" s="89"/>
      <c r="CA26" s="89"/>
      <c r="CB26" s="89"/>
      <c r="CC26" s="89"/>
    </row>
    <row r="27" spans="1:81" ht="16.5">
      <c r="A27" s="6"/>
      <c r="B27" s="106">
        <v>20</v>
      </c>
      <c r="C27" s="13" t="s">
        <v>4185</v>
      </c>
      <c r="D27" s="119" t="s">
        <v>4186</v>
      </c>
      <c r="E27" s="102" t="s">
        <v>4247</v>
      </c>
      <c r="F27" s="119"/>
      <c r="G27" s="102"/>
      <c r="H27" s="119"/>
      <c r="I27" s="102"/>
      <c r="J27" s="119"/>
      <c r="K27" s="102"/>
      <c r="L27" s="119"/>
      <c r="M27" s="120"/>
      <c r="N27" s="160" t="s">
        <v>4248</v>
      </c>
      <c r="O27" s="41" t="s">
        <v>4249</v>
      </c>
      <c r="P27" s="170" t="s">
        <v>975</v>
      </c>
      <c r="Q27" s="206"/>
      <c r="R27" s="1337" t="s">
        <v>976</v>
      </c>
      <c r="S27" s="1327" t="s">
        <v>941</v>
      </c>
      <c r="T27" s="1327" t="s">
        <v>941</v>
      </c>
      <c r="U27" s="1327" t="s">
        <v>941</v>
      </c>
      <c r="V27" s="1327" t="s">
        <v>941</v>
      </c>
      <c r="W27" s="1327" t="s">
        <v>941</v>
      </c>
      <c r="X27" s="1327" t="s">
        <v>941</v>
      </c>
      <c r="Y27" s="1327" t="s">
        <v>941</v>
      </c>
      <c r="Z27" s="1327" t="s">
        <v>941</v>
      </c>
      <c r="AA27" s="1327"/>
      <c r="AB27" s="1327" t="s">
        <v>4159</v>
      </c>
      <c r="AC27" s="1327" t="s">
        <v>941</v>
      </c>
      <c r="AD27" s="1327" t="s">
        <v>941</v>
      </c>
      <c r="AE27" s="1326"/>
      <c r="AF27" s="1326" t="s">
        <v>4250</v>
      </c>
      <c r="AG27" s="266" t="s">
        <v>132</v>
      </c>
      <c r="AH27" s="139" t="s">
        <v>4251</v>
      </c>
      <c r="AI27" s="36">
        <v>3.7999999999999999E-2</v>
      </c>
      <c r="AJ27" s="896" t="s">
        <v>945</v>
      </c>
      <c r="AK27" s="138" t="s">
        <v>1081</v>
      </c>
      <c r="AL27" s="1326">
        <v>1</v>
      </c>
      <c r="AM27" s="1326" t="s">
        <v>993</v>
      </c>
      <c r="AN27" s="1326" t="s">
        <v>945</v>
      </c>
      <c r="AO27" s="36" t="s">
        <v>945</v>
      </c>
      <c r="AP27" s="1326" t="s">
        <v>4192</v>
      </c>
      <c r="AQ27" s="1333"/>
      <c r="AR27" s="106"/>
      <c r="AS27" s="69" t="s">
        <v>949</v>
      </c>
      <c r="AT27" s="69">
        <v>5.0999999999999997E-2</v>
      </c>
      <c r="AU27" s="69" t="s">
        <v>949</v>
      </c>
      <c r="AV27" s="69" t="s">
        <v>949</v>
      </c>
      <c r="AW27" s="69" t="s">
        <v>4252</v>
      </c>
      <c r="AX27" s="69" t="s">
        <v>2769</v>
      </c>
      <c r="AY27" s="69" t="s">
        <v>3996</v>
      </c>
      <c r="AZ27" s="69" t="s">
        <v>949</v>
      </c>
      <c r="BA27" s="69" t="s">
        <v>949</v>
      </c>
      <c r="BB27" s="69" t="s">
        <v>949</v>
      </c>
      <c r="BC27" s="69" t="s">
        <v>4002</v>
      </c>
      <c r="BD27" s="69" t="s">
        <v>986</v>
      </c>
      <c r="BE27" s="69" t="s">
        <v>949</v>
      </c>
      <c r="BF27" s="69" t="s">
        <v>949</v>
      </c>
      <c r="BG27" s="69" t="s">
        <v>949</v>
      </c>
      <c r="BH27" s="69" t="s">
        <v>949</v>
      </c>
      <c r="BI27" s="69" t="s">
        <v>949</v>
      </c>
      <c r="BJ27" s="69" t="s">
        <v>949</v>
      </c>
      <c r="BK27" s="69" t="s">
        <v>949</v>
      </c>
      <c r="BL27" s="69" t="s">
        <v>949</v>
      </c>
      <c r="BM27" s="69" t="s">
        <v>949</v>
      </c>
      <c r="BN27" s="25" t="s">
        <v>4162</v>
      </c>
      <c r="BO27" s="25" t="s">
        <v>945</v>
      </c>
      <c r="BP27" s="25" t="s">
        <v>945</v>
      </c>
      <c r="BQ27" s="25" t="s">
        <v>945</v>
      </c>
      <c r="BR27" s="25" t="s">
        <v>945</v>
      </c>
      <c r="BS27" s="25" t="s">
        <v>945</v>
      </c>
      <c r="BT27" s="25" t="s">
        <v>945</v>
      </c>
      <c r="BU27" s="6"/>
      <c r="BV27" s="89"/>
      <c r="BW27" s="89"/>
      <c r="BX27" s="89"/>
      <c r="BY27" s="89"/>
      <c r="BZ27" s="89"/>
      <c r="CA27" s="89"/>
      <c r="CB27" s="89"/>
      <c r="CC27" s="89"/>
    </row>
    <row r="28" spans="1:81" ht="16.5">
      <c r="A28" s="6"/>
      <c r="B28" s="106">
        <v>21</v>
      </c>
      <c r="C28" s="13" t="s">
        <v>4185</v>
      </c>
      <c r="D28" s="119" t="s">
        <v>4186</v>
      </c>
      <c r="E28" s="102" t="s">
        <v>4253</v>
      </c>
      <c r="F28" s="119"/>
      <c r="G28" s="102"/>
      <c r="H28" s="119"/>
      <c r="I28" s="102"/>
      <c r="J28" s="119"/>
      <c r="K28" s="102"/>
      <c r="L28" s="119"/>
      <c r="M28" s="120"/>
      <c r="N28" s="160" t="s">
        <v>4254</v>
      </c>
      <c r="O28" s="41" t="s">
        <v>4255</v>
      </c>
      <c r="P28" s="170" t="s">
        <v>975</v>
      </c>
      <c r="Q28" s="206"/>
      <c r="R28" s="1337" t="s">
        <v>976</v>
      </c>
      <c r="S28" s="1327" t="s">
        <v>941</v>
      </c>
      <c r="T28" s="1327" t="s">
        <v>941</v>
      </c>
      <c r="U28" s="1327" t="s">
        <v>941</v>
      </c>
      <c r="V28" s="1327" t="s">
        <v>941</v>
      </c>
      <c r="W28" s="1327" t="s">
        <v>941</v>
      </c>
      <c r="X28" s="1327" t="s">
        <v>941</v>
      </c>
      <c r="Y28" s="1327" t="s">
        <v>941</v>
      </c>
      <c r="Z28" s="1327"/>
      <c r="AA28" s="1327"/>
      <c r="AB28" s="1327" t="s">
        <v>4159</v>
      </c>
      <c r="AC28" s="1327" t="s">
        <v>941</v>
      </c>
      <c r="AD28" s="1327"/>
      <c r="AE28" s="1326"/>
      <c r="AF28" s="1326" t="s">
        <v>4256</v>
      </c>
      <c r="AG28" s="266" t="s">
        <v>132</v>
      </c>
      <c r="AH28" s="139" t="s">
        <v>4257</v>
      </c>
      <c r="AI28" s="36">
        <v>1</v>
      </c>
      <c r="AJ28" s="896" t="s">
        <v>945</v>
      </c>
      <c r="AK28" s="138" t="s">
        <v>1008</v>
      </c>
      <c r="AL28" s="1326">
        <v>1</v>
      </c>
      <c r="AM28" s="1326" t="s">
        <v>979</v>
      </c>
      <c r="AN28" s="1326" t="s">
        <v>945</v>
      </c>
      <c r="AO28" s="36" t="s">
        <v>945</v>
      </c>
      <c r="AP28" s="1326" t="s">
        <v>4192</v>
      </c>
      <c r="AQ28" s="1333"/>
      <c r="AR28" s="106"/>
      <c r="AS28" s="69">
        <v>135</v>
      </c>
      <c r="AT28" s="69">
        <v>0.05</v>
      </c>
      <c r="AU28" s="69" t="s">
        <v>949</v>
      </c>
      <c r="AV28" s="69" t="s">
        <v>949</v>
      </c>
      <c r="AW28" s="69" t="s">
        <v>4258</v>
      </c>
      <c r="AX28" s="69" t="s">
        <v>2769</v>
      </c>
      <c r="AY28" s="69" t="s">
        <v>1413</v>
      </c>
      <c r="AZ28" s="69" t="s">
        <v>949</v>
      </c>
      <c r="BA28" s="69" t="s">
        <v>949</v>
      </c>
      <c r="BB28" s="69" t="s">
        <v>949</v>
      </c>
      <c r="BC28" s="69" t="s">
        <v>1166</v>
      </c>
      <c r="BD28" s="69" t="s">
        <v>986</v>
      </c>
      <c r="BE28" s="69" t="s">
        <v>949</v>
      </c>
      <c r="BF28" s="69" t="s">
        <v>949</v>
      </c>
      <c r="BG28" s="69" t="s">
        <v>949</v>
      </c>
      <c r="BH28" s="69" t="s">
        <v>949</v>
      </c>
      <c r="BI28" s="69" t="s">
        <v>949</v>
      </c>
      <c r="BJ28" s="69" t="s">
        <v>949</v>
      </c>
      <c r="BK28" s="69" t="s">
        <v>949</v>
      </c>
      <c r="BL28" s="69" t="s">
        <v>949</v>
      </c>
      <c r="BM28" s="69" t="s">
        <v>949</v>
      </c>
      <c r="BN28" s="25"/>
      <c r="BO28" s="25"/>
      <c r="BP28" s="25"/>
      <c r="BQ28" s="25"/>
      <c r="BR28" s="25"/>
      <c r="BS28" s="25"/>
      <c r="BT28" s="25"/>
      <c r="BU28" s="6"/>
      <c r="BV28" s="89"/>
      <c r="BW28" s="89"/>
      <c r="BX28" s="89"/>
      <c r="BY28" s="89"/>
      <c r="BZ28" s="89"/>
      <c r="CA28" s="89"/>
      <c r="CB28" s="89"/>
      <c r="CC28" s="89"/>
    </row>
    <row r="29" spans="1:81" ht="16.5">
      <c r="A29" s="6"/>
      <c r="B29" s="106">
        <v>22</v>
      </c>
      <c r="C29" s="13" t="s">
        <v>4185</v>
      </c>
      <c r="D29" s="119" t="s">
        <v>4186</v>
      </c>
      <c r="E29" s="102" t="s">
        <v>4259</v>
      </c>
      <c r="F29" s="119"/>
      <c r="G29" s="102"/>
      <c r="H29" s="119"/>
      <c r="I29" s="102"/>
      <c r="J29" s="119"/>
      <c r="K29" s="102"/>
      <c r="L29" s="119"/>
      <c r="M29" s="120"/>
      <c r="N29" s="160" t="s">
        <v>4260</v>
      </c>
      <c r="O29" s="41" t="s">
        <v>4259</v>
      </c>
      <c r="P29" s="170" t="s">
        <v>1037</v>
      </c>
      <c r="Q29" s="206"/>
      <c r="R29" s="1337" t="s">
        <v>976</v>
      </c>
      <c r="S29" s="1327"/>
      <c r="T29" s="1327"/>
      <c r="U29" s="1327"/>
      <c r="V29" s="1327"/>
      <c r="W29" s="1327"/>
      <c r="X29" s="1327"/>
      <c r="Y29" s="1327"/>
      <c r="Z29" s="1327" t="s">
        <v>941</v>
      </c>
      <c r="AA29" s="1327"/>
      <c r="AB29" s="1327"/>
      <c r="AC29" s="1327"/>
      <c r="AD29" s="1327" t="s">
        <v>941</v>
      </c>
      <c r="AE29" s="1326"/>
      <c r="AF29" s="1326"/>
      <c r="AG29" s="266" t="s">
        <v>132</v>
      </c>
      <c r="AH29" s="139" t="s">
        <v>4261</v>
      </c>
      <c r="AI29" s="36">
        <v>1</v>
      </c>
      <c r="AJ29" s="896" t="s">
        <v>945</v>
      </c>
      <c r="AK29" s="138" t="s">
        <v>1008</v>
      </c>
      <c r="AL29" s="1326">
        <v>1</v>
      </c>
      <c r="AM29" s="1326" t="s">
        <v>979</v>
      </c>
      <c r="AN29" s="1326" t="s">
        <v>945</v>
      </c>
      <c r="AO29" s="36" t="s">
        <v>945</v>
      </c>
      <c r="AP29" s="1326" t="s">
        <v>4192</v>
      </c>
      <c r="AQ29" s="1333"/>
      <c r="AR29" s="106"/>
      <c r="AS29" s="69">
        <v>180</v>
      </c>
      <c r="AT29" s="69">
        <v>0.05</v>
      </c>
      <c r="AU29" s="69" t="s">
        <v>949</v>
      </c>
      <c r="AV29" s="69" t="s">
        <v>949</v>
      </c>
      <c r="AW29" s="69" t="s">
        <v>4258</v>
      </c>
      <c r="AX29" s="69" t="s">
        <v>2769</v>
      </c>
      <c r="AY29" s="69" t="s">
        <v>4262</v>
      </c>
      <c r="AZ29" s="69" t="s">
        <v>949</v>
      </c>
      <c r="BA29" s="69" t="s">
        <v>949</v>
      </c>
      <c r="BB29" s="69" t="s">
        <v>949</v>
      </c>
      <c r="BC29" s="69" t="s">
        <v>1166</v>
      </c>
      <c r="BD29" s="69" t="s">
        <v>949</v>
      </c>
      <c r="BE29" s="69" t="s">
        <v>949</v>
      </c>
      <c r="BF29" s="69" t="s">
        <v>949</v>
      </c>
      <c r="BG29" s="69" t="s">
        <v>949</v>
      </c>
      <c r="BH29" s="69" t="s">
        <v>949</v>
      </c>
      <c r="BI29" s="69" t="s">
        <v>949</v>
      </c>
      <c r="BJ29" s="69" t="s">
        <v>949</v>
      </c>
      <c r="BK29" s="69" t="s">
        <v>949</v>
      </c>
      <c r="BL29" s="69" t="s">
        <v>949</v>
      </c>
      <c r="BM29" s="69" t="s">
        <v>949</v>
      </c>
      <c r="BN29" s="25"/>
      <c r="BO29" s="25"/>
      <c r="BP29" s="25"/>
      <c r="BQ29" s="25"/>
      <c r="BR29" s="25"/>
      <c r="BS29" s="25"/>
      <c r="BT29" s="25"/>
      <c r="BU29" s="6"/>
      <c r="BV29" s="89"/>
      <c r="BW29" s="89"/>
      <c r="BX29" s="89"/>
      <c r="BY29" s="89"/>
      <c r="BZ29" s="89"/>
      <c r="CA29" s="89"/>
      <c r="CB29" s="89"/>
      <c r="CC29" s="89"/>
    </row>
    <row r="30" spans="1:81" ht="16.5">
      <c r="A30" s="6"/>
      <c r="B30" s="106">
        <v>23</v>
      </c>
      <c r="C30" s="13" t="s">
        <v>4185</v>
      </c>
      <c r="D30" s="119" t="s">
        <v>4186</v>
      </c>
      <c r="E30" s="102" t="s">
        <v>4263</v>
      </c>
      <c r="F30" s="119"/>
      <c r="G30" s="102"/>
      <c r="H30" s="119"/>
      <c r="I30" s="102"/>
      <c r="J30" s="119"/>
      <c r="K30" s="102"/>
      <c r="L30" s="119"/>
      <c r="M30" s="120"/>
      <c r="N30" s="160" t="s">
        <v>4264</v>
      </c>
      <c r="O30" s="41" t="s">
        <v>4263</v>
      </c>
      <c r="P30" s="170" t="s">
        <v>1037</v>
      </c>
      <c r="Q30" s="206"/>
      <c r="R30" s="1337" t="s">
        <v>989</v>
      </c>
      <c r="S30" s="1327" t="s">
        <v>941</v>
      </c>
      <c r="T30" s="1327" t="s">
        <v>941</v>
      </c>
      <c r="U30" s="1327"/>
      <c r="V30" s="1327"/>
      <c r="W30" s="1327"/>
      <c r="X30" s="1327"/>
      <c r="Y30" s="1327"/>
      <c r="Z30" s="1327"/>
      <c r="AA30" s="1327"/>
      <c r="AB30" s="1327" t="s">
        <v>4159</v>
      </c>
      <c r="AC30" s="1327" t="s">
        <v>941</v>
      </c>
      <c r="AD30" s="1327"/>
      <c r="AE30" s="1326" t="s">
        <v>945</v>
      </c>
      <c r="AF30" s="1326"/>
      <c r="AG30" s="266" t="s">
        <v>132</v>
      </c>
      <c r="AH30" s="139" t="s">
        <v>4265</v>
      </c>
      <c r="AI30" s="36">
        <v>1</v>
      </c>
      <c r="AJ30" s="896" t="s">
        <v>945</v>
      </c>
      <c r="AK30" s="138" t="s">
        <v>1008</v>
      </c>
      <c r="AL30" s="1326">
        <v>0</v>
      </c>
      <c r="AM30" s="1326" t="s">
        <v>947</v>
      </c>
      <c r="AN30" s="1326" t="s">
        <v>945</v>
      </c>
      <c r="AO30" s="36" t="s">
        <v>945</v>
      </c>
      <c r="AP30" s="1326" t="s">
        <v>4192</v>
      </c>
      <c r="AQ30" s="1333"/>
      <c r="AR30" s="106"/>
      <c r="AS30" s="69" t="s">
        <v>949</v>
      </c>
      <c r="AT30" s="69" t="s">
        <v>949</v>
      </c>
      <c r="AU30" s="69" t="s">
        <v>949</v>
      </c>
      <c r="AV30" s="69" t="s">
        <v>949</v>
      </c>
      <c r="AW30" s="69" t="s">
        <v>949</v>
      </c>
      <c r="AX30" s="69" t="s">
        <v>949</v>
      </c>
      <c r="AY30" s="69" t="s">
        <v>949</v>
      </c>
      <c r="AZ30" s="69" t="s">
        <v>949</v>
      </c>
      <c r="BA30" s="69" t="s">
        <v>949</v>
      </c>
      <c r="BB30" s="69" t="s">
        <v>949</v>
      </c>
      <c r="BC30" s="69" t="s">
        <v>949</v>
      </c>
      <c r="BD30" s="69" t="s">
        <v>949</v>
      </c>
      <c r="BE30" s="69" t="s">
        <v>949</v>
      </c>
      <c r="BF30" s="69" t="s">
        <v>949</v>
      </c>
      <c r="BG30" s="69" t="s">
        <v>949</v>
      </c>
      <c r="BH30" s="69" t="s">
        <v>949</v>
      </c>
      <c r="BI30" s="69" t="s">
        <v>949</v>
      </c>
      <c r="BJ30" s="69" t="s">
        <v>949</v>
      </c>
      <c r="BK30" s="69" t="s">
        <v>949</v>
      </c>
      <c r="BL30" s="69" t="s">
        <v>949</v>
      </c>
      <c r="BM30" s="69" t="s">
        <v>949</v>
      </c>
      <c r="BN30" s="25"/>
      <c r="BO30" s="25"/>
      <c r="BP30" s="25"/>
      <c r="BQ30" s="25"/>
      <c r="BR30" s="25"/>
      <c r="BS30" s="25"/>
      <c r="BT30" s="25"/>
      <c r="BU30" s="6"/>
      <c r="BV30" s="89"/>
      <c r="BW30" s="89"/>
      <c r="BX30" s="89"/>
      <c r="BY30" s="89"/>
      <c r="BZ30" s="89"/>
      <c r="CA30" s="89"/>
      <c r="CB30" s="89"/>
      <c r="CC30" s="89"/>
    </row>
    <row r="31" spans="1:81" ht="16.5">
      <c r="A31" s="6"/>
      <c r="B31" s="106">
        <v>24</v>
      </c>
      <c r="C31" s="13" t="s">
        <v>4185</v>
      </c>
      <c r="D31" s="119" t="s">
        <v>4186</v>
      </c>
      <c r="E31" s="102" t="s">
        <v>4266</v>
      </c>
      <c r="F31" s="119"/>
      <c r="G31" s="102"/>
      <c r="H31" s="119"/>
      <c r="I31" s="102"/>
      <c r="J31" s="119"/>
      <c r="K31" s="102"/>
      <c r="L31" s="119"/>
      <c r="M31" s="120"/>
      <c r="N31" s="160" t="s">
        <v>4267</v>
      </c>
      <c r="O31" s="41" t="s">
        <v>4266</v>
      </c>
      <c r="P31" s="170" t="s">
        <v>1037</v>
      </c>
      <c r="Q31" s="206"/>
      <c r="R31" s="1337" t="s">
        <v>976</v>
      </c>
      <c r="S31" s="1327"/>
      <c r="T31" s="1327"/>
      <c r="U31" s="1327"/>
      <c r="V31" s="1327"/>
      <c r="W31" s="1327" t="s">
        <v>941</v>
      </c>
      <c r="X31" s="1327"/>
      <c r="Y31" s="1327"/>
      <c r="Z31" s="1327" t="s">
        <v>941</v>
      </c>
      <c r="AA31" s="1327"/>
      <c r="AB31" s="1327"/>
      <c r="AC31" s="1327"/>
      <c r="AD31" s="1327" t="s">
        <v>941</v>
      </c>
      <c r="AE31" s="1326" t="s">
        <v>945</v>
      </c>
      <c r="AF31" s="1326"/>
      <c r="AG31" s="266" t="s">
        <v>132</v>
      </c>
      <c r="AH31" s="139" t="s">
        <v>4268</v>
      </c>
      <c r="AI31" s="36">
        <v>1</v>
      </c>
      <c r="AJ31" s="896" t="s">
        <v>945</v>
      </c>
      <c r="AK31" s="138" t="s">
        <v>1008</v>
      </c>
      <c r="AL31" s="1326">
        <v>0</v>
      </c>
      <c r="AM31" s="1326" t="s">
        <v>947</v>
      </c>
      <c r="AN31" s="1326" t="s">
        <v>945</v>
      </c>
      <c r="AO31" s="36" t="s">
        <v>945</v>
      </c>
      <c r="AP31" s="1326" t="s">
        <v>4192</v>
      </c>
      <c r="AQ31" s="1333"/>
      <c r="AR31" s="106"/>
      <c r="AS31" s="69" t="s">
        <v>949</v>
      </c>
      <c r="AT31" s="69" t="s">
        <v>949</v>
      </c>
      <c r="AU31" s="69" t="s">
        <v>949</v>
      </c>
      <c r="AV31" s="69" t="s">
        <v>949</v>
      </c>
      <c r="AW31" s="69" t="s">
        <v>949</v>
      </c>
      <c r="AX31" s="69" t="s">
        <v>949</v>
      </c>
      <c r="AY31" s="69" t="s">
        <v>949</v>
      </c>
      <c r="AZ31" s="69" t="s">
        <v>949</v>
      </c>
      <c r="BA31" s="69" t="s">
        <v>949</v>
      </c>
      <c r="BB31" s="69" t="s">
        <v>949</v>
      </c>
      <c r="BC31" s="69" t="s">
        <v>949</v>
      </c>
      <c r="BD31" s="69" t="s">
        <v>949</v>
      </c>
      <c r="BE31" s="69" t="s">
        <v>949</v>
      </c>
      <c r="BF31" s="69" t="s">
        <v>949</v>
      </c>
      <c r="BG31" s="69" t="s">
        <v>949</v>
      </c>
      <c r="BH31" s="69" t="s">
        <v>949</v>
      </c>
      <c r="BI31" s="69" t="s">
        <v>949</v>
      </c>
      <c r="BJ31" s="69" t="s">
        <v>949</v>
      </c>
      <c r="BK31" s="69" t="s">
        <v>949</v>
      </c>
      <c r="BL31" s="69" t="s">
        <v>949</v>
      </c>
      <c r="BM31" s="69" t="s">
        <v>949</v>
      </c>
      <c r="BN31" s="25"/>
      <c r="BO31" s="25"/>
      <c r="BP31" s="25"/>
      <c r="BQ31" s="25"/>
      <c r="BR31" s="25"/>
      <c r="BS31" s="25"/>
      <c r="BT31" s="25"/>
      <c r="BU31" s="6"/>
      <c r="BV31" s="89"/>
      <c r="BW31" s="89"/>
      <c r="BX31" s="89"/>
      <c r="BY31" s="89"/>
      <c r="BZ31" s="89"/>
      <c r="CA31" s="89"/>
      <c r="CB31" s="89"/>
      <c r="CC31" s="89"/>
    </row>
    <row r="32" spans="1:81" ht="16.5">
      <c r="A32" s="6"/>
      <c r="B32" s="106">
        <v>25</v>
      </c>
      <c r="C32" s="13" t="s">
        <v>4185</v>
      </c>
      <c r="D32" s="119" t="s">
        <v>4186</v>
      </c>
      <c r="E32" s="102" t="s">
        <v>4269</v>
      </c>
      <c r="F32" s="119"/>
      <c r="G32" s="102"/>
      <c r="H32" s="119"/>
      <c r="I32" s="102"/>
      <c r="J32" s="119"/>
      <c r="K32" s="102"/>
      <c r="L32" s="119"/>
      <c r="M32" s="120"/>
      <c r="N32" s="160" t="s">
        <v>4270</v>
      </c>
      <c r="O32" s="41" t="s">
        <v>4269</v>
      </c>
      <c r="P32" s="170" t="s">
        <v>1037</v>
      </c>
      <c r="Q32" s="206"/>
      <c r="R32" s="1337" t="s">
        <v>989</v>
      </c>
      <c r="S32" s="1327"/>
      <c r="T32" s="1327"/>
      <c r="U32" s="1327" t="s">
        <v>941</v>
      </c>
      <c r="V32" s="1327"/>
      <c r="W32" s="1327"/>
      <c r="X32" s="1327"/>
      <c r="Y32" s="1327"/>
      <c r="Z32" s="1327"/>
      <c r="AA32" s="1327"/>
      <c r="AB32" s="1327"/>
      <c r="AC32" s="1327"/>
      <c r="AD32" s="1327"/>
      <c r="AE32" s="1326" t="s">
        <v>945</v>
      </c>
      <c r="AF32" s="1326"/>
      <c r="AG32" s="266" t="s">
        <v>132</v>
      </c>
      <c r="AH32" s="139" t="s">
        <v>4271</v>
      </c>
      <c r="AI32" s="36">
        <v>1</v>
      </c>
      <c r="AJ32" s="896" t="s">
        <v>945</v>
      </c>
      <c r="AK32" s="138" t="s">
        <v>1008</v>
      </c>
      <c r="AL32" s="1326">
        <v>0</v>
      </c>
      <c r="AM32" s="1326" t="s">
        <v>947</v>
      </c>
      <c r="AN32" s="1326" t="s">
        <v>945</v>
      </c>
      <c r="AO32" s="36" t="s">
        <v>945</v>
      </c>
      <c r="AP32" s="1326" t="s">
        <v>4192</v>
      </c>
      <c r="AQ32" s="1333"/>
      <c r="AR32" s="106"/>
      <c r="AS32" s="69" t="s">
        <v>949</v>
      </c>
      <c r="AT32" s="69" t="s">
        <v>949</v>
      </c>
      <c r="AU32" s="69" t="s">
        <v>949</v>
      </c>
      <c r="AV32" s="69" t="s">
        <v>949</v>
      </c>
      <c r="AW32" s="69" t="s">
        <v>949</v>
      </c>
      <c r="AX32" s="69" t="s">
        <v>949</v>
      </c>
      <c r="AY32" s="69" t="s">
        <v>949</v>
      </c>
      <c r="AZ32" s="69" t="s">
        <v>949</v>
      </c>
      <c r="BA32" s="69" t="s">
        <v>949</v>
      </c>
      <c r="BB32" s="69" t="s">
        <v>949</v>
      </c>
      <c r="BC32" s="69" t="s">
        <v>949</v>
      </c>
      <c r="BD32" s="69" t="s">
        <v>949</v>
      </c>
      <c r="BE32" s="69" t="s">
        <v>949</v>
      </c>
      <c r="BF32" s="69" t="s">
        <v>949</v>
      </c>
      <c r="BG32" s="69" t="s">
        <v>949</v>
      </c>
      <c r="BH32" s="69" t="s">
        <v>949</v>
      </c>
      <c r="BI32" s="69" t="s">
        <v>949</v>
      </c>
      <c r="BJ32" s="69" t="s">
        <v>949</v>
      </c>
      <c r="BK32" s="69" t="s">
        <v>949</v>
      </c>
      <c r="BL32" s="69" t="s">
        <v>949</v>
      </c>
      <c r="BM32" s="69" t="s">
        <v>949</v>
      </c>
      <c r="BN32" s="25"/>
      <c r="BO32" s="25"/>
      <c r="BP32" s="25"/>
      <c r="BQ32" s="25"/>
      <c r="BR32" s="25"/>
      <c r="BS32" s="25"/>
      <c r="BT32" s="25"/>
      <c r="BU32" s="6"/>
      <c r="BV32" s="89"/>
      <c r="BW32" s="89"/>
      <c r="BX32" s="89"/>
      <c r="BY32" s="89"/>
      <c r="BZ32" s="89"/>
      <c r="CA32" s="89"/>
      <c r="CB32" s="89"/>
      <c r="CC32" s="89"/>
    </row>
    <row r="33" spans="1:81" ht="16.5">
      <c r="A33" s="6"/>
      <c r="B33" s="106">
        <v>26</v>
      </c>
      <c r="C33" s="13" t="s">
        <v>4185</v>
      </c>
      <c r="D33" s="119" t="s">
        <v>4186</v>
      </c>
      <c r="E33" s="102" t="s">
        <v>4272</v>
      </c>
      <c r="F33" s="119"/>
      <c r="G33" s="102"/>
      <c r="H33" s="119"/>
      <c r="I33" s="102"/>
      <c r="J33" s="119"/>
      <c r="K33" s="102"/>
      <c r="L33" s="119"/>
      <c r="M33" s="120"/>
      <c r="N33" s="160" t="s">
        <v>4273</v>
      </c>
      <c r="O33" s="41" t="s">
        <v>4272</v>
      </c>
      <c r="P33" s="170" t="s">
        <v>1037</v>
      </c>
      <c r="Q33" s="206"/>
      <c r="R33" s="1337" t="s">
        <v>989</v>
      </c>
      <c r="S33" s="1327"/>
      <c r="T33" s="1327"/>
      <c r="U33" s="1327"/>
      <c r="V33" s="1327"/>
      <c r="W33" s="1327"/>
      <c r="X33" s="1327" t="s">
        <v>941</v>
      </c>
      <c r="Y33" s="1327"/>
      <c r="Z33" s="1327"/>
      <c r="AA33" s="1327"/>
      <c r="AB33" s="1327"/>
      <c r="AC33" s="1327"/>
      <c r="AD33" s="1327"/>
      <c r="AE33" s="1326" t="s">
        <v>945</v>
      </c>
      <c r="AF33" s="1326"/>
      <c r="AG33" s="266" t="s">
        <v>132</v>
      </c>
      <c r="AH33" s="139" t="s">
        <v>4274</v>
      </c>
      <c r="AI33" s="36">
        <v>1</v>
      </c>
      <c r="AJ33" s="896" t="s">
        <v>945</v>
      </c>
      <c r="AK33" s="138" t="s">
        <v>1008</v>
      </c>
      <c r="AL33" s="1326">
        <v>0</v>
      </c>
      <c r="AM33" s="1326" t="s">
        <v>947</v>
      </c>
      <c r="AN33" s="1326" t="s">
        <v>945</v>
      </c>
      <c r="AO33" s="36" t="s">
        <v>945</v>
      </c>
      <c r="AP33" s="1326" t="s">
        <v>4192</v>
      </c>
      <c r="AQ33" s="1333"/>
      <c r="AR33" s="106"/>
      <c r="AS33" s="69" t="s">
        <v>949</v>
      </c>
      <c r="AT33" s="69" t="s">
        <v>949</v>
      </c>
      <c r="AU33" s="69" t="s">
        <v>949</v>
      </c>
      <c r="AV33" s="69" t="s">
        <v>949</v>
      </c>
      <c r="AW33" s="69" t="s">
        <v>949</v>
      </c>
      <c r="AX33" s="69" t="s">
        <v>949</v>
      </c>
      <c r="AY33" s="69" t="s">
        <v>949</v>
      </c>
      <c r="AZ33" s="69" t="s">
        <v>949</v>
      </c>
      <c r="BA33" s="69" t="s">
        <v>949</v>
      </c>
      <c r="BB33" s="69" t="s">
        <v>949</v>
      </c>
      <c r="BC33" s="69" t="s">
        <v>949</v>
      </c>
      <c r="BD33" s="69" t="s">
        <v>949</v>
      </c>
      <c r="BE33" s="69" t="s">
        <v>949</v>
      </c>
      <c r="BF33" s="69" t="s">
        <v>949</v>
      </c>
      <c r="BG33" s="69" t="s">
        <v>949</v>
      </c>
      <c r="BH33" s="69" t="s">
        <v>949</v>
      </c>
      <c r="BI33" s="69" t="s">
        <v>949</v>
      </c>
      <c r="BJ33" s="69" t="s">
        <v>949</v>
      </c>
      <c r="BK33" s="69" t="s">
        <v>949</v>
      </c>
      <c r="BL33" s="69" t="s">
        <v>949</v>
      </c>
      <c r="BM33" s="69" t="s">
        <v>949</v>
      </c>
      <c r="BN33" s="25"/>
      <c r="BO33" s="25"/>
      <c r="BP33" s="25"/>
      <c r="BQ33" s="25"/>
      <c r="BR33" s="25"/>
      <c r="BS33" s="25"/>
      <c r="BT33" s="25"/>
      <c r="BU33" s="6"/>
      <c r="BV33" s="89"/>
      <c r="BW33" s="89"/>
      <c r="BX33" s="89"/>
      <c r="BY33" s="89"/>
      <c r="BZ33" s="89"/>
      <c r="CA33" s="89"/>
      <c r="CB33" s="89"/>
      <c r="CC33" s="89"/>
    </row>
    <row r="34" spans="1:81" ht="16.5">
      <c r="A34" s="6"/>
      <c r="B34" s="106">
        <v>27</v>
      </c>
      <c r="C34" s="13" t="s">
        <v>4185</v>
      </c>
      <c r="D34" s="119" t="s">
        <v>4186</v>
      </c>
      <c r="E34" s="102" t="s">
        <v>4275</v>
      </c>
      <c r="F34" s="119"/>
      <c r="G34" s="102"/>
      <c r="H34" s="119"/>
      <c r="I34" s="102"/>
      <c r="J34" s="119"/>
      <c r="K34" s="102"/>
      <c r="L34" s="119"/>
      <c r="M34" s="120"/>
      <c r="N34" s="160" t="s">
        <v>4276</v>
      </c>
      <c r="O34" s="41" t="s">
        <v>4275</v>
      </c>
      <c r="P34" s="170" t="s">
        <v>1037</v>
      </c>
      <c r="Q34" s="206"/>
      <c r="R34" s="1337" t="s">
        <v>976</v>
      </c>
      <c r="S34" s="1327"/>
      <c r="T34" s="1327"/>
      <c r="U34" s="1327"/>
      <c r="V34" s="1327" t="s">
        <v>941</v>
      </c>
      <c r="W34" s="1327"/>
      <c r="X34" s="1327"/>
      <c r="Y34" s="1327"/>
      <c r="Z34" s="1327"/>
      <c r="AA34" s="1327"/>
      <c r="AB34" s="1327"/>
      <c r="AC34" s="1327"/>
      <c r="AD34" s="1327"/>
      <c r="AE34" s="1326" t="s">
        <v>945</v>
      </c>
      <c r="AF34" s="1326"/>
      <c r="AG34" s="266" t="s">
        <v>132</v>
      </c>
      <c r="AH34" s="139" t="s">
        <v>4277</v>
      </c>
      <c r="AI34" s="36">
        <v>1</v>
      </c>
      <c r="AJ34" s="896" t="s">
        <v>945</v>
      </c>
      <c r="AK34" s="138" t="s">
        <v>1008</v>
      </c>
      <c r="AL34" s="1326">
        <v>0</v>
      </c>
      <c r="AM34" s="1326" t="s">
        <v>947</v>
      </c>
      <c r="AN34" s="1326" t="s">
        <v>945</v>
      </c>
      <c r="AO34" s="36" t="s">
        <v>945</v>
      </c>
      <c r="AP34" s="1326" t="s">
        <v>4192</v>
      </c>
      <c r="AQ34" s="1333"/>
      <c r="AR34" s="106"/>
      <c r="AS34" s="69" t="s">
        <v>949</v>
      </c>
      <c r="AT34" s="69" t="s">
        <v>949</v>
      </c>
      <c r="AU34" s="69" t="s">
        <v>949</v>
      </c>
      <c r="AV34" s="69" t="s">
        <v>949</v>
      </c>
      <c r="AW34" s="69" t="s">
        <v>949</v>
      </c>
      <c r="AX34" s="69" t="s">
        <v>949</v>
      </c>
      <c r="AY34" s="69" t="s">
        <v>949</v>
      </c>
      <c r="AZ34" s="69" t="s">
        <v>949</v>
      </c>
      <c r="BA34" s="69" t="s">
        <v>949</v>
      </c>
      <c r="BB34" s="69" t="s">
        <v>949</v>
      </c>
      <c r="BC34" s="69" t="s">
        <v>949</v>
      </c>
      <c r="BD34" s="69" t="s">
        <v>949</v>
      </c>
      <c r="BE34" s="69" t="s">
        <v>949</v>
      </c>
      <c r="BF34" s="69" t="s">
        <v>949</v>
      </c>
      <c r="BG34" s="69" t="s">
        <v>949</v>
      </c>
      <c r="BH34" s="69" t="s">
        <v>949</v>
      </c>
      <c r="BI34" s="69" t="s">
        <v>949</v>
      </c>
      <c r="BJ34" s="69" t="s">
        <v>949</v>
      </c>
      <c r="BK34" s="69" t="s">
        <v>949</v>
      </c>
      <c r="BL34" s="69" t="s">
        <v>949</v>
      </c>
      <c r="BM34" s="69" t="s">
        <v>949</v>
      </c>
      <c r="BN34" s="25"/>
      <c r="BO34" s="25"/>
      <c r="BP34" s="25"/>
      <c r="BQ34" s="25"/>
      <c r="BR34" s="25"/>
      <c r="BS34" s="25"/>
      <c r="BT34" s="25"/>
      <c r="BU34" s="6"/>
      <c r="BV34" s="89"/>
      <c r="BW34" s="89"/>
      <c r="BX34" s="89"/>
      <c r="BY34" s="89"/>
      <c r="BZ34" s="89"/>
      <c r="CA34" s="89"/>
      <c r="CB34" s="89"/>
      <c r="CC34" s="89"/>
    </row>
    <row r="35" spans="1:81" ht="16.5">
      <c r="A35" s="6"/>
      <c r="B35" s="106">
        <v>28</v>
      </c>
      <c r="C35" s="13" t="s">
        <v>4185</v>
      </c>
      <c r="D35" s="119" t="s">
        <v>4186</v>
      </c>
      <c r="E35" s="102" t="s">
        <v>4278</v>
      </c>
      <c r="F35" s="119"/>
      <c r="G35" s="102"/>
      <c r="H35" s="119"/>
      <c r="I35" s="102"/>
      <c r="J35" s="119"/>
      <c r="K35" s="102"/>
      <c r="L35" s="119"/>
      <c r="M35" s="120"/>
      <c r="N35" s="160" t="s">
        <v>4279</v>
      </c>
      <c r="O35" s="41" t="s">
        <v>4278</v>
      </c>
      <c r="P35" s="170" t="s">
        <v>1037</v>
      </c>
      <c r="Q35" s="206"/>
      <c r="R35" s="1337" t="s">
        <v>989</v>
      </c>
      <c r="S35" s="1327"/>
      <c r="T35" s="1327"/>
      <c r="U35" s="1327"/>
      <c r="V35" s="1327"/>
      <c r="W35" s="1327"/>
      <c r="X35" s="1327"/>
      <c r="Y35" s="1327" t="s">
        <v>941</v>
      </c>
      <c r="Z35" s="1327"/>
      <c r="AA35" s="1327"/>
      <c r="AB35" s="1327"/>
      <c r="AC35" s="1327"/>
      <c r="AD35" s="1327"/>
      <c r="AE35" s="1326" t="s">
        <v>945</v>
      </c>
      <c r="AF35" s="1326"/>
      <c r="AG35" s="266" t="s">
        <v>132</v>
      </c>
      <c r="AH35" s="139" t="s">
        <v>4280</v>
      </c>
      <c r="AI35" s="36">
        <v>1</v>
      </c>
      <c r="AJ35" s="896" t="s">
        <v>945</v>
      </c>
      <c r="AK35" s="138" t="s">
        <v>1008</v>
      </c>
      <c r="AL35" s="1326">
        <v>0</v>
      </c>
      <c r="AM35" s="1326" t="s">
        <v>947</v>
      </c>
      <c r="AN35" s="1326" t="s">
        <v>945</v>
      </c>
      <c r="AO35" s="36" t="s">
        <v>945</v>
      </c>
      <c r="AP35" s="1326" t="s">
        <v>4192</v>
      </c>
      <c r="AQ35" s="1333"/>
      <c r="AR35" s="106"/>
      <c r="AS35" s="69" t="s">
        <v>949</v>
      </c>
      <c r="AT35" s="69" t="s">
        <v>949</v>
      </c>
      <c r="AU35" s="69" t="s">
        <v>949</v>
      </c>
      <c r="AV35" s="69" t="s">
        <v>949</v>
      </c>
      <c r="AW35" s="69" t="s">
        <v>949</v>
      </c>
      <c r="AX35" s="69" t="s">
        <v>949</v>
      </c>
      <c r="AY35" s="69" t="s">
        <v>949</v>
      </c>
      <c r="AZ35" s="69" t="s">
        <v>949</v>
      </c>
      <c r="BA35" s="69" t="s">
        <v>949</v>
      </c>
      <c r="BB35" s="69" t="s">
        <v>949</v>
      </c>
      <c r="BC35" s="69" t="s">
        <v>949</v>
      </c>
      <c r="BD35" s="69" t="s">
        <v>949</v>
      </c>
      <c r="BE35" s="69" t="s">
        <v>949</v>
      </c>
      <c r="BF35" s="69" t="s">
        <v>949</v>
      </c>
      <c r="BG35" s="69" t="s">
        <v>949</v>
      </c>
      <c r="BH35" s="69" t="s">
        <v>949</v>
      </c>
      <c r="BI35" s="69" t="s">
        <v>949</v>
      </c>
      <c r="BJ35" s="69" t="s">
        <v>949</v>
      </c>
      <c r="BK35" s="69" t="s">
        <v>949</v>
      </c>
      <c r="BL35" s="69" t="s">
        <v>949</v>
      </c>
      <c r="BM35" s="69" t="s">
        <v>949</v>
      </c>
      <c r="BN35" s="25"/>
      <c r="BO35" s="25"/>
      <c r="BP35" s="25"/>
      <c r="BQ35" s="25"/>
      <c r="BR35" s="25"/>
      <c r="BS35" s="25"/>
      <c r="BT35" s="25"/>
      <c r="BU35" s="6"/>
      <c r="BV35" s="89"/>
      <c r="BW35" s="89"/>
      <c r="BX35" s="89"/>
      <c r="BY35" s="89"/>
      <c r="BZ35" s="89"/>
      <c r="CA35" s="89"/>
      <c r="CB35" s="89"/>
      <c r="CC35" s="89"/>
    </row>
    <row r="36" spans="1:81" ht="16.5">
      <c r="A36" s="6"/>
      <c r="B36" s="106">
        <v>29</v>
      </c>
      <c r="C36" s="13" t="s">
        <v>4185</v>
      </c>
      <c r="D36" s="119" t="s">
        <v>4186</v>
      </c>
      <c r="E36" s="102"/>
      <c r="F36" s="119" t="s">
        <v>2282</v>
      </c>
      <c r="G36" s="102"/>
      <c r="H36" s="119"/>
      <c r="I36" s="102"/>
      <c r="J36" s="119"/>
      <c r="K36" s="102"/>
      <c r="L36" s="119"/>
      <c r="M36" s="120"/>
      <c r="N36" s="160" t="s">
        <v>4281</v>
      </c>
      <c r="O36" s="41" t="s">
        <v>2283</v>
      </c>
      <c r="P36" s="170" t="s">
        <v>975</v>
      </c>
      <c r="Q36" s="206"/>
      <c r="R36" s="1337" t="s">
        <v>976</v>
      </c>
      <c r="S36" s="1327" t="s">
        <v>941</v>
      </c>
      <c r="T36" s="1327" t="s">
        <v>941</v>
      </c>
      <c r="U36" s="1327"/>
      <c r="V36" s="1327"/>
      <c r="W36" s="1327" t="s">
        <v>941</v>
      </c>
      <c r="X36" s="1327"/>
      <c r="Y36" s="1327"/>
      <c r="Z36" s="1327" t="s">
        <v>941</v>
      </c>
      <c r="AA36" s="1327"/>
      <c r="AB36" s="1327" t="s">
        <v>4159</v>
      </c>
      <c r="AC36" s="1327" t="s">
        <v>941</v>
      </c>
      <c r="AD36" s="1327" t="s">
        <v>941</v>
      </c>
      <c r="AE36" s="1326" t="s">
        <v>945</v>
      </c>
      <c r="AF36" s="1326" t="s">
        <v>2284</v>
      </c>
      <c r="AG36" s="266" t="s">
        <v>132</v>
      </c>
      <c r="AH36" s="139" t="s">
        <v>2285</v>
      </c>
      <c r="AI36" s="36">
        <v>1</v>
      </c>
      <c r="AJ36" s="896" t="s">
        <v>945</v>
      </c>
      <c r="AK36" s="138" t="s">
        <v>1008</v>
      </c>
      <c r="AL36" s="1326">
        <v>1</v>
      </c>
      <c r="AM36" s="1326" t="s">
        <v>979</v>
      </c>
      <c r="AN36" s="1326" t="s">
        <v>945</v>
      </c>
      <c r="AO36" s="36" t="s">
        <v>945</v>
      </c>
      <c r="AP36" s="1326" t="s">
        <v>4282</v>
      </c>
      <c r="AQ36" s="1333"/>
      <c r="AR36" s="106"/>
      <c r="AS36" s="69">
        <v>199.5</v>
      </c>
      <c r="AT36" s="69">
        <v>9.5000000000000001E-2</v>
      </c>
      <c r="AU36" s="69" t="s">
        <v>949</v>
      </c>
      <c r="AV36" s="69" t="s">
        <v>949</v>
      </c>
      <c r="AW36" s="69" t="s">
        <v>2286</v>
      </c>
      <c r="AX36" s="69" t="s">
        <v>1881</v>
      </c>
      <c r="AY36" s="69" t="s">
        <v>1882</v>
      </c>
      <c r="AZ36" s="69" t="s">
        <v>949</v>
      </c>
      <c r="BA36" s="69" t="s">
        <v>949</v>
      </c>
      <c r="BB36" s="69" t="s">
        <v>949</v>
      </c>
      <c r="BC36" s="69" t="s">
        <v>1166</v>
      </c>
      <c r="BD36" s="69" t="s">
        <v>986</v>
      </c>
      <c r="BE36" s="69" t="s">
        <v>949</v>
      </c>
      <c r="BF36" s="69" t="s">
        <v>949</v>
      </c>
      <c r="BG36" s="69" t="s">
        <v>949</v>
      </c>
      <c r="BH36" s="69" t="s">
        <v>949</v>
      </c>
      <c r="BI36" s="69" t="s">
        <v>949</v>
      </c>
      <c r="BJ36" s="69" t="s">
        <v>949</v>
      </c>
      <c r="BK36" s="69" t="s">
        <v>949</v>
      </c>
      <c r="BL36" s="69" t="s">
        <v>949</v>
      </c>
      <c r="BM36" s="69" t="s">
        <v>949</v>
      </c>
      <c r="BN36" s="25"/>
      <c r="BO36" s="25"/>
      <c r="BP36" s="25"/>
      <c r="BQ36" s="25"/>
      <c r="BR36" s="25"/>
      <c r="BS36" s="25"/>
      <c r="BT36" s="25"/>
      <c r="BU36" s="6"/>
      <c r="BV36" s="89"/>
      <c r="BW36" s="89"/>
      <c r="BX36" s="89"/>
      <c r="BY36" s="89"/>
      <c r="BZ36" s="89"/>
      <c r="CA36" s="89"/>
      <c r="CB36" s="89"/>
      <c r="CC36" s="89"/>
    </row>
    <row r="37" spans="1:81" ht="16.5">
      <c r="A37" s="6"/>
      <c r="B37" s="106">
        <v>30</v>
      </c>
      <c r="C37" s="13" t="s">
        <v>4185</v>
      </c>
      <c r="D37" s="119" t="s">
        <v>4186</v>
      </c>
      <c r="E37" s="102"/>
      <c r="F37" s="119" t="s">
        <v>2287</v>
      </c>
      <c r="G37" s="102"/>
      <c r="H37" s="119"/>
      <c r="I37" s="102"/>
      <c r="J37" s="119"/>
      <c r="K37" s="102"/>
      <c r="L37" s="119"/>
      <c r="M37" s="120"/>
      <c r="N37" s="160" t="s">
        <v>4283</v>
      </c>
      <c r="O37" s="41" t="s">
        <v>2287</v>
      </c>
      <c r="P37" s="170" t="s">
        <v>1037</v>
      </c>
      <c r="Q37" s="206"/>
      <c r="R37" s="1337" t="s">
        <v>989</v>
      </c>
      <c r="S37" s="1327"/>
      <c r="T37" s="1327"/>
      <c r="U37" s="1327" t="s">
        <v>941</v>
      </c>
      <c r="V37" s="1327"/>
      <c r="W37" s="1327"/>
      <c r="X37" s="1327" t="s">
        <v>941</v>
      </c>
      <c r="Y37" s="1327"/>
      <c r="Z37" s="1327"/>
      <c r="AA37" s="1327"/>
      <c r="AB37" s="1327"/>
      <c r="AC37" s="1327"/>
      <c r="AD37" s="1327"/>
      <c r="AE37" s="1326" t="s">
        <v>945</v>
      </c>
      <c r="AF37" s="1326" t="s">
        <v>2288</v>
      </c>
      <c r="AG37" s="266" t="s">
        <v>132</v>
      </c>
      <c r="AH37" s="139" t="s">
        <v>2289</v>
      </c>
      <c r="AI37" s="36">
        <v>1</v>
      </c>
      <c r="AJ37" s="896" t="s">
        <v>945</v>
      </c>
      <c r="AK37" s="138" t="s">
        <v>1008</v>
      </c>
      <c r="AL37" s="1326">
        <v>1</v>
      </c>
      <c r="AM37" s="1326" t="s">
        <v>979</v>
      </c>
      <c r="AN37" s="1326" t="s">
        <v>945</v>
      </c>
      <c r="AO37" s="36" t="s">
        <v>945</v>
      </c>
      <c r="AP37" s="1326" t="s">
        <v>4282</v>
      </c>
      <c r="AQ37" s="1333"/>
      <c r="AR37" s="106"/>
      <c r="AS37" s="69">
        <v>199.5</v>
      </c>
      <c r="AT37" s="69">
        <v>9.5000000000000001E-2</v>
      </c>
      <c r="AU37" s="69" t="s">
        <v>949</v>
      </c>
      <c r="AV37" s="69" t="s">
        <v>949</v>
      </c>
      <c r="AW37" s="69" t="s">
        <v>2286</v>
      </c>
      <c r="AX37" s="69" t="s">
        <v>1881</v>
      </c>
      <c r="AY37" s="69" t="s">
        <v>1882</v>
      </c>
      <c r="AZ37" s="69" t="s">
        <v>949</v>
      </c>
      <c r="BA37" s="69" t="s">
        <v>949</v>
      </c>
      <c r="BB37" s="69" t="s">
        <v>949</v>
      </c>
      <c r="BC37" s="69" t="s">
        <v>986</v>
      </c>
      <c r="BD37" s="69" t="s">
        <v>1166</v>
      </c>
      <c r="BE37" s="69" t="s">
        <v>949</v>
      </c>
      <c r="BF37" s="69" t="s">
        <v>949</v>
      </c>
      <c r="BG37" s="69" t="s">
        <v>949</v>
      </c>
      <c r="BH37" s="69" t="s">
        <v>949</v>
      </c>
      <c r="BI37" s="69" t="s">
        <v>949</v>
      </c>
      <c r="BJ37" s="69" t="s">
        <v>949</v>
      </c>
      <c r="BK37" s="69" t="s">
        <v>949</v>
      </c>
      <c r="BL37" s="69" t="s">
        <v>949</v>
      </c>
      <c r="BM37" s="69" t="s">
        <v>949</v>
      </c>
      <c r="BN37" s="25"/>
      <c r="BO37" s="25"/>
      <c r="BP37" s="25"/>
      <c r="BQ37" s="25"/>
      <c r="BR37" s="25"/>
      <c r="BS37" s="25"/>
      <c r="BT37" s="25"/>
      <c r="BU37" s="6"/>
      <c r="BV37" s="89"/>
      <c r="BW37" s="89"/>
      <c r="BX37" s="89"/>
      <c r="BY37" s="89"/>
      <c r="BZ37" s="89"/>
      <c r="CA37" s="89"/>
      <c r="CB37" s="89"/>
      <c r="CC37" s="89"/>
    </row>
    <row r="38" spans="1:81" ht="16.5">
      <c r="A38" s="6"/>
      <c r="B38" s="106">
        <v>31</v>
      </c>
      <c r="C38" s="13" t="s">
        <v>4185</v>
      </c>
      <c r="D38" s="119" t="s">
        <v>4186</v>
      </c>
      <c r="E38" s="102"/>
      <c r="F38" s="119" t="s">
        <v>4284</v>
      </c>
      <c r="G38" s="102"/>
      <c r="H38" s="119"/>
      <c r="I38" s="102"/>
      <c r="J38" s="119"/>
      <c r="K38" s="102"/>
      <c r="L38" s="119"/>
      <c r="M38" s="120"/>
      <c r="N38" s="160" t="s">
        <v>4285</v>
      </c>
      <c r="O38" s="41" t="s">
        <v>4284</v>
      </c>
      <c r="P38" s="170" t="s">
        <v>1037</v>
      </c>
      <c r="Q38" s="206"/>
      <c r="R38" s="1337" t="s">
        <v>976</v>
      </c>
      <c r="S38" s="1327"/>
      <c r="T38" s="1327"/>
      <c r="U38" s="1327"/>
      <c r="V38" s="1327" t="s">
        <v>941</v>
      </c>
      <c r="W38" s="1327"/>
      <c r="X38" s="1327"/>
      <c r="Y38" s="1327" t="s">
        <v>941</v>
      </c>
      <c r="Z38" s="1327"/>
      <c r="AA38" s="1327"/>
      <c r="AB38" s="1327"/>
      <c r="AC38" s="1327"/>
      <c r="AD38" s="1327"/>
      <c r="AE38" s="1326" t="s">
        <v>945</v>
      </c>
      <c r="AF38" s="1326" t="s">
        <v>4286</v>
      </c>
      <c r="AG38" s="266" t="s">
        <v>132</v>
      </c>
      <c r="AH38" s="139" t="s">
        <v>4287</v>
      </c>
      <c r="AI38" s="36">
        <v>1</v>
      </c>
      <c r="AJ38" s="896" t="s">
        <v>945</v>
      </c>
      <c r="AK38" s="138" t="s">
        <v>1008</v>
      </c>
      <c r="AL38" s="1326">
        <v>1</v>
      </c>
      <c r="AM38" s="1326" t="s">
        <v>979</v>
      </c>
      <c r="AN38" s="1326" t="s">
        <v>945</v>
      </c>
      <c r="AO38" s="36" t="s">
        <v>945</v>
      </c>
      <c r="AP38" s="1326" t="s">
        <v>4282</v>
      </c>
      <c r="AQ38" s="1333"/>
      <c r="AR38" s="106"/>
      <c r="AS38" s="69">
        <v>199.5</v>
      </c>
      <c r="AT38" s="69">
        <v>9.5000000000000001E-2</v>
      </c>
      <c r="AU38" s="69" t="s">
        <v>949</v>
      </c>
      <c r="AV38" s="69" t="s">
        <v>949</v>
      </c>
      <c r="AW38" s="69" t="s">
        <v>2286</v>
      </c>
      <c r="AX38" s="69" t="s">
        <v>1881</v>
      </c>
      <c r="AY38" s="69" t="s">
        <v>1882</v>
      </c>
      <c r="AZ38" s="69" t="s">
        <v>949</v>
      </c>
      <c r="BA38" s="69" t="s">
        <v>949</v>
      </c>
      <c r="BB38" s="69" t="s">
        <v>949</v>
      </c>
      <c r="BC38" s="69" t="s">
        <v>986</v>
      </c>
      <c r="BD38" s="69" t="s">
        <v>1166</v>
      </c>
      <c r="BE38" s="69" t="s">
        <v>949</v>
      </c>
      <c r="BF38" s="69" t="s">
        <v>949</v>
      </c>
      <c r="BG38" s="69" t="s">
        <v>949</v>
      </c>
      <c r="BH38" s="69" t="s">
        <v>949</v>
      </c>
      <c r="BI38" s="69" t="s">
        <v>949</v>
      </c>
      <c r="BJ38" s="69" t="s">
        <v>949</v>
      </c>
      <c r="BK38" s="69" t="s">
        <v>949</v>
      </c>
      <c r="BL38" s="69" t="s">
        <v>949</v>
      </c>
      <c r="BM38" s="69" t="s">
        <v>949</v>
      </c>
      <c r="BN38" s="25"/>
      <c r="BO38" s="25"/>
      <c r="BP38" s="25"/>
      <c r="BQ38" s="25"/>
      <c r="BR38" s="25"/>
      <c r="BS38" s="25"/>
      <c r="BT38" s="25"/>
      <c r="BU38" s="6"/>
      <c r="BV38" s="89"/>
      <c r="BW38" s="89"/>
      <c r="BX38" s="89"/>
      <c r="BY38" s="89"/>
      <c r="BZ38" s="89"/>
      <c r="CA38" s="89"/>
      <c r="CB38" s="89"/>
      <c r="CC38" s="89"/>
    </row>
    <row r="39" spans="1:81" ht="16.5">
      <c r="A39" s="6"/>
      <c r="B39" s="106">
        <v>32</v>
      </c>
      <c r="C39" s="13" t="s">
        <v>4185</v>
      </c>
      <c r="D39" s="119"/>
      <c r="E39" s="102"/>
      <c r="F39" s="119" t="s">
        <v>1886</v>
      </c>
      <c r="G39" s="102"/>
      <c r="H39" s="119"/>
      <c r="I39" s="102"/>
      <c r="J39" s="119"/>
      <c r="K39" s="102"/>
      <c r="L39" s="119"/>
      <c r="M39" s="120"/>
      <c r="N39" s="160" t="s">
        <v>4288</v>
      </c>
      <c r="O39" s="41" t="s">
        <v>1887</v>
      </c>
      <c r="P39" s="170" t="s">
        <v>939</v>
      </c>
      <c r="Q39" s="206"/>
      <c r="R39" s="1337" t="s">
        <v>989</v>
      </c>
      <c r="S39" s="1327" t="s">
        <v>941</v>
      </c>
      <c r="T39" s="1327" t="s">
        <v>941</v>
      </c>
      <c r="U39" s="1327" t="s">
        <v>941</v>
      </c>
      <c r="V39" s="1327" t="s">
        <v>941</v>
      </c>
      <c r="W39" s="1327" t="s">
        <v>941</v>
      </c>
      <c r="X39" s="1327" t="s">
        <v>941</v>
      </c>
      <c r="Y39" s="1327" t="s">
        <v>941</v>
      </c>
      <c r="Z39" s="1327" t="s">
        <v>941</v>
      </c>
      <c r="AA39" s="1327"/>
      <c r="AB39" s="1327" t="s">
        <v>4159</v>
      </c>
      <c r="AC39" s="1327" t="s">
        <v>941</v>
      </c>
      <c r="AD39" s="1327" t="s">
        <v>941</v>
      </c>
      <c r="AE39" s="1326"/>
      <c r="AF39" s="1326" t="s">
        <v>1888</v>
      </c>
      <c r="AG39" s="266" t="s">
        <v>132</v>
      </c>
      <c r="AH39" s="139" t="s">
        <v>1889</v>
      </c>
      <c r="AI39" s="36">
        <v>0.04</v>
      </c>
      <c r="AJ39" s="896" t="s">
        <v>945</v>
      </c>
      <c r="AK39" s="138" t="s">
        <v>1081</v>
      </c>
      <c r="AL39" s="1326">
        <v>1</v>
      </c>
      <c r="AM39" s="1326" t="s">
        <v>993</v>
      </c>
      <c r="AN39" s="1326" t="s">
        <v>945</v>
      </c>
      <c r="AO39" s="36" t="s">
        <v>945</v>
      </c>
      <c r="AP39" s="1326" t="s">
        <v>4282</v>
      </c>
      <c r="AQ39" s="1333"/>
      <c r="AR39" s="106"/>
      <c r="AS39" s="69" t="s">
        <v>949</v>
      </c>
      <c r="AT39" s="69" t="s">
        <v>949</v>
      </c>
      <c r="AU39" s="69" t="s">
        <v>949</v>
      </c>
      <c r="AV39" s="69" t="s">
        <v>949</v>
      </c>
      <c r="AW39" s="69" t="s">
        <v>1890</v>
      </c>
      <c r="AX39" s="69" t="s">
        <v>995</v>
      </c>
      <c r="AY39" s="69" t="s">
        <v>996</v>
      </c>
      <c r="AZ39" s="69" t="s">
        <v>1891</v>
      </c>
      <c r="BA39" s="69" t="s">
        <v>998</v>
      </c>
      <c r="BB39" s="69" t="s">
        <v>949</v>
      </c>
      <c r="BC39" s="69" t="s">
        <v>985</v>
      </c>
      <c r="BD39" s="69" t="s">
        <v>986</v>
      </c>
      <c r="BE39" s="69" t="s">
        <v>949</v>
      </c>
      <c r="BF39" s="69" t="s">
        <v>949</v>
      </c>
      <c r="BG39" s="69" t="s">
        <v>949</v>
      </c>
      <c r="BH39" s="69" t="s">
        <v>949</v>
      </c>
      <c r="BI39" s="69" t="s">
        <v>949</v>
      </c>
      <c r="BJ39" s="69" t="s">
        <v>949</v>
      </c>
      <c r="BK39" s="69" t="s">
        <v>949</v>
      </c>
      <c r="BL39" s="69" t="s">
        <v>949</v>
      </c>
      <c r="BM39" s="69" t="s">
        <v>949</v>
      </c>
      <c r="BN39" s="25" t="s">
        <v>4162</v>
      </c>
      <c r="BO39" s="25" t="s">
        <v>945</v>
      </c>
      <c r="BP39" s="25" t="s">
        <v>945</v>
      </c>
      <c r="BQ39" s="25" t="s">
        <v>945</v>
      </c>
      <c r="BR39" s="25" t="s">
        <v>945</v>
      </c>
      <c r="BS39" s="25" t="s">
        <v>945</v>
      </c>
      <c r="BT39" s="25" t="s">
        <v>945</v>
      </c>
      <c r="BU39" s="6"/>
      <c r="BV39" s="89"/>
      <c r="BW39" s="89"/>
      <c r="BX39" s="89"/>
      <c r="BY39" s="89"/>
      <c r="BZ39" s="89"/>
      <c r="CA39" s="89"/>
      <c r="CB39" s="89"/>
      <c r="CC39" s="89"/>
    </row>
    <row r="40" spans="1:81" ht="16.5">
      <c r="A40" s="6"/>
      <c r="B40" s="106">
        <v>33</v>
      </c>
      <c r="C40" s="13" t="s">
        <v>4185</v>
      </c>
      <c r="D40" s="119" t="s">
        <v>4186</v>
      </c>
      <c r="E40" s="102" t="s">
        <v>4289</v>
      </c>
      <c r="F40" s="119"/>
      <c r="G40" s="102"/>
      <c r="H40" s="119"/>
      <c r="I40" s="102"/>
      <c r="J40" s="119"/>
      <c r="K40" s="102"/>
      <c r="L40" s="119"/>
      <c r="M40" s="120"/>
      <c r="N40" s="160" t="s">
        <v>4290</v>
      </c>
      <c r="O40" s="41" t="s">
        <v>4289</v>
      </c>
      <c r="P40" s="170" t="s">
        <v>1037</v>
      </c>
      <c r="Q40" s="206"/>
      <c r="R40" s="1337" t="s">
        <v>976</v>
      </c>
      <c r="S40" s="1327"/>
      <c r="T40" s="1327"/>
      <c r="U40" s="1327" t="s">
        <v>941</v>
      </c>
      <c r="V40" s="1327"/>
      <c r="W40" s="1327"/>
      <c r="X40" s="1327" t="s">
        <v>941</v>
      </c>
      <c r="Y40" s="1327"/>
      <c r="Z40" s="1327"/>
      <c r="AA40" s="1327"/>
      <c r="AB40" s="1327"/>
      <c r="AC40" s="1327"/>
      <c r="AD40" s="1327"/>
      <c r="AE40" s="1326" t="s">
        <v>945</v>
      </c>
      <c r="AF40" s="1326"/>
      <c r="AG40" s="266" t="s">
        <v>132</v>
      </c>
      <c r="AH40" s="139" t="s">
        <v>4291</v>
      </c>
      <c r="AI40" s="36">
        <v>1</v>
      </c>
      <c r="AJ40" s="896" t="s">
        <v>945</v>
      </c>
      <c r="AK40" s="138" t="s">
        <v>1008</v>
      </c>
      <c r="AL40" s="1326">
        <v>0</v>
      </c>
      <c r="AM40" s="1326" t="s">
        <v>947</v>
      </c>
      <c r="AN40" s="1326" t="s">
        <v>945</v>
      </c>
      <c r="AO40" s="36" t="s">
        <v>945</v>
      </c>
      <c r="AP40" s="1326" t="s">
        <v>4192</v>
      </c>
      <c r="AQ40" s="1333"/>
      <c r="AR40" s="106"/>
      <c r="AS40" s="69" t="s">
        <v>949</v>
      </c>
      <c r="AT40" s="69" t="s">
        <v>949</v>
      </c>
      <c r="AU40" s="69" t="s">
        <v>949</v>
      </c>
      <c r="AV40" s="69" t="s">
        <v>949</v>
      </c>
      <c r="AW40" s="69" t="s">
        <v>949</v>
      </c>
      <c r="AX40" s="69" t="s">
        <v>949</v>
      </c>
      <c r="AY40" s="69" t="s">
        <v>949</v>
      </c>
      <c r="AZ40" s="69" t="s">
        <v>949</v>
      </c>
      <c r="BA40" s="69" t="s">
        <v>949</v>
      </c>
      <c r="BB40" s="69" t="s">
        <v>949</v>
      </c>
      <c r="BC40" s="69" t="s">
        <v>949</v>
      </c>
      <c r="BD40" s="69" t="s">
        <v>949</v>
      </c>
      <c r="BE40" s="69" t="s">
        <v>949</v>
      </c>
      <c r="BF40" s="69" t="s">
        <v>949</v>
      </c>
      <c r="BG40" s="69" t="s">
        <v>949</v>
      </c>
      <c r="BH40" s="69" t="s">
        <v>949</v>
      </c>
      <c r="BI40" s="69" t="s">
        <v>949</v>
      </c>
      <c r="BJ40" s="69" t="s">
        <v>949</v>
      </c>
      <c r="BK40" s="69" t="s">
        <v>949</v>
      </c>
      <c r="BL40" s="69" t="s">
        <v>949</v>
      </c>
      <c r="BM40" s="69" t="s">
        <v>949</v>
      </c>
      <c r="BN40" s="25"/>
      <c r="BO40" s="25"/>
      <c r="BP40" s="25"/>
      <c r="BQ40" s="25"/>
      <c r="BR40" s="25"/>
      <c r="BS40" s="25"/>
      <c r="BT40" s="25"/>
      <c r="BU40" s="6"/>
      <c r="BV40" s="89"/>
      <c r="BW40" s="89"/>
      <c r="BX40" s="89"/>
      <c r="BY40" s="89"/>
      <c r="BZ40" s="89"/>
      <c r="CA40" s="89"/>
      <c r="CB40" s="89"/>
      <c r="CC40" s="89"/>
    </row>
    <row r="41" spans="1:81" ht="16.5">
      <c r="A41" s="6"/>
      <c r="B41" s="106">
        <v>34</v>
      </c>
      <c r="C41" s="13" t="s">
        <v>4185</v>
      </c>
      <c r="D41" s="119" t="s">
        <v>4186</v>
      </c>
      <c r="E41" s="102"/>
      <c r="F41" s="119" t="s">
        <v>4292</v>
      </c>
      <c r="G41" s="102"/>
      <c r="H41" s="119"/>
      <c r="I41" s="102"/>
      <c r="J41" s="119"/>
      <c r="K41" s="102"/>
      <c r="L41" s="119"/>
      <c r="M41" s="120"/>
      <c r="N41" s="160" t="s">
        <v>4293</v>
      </c>
      <c r="O41" s="41" t="s">
        <v>3779</v>
      </c>
      <c r="P41" s="170" t="s">
        <v>975</v>
      </c>
      <c r="Q41" s="206"/>
      <c r="R41" s="1337" t="s">
        <v>976</v>
      </c>
      <c r="S41" s="1327"/>
      <c r="T41" s="1327"/>
      <c r="U41" s="1327" t="s">
        <v>941</v>
      </c>
      <c r="V41" s="1327"/>
      <c r="W41" s="1327"/>
      <c r="X41" s="1327" t="s">
        <v>941</v>
      </c>
      <c r="Y41" s="1327"/>
      <c r="Z41" s="1327"/>
      <c r="AA41" s="1327"/>
      <c r="AB41" s="1327"/>
      <c r="AC41" s="1327"/>
      <c r="AD41" s="1327"/>
      <c r="AE41" s="1326" t="s">
        <v>945</v>
      </c>
      <c r="AF41" s="1326" t="s">
        <v>3780</v>
      </c>
      <c r="AG41" s="266" t="s">
        <v>132</v>
      </c>
      <c r="AH41" s="139" t="s">
        <v>3781</v>
      </c>
      <c r="AI41" s="36">
        <v>1</v>
      </c>
      <c r="AJ41" s="896" t="s">
        <v>945</v>
      </c>
      <c r="AK41" s="138" t="s">
        <v>1008</v>
      </c>
      <c r="AL41" s="1326">
        <v>1</v>
      </c>
      <c r="AM41" s="1326" t="s">
        <v>979</v>
      </c>
      <c r="AN41" s="1326" t="s">
        <v>945</v>
      </c>
      <c r="AO41" s="36" t="s">
        <v>945</v>
      </c>
      <c r="AP41" s="1326" t="s">
        <v>4282</v>
      </c>
      <c r="AQ41" s="1333"/>
      <c r="AR41" s="106"/>
      <c r="AS41" s="69">
        <v>507</v>
      </c>
      <c r="AT41" s="69">
        <v>7.0000000000000007E-2</v>
      </c>
      <c r="AU41" s="69" t="s">
        <v>949</v>
      </c>
      <c r="AV41" s="69" t="s">
        <v>949</v>
      </c>
      <c r="AW41" s="69" t="s">
        <v>3782</v>
      </c>
      <c r="AX41" s="69" t="s">
        <v>981</v>
      </c>
      <c r="AY41" s="69" t="s">
        <v>982</v>
      </c>
      <c r="AZ41" s="69" t="s">
        <v>983</v>
      </c>
      <c r="BA41" s="69" t="s">
        <v>984</v>
      </c>
      <c r="BB41" s="69" t="s">
        <v>949</v>
      </c>
      <c r="BC41" s="69" t="s">
        <v>3258</v>
      </c>
      <c r="BD41" s="69" t="s">
        <v>986</v>
      </c>
      <c r="BE41" s="69" t="s">
        <v>949</v>
      </c>
      <c r="BF41" s="69" t="s">
        <v>949</v>
      </c>
      <c r="BG41" s="69" t="s">
        <v>949</v>
      </c>
      <c r="BH41" s="69" t="s">
        <v>949</v>
      </c>
      <c r="BI41" s="69" t="s">
        <v>949</v>
      </c>
      <c r="BJ41" s="69" t="s">
        <v>949</v>
      </c>
      <c r="BK41" s="69" t="s">
        <v>949</v>
      </c>
      <c r="BL41" s="69" t="s">
        <v>949</v>
      </c>
      <c r="BM41" s="69" t="s">
        <v>949</v>
      </c>
      <c r="BN41" s="25" t="s">
        <v>4162</v>
      </c>
      <c r="BO41" s="25" t="s">
        <v>945</v>
      </c>
      <c r="BP41" s="25" t="s">
        <v>945</v>
      </c>
      <c r="BQ41" s="25" t="s">
        <v>945</v>
      </c>
      <c r="BR41" s="25" t="s">
        <v>945</v>
      </c>
      <c r="BS41" s="25" t="s">
        <v>945</v>
      </c>
      <c r="BT41" s="25" t="s">
        <v>945</v>
      </c>
      <c r="BU41" s="6"/>
      <c r="BV41" s="89"/>
      <c r="BW41" s="89"/>
      <c r="BX41" s="89"/>
      <c r="BY41" s="89"/>
      <c r="BZ41" s="89"/>
      <c r="CA41" s="89"/>
      <c r="CB41" s="89"/>
      <c r="CC41" s="89"/>
    </row>
    <row r="42" spans="1:81" ht="16.5">
      <c r="A42" s="6"/>
      <c r="B42" s="106">
        <v>35</v>
      </c>
      <c r="C42" s="13" t="s">
        <v>4185</v>
      </c>
      <c r="D42" s="119"/>
      <c r="E42" s="102"/>
      <c r="F42" s="119" t="s">
        <v>987</v>
      </c>
      <c r="G42" s="102"/>
      <c r="H42" s="119"/>
      <c r="I42" s="102"/>
      <c r="J42" s="119"/>
      <c r="K42" s="102"/>
      <c r="L42" s="119"/>
      <c r="M42" s="120"/>
      <c r="N42" s="160" t="s">
        <v>4294</v>
      </c>
      <c r="O42" s="41" t="s">
        <v>988</v>
      </c>
      <c r="P42" s="170" t="s">
        <v>939</v>
      </c>
      <c r="Q42" s="206"/>
      <c r="R42" s="1337" t="s">
        <v>989</v>
      </c>
      <c r="S42" s="1327"/>
      <c r="T42" s="1327"/>
      <c r="U42" s="1327" t="s">
        <v>941</v>
      </c>
      <c r="V42" s="1327"/>
      <c r="W42" s="1327"/>
      <c r="X42" s="1327" t="s">
        <v>941</v>
      </c>
      <c r="Y42" s="1327"/>
      <c r="Z42" s="1327"/>
      <c r="AA42" s="1327"/>
      <c r="AB42" s="1327"/>
      <c r="AC42" s="1327"/>
      <c r="AD42" s="1327"/>
      <c r="AE42" s="1326" t="s">
        <v>945</v>
      </c>
      <c r="AF42" s="1326" t="s">
        <v>990</v>
      </c>
      <c r="AG42" s="266" t="s">
        <v>132</v>
      </c>
      <c r="AH42" s="139" t="s">
        <v>991</v>
      </c>
      <c r="AI42" s="36">
        <v>6.5000000000000002E-2</v>
      </c>
      <c r="AJ42" s="896" t="s">
        <v>945</v>
      </c>
      <c r="AK42" s="138" t="s">
        <v>1081</v>
      </c>
      <c r="AL42" s="1326">
        <v>1</v>
      </c>
      <c r="AM42" s="1326" t="s">
        <v>993</v>
      </c>
      <c r="AN42" s="1326" t="s">
        <v>945</v>
      </c>
      <c r="AO42" s="36" t="s">
        <v>945</v>
      </c>
      <c r="AP42" s="1326" t="s">
        <v>4282</v>
      </c>
      <c r="AQ42" s="1333"/>
      <c r="AR42" s="106"/>
      <c r="AS42" s="69" t="s">
        <v>949</v>
      </c>
      <c r="AT42" s="69" t="s">
        <v>949</v>
      </c>
      <c r="AU42" s="69" t="s">
        <v>949</v>
      </c>
      <c r="AV42" s="69" t="s">
        <v>949</v>
      </c>
      <c r="AW42" s="69" t="s">
        <v>994</v>
      </c>
      <c r="AX42" s="69" t="s">
        <v>995</v>
      </c>
      <c r="AY42" s="69" t="s">
        <v>996</v>
      </c>
      <c r="AZ42" s="69" t="s">
        <v>997</v>
      </c>
      <c r="BA42" s="69" t="s">
        <v>998</v>
      </c>
      <c r="BB42" s="69" t="s">
        <v>949</v>
      </c>
      <c r="BC42" s="69" t="s">
        <v>985</v>
      </c>
      <c r="BD42" s="69" t="s">
        <v>986</v>
      </c>
      <c r="BE42" s="69" t="s">
        <v>949</v>
      </c>
      <c r="BF42" s="69" t="s">
        <v>949</v>
      </c>
      <c r="BG42" s="69" t="s">
        <v>949</v>
      </c>
      <c r="BH42" s="69" t="s">
        <v>949</v>
      </c>
      <c r="BI42" s="69" t="s">
        <v>949</v>
      </c>
      <c r="BJ42" s="69" t="s">
        <v>949</v>
      </c>
      <c r="BK42" s="69" t="s">
        <v>949</v>
      </c>
      <c r="BL42" s="69" t="s">
        <v>949</v>
      </c>
      <c r="BM42" s="69" t="s">
        <v>949</v>
      </c>
      <c r="BN42" s="25" t="s">
        <v>4162</v>
      </c>
      <c r="BO42" s="25" t="s">
        <v>945</v>
      </c>
      <c r="BP42" s="25" t="s">
        <v>945</v>
      </c>
      <c r="BQ42" s="25" t="s">
        <v>945</v>
      </c>
      <c r="BR42" s="25" t="s">
        <v>945</v>
      </c>
      <c r="BS42" s="25" t="s">
        <v>945</v>
      </c>
      <c r="BT42" s="25" t="s">
        <v>945</v>
      </c>
      <c r="BU42" s="6"/>
      <c r="BV42" s="89"/>
      <c r="BW42" s="89"/>
      <c r="BX42" s="89"/>
      <c r="BY42" s="89"/>
      <c r="BZ42" s="89"/>
      <c r="CA42" s="89"/>
      <c r="CB42" s="89"/>
      <c r="CC42" s="89"/>
    </row>
    <row r="43" spans="1:81" ht="16.5">
      <c r="A43" s="6"/>
      <c r="B43" s="106">
        <v>36</v>
      </c>
      <c r="C43" s="13" t="s">
        <v>4185</v>
      </c>
      <c r="D43" s="119" t="s">
        <v>4186</v>
      </c>
      <c r="E43" s="102" t="s">
        <v>4295</v>
      </c>
      <c r="F43" s="119"/>
      <c r="G43" s="102"/>
      <c r="H43" s="119"/>
      <c r="I43" s="102"/>
      <c r="J43" s="119"/>
      <c r="K43" s="102"/>
      <c r="L43" s="119"/>
      <c r="M43" s="120"/>
      <c r="N43" s="160" t="s">
        <v>4296</v>
      </c>
      <c r="O43" s="41" t="s">
        <v>4295</v>
      </c>
      <c r="P43" s="170" t="s">
        <v>1037</v>
      </c>
      <c r="Q43" s="206"/>
      <c r="R43" s="1337" t="s">
        <v>976</v>
      </c>
      <c r="S43" s="1327" t="s">
        <v>941</v>
      </c>
      <c r="T43" s="1327" t="s">
        <v>941</v>
      </c>
      <c r="U43" s="1327"/>
      <c r="V43" s="1327"/>
      <c r="W43" s="1327"/>
      <c r="X43" s="1327"/>
      <c r="Y43" s="1327"/>
      <c r="Z43" s="1327"/>
      <c r="AA43" s="1327"/>
      <c r="AB43" s="1327" t="s">
        <v>4159</v>
      </c>
      <c r="AC43" s="1327" t="s">
        <v>941</v>
      </c>
      <c r="AD43" s="1327"/>
      <c r="AE43" s="1326" t="s">
        <v>945</v>
      </c>
      <c r="AF43" s="1326"/>
      <c r="AG43" s="266" t="s">
        <v>132</v>
      </c>
      <c r="AH43" s="139" t="s">
        <v>4297</v>
      </c>
      <c r="AI43" s="36">
        <v>1</v>
      </c>
      <c r="AJ43" s="896" t="s">
        <v>945</v>
      </c>
      <c r="AK43" s="138" t="s">
        <v>1008</v>
      </c>
      <c r="AL43" s="1326">
        <v>0</v>
      </c>
      <c r="AM43" s="1326" t="s">
        <v>947</v>
      </c>
      <c r="AN43" s="1326" t="s">
        <v>945</v>
      </c>
      <c r="AO43" s="36" t="s">
        <v>945</v>
      </c>
      <c r="AP43" s="1326" t="s">
        <v>4192</v>
      </c>
      <c r="AQ43" s="1333"/>
      <c r="AR43" s="106"/>
      <c r="AS43" s="69" t="s">
        <v>949</v>
      </c>
      <c r="AT43" s="69" t="s">
        <v>949</v>
      </c>
      <c r="AU43" s="69" t="s">
        <v>949</v>
      </c>
      <c r="AV43" s="69" t="s">
        <v>949</v>
      </c>
      <c r="AW43" s="69" t="s">
        <v>949</v>
      </c>
      <c r="AX43" s="69" t="s">
        <v>949</v>
      </c>
      <c r="AY43" s="69" t="s">
        <v>949</v>
      </c>
      <c r="AZ43" s="69" t="s">
        <v>949</v>
      </c>
      <c r="BA43" s="69" t="s">
        <v>949</v>
      </c>
      <c r="BB43" s="69" t="s">
        <v>949</v>
      </c>
      <c r="BC43" s="69" t="s">
        <v>949</v>
      </c>
      <c r="BD43" s="69" t="s">
        <v>949</v>
      </c>
      <c r="BE43" s="69" t="s">
        <v>949</v>
      </c>
      <c r="BF43" s="69" t="s">
        <v>949</v>
      </c>
      <c r="BG43" s="69" t="s">
        <v>949</v>
      </c>
      <c r="BH43" s="69" t="s">
        <v>949</v>
      </c>
      <c r="BI43" s="69" t="s">
        <v>949</v>
      </c>
      <c r="BJ43" s="69" t="s">
        <v>949</v>
      </c>
      <c r="BK43" s="69" t="s">
        <v>949</v>
      </c>
      <c r="BL43" s="69" t="s">
        <v>949</v>
      </c>
      <c r="BM43" s="69" t="s">
        <v>949</v>
      </c>
      <c r="BN43" s="25" t="s">
        <v>4162</v>
      </c>
      <c r="BO43" s="25" t="s">
        <v>945</v>
      </c>
      <c r="BP43" s="25" t="s">
        <v>945</v>
      </c>
      <c r="BQ43" s="25" t="s">
        <v>945</v>
      </c>
      <c r="BR43" s="25" t="s">
        <v>945</v>
      </c>
      <c r="BS43" s="25" t="s">
        <v>945</v>
      </c>
      <c r="BT43" s="25" t="s">
        <v>945</v>
      </c>
      <c r="BU43" s="6"/>
      <c r="BV43" s="89"/>
      <c r="BW43" s="89"/>
      <c r="BX43" s="89"/>
      <c r="BY43" s="89"/>
      <c r="BZ43" s="89"/>
      <c r="CA43" s="89"/>
      <c r="CB43" s="89"/>
      <c r="CC43" s="89"/>
    </row>
    <row r="44" spans="1:81" ht="16.5">
      <c r="A44" s="6"/>
      <c r="B44" s="106">
        <v>37</v>
      </c>
      <c r="C44" s="13" t="s">
        <v>4185</v>
      </c>
      <c r="D44" s="119" t="s">
        <v>4186</v>
      </c>
      <c r="E44" s="102" t="s">
        <v>4298</v>
      </c>
      <c r="F44" s="119"/>
      <c r="G44" s="102"/>
      <c r="H44" s="119"/>
      <c r="I44" s="102"/>
      <c r="J44" s="119"/>
      <c r="K44" s="102"/>
      <c r="L44" s="119"/>
      <c r="M44" s="120"/>
      <c r="N44" s="160" t="s">
        <v>4299</v>
      </c>
      <c r="O44" s="41" t="s">
        <v>4298</v>
      </c>
      <c r="P44" s="170" t="s">
        <v>1037</v>
      </c>
      <c r="Q44" s="206"/>
      <c r="R44" s="1337" t="s">
        <v>976</v>
      </c>
      <c r="S44" s="1327"/>
      <c r="T44" s="1327"/>
      <c r="U44" s="1327"/>
      <c r="V44" s="1327"/>
      <c r="W44" s="1327" t="s">
        <v>941</v>
      </c>
      <c r="X44" s="1327"/>
      <c r="Y44" s="1327"/>
      <c r="Z44" s="1327" t="s">
        <v>941</v>
      </c>
      <c r="AA44" s="1327"/>
      <c r="AB44" s="1327"/>
      <c r="AC44" s="1327"/>
      <c r="AD44" s="1327" t="s">
        <v>941</v>
      </c>
      <c r="AE44" s="1326" t="s">
        <v>945</v>
      </c>
      <c r="AF44" s="1326"/>
      <c r="AG44" s="266" t="s">
        <v>132</v>
      </c>
      <c r="AH44" s="139" t="s">
        <v>4300</v>
      </c>
      <c r="AI44" s="36">
        <v>1</v>
      </c>
      <c r="AJ44" s="896" t="s">
        <v>945</v>
      </c>
      <c r="AK44" s="138" t="s">
        <v>1008</v>
      </c>
      <c r="AL44" s="1326">
        <v>0</v>
      </c>
      <c r="AM44" s="1326" t="s">
        <v>947</v>
      </c>
      <c r="AN44" s="1326" t="s">
        <v>945</v>
      </c>
      <c r="AO44" s="36" t="s">
        <v>945</v>
      </c>
      <c r="AP44" s="1326" t="s">
        <v>4192</v>
      </c>
      <c r="AQ44" s="1333"/>
      <c r="AR44" s="106"/>
      <c r="AS44" s="69" t="s">
        <v>949</v>
      </c>
      <c r="AT44" s="69" t="s">
        <v>949</v>
      </c>
      <c r="AU44" s="69" t="s">
        <v>949</v>
      </c>
      <c r="AV44" s="69" t="s">
        <v>949</v>
      </c>
      <c r="AW44" s="69" t="s">
        <v>949</v>
      </c>
      <c r="AX44" s="69" t="s">
        <v>949</v>
      </c>
      <c r="AY44" s="69" t="s">
        <v>949</v>
      </c>
      <c r="AZ44" s="69" t="s">
        <v>949</v>
      </c>
      <c r="BA44" s="69" t="s">
        <v>949</v>
      </c>
      <c r="BB44" s="69" t="s">
        <v>949</v>
      </c>
      <c r="BC44" s="69" t="s">
        <v>949</v>
      </c>
      <c r="BD44" s="69" t="s">
        <v>949</v>
      </c>
      <c r="BE44" s="69" t="s">
        <v>949</v>
      </c>
      <c r="BF44" s="69" t="s">
        <v>949</v>
      </c>
      <c r="BG44" s="69" t="s">
        <v>949</v>
      </c>
      <c r="BH44" s="69" t="s">
        <v>949</v>
      </c>
      <c r="BI44" s="69" t="s">
        <v>949</v>
      </c>
      <c r="BJ44" s="69" t="s">
        <v>949</v>
      </c>
      <c r="BK44" s="69" t="s">
        <v>949</v>
      </c>
      <c r="BL44" s="69" t="s">
        <v>949</v>
      </c>
      <c r="BM44" s="69" t="s">
        <v>949</v>
      </c>
      <c r="BN44" s="25" t="s">
        <v>4162</v>
      </c>
      <c r="BO44" s="25" t="s">
        <v>945</v>
      </c>
      <c r="BP44" s="25" t="s">
        <v>945</v>
      </c>
      <c r="BQ44" s="25" t="s">
        <v>945</v>
      </c>
      <c r="BR44" s="25" t="s">
        <v>945</v>
      </c>
      <c r="BS44" s="25" t="s">
        <v>945</v>
      </c>
      <c r="BT44" s="25" t="s">
        <v>945</v>
      </c>
      <c r="BU44" s="6"/>
      <c r="BV44" s="89"/>
      <c r="BW44" s="89"/>
      <c r="BX44" s="89"/>
      <c r="BY44" s="89"/>
      <c r="BZ44" s="89"/>
      <c r="CA44" s="89"/>
      <c r="CB44" s="89"/>
      <c r="CC44" s="89"/>
    </row>
    <row r="45" spans="1:81" ht="16.5">
      <c r="A45" s="6"/>
      <c r="B45" s="106">
        <v>38</v>
      </c>
      <c r="C45" s="13" t="s">
        <v>4185</v>
      </c>
      <c r="D45" s="119" t="s">
        <v>4186</v>
      </c>
      <c r="E45" s="102" t="s">
        <v>4301</v>
      </c>
      <c r="F45" s="119"/>
      <c r="G45" s="102"/>
      <c r="H45" s="119"/>
      <c r="I45" s="102"/>
      <c r="J45" s="119"/>
      <c r="K45" s="102"/>
      <c r="L45" s="119"/>
      <c r="M45" s="120"/>
      <c r="N45" s="160" t="s">
        <v>4302</v>
      </c>
      <c r="O45" s="41" t="s">
        <v>4301</v>
      </c>
      <c r="P45" s="170" t="s">
        <v>1037</v>
      </c>
      <c r="Q45" s="206"/>
      <c r="R45" s="1337" t="s">
        <v>989</v>
      </c>
      <c r="S45" s="1327"/>
      <c r="T45" s="1327"/>
      <c r="U45" s="1327" t="s">
        <v>941</v>
      </c>
      <c r="V45" s="1327"/>
      <c r="W45" s="1327"/>
      <c r="X45" s="1327"/>
      <c r="Y45" s="1327"/>
      <c r="Z45" s="1327"/>
      <c r="AA45" s="1327"/>
      <c r="AB45" s="1327"/>
      <c r="AC45" s="1327"/>
      <c r="AD45" s="1327"/>
      <c r="AE45" s="1326" t="s">
        <v>945</v>
      </c>
      <c r="AF45" s="1326"/>
      <c r="AG45" s="266" t="s">
        <v>132</v>
      </c>
      <c r="AH45" s="139" t="s">
        <v>4303</v>
      </c>
      <c r="AI45" s="36">
        <v>1</v>
      </c>
      <c r="AJ45" s="896" t="s">
        <v>945</v>
      </c>
      <c r="AK45" s="138" t="s">
        <v>1008</v>
      </c>
      <c r="AL45" s="1326">
        <v>0</v>
      </c>
      <c r="AM45" s="1326" t="s">
        <v>947</v>
      </c>
      <c r="AN45" s="1326" t="s">
        <v>945</v>
      </c>
      <c r="AO45" s="36" t="s">
        <v>945</v>
      </c>
      <c r="AP45" s="1326" t="s">
        <v>4192</v>
      </c>
      <c r="AQ45" s="1333"/>
      <c r="AR45" s="106"/>
      <c r="AS45" s="69" t="s">
        <v>949</v>
      </c>
      <c r="AT45" s="69" t="s">
        <v>949</v>
      </c>
      <c r="AU45" s="69" t="s">
        <v>949</v>
      </c>
      <c r="AV45" s="69" t="s">
        <v>949</v>
      </c>
      <c r="AW45" s="69" t="s">
        <v>949</v>
      </c>
      <c r="AX45" s="69" t="s">
        <v>949</v>
      </c>
      <c r="AY45" s="69" t="s">
        <v>949</v>
      </c>
      <c r="AZ45" s="69" t="s">
        <v>949</v>
      </c>
      <c r="BA45" s="69" t="s">
        <v>949</v>
      </c>
      <c r="BB45" s="69" t="s">
        <v>949</v>
      </c>
      <c r="BC45" s="69" t="s">
        <v>949</v>
      </c>
      <c r="BD45" s="69" t="s">
        <v>949</v>
      </c>
      <c r="BE45" s="69" t="s">
        <v>949</v>
      </c>
      <c r="BF45" s="69" t="s">
        <v>949</v>
      </c>
      <c r="BG45" s="69" t="s">
        <v>949</v>
      </c>
      <c r="BH45" s="69" t="s">
        <v>949</v>
      </c>
      <c r="BI45" s="69" t="s">
        <v>949</v>
      </c>
      <c r="BJ45" s="69" t="s">
        <v>949</v>
      </c>
      <c r="BK45" s="69" t="s">
        <v>949</v>
      </c>
      <c r="BL45" s="69" t="s">
        <v>949</v>
      </c>
      <c r="BM45" s="69" t="s">
        <v>949</v>
      </c>
      <c r="BN45" s="25"/>
      <c r="BO45" s="25"/>
      <c r="BP45" s="25"/>
      <c r="BQ45" s="25"/>
      <c r="BR45" s="25"/>
      <c r="BS45" s="25"/>
      <c r="BT45" s="25"/>
      <c r="BU45" s="6"/>
      <c r="BV45" s="89"/>
      <c r="BW45" s="89"/>
      <c r="BX45" s="89"/>
      <c r="BY45" s="89"/>
      <c r="BZ45" s="89"/>
      <c r="CA45" s="89"/>
      <c r="CB45" s="89"/>
      <c r="CC45" s="89"/>
    </row>
    <row r="46" spans="1:81" ht="16.5">
      <c r="A46" s="6"/>
      <c r="B46" s="106">
        <v>39</v>
      </c>
      <c r="C46" s="13" t="s">
        <v>4185</v>
      </c>
      <c r="D46" s="119" t="s">
        <v>4186</v>
      </c>
      <c r="E46" s="102" t="s">
        <v>4304</v>
      </c>
      <c r="F46" s="119"/>
      <c r="G46" s="102"/>
      <c r="H46" s="119"/>
      <c r="I46" s="102"/>
      <c r="J46" s="119"/>
      <c r="K46" s="102"/>
      <c r="L46" s="119"/>
      <c r="M46" s="120"/>
      <c r="N46" s="160" t="s">
        <v>4305</v>
      </c>
      <c r="O46" s="41" t="s">
        <v>4304</v>
      </c>
      <c r="P46" s="170" t="s">
        <v>1037</v>
      </c>
      <c r="Q46" s="206"/>
      <c r="R46" s="1337" t="s">
        <v>989</v>
      </c>
      <c r="S46" s="1327"/>
      <c r="T46" s="1327"/>
      <c r="U46" s="1327"/>
      <c r="V46" s="1327"/>
      <c r="W46" s="1327"/>
      <c r="X46" s="1327" t="s">
        <v>941</v>
      </c>
      <c r="Y46" s="1327"/>
      <c r="Z46" s="1327"/>
      <c r="AA46" s="1327"/>
      <c r="AB46" s="1327"/>
      <c r="AC46" s="1327"/>
      <c r="AD46" s="1327"/>
      <c r="AE46" s="1326" t="s">
        <v>945</v>
      </c>
      <c r="AF46" s="1326"/>
      <c r="AG46" s="266" t="s">
        <v>132</v>
      </c>
      <c r="AH46" s="139" t="s">
        <v>4306</v>
      </c>
      <c r="AI46" s="36">
        <v>1</v>
      </c>
      <c r="AJ46" s="896" t="s">
        <v>945</v>
      </c>
      <c r="AK46" s="138" t="s">
        <v>1008</v>
      </c>
      <c r="AL46" s="1326">
        <v>0</v>
      </c>
      <c r="AM46" s="1326" t="s">
        <v>947</v>
      </c>
      <c r="AN46" s="1326" t="s">
        <v>945</v>
      </c>
      <c r="AO46" s="36" t="s">
        <v>945</v>
      </c>
      <c r="AP46" s="1326" t="s">
        <v>4192</v>
      </c>
      <c r="AQ46" s="1333"/>
      <c r="AR46" s="106"/>
      <c r="AS46" s="69" t="s">
        <v>949</v>
      </c>
      <c r="AT46" s="69" t="s">
        <v>949</v>
      </c>
      <c r="AU46" s="69" t="s">
        <v>949</v>
      </c>
      <c r="AV46" s="69" t="s">
        <v>949</v>
      </c>
      <c r="AW46" s="69" t="s">
        <v>949</v>
      </c>
      <c r="AX46" s="69" t="s">
        <v>949</v>
      </c>
      <c r="AY46" s="69" t="s">
        <v>949</v>
      </c>
      <c r="AZ46" s="69" t="s">
        <v>949</v>
      </c>
      <c r="BA46" s="69" t="s">
        <v>949</v>
      </c>
      <c r="BB46" s="69" t="s">
        <v>949</v>
      </c>
      <c r="BC46" s="69" t="s">
        <v>949</v>
      </c>
      <c r="BD46" s="69" t="s">
        <v>949</v>
      </c>
      <c r="BE46" s="69" t="s">
        <v>949</v>
      </c>
      <c r="BF46" s="69" t="s">
        <v>949</v>
      </c>
      <c r="BG46" s="69" t="s">
        <v>949</v>
      </c>
      <c r="BH46" s="69" t="s">
        <v>949</v>
      </c>
      <c r="BI46" s="69" t="s">
        <v>949</v>
      </c>
      <c r="BJ46" s="69" t="s">
        <v>949</v>
      </c>
      <c r="BK46" s="69" t="s">
        <v>949</v>
      </c>
      <c r="BL46" s="69" t="s">
        <v>949</v>
      </c>
      <c r="BM46" s="69" t="s">
        <v>949</v>
      </c>
      <c r="BN46" s="25"/>
      <c r="BO46" s="25"/>
      <c r="BP46" s="25"/>
      <c r="BQ46" s="25"/>
      <c r="BR46" s="25"/>
      <c r="BS46" s="25"/>
      <c r="BT46" s="25"/>
      <c r="BU46" s="6"/>
      <c r="BV46" s="89"/>
      <c r="BW46" s="89"/>
      <c r="BX46" s="89"/>
      <c r="BY46" s="89"/>
      <c r="BZ46" s="89"/>
      <c r="CA46" s="89"/>
      <c r="CB46" s="89"/>
      <c r="CC46" s="89"/>
    </row>
    <row r="47" spans="1:81" ht="16.5">
      <c r="A47" s="6"/>
      <c r="B47" s="106">
        <v>40</v>
      </c>
      <c r="C47" s="13" t="s">
        <v>4185</v>
      </c>
      <c r="D47" s="119" t="s">
        <v>4186</v>
      </c>
      <c r="E47" s="102" t="s">
        <v>4307</v>
      </c>
      <c r="F47" s="119"/>
      <c r="G47" s="102"/>
      <c r="H47" s="119"/>
      <c r="I47" s="102"/>
      <c r="J47" s="119"/>
      <c r="K47" s="102"/>
      <c r="L47" s="119"/>
      <c r="M47" s="120"/>
      <c r="N47" s="160" t="s">
        <v>4308</v>
      </c>
      <c r="O47" s="41" t="s">
        <v>4307</v>
      </c>
      <c r="P47" s="170" t="s">
        <v>1037</v>
      </c>
      <c r="Q47" s="206"/>
      <c r="R47" s="1337" t="s">
        <v>976</v>
      </c>
      <c r="S47" s="1327"/>
      <c r="T47" s="1327"/>
      <c r="U47" s="1327"/>
      <c r="V47" s="1327" t="s">
        <v>941</v>
      </c>
      <c r="W47" s="1327"/>
      <c r="X47" s="1327"/>
      <c r="Y47" s="1327"/>
      <c r="Z47" s="1327"/>
      <c r="AA47" s="1327"/>
      <c r="AB47" s="1327"/>
      <c r="AC47" s="1327"/>
      <c r="AD47" s="1327"/>
      <c r="AE47" s="1326" t="s">
        <v>945</v>
      </c>
      <c r="AF47" s="1326"/>
      <c r="AG47" s="266" t="s">
        <v>132</v>
      </c>
      <c r="AH47" s="139" t="s">
        <v>4309</v>
      </c>
      <c r="AI47" s="36">
        <v>1</v>
      </c>
      <c r="AJ47" s="896" t="s">
        <v>945</v>
      </c>
      <c r="AK47" s="138" t="s">
        <v>1008</v>
      </c>
      <c r="AL47" s="1326">
        <v>0</v>
      </c>
      <c r="AM47" s="1326" t="s">
        <v>947</v>
      </c>
      <c r="AN47" s="1326" t="s">
        <v>945</v>
      </c>
      <c r="AO47" s="36" t="s">
        <v>945</v>
      </c>
      <c r="AP47" s="1326" t="s">
        <v>4192</v>
      </c>
      <c r="AQ47" s="1333"/>
      <c r="AR47" s="106"/>
      <c r="AS47" s="69" t="s">
        <v>949</v>
      </c>
      <c r="AT47" s="69" t="s">
        <v>949</v>
      </c>
      <c r="AU47" s="69" t="s">
        <v>949</v>
      </c>
      <c r="AV47" s="69" t="s">
        <v>949</v>
      </c>
      <c r="AW47" s="69" t="s">
        <v>949</v>
      </c>
      <c r="AX47" s="69" t="s">
        <v>949</v>
      </c>
      <c r="AY47" s="69" t="s">
        <v>949</v>
      </c>
      <c r="AZ47" s="69" t="s">
        <v>949</v>
      </c>
      <c r="BA47" s="69" t="s">
        <v>949</v>
      </c>
      <c r="BB47" s="69" t="s">
        <v>949</v>
      </c>
      <c r="BC47" s="69" t="s">
        <v>949</v>
      </c>
      <c r="BD47" s="69" t="s">
        <v>949</v>
      </c>
      <c r="BE47" s="69" t="s">
        <v>949</v>
      </c>
      <c r="BF47" s="69" t="s">
        <v>949</v>
      </c>
      <c r="BG47" s="69" t="s">
        <v>949</v>
      </c>
      <c r="BH47" s="69" t="s">
        <v>949</v>
      </c>
      <c r="BI47" s="69" t="s">
        <v>949</v>
      </c>
      <c r="BJ47" s="69" t="s">
        <v>949</v>
      </c>
      <c r="BK47" s="69" t="s">
        <v>949</v>
      </c>
      <c r="BL47" s="69" t="s">
        <v>949</v>
      </c>
      <c r="BM47" s="69" t="s">
        <v>949</v>
      </c>
      <c r="BN47" s="25" t="s">
        <v>4162</v>
      </c>
      <c r="BO47" s="25" t="s">
        <v>945</v>
      </c>
      <c r="BP47" s="25" t="s">
        <v>945</v>
      </c>
      <c r="BQ47" s="25" t="s">
        <v>945</v>
      </c>
      <c r="BR47" s="25" t="s">
        <v>945</v>
      </c>
      <c r="BS47" s="25" t="s">
        <v>945</v>
      </c>
      <c r="BT47" s="25" t="s">
        <v>945</v>
      </c>
      <c r="BU47" s="6"/>
      <c r="BV47" s="89"/>
      <c r="BW47" s="89"/>
      <c r="BX47" s="89"/>
      <c r="BY47" s="89"/>
      <c r="BZ47" s="89"/>
      <c r="CA47" s="89"/>
      <c r="CB47" s="89"/>
      <c r="CC47" s="89"/>
    </row>
    <row r="48" spans="1:81" ht="16.5">
      <c r="A48" s="6"/>
      <c r="B48" s="106">
        <v>41</v>
      </c>
      <c r="C48" s="13" t="s">
        <v>4185</v>
      </c>
      <c r="D48" s="119" t="s">
        <v>4186</v>
      </c>
      <c r="E48" s="102" t="s">
        <v>4310</v>
      </c>
      <c r="F48" s="119"/>
      <c r="G48" s="102"/>
      <c r="H48" s="119"/>
      <c r="I48" s="102"/>
      <c r="J48" s="119"/>
      <c r="K48" s="102"/>
      <c r="L48" s="119"/>
      <c r="M48" s="120"/>
      <c r="N48" s="160" t="s">
        <v>4311</v>
      </c>
      <c r="O48" s="41" t="s">
        <v>4310</v>
      </c>
      <c r="P48" s="170" t="s">
        <v>1037</v>
      </c>
      <c r="Q48" s="206"/>
      <c r="R48" s="1337" t="s">
        <v>976</v>
      </c>
      <c r="S48" s="1327"/>
      <c r="T48" s="1327"/>
      <c r="U48" s="1327"/>
      <c r="V48" s="1327"/>
      <c r="W48" s="1327"/>
      <c r="X48" s="1327"/>
      <c r="Y48" s="1327" t="s">
        <v>941</v>
      </c>
      <c r="Z48" s="1327"/>
      <c r="AA48" s="1327"/>
      <c r="AB48" s="1327"/>
      <c r="AC48" s="1327"/>
      <c r="AD48" s="1327"/>
      <c r="AE48" s="1326" t="s">
        <v>945</v>
      </c>
      <c r="AF48" s="1326"/>
      <c r="AG48" s="266" t="s">
        <v>132</v>
      </c>
      <c r="AH48" s="139" t="s">
        <v>4312</v>
      </c>
      <c r="AI48" s="36">
        <v>1</v>
      </c>
      <c r="AJ48" s="896" t="s">
        <v>945</v>
      </c>
      <c r="AK48" s="138" t="s">
        <v>1008</v>
      </c>
      <c r="AL48" s="1326">
        <v>0</v>
      </c>
      <c r="AM48" s="1326" t="s">
        <v>947</v>
      </c>
      <c r="AN48" s="1326" t="s">
        <v>945</v>
      </c>
      <c r="AO48" s="36" t="s">
        <v>945</v>
      </c>
      <c r="AP48" s="1326" t="s">
        <v>4192</v>
      </c>
      <c r="AQ48" s="1333"/>
      <c r="AR48" s="106"/>
      <c r="AS48" s="69" t="s">
        <v>949</v>
      </c>
      <c r="AT48" s="69" t="s">
        <v>949</v>
      </c>
      <c r="AU48" s="69" t="s">
        <v>949</v>
      </c>
      <c r="AV48" s="69" t="s">
        <v>949</v>
      </c>
      <c r="AW48" s="69" t="s">
        <v>949</v>
      </c>
      <c r="AX48" s="69" t="s">
        <v>949</v>
      </c>
      <c r="AY48" s="69" t="s">
        <v>949</v>
      </c>
      <c r="AZ48" s="69" t="s">
        <v>949</v>
      </c>
      <c r="BA48" s="69" t="s">
        <v>949</v>
      </c>
      <c r="BB48" s="69" t="s">
        <v>949</v>
      </c>
      <c r="BC48" s="69" t="s">
        <v>949</v>
      </c>
      <c r="BD48" s="69" t="s">
        <v>949</v>
      </c>
      <c r="BE48" s="69" t="s">
        <v>949</v>
      </c>
      <c r="BF48" s="69" t="s">
        <v>949</v>
      </c>
      <c r="BG48" s="69" t="s">
        <v>949</v>
      </c>
      <c r="BH48" s="69" t="s">
        <v>949</v>
      </c>
      <c r="BI48" s="69" t="s">
        <v>949</v>
      </c>
      <c r="BJ48" s="69" t="s">
        <v>949</v>
      </c>
      <c r="BK48" s="69" t="s">
        <v>949</v>
      </c>
      <c r="BL48" s="69" t="s">
        <v>949</v>
      </c>
      <c r="BM48" s="69" t="s">
        <v>949</v>
      </c>
      <c r="BN48" s="25"/>
      <c r="BO48" s="25"/>
      <c r="BP48" s="25"/>
      <c r="BQ48" s="25"/>
      <c r="BR48" s="25"/>
      <c r="BS48" s="25"/>
      <c r="BT48" s="25"/>
      <c r="BU48" s="6"/>
      <c r="BV48" s="89"/>
      <c r="BW48" s="89"/>
      <c r="BX48" s="89"/>
      <c r="BY48" s="89"/>
      <c r="BZ48" s="89"/>
      <c r="CA48" s="89"/>
      <c r="CB48" s="89"/>
      <c r="CC48" s="89"/>
    </row>
    <row r="49" spans="1:81" ht="16.5">
      <c r="A49" s="6"/>
      <c r="B49" s="106">
        <v>42</v>
      </c>
      <c r="C49" s="13" t="s">
        <v>4185</v>
      </c>
      <c r="D49" s="119" t="s">
        <v>4186</v>
      </c>
      <c r="E49" s="102"/>
      <c r="F49" s="119" t="s">
        <v>4292</v>
      </c>
      <c r="G49" s="102"/>
      <c r="H49" s="119"/>
      <c r="I49" s="102"/>
      <c r="J49" s="119"/>
      <c r="K49" s="102"/>
      <c r="L49" s="119"/>
      <c r="M49" s="120"/>
      <c r="N49" s="160" t="s">
        <v>4293</v>
      </c>
      <c r="O49" s="41" t="s">
        <v>3779</v>
      </c>
      <c r="P49" s="170" t="s">
        <v>975</v>
      </c>
      <c r="Q49" s="206"/>
      <c r="R49" s="1337" t="s">
        <v>976</v>
      </c>
      <c r="S49" s="1327" t="s">
        <v>941</v>
      </c>
      <c r="T49" s="1327" t="s">
        <v>941</v>
      </c>
      <c r="U49" s="1327" t="s">
        <v>941</v>
      </c>
      <c r="V49" s="1327" t="s">
        <v>941</v>
      </c>
      <c r="W49" s="1327" t="s">
        <v>941</v>
      </c>
      <c r="X49" s="1327" t="s">
        <v>941</v>
      </c>
      <c r="Y49" s="1327" t="s">
        <v>941</v>
      </c>
      <c r="Z49" s="1327" t="s">
        <v>941</v>
      </c>
      <c r="AA49" s="1327"/>
      <c r="AB49" s="1327" t="s">
        <v>4159</v>
      </c>
      <c r="AC49" s="1327" t="s">
        <v>941</v>
      </c>
      <c r="AD49" s="1327" t="s">
        <v>941</v>
      </c>
      <c r="AE49" s="1326" t="s">
        <v>945</v>
      </c>
      <c r="AF49" s="1326" t="s">
        <v>3780</v>
      </c>
      <c r="AG49" s="266" t="s">
        <v>132</v>
      </c>
      <c r="AH49" s="139" t="s">
        <v>3781</v>
      </c>
      <c r="AI49" s="36">
        <v>1</v>
      </c>
      <c r="AJ49" s="896" t="s">
        <v>945</v>
      </c>
      <c r="AK49" s="138" t="s">
        <v>1008</v>
      </c>
      <c r="AL49" s="1326">
        <v>1</v>
      </c>
      <c r="AM49" s="1326" t="s">
        <v>979</v>
      </c>
      <c r="AN49" s="1326" t="s">
        <v>945</v>
      </c>
      <c r="AO49" s="36" t="s">
        <v>945</v>
      </c>
      <c r="AP49" s="1326" t="s">
        <v>4282</v>
      </c>
      <c r="AQ49" s="1333"/>
      <c r="AR49" s="106"/>
      <c r="AS49" s="69">
        <v>507</v>
      </c>
      <c r="AT49" s="69">
        <v>7.0000000000000007E-2</v>
      </c>
      <c r="AU49" s="69" t="s">
        <v>949</v>
      </c>
      <c r="AV49" s="69" t="s">
        <v>949</v>
      </c>
      <c r="AW49" s="69" t="s">
        <v>3782</v>
      </c>
      <c r="AX49" s="69" t="s">
        <v>981</v>
      </c>
      <c r="AY49" s="69" t="s">
        <v>982</v>
      </c>
      <c r="AZ49" s="69" t="s">
        <v>983</v>
      </c>
      <c r="BA49" s="69" t="s">
        <v>984</v>
      </c>
      <c r="BB49" s="69" t="s">
        <v>949</v>
      </c>
      <c r="BC49" s="69" t="s">
        <v>3258</v>
      </c>
      <c r="BD49" s="69" t="s">
        <v>986</v>
      </c>
      <c r="BE49" s="69" t="s">
        <v>949</v>
      </c>
      <c r="BF49" s="69" t="s">
        <v>949</v>
      </c>
      <c r="BG49" s="69" t="s">
        <v>949</v>
      </c>
      <c r="BH49" s="69" t="s">
        <v>949</v>
      </c>
      <c r="BI49" s="69" t="s">
        <v>949</v>
      </c>
      <c r="BJ49" s="69" t="s">
        <v>949</v>
      </c>
      <c r="BK49" s="69" t="s">
        <v>949</v>
      </c>
      <c r="BL49" s="69" t="s">
        <v>949</v>
      </c>
      <c r="BM49" s="69" t="s">
        <v>949</v>
      </c>
      <c r="BN49" s="25" t="s">
        <v>4162</v>
      </c>
      <c r="BO49" s="25" t="s">
        <v>945</v>
      </c>
      <c r="BP49" s="25" t="s">
        <v>945</v>
      </c>
      <c r="BQ49" s="25" t="s">
        <v>945</v>
      </c>
      <c r="BR49" s="25" t="s">
        <v>945</v>
      </c>
      <c r="BS49" s="25" t="s">
        <v>945</v>
      </c>
      <c r="BT49" s="25" t="s">
        <v>945</v>
      </c>
      <c r="BU49" s="6"/>
      <c r="BV49" s="89"/>
      <c r="BW49" s="89"/>
      <c r="BX49" s="89"/>
      <c r="BY49" s="89"/>
      <c r="BZ49" s="89"/>
      <c r="CA49" s="89"/>
      <c r="CB49" s="89"/>
      <c r="CC49" s="89"/>
    </row>
    <row r="50" spans="1:81" ht="16.5">
      <c r="A50" s="6"/>
      <c r="B50" s="106">
        <v>43</v>
      </c>
      <c r="C50" s="13" t="s">
        <v>4185</v>
      </c>
      <c r="D50" s="119"/>
      <c r="E50" s="102"/>
      <c r="F50" s="119" t="s">
        <v>987</v>
      </c>
      <c r="G50" s="102"/>
      <c r="H50" s="119"/>
      <c r="I50" s="102"/>
      <c r="J50" s="119"/>
      <c r="K50" s="102"/>
      <c r="L50" s="119"/>
      <c r="M50" s="120"/>
      <c r="N50" s="160" t="s">
        <v>4294</v>
      </c>
      <c r="O50" s="41" t="s">
        <v>988</v>
      </c>
      <c r="P50" s="170" t="s">
        <v>939</v>
      </c>
      <c r="Q50" s="206"/>
      <c r="R50" s="1337" t="s">
        <v>989</v>
      </c>
      <c r="S50" s="1327" t="s">
        <v>941</v>
      </c>
      <c r="T50" s="1327" t="s">
        <v>941</v>
      </c>
      <c r="U50" s="1327" t="s">
        <v>941</v>
      </c>
      <c r="V50" s="1327" t="s">
        <v>941</v>
      </c>
      <c r="W50" s="1327" t="s">
        <v>941</v>
      </c>
      <c r="X50" s="1327" t="s">
        <v>941</v>
      </c>
      <c r="Y50" s="1327" t="s">
        <v>941</v>
      </c>
      <c r="Z50" s="1327" t="s">
        <v>941</v>
      </c>
      <c r="AA50" s="1327"/>
      <c r="AB50" s="1327" t="s">
        <v>4159</v>
      </c>
      <c r="AC50" s="1327" t="s">
        <v>941</v>
      </c>
      <c r="AD50" s="1327" t="s">
        <v>941</v>
      </c>
      <c r="AE50" s="1326" t="s">
        <v>945</v>
      </c>
      <c r="AF50" s="1326" t="s">
        <v>990</v>
      </c>
      <c r="AG50" s="266" t="s">
        <v>132</v>
      </c>
      <c r="AH50" s="139" t="s">
        <v>991</v>
      </c>
      <c r="AI50" s="36">
        <v>6.5000000000000002E-2</v>
      </c>
      <c r="AJ50" s="896" t="s">
        <v>945</v>
      </c>
      <c r="AK50" s="138" t="s">
        <v>1081</v>
      </c>
      <c r="AL50" s="1326">
        <v>1</v>
      </c>
      <c r="AM50" s="1326" t="s">
        <v>993</v>
      </c>
      <c r="AN50" s="1326" t="s">
        <v>945</v>
      </c>
      <c r="AO50" s="36" t="s">
        <v>945</v>
      </c>
      <c r="AP50" s="1326" t="s">
        <v>4282</v>
      </c>
      <c r="AQ50" s="1333"/>
      <c r="AR50" s="106"/>
      <c r="AS50" s="69" t="s">
        <v>949</v>
      </c>
      <c r="AT50" s="69" t="s">
        <v>949</v>
      </c>
      <c r="AU50" s="69" t="s">
        <v>949</v>
      </c>
      <c r="AV50" s="69" t="s">
        <v>949</v>
      </c>
      <c r="AW50" s="69" t="s">
        <v>994</v>
      </c>
      <c r="AX50" s="69" t="s">
        <v>995</v>
      </c>
      <c r="AY50" s="69" t="s">
        <v>996</v>
      </c>
      <c r="AZ50" s="69" t="s">
        <v>997</v>
      </c>
      <c r="BA50" s="69" t="s">
        <v>998</v>
      </c>
      <c r="BB50" s="69" t="s">
        <v>949</v>
      </c>
      <c r="BC50" s="69" t="s">
        <v>985</v>
      </c>
      <c r="BD50" s="69" t="s">
        <v>986</v>
      </c>
      <c r="BE50" s="69" t="s">
        <v>949</v>
      </c>
      <c r="BF50" s="69" t="s">
        <v>949</v>
      </c>
      <c r="BG50" s="69" t="s">
        <v>949</v>
      </c>
      <c r="BH50" s="69" t="s">
        <v>949</v>
      </c>
      <c r="BI50" s="69" t="s">
        <v>949</v>
      </c>
      <c r="BJ50" s="69" t="s">
        <v>949</v>
      </c>
      <c r="BK50" s="69" t="s">
        <v>949</v>
      </c>
      <c r="BL50" s="69" t="s">
        <v>949</v>
      </c>
      <c r="BM50" s="69" t="s">
        <v>949</v>
      </c>
      <c r="BN50" s="25" t="s">
        <v>4162</v>
      </c>
      <c r="BO50" s="25" t="s">
        <v>945</v>
      </c>
      <c r="BP50" s="25" t="s">
        <v>945</v>
      </c>
      <c r="BQ50" s="25" t="s">
        <v>945</v>
      </c>
      <c r="BR50" s="25" t="s">
        <v>945</v>
      </c>
      <c r="BS50" s="25" t="s">
        <v>945</v>
      </c>
      <c r="BT50" s="25" t="s">
        <v>945</v>
      </c>
      <c r="BU50" s="6"/>
      <c r="BV50" s="89"/>
      <c r="BW50" s="89"/>
      <c r="BX50" s="89"/>
      <c r="BY50" s="89"/>
      <c r="BZ50" s="89"/>
      <c r="CA50" s="89"/>
      <c r="CB50" s="89"/>
      <c r="CC50" s="89"/>
    </row>
    <row r="51" spans="1:81" ht="16.5">
      <c r="A51" s="6"/>
      <c r="B51" s="106">
        <v>44</v>
      </c>
      <c r="C51" s="13" t="s">
        <v>4185</v>
      </c>
      <c r="D51" s="119" t="s">
        <v>4186</v>
      </c>
      <c r="E51" s="102" t="s">
        <v>4313</v>
      </c>
      <c r="F51" s="119"/>
      <c r="G51" s="102"/>
      <c r="H51" s="119"/>
      <c r="I51" s="102"/>
      <c r="J51" s="119"/>
      <c r="K51" s="102"/>
      <c r="L51" s="119"/>
      <c r="M51" s="120"/>
      <c r="N51" s="160" t="s">
        <v>4314</v>
      </c>
      <c r="O51" s="41" t="s">
        <v>4313</v>
      </c>
      <c r="P51" s="170" t="s">
        <v>1037</v>
      </c>
      <c r="Q51" s="206"/>
      <c r="R51" s="1337" t="s">
        <v>976</v>
      </c>
      <c r="S51" s="1327"/>
      <c r="T51" s="1327"/>
      <c r="U51" s="1327" t="s">
        <v>941</v>
      </c>
      <c r="V51" s="1327"/>
      <c r="W51" s="1327"/>
      <c r="X51" s="1327" t="s">
        <v>941</v>
      </c>
      <c r="Y51" s="1327"/>
      <c r="Z51" s="1327"/>
      <c r="AA51" s="1327"/>
      <c r="AB51" s="1327"/>
      <c r="AC51" s="1327"/>
      <c r="AD51" s="1327"/>
      <c r="AE51" s="1326"/>
      <c r="AF51" s="1326" t="s">
        <v>4315</v>
      </c>
      <c r="AG51" s="266" t="s">
        <v>132</v>
      </c>
      <c r="AH51" s="139" t="s">
        <v>4316</v>
      </c>
      <c r="AI51" s="36">
        <v>1</v>
      </c>
      <c r="AJ51" s="896" t="s">
        <v>945</v>
      </c>
      <c r="AK51" s="138" t="s">
        <v>1008</v>
      </c>
      <c r="AL51" s="1326">
        <v>1</v>
      </c>
      <c r="AM51" s="1326" t="s">
        <v>979</v>
      </c>
      <c r="AN51" s="1326" t="s">
        <v>945</v>
      </c>
      <c r="AO51" s="36" t="s">
        <v>945</v>
      </c>
      <c r="AP51" s="1326" t="s">
        <v>4192</v>
      </c>
      <c r="AQ51" s="1333" t="s">
        <v>945</v>
      </c>
      <c r="AR51" s="106"/>
      <c r="AS51" s="69">
        <v>825</v>
      </c>
      <c r="AT51" s="69">
        <v>7.0000000000000007E-2</v>
      </c>
      <c r="AU51" s="69" t="s">
        <v>949</v>
      </c>
      <c r="AV51" s="69" t="s">
        <v>949</v>
      </c>
      <c r="AW51" s="69" t="s">
        <v>3983</v>
      </c>
      <c r="AX51" s="69" t="s">
        <v>3808</v>
      </c>
      <c r="AY51" s="69" t="s">
        <v>982</v>
      </c>
      <c r="AZ51" s="69" t="s">
        <v>983</v>
      </c>
      <c r="BA51" s="69" t="s">
        <v>984</v>
      </c>
      <c r="BB51" s="69" t="s">
        <v>949</v>
      </c>
      <c r="BC51" s="69" t="s">
        <v>1166</v>
      </c>
      <c r="BD51" s="69" t="s">
        <v>949</v>
      </c>
      <c r="BE51" s="69" t="s">
        <v>949</v>
      </c>
      <c r="BF51" s="69" t="s">
        <v>949</v>
      </c>
      <c r="BG51" s="69" t="s">
        <v>949</v>
      </c>
      <c r="BH51" s="69" t="s">
        <v>949</v>
      </c>
      <c r="BI51" s="69" t="s">
        <v>949</v>
      </c>
      <c r="BJ51" s="69" t="s">
        <v>949</v>
      </c>
      <c r="BK51" s="69" t="s">
        <v>949</v>
      </c>
      <c r="BL51" s="69" t="s">
        <v>949</v>
      </c>
      <c r="BM51" s="69" t="s">
        <v>949</v>
      </c>
      <c r="BN51" s="25" t="s">
        <v>945</v>
      </c>
      <c r="BO51" s="25" t="s">
        <v>945</v>
      </c>
      <c r="BP51" s="25" t="s">
        <v>945</v>
      </c>
      <c r="BQ51" s="25"/>
      <c r="BR51" s="25"/>
      <c r="BS51" s="25"/>
      <c r="BT51" s="25"/>
      <c r="BU51" s="6"/>
      <c r="BV51" s="89"/>
      <c r="BW51" s="89"/>
      <c r="BX51" s="89"/>
      <c r="BY51" s="89"/>
      <c r="BZ51" s="89"/>
      <c r="CA51" s="89"/>
      <c r="CB51" s="89"/>
      <c r="CC51" s="89"/>
    </row>
    <row r="52" spans="1:81" ht="16.5">
      <c r="A52" s="6"/>
      <c r="B52" s="106">
        <v>45</v>
      </c>
      <c r="C52" s="13" t="s">
        <v>4185</v>
      </c>
      <c r="D52" s="119" t="s">
        <v>4186</v>
      </c>
      <c r="E52" s="102" t="s">
        <v>4317</v>
      </c>
      <c r="F52" s="119"/>
      <c r="G52" s="102"/>
      <c r="H52" s="119"/>
      <c r="I52" s="102"/>
      <c r="J52" s="119"/>
      <c r="K52" s="102"/>
      <c r="L52" s="119"/>
      <c r="M52" s="120"/>
      <c r="N52" s="160" t="s">
        <v>4318</v>
      </c>
      <c r="O52" s="41" t="s">
        <v>4317</v>
      </c>
      <c r="P52" s="170" t="s">
        <v>1037</v>
      </c>
      <c r="Q52" s="206"/>
      <c r="R52" s="1337" t="s">
        <v>989</v>
      </c>
      <c r="S52" s="1327" t="s">
        <v>941</v>
      </c>
      <c r="T52" s="1327" t="s">
        <v>941</v>
      </c>
      <c r="U52" s="1327"/>
      <c r="V52" s="1327" t="s">
        <v>941</v>
      </c>
      <c r="W52" s="1327" t="s">
        <v>941</v>
      </c>
      <c r="X52" s="1327"/>
      <c r="Y52" s="1327" t="s">
        <v>941</v>
      </c>
      <c r="Z52" s="1327" t="s">
        <v>941</v>
      </c>
      <c r="AA52" s="1327"/>
      <c r="AB52" s="1327" t="s">
        <v>4159</v>
      </c>
      <c r="AC52" s="1327"/>
      <c r="AD52" s="1327" t="s">
        <v>941</v>
      </c>
      <c r="AE52" s="1326"/>
      <c r="AF52" s="1326"/>
      <c r="AG52" s="266" t="s">
        <v>132</v>
      </c>
      <c r="AH52" s="139" t="s">
        <v>4319</v>
      </c>
      <c r="AI52" s="36">
        <v>1</v>
      </c>
      <c r="AJ52" s="896">
        <v>32</v>
      </c>
      <c r="AK52" s="138" t="s">
        <v>1008</v>
      </c>
      <c r="AL52" s="1326">
        <v>0</v>
      </c>
      <c r="AM52" s="1326" t="s">
        <v>947</v>
      </c>
      <c r="AN52" s="1326" t="s">
        <v>945</v>
      </c>
      <c r="AO52" s="36" t="s">
        <v>945</v>
      </c>
      <c r="AP52" s="1326" t="s">
        <v>4192</v>
      </c>
      <c r="AQ52" s="1333"/>
      <c r="AR52" s="106"/>
      <c r="AS52" s="69" t="s">
        <v>949</v>
      </c>
      <c r="AT52" s="69" t="s">
        <v>949</v>
      </c>
      <c r="AU52" s="69" t="s">
        <v>949</v>
      </c>
      <c r="AV52" s="69" t="s">
        <v>949</v>
      </c>
      <c r="AW52" s="69" t="s">
        <v>949</v>
      </c>
      <c r="AX52" s="69" t="s">
        <v>949</v>
      </c>
      <c r="AY52" s="69" t="s">
        <v>949</v>
      </c>
      <c r="AZ52" s="69" t="s">
        <v>949</v>
      </c>
      <c r="BA52" s="69" t="s">
        <v>949</v>
      </c>
      <c r="BB52" s="69" t="s">
        <v>949</v>
      </c>
      <c r="BC52" s="69" t="s">
        <v>949</v>
      </c>
      <c r="BD52" s="69" t="s">
        <v>949</v>
      </c>
      <c r="BE52" s="69" t="s">
        <v>949</v>
      </c>
      <c r="BF52" s="69" t="s">
        <v>949</v>
      </c>
      <c r="BG52" s="69" t="s">
        <v>949</v>
      </c>
      <c r="BH52" s="69" t="s">
        <v>949</v>
      </c>
      <c r="BI52" s="69" t="s">
        <v>949</v>
      </c>
      <c r="BJ52" s="69" t="s">
        <v>949</v>
      </c>
      <c r="BK52" s="69" t="s">
        <v>949</v>
      </c>
      <c r="BL52" s="69" t="s">
        <v>949</v>
      </c>
      <c r="BM52" s="69" t="s">
        <v>949</v>
      </c>
      <c r="BN52" s="25" t="s">
        <v>4162</v>
      </c>
      <c r="BO52" s="25" t="s">
        <v>945</v>
      </c>
      <c r="BP52" s="25" t="s">
        <v>945</v>
      </c>
      <c r="BQ52" s="25" t="s">
        <v>945</v>
      </c>
      <c r="BR52" s="25" t="s">
        <v>945</v>
      </c>
      <c r="BS52" s="25" t="s">
        <v>945</v>
      </c>
      <c r="BT52" s="25" t="s">
        <v>945</v>
      </c>
      <c r="BU52" s="6"/>
      <c r="BV52" s="89"/>
      <c r="BW52" s="89"/>
      <c r="BX52" s="89"/>
      <c r="BY52" s="89"/>
      <c r="BZ52" s="89"/>
      <c r="CA52" s="89"/>
      <c r="CB52" s="89"/>
      <c r="CC52" s="89"/>
    </row>
    <row r="53" spans="1:81" ht="16.5">
      <c r="A53" s="6"/>
      <c r="B53" s="106">
        <v>46</v>
      </c>
      <c r="C53" s="13" t="s">
        <v>4185</v>
      </c>
      <c r="D53" s="119" t="s">
        <v>4186</v>
      </c>
      <c r="E53" s="102" t="s">
        <v>4320</v>
      </c>
      <c r="F53" s="119"/>
      <c r="G53" s="102"/>
      <c r="H53" s="119"/>
      <c r="I53" s="102"/>
      <c r="J53" s="119"/>
      <c r="K53" s="102"/>
      <c r="L53" s="119"/>
      <c r="M53" s="120"/>
      <c r="N53" s="160" t="s">
        <v>4321</v>
      </c>
      <c r="O53" s="41" t="s">
        <v>4320</v>
      </c>
      <c r="P53" s="170" t="s">
        <v>1037</v>
      </c>
      <c r="Q53" s="206"/>
      <c r="R53" s="1337" t="s">
        <v>989</v>
      </c>
      <c r="S53" s="1327"/>
      <c r="T53" s="1327"/>
      <c r="U53" s="1327" t="s">
        <v>941</v>
      </c>
      <c r="V53" s="1327"/>
      <c r="W53" s="1327"/>
      <c r="X53" s="1327" t="s">
        <v>941</v>
      </c>
      <c r="Y53" s="1327"/>
      <c r="Z53" s="1327"/>
      <c r="AA53" s="1327"/>
      <c r="AB53" s="1327"/>
      <c r="AC53" s="1327"/>
      <c r="AD53" s="1327"/>
      <c r="AE53" s="1326"/>
      <c r="AF53" s="1326"/>
      <c r="AG53" s="266" t="s">
        <v>132</v>
      </c>
      <c r="AH53" s="139" t="s">
        <v>4322</v>
      </c>
      <c r="AI53" s="36">
        <v>1</v>
      </c>
      <c r="AJ53" s="896">
        <v>32</v>
      </c>
      <c r="AK53" s="138" t="s">
        <v>1008</v>
      </c>
      <c r="AL53" s="1326">
        <v>0</v>
      </c>
      <c r="AM53" s="1326" t="s">
        <v>947</v>
      </c>
      <c r="AN53" s="1326" t="s">
        <v>945</v>
      </c>
      <c r="AO53" s="36" t="s">
        <v>945</v>
      </c>
      <c r="AP53" s="1326" t="s">
        <v>4192</v>
      </c>
      <c r="AQ53" s="1333"/>
      <c r="AR53" s="106"/>
      <c r="AS53" s="69" t="s">
        <v>949</v>
      </c>
      <c r="AT53" s="69" t="s">
        <v>949</v>
      </c>
      <c r="AU53" s="69" t="s">
        <v>949</v>
      </c>
      <c r="AV53" s="69" t="s">
        <v>949</v>
      </c>
      <c r="AW53" s="69" t="s">
        <v>949</v>
      </c>
      <c r="AX53" s="69" t="s">
        <v>949</v>
      </c>
      <c r="AY53" s="69" t="s">
        <v>949</v>
      </c>
      <c r="AZ53" s="69" t="s">
        <v>949</v>
      </c>
      <c r="BA53" s="69" t="s">
        <v>949</v>
      </c>
      <c r="BB53" s="69" t="s">
        <v>949</v>
      </c>
      <c r="BC53" s="69" t="s">
        <v>949</v>
      </c>
      <c r="BD53" s="69" t="s">
        <v>949</v>
      </c>
      <c r="BE53" s="69" t="s">
        <v>949</v>
      </c>
      <c r="BF53" s="69" t="s">
        <v>949</v>
      </c>
      <c r="BG53" s="69" t="s">
        <v>949</v>
      </c>
      <c r="BH53" s="69" t="s">
        <v>949</v>
      </c>
      <c r="BI53" s="69" t="s">
        <v>949</v>
      </c>
      <c r="BJ53" s="69" t="s">
        <v>949</v>
      </c>
      <c r="BK53" s="69" t="s">
        <v>949</v>
      </c>
      <c r="BL53" s="69" t="s">
        <v>949</v>
      </c>
      <c r="BM53" s="69" t="s">
        <v>949</v>
      </c>
      <c r="BN53" s="25" t="s">
        <v>4162</v>
      </c>
      <c r="BO53" s="25" t="s">
        <v>945</v>
      </c>
      <c r="BP53" s="25" t="s">
        <v>945</v>
      </c>
      <c r="BQ53" s="25" t="s">
        <v>945</v>
      </c>
      <c r="BR53" s="25" t="s">
        <v>945</v>
      </c>
      <c r="BS53" s="25" t="s">
        <v>945</v>
      </c>
      <c r="BT53" s="25" t="s">
        <v>945</v>
      </c>
      <c r="BU53" s="6"/>
      <c r="BV53" s="89"/>
      <c r="BW53" s="89"/>
      <c r="BX53" s="89"/>
      <c r="BY53" s="89"/>
      <c r="BZ53" s="89"/>
      <c r="CA53" s="89"/>
      <c r="CB53" s="89"/>
      <c r="CC53" s="89"/>
    </row>
    <row r="54" spans="1:81" ht="16.5">
      <c r="A54" s="6"/>
      <c r="B54" s="106">
        <v>47</v>
      </c>
      <c r="C54" s="13" t="s">
        <v>4185</v>
      </c>
      <c r="D54" s="119" t="s">
        <v>4186</v>
      </c>
      <c r="E54" s="102"/>
      <c r="F54" s="119" t="s">
        <v>4323</v>
      </c>
      <c r="G54" s="102"/>
      <c r="H54" s="119"/>
      <c r="I54" s="102"/>
      <c r="J54" s="119"/>
      <c r="K54" s="102"/>
      <c r="L54" s="119"/>
      <c r="M54" s="120"/>
      <c r="N54" s="160" t="s">
        <v>4324</v>
      </c>
      <c r="O54" s="41" t="s">
        <v>4325</v>
      </c>
      <c r="P54" s="170" t="s">
        <v>975</v>
      </c>
      <c r="Q54" s="206"/>
      <c r="R54" s="1337" t="s">
        <v>976</v>
      </c>
      <c r="S54" s="1327" t="s">
        <v>941</v>
      </c>
      <c r="T54" s="1327" t="s">
        <v>941</v>
      </c>
      <c r="U54" s="1327" t="s">
        <v>941</v>
      </c>
      <c r="V54" s="1327" t="s">
        <v>941</v>
      </c>
      <c r="W54" s="1327" t="s">
        <v>941</v>
      </c>
      <c r="X54" s="1327" t="s">
        <v>941</v>
      </c>
      <c r="Y54" s="1327" t="s">
        <v>941</v>
      </c>
      <c r="Z54" s="1327" t="s">
        <v>941</v>
      </c>
      <c r="AA54" s="1327"/>
      <c r="AB54" s="1327" t="s">
        <v>4159</v>
      </c>
      <c r="AC54" s="1327" t="s">
        <v>941</v>
      </c>
      <c r="AD54" s="1327" t="s">
        <v>941</v>
      </c>
      <c r="AE54" s="1326"/>
      <c r="AF54" s="1326" t="s">
        <v>4326</v>
      </c>
      <c r="AG54" s="266" t="s">
        <v>132</v>
      </c>
      <c r="AH54" s="139" t="s">
        <v>4327</v>
      </c>
      <c r="AI54" s="36">
        <v>1</v>
      </c>
      <c r="AJ54" s="896" t="s">
        <v>945</v>
      </c>
      <c r="AK54" s="138" t="s">
        <v>1008</v>
      </c>
      <c r="AL54" s="1326">
        <v>1</v>
      </c>
      <c r="AM54" s="1326" t="s">
        <v>979</v>
      </c>
      <c r="AN54" s="1326" t="s">
        <v>945</v>
      </c>
      <c r="AO54" s="36" t="s">
        <v>945</v>
      </c>
      <c r="AP54" s="1326" t="s">
        <v>4282</v>
      </c>
      <c r="AQ54" s="1333"/>
      <c r="AR54" s="106"/>
      <c r="AS54" s="69">
        <v>2424</v>
      </c>
      <c r="AT54" s="69">
        <v>7.0000000000000007E-2</v>
      </c>
      <c r="AU54" s="69" t="s">
        <v>949</v>
      </c>
      <c r="AV54" s="69" t="s">
        <v>949</v>
      </c>
      <c r="AW54" s="69" t="s">
        <v>4328</v>
      </c>
      <c r="AX54" s="69" t="s">
        <v>981</v>
      </c>
      <c r="AY54" s="69" t="s">
        <v>982</v>
      </c>
      <c r="AZ54" s="69" t="s">
        <v>983</v>
      </c>
      <c r="BA54" s="69" t="s">
        <v>984</v>
      </c>
      <c r="BB54" s="69" t="s">
        <v>949</v>
      </c>
      <c r="BC54" s="69" t="s">
        <v>3258</v>
      </c>
      <c r="BD54" s="69" t="s">
        <v>986</v>
      </c>
      <c r="BE54" s="69" t="s">
        <v>949</v>
      </c>
      <c r="BF54" s="69" t="s">
        <v>949</v>
      </c>
      <c r="BG54" s="69" t="s">
        <v>949</v>
      </c>
      <c r="BH54" s="69" t="s">
        <v>949</v>
      </c>
      <c r="BI54" s="69" t="s">
        <v>949</v>
      </c>
      <c r="BJ54" s="69" t="s">
        <v>949</v>
      </c>
      <c r="BK54" s="69" t="s">
        <v>949</v>
      </c>
      <c r="BL54" s="69" t="s">
        <v>949</v>
      </c>
      <c r="BM54" s="69" t="s">
        <v>949</v>
      </c>
      <c r="BN54" s="25" t="s">
        <v>4162</v>
      </c>
      <c r="BO54" s="25" t="s">
        <v>945</v>
      </c>
      <c r="BP54" s="25" t="s">
        <v>945</v>
      </c>
      <c r="BQ54" s="25" t="s">
        <v>945</v>
      </c>
      <c r="BR54" s="25" t="s">
        <v>945</v>
      </c>
      <c r="BS54" s="25" t="s">
        <v>945</v>
      </c>
      <c r="BT54" s="25" t="s">
        <v>945</v>
      </c>
      <c r="BU54" s="6"/>
      <c r="BV54" s="89"/>
      <c r="BW54" s="89"/>
      <c r="BX54" s="89"/>
      <c r="BY54" s="89"/>
      <c r="BZ54" s="89"/>
      <c r="CA54" s="89"/>
      <c r="CB54" s="89"/>
      <c r="CC54" s="89"/>
    </row>
    <row r="55" spans="1:81" ht="16.5">
      <c r="A55" s="6"/>
      <c r="B55" s="106">
        <v>48</v>
      </c>
      <c r="C55" s="13" t="s">
        <v>4185</v>
      </c>
      <c r="D55" s="119"/>
      <c r="E55" s="102"/>
      <c r="F55" s="119" t="s">
        <v>4062</v>
      </c>
      <c r="G55" s="102"/>
      <c r="H55" s="119"/>
      <c r="I55" s="102"/>
      <c r="J55" s="119"/>
      <c r="K55" s="102"/>
      <c r="L55" s="119"/>
      <c r="M55" s="120"/>
      <c r="N55" s="160" t="s">
        <v>4329</v>
      </c>
      <c r="O55" s="41" t="s">
        <v>4063</v>
      </c>
      <c r="P55" s="170" t="s">
        <v>939</v>
      </c>
      <c r="Q55" s="206"/>
      <c r="R55" s="1337" t="s">
        <v>989</v>
      </c>
      <c r="S55" s="1327" t="s">
        <v>941</v>
      </c>
      <c r="T55" s="1327" t="s">
        <v>941</v>
      </c>
      <c r="U55" s="1327" t="s">
        <v>941</v>
      </c>
      <c r="V55" s="1327" t="s">
        <v>941</v>
      </c>
      <c r="W55" s="1327" t="s">
        <v>941</v>
      </c>
      <c r="X55" s="1327" t="s">
        <v>941</v>
      </c>
      <c r="Y55" s="1327" t="s">
        <v>941</v>
      </c>
      <c r="Z55" s="1327" t="s">
        <v>941</v>
      </c>
      <c r="AA55" s="1327"/>
      <c r="AB55" s="1327" t="s">
        <v>4159</v>
      </c>
      <c r="AC55" s="1327" t="s">
        <v>941</v>
      </c>
      <c r="AD55" s="1327" t="s">
        <v>941</v>
      </c>
      <c r="AE55" s="1326"/>
      <c r="AF55" s="1326" t="s">
        <v>4064</v>
      </c>
      <c r="AG55" s="266" t="s">
        <v>132</v>
      </c>
      <c r="AH55" s="139" t="s">
        <v>4065</v>
      </c>
      <c r="AI55" s="36">
        <v>0.2</v>
      </c>
      <c r="AJ55" s="896" t="s">
        <v>945</v>
      </c>
      <c r="AK55" s="138" t="s">
        <v>1081</v>
      </c>
      <c r="AL55" s="1326">
        <v>1</v>
      </c>
      <c r="AM55" s="1326" t="s">
        <v>993</v>
      </c>
      <c r="AN55" s="1326" t="s">
        <v>945</v>
      </c>
      <c r="AO55" s="36" t="s">
        <v>945</v>
      </c>
      <c r="AP55" s="1326" t="s">
        <v>4282</v>
      </c>
      <c r="AQ55" s="1333"/>
      <c r="AR55" s="106"/>
      <c r="AS55" s="69" t="s">
        <v>949</v>
      </c>
      <c r="AT55" s="69" t="s">
        <v>949</v>
      </c>
      <c r="AU55" s="69" t="s">
        <v>949</v>
      </c>
      <c r="AV55" s="69" t="s">
        <v>949</v>
      </c>
      <c r="AW55" s="69" t="s">
        <v>1890</v>
      </c>
      <c r="AX55" s="69" t="s">
        <v>995</v>
      </c>
      <c r="AY55" s="69" t="s">
        <v>996</v>
      </c>
      <c r="AZ55" s="69" t="s">
        <v>997</v>
      </c>
      <c r="BA55" s="69" t="s">
        <v>998</v>
      </c>
      <c r="BB55" s="69" t="s">
        <v>949</v>
      </c>
      <c r="BC55" s="69" t="s">
        <v>985</v>
      </c>
      <c r="BD55" s="69" t="s">
        <v>986</v>
      </c>
      <c r="BE55" s="69" t="s">
        <v>949</v>
      </c>
      <c r="BF55" s="69" t="s">
        <v>949</v>
      </c>
      <c r="BG55" s="69" t="s">
        <v>949</v>
      </c>
      <c r="BH55" s="69" t="s">
        <v>949</v>
      </c>
      <c r="BI55" s="69" t="s">
        <v>949</v>
      </c>
      <c r="BJ55" s="69" t="s">
        <v>949</v>
      </c>
      <c r="BK55" s="69" t="s">
        <v>949</v>
      </c>
      <c r="BL55" s="69" t="s">
        <v>949</v>
      </c>
      <c r="BM55" s="69" t="s">
        <v>949</v>
      </c>
      <c r="BN55" s="25" t="s">
        <v>4162</v>
      </c>
      <c r="BO55" s="25" t="s">
        <v>945</v>
      </c>
      <c r="BP55" s="25" t="s">
        <v>945</v>
      </c>
      <c r="BQ55" s="25" t="s">
        <v>945</v>
      </c>
      <c r="BR55" s="25" t="s">
        <v>945</v>
      </c>
      <c r="BS55" s="25" t="s">
        <v>945</v>
      </c>
      <c r="BT55" s="25" t="s">
        <v>945</v>
      </c>
      <c r="BU55" s="6"/>
      <c r="BV55" s="89"/>
      <c r="BW55" s="89"/>
      <c r="BX55" s="89"/>
      <c r="BY55" s="89"/>
      <c r="BZ55" s="89"/>
      <c r="CA55" s="89"/>
      <c r="CB55" s="89"/>
      <c r="CC55" s="89"/>
    </row>
    <row r="56" spans="1:81" ht="16.5">
      <c r="A56" s="6"/>
      <c r="B56" s="106">
        <v>49</v>
      </c>
      <c r="C56" s="13" t="s">
        <v>4185</v>
      </c>
      <c r="D56" s="119" t="s">
        <v>4186</v>
      </c>
      <c r="E56" s="102" t="s">
        <v>4330</v>
      </c>
      <c r="F56" s="119"/>
      <c r="G56" s="102"/>
      <c r="H56" s="119"/>
      <c r="I56" s="102"/>
      <c r="J56" s="119"/>
      <c r="K56" s="102"/>
      <c r="L56" s="119"/>
      <c r="M56" s="120"/>
      <c r="N56" s="160" t="s">
        <v>4331</v>
      </c>
      <c r="O56" s="41" t="s">
        <v>4332</v>
      </c>
      <c r="P56" s="170" t="s">
        <v>975</v>
      </c>
      <c r="Q56" s="206"/>
      <c r="R56" s="1337" t="s">
        <v>976</v>
      </c>
      <c r="S56" s="1327" t="s">
        <v>941</v>
      </c>
      <c r="T56" s="1327" t="s">
        <v>941</v>
      </c>
      <c r="U56" s="1327" t="s">
        <v>941</v>
      </c>
      <c r="V56" s="1327" t="s">
        <v>941</v>
      </c>
      <c r="W56" s="1327" t="s">
        <v>941</v>
      </c>
      <c r="X56" s="1327" t="s">
        <v>941</v>
      </c>
      <c r="Y56" s="1327" t="s">
        <v>941</v>
      </c>
      <c r="Z56" s="1327" t="s">
        <v>941</v>
      </c>
      <c r="AA56" s="1327"/>
      <c r="AB56" s="1327" t="s">
        <v>4159</v>
      </c>
      <c r="AC56" s="1327" t="s">
        <v>941</v>
      </c>
      <c r="AD56" s="1327" t="s">
        <v>941</v>
      </c>
      <c r="AE56" s="1326"/>
      <c r="AF56" s="1326" t="s">
        <v>4333</v>
      </c>
      <c r="AG56" s="266" t="s">
        <v>132</v>
      </c>
      <c r="AH56" s="139" t="s">
        <v>4334</v>
      </c>
      <c r="AI56" s="36">
        <v>1</v>
      </c>
      <c r="AJ56" s="896">
        <v>300</v>
      </c>
      <c r="AK56" s="138" t="s">
        <v>1008</v>
      </c>
      <c r="AL56" s="1326">
        <v>1</v>
      </c>
      <c r="AM56" s="1326" t="s">
        <v>979</v>
      </c>
      <c r="AN56" s="1326" t="s">
        <v>945</v>
      </c>
      <c r="AO56" s="36" t="s">
        <v>945</v>
      </c>
      <c r="AP56" s="1326" t="s">
        <v>4192</v>
      </c>
      <c r="AQ56" s="1333"/>
      <c r="AR56" s="106"/>
      <c r="AS56" s="69">
        <v>528</v>
      </c>
      <c r="AT56" s="69">
        <v>7.0000000000000007E-2</v>
      </c>
      <c r="AU56" s="69" t="s">
        <v>949</v>
      </c>
      <c r="AV56" s="69" t="s">
        <v>949</v>
      </c>
      <c r="AW56" s="69" t="s">
        <v>4335</v>
      </c>
      <c r="AX56" s="69" t="s">
        <v>3787</v>
      </c>
      <c r="AY56" s="69" t="s">
        <v>982</v>
      </c>
      <c r="AZ56" s="69" t="s">
        <v>983</v>
      </c>
      <c r="BA56" s="69" t="s">
        <v>984</v>
      </c>
      <c r="BB56" s="69" t="s">
        <v>949</v>
      </c>
      <c r="BC56" s="69" t="s">
        <v>1166</v>
      </c>
      <c r="BD56" s="69" t="s">
        <v>986</v>
      </c>
      <c r="BE56" s="69" t="s">
        <v>949</v>
      </c>
      <c r="BF56" s="69" t="s">
        <v>949</v>
      </c>
      <c r="BG56" s="69" t="s">
        <v>949</v>
      </c>
      <c r="BH56" s="69" t="s">
        <v>949</v>
      </c>
      <c r="BI56" s="69" t="s">
        <v>949</v>
      </c>
      <c r="BJ56" s="69" t="s">
        <v>949</v>
      </c>
      <c r="BK56" s="69" t="s">
        <v>949</v>
      </c>
      <c r="BL56" s="69" t="s">
        <v>949</v>
      </c>
      <c r="BM56" s="69" t="s">
        <v>949</v>
      </c>
      <c r="BN56" s="25" t="s">
        <v>945</v>
      </c>
      <c r="BO56" s="25" t="s">
        <v>945</v>
      </c>
      <c r="BP56" s="25" t="s">
        <v>945</v>
      </c>
      <c r="BQ56" s="25" t="s">
        <v>945</v>
      </c>
      <c r="BR56" s="25" t="s">
        <v>945</v>
      </c>
      <c r="BS56" s="25" t="s">
        <v>945</v>
      </c>
      <c r="BT56" s="25" t="s">
        <v>945</v>
      </c>
      <c r="BU56" s="6"/>
      <c r="BV56" s="89"/>
      <c r="BW56" s="89"/>
      <c r="BX56" s="89"/>
      <c r="BY56" s="89"/>
      <c r="BZ56" s="89"/>
      <c r="CA56" s="89"/>
      <c r="CB56" s="89"/>
      <c r="CC56" s="89"/>
    </row>
    <row r="57" spans="1:81" ht="16.5">
      <c r="A57" s="6"/>
      <c r="B57" s="106">
        <v>50</v>
      </c>
      <c r="C57" s="13" t="s">
        <v>4185</v>
      </c>
      <c r="D57" s="119" t="s">
        <v>4186</v>
      </c>
      <c r="E57" s="102" t="s">
        <v>4054</v>
      </c>
      <c r="F57" s="119"/>
      <c r="G57" s="102"/>
      <c r="H57" s="119"/>
      <c r="I57" s="102"/>
      <c r="J57" s="119"/>
      <c r="K57" s="102"/>
      <c r="L57" s="119"/>
      <c r="M57" s="120"/>
      <c r="N57" s="160" t="s">
        <v>4055</v>
      </c>
      <c r="O57" s="41" t="s">
        <v>4054</v>
      </c>
      <c r="P57" s="170" t="s">
        <v>1037</v>
      </c>
      <c r="Q57" s="206"/>
      <c r="R57" s="1337" t="s">
        <v>989</v>
      </c>
      <c r="S57" s="1327" t="s">
        <v>941</v>
      </c>
      <c r="T57" s="1327" t="s">
        <v>941</v>
      </c>
      <c r="U57" s="1327" t="s">
        <v>941</v>
      </c>
      <c r="V57" s="1327" t="s">
        <v>941</v>
      </c>
      <c r="W57" s="1327" t="s">
        <v>941</v>
      </c>
      <c r="X57" s="1327" t="s">
        <v>941</v>
      </c>
      <c r="Y57" s="1327" t="s">
        <v>941</v>
      </c>
      <c r="Z57" s="1327" t="s">
        <v>941</v>
      </c>
      <c r="AA57" s="1327"/>
      <c r="AB57" s="1327" t="s">
        <v>4159</v>
      </c>
      <c r="AC57" s="1327"/>
      <c r="AD57" s="1327" t="s">
        <v>941</v>
      </c>
      <c r="AE57" s="1326"/>
      <c r="AF57" s="1326"/>
      <c r="AG57" s="266" t="s">
        <v>132</v>
      </c>
      <c r="AH57" s="139" t="s">
        <v>4056</v>
      </c>
      <c r="AI57" s="36">
        <v>2</v>
      </c>
      <c r="AJ57" s="896">
        <v>576</v>
      </c>
      <c r="AK57" s="138" t="s">
        <v>1008</v>
      </c>
      <c r="AL57" s="1326">
        <v>0</v>
      </c>
      <c r="AM57" s="1326" t="s">
        <v>947</v>
      </c>
      <c r="AN57" s="1326" t="s">
        <v>945</v>
      </c>
      <c r="AO57" s="36" t="s">
        <v>945</v>
      </c>
      <c r="AP57" s="1326" t="s">
        <v>4192</v>
      </c>
      <c r="AQ57" s="1333" t="s">
        <v>945</v>
      </c>
      <c r="AR57" s="106"/>
      <c r="AS57" s="69" t="s">
        <v>949</v>
      </c>
      <c r="AT57" s="69" t="s">
        <v>949</v>
      </c>
      <c r="AU57" s="69" t="s">
        <v>949</v>
      </c>
      <c r="AV57" s="69" t="s">
        <v>949</v>
      </c>
      <c r="AW57" s="69" t="s">
        <v>949</v>
      </c>
      <c r="AX57" s="69" t="s">
        <v>949</v>
      </c>
      <c r="AY57" s="69" t="s">
        <v>949</v>
      </c>
      <c r="AZ57" s="69" t="s">
        <v>949</v>
      </c>
      <c r="BA57" s="69" t="s">
        <v>949</v>
      </c>
      <c r="BB57" s="69" t="s">
        <v>949</v>
      </c>
      <c r="BC57" s="69" t="s">
        <v>949</v>
      </c>
      <c r="BD57" s="69" t="s">
        <v>949</v>
      </c>
      <c r="BE57" s="69" t="s">
        <v>949</v>
      </c>
      <c r="BF57" s="69" t="s">
        <v>949</v>
      </c>
      <c r="BG57" s="69" t="s">
        <v>949</v>
      </c>
      <c r="BH57" s="69" t="s">
        <v>949</v>
      </c>
      <c r="BI57" s="69" t="s">
        <v>949</v>
      </c>
      <c r="BJ57" s="69" t="s">
        <v>949</v>
      </c>
      <c r="BK57" s="69" t="s">
        <v>949</v>
      </c>
      <c r="BL57" s="69" t="s">
        <v>949</v>
      </c>
      <c r="BM57" s="69" t="s">
        <v>949</v>
      </c>
      <c r="BN57" s="25" t="s">
        <v>4162</v>
      </c>
      <c r="BO57" s="25" t="s">
        <v>945</v>
      </c>
      <c r="BP57" s="25" t="s">
        <v>945</v>
      </c>
      <c r="BQ57" s="25" t="s">
        <v>945</v>
      </c>
      <c r="BR57" s="25" t="s">
        <v>945</v>
      </c>
      <c r="BS57" s="25" t="s">
        <v>945</v>
      </c>
      <c r="BT57" s="25" t="s">
        <v>945</v>
      </c>
      <c r="BU57" s="6"/>
      <c r="BV57" s="89"/>
      <c r="BW57" s="89"/>
      <c r="BX57" s="89"/>
      <c r="BY57" s="89"/>
      <c r="BZ57" s="89"/>
      <c r="CA57" s="89"/>
      <c r="CB57" s="89"/>
      <c r="CC57" s="89"/>
    </row>
    <row r="58" spans="1:81" ht="16.5">
      <c r="A58" s="6"/>
      <c r="B58" s="106">
        <v>51</v>
      </c>
      <c r="C58" s="13" t="s">
        <v>4185</v>
      </c>
      <c r="D58" s="119" t="s">
        <v>4186</v>
      </c>
      <c r="E58" s="102"/>
      <c r="F58" s="119" t="s">
        <v>4057</v>
      </c>
      <c r="G58" s="102"/>
      <c r="H58" s="119"/>
      <c r="I58" s="102"/>
      <c r="J58" s="119"/>
      <c r="K58" s="102"/>
      <c r="L58" s="119"/>
      <c r="M58" s="120"/>
      <c r="N58" s="160" t="s">
        <v>4336</v>
      </c>
      <c r="O58" s="41" t="s">
        <v>4058</v>
      </c>
      <c r="P58" s="170" t="s">
        <v>975</v>
      </c>
      <c r="Q58" s="206"/>
      <c r="R58" s="1337" t="s">
        <v>976</v>
      </c>
      <c r="S58" s="1327" t="s">
        <v>941</v>
      </c>
      <c r="T58" s="1327" t="s">
        <v>941</v>
      </c>
      <c r="U58" s="1327" t="s">
        <v>941</v>
      </c>
      <c r="V58" s="1327" t="s">
        <v>941</v>
      </c>
      <c r="W58" s="1327" t="s">
        <v>941</v>
      </c>
      <c r="X58" s="1327" t="s">
        <v>941</v>
      </c>
      <c r="Y58" s="1327" t="s">
        <v>941</v>
      </c>
      <c r="Z58" s="1327" t="s">
        <v>941</v>
      </c>
      <c r="AA58" s="1327"/>
      <c r="AB58" s="1327" t="s">
        <v>4159</v>
      </c>
      <c r="AC58" s="1327" t="s">
        <v>941</v>
      </c>
      <c r="AD58" s="1327" t="s">
        <v>941</v>
      </c>
      <c r="AE58" s="1326"/>
      <c r="AF58" s="1326" t="s">
        <v>4059</v>
      </c>
      <c r="AG58" s="266" t="s">
        <v>132</v>
      </c>
      <c r="AH58" s="139" t="s">
        <v>4060</v>
      </c>
      <c r="AI58" s="36">
        <v>1</v>
      </c>
      <c r="AJ58" s="896" t="s">
        <v>945</v>
      </c>
      <c r="AK58" s="138" t="s">
        <v>1008</v>
      </c>
      <c r="AL58" s="1326">
        <v>1</v>
      </c>
      <c r="AM58" s="1326" t="s">
        <v>979</v>
      </c>
      <c r="AN58" s="1326" t="s">
        <v>945</v>
      </c>
      <c r="AO58" s="36" t="s">
        <v>945</v>
      </c>
      <c r="AP58" s="1326" t="s">
        <v>4282</v>
      </c>
      <c r="AQ58" s="1333"/>
      <c r="AR58" s="106"/>
      <c r="AS58" s="69">
        <v>1860.48</v>
      </c>
      <c r="AT58" s="69">
        <v>7.0000000000000007E-2</v>
      </c>
      <c r="AU58" s="69" t="s">
        <v>949</v>
      </c>
      <c r="AV58" s="69" t="s">
        <v>949</v>
      </c>
      <c r="AW58" s="69" t="s">
        <v>4061</v>
      </c>
      <c r="AX58" s="69" t="s">
        <v>981</v>
      </c>
      <c r="AY58" s="69" t="s">
        <v>982</v>
      </c>
      <c r="AZ58" s="69" t="s">
        <v>983</v>
      </c>
      <c r="BA58" s="69" t="s">
        <v>984</v>
      </c>
      <c r="BB58" s="69" t="s">
        <v>949</v>
      </c>
      <c r="BC58" s="69" t="s">
        <v>985</v>
      </c>
      <c r="BD58" s="69" t="s">
        <v>986</v>
      </c>
      <c r="BE58" s="69" t="s">
        <v>949</v>
      </c>
      <c r="BF58" s="69" t="s">
        <v>949</v>
      </c>
      <c r="BG58" s="69" t="s">
        <v>949</v>
      </c>
      <c r="BH58" s="69" t="s">
        <v>949</v>
      </c>
      <c r="BI58" s="69" t="s">
        <v>949</v>
      </c>
      <c r="BJ58" s="69" t="s">
        <v>949</v>
      </c>
      <c r="BK58" s="69" t="s">
        <v>949</v>
      </c>
      <c r="BL58" s="69" t="s">
        <v>949</v>
      </c>
      <c r="BM58" s="69" t="s">
        <v>949</v>
      </c>
      <c r="BN58" s="25" t="s">
        <v>4162</v>
      </c>
      <c r="BO58" s="25" t="s">
        <v>945</v>
      </c>
      <c r="BP58" s="25" t="s">
        <v>945</v>
      </c>
      <c r="BQ58" s="25" t="s">
        <v>945</v>
      </c>
      <c r="BR58" s="25" t="s">
        <v>945</v>
      </c>
      <c r="BS58" s="25" t="s">
        <v>945</v>
      </c>
      <c r="BT58" s="25" t="s">
        <v>945</v>
      </c>
      <c r="BU58" s="6"/>
      <c r="BV58" s="89"/>
      <c r="BW58" s="89"/>
      <c r="BX58" s="89"/>
      <c r="BY58" s="89"/>
      <c r="BZ58" s="89"/>
      <c r="CA58" s="89"/>
      <c r="CB58" s="89"/>
      <c r="CC58" s="89"/>
    </row>
    <row r="59" spans="1:81" ht="16.5">
      <c r="A59" s="6"/>
      <c r="B59" s="106">
        <v>52</v>
      </c>
      <c r="C59" s="13" t="s">
        <v>4185</v>
      </c>
      <c r="D59" s="119"/>
      <c r="E59" s="102"/>
      <c r="F59" s="119" t="s">
        <v>4062</v>
      </c>
      <c r="G59" s="102"/>
      <c r="H59" s="119"/>
      <c r="I59" s="102"/>
      <c r="J59" s="119"/>
      <c r="K59" s="102"/>
      <c r="L59" s="119"/>
      <c r="M59" s="120"/>
      <c r="N59" s="160" t="s">
        <v>4329</v>
      </c>
      <c r="O59" s="41" t="s">
        <v>4063</v>
      </c>
      <c r="P59" s="170" t="s">
        <v>939</v>
      </c>
      <c r="Q59" s="206"/>
      <c r="R59" s="1337" t="s">
        <v>989</v>
      </c>
      <c r="S59" s="1327" t="s">
        <v>941</v>
      </c>
      <c r="T59" s="1327" t="s">
        <v>941</v>
      </c>
      <c r="U59" s="1327" t="s">
        <v>941</v>
      </c>
      <c r="V59" s="1327" t="s">
        <v>941</v>
      </c>
      <c r="W59" s="1327" t="s">
        <v>941</v>
      </c>
      <c r="X59" s="1327" t="s">
        <v>941</v>
      </c>
      <c r="Y59" s="1327" t="s">
        <v>941</v>
      </c>
      <c r="Z59" s="1327" t="s">
        <v>941</v>
      </c>
      <c r="AA59" s="1327"/>
      <c r="AB59" s="1327" t="s">
        <v>4159</v>
      </c>
      <c r="AC59" s="1327" t="s">
        <v>941</v>
      </c>
      <c r="AD59" s="1327" t="s">
        <v>941</v>
      </c>
      <c r="AE59" s="1326" t="s">
        <v>945</v>
      </c>
      <c r="AF59" s="1326" t="s">
        <v>4064</v>
      </c>
      <c r="AG59" s="266" t="s">
        <v>132</v>
      </c>
      <c r="AH59" s="139" t="s">
        <v>4065</v>
      </c>
      <c r="AI59" s="36">
        <v>0.152</v>
      </c>
      <c r="AJ59" s="896" t="s">
        <v>945</v>
      </c>
      <c r="AK59" s="138" t="s">
        <v>1081</v>
      </c>
      <c r="AL59" s="1326">
        <v>1</v>
      </c>
      <c r="AM59" s="1326" t="s">
        <v>993</v>
      </c>
      <c r="AN59" s="1326" t="s">
        <v>945</v>
      </c>
      <c r="AO59" s="36" t="s">
        <v>945</v>
      </c>
      <c r="AP59" s="1326" t="s">
        <v>4282</v>
      </c>
      <c r="AQ59" s="1333"/>
      <c r="AR59" s="106"/>
      <c r="AS59" s="69" t="s">
        <v>949</v>
      </c>
      <c r="AT59" s="69" t="s">
        <v>949</v>
      </c>
      <c r="AU59" s="69" t="s">
        <v>949</v>
      </c>
      <c r="AV59" s="69" t="s">
        <v>949</v>
      </c>
      <c r="AW59" s="69" t="s">
        <v>1890</v>
      </c>
      <c r="AX59" s="69" t="s">
        <v>995</v>
      </c>
      <c r="AY59" s="69" t="s">
        <v>996</v>
      </c>
      <c r="AZ59" s="69" t="s">
        <v>997</v>
      </c>
      <c r="BA59" s="69" t="s">
        <v>998</v>
      </c>
      <c r="BB59" s="69" t="s">
        <v>949</v>
      </c>
      <c r="BC59" s="69" t="s">
        <v>985</v>
      </c>
      <c r="BD59" s="69" t="s">
        <v>986</v>
      </c>
      <c r="BE59" s="69" t="s">
        <v>949</v>
      </c>
      <c r="BF59" s="69" t="s">
        <v>949</v>
      </c>
      <c r="BG59" s="69" t="s">
        <v>949</v>
      </c>
      <c r="BH59" s="69" t="s">
        <v>949</v>
      </c>
      <c r="BI59" s="69" t="s">
        <v>949</v>
      </c>
      <c r="BJ59" s="69" t="s">
        <v>949</v>
      </c>
      <c r="BK59" s="69" t="s">
        <v>949</v>
      </c>
      <c r="BL59" s="69" t="s">
        <v>949</v>
      </c>
      <c r="BM59" s="69" t="s">
        <v>949</v>
      </c>
      <c r="BN59" s="25" t="s">
        <v>4162</v>
      </c>
      <c r="BO59" s="25" t="s">
        <v>945</v>
      </c>
      <c r="BP59" s="25" t="s">
        <v>945</v>
      </c>
      <c r="BQ59" s="25" t="s">
        <v>945</v>
      </c>
      <c r="BR59" s="25" t="s">
        <v>945</v>
      </c>
      <c r="BS59" s="25" t="s">
        <v>945</v>
      </c>
      <c r="BT59" s="25" t="s">
        <v>945</v>
      </c>
      <c r="BU59" s="6"/>
      <c r="BV59" s="89"/>
      <c r="BW59" s="89"/>
      <c r="BX59" s="89"/>
      <c r="BY59" s="89"/>
      <c r="BZ59" s="89"/>
      <c r="CA59" s="89"/>
      <c r="CB59" s="89"/>
      <c r="CC59" s="89"/>
    </row>
    <row r="60" spans="1:81" ht="16.5">
      <c r="A60" s="6"/>
      <c r="B60" s="106">
        <v>53</v>
      </c>
      <c r="C60" s="13" t="s">
        <v>4185</v>
      </c>
      <c r="D60" s="119" t="s">
        <v>4186</v>
      </c>
      <c r="E60" s="102" t="s">
        <v>4066</v>
      </c>
      <c r="F60" s="119"/>
      <c r="G60" s="102"/>
      <c r="H60" s="119"/>
      <c r="I60" s="102"/>
      <c r="J60" s="119"/>
      <c r="K60" s="102"/>
      <c r="L60" s="119"/>
      <c r="M60" s="120"/>
      <c r="N60" s="160" t="s">
        <v>4067</v>
      </c>
      <c r="O60" s="41" t="s">
        <v>4066</v>
      </c>
      <c r="P60" s="170" t="s">
        <v>1037</v>
      </c>
      <c r="Q60" s="206"/>
      <c r="R60" s="1337" t="s">
        <v>989</v>
      </c>
      <c r="S60" s="1327" t="s">
        <v>941</v>
      </c>
      <c r="T60" s="1327" t="s">
        <v>941</v>
      </c>
      <c r="U60" s="1327" t="s">
        <v>941</v>
      </c>
      <c r="V60" s="1327" t="s">
        <v>941</v>
      </c>
      <c r="W60" s="1327" t="s">
        <v>941</v>
      </c>
      <c r="X60" s="1327" t="s">
        <v>941</v>
      </c>
      <c r="Y60" s="1327" t="s">
        <v>941</v>
      </c>
      <c r="Z60" s="1327" t="s">
        <v>941</v>
      </c>
      <c r="AA60" s="1327"/>
      <c r="AB60" s="1327" t="s">
        <v>4159</v>
      </c>
      <c r="AC60" s="1327"/>
      <c r="AD60" s="1327" t="s">
        <v>941</v>
      </c>
      <c r="AE60" s="1326" t="s">
        <v>945</v>
      </c>
      <c r="AF60" s="1326"/>
      <c r="AG60" s="266" t="s">
        <v>132</v>
      </c>
      <c r="AH60" s="139" t="s">
        <v>4068</v>
      </c>
      <c r="AI60" s="36">
        <v>2</v>
      </c>
      <c r="AJ60" s="896">
        <v>576</v>
      </c>
      <c r="AK60" s="138" t="s">
        <v>1008</v>
      </c>
      <c r="AL60" s="1326">
        <v>0</v>
      </c>
      <c r="AM60" s="1326" t="s">
        <v>947</v>
      </c>
      <c r="AN60" s="1326" t="s">
        <v>945</v>
      </c>
      <c r="AO60" s="36" t="s">
        <v>945</v>
      </c>
      <c r="AP60" s="1326" t="s">
        <v>4192</v>
      </c>
      <c r="AQ60" s="1333" t="s">
        <v>945</v>
      </c>
      <c r="AR60" s="106"/>
      <c r="AS60" s="69" t="s">
        <v>949</v>
      </c>
      <c r="AT60" s="69" t="s">
        <v>949</v>
      </c>
      <c r="AU60" s="69" t="s">
        <v>949</v>
      </c>
      <c r="AV60" s="69" t="s">
        <v>949</v>
      </c>
      <c r="AW60" s="69" t="s">
        <v>949</v>
      </c>
      <c r="AX60" s="69" t="s">
        <v>949</v>
      </c>
      <c r="AY60" s="69" t="s">
        <v>949</v>
      </c>
      <c r="AZ60" s="69" t="s">
        <v>949</v>
      </c>
      <c r="BA60" s="69" t="s">
        <v>949</v>
      </c>
      <c r="BB60" s="69" t="s">
        <v>949</v>
      </c>
      <c r="BC60" s="69" t="s">
        <v>949</v>
      </c>
      <c r="BD60" s="69" t="s">
        <v>949</v>
      </c>
      <c r="BE60" s="69" t="s">
        <v>949</v>
      </c>
      <c r="BF60" s="69" t="s">
        <v>949</v>
      </c>
      <c r="BG60" s="69" t="s">
        <v>949</v>
      </c>
      <c r="BH60" s="69" t="s">
        <v>949</v>
      </c>
      <c r="BI60" s="69" t="s">
        <v>949</v>
      </c>
      <c r="BJ60" s="69" t="s">
        <v>949</v>
      </c>
      <c r="BK60" s="69" t="s">
        <v>949</v>
      </c>
      <c r="BL60" s="69" t="s">
        <v>949</v>
      </c>
      <c r="BM60" s="69" t="s">
        <v>949</v>
      </c>
      <c r="BN60" s="25" t="s">
        <v>4162</v>
      </c>
      <c r="BO60" s="25" t="s">
        <v>945</v>
      </c>
      <c r="BP60" s="25" t="s">
        <v>945</v>
      </c>
      <c r="BQ60" s="25" t="s">
        <v>945</v>
      </c>
      <c r="BR60" s="25" t="s">
        <v>945</v>
      </c>
      <c r="BS60" s="25" t="s">
        <v>945</v>
      </c>
      <c r="BT60" s="25" t="s">
        <v>945</v>
      </c>
      <c r="BU60" s="6"/>
      <c r="BV60" s="89"/>
      <c r="BW60" s="89"/>
      <c r="BX60" s="89"/>
      <c r="BY60" s="89"/>
      <c r="BZ60" s="89"/>
      <c r="CA60" s="89"/>
      <c r="CB60" s="89"/>
      <c r="CC60" s="89"/>
    </row>
    <row r="61" spans="1:81" ht="16.5">
      <c r="A61" s="6"/>
      <c r="B61" s="106">
        <v>54</v>
      </c>
      <c r="C61" s="13" t="s">
        <v>4185</v>
      </c>
      <c r="D61" s="119" t="s">
        <v>4186</v>
      </c>
      <c r="E61" s="102"/>
      <c r="F61" s="119" t="s">
        <v>973</v>
      </c>
      <c r="G61" s="102"/>
      <c r="H61" s="119"/>
      <c r="I61" s="102"/>
      <c r="J61" s="119"/>
      <c r="K61" s="102"/>
      <c r="L61" s="119"/>
      <c r="M61" s="120" t="s">
        <v>945</v>
      </c>
      <c r="N61" s="160" t="s">
        <v>4337</v>
      </c>
      <c r="O61" s="41" t="s">
        <v>974</v>
      </c>
      <c r="P61" s="170" t="s">
        <v>975</v>
      </c>
      <c r="Q61" s="206"/>
      <c r="R61" s="1337" t="s">
        <v>976</v>
      </c>
      <c r="S61" s="1327" t="s">
        <v>941</v>
      </c>
      <c r="T61" s="1327" t="s">
        <v>941</v>
      </c>
      <c r="U61" s="1327" t="s">
        <v>941</v>
      </c>
      <c r="V61" s="1327" t="s">
        <v>941</v>
      </c>
      <c r="W61" s="1327" t="s">
        <v>941</v>
      </c>
      <c r="X61" s="1327" t="s">
        <v>941</v>
      </c>
      <c r="Y61" s="1327" t="s">
        <v>941</v>
      </c>
      <c r="Z61" s="1327" t="s">
        <v>941</v>
      </c>
      <c r="AA61" s="1327"/>
      <c r="AB61" s="1327" t="s">
        <v>4159</v>
      </c>
      <c r="AC61" s="1327" t="s">
        <v>941</v>
      </c>
      <c r="AD61" s="1327" t="s">
        <v>941</v>
      </c>
      <c r="AE61" s="1326" t="s">
        <v>945</v>
      </c>
      <c r="AF61" s="1326" t="s">
        <v>977</v>
      </c>
      <c r="AG61" s="266" t="s">
        <v>132</v>
      </c>
      <c r="AH61" s="139" t="s">
        <v>978</v>
      </c>
      <c r="AI61" s="36">
        <v>1</v>
      </c>
      <c r="AJ61" s="896" t="s">
        <v>945</v>
      </c>
      <c r="AK61" s="138" t="s">
        <v>1008</v>
      </c>
      <c r="AL61" s="1326">
        <v>1</v>
      </c>
      <c r="AM61" s="1326" t="s">
        <v>979</v>
      </c>
      <c r="AN61" s="1326" t="s">
        <v>945</v>
      </c>
      <c r="AO61" s="36" t="s">
        <v>945</v>
      </c>
      <c r="AP61" s="1326" t="s">
        <v>4282</v>
      </c>
      <c r="AQ61" s="1333"/>
      <c r="AR61" s="106"/>
      <c r="AS61" s="69">
        <v>182.4</v>
      </c>
      <c r="AT61" s="69">
        <v>7.0000000000000007E-2</v>
      </c>
      <c r="AU61" s="69" t="s">
        <v>949</v>
      </c>
      <c r="AV61" s="69" t="s">
        <v>949</v>
      </c>
      <c r="AW61" s="69" t="s">
        <v>980</v>
      </c>
      <c r="AX61" s="69" t="s">
        <v>981</v>
      </c>
      <c r="AY61" s="69" t="s">
        <v>982</v>
      </c>
      <c r="AZ61" s="69" t="s">
        <v>983</v>
      </c>
      <c r="BA61" s="69" t="s">
        <v>984</v>
      </c>
      <c r="BB61" s="69" t="s">
        <v>949</v>
      </c>
      <c r="BC61" s="69" t="s">
        <v>985</v>
      </c>
      <c r="BD61" s="69" t="s">
        <v>986</v>
      </c>
      <c r="BE61" s="69" t="s">
        <v>949</v>
      </c>
      <c r="BF61" s="69" t="s">
        <v>949</v>
      </c>
      <c r="BG61" s="69" t="s">
        <v>949</v>
      </c>
      <c r="BH61" s="69" t="s">
        <v>949</v>
      </c>
      <c r="BI61" s="69" t="s">
        <v>949</v>
      </c>
      <c r="BJ61" s="69" t="s">
        <v>949</v>
      </c>
      <c r="BK61" s="69" t="s">
        <v>949</v>
      </c>
      <c r="BL61" s="69" t="s">
        <v>949</v>
      </c>
      <c r="BM61" s="69" t="s">
        <v>949</v>
      </c>
      <c r="BN61" s="25" t="s">
        <v>4162</v>
      </c>
      <c r="BO61" s="25" t="s">
        <v>945</v>
      </c>
      <c r="BP61" s="25" t="s">
        <v>945</v>
      </c>
      <c r="BQ61" s="25" t="s">
        <v>945</v>
      </c>
      <c r="BR61" s="25" t="s">
        <v>945</v>
      </c>
      <c r="BS61" s="25" t="s">
        <v>945</v>
      </c>
      <c r="BT61" s="25" t="s">
        <v>945</v>
      </c>
      <c r="BU61" s="6"/>
      <c r="BV61" s="89"/>
      <c r="BW61" s="89"/>
      <c r="BX61" s="89"/>
      <c r="BY61" s="89"/>
      <c r="BZ61" s="89"/>
      <c r="CA61" s="89"/>
      <c r="CB61" s="89"/>
      <c r="CC61" s="89"/>
    </row>
    <row r="62" spans="1:81" ht="16.5">
      <c r="A62" s="6"/>
      <c r="B62" s="106">
        <v>55</v>
      </c>
      <c r="C62" s="13" t="s">
        <v>4185</v>
      </c>
      <c r="D62" s="119"/>
      <c r="E62" s="102"/>
      <c r="F62" s="119" t="s">
        <v>987</v>
      </c>
      <c r="G62" s="102"/>
      <c r="H62" s="119"/>
      <c r="I62" s="102"/>
      <c r="J62" s="119"/>
      <c r="K62" s="102"/>
      <c r="L62" s="119"/>
      <c r="M62" s="120"/>
      <c r="N62" s="160" t="s">
        <v>4294</v>
      </c>
      <c r="O62" s="41" t="s">
        <v>988</v>
      </c>
      <c r="P62" s="170" t="s">
        <v>939</v>
      </c>
      <c r="Q62" s="206"/>
      <c r="R62" s="1337" t="s">
        <v>989</v>
      </c>
      <c r="S62" s="1327" t="s">
        <v>941</v>
      </c>
      <c r="T62" s="1327" t="s">
        <v>941</v>
      </c>
      <c r="U62" s="1327" t="s">
        <v>941</v>
      </c>
      <c r="V62" s="1327" t="s">
        <v>941</v>
      </c>
      <c r="W62" s="1327" t="s">
        <v>941</v>
      </c>
      <c r="X62" s="1327" t="s">
        <v>941</v>
      </c>
      <c r="Y62" s="1327" t="s">
        <v>941</v>
      </c>
      <c r="Z62" s="1327" t="s">
        <v>941</v>
      </c>
      <c r="AA62" s="1327"/>
      <c r="AB62" s="1327" t="s">
        <v>4159</v>
      </c>
      <c r="AC62" s="1327" t="s">
        <v>941</v>
      </c>
      <c r="AD62" s="1327" t="s">
        <v>941</v>
      </c>
      <c r="AE62" s="1326" t="s">
        <v>945</v>
      </c>
      <c r="AF62" s="1326" t="s">
        <v>990</v>
      </c>
      <c r="AG62" s="266" t="s">
        <v>132</v>
      </c>
      <c r="AH62" s="139" t="s">
        <v>991</v>
      </c>
      <c r="AI62" s="36">
        <v>0.02</v>
      </c>
      <c r="AJ62" s="896" t="s">
        <v>945</v>
      </c>
      <c r="AK62" s="138" t="s">
        <v>1081</v>
      </c>
      <c r="AL62" s="1326">
        <v>1</v>
      </c>
      <c r="AM62" s="1326" t="s">
        <v>993</v>
      </c>
      <c r="AN62" s="1326" t="s">
        <v>945</v>
      </c>
      <c r="AO62" s="36" t="s">
        <v>945</v>
      </c>
      <c r="AP62" s="1326" t="s">
        <v>4282</v>
      </c>
      <c r="AQ62" s="1333"/>
      <c r="AR62" s="106"/>
      <c r="AS62" s="69" t="s">
        <v>949</v>
      </c>
      <c r="AT62" s="69" t="s">
        <v>949</v>
      </c>
      <c r="AU62" s="69" t="s">
        <v>949</v>
      </c>
      <c r="AV62" s="69" t="s">
        <v>949</v>
      </c>
      <c r="AW62" s="69" t="s">
        <v>994</v>
      </c>
      <c r="AX62" s="69" t="s">
        <v>995</v>
      </c>
      <c r="AY62" s="69" t="s">
        <v>996</v>
      </c>
      <c r="AZ62" s="69" t="s">
        <v>997</v>
      </c>
      <c r="BA62" s="69" t="s">
        <v>998</v>
      </c>
      <c r="BB62" s="69" t="s">
        <v>949</v>
      </c>
      <c r="BC62" s="69" t="s">
        <v>985</v>
      </c>
      <c r="BD62" s="69" t="s">
        <v>986</v>
      </c>
      <c r="BE62" s="69" t="s">
        <v>949</v>
      </c>
      <c r="BF62" s="69" t="s">
        <v>949</v>
      </c>
      <c r="BG62" s="69" t="s">
        <v>949</v>
      </c>
      <c r="BH62" s="69" t="s">
        <v>949</v>
      </c>
      <c r="BI62" s="69" t="s">
        <v>949</v>
      </c>
      <c r="BJ62" s="69" t="s">
        <v>949</v>
      </c>
      <c r="BK62" s="69" t="s">
        <v>949</v>
      </c>
      <c r="BL62" s="69" t="s">
        <v>949</v>
      </c>
      <c r="BM62" s="69" t="s">
        <v>949</v>
      </c>
      <c r="BN62" s="25" t="s">
        <v>4162</v>
      </c>
      <c r="BO62" s="25" t="s">
        <v>945</v>
      </c>
      <c r="BP62" s="25" t="s">
        <v>945</v>
      </c>
      <c r="BQ62" s="25" t="s">
        <v>945</v>
      </c>
      <c r="BR62" s="25" t="s">
        <v>945</v>
      </c>
      <c r="BS62" s="25" t="s">
        <v>945</v>
      </c>
      <c r="BT62" s="25" t="s">
        <v>945</v>
      </c>
      <c r="BU62" s="6"/>
      <c r="BV62" s="89"/>
      <c r="BW62" s="89"/>
      <c r="BX62" s="89"/>
      <c r="BY62" s="89"/>
      <c r="BZ62" s="89"/>
      <c r="CA62" s="89"/>
      <c r="CB62" s="89"/>
      <c r="CC62" s="89"/>
    </row>
    <row r="63" spans="1:81" ht="16.5">
      <c r="A63" s="6"/>
      <c r="B63" s="106">
        <v>56</v>
      </c>
      <c r="C63" s="13" t="s">
        <v>4185</v>
      </c>
      <c r="D63" s="119" t="s">
        <v>4186</v>
      </c>
      <c r="E63" s="102" t="s">
        <v>4003</v>
      </c>
      <c r="F63" s="119"/>
      <c r="G63" s="102"/>
      <c r="H63" s="119"/>
      <c r="I63" s="102"/>
      <c r="J63" s="119"/>
      <c r="K63" s="102"/>
      <c r="L63" s="119"/>
      <c r="M63" s="120"/>
      <c r="N63" s="160" t="s">
        <v>4338</v>
      </c>
      <c r="O63" s="41" t="s">
        <v>4004</v>
      </c>
      <c r="P63" s="170" t="s">
        <v>975</v>
      </c>
      <c r="Q63" s="206"/>
      <c r="R63" s="1337" t="s">
        <v>976</v>
      </c>
      <c r="S63" s="1327" t="s">
        <v>941</v>
      </c>
      <c r="T63" s="1327" t="s">
        <v>941</v>
      </c>
      <c r="U63" s="1327" t="s">
        <v>941</v>
      </c>
      <c r="V63" s="1327" t="s">
        <v>941</v>
      </c>
      <c r="W63" s="1327" t="s">
        <v>941</v>
      </c>
      <c r="X63" s="1327" t="s">
        <v>941</v>
      </c>
      <c r="Y63" s="1327" t="s">
        <v>941</v>
      </c>
      <c r="Z63" s="1327" t="s">
        <v>941</v>
      </c>
      <c r="AA63" s="1327"/>
      <c r="AB63" s="1327" t="s">
        <v>4159</v>
      </c>
      <c r="AC63" s="1327" t="s">
        <v>941</v>
      </c>
      <c r="AD63" s="1327" t="s">
        <v>941</v>
      </c>
      <c r="AE63" s="1326" t="s">
        <v>945</v>
      </c>
      <c r="AF63" s="1326" t="s">
        <v>4005</v>
      </c>
      <c r="AG63" s="266" t="s">
        <v>132</v>
      </c>
      <c r="AH63" s="139" t="s">
        <v>4006</v>
      </c>
      <c r="AI63" s="36">
        <v>0.03</v>
      </c>
      <c r="AJ63" s="896" t="s">
        <v>945</v>
      </c>
      <c r="AK63" s="138" t="s">
        <v>1081</v>
      </c>
      <c r="AL63" s="1326">
        <v>1</v>
      </c>
      <c r="AM63" s="1326" t="s">
        <v>979</v>
      </c>
      <c r="AN63" s="1326" t="s">
        <v>945</v>
      </c>
      <c r="AO63" s="36" t="s">
        <v>945</v>
      </c>
      <c r="AP63" s="1326" t="s">
        <v>4192</v>
      </c>
      <c r="AQ63" s="1333"/>
      <c r="AR63" s="106"/>
      <c r="AS63" s="69">
        <v>1320000</v>
      </c>
      <c r="AT63" s="69">
        <v>0.75</v>
      </c>
      <c r="AU63" s="69" t="s">
        <v>949</v>
      </c>
      <c r="AV63" s="69" t="s">
        <v>949</v>
      </c>
      <c r="AW63" s="69" t="s">
        <v>4007</v>
      </c>
      <c r="AX63" s="69" t="s">
        <v>4008</v>
      </c>
      <c r="AY63" s="69" t="s">
        <v>2018</v>
      </c>
      <c r="AZ63" s="69" t="s">
        <v>949</v>
      </c>
      <c r="BA63" s="69" t="s">
        <v>949</v>
      </c>
      <c r="BB63" s="69" t="s">
        <v>949</v>
      </c>
      <c r="BC63" s="69" t="s">
        <v>985</v>
      </c>
      <c r="BD63" s="69" t="s">
        <v>986</v>
      </c>
      <c r="BE63" s="69" t="s">
        <v>949</v>
      </c>
      <c r="BF63" s="69" t="s">
        <v>949</v>
      </c>
      <c r="BG63" s="69" t="s">
        <v>949</v>
      </c>
      <c r="BH63" s="69" t="s">
        <v>949</v>
      </c>
      <c r="BI63" s="69" t="s">
        <v>949</v>
      </c>
      <c r="BJ63" s="69" t="s">
        <v>949</v>
      </c>
      <c r="BK63" s="69" t="s">
        <v>949</v>
      </c>
      <c r="BL63" s="69" t="s">
        <v>949</v>
      </c>
      <c r="BM63" s="69" t="s">
        <v>949</v>
      </c>
      <c r="BN63" s="25" t="s">
        <v>4162</v>
      </c>
      <c r="BO63" s="25" t="s">
        <v>945</v>
      </c>
      <c r="BP63" s="25" t="s">
        <v>945</v>
      </c>
      <c r="BQ63" s="25" t="s">
        <v>945</v>
      </c>
      <c r="BR63" s="25" t="s">
        <v>945</v>
      </c>
      <c r="BS63" s="25" t="s">
        <v>945</v>
      </c>
      <c r="BT63" s="25" t="s">
        <v>945</v>
      </c>
      <c r="BU63" s="6"/>
      <c r="BV63" s="89"/>
      <c r="BW63" s="89"/>
      <c r="BX63" s="89"/>
      <c r="BY63" s="89"/>
      <c r="BZ63" s="89"/>
      <c r="CA63" s="89"/>
      <c r="CB63" s="89"/>
      <c r="CC63" s="89"/>
    </row>
    <row r="64" spans="1:81" ht="16.5">
      <c r="A64" s="6"/>
      <c r="B64" s="106">
        <v>57</v>
      </c>
      <c r="C64" s="13" t="s">
        <v>4185</v>
      </c>
      <c r="D64" s="119" t="s">
        <v>4186</v>
      </c>
      <c r="E64" s="102" t="s">
        <v>4009</v>
      </c>
      <c r="F64" s="119"/>
      <c r="G64" s="102"/>
      <c r="H64" s="119"/>
      <c r="I64" s="102"/>
      <c r="J64" s="119"/>
      <c r="K64" s="102"/>
      <c r="L64" s="119"/>
      <c r="M64" s="120"/>
      <c r="N64" s="160" t="s">
        <v>4339</v>
      </c>
      <c r="O64" s="41" t="s">
        <v>4010</v>
      </c>
      <c r="P64" s="170" t="s">
        <v>975</v>
      </c>
      <c r="Q64" s="206"/>
      <c r="R64" s="1337" t="s">
        <v>976</v>
      </c>
      <c r="S64" s="1327" t="s">
        <v>941</v>
      </c>
      <c r="T64" s="1327" t="s">
        <v>941</v>
      </c>
      <c r="U64" s="1327" t="s">
        <v>941</v>
      </c>
      <c r="V64" s="1327" t="s">
        <v>941</v>
      </c>
      <c r="W64" s="1327" t="s">
        <v>941</v>
      </c>
      <c r="X64" s="1327" t="s">
        <v>941</v>
      </c>
      <c r="Y64" s="1327" t="s">
        <v>941</v>
      </c>
      <c r="Z64" s="1327" t="s">
        <v>941</v>
      </c>
      <c r="AA64" s="1327"/>
      <c r="AB64" s="1327" t="s">
        <v>4159</v>
      </c>
      <c r="AC64" s="1327" t="s">
        <v>941</v>
      </c>
      <c r="AD64" s="1327" t="s">
        <v>941</v>
      </c>
      <c r="AE64" s="1326" t="s">
        <v>945</v>
      </c>
      <c r="AF64" s="1326" t="s">
        <v>4011</v>
      </c>
      <c r="AG64" s="266" t="s">
        <v>132</v>
      </c>
      <c r="AH64" s="139" t="s">
        <v>4012</v>
      </c>
      <c r="AI64" s="36">
        <v>8.8999999999999996E-2</v>
      </c>
      <c r="AJ64" s="896" t="s">
        <v>945</v>
      </c>
      <c r="AK64" s="138" t="s">
        <v>1081</v>
      </c>
      <c r="AL64" s="1326">
        <v>1</v>
      </c>
      <c r="AM64" s="1326" t="s">
        <v>979</v>
      </c>
      <c r="AN64" s="1326" t="s">
        <v>945</v>
      </c>
      <c r="AO64" s="36" t="s">
        <v>945</v>
      </c>
      <c r="AP64" s="1326" t="s">
        <v>4192</v>
      </c>
      <c r="AQ64" s="1333"/>
      <c r="AR64" s="106"/>
      <c r="AS64" s="69" t="s">
        <v>949</v>
      </c>
      <c r="AT64" s="69">
        <v>2.5000000000000001E-2</v>
      </c>
      <c r="AU64" s="69">
        <v>0.91800000000000004</v>
      </c>
      <c r="AV64" s="69" t="s">
        <v>949</v>
      </c>
      <c r="AW64" s="69" t="s">
        <v>4013</v>
      </c>
      <c r="AX64" s="69" t="s">
        <v>2769</v>
      </c>
      <c r="AY64" s="69" t="s">
        <v>4014</v>
      </c>
      <c r="AZ64" s="69" t="s">
        <v>949</v>
      </c>
      <c r="BA64" s="69" t="s">
        <v>949</v>
      </c>
      <c r="BB64" s="69" t="s">
        <v>949</v>
      </c>
      <c r="BC64" s="69" t="s">
        <v>985</v>
      </c>
      <c r="BD64" s="69" t="s">
        <v>986</v>
      </c>
      <c r="BE64" s="69" t="s">
        <v>949</v>
      </c>
      <c r="BF64" s="69" t="s">
        <v>949</v>
      </c>
      <c r="BG64" s="69" t="s">
        <v>949</v>
      </c>
      <c r="BH64" s="69" t="s">
        <v>949</v>
      </c>
      <c r="BI64" s="69" t="s">
        <v>949</v>
      </c>
      <c r="BJ64" s="69" t="s">
        <v>949</v>
      </c>
      <c r="BK64" s="69" t="s">
        <v>949</v>
      </c>
      <c r="BL64" s="69" t="s">
        <v>949</v>
      </c>
      <c r="BM64" s="69" t="s">
        <v>949</v>
      </c>
      <c r="BN64" s="25" t="s">
        <v>4162</v>
      </c>
      <c r="BO64" s="25" t="s">
        <v>945</v>
      </c>
      <c r="BP64" s="25" t="s">
        <v>945</v>
      </c>
      <c r="BQ64" s="25" t="s">
        <v>945</v>
      </c>
      <c r="BR64" s="25" t="s">
        <v>945</v>
      </c>
      <c r="BS64" s="25" t="s">
        <v>945</v>
      </c>
      <c r="BT64" s="25" t="s">
        <v>945</v>
      </c>
      <c r="BU64" s="6"/>
      <c r="BV64" s="89"/>
      <c r="BW64" s="89"/>
      <c r="BX64" s="89"/>
      <c r="BY64" s="89"/>
      <c r="BZ64" s="89"/>
      <c r="CA64" s="89"/>
      <c r="CB64" s="89"/>
      <c r="CC64" s="89"/>
    </row>
    <row r="65" spans="1:81" ht="16.5">
      <c r="A65" s="6"/>
      <c r="B65" s="106">
        <v>58</v>
      </c>
      <c r="C65" s="13" t="s">
        <v>4185</v>
      </c>
      <c r="D65" s="119" t="s">
        <v>4186</v>
      </c>
      <c r="E65" s="102" t="s">
        <v>4340</v>
      </c>
      <c r="F65" s="119"/>
      <c r="G65" s="102"/>
      <c r="H65" s="119"/>
      <c r="I65" s="102"/>
      <c r="J65" s="119"/>
      <c r="K65" s="102"/>
      <c r="L65" s="119"/>
      <c r="M65" s="120"/>
      <c r="N65" s="160" t="s">
        <v>4341</v>
      </c>
      <c r="O65" s="41" t="s">
        <v>4342</v>
      </c>
      <c r="P65" s="170" t="s">
        <v>975</v>
      </c>
      <c r="Q65" s="206"/>
      <c r="R65" s="1337" t="s">
        <v>976</v>
      </c>
      <c r="S65" s="1327" t="s">
        <v>941</v>
      </c>
      <c r="T65" s="1327" t="s">
        <v>941</v>
      </c>
      <c r="U65" s="1327" t="s">
        <v>941</v>
      </c>
      <c r="V65" s="1327" t="s">
        <v>941</v>
      </c>
      <c r="W65" s="1327" t="s">
        <v>941</v>
      </c>
      <c r="X65" s="1327" t="s">
        <v>941</v>
      </c>
      <c r="Y65" s="1327" t="s">
        <v>941</v>
      </c>
      <c r="Z65" s="1327" t="s">
        <v>941</v>
      </c>
      <c r="AA65" s="1327"/>
      <c r="AB65" s="1327" t="s">
        <v>4159</v>
      </c>
      <c r="AC65" s="1327" t="s">
        <v>941</v>
      </c>
      <c r="AD65" s="1327" t="s">
        <v>941</v>
      </c>
      <c r="AE65" s="1326" t="s">
        <v>945</v>
      </c>
      <c r="AF65" s="1326" t="s">
        <v>4343</v>
      </c>
      <c r="AG65" s="266" t="s">
        <v>132</v>
      </c>
      <c r="AH65" s="139" t="s">
        <v>4344</v>
      </c>
      <c r="AI65" s="36">
        <v>1</v>
      </c>
      <c r="AJ65" s="896">
        <v>576</v>
      </c>
      <c r="AK65" s="138" t="s">
        <v>1008</v>
      </c>
      <c r="AL65" s="1326">
        <v>1</v>
      </c>
      <c r="AM65" s="1326" t="s">
        <v>979</v>
      </c>
      <c r="AN65" s="1326" t="s">
        <v>945</v>
      </c>
      <c r="AO65" s="36" t="s">
        <v>945</v>
      </c>
      <c r="AP65" s="1326" t="s">
        <v>4192</v>
      </c>
      <c r="AQ65" s="1333"/>
      <c r="AR65" s="106"/>
      <c r="AS65" s="69">
        <v>151200000</v>
      </c>
      <c r="AT65" s="69">
        <v>18</v>
      </c>
      <c r="AU65" s="69" t="s">
        <v>949</v>
      </c>
      <c r="AV65" s="69" t="s">
        <v>4345</v>
      </c>
      <c r="AW65" s="69" t="s">
        <v>4346</v>
      </c>
      <c r="AX65" s="69" t="s">
        <v>4020</v>
      </c>
      <c r="AY65" s="69" t="s">
        <v>4021</v>
      </c>
      <c r="AZ65" s="69" t="s">
        <v>949</v>
      </c>
      <c r="BA65" s="69" t="s">
        <v>949</v>
      </c>
      <c r="BB65" s="69" t="s">
        <v>949</v>
      </c>
      <c r="BC65" s="69" t="s">
        <v>4022</v>
      </c>
      <c r="BD65" s="69" t="s">
        <v>986</v>
      </c>
      <c r="BE65" s="69" t="s">
        <v>949</v>
      </c>
      <c r="BF65" s="69" t="s">
        <v>949</v>
      </c>
      <c r="BG65" s="69" t="s">
        <v>949</v>
      </c>
      <c r="BH65" s="69" t="s">
        <v>949</v>
      </c>
      <c r="BI65" s="69" t="s">
        <v>949</v>
      </c>
      <c r="BJ65" s="69" t="s">
        <v>949</v>
      </c>
      <c r="BK65" s="69" t="s">
        <v>949</v>
      </c>
      <c r="BL65" s="69" t="s">
        <v>949</v>
      </c>
      <c r="BM65" s="69" t="s">
        <v>949</v>
      </c>
      <c r="BN65" s="25" t="s">
        <v>4162</v>
      </c>
      <c r="BO65" s="25" t="s">
        <v>945</v>
      </c>
      <c r="BP65" s="25" t="s">
        <v>945</v>
      </c>
      <c r="BQ65" s="25" t="s">
        <v>945</v>
      </c>
      <c r="BR65" s="25" t="s">
        <v>945</v>
      </c>
      <c r="BS65" s="25" t="s">
        <v>945</v>
      </c>
      <c r="BT65" s="25" t="s">
        <v>945</v>
      </c>
      <c r="BU65" s="6"/>
      <c r="BV65" s="89"/>
      <c r="BW65" s="89"/>
      <c r="BX65" s="89"/>
      <c r="BY65" s="89"/>
      <c r="BZ65" s="89"/>
      <c r="CA65" s="89"/>
      <c r="CB65" s="89"/>
      <c r="CC65" s="89"/>
    </row>
    <row r="66" spans="1:81" ht="16.5">
      <c r="A66" s="6"/>
      <c r="B66" s="106">
        <v>59</v>
      </c>
      <c r="C66" s="13" t="s">
        <v>4185</v>
      </c>
      <c r="D66" s="119" t="s">
        <v>4186</v>
      </c>
      <c r="E66" s="102" t="s">
        <v>4347</v>
      </c>
      <c r="F66" s="119"/>
      <c r="G66" s="102"/>
      <c r="H66" s="119"/>
      <c r="I66" s="102"/>
      <c r="J66" s="119"/>
      <c r="K66" s="102"/>
      <c r="L66" s="119"/>
      <c r="M66" s="120"/>
      <c r="N66" s="160" t="s">
        <v>4348</v>
      </c>
      <c r="O66" s="41" t="s">
        <v>4349</v>
      </c>
      <c r="P66" s="170" t="s">
        <v>975</v>
      </c>
      <c r="Q66" s="206"/>
      <c r="R66" s="1337" t="s">
        <v>976</v>
      </c>
      <c r="S66" s="1327" t="s">
        <v>941</v>
      </c>
      <c r="T66" s="1327" t="s">
        <v>941</v>
      </c>
      <c r="U66" s="1327" t="s">
        <v>941</v>
      </c>
      <c r="V66" s="1327" t="s">
        <v>941</v>
      </c>
      <c r="W66" s="1327" t="s">
        <v>941</v>
      </c>
      <c r="X66" s="1327" t="s">
        <v>941</v>
      </c>
      <c r="Y66" s="1327" t="s">
        <v>941</v>
      </c>
      <c r="Z66" s="1327" t="s">
        <v>941</v>
      </c>
      <c r="AA66" s="1327"/>
      <c r="AB66" s="1327" t="s">
        <v>4159</v>
      </c>
      <c r="AC66" s="1327" t="s">
        <v>941</v>
      </c>
      <c r="AD66" s="1327" t="s">
        <v>941</v>
      </c>
      <c r="AE66" s="1326" t="s">
        <v>945</v>
      </c>
      <c r="AF66" s="1326" t="s">
        <v>4350</v>
      </c>
      <c r="AG66" s="266" t="s">
        <v>132</v>
      </c>
      <c r="AH66" s="139" t="s">
        <v>4351</v>
      </c>
      <c r="AI66" s="36">
        <v>1</v>
      </c>
      <c r="AJ66" s="896">
        <v>576</v>
      </c>
      <c r="AK66" s="138" t="s">
        <v>1008</v>
      </c>
      <c r="AL66" s="1326">
        <v>1</v>
      </c>
      <c r="AM66" s="1326" t="s">
        <v>979</v>
      </c>
      <c r="AN66" s="1326" t="s">
        <v>945</v>
      </c>
      <c r="AO66" s="36" t="s">
        <v>945</v>
      </c>
      <c r="AP66" s="1326" t="s">
        <v>4192</v>
      </c>
      <c r="AQ66" s="1333"/>
      <c r="AR66" s="106"/>
      <c r="AS66" s="69">
        <v>5757500</v>
      </c>
      <c r="AT66" s="69">
        <v>5</v>
      </c>
      <c r="AU66" s="69" t="s">
        <v>949</v>
      </c>
      <c r="AV66" s="69" t="s">
        <v>949</v>
      </c>
      <c r="AW66" s="69" t="s">
        <v>4352</v>
      </c>
      <c r="AX66" s="69" t="s">
        <v>4029</v>
      </c>
      <c r="AY66" s="69" t="s">
        <v>4086</v>
      </c>
      <c r="AZ66" s="69" t="s">
        <v>4353</v>
      </c>
      <c r="BA66" s="69" t="s">
        <v>949</v>
      </c>
      <c r="BB66" s="69" t="s">
        <v>949</v>
      </c>
      <c r="BC66" s="69" t="s">
        <v>985</v>
      </c>
      <c r="BD66" s="69" t="s">
        <v>986</v>
      </c>
      <c r="BE66" s="69" t="s">
        <v>949</v>
      </c>
      <c r="BF66" s="69" t="s">
        <v>949</v>
      </c>
      <c r="BG66" s="69" t="s">
        <v>949</v>
      </c>
      <c r="BH66" s="69" t="s">
        <v>949</v>
      </c>
      <c r="BI66" s="69" t="s">
        <v>949</v>
      </c>
      <c r="BJ66" s="69" t="s">
        <v>949</v>
      </c>
      <c r="BK66" s="69" t="s">
        <v>949</v>
      </c>
      <c r="BL66" s="69" t="s">
        <v>949</v>
      </c>
      <c r="BM66" s="69" t="s">
        <v>949</v>
      </c>
      <c r="BN66" s="25" t="s">
        <v>945</v>
      </c>
      <c r="BO66" s="25" t="s">
        <v>945</v>
      </c>
      <c r="BP66" s="25" t="s">
        <v>945</v>
      </c>
      <c r="BQ66" s="25" t="s">
        <v>945</v>
      </c>
      <c r="BR66" s="25" t="s">
        <v>945</v>
      </c>
      <c r="BS66" s="25" t="s">
        <v>945</v>
      </c>
      <c r="BT66" s="25" t="s">
        <v>945</v>
      </c>
      <c r="BU66" s="6"/>
      <c r="BV66" s="89"/>
      <c r="BW66" s="89"/>
      <c r="BX66" s="89"/>
      <c r="BY66" s="89"/>
      <c r="BZ66" s="89"/>
      <c r="CA66" s="89"/>
      <c r="CB66" s="89"/>
      <c r="CC66" s="89"/>
    </row>
    <row r="67" spans="1:81" ht="16.5">
      <c r="A67" s="6"/>
      <c r="B67" s="106">
        <v>60</v>
      </c>
      <c r="C67" s="13" t="s">
        <v>4185</v>
      </c>
      <c r="D67" s="119" t="s">
        <v>4186</v>
      </c>
      <c r="E67" s="102" t="s">
        <v>4354</v>
      </c>
      <c r="F67" s="119"/>
      <c r="G67" s="102"/>
      <c r="H67" s="119"/>
      <c r="I67" s="102"/>
      <c r="J67" s="119"/>
      <c r="K67" s="102"/>
      <c r="L67" s="119"/>
      <c r="M67" s="120"/>
      <c r="N67" s="160" t="s">
        <v>4355</v>
      </c>
      <c r="O67" s="41" t="s">
        <v>4356</v>
      </c>
      <c r="P67" s="170" t="s">
        <v>975</v>
      </c>
      <c r="Q67" s="206"/>
      <c r="R67" s="1337" t="s">
        <v>976</v>
      </c>
      <c r="S67" s="1327" t="s">
        <v>941</v>
      </c>
      <c r="T67" s="1327" t="s">
        <v>941</v>
      </c>
      <c r="U67" s="1327" t="s">
        <v>941</v>
      </c>
      <c r="V67" s="1327" t="s">
        <v>941</v>
      </c>
      <c r="W67" s="1327" t="s">
        <v>941</v>
      </c>
      <c r="X67" s="1327" t="s">
        <v>941</v>
      </c>
      <c r="Y67" s="1327" t="s">
        <v>941</v>
      </c>
      <c r="Z67" s="1327" t="s">
        <v>941</v>
      </c>
      <c r="AA67" s="1327"/>
      <c r="AB67" s="1327" t="s">
        <v>4159</v>
      </c>
      <c r="AC67" s="1327" t="s">
        <v>941</v>
      </c>
      <c r="AD67" s="1327" t="s">
        <v>941</v>
      </c>
      <c r="AE67" s="1326" t="s">
        <v>945</v>
      </c>
      <c r="AF67" s="1326" t="s">
        <v>4357</v>
      </c>
      <c r="AG67" s="266" t="s">
        <v>132</v>
      </c>
      <c r="AH67" s="139" t="s">
        <v>4358</v>
      </c>
      <c r="AI67" s="36">
        <v>2</v>
      </c>
      <c r="AJ67" s="896">
        <v>576</v>
      </c>
      <c r="AK67" s="138" t="s">
        <v>1008</v>
      </c>
      <c r="AL67" s="1326">
        <v>1</v>
      </c>
      <c r="AM67" s="1326" t="s">
        <v>979</v>
      </c>
      <c r="AN67" s="1326" t="s">
        <v>945</v>
      </c>
      <c r="AO67" s="36" t="s">
        <v>945</v>
      </c>
      <c r="AP67" s="1326" t="s">
        <v>4192</v>
      </c>
      <c r="AQ67" s="1333"/>
      <c r="AR67" s="106"/>
      <c r="AS67" s="69">
        <v>588000</v>
      </c>
      <c r="AT67" s="69">
        <v>5</v>
      </c>
      <c r="AU67" s="69" t="s">
        <v>949</v>
      </c>
      <c r="AV67" s="69" t="s">
        <v>4027</v>
      </c>
      <c r="AW67" s="69" t="s">
        <v>4359</v>
      </c>
      <c r="AX67" s="69" t="s">
        <v>4029</v>
      </c>
      <c r="AY67" s="69" t="s">
        <v>4030</v>
      </c>
      <c r="AZ67" s="69" t="s">
        <v>949</v>
      </c>
      <c r="BA67" s="69" t="s">
        <v>949</v>
      </c>
      <c r="BB67" s="69" t="s">
        <v>949</v>
      </c>
      <c r="BC67" s="69" t="s">
        <v>4022</v>
      </c>
      <c r="BD67" s="69" t="s">
        <v>986</v>
      </c>
      <c r="BE67" s="69" t="s">
        <v>949</v>
      </c>
      <c r="BF67" s="69" t="s">
        <v>949</v>
      </c>
      <c r="BG67" s="69" t="s">
        <v>949</v>
      </c>
      <c r="BH67" s="69" t="s">
        <v>949</v>
      </c>
      <c r="BI67" s="69" t="s">
        <v>949</v>
      </c>
      <c r="BJ67" s="69" t="s">
        <v>949</v>
      </c>
      <c r="BK67" s="69" t="s">
        <v>949</v>
      </c>
      <c r="BL67" s="69" t="s">
        <v>949</v>
      </c>
      <c r="BM67" s="69" t="s">
        <v>949</v>
      </c>
      <c r="BN67" s="25" t="s">
        <v>945</v>
      </c>
      <c r="BO67" s="25" t="s">
        <v>945</v>
      </c>
      <c r="BP67" s="25" t="s">
        <v>945</v>
      </c>
      <c r="BQ67" s="25" t="s">
        <v>945</v>
      </c>
      <c r="BR67" s="25" t="s">
        <v>945</v>
      </c>
      <c r="BS67" s="25" t="s">
        <v>945</v>
      </c>
      <c r="BT67" s="25" t="s">
        <v>945</v>
      </c>
      <c r="BU67" s="6"/>
      <c r="BV67" s="89"/>
      <c r="BW67" s="89"/>
      <c r="BX67" s="89"/>
      <c r="BY67" s="89"/>
      <c r="BZ67" s="89"/>
      <c r="CA67" s="89"/>
      <c r="CB67" s="89"/>
      <c r="CC67" s="89"/>
    </row>
    <row r="68" spans="1:81" ht="16.5">
      <c r="A68" s="6"/>
      <c r="B68" s="106">
        <v>61</v>
      </c>
      <c r="C68" s="13" t="s">
        <v>4185</v>
      </c>
      <c r="D68" s="119" t="s">
        <v>4186</v>
      </c>
      <c r="E68" s="102" t="s">
        <v>4031</v>
      </c>
      <c r="F68" s="119"/>
      <c r="G68" s="102"/>
      <c r="H68" s="119"/>
      <c r="I68" s="102"/>
      <c r="J68" s="119"/>
      <c r="K68" s="102"/>
      <c r="L68" s="119"/>
      <c r="M68" s="120"/>
      <c r="N68" s="160" t="s">
        <v>4360</v>
      </c>
      <c r="O68" s="41" t="s">
        <v>4032</v>
      </c>
      <c r="P68" s="170" t="s">
        <v>975</v>
      </c>
      <c r="Q68" s="206"/>
      <c r="R68" s="1337" t="s">
        <v>976</v>
      </c>
      <c r="S68" s="1327" t="s">
        <v>941</v>
      </c>
      <c r="T68" s="1327" t="s">
        <v>941</v>
      </c>
      <c r="U68" s="1327" t="s">
        <v>941</v>
      </c>
      <c r="V68" s="1327" t="s">
        <v>941</v>
      </c>
      <c r="W68" s="1327" t="s">
        <v>941</v>
      </c>
      <c r="X68" s="1327" t="s">
        <v>941</v>
      </c>
      <c r="Y68" s="1327" t="s">
        <v>941</v>
      </c>
      <c r="Z68" s="1327" t="s">
        <v>941</v>
      </c>
      <c r="AA68" s="1327"/>
      <c r="AB68" s="1327" t="s">
        <v>4159</v>
      </c>
      <c r="AC68" s="1327" t="s">
        <v>941</v>
      </c>
      <c r="AD68" s="1327" t="s">
        <v>941</v>
      </c>
      <c r="AE68" s="1326" t="s">
        <v>945</v>
      </c>
      <c r="AF68" s="1326" t="s">
        <v>4033</v>
      </c>
      <c r="AG68" s="266" t="s">
        <v>132</v>
      </c>
      <c r="AH68" s="139" t="s">
        <v>4034</v>
      </c>
      <c r="AI68" s="36">
        <v>2</v>
      </c>
      <c r="AJ68" s="896">
        <v>576</v>
      </c>
      <c r="AK68" s="138" t="s">
        <v>1008</v>
      </c>
      <c r="AL68" s="1326">
        <v>1</v>
      </c>
      <c r="AM68" s="1326" t="s">
        <v>979</v>
      </c>
      <c r="AN68" s="1326" t="s">
        <v>945</v>
      </c>
      <c r="AO68" s="36" t="s">
        <v>945</v>
      </c>
      <c r="AP68" s="1326" t="s">
        <v>4192</v>
      </c>
      <c r="AQ68" s="1333"/>
      <c r="AR68" s="106"/>
      <c r="AS68" s="69">
        <v>480000</v>
      </c>
      <c r="AT68" s="69">
        <v>5</v>
      </c>
      <c r="AU68" s="69" t="s">
        <v>949</v>
      </c>
      <c r="AV68" s="69" t="s">
        <v>4027</v>
      </c>
      <c r="AW68" s="69" t="s">
        <v>4035</v>
      </c>
      <c r="AX68" s="69" t="s">
        <v>4029</v>
      </c>
      <c r="AY68" s="69" t="s">
        <v>4030</v>
      </c>
      <c r="AZ68" s="69" t="s">
        <v>949</v>
      </c>
      <c r="BA68" s="69" t="s">
        <v>949</v>
      </c>
      <c r="BB68" s="69" t="s">
        <v>949</v>
      </c>
      <c r="BC68" s="69" t="s">
        <v>3836</v>
      </c>
      <c r="BD68" s="69" t="s">
        <v>986</v>
      </c>
      <c r="BE68" s="69" t="s">
        <v>949</v>
      </c>
      <c r="BF68" s="69" t="s">
        <v>949</v>
      </c>
      <c r="BG68" s="69" t="s">
        <v>949</v>
      </c>
      <c r="BH68" s="69" t="s">
        <v>949</v>
      </c>
      <c r="BI68" s="69" t="s">
        <v>949</v>
      </c>
      <c r="BJ68" s="69" t="s">
        <v>949</v>
      </c>
      <c r="BK68" s="69" t="s">
        <v>949</v>
      </c>
      <c r="BL68" s="69" t="s">
        <v>949</v>
      </c>
      <c r="BM68" s="69" t="s">
        <v>949</v>
      </c>
      <c r="BN68" s="25" t="s">
        <v>945</v>
      </c>
      <c r="BO68" s="25" t="s">
        <v>945</v>
      </c>
      <c r="BP68" s="25" t="s">
        <v>945</v>
      </c>
      <c r="BQ68" s="25" t="s">
        <v>945</v>
      </c>
      <c r="BR68" s="25" t="s">
        <v>945</v>
      </c>
      <c r="BS68" s="25" t="s">
        <v>945</v>
      </c>
      <c r="BT68" s="25" t="s">
        <v>945</v>
      </c>
      <c r="BU68" s="6"/>
      <c r="BV68" s="89"/>
      <c r="BW68" s="89"/>
      <c r="BX68" s="89"/>
      <c r="BY68" s="89"/>
      <c r="BZ68" s="89"/>
      <c r="CA68" s="89"/>
      <c r="CB68" s="89"/>
      <c r="CC68" s="89"/>
    </row>
    <row r="69" spans="1:81" ht="16.5">
      <c r="A69" s="6"/>
      <c r="B69" s="106">
        <v>62</v>
      </c>
      <c r="C69" s="13" t="s">
        <v>4185</v>
      </c>
      <c r="D69" s="119" t="s">
        <v>4186</v>
      </c>
      <c r="E69" s="102" t="s">
        <v>4361</v>
      </c>
      <c r="F69" s="119"/>
      <c r="G69" s="102"/>
      <c r="H69" s="119"/>
      <c r="I69" s="102"/>
      <c r="J69" s="119"/>
      <c r="K69" s="102"/>
      <c r="L69" s="119"/>
      <c r="M69" s="120"/>
      <c r="N69" s="160" t="s">
        <v>4362</v>
      </c>
      <c r="O69" s="41" t="s">
        <v>4363</v>
      </c>
      <c r="P69" s="170" t="s">
        <v>975</v>
      </c>
      <c r="Q69" s="206"/>
      <c r="R69" s="1337" t="s">
        <v>976</v>
      </c>
      <c r="S69" s="1327" t="s">
        <v>941</v>
      </c>
      <c r="T69" s="1327" t="s">
        <v>941</v>
      </c>
      <c r="U69" s="1327" t="s">
        <v>941</v>
      </c>
      <c r="V69" s="1327" t="s">
        <v>941</v>
      </c>
      <c r="W69" s="1327" t="s">
        <v>941</v>
      </c>
      <c r="X69" s="1327" t="s">
        <v>941</v>
      </c>
      <c r="Y69" s="1327" t="s">
        <v>941</v>
      </c>
      <c r="Z69" s="1327" t="s">
        <v>941</v>
      </c>
      <c r="AA69" s="1327"/>
      <c r="AB69" s="1327" t="s">
        <v>4159</v>
      </c>
      <c r="AC69" s="1327" t="s">
        <v>941</v>
      </c>
      <c r="AD69" s="1327" t="s">
        <v>941</v>
      </c>
      <c r="AE69" s="1326" t="s">
        <v>945</v>
      </c>
      <c r="AF69" s="1326" t="s">
        <v>4364</v>
      </c>
      <c r="AG69" s="266" t="s">
        <v>132</v>
      </c>
      <c r="AH69" s="139" t="s">
        <v>4365</v>
      </c>
      <c r="AI69" s="36">
        <v>4</v>
      </c>
      <c r="AJ69" s="896">
        <v>576</v>
      </c>
      <c r="AK69" s="138" t="s">
        <v>1008</v>
      </c>
      <c r="AL69" s="1326">
        <v>1</v>
      </c>
      <c r="AM69" s="1326" t="s">
        <v>979</v>
      </c>
      <c r="AN69" s="1326" t="s">
        <v>945</v>
      </c>
      <c r="AO69" s="36" t="s">
        <v>945</v>
      </c>
      <c r="AP69" s="1326" t="s">
        <v>4192</v>
      </c>
      <c r="AQ69" s="1333"/>
      <c r="AR69" s="106"/>
      <c r="AS69" s="69">
        <v>538500</v>
      </c>
      <c r="AT69" s="69">
        <v>5</v>
      </c>
      <c r="AU69" s="69" t="s">
        <v>949</v>
      </c>
      <c r="AV69" s="69" t="s">
        <v>4027</v>
      </c>
      <c r="AW69" s="69" t="s">
        <v>4366</v>
      </c>
      <c r="AX69" s="69" t="s">
        <v>4029</v>
      </c>
      <c r="AY69" s="69" t="s">
        <v>4030</v>
      </c>
      <c r="AZ69" s="69" t="s">
        <v>949</v>
      </c>
      <c r="BA69" s="69" t="s">
        <v>949</v>
      </c>
      <c r="BB69" s="69" t="s">
        <v>949</v>
      </c>
      <c r="BC69" s="69" t="s">
        <v>4022</v>
      </c>
      <c r="BD69" s="69" t="s">
        <v>986</v>
      </c>
      <c r="BE69" s="69" t="s">
        <v>949</v>
      </c>
      <c r="BF69" s="69" t="s">
        <v>949</v>
      </c>
      <c r="BG69" s="69" t="s">
        <v>949</v>
      </c>
      <c r="BH69" s="69" t="s">
        <v>949</v>
      </c>
      <c r="BI69" s="69" t="s">
        <v>949</v>
      </c>
      <c r="BJ69" s="69" t="s">
        <v>949</v>
      </c>
      <c r="BK69" s="69" t="s">
        <v>949</v>
      </c>
      <c r="BL69" s="69" t="s">
        <v>949</v>
      </c>
      <c r="BM69" s="69" t="s">
        <v>949</v>
      </c>
      <c r="BN69" s="25" t="s">
        <v>945</v>
      </c>
      <c r="BO69" s="25" t="s">
        <v>945</v>
      </c>
      <c r="BP69" s="25" t="s">
        <v>945</v>
      </c>
      <c r="BQ69" s="25" t="s">
        <v>945</v>
      </c>
      <c r="BR69" s="25" t="s">
        <v>945</v>
      </c>
      <c r="BS69" s="25" t="s">
        <v>945</v>
      </c>
      <c r="BT69" s="25" t="s">
        <v>945</v>
      </c>
      <c r="BU69" s="6"/>
      <c r="BV69" s="89"/>
      <c r="BW69" s="89"/>
      <c r="BX69" s="89"/>
      <c r="BY69" s="89"/>
      <c r="BZ69" s="89"/>
      <c r="CA69" s="89"/>
      <c r="CB69" s="89"/>
      <c r="CC69" s="89"/>
    </row>
    <row r="70" spans="1:81" ht="16.5">
      <c r="A70" s="6"/>
      <c r="B70" s="106">
        <v>63</v>
      </c>
      <c r="C70" s="13" t="s">
        <v>4185</v>
      </c>
      <c r="D70" s="119" t="s">
        <v>4186</v>
      </c>
      <c r="E70" s="102" t="s">
        <v>4367</v>
      </c>
      <c r="F70" s="119"/>
      <c r="G70" s="102"/>
      <c r="H70" s="119"/>
      <c r="I70" s="102"/>
      <c r="J70" s="119"/>
      <c r="K70" s="102"/>
      <c r="L70" s="119"/>
      <c r="M70" s="120"/>
      <c r="N70" s="160" t="s">
        <v>4368</v>
      </c>
      <c r="O70" s="41" t="s">
        <v>4369</v>
      </c>
      <c r="P70" s="170" t="s">
        <v>975</v>
      </c>
      <c r="Q70" s="206"/>
      <c r="R70" s="1337" t="s">
        <v>976</v>
      </c>
      <c r="S70" s="1327" t="s">
        <v>941</v>
      </c>
      <c r="T70" s="1327" t="s">
        <v>941</v>
      </c>
      <c r="U70" s="1327" t="s">
        <v>941</v>
      </c>
      <c r="V70" s="1327" t="s">
        <v>941</v>
      </c>
      <c r="W70" s="1327" t="s">
        <v>941</v>
      </c>
      <c r="X70" s="1327" t="s">
        <v>941</v>
      </c>
      <c r="Y70" s="1327" t="s">
        <v>941</v>
      </c>
      <c r="Z70" s="1327" t="s">
        <v>941</v>
      </c>
      <c r="AA70" s="1327"/>
      <c r="AB70" s="1327" t="s">
        <v>4159</v>
      </c>
      <c r="AC70" s="1327" t="s">
        <v>941</v>
      </c>
      <c r="AD70" s="1327" t="s">
        <v>941</v>
      </c>
      <c r="AE70" s="1326" t="s">
        <v>945</v>
      </c>
      <c r="AF70" s="1326" t="s">
        <v>4370</v>
      </c>
      <c r="AG70" s="266" t="s">
        <v>132</v>
      </c>
      <c r="AH70" s="139" t="s">
        <v>4371</v>
      </c>
      <c r="AI70" s="36">
        <v>1</v>
      </c>
      <c r="AJ70" s="896">
        <v>999</v>
      </c>
      <c r="AK70" s="138" t="s">
        <v>1008</v>
      </c>
      <c r="AL70" s="1326">
        <v>1</v>
      </c>
      <c r="AM70" s="1326" t="s">
        <v>979</v>
      </c>
      <c r="AN70" s="1326" t="s">
        <v>945</v>
      </c>
      <c r="AO70" s="36" t="s">
        <v>945</v>
      </c>
      <c r="AP70" s="1326" t="s">
        <v>4192</v>
      </c>
      <c r="AQ70" s="1333"/>
      <c r="AR70" s="106"/>
      <c r="AS70" s="69">
        <v>179500</v>
      </c>
      <c r="AT70" s="69">
        <v>5</v>
      </c>
      <c r="AU70" s="69" t="s">
        <v>949</v>
      </c>
      <c r="AV70" s="69" t="s">
        <v>4027</v>
      </c>
      <c r="AW70" s="69" t="s">
        <v>4372</v>
      </c>
      <c r="AX70" s="69" t="s">
        <v>4029</v>
      </c>
      <c r="AY70" s="69" t="s">
        <v>4030</v>
      </c>
      <c r="AZ70" s="69" t="s">
        <v>949</v>
      </c>
      <c r="BA70" s="69" t="s">
        <v>949</v>
      </c>
      <c r="BB70" s="69" t="s">
        <v>949</v>
      </c>
      <c r="BC70" s="69" t="s">
        <v>4022</v>
      </c>
      <c r="BD70" s="69" t="s">
        <v>986</v>
      </c>
      <c r="BE70" s="69" t="s">
        <v>949</v>
      </c>
      <c r="BF70" s="69" t="s">
        <v>949</v>
      </c>
      <c r="BG70" s="69" t="s">
        <v>949</v>
      </c>
      <c r="BH70" s="69" t="s">
        <v>949</v>
      </c>
      <c r="BI70" s="69" t="s">
        <v>949</v>
      </c>
      <c r="BJ70" s="69" t="s">
        <v>949</v>
      </c>
      <c r="BK70" s="69" t="s">
        <v>949</v>
      </c>
      <c r="BL70" s="69" t="s">
        <v>949</v>
      </c>
      <c r="BM70" s="69" t="s">
        <v>949</v>
      </c>
      <c r="BN70" s="25" t="s">
        <v>945</v>
      </c>
      <c r="BO70" s="25" t="s">
        <v>945</v>
      </c>
      <c r="BP70" s="25" t="s">
        <v>945</v>
      </c>
      <c r="BQ70" s="25" t="s">
        <v>945</v>
      </c>
      <c r="BR70" s="25" t="s">
        <v>945</v>
      </c>
      <c r="BS70" s="25" t="s">
        <v>945</v>
      </c>
      <c r="BT70" s="25" t="s">
        <v>945</v>
      </c>
      <c r="BU70" s="6"/>
      <c r="BV70" s="89"/>
      <c r="BW70" s="89"/>
      <c r="BX70" s="89"/>
      <c r="BY70" s="89"/>
      <c r="BZ70" s="89"/>
      <c r="CA70" s="89"/>
      <c r="CB70" s="89"/>
      <c r="CC70" s="89"/>
    </row>
    <row r="71" spans="1:81" ht="16.5">
      <c r="A71" s="6"/>
      <c r="B71" s="106">
        <v>64</v>
      </c>
      <c r="C71" s="13" t="s">
        <v>4185</v>
      </c>
      <c r="D71" s="119" t="s">
        <v>4186</v>
      </c>
      <c r="E71" s="102" t="s">
        <v>4373</v>
      </c>
      <c r="F71" s="119"/>
      <c r="G71" s="102"/>
      <c r="H71" s="119"/>
      <c r="I71" s="102"/>
      <c r="J71" s="119"/>
      <c r="K71" s="102"/>
      <c r="L71" s="119"/>
      <c r="M71" s="120"/>
      <c r="N71" s="160" t="s">
        <v>4374</v>
      </c>
      <c r="O71" s="41" t="s">
        <v>4375</v>
      </c>
      <c r="P71" s="170" t="s">
        <v>975</v>
      </c>
      <c r="Q71" s="206"/>
      <c r="R71" s="1337" t="s">
        <v>976</v>
      </c>
      <c r="S71" s="1327" t="s">
        <v>941</v>
      </c>
      <c r="T71" s="1327" t="s">
        <v>941</v>
      </c>
      <c r="U71" s="1327" t="s">
        <v>941</v>
      </c>
      <c r="V71" s="1327" t="s">
        <v>941</v>
      </c>
      <c r="W71" s="1327" t="s">
        <v>941</v>
      </c>
      <c r="X71" s="1327" t="s">
        <v>941</v>
      </c>
      <c r="Y71" s="1327" t="s">
        <v>941</v>
      </c>
      <c r="Z71" s="1327" t="s">
        <v>941</v>
      </c>
      <c r="AA71" s="1327"/>
      <c r="AB71" s="1327" t="s">
        <v>4159</v>
      </c>
      <c r="AC71" s="1327" t="s">
        <v>941</v>
      </c>
      <c r="AD71" s="1327" t="s">
        <v>941</v>
      </c>
      <c r="AE71" s="1326" t="s">
        <v>945</v>
      </c>
      <c r="AF71" s="1326" t="s">
        <v>4376</v>
      </c>
      <c r="AG71" s="266" t="s">
        <v>132</v>
      </c>
      <c r="AH71" s="139" t="s">
        <v>4377</v>
      </c>
      <c r="AI71" s="36">
        <v>1</v>
      </c>
      <c r="AJ71" s="896">
        <v>999</v>
      </c>
      <c r="AK71" s="138" t="s">
        <v>1008</v>
      </c>
      <c r="AL71" s="1326">
        <v>1</v>
      </c>
      <c r="AM71" s="1326" t="s">
        <v>979</v>
      </c>
      <c r="AN71" s="1326" t="s">
        <v>945</v>
      </c>
      <c r="AO71" s="36" t="s">
        <v>945</v>
      </c>
      <c r="AP71" s="1326" t="s">
        <v>4192</v>
      </c>
      <c r="AQ71" s="1333"/>
      <c r="AR71" s="106"/>
      <c r="AS71" s="69">
        <v>359000</v>
      </c>
      <c r="AT71" s="69">
        <v>5</v>
      </c>
      <c r="AU71" s="69" t="s">
        <v>949</v>
      </c>
      <c r="AV71" s="69" t="s">
        <v>4027</v>
      </c>
      <c r="AW71" s="69" t="s">
        <v>4378</v>
      </c>
      <c r="AX71" s="69" t="s">
        <v>4029</v>
      </c>
      <c r="AY71" s="69" t="s">
        <v>4030</v>
      </c>
      <c r="AZ71" s="69" t="s">
        <v>949</v>
      </c>
      <c r="BA71" s="69" t="s">
        <v>949</v>
      </c>
      <c r="BB71" s="69" t="s">
        <v>949</v>
      </c>
      <c r="BC71" s="69" t="s">
        <v>4022</v>
      </c>
      <c r="BD71" s="69" t="s">
        <v>986</v>
      </c>
      <c r="BE71" s="69" t="s">
        <v>949</v>
      </c>
      <c r="BF71" s="69" t="s">
        <v>949</v>
      </c>
      <c r="BG71" s="69" t="s">
        <v>949</v>
      </c>
      <c r="BH71" s="69" t="s">
        <v>949</v>
      </c>
      <c r="BI71" s="69" t="s">
        <v>949</v>
      </c>
      <c r="BJ71" s="69" t="s">
        <v>949</v>
      </c>
      <c r="BK71" s="69" t="s">
        <v>949</v>
      </c>
      <c r="BL71" s="69" t="s">
        <v>949</v>
      </c>
      <c r="BM71" s="69" t="s">
        <v>949</v>
      </c>
      <c r="BN71" s="25" t="s">
        <v>945</v>
      </c>
      <c r="BO71" s="25" t="s">
        <v>945</v>
      </c>
      <c r="BP71" s="25" t="s">
        <v>945</v>
      </c>
      <c r="BQ71" s="25" t="s">
        <v>945</v>
      </c>
      <c r="BR71" s="25" t="s">
        <v>945</v>
      </c>
      <c r="BS71" s="25" t="s">
        <v>945</v>
      </c>
      <c r="BT71" s="25" t="s">
        <v>945</v>
      </c>
      <c r="BU71" s="6"/>
      <c r="BV71" s="89"/>
      <c r="BW71" s="89"/>
      <c r="BX71" s="89"/>
      <c r="BY71" s="89"/>
      <c r="BZ71" s="89"/>
      <c r="CA71" s="89"/>
      <c r="CB71" s="89"/>
      <c r="CC71" s="89"/>
    </row>
    <row r="72" spans="1:81" ht="16.5">
      <c r="A72" s="6"/>
      <c r="B72" s="106">
        <v>65</v>
      </c>
      <c r="C72" s="13" t="s">
        <v>4185</v>
      </c>
      <c r="D72" s="119"/>
      <c r="E72" s="102" t="s">
        <v>4379</v>
      </c>
      <c r="F72" s="119"/>
      <c r="G72" s="102"/>
      <c r="H72" s="119"/>
      <c r="I72" s="102"/>
      <c r="J72" s="119"/>
      <c r="K72" s="102"/>
      <c r="L72" s="119"/>
      <c r="M72" s="120"/>
      <c r="N72" s="160" t="s">
        <v>4380</v>
      </c>
      <c r="O72" s="41" t="s">
        <v>4381</v>
      </c>
      <c r="P72" s="170" t="s">
        <v>975</v>
      </c>
      <c r="Q72" s="206"/>
      <c r="R72" s="1337" t="s">
        <v>976</v>
      </c>
      <c r="S72" s="1327" t="s">
        <v>941</v>
      </c>
      <c r="T72" s="1327" t="s">
        <v>941</v>
      </c>
      <c r="U72" s="1327" t="s">
        <v>941</v>
      </c>
      <c r="V72" s="1327" t="s">
        <v>941</v>
      </c>
      <c r="W72" s="1327" t="s">
        <v>941</v>
      </c>
      <c r="X72" s="1327" t="s">
        <v>941</v>
      </c>
      <c r="Y72" s="1327" t="s">
        <v>941</v>
      </c>
      <c r="Z72" s="1327" t="s">
        <v>941</v>
      </c>
      <c r="AA72" s="1327"/>
      <c r="AB72" s="1327" t="s">
        <v>4159</v>
      </c>
      <c r="AC72" s="1327" t="s">
        <v>941</v>
      </c>
      <c r="AD72" s="1327" t="s">
        <v>941</v>
      </c>
      <c r="AE72" s="1326" t="s">
        <v>945</v>
      </c>
      <c r="AF72" s="1326" t="s">
        <v>4382</v>
      </c>
      <c r="AG72" s="266" t="s">
        <v>132</v>
      </c>
      <c r="AH72" s="139" t="s">
        <v>4383</v>
      </c>
      <c r="AI72" s="36">
        <v>1</v>
      </c>
      <c r="AJ72" s="896">
        <v>576</v>
      </c>
      <c r="AK72" s="138" t="s">
        <v>1008</v>
      </c>
      <c r="AL72" s="1326">
        <v>1</v>
      </c>
      <c r="AM72" s="1326" t="s">
        <v>979</v>
      </c>
      <c r="AN72" s="1326" t="s">
        <v>945</v>
      </c>
      <c r="AO72" s="36" t="s">
        <v>945</v>
      </c>
      <c r="AP72" s="1326" t="s">
        <v>4192</v>
      </c>
      <c r="AQ72" s="1333"/>
      <c r="AR72" s="106"/>
      <c r="AS72" s="69">
        <v>134400</v>
      </c>
      <c r="AT72" s="69">
        <v>0.08</v>
      </c>
      <c r="AU72" s="69" t="s">
        <v>3770</v>
      </c>
      <c r="AV72" s="69" t="s">
        <v>949</v>
      </c>
      <c r="AW72" s="69" t="s">
        <v>4384</v>
      </c>
      <c r="AX72" s="69" t="s">
        <v>2769</v>
      </c>
      <c r="AY72" s="69" t="s">
        <v>3773</v>
      </c>
      <c r="AZ72" s="69" t="s">
        <v>949</v>
      </c>
      <c r="BA72" s="69" t="s">
        <v>949</v>
      </c>
      <c r="BB72" s="69" t="s">
        <v>949</v>
      </c>
      <c r="BC72" s="69" t="s">
        <v>4022</v>
      </c>
      <c r="BD72" s="69" t="s">
        <v>986</v>
      </c>
      <c r="BE72" s="69" t="s">
        <v>949</v>
      </c>
      <c r="BF72" s="69" t="s">
        <v>949</v>
      </c>
      <c r="BG72" s="69" t="s">
        <v>949</v>
      </c>
      <c r="BH72" s="69" t="s">
        <v>949</v>
      </c>
      <c r="BI72" s="69" t="s">
        <v>949</v>
      </c>
      <c r="BJ72" s="69" t="s">
        <v>949</v>
      </c>
      <c r="BK72" s="69" t="s">
        <v>949</v>
      </c>
      <c r="BL72" s="69" t="s">
        <v>949</v>
      </c>
      <c r="BM72" s="69" t="s">
        <v>949</v>
      </c>
      <c r="BN72" s="25" t="s">
        <v>4162</v>
      </c>
      <c r="BO72" s="25" t="s">
        <v>945</v>
      </c>
      <c r="BP72" s="25" t="s">
        <v>945</v>
      </c>
      <c r="BQ72" s="25" t="s">
        <v>945</v>
      </c>
      <c r="BR72" s="25" t="s">
        <v>945</v>
      </c>
      <c r="BS72" s="25" t="s">
        <v>945</v>
      </c>
      <c r="BT72" s="25" t="s">
        <v>945</v>
      </c>
      <c r="BU72" s="6"/>
      <c r="BV72" s="89"/>
      <c r="BW72" s="89"/>
      <c r="BX72" s="89"/>
      <c r="BY72" s="89"/>
      <c r="BZ72" s="89"/>
      <c r="CA72" s="89"/>
      <c r="CB72" s="89"/>
      <c r="CC72" s="89"/>
    </row>
    <row r="73" spans="1:81" ht="16.5">
      <c r="A73" s="6"/>
      <c r="B73" s="106">
        <v>66</v>
      </c>
      <c r="C73" s="13" t="s">
        <v>4185</v>
      </c>
      <c r="D73" s="119" t="s">
        <v>4186</v>
      </c>
      <c r="E73" s="102" t="s">
        <v>4069</v>
      </c>
      <c r="F73" s="119"/>
      <c r="G73" s="102"/>
      <c r="H73" s="119"/>
      <c r="I73" s="102"/>
      <c r="J73" s="119"/>
      <c r="K73" s="102"/>
      <c r="L73" s="119"/>
      <c r="M73" s="120"/>
      <c r="N73" s="160" t="s">
        <v>4385</v>
      </c>
      <c r="O73" s="41" t="s">
        <v>4070</v>
      </c>
      <c r="P73" s="170" t="s">
        <v>975</v>
      </c>
      <c r="Q73" s="206"/>
      <c r="R73" s="1337" t="s">
        <v>976</v>
      </c>
      <c r="S73" s="1327" t="s">
        <v>941</v>
      </c>
      <c r="T73" s="1327" t="s">
        <v>941</v>
      </c>
      <c r="U73" s="1327" t="s">
        <v>941</v>
      </c>
      <c r="V73" s="1327" t="s">
        <v>941</v>
      </c>
      <c r="W73" s="1327" t="s">
        <v>941</v>
      </c>
      <c r="X73" s="1327" t="s">
        <v>941</v>
      </c>
      <c r="Y73" s="1327" t="s">
        <v>941</v>
      </c>
      <c r="Z73" s="1327" t="s">
        <v>941</v>
      </c>
      <c r="AA73" s="1327"/>
      <c r="AB73" s="1327" t="s">
        <v>4159</v>
      </c>
      <c r="AC73" s="1327" t="s">
        <v>941</v>
      </c>
      <c r="AD73" s="1327" t="s">
        <v>941</v>
      </c>
      <c r="AE73" s="1326" t="s">
        <v>945</v>
      </c>
      <c r="AF73" s="1326" t="s">
        <v>4071</v>
      </c>
      <c r="AG73" s="266" t="s">
        <v>132</v>
      </c>
      <c r="AH73" s="139" t="s">
        <v>4072</v>
      </c>
      <c r="AI73" s="36">
        <v>1</v>
      </c>
      <c r="AJ73" s="896">
        <v>1000</v>
      </c>
      <c r="AK73" s="138" t="s">
        <v>1008</v>
      </c>
      <c r="AL73" s="1326">
        <v>1</v>
      </c>
      <c r="AM73" s="1326" t="s">
        <v>979</v>
      </c>
      <c r="AN73" s="1326" t="s">
        <v>945</v>
      </c>
      <c r="AO73" s="36" t="s">
        <v>945</v>
      </c>
      <c r="AP73" s="1326" t="s">
        <v>4192</v>
      </c>
      <c r="AQ73" s="1333"/>
      <c r="AR73" s="106"/>
      <c r="AS73" s="69">
        <v>4365.9000000000005</v>
      </c>
      <c r="AT73" s="69">
        <v>7.0000000000000007E-2</v>
      </c>
      <c r="AU73" s="69" t="s">
        <v>949</v>
      </c>
      <c r="AV73" s="69" t="s">
        <v>949</v>
      </c>
      <c r="AW73" s="69" t="s">
        <v>4073</v>
      </c>
      <c r="AX73" s="69" t="s">
        <v>981</v>
      </c>
      <c r="AY73" s="69" t="s">
        <v>4074</v>
      </c>
      <c r="AZ73" s="69" t="s">
        <v>949</v>
      </c>
      <c r="BA73" s="69" t="s">
        <v>949</v>
      </c>
      <c r="BB73" s="69" t="s">
        <v>949</v>
      </c>
      <c r="BC73" s="69" t="s">
        <v>3258</v>
      </c>
      <c r="BD73" s="69" t="s">
        <v>986</v>
      </c>
      <c r="BE73" s="69" t="s">
        <v>949</v>
      </c>
      <c r="BF73" s="69" t="s">
        <v>949</v>
      </c>
      <c r="BG73" s="69" t="s">
        <v>949</v>
      </c>
      <c r="BH73" s="69" t="s">
        <v>949</v>
      </c>
      <c r="BI73" s="69" t="s">
        <v>949</v>
      </c>
      <c r="BJ73" s="69" t="s">
        <v>949</v>
      </c>
      <c r="BK73" s="69" t="s">
        <v>949</v>
      </c>
      <c r="BL73" s="69" t="s">
        <v>949</v>
      </c>
      <c r="BM73" s="69" t="s">
        <v>949</v>
      </c>
      <c r="BN73" s="25" t="s">
        <v>4162</v>
      </c>
      <c r="BO73" s="25" t="s">
        <v>945</v>
      </c>
      <c r="BP73" s="25" t="s">
        <v>945</v>
      </c>
      <c r="BQ73" s="25" t="s">
        <v>945</v>
      </c>
      <c r="BR73" s="25" t="s">
        <v>945</v>
      </c>
      <c r="BS73" s="25" t="s">
        <v>945</v>
      </c>
      <c r="BT73" s="25" t="s">
        <v>945</v>
      </c>
      <c r="BU73" s="6"/>
      <c r="BV73" s="89"/>
      <c r="BW73" s="89"/>
      <c r="BX73" s="89"/>
      <c r="BY73" s="89"/>
      <c r="BZ73" s="89"/>
      <c r="CA73" s="89"/>
      <c r="CB73" s="89"/>
      <c r="CC73" s="89"/>
    </row>
    <row r="74" spans="1:81" ht="16.5">
      <c r="A74" s="6"/>
      <c r="B74" s="106">
        <v>67</v>
      </c>
      <c r="C74" s="13" t="s">
        <v>4185</v>
      </c>
      <c r="D74" s="119" t="s">
        <v>4186</v>
      </c>
      <c r="E74" s="102" t="s">
        <v>4075</v>
      </c>
      <c r="F74" s="119"/>
      <c r="G74" s="102"/>
      <c r="H74" s="119"/>
      <c r="I74" s="102"/>
      <c r="J74" s="119"/>
      <c r="K74" s="102"/>
      <c r="L74" s="119"/>
      <c r="M74" s="120"/>
      <c r="N74" s="160" t="s">
        <v>4386</v>
      </c>
      <c r="O74" s="41" t="s">
        <v>4076</v>
      </c>
      <c r="P74" s="170" t="s">
        <v>975</v>
      </c>
      <c r="Q74" s="206"/>
      <c r="R74" s="1337" t="s">
        <v>976</v>
      </c>
      <c r="S74" s="1327" t="s">
        <v>941</v>
      </c>
      <c r="T74" s="1327" t="s">
        <v>941</v>
      </c>
      <c r="U74" s="1327" t="s">
        <v>941</v>
      </c>
      <c r="V74" s="1327" t="s">
        <v>941</v>
      </c>
      <c r="W74" s="1327" t="s">
        <v>941</v>
      </c>
      <c r="X74" s="1327" t="s">
        <v>941</v>
      </c>
      <c r="Y74" s="1327" t="s">
        <v>941</v>
      </c>
      <c r="Z74" s="1327" t="s">
        <v>941</v>
      </c>
      <c r="AA74" s="1327"/>
      <c r="AB74" s="1327" t="s">
        <v>4159</v>
      </c>
      <c r="AC74" s="1327" t="s">
        <v>941</v>
      </c>
      <c r="AD74" s="1327" t="s">
        <v>941</v>
      </c>
      <c r="AE74" s="1326" t="s">
        <v>945</v>
      </c>
      <c r="AF74" s="1326" t="s">
        <v>4077</v>
      </c>
      <c r="AG74" s="266" t="s">
        <v>132</v>
      </c>
      <c r="AH74" s="139" t="s">
        <v>4078</v>
      </c>
      <c r="AI74" s="36">
        <v>2</v>
      </c>
      <c r="AJ74" s="896">
        <v>600</v>
      </c>
      <c r="AK74" s="138" t="s">
        <v>1008</v>
      </c>
      <c r="AL74" s="1326">
        <v>1</v>
      </c>
      <c r="AM74" s="1326" t="s">
        <v>979</v>
      </c>
      <c r="AN74" s="1326" t="s">
        <v>945</v>
      </c>
      <c r="AO74" s="36" t="s">
        <v>945</v>
      </c>
      <c r="AP74" s="1326" t="s">
        <v>4192</v>
      </c>
      <c r="AQ74" s="1333"/>
      <c r="AR74" s="106"/>
      <c r="AS74" s="69">
        <v>7200000</v>
      </c>
      <c r="AT74" s="69" t="s">
        <v>949</v>
      </c>
      <c r="AU74" s="69" t="s">
        <v>949</v>
      </c>
      <c r="AV74" s="69" t="s">
        <v>949</v>
      </c>
      <c r="AW74" s="69" t="s">
        <v>4079</v>
      </c>
      <c r="AX74" s="69" t="s">
        <v>4029</v>
      </c>
      <c r="AY74" s="69" t="s">
        <v>4080</v>
      </c>
      <c r="AZ74" s="69" t="s">
        <v>949</v>
      </c>
      <c r="BA74" s="69" t="s">
        <v>949</v>
      </c>
      <c r="BB74" s="69" t="s">
        <v>949</v>
      </c>
      <c r="BC74" s="69" t="s">
        <v>4022</v>
      </c>
      <c r="BD74" s="69" t="s">
        <v>986</v>
      </c>
      <c r="BE74" s="69" t="s">
        <v>949</v>
      </c>
      <c r="BF74" s="69" t="s">
        <v>949</v>
      </c>
      <c r="BG74" s="69" t="s">
        <v>949</v>
      </c>
      <c r="BH74" s="69" t="s">
        <v>949</v>
      </c>
      <c r="BI74" s="69" t="s">
        <v>949</v>
      </c>
      <c r="BJ74" s="69" t="s">
        <v>949</v>
      </c>
      <c r="BK74" s="69" t="s">
        <v>949</v>
      </c>
      <c r="BL74" s="69" t="s">
        <v>949</v>
      </c>
      <c r="BM74" s="69" t="s">
        <v>949</v>
      </c>
      <c r="BN74" s="25" t="s">
        <v>4162</v>
      </c>
      <c r="BO74" s="25" t="s">
        <v>945</v>
      </c>
      <c r="BP74" s="25" t="s">
        <v>945</v>
      </c>
      <c r="BQ74" s="25" t="s">
        <v>945</v>
      </c>
      <c r="BR74" s="25" t="s">
        <v>945</v>
      </c>
      <c r="BS74" s="25" t="s">
        <v>945</v>
      </c>
      <c r="BT74" s="25" t="s">
        <v>945</v>
      </c>
      <c r="BU74" s="6"/>
      <c r="BV74" s="89"/>
      <c r="BW74" s="89"/>
      <c r="BX74" s="89"/>
      <c r="BY74" s="89"/>
      <c r="BZ74" s="89"/>
      <c r="CA74" s="89"/>
      <c r="CB74" s="89"/>
      <c r="CC74" s="89"/>
    </row>
    <row r="75" spans="1:81" ht="16.5">
      <c r="A75" s="6"/>
      <c r="B75" s="106">
        <v>68</v>
      </c>
      <c r="C75" s="13" t="s">
        <v>4156</v>
      </c>
      <c r="D75" s="119" t="s">
        <v>4186</v>
      </c>
      <c r="E75" s="102" t="s">
        <v>4387</v>
      </c>
      <c r="F75" s="119"/>
      <c r="G75" s="102"/>
      <c r="H75" s="119"/>
      <c r="I75" s="102"/>
      <c r="J75" s="119"/>
      <c r="K75" s="102"/>
      <c r="L75" s="119"/>
      <c r="M75" s="120"/>
      <c r="N75" s="160" t="s">
        <v>4388</v>
      </c>
      <c r="O75" s="41" t="s">
        <v>4389</v>
      </c>
      <c r="P75" s="170" t="s">
        <v>939</v>
      </c>
      <c r="Q75" s="206"/>
      <c r="R75" s="1337" t="s">
        <v>940</v>
      </c>
      <c r="S75" s="1327" t="s">
        <v>941</v>
      </c>
      <c r="T75" s="1327" t="s">
        <v>941</v>
      </c>
      <c r="U75" s="1327" t="s">
        <v>941</v>
      </c>
      <c r="V75" s="1327" t="s">
        <v>941</v>
      </c>
      <c r="W75" s="1327" t="s">
        <v>941</v>
      </c>
      <c r="X75" s="1327" t="s">
        <v>941</v>
      </c>
      <c r="Y75" s="1327" t="s">
        <v>941</v>
      </c>
      <c r="Z75" s="1327" t="s">
        <v>941</v>
      </c>
      <c r="AA75" s="1327"/>
      <c r="AB75" s="1327" t="s">
        <v>4159</v>
      </c>
      <c r="AC75" s="1327" t="s">
        <v>941</v>
      </c>
      <c r="AD75" s="1327" t="s">
        <v>941</v>
      </c>
      <c r="AE75" s="1326"/>
      <c r="AF75" s="1326" t="s">
        <v>4390</v>
      </c>
      <c r="AG75" s="266" t="s">
        <v>304</v>
      </c>
      <c r="AH75" s="139" t="s">
        <v>4391</v>
      </c>
      <c r="AI75" s="36">
        <v>1</v>
      </c>
      <c r="AJ75" s="896" t="s">
        <v>945</v>
      </c>
      <c r="AK75" s="138" t="s">
        <v>1008</v>
      </c>
      <c r="AL75" s="1326">
        <v>0</v>
      </c>
      <c r="AM75" s="1326" t="s">
        <v>947</v>
      </c>
      <c r="AN75" s="1326"/>
      <c r="AO75" s="36" t="s">
        <v>945</v>
      </c>
      <c r="AP75" s="1326" t="s">
        <v>945</v>
      </c>
      <c r="AQ75" s="1333"/>
      <c r="AR75" s="106"/>
      <c r="AS75" s="69" t="s">
        <v>949</v>
      </c>
      <c r="AT75" s="69" t="s">
        <v>949</v>
      </c>
      <c r="AU75" s="69" t="s">
        <v>949</v>
      </c>
      <c r="AV75" s="69" t="s">
        <v>949</v>
      </c>
      <c r="AW75" s="69" t="s">
        <v>949</v>
      </c>
      <c r="AX75" s="69" t="s">
        <v>949</v>
      </c>
      <c r="AY75" s="69" t="s">
        <v>949</v>
      </c>
      <c r="AZ75" s="69" t="s">
        <v>949</v>
      </c>
      <c r="BA75" s="69" t="s">
        <v>949</v>
      </c>
      <c r="BB75" s="69" t="s">
        <v>949</v>
      </c>
      <c r="BC75" s="69" t="s">
        <v>949</v>
      </c>
      <c r="BD75" s="69" t="s">
        <v>949</v>
      </c>
      <c r="BE75" s="69" t="s">
        <v>949</v>
      </c>
      <c r="BF75" s="69" t="s">
        <v>949</v>
      </c>
      <c r="BG75" s="69" t="s">
        <v>949</v>
      </c>
      <c r="BH75" s="69" t="s">
        <v>949</v>
      </c>
      <c r="BI75" s="69" t="s">
        <v>949</v>
      </c>
      <c r="BJ75" s="69" t="s">
        <v>949</v>
      </c>
      <c r="BK75" s="69" t="s">
        <v>949</v>
      </c>
      <c r="BL75" s="69" t="s">
        <v>949</v>
      </c>
      <c r="BM75" s="69" t="s">
        <v>949</v>
      </c>
      <c r="BN75" s="25" t="s">
        <v>4162</v>
      </c>
      <c r="BO75" s="25" t="s">
        <v>945</v>
      </c>
      <c r="BP75" s="25" t="s">
        <v>945</v>
      </c>
      <c r="BQ75" s="25" t="s">
        <v>945</v>
      </c>
      <c r="BR75" s="25" t="s">
        <v>945</v>
      </c>
      <c r="BS75" s="25" t="s">
        <v>945</v>
      </c>
      <c r="BT75" s="25" t="s">
        <v>945</v>
      </c>
      <c r="BU75" s="6"/>
      <c r="BV75" s="89"/>
      <c r="BW75" s="89"/>
      <c r="BX75" s="89"/>
      <c r="BY75" s="89"/>
      <c r="BZ75" s="89"/>
      <c r="CA75" s="89"/>
      <c r="CB75" s="89"/>
      <c r="CC75" s="89"/>
    </row>
    <row r="76" spans="1:81" ht="16.5">
      <c r="A76" s="6"/>
      <c r="B76" s="106">
        <v>69</v>
      </c>
      <c r="C76" s="13" t="s">
        <v>4156</v>
      </c>
      <c r="D76" s="119" t="s">
        <v>4186</v>
      </c>
      <c r="E76" s="102" t="s">
        <v>945</v>
      </c>
      <c r="F76" s="119" t="s">
        <v>2083</v>
      </c>
      <c r="G76" s="102"/>
      <c r="H76" s="119"/>
      <c r="I76" s="102"/>
      <c r="J76" s="119"/>
      <c r="K76" s="102"/>
      <c r="L76" s="119"/>
      <c r="M76" s="120"/>
      <c r="N76" s="160" t="s">
        <v>4392</v>
      </c>
      <c r="O76" s="41" t="s">
        <v>2083</v>
      </c>
      <c r="P76" s="170" t="s">
        <v>1037</v>
      </c>
      <c r="Q76" s="206"/>
      <c r="R76" s="1337"/>
      <c r="S76" s="1327" t="s">
        <v>941</v>
      </c>
      <c r="T76" s="1327" t="s">
        <v>941</v>
      </c>
      <c r="U76" s="1327" t="s">
        <v>941</v>
      </c>
      <c r="V76" s="1327" t="s">
        <v>941</v>
      </c>
      <c r="W76" s="1327" t="s">
        <v>941</v>
      </c>
      <c r="X76" s="1327" t="s">
        <v>941</v>
      </c>
      <c r="Y76" s="1327" t="s">
        <v>941</v>
      </c>
      <c r="Z76" s="1327" t="s">
        <v>941</v>
      </c>
      <c r="AA76" s="1327"/>
      <c r="AB76" s="1327" t="s">
        <v>4159</v>
      </c>
      <c r="AC76" s="1327" t="s">
        <v>941</v>
      </c>
      <c r="AD76" s="1327" t="s">
        <v>941</v>
      </c>
      <c r="AE76" s="1326"/>
      <c r="AF76" s="1326" t="s">
        <v>2084</v>
      </c>
      <c r="AG76" s="266" t="s">
        <v>304</v>
      </c>
      <c r="AH76" s="139" t="s">
        <v>2085</v>
      </c>
      <c r="AI76" s="36">
        <v>40</v>
      </c>
      <c r="AJ76" s="896" t="s">
        <v>945</v>
      </c>
      <c r="AK76" s="138" t="s">
        <v>1563</v>
      </c>
      <c r="AL76" s="1326">
        <v>1</v>
      </c>
      <c r="AM76" s="1326" t="s">
        <v>993</v>
      </c>
      <c r="AN76" s="1326" t="s">
        <v>945</v>
      </c>
      <c r="AO76" s="36" t="s">
        <v>1245</v>
      </c>
      <c r="AP76" s="1326" t="s">
        <v>4282</v>
      </c>
      <c r="AQ76" s="1333"/>
      <c r="AR76" s="106"/>
      <c r="AS76" s="69" t="s">
        <v>949</v>
      </c>
      <c r="AT76" s="69" t="s">
        <v>949</v>
      </c>
      <c r="AU76" s="69" t="s">
        <v>949</v>
      </c>
      <c r="AV76" s="69">
        <v>19.680997000000001</v>
      </c>
      <c r="AW76" s="69" t="s">
        <v>949</v>
      </c>
      <c r="AX76" s="69" t="s">
        <v>949</v>
      </c>
      <c r="AY76" s="69" t="s">
        <v>949</v>
      </c>
      <c r="AZ76" s="69" t="s">
        <v>949</v>
      </c>
      <c r="BA76" s="69" t="s">
        <v>949</v>
      </c>
      <c r="BB76" s="69">
        <v>0</v>
      </c>
      <c r="BC76" s="69" t="s">
        <v>2086</v>
      </c>
      <c r="BD76" s="69" t="s">
        <v>949</v>
      </c>
      <c r="BE76" s="69" t="s">
        <v>949</v>
      </c>
      <c r="BF76" s="69">
        <v>0</v>
      </c>
      <c r="BG76" s="69">
        <v>0</v>
      </c>
      <c r="BH76" s="69">
        <v>0</v>
      </c>
      <c r="BI76" s="69">
        <v>0</v>
      </c>
      <c r="BJ76" s="69">
        <v>0</v>
      </c>
      <c r="BK76" s="69">
        <v>0</v>
      </c>
      <c r="BL76" s="69">
        <v>0</v>
      </c>
      <c r="BM76" s="69">
        <v>0</v>
      </c>
      <c r="BN76" s="25" t="s">
        <v>945</v>
      </c>
      <c r="BO76" s="25" t="s">
        <v>945</v>
      </c>
      <c r="BP76" s="25" t="s">
        <v>4393</v>
      </c>
      <c r="BQ76" s="25" t="s">
        <v>945</v>
      </c>
      <c r="BR76" s="25" t="s">
        <v>945</v>
      </c>
      <c r="BS76" s="25" t="s">
        <v>945</v>
      </c>
      <c r="BT76" s="25" t="s">
        <v>945</v>
      </c>
      <c r="BU76" s="6"/>
      <c r="BV76" s="89"/>
      <c r="BW76" s="89"/>
      <c r="BX76" s="89"/>
      <c r="BY76" s="89"/>
      <c r="BZ76" s="89"/>
      <c r="CA76" s="89"/>
      <c r="CB76" s="89"/>
      <c r="CC76" s="89"/>
    </row>
    <row r="77" spans="1:81" ht="16.5">
      <c r="A77" s="6"/>
      <c r="B77" s="106">
        <v>70</v>
      </c>
      <c r="C77" s="13" t="s">
        <v>4156</v>
      </c>
      <c r="D77" s="119"/>
      <c r="E77" s="102"/>
      <c r="F77" s="119" t="s">
        <v>1560</v>
      </c>
      <c r="G77" s="102"/>
      <c r="H77" s="119"/>
      <c r="I77" s="102"/>
      <c r="J77" s="119"/>
      <c r="K77" s="102"/>
      <c r="L77" s="119"/>
      <c r="M77" s="120"/>
      <c r="N77" s="160" t="s">
        <v>4394</v>
      </c>
      <c r="O77" s="41" t="s">
        <v>1560</v>
      </c>
      <c r="P77" s="170" t="s">
        <v>1037</v>
      </c>
      <c r="Q77" s="206"/>
      <c r="R77" s="1337"/>
      <c r="S77" s="1327" t="s">
        <v>941</v>
      </c>
      <c r="T77" s="1327" t="s">
        <v>941</v>
      </c>
      <c r="U77" s="1327" t="s">
        <v>941</v>
      </c>
      <c r="V77" s="1327" t="s">
        <v>941</v>
      </c>
      <c r="W77" s="1327" t="s">
        <v>941</v>
      </c>
      <c r="X77" s="1327" t="s">
        <v>941</v>
      </c>
      <c r="Y77" s="1327" t="s">
        <v>941</v>
      </c>
      <c r="Z77" s="1327" t="s">
        <v>941</v>
      </c>
      <c r="AA77" s="1327"/>
      <c r="AB77" s="1327" t="s">
        <v>4159</v>
      </c>
      <c r="AC77" s="1327" t="s">
        <v>941</v>
      </c>
      <c r="AD77" s="1327" t="s">
        <v>941</v>
      </c>
      <c r="AE77" s="1326"/>
      <c r="AF77" s="1326" t="s">
        <v>1561</v>
      </c>
      <c r="AG77" s="266" t="s">
        <v>304</v>
      </c>
      <c r="AH77" s="139" t="s">
        <v>1562</v>
      </c>
      <c r="AI77" s="36">
        <v>0.05</v>
      </c>
      <c r="AJ77" s="896" t="s">
        <v>945</v>
      </c>
      <c r="AK77" s="138" t="s">
        <v>1563</v>
      </c>
      <c r="AL77" s="1326">
        <v>1</v>
      </c>
      <c r="AM77" s="1326" t="s">
        <v>993</v>
      </c>
      <c r="AN77" s="1326"/>
      <c r="AO77" s="36"/>
      <c r="AP77" s="1326"/>
      <c r="AQ77" s="1333"/>
      <c r="AR77" s="106"/>
      <c r="AS77" s="69" t="s">
        <v>949</v>
      </c>
      <c r="AT77" s="69" t="s">
        <v>949</v>
      </c>
      <c r="AU77" s="69" t="s">
        <v>949</v>
      </c>
      <c r="AV77" s="69" t="s">
        <v>949</v>
      </c>
      <c r="AW77" s="69" t="s">
        <v>949</v>
      </c>
      <c r="AX77" s="69" t="s">
        <v>949</v>
      </c>
      <c r="AY77" s="69" t="s">
        <v>949</v>
      </c>
      <c r="AZ77" s="69" t="s">
        <v>949</v>
      </c>
      <c r="BA77" s="69" t="s">
        <v>949</v>
      </c>
      <c r="BB77" s="69" t="s">
        <v>949</v>
      </c>
      <c r="BC77" s="69" t="s">
        <v>1564</v>
      </c>
      <c r="BD77" s="69" t="s">
        <v>949</v>
      </c>
      <c r="BE77" s="69" t="s">
        <v>949</v>
      </c>
      <c r="BF77" s="69">
        <v>0</v>
      </c>
      <c r="BG77" s="69">
        <v>0</v>
      </c>
      <c r="BH77" s="69">
        <v>0</v>
      </c>
      <c r="BI77" s="69">
        <v>0</v>
      </c>
      <c r="BJ77" s="69">
        <v>0</v>
      </c>
      <c r="BK77" s="69">
        <v>0</v>
      </c>
      <c r="BL77" s="69">
        <v>0</v>
      </c>
      <c r="BM77" s="69">
        <v>0</v>
      </c>
      <c r="BN77" s="25"/>
      <c r="BO77" s="25"/>
      <c r="BP77" s="25"/>
      <c r="BQ77" s="25"/>
      <c r="BR77" s="25"/>
      <c r="BS77" s="25"/>
      <c r="BT77" s="25"/>
      <c r="BU77" s="6"/>
      <c r="BV77" s="89"/>
      <c r="BW77" s="89"/>
      <c r="BX77" s="89"/>
      <c r="BY77" s="89"/>
      <c r="BZ77" s="89"/>
      <c r="CA77" s="89"/>
      <c r="CB77" s="89"/>
      <c r="CC77" s="89"/>
    </row>
    <row r="78" spans="1:81" ht="16.5">
      <c r="A78" s="6"/>
      <c r="B78" s="106">
        <v>71</v>
      </c>
      <c r="C78" s="13" t="s">
        <v>4156</v>
      </c>
      <c r="D78" s="119" t="s">
        <v>4186</v>
      </c>
      <c r="E78" s="102" t="s">
        <v>945</v>
      </c>
      <c r="F78" s="119" t="s">
        <v>4395</v>
      </c>
      <c r="G78" s="102"/>
      <c r="H78" s="119"/>
      <c r="I78" s="102"/>
      <c r="J78" s="119"/>
      <c r="K78" s="102"/>
      <c r="L78" s="119"/>
      <c r="M78" s="120"/>
      <c r="N78" s="160" t="s">
        <v>4396</v>
      </c>
      <c r="O78" s="41" t="s">
        <v>4397</v>
      </c>
      <c r="P78" s="170" t="s">
        <v>939</v>
      </c>
      <c r="Q78" s="206"/>
      <c r="R78" s="1337" t="s">
        <v>979</v>
      </c>
      <c r="S78" s="1327" t="s">
        <v>941</v>
      </c>
      <c r="T78" s="1327" t="s">
        <v>941</v>
      </c>
      <c r="U78" s="1327" t="s">
        <v>941</v>
      </c>
      <c r="V78" s="1327" t="s">
        <v>941</v>
      </c>
      <c r="W78" s="1327" t="s">
        <v>941</v>
      </c>
      <c r="X78" s="1327" t="s">
        <v>941</v>
      </c>
      <c r="Y78" s="1327" t="s">
        <v>941</v>
      </c>
      <c r="Z78" s="1327" t="s">
        <v>941</v>
      </c>
      <c r="AA78" s="1327"/>
      <c r="AB78" s="1327" t="s">
        <v>4159</v>
      </c>
      <c r="AC78" s="1327" t="s">
        <v>941</v>
      </c>
      <c r="AD78" s="1327" t="s">
        <v>941</v>
      </c>
      <c r="AE78" s="1326"/>
      <c r="AF78" s="1326" t="s">
        <v>4398</v>
      </c>
      <c r="AG78" s="266" t="s">
        <v>304</v>
      </c>
      <c r="AH78" s="139" t="s">
        <v>4399</v>
      </c>
      <c r="AI78" s="36">
        <v>1</v>
      </c>
      <c r="AJ78" s="896" t="s">
        <v>945</v>
      </c>
      <c r="AK78" s="138" t="s">
        <v>1008</v>
      </c>
      <c r="AL78" s="1326">
        <v>1</v>
      </c>
      <c r="AM78" s="1326" t="s">
        <v>1081</v>
      </c>
      <c r="AN78" s="1326" t="s">
        <v>945</v>
      </c>
      <c r="AO78" s="36" t="s">
        <v>945</v>
      </c>
      <c r="AP78" s="1326" t="s">
        <v>4282</v>
      </c>
      <c r="AQ78" s="1333"/>
      <c r="AR78" s="106"/>
      <c r="AS78" s="69">
        <v>2712.8711389999999</v>
      </c>
      <c r="AT78" s="69">
        <v>1</v>
      </c>
      <c r="AU78" s="69">
        <v>7.93</v>
      </c>
      <c r="AV78" s="69">
        <v>21.51</v>
      </c>
      <c r="AW78" s="69" t="s">
        <v>2294</v>
      </c>
      <c r="AX78" s="69" t="s">
        <v>995</v>
      </c>
      <c r="AY78" s="69" t="s">
        <v>2295</v>
      </c>
      <c r="AZ78" s="69">
        <v>0</v>
      </c>
      <c r="BA78" s="69" t="s">
        <v>945</v>
      </c>
      <c r="BB78" s="69">
        <v>0</v>
      </c>
      <c r="BC78" s="69" t="s">
        <v>1087</v>
      </c>
      <c r="BD78" s="69" t="s">
        <v>1213</v>
      </c>
      <c r="BE78" s="69" t="s">
        <v>949</v>
      </c>
      <c r="BF78" s="69">
        <v>0</v>
      </c>
      <c r="BG78" s="69">
        <v>0</v>
      </c>
      <c r="BH78" s="69" t="s">
        <v>4400</v>
      </c>
      <c r="BI78" s="69" t="s">
        <v>1087</v>
      </c>
      <c r="BJ78" s="69">
        <v>0</v>
      </c>
      <c r="BK78" s="69">
        <v>0</v>
      </c>
      <c r="BL78" s="69">
        <v>0</v>
      </c>
      <c r="BM78" s="69">
        <v>0</v>
      </c>
      <c r="BN78" s="25" t="s">
        <v>4162</v>
      </c>
      <c r="BO78" s="25" t="s">
        <v>945</v>
      </c>
      <c r="BP78" s="25" t="s">
        <v>4401</v>
      </c>
      <c r="BQ78" s="25" t="s">
        <v>945</v>
      </c>
      <c r="BR78" s="25">
        <v>0</v>
      </c>
      <c r="BS78" s="25">
        <v>0</v>
      </c>
      <c r="BT78" s="25">
        <v>0</v>
      </c>
      <c r="BU78" s="6"/>
      <c r="BV78" s="89"/>
      <c r="BW78" s="89"/>
      <c r="BX78" s="89"/>
      <c r="BY78" s="89"/>
      <c r="BZ78" s="89"/>
      <c r="CA78" s="89"/>
      <c r="CB78" s="89"/>
      <c r="CC78" s="89"/>
    </row>
    <row r="79" spans="1:81" ht="16.5">
      <c r="A79" s="6"/>
      <c r="B79" s="106">
        <v>72</v>
      </c>
      <c r="C79" s="13" t="s">
        <v>4156</v>
      </c>
      <c r="D79" s="119" t="s">
        <v>4186</v>
      </c>
      <c r="E79" s="102" t="s">
        <v>945</v>
      </c>
      <c r="F79" s="119" t="s">
        <v>4402</v>
      </c>
      <c r="G79" s="102"/>
      <c r="H79" s="119"/>
      <c r="I79" s="102"/>
      <c r="J79" s="119"/>
      <c r="K79" s="102"/>
      <c r="L79" s="119"/>
      <c r="M79" s="120"/>
      <c r="N79" s="160" t="s">
        <v>4403</v>
      </c>
      <c r="O79" s="41" t="s">
        <v>4402</v>
      </c>
      <c r="P79" s="170" t="s">
        <v>1037</v>
      </c>
      <c r="Q79" s="206"/>
      <c r="R79" s="1337" t="s">
        <v>989</v>
      </c>
      <c r="S79" s="1327" t="s">
        <v>941</v>
      </c>
      <c r="T79" s="1327" t="s">
        <v>941</v>
      </c>
      <c r="U79" s="1327" t="s">
        <v>941</v>
      </c>
      <c r="V79" s="1327" t="s">
        <v>941</v>
      </c>
      <c r="W79" s="1327" t="s">
        <v>941</v>
      </c>
      <c r="X79" s="1327" t="s">
        <v>941</v>
      </c>
      <c r="Y79" s="1327" t="s">
        <v>941</v>
      </c>
      <c r="Z79" s="1327" t="s">
        <v>941</v>
      </c>
      <c r="AA79" s="1327"/>
      <c r="AB79" s="1327" t="s">
        <v>4159</v>
      </c>
      <c r="AC79" s="1327" t="s">
        <v>941</v>
      </c>
      <c r="AD79" s="1327" t="s">
        <v>941</v>
      </c>
      <c r="AE79" s="1326" t="s">
        <v>945</v>
      </c>
      <c r="AF79" s="1326" t="s">
        <v>4404</v>
      </c>
      <c r="AG79" s="266" t="s">
        <v>304</v>
      </c>
      <c r="AH79" s="139" t="s">
        <v>4405</v>
      </c>
      <c r="AI79" s="36">
        <v>1</v>
      </c>
      <c r="AJ79" s="896" t="s">
        <v>945</v>
      </c>
      <c r="AK79" s="138" t="s">
        <v>1008</v>
      </c>
      <c r="AL79" s="1326">
        <v>1</v>
      </c>
      <c r="AM79" s="1326" t="s">
        <v>1008</v>
      </c>
      <c r="AN79" s="1326" t="s">
        <v>945</v>
      </c>
      <c r="AO79" s="36" t="s">
        <v>945</v>
      </c>
      <c r="AP79" s="1326" t="s">
        <v>4282</v>
      </c>
      <c r="AQ79" s="1333"/>
      <c r="AR79" s="106"/>
      <c r="AS79" s="69">
        <v>986.22675000000004</v>
      </c>
      <c r="AT79" s="69" t="s">
        <v>949</v>
      </c>
      <c r="AU79" s="69">
        <v>1.41</v>
      </c>
      <c r="AV79" s="69">
        <v>1.3905797</v>
      </c>
      <c r="AW79" s="69" t="s">
        <v>4406</v>
      </c>
      <c r="AX79" s="69" t="s">
        <v>995</v>
      </c>
      <c r="AY79" s="69" t="s">
        <v>1293</v>
      </c>
      <c r="AZ79" s="69" t="s">
        <v>1294</v>
      </c>
      <c r="BA79" s="69" t="s">
        <v>1295</v>
      </c>
      <c r="BB79" s="69" t="s">
        <v>949</v>
      </c>
      <c r="BC79" s="69" t="s">
        <v>1705</v>
      </c>
      <c r="BD79" s="69" t="s">
        <v>949</v>
      </c>
      <c r="BE79" s="69" t="s">
        <v>949</v>
      </c>
      <c r="BF79" s="69">
        <v>0</v>
      </c>
      <c r="BG79" s="69">
        <v>0</v>
      </c>
      <c r="BH79" s="69" t="s">
        <v>4402</v>
      </c>
      <c r="BI79" s="69" t="s">
        <v>1705</v>
      </c>
      <c r="BJ79" s="69">
        <v>0</v>
      </c>
      <c r="BK79" s="69">
        <v>0</v>
      </c>
      <c r="BL79" s="69">
        <v>0</v>
      </c>
      <c r="BM79" s="69">
        <v>0</v>
      </c>
      <c r="BN79" s="25" t="s">
        <v>4162</v>
      </c>
      <c r="BO79" s="25" t="s">
        <v>4407</v>
      </c>
      <c r="BP79" s="25" t="s">
        <v>4408</v>
      </c>
      <c r="BQ79" s="25" t="s">
        <v>945</v>
      </c>
      <c r="BR79" s="25">
        <v>4</v>
      </c>
      <c r="BS79" s="25">
        <v>30</v>
      </c>
      <c r="BT79" s="25">
        <v>20</v>
      </c>
      <c r="BU79" s="6"/>
      <c r="BV79" s="89"/>
      <c r="BW79" s="89"/>
      <c r="BX79" s="89"/>
      <c r="BY79" s="89"/>
      <c r="BZ79" s="89"/>
      <c r="CA79" s="89"/>
      <c r="CB79" s="89"/>
      <c r="CC79" s="89"/>
    </row>
    <row r="80" spans="1:81" ht="16.5">
      <c r="A80" s="6"/>
      <c r="B80" s="106">
        <v>73</v>
      </c>
      <c r="C80" s="13" t="s">
        <v>4156</v>
      </c>
      <c r="D80" s="119" t="s">
        <v>4186</v>
      </c>
      <c r="E80" s="102" t="s">
        <v>945</v>
      </c>
      <c r="F80" s="119" t="s">
        <v>2297</v>
      </c>
      <c r="G80" s="102"/>
      <c r="H80" s="119"/>
      <c r="I80" s="102"/>
      <c r="J80" s="119"/>
      <c r="K80" s="102"/>
      <c r="L80" s="119"/>
      <c r="M80" s="120"/>
      <c r="N80" s="160" t="s">
        <v>4409</v>
      </c>
      <c r="O80" s="41" t="s">
        <v>4410</v>
      </c>
      <c r="P80" s="170" t="s">
        <v>939</v>
      </c>
      <c r="Q80" s="206"/>
      <c r="R80" s="1337" t="s">
        <v>1209</v>
      </c>
      <c r="S80" s="1327" t="s">
        <v>941</v>
      </c>
      <c r="T80" s="1327" t="s">
        <v>941</v>
      </c>
      <c r="U80" s="1327" t="s">
        <v>941</v>
      </c>
      <c r="V80" s="1327" t="s">
        <v>941</v>
      </c>
      <c r="W80" s="1327" t="s">
        <v>941</v>
      </c>
      <c r="X80" s="1327" t="s">
        <v>941</v>
      </c>
      <c r="Y80" s="1327" t="s">
        <v>941</v>
      </c>
      <c r="Z80" s="1327" t="s">
        <v>941</v>
      </c>
      <c r="AA80" s="1327"/>
      <c r="AB80" s="1327" t="s">
        <v>4159</v>
      </c>
      <c r="AC80" s="1327" t="s">
        <v>941</v>
      </c>
      <c r="AD80" s="1327" t="s">
        <v>941</v>
      </c>
      <c r="AE80" s="1326" t="s">
        <v>945</v>
      </c>
      <c r="AF80" s="1326"/>
      <c r="AG80" s="266" t="s">
        <v>304</v>
      </c>
      <c r="AH80" s="139" t="s">
        <v>2300</v>
      </c>
      <c r="AI80" s="36">
        <v>1</v>
      </c>
      <c r="AJ80" s="896" t="s">
        <v>945</v>
      </c>
      <c r="AK80" s="138" t="s">
        <v>1008</v>
      </c>
      <c r="AL80" s="1326">
        <v>1</v>
      </c>
      <c r="AM80" s="1326" t="s">
        <v>1008</v>
      </c>
      <c r="AN80" s="1326" t="s">
        <v>945</v>
      </c>
      <c r="AO80" s="36" t="s">
        <v>945</v>
      </c>
      <c r="AP80" s="1326" t="s">
        <v>4282</v>
      </c>
      <c r="AQ80" s="1333"/>
      <c r="AR80" s="106"/>
      <c r="AS80" s="69">
        <v>31853.089</v>
      </c>
      <c r="AT80" s="69" t="s">
        <v>949</v>
      </c>
      <c r="AU80" s="69">
        <v>1.2</v>
      </c>
      <c r="AV80" s="69">
        <v>38.223706</v>
      </c>
      <c r="AW80" s="69" t="s">
        <v>2301</v>
      </c>
      <c r="AX80" s="69" t="s">
        <v>995</v>
      </c>
      <c r="AY80" s="69" t="s">
        <v>1130</v>
      </c>
      <c r="AZ80" s="69" t="s">
        <v>1131</v>
      </c>
      <c r="BA80" s="69" t="s">
        <v>1132</v>
      </c>
      <c r="BB80" s="69" t="s">
        <v>1133</v>
      </c>
      <c r="BC80" s="69" t="s">
        <v>1087</v>
      </c>
      <c r="BD80" s="69">
        <v>0</v>
      </c>
      <c r="BE80" s="69" t="s">
        <v>949</v>
      </c>
      <c r="BF80" s="69">
        <v>0</v>
      </c>
      <c r="BG80" s="69">
        <v>0</v>
      </c>
      <c r="BH80" s="69" t="s">
        <v>2297</v>
      </c>
      <c r="BI80" s="69" t="s">
        <v>1087</v>
      </c>
      <c r="BJ80" s="69" t="s">
        <v>2302</v>
      </c>
      <c r="BK80" s="69" t="s">
        <v>1087</v>
      </c>
      <c r="BL80" s="69" t="s">
        <v>2303</v>
      </c>
      <c r="BM80" s="69" t="s">
        <v>1087</v>
      </c>
      <c r="BN80" s="25" t="s">
        <v>4162</v>
      </c>
      <c r="BO80" s="25" t="s">
        <v>4411</v>
      </c>
      <c r="BP80" s="25" t="s">
        <v>945</v>
      </c>
      <c r="BQ80" s="25" t="s">
        <v>945</v>
      </c>
      <c r="BR80" s="25">
        <v>2</v>
      </c>
      <c r="BS80" s="25">
        <v>250</v>
      </c>
      <c r="BT80" s="25">
        <v>30</v>
      </c>
      <c r="BU80" s="6"/>
      <c r="BV80" s="89"/>
      <c r="BW80" s="89"/>
      <c r="BX80" s="89"/>
      <c r="BY80" s="89"/>
      <c r="BZ80" s="89"/>
      <c r="CA80" s="89"/>
      <c r="CB80" s="89"/>
      <c r="CC80" s="89"/>
    </row>
    <row r="81" spans="1:81" ht="16.5">
      <c r="A81" s="6"/>
      <c r="B81" s="106">
        <v>74</v>
      </c>
      <c r="C81" s="13" t="s">
        <v>4156</v>
      </c>
      <c r="D81" s="119" t="s">
        <v>4186</v>
      </c>
      <c r="E81" s="102" t="s">
        <v>945</v>
      </c>
      <c r="F81" s="119" t="s">
        <v>2304</v>
      </c>
      <c r="G81" s="102"/>
      <c r="H81" s="119"/>
      <c r="I81" s="102"/>
      <c r="J81" s="119"/>
      <c r="K81" s="102"/>
      <c r="L81" s="119"/>
      <c r="M81" s="120"/>
      <c r="N81" s="160" t="s">
        <v>4412</v>
      </c>
      <c r="O81" s="41" t="s">
        <v>4413</v>
      </c>
      <c r="P81" s="170" t="s">
        <v>939</v>
      </c>
      <c r="Q81" s="206"/>
      <c r="R81" s="1337" t="s">
        <v>1556</v>
      </c>
      <c r="S81" s="1327" t="s">
        <v>941</v>
      </c>
      <c r="T81" s="1327" t="s">
        <v>941</v>
      </c>
      <c r="U81" s="1327" t="s">
        <v>941</v>
      </c>
      <c r="V81" s="1327" t="s">
        <v>941</v>
      </c>
      <c r="W81" s="1327" t="s">
        <v>941</v>
      </c>
      <c r="X81" s="1327" t="s">
        <v>941</v>
      </c>
      <c r="Y81" s="1327" t="s">
        <v>941</v>
      </c>
      <c r="Z81" s="1327" t="s">
        <v>941</v>
      </c>
      <c r="AA81" s="1327"/>
      <c r="AB81" s="1327" t="s">
        <v>4159</v>
      </c>
      <c r="AC81" s="1327" t="s">
        <v>941</v>
      </c>
      <c r="AD81" s="1327" t="s">
        <v>941</v>
      </c>
      <c r="AE81" s="1326" t="s">
        <v>945</v>
      </c>
      <c r="AF81" s="1326" t="s">
        <v>2306</v>
      </c>
      <c r="AG81" s="266" t="s">
        <v>304</v>
      </c>
      <c r="AH81" s="139" t="s">
        <v>2307</v>
      </c>
      <c r="AI81" s="36">
        <v>1</v>
      </c>
      <c r="AJ81" s="896" t="s">
        <v>945</v>
      </c>
      <c r="AK81" s="138" t="s">
        <v>1008</v>
      </c>
      <c r="AL81" s="1326">
        <v>1</v>
      </c>
      <c r="AM81" s="1326" t="s">
        <v>1008</v>
      </c>
      <c r="AN81" s="1326" t="s">
        <v>945</v>
      </c>
      <c r="AO81" s="36" t="s">
        <v>945</v>
      </c>
      <c r="AP81" s="1326" t="s">
        <v>4282</v>
      </c>
      <c r="AQ81" s="1333"/>
      <c r="AR81" s="106"/>
      <c r="AS81" s="69">
        <v>17259.06336</v>
      </c>
      <c r="AT81" s="69" t="s">
        <v>949</v>
      </c>
      <c r="AU81" s="69">
        <v>1.2</v>
      </c>
      <c r="AV81" s="69">
        <v>20.710876032000002</v>
      </c>
      <c r="AW81" s="69" t="s">
        <v>2308</v>
      </c>
      <c r="AX81" s="69" t="s">
        <v>995</v>
      </c>
      <c r="AY81" s="69" t="s">
        <v>1130</v>
      </c>
      <c r="AZ81" s="69" t="s">
        <v>1131</v>
      </c>
      <c r="BA81" s="69" t="s">
        <v>1132</v>
      </c>
      <c r="BB81" s="69" t="s">
        <v>1133</v>
      </c>
      <c r="BC81" s="69" t="s">
        <v>1087</v>
      </c>
      <c r="BD81" s="69" t="s">
        <v>949</v>
      </c>
      <c r="BE81" s="69" t="s">
        <v>949</v>
      </c>
      <c r="BF81" s="69">
        <v>0</v>
      </c>
      <c r="BG81" s="69">
        <v>0</v>
      </c>
      <c r="BH81" s="69" t="s">
        <v>2305</v>
      </c>
      <c r="BI81" s="69" t="s">
        <v>1087</v>
      </c>
      <c r="BJ81" s="69">
        <v>0</v>
      </c>
      <c r="BK81" s="69">
        <v>0</v>
      </c>
      <c r="BL81" s="69">
        <v>0</v>
      </c>
      <c r="BM81" s="69">
        <v>0</v>
      </c>
      <c r="BN81" s="25" t="s">
        <v>4162</v>
      </c>
      <c r="BO81" s="25" t="s">
        <v>4414</v>
      </c>
      <c r="BP81" s="25" t="s">
        <v>945</v>
      </c>
      <c r="BQ81" s="25" t="s">
        <v>945</v>
      </c>
      <c r="BR81" s="25">
        <v>2</v>
      </c>
      <c r="BS81" s="25">
        <v>180</v>
      </c>
      <c r="BT81" s="25">
        <v>28</v>
      </c>
      <c r="BU81" s="6"/>
      <c r="BV81" s="89"/>
      <c r="BW81" s="89"/>
      <c r="BX81" s="89"/>
      <c r="BY81" s="89"/>
      <c r="BZ81" s="89"/>
      <c r="CA81" s="89"/>
      <c r="CB81" s="89"/>
      <c r="CC81" s="89"/>
    </row>
    <row r="82" spans="1:81" ht="16.5">
      <c r="A82" s="6"/>
      <c r="B82" s="106">
        <v>75</v>
      </c>
      <c r="C82" s="13" t="s">
        <v>4156</v>
      </c>
      <c r="D82" s="119" t="s">
        <v>4186</v>
      </c>
      <c r="E82" s="102" t="s">
        <v>945</v>
      </c>
      <c r="F82" s="119" t="s">
        <v>2309</v>
      </c>
      <c r="G82" s="102"/>
      <c r="H82" s="119"/>
      <c r="I82" s="102"/>
      <c r="J82" s="119"/>
      <c r="K82" s="102"/>
      <c r="L82" s="119"/>
      <c r="M82" s="120"/>
      <c r="N82" s="160" t="s">
        <v>4415</v>
      </c>
      <c r="O82" s="41" t="s">
        <v>4416</v>
      </c>
      <c r="P82" s="170" t="s">
        <v>939</v>
      </c>
      <c r="Q82" s="206"/>
      <c r="R82" s="1337" t="s">
        <v>1244</v>
      </c>
      <c r="S82" s="1327" t="s">
        <v>941</v>
      </c>
      <c r="T82" s="1327" t="s">
        <v>941</v>
      </c>
      <c r="U82" s="1327" t="s">
        <v>941</v>
      </c>
      <c r="V82" s="1327" t="s">
        <v>941</v>
      </c>
      <c r="W82" s="1327" t="s">
        <v>941</v>
      </c>
      <c r="X82" s="1327" t="s">
        <v>941</v>
      </c>
      <c r="Y82" s="1327" t="s">
        <v>941</v>
      </c>
      <c r="Z82" s="1327" t="s">
        <v>941</v>
      </c>
      <c r="AA82" s="1327"/>
      <c r="AB82" s="1327" t="s">
        <v>4159</v>
      </c>
      <c r="AC82" s="1327" t="s">
        <v>941</v>
      </c>
      <c r="AD82" s="1327" t="s">
        <v>941</v>
      </c>
      <c r="AE82" s="1326" t="s">
        <v>945</v>
      </c>
      <c r="AF82" s="1326"/>
      <c r="AG82" s="266" t="s">
        <v>304</v>
      </c>
      <c r="AH82" s="139" t="s">
        <v>2312</v>
      </c>
      <c r="AI82" s="36">
        <v>1</v>
      </c>
      <c r="AJ82" s="896" t="s">
        <v>945</v>
      </c>
      <c r="AK82" s="138" t="s">
        <v>1008</v>
      </c>
      <c r="AL82" s="1326">
        <v>1</v>
      </c>
      <c r="AM82" s="1326" t="s">
        <v>1008</v>
      </c>
      <c r="AN82" s="1326" t="s">
        <v>945</v>
      </c>
      <c r="AO82" s="36" t="s">
        <v>945</v>
      </c>
      <c r="AP82" s="1326" t="s">
        <v>4282</v>
      </c>
      <c r="AQ82" s="1333"/>
      <c r="AR82" s="106"/>
      <c r="AS82" s="69">
        <v>28257.143</v>
      </c>
      <c r="AT82" s="69" t="s">
        <v>949</v>
      </c>
      <c r="AU82" s="69">
        <v>1.2</v>
      </c>
      <c r="AV82" s="69">
        <v>33.908571000000002</v>
      </c>
      <c r="AW82" s="69" t="s">
        <v>2313</v>
      </c>
      <c r="AX82" s="69" t="s">
        <v>995</v>
      </c>
      <c r="AY82" s="69" t="s">
        <v>1130</v>
      </c>
      <c r="AZ82" s="69" t="s">
        <v>1131</v>
      </c>
      <c r="BA82" s="69" t="s">
        <v>1132</v>
      </c>
      <c r="BB82" s="69" t="s">
        <v>1133</v>
      </c>
      <c r="BC82" s="69" t="s">
        <v>1087</v>
      </c>
      <c r="BD82" s="69" t="s">
        <v>2314</v>
      </c>
      <c r="BE82" s="69" t="s">
        <v>1142</v>
      </c>
      <c r="BF82" s="69">
        <v>0</v>
      </c>
      <c r="BG82" s="69">
        <v>0</v>
      </c>
      <c r="BH82" s="69" t="s">
        <v>2309</v>
      </c>
      <c r="BI82" s="69" t="s">
        <v>1087</v>
      </c>
      <c r="BJ82" s="69" t="s">
        <v>2315</v>
      </c>
      <c r="BK82" s="69" t="s">
        <v>2314</v>
      </c>
      <c r="BL82" s="69" t="s">
        <v>2316</v>
      </c>
      <c r="BM82" s="69" t="s">
        <v>1142</v>
      </c>
      <c r="BN82" s="25" t="s">
        <v>4162</v>
      </c>
      <c r="BO82" s="25" t="s">
        <v>4414</v>
      </c>
      <c r="BP82" s="25" t="s">
        <v>945</v>
      </c>
      <c r="BQ82" s="25" t="s">
        <v>945</v>
      </c>
      <c r="BR82" s="25">
        <v>2</v>
      </c>
      <c r="BS82" s="25">
        <v>250</v>
      </c>
      <c r="BT82" s="25">
        <v>30</v>
      </c>
      <c r="BU82" s="6"/>
      <c r="BV82" s="89"/>
      <c r="BW82" s="89"/>
      <c r="BX82" s="89"/>
      <c r="BY82" s="89"/>
      <c r="BZ82" s="89"/>
      <c r="CA82" s="89"/>
      <c r="CB82" s="89"/>
      <c r="CC82" s="89"/>
    </row>
    <row r="83" spans="1:81" ht="16.5">
      <c r="A83" s="6"/>
      <c r="B83" s="106">
        <v>76</v>
      </c>
      <c r="C83" s="13" t="s">
        <v>4156</v>
      </c>
      <c r="D83" s="119" t="s">
        <v>4186</v>
      </c>
      <c r="E83" s="102" t="s">
        <v>945</v>
      </c>
      <c r="F83" s="119" t="s">
        <v>4417</v>
      </c>
      <c r="G83" s="102"/>
      <c r="H83" s="119"/>
      <c r="I83" s="102"/>
      <c r="J83" s="119"/>
      <c r="K83" s="102"/>
      <c r="L83" s="119"/>
      <c r="M83" s="120"/>
      <c r="N83" s="160" t="s">
        <v>4418</v>
      </c>
      <c r="O83" s="41" t="s">
        <v>4419</v>
      </c>
      <c r="P83" s="170" t="s">
        <v>939</v>
      </c>
      <c r="Q83" s="206"/>
      <c r="R83" s="1337" t="s">
        <v>1126</v>
      </c>
      <c r="S83" s="1327" t="s">
        <v>941</v>
      </c>
      <c r="T83" s="1327" t="s">
        <v>941</v>
      </c>
      <c r="U83" s="1327" t="s">
        <v>941</v>
      </c>
      <c r="V83" s="1327" t="s">
        <v>941</v>
      </c>
      <c r="W83" s="1327" t="s">
        <v>941</v>
      </c>
      <c r="X83" s="1327" t="s">
        <v>941</v>
      </c>
      <c r="Y83" s="1327" t="s">
        <v>941</v>
      </c>
      <c r="Z83" s="1327" t="s">
        <v>941</v>
      </c>
      <c r="AA83" s="1327"/>
      <c r="AB83" s="1327" t="s">
        <v>4159</v>
      </c>
      <c r="AC83" s="1327" t="s">
        <v>941</v>
      </c>
      <c r="AD83" s="1327" t="s">
        <v>941</v>
      </c>
      <c r="AE83" s="1326" t="s">
        <v>945</v>
      </c>
      <c r="AF83" s="1326" t="s">
        <v>4420</v>
      </c>
      <c r="AG83" s="266" t="s">
        <v>304</v>
      </c>
      <c r="AH83" s="139" t="s">
        <v>4421</v>
      </c>
      <c r="AI83" s="36">
        <v>1</v>
      </c>
      <c r="AJ83" s="896" t="s">
        <v>945</v>
      </c>
      <c r="AK83" s="138" t="s">
        <v>1008</v>
      </c>
      <c r="AL83" s="1326">
        <v>1</v>
      </c>
      <c r="AM83" s="1326" t="s">
        <v>1008</v>
      </c>
      <c r="AN83" s="1326" t="s">
        <v>945</v>
      </c>
      <c r="AO83" s="36" t="s">
        <v>945</v>
      </c>
      <c r="AP83" s="1326" t="s">
        <v>4282</v>
      </c>
      <c r="AQ83" s="1333"/>
      <c r="AR83" s="106"/>
      <c r="AS83" s="69">
        <v>7789.478744</v>
      </c>
      <c r="AT83" s="69" t="s">
        <v>949</v>
      </c>
      <c r="AU83" s="69">
        <v>1.2</v>
      </c>
      <c r="AV83" s="69">
        <v>9.3473744930000002</v>
      </c>
      <c r="AW83" s="69" t="s">
        <v>4422</v>
      </c>
      <c r="AX83" s="69" t="s">
        <v>995</v>
      </c>
      <c r="AY83" s="69" t="s">
        <v>1130</v>
      </c>
      <c r="AZ83" s="69" t="s">
        <v>1131</v>
      </c>
      <c r="BA83" s="69" t="s">
        <v>1132</v>
      </c>
      <c r="BB83" s="69" t="s">
        <v>1133</v>
      </c>
      <c r="BC83" s="69" t="s">
        <v>1087</v>
      </c>
      <c r="BD83" s="69" t="s">
        <v>949</v>
      </c>
      <c r="BE83" s="69" t="s">
        <v>949</v>
      </c>
      <c r="BF83" s="69">
        <v>0</v>
      </c>
      <c r="BG83" s="69">
        <v>0</v>
      </c>
      <c r="BH83" s="69" t="s">
        <v>4423</v>
      </c>
      <c r="BI83" s="69" t="s">
        <v>1087</v>
      </c>
      <c r="BJ83" s="69">
        <v>0</v>
      </c>
      <c r="BK83" s="69">
        <v>0</v>
      </c>
      <c r="BL83" s="69">
        <v>0</v>
      </c>
      <c r="BM83" s="69">
        <v>0</v>
      </c>
      <c r="BN83" s="25" t="s">
        <v>4162</v>
      </c>
      <c r="BO83" s="25" t="s">
        <v>4414</v>
      </c>
      <c r="BP83" s="25" t="s">
        <v>945</v>
      </c>
      <c r="BQ83" s="25" t="s">
        <v>945</v>
      </c>
      <c r="BR83" s="25">
        <v>4</v>
      </c>
      <c r="BS83" s="25">
        <v>250</v>
      </c>
      <c r="BT83" s="25">
        <v>32</v>
      </c>
      <c r="BU83" s="6"/>
      <c r="BV83" s="89"/>
      <c r="BW83" s="89"/>
      <c r="BX83" s="89"/>
      <c r="BY83" s="89"/>
      <c r="BZ83" s="89"/>
      <c r="CA83" s="89"/>
      <c r="CB83" s="89"/>
      <c r="CC83" s="89"/>
    </row>
    <row r="84" spans="1:81" ht="16.5">
      <c r="A84" s="6"/>
      <c r="B84" s="106">
        <v>77</v>
      </c>
      <c r="C84" s="13" t="s">
        <v>4156</v>
      </c>
      <c r="D84" s="119" t="s">
        <v>4186</v>
      </c>
      <c r="E84" s="102" t="s">
        <v>945</v>
      </c>
      <c r="F84" s="119" t="s">
        <v>4424</v>
      </c>
      <c r="G84" s="102"/>
      <c r="H84" s="119"/>
      <c r="I84" s="102"/>
      <c r="J84" s="119"/>
      <c r="K84" s="102"/>
      <c r="L84" s="119"/>
      <c r="M84" s="120"/>
      <c r="N84" s="160" t="s">
        <v>4425</v>
      </c>
      <c r="O84" s="41" t="s">
        <v>4426</v>
      </c>
      <c r="P84" s="170" t="s">
        <v>939</v>
      </c>
      <c r="Q84" s="206" t="s">
        <v>2319</v>
      </c>
      <c r="R84" s="1337" t="s">
        <v>979</v>
      </c>
      <c r="S84" s="1327" t="s">
        <v>941</v>
      </c>
      <c r="T84" s="1327" t="s">
        <v>941</v>
      </c>
      <c r="U84" s="1327" t="s">
        <v>941</v>
      </c>
      <c r="V84" s="1327" t="s">
        <v>941</v>
      </c>
      <c r="W84" s="1327" t="s">
        <v>941</v>
      </c>
      <c r="X84" s="1327" t="s">
        <v>941</v>
      </c>
      <c r="Y84" s="1327" t="s">
        <v>941</v>
      </c>
      <c r="Z84" s="1327" t="s">
        <v>941</v>
      </c>
      <c r="AA84" s="1327"/>
      <c r="AB84" s="1327" t="s">
        <v>4159</v>
      </c>
      <c r="AC84" s="1327" t="s">
        <v>941</v>
      </c>
      <c r="AD84" s="1327" t="s">
        <v>941</v>
      </c>
      <c r="AE84" s="1326" t="s">
        <v>945</v>
      </c>
      <c r="AF84" s="1326" t="s">
        <v>4427</v>
      </c>
      <c r="AG84" s="266" t="s">
        <v>304</v>
      </c>
      <c r="AH84" s="139" t="s">
        <v>4428</v>
      </c>
      <c r="AI84" s="36">
        <v>1</v>
      </c>
      <c r="AJ84" s="896" t="s">
        <v>945</v>
      </c>
      <c r="AK84" s="138" t="s">
        <v>1008</v>
      </c>
      <c r="AL84" s="1326">
        <v>1</v>
      </c>
      <c r="AM84" s="1326" t="s">
        <v>1008</v>
      </c>
      <c r="AN84" s="1326" t="s">
        <v>945</v>
      </c>
      <c r="AO84" s="36" t="s">
        <v>945</v>
      </c>
      <c r="AP84" s="1326" t="s">
        <v>4282</v>
      </c>
      <c r="AQ84" s="1333"/>
      <c r="AR84" s="106"/>
      <c r="AS84" s="69">
        <v>11379.397000000001</v>
      </c>
      <c r="AT84" s="69" t="s">
        <v>949</v>
      </c>
      <c r="AU84" s="69">
        <v>1.2</v>
      </c>
      <c r="AV84" s="69">
        <v>13.655276000000001</v>
      </c>
      <c r="AW84" s="69" t="s">
        <v>2322</v>
      </c>
      <c r="AX84" s="69" t="s">
        <v>995</v>
      </c>
      <c r="AY84" s="69" t="s">
        <v>1130</v>
      </c>
      <c r="AZ84" s="69" t="s">
        <v>1131</v>
      </c>
      <c r="BA84" s="69" t="s">
        <v>1132</v>
      </c>
      <c r="BB84" s="69" t="s">
        <v>1133</v>
      </c>
      <c r="BC84" s="69" t="s">
        <v>1087</v>
      </c>
      <c r="BD84" s="69">
        <v>0</v>
      </c>
      <c r="BE84" s="69" t="s">
        <v>949</v>
      </c>
      <c r="BF84" s="69">
        <v>0</v>
      </c>
      <c r="BG84" s="69">
        <v>0</v>
      </c>
      <c r="BH84" s="69" t="s">
        <v>2323</v>
      </c>
      <c r="BI84" s="69" t="s">
        <v>1087</v>
      </c>
      <c r="BJ84" s="69" t="s">
        <v>2324</v>
      </c>
      <c r="BK84" s="69" t="s">
        <v>1087</v>
      </c>
      <c r="BL84" s="69">
        <v>0</v>
      </c>
      <c r="BM84" s="69">
        <v>0</v>
      </c>
      <c r="BN84" s="25" t="s">
        <v>4162</v>
      </c>
      <c r="BO84" s="25" t="s">
        <v>945</v>
      </c>
      <c r="BP84" s="25" t="s">
        <v>945</v>
      </c>
      <c r="BQ84" s="25" t="s">
        <v>945</v>
      </c>
      <c r="BR84" s="25">
        <v>4</v>
      </c>
      <c r="BS84" s="25">
        <v>100</v>
      </c>
      <c r="BT84" s="25">
        <v>23</v>
      </c>
      <c r="BU84" s="6"/>
      <c r="BV84" s="89"/>
      <c r="BW84" s="89"/>
      <c r="BX84" s="89"/>
      <c r="BY84" s="89"/>
      <c r="BZ84" s="89"/>
      <c r="CA84" s="89"/>
      <c r="CB84" s="89"/>
      <c r="CC84" s="89"/>
    </row>
    <row r="85" spans="1:81" ht="16.5">
      <c r="A85" s="6"/>
      <c r="B85" s="106">
        <v>78</v>
      </c>
      <c r="C85" s="13" t="s">
        <v>4156</v>
      </c>
      <c r="D85" s="119"/>
      <c r="E85" s="102"/>
      <c r="F85" s="119" t="s">
        <v>4429</v>
      </c>
      <c r="G85" s="102"/>
      <c r="H85" s="119"/>
      <c r="I85" s="102"/>
      <c r="J85" s="119"/>
      <c r="K85" s="102"/>
      <c r="L85" s="119"/>
      <c r="M85" s="120"/>
      <c r="N85" s="160" t="s">
        <v>4430</v>
      </c>
      <c r="O85" s="41" t="s">
        <v>4431</v>
      </c>
      <c r="P85" s="170" t="s">
        <v>939</v>
      </c>
      <c r="Q85" s="206"/>
      <c r="R85" s="1337" t="s">
        <v>1059</v>
      </c>
      <c r="S85" s="1327" t="s">
        <v>941</v>
      </c>
      <c r="T85" s="1327" t="s">
        <v>941</v>
      </c>
      <c r="U85" s="1327" t="s">
        <v>941</v>
      </c>
      <c r="V85" s="1327" t="s">
        <v>941</v>
      </c>
      <c r="W85" s="1327" t="s">
        <v>941</v>
      </c>
      <c r="X85" s="1327" t="s">
        <v>941</v>
      </c>
      <c r="Y85" s="1327" t="s">
        <v>941</v>
      </c>
      <c r="Z85" s="1327" t="s">
        <v>941</v>
      </c>
      <c r="AA85" s="1327"/>
      <c r="AB85" s="1327" t="s">
        <v>4159</v>
      </c>
      <c r="AC85" s="1327" t="s">
        <v>941</v>
      </c>
      <c r="AD85" s="1327" t="s">
        <v>941</v>
      </c>
      <c r="AE85" s="1326"/>
      <c r="AF85" s="1326" t="s">
        <v>4432</v>
      </c>
      <c r="AG85" s="266" t="s">
        <v>304</v>
      </c>
      <c r="AH85" s="139" t="s">
        <v>4433</v>
      </c>
      <c r="AI85" s="36">
        <v>1</v>
      </c>
      <c r="AJ85" s="896" t="s">
        <v>945</v>
      </c>
      <c r="AK85" s="138" t="s">
        <v>1008</v>
      </c>
      <c r="AL85" s="1326">
        <v>1</v>
      </c>
      <c r="AM85" s="1326" t="s">
        <v>979</v>
      </c>
      <c r="AN85" s="1326" t="s">
        <v>945</v>
      </c>
      <c r="AO85" s="36" t="s">
        <v>945</v>
      </c>
      <c r="AP85" s="1326" t="s">
        <v>4282</v>
      </c>
      <c r="AQ85" s="1333"/>
      <c r="AR85" s="106"/>
      <c r="AS85" s="69">
        <v>9.24</v>
      </c>
      <c r="AT85" s="69">
        <v>0.1</v>
      </c>
      <c r="AU85" s="69" t="s">
        <v>949</v>
      </c>
      <c r="AV85" s="69" t="s">
        <v>949</v>
      </c>
      <c r="AW85" s="69" t="s">
        <v>949</v>
      </c>
      <c r="AX85" s="69" t="s">
        <v>949</v>
      </c>
      <c r="AY85" s="69" t="s">
        <v>1952</v>
      </c>
      <c r="AZ85" s="69" t="s">
        <v>4434</v>
      </c>
      <c r="BA85" s="69" t="s">
        <v>949</v>
      </c>
      <c r="BB85" s="69" t="s">
        <v>949</v>
      </c>
      <c r="BC85" s="69" t="s">
        <v>1424</v>
      </c>
      <c r="BD85" s="69" t="s">
        <v>1166</v>
      </c>
      <c r="BE85" s="69" t="s">
        <v>949</v>
      </c>
      <c r="BF85" s="69">
        <v>0</v>
      </c>
      <c r="BG85" s="69">
        <v>0</v>
      </c>
      <c r="BH85" s="69">
        <v>0</v>
      </c>
      <c r="BI85" s="69">
        <v>0</v>
      </c>
      <c r="BJ85" s="69">
        <v>0</v>
      </c>
      <c r="BK85" s="69">
        <v>0</v>
      </c>
      <c r="BL85" s="69">
        <v>0</v>
      </c>
      <c r="BM85" s="69">
        <v>0</v>
      </c>
      <c r="BN85" s="25"/>
      <c r="BO85" s="25"/>
      <c r="BP85" s="25"/>
      <c r="BQ85" s="25"/>
      <c r="BR85" s="25"/>
      <c r="BS85" s="25"/>
      <c r="BT85" s="25"/>
      <c r="BU85" s="6"/>
      <c r="BV85" s="89"/>
      <c r="BW85" s="89"/>
      <c r="BX85" s="89"/>
      <c r="BY85" s="89"/>
      <c r="BZ85" s="89"/>
      <c r="CA85" s="89"/>
      <c r="CB85" s="89"/>
      <c r="CC85" s="89"/>
    </row>
    <row r="86" spans="1:81" ht="16.5">
      <c r="A86" s="6"/>
      <c r="B86" s="106">
        <v>79</v>
      </c>
      <c r="C86" s="13" t="s">
        <v>4156</v>
      </c>
      <c r="D86" s="119" t="s">
        <v>4186</v>
      </c>
      <c r="E86" s="102" t="s">
        <v>945</v>
      </c>
      <c r="F86" s="119" t="s">
        <v>4435</v>
      </c>
      <c r="G86" s="102"/>
      <c r="H86" s="119"/>
      <c r="I86" s="102"/>
      <c r="J86" s="119"/>
      <c r="K86" s="102"/>
      <c r="L86" s="119"/>
      <c r="M86" s="120"/>
      <c r="N86" s="160" t="s">
        <v>4436</v>
      </c>
      <c r="O86" s="41" t="s">
        <v>4435</v>
      </c>
      <c r="P86" s="170" t="s">
        <v>1037</v>
      </c>
      <c r="Q86" s="206"/>
      <c r="R86" s="1337" t="s">
        <v>1126</v>
      </c>
      <c r="S86" s="1327" t="s">
        <v>941</v>
      </c>
      <c r="T86" s="1327" t="s">
        <v>941</v>
      </c>
      <c r="U86" s="1327" t="s">
        <v>941</v>
      </c>
      <c r="V86" s="1327" t="s">
        <v>941</v>
      </c>
      <c r="W86" s="1327" t="s">
        <v>941</v>
      </c>
      <c r="X86" s="1327" t="s">
        <v>941</v>
      </c>
      <c r="Y86" s="1327" t="s">
        <v>941</v>
      </c>
      <c r="Z86" s="1327" t="s">
        <v>941</v>
      </c>
      <c r="AA86" s="1327"/>
      <c r="AB86" s="1327" t="s">
        <v>4159</v>
      </c>
      <c r="AC86" s="1327" t="s">
        <v>941</v>
      </c>
      <c r="AD86" s="1327" t="s">
        <v>941</v>
      </c>
      <c r="AE86" s="1326" t="s">
        <v>945</v>
      </c>
      <c r="AF86" s="1326" t="s">
        <v>4437</v>
      </c>
      <c r="AG86" s="266" t="s">
        <v>304</v>
      </c>
      <c r="AH86" s="139" t="s">
        <v>4438</v>
      </c>
      <c r="AI86" s="36">
        <v>1</v>
      </c>
      <c r="AJ86" s="896" t="s">
        <v>945</v>
      </c>
      <c r="AK86" s="138" t="s">
        <v>1008</v>
      </c>
      <c r="AL86" s="1326">
        <v>1</v>
      </c>
      <c r="AM86" s="1326" t="s">
        <v>1008</v>
      </c>
      <c r="AN86" s="1326" t="s">
        <v>945</v>
      </c>
      <c r="AO86" s="36" t="s">
        <v>945</v>
      </c>
      <c r="AP86" s="1326" t="s">
        <v>4282</v>
      </c>
      <c r="AQ86" s="1333"/>
      <c r="AR86" s="106"/>
      <c r="AS86" s="69">
        <v>168.52395999999999</v>
      </c>
      <c r="AT86" s="69" t="s">
        <v>949</v>
      </c>
      <c r="AU86" s="69">
        <v>0.91</v>
      </c>
      <c r="AV86" s="69">
        <v>0.15335679999999999</v>
      </c>
      <c r="AW86" s="69" t="s">
        <v>4439</v>
      </c>
      <c r="AX86" s="69" t="s">
        <v>1083</v>
      </c>
      <c r="AY86" s="69" t="s">
        <v>2080</v>
      </c>
      <c r="AZ86" s="69" t="s">
        <v>4440</v>
      </c>
      <c r="BA86" s="69" t="s">
        <v>4441</v>
      </c>
      <c r="BB86" s="69" t="s">
        <v>949</v>
      </c>
      <c r="BC86" s="69" t="s">
        <v>1087</v>
      </c>
      <c r="BD86" s="69" t="s">
        <v>949</v>
      </c>
      <c r="BE86" s="69" t="s">
        <v>949</v>
      </c>
      <c r="BF86" s="69">
        <v>0</v>
      </c>
      <c r="BG86" s="69">
        <v>0</v>
      </c>
      <c r="BH86" s="69" t="s">
        <v>4435</v>
      </c>
      <c r="BI86" s="69" t="s">
        <v>1087</v>
      </c>
      <c r="BJ86" s="69">
        <v>0</v>
      </c>
      <c r="BK86" s="69">
        <v>0</v>
      </c>
      <c r="BL86" s="69">
        <v>0</v>
      </c>
      <c r="BM86" s="69">
        <v>0</v>
      </c>
      <c r="BN86" s="25" t="s">
        <v>4162</v>
      </c>
      <c r="BO86" s="25" t="s">
        <v>4414</v>
      </c>
      <c r="BP86" s="25" t="s">
        <v>945</v>
      </c>
      <c r="BQ86" s="25" t="s">
        <v>945</v>
      </c>
      <c r="BR86" s="25">
        <v>4</v>
      </c>
      <c r="BS86" s="25">
        <v>50</v>
      </c>
      <c r="BT86" s="25">
        <v>20</v>
      </c>
      <c r="BU86" s="6"/>
      <c r="BV86" s="89"/>
      <c r="BW86" s="89"/>
      <c r="BX86" s="89"/>
      <c r="BY86" s="89"/>
      <c r="BZ86" s="89"/>
      <c r="CA86" s="89"/>
      <c r="CB86" s="89"/>
      <c r="CC86" s="89"/>
    </row>
    <row r="87" spans="1:81" ht="16.5">
      <c r="A87" s="6"/>
      <c r="B87" s="106">
        <v>80</v>
      </c>
      <c r="C87" s="13" t="s">
        <v>4156</v>
      </c>
      <c r="D87" s="119" t="s">
        <v>4186</v>
      </c>
      <c r="E87" s="102" t="s">
        <v>945</v>
      </c>
      <c r="F87" s="119" t="s">
        <v>2325</v>
      </c>
      <c r="G87" s="102"/>
      <c r="H87" s="119"/>
      <c r="I87" s="102"/>
      <c r="J87" s="119"/>
      <c r="K87" s="102"/>
      <c r="L87" s="119"/>
      <c r="M87" s="120"/>
      <c r="N87" s="160" t="s">
        <v>4442</v>
      </c>
      <c r="O87" s="41" t="s">
        <v>4443</v>
      </c>
      <c r="P87" s="170" t="s">
        <v>939</v>
      </c>
      <c r="Q87" s="206"/>
      <c r="R87" s="1337" t="s">
        <v>979</v>
      </c>
      <c r="S87" s="1327" t="s">
        <v>941</v>
      </c>
      <c r="T87" s="1327" t="s">
        <v>941</v>
      </c>
      <c r="U87" s="1327" t="s">
        <v>941</v>
      </c>
      <c r="V87" s="1327" t="s">
        <v>941</v>
      </c>
      <c r="W87" s="1327" t="s">
        <v>941</v>
      </c>
      <c r="X87" s="1327" t="s">
        <v>941</v>
      </c>
      <c r="Y87" s="1327" t="s">
        <v>941</v>
      </c>
      <c r="Z87" s="1327" t="s">
        <v>941</v>
      </c>
      <c r="AA87" s="1327"/>
      <c r="AB87" s="1327" t="s">
        <v>4159</v>
      </c>
      <c r="AC87" s="1327" t="s">
        <v>941</v>
      </c>
      <c r="AD87" s="1327" t="s">
        <v>941</v>
      </c>
      <c r="AE87" s="1326" t="s">
        <v>945</v>
      </c>
      <c r="AF87" s="1326" t="s">
        <v>2327</v>
      </c>
      <c r="AG87" s="266" t="s">
        <v>304</v>
      </c>
      <c r="AH87" s="139" t="s">
        <v>2328</v>
      </c>
      <c r="AI87" s="36">
        <v>1</v>
      </c>
      <c r="AJ87" s="896" t="s">
        <v>945</v>
      </c>
      <c r="AK87" s="138" t="s">
        <v>1008</v>
      </c>
      <c r="AL87" s="1326">
        <v>1</v>
      </c>
      <c r="AM87" s="1326" t="s">
        <v>979</v>
      </c>
      <c r="AN87" s="1326" t="s">
        <v>945</v>
      </c>
      <c r="AO87" s="36" t="s">
        <v>945</v>
      </c>
      <c r="AP87" s="1326" t="s">
        <v>4282</v>
      </c>
      <c r="AQ87" s="1333"/>
      <c r="AR87" s="106"/>
      <c r="AS87" s="69">
        <v>330.540661</v>
      </c>
      <c r="AT87" s="69">
        <v>1</v>
      </c>
      <c r="AU87" s="69" t="s">
        <v>949</v>
      </c>
      <c r="AV87" s="69" t="s">
        <v>949</v>
      </c>
      <c r="AW87" s="69" t="s">
        <v>2329</v>
      </c>
      <c r="AX87" s="69" t="s">
        <v>2110</v>
      </c>
      <c r="AY87" s="69" t="s">
        <v>1253</v>
      </c>
      <c r="AZ87" s="69" t="s">
        <v>2096</v>
      </c>
      <c r="BA87" s="69" t="s">
        <v>949</v>
      </c>
      <c r="BB87" s="69" t="s">
        <v>949</v>
      </c>
      <c r="BC87" s="69" t="s">
        <v>1424</v>
      </c>
      <c r="BD87" s="69" t="s">
        <v>1166</v>
      </c>
      <c r="BE87" s="69" t="s">
        <v>949</v>
      </c>
      <c r="BF87" s="69">
        <v>0</v>
      </c>
      <c r="BG87" s="69">
        <v>0</v>
      </c>
      <c r="BH87" s="69">
        <v>0</v>
      </c>
      <c r="BI87" s="69">
        <v>0</v>
      </c>
      <c r="BJ87" s="69">
        <v>0</v>
      </c>
      <c r="BK87" s="69">
        <v>0</v>
      </c>
      <c r="BL87" s="69">
        <v>0</v>
      </c>
      <c r="BM87" s="69">
        <v>0</v>
      </c>
      <c r="BN87" s="25" t="s">
        <v>4162</v>
      </c>
      <c r="BO87" s="25" t="s">
        <v>945</v>
      </c>
      <c r="BP87" s="25" t="s">
        <v>945</v>
      </c>
      <c r="BQ87" s="25" t="s">
        <v>945</v>
      </c>
      <c r="BR87" s="25" t="s">
        <v>945</v>
      </c>
      <c r="BS87" s="25" t="s">
        <v>945</v>
      </c>
      <c r="BT87" s="25" t="s">
        <v>945</v>
      </c>
      <c r="BU87" s="6"/>
      <c r="BV87" s="89"/>
      <c r="BW87" s="89"/>
      <c r="BX87" s="89"/>
      <c r="BY87" s="89"/>
      <c r="BZ87" s="89"/>
      <c r="CA87" s="89"/>
      <c r="CB87" s="89"/>
      <c r="CC87" s="89"/>
    </row>
    <row r="88" spans="1:81" ht="16.5">
      <c r="A88" s="6"/>
      <c r="B88" s="106">
        <v>81</v>
      </c>
      <c r="C88" s="13" t="s">
        <v>4156</v>
      </c>
      <c r="D88" s="119" t="s">
        <v>4186</v>
      </c>
      <c r="E88" s="102" t="s">
        <v>945</v>
      </c>
      <c r="F88" s="119" t="s">
        <v>4444</v>
      </c>
      <c r="G88" s="102"/>
      <c r="H88" s="119"/>
      <c r="I88" s="102"/>
      <c r="J88" s="119"/>
      <c r="K88" s="102"/>
      <c r="L88" s="119"/>
      <c r="M88" s="120"/>
      <c r="N88" s="160" t="s">
        <v>4445</v>
      </c>
      <c r="O88" s="41" t="s">
        <v>4446</v>
      </c>
      <c r="P88" s="170" t="s">
        <v>939</v>
      </c>
      <c r="Q88" s="206"/>
      <c r="R88" s="1337" t="s">
        <v>989</v>
      </c>
      <c r="S88" s="1327" t="s">
        <v>941</v>
      </c>
      <c r="T88" s="1327" t="s">
        <v>941</v>
      </c>
      <c r="U88" s="1327" t="s">
        <v>941</v>
      </c>
      <c r="V88" s="1327" t="s">
        <v>941</v>
      </c>
      <c r="W88" s="1327" t="s">
        <v>941</v>
      </c>
      <c r="X88" s="1327" t="s">
        <v>941</v>
      </c>
      <c r="Y88" s="1327" t="s">
        <v>941</v>
      </c>
      <c r="Z88" s="1327" t="s">
        <v>941</v>
      </c>
      <c r="AA88" s="1327"/>
      <c r="AB88" s="1327" t="s">
        <v>4159</v>
      </c>
      <c r="AC88" s="1327" t="s">
        <v>941</v>
      </c>
      <c r="AD88" s="1327" t="s">
        <v>941</v>
      </c>
      <c r="AE88" s="1326" t="s">
        <v>945</v>
      </c>
      <c r="AF88" s="1326" t="s">
        <v>4447</v>
      </c>
      <c r="AG88" s="266" t="s">
        <v>304</v>
      </c>
      <c r="AH88" s="139" t="s">
        <v>4448</v>
      </c>
      <c r="AI88" s="36">
        <v>2</v>
      </c>
      <c r="AJ88" s="896" t="s">
        <v>945</v>
      </c>
      <c r="AK88" s="138" t="s">
        <v>1008</v>
      </c>
      <c r="AL88" s="1326">
        <v>1</v>
      </c>
      <c r="AM88" s="1326" t="s">
        <v>979</v>
      </c>
      <c r="AN88" s="1326" t="s">
        <v>945</v>
      </c>
      <c r="AO88" s="36" t="s">
        <v>945</v>
      </c>
      <c r="AP88" s="1326" t="s">
        <v>4282</v>
      </c>
      <c r="AQ88" s="1333"/>
      <c r="AR88" s="106"/>
      <c r="AS88" s="69">
        <v>9.24</v>
      </c>
      <c r="AT88" s="69">
        <v>0.1</v>
      </c>
      <c r="AU88" s="69">
        <v>1.38</v>
      </c>
      <c r="AV88" s="69">
        <v>1.2751200000000001E-2</v>
      </c>
      <c r="AW88" s="69" t="s">
        <v>4449</v>
      </c>
      <c r="AX88" s="69" t="s">
        <v>949</v>
      </c>
      <c r="AY88" s="69" t="s">
        <v>1952</v>
      </c>
      <c r="AZ88" s="69" t="s">
        <v>4434</v>
      </c>
      <c r="BA88" s="69" t="s">
        <v>2013</v>
      </c>
      <c r="BB88" s="69" t="s">
        <v>949</v>
      </c>
      <c r="BC88" s="69" t="s">
        <v>1424</v>
      </c>
      <c r="BD88" s="69" t="s">
        <v>1166</v>
      </c>
      <c r="BE88" s="69" t="s">
        <v>949</v>
      </c>
      <c r="BF88" s="69">
        <v>0</v>
      </c>
      <c r="BG88" s="69">
        <v>0</v>
      </c>
      <c r="BH88" s="69">
        <v>0</v>
      </c>
      <c r="BI88" s="69">
        <v>0</v>
      </c>
      <c r="BJ88" s="69">
        <v>0</v>
      </c>
      <c r="BK88" s="69">
        <v>0</v>
      </c>
      <c r="BL88" s="69">
        <v>0</v>
      </c>
      <c r="BM88" s="69">
        <v>0</v>
      </c>
      <c r="BN88" s="25" t="s">
        <v>4162</v>
      </c>
      <c r="BO88" s="25" t="s">
        <v>945</v>
      </c>
      <c r="BP88" s="25" t="s">
        <v>945</v>
      </c>
      <c r="BQ88" s="25" t="s">
        <v>945</v>
      </c>
      <c r="BR88" s="25" t="s">
        <v>945</v>
      </c>
      <c r="BS88" s="25" t="s">
        <v>945</v>
      </c>
      <c r="BT88" s="25" t="s">
        <v>945</v>
      </c>
      <c r="BU88" s="6"/>
      <c r="BV88" s="89"/>
      <c r="BW88" s="89"/>
      <c r="BX88" s="89"/>
      <c r="BY88" s="89"/>
      <c r="BZ88" s="89"/>
      <c r="CA88" s="89"/>
      <c r="CB88" s="89"/>
      <c r="CC88" s="89"/>
    </row>
    <row r="89" spans="1:81" ht="16.5">
      <c r="A89" s="6"/>
      <c r="B89" s="106">
        <v>82</v>
      </c>
      <c r="C89" s="13" t="s">
        <v>4156</v>
      </c>
      <c r="D89" s="119" t="s">
        <v>4186</v>
      </c>
      <c r="E89" s="102" t="s">
        <v>945</v>
      </c>
      <c r="F89" s="119" t="s">
        <v>2330</v>
      </c>
      <c r="G89" s="102"/>
      <c r="H89" s="119"/>
      <c r="I89" s="102"/>
      <c r="J89" s="119"/>
      <c r="K89" s="102"/>
      <c r="L89" s="119"/>
      <c r="M89" s="120"/>
      <c r="N89" s="160" t="s">
        <v>4450</v>
      </c>
      <c r="O89" s="41" t="s">
        <v>2330</v>
      </c>
      <c r="P89" s="170" t="s">
        <v>1037</v>
      </c>
      <c r="Q89" s="206"/>
      <c r="R89" s="1337" t="s">
        <v>989</v>
      </c>
      <c r="S89" s="1327" t="s">
        <v>941</v>
      </c>
      <c r="T89" s="1327" t="s">
        <v>941</v>
      </c>
      <c r="U89" s="1327" t="s">
        <v>941</v>
      </c>
      <c r="V89" s="1327" t="s">
        <v>941</v>
      </c>
      <c r="W89" s="1327" t="s">
        <v>941</v>
      </c>
      <c r="X89" s="1327" t="s">
        <v>941</v>
      </c>
      <c r="Y89" s="1327" t="s">
        <v>941</v>
      </c>
      <c r="Z89" s="1327" t="s">
        <v>941</v>
      </c>
      <c r="AA89" s="1327"/>
      <c r="AB89" s="1327" t="s">
        <v>4159</v>
      </c>
      <c r="AC89" s="1327" t="s">
        <v>941</v>
      </c>
      <c r="AD89" s="1327" t="s">
        <v>941</v>
      </c>
      <c r="AE89" s="1326" t="s">
        <v>945</v>
      </c>
      <c r="AF89" s="1326" t="s">
        <v>2331</v>
      </c>
      <c r="AG89" s="266" t="s">
        <v>304</v>
      </c>
      <c r="AH89" s="139" t="s">
        <v>2332</v>
      </c>
      <c r="AI89" s="36">
        <v>1</v>
      </c>
      <c r="AJ89" s="896" t="s">
        <v>945</v>
      </c>
      <c r="AK89" s="138" t="s">
        <v>1008</v>
      </c>
      <c r="AL89" s="1326">
        <v>1</v>
      </c>
      <c r="AM89" s="1326" t="s">
        <v>1008</v>
      </c>
      <c r="AN89" s="1326" t="s">
        <v>945</v>
      </c>
      <c r="AO89" s="36" t="s">
        <v>945</v>
      </c>
      <c r="AP89" s="1326" t="s">
        <v>4282</v>
      </c>
      <c r="AQ89" s="1333"/>
      <c r="AR89" s="106"/>
      <c r="AS89" s="69">
        <v>2715.6461450000002</v>
      </c>
      <c r="AT89" s="69" t="s">
        <v>949</v>
      </c>
      <c r="AU89" s="69">
        <v>1.2</v>
      </c>
      <c r="AV89" s="69">
        <v>3.2587754000000002</v>
      </c>
      <c r="AW89" s="69" t="s">
        <v>2333</v>
      </c>
      <c r="AX89" s="69" t="s">
        <v>995</v>
      </c>
      <c r="AY89" s="69" t="s">
        <v>1130</v>
      </c>
      <c r="AZ89" s="69" t="s">
        <v>1131</v>
      </c>
      <c r="BA89" s="69" t="s">
        <v>1132</v>
      </c>
      <c r="BB89" s="69" t="s">
        <v>1133</v>
      </c>
      <c r="BC89" s="69" t="s">
        <v>1087</v>
      </c>
      <c r="BD89" s="69" t="s">
        <v>949</v>
      </c>
      <c r="BE89" s="69" t="s">
        <v>949</v>
      </c>
      <c r="BF89" s="69">
        <v>0</v>
      </c>
      <c r="BG89" s="69">
        <v>0</v>
      </c>
      <c r="BH89" s="69" t="s">
        <v>2330</v>
      </c>
      <c r="BI89" s="69" t="s">
        <v>1087</v>
      </c>
      <c r="BJ89" s="69">
        <v>0</v>
      </c>
      <c r="BK89" s="69">
        <v>0</v>
      </c>
      <c r="BL89" s="69">
        <v>0</v>
      </c>
      <c r="BM89" s="69">
        <v>0</v>
      </c>
      <c r="BN89" s="25" t="s">
        <v>4162</v>
      </c>
      <c r="BO89" s="25" t="s">
        <v>4411</v>
      </c>
      <c r="BP89" s="25" t="s">
        <v>945</v>
      </c>
      <c r="BQ89" s="25" t="s">
        <v>945</v>
      </c>
      <c r="BR89" s="25">
        <v>4</v>
      </c>
      <c r="BS89" s="25">
        <v>50</v>
      </c>
      <c r="BT89" s="25">
        <v>22</v>
      </c>
      <c r="BU89" s="6"/>
      <c r="BV89" s="89"/>
      <c r="BW89" s="89"/>
      <c r="BX89" s="89"/>
      <c r="BY89" s="89"/>
      <c r="BZ89" s="89"/>
      <c r="CA89" s="89"/>
      <c r="CB89" s="89"/>
      <c r="CC89" s="89"/>
    </row>
    <row r="90" spans="1:81" ht="16.5">
      <c r="A90" s="6"/>
      <c r="B90" s="106">
        <v>83</v>
      </c>
      <c r="C90" s="13" t="s">
        <v>4156</v>
      </c>
      <c r="D90" s="119" t="s">
        <v>4186</v>
      </c>
      <c r="E90" s="102" t="s">
        <v>945</v>
      </c>
      <c r="F90" s="119" t="s">
        <v>1974</v>
      </c>
      <c r="G90" s="102"/>
      <c r="H90" s="119"/>
      <c r="I90" s="102"/>
      <c r="J90" s="119"/>
      <c r="K90" s="102"/>
      <c r="L90" s="119"/>
      <c r="M90" s="120"/>
      <c r="N90" s="160" t="s">
        <v>4451</v>
      </c>
      <c r="O90" s="41" t="s">
        <v>1974</v>
      </c>
      <c r="P90" s="170" t="s">
        <v>1037</v>
      </c>
      <c r="Q90" s="206"/>
      <c r="R90" s="1337"/>
      <c r="S90" s="1327" t="s">
        <v>941</v>
      </c>
      <c r="T90" s="1327" t="s">
        <v>941</v>
      </c>
      <c r="U90" s="1327" t="s">
        <v>941</v>
      </c>
      <c r="V90" s="1327" t="s">
        <v>941</v>
      </c>
      <c r="W90" s="1327" t="s">
        <v>941</v>
      </c>
      <c r="X90" s="1327" t="s">
        <v>941</v>
      </c>
      <c r="Y90" s="1327" t="s">
        <v>941</v>
      </c>
      <c r="Z90" s="1327" t="s">
        <v>941</v>
      </c>
      <c r="AA90" s="1327"/>
      <c r="AB90" s="1327" t="s">
        <v>4159</v>
      </c>
      <c r="AC90" s="1327" t="s">
        <v>941</v>
      </c>
      <c r="AD90" s="1327" t="s">
        <v>941</v>
      </c>
      <c r="AE90" s="1326" t="s">
        <v>1974</v>
      </c>
      <c r="AF90" s="1326" t="s">
        <v>1975</v>
      </c>
      <c r="AG90" s="266" t="s">
        <v>304</v>
      </c>
      <c r="AH90" s="139" t="s">
        <v>1976</v>
      </c>
      <c r="AI90" s="36">
        <v>1</v>
      </c>
      <c r="AJ90" s="896" t="s">
        <v>945</v>
      </c>
      <c r="AK90" s="138" t="s">
        <v>1008</v>
      </c>
      <c r="AL90" s="1326">
        <v>1</v>
      </c>
      <c r="AM90" s="1326" t="s">
        <v>979</v>
      </c>
      <c r="AN90" s="1326" t="s">
        <v>945</v>
      </c>
      <c r="AO90" s="36" t="s">
        <v>945</v>
      </c>
      <c r="AP90" s="1326" t="s">
        <v>4282</v>
      </c>
      <c r="AQ90" s="1333"/>
      <c r="AR90" s="106"/>
      <c r="AS90" s="69">
        <v>25.132740999999999</v>
      </c>
      <c r="AT90" s="69">
        <v>0.2</v>
      </c>
      <c r="AU90" s="69" t="s">
        <v>949</v>
      </c>
      <c r="AV90" s="69" t="s">
        <v>949</v>
      </c>
      <c r="AW90" s="69" t="s">
        <v>1977</v>
      </c>
      <c r="AX90" s="69" t="s">
        <v>949</v>
      </c>
      <c r="AY90" s="69" t="s">
        <v>1952</v>
      </c>
      <c r="AZ90" s="69" t="s">
        <v>1953</v>
      </c>
      <c r="BA90" s="69" t="s">
        <v>949</v>
      </c>
      <c r="BB90" s="69">
        <v>0</v>
      </c>
      <c r="BC90" s="69" t="s">
        <v>1166</v>
      </c>
      <c r="BD90" s="69" t="s">
        <v>949</v>
      </c>
      <c r="BE90" s="69" t="s">
        <v>949</v>
      </c>
      <c r="BF90" s="69">
        <v>0</v>
      </c>
      <c r="BG90" s="69">
        <v>0</v>
      </c>
      <c r="BH90" s="69">
        <v>0</v>
      </c>
      <c r="BI90" s="69">
        <v>0</v>
      </c>
      <c r="BJ90" s="69">
        <v>0</v>
      </c>
      <c r="BK90" s="69">
        <v>0</v>
      </c>
      <c r="BL90" s="69">
        <v>0</v>
      </c>
      <c r="BM90" s="69">
        <v>0</v>
      </c>
      <c r="BN90" s="25" t="s">
        <v>945</v>
      </c>
      <c r="BO90" s="25" t="s">
        <v>945</v>
      </c>
      <c r="BP90" s="25" t="s">
        <v>945</v>
      </c>
      <c r="BQ90" s="25" t="s">
        <v>945</v>
      </c>
      <c r="BR90" s="25" t="s">
        <v>945</v>
      </c>
      <c r="BS90" s="25" t="s">
        <v>945</v>
      </c>
      <c r="BT90" s="25" t="s">
        <v>945</v>
      </c>
      <c r="BU90" s="6"/>
      <c r="BV90" s="89"/>
      <c r="BW90" s="89"/>
      <c r="BX90" s="89"/>
      <c r="BY90" s="89"/>
      <c r="BZ90" s="89"/>
      <c r="CA90" s="89"/>
      <c r="CB90" s="89"/>
      <c r="CC90" s="89"/>
    </row>
    <row r="91" spans="1:81" ht="16.5">
      <c r="A91" s="6"/>
      <c r="B91" s="106">
        <v>84</v>
      </c>
      <c r="C91" s="13" t="s">
        <v>4156</v>
      </c>
      <c r="D91" s="119" t="s">
        <v>4186</v>
      </c>
      <c r="E91" s="102" t="s">
        <v>945</v>
      </c>
      <c r="F91" s="119" t="s">
        <v>1978</v>
      </c>
      <c r="G91" s="102"/>
      <c r="H91" s="119"/>
      <c r="I91" s="102"/>
      <c r="J91" s="119"/>
      <c r="K91" s="102"/>
      <c r="L91" s="119"/>
      <c r="M91" s="120"/>
      <c r="N91" s="160" t="s">
        <v>4452</v>
      </c>
      <c r="O91" s="41" t="s">
        <v>1978</v>
      </c>
      <c r="P91" s="170" t="s">
        <v>1037</v>
      </c>
      <c r="Q91" s="206"/>
      <c r="R91" s="1337"/>
      <c r="S91" s="1327" t="s">
        <v>941</v>
      </c>
      <c r="T91" s="1327" t="s">
        <v>941</v>
      </c>
      <c r="U91" s="1327" t="s">
        <v>941</v>
      </c>
      <c r="V91" s="1327" t="s">
        <v>941</v>
      </c>
      <c r="W91" s="1327" t="s">
        <v>941</v>
      </c>
      <c r="X91" s="1327" t="s">
        <v>941</v>
      </c>
      <c r="Y91" s="1327" t="s">
        <v>941</v>
      </c>
      <c r="Z91" s="1327" t="s">
        <v>941</v>
      </c>
      <c r="AA91" s="1327"/>
      <c r="AB91" s="1327" t="s">
        <v>4159</v>
      </c>
      <c r="AC91" s="1327" t="s">
        <v>941</v>
      </c>
      <c r="AD91" s="1327" t="s">
        <v>941</v>
      </c>
      <c r="AE91" s="1326" t="s">
        <v>1978</v>
      </c>
      <c r="AF91" s="1326" t="s">
        <v>1979</v>
      </c>
      <c r="AG91" s="266" t="s">
        <v>304</v>
      </c>
      <c r="AH91" s="139" t="s">
        <v>1980</v>
      </c>
      <c r="AI91" s="36">
        <v>1</v>
      </c>
      <c r="AJ91" s="896" t="s">
        <v>945</v>
      </c>
      <c r="AK91" s="138" t="s">
        <v>1008</v>
      </c>
      <c r="AL91" s="1326">
        <v>1</v>
      </c>
      <c r="AM91" s="1326" t="s">
        <v>979</v>
      </c>
      <c r="AN91" s="1326" t="s">
        <v>945</v>
      </c>
      <c r="AO91" s="36" t="s">
        <v>945</v>
      </c>
      <c r="AP91" s="1326" t="s">
        <v>4282</v>
      </c>
      <c r="AQ91" s="1333"/>
      <c r="AR91" s="106"/>
      <c r="AS91" s="69">
        <v>537.21234400000003</v>
      </c>
      <c r="AT91" s="69" t="s">
        <v>949</v>
      </c>
      <c r="AU91" s="69" t="s">
        <v>949</v>
      </c>
      <c r="AV91" s="69" t="s">
        <v>949</v>
      </c>
      <c r="AW91" s="69" t="s">
        <v>1981</v>
      </c>
      <c r="AX91" s="69" t="s">
        <v>949</v>
      </c>
      <c r="AY91" s="69" t="s">
        <v>1982</v>
      </c>
      <c r="AZ91" s="69" t="s">
        <v>1983</v>
      </c>
      <c r="BA91" s="69" t="s">
        <v>949</v>
      </c>
      <c r="BB91" s="69">
        <v>0</v>
      </c>
      <c r="BC91" s="69" t="s">
        <v>1166</v>
      </c>
      <c r="BD91" s="69" t="s">
        <v>949</v>
      </c>
      <c r="BE91" s="69" t="s">
        <v>949</v>
      </c>
      <c r="BF91" s="69">
        <v>0</v>
      </c>
      <c r="BG91" s="69">
        <v>0</v>
      </c>
      <c r="BH91" s="69">
        <v>0</v>
      </c>
      <c r="BI91" s="69">
        <v>0</v>
      </c>
      <c r="BJ91" s="69">
        <v>0</v>
      </c>
      <c r="BK91" s="69">
        <v>0</v>
      </c>
      <c r="BL91" s="69">
        <v>0</v>
      </c>
      <c r="BM91" s="69">
        <v>0</v>
      </c>
      <c r="BN91" s="25" t="s">
        <v>945</v>
      </c>
      <c r="BO91" s="25" t="s">
        <v>945</v>
      </c>
      <c r="BP91" s="25" t="s">
        <v>945</v>
      </c>
      <c r="BQ91" s="25" t="s">
        <v>945</v>
      </c>
      <c r="BR91" s="25" t="s">
        <v>945</v>
      </c>
      <c r="BS91" s="25" t="s">
        <v>945</v>
      </c>
      <c r="BT91" s="25" t="s">
        <v>945</v>
      </c>
      <c r="BU91" s="6"/>
      <c r="BV91" s="89"/>
      <c r="BW91" s="89"/>
      <c r="BX91" s="89"/>
      <c r="BY91" s="89"/>
      <c r="BZ91" s="89"/>
      <c r="CA91" s="89"/>
      <c r="CB91" s="89"/>
      <c r="CC91" s="89"/>
    </row>
    <row r="92" spans="1:81" ht="16.5">
      <c r="A92" s="6"/>
      <c r="B92" s="106">
        <v>85</v>
      </c>
      <c r="C92" s="13" t="s">
        <v>4156</v>
      </c>
      <c r="D92" s="119" t="s">
        <v>4186</v>
      </c>
      <c r="E92" s="102" t="s">
        <v>945</v>
      </c>
      <c r="F92" s="119" t="s">
        <v>2209</v>
      </c>
      <c r="G92" s="102"/>
      <c r="H92" s="119"/>
      <c r="I92" s="102"/>
      <c r="J92" s="119"/>
      <c r="K92" s="102"/>
      <c r="L92" s="119"/>
      <c r="M92" s="120"/>
      <c r="N92" s="160" t="s">
        <v>4453</v>
      </c>
      <c r="O92" s="41" t="s">
        <v>2209</v>
      </c>
      <c r="P92" s="170" t="s">
        <v>1037</v>
      </c>
      <c r="Q92" s="206"/>
      <c r="R92" s="1337"/>
      <c r="S92" s="1327" t="s">
        <v>941</v>
      </c>
      <c r="T92" s="1327" t="s">
        <v>941</v>
      </c>
      <c r="U92" s="1327" t="s">
        <v>941</v>
      </c>
      <c r="V92" s="1327" t="s">
        <v>941</v>
      </c>
      <c r="W92" s="1327" t="s">
        <v>941</v>
      </c>
      <c r="X92" s="1327" t="s">
        <v>941</v>
      </c>
      <c r="Y92" s="1327" t="s">
        <v>941</v>
      </c>
      <c r="Z92" s="1327" t="s">
        <v>941</v>
      </c>
      <c r="AA92" s="1327"/>
      <c r="AB92" s="1327" t="s">
        <v>4159</v>
      </c>
      <c r="AC92" s="1327" t="s">
        <v>941</v>
      </c>
      <c r="AD92" s="1327" t="s">
        <v>941</v>
      </c>
      <c r="AE92" s="1326" t="s">
        <v>2209</v>
      </c>
      <c r="AF92" s="1326" t="s">
        <v>2210</v>
      </c>
      <c r="AG92" s="266" t="s">
        <v>304</v>
      </c>
      <c r="AH92" s="139" t="s">
        <v>2211</v>
      </c>
      <c r="AI92" s="36">
        <v>4</v>
      </c>
      <c r="AJ92" s="896" t="s">
        <v>945</v>
      </c>
      <c r="AK92" s="138" t="s">
        <v>1008</v>
      </c>
      <c r="AL92" s="1326">
        <v>1</v>
      </c>
      <c r="AM92" s="1326" t="s">
        <v>993</v>
      </c>
      <c r="AN92" s="1326" t="s">
        <v>945</v>
      </c>
      <c r="AO92" s="36" t="s">
        <v>945</v>
      </c>
      <c r="AP92" s="1326" t="s">
        <v>4282</v>
      </c>
      <c r="AQ92" s="1333"/>
      <c r="AR92" s="106"/>
      <c r="AS92" s="69" t="s">
        <v>949</v>
      </c>
      <c r="AT92" s="69" t="s">
        <v>949</v>
      </c>
      <c r="AU92" s="69" t="s">
        <v>949</v>
      </c>
      <c r="AV92" s="69" t="s">
        <v>949</v>
      </c>
      <c r="AW92" s="69" t="s">
        <v>949</v>
      </c>
      <c r="AX92" s="69" t="s">
        <v>949</v>
      </c>
      <c r="AY92" s="69" t="s">
        <v>1023</v>
      </c>
      <c r="AZ92" s="69" t="s">
        <v>949</v>
      </c>
      <c r="BA92" s="69" t="s">
        <v>949</v>
      </c>
      <c r="BB92" s="69" t="s">
        <v>949</v>
      </c>
      <c r="BC92" s="69" t="s">
        <v>986</v>
      </c>
      <c r="BD92" s="69" t="s">
        <v>1024</v>
      </c>
      <c r="BE92" s="69" t="s">
        <v>949</v>
      </c>
      <c r="BF92" s="69">
        <v>0</v>
      </c>
      <c r="BG92" s="69">
        <v>0</v>
      </c>
      <c r="BH92" s="69">
        <v>0</v>
      </c>
      <c r="BI92" s="69">
        <v>0</v>
      </c>
      <c r="BJ92" s="69">
        <v>0</v>
      </c>
      <c r="BK92" s="69">
        <v>0</v>
      </c>
      <c r="BL92" s="69">
        <v>0</v>
      </c>
      <c r="BM92" s="69">
        <v>0</v>
      </c>
      <c r="BN92" s="25" t="s">
        <v>945</v>
      </c>
      <c r="BO92" s="25" t="s">
        <v>945</v>
      </c>
      <c r="BP92" s="25" t="s">
        <v>945</v>
      </c>
      <c r="BQ92" s="25" t="s">
        <v>945</v>
      </c>
      <c r="BR92" s="25" t="s">
        <v>945</v>
      </c>
      <c r="BS92" s="25" t="s">
        <v>945</v>
      </c>
      <c r="BT92" s="25" t="s">
        <v>945</v>
      </c>
      <c r="BU92" s="6"/>
      <c r="BV92" s="89"/>
      <c r="BW92" s="89"/>
      <c r="BX92" s="89"/>
      <c r="BY92" s="89"/>
      <c r="BZ92" s="89"/>
      <c r="CA92" s="89"/>
      <c r="CB92" s="89"/>
      <c r="CC92" s="89"/>
    </row>
    <row r="93" spans="1:81" ht="16.5">
      <c r="A93" s="6"/>
      <c r="B93" s="13"/>
      <c r="C93" s="13"/>
      <c r="D93" s="52"/>
      <c r="E93" s="52"/>
      <c r="F93" s="52"/>
      <c r="G93" s="52"/>
      <c r="H93" s="52"/>
      <c r="I93" s="52"/>
      <c r="J93" s="52"/>
      <c r="K93" s="52"/>
      <c r="L93" s="52"/>
      <c r="M93" s="52"/>
      <c r="N93" s="5"/>
      <c r="O93" s="5"/>
      <c r="P93" s="5"/>
      <c r="Q93" s="5"/>
      <c r="R93" s="13"/>
      <c r="S93" s="13"/>
      <c r="T93" s="13"/>
      <c r="U93" s="13"/>
      <c r="V93" s="13"/>
      <c r="W93" s="13"/>
      <c r="X93" s="13"/>
      <c r="Y93" s="13"/>
      <c r="Z93" s="13"/>
      <c r="AA93" s="13"/>
      <c r="AB93" s="17"/>
      <c r="AC93" s="13"/>
      <c r="AD93" s="13"/>
      <c r="AE93" s="13"/>
      <c r="AF93" s="13"/>
      <c r="AG93" s="13"/>
      <c r="AH93" s="6"/>
      <c r="AI93" s="13"/>
      <c r="AJ93" s="13"/>
      <c r="AK93" s="13"/>
      <c r="AL93" s="13"/>
      <c r="AM93" s="13"/>
      <c r="AN93" s="13"/>
      <c r="AO93" s="6"/>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6"/>
      <c r="BV93" s="89"/>
      <c r="BW93" s="89"/>
      <c r="BX93" s="89"/>
      <c r="BY93" s="89"/>
      <c r="BZ93" s="89"/>
      <c r="CA93" s="89"/>
      <c r="CB93" s="89"/>
      <c r="CC93" s="89"/>
    </row>
    <row r="94" spans="1:81" ht="16.5">
      <c r="A94" s="4"/>
      <c r="B94" s="5"/>
      <c r="C94" s="5"/>
      <c r="D94" s="87"/>
      <c r="E94" s="87"/>
      <c r="F94" s="87"/>
      <c r="G94" s="87"/>
      <c r="H94" s="87"/>
      <c r="I94" s="87"/>
      <c r="J94" s="87"/>
      <c r="K94" s="87"/>
      <c r="L94" s="87"/>
      <c r="M94" s="87"/>
      <c r="N94" s="5"/>
      <c r="O94" s="5"/>
      <c r="P94" s="5"/>
      <c r="Q94" s="5"/>
      <c r="R94" s="5"/>
      <c r="S94" s="5"/>
      <c r="T94" s="5"/>
      <c r="U94" s="5"/>
      <c r="V94" s="5"/>
      <c r="W94" s="5"/>
      <c r="X94" s="5"/>
      <c r="Y94" s="5"/>
      <c r="Z94" s="5"/>
      <c r="AA94" s="5"/>
      <c r="AB94" s="17"/>
      <c r="AC94" s="17"/>
      <c r="AD94" s="17"/>
      <c r="AE94" s="5"/>
      <c r="AF94" s="5"/>
      <c r="AG94" s="5"/>
      <c r="AH94" s="4"/>
      <c r="AI94" s="5"/>
      <c r="AJ94" s="5"/>
      <c r="AK94" s="5"/>
      <c r="AL94" s="5"/>
      <c r="AM94" s="5"/>
      <c r="AN94" s="5"/>
      <c r="AO94" s="4"/>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4"/>
      <c r="BV94" s="89"/>
      <c r="BW94" s="89"/>
      <c r="BX94" s="89"/>
      <c r="BY94" s="89"/>
      <c r="BZ94" s="89"/>
      <c r="CA94" s="89"/>
      <c r="CB94" s="89"/>
      <c r="CC94" s="89"/>
    </row>
  </sheetData>
  <protectedRanges>
    <protectedRange algorithmName="SHA-512" hashValue="Rf2XdCKKlCJpxVSlYV3gyw14Rc4qwP8HOVxZZZVg0m9Ie878w9vSN2DVYMNIbnGI6QnA6EIryvN05KTo/cTIFw==" saltValue="Phz7ZzT8tOFttgzeJV0e9A==" spinCount="100000" sqref="AS1:BM6 AS7:BB7 BH7:BM7 AS8:BM40 AS49:BM1048576 AS41:BM48" name="区域1"/>
    <protectedRange algorithmName="SHA-512" hashValue="0ASek4FIM1QO+6iXsGvC991E+FgR0XFG5aqsj6vItRmwiiv2pw+YmVuij5iu1Y3vyNBl9a8F1i6L/BoO0lWbQA==" saltValue="NXKlEwB+8NcvU6F7cEyUjQ==" spinCount="100000" sqref="BE7:BG7" name="区域1_1"/>
  </protectedRanges>
  <autoFilter ref="A7:CC92" xr:uid="{B2233251-2290-448F-8940-FA0BCB612FED}"/>
  <mergeCells count="3">
    <mergeCell ref="S1:Z1"/>
    <mergeCell ref="AB1:AD1"/>
    <mergeCell ref="B2:N6"/>
  </mergeCells>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C68D6-2A34-45A7-81A1-94D66186F9FE}">
  <dimension ref="A1:BW171"/>
  <sheetViews>
    <sheetView zoomScale="70" zoomScaleNormal="70" workbookViewId="0">
      <pane xSplit="16" ySplit="7" topLeftCell="Q105" activePane="bottomRight" state="frozen"/>
      <selection pane="topRight"/>
      <selection pane="bottomLeft"/>
      <selection pane="bottomRight" activeCell="X127" sqref="X127"/>
    </sheetView>
  </sheetViews>
  <sheetFormatPr defaultColWidth="8.75" defaultRowHeight="14.25" outlineLevelCol="1"/>
  <cols>
    <col min="1" max="1" width="3.375" style="86" customWidth="1"/>
    <col min="2" max="2" width="7.75" style="86" customWidth="1"/>
    <col min="3" max="3" width="8.75" style="86"/>
    <col min="4" max="13" width="2.375" style="86" customWidth="1"/>
    <col min="14" max="14" width="12.375" style="86" customWidth="1"/>
    <col min="15" max="15" width="12.375" style="163" customWidth="1"/>
    <col min="16" max="16" width="14.125" style="163" customWidth="1"/>
    <col min="17" max="17" width="5.625" style="163" customWidth="1"/>
    <col min="18" max="18" width="9.25" style="86" customWidth="1"/>
    <col min="19" max="24" width="17.125" style="86" hidden="1" customWidth="1" outlineLevel="1"/>
    <col min="25" max="27" width="11.125" style="86" hidden="1" customWidth="1" outlineLevel="1"/>
    <col min="28" max="28" width="8.75" style="86" customWidth="1" collapsed="1"/>
    <col min="29" max="31" width="10.375" style="86" customWidth="1" outlineLevel="1"/>
    <col min="32" max="32" width="12.125" style="86" customWidth="1"/>
    <col min="33" max="33" width="16.125" style="86" customWidth="1"/>
    <col min="34" max="34" width="8.375" style="86" customWidth="1"/>
    <col min="35" max="35" width="35.75" style="86" bestFit="1" customWidth="1"/>
    <col min="36" max="37" width="10" style="86" customWidth="1"/>
    <col min="38" max="38" width="4.375" style="86" customWidth="1"/>
    <col min="39" max="44" width="5.125" style="86" customWidth="1"/>
    <col min="45" max="45" width="11" style="86" bestFit="1" customWidth="1"/>
    <col min="46" max="51" width="13.375" style="86" customWidth="1"/>
    <col min="52" max="52" width="13.75" style="86" bestFit="1" customWidth="1"/>
    <col min="53" max="53" width="13" style="86" bestFit="1" customWidth="1"/>
    <col min="54" max="54" width="12" style="86" bestFit="1" customWidth="1"/>
    <col min="55" max="55" width="13.125" style="86" bestFit="1" customWidth="1"/>
    <col min="56" max="66" width="13.125" style="86" customWidth="1"/>
    <col min="67" max="67" width="15.75" style="86" hidden="1" customWidth="1"/>
    <col min="68" max="68" width="12" style="86" hidden="1" customWidth="1"/>
    <col min="69" max="69" width="38.375" style="86" hidden="1" customWidth="1"/>
    <col min="70" max="70" width="12" style="86" hidden="1" customWidth="1"/>
    <col min="71" max="71" width="16.375" style="86" hidden="1" customWidth="1"/>
    <col min="72" max="72" width="22.75" style="86" hidden="1" customWidth="1"/>
    <col min="73" max="73" width="19.375" style="86" hidden="1" customWidth="1"/>
    <col min="74" max="16384" width="8.75" style="86"/>
  </cols>
  <sheetData>
    <row r="1" spans="1:75" ht="21">
      <c r="S1" s="1459" t="s">
        <v>808</v>
      </c>
      <c r="T1" s="1460"/>
      <c r="U1" s="1460"/>
      <c r="V1" s="1460"/>
      <c r="W1" s="1460"/>
      <c r="X1" s="1460"/>
      <c r="Y1" s="1460"/>
      <c r="Z1" s="1212"/>
      <c r="AA1" s="1212"/>
      <c r="AB1" s="1213"/>
      <c r="AC1" s="1461" t="s">
        <v>809</v>
      </c>
      <c r="AD1" s="1462"/>
      <c r="AE1" s="1462"/>
    </row>
    <row r="2" spans="1:75" ht="54.75" customHeight="1">
      <c r="A2" s="4"/>
      <c r="B2" s="1463" t="s">
        <v>810</v>
      </c>
      <c r="C2" s="1463"/>
      <c r="D2" s="1463"/>
      <c r="E2" s="1463"/>
      <c r="F2" s="1463"/>
      <c r="G2" s="1463"/>
      <c r="H2" s="1463"/>
      <c r="I2" s="1463"/>
      <c r="J2" s="1463"/>
      <c r="K2" s="1463"/>
      <c r="L2" s="1463"/>
      <c r="M2" s="1463"/>
      <c r="N2" s="1464"/>
      <c r="O2" s="166"/>
      <c r="P2" s="166"/>
      <c r="Q2" s="166"/>
      <c r="R2" s="158"/>
      <c r="S2" s="1177" t="s">
        <v>4454</v>
      </c>
      <c r="T2" s="1177" t="s">
        <v>4455</v>
      </c>
      <c r="U2" s="1177" t="s">
        <v>4456</v>
      </c>
      <c r="V2" s="1214" t="s">
        <v>4457</v>
      </c>
      <c r="W2" s="1177" t="s">
        <v>4458</v>
      </c>
      <c r="X2" s="1177" t="s">
        <v>4459</v>
      </c>
      <c r="Y2" s="1214" t="s">
        <v>4460</v>
      </c>
      <c r="Z2" s="1177" t="s">
        <v>4461</v>
      </c>
      <c r="AA2" s="1177" t="s">
        <v>4462</v>
      </c>
      <c r="AB2" s="1215"/>
      <c r="AC2" s="1177" t="s">
        <v>4463</v>
      </c>
      <c r="AD2" s="1214" t="s">
        <v>4457</v>
      </c>
      <c r="AE2" s="1177" t="s">
        <v>4460</v>
      </c>
      <c r="AF2" s="5"/>
      <c r="AG2" s="5"/>
      <c r="AH2" s="5"/>
      <c r="AI2" s="87"/>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4"/>
      <c r="BW2" s="88"/>
    </row>
    <row r="3" spans="1:75" ht="12.75" customHeight="1">
      <c r="A3" s="4"/>
      <c r="B3" s="1463"/>
      <c r="C3" s="1463"/>
      <c r="D3" s="1463"/>
      <c r="E3" s="1463"/>
      <c r="F3" s="1463"/>
      <c r="G3" s="1463"/>
      <c r="H3" s="1463"/>
      <c r="I3" s="1463"/>
      <c r="J3" s="1463"/>
      <c r="K3" s="1463"/>
      <c r="L3" s="1463"/>
      <c r="M3" s="1463"/>
      <c r="N3" s="1464"/>
      <c r="O3" s="167"/>
      <c r="P3" s="167"/>
      <c r="Q3" s="167"/>
      <c r="R3" s="1181" t="s">
        <v>817</v>
      </c>
      <c r="S3" s="333">
        <v>43003118</v>
      </c>
      <c r="T3" s="333">
        <v>43003143</v>
      </c>
      <c r="U3" s="333">
        <v>43003153</v>
      </c>
      <c r="V3" s="1170">
        <v>43003130</v>
      </c>
      <c r="W3" s="333">
        <v>43003144</v>
      </c>
      <c r="X3" s="333">
        <v>43003153</v>
      </c>
      <c r="Y3" s="1170">
        <v>43003132</v>
      </c>
      <c r="Z3" s="333"/>
      <c r="AA3" s="333"/>
      <c r="AB3" s="5"/>
      <c r="AC3" s="333">
        <v>43003190</v>
      </c>
      <c r="AD3" s="1170">
        <v>43003196</v>
      </c>
      <c r="AE3" s="333">
        <v>43003200</v>
      </c>
      <c r="AF3" s="5"/>
      <c r="AG3" s="5"/>
      <c r="AH3" s="5"/>
      <c r="AI3" s="87"/>
      <c r="AJ3" s="5"/>
      <c r="AK3" s="5"/>
      <c r="AL3" s="5"/>
      <c r="AM3" s="5"/>
      <c r="AN3" s="5"/>
      <c r="AO3" s="5"/>
      <c r="AP3" s="5"/>
      <c r="AQ3" s="5"/>
      <c r="AR3" s="5"/>
      <c r="AS3" s="5"/>
      <c r="AT3" s="5"/>
      <c r="AU3" s="5"/>
      <c r="AV3" s="5"/>
      <c r="AW3" s="5"/>
      <c r="AX3" s="5"/>
      <c r="AY3" s="5"/>
      <c r="BO3" s="5"/>
      <c r="BP3" s="5"/>
      <c r="BQ3" s="5"/>
      <c r="BR3" s="5"/>
      <c r="BS3" s="1182"/>
      <c r="BT3" s="1182"/>
      <c r="BU3" s="1182"/>
      <c r="BV3" s="88"/>
      <c r="BW3" s="89"/>
    </row>
    <row r="4" spans="1:75" ht="12.75" customHeight="1">
      <c r="A4" s="4"/>
      <c r="B4" s="1463"/>
      <c r="C4" s="1463"/>
      <c r="D4" s="1463"/>
      <c r="E4" s="1463"/>
      <c r="F4" s="1463"/>
      <c r="G4" s="1463"/>
      <c r="H4" s="1463"/>
      <c r="I4" s="1463"/>
      <c r="J4" s="1463"/>
      <c r="K4" s="1463"/>
      <c r="L4" s="1463"/>
      <c r="M4" s="1463"/>
      <c r="N4" s="1464"/>
      <c r="O4" s="167"/>
      <c r="P4" s="167"/>
      <c r="Q4" s="167"/>
      <c r="R4" s="1181" t="s">
        <v>828</v>
      </c>
      <c r="S4" s="333">
        <v>43003120</v>
      </c>
      <c r="T4" s="333">
        <v>43003147</v>
      </c>
      <c r="U4" s="333">
        <v>43003161</v>
      </c>
      <c r="V4" s="1170">
        <v>43003136</v>
      </c>
      <c r="W4" s="333">
        <v>43003148</v>
      </c>
      <c r="X4" s="333">
        <v>43003175</v>
      </c>
      <c r="Y4" s="1170">
        <v>43003138</v>
      </c>
      <c r="Z4" s="333">
        <v>43003251</v>
      </c>
      <c r="AA4" s="1216">
        <v>43003281</v>
      </c>
      <c r="AB4" s="5"/>
      <c r="AC4" s="1171">
        <v>43003193</v>
      </c>
      <c r="AD4" s="1170">
        <v>43003198</v>
      </c>
      <c r="AE4" s="333">
        <v>43003202</v>
      </c>
      <c r="AF4" s="5"/>
      <c r="AG4" s="5"/>
      <c r="AH4" s="5"/>
      <c r="AI4" s="87"/>
      <c r="AJ4" s="5"/>
      <c r="AK4" s="5"/>
      <c r="AL4" s="5"/>
      <c r="AM4" s="5"/>
      <c r="AN4" s="5"/>
      <c r="AO4" s="5"/>
      <c r="AP4" s="5"/>
      <c r="AQ4" s="5"/>
      <c r="AR4" s="5"/>
      <c r="AS4" s="5"/>
      <c r="AT4" s="5"/>
      <c r="AU4" s="5"/>
      <c r="AV4" s="5"/>
      <c r="AW4" s="5"/>
      <c r="AX4" s="5"/>
      <c r="AY4" s="5"/>
      <c r="BO4" s="5"/>
      <c r="BP4" s="5"/>
      <c r="BQ4" s="5"/>
      <c r="BR4" s="5"/>
      <c r="BS4" s="5"/>
      <c r="BT4" s="5"/>
      <c r="BU4" s="5"/>
      <c r="BV4" s="4"/>
      <c r="BW4" s="88"/>
    </row>
    <row r="5" spans="1:75" ht="12.75" customHeight="1">
      <c r="A5" s="4"/>
      <c r="B5" s="1463"/>
      <c r="C5" s="1463"/>
      <c r="D5" s="1463"/>
      <c r="E5" s="1463"/>
      <c r="F5" s="1463"/>
      <c r="G5" s="1463"/>
      <c r="H5" s="1463"/>
      <c r="I5" s="1463"/>
      <c r="J5" s="1463"/>
      <c r="K5" s="1463"/>
      <c r="L5" s="1463"/>
      <c r="M5" s="1463"/>
      <c r="N5" s="1464"/>
      <c r="O5" s="167"/>
      <c r="P5" s="167"/>
      <c r="Q5" s="167"/>
      <c r="R5" s="1181" t="s">
        <v>846</v>
      </c>
      <c r="S5" s="1171">
        <v>55080018</v>
      </c>
      <c r="T5" s="1171">
        <v>55080046</v>
      </c>
      <c r="U5" s="1171">
        <v>55080068</v>
      </c>
      <c r="V5" s="1217">
        <v>55080024</v>
      </c>
      <c r="W5" s="1171">
        <v>55080054</v>
      </c>
      <c r="X5" s="1171">
        <v>55080040</v>
      </c>
      <c r="Y5" s="1217">
        <v>55080084</v>
      </c>
      <c r="Z5" s="333"/>
      <c r="AA5" s="1218">
        <v>55080093</v>
      </c>
      <c r="AB5" s="329"/>
      <c r="AC5" s="333">
        <v>55080018</v>
      </c>
      <c r="AD5" s="1217">
        <v>55080024</v>
      </c>
      <c r="AE5" s="1219">
        <v>55080084</v>
      </c>
      <c r="AF5" s="5"/>
      <c r="AG5" s="5"/>
      <c r="AH5" s="5"/>
      <c r="AI5" s="87"/>
      <c r="AJ5" s="5"/>
      <c r="AK5" s="5"/>
      <c r="AL5" s="5"/>
      <c r="AM5" s="5"/>
      <c r="AN5" s="5"/>
      <c r="AO5" s="5"/>
      <c r="AP5" s="5"/>
      <c r="AQ5" s="5"/>
      <c r="AR5" s="5"/>
      <c r="AS5" s="5"/>
      <c r="AT5" s="5"/>
      <c r="AU5" s="5"/>
      <c r="AV5" s="5"/>
      <c r="AW5" s="5"/>
      <c r="AX5" s="5"/>
      <c r="AY5" s="5"/>
      <c r="AZ5" s="1467" t="s">
        <v>816</v>
      </c>
      <c r="BA5" s="1467"/>
      <c r="BB5" s="1467"/>
      <c r="BC5" s="1467"/>
      <c r="BD5" s="1467"/>
      <c r="BE5" s="1467"/>
      <c r="BF5" s="1467"/>
      <c r="BG5" s="1467"/>
      <c r="BH5" s="1467"/>
      <c r="BI5" s="1467"/>
      <c r="BJ5" s="1467"/>
      <c r="BK5" s="1467"/>
      <c r="BL5" s="1467"/>
      <c r="BM5" s="1467"/>
      <c r="BN5" s="1467"/>
      <c r="BO5" s="5"/>
      <c r="BP5" s="5"/>
      <c r="BQ5" s="5"/>
      <c r="BR5" s="5"/>
      <c r="BS5" s="5"/>
      <c r="BT5" s="5"/>
      <c r="BU5" s="5"/>
      <c r="BV5" s="4"/>
      <c r="BW5" s="88"/>
    </row>
    <row r="6" spans="1:75" ht="12.75" customHeight="1">
      <c r="A6" s="4"/>
      <c r="B6" s="1465"/>
      <c r="C6" s="1465"/>
      <c r="D6" s="1465"/>
      <c r="E6" s="1465"/>
      <c r="F6" s="1465"/>
      <c r="G6" s="1465"/>
      <c r="H6" s="1465"/>
      <c r="I6" s="1465"/>
      <c r="J6" s="1465"/>
      <c r="K6" s="1465"/>
      <c r="L6" s="1465"/>
      <c r="M6" s="1465"/>
      <c r="N6" s="1466"/>
      <c r="O6" s="167"/>
      <c r="P6" s="167"/>
      <c r="Q6" s="167"/>
      <c r="R6" s="1181" t="s">
        <v>863</v>
      </c>
      <c r="S6" s="1171" t="s">
        <v>4464</v>
      </c>
      <c r="T6" s="1171" t="s">
        <v>4465</v>
      </c>
      <c r="U6" s="1171" t="s">
        <v>4466</v>
      </c>
      <c r="V6" s="1217" t="s">
        <v>4467</v>
      </c>
      <c r="W6" s="1171" t="s">
        <v>4468</v>
      </c>
      <c r="X6" s="1171" t="s">
        <v>4469</v>
      </c>
      <c r="Y6" s="1217" t="s">
        <v>4470</v>
      </c>
      <c r="Z6" s="333"/>
      <c r="AA6" s="333"/>
      <c r="AB6" s="329"/>
      <c r="AC6" s="333" t="s">
        <v>875</v>
      </c>
      <c r="AD6" s="1217" t="s">
        <v>875</v>
      </c>
      <c r="AE6" s="1171" t="s">
        <v>875</v>
      </c>
      <c r="AF6" s="5"/>
      <c r="AG6" s="5"/>
      <c r="AH6" s="5"/>
      <c r="AI6" s="87"/>
      <c r="AJ6" s="5"/>
      <c r="AK6" s="5"/>
      <c r="AL6" s="5"/>
      <c r="AM6" s="5"/>
      <c r="AN6" s="5"/>
      <c r="AO6" s="5"/>
      <c r="AP6" s="5"/>
      <c r="AQ6" s="5"/>
      <c r="AR6" s="5"/>
      <c r="AS6" s="5"/>
      <c r="AT6" s="5"/>
      <c r="AU6" s="5"/>
      <c r="AV6" s="5"/>
      <c r="AW6" s="5"/>
      <c r="AX6" s="5"/>
      <c r="AY6" s="5"/>
      <c r="AZ6" s="1307" t="s">
        <v>945</v>
      </c>
      <c r="BA6" s="1307" t="s">
        <v>945</v>
      </c>
      <c r="BB6" s="1307" t="s">
        <v>945</v>
      </c>
      <c r="BC6" s="1307" t="s">
        <v>945</v>
      </c>
      <c r="BD6" s="1307"/>
      <c r="BE6" s="1307"/>
      <c r="BF6" s="1307"/>
      <c r="BG6" s="1307"/>
      <c r="BH6" s="1307"/>
      <c r="BI6" s="1307"/>
      <c r="BJ6" s="1307"/>
      <c r="BK6" s="1307"/>
      <c r="BL6" s="1307"/>
      <c r="BM6" s="1307"/>
      <c r="BN6" s="1307"/>
      <c r="BO6" s="5"/>
      <c r="BP6" s="5"/>
      <c r="BQ6" s="5"/>
      <c r="BR6" s="5"/>
      <c r="BS6" s="5"/>
      <c r="BT6" s="5"/>
      <c r="BU6" s="5"/>
      <c r="BV6" s="4"/>
      <c r="BW6" s="88"/>
    </row>
    <row r="7" spans="1:75" ht="33.75" customHeight="1">
      <c r="A7" s="1220"/>
      <c r="B7" s="168" t="s">
        <v>3</v>
      </c>
      <c r="C7" s="1186" t="s">
        <v>876</v>
      </c>
      <c r="D7" s="1186">
        <v>1</v>
      </c>
      <c r="E7" s="1186">
        <v>2</v>
      </c>
      <c r="F7" s="1186">
        <v>3</v>
      </c>
      <c r="G7" s="1186">
        <v>4</v>
      </c>
      <c r="H7" s="1186">
        <v>5</v>
      </c>
      <c r="I7" s="1186">
        <v>6</v>
      </c>
      <c r="J7" s="1186">
        <v>7</v>
      </c>
      <c r="K7" s="1186">
        <v>8</v>
      </c>
      <c r="L7" s="1186">
        <v>9</v>
      </c>
      <c r="M7" s="1186" t="s">
        <v>4140</v>
      </c>
      <c r="N7" s="168" t="s">
        <v>4141</v>
      </c>
      <c r="O7" s="169" t="s">
        <v>878</v>
      </c>
      <c r="P7" s="169" t="s">
        <v>879</v>
      </c>
      <c r="Q7" s="1185" t="s">
        <v>880</v>
      </c>
      <c r="R7" s="168" t="s">
        <v>881</v>
      </c>
      <c r="S7" s="1177" t="s">
        <v>4471</v>
      </c>
      <c r="T7" s="1177" t="s">
        <v>4472</v>
      </c>
      <c r="U7" s="1177" t="s">
        <v>4473</v>
      </c>
      <c r="V7" s="1177" t="s">
        <v>4474</v>
      </c>
      <c r="W7" s="1177" t="s">
        <v>4475</v>
      </c>
      <c r="X7" s="1177" t="s">
        <v>4476</v>
      </c>
      <c r="Y7" s="1214" t="s">
        <v>4477</v>
      </c>
      <c r="Z7" s="1177"/>
      <c r="AA7" s="1177" t="s">
        <v>4471</v>
      </c>
      <c r="AB7" s="1221"/>
      <c r="AC7" s="1177" t="s">
        <v>4478</v>
      </c>
      <c r="AD7" s="1177" t="s">
        <v>4474</v>
      </c>
      <c r="AE7" s="1177" t="s">
        <v>4477</v>
      </c>
      <c r="AF7" s="168" t="s">
        <v>897</v>
      </c>
      <c r="AG7" s="168" t="s">
        <v>898</v>
      </c>
      <c r="AH7" s="168" t="s">
        <v>899</v>
      </c>
      <c r="AI7" s="1186" t="s">
        <v>900</v>
      </c>
      <c r="AJ7" s="168" t="s">
        <v>901</v>
      </c>
      <c r="AK7" s="168" t="s">
        <v>902</v>
      </c>
      <c r="AL7" s="168" t="s">
        <v>903</v>
      </c>
      <c r="AM7" s="168" t="s">
        <v>904</v>
      </c>
      <c r="AN7" s="168" t="s">
        <v>905</v>
      </c>
      <c r="AO7" s="168" t="s">
        <v>906</v>
      </c>
      <c r="AP7" s="168" t="s">
        <v>907</v>
      </c>
      <c r="AQ7" s="168" t="s">
        <v>4150</v>
      </c>
      <c r="AR7" s="168" t="s">
        <v>4151</v>
      </c>
      <c r="AS7" s="1165" t="s">
        <v>909</v>
      </c>
      <c r="AT7" s="164" t="s">
        <v>910</v>
      </c>
      <c r="AU7" s="164" t="s">
        <v>911</v>
      </c>
      <c r="AV7" s="164" t="s">
        <v>912</v>
      </c>
      <c r="AW7" s="164" t="s">
        <v>913</v>
      </c>
      <c r="AX7" s="164" t="s">
        <v>914</v>
      </c>
      <c r="AY7" s="165" t="s">
        <v>915</v>
      </c>
      <c r="AZ7" s="165" t="s">
        <v>916</v>
      </c>
      <c r="BA7" s="165" t="s">
        <v>917</v>
      </c>
      <c r="BB7" s="165" t="s">
        <v>918</v>
      </c>
      <c r="BC7" s="165" t="s">
        <v>919</v>
      </c>
      <c r="BD7" s="212" t="s">
        <v>920</v>
      </c>
      <c r="BE7" s="212" t="s">
        <v>921</v>
      </c>
      <c r="BF7" s="212" t="s">
        <v>922</v>
      </c>
      <c r="BG7" s="212" t="s">
        <v>923</v>
      </c>
      <c r="BH7" s="212" t="s">
        <v>924</v>
      </c>
      <c r="BI7" s="164" t="s">
        <v>925</v>
      </c>
      <c r="BJ7" s="164" t="s">
        <v>926</v>
      </c>
      <c r="BK7" s="164" t="s">
        <v>927</v>
      </c>
      <c r="BL7" s="164" t="s">
        <v>928</v>
      </c>
      <c r="BM7" s="164" t="s">
        <v>929</v>
      </c>
      <c r="BN7" s="164" t="s">
        <v>930</v>
      </c>
      <c r="BO7" s="1186" t="s">
        <v>4152</v>
      </c>
      <c r="BP7" s="1186" t="s">
        <v>4153</v>
      </c>
      <c r="BQ7" s="1186" t="s">
        <v>4154</v>
      </c>
      <c r="BR7" s="1186" t="s">
        <v>931</v>
      </c>
      <c r="BS7" s="1186" t="s">
        <v>4155</v>
      </c>
      <c r="BT7" s="1186" t="s">
        <v>933</v>
      </c>
      <c r="BU7" s="1186" t="s">
        <v>934</v>
      </c>
      <c r="BV7" s="1220"/>
      <c r="BW7" s="90"/>
    </row>
    <row r="8" spans="1:75" ht="16.5">
      <c r="A8" s="4"/>
      <c r="B8" s="158">
        <v>1</v>
      </c>
      <c r="C8" s="158" t="s">
        <v>320</v>
      </c>
      <c r="D8" s="1175" t="s">
        <v>4479</v>
      </c>
      <c r="E8" s="1172"/>
      <c r="F8" s="1175"/>
      <c r="G8" s="1172"/>
      <c r="H8" s="1175"/>
      <c r="I8" s="1172"/>
      <c r="J8" s="1175"/>
      <c r="K8" s="1172"/>
      <c r="L8" s="1175"/>
      <c r="M8" s="1172"/>
      <c r="N8" s="158" t="s">
        <v>4479</v>
      </c>
      <c r="O8" s="41" t="s">
        <v>4480</v>
      </c>
      <c r="P8" s="253" t="s">
        <v>939</v>
      </c>
      <c r="Q8" s="255"/>
      <c r="R8" s="158" t="s">
        <v>940</v>
      </c>
      <c r="S8" s="1071" t="s">
        <v>941</v>
      </c>
      <c r="T8" s="1071"/>
      <c r="U8" s="1071"/>
      <c r="V8" s="158"/>
      <c r="W8" s="158"/>
      <c r="X8" s="158"/>
      <c r="Y8" s="267"/>
      <c r="Z8" s="158"/>
      <c r="AA8" s="158"/>
      <c r="AB8" s="1222"/>
      <c r="AC8" s="1071" t="s">
        <v>941</v>
      </c>
      <c r="AD8" s="158"/>
      <c r="AE8" s="158"/>
      <c r="AF8" s="329" t="s">
        <v>945</v>
      </c>
      <c r="AG8" s="158"/>
      <c r="AH8" s="246" t="s">
        <v>304</v>
      </c>
      <c r="AI8" s="41" t="s">
        <v>4481</v>
      </c>
      <c r="AJ8" s="210">
        <v>1</v>
      </c>
      <c r="AK8" s="1192" t="s">
        <v>945</v>
      </c>
      <c r="AL8" s="1198" t="s">
        <v>946</v>
      </c>
      <c r="AM8" s="158">
        <v>0</v>
      </c>
      <c r="AN8" s="158" t="s">
        <v>947</v>
      </c>
      <c r="AO8" s="158">
        <v>0</v>
      </c>
      <c r="AP8" s="158" t="s">
        <v>945</v>
      </c>
      <c r="AQ8" s="158" t="s">
        <v>949</v>
      </c>
      <c r="AR8" s="267" t="s">
        <v>945</v>
      </c>
      <c r="AS8" s="158"/>
      <c r="AT8" s="1154" t="s">
        <v>949</v>
      </c>
      <c r="AU8" s="1154" t="s">
        <v>949</v>
      </c>
      <c r="AV8" s="1154" t="s">
        <v>949</v>
      </c>
      <c r="AW8" s="1154" t="s">
        <v>949</v>
      </c>
      <c r="AX8" s="1154" t="s">
        <v>949</v>
      </c>
      <c r="AY8" s="1154" t="s">
        <v>949</v>
      </c>
      <c r="AZ8" s="1154" t="s">
        <v>949</v>
      </c>
      <c r="BA8" s="1154" t="s">
        <v>949</v>
      </c>
      <c r="BB8" s="1154" t="s">
        <v>949</v>
      </c>
      <c r="BC8" s="1154" t="s">
        <v>949</v>
      </c>
      <c r="BD8" s="1154" t="s">
        <v>949</v>
      </c>
      <c r="BE8" s="1154" t="s">
        <v>949</v>
      </c>
      <c r="BF8" s="1154" t="s">
        <v>949</v>
      </c>
      <c r="BG8" s="1154">
        <v>0</v>
      </c>
      <c r="BH8" s="1154">
        <v>0</v>
      </c>
      <c r="BI8" s="1154">
        <v>0</v>
      </c>
      <c r="BJ8" s="1154">
        <v>0</v>
      </c>
      <c r="BK8" s="1154">
        <v>0</v>
      </c>
      <c r="BL8" s="1154">
        <v>0</v>
      </c>
      <c r="BM8" s="1154">
        <v>0</v>
      </c>
      <c r="BN8" s="1154">
        <v>0</v>
      </c>
      <c r="BO8" s="158" t="s">
        <v>4162</v>
      </c>
      <c r="BP8" s="158" t="s">
        <v>945</v>
      </c>
      <c r="BQ8" s="158" t="s">
        <v>945</v>
      </c>
      <c r="BR8" s="158" t="s">
        <v>945</v>
      </c>
      <c r="BS8" s="158" t="s">
        <v>945</v>
      </c>
      <c r="BT8" s="158" t="s">
        <v>945</v>
      </c>
      <c r="BU8" s="158" t="s">
        <v>945</v>
      </c>
      <c r="BV8" s="4"/>
      <c r="BW8" s="88"/>
    </row>
    <row r="9" spans="1:75" ht="16.5">
      <c r="A9" s="4"/>
      <c r="B9" s="158">
        <v>2</v>
      </c>
      <c r="C9" s="158" t="s">
        <v>320</v>
      </c>
      <c r="D9" s="1175" t="s">
        <v>4482</v>
      </c>
      <c r="E9" s="1172"/>
      <c r="F9" s="1175"/>
      <c r="G9" s="1172"/>
      <c r="H9" s="1175"/>
      <c r="I9" s="1172"/>
      <c r="J9" s="1175"/>
      <c r="K9" s="1172"/>
      <c r="L9" s="1175"/>
      <c r="M9" s="1172"/>
      <c r="N9" s="158" t="s">
        <v>4482</v>
      </c>
      <c r="O9" s="41" t="s">
        <v>4483</v>
      </c>
      <c r="P9" s="253" t="s">
        <v>939</v>
      </c>
      <c r="Q9" s="255"/>
      <c r="R9" s="158" t="s">
        <v>940</v>
      </c>
      <c r="S9" s="1071"/>
      <c r="T9" s="1071"/>
      <c r="U9" s="1071"/>
      <c r="V9" s="158" t="s">
        <v>941</v>
      </c>
      <c r="W9" s="158"/>
      <c r="X9" s="158"/>
      <c r="Y9" s="267"/>
      <c r="Z9" s="158"/>
      <c r="AA9" s="158"/>
      <c r="AB9" s="1222"/>
      <c r="AC9" s="1071"/>
      <c r="AD9" s="158" t="s">
        <v>941</v>
      </c>
      <c r="AE9" s="158"/>
      <c r="AF9" s="329" t="s">
        <v>945</v>
      </c>
      <c r="AG9" s="158"/>
      <c r="AH9" s="246" t="s">
        <v>304</v>
      </c>
      <c r="AI9" s="41" t="s">
        <v>4484</v>
      </c>
      <c r="AJ9" s="210">
        <v>1</v>
      </c>
      <c r="AK9" s="1192" t="s">
        <v>945</v>
      </c>
      <c r="AL9" s="1198" t="s">
        <v>946</v>
      </c>
      <c r="AM9" s="158">
        <v>0</v>
      </c>
      <c r="AN9" s="158" t="s">
        <v>947</v>
      </c>
      <c r="AO9" s="158">
        <v>0</v>
      </c>
      <c r="AP9" s="158" t="s">
        <v>945</v>
      </c>
      <c r="AQ9" s="158" t="s">
        <v>949</v>
      </c>
      <c r="AR9" s="267" t="s">
        <v>945</v>
      </c>
      <c r="AS9" s="158"/>
      <c r="AT9" s="1154" t="s">
        <v>949</v>
      </c>
      <c r="AU9" s="1154" t="s">
        <v>949</v>
      </c>
      <c r="AV9" s="1154" t="s">
        <v>949</v>
      </c>
      <c r="AW9" s="1154" t="s">
        <v>949</v>
      </c>
      <c r="AX9" s="1154" t="s">
        <v>949</v>
      </c>
      <c r="AY9" s="1154" t="s">
        <v>949</v>
      </c>
      <c r="AZ9" s="1154" t="s">
        <v>949</v>
      </c>
      <c r="BA9" s="1154" t="s">
        <v>949</v>
      </c>
      <c r="BB9" s="1154" t="s">
        <v>949</v>
      </c>
      <c r="BC9" s="1154" t="s">
        <v>949</v>
      </c>
      <c r="BD9" s="1154" t="s">
        <v>949</v>
      </c>
      <c r="BE9" s="1154" t="s">
        <v>949</v>
      </c>
      <c r="BF9" s="1154" t="s">
        <v>949</v>
      </c>
      <c r="BG9" s="1154">
        <v>0</v>
      </c>
      <c r="BH9" s="1154">
        <v>0</v>
      </c>
      <c r="BI9" s="1154">
        <v>0</v>
      </c>
      <c r="BJ9" s="1154">
        <v>0</v>
      </c>
      <c r="BK9" s="1154">
        <v>0</v>
      </c>
      <c r="BL9" s="1154">
        <v>0</v>
      </c>
      <c r="BM9" s="1154">
        <v>0</v>
      </c>
      <c r="BN9" s="1154">
        <v>0</v>
      </c>
      <c r="BO9" s="158" t="s">
        <v>4162</v>
      </c>
      <c r="BP9" s="158" t="s">
        <v>945</v>
      </c>
      <c r="BQ9" s="158" t="s">
        <v>945</v>
      </c>
      <c r="BR9" s="158" t="s">
        <v>945</v>
      </c>
      <c r="BS9" s="158" t="s">
        <v>945</v>
      </c>
      <c r="BT9" s="158" t="s">
        <v>945</v>
      </c>
      <c r="BU9" s="158" t="s">
        <v>945</v>
      </c>
      <c r="BV9" s="4"/>
      <c r="BW9" s="88"/>
    </row>
    <row r="10" spans="1:75" ht="16.5">
      <c r="A10" s="4"/>
      <c r="B10" s="158">
        <v>3</v>
      </c>
      <c r="C10" s="158" t="s">
        <v>320</v>
      </c>
      <c r="D10" s="1175" t="s">
        <v>4485</v>
      </c>
      <c r="E10" s="1172"/>
      <c r="F10" s="1175"/>
      <c r="G10" s="1172"/>
      <c r="H10" s="1175"/>
      <c r="I10" s="1172"/>
      <c r="J10" s="1175"/>
      <c r="K10" s="1172"/>
      <c r="L10" s="1175"/>
      <c r="M10" s="1172"/>
      <c r="N10" s="158" t="s">
        <v>4485</v>
      </c>
      <c r="O10" s="41" t="s">
        <v>4486</v>
      </c>
      <c r="P10" s="253" t="s">
        <v>939</v>
      </c>
      <c r="Q10" s="255"/>
      <c r="R10" s="158" t="s">
        <v>940</v>
      </c>
      <c r="S10" s="1071"/>
      <c r="T10" s="1071" t="s">
        <v>4098</v>
      </c>
      <c r="U10" s="1071"/>
      <c r="V10" s="158"/>
      <c r="W10" s="158"/>
      <c r="X10" s="158"/>
      <c r="Y10" s="267"/>
      <c r="Z10" s="158"/>
      <c r="AA10" s="158"/>
      <c r="AB10" s="1222"/>
      <c r="AC10" s="1071"/>
      <c r="AD10" s="158"/>
      <c r="AE10" s="158"/>
      <c r="AF10" s="329"/>
      <c r="AG10" s="158"/>
      <c r="AH10" s="246" t="s">
        <v>304</v>
      </c>
      <c r="AI10" s="41" t="s">
        <v>4487</v>
      </c>
      <c r="AJ10" s="210">
        <v>1</v>
      </c>
      <c r="AK10" s="1192" t="s">
        <v>945</v>
      </c>
      <c r="AL10" s="1198" t="s">
        <v>946</v>
      </c>
      <c r="AM10" s="158">
        <v>0</v>
      </c>
      <c r="AN10" s="158" t="s">
        <v>947</v>
      </c>
      <c r="AO10" s="158">
        <v>0</v>
      </c>
      <c r="AP10" s="158"/>
      <c r="AQ10" s="158"/>
      <c r="AR10" s="267"/>
      <c r="AS10" s="158"/>
      <c r="AT10" s="1154" t="s">
        <v>949</v>
      </c>
      <c r="AU10" s="1154" t="s">
        <v>949</v>
      </c>
      <c r="AV10" s="1154" t="s">
        <v>949</v>
      </c>
      <c r="AW10" s="1154" t="s">
        <v>949</v>
      </c>
      <c r="AX10" s="1154" t="s">
        <v>949</v>
      </c>
      <c r="AY10" s="1154" t="s">
        <v>949</v>
      </c>
      <c r="AZ10" s="1154" t="s">
        <v>949</v>
      </c>
      <c r="BA10" s="1154" t="s">
        <v>949</v>
      </c>
      <c r="BB10" s="1154" t="s">
        <v>949</v>
      </c>
      <c r="BC10" s="1154" t="s">
        <v>949</v>
      </c>
      <c r="BD10" s="1154" t="s">
        <v>949</v>
      </c>
      <c r="BE10" s="1154" t="s">
        <v>949</v>
      </c>
      <c r="BF10" s="1154" t="s">
        <v>949</v>
      </c>
      <c r="BG10" s="1154">
        <v>0</v>
      </c>
      <c r="BH10" s="1154">
        <v>0</v>
      </c>
      <c r="BI10" s="1154">
        <v>0</v>
      </c>
      <c r="BJ10" s="1154">
        <v>0</v>
      </c>
      <c r="BK10" s="1154">
        <v>0</v>
      </c>
      <c r="BL10" s="1154">
        <v>0</v>
      </c>
      <c r="BM10" s="1154">
        <v>0</v>
      </c>
      <c r="BN10" s="1154">
        <v>0</v>
      </c>
      <c r="BO10" s="158"/>
      <c r="BP10" s="158"/>
      <c r="BQ10" s="158"/>
      <c r="BR10" s="158"/>
      <c r="BS10" s="158"/>
      <c r="BT10" s="158"/>
      <c r="BU10" s="158"/>
      <c r="BV10" s="4"/>
      <c r="BW10" s="88"/>
    </row>
    <row r="11" spans="1:75" ht="16.5">
      <c r="A11" s="4"/>
      <c r="B11" s="158">
        <v>4</v>
      </c>
      <c r="C11" s="158" t="s">
        <v>320</v>
      </c>
      <c r="D11" s="1175" t="s">
        <v>4488</v>
      </c>
      <c r="E11" s="1172"/>
      <c r="F11" s="1175"/>
      <c r="G11" s="1172"/>
      <c r="H11" s="1175"/>
      <c r="I11" s="1172"/>
      <c r="J11" s="1175"/>
      <c r="K11" s="1172"/>
      <c r="L11" s="1175"/>
      <c r="M11" s="1172"/>
      <c r="N11" s="158" t="s">
        <v>4488</v>
      </c>
      <c r="O11" s="41" t="s">
        <v>4489</v>
      </c>
      <c r="P11" s="253" t="s">
        <v>939</v>
      </c>
      <c r="Q11" s="255"/>
      <c r="R11" s="158" t="s">
        <v>940</v>
      </c>
      <c r="S11" s="1071"/>
      <c r="T11" s="1071"/>
      <c r="U11" s="1071"/>
      <c r="V11" s="158"/>
      <c r="W11" s="158" t="s">
        <v>4098</v>
      </c>
      <c r="X11" s="158"/>
      <c r="Y11" s="267"/>
      <c r="Z11" s="158"/>
      <c r="AA11" s="158"/>
      <c r="AB11" s="1222"/>
      <c r="AC11" s="1071"/>
      <c r="AD11" s="158"/>
      <c r="AE11" s="158"/>
      <c r="AF11" s="329"/>
      <c r="AG11" s="158"/>
      <c r="AH11" s="246" t="s">
        <v>304</v>
      </c>
      <c r="AI11" s="41" t="s">
        <v>4490</v>
      </c>
      <c r="AJ11" s="210">
        <v>1</v>
      </c>
      <c r="AK11" s="1192" t="s">
        <v>945</v>
      </c>
      <c r="AL11" s="1198" t="s">
        <v>946</v>
      </c>
      <c r="AM11" s="158">
        <v>0</v>
      </c>
      <c r="AN11" s="158" t="s">
        <v>947</v>
      </c>
      <c r="AO11" s="158">
        <v>0</v>
      </c>
      <c r="AP11" s="158"/>
      <c r="AQ11" s="158"/>
      <c r="AR11" s="267"/>
      <c r="AS11" s="158"/>
      <c r="AT11" s="1154" t="s">
        <v>949</v>
      </c>
      <c r="AU11" s="1154" t="s">
        <v>949</v>
      </c>
      <c r="AV11" s="1154" t="s">
        <v>949</v>
      </c>
      <c r="AW11" s="1154" t="s">
        <v>949</v>
      </c>
      <c r="AX11" s="1154" t="s">
        <v>949</v>
      </c>
      <c r="AY11" s="1154" t="s">
        <v>949</v>
      </c>
      <c r="AZ11" s="1154" t="s">
        <v>949</v>
      </c>
      <c r="BA11" s="1154" t="s">
        <v>949</v>
      </c>
      <c r="BB11" s="1154" t="s">
        <v>949</v>
      </c>
      <c r="BC11" s="1154" t="s">
        <v>949</v>
      </c>
      <c r="BD11" s="1154" t="s">
        <v>949</v>
      </c>
      <c r="BE11" s="1154" t="s">
        <v>949</v>
      </c>
      <c r="BF11" s="1154" t="s">
        <v>949</v>
      </c>
      <c r="BG11" s="1154">
        <v>0</v>
      </c>
      <c r="BH11" s="1154">
        <v>0</v>
      </c>
      <c r="BI11" s="1154">
        <v>0</v>
      </c>
      <c r="BJ11" s="1154">
        <v>0</v>
      </c>
      <c r="BK11" s="1154">
        <v>0</v>
      </c>
      <c r="BL11" s="1154">
        <v>0</v>
      </c>
      <c r="BM11" s="1154">
        <v>0</v>
      </c>
      <c r="BN11" s="1154">
        <v>0</v>
      </c>
      <c r="BO11" s="158"/>
      <c r="BP11" s="158"/>
      <c r="BQ11" s="158"/>
      <c r="BR11" s="158"/>
      <c r="BS11" s="158"/>
      <c r="BT11" s="158"/>
      <c r="BU11" s="158"/>
      <c r="BV11" s="4"/>
      <c r="BW11" s="88"/>
    </row>
    <row r="12" spans="1:75" ht="16.5">
      <c r="A12" s="4"/>
      <c r="B12" s="158">
        <v>5</v>
      </c>
      <c r="C12" s="158" t="s">
        <v>320</v>
      </c>
      <c r="D12" s="1175" t="s">
        <v>4491</v>
      </c>
      <c r="E12" s="1172"/>
      <c r="F12" s="1175"/>
      <c r="G12" s="1172"/>
      <c r="H12" s="1175"/>
      <c r="I12" s="1172"/>
      <c r="J12" s="1175"/>
      <c r="K12" s="1172"/>
      <c r="L12" s="1175"/>
      <c r="M12" s="1172"/>
      <c r="N12" s="158" t="s">
        <v>4491</v>
      </c>
      <c r="O12" s="41" t="s">
        <v>4492</v>
      </c>
      <c r="P12" s="253" t="s">
        <v>939</v>
      </c>
      <c r="Q12" s="255"/>
      <c r="R12" s="158" t="s">
        <v>940</v>
      </c>
      <c r="S12" s="1071"/>
      <c r="T12" s="1071"/>
      <c r="U12" s="1071"/>
      <c r="V12" s="158"/>
      <c r="W12" s="158"/>
      <c r="X12" s="158"/>
      <c r="Y12" s="267" t="s">
        <v>4098</v>
      </c>
      <c r="Z12" s="158"/>
      <c r="AA12" s="158"/>
      <c r="AB12" s="1222"/>
      <c r="AC12" s="1071"/>
      <c r="AD12" s="158"/>
      <c r="AE12" s="158" t="s">
        <v>4098</v>
      </c>
      <c r="AF12" s="329"/>
      <c r="AG12" s="158"/>
      <c r="AH12" s="246" t="s">
        <v>304</v>
      </c>
      <c r="AI12" s="41" t="s">
        <v>4493</v>
      </c>
      <c r="AJ12" s="210">
        <v>1</v>
      </c>
      <c r="AK12" s="1192" t="s">
        <v>945</v>
      </c>
      <c r="AL12" s="1198" t="s">
        <v>946</v>
      </c>
      <c r="AM12" s="158">
        <v>0</v>
      </c>
      <c r="AN12" s="158" t="s">
        <v>947</v>
      </c>
      <c r="AO12" s="158">
        <v>0</v>
      </c>
      <c r="AP12" s="158"/>
      <c r="AQ12" s="158"/>
      <c r="AR12" s="267"/>
      <c r="AS12" s="158"/>
      <c r="AT12" s="1154" t="s">
        <v>949</v>
      </c>
      <c r="AU12" s="1154" t="s">
        <v>949</v>
      </c>
      <c r="AV12" s="1154" t="s">
        <v>949</v>
      </c>
      <c r="AW12" s="1154" t="s">
        <v>949</v>
      </c>
      <c r="AX12" s="1154" t="s">
        <v>949</v>
      </c>
      <c r="AY12" s="1154" t="s">
        <v>949</v>
      </c>
      <c r="AZ12" s="1154" t="s">
        <v>949</v>
      </c>
      <c r="BA12" s="1154" t="s">
        <v>949</v>
      </c>
      <c r="BB12" s="1154" t="s">
        <v>949</v>
      </c>
      <c r="BC12" s="1154" t="s">
        <v>949</v>
      </c>
      <c r="BD12" s="1154" t="s">
        <v>949</v>
      </c>
      <c r="BE12" s="1154" t="s">
        <v>949</v>
      </c>
      <c r="BF12" s="1154" t="s">
        <v>949</v>
      </c>
      <c r="BG12" s="1154">
        <v>0</v>
      </c>
      <c r="BH12" s="1154">
        <v>0</v>
      </c>
      <c r="BI12" s="1154">
        <v>0</v>
      </c>
      <c r="BJ12" s="1154">
        <v>0</v>
      </c>
      <c r="BK12" s="1154">
        <v>0</v>
      </c>
      <c r="BL12" s="1154">
        <v>0</v>
      </c>
      <c r="BM12" s="1154">
        <v>0</v>
      </c>
      <c r="BN12" s="1154">
        <v>0</v>
      </c>
      <c r="BO12" s="158"/>
      <c r="BP12" s="158"/>
      <c r="BQ12" s="158"/>
      <c r="BR12" s="158"/>
      <c r="BS12" s="158"/>
      <c r="BT12" s="158"/>
      <c r="BU12" s="158"/>
      <c r="BV12" s="4"/>
      <c r="BW12" s="88"/>
    </row>
    <row r="13" spans="1:75" ht="16.5">
      <c r="A13" s="4"/>
      <c r="B13" s="158">
        <v>6</v>
      </c>
      <c r="C13" s="158" t="s">
        <v>320</v>
      </c>
      <c r="D13" s="1175" t="s">
        <v>4494</v>
      </c>
      <c r="E13" s="1172"/>
      <c r="F13" s="1175"/>
      <c r="G13" s="1172"/>
      <c r="H13" s="1175"/>
      <c r="I13" s="1172"/>
      <c r="J13" s="1175"/>
      <c r="K13" s="1172"/>
      <c r="L13" s="1175"/>
      <c r="M13" s="1172"/>
      <c r="N13" s="158" t="s">
        <v>4494</v>
      </c>
      <c r="O13" s="41" t="s">
        <v>4495</v>
      </c>
      <c r="P13" s="253" t="s">
        <v>939</v>
      </c>
      <c r="Q13" s="255"/>
      <c r="R13" s="158" t="s">
        <v>940</v>
      </c>
      <c r="S13" s="1071"/>
      <c r="T13" s="1071"/>
      <c r="U13" s="1071" t="s">
        <v>941</v>
      </c>
      <c r="V13" s="158"/>
      <c r="W13" s="158"/>
      <c r="X13" s="158"/>
      <c r="Y13" s="267"/>
      <c r="Z13" s="158"/>
      <c r="AA13" s="158"/>
      <c r="AB13" s="1222"/>
      <c r="AC13" s="1071"/>
      <c r="AD13" s="158"/>
      <c r="AE13" s="158"/>
      <c r="AF13" s="329"/>
      <c r="AG13" s="158"/>
      <c r="AH13" s="246" t="s">
        <v>304</v>
      </c>
      <c r="AI13" s="41" t="s">
        <v>4496</v>
      </c>
      <c r="AJ13" s="210">
        <v>1</v>
      </c>
      <c r="AK13" s="1192" t="s">
        <v>945</v>
      </c>
      <c r="AL13" s="1198" t="s">
        <v>946</v>
      </c>
      <c r="AM13" s="158">
        <v>0</v>
      </c>
      <c r="AN13" s="158" t="s">
        <v>947</v>
      </c>
      <c r="AO13" s="158">
        <v>0</v>
      </c>
      <c r="AP13" s="158"/>
      <c r="AQ13" s="158"/>
      <c r="AR13" s="267"/>
      <c r="AS13" s="158"/>
      <c r="AT13" s="1154" t="s">
        <v>949</v>
      </c>
      <c r="AU13" s="1154" t="s">
        <v>949</v>
      </c>
      <c r="AV13" s="1154" t="s">
        <v>949</v>
      </c>
      <c r="AW13" s="1154" t="s">
        <v>949</v>
      </c>
      <c r="AX13" s="1154" t="s">
        <v>949</v>
      </c>
      <c r="AY13" s="1154" t="s">
        <v>949</v>
      </c>
      <c r="AZ13" s="1154" t="s">
        <v>949</v>
      </c>
      <c r="BA13" s="1154" t="s">
        <v>949</v>
      </c>
      <c r="BB13" s="1154" t="s">
        <v>949</v>
      </c>
      <c r="BC13" s="1154" t="s">
        <v>949</v>
      </c>
      <c r="BD13" s="1154" t="s">
        <v>949</v>
      </c>
      <c r="BE13" s="1154" t="s">
        <v>949</v>
      </c>
      <c r="BF13" s="1154" t="s">
        <v>949</v>
      </c>
      <c r="BG13" s="1154">
        <v>0</v>
      </c>
      <c r="BH13" s="1154">
        <v>0</v>
      </c>
      <c r="BI13" s="1154">
        <v>0</v>
      </c>
      <c r="BJ13" s="1154">
        <v>0</v>
      </c>
      <c r="BK13" s="1154">
        <v>0</v>
      </c>
      <c r="BL13" s="1154">
        <v>0</v>
      </c>
      <c r="BM13" s="1154">
        <v>0</v>
      </c>
      <c r="BN13" s="1154">
        <v>0</v>
      </c>
      <c r="BO13" s="158"/>
      <c r="BP13" s="158"/>
      <c r="BQ13" s="158"/>
      <c r="BR13" s="158"/>
      <c r="BS13" s="158"/>
      <c r="BT13" s="158"/>
      <c r="BU13" s="158"/>
      <c r="BV13" s="4"/>
      <c r="BW13" s="88"/>
    </row>
    <row r="14" spans="1:75" ht="16.5">
      <c r="A14" s="4"/>
      <c r="B14" s="158">
        <v>7</v>
      </c>
      <c r="C14" s="158" t="s">
        <v>320</v>
      </c>
      <c r="D14" s="1175" t="s">
        <v>4497</v>
      </c>
      <c r="E14" s="1172"/>
      <c r="F14" s="1175"/>
      <c r="G14" s="1172"/>
      <c r="H14" s="1175"/>
      <c r="I14" s="1172"/>
      <c r="J14" s="1175"/>
      <c r="K14" s="1172"/>
      <c r="L14" s="1175"/>
      <c r="M14" s="1172"/>
      <c r="N14" s="158" t="s">
        <v>4497</v>
      </c>
      <c r="O14" s="41" t="s">
        <v>4498</v>
      </c>
      <c r="P14" s="253" t="s">
        <v>939</v>
      </c>
      <c r="Q14" s="255"/>
      <c r="R14" s="158" t="s">
        <v>940</v>
      </c>
      <c r="S14" s="1071"/>
      <c r="T14" s="1071"/>
      <c r="U14" s="1071"/>
      <c r="V14" s="158"/>
      <c r="W14" s="158"/>
      <c r="X14" s="158" t="s">
        <v>941</v>
      </c>
      <c r="Y14" s="267"/>
      <c r="Z14" s="158"/>
      <c r="AA14" s="158"/>
      <c r="AB14" s="1222"/>
      <c r="AC14" s="1071"/>
      <c r="AD14" s="158"/>
      <c r="AE14" s="158"/>
      <c r="AF14" s="329"/>
      <c r="AG14" s="158"/>
      <c r="AH14" s="246" t="s">
        <v>304</v>
      </c>
      <c r="AI14" s="41" t="s">
        <v>4499</v>
      </c>
      <c r="AJ14" s="210">
        <v>1</v>
      </c>
      <c r="AK14" s="1192" t="s">
        <v>945</v>
      </c>
      <c r="AL14" s="1198" t="s">
        <v>946</v>
      </c>
      <c r="AM14" s="158">
        <v>0</v>
      </c>
      <c r="AN14" s="158" t="s">
        <v>947</v>
      </c>
      <c r="AO14" s="158">
        <v>0</v>
      </c>
      <c r="AP14" s="158"/>
      <c r="AQ14" s="158"/>
      <c r="AR14" s="267"/>
      <c r="AS14" s="158"/>
      <c r="AT14" s="1154" t="s">
        <v>949</v>
      </c>
      <c r="AU14" s="1154" t="s">
        <v>949</v>
      </c>
      <c r="AV14" s="1154" t="s">
        <v>949</v>
      </c>
      <c r="AW14" s="1154" t="s">
        <v>949</v>
      </c>
      <c r="AX14" s="1154" t="s">
        <v>949</v>
      </c>
      <c r="AY14" s="1154" t="s">
        <v>949</v>
      </c>
      <c r="AZ14" s="1154" t="s">
        <v>949</v>
      </c>
      <c r="BA14" s="1154" t="s">
        <v>949</v>
      </c>
      <c r="BB14" s="1154" t="s">
        <v>949</v>
      </c>
      <c r="BC14" s="1154" t="s">
        <v>949</v>
      </c>
      <c r="BD14" s="1154" t="s">
        <v>949</v>
      </c>
      <c r="BE14" s="1154" t="s">
        <v>949</v>
      </c>
      <c r="BF14" s="1154" t="s">
        <v>949</v>
      </c>
      <c r="BG14" s="1154">
        <v>0</v>
      </c>
      <c r="BH14" s="1154">
        <v>0</v>
      </c>
      <c r="BI14" s="1154">
        <v>0</v>
      </c>
      <c r="BJ14" s="1154">
        <v>0</v>
      </c>
      <c r="BK14" s="1154">
        <v>0</v>
      </c>
      <c r="BL14" s="1154">
        <v>0</v>
      </c>
      <c r="BM14" s="1154">
        <v>0</v>
      </c>
      <c r="BN14" s="1154">
        <v>0</v>
      </c>
      <c r="BO14" s="158"/>
      <c r="BP14" s="158"/>
      <c r="BQ14" s="158"/>
      <c r="BR14" s="158"/>
      <c r="BS14" s="158"/>
      <c r="BT14" s="158"/>
      <c r="BU14" s="158"/>
      <c r="BV14" s="4"/>
      <c r="BW14" s="88"/>
    </row>
    <row r="15" spans="1:75" ht="16.5">
      <c r="A15" s="4"/>
      <c r="B15" s="158">
        <v>8</v>
      </c>
      <c r="C15" s="158" t="s">
        <v>320</v>
      </c>
      <c r="D15" s="1175" t="s">
        <v>4500</v>
      </c>
      <c r="E15" s="1172"/>
      <c r="F15" s="1175"/>
      <c r="G15" s="1172"/>
      <c r="H15" s="1175"/>
      <c r="I15" s="1172"/>
      <c r="J15" s="1175"/>
      <c r="K15" s="1172"/>
      <c r="L15" s="1175"/>
      <c r="M15" s="1172"/>
      <c r="N15" s="158" t="s">
        <v>4500</v>
      </c>
      <c r="O15" s="41" t="s">
        <v>4501</v>
      </c>
      <c r="P15" s="253" t="s">
        <v>939</v>
      </c>
      <c r="Q15" s="255"/>
      <c r="R15" s="158" t="s">
        <v>940</v>
      </c>
      <c r="S15" s="1071"/>
      <c r="T15" s="1071"/>
      <c r="U15" s="1071"/>
      <c r="V15" s="158"/>
      <c r="W15" s="158"/>
      <c r="X15" s="158"/>
      <c r="Y15" s="267"/>
      <c r="Z15" s="158" t="s">
        <v>4098</v>
      </c>
      <c r="AA15" s="158"/>
      <c r="AB15" s="1222"/>
      <c r="AC15" s="1071"/>
      <c r="AD15" s="158"/>
      <c r="AE15" s="158"/>
      <c r="AF15" s="329"/>
      <c r="AG15" s="158"/>
      <c r="AH15" s="246" t="s">
        <v>304</v>
      </c>
      <c r="AI15" s="41" t="s">
        <v>4502</v>
      </c>
      <c r="AJ15" s="210">
        <v>1</v>
      </c>
      <c r="AK15" s="1192" t="s">
        <v>945</v>
      </c>
      <c r="AL15" s="1198" t="s">
        <v>946</v>
      </c>
      <c r="AM15" s="158">
        <v>0</v>
      </c>
      <c r="AN15" s="158" t="s">
        <v>947</v>
      </c>
      <c r="AO15" s="158">
        <v>0</v>
      </c>
      <c r="AP15" s="158"/>
      <c r="AQ15" s="158"/>
      <c r="AR15" s="267"/>
      <c r="AS15" s="158"/>
      <c r="AT15" s="1154" t="s">
        <v>949</v>
      </c>
      <c r="AU15" s="1154" t="s">
        <v>949</v>
      </c>
      <c r="AV15" s="1154" t="s">
        <v>949</v>
      </c>
      <c r="AW15" s="1154" t="s">
        <v>949</v>
      </c>
      <c r="AX15" s="1154" t="s">
        <v>949</v>
      </c>
      <c r="AY15" s="1154" t="s">
        <v>949</v>
      </c>
      <c r="AZ15" s="1154" t="s">
        <v>949</v>
      </c>
      <c r="BA15" s="1154" t="s">
        <v>949</v>
      </c>
      <c r="BB15" s="1154" t="s">
        <v>949</v>
      </c>
      <c r="BC15" s="1154" t="s">
        <v>949</v>
      </c>
      <c r="BD15" s="1154" t="s">
        <v>949</v>
      </c>
      <c r="BE15" s="1154" t="s">
        <v>949</v>
      </c>
      <c r="BF15" s="1154" t="s">
        <v>949</v>
      </c>
      <c r="BG15" s="1154" t="s">
        <v>949</v>
      </c>
      <c r="BH15" s="1154" t="s">
        <v>949</v>
      </c>
      <c r="BI15" s="1154" t="s">
        <v>949</v>
      </c>
      <c r="BJ15" s="1154" t="s">
        <v>949</v>
      </c>
      <c r="BK15" s="1154" t="s">
        <v>949</v>
      </c>
      <c r="BL15" s="1154" t="s">
        <v>949</v>
      </c>
      <c r="BM15" s="1154" t="s">
        <v>949</v>
      </c>
      <c r="BN15" s="1154" t="s">
        <v>949</v>
      </c>
      <c r="BO15" s="158"/>
      <c r="BP15" s="158"/>
      <c r="BQ15" s="158"/>
      <c r="BR15" s="158"/>
      <c r="BS15" s="158"/>
      <c r="BT15" s="158"/>
      <c r="BU15" s="158"/>
      <c r="BV15" s="4"/>
      <c r="BW15" s="88"/>
    </row>
    <row r="16" spans="1:75" ht="16.5">
      <c r="A16" s="4"/>
      <c r="B16" s="158">
        <v>9</v>
      </c>
      <c r="C16" s="158" t="s">
        <v>320</v>
      </c>
      <c r="D16" s="1175" t="s">
        <v>4503</v>
      </c>
      <c r="E16" s="1172"/>
      <c r="F16" s="1175"/>
      <c r="G16" s="1172"/>
      <c r="H16" s="1175"/>
      <c r="I16" s="1172"/>
      <c r="J16" s="1175"/>
      <c r="K16" s="1172"/>
      <c r="L16" s="1175"/>
      <c r="M16" s="1172"/>
      <c r="N16" s="158" t="s">
        <v>4503</v>
      </c>
      <c r="O16" s="41" t="s">
        <v>4504</v>
      </c>
      <c r="P16" s="253" t="s">
        <v>939</v>
      </c>
      <c r="Q16" s="255"/>
      <c r="R16" s="158"/>
      <c r="S16" s="1071"/>
      <c r="T16" s="1071"/>
      <c r="U16" s="1071"/>
      <c r="V16" s="158"/>
      <c r="W16" s="158"/>
      <c r="X16" s="158"/>
      <c r="Y16" s="267"/>
      <c r="Z16" s="158"/>
      <c r="AA16" s="158" t="s">
        <v>4098</v>
      </c>
      <c r="AB16" s="1222"/>
      <c r="AC16" s="1071"/>
      <c r="AD16" s="158"/>
      <c r="AE16" s="158"/>
      <c r="AF16" s="329"/>
      <c r="AG16" s="158"/>
      <c r="AH16" s="246" t="s">
        <v>304</v>
      </c>
      <c r="AI16" s="41" t="s">
        <v>4505</v>
      </c>
      <c r="AJ16" s="210">
        <v>1</v>
      </c>
      <c r="AK16" s="1192" t="s">
        <v>945</v>
      </c>
      <c r="AL16" s="1198" t="s">
        <v>946</v>
      </c>
      <c r="AM16" s="158">
        <v>0</v>
      </c>
      <c r="AN16" s="158" t="s">
        <v>947</v>
      </c>
      <c r="AO16" s="158">
        <v>0</v>
      </c>
      <c r="AP16" s="158"/>
      <c r="AQ16" s="158"/>
      <c r="AR16" s="267"/>
      <c r="AS16" s="158"/>
      <c r="AT16" s="1154">
        <v>0</v>
      </c>
      <c r="AU16" s="1154">
        <v>0</v>
      </c>
      <c r="AV16" s="1154" t="s">
        <v>949</v>
      </c>
      <c r="AW16" s="1154" t="s">
        <v>949</v>
      </c>
      <c r="AX16" s="1154" t="s">
        <v>949</v>
      </c>
      <c r="AY16" s="1154" t="s">
        <v>949</v>
      </c>
      <c r="AZ16" s="1154" t="s">
        <v>949</v>
      </c>
      <c r="BA16" s="1154" t="s">
        <v>949</v>
      </c>
      <c r="BB16" s="1154" t="s">
        <v>949</v>
      </c>
      <c r="BC16" s="1154" t="s">
        <v>949</v>
      </c>
      <c r="BD16" s="1154" t="s">
        <v>949</v>
      </c>
      <c r="BE16" s="1154" t="s">
        <v>949</v>
      </c>
      <c r="BF16" s="1154" t="s">
        <v>949</v>
      </c>
      <c r="BG16" s="1154">
        <v>0</v>
      </c>
      <c r="BH16" s="1154">
        <v>0</v>
      </c>
      <c r="BI16" s="1154">
        <v>0</v>
      </c>
      <c r="BJ16" s="1154">
        <v>0</v>
      </c>
      <c r="BK16" s="1154">
        <v>0</v>
      </c>
      <c r="BL16" s="1154">
        <v>0</v>
      </c>
      <c r="BM16" s="1154">
        <v>0</v>
      </c>
      <c r="BN16" s="1154">
        <v>0</v>
      </c>
      <c r="BO16" s="158"/>
      <c r="BP16" s="158"/>
      <c r="BQ16" s="158"/>
      <c r="BR16" s="158"/>
      <c r="BS16" s="158"/>
      <c r="BT16" s="158"/>
      <c r="BU16" s="158"/>
      <c r="BV16" s="4"/>
      <c r="BW16" s="88"/>
    </row>
    <row r="17" spans="1:75" ht="16.5">
      <c r="A17" s="4"/>
      <c r="B17" s="158">
        <v>10</v>
      </c>
      <c r="C17" s="158" t="s">
        <v>320</v>
      </c>
      <c r="D17" s="1175" t="s">
        <v>4186</v>
      </c>
      <c r="E17" s="1172" t="s">
        <v>2083</v>
      </c>
      <c r="F17" s="1175" t="s">
        <v>945</v>
      </c>
      <c r="G17" s="1172"/>
      <c r="H17" s="1175"/>
      <c r="I17" s="1172"/>
      <c r="J17" s="1175"/>
      <c r="K17" s="1172"/>
      <c r="L17" s="1175"/>
      <c r="M17" s="1172"/>
      <c r="N17" s="158" t="s">
        <v>4392</v>
      </c>
      <c r="O17" s="41" t="s">
        <v>2083</v>
      </c>
      <c r="P17" s="253" t="s">
        <v>4506</v>
      </c>
      <c r="Q17" s="255"/>
      <c r="R17" s="158"/>
      <c r="S17" s="1071"/>
      <c r="T17" s="1071"/>
      <c r="U17" s="1071"/>
      <c r="V17" s="158"/>
      <c r="W17" s="158"/>
      <c r="X17" s="158"/>
      <c r="Y17" s="267"/>
      <c r="Z17" s="158" t="s">
        <v>4098</v>
      </c>
      <c r="AA17" s="158" t="s">
        <v>4098</v>
      </c>
      <c r="AB17" s="1222"/>
      <c r="AC17" s="1071"/>
      <c r="AD17" s="158"/>
      <c r="AE17" s="158"/>
      <c r="AF17" s="329" t="s">
        <v>2083</v>
      </c>
      <c r="AG17" s="158" t="s">
        <v>2084</v>
      </c>
      <c r="AH17" s="246" t="s">
        <v>304</v>
      </c>
      <c r="AI17" s="41" t="s">
        <v>2085</v>
      </c>
      <c r="AJ17" s="210">
        <v>50</v>
      </c>
      <c r="AK17" s="1192" t="s">
        <v>945</v>
      </c>
      <c r="AL17" s="1198" t="s">
        <v>1563</v>
      </c>
      <c r="AM17" s="158">
        <v>1</v>
      </c>
      <c r="AN17" s="158" t="s">
        <v>993</v>
      </c>
      <c r="AO17" s="158" t="s">
        <v>945</v>
      </c>
      <c r="AP17" s="158" t="s">
        <v>1245</v>
      </c>
      <c r="AQ17" s="158" t="s">
        <v>4282</v>
      </c>
      <c r="AR17" s="267" t="s">
        <v>945</v>
      </c>
      <c r="AS17" s="158"/>
      <c r="AT17" s="1154" t="s">
        <v>949</v>
      </c>
      <c r="AU17" s="1154" t="s">
        <v>949</v>
      </c>
      <c r="AV17" s="1154" t="s">
        <v>949</v>
      </c>
      <c r="AW17" s="1154">
        <v>19.680997000000001</v>
      </c>
      <c r="AX17" s="1154" t="s">
        <v>949</v>
      </c>
      <c r="AY17" s="1154" t="s">
        <v>949</v>
      </c>
      <c r="AZ17" s="1154" t="s">
        <v>949</v>
      </c>
      <c r="BA17" s="1154" t="s">
        <v>949</v>
      </c>
      <c r="BB17" s="1154" t="s">
        <v>949</v>
      </c>
      <c r="BC17" s="1154">
        <v>0</v>
      </c>
      <c r="BD17" s="1154" t="s">
        <v>2086</v>
      </c>
      <c r="BE17" s="1154" t="s">
        <v>949</v>
      </c>
      <c r="BF17" s="1154" t="s">
        <v>949</v>
      </c>
      <c r="BG17" s="1154">
        <v>0</v>
      </c>
      <c r="BH17" s="1154">
        <v>0</v>
      </c>
      <c r="BI17" s="1154">
        <v>0</v>
      </c>
      <c r="BJ17" s="1154">
        <v>0</v>
      </c>
      <c r="BK17" s="1154">
        <v>0</v>
      </c>
      <c r="BL17" s="1154">
        <v>0</v>
      </c>
      <c r="BM17" s="1154">
        <v>0</v>
      </c>
      <c r="BN17" s="1154">
        <v>0</v>
      </c>
      <c r="BO17" s="158" t="s">
        <v>945</v>
      </c>
      <c r="BP17" s="158" t="s">
        <v>945</v>
      </c>
      <c r="BQ17" s="158" t="s">
        <v>4393</v>
      </c>
      <c r="BR17" s="158" t="s">
        <v>945</v>
      </c>
      <c r="BS17" s="158" t="s">
        <v>945</v>
      </c>
      <c r="BT17" s="158" t="s">
        <v>945</v>
      </c>
      <c r="BU17" s="158" t="s">
        <v>945</v>
      </c>
      <c r="BV17" s="4"/>
      <c r="BW17" s="88"/>
    </row>
    <row r="18" spans="1:75" ht="16.5">
      <c r="A18" s="4"/>
      <c r="B18" s="158">
        <v>11</v>
      </c>
      <c r="C18" s="158" t="s">
        <v>3719</v>
      </c>
      <c r="D18" s="1175" t="s">
        <v>4186</v>
      </c>
      <c r="E18" s="1172" t="s">
        <v>4507</v>
      </c>
      <c r="F18" s="1175"/>
      <c r="G18" s="1172"/>
      <c r="H18" s="1175"/>
      <c r="I18" s="1172"/>
      <c r="J18" s="1175"/>
      <c r="K18" s="1172"/>
      <c r="L18" s="1175"/>
      <c r="M18" s="1172"/>
      <c r="N18" s="158" t="s">
        <v>4508</v>
      </c>
      <c r="O18" s="41" t="s">
        <v>4509</v>
      </c>
      <c r="P18" s="253" t="s">
        <v>975</v>
      </c>
      <c r="Q18" s="255"/>
      <c r="R18" s="158" t="s">
        <v>1126</v>
      </c>
      <c r="S18" s="1071" t="s">
        <v>941</v>
      </c>
      <c r="T18" s="1071" t="s">
        <v>941</v>
      </c>
      <c r="U18" s="1071" t="s">
        <v>941</v>
      </c>
      <c r="V18" s="158" t="s">
        <v>941</v>
      </c>
      <c r="W18" s="158" t="s">
        <v>941</v>
      </c>
      <c r="X18" s="158" t="s">
        <v>941</v>
      </c>
      <c r="Y18" s="267" t="s">
        <v>941</v>
      </c>
      <c r="Z18" s="158" t="s">
        <v>941</v>
      </c>
      <c r="AA18" s="158" t="s">
        <v>941</v>
      </c>
      <c r="AB18" s="1222"/>
      <c r="AC18" s="1071" t="s">
        <v>941</v>
      </c>
      <c r="AD18" s="158" t="s">
        <v>941</v>
      </c>
      <c r="AE18" s="158" t="s">
        <v>941</v>
      </c>
      <c r="AF18" s="329" t="s">
        <v>945</v>
      </c>
      <c r="AG18" s="158" t="s">
        <v>4510</v>
      </c>
      <c r="AH18" s="246" t="s">
        <v>132</v>
      </c>
      <c r="AI18" s="41" t="s">
        <v>4511</v>
      </c>
      <c r="AJ18" s="210">
        <v>1</v>
      </c>
      <c r="AK18" s="1192">
        <v>9</v>
      </c>
      <c r="AL18" s="1198" t="s">
        <v>1008</v>
      </c>
      <c r="AM18" s="158">
        <v>1</v>
      </c>
      <c r="AN18" s="158" t="s">
        <v>979</v>
      </c>
      <c r="AO18" s="158" t="s">
        <v>945</v>
      </c>
      <c r="AP18" s="158" t="s">
        <v>945</v>
      </c>
      <c r="AQ18" s="158" t="s">
        <v>4192</v>
      </c>
      <c r="AR18" s="267" t="s">
        <v>945</v>
      </c>
      <c r="AS18" s="158"/>
      <c r="AT18" s="1154">
        <v>68956720</v>
      </c>
      <c r="AU18" s="1154">
        <v>7</v>
      </c>
      <c r="AV18" s="1154" t="s">
        <v>949</v>
      </c>
      <c r="AW18" s="1154" t="s">
        <v>949</v>
      </c>
      <c r="AX18" s="1154" t="s">
        <v>4512</v>
      </c>
      <c r="AY18" s="1154" t="s">
        <v>4194</v>
      </c>
      <c r="AZ18" s="1154" t="s">
        <v>3920</v>
      </c>
      <c r="BA18" s="1154" t="s">
        <v>4513</v>
      </c>
      <c r="BB18" s="1154" t="s">
        <v>949</v>
      </c>
      <c r="BC18" s="1154" t="s">
        <v>949</v>
      </c>
      <c r="BD18" s="1154" t="s">
        <v>3809</v>
      </c>
      <c r="BE18" s="1154" t="s">
        <v>985</v>
      </c>
      <c r="BF18" s="1154" t="s">
        <v>3810</v>
      </c>
      <c r="BG18" s="1154" t="s">
        <v>949</v>
      </c>
      <c r="BH18" s="1154" t="s">
        <v>949</v>
      </c>
      <c r="BI18" s="1154" t="s">
        <v>949</v>
      </c>
      <c r="BJ18" s="1154" t="s">
        <v>949</v>
      </c>
      <c r="BK18" s="1154" t="s">
        <v>949</v>
      </c>
      <c r="BL18" s="1154" t="s">
        <v>949</v>
      </c>
      <c r="BM18" s="1154" t="s">
        <v>949</v>
      </c>
      <c r="BN18" s="1154" t="s">
        <v>949</v>
      </c>
      <c r="BO18" s="158" t="s">
        <v>4162</v>
      </c>
      <c r="BP18" s="158" t="s">
        <v>945</v>
      </c>
      <c r="BQ18" s="158" t="s">
        <v>945</v>
      </c>
      <c r="BR18" s="158" t="s">
        <v>945</v>
      </c>
      <c r="BS18" s="158" t="s">
        <v>945</v>
      </c>
      <c r="BT18" s="158" t="s">
        <v>945</v>
      </c>
      <c r="BU18" s="158" t="s">
        <v>945</v>
      </c>
      <c r="BV18" s="4"/>
      <c r="BW18" s="88"/>
    </row>
    <row r="19" spans="1:75" ht="16.5">
      <c r="A19" s="4"/>
      <c r="B19" s="158">
        <v>12</v>
      </c>
      <c r="C19" s="158" t="s">
        <v>3719</v>
      </c>
      <c r="D19" s="1175" t="s">
        <v>4186</v>
      </c>
      <c r="E19" s="1172" t="s">
        <v>4514</v>
      </c>
      <c r="F19" s="1175"/>
      <c r="G19" s="1172"/>
      <c r="H19" s="1175"/>
      <c r="I19" s="1172"/>
      <c r="J19" s="1175"/>
      <c r="K19" s="1172"/>
      <c r="L19" s="1175"/>
      <c r="M19" s="1172"/>
      <c r="N19" s="158" t="s">
        <v>4515</v>
      </c>
      <c r="O19" s="41" t="s">
        <v>4516</v>
      </c>
      <c r="P19" s="253" t="s">
        <v>975</v>
      </c>
      <c r="Q19" s="255"/>
      <c r="R19" s="158" t="s">
        <v>979</v>
      </c>
      <c r="S19" s="1071" t="s">
        <v>941</v>
      </c>
      <c r="T19" s="1071"/>
      <c r="U19" s="1071"/>
      <c r="V19" s="158" t="s">
        <v>945</v>
      </c>
      <c r="W19" s="158"/>
      <c r="X19" s="158"/>
      <c r="Y19" s="267"/>
      <c r="Z19" s="158"/>
      <c r="AA19" s="158"/>
      <c r="AB19" s="1222"/>
      <c r="AC19" s="1071" t="s">
        <v>941</v>
      </c>
      <c r="AD19" s="158" t="s">
        <v>945</v>
      </c>
      <c r="AE19" s="158"/>
      <c r="AF19" s="329" t="s">
        <v>945</v>
      </c>
      <c r="AG19" s="158" t="s">
        <v>4517</v>
      </c>
      <c r="AH19" s="246" t="s">
        <v>132</v>
      </c>
      <c r="AI19" s="41" t="s">
        <v>4518</v>
      </c>
      <c r="AJ19" s="210">
        <v>1</v>
      </c>
      <c r="AK19" s="1192" t="s">
        <v>945</v>
      </c>
      <c r="AL19" s="1198" t="s">
        <v>1008</v>
      </c>
      <c r="AM19" s="158">
        <v>1</v>
      </c>
      <c r="AN19" s="158" t="s">
        <v>979</v>
      </c>
      <c r="AO19" s="158" t="s">
        <v>945</v>
      </c>
      <c r="AP19" s="158" t="s">
        <v>945</v>
      </c>
      <c r="AQ19" s="158" t="s">
        <v>4192</v>
      </c>
      <c r="AR19" s="267" t="s">
        <v>945</v>
      </c>
      <c r="AS19" s="158"/>
      <c r="AT19" s="1154">
        <v>8094900</v>
      </c>
      <c r="AU19" s="1154">
        <v>2</v>
      </c>
      <c r="AV19" s="1154" t="s">
        <v>949</v>
      </c>
      <c r="AW19" s="1154" t="s">
        <v>949</v>
      </c>
      <c r="AX19" s="1154" t="s">
        <v>4519</v>
      </c>
      <c r="AY19" s="1154" t="s">
        <v>1412</v>
      </c>
      <c r="AZ19" s="1154" t="s">
        <v>3840</v>
      </c>
      <c r="BA19" s="1154" t="s">
        <v>4202</v>
      </c>
      <c r="BB19" s="1154" t="s">
        <v>949</v>
      </c>
      <c r="BC19" s="1154" t="s">
        <v>949</v>
      </c>
      <c r="BD19" s="1154" t="s">
        <v>3809</v>
      </c>
      <c r="BE19" s="1154" t="s">
        <v>985</v>
      </c>
      <c r="BF19" s="1154" t="s">
        <v>3810</v>
      </c>
      <c r="BG19" s="1154" t="s">
        <v>949</v>
      </c>
      <c r="BH19" s="1154" t="s">
        <v>949</v>
      </c>
      <c r="BI19" s="1154" t="s">
        <v>949</v>
      </c>
      <c r="BJ19" s="1154" t="s">
        <v>949</v>
      </c>
      <c r="BK19" s="1154" t="s">
        <v>949</v>
      </c>
      <c r="BL19" s="1154" t="s">
        <v>949</v>
      </c>
      <c r="BM19" s="1154" t="s">
        <v>949</v>
      </c>
      <c r="BN19" s="1154" t="s">
        <v>949</v>
      </c>
      <c r="BO19" s="158" t="s">
        <v>4162</v>
      </c>
      <c r="BP19" s="158" t="s">
        <v>945</v>
      </c>
      <c r="BQ19" s="158" t="s">
        <v>945</v>
      </c>
      <c r="BR19" s="158" t="s">
        <v>945</v>
      </c>
      <c r="BS19" s="158" t="s">
        <v>945</v>
      </c>
      <c r="BT19" s="158" t="s">
        <v>945</v>
      </c>
      <c r="BU19" s="158" t="s">
        <v>945</v>
      </c>
      <c r="BV19" s="4"/>
      <c r="BW19" s="88"/>
    </row>
    <row r="20" spans="1:75" ht="16.5">
      <c r="A20" s="4"/>
      <c r="B20" s="158">
        <v>13</v>
      </c>
      <c r="C20" s="158" t="s">
        <v>3719</v>
      </c>
      <c r="D20" s="1175" t="s">
        <v>4186</v>
      </c>
      <c r="E20" s="1172" t="s">
        <v>4520</v>
      </c>
      <c r="F20" s="1175"/>
      <c r="G20" s="1172"/>
      <c r="H20" s="1175"/>
      <c r="I20" s="1172"/>
      <c r="J20" s="1175"/>
      <c r="K20" s="1172"/>
      <c r="L20" s="1175"/>
      <c r="M20" s="1172"/>
      <c r="N20" s="158" t="s">
        <v>4521</v>
      </c>
      <c r="O20" s="41" t="s">
        <v>4522</v>
      </c>
      <c r="P20" s="253" t="s">
        <v>975</v>
      </c>
      <c r="Q20" s="255"/>
      <c r="R20" s="158" t="s">
        <v>976</v>
      </c>
      <c r="S20" s="1071" t="s">
        <v>945</v>
      </c>
      <c r="T20" s="1071"/>
      <c r="U20" s="1071"/>
      <c r="V20" s="158" t="s">
        <v>941</v>
      </c>
      <c r="W20" s="158"/>
      <c r="X20" s="158"/>
      <c r="Y20" s="267"/>
      <c r="Z20" s="158" t="s">
        <v>945</v>
      </c>
      <c r="AA20" s="158" t="s">
        <v>945</v>
      </c>
      <c r="AB20" s="1222"/>
      <c r="AC20" s="1071" t="s">
        <v>945</v>
      </c>
      <c r="AD20" s="158" t="s">
        <v>941</v>
      </c>
      <c r="AE20" s="158"/>
      <c r="AF20" s="329" t="s">
        <v>945</v>
      </c>
      <c r="AG20" s="158" t="s">
        <v>4523</v>
      </c>
      <c r="AH20" s="246" t="s">
        <v>132</v>
      </c>
      <c r="AI20" s="41" t="s">
        <v>4524</v>
      </c>
      <c r="AJ20" s="210">
        <v>1</v>
      </c>
      <c r="AK20" s="1192" t="s">
        <v>945</v>
      </c>
      <c r="AL20" s="1198" t="s">
        <v>1008</v>
      </c>
      <c r="AM20" s="158">
        <v>1</v>
      </c>
      <c r="AN20" s="158" t="s">
        <v>979</v>
      </c>
      <c r="AO20" s="158" t="s">
        <v>945</v>
      </c>
      <c r="AP20" s="158" t="s">
        <v>945</v>
      </c>
      <c r="AQ20" s="158" t="s">
        <v>4192</v>
      </c>
      <c r="AR20" s="267" t="s">
        <v>945</v>
      </c>
      <c r="AS20" s="158"/>
      <c r="AT20" s="1154">
        <v>8094900</v>
      </c>
      <c r="AU20" s="1154">
        <v>2</v>
      </c>
      <c r="AV20" s="1154" t="s">
        <v>949</v>
      </c>
      <c r="AW20" s="1154" t="s">
        <v>949</v>
      </c>
      <c r="AX20" s="1154" t="s">
        <v>4519</v>
      </c>
      <c r="AY20" s="1154" t="s">
        <v>1412</v>
      </c>
      <c r="AZ20" s="1154" t="s">
        <v>3840</v>
      </c>
      <c r="BA20" s="1154" t="s">
        <v>4202</v>
      </c>
      <c r="BB20" s="1154" t="s">
        <v>949</v>
      </c>
      <c r="BC20" s="1154" t="s">
        <v>949</v>
      </c>
      <c r="BD20" s="1154" t="s">
        <v>3809</v>
      </c>
      <c r="BE20" s="1154" t="s">
        <v>985</v>
      </c>
      <c r="BF20" s="1154" t="s">
        <v>3810</v>
      </c>
      <c r="BG20" s="1154" t="s">
        <v>949</v>
      </c>
      <c r="BH20" s="1154" t="s">
        <v>949</v>
      </c>
      <c r="BI20" s="1154" t="s">
        <v>949</v>
      </c>
      <c r="BJ20" s="1154" t="s">
        <v>949</v>
      </c>
      <c r="BK20" s="1154" t="s">
        <v>949</v>
      </c>
      <c r="BL20" s="1154" t="s">
        <v>949</v>
      </c>
      <c r="BM20" s="1154" t="s">
        <v>949</v>
      </c>
      <c r="BN20" s="1154" t="s">
        <v>949</v>
      </c>
      <c r="BO20" s="158" t="s">
        <v>4162</v>
      </c>
      <c r="BP20" s="158" t="s">
        <v>945</v>
      </c>
      <c r="BQ20" s="158" t="s">
        <v>945</v>
      </c>
      <c r="BR20" s="158" t="s">
        <v>945</v>
      </c>
      <c r="BS20" s="158" t="s">
        <v>945</v>
      </c>
      <c r="BT20" s="158" t="s">
        <v>945</v>
      </c>
      <c r="BU20" s="158" t="s">
        <v>945</v>
      </c>
      <c r="BV20" s="4"/>
      <c r="BW20" s="88"/>
    </row>
    <row r="21" spans="1:75" ht="16.5">
      <c r="A21" s="4"/>
      <c r="B21" s="158">
        <v>14</v>
      </c>
      <c r="C21" s="158" t="s">
        <v>3719</v>
      </c>
      <c r="D21" s="1175" t="s">
        <v>4186</v>
      </c>
      <c r="E21" s="1172" t="s">
        <v>4525</v>
      </c>
      <c r="F21" s="1175"/>
      <c r="G21" s="1172"/>
      <c r="H21" s="1175"/>
      <c r="I21" s="1172"/>
      <c r="J21" s="1175"/>
      <c r="K21" s="1172"/>
      <c r="L21" s="1175"/>
      <c r="M21" s="1172"/>
      <c r="N21" s="158" t="s">
        <v>4526</v>
      </c>
      <c r="O21" s="41" t="s">
        <v>4525</v>
      </c>
      <c r="P21" s="253" t="s">
        <v>1157</v>
      </c>
      <c r="Q21" s="255"/>
      <c r="R21" s="158" t="s">
        <v>976</v>
      </c>
      <c r="S21" s="1071"/>
      <c r="T21" s="1071" t="s">
        <v>941</v>
      </c>
      <c r="U21" s="1071" t="s">
        <v>941</v>
      </c>
      <c r="V21" s="158"/>
      <c r="W21" s="158"/>
      <c r="X21" s="158"/>
      <c r="Y21" s="267"/>
      <c r="Z21" s="158"/>
      <c r="AA21" s="158"/>
      <c r="AB21" s="1222"/>
      <c r="AC21" s="1071"/>
      <c r="AD21" s="158"/>
      <c r="AE21" s="158"/>
      <c r="AF21" s="329" t="s">
        <v>945</v>
      </c>
      <c r="AG21" s="158" t="s">
        <v>4527</v>
      </c>
      <c r="AH21" s="246" t="s">
        <v>132</v>
      </c>
      <c r="AI21" s="41" t="s">
        <v>4528</v>
      </c>
      <c r="AJ21" s="210">
        <v>1</v>
      </c>
      <c r="AK21" s="1192" t="s">
        <v>945</v>
      </c>
      <c r="AL21" s="1198" t="s">
        <v>1008</v>
      </c>
      <c r="AM21" s="158">
        <v>1</v>
      </c>
      <c r="AN21" s="158" t="s">
        <v>979</v>
      </c>
      <c r="AO21" s="158" t="s">
        <v>945</v>
      </c>
      <c r="AP21" s="158" t="s">
        <v>945</v>
      </c>
      <c r="AQ21" s="158" t="s">
        <v>4192</v>
      </c>
      <c r="AR21" s="267" t="s">
        <v>945</v>
      </c>
      <c r="AS21" s="158"/>
      <c r="AT21" s="1154">
        <v>8094900</v>
      </c>
      <c r="AU21" s="1154">
        <v>2</v>
      </c>
      <c r="AV21" s="1154" t="s">
        <v>949</v>
      </c>
      <c r="AW21" s="1154" t="s">
        <v>949</v>
      </c>
      <c r="AX21" s="1154" t="s">
        <v>4519</v>
      </c>
      <c r="AY21" s="1154" t="s">
        <v>1412</v>
      </c>
      <c r="AZ21" s="1154" t="s">
        <v>3840</v>
      </c>
      <c r="BA21" s="1154" t="s">
        <v>4202</v>
      </c>
      <c r="BB21" s="1154" t="s">
        <v>949</v>
      </c>
      <c r="BC21" s="1154" t="s">
        <v>949</v>
      </c>
      <c r="BD21" s="1154" t="s">
        <v>3809</v>
      </c>
      <c r="BE21" s="1154" t="s">
        <v>949</v>
      </c>
      <c r="BF21" s="1154" t="s">
        <v>949</v>
      </c>
      <c r="BG21" s="1154" t="s">
        <v>949</v>
      </c>
      <c r="BH21" s="1154" t="s">
        <v>949</v>
      </c>
      <c r="BI21" s="1154" t="s">
        <v>949</v>
      </c>
      <c r="BJ21" s="1154" t="s">
        <v>949</v>
      </c>
      <c r="BK21" s="1154" t="s">
        <v>949</v>
      </c>
      <c r="BL21" s="1154" t="s">
        <v>949</v>
      </c>
      <c r="BM21" s="1154" t="s">
        <v>949</v>
      </c>
      <c r="BN21" s="1154" t="s">
        <v>949</v>
      </c>
      <c r="BO21" s="158" t="s">
        <v>4162</v>
      </c>
      <c r="BP21" s="158" t="s">
        <v>945</v>
      </c>
      <c r="BQ21" s="158" t="s">
        <v>945</v>
      </c>
      <c r="BR21" s="158" t="s">
        <v>945</v>
      </c>
      <c r="BS21" s="158" t="s">
        <v>945</v>
      </c>
      <c r="BT21" s="158" t="s">
        <v>945</v>
      </c>
      <c r="BU21" s="158" t="s">
        <v>945</v>
      </c>
      <c r="BV21" s="4"/>
      <c r="BW21" s="88"/>
    </row>
    <row r="22" spans="1:75" ht="16.5">
      <c r="A22" s="4"/>
      <c r="B22" s="158">
        <v>15</v>
      </c>
      <c r="C22" s="158" t="s">
        <v>3719</v>
      </c>
      <c r="D22" s="1175" t="s">
        <v>4186</v>
      </c>
      <c r="E22" s="1172" t="s">
        <v>4529</v>
      </c>
      <c r="F22" s="1175"/>
      <c r="G22" s="1172"/>
      <c r="H22" s="1175"/>
      <c r="I22" s="1172"/>
      <c r="J22" s="1175"/>
      <c r="K22" s="1172"/>
      <c r="L22" s="1175"/>
      <c r="M22" s="1172"/>
      <c r="N22" s="158" t="s">
        <v>4530</v>
      </c>
      <c r="O22" s="41" t="s">
        <v>4529</v>
      </c>
      <c r="P22" s="253" t="s">
        <v>1157</v>
      </c>
      <c r="Q22" s="255"/>
      <c r="R22" s="158" t="s">
        <v>976</v>
      </c>
      <c r="S22" s="1071"/>
      <c r="T22" s="1071"/>
      <c r="U22" s="1071"/>
      <c r="V22" s="158"/>
      <c r="W22" s="158" t="s">
        <v>941</v>
      </c>
      <c r="X22" s="158" t="s">
        <v>941</v>
      </c>
      <c r="Y22" s="267"/>
      <c r="Z22" s="158"/>
      <c r="AA22" s="158"/>
      <c r="AB22" s="1222"/>
      <c r="AC22" s="1071"/>
      <c r="AD22" s="158"/>
      <c r="AE22" s="158"/>
      <c r="AF22" s="329" t="s">
        <v>945</v>
      </c>
      <c r="AG22" s="158" t="s">
        <v>4531</v>
      </c>
      <c r="AH22" s="246" t="s">
        <v>132</v>
      </c>
      <c r="AI22" s="41" t="s">
        <v>4532</v>
      </c>
      <c r="AJ22" s="210">
        <v>1</v>
      </c>
      <c r="AK22" s="1192" t="s">
        <v>945</v>
      </c>
      <c r="AL22" s="1198" t="s">
        <v>1008</v>
      </c>
      <c r="AM22" s="158">
        <v>1</v>
      </c>
      <c r="AN22" s="158" t="s">
        <v>979</v>
      </c>
      <c r="AO22" s="158" t="s">
        <v>945</v>
      </c>
      <c r="AP22" s="158" t="s">
        <v>945</v>
      </c>
      <c r="AQ22" s="158" t="s">
        <v>4192</v>
      </c>
      <c r="AR22" s="267" t="s">
        <v>945</v>
      </c>
      <c r="AS22" s="158"/>
      <c r="AT22" s="1154">
        <v>8094900</v>
      </c>
      <c r="AU22" s="1154">
        <v>2</v>
      </c>
      <c r="AV22" s="1154" t="s">
        <v>949</v>
      </c>
      <c r="AW22" s="1154" t="s">
        <v>949</v>
      </c>
      <c r="AX22" s="1154" t="s">
        <v>4519</v>
      </c>
      <c r="AY22" s="1154" t="s">
        <v>1412</v>
      </c>
      <c r="AZ22" s="1154" t="s">
        <v>3840</v>
      </c>
      <c r="BA22" s="1154" t="s">
        <v>4202</v>
      </c>
      <c r="BB22" s="1154" t="s">
        <v>949</v>
      </c>
      <c r="BC22" s="1154" t="s">
        <v>949</v>
      </c>
      <c r="BD22" s="1154" t="s">
        <v>3809</v>
      </c>
      <c r="BE22" s="1154" t="s">
        <v>949</v>
      </c>
      <c r="BF22" s="1154" t="s">
        <v>949</v>
      </c>
      <c r="BG22" s="1154" t="s">
        <v>949</v>
      </c>
      <c r="BH22" s="1154" t="s">
        <v>949</v>
      </c>
      <c r="BI22" s="1154" t="s">
        <v>949</v>
      </c>
      <c r="BJ22" s="1154" t="s">
        <v>949</v>
      </c>
      <c r="BK22" s="1154" t="s">
        <v>949</v>
      </c>
      <c r="BL22" s="1154" t="s">
        <v>949</v>
      </c>
      <c r="BM22" s="1154" t="s">
        <v>949</v>
      </c>
      <c r="BN22" s="1154" t="s">
        <v>949</v>
      </c>
      <c r="BO22" s="158" t="s">
        <v>4162</v>
      </c>
      <c r="BP22" s="158" t="s">
        <v>945</v>
      </c>
      <c r="BQ22" s="158" t="s">
        <v>945</v>
      </c>
      <c r="BR22" s="158" t="s">
        <v>945</v>
      </c>
      <c r="BS22" s="158" t="s">
        <v>945</v>
      </c>
      <c r="BT22" s="158" t="s">
        <v>945</v>
      </c>
      <c r="BU22" s="158" t="s">
        <v>945</v>
      </c>
      <c r="BV22" s="4"/>
      <c r="BW22" s="88"/>
    </row>
    <row r="23" spans="1:75" ht="16.5">
      <c r="A23" s="4"/>
      <c r="B23" s="158">
        <v>16</v>
      </c>
      <c r="C23" s="158" t="s">
        <v>3719</v>
      </c>
      <c r="D23" s="1175" t="s">
        <v>4186</v>
      </c>
      <c r="E23" s="1172" t="s">
        <v>4533</v>
      </c>
      <c r="F23" s="1175"/>
      <c r="G23" s="1172"/>
      <c r="H23" s="1175"/>
      <c r="I23" s="1172"/>
      <c r="J23" s="1175"/>
      <c r="K23" s="1172"/>
      <c r="L23" s="1175"/>
      <c r="M23" s="1172"/>
      <c r="N23" s="158" t="s">
        <v>4534</v>
      </c>
      <c r="O23" s="41" t="s">
        <v>4533</v>
      </c>
      <c r="P23" s="253" t="s">
        <v>1157</v>
      </c>
      <c r="Q23" s="255"/>
      <c r="R23" s="158" t="s">
        <v>989</v>
      </c>
      <c r="S23" s="1071"/>
      <c r="T23" s="1071"/>
      <c r="U23" s="1071"/>
      <c r="V23" s="158"/>
      <c r="W23" s="158"/>
      <c r="X23" s="158"/>
      <c r="Y23" s="267" t="s">
        <v>941</v>
      </c>
      <c r="Z23" s="158"/>
      <c r="AA23" s="158"/>
      <c r="AB23" s="1222"/>
      <c r="AC23" s="1071"/>
      <c r="AD23" s="158"/>
      <c r="AE23" s="158" t="s">
        <v>941</v>
      </c>
      <c r="AF23" s="329" t="s">
        <v>945</v>
      </c>
      <c r="AG23" s="158" t="s">
        <v>4535</v>
      </c>
      <c r="AH23" s="246" t="s">
        <v>132</v>
      </c>
      <c r="AI23" s="41" t="s">
        <v>4536</v>
      </c>
      <c r="AJ23" s="210">
        <v>1</v>
      </c>
      <c r="AK23" s="1192" t="s">
        <v>945</v>
      </c>
      <c r="AL23" s="1198" t="s">
        <v>1008</v>
      </c>
      <c r="AM23" s="158">
        <v>1</v>
      </c>
      <c r="AN23" s="158" t="s">
        <v>979</v>
      </c>
      <c r="AO23" s="158" t="s">
        <v>945</v>
      </c>
      <c r="AP23" s="158" t="s">
        <v>945</v>
      </c>
      <c r="AQ23" s="158" t="s">
        <v>4192</v>
      </c>
      <c r="AR23" s="267" t="s">
        <v>945</v>
      </c>
      <c r="AS23" s="158"/>
      <c r="AT23" s="1154">
        <v>8094900</v>
      </c>
      <c r="AU23" s="1154">
        <v>2</v>
      </c>
      <c r="AV23" s="1154" t="s">
        <v>949</v>
      </c>
      <c r="AW23" s="1154" t="s">
        <v>949</v>
      </c>
      <c r="AX23" s="1154" t="s">
        <v>4519</v>
      </c>
      <c r="AY23" s="1154" t="s">
        <v>4220</v>
      </c>
      <c r="AZ23" s="1154" t="s">
        <v>3840</v>
      </c>
      <c r="BA23" s="1154" t="s">
        <v>4537</v>
      </c>
      <c r="BB23" s="1154" t="s">
        <v>949</v>
      </c>
      <c r="BC23" s="1154" t="s">
        <v>949</v>
      </c>
      <c r="BD23" s="1154" t="s">
        <v>3836</v>
      </c>
      <c r="BE23" s="1154" t="s">
        <v>985</v>
      </c>
      <c r="BF23" s="1154" t="s">
        <v>949</v>
      </c>
      <c r="BG23" s="1154" t="s">
        <v>949</v>
      </c>
      <c r="BH23" s="1154" t="s">
        <v>949</v>
      </c>
      <c r="BI23" s="1154" t="s">
        <v>949</v>
      </c>
      <c r="BJ23" s="1154" t="s">
        <v>949</v>
      </c>
      <c r="BK23" s="1154" t="s">
        <v>949</v>
      </c>
      <c r="BL23" s="1154" t="s">
        <v>949</v>
      </c>
      <c r="BM23" s="1154" t="s">
        <v>949</v>
      </c>
      <c r="BN23" s="1154" t="s">
        <v>949</v>
      </c>
      <c r="BO23" s="158" t="s">
        <v>4162</v>
      </c>
      <c r="BP23" s="158" t="s">
        <v>945</v>
      </c>
      <c r="BQ23" s="158" t="s">
        <v>945</v>
      </c>
      <c r="BR23" s="158" t="s">
        <v>945</v>
      </c>
      <c r="BS23" s="158" t="s">
        <v>945</v>
      </c>
      <c r="BT23" s="158" t="s">
        <v>945</v>
      </c>
      <c r="BU23" s="158" t="s">
        <v>945</v>
      </c>
      <c r="BV23" s="4"/>
      <c r="BW23" s="88"/>
    </row>
    <row r="24" spans="1:75" ht="16.5">
      <c r="A24" s="4"/>
      <c r="B24" s="158">
        <v>17</v>
      </c>
      <c r="C24" s="158" t="s">
        <v>4185</v>
      </c>
      <c r="D24" s="1175" t="s">
        <v>4186</v>
      </c>
      <c r="E24" s="1172" t="s">
        <v>4538</v>
      </c>
      <c r="F24" s="1175"/>
      <c r="G24" s="1172"/>
      <c r="H24" s="1175"/>
      <c r="I24" s="1172"/>
      <c r="J24" s="1175"/>
      <c r="K24" s="1172"/>
      <c r="L24" s="1175"/>
      <c r="M24" s="1172"/>
      <c r="N24" s="158" t="s">
        <v>4539</v>
      </c>
      <c r="O24" s="41" t="s">
        <v>4538</v>
      </c>
      <c r="P24" s="253" t="s">
        <v>1157</v>
      </c>
      <c r="Q24" s="255"/>
      <c r="R24" s="158" t="s">
        <v>976</v>
      </c>
      <c r="S24" s="1071"/>
      <c r="T24" s="1071"/>
      <c r="U24" s="1071"/>
      <c r="V24" s="158"/>
      <c r="W24" s="158"/>
      <c r="X24" s="158"/>
      <c r="Y24" s="267"/>
      <c r="Z24" s="158" t="s">
        <v>941</v>
      </c>
      <c r="AA24" s="158" t="s">
        <v>941</v>
      </c>
      <c r="AB24" s="1222"/>
      <c r="AC24" s="1071"/>
      <c r="AD24" s="158"/>
      <c r="AE24" s="158"/>
      <c r="AF24" s="329" t="s">
        <v>945</v>
      </c>
      <c r="AG24" s="158" t="s">
        <v>4540</v>
      </c>
      <c r="AH24" s="246" t="s">
        <v>132</v>
      </c>
      <c r="AI24" s="41" t="s">
        <v>4541</v>
      </c>
      <c r="AJ24" s="210">
        <v>1</v>
      </c>
      <c r="AK24" s="1192" t="s">
        <v>945</v>
      </c>
      <c r="AL24" s="1198" t="s">
        <v>1008</v>
      </c>
      <c r="AM24" s="158">
        <v>1</v>
      </c>
      <c r="AN24" s="158" t="s">
        <v>979</v>
      </c>
      <c r="AO24" s="158" t="s">
        <v>945</v>
      </c>
      <c r="AP24" s="158" t="s">
        <v>945</v>
      </c>
      <c r="AQ24" s="158" t="s">
        <v>4192</v>
      </c>
      <c r="AR24" s="267" t="s">
        <v>945</v>
      </c>
      <c r="AS24" s="158"/>
      <c r="AT24" s="1154">
        <v>8094900</v>
      </c>
      <c r="AU24" s="1154">
        <v>2</v>
      </c>
      <c r="AV24" s="1154" t="s">
        <v>949</v>
      </c>
      <c r="AW24" s="1154" t="s">
        <v>949</v>
      </c>
      <c r="AX24" s="1154" t="s">
        <v>4519</v>
      </c>
      <c r="AY24" s="1154" t="s">
        <v>4029</v>
      </c>
      <c r="AZ24" s="1154" t="s">
        <v>3840</v>
      </c>
      <c r="BA24" s="1154" t="s">
        <v>4537</v>
      </c>
      <c r="BB24" s="1154" t="s">
        <v>949</v>
      </c>
      <c r="BC24" s="1154" t="s">
        <v>949</v>
      </c>
      <c r="BD24" s="1154" t="s">
        <v>3836</v>
      </c>
      <c r="BE24" s="1154" t="s">
        <v>949</v>
      </c>
      <c r="BF24" s="1154" t="s">
        <v>949</v>
      </c>
      <c r="BG24" s="1154" t="s">
        <v>949</v>
      </c>
      <c r="BH24" s="1154" t="s">
        <v>949</v>
      </c>
      <c r="BI24" s="1154" t="s">
        <v>949</v>
      </c>
      <c r="BJ24" s="1154" t="s">
        <v>949</v>
      </c>
      <c r="BK24" s="1154" t="s">
        <v>949</v>
      </c>
      <c r="BL24" s="1154" t="s">
        <v>949</v>
      </c>
      <c r="BM24" s="1154" t="s">
        <v>949</v>
      </c>
      <c r="BN24" s="1154" t="s">
        <v>949</v>
      </c>
      <c r="BO24" s="158" t="s">
        <v>4162</v>
      </c>
      <c r="BP24" s="158" t="s">
        <v>945</v>
      </c>
      <c r="BQ24" s="158" t="s">
        <v>945</v>
      </c>
      <c r="BR24" s="158" t="s">
        <v>945</v>
      </c>
      <c r="BS24" s="158" t="s">
        <v>945</v>
      </c>
      <c r="BT24" s="158" t="s">
        <v>945</v>
      </c>
      <c r="BU24" s="158" t="s">
        <v>945</v>
      </c>
      <c r="BV24" s="4"/>
      <c r="BW24" s="88"/>
    </row>
    <row r="25" spans="1:75" ht="16.5">
      <c r="A25" s="4"/>
      <c r="B25" s="158">
        <v>18</v>
      </c>
      <c r="C25" s="158" t="s">
        <v>3719</v>
      </c>
      <c r="D25" s="1175" t="s">
        <v>4186</v>
      </c>
      <c r="E25" s="1172" t="s">
        <v>4542</v>
      </c>
      <c r="F25" s="1175"/>
      <c r="G25" s="1172"/>
      <c r="H25" s="1175"/>
      <c r="I25" s="1172"/>
      <c r="J25" s="1175"/>
      <c r="K25" s="1172"/>
      <c r="L25" s="1175"/>
      <c r="M25" s="1172"/>
      <c r="N25" s="158" t="s">
        <v>4542</v>
      </c>
      <c r="O25" s="41" t="s">
        <v>4543</v>
      </c>
      <c r="P25" s="253" t="s">
        <v>975</v>
      </c>
      <c r="Q25" s="255"/>
      <c r="R25" s="158" t="s">
        <v>1059</v>
      </c>
      <c r="S25" s="1071" t="s">
        <v>941</v>
      </c>
      <c r="T25" s="1071" t="s">
        <v>941</v>
      </c>
      <c r="U25" s="1071" t="s">
        <v>941</v>
      </c>
      <c r="V25" s="158" t="s">
        <v>941</v>
      </c>
      <c r="W25" s="158" t="s">
        <v>941</v>
      </c>
      <c r="X25" s="158" t="s">
        <v>941</v>
      </c>
      <c r="Y25" s="267" t="s">
        <v>941</v>
      </c>
      <c r="Z25" s="158" t="s">
        <v>941</v>
      </c>
      <c r="AA25" s="158" t="s">
        <v>941</v>
      </c>
      <c r="AB25" s="1222"/>
      <c r="AC25" s="1071" t="s">
        <v>941</v>
      </c>
      <c r="AD25" s="158" t="s">
        <v>941</v>
      </c>
      <c r="AE25" s="158" t="s">
        <v>941</v>
      </c>
      <c r="AF25" s="329" t="s">
        <v>945</v>
      </c>
      <c r="AG25" s="158" t="s">
        <v>4544</v>
      </c>
      <c r="AH25" s="246" t="s">
        <v>132</v>
      </c>
      <c r="AI25" s="41" t="s">
        <v>4545</v>
      </c>
      <c r="AJ25" s="210">
        <v>1</v>
      </c>
      <c r="AK25" s="1192" t="s">
        <v>945</v>
      </c>
      <c r="AL25" s="1198" t="s">
        <v>1008</v>
      </c>
      <c r="AM25" s="158">
        <v>1</v>
      </c>
      <c r="AN25" s="158" t="s">
        <v>979</v>
      </c>
      <c r="AO25" s="158" t="s">
        <v>945</v>
      </c>
      <c r="AP25" s="158" t="s">
        <v>945</v>
      </c>
      <c r="AQ25" s="158" t="s">
        <v>4192</v>
      </c>
      <c r="AR25" s="267" t="s">
        <v>945</v>
      </c>
      <c r="AS25" s="158"/>
      <c r="AT25" s="1154">
        <v>869500</v>
      </c>
      <c r="AU25" s="1154" t="s">
        <v>949</v>
      </c>
      <c r="AV25" s="1154" t="s">
        <v>4546</v>
      </c>
      <c r="AW25" s="1154" t="s">
        <v>4547</v>
      </c>
      <c r="AX25" s="1154" t="s">
        <v>4548</v>
      </c>
      <c r="AY25" s="1154" t="s">
        <v>1083</v>
      </c>
      <c r="AZ25" s="1154" t="s">
        <v>4549</v>
      </c>
      <c r="BA25" s="1154" t="s">
        <v>949</v>
      </c>
      <c r="BB25" s="1154" t="s">
        <v>949</v>
      </c>
      <c r="BC25" s="1154" t="s">
        <v>3905</v>
      </c>
      <c r="BD25" s="1154" t="s">
        <v>3906</v>
      </c>
      <c r="BE25" s="1154" t="s">
        <v>3907</v>
      </c>
      <c r="BF25" s="1154">
        <v>0</v>
      </c>
      <c r="BG25" s="1154" t="s">
        <v>949</v>
      </c>
      <c r="BH25" s="1154" t="s">
        <v>949</v>
      </c>
      <c r="BI25" s="1154" t="s">
        <v>949</v>
      </c>
      <c r="BJ25" s="1154" t="s">
        <v>949</v>
      </c>
      <c r="BK25" s="1154" t="s">
        <v>949</v>
      </c>
      <c r="BL25" s="1154" t="s">
        <v>949</v>
      </c>
      <c r="BM25" s="1154" t="s">
        <v>949</v>
      </c>
      <c r="BN25" s="1154" t="s">
        <v>949</v>
      </c>
      <c r="BO25" s="158" t="s">
        <v>4162</v>
      </c>
      <c r="BP25" s="158" t="s">
        <v>945</v>
      </c>
      <c r="BQ25" s="158" t="s">
        <v>945</v>
      </c>
      <c r="BR25" s="158" t="s">
        <v>945</v>
      </c>
      <c r="BS25" s="158" t="s">
        <v>945</v>
      </c>
      <c r="BT25" s="158" t="s">
        <v>945</v>
      </c>
      <c r="BU25" s="158" t="s">
        <v>945</v>
      </c>
      <c r="BV25" s="4"/>
      <c r="BW25" s="88"/>
    </row>
    <row r="26" spans="1:75" ht="16.5">
      <c r="A26" s="4"/>
      <c r="B26" s="158">
        <v>19</v>
      </c>
      <c r="C26" s="158" t="s">
        <v>3719</v>
      </c>
      <c r="D26" s="1175" t="s">
        <v>4186</v>
      </c>
      <c r="E26" s="1172" t="s">
        <v>4550</v>
      </c>
      <c r="F26" s="1175"/>
      <c r="G26" s="1172"/>
      <c r="H26" s="1175"/>
      <c r="I26" s="1172"/>
      <c r="J26" s="1175"/>
      <c r="K26" s="1172"/>
      <c r="L26" s="1175"/>
      <c r="M26" s="1172"/>
      <c r="N26" s="158" t="s">
        <v>4551</v>
      </c>
      <c r="O26" s="41" t="s">
        <v>4552</v>
      </c>
      <c r="P26" s="253" t="s">
        <v>975</v>
      </c>
      <c r="Q26" s="255"/>
      <c r="R26" s="158" t="s">
        <v>1126</v>
      </c>
      <c r="S26" s="1071" t="s">
        <v>941</v>
      </c>
      <c r="T26" s="1071" t="s">
        <v>941</v>
      </c>
      <c r="U26" s="1071" t="s">
        <v>941</v>
      </c>
      <c r="V26" s="158" t="s">
        <v>941</v>
      </c>
      <c r="W26" s="158" t="s">
        <v>941</v>
      </c>
      <c r="X26" s="158" t="s">
        <v>941</v>
      </c>
      <c r="Y26" s="267" t="s">
        <v>941</v>
      </c>
      <c r="Z26" s="158" t="s">
        <v>941</v>
      </c>
      <c r="AA26" s="158" t="s">
        <v>941</v>
      </c>
      <c r="AB26" s="1222"/>
      <c r="AC26" s="1071" t="s">
        <v>941</v>
      </c>
      <c r="AD26" s="158" t="s">
        <v>941</v>
      </c>
      <c r="AE26" s="158" t="s">
        <v>941</v>
      </c>
      <c r="AF26" s="329" t="s">
        <v>945</v>
      </c>
      <c r="AG26" s="158" t="s">
        <v>4553</v>
      </c>
      <c r="AH26" s="246" t="s">
        <v>132</v>
      </c>
      <c r="AI26" s="41" t="s">
        <v>4554</v>
      </c>
      <c r="AJ26" s="210">
        <v>1</v>
      </c>
      <c r="AK26" s="1192" t="s">
        <v>945</v>
      </c>
      <c r="AL26" s="1198" t="s">
        <v>1008</v>
      </c>
      <c r="AM26" s="158">
        <v>1</v>
      </c>
      <c r="AN26" s="158" t="s">
        <v>979</v>
      </c>
      <c r="AO26" s="158" t="s">
        <v>945</v>
      </c>
      <c r="AP26" s="158" t="s">
        <v>945</v>
      </c>
      <c r="AQ26" s="158" t="s">
        <v>4192</v>
      </c>
      <c r="AR26" s="267" t="s">
        <v>945</v>
      </c>
      <c r="AS26" s="158"/>
      <c r="AT26" s="1154">
        <v>876700</v>
      </c>
      <c r="AU26" s="1154" t="s">
        <v>949</v>
      </c>
      <c r="AV26" s="1154" t="s">
        <v>4546</v>
      </c>
      <c r="AW26" s="1154" t="s">
        <v>4555</v>
      </c>
      <c r="AX26" s="1154" t="s">
        <v>4548</v>
      </c>
      <c r="AY26" s="1154" t="s">
        <v>1083</v>
      </c>
      <c r="AZ26" s="1154" t="s">
        <v>4549</v>
      </c>
      <c r="BA26" s="1154" t="s">
        <v>949</v>
      </c>
      <c r="BB26" s="1154" t="s">
        <v>949</v>
      </c>
      <c r="BC26" s="1154" t="s">
        <v>3905</v>
      </c>
      <c r="BD26" s="1154" t="s">
        <v>3907</v>
      </c>
      <c r="BE26" s="1154" t="s">
        <v>3907</v>
      </c>
      <c r="BF26" s="1154" t="s">
        <v>949</v>
      </c>
      <c r="BG26" s="1154" t="s">
        <v>949</v>
      </c>
      <c r="BH26" s="1154" t="s">
        <v>949</v>
      </c>
      <c r="BI26" s="1154" t="s">
        <v>949</v>
      </c>
      <c r="BJ26" s="1154" t="s">
        <v>949</v>
      </c>
      <c r="BK26" s="1154" t="s">
        <v>949</v>
      </c>
      <c r="BL26" s="1154" t="s">
        <v>949</v>
      </c>
      <c r="BM26" s="1154" t="s">
        <v>949</v>
      </c>
      <c r="BN26" s="1154" t="s">
        <v>949</v>
      </c>
      <c r="BO26" s="158" t="s">
        <v>4162</v>
      </c>
      <c r="BP26" s="158" t="s">
        <v>945</v>
      </c>
      <c r="BQ26" s="158" t="s">
        <v>945</v>
      </c>
      <c r="BR26" s="158" t="s">
        <v>945</v>
      </c>
      <c r="BS26" s="158" t="s">
        <v>945</v>
      </c>
      <c r="BT26" s="158" t="s">
        <v>945</v>
      </c>
      <c r="BU26" s="158" t="s">
        <v>945</v>
      </c>
      <c r="BV26" s="4"/>
      <c r="BW26" s="88"/>
    </row>
    <row r="27" spans="1:75" ht="16.5">
      <c r="A27" s="4"/>
      <c r="B27" s="158">
        <v>20</v>
      </c>
      <c r="C27" s="158" t="s">
        <v>3719</v>
      </c>
      <c r="D27" s="1175" t="s">
        <v>4186</v>
      </c>
      <c r="E27" s="1172" t="s">
        <v>4556</v>
      </c>
      <c r="F27" s="1175"/>
      <c r="G27" s="1172"/>
      <c r="H27" s="1175"/>
      <c r="I27" s="1172"/>
      <c r="J27" s="1175"/>
      <c r="K27" s="1172"/>
      <c r="L27" s="1175"/>
      <c r="M27" s="1172"/>
      <c r="N27" s="158" t="s">
        <v>4556</v>
      </c>
      <c r="O27" s="41" t="s">
        <v>4557</v>
      </c>
      <c r="P27" s="253" t="s">
        <v>1157</v>
      </c>
      <c r="Q27" s="255"/>
      <c r="R27" s="158" t="s">
        <v>1059</v>
      </c>
      <c r="S27" s="1071" t="s">
        <v>941</v>
      </c>
      <c r="T27" s="1071" t="s">
        <v>941</v>
      </c>
      <c r="U27" s="1071" t="s">
        <v>941</v>
      </c>
      <c r="V27" s="158" t="s">
        <v>941</v>
      </c>
      <c r="W27" s="158" t="s">
        <v>941</v>
      </c>
      <c r="X27" s="158" t="s">
        <v>941</v>
      </c>
      <c r="Y27" s="267" t="s">
        <v>941</v>
      </c>
      <c r="Z27" s="158" t="s">
        <v>941</v>
      </c>
      <c r="AA27" s="158" t="s">
        <v>941</v>
      </c>
      <c r="AB27" s="1222"/>
      <c r="AC27" s="1071" t="s">
        <v>941</v>
      </c>
      <c r="AD27" s="158" t="s">
        <v>941</v>
      </c>
      <c r="AE27" s="158" t="s">
        <v>941</v>
      </c>
      <c r="AF27" s="329" t="s">
        <v>945</v>
      </c>
      <c r="AG27" s="158" t="s">
        <v>4558</v>
      </c>
      <c r="AH27" s="246" t="s">
        <v>132</v>
      </c>
      <c r="AI27" s="41" t="s">
        <v>4559</v>
      </c>
      <c r="AJ27" s="210">
        <v>1</v>
      </c>
      <c r="AK27" s="1192" t="s">
        <v>945</v>
      </c>
      <c r="AL27" s="1198" t="s">
        <v>1008</v>
      </c>
      <c r="AM27" s="158">
        <v>1</v>
      </c>
      <c r="AN27" s="158" t="s">
        <v>993</v>
      </c>
      <c r="AO27" s="158" t="s">
        <v>945</v>
      </c>
      <c r="AP27" s="158" t="s">
        <v>945</v>
      </c>
      <c r="AQ27" s="158" t="s">
        <v>4192</v>
      </c>
      <c r="AR27" s="267" t="s">
        <v>945</v>
      </c>
      <c r="AS27" s="158"/>
      <c r="AT27" s="1154">
        <v>5940</v>
      </c>
      <c r="AU27" s="1154">
        <v>0.03</v>
      </c>
      <c r="AV27" s="1154" t="s">
        <v>3770</v>
      </c>
      <c r="AW27" s="1154" t="s">
        <v>949</v>
      </c>
      <c r="AX27" s="1154" t="s">
        <v>4560</v>
      </c>
      <c r="AY27" s="1154" t="s">
        <v>4245</v>
      </c>
      <c r="AZ27" s="1154" t="s">
        <v>3773</v>
      </c>
      <c r="BA27" s="1154" t="s">
        <v>949</v>
      </c>
      <c r="BB27" s="1154" t="s">
        <v>949</v>
      </c>
      <c r="BC27" s="1154" t="s">
        <v>949</v>
      </c>
      <c r="BD27" s="1154" t="s">
        <v>1166</v>
      </c>
      <c r="BE27" s="1154" t="s">
        <v>949</v>
      </c>
      <c r="BF27" s="1154" t="s">
        <v>949</v>
      </c>
      <c r="BG27" s="1154" t="s">
        <v>949</v>
      </c>
      <c r="BH27" s="1154" t="s">
        <v>949</v>
      </c>
      <c r="BI27" s="1154" t="s">
        <v>949</v>
      </c>
      <c r="BJ27" s="1154" t="s">
        <v>949</v>
      </c>
      <c r="BK27" s="1154" t="s">
        <v>949</v>
      </c>
      <c r="BL27" s="1154" t="s">
        <v>949</v>
      </c>
      <c r="BM27" s="1154" t="s">
        <v>949</v>
      </c>
      <c r="BN27" s="1154" t="s">
        <v>949</v>
      </c>
      <c r="BO27" s="158" t="s">
        <v>945</v>
      </c>
      <c r="BP27" s="158" t="s">
        <v>945</v>
      </c>
      <c r="BQ27" s="158" t="s">
        <v>945</v>
      </c>
      <c r="BR27" s="158" t="s">
        <v>945</v>
      </c>
      <c r="BS27" s="158" t="s">
        <v>945</v>
      </c>
      <c r="BT27" s="158" t="s">
        <v>945</v>
      </c>
      <c r="BU27" s="158" t="s">
        <v>945</v>
      </c>
      <c r="BV27" s="4"/>
      <c r="BW27" s="88"/>
    </row>
    <row r="28" spans="1:75" ht="16.5">
      <c r="A28" s="4"/>
      <c r="B28" s="158">
        <v>21</v>
      </c>
      <c r="C28" s="158" t="s">
        <v>3719</v>
      </c>
      <c r="D28" s="1175" t="s">
        <v>4186</v>
      </c>
      <c r="E28" s="1172" t="s">
        <v>4561</v>
      </c>
      <c r="F28" s="1175"/>
      <c r="G28" s="1172"/>
      <c r="H28" s="1175"/>
      <c r="I28" s="1172"/>
      <c r="J28" s="1175"/>
      <c r="K28" s="1172"/>
      <c r="L28" s="1175"/>
      <c r="M28" s="1172"/>
      <c r="N28" s="158" t="s">
        <v>4561</v>
      </c>
      <c r="O28" s="41" t="s">
        <v>4562</v>
      </c>
      <c r="P28" s="253" t="s">
        <v>1157</v>
      </c>
      <c r="Q28" s="255"/>
      <c r="R28" s="158" t="s">
        <v>989</v>
      </c>
      <c r="S28" s="1071" t="s">
        <v>941</v>
      </c>
      <c r="T28" s="1071" t="s">
        <v>941</v>
      </c>
      <c r="U28" s="1071" t="s">
        <v>941</v>
      </c>
      <c r="V28" s="158" t="s">
        <v>941</v>
      </c>
      <c r="W28" s="158" t="s">
        <v>941</v>
      </c>
      <c r="X28" s="158" t="s">
        <v>941</v>
      </c>
      <c r="Y28" s="267" t="s">
        <v>941</v>
      </c>
      <c r="Z28" s="158" t="s">
        <v>941</v>
      </c>
      <c r="AA28" s="158" t="s">
        <v>941</v>
      </c>
      <c r="AB28" s="1222"/>
      <c r="AC28" s="1071" t="s">
        <v>941</v>
      </c>
      <c r="AD28" s="158" t="s">
        <v>941</v>
      </c>
      <c r="AE28" s="158" t="s">
        <v>941</v>
      </c>
      <c r="AF28" s="329" t="s">
        <v>945</v>
      </c>
      <c r="AG28" s="158" t="s">
        <v>4563</v>
      </c>
      <c r="AH28" s="246" t="s">
        <v>132</v>
      </c>
      <c r="AI28" s="41" t="s">
        <v>4564</v>
      </c>
      <c r="AJ28" s="210">
        <v>1</v>
      </c>
      <c r="AK28" s="1192">
        <v>9</v>
      </c>
      <c r="AL28" s="1198" t="s">
        <v>1008</v>
      </c>
      <c r="AM28" s="158">
        <v>1</v>
      </c>
      <c r="AN28" s="158" t="s">
        <v>979</v>
      </c>
      <c r="AO28" s="158" t="s">
        <v>945</v>
      </c>
      <c r="AP28" s="158" t="s">
        <v>945</v>
      </c>
      <c r="AQ28" s="158" t="s">
        <v>4192</v>
      </c>
      <c r="AR28" s="267" t="s">
        <v>945</v>
      </c>
      <c r="AS28" s="158"/>
      <c r="AT28" s="1154">
        <v>355080</v>
      </c>
      <c r="AU28" s="1154">
        <v>3</v>
      </c>
      <c r="AV28" s="1154" t="s">
        <v>949</v>
      </c>
      <c r="AW28" s="1154" t="s">
        <v>949</v>
      </c>
      <c r="AX28" s="1154" t="s">
        <v>4565</v>
      </c>
      <c r="AY28" s="1154" t="s">
        <v>4029</v>
      </c>
      <c r="AZ28" s="1154" t="s">
        <v>4566</v>
      </c>
      <c r="BA28" s="1154" t="s">
        <v>4567</v>
      </c>
      <c r="BB28" s="1154" t="s">
        <v>949</v>
      </c>
      <c r="BC28" s="1154" t="s">
        <v>949</v>
      </c>
      <c r="BD28" s="1154" t="s">
        <v>3836</v>
      </c>
      <c r="BE28" s="1154" t="s">
        <v>949</v>
      </c>
      <c r="BF28" s="1154" t="s">
        <v>949</v>
      </c>
      <c r="BG28" s="1154" t="s">
        <v>949</v>
      </c>
      <c r="BH28" s="1154" t="s">
        <v>949</v>
      </c>
      <c r="BI28" s="1154" t="s">
        <v>949</v>
      </c>
      <c r="BJ28" s="1154" t="s">
        <v>949</v>
      </c>
      <c r="BK28" s="1154" t="s">
        <v>949</v>
      </c>
      <c r="BL28" s="1154" t="s">
        <v>949</v>
      </c>
      <c r="BM28" s="1154" t="s">
        <v>949</v>
      </c>
      <c r="BN28" s="1154" t="s">
        <v>949</v>
      </c>
      <c r="BO28" s="158" t="s">
        <v>945</v>
      </c>
      <c r="BP28" s="158" t="s">
        <v>945</v>
      </c>
      <c r="BQ28" s="158" t="s">
        <v>945</v>
      </c>
      <c r="BR28" s="158" t="s">
        <v>945</v>
      </c>
      <c r="BS28" s="158" t="s">
        <v>945</v>
      </c>
      <c r="BT28" s="158" t="s">
        <v>945</v>
      </c>
      <c r="BU28" s="158" t="s">
        <v>945</v>
      </c>
      <c r="BV28" s="4"/>
      <c r="BW28" s="88"/>
    </row>
    <row r="29" spans="1:75" ht="16.5">
      <c r="A29" s="4"/>
      <c r="B29" s="158">
        <v>22</v>
      </c>
      <c r="C29" s="158" t="s">
        <v>3719</v>
      </c>
      <c r="D29" s="1175" t="s">
        <v>4186</v>
      </c>
      <c r="E29" s="1172" t="s">
        <v>4253</v>
      </c>
      <c r="F29" s="1175"/>
      <c r="G29" s="1172"/>
      <c r="H29" s="1175"/>
      <c r="I29" s="1172"/>
      <c r="J29" s="1175"/>
      <c r="K29" s="1172"/>
      <c r="L29" s="1175"/>
      <c r="M29" s="1172"/>
      <c r="N29" s="158" t="s">
        <v>4254</v>
      </c>
      <c r="O29" s="41" t="s">
        <v>4255</v>
      </c>
      <c r="P29" s="253" t="s">
        <v>975</v>
      </c>
      <c r="Q29" s="255"/>
      <c r="R29" s="158" t="s">
        <v>976</v>
      </c>
      <c r="S29" s="1071" t="s">
        <v>941</v>
      </c>
      <c r="T29" s="1071" t="s">
        <v>941</v>
      </c>
      <c r="U29" s="1071" t="s">
        <v>941</v>
      </c>
      <c r="V29" s="158" t="s">
        <v>941</v>
      </c>
      <c r="W29" s="158" t="s">
        <v>941</v>
      </c>
      <c r="X29" s="158" t="s">
        <v>941</v>
      </c>
      <c r="Y29" s="267"/>
      <c r="Z29" s="158"/>
      <c r="AA29" s="158"/>
      <c r="AB29" s="1222"/>
      <c r="AC29" s="1071" t="s">
        <v>941</v>
      </c>
      <c r="AD29" s="158" t="s">
        <v>941</v>
      </c>
      <c r="AE29" s="158"/>
      <c r="AF29" s="329" t="s">
        <v>945</v>
      </c>
      <c r="AG29" s="158" t="s">
        <v>4256</v>
      </c>
      <c r="AH29" s="246" t="s">
        <v>132</v>
      </c>
      <c r="AI29" s="41" t="s">
        <v>4257</v>
      </c>
      <c r="AJ29" s="210">
        <v>1</v>
      </c>
      <c r="AK29" s="1192" t="s">
        <v>945</v>
      </c>
      <c r="AL29" s="1198" t="s">
        <v>1008</v>
      </c>
      <c r="AM29" s="158">
        <v>1</v>
      </c>
      <c r="AN29" s="158" t="s">
        <v>979</v>
      </c>
      <c r="AO29" s="158" t="s">
        <v>945</v>
      </c>
      <c r="AP29" s="158" t="s">
        <v>945</v>
      </c>
      <c r="AQ29" s="158" t="s">
        <v>4192</v>
      </c>
      <c r="AR29" s="267" t="s">
        <v>945</v>
      </c>
      <c r="AS29" s="158"/>
      <c r="AT29" s="1154">
        <v>135</v>
      </c>
      <c r="AU29" s="1154">
        <v>0.05</v>
      </c>
      <c r="AV29" s="1154" t="s">
        <v>949</v>
      </c>
      <c r="AW29" s="1154" t="s">
        <v>949</v>
      </c>
      <c r="AX29" s="1154" t="s">
        <v>4258</v>
      </c>
      <c r="AY29" s="1154" t="s">
        <v>2769</v>
      </c>
      <c r="AZ29" s="1154" t="s">
        <v>1413</v>
      </c>
      <c r="BA29" s="1154" t="s">
        <v>949</v>
      </c>
      <c r="BB29" s="1154" t="s">
        <v>949</v>
      </c>
      <c r="BC29" s="1154" t="s">
        <v>949</v>
      </c>
      <c r="BD29" s="1154" t="s">
        <v>1166</v>
      </c>
      <c r="BE29" s="1154" t="s">
        <v>986</v>
      </c>
      <c r="BF29" s="1154" t="s">
        <v>949</v>
      </c>
      <c r="BG29" s="1154" t="s">
        <v>949</v>
      </c>
      <c r="BH29" s="1154" t="s">
        <v>949</v>
      </c>
      <c r="BI29" s="1154" t="s">
        <v>949</v>
      </c>
      <c r="BJ29" s="1154" t="s">
        <v>949</v>
      </c>
      <c r="BK29" s="1154" t="s">
        <v>949</v>
      </c>
      <c r="BL29" s="1154" t="s">
        <v>949</v>
      </c>
      <c r="BM29" s="1154" t="s">
        <v>949</v>
      </c>
      <c r="BN29" s="1154" t="s">
        <v>949</v>
      </c>
      <c r="BO29" s="158" t="s">
        <v>945</v>
      </c>
      <c r="BP29" s="158" t="s">
        <v>945</v>
      </c>
      <c r="BQ29" s="158" t="s">
        <v>945</v>
      </c>
      <c r="BR29" s="158" t="s">
        <v>945</v>
      </c>
      <c r="BS29" s="158" t="s">
        <v>945</v>
      </c>
      <c r="BT29" s="158" t="s">
        <v>945</v>
      </c>
      <c r="BU29" s="158" t="s">
        <v>945</v>
      </c>
      <c r="BV29" s="4"/>
      <c r="BW29" s="88"/>
    </row>
    <row r="30" spans="1:75" ht="16.5">
      <c r="A30" s="4"/>
      <c r="B30" s="158">
        <v>23</v>
      </c>
      <c r="C30" s="158" t="s">
        <v>3719</v>
      </c>
      <c r="D30" s="1175" t="s">
        <v>4186</v>
      </c>
      <c r="E30" s="1172" t="s">
        <v>4259</v>
      </c>
      <c r="F30" s="1175"/>
      <c r="G30" s="1172"/>
      <c r="H30" s="1175"/>
      <c r="I30" s="1172"/>
      <c r="J30" s="1175"/>
      <c r="K30" s="1172"/>
      <c r="L30" s="1175"/>
      <c r="M30" s="1172"/>
      <c r="N30" s="158" t="s">
        <v>4260</v>
      </c>
      <c r="O30" s="41" t="s">
        <v>4259</v>
      </c>
      <c r="P30" s="253" t="s">
        <v>1157</v>
      </c>
      <c r="Q30" s="255"/>
      <c r="R30" s="158" t="s">
        <v>976</v>
      </c>
      <c r="S30" s="1071"/>
      <c r="T30" s="1071"/>
      <c r="U30" s="1071"/>
      <c r="V30" s="158"/>
      <c r="W30" s="158"/>
      <c r="X30" s="158"/>
      <c r="Y30" s="267" t="s">
        <v>941</v>
      </c>
      <c r="Z30" s="158"/>
      <c r="AA30" s="158"/>
      <c r="AB30" s="1222"/>
      <c r="AC30" s="1071"/>
      <c r="AD30" s="158"/>
      <c r="AE30" s="158" t="s">
        <v>941</v>
      </c>
      <c r="AF30" s="329" t="s">
        <v>945</v>
      </c>
      <c r="AG30" s="158"/>
      <c r="AH30" s="246" t="s">
        <v>132</v>
      </c>
      <c r="AI30" s="41" t="s">
        <v>4261</v>
      </c>
      <c r="AJ30" s="210">
        <v>1</v>
      </c>
      <c r="AK30" s="1192" t="s">
        <v>945</v>
      </c>
      <c r="AL30" s="1198" t="s">
        <v>1008</v>
      </c>
      <c r="AM30" s="158">
        <v>1</v>
      </c>
      <c r="AN30" s="158" t="s">
        <v>979</v>
      </c>
      <c r="AO30" s="158" t="s">
        <v>945</v>
      </c>
      <c r="AP30" s="158" t="s">
        <v>945</v>
      </c>
      <c r="AQ30" s="158" t="s">
        <v>4192</v>
      </c>
      <c r="AR30" s="267" t="s">
        <v>945</v>
      </c>
      <c r="AS30" s="158"/>
      <c r="AT30" s="1154">
        <v>180</v>
      </c>
      <c r="AU30" s="1154">
        <v>0.05</v>
      </c>
      <c r="AV30" s="1154" t="s">
        <v>949</v>
      </c>
      <c r="AW30" s="1154" t="s">
        <v>949</v>
      </c>
      <c r="AX30" s="1154" t="s">
        <v>4258</v>
      </c>
      <c r="AY30" s="1154" t="s">
        <v>2769</v>
      </c>
      <c r="AZ30" s="1154" t="s">
        <v>4262</v>
      </c>
      <c r="BA30" s="1154" t="s">
        <v>949</v>
      </c>
      <c r="BB30" s="1154" t="s">
        <v>949</v>
      </c>
      <c r="BC30" s="1154" t="s">
        <v>949</v>
      </c>
      <c r="BD30" s="1154" t="s">
        <v>1166</v>
      </c>
      <c r="BE30" s="1154" t="s">
        <v>949</v>
      </c>
      <c r="BF30" s="1154" t="s">
        <v>949</v>
      </c>
      <c r="BG30" s="1154" t="s">
        <v>949</v>
      </c>
      <c r="BH30" s="1154" t="s">
        <v>949</v>
      </c>
      <c r="BI30" s="1154" t="s">
        <v>949</v>
      </c>
      <c r="BJ30" s="1154" t="s">
        <v>949</v>
      </c>
      <c r="BK30" s="1154" t="s">
        <v>949</v>
      </c>
      <c r="BL30" s="1154" t="s">
        <v>949</v>
      </c>
      <c r="BM30" s="1154" t="s">
        <v>949</v>
      </c>
      <c r="BN30" s="1154" t="s">
        <v>949</v>
      </c>
      <c r="BO30" s="158" t="s">
        <v>945</v>
      </c>
      <c r="BP30" s="158" t="s">
        <v>945</v>
      </c>
      <c r="BQ30" s="158" t="s">
        <v>945</v>
      </c>
      <c r="BR30" s="158" t="s">
        <v>945</v>
      </c>
      <c r="BS30" s="158" t="s">
        <v>945</v>
      </c>
      <c r="BT30" s="158" t="s">
        <v>945</v>
      </c>
      <c r="BU30" s="158" t="s">
        <v>945</v>
      </c>
      <c r="BV30" s="4"/>
      <c r="BW30" s="88"/>
    </row>
    <row r="31" spans="1:75" ht="16.5">
      <c r="A31" s="4"/>
      <c r="B31" s="158">
        <v>24</v>
      </c>
      <c r="C31" s="158" t="s">
        <v>3719</v>
      </c>
      <c r="D31" s="1175" t="s">
        <v>4186</v>
      </c>
      <c r="E31" s="1172" t="s">
        <v>4568</v>
      </c>
      <c r="F31" s="1175"/>
      <c r="G31" s="1172"/>
      <c r="H31" s="1175"/>
      <c r="I31" s="1172"/>
      <c r="J31" s="1175"/>
      <c r="K31" s="1172"/>
      <c r="L31" s="1175"/>
      <c r="M31" s="1172"/>
      <c r="N31" s="158" t="s">
        <v>4569</v>
      </c>
      <c r="O31" s="41" t="s">
        <v>4569</v>
      </c>
      <c r="P31" s="253" t="s">
        <v>1157</v>
      </c>
      <c r="Q31" s="255"/>
      <c r="R31" s="158" t="s">
        <v>989</v>
      </c>
      <c r="S31" s="1071" t="s">
        <v>941</v>
      </c>
      <c r="T31" s="1071"/>
      <c r="U31" s="1071"/>
      <c r="V31" s="158" t="s">
        <v>945</v>
      </c>
      <c r="W31" s="158"/>
      <c r="X31" s="158"/>
      <c r="Y31" s="267"/>
      <c r="Z31" s="158"/>
      <c r="AA31" s="158"/>
      <c r="AB31" s="1222"/>
      <c r="AC31" s="1071" t="s">
        <v>941</v>
      </c>
      <c r="AD31" s="158" t="s">
        <v>945</v>
      </c>
      <c r="AE31" s="158"/>
      <c r="AF31" s="329" t="s">
        <v>945</v>
      </c>
      <c r="AG31" s="158"/>
      <c r="AH31" s="246" t="s">
        <v>132</v>
      </c>
      <c r="AI31" s="41" t="s">
        <v>4570</v>
      </c>
      <c r="AJ31" s="210">
        <v>1</v>
      </c>
      <c r="AK31" s="1192" t="s">
        <v>945</v>
      </c>
      <c r="AL31" s="1198" t="s">
        <v>1008</v>
      </c>
      <c r="AM31" s="158">
        <v>0</v>
      </c>
      <c r="AN31" s="158" t="s">
        <v>947</v>
      </c>
      <c r="AO31" s="158" t="s">
        <v>945</v>
      </c>
      <c r="AP31" s="158" t="s">
        <v>945</v>
      </c>
      <c r="AQ31" s="158" t="s">
        <v>4192</v>
      </c>
      <c r="AR31" s="267" t="s">
        <v>945</v>
      </c>
      <c r="AS31" s="158"/>
      <c r="AT31" s="1154" t="s">
        <v>949</v>
      </c>
      <c r="AU31" s="1154" t="s">
        <v>949</v>
      </c>
      <c r="AV31" s="1154" t="s">
        <v>949</v>
      </c>
      <c r="AW31" s="1154" t="s">
        <v>949</v>
      </c>
      <c r="AX31" s="1154" t="s">
        <v>949</v>
      </c>
      <c r="AY31" s="1154" t="s">
        <v>949</v>
      </c>
      <c r="AZ31" s="1154" t="s">
        <v>949</v>
      </c>
      <c r="BA31" s="1154" t="s">
        <v>949</v>
      </c>
      <c r="BB31" s="1154" t="s">
        <v>949</v>
      </c>
      <c r="BC31" s="1154" t="s">
        <v>949</v>
      </c>
      <c r="BD31" s="1154" t="s">
        <v>949</v>
      </c>
      <c r="BE31" s="1154" t="s">
        <v>949</v>
      </c>
      <c r="BF31" s="1154" t="s">
        <v>949</v>
      </c>
      <c r="BG31" s="1154" t="s">
        <v>949</v>
      </c>
      <c r="BH31" s="1154" t="s">
        <v>949</v>
      </c>
      <c r="BI31" s="1154" t="s">
        <v>949</v>
      </c>
      <c r="BJ31" s="1154" t="s">
        <v>949</v>
      </c>
      <c r="BK31" s="1154" t="s">
        <v>949</v>
      </c>
      <c r="BL31" s="1154" t="s">
        <v>949</v>
      </c>
      <c r="BM31" s="1154" t="s">
        <v>949</v>
      </c>
      <c r="BN31" s="1154" t="s">
        <v>949</v>
      </c>
      <c r="BO31" s="158" t="s">
        <v>4162</v>
      </c>
      <c r="BP31" s="158" t="s">
        <v>945</v>
      </c>
      <c r="BQ31" s="158" t="s">
        <v>945</v>
      </c>
      <c r="BR31" s="158" t="s">
        <v>945</v>
      </c>
      <c r="BS31" s="158" t="s">
        <v>945</v>
      </c>
      <c r="BT31" s="158" t="s">
        <v>945</v>
      </c>
      <c r="BU31" s="158" t="s">
        <v>945</v>
      </c>
      <c r="BV31" s="4"/>
      <c r="BW31" s="88"/>
    </row>
    <row r="32" spans="1:75" ht="16.5">
      <c r="A32" s="4"/>
      <c r="B32" s="158">
        <v>25</v>
      </c>
      <c r="C32" s="158" t="s">
        <v>3719</v>
      </c>
      <c r="D32" s="1175" t="s">
        <v>4186</v>
      </c>
      <c r="E32" s="1172" t="s">
        <v>4571</v>
      </c>
      <c r="F32" s="1175"/>
      <c r="G32" s="1172"/>
      <c r="H32" s="1175"/>
      <c r="I32" s="1172"/>
      <c r="J32" s="1175"/>
      <c r="K32" s="1172"/>
      <c r="L32" s="1175"/>
      <c r="M32" s="1172"/>
      <c r="N32" s="158" t="s">
        <v>4572</v>
      </c>
      <c r="O32" s="41" t="s">
        <v>4571</v>
      </c>
      <c r="P32" s="253" t="s">
        <v>1157</v>
      </c>
      <c r="Q32" s="255"/>
      <c r="R32" s="158" t="s">
        <v>976</v>
      </c>
      <c r="S32" s="1071" t="s">
        <v>945</v>
      </c>
      <c r="T32" s="1071"/>
      <c r="U32" s="1071"/>
      <c r="V32" s="158" t="s">
        <v>941</v>
      </c>
      <c r="W32" s="158"/>
      <c r="X32" s="158"/>
      <c r="Y32" s="267" t="s">
        <v>941</v>
      </c>
      <c r="Z32" s="158" t="s">
        <v>945</v>
      </c>
      <c r="AA32" s="158" t="s">
        <v>945</v>
      </c>
      <c r="AB32" s="1222"/>
      <c r="AC32" s="1071" t="s">
        <v>945</v>
      </c>
      <c r="AD32" s="158" t="s">
        <v>941</v>
      </c>
      <c r="AE32" s="158" t="s">
        <v>941</v>
      </c>
      <c r="AF32" s="329" t="s">
        <v>945</v>
      </c>
      <c r="AG32" s="158"/>
      <c r="AH32" s="246" t="s">
        <v>132</v>
      </c>
      <c r="AI32" s="41" t="s">
        <v>4573</v>
      </c>
      <c r="AJ32" s="210">
        <v>1</v>
      </c>
      <c r="AK32" s="1192" t="s">
        <v>945</v>
      </c>
      <c r="AL32" s="1198" t="s">
        <v>1008</v>
      </c>
      <c r="AM32" s="158">
        <v>0</v>
      </c>
      <c r="AN32" s="158" t="s">
        <v>947</v>
      </c>
      <c r="AO32" s="158" t="s">
        <v>945</v>
      </c>
      <c r="AP32" s="158" t="s">
        <v>945</v>
      </c>
      <c r="AQ32" s="158" t="s">
        <v>4192</v>
      </c>
      <c r="AR32" s="267" t="s">
        <v>945</v>
      </c>
      <c r="AS32" s="158"/>
      <c r="AT32" s="1154" t="s">
        <v>949</v>
      </c>
      <c r="AU32" s="1154" t="s">
        <v>949</v>
      </c>
      <c r="AV32" s="1154" t="s">
        <v>949</v>
      </c>
      <c r="AW32" s="1154" t="s">
        <v>949</v>
      </c>
      <c r="AX32" s="1154" t="s">
        <v>949</v>
      </c>
      <c r="AY32" s="1154" t="s">
        <v>949</v>
      </c>
      <c r="AZ32" s="1154" t="s">
        <v>949</v>
      </c>
      <c r="BA32" s="1154" t="s">
        <v>949</v>
      </c>
      <c r="BB32" s="1154" t="s">
        <v>949</v>
      </c>
      <c r="BC32" s="1154" t="s">
        <v>949</v>
      </c>
      <c r="BD32" s="1154" t="s">
        <v>949</v>
      </c>
      <c r="BE32" s="1154" t="s">
        <v>949</v>
      </c>
      <c r="BF32" s="1154" t="s">
        <v>949</v>
      </c>
      <c r="BG32" s="1154" t="s">
        <v>949</v>
      </c>
      <c r="BH32" s="1154" t="s">
        <v>949</v>
      </c>
      <c r="BI32" s="1154" t="s">
        <v>949</v>
      </c>
      <c r="BJ32" s="1154" t="s">
        <v>949</v>
      </c>
      <c r="BK32" s="1154" t="s">
        <v>949</v>
      </c>
      <c r="BL32" s="1154" t="s">
        <v>949</v>
      </c>
      <c r="BM32" s="1154" t="s">
        <v>949</v>
      </c>
      <c r="BN32" s="1154" t="s">
        <v>949</v>
      </c>
      <c r="BO32" s="158" t="s">
        <v>4162</v>
      </c>
      <c r="BP32" s="158" t="s">
        <v>945</v>
      </c>
      <c r="BQ32" s="158" t="s">
        <v>945</v>
      </c>
      <c r="BR32" s="158" t="s">
        <v>945</v>
      </c>
      <c r="BS32" s="158" t="s">
        <v>945</v>
      </c>
      <c r="BT32" s="158" t="s">
        <v>945</v>
      </c>
      <c r="BU32" s="158" t="s">
        <v>945</v>
      </c>
      <c r="BV32" s="4"/>
      <c r="BW32" s="88"/>
    </row>
    <row r="33" spans="1:75" ht="16.5">
      <c r="A33" s="4"/>
      <c r="B33" s="158">
        <v>26</v>
      </c>
      <c r="C33" s="158" t="s">
        <v>3719</v>
      </c>
      <c r="D33" s="1175" t="s">
        <v>4186</v>
      </c>
      <c r="E33" s="1172" t="s">
        <v>4574</v>
      </c>
      <c r="F33" s="1175"/>
      <c r="G33" s="1172"/>
      <c r="H33" s="1175"/>
      <c r="I33" s="1172"/>
      <c r="J33" s="1175"/>
      <c r="K33" s="1172"/>
      <c r="L33" s="1175"/>
      <c r="M33" s="1172"/>
      <c r="N33" s="158" t="s">
        <v>4575</v>
      </c>
      <c r="O33" s="41" t="s">
        <v>4575</v>
      </c>
      <c r="P33" s="253" t="s">
        <v>1157</v>
      </c>
      <c r="Q33" s="255"/>
      <c r="R33" s="158" t="s">
        <v>989</v>
      </c>
      <c r="S33" s="1071"/>
      <c r="T33" s="1071" t="s">
        <v>941</v>
      </c>
      <c r="U33" s="1071"/>
      <c r="V33" s="158"/>
      <c r="W33" s="158"/>
      <c r="X33" s="158"/>
      <c r="Y33" s="267"/>
      <c r="Z33" s="158"/>
      <c r="AA33" s="158"/>
      <c r="AB33" s="1222"/>
      <c r="AC33" s="1071"/>
      <c r="AD33" s="158"/>
      <c r="AE33" s="158"/>
      <c r="AF33" s="329" t="s">
        <v>945</v>
      </c>
      <c r="AG33" s="158"/>
      <c r="AH33" s="246" t="s">
        <v>132</v>
      </c>
      <c r="AI33" s="41" t="s">
        <v>4576</v>
      </c>
      <c r="AJ33" s="210">
        <v>1</v>
      </c>
      <c r="AK33" s="1192" t="s">
        <v>945</v>
      </c>
      <c r="AL33" s="1198" t="s">
        <v>1008</v>
      </c>
      <c r="AM33" s="158">
        <v>0</v>
      </c>
      <c r="AN33" s="158" t="s">
        <v>947</v>
      </c>
      <c r="AO33" s="158" t="s">
        <v>945</v>
      </c>
      <c r="AP33" s="158" t="s">
        <v>945</v>
      </c>
      <c r="AQ33" s="158" t="s">
        <v>4192</v>
      </c>
      <c r="AR33" s="267" t="s">
        <v>945</v>
      </c>
      <c r="AS33" s="158"/>
      <c r="AT33" s="1154" t="s">
        <v>949</v>
      </c>
      <c r="AU33" s="1154" t="s">
        <v>949</v>
      </c>
      <c r="AV33" s="1154" t="s">
        <v>949</v>
      </c>
      <c r="AW33" s="1154" t="s">
        <v>949</v>
      </c>
      <c r="AX33" s="1154" t="s">
        <v>949</v>
      </c>
      <c r="AY33" s="1154" t="s">
        <v>949</v>
      </c>
      <c r="AZ33" s="1154" t="s">
        <v>949</v>
      </c>
      <c r="BA33" s="1154" t="s">
        <v>949</v>
      </c>
      <c r="BB33" s="1154" t="s">
        <v>949</v>
      </c>
      <c r="BC33" s="1154" t="s">
        <v>949</v>
      </c>
      <c r="BD33" s="1154" t="s">
        <v>949</v>
      </c>
      <c r="BE33" s="1154" t="s">
        <v>949</v>
      </c>
      <c r="BF33" s="1154" t="s">
        <v>949</v>
      </c>
      <c r="BG33" s="1154" t="s">
        <v>949</v>
      </c>
      <c r="BH33" s="1154" t="s">
        <v>949</v>
      </c>
      <c r="BI33" s="1154" t="s">
        <v>949</v>
      </c>
      <c r="BJ33" s="1154" t="s">
        <v>949</v>
      </c>
      <c r="BK33" s="1154" t="s">
        <v>949</v>
      </c>
      <c r="BL33" s="1154" t="s">
        <v>949</v>
      </c>
      <c r="BM33" s="1154" t="s">
        <v>949</v>
      </c>
      <c r="BN33" s="1154" t="s">
        <v>949</v>
      </c>
      <c r="BO33" s="158" t="s">
        <v>4162</v>
      </c>
      <c r="BP33" s="158" t="s">
        <v>945</v>
      </c>
      <c r="BQ33" s="158" t="s">
        <v>945</v>
      </c>
      <c r="BR33" s="158" t="s">
        <v>945</v>
      </c>
      <c r="BS33" s="158" t="s">
        <v>945</v>
      </c>
      <c r="BT33" s="158" t="s">
        <v>945</v>
      </c>
      <c r="BU33" s="158" t="s">
        <v>945</v>
      </c>
      <c r="BV33" s="4"/>
      <c r="BW33" s="88"/>
    </row>
    <row r="34" spans="1:75" ht="16.5">
      <c r="A34" s="4"/>
      <c r="B34" s="158">
        <v>27</v>
      </c>
      <c r="C34" s="158" t="s">
        <v>3719</v>
      </c>
      <c r="D34" s="1175" t="s">
        <v>4186</v>
      </c>
      <c r="E34" s="1172" t="s">
        <v>4577</v>
      </c>
      <c r="F34" s="1175"/>
      <c r="G34" s="1172"/>
      <c r="H34" s="1175"/>
      <c r="I34" s="1172"/>
      <c r="J34" s="1175"/>
      <c r="K34" s="1172"/>
      <c r="L34" s="1175"/>
      <c r="M34" s="1172"/>
      <c r="N34" s="158" t="s">
        <v>4578</v>
      </c>
      <c r="O34" s="41" t="s">
        <v>4578</v>
      </c>
      <c r="P34" s="253" t="s">
        <v>1157</v>
      </c>
      <c r="Q34" s="255"/>
      <c r="R34" s="158" t="s">
        <v>989</v>
      </c>
      <c r="S34" s="1071"/>
      <c r="T34" s="1071"/>
      <c r="U34" s="1071"/>
      <c r="V34" s="158"/>
      <c r="W34" s="158" t="s">
        <v>941</v>
      </c>
      <c r="X34" s="158"/>
      <c r="Y34" s="267"/>
      <c r="Z34" s="158"/>
      <c r="AA34" s="158"/>
      <c r="AB34" s="1222"/>
      <c r="AC34" s="1071"/>
      <c r="AD34" s="158"/>
      <c r="AE34" s="158"/>
      <c r="AF34" s="329" t="s">
        <v>945</v>
      </c>
      <c r="AG34" s="158"/>
      <c r="AH34" s="246" t="s">
        <v>132</v>
      </c>
      <c r="AI34" s="41" t="s">
        <v>4579</v>
      </c>
      <c r="AJ34" s="210">
        <v>1</v>
      </c>
      <c r="AK34" s="1192" t="s">
        <v>945</v>
      </c>
      <c r="AL34" s="1198" t="s">
        <v>1008</v>
      </c>
      <c r="AM34" s="158">
        <v>0</v>
      </c>
      <c r="AN34" s="158" t="s">
        <v>947</v>
      </c>
      <c r="AO34" s="158" t="s">
        <v>945</v>
      </c>
      <c r="AP34" s="158" t="s">
        <v>945</v>
      </c>
      <c r="AQ34" s="158" t="s">
        <v>4192</v>
      </c>
      <c r="AR34" s="267" t="s">
        <v>945</v>
      </c>
      <c r="AS34" s="158"/>
      <c r="AT34" s="1154" t="s">
        <v>949</v>
      </c>
      <c r="AU34" s="1154" t="s">
        <v>949</v>
      </c>
      <c r="AV34" s="1154" t="s">
        <v>949</v>
      </c>
      <c r="AW34" s="1154" t="s">
        <v>949</v>
      </c>
      <c r="AX34" s="1154" t="s">
        <v>949</v>
      </c>
      <c r="AY34" s="1154" t="s">
        <v>949</v>
      </c>
      <c r="AZ34" s="1154" t="s">
        <v>949</v>
      </c>
      <c r="BA34" s="1154" t="s">
        <v>949</v>
      </c>
      <c r="BB34" s="1154" t="s">
        <v>949</v>
      </c>
      <c r="BC34" s="1154" t="s">
        <v>949</v>
      </c>
      <c r="BD34" s="1154" t="s">
        <v>949</v>
      </c>
      <c r="BE34" s="1154" t="s">
        <v>949</v>
      </c>
      <c r="BF34" s="1154" t="s">
        <v>949</v>
      </c>
      <c r="BG34" s="1154" t="s">
        <v>949</v>
      </c>
      <c r="BH34" s="1154" t="s">
        <v>949</v>
      </c>
      <c r="BI34" s="1154" t="s">
        <v>949</v>
      </c>
      <c r="BJ34" s="1154" t="s">
        <v>949</v>
      </c>
      <c r="BK34" s="1154" t="s">
        <v>949</v>
      </c>
      <c r="BL34" s="1154" t="s">
        <v>949</v>
      </c>
      <c r="BM34" s="1154" t="s">
        <v>949</v>
      </c>
      <c r="BN34" s="1154" t="s">
        <v>949</v>
      </c>
      <c r="BO34" s="158" t="s">
        <v>4162</v>
      </c>
      <c r="BP34" s="158" t="s">
        <v>945</v>
      </c>
      <c r="BQ34" s="158" t="s">
        <v>945</v>
      </c>
      <c r="BR34" s="158" t="s">
        <v>945</v>
      </c>
      <c r="BS34" s="158" t="s">
        <v>945</v>
      </c>
      <c r="BT34" s="158" t="s">
        <v>945</v>
      </c>
      <c r="BU34" s="158" t="s">
        <v>945</v>
      </c>
      <c r="BV34" s="4"/>
      <c r="BW34" s="88"/>
    </row>
    <row r="35" spans="1:75" ht="16.5">
      <c r="A35" s="4"/>
      <c r="B35" s="158">
        <v>28</v>
      </c>
      <c r="C35" s="158" t="s">
        <v>3719</v>
      </c>
      <c r="D35" s="1175" t="s">
        <v>4186</v>
      </c>
      <c r="E35" s="1172" t="s">
        <v>4580</v>
      </c>
      <c r="F35" s="1175"/>
      <c r="G35" s="1172"/>
      <c r="H35" s="1175"/>
      <c r="I35" s="1172"/>
      <c r="J35" s="1175"/>
      <c r="K35" s="1172"/>
      <c r="L35" s="1175"/>
      <c r="M35" s="1172"/>
      <c r="N35" s="158" t="s">
        <v>4581</v>
      </c>
      <c r="O35" s="41" t="s">
        <v>4581</v>
      </c>
      <c r="P35" s="253" t="s">
        <v>1157</v>
      </c>
      <c r="Q35" s="255"/>
      <c r="R35" s="158" t="s">
        <v>976</v>
      </c>
      <c r="S35" s="1071"/>
      <c r="T35" s="1071"/>
      <c r="U35" s="1071" t="s">
        <v>941</v>
      </c>
      <c r="V35" s="158"/>
      <c r="W35" s="158"/>
      <c r="X35" s="158"/>
      <c r="Y35" s="267"/>
      <c r="Z35" s="158"/>
      <c r="AA35" s="158"/>
      <c r="AB35" s="1222"/>
      <c r="AC35" s="1071"/>
      <c r="AD35" s="158"/>
      <c r="AE35" s="158"/>
      <c r="AF35" s="329" t="s">
        <v>945</v>
      </c>
      <c r="AG35" s="158"/>
      <c r="AH35" s="246" t="s">
        <v>132</v>
      </c>
      <c r="AI35" s="41" t="s">
        <v>4582</v>
      </c>
      <c r="AJ35" s="210">
        <v>1</v>
      </c>
      <c r="AK35" s="1192" t="s">
        <v>945</v>
      </c>
      <c r="AL35" s="1198" t="s">
        <v>1008</v>
      </c>
      <c r="AM35" s="158">
        <v>0</v>
      </c>
      <c r="AN35" s="158" t="s">
        <v>947</v>
      </c>
      <c r="AO35" s="158" t="s">
        <v>945</v>
      </c>
      <c r="AP35" s="158" t="s">
        <v>945</v>
      </c>
      <c r="AQ35" s="158" t="s">
        <v>4192</v>
      </c>
      <c r="AR35" s="267" t="s">
        <v>945</v>
      </c>
      <c r="AS35" s="158"/>
      <c r="AT35" s="1154" t="s">
        <v>949</v>
      </c>
      <c r="AU35" s="1154" t="s">
        <v>949</v>
      </c>
      <c r="AV35" s="1154" t="s">
        <v>949</v>
      </c>
      <c r="AW35" s="1154" t="s">
        <v>949</v>
      </c>
      <c r="AX35" s="1154" t="s">
        <v>949</v>
      </c>
      <c r="AY35" s="1154" t="s">
        <v>949</v>
      </c>
      <c r="AZ35" s="1154" t="s">
        <v>949</v>
      </c>
      <c r="BA35" s="1154" t="s">
        <v>949</v>
      </c>
      <c r="BB35" s="1154" t="s">
        <v>949</v>
      </c>
      <c r="BC35" s="1154" t="s">
        <v>949</v>
      </c>
      <c r="BD35" s="1154" t="s">
        <v>949</v>
      </c>
      <c r="BE35" s="1154" t="s">
        <v>949</v>
      </c>
      <c r="BF35" s="1154" t="s">
        <v>949</v>
      </c>
      <c r="BG35" s="1154" t="s">
        <v>949</v>
      </c>
      <c r="BH35" s="1154" t="s">
        <v>949</v>
      </c>
      <c r="BI35" s="1154" t="s">
        <v>949</v>
      </c>
      <c r="BJ35" s="1154" t="s">
        <v>949</v>
      </c>
      <c r="BK35" s="1154" t="s">
        <v>949</v>
      </c>
      <c r="BL35" s="1154" t="s">
        <v>949</v>
      </c>
      <c r="BM35" s="1154" t="s">
        <v>949</v>
      </c>
      <c r="BN35" s="1154" t="s">
        <v>949</v>
      </c>
      <c r="BO35" s="158" t="s">
        <v>4162</v>
      </c>
      <c r="BP35" s="158" t="s">
        <v>945</v>
      </c>
      <c r="BQ35" s="158" t="s">
        <v>945</v>
      </c>
      <c r="BR35" s="158" t="s">
        <v>945</v>
      </c>
      <c r="BS35" s="158" t="s">
        <v>945</v>
      </c>
      <c r="BT35" s="158" t="s">
        <v>945</v>
      </c>
      <c r="BU35" s="158" t="s">
        <v>945</v>
      </c>
      <c r="BV35" s="4"/>
      <c r="BW35" s="88"/>
    </row>
    <row r="36" spans="1:75" ht="16.5">
      <c r="A36" s="4"/>
      <c r="B36" s="158">
        <v>29</v>
      </c>
      <c r="C36" s="158" t="s">
        <v>3719</v>
      </c>
      <c r="D36" s="1175" t="s">
        <v>4186</v>
      </c>
      <c r="E36" s="1172" t="s">
        <v>4583</v>
      </c>
      <c r="F36" s="1175"/>
      <c r="G36" s="1172"/>
      <c r="H36" s="1175"/>
      <c r="I36" s="1172"/>
      <c r="J36" s="1175"/>
      <c r="K36" s="1172"/>
      <c r="L36" s="1175"/>
      <c r="M36" s="1172"/>
      <c r="N36" s="158" t="s">
        <v>4584</v>
      </c>
      <c r="O36" s="41" t="s">
        <v>4584</v>
      </c>
      <c r="P36" s="253" t="s">
        <v>1157</v>
      </c>
      <c r="Q36" s="255"/>
      <c r="R36" s="158" t="s">
        <v>989</v>
      </c>
      <c r="S36" s="1071"/>
      <c r="T36" s="1071"/>
      <c r="U36" s="1071"/>
      <c r="V36" s="158"/>
      <c r="W36" s="158"/>
      <c r="X36" s="158" t="s">
        <v>941</v>
      </c>
      <c r="Y36" s="267"/>
      <c r="Z36" s="158"/>
      <c r="AA36" s="158"/>
      <c r="AB36" s="1222"/>
      <c r="AC36" s="1071"/>
      <c r="AD36" s="158"/>
      <c r="AE36" s="158"/>
      <c r="AF36" s="329" t="s">
        <v>945</v>
      </c>
      <c r="AG36" s="158"/>
      <c r="AH36" s="246" t="s">
        <v>132</v>
      </c>
      <c r="AI36" s="41" t="s">
        <v>4585</v>
      </c>
      <c r="AJ36" s="210">
        <v>1</v>
      </c>
      <c r="AK36" s="1192" t="s">
        <v>945</v>
      </c>
      <c r="AL36" s="1198" t="s">
        <v>1008</v>
      </c>
      <c r="AM36" s="158">
        <v>0</v>
      </c>
      <c r="AN36" s="158" t="s">
        <v>947</v>
      </c>
      <c r="AO36" s="158" t="s">
        <v>945</v>
      </c>
      <c r="AP36" s="158" t="s">
        <v>945</v>
      </c>
      <c r="AQ36" s="158" t="s">
        <v>4192</v>
      </c>
      <c r="AR36" s="267" t="s">
        <v>945</v>
      </c>
      <c r="AS36" s="158"/>
      <c r="AT36" s="1154" t="s">
        <v>949</v>
      </c>
      <c r="AU36" s="1154" t="s">
        <v>949</v>
      </c>
      <c r="AV36" s="1154" t="s">
        <v>949</v>
      </c>
      <c r="AW36" s="1154" t="s">
        <v>949</v>
      </c>
      <c r="AX36" s="1154" t="s">
        <v>949</v>
      </c>
      <c r="AY36" s="1154" t="s">
        <v>949</v>
      </c>
      <c r="AZ36" s="1154" t="s">
        <v>949</v>
      </c>
      <c r="BA36" s="1154" t="s">
        <v>949</v>
      </c>
      <c r="BB36" s="1154" t="s">
        <v>949</v>
      </c>
      <c r="BC36" s="1154" t="s">
        <v>949</v>
      </c>
      <c r="BD36" s="1154" t="s">
        <v>949</v>
      </c>
      <c r="BE36" s="1154" t="s">
        <v>949</v>
      </c>
      <c r="BF36" s="1154" t="s">
        <v>949</v>
      </c>
      <c r="BG36" s="1154" t="s">
        <v>949</v>
      </c>
      <c r="BH36" s="1154" t="s">
        <v>949</v>
      </c>
      <c r="BI36" s="1154" t="s">
        <v>949</v>
      </c>
      <c r="BJ36" s="1154" t="s">
        <v>949</v>
      </c>
      <c r="BK36" s="1154" t="s">
        <v>949</v>
      </c>
      <c r="BL36" s="1154" t="s">
        <v>949</v>
      </c>
      <c r="BM36" s="1154" t="s">
        <v>949</v>
      </c>
      <c r="BN36" s="1154" t="s">
        <v>949</v>
      </c>
      <c r="BO36" s="158" t="s">
        <v>4162</v>
      </c>
      <c r="BP36" s="158" t="s">
        <v>945</v>
      </c>
      <c r="BQ36" s="158" t="s">
        <v>945</v>
      </c>
      <c r="BR36" s="158" t="s">
        <v>945</v>
      </c>
      <c r="BS36" s="158" t="s">
        <v>945</v>
      </c>
      <c r="BT36" s="158" t="s">
        <v>945</v>
      </c>
      <c r="BU36" s="158" t="s">
        <v>945</v>
      </c>
      <c r="BV36" s="4"/>
      <c r="BW36" s="88"/>
    </row>
    <row r="37" spans="1:75" ht="16.5">
      <c r="A37" s="4"/>
      <c r="B37" s="158">
        <v>30</v>
      </c>
      <c r="C37" s="158" t="s">
        <v>3719</v>
      </c>
      <c r="D37" s="1175" t="s">
        <v>4186</v>
      </c>
      <c r="E37" s="1172" t="s">
        <v>1871</v>
      </c>
      <c r="F37" s="1175"/>
      <c r="G37" s="1172"/>
      <c r="H37" s="1175"/>
      <c r="I37" s="1172"/>
      <c r="J37" s="1175"/>
      <c r="K37" s="1172"/>
      <c r="L37" s="1175"/>
      <c r="M37" s="1172"/>
      <c r="N37" s="158" t="s">
        <v>4586</v>
      </c>
      <c r="O37" s="41" t="s">
        <v>1871</v>
      </c>
      <c r="P37" s="253" t="s">
        <v>1157</v>
      </c>
      <c r="Q37" s="255"/>
      <c r="R37" s="158" t="s">
        <v>976</v>
      </c>
      <c r="S37" s="1071"/>
      <c r="T37" s="1071"/>
      <c r="U37" s="1071"/>
      <c r="V37" s="158"/>
      <c r="W37" s="158"/>
      <c r="X37" s="158"/>
      <c r="Y37" s="267"/>
      <c r="Z37" s="158" t="s">
        <v>941</v>
      </c>
      <c r="AA37" s="158" t="s">
        <v>941</v>
      </c>
      <c r="AB37" s="1222"/>
      <c r="AC37" s="1071"/>
      <c r="AD37" s="158"/>
      <c r="AE37" s="158"/>
      <c r="AF37" s="329" t="s">
        <v>945</v>
      </c>
      <c r="AG37" s="158"/>
      <c r="AH37" s="246" t="s">
        <v>132</v>
      </c>
      <c r="AI37" s="41" t="s">
        <v>1872</v>
      </c>
      <c r="AJ37" s="210">
        <v>1</v>
      </c>
      <c r="AK37" s="1192" t="s">
        <v>945</v>
      </c>
      <c r="AL37" s="1198" t="s">
        <v>1008</v>
      </c>
      <c r="AM37" s="158">
        <v>0</v>
      </c>
      <c r="AN37" s="158" t="s">
        <v>947</v>
      </c>
      <c r="AO37" s="158" t="s">
        <v>945</v>
      </c>
      <c r="AP37" s="158" t="s">
        <v>945</v>
      </c>
      <c r="AQ37" s="158" t="s">
        <v>4192</v>
      </c>
      <c r="AR37" s="267" t="s">
        <v>945</v>
      </c>
      <c r="AS37" s="158"/>
      <c r="AT37" s="1154" t="s">
        <v>949</v>
      </c>
      <c r="AU37" s="1154" t="s">
        <v>949</v>
      </c>
      <c r="AV37" s="1154" t="s">
        <v>949</v>
      </c>
      <c r="AW37" s="1154" t="s">
        <v>949</v>
      </c>
      <c r="AX37" s="1154" t="s">
        <v>949</v>
      </c>
      <c r="AY37" s="1154" t="s">
        <v>949</v>
      </c>
      <c r="AZ37" s="1154" t="s">
        <v>949</v>
      </c>
      <c r="BA37" s="1154" t="s">
        <v>949</v>
      </c>
      <c r="BB37" s="1154" t="s">
        <v>949</v>
      </c>
      <c r="BC37" s="1154" t="s">
        <v>949</v>
      </c>
      <c r="BD37" s="1154" t="s">
        <v>949</v>
      </c>
      <c r="BE37" s="1154" t="s">
        <v>949</v>
      </c>
      <c r="BF37" s="1154" t="s">
        <v>949</v>
      </c>
      <c r="BG37" s="1154" t="s">
        <v>949</v>
      </c>
      <c r="BH37" s="1154" t="s">
        <v>949</v>
      </c>
      <c r="BI37" s="1154" t="s">
        <v>949</v>
      </c>
      <c r="BJ37" s="1154" t="s">
        <v>949</v>
      </c>
      <c r="BK37" s="1154" t="s">
        <v>949</v>
      </c>
      <c r="BL37" s="1154" t="s">
        <v>949</v>
      </c>
      <c r="BM37" s="1154" t="s">
        <v>949</v>
      </c>
      <c r="BN37" s="1154" t="s">
        <v>949</v>
      </c>
      <c r="BO37" s="158" t="s">
        <v>4162</v>
      </c>
      <c r="BP37" s="158" t="s">
        <v>945</v>
      </c>
      <c r="BQ37" s="158" t="s">
        <v>945</v>
      </c>
      <c r="BR37" s="158" t="s">
        <v>945</v>
      </c>
      <c r="BS37" s="158" t="s">
        <v>945</v>
      </c>
      <c r="BT37" s="158" t="s">
        <v>945</v>
      </c>
      <c r="BU37" s="158" t="s">
        <v>945</v>
      </c>
      <c r="BV37" s="4"/>
      <c r="BW37" s="88"/>
    </row>
    <row r="38" spans="1:75" ht="16.5">
      <c r="A38" s="4"/>
      <c r="B38" s="158">
        <v>31</v>
      </c>
      <c r="C38" s="158" t="s">
        <v>3719</v>
      </c>
      <c r="D38" s="1175" t="s">
        <v>4186</v>
      </c>
      <c r="E38" s="1172" t="s">
        <v>945</v>
      </c>
      <c r="F38" s="1175" t="s">
        <v>1876</v>
      </c>
      <c r="G38" s="1172"/>
      <c r="H38" s="1175"/>
      <c r="I38" s="1172"/>
      <c r="J38" s="1175"/>
      <c r="K38" s="1172"/>
      <c r="L38" s="1175"/>
      <c r="M38" s="1172"/>
      <c r="N38" s="158" t="s">
        <v>4587</v>
      </c>
      <c r="O38" s="41" t="s">
        <v>1877</v>
      </c>
      <c r="P38" s="253" t="s">
        <v>975</v>
      </c>
      <c r="Q38" s="255"/>
      <c r="R38" s="158" t="s">
        <v>976</v>
      </c>
      <c r="S38" s="1071" t="s">
        <v>941</v>
      </c>
      <c r="T38" s="1071"/>
      <c r="U38" s="1071"/>
      <c r="V38" s="158" t="s">
        <v>941</v>
      </c>
      <c r="W38" s="158"/>
      <c r="X38" s="158"/>
      <c r="Y38" s="267" t="s">
        <v>941</v>
      </c>
      <c r="Z38" s="158" t="s">
        <v>941</v>
      </c>
      <c r="AA38" s="158" t="s">
        <v>941</v>
      </c>
      <c r="AB38" s="1222"/>
      <c r="AC38" s="1071" t="s">
        <v>941</v>
      </c>
      <c r="AD38" s="158" t="s">
        <v>941</v>
      </c>
      <c r="AE38" s="158" t="s">
        <v>941</v>
      </c>
      <c r="AF38" s="329" t="s">
        <v>945</v>
      </c>
      <c r="AG38" s="158"/>
      <c r="AH38" s="246" t="s">
        <v>132</v>
      </c>
      <c r="AI38" s="41" t="s">
        <v>1879</v>
      </c>
      <c r="AJ38" s="210">
        <v>1</v>
      </c>
      <c r="AK38" s="1192" t="s">
        <v>945</v>
      </c>
      <c r="AL38" s="1198" t="s">
        <v>1008</v>
      </c>
      <c r="AM38" s="158">
        <v>1</v>
      </c>
      <c r="AN38" s="158" t="s">
        <v>979</v>
      </c>
      <c r="AO38" s="158" t="s">
        <v>945</v>
      </c>
      <c r="AP38" s="158" t="s">
        <v>945</v>
      </c>
      <c r="AQ38" s="158" t="s">
        <v>4282</v>
      </c>
      <c r="AR38" s="267" t="s">
        <v>945</v>
      </c>
      <c r="AS38" s="158"/>
      <c r="AT38" s="1154">
        <v>456</v>
      </c>
      <c r="AU38" s="1154">
        <v>9.5000000000000001E-2</v>
      </c>
      <c r="AV38" s="1154" t="s">
        <v>949</v>
      </c>
      <c r="AW38" s="1154" t="s">
        <v>949</v>
      </c>
      <c r="AX38" s="1154" t="s">
        <v>1880</v>
      </c>
      <c r="AY38" s="1154" t="s">
        <v>1881</v>
      </c>
      <c r="AZ38" s="1154" t="s">
        <v>1882</v>
      </c>
      <c r="BA38" s="1154" t="s">
        <v>949</v>
      </c>
      <c r="BB38" s="1154" t="s">
        <v>949</v>
      </c>
      <c r="BC38" s="1154" t="s">
        <v>949</v>
      </c>
      <c r="BD38" s="1154" t="s">
        <v>1166</v>
      </c>
      <c r="BE38" s="1154" t="s">
        <v>986</v>
      </c>
      <c r="BF38" s="1154" t="s">
        <v>949</v>
      </c>
      <c r="BG38" s="1154" t="s">
        <v>949</v>
      </c>
      <c r="BH38" s="1154" t="s">
        <v>949</v>
      </c>
      <c r="BI38" s="1154" t="s">
        <v>949</v>
      </c>
      <c r="BJ38" s="1154" t="s">
        <v>949</v>
      </c>
      <c r="BK38" s="1154" t="s">
        <v>949</v>
      </c>
      <c r="BL38" s="1154" t="s">
        <v>949</v>
      </c>
      <c r="BM38" s="1154" t="s">
        <v>949</v>
      </c>
      <c r="BN38" s="1154" t="s">
        <v>949</v>
      </c>
      <c r="BO38" s="158" t="s">
        <v>4162</v>
      </c>
      <c r="BP38" s="158" t="s">
        <v>945</v>
      </c>
      <c r="BQ38" s="158" t="s">
        <v>945</v>
      </c>
      <c r="BR38" s="158" t="s">
        <v>945</v>
      </c>
      <c r="BS38" s="158" t="s">
        <v>945</v>
      </c>
      <c r="BT38" s="158" t="s">
        <v>945</v>
      </c>
      <c r="BU38" s="158" t="s">
        <v>945</v>
      </c>
      <c r="BV38" s="4"/>
      <c r="BW38" s="88"/>
    </row>
    <row r="39" spans="1:75" ht="16.5">
      <c r="A39" s="4"/>
      <c r="B39" s="158">
        <v>32</v>
      </c>
      <c r="C39" s="158" t="s">
        <v>3719</v>
      </c>
      <c r="D39" s="1175" t="s">
        <v>4186</v>
      </c>
      <c r="E39" s="1172" t="s">
        <v>945</v>
      </c>
      <c r="F39" s="1175" t="s">
        <v>1883</v>
      </c>
      <c r="G39" s="1172"/>
      <c r="H39" s="1175"/>
      <c r="I39" s="1172"/>
      <c r="J39" s="1175"/>
      <c r="K39" s="1172"/>
      <c r="L39" s="1175"/>
      <c r="M39" s="1172"/>
      <c r="N39" s="158" t="s">
        <v>4588</v>
      </c>
      <c r="O39" s="41" t="s">
        <v>1883</v>
      </c>
      <c r="P39" s="253" t="s">
        <v>1157</v>
      </c>
      <c r="Q39" s="255"/>
      <c r="R39" s="158" t="s">
        <v>989</v>
      </c>
      <c r="S39" s="1071"/>
      <c r="T39" s="1071" t="s">
        <v>941</v>
      </c>
      <c r="U39" s="1071"/>
      <c r="V39" s="158"/>
      <c r="W39" s="158" t="s">
        <v>941</v>
      </c>
      <c r="X39" s="158"/>
      <c r="Y39" s="267"/>
      <c r="Z39" s="158"/>
      <c r="AA39" s="158"/>
      <c r="AB39" s="1222"/>
      <c r="AC39" s="1071"/>
      <c r="AD39" s="158"/>
      <c r="AE39" s="158"/>
      <c r="AF39" s="329" t="s">
        <v>945</v>
      </c>
      <c r="AG39" s="158"/>
      <c r="AH39" s="246" t="s">
        <v>132</v>
      </c>
      <c r="AI39" s="41" t="s">
        <v>1885</v>
      </c>
      <c r="AJ39" s="210">
        <v>1</v>
      </c>
      <c r="AK39" s="1192" t="s">
        <v>945</v>
      </c>
      <c r="AL39" s="1198" t="s">
        <v>1008</v>
      </c>
      <c r="AM39" s="158">
        <v>1</v>
      </c>
      <c r="AN39" s="158" t="s">
        <v>979</v>
      </c>
      <c r="AO39" s="158" t="s">
        <v>945</v>
      </c>
      <c r="AP39" s="158" t="s">
        <v>945</v>
      </c>
      <c r="AQ39" s="158" t="s">
        <v>4282</v>
      </c>
      <c r="AR39" s="267" t="s">
        <v>945</v>
      </c>
      <c r="AS39" s="158"/>
      <c r="AT39" s="1154">
        <v>456</v>
      </c>
      <c r="AU39" s="1154">
        <v>9.5000000000000001E-2</v>
      </c>
      <c r="AV39" s="1154" t="s">
        <v>949</v>
      </c>
      <c r="AW39" s="1154" t="s">
        <v>949</v>
      </c>
      <c r="AX39" s="1154" t="s">
        <v>1880</v>
      </c>
      <c r="AY39" s="1154" t="s">
        <v>1881</v>
      </c>
      <c r="AZ39" s="1154" t="s">
        <v>1882</v>
      </c>
      <c r="BA39" s="1154" t="s">
        <v>949</v>
      </c>
      <c r="BB39" s="1154" t="s">
        <v>949</v>
      </c>
      <c r="BC39" s="1154" t="s">
        <v>949</v>
      </c>
      <c r="BD39" s="1154" t="s">
        <v>986</v>
      </c>
      <c r="BE39" s="1154" t="s">
        <v>1166</v>
      </c>
      <c r="BF39" s="1154" t="s">
        <v>949</v>
      </c>
      <c r="BG39" s="1154" t="s">
        <v>949</v>
      </c>
      <c r="BH39" s="1154" t="s">
        <v>949</v>
      </c>
      <c r="BI39" s="1154" t="s">
        <v>949</v>
      </c>
      <c r="BJ39" s="1154" t="s">
        <v>949</v>
      </c>
      <c r="BK39" s="1154" t="s">
        <v>949</v>
      </c>
      <c r="BL39" s="1154" t="s">
        <v>949</v>
      </c>
      <c r="BM39" s="1154" t="s">
        <v>949</v>
      </c>
      <c r="BN39" s="1154" t="s">
        <v>949</v>
      </c>
      <c r="BO39" s="158" t="s">
        <v>4162</v>
      </c>
      <c r="BP39" s="158" t="s">
        <v>945</v>
      </c>
      <c r="BQ39" s="158" t="s">
        <v>945</v>
      </c>
      <c r="BR39" s="158" t="s">
        <v>945</v>
      </c>
      <c r="BS39" s="158" t="s">
        <v>945</v>
      </c>
      <c r="BT39" s="158" t="s">
        <v>945</v>
      </c>
      <c r="BU39" s="158" t="s">
        <v>945</v>
      </c>
      <c r="BV39" s="4"/>
      <c r="BW39" s="88"/>
    </row>
    <row r="40" spans="1:75" ht="16.5">
      <c r="A40" s="4"/>
      <c r="B40" s="158">
        <v>33</v>
      </c>
      <c r="C40" s="158" t="s">
        <v>3719</v>
      </c>
      <c r="D40" s="1175" t="s">
        <v>4186</v>
      </c>
      <c r="E40" s="1172" t="s">
        <v>945</v>
      </c>
      <c r="F40" s="1175" t="s">
        <v>4589</v>
      </c>
      <c r="G40" s="1172"/>
      <c r="H40" s="1175"/>
      <c r="I40" s="1172"/>
      <c r="J40" s="1175"/>
      <c r="K40" s="1172"/>
      <c r="L40" s="1175"/>
      <c r="M40" s="1172"/>
      <c r="N40" s="158" t="s">
        <v>4590</v>
      </c>
      <c r="O40" s="41" t="s">
        <v>4589</v>
      </c>
      <c r="P40" s="253" t="s">
        <v>1157</v>
      </c>
      <c r="Q40" s="255"/>
      <c r="R40" s="158" t="s">
        <v>976</v>
      </c>
      <c r="S40" s="1071"/>
      <c r="T40" s="1071"/>
      <c r="U40" s="1071" t="s">
        <v>941</v>
      </c>
      <c r="V40" s="158"/>
      <c r="W40" s="158"/>
      <c r="X40" s="158" t="s">
        <v>941</v>
      </c>
      <c r="Y40" s="267"/>
      <c r="Z40" s="158"/>
      <c r="AA40" s="158"/>
      <c r="AB40" s="1222"/>
      <c r="AC40" s="1071"/>
      <c r="AD40" s="158"/>
      <c r="AE40" s="158"/>
      <c r="AF40" s="329" t="s">
        <v>945</v>
      </c>
      <c r="AG40" s="158"/>
      <c r="AH40" s="246" t="s">
        <v>132</v>
      </c>
      <c r="AI40" s="41" t="s">
        <v>4591</v>
      </c>
      <c r="AJ40" s="210">
        <v>1</v>
      </c>
      <c r="AK40" s="1192" t="s">
        <v>945</v>
      </c>
      <c r="AL40" s="1198" t="s">
        <v>1008</v>
      </c>
      <c r="AM40" s="158">
        <v>1</v>
      </c>
      <c r="AN40" s="158" t="s">
        <v>979</v>
      </c>
      <c r="AO40" s="158" t="s">
        <v>945</v>
      </c>
      <c r="AP40" s="158" t="s">
        <v>945</v>
      </c>
      <c r="AQ40" s="158" t="s">
        <v>4282</v>
      </c>
      <c r="AR40" s="267" t="s">
        <v>945</v>
      </c>
      <c r="AS40" s="158"/>
      <c r="AT40" s="1154">
        <v>456</v>
      </c>
      <c r="AU40" s="1154">
        <v>9.5000000000000001E-2</v>
      </c>
      <c r="AV40" s="1154" t="s">
        <v>949</v>
      </c>
      <c r="AW40" s="1154" t="s">
        <v>949</v>
      </c>
      <c r="AX40" s="1154" t="s">
        <v>1880</v>
      </c>
      <c r="AY40" s="1154" t="s">
        <v>1881</v>
      </c>
      <c r="AZ40" s="1154" t="s">
        <v>1882</v>
      </c>
      <c r="BA40" s="1154" t="s">
        <v>949</v>
      </c>
      <c r="BB40" s="1154" t="s">
        <v>949</v>
      </c>
      <c r="BC40" s="1154" t="s">
        <v>949</v>
      </c>
      <c r="BD40" s="1154" t="s">
        <v>986</v>
      </c>
      <c r="BE40" s="1154" t="s">
        <v>1166</v>
      </c>
      <c r="BF40" s="1154" t="s">
        <v>949</v>
      </c>
      <c r="BG40" s="1154" t="s">
        <v>949</v>
      </c>
      <c r="BH40" s="1154" t="s">
        <v>949</v>
      </c>
      <c r="BI40" s="1154" t="s">
        <v>949</v>
      </c>
      <c r="BJ40" s="1154" t="s">
        <v>949</v>
      </c>
      <c r="BK40" s="1154" t="s">
        <v>949</v>
      </c>
      <c r="BL40" s="1154" t="s">
        <v>949</v>
      </c>
      <c r="BM40" s="1154" t="s">
        <v>949</v>
      </c>
      <c r="BN40" s="1154" t="s">
        <v>949</v>
      </c>
      <c r="BO40" s="158" t="s">
        <v>4162</v>
      </c>
      <c r="BP40" s="158" t="s">
        <v>945</v>
      </c>
      <c r="BQ40" s="158" t="s">
        <v>945</v>
      </c>
      <c r="BR40" s="158" t="s">
        <v>945</v>
      </c>
      <c r="BS40" s="158" t="s">
        <v>945</v>
      </c>
      <c r="BT40" s="158" t="s">
        <v>945</v>
      </c>
      <c r="BU40" s="158" t="s">
        <v>945</v>
      </c>
      <c r="BV40" s="4"/>
      <c r="BW40" s="88"/>
    </row>
    <row r="41" spans="1:75" ht="16.5">
      <c r="A41" s="4"/>
      <c r="B41" s="158">
        <v>34</v>
      </c>
      <c r="C41" s="158" t="s">
        <v>3719</v>
      </c>
      <c r="D41" s="1175" t="s">
        <v>4186</v>
      </c>
      <c r="E41" s="1172" t="s">
        <v>945</v>
      </c>
      <c r="F41" s="1175" t="s">
        <v>1886</v>
      </c>
      <c r="G41" s="1172"/>
      <c r="H41" s="1175"/>
      <c r="I41" s="1172"/>
      <c r="J41" s="1175"/>
      <c r="K41" s="1172"/>
      <c r="L41" s="1175"/>
      <c r="M41" s="1172"/>
      <c r="N41" s="158" t="s">
        <v>4288</v>
      </c>
      <c r="O41" s="41" t="s">
        <v>1887</v>
      </c>
      <c r="P41" s="253" t="s">
        <v>939</v>
      </c>
      <c r="Q41" s="255"/>
      <c r="R41" s="158" t="s">
        <v>989</v>
      </c>
      <c r="S41" s="1071" t="s">
        <v>941</v>
      </c>
      <c r="T41" s="1071" t="s">
        <v>941</v>
      </c>
      <c r="U41" s="1071" t="s">
        <v>941</v>
      </c>
      <c r="V41" s="158" t="s">
        <v>941</v>
      </c>
      <c r="W41" s="158" t="s">
        <v>941</v>
      </c>
      <c r="X41" s="158" t="s">
        <v>941</v>
      </c>
      <c r="Y41" s="267" t="s">
        <v>941</v>
      </c>
      <c r="Z41" s="158" t="s">
        <v>941</v>
      </c>
      <c r="AA41" s="158" t="s">
        <v>941</v>
      </c>
      <c r="AB41" s="1222"/>
      <c r="AC41" s="1071" t="s">
        <v>941</v>
      </c>
      <c r="AD41" s="158" t="s">
        <v>941</v>
      </c>
      <c r="AE41" s="158" t="s">
        <v>941</v>
      </c>
      <c r="AF41" s="329" t="s">
        <v>945</v>
      </c>
      <c r="AG41" s="158" t="s">
        <v>1888</v>
      </c>
      <c r="AH41" s="246" t="s">
        <v>132</v>
      </c>
      <c r="AI41" s="41" t="s">
        <v>1889</v>
      </c>
      <c r="AJ41" s="210">
        <v>0.12</v>
      </c>
      <c r="AK41" s="1192" t="s">
        <v>945</v>
      </c>
      <c r="AL41" s="1198" t="s">
        <v>1081</v>
      </c>
      <c r="AM41" s="158">
        <v>1</v>
      </c>
      <c r="AN41" s="158" t="s">
        <v>993</v>
      </c>
      <c r="AO41" s="158" t="s">
        <v>945</v>
      </c>
      <c r="AP41" s="158" t="s">
        <v>945</v>
      </c>
      <c r="AQ41" s="158" t="s">
        <v>4282</v>
      </c>
      <c r="AR41" s="267" t="s">
        <v>945</v>
      </c>
      <c r="AS41" s="158"/>
      <c r="AT41" s="1154" t="s">
        <v>949</v>
      </c>
      <c r="AU41" s="1154" t="s">
        <v>949</v>
      </c>
      <c r="AV41" s="1154" t="s">
        <v>949</v>
      </c>
      <c r="AW41" s="1154" t="s">
        <v>949</v>
      </c>
      <c r="AX41" s="1154" t="s">
        <v>1890</v>
      </c>
      <c r="AY41" s="1154" t="s">
        <v>995</v>
      </c>
      <c r="AZ41" s="1154" t="s">
        <v>996</v>
      </c>
      <c r="BA41" s="1154" t="s">
        <v>1891</v>
      </c>
      <c r="BB41" s="1154" t="s">
        <v>998</v>
      </c>
      <c r="BC41" s="1154" t="s">
        <v>949</v>
      </c>
      <c r="BD41" s="1154" t="s">
        <v>985</v>
      </c>
      <c r="BE41" s="1154" t="s">
        <v>986</v>
      </c>
      <c r="BF41" s="1154" t="s">
        <v>949</v>
      </c>
      <c r="BG41" s="1154" t="s">
        <v>949</v>
      </c>
      <c r="BH41" s="1154" t="s">
        <v>949</v>
      </c>
      <c r="BI41" s="1154" t="s">
        <v>949</v>
      </c>
      <c r="BJ41" s="1154" t="s">
        <v>949</v>
      </c>
      <c r="BK41" s="1154" t="s">
        <v>949</v>
      </c>
      <c r="BL41" s="1154" t="s">
        <v>949</v>
      </c>
      <c r="BM41" s="1154" t="s">
        <v>949</v>
      </c>
      <c r="BN41" s="1154" t="s">
        <v>949</v>
      </c>
      <c r="BO41" s="158" t="s">
        <v>4162</v>
      </c>
      <c r="BP41" s="158" t="s">
        <v>945</v>
      </c>
      <c r="BQ41" s="158" t="s">
        <v>945</v>
      </c>
      <c r="BR41" s="158" t="s">
        <v>945</v>
      </c>
      <c r="BS41" s="158" t="s">
        <v>945</v>
      </c>
      <c r="BT41" s="158" t="s">
        <v>945</v>
      </c>
      <c r="BU41" s="158" t="s">
        <v>945</v>
      </c>
      <c r="BV41" s="4"/>
      <c r="BW41" s="88"/>
    </row>
    <row r="42" spans="1:75" ht="16.5">
      <c r="A42" s="4"/>
      <c r="B42" s="158">
        <v>35</v>
      </c>
      <c r="C42" s="158" t="s">
        <v>3719</v>
      </c>
      <c r="D42" s="1175" t="s">
        <v>4186</v>
      </c>
      <c r="E42" s="1172" t="s">
        <v>4292</v>
      </c>
      <c r="F42" s="1175"/>
      <c r="G42" s="1172"/>
      <c r="H42" s="1175"/>
      <c r="I42" s="1172"/>
      <c r="J42" s="1175"/>
      <c r="K42" s="1172"/>
      <c r="L42" s="1175"/>
      <c r="M42" s="1172"/>
      <c r="N42" s="158" t="s">
        <v>4293</v>
      </c>
      <c r="O42" s="41" t="s">
        <v>3779</v>
      </c>
      <c r="P42" s="253" t="s">
        <v>975</v>
      </c>
      <c r="Q42" s="255"/>
      <c r="R42" s="158" t="s">
        <v>976</v>
      </c>
      <c r="S42" s="1071"/>
      <c r="T42" s="1071"/>
      <c r="U42" s="1071"/>
      <c r="V42" s="158"/>
      <c r="W42" s="158"/>
      <c r="X42" s="158"/>
      <c r="Y42" s="267"/>
      <c r="Z42" s="158" t="s">
        <v>941</v>
      </c>
      <c r="AA42" s="158"/>
      <c r="AB42" s="1222"/>
      <c r="AC42" s="1071"/>
      <c r="AD42" s="158"/>
      <c r="AE42" s="158"/>
      <c r="AF42" s="329" t="s">
        <v>945</v>
      </c>
      <c r="AG42" s="158" t="s">
        <v>3780</v>
      </c>
      <c r="AH42" s="246" t="s">
        <v>132</v>
      </c>
      <c r="AI42" s="41" t="s">
        <v>3781</v>
      </c>
      <c r="AJ42" s="210">
        <v>1</v>
      </c>
      <c r="AK42" s="1192" t="s">
        <v>945</v>
      </c>
      <c r="AL42" s="1198" t="s">
        <v>1008</v>
      </c>
      <c r="AM42" s="158">
        <v>1</v>
      </c>
      <c r="AN42" s="158" t="s">
        <v>979</v>
      </c>
      <c r="AO42" s="158" t="s">
        <v>945</v>
      </c>
      <c r="AP42" s="158" t="s">
        <v>945</v>
      </c>
      <c r="AQ42" s="158" t="s">
        <v>4282</v>
      </c>
      <c r="AR42" s="267" t="s">
        <v>945</v>
      </c>
      <c r="AS42" s="158"/>
      <c r="AT42" s="1154">
        <v>507</v>
      </c>
      <c r="AU42" s="1154">
        <v>7.0000000000000007E-2</v>
      </c>
      <c r="AV42" s="1154" t="s">
        <v>949</v>
      </c>
      <c r="AW42" s="1154" t="s">
        <v>949</v>
      </c>
      <c r="AX42" s="1154" t="s">
        <v>3782</v>
      </c>
      <c r="AY42" s="1154" t="s">
        <v>981</v>
      </c>
      <c r="AZ42" s="1154" t="s">
        <v>982</v>
      </c>
      <c r="BA42" s="1154" t="s">
        <v>983</v>
      </c>
      <c r="BB42" s="1154" t="s">
        <v>984</v>
      </c>
      <c r="BC42" s="1154" t="s">
        <v>949</v>
      </c>
      <c r="BD42" s="1154" t="s">
        <v>3258</v>
      </c>
      <c r="BE42" s="1154" t="s">
        <v>986</v>
      </c>
      <c r="BF42" s="1154" t="s">
        <v>949</v>
      </c>
      <c r="BG42" s="1154" t="s">
        <v>949</v>
      </c>
      <c r="BH42" s="1154" t="s">
        <v>949</v>
      </c>
      <c r="BI42" s="1154" t="s">
        <v>949</v>
      </c>
      <c r="BJ42" s="1154" t="s">
        <v>949</v>
      </c>
      <c r="BK42" s="1154" t="s">
        <v>949</v>
      </c>
      <c r="BL42" s="1154" t="s">
        <v>949</v>
      </c>
      <c r="BM42" s="1154" t="s">
        <v>949</v>
      </c>
      <c r="BN42" s="1154" t="s">
        <v>949</v>
      </c>
      <c r="BO42" s="158"/>
      <c r="BP42" s="158"/>
      <c r="BQ42" s="158"/>
      <c r="BR42" s="158"/>
      <c r="BS42" s="158"/>
      <c r="BT42" s="158"/>
      <c r="BU42" s="158"/>
      <c r="BV42" s="4"/>
      <c r="BW42" s="88"/>
    </row>
    <row r="43" spans="1:75" ht="16.5">
      <c r="A43" s="4"/>
      <c r="B43" s="158">
        <v>36</v>
      </c>
      <c r="C43" s="158" t="s">
        <v>3719</v>
      </c>
      <c r="D43" s="1175" t="s">
        <v>4186</v>
      </c>
      <c r="E43" s="1172" t="s">
        <v>987</v>
      </c>
      <c r="F43" s="1175"/>
      <c r="G43" s="1172"/>
      <c r="H43" s="1175"/>
      <c r="I43" s="1172"/>
      <c r="J43" s="1175"/>
      <c r="K43" s="1172"/>
      <c r="L43" s="1175"/>
      <c r="M43" s="1172"/>
      <c r="N43" s="158" t="s">
        <v>4294</v>
      </c>
      <c r="O43" s="41" t="s">
        <v>988</v>
      </c>
      <c r="P43" s="253" t="s">
        <v>939</v>
      </c>
      <c r="Q43" s="255"/>
      <c r="R43" s="158" t="s">
        <v>989</v>
      </c>
      <c r="S43" s="1071"/>
      <c r="T43" s="1071"/>
      <c r="U43" s="1071"/>
      <c r="V43" s="158"/>
      <c r="W43" s="158"/>
      <c r="X43" s="158"/>
      <c r="Y43" s="267"/>
      <c r="Z43" s="158" t="s">
        <v>941</v>
      </c>
      <c r="AA43" s="158"/>
      <c r="AB43" s="1222"/>
      <c r="AC43" s="1071"/>
      <c r="AD43" s="158"/>
      <c r="AE43" s="158"/>
      <c r="AF43" s="329" t="s">
        <v>945</v>
      </c>
      <c r="AG43" s="158" t="s">
        <v>990</v>
      </c>
      <c r="AH43" s="246" t="s">
        <v>132</v>
      </c>
      <c r="AI43" s="41" t="s">
        <v>991</v>
      </c>
      <c r="AJ43" s="210">
        <v>7.0000000000000007E-2</v>
      </c>
      <c r="AK43" s="1192" t="s">
        <v>945</v>
      </c>
      <c r="AL43" s="1198" t="s">
        <v>1081</v>
      </c>
      <c r="AM43" s="158">
        <v>1</v>
      </c>
      <c r="AN43" s="158" t="s">
        <v>993</v>
      </c>
      <c r="AO43" s="158" t="s">
        <v>945</v>
      </c>
      <c r="AP43" s="158" t="s">
        <v>945</v>
      </c>
      <c r="AQ43" s="158" t="s">
        <v>4282</v>
      </c>
      <c r="AR43" s="267" t="s">
        <v>945</v>
      </c>
      <c r="AS43" s="158"/>
      <c r="AT43" s="1154" t="s">
        <v>949</v>
      </c>
      <c r="AU43" s="1154" t="s">
        <v>949</v>
      </c>
      <c r="AV43" s="1154" t="s">
        <v>949</v>
      </c>
      <c r="AW43" s="1154" t="s">
        <v>949</v>
      </c>
      <c r="AX43" s="1154" t="s">
        <v>994</v>
      </c>
      <c r="AY43" s="1154" t="s">
        <v>995</v>
      </c>
      <c r="AZ43" s="1154" t="s">
        <v>996</v>
      </c>
      <c r="BA43" s="1154" t="s">
        <v>997</v>
      </c>
      <c r="BB43" s="1154" t="s">
        <v>998</v>
      </c>
      <c r="BC43" s="1154" t="s">
        <v>949</v>
      </c>
      <c r="BD43" s="1154" t="s">
        <v>985</v>
      </c>
      <c r="BE43" s="1154" t="s">
        <v>986</v>
      </c>
      <c r="BF43" s="1154" t="s">
        <v>949</v>
      </c>
      <c r="BG43" s="1154" t="s">
        <v>949</v>
      </c>
      <c r="BH43" s="1154" t="s">
        <v>949</v>
      </c>
      <c r="BI43" s="1154" t="s">
        <v>949</v>
      </c>
      <c r="BJ43" s="1154" t="s">
        <v>949</v>
      </c>
      <c r="BK43" s="1154" t="s">
        <v>949</v>
      </c>
      <c r="BL43" s="1154" t="s">
        <v>949</v>
      </c>
      <c r="BM43" s="1154" t="s">
        <v>949</v>
      </c>
      <c r="BN43" s="1154" t="s">
        <v>949</v>
      </c>
      <c r="BO43" s="158"/>
      <c r="BP43" s="158"/>
      <c r="BQ43" s="158"/>
      <c r="BR43" s="158"/>
      <c r="BS43" s="158"/>
      <c r="BT43" s="158"/>
      <c r="BU43" s="158"/>
      <c r="BV43" s="4"/>
      <c r="BW43" s="88"/>
    </row>
    <row r="44" spans="1:75" ht="16.5">
      <c r="A44" s="4"/>
      <c r="B44" s="158">
        <v>37</v>
      </c>
      <c r="C44" s="158" t="s">
        <v>3719</v>
      </c>
      <c r="D44" s="1175" t="s">
        <v>4186</v>
      </c>
      <c r="E44" s="1172" t="s">
        <v>4592</v>
      </c>
      <c r="F44" s="1175"/>
      <c r="G44" s="1172"/>
      <c r="H44" s="1175"/>
      <c r="I44" s="1172"/>
      <c r="J44" s="1175"/>
      <c r="K44" s="1172"/>
      <c r="L44" s="1175"/>
      <c r="M44" s="1172"/>
      <c r="N44" s="158" t="s">
        <v>4593</v>
      </c>
      <c r="O44" s="41" t="s">
        <v>4593</v>
      </c>
      <c r="P44" s="253" t="s">
        <v>1157</v>
      </c>
      <c r="Q44" s="255"/>
      <c r="R44" s="158" t="s">
        <v>976</v>
      </c>
      <c r="S44" s="1071" t="s">
        <v>941</v>
      </c>
      <c r="T44" s="1071"/>
      <c r="U44" s="1071"/>
      <c r="V44" s="158" t="s">
        <v>945</v>
      </c>
      <c r="W44" s="158"/>
      <c r="X44" s="158"/>
      <c r="Y44" s="267"/>
      <c r="Z44" s="158"/>
      <c r="AA44" s="158"/>
      <c r="AB44" s="1222"/>
      <c r="AC44" s="1071" t="s">
        <v>941</v>
      </c>
      <c r="AD44" s="158" t="s">
        <v>945</v>
      </c>
      <c r="AE44" s="158"/>
      <c r="AF44" s="329" t="s">
        <v>945</v>
      </c>
      <c r="AG44" s="158"/>
      <c r="AH44" s="246" t="s">
        <v>132</v>
      </c>
      <c r="AI44" s="41" t="s">
        <v>4594</v>
      </c>
      <c r="AJ44" s="210">
        <v>1</v>
      </c>
      <c r="AK44" s="1192" t="s">
        <v>945</v>
      </c>
      <c r="AL44" s="1198" t="s">
        <v>1008</v>
      </c>
      <c r="AM44" s="158">
        <v>0</v>
      </c>
      <c r="AN44" s="158" t="s">
        <v>947</v>
      </c>
      <c r="AO44" s="158" t="s">
        <v>945</v>
      </c>
      <c r="AP44" s="158" t="s">
        <v>945</v>
      </c>
      <c r="AQ44" s="158" t="s">
        <v>4192</v>
      </c>
      <c r="AR44" s="267" t="s">
        <v>945</v>
      </c>
      <c r="AS44" s="158"/>
      <c r="AT44" s="1154" t="s">
        <v>949</v>
      </c>
      <c r="AU44" s="1154" t="s">
        <v>949</v>
      </c>
      <c r="AV44" s="1154" t="s">
        <v>949</v>
      </c>
      <c r="AW44" s="1154" t="s">
        <v>949</v>
      </c>
      <c r="AX44" s="1154" t="s">
        <v>949</v>
      </c>
      <c r="AY44" s="1154" t="s">
        <v>949</v>
      </c>
      <c r="AZ44" s="1154" t="s">
        <v>949</v>
      </c>
      <c r="BA44" s="1154" t="s">
        <v>949</v>
      </c>
      <c r="BB44" s="1154" t="s">
        <v>949</v>
      </c>
      <c r="BC44" s="1154" t="s">
        <v>949</v>
      </c>
      <c r="BD44" s="1154" t="s">
        <v>949</v>
      </c>
      <c r="BE44" s="1154" t="s">
        <v>949</v>
      </c>
      <c r="BF44" s="1154" t="s">
        <v>949</v>
      </c>
      <c r="BG44" s="1154" t="s">
        <v>949</v>
      </c>
      <c r="BH44" s="1154" t="s">
        <v>949</v>
      </c>
      <c r="BI44" s="1154" t="s">
        <v>949</v>
      </c>
      <c r="BJ44" s="1154" t="s">
        <v>949</v>
      </c>
      <c r="BK44" s="1154" t="s">
        <v>949</v>
      </c>
      <c r="BL44" s="1154" t="s">
        <v>949</v>
      </c>
      <c r="BM44" s="1154" t="s">
        <v>949</v>
      </c>
      <c r="BN44" s="1154" t="s">
        <v>949</v>
      </c>
      <c r="BO44" s="158" t="s">
        <v>4162</v>
      </c>
      <c r="BP44" s="158" t="s">
        <v>945</v>
      </c>
      <c r="BQ44" s="158" t="s">
        <v>945</v>
      </c>
      <c r="BR44" s="158" t="s">
        <v>945</v>
      </c>
      <c r="BS44" s="158" t="s">
        <v>945</v>
      </c>
      <c r="BT44" s="158" t="s">
        <v>945</v>
      </c>
      <c r="BU44" s="158" t="s">
        <v>945</v>
      </c>
      <c r="BV44" s="4"/>
      <c r="BW44" s="88"/>
    </row>
    <row r="45" spans="1:75" ht="16.5">
      <c r="A45" s="4"/>
      <c r="B45" s="158">
        <v>38</v>
      </c>
      <c r="C45" s="158" t="s">
        <v>3719</v>
      </c>
      <c r="D45" s="1175" t="s">
        <v>4186</v>
      </c>
      <c r="E45" s="1172" t="s">
        <v>4595</v>
      </c>
      <c r="F45" s="1175"/>
      <c r="G45" s="1172"/>
      <c r="H45" s="1175"/>
      <c r="I45" s="1172"/>
      <c r="J45" s="1175"/>
      <c r="K45" s="1172"/>
      <c r="L45" s="1175"/>
      <c r="M45" s="1172"/>
      <c r="N45" s="158" t="s">
        <v>4596</v>
      </c>
      <c r="O45" s="41" t="s">
        <v>4596</v>
      </c>
      <c r="P45" s="253" t="s">
        <v>1157</v>
      </c>
      <c r="Q45" s="255"/>
      <c r="R45" s="158" t="s">
        <v>976</v>
      </c>
      <c r="S45" s="1071" t="s">
        <v>945</v>
      </c>
      <c r="T45" s="1071"/>
      <c r="U45" s="1071"/>
      <c r="V45" s="158" t="s">
        <v>941</v>
      </c>
      <c r="W45" s="158"/>
      <c r="X45" s="158"/>
      <c r="Y45" s="267" t="s">
        <v>941</v>
      </c>
      <c r="Z45" s="158" t="s">
        <v>945</v>
      </c>
      <c r="AA45" s="158" t="s">
        <v>945</v>
      </c>
      <c r="AB45" s="1222"/>
      <c r="AC45" s="1071" t="s">
        <v>945</v>
      </c>
      <c r="AD45" s="158" t="s">
        <v>941</v>
      </c>
      <c r="AE45" s="158" t="s">
        <v>941</v>
      </c>
      <c r="AF45" s="329" t="s">
        <v>945</v>
      </c>
      <c r="AG45" s="158"/>
      <c r="AH45" s="246" t="s">
        <v>132</v>
      </c>
      <c r="AI45" s="41" t="s">
        <v>4597</v>
      </c>
      <c r="AJ45" s="210">
        <v>1</v>
      </c>
      <c r="AK45" s="1192" t="s">
        <v>945</v>
      </c>
      <c r="AL45" s="1198" t="s">
        <v>1008</v>
      </c>
      <c r="AM45" s="158">
        <v>0</v>
      </c>
      <c r="AN45" s="158" t="s">
        <v>947</v>
      </c>
      <c r="AO45" s="158" t="s">
        <v>945</v>
      </c>
      <c r="AP45" s="158" t="s">
        <v>945</v>
      </c>
      <c r="AQ45" s="158" t="s">
        <v>4192</v>
      </c>
      <c r="AR45" s="267" t="s">
        <v>945</v>
      </c>
      <c r="AS45" s="158"/>
      <c r="AT45" s="1154" t="s">
        <v>949</v>
      </c>
      <c r="AU45" s="1154" t="s">
        <v>949</v>
      </c>
      <c r="AV45" s="1154" t="s">
        <v>949</v>
      </c>
      <c r="AW45" s="1154" t="s">
        <v>949</v>
      </c>
      <c r="AX45" s="1154" t="s">
        <v>949</v>
      </c>
      <c r="AY45" s="1154" t="s">
        <v>949</v>
      </c>
      <c r="AZ45" s="1154" t="s">
        <v>949</v>
      </c>
      <c r="BA45" s="1154" t="s">
        <v>949</v>
      </c>
      <c r="BB45" s="1154" t="s">
        <v>949</v>
      </c>
      <c r="BC45" s="1154" t="s">
        <v>949</v>
      </c>
      <c r="BD45" s="1154" t="s">
        <v>949</v>
      </c>
      <c r="BE45" s="1154" t="s">
        <v>949</v>
      </c>
      <c r="BF45" s="1154" t="s">
        <v>949</v>
      </c>
      <c r="BG45" s="1154" t="s">
        <v>949</v>
      </c>
      <c r="BH45" s="1154" t="s">
        <v>949</v>
      </c>
      <c r="BI45" s="1154" t="s">
        <v>949</v>
      </c>
      <c r="BJ45" s="1154" t="s">
        <v>949</v>
      </c>
      <c r="BK45" s="1154" t="s">
        <v>949</v>
      </c>
      <c r="BL45" s="1154" t="s">
        <v>949</v>
      </c>
      <c r="BM45" s="1154" t="s">
        <v>949</v>
      </c>
      <c r="BN45" s="1154" t="s">
        <v>949</v>
      </c>
      <c r="BO45" s="158" t="s">
        <v>4162</v>
      </c>
      <c r="BP45" s="158" t="s">
        <v>945</v>
      </c>
      <c r="BQ45" s="158" t="s">
        <v>945</v>
      </c>
      <c r="BR45" s="158" t="s">
        <v>945</v>
      </c>
      <c r="BS45" s="158" t="s">
        <v>945</v>
      </c>
      <c r="BT45" s="158" t="s">
        <v>945</v>
      </c>
      <c r="BU45" s="158" t="s">
        <v>945</v>
      </c>
      <c r="BV45" s="4"/>
      <c r="BW45" s="88"/>
    </row>
    <row r="46" spans="1:75" ht="16.5">
      <c r="A46" s="4"/>
      <c r="B46" s="158">
        <v>39</v>
      </c>
      <c r="C46" s="158" t="s">
        <v>3719</v>
      </c>
      <c r="D46" s="1175" t="s">
        <v>4186</v>
      </c>
      <c r="E46" s="1172" t="s">
        <v>4598</v>
      </c>
      <c r="F46" s="1175"/>
      <c r="G46" s="1172"/>
      <c r="H46" s="1175"/>
      <c r="I46" s="1172"/>
      <c r="J46" s="1175"/>
      <c r="K46" s="1172"/>
      <c r="L46" s="1175"/>
      <c r="M46" s="1172"/>
      <c r="N46" s="158" t="s">
        <v>4599</v>
      </c>
      <c r="O46" s="41" t="s">
        <v>4599</v>
      </c>
      <c r="P46" s="253" t="s">
        <v>1157</v>
      </c>
      <c r="Q46" s="255"/>
      <c r="R46" s="158" t="s">
        <v>989</v>
      </c>
      <c r="S46" s="1071"/>
      <c r="T46" s="1071" t="s">
        <v>941</v>
      </c>
      <c r="U46" s="1071"/>
      <c r="V46" s="158"/>
      <c r="W46" s="158"/>
      <c r="X46" s="158"/>
      <c r="Y46" s="267"/>
      <c r="Z46" s="158"/>
      <c r="AA46" s="158"/>
      <c r="AB46" s="1222"/>
      <c r="AC46" s="1071"/>
      <c r="AD46" s="158"/>
      <c r="AE46" s="158"/>
      <c r="AF46" s="329" t="s">
        <v>945</v>
      </c>
      <c r="AG46" s="158"/>
      <c r="AH46" s="246" t="s">
        <v>132</v>
      </c>
      <c r="AI46" s="41" t="s">
        <v>4600</v>
      </c>
      <c r="AJ46" s="210">
        <v>1</v>
      </c>
      <c r="AK46" s="1192" t="s">
        <v>945</v>
      </c>
      <c r="AL46" s="1198" t="s">
        <v>1008</v>
      </c>
      <c r="AM46" s="158">
        <v>0</v>
      </c>
      <c r="AN46" s="158" t="s">
        <v>947</v>
      </c>
      <c r="AO46" s="158" t="s">
        <v>945</v>
      </c>
      <c r="AP46" s="158" t="s">
        <v>945</v>
      </c>
      <c r="AQ46" s="158" t="s">
        <v>4192</v>
      </c>
      <c r="AR46" s="267" t="s">
        <v>945</v>
      </c>
      <c r="AS46" s="158"/>
      <c r="AT46" s="1154" t="s">
        <v>949</v>
      </c>
      <c r="AU46" s="1154" t="s">
        <v>949</v>
      </c>
      <c r="AV46" s="1154" t="s">
        <v>949</v>
      </c>
      <c r="AW46" s="1154" t="s">
        <v>949</v>
      </c>
      <c r="AX46" s="1154" t="s">
        <v>949</v>
      </c>
      <c r="AY46" s="1154" t="s">
        <v>949</v>
      </c>
      <c r="AZ46" s="1154" t="s">
        <v>949</v>
      </c>
      <c r="BA46" s="1154" t="s">
        <v>949</v>
      </c>
      <c r="BB46" s="1154" t="s">
        <v>949</v>
      </c>
      <c r="BC46" s="1154" t="s">
        <v>949</v>
      </c>
      <c r="BD46" s="1154" t="s">
        <v>949</v>
      </c>
      <c r="BE46" s="1154" t="s">
        <v>949</v>
      </c>
      <c r="BF46" s="1154" t="s">
        <v>949</v>
      </c>
      <c r="BG46" s="1154" t="s">
        <v>949</v>
      </c>
      <c r="BH46" s="1154" t="s">
        <v>949</v>
      </c>
      <c r="BI46" s="1154" t="s">
        <v>949</v>
      </c>
      <c r="BJ46" s="1154" t="s">
        <v>949</v>
      </c>
      <c r="BK46" s="1154" t="s">
        <v>949</v>
      </c>
      <c r="BL46" s="1154" t="s">
        <v>949</v>
      </c>
      <c r="BM46" s="1154" t="s">
        <v>949</v>
      </c>
      <c r="BN46" s="1154" t="s">
        <v>949</v>
      </c>
      <c r="BO46" s="158" t="s">
        <v>4162</v>
      </c>
      <c r="BP46" s="158" t="s">
        <v>945</v>
      </c>
      <c r="BQ46" s="158" t="s">
        <v>945</v>
      </c>
      <c r="BR46" s="158" t="s">
        <v>945</v>
      </c>
      <c r="BS46" s="158" t="s">
        <v>945</v>
      </c>
      <c r="BT46" s="158" t="s">
        <v>945</v>
      </c>
      <c r="BU46" s="158" t="s">
        <v>945</v>
      </c>
      <c r="BV46" s="4"/>
      <c r="BW46" s="88"/>
    </row>
    <row r="47" spans="1:75" ht="16.5">
      <c r="A47" s="4"/>
      <c r="B47" s="158">
        <v>40</v>
      </c>
      <c r="C47" s="158" t="s">
        <v>3719</v>
      </c>
      <c r="D47" s="1175" t="s">
        <v>4186</v>
      </c>
      <c r="E47" s="1172" t="s">
        <v>4601</v>
      </c>
      <c r="F47" s="1175"/>
      <c r="G47" s="1172"/>
      <c r="H47" s="1175"/>
      <c r="I47" s="1172"/>
      <c r="J47" s="1175"/>
      <c r="K47" s="1172"/>
      <c r="L47" s="1175"/>
      <c r="M47" s="1172"/>
      <c r="N47" s="158" t="s">
        <v>4602</v>
      </c>
      <c r="O47" s="41" t="s">
        <v>4602</v>
      </c>
      <c r="P47" s="253" t="s">
        <v>1157</v>
      </c>
      <c r="Q47" s="255"/>
      <c r="R47" s="158" t="s">
        <v>989</v>
      </c>
      <c r="S47" s="1071"/>
      <c r="T47" s="1071"/>
      <c r="U47" s="1071"/>
      <c r="V47" s="158"/>
      <c r="W47" s="158" t="s">
        <v>941</v>
      </c>
      <c r="X47" s="158"/>
      <c r="Y47" s="267"/>
      <c r="Z47" s="158"/>
      <c r="AA47" s="158"/>
      <c r="AB47" s="1222"/>
      <c r="AC47" s="1071"/>
      <c r="AD47" s="158"/>
      <c r="AE47" s="158"/>
      <c r="AF47" s="329" t="s">
        <v>945</v>
      </c>
      <c r="AG47" s="158"/>
      <c r="AH47" s="246" t="s">
        <v>132</v>
      </c>
      <c r="AI47" s="41" t="s">
        <v>4603</v>
      </c>
      <c r="AJ47" s="210">
        <v>1</v>
      </c>
      <c r="AK47" s="1192" t="s">
        <v>945</v>
      </c>
      <c r="AL47" s="1198" t="s">
        <v>1008</v>
      </c>
      <c r="AM47" s="158">
        <v>0</v>
      </c>
      <c r="AN47" s="158" t="s">
        <v>947</v>
      </c>
      <c r="AO47" s="158" t="s">
        <v>945</v>
      </c>
      <c r="AP47" s="158" t="s">
        <v>945</v>
      </c>
      <c r="AQ47" s="158" t="s">
        <v>4192</v>
      </c>
      <c r="AR47" s="267" t="s">
        <v>945</v>
      </c>
      <c r="AS47" s="158"/>
      <c r="AT47" s="1154" t="s">
        <v>949</v>
      </c>
      <c r="AU47" s="1154" t="s">
        <v>949</v>
      </c>
      <c r="AV47" s="1154" t="s">
        <v>949</v>
      </c>
      <c r="AW47" s="1154" t="s">
        <v>949</v>
      </c>
      <c r="AX47" s="1154" t="s">
        <v>949</v>
      </c>
      <c r="AY47" s="1154" t="s">
        <v>949</v>
      </c>
      <c r="AZ47" s="1154" t="s">
        <v>949</v>
      </c>
      <c r="BA47" s="1154" t="s">
        <v>949</v>
      </c>
      <c r="BB47" s="1154" t="s">
        <v>949</v>
      </c>
      <c r="BC47" s="1154" t="s">
        <v>949</v>
      </c>
      <c r="BD47" s="1154" t="s">
        <v>949</v>
      </c>
      <c r="BE47" s="1154" t="s">
        <v>949</v>
      </c>
      <c r="BF47" s="1154" t="s">
        <v>949</v>
      </c>
      <c r="BG47" s="1154" t="s">
        <v>949</v>
      </c>
      <c r="BH47" s="1154" t="s">
        <v>949</v>
      </c>
      <c r="BI47" s="1154" t="s">
        <v>949</v>
      </c>
      <c r="BJ47" s="1154" t="s">
        <v>949</v>
      </c>
      <c r="BK47" s="1154" t="s">
        <v>949</v>
      </c>
      <c r="BL47" s="1154" t="s">
        <v>949</v>
      </c>
      <c r="BM47" s="1154" t="s">
        <v>949</v>
      </c>
      <c r="BN47" s="1154" t="s">
        <v>949</v>
      </c>
      <c r="BO47" s="158" t="s">
        <v>4162</v>
      </c>
      <c r="BP47" s="158" t="s">
        <v>945</v>
      </c>
      <c r="BQ47" s="158" t="s">
        <v>945</v>
      </c>
      <c r="BR47" s="158" t="s">
        <v>945</v>
      </c>
      <c r="BS47" s="158" t="s">
        <v>945</v>
      </c>
      <c r="BT47" s="158" t="s">
        <v>945</v>
      </c>
      <c r="BU47" s="158" t="s">
        <v>945</v>
      </c>
      <c r="BV47" s="4"/>
      <c r="BW47" s="88"/>
    </row>
    <row r="48" spans="1:75" ht="16.5">
      <c r="A48" s="4"/>
      <c r="B48" s="158">
        <v>41</v>
      </c>
      <c r="C48" s="158" t="s">
        <v>3719</v>
      </c>
      <c r="D48" s="1175" t="s">
        <v>4186</v>
      </c>
      <c r="E48" s="1172" t="s">
        <v>4604</v>
      </c>
      <c r="F48" s="1175"/>
      <c r="G48" s="1172"/>
      <c r="H48" s="1175"/>
      <c r="I48" s="1172"/>
      <c r="J48" s="1175"/>
      <c r="K48" s="1172"/>
      <c r="L48" s="1175"/>
      <c r="M48" s="1172"/>
      <c r="N48" s="158" t="s">
        <v>4605</v>
      </c>
      <c r="O48" s="41" t="s">
        <v>4605</v>
      </c>
      <c r="P48" s="253" t="s">
        <v>1157</v>
      </c>
      <c r="Q48" s="255"/>
      <c r="R48" s="158" t="s">
        <v>976</v>
      </c>
      <c r="S48" s="1071"/>
      <c r="T48" s="1071"/>
      <c r="U48" s="1071" t="s">
        <v>941</v>
      </c>
      <c r="V48" s="158"/>
      <c r="W48" s="158"/>
      <c r="X48" s="158"/>
      <c r="Y48" s="267"/>
      <c r="Z48" s="158"/>
      <c r="AA48" s="158"/>
      <c r="AB48" s="1222"/>
      <c r="AC48" s="1071"/>
      <c r="AD48" s="158"/>
      <c r="AE48" s="158"/>
      <c r="AF48" s="329" t="s">
        <v>945</v>
      </c>
      <c r="AG48" s="158"/>
      <c r="AH48" s="246" t="s">
        <v>132</v>
      </c>
      <c r="AI48" s="41" t="s">
        <v>4606</v>
      </c>
      <c r="AJ48" s="210">
        <v>1</v>
      </c>
      <c r="AK48" s="1192" t="s">
        <v>945</v>
      </c>
      <c r="AL48" s="1198" t="s">
        <v>1008</v>
      </c>
      <c r="AM48" s="158">
        <v>0</v>
      </c>
      <c r="AN48" s="158" t="s">
        <v>947</v>
      </c>
      <c r="AO48" s="158" t="s">
        <v>945</v>
      </c>
      <c r="AP48" s="158" t="s">
        <v>945</v>
      </c>
      <c r="AQ48" s="158" t="s">
        <v>4192</v>
      </c>
      <c r="AR48" s="267" t="s">
        <v>945</v>
      </c>
      <c r="AS48" s="158"/>
      <c r="AT48" s="1154" t="s">
        <v>949</v>
      </c>
      <c r="AU48" s="1154" t="s">
        <v>949</v>
      </c>
      <c r="AV48" s="1154" t="s">
        <v>949</v>
      </c>
      <c r="AW48" s="1154" t="s">
        <v>949</v>
      </c>
      <c r="AX48" s="1154" t="s">
        <v>949</v>
      </c>
      <c r="AY48" s="1154" t="s">
        <v>949</v>
      </c>
      <c r="AZ48" s="1154" t="s">
        <v>949</v>
      </c>
      <c r="BA48" s="1154" t="s">
        <v>949</v>
      </c>
      <c r="BB48" s="1154" t="s">
        <v>949</v>
      </c>
      <c r="BC48" s="1154" t="s">
        <v>949</v>
      </c>
      <c r="BD48" s="1154" t="s">
        <v>949</v>
      </c>
      <c r="BE48" s="1154" t="s">
        <v>949</v>
      </c>
      <c r="BF48" s="1154" t="s">
        <v>949</v>
      </c>
      <c r="BG48" s="1154" t="s">
        <v>949</v>
      </c>
      <c r="BH48" s="1154" t="s">
        <v>949</v>
      </c>
      <c r="BI48" s="1154" t="s">
        <v>949</v>
      </c>
      <c r="BJ48" s="1154" t="s">
        <v>949</v>
      </c>
      <c r="BK48" s="1154" t="s">
        <v>949</v>
      </c>
      <c r="BL48" s="1154" t="s">
        <v>949</v>
      </c>
      <c r="BM48" s="1154" t="s">
        <v>949</v>
      </c>
      <c r="BN48" s="1154" t="s">
        <v>949</v>
      </c>
      <c r="BO48" s="158" t="s">
        <v>4162</v>
      </c>
      <c r="BP48" s="158" t="s">
        <v>945</v>
      </c>
      <c r="BQ48" s="158" t="s">
        <v>945</v>
      </c>
      <c r="BR48" s="158" t="s">
        <v>945</v>
      </c>
      <c r="BS48" s="158" t="s">
        <v>945</v>
      </c>
      <c r="BT48" s="158" t="s">
        <v>945</v>
      </c>
      <c r="BU48" s="158" t="s">
        <v>945</v>
      </c>
      <c r="BV48" s="4"/>
      <c r="BW48" s="88"/>
    </row>
    <row r="49" spans="1:75" ht="16.5">
      <c r="A49" s="4"/>
      <c r="B49" s="158">
        <v>42</v>
      </c>
      <c r="C49" s="158" t="s">
        <v>3719</v>
      </c>
      <c r="D49" s="1175" t="s">
        <v>4186</v>
      </c>
      <c r="E49" s="1172" t="s">
        <v>4607</v>
      </c>
      <c r="F49" s="1175"/>
      <c r="G49" s="1172"/>
      <c r="H49" s="1175"/>
      <c r="I49" s="1172"/>
      <c r="J49" s="1175"/>
      <c r="K49" s="1172"/>
      <c r="L49" s="1175"/>
      <c r="M49" s="1172"/>
      <c r="N49" s="158" t="s">
        <v>4608</v>
      </c>
      <c r="O49" s="41" t="s">
        <v>4608</v>
      </c>
      <c r="P49" s="253" t="s">
        <v>1157</v>
      </c>
      <c r="Q49" s="255"/>
      <c r="R49" s="158" t="s">
        <v>976</v>
      </c>
      <c r="S49" s="1071"/>
      <c r="T49" s="1071"/>
      <c r="U49" s="1071"/>
      <c r="V49" s="158"/>
      <c r="W49" s="158"/>
      <c r="X49" s="158" t="s">
        <v>941</v>
      </c>
      <c r="Y49" s="267"/>
      <c r="Z49" s="158"/>
      <c r="AA49" s="158"/>
      <c r="AB49" s="1222"/>
      <c r="AC49" s="1071"/>
      <c r="AD49" s="158"/>
      <c r="AE49" s="158"/>
      <c r="AF49" s="329" t="s">
        <v>945</v>
      </c>
      <c r="AG49" s="158"/>
      <c r="AH49" s="246" t="s">
        <v>132</v>
      </c>
      <c r="AI49" s="41" t="s">
        <v>4609</v>
      </c>
      <c r="AJ49" s="210">
        <v>1</v>
      </c>
      <c r="AK49" s="1192" t="s">
        <v>945</v>
      </c>
      <c r="AL49" s="1198" t="s">
        <v>1008</v>
      </c>
      <c r="AM49" s="158">
        <v>0</v>
      </c>
      <c r="AN49" s="158" t="s">
        <v>947</v>
      </c>
      <c r="AO49" s="158" t="s">
        <v>945</v>
      </c>
      <c r="AP49" s="158" t="s">
        <v>945</v>
      </c>
      <c r="AQ49" s="158" t="s">
        <v>4192</v>
      </c>
      <c r="AR49" s="267" t="s">
        <v>945</v>
      </c>
      <c r="AS49" s="158"/>
      <c r="AT49" s="1154" t="s">
        <v>949</v>
      </c>
      <c r="AU49" s="1154" t="s">
        <v>949</v>
      </c>
      <c r="AV49" s="1154" t="s">
        <v>949</v>
      </c>
      <c r="AW49" s="1154" t="s">
        <v>949</v>
      </c>
      <c r="AX49" s="1154" t="s">
        <v>949</v>
      </c>
      <c r="AY49" s="1154" t="s">
        <v>949</v>
      </c>
      <c r="AZ49" s="1154" t="s">
        <v>949</v>
      </c>
      <c r="BA49" s="1154" t="s">
        <v>949</v>
      </c>
      <c r="BB49" s="1154" t="s">
        <v>949</v>
      </c>
      <c r="BC49" s="1154" t="s">
        <v>949</v>
      </c>
      <c r="BD49" s="1154" t="s">
        <v>949</v>
      </c>
      <c r="BE49" s="1154" t="s">
        <v>949</v>
      </c>
      <c r="BF49" s="1154" t="s">
        <v>949</v>
      </c>
      <c r="BG49" s="1154" t="s">
        <v>949</v>
      </c>
      <c r="BH49" s="1154" t="s">
        <v>949</v>
      </c>
      <c r="BI49" s="1154" t="s">
        <v>949</v>
      </c>
      <c r="BJ49" s="1154" t="s">
        <v>949</v>
      </c>
      <c r="BK49" s="1154" t="s">
        <v>949</v>
      </c>
      <c r="BL49" s="1154" t="s">
        <v>949</v>
      </c>
      <c r="BM49" s="1154" t="s">
        <v>949</v>
      </c>
      <c r="BN49" s="1154" t="s">
        <v>949</v>
      </c>
      <c r="BO49" s="158" t="s">
        <v>4162</v>
      </c>
      <c r="BP49" s="158" t="s">
        <v>945</v>
      </c>
      <c r="BQ49" s="158" t="s">
        <v>945</v>
      </c>
      <c r="BR49" s="158" t="s">
        <v>945</v>
      </c>
      <c r="BS49" s="158" t="s">
        <v>945</v>
      </c>
      <c r="BT49" s="158" t="s">
        <v>945</v>
      </c>
      <c r="BU49" s="158" t="s">
        <v>945</v>
      </c>
      <c r="BV49" s="4"/>
      <c r="BW49" s="88"/>
    </row>
    <row r="50" spans="1:75" ht="16.5">
      <c r="A50" s="4"/>
      <c r="B50" s="158">
        <v>43</v>
      </c>
      <c r="C50" s="158" t="s">
        <v>3719</v>
      </c>
      <c r="D50" s="1175" t="s">
        <v>4186</v>
      </c>
      <c r="E50" s="1172" t="s">
        <v>4610</v>
      </c>
      <c r="F50" s="1175"/>
      <c r="G50" s="1172"/>
      <c r="H50" s="1175"/>
      <c r="I50" s="1172"/>
      <c r="J50" s="1175"/>
      <c r="K50" s="1172"/>
      <c r="L50" s="1175"/>
      <c r="M50" s="1172"/>
      <c r="N50" s="158" t="s">
        <v>4611</v>
      </c>
      <c r="O50" s="41" t="s">
        <v>4610</v>
      </c>
      <c r="P50" s="253" t="s">
        <v>939</v>
      </c>
      <c r="Q50" s="255"/>
      <c r="R50" s="158" t="s">
        <v>989</v>
      </c>
      <c r="S50" s="1071"/>
      <c r="T50" s="1071"/>
      <c r="U50" s="1071"/>
      <c r="V50" s="158"/>
      <c r="W50" s="158"/>
      <c r="X50" s="158"/>
      <c r="Y50" s="267"/>
      <c r="Z50" s="158"/>
      <c r="AA50" s="158" t="s">
        <v>941</v>
      </c>
      <c r="AB50" s="1222"/>
      <c r="AC50" s="1071"/>
      <c r="AD50" s="158"/>
      <c r="AE50" s="158"/>
      <c r="AF50" s="329" t="s">
        <v>945</v>
      </c>
      <c r="AG50" s="158"/>
      <c r="AH50" s="246" t="s">
        <v>132</v>
      </c>
      <c r="AI50" s="41" t="s">
        <v>4612</v>
      </c>
      <c r="AJ50" s="210">
        <v>1</v>
      </c>
      <c r="AK50" s="1192" t="s">
        <v>945</v>
      </c>
      <c r="AL50" s="1198" t="s">
        <v>1008</v>
      </c>
      <c r="AM50" s="158">
        <v>0</v>
      </c>
      <c r="AN50" s="158" t="s">
        <v>947</v>
      </c>
      <c r="AO50" s="158" t="s">
        <v>945</v>
      </c>
      <c r="AP50" s="158" t="s">
        <v>945</v>
      </c>
      <c r="AQ50" s="158" t="s">
        <v>4192</v>
      </c>
      <c r="AR50" s="267" t="s">
        <v>945</v>
      </c>
      <c r="AS50" s="158"/>
      <c r="AT50" s="1154" t="s">
        <v>949</v>
      </c>
      <c r="AU50" s="1154" t="s">
        <v>949</v>
      </c>
      <c r="AV50" s="1154" t="s">
        <v>949</v>
      </c>
      <c r="AW50" s="1154" t="s">
        <v>949</v>
      </c>
      <c r="AX50" s="1154" t="s">
        <v>949</v>
      </c>
      <c r="AY50" s="1154" t="s">
        <v>949</v>
      </c>
      <c r="AZ50" s="1154" t="s">
        <v>949</v>
      </c>
      <c r="BA50" s="1154" t="s">
        <v>949</v>
      </c>
      <c r="BB50" s="1154" t="s">
        <v>949</v>
      </c>
      <c r="BC50" s="1154" t="s">
        <v>949</v>
      </c>
      <c r="BD50" s="1154" t="s">
        <v>949</v>
      </c>
      <c r="BE50" s="1154" t="s">
        <v>949</v>
      </c>
      <c r="BF50" s="1154" t="s">
        <v>949</v>
      </c>
      <c r="BG50" s="1154" t="s">
        <v>949</v>
      </c>
      <c r="BH50" s="1154" t="s">
        <v>949</v>
      </c>
      <c r="BI50" s="1154" t="s">
        <v>949</v>
      </c>
      <c r="BJ50" s="1154" t="s">
        <v>949</v>
      </c>
      <c r="BK50" s="1154" t="s">
        <v>949</v>
      </c>
      <c r="BL50" s="1154" t="s">
        <v>949</v>
      </c>
      <c r="BM50" s="1154" t="s">
        <v>949</v>
      </c>
      <c r="BN50" s="1154" t="s">
        <v>949</v>
      </c>
      <c r="BO50" s="158" t="s">
        <v>4162</v>
      </c>
      <c r="BP50" s="158" t="s">
        <v>945</v>
      </c>
      <c r="BQ50" s="158" t="s">
        <v>945</v>
      </c>
      <c r="BR50" s="158" t="s">
        <v>945</v>
      </c>
      <c r="BS50" s="158" t="s">
        <v>945</v>
      </c>
      <c r="BT50" s="158" t="s">
        <v>945</v>
      </c>
      <c r="BU50" s="158" t="s">
        <v>945</v>
      </c>
      <c r="BV50" s="4"/>
      <c r="BW50" s="88"/>
    </row>
    <row r="51" spans="1:75" ht="16.5">
      <c r="A51" s="4"/>
      <c r="B51" s="158">
        <v>44</v>
      </c>
      <c r="C51" s="158" t="s">
        <v>3719</v>
      </c>
      <c r="D51" s="1175" t="s">
        <v>4186</v>
      </c>
      <c r="E51" s="1172" t="s">
        <v>945</v>
      </c>
      <c r="F51" s="1175" t="s">
        <v>4292</v>
      </c>
      <c r="G51" s="1172"/>
      <c r="H51" s="1175"/>
      <c r="I51" s="1172"/>
      <c r="J51" s="1175"/>
      <c r="K51" s="1172"/>
      <c r="L51" s="1175"/>
      <c r="M51" s="1172"/>
      <c r="N51" s="158" t="s">
        <v>4293</v>
      </c>
      <c r="O51" s="41" t="s">
        <v>3779</v>
      </c>
      <c r="P51" s="253" t="s">
        <v>975</v>
      </c>
      <c r="Q51" s="255"/>
      <c r="R51" s="158" t="s">
        <v>976</v>
      </c>
      <c r="S51" s="1071" t="s">
        <v>941</v>
      </c>
      <c r="T51" s="1071" t="s">
        <v>941</v>
      </c>
      <c r="U51" s="1071" t="s">
        <v>941</v>
      </c>
      <c r="V51" s="158" t="s">
        <v>941</v>
      </c>
      <c r="W51" s="158" t="s">
        <v>941</v>
      </c>
      <c r="X51" s="158" t="s">
        <v>941</v>
      </c>
      <c r="Y51" s="267" t="s">
        <v>941</v>
      </c>
      <c r="Z51" s="158"/>
      <c r="AA51" s="158" t="s">
        <v>941</v>
      </c>
      <c r="AB51" s="1222"/>
      <c r="AC51" s="1071" t="s">
        <v>941</v>
      </c>
      <c r="AD51" s="158" t="s">
        <v>941</v>
      </c>
      <c r="AE51" s="158" t="s">
        <v>941</v>
      </c>
      <c r="AF51" s="329" t="s">
        <v>945</v>
      </c>
      <c r="AG51" s="158" t="s">
        <v>3780</v>
      </c>
      <c r="AH51" s="246" t="s">
        <v>132</v>
      </c>
      <c r="AI51" s="41" t="s">
        <v>3781</v>
      </c>
      <c r="AJ51" s="210">
        <v>1</v>
      </c>
      <c r="AK51" s="1192" t="s">
        <v>945</v>
      </c>
      <c r="AL51" s="1198" t="s">
        <v>1008</v>
      </c>
      <c r="AM51" s="158">
        <v>1</v>
      </c>
      <c r="AN51" s="158" t="s">
        <v>979</v>
      </c>
      <c r="AO51" s="158" t="s">
        <v>945</v>
      </c>
      <c r="AP51" s="158" t="s">
        <v>945</v>
      </c>
      <c r="AQ51" s="158" t="s">
        <v>4282</v>
      </c>
      <c r="AR51" s="267" t="s">
        <v>945</v>
      </c>
      <c r="AS51" s="158"/>
      <c r="AT51" s="1154">
        <v>507</v>
      </c>
      <c r="AU51" s="1154">
        <v>7.0000000000000007E-2</v>
      </c>
      <c r="AV51" s="1154" t="s">
        <v>949</v>
      </c>
      <c r="AW51" s="1154" t="s">
        <v>949</v>
      </c>
      <c r="AX51" s="1154" t="s">
        <v>3782</v>
      </c>
      <c r="AY51" s="1154" t="s">
        <v>981</v>
      </c>
      <c r="AZ51" s="1154" t="s">
        <v>982</v>
      </c>
      <c r="BA51" s="1154" t="s">
        <v>983</v>
      </c>
      <c r="BB51" s="1154" t="s">
        <v>984</v>
      </c>
      <c r="BC51" s="1154" t="s">
        <v>949</v>
      </c>
      <c r="BD51" s="1154" t="s">
        <v>3258</v>
      </c>
      <c r="BE51" s="1154" t="s">
        <v>986</v>
      </c>
      <c r="BF51" s="1154" t="s">
        <v>949</v>
      </c>
      <c r="BG51" s="1154" t="s">
        <v>949</v>
      </c>
      <c r="BH51" s="1154" t="s">
        <v>949</v>
      </c>
      <c r="BI51" s="1154" t="s">
        <v>949</v>
      </c>
      <c r="BJ51" s="1154" t="s">
        <v>949</v>
      </c>
      <c r="BK51" s="1154" t="s">
        <v>949</v>
      </c>
      <c r="BL51" s="1154" t="s">
        <v>949</v>
      </c>
      <c r="BM51" s="1154" t="s">
        <v>949</v>
      </c>
      <c r="BN51" s="1154" t="s">
        <v>949</v>
      </c>
      <c r="BO51" s="158" t="s">
        <v>4162</v>
      </c>
      <c r="BP51" s="158" t="s">
        <v>945</v>
      </c>
      <c r="BQ51" s="158" t="s">
        <v>945</v>
      </c>
      <c r="BR51" s="158" t="s">
        <v>945</v>
      </c>
      <c r="BS51" s="158" t="s">
        <v>945</v>
      </c>
      <c r="BT51" s="158" t="s">
        <v>945</v>
      </c>
      <c r="BU51" s="158" t="s">
        <v>945</v>
      </c>
      <c r="BV51" s="4"/>
      <c r="BW51" s="88"/>
    </row>
    <row r="52" spans="1:75" ht="16.5">
      <c r="A52" s="4"/>
      <c r="B52" s="158">
        <v>45</v>
      </c>
      <c r="C52" s="158" t="s">
        <v>3719</v>
      </c>
      <c r="D52" s="1175" t="s">
        <v>4186</v>
      </c>
      <c r="E52" s="1172" t="s">
        <v>945</v>
      </c>
      <c r="F52" s="1175" t="s">
        <v>987</v>
      </c>
      <c r="G52" s="1172"/>
      <c r="H52" s="1175"/>
      <c r="I52" s="1172"/>
      <c r="J52" s="1175"/>
      <c r="K52" s="1172"/>
      <c r="L52" s="1175"/>
      <c r="M52" s="1172"/>
      <c r="N52" s="158" t="s">
        <v>4294</v>
      </c>
      <c r="O52" s="41" t="s">
        <v>988</v>
      </c>
      <c r="P52" s="253" t="s">
        <v>939</v>
      </c>
      <c r="Q52" s="255"/>
      <c r="R52" s="158" t="s">
        <v>989</v>
      </c>
      <c r="S52" s="1071" t="s">
        <v>941</v>
      </c>
      <c r="T52" s="1071" t="s">
        <v>941</v>
      </c>
      <c r="U52" s="1071" t="s">
        <v>941</v>
      </c>
      <c r="V52" s="158" t="s">
        <v>941</v>
      </c>
      <c r="W52" s="158" t="s">
        <v>941</v>
      </c>
      <c r="X52" s="158" t="s">
        <v>941</v>
      </c>
      <c r="Y52" s="267" t="s">
        <v>941</v>
      </c>
      <c r="Z52" s="158"/>
      <c r="AA52" s="158" t="s">
        <v>941</v>
      </c>
      <c r="AB52" s="1222"/>
      <c r="AC52" s="1071" t="s">
        <v>941</v>
      </c>
      <c r="AD52" s="158" t="s">
        <v>941</v>
      </c>
      <c r="AE52" s="158" t="s">
        <v>941</v>
      </c>
      <c r="AF52" s="329" t="s">
        <v>945</v>
      </c>
      <c r="AG52" s="158" t="s">
        <v>990</v>
      </c>
      <c r="AH52" s="246" t="s">
        <v>132</v>
      </c>
      <c r="AI52" s="41" t="s">
        <v>991</v>
      </c>
      <c r="AJ52" s="210">
        <v>7.0000000000000007E-2</v>
      </c>
      <c r="AK52" s="1192" t="s">
        <v>945</v>
      </c>
      <c r="AL52" s="1198" t="s">
        <v>1081</v>
      </c>
      <c r="AM52" s="158">
        <v>1</v>
      </c>
      <c r="AN52" s="158" t="s">
        <v>993</v>
      </c>
      <c r="AO52" s="158" t="s">
        <v>945</v>
      </c>
      <c r="AP52" s="158" t="s">
        <v>945</v>
      </c>
      <c r="AQ52" s="158" t="s">
        <v>4282</v>
      </c>
      <c r="AR52" s="267" t="s">
        <v>945</v>
      </c>
      <c r="AS52" s="158"/>
      <c r="AT52" s="1154" t="s">
        <v>949</v>
      </c>
      <c r="AU52" s="1154" t="s">
        <v>949</v>
      </c>
      <c r="AV52" s="1154" t="s">
        <v>949</v>
      </c>
      <c r="AW52" s="1154" t="s">
        <v>949</v>
      </c>
      <c r="AX52" s="1154" t="s">
        <v>994</v>
      </c>
      <c r="AY52" s="1154" t="s">
        <v>995</v>
      </c>
      <c r="AZ52" s="1154" t="s">
        <v>996</v>
      </c>
      <c r="BA52" s="1154" t="s">
        <v>997</v>
      </c>
      <c r="BB52" s="1154" t="s">
        <v>998</v>
      </c>
      <c r="BC52" s="1154" t="s">
        <v>949</v>
      </c>
      <c r="BD52" s="1154" t="s">
        <v>985</v>
      </c>
      <c r="BE52" s="1154" t="s">
        <v>986</v>
      </c>
      <c r="BF52" s="1154" t="s">
        <v>949</v>
      </c>
      <c r="BG52" s="1154" t="s">
        <v>949</v>
      </c>
      <c r="BH52" s="1154" t="s">
        <v>949</v>
      </c>
      <c r="BI52" s="1154" t="s">
        <v>949</v>
      </c>
      <c r="BJ52" s="1154" t="s">
        <v>949</v>
      </c>
      <c r="BK52" s="1154" t="s">
        <v>949</v>
      </c>
      <c r="BL52" s="1154" t="s">
        <v>949</v>
      </c>
      <c r="BM52" s="1154" t="s">
        <v>949</v>
      </c>
      <c r="BN52" s="1154" t="s">
        <v>949</v>
      </c>
      <c r="BO52" s="158" t="s">
        <v>4162</v>
      </c>
      <c r="BP52" s="158" t="s">
        <v>945</v>
      </c>
      <c r="BQ52" s="158" t="s">
        <v>945</v>
      </c>
      <c r="BR52" s="158" t="s">
        <v>945</v>
      </c>
      <c r="BS52" s="158" t="s">
        <v>945</v>
      </c>
      <c r="BT52" s="158" t="s">
        <v>945</v>
      </c>
      <c r="BU52" s="158" t="s">
        <v>945</v>
      </c>
      <c r="BV52" s="4"/>
      <c r="BW52" s="88"/>
    </row>
    <row r="53" spans="1:75" ht="16.5">
      <c r="A53" s="4"/>
      <c r="B53" s="158">
        <v>46</v>
      </c>
      <c r="C53" s="158" t="s">
        <v>3719</v>
      </c>
      <c r="D53" s="1175" t="s">
        <v>4186</v>
      </c>
      <c r="E53" s="1172" t="s">
        <v>4613</v>
      </c>
      <c r="F53" s="1175"/>
      <c r="G53" s="1172"/>
      <c r="H53" s="1175"/>
      <c r="I53" s="1172"/>
      <c r="J53" s="1175"/>
      <c r="K53" s="1172"/>
      <c r="L53" s="1175"/>
      <c r="M53" s="1172"/>
      <c r="N53" s="158" t="s">
        <v>4614</v>
      </c>
      <c r="O53" s="41" t="s">
        <v>4614</v>
      </c>
      <c r="P53" s="253" t="s">
        <v>1157</v>
      </c>
      <c r="Q53" s="255"/>
      <c r="R53" s="158" t="s">
        <v>976</v>
      </c>
      <c r="S53" s="1071"/>
      <c r="T53" s="1071" t="s">
        <v>941</v>
      </c>
      <c r="U53" s="1071"/>
      <c r="V53" s="158"/>
      <c r="W53" s="158" t="s">
        <v>941</v>
      </c>
      <c r="X53" s="158"/>
      <c r="Y53" s="267"/>
      <c r="Z53" s="158"/>
      <c r="AA53" s="158"/>
      <c r="AB53" s="1222"/>
      <c r="AC53" s="1071"/>
      <c r="AD53" s="158"/>
      <c r="AE53" s="158"/>
      <c r="AF53" s="329" t="s">
        <v>945</v>
      </c>
      <c r="AG53" s="158"/>
      <c r="AH53" s="246" t="s">
        <v>132</v>
      </c>
      <c r="AI53" s="41" t="s">
        <v>4615</v>
      </c>
      <c r="AJ53" s="210">
        <v>1</v>
      </c>
      <c r="AK53" s="1192" t="s">
        <v>945</v>
      </c>
      <c r="AL53" s="1198" t="s">
        <v>1008</v>
      </c>
      <c r="AM53" s="158">
        <v>0</v>
      </c>
      <c r="AN53" s="158" t="s">
        <v>947</v>
      </c>
      <c r="AO53" s="158" t="s">
        <v>945</v>
      </c>
      <c r="AP53" s="158" t="s">
        <v>945</v>
      </c>
      <c r="AQ53" s="158" t="s">
        <v>4192</v>
      </c>
      <c r="AR53" s="267" t="s">
        <v>945</v>
      </c>
      <c r="AS53" s="158"/>
      <c r="AT53" s="1154" t="s">
        <v>949</v>
      </c>
      <c r="AU53" s="1154" t="s">
        <v>949</v>
      </c>
      <c r="AV53" s="1154" t="s">
        <v>949</v>
      </c>
      <c r="AW53" s="1154" t="s">
        <v>949</v>
      </c>
      <c r="AX53" s="1154" t="s">
        <v>949</v>
      </c>
      <c r="AY53" s="1154" t="s">
        <v>949</v>
      </c>
      <c r="AZ53" s="1154" t="s">
        <v>949</v>
      </c>
      <c r="BA53" s="1154" t="s">
        <v>949</v>
      </c>
      <c r="BB53" s="1154" t="s">
        <v>949</v>
      </c>
      <c r="BC53" s="1154" t="s">
        <v>949</v>
      </c>
      <c r="BD53" s="1154" t="s">
        <v>949</v>
      </c>
      <c r="BE53" s="1154" t="s">
        <v>949</v>
      </c>
      <c r="BF53" s="1154" t="s">
        <v>949</v>
      </c>
      <c r="BG53" s="1154" t="s">
        <v>949</v>
      </c>
      <c r="BH53" s="1154" t="s">
        <v>949</v>
      </c>
      <c r="BI53" s="1154" t="s">
        <v>949</v>
      </c>
      <c r="BJ53" s="1154" t="s">
        <v>949</v>
      </c>
      <c r="BK53" s="1154" t="s">
        <v>949</v>
      </c>
      <c r="BL53" s="1154" t="s">
        <v>949</v>
      </c>
      <c r="BM53" s="1154" t="s">
        <v>949</v>
      </c>
      <c r="BN53" s="1154" t="s">
        <v>949</v>
      </c>
      <c r="BO53" s="158" t="s">
        <v>4162</v>
      </c>
      <c r="BP53" s="158" t="s">
        <v>945</v>
      </c>
      <c r="BQ53" s="158" t="s">
        <v>945</v>
      </c>
      <c r="BR53" s="158" t="s">
        <v>945</v>
      </c>
      <c r="BS53" s="158" t="s">
        <v>945</v>
      </c>
      <c r="BT53" s="158" t="s">
        <v>945</v>
      </c>
      <c r="BU53" s="158" t="s">
        <v>945</v>
      </c>
      <c r="BV53" s="4"/>
      <c r="BW53" s="88"/>
    </row>
    <row r="54" spans="1:75" ht="16.5">
      <c r="A54" s="4"/>
      <c r="B54" s="158">
        <v>47</v>
      </c>
      <c r="C54" s="158" t="s">
        <v>3719</v>
      </c>
      <c r="D54" s="1175" t="s">
        <v>4186</v>
      </c>
      <c r="E54" s="1172" t="s">
        <v>945</v>
      </c>
      <c r="F54" s="1175" t="s">
        <v>4292</v>
      </c>
      <c r="G54" s="1172"/>
      <c r="H54" s="1175"/>
      <c r="I54" s="1172"/>
      <c r="J54" s="1175"/>
      <c r="K54" s="1172"/>
      <c r="L54" s="1175"/>
      <c r="M54" s="1172"/>
      <c r="N54" s="158" t="s">
        <v>4293</v>
      </c>
      <c r="O54" s="41" t="s">
        <v>3779</v>
      </c>
      <c r="P54" s="253" t="s">
        <v>975</v>
      </c>
      <c r="Q54" s="255"/>
      <c r="R54" s="158" t="s">
        <v>976</v>
      </c>
      <c r="S54" s="1071"/>
      <c r="T54" s="1071" t="s">
        <v>941</v>
      </c>
      <c r="U54" s="1071"/>
      <c r="V54" s="158"/>
      <c r="W54" s="158" t="s">
        <v>941</v>
      </c>
      <c r="X54" s="158"/>
      <c r="Y54" s="267"/>
      <c r="Z54" s="158"/>
      <c r="AA54" s="158"/>
      <c r="AB54" s="1222"/>
      <c r="AC54" s="1071"/>
      <c r="AD54" s="158"/>
      <c r="AE54" s="158"/>
      <c r="AF54" s="329" t="s">
        <v>945</v>
      </c>
      <c r="AG54" s="158" t="s">
        <v>3780</v>
      </c>
      <c r="AH54" s="246" t="s">
        <v>132</v>
      </c>
      <c r="AI54" s="41" t="s">
        <v>3781</v>
      </c>
      <c r="AJ54" s="210">
        <v>1</v>
      </c>
      <c r="AK54" s="1192" t="s">
        <v>945</v>
      </c>
      <c r="AL54" s="1198" t="s">
        <v>1008</v>
      </c>
      <c r="AM54" s="158">
        <v>1</v>
      </c>
      <c r="AN54" s="158" t="s">
        <v>979</v>
      </c>
      <c r="AO54" s="158" t="s">
        <v>945</v>
      </c>
      <c r="AP54" s="158" t="s">
        <v>945</v>
      </c>
      <c r="AQ54" s="158" t="s">
        <v>4282</v>
      </c>
      <c r="AR54" s="267" t="s">
        <v>945</v>
      </c>
      <c r="AS54" s="158"/>
      <c r="AT54" s="1154">
        <v>507</v>
      </c>
      <c r="AU54" s="1154">
        <v>7.0000000000000007E-2</v>
      </c>
      <c r="AV54" s="1154" t="s">
        <v>949</v>
      </c>
      <c r="AW54" s="1154" t="s">
        <v>949</v>
      </c>
      <c r="AX54" s="1154" t="s">
        <v>3782</v>
      </c>
      <c r="AY54" s="1154" t="s">
        <v>981</v>
      </c>
      <c r="AZ54" s="1154" t="s">
        <v>982</v>
      </c>
      <c r="BA54" s="1154" t="s">
        <v>983</v>
      </c>
      <c r="BB54" s="1154" t="s">
        <v>984</v>
      </c>
      <c r="BC54" s="1154" t="s">
        <v>949</v>
      </c>
      <c r="BD54" s="1154" t="s">
        <v>3258</v>
      </c>
      <c r="BE54" s="1154" t="s">
        <v>986</v>
      </c>
      <c r="BF54" s="1154" t="s">
        <v>949</v>
      </c>
      <c r="BG54" s="1154" t="s">
        <v>949</v>
      </c>
      <c r="BH54" s="1154" t="s">
        <v>949</v>
      </c>
      <c r="BI54" s="1154" t="s">
        <v>949</v>
      </c>
      <c r="BJ54" s="1154" t="s">
        <v>949</v>
      </c>
      <c r="BK54" s="1154" t="s">
        <v>949</v>
      </c>
      <c r="BL54" s="1154" t="s">
        <v>949</v>
      </c>
      <c r="BM54" s="1154" t="s">
        <v>949</v>
      </c>
      <c r="BN54" s="1154" t="s">
        <v>949</v>
      </c>
      <c r="BO54" s="158" t="s">
        <v>4162</v>
      </c>
      <c r="BP54" s="158" t="s">
        <v>945</v>
      </c>
      <c r="BQ54" s="158" t="s">
        <v>945</v>
      </c>
      <c r="BR54" s="158" t="s">
        <v>945</v>
      </c>
      <c r="BS54" s="158" t="s">
        <v>945</v>
      </c>
      <c r="BT54" s="158" t="s">
        <v>945</v>
      </c>
      <c r="BU54" s="158" t="s">
        <v>945</v>
      </c>
      <c r="BV54" s="4"/>
      <c r="BW54" s="88"/>
    </row>
    <row r="55" spans="1:75" ht="16.5">
      <c r="A55" s="4"/>
      <c r="B55" s="158">
        <v>48</v>
      </c>
      <c r="C55" s="158" t="s">
        <v>3719</v>
      </c>
      <c r="D55" s="1175" t="s">
        <v>4186</v>
      </c>
      <c r="E55" s="1172" t="s">
        <v>945</v>
      </c>
      <c r="F55" s="1175" t="s">
        <v>987</v>
      </c>
      <c r="G55" s="1172"/>
      <c r="H55" s="1175"/>
      <c r="I55" s="1172"/>
      <c r="J55" s="1175"/>
      <c r="K55" s="1172"/>
      <c r="L55" s="1175"/>
      <c r="M55" s="1172"/>
      <c r="N55" s="158" t="s">
        <v>4294</v>
      </c>
      <c r="O55" s="41" t="s">
        <v>988</v>
      </c>
      <c r="P55" s="253" t="s">
        <v>939</v>
      </c>
      <c r="Q55" s="255"/>
      <c r="R55" s="158" t="s">
        <v>989</v>
      </c>
      <c r="S55" s="1071"/>
      <c r="T55" s="1071" t="s">
        <v>941</v>
      </c>
      <c r="U55" s="1071"/>
      <c r="V55" s="158"/>
      <c r="W55" s="158" t="s">
        <v>941</v>
      </c>
      <c r="X55" s="158"/>
      <c r="Y55" s="267"/>
      <c r="Z55" s="158"/>
      <c r="AA55" s="158"/>
      <c r="AB55" s="1222"/>
      <c r="AC55" s="1071"/>
      <c r="AD55" s="158"/>
      <c r="AE55" s="158"/>
      <c r="AF55" s="329" t="s">
        <v>945</v>
      </c>
      <c r="AG55" s="158" t="s">
        <v>990</v>
      </c>
      <c r="AH55" s="246" t="s">
        <v>132</v>
      </c>
      <c r="AI55" s="41" t="s">
        <v>991</v>
      </c>
      <c r="AJ55" s="210">
        <v>7.0000000000000007E-2</v>
      </c>
      <c r="AK55" s="1192" t="s">
        <v>945</v>
      </c>
      <c r="AL55" s="1198" t="s">
        <v>1081</v>
      </c>
      <c r="AM55" s="158">
        <v>1</v>
      </c>
      <c r="AN55" s="158" t="s">
        <v>993</v>
      </c>
      <c r="AO55" s="158" t="s">
        <v>945</v>
      </c>
      <c r="AP55" s="158" t="s">
        <v>945</v>
      </c>
      <c r="AQ55" s="158" t="s">
        <v>4282</v>
      </c>
      <c r="AR55" s="267" t="s">
        <v>945</v>
      </c>
      <c r="AS55" s="158"/>
      <c r="AT55" s="1154" t="s">
        <v>949</v>
      </c>
      <c r="AU55" s="1154" t="s">
        <v>949</v>
      </c>
      <c r="AV55" s="1154" t="s">
        <v>949</v>
      </c>
      <c r="AW55" s="1154" t="s">
        <v>949</v>
      </c>
      <c r="AX55" s="1154" t="s">
        <v>994</v>
      </c>
      <c r="AY55" s="1154" t="s">
        <v>995</v>
      </c>
      <c r="AZ55" s="1154" t="s">
        <v>996</v>
      </c>
      <c r="BA55" s="1154" t="s">
        <v>997</v>
      </c>
      <c r="BB55" s="1154" t="s">
        <v>998</v>
      </c>
      <c r="BC55" s="1154" t="s">
        <v>949</v>
      </c>
      <c r="BD55" s="1154" t="s">
        <v>985</v>
      </c>
      <c r="BE55" s="1154" t="s">
        <v>986</v>
      </c>
      <c r="BF55" s="1154" t="s">
        <v>949</v>
      </c>
      <c r="BG55" s="1154" t="s">
        <v>949</v>
      </c>
      <c r="BH55" s="1154" t="s">
        <v>949</v>
      </c>
      <c r="BI55" s="1154" t="s">
        <v>949</v>
      </c>
      <c r="BJ55" s="1154" t="s">
        <v>949</v>
      </c>
      <c r="BK55" s="1154" t="s">
        <v>949</v>
      </c>
      <c r="BL55" s="1154" t="s">
        <v>949</v>
      </c>
      <c r="BM55" s="1154" t="s">
        <v>949</v>
      </c>
      <c r="BN55" s="1154" t="s">
        <v>949</v>
      </c>
      <c r="BO55" s="158" t="s">
        <v>4162</v>
      </c>
      <c r="BP55" s="158" t="s">
        <v>945</v>
      </c>
      <c r="BQ55" s="158" t="s">
        <v>945</v>
      </c>
      <c r="BR55" s="158" t="s">
        <v>945</v>
      </c>
      <c r="BS55" s="158" t="s">
        <v>945</v>
      </c>
      <c r="BT55" s="158" t="s">
        <v>945</v>
      </c>
      <c r="BU55" s="158" t="s">
        <v>945</v>
      </c>
      <c r="BV55" s="4"/>
      <c r="BW55" s="88"/>
    </row>
    <row r="56" spans="1:75" ht="16.5">
      <c r="A56" s="4"/>
      <c r="B56" s="158">
        <v>49</v>
      </c>
      <c r="C56" s="158" t="s">
        <v>3719</v>
      </c>
      <c r="D56" s="1175" t="s">
        <v>4186</v>
      </c>
      <c r="E56" s="1172" t="s">
        <v>4313</v>
      </c>
      <c r="F56" s="1175"/>
      <c r="G56" s="1172"/>
      <c r="H56" s="1175"/>
      <c r="I56" s="1172"/>
      <c r="J56" s="1175"/>
      <c r="K56" s="1172"/>
      <c r="L56" s="1175"/>
      <c r="M56" s="1172"/>
      <c r="N56" s="158" t="s">
        <v>4314</v>
      </c>
      <c r="O56" s="41" t="s">
        <v>4313</v>
      </c>
      <c r="P56" s="253" t="s">
        <v>1157</v>
      </c>
      <c r="Q56" s="255"/>
      <c r="R56" s="158" t="s">
        <v>976</v>
      </c>
      <c r="S56" s="1071"/>
      <c r="T56" s="1071" t="s">
        <v>941</v>
      </c>
      <c r="U56" s="1071"/>
      <c r="V56" s="158"/>
      <c r="W56" s="158" t="s">
        <v>941</v>
      </c>
      <c r="X56" s="158"/>
      <c r="Y56" s="267"/>
      <c r="Z56" s="158"/>
      <c r="AA56" s="158"/>
      <c r="AB56" s="1222"/>
      <c r="AC56" s="1071"/>
      <c r="AD56" s="158"/>
      <c r="AE56" s="158"/>
      <c r="AF56" s="329"/>
      <c r="AG56" s="158"/>
      <c r="AH56" s="246" t="s">
        <v>132</v>
      </c>
      <c r="AI56" s="41" t="s">
        <v>4316</v>
      </c>
      <c r="AJ56" s="210">
        <v>1</v>
      </c>
      <c r="AK56" s="1192" t="s">
        <v>945</v>
      </c>
      <c r="AL56" s="1198" t="s">
        <v>1008</v>
      </c>
      <c r="AM56" s="158">
        <v>1</v>
      </c>
      <c r="AN56" s="158" t="s">
        <v>979</v>
      </c>
      <c r="AO56" s="158" t="s">
        <v>945</v>
      </c>
      <c r="AP56" s="158" t="s">
        <v>945</v>
      </c>
      <c r="AQ56" s="158" t="s">
        <v>4192</v>
      </c>
      <c r="AR56" s="267" t="s">
        <v>945</v>
      </c>
      <c r="AS56" s="158"/>
      <c r="AT56" s="1154">
        <v>825</v>
      </c>
      <c r="AU56" s="1154">
        <v>7.0000000000000007E-2</v>
      </c>
      <c r="AV56" s="1154" t="s">
        <v>949</v>
      </c>
      <c r="AW56" s="1154" t="s">
        <v>949</v>
      </c>
      <c r="AX56" s="1154" t="s">
        <v>3983</v>
      </c>
      <c r="AY56" s="1154" t="s">
        <v>3808</v>
      </c>
      <c r="AZ56" s="1154" t="s">
        <v>982</v>
      </c>
      <c r="BA56" s="1154" t="s">
        <v>983</v>
      </c>
      <c r="BB56" s="1154" t="s">
        <v>984</v>
      </c>
      <c r="BC56" s="1154" t="s">
        <v>949</v>
      </c>
      <c r="BD56" s="1154" t="s">
        <v>1166</v>
      </c>
      <c r="BE56" s="1154" t="s">
        <v>949</v>
      </c>
      <c r="BF56" s="1154" t="s">
        <v>949</v>
      </c>
      <c r="BG56" s="1154" t="s">
        <v>949</v>
      </c>
      <c r="BH56" s="1154" t="s">
        <v>949</v>
      </c>
      <c r="BI56" s="1154" t="s">
        <v>949</v>
      </c>
      <c r="BJ56" s="1154" t="s">
        <v>949</v>
      </c>
      <c r="BK56" s="1154" t="s">
        <v>949</v>
      </c>
      <c r="BL56" s="1154" t="s">
        <v>949</v>
      </c>
      <c r="BM56" s="1154" t="s">
        <v>949</v>
      </c>
      <c r="BN56" s="1154" t="s">
        <v>949</v>
      </c>
      <c r="BO56" s="158" t="s">
        <v>945</v>
      </c>
      <c r="BP56" s="158" t="s">
        <v>945</v>
      </c>
      <c r="BQ56" s="158" t="s">
        <v>945</v>
      </c>
      <c r="BR56" s="158" t="s">
        <v>945</v>
      </c>
      <c r="BS56" s="158" t="s">
        <v>945</v>
      </c>
      <c r="BT56" s="158" t="s">
        <v>945</v>
      </c>
      <c r="BU56" s="158" t="s">
        <v>945</v>
      </c>
      <c r="BV56" s="4"/>
      <c r="BW56" s="88"/>
    </row>
    <row r="57" spans="1:75" ht="16.5">
      <c r="A57" s="4"/>
      <c r="B57" s="158">
        <v>50</v>
      </c>
      <c r="C57" s="158" t="s">
        <v>3719</v>
      </c>
      <c r="D57" s="1175" t="s">
        <v>4186</v>
      </c>
      <c r="E57" s="1172" t="s">
        <v>4616</v>
      </c>
      <c r="F57" s="1175"/>
      <c r="G57" s="1172"/>
      <c r="H57" s="1175"/>
      <c r="I57" s="1172"/>
      <c r="J57" s="1175"/>
      <c r="K57" s="1172"/>
      <c r="L57" s="1175"/>
      <c r="M57" s="1172"/>
      <c r="N57" s="158" t="s">
        <v>4617</v>
      </c>
      <c r="O57" s="41" t="s">
        <v>4617</v>
      </c>
      <c r="P57" s="253" t="s">
        <v>1157</v>
      </c>
      <c r="Q57" s="255"/>
      <c r="R57" s="158" t="s">
        <v>989</v>
      </c>
      <c r="S57" s="1071" t="s">
        <v>941</v>
      </c>
      <c r="T57" s="1071"/>
      <c r="U57" s="1071" t="s">
        <v>941</v>
      </c>
      <c r="V57" s="158" t="s">
        <v>941</v>
      </c>
      <c r="W57" s="158"/>
      <c r="X57" s="158" t="s">
        <v>941</v>
      </c>
      <c r="Y57" s="267" t="s">
        <v>941</v>
      </c>
      <c r="Z57" s="158" t="s">
        <v>941</v>
      </c>
      <c r="AA57" s="158" t="s">
        <v>941</v>
      </c>
      <c r="AB57" s="1222"/>
      <c r="AC57" s="1071" t="s">
        <v>941</v>
      </c>
      <c r="AD57" s="158" t="s">
        <v>941</v>
      </c>
      <c r="AE57" s="158" t="s">
        <v>941</v>
      </c>
      <c r="AF57" s="329" t="s">
        <v>945</v>
      </c>
      <c r="AG57" s="158"/>
      <c r="AH57" s="246" t="s">
        <v>132</v>
      </c>
      <c r="AI57" s="41" t="s">
        <v>4618</v>
      </c>
      <c r="AJ57" s="210">
        <v>1</v>
      </c>
      <c r="AK57" s="1192">
        <v>9</v>
      </c>
      <c r="AL57" s="1198" t="s">
        <v>1008</v>
      </c>
      <c r="AM57" s="158">
        <v>0</v>
      </c>
      <c r="AN57" s="158" t="s">
        <v>947</v>
      </c>
      <c r="AO57" s="158" t="s">
        <v>945</v>
      </c>
      <c r="AP57" s="158" t="s">
        <v>945</v>
      </c>
      <c r="AQ57" s="158" t="s">
        <v>4192</v>
      </c>
      <c r="AR57" s="267" t="s">
        <v>945</v>
      </c>
      <c r="AS57" s="158"/>
      <c r="AT57" s="1154" t="s">
        <v>949</v>
      </c>
      <c r="AU57" s="1154" t="s">
        <v>949</v>
      </c>
      <c r="AV57" s="1154" t="s">
        <v>949</v>
      </c>
      <c r="AW57" s="1154" t="s">
        <v>949</v>
      </c>
      <c r="AX57" s="1154" t="s">
        <v>949</v>
      </c>
      <c r="AY57" s="1154" t="s">
        <v>949</v>
      </c>
      <c r="AZ57" s="1154" t="s">
        <v>949</v>
      </c>
      <c r="BA57" s="1154" t="s">
        <v>949</v>
      </c>
      <c r="BB57" s="1154" t="s">
        <v>949</v>
      </c>
      <c r="BC57" s="1154" t="s">
        <v>949</v>
      </c>
      <c r="BD57" s="1154" t="s">
        <v>949</v>
      </c>
      <c r="BE57" s="1154" t="s">
        <v>949</v>
      </c>
      <c r="BF57" s="1154" t="s">
        <v>949</v>
      </c>
      <c r="BG57" s="1154" t="s">
        <v>949</v>
      </c>
      <c r="BH57" s="1154" t="s">
        <v>949</v>
      </c>
      <c r="BI57" s="1154" t="s">
        <v>949</v>
      </c>
      <c r="BJ57" s="1154" t="s">
        <v>949</v>
      </c>
      <c r="BK57" s="1154" t="s">
        <v>949</v>
      </c>
      <c r="BL57" s="1154" t="s">
        <v>949</v>
      </c>
      <c r="BM57" s="1154" t="s">
        <v>949</v>
      </c>
      <c r="BN57" s="1154" t="s">
        <v>949</v>
      </c>
      <c r="BO57" s="158" t="s">
        <v>4162</v>
      </c>
      <c r="BP57" s="158" t="s">
        <v>945</v>
      </c>
      <c r="BQ57" s="158" t="s">
        <v>945</v>
      </c>
      <c r="BR57" s="158" t="s">
        <v>945</v>
      </c>
      <c r="BS57" s="158" t="s">
        <v>945</v>
      </c>
      <c r="BT57" s="158" t="s">
        <v>945</v>
      </c>
      <c r="BU57" s="158" t="s">
        <v>945</v>
      </c>
      <c r="BV57" s="4"/>
      <c r="BW57" s="88"/>
    </row>
    <row r="58" spans="1:75" ht="16.5">
      <c r="A58" s="4"/>
      <c r="B58" s="158">
        <v>51</v>
      </c>
      <c r="C58" s="158" t="s">
        <v>3719</v>
      </c>
      <c r="D58" s="1175" t="s">
        <v>4186</v>
      </c>
      <c r="E58" s="1172" t="s">
        <v>4619</v>
      </c>
      <c r="F58" s="1175"/>
      <c r="G58" s="1172"/>
      <c r="H58" s="1175"/>
      <c r="I58" s="1172"/>
      <c r="J58" s="1175"/>
      <c r="K58" s="1172"/>
      <c r="L58" s="1175"/>
      <c r="M58" s="1172"/>
      <c r="N58" s="158" t="s">
        <v>4620</v>
      </c>
      <c r="O58" s="41" t="s">
        <v>4620</v>
      </c>
      <c r="P58" s="253" t="s">
        <v>1157</v>
      </c>
      <c r="Q58" s="255"/>
      <c r="R58" s="158" t="s">
        <v>989</v>
      </c>
      <c r="S58" s="1071"/>
      <c r="T58" s="1071" t="s">
        <v>941</v>
      </c>
      <c r="U58" s="1071"/>
      <c r="V58" s="158"/>
      <c r="W58" s="158" t="s">
        <v>941</v>
      </c>
      <c r="X58" s="158"/>
      <c r="Y58" s="267"/>
      <c r="Z58" s="158"/>
      <c r="AA58" s="158"/>
      <c r="AB58" s="1222"/>
      <c r="AC58" s="1071"/>
      <c r="AD58" s="158"/>
      <c r="AE58" s="158"/>
      <c r="AF58" s="329" t="s">
        <v>945</v>
      </c>
      <c r="AG58" s="158"/>
      <c r="AH58" s="246" t="s">
        <v>132</v>
      </c>
      <c r="AI58" s="41" t="s">
        <v>4621</v>
      </c>
      <c r="AJ58" s="210">
        <v>1</v>
      </c>
      <c r="AK58" s="1192">
        <v>9</v>
      </c>
      <c r="AL58" s="1198" t="s">
        <v>1008</v>
      </c>
      <c r="AM58" s="158">
        <v>0</v>
      </c>
      <c r="AN58" s="158" t="s">
        <v>947</v>
      </c>
      <c r="AO58" s="158" t="s">
        <v>945</v>
      </c>
      <c r="AP58" s="158" t="s">
        <v>945</v>
      </c>
      <c r="AQ58" s="158" t="s">
        <v>4192</v>
      </c>
      <c r="AR58" s="267" t="s">
        <v>945</v>
      </c>
      <c r="AS58" s="158"/>
      <c r="AT58" s="1154" t="s">
        <v>949</v>
      </c>
      <c r="AU58" s="1154" t="s">
        <v>949</v>
      </c>
      <c r="AV58" s="1154" t="s">
        <v>949</v>
      </c>
      <c r="AW58" s="1154" t="s">
        <v>949</v>
      </c>
      <c r="AX58" s="1154" t="s">
        <v>949</v>
      </c>
      <c r="AY58" s="1154" t="s">
        <v>949</v>
      </c>
      <c r="AZ58" s="1154" t="s">
        <v>949</v>
      </c>
      <c r="BA58" s="1154" t="s">
        <v>949</v>
      </c>
      <c r="BB58" s="1154" t="s">
        <v>949</v>
      </c>
      <c r="BC58" s="1154" t="s">
        <v>949</v>
      </c>
      <c r="BD58" s="1154" t="s">
        <v>949</v>
      </c>
      <c r="BE58" s="1154" t="s">
        <v>949</v>
      </c>
      <c r="BF58" s="1154" t="s">
        <v>949</v>
      </c>
      <c r="BG58" s="1154" t="s">
        <v>949</v>
      </c>
      <c r="BH58" s="1154" t="s">
        <v>949</v>
      </c>
      <c r="BI58" s="1154" t="s">
        <v>949</v>
      </c>
      <c r="BJ58" s="1154" t="s">
        <v>949</v>
      </c>
      <c r="BK58" s="1154" t="s">
        <v>949</v>
      </c>
      <c r="BL58" s="1154" t="s">
        <v>949</v>
      </c>
      <c r="BM58" s="1154" t="s">
        <v>949</v>
      </c>
      <c r="BN58" s="1154" t="s">
        <v>949</v>
      </c>
      <c r="BO58" s="158" t="s">
        <v>4162</v>
      </c>
      <c r="BP58" s="158" t="s">
        <v>945</v>
      </c>
      <c r="BQ58" s="158" t="s">
        <v>945</v>
      </c>
      <c r="BR58" s="158" t="s">
        <v>945</v>
      </c>
      <c r="BS58" s="158" t="s">
        <v>945</v>
      </c>
      <c r="BT58" s="158" t="s">
        <v>945</v>
      </c>
      <c r="BU58" s="158" t="s">
        <v>945</v>
      </c>
      <c r="BV58" s="4"/>
      <c r="BW58" s="88"/>
    </row>
    <row r="59" spans="1:75" ht="16.5">
      <c r="A59" s="4"/>
      <c r="B59" s="158">
        <v>52</v>
      </c>
      <c r="C59" s="158" t="s">
        <v>3719</v>
      </c>
      <c r="D59" s="1175" t="s">
        <v>4186</v>
      </c>
      <c r="E59" s="1172" t="s">
        <v>945</v>
      </c>
      <c r="F59" s="1175" t="s">
        <v>4323</v>
      </c>
      <c r="G59" s="1172"/>
      <c r="H59" s="1175"/>
      <c r="I59" s="1172"/>
      <c r="J59" s="1175"/>
      <c r="K59" s="1172"/>
      <c r="L59" s="1175"/>
      <c r="M59" s="1172"/>
      <c r="N59" s="158" t="s">
        <v>4324</v>
      </c>
      <c r="O59" s="41" t="s">
        <v>4325</v>
      </c>
      <c r="P59" s="253" t="s">
        <v>975</v>
      </c>
      <c r="Q59" s="255"/>
      <c r="R59" s="158" t="s">
        <v>976</v>
      </c>
      <c r="S59" s="1071" t="s">
        <v>941</v>
      </c>
      <c r="T59" s="1071" t="s">
        <v>941</v>
      </c>
      <c r="U59" s="1071" t="s">
        <v>941</v>
      </c>
      <c r="V59" s="158" t="s">
        <v>941</v>
      </c>
      <c r="W59" s="158" t="s">
        <v>941</v>
      </c>
      <c r="X59" s="158" t="s">
        <v>941</v>
      </c>
      <c r="Y59" s="267" t="s">
        <v>941</v>
      </c>
      <c r="Z59" s="158" t="s">
        <v>941</v>
      </c>
      <c r="AA59" s="158" t="s">
        <v>941</v>
      </c>
      <c r="AB59" s="1222"/>
      <c r="AC59" s="1071" t="s">
        <v>941</v>
      </c>
      <c r="AD59" s="158" t="s">
        <v>941</v>
      </c>
      <c r="AE59" s="158" t="s">
        <v>941</v>
      </c>
      <c r="AF59" s="329" t="s">
        <v>945</v>
      </c>
      <c r="AG59" s="158" t="s">
        <v>4326</v>
      </c>
      <c r="AH59" s="246" t="s">
        <v>132</v>
      </c>
      <c r="AI59" s="41" t="s">
        <v>4327</v>
      </c>
      <c r="AJ59" s="210">
        <v>1</v>
      </c>
      <c r="AK59" s="1192">
        <v>9</v>
      </c>
      <c r="AL59" s="1198" t="s">
        <v>1008</v>
      </c>
      <c r="AM59" s="158">
        <v>1</v>
      </c>
      <c r="AN59" s="158" t="s">
        <v>979</v>
      </c>
      <c r="AO59" s="158" t="s">
        <v>945</v>
      </c>
      <c r="AP59" s="158" t="s">
        <v>945</v>
      </c>
      <c r="AQ59" s="158" t="s">
        <v>4282</v>
      </c>
      <c r="AR59" s="267" t="s">
        <v>945</v>
      </c>
      <c r="AS59" s="158"/>
      <c r="AT59" s="1154">
        <v>2424</v>
      </c>
      <c r="AU59" s="1154">
        <v>7.0000000000000007E-2</v>
      </c>
      <c r="AV59" s="1154" t="s">
        <v>949</v>
      </c>
      <c r="AW59" s="1154" t="s">
        <v>949</v>
      </c>
      <c r="AX59" s="1154" t="s">
        <v>4328</v>
      </c>
      <c r="AY59" s="1154" t="s">
        <v>981</v>
      </c>
      <c r="AZ59" s="1154" t="s">
        <v>982</v>
      </c>
      <c r="BA59" s="1154" t="s">
        <v>983</v>
      </c>
      <c r="BB59" s="1154" t="s">
        <v>984</v>
      </c>
      <c r="BC59" s="1154" t="s">
        <v>949</v>
      </c>
      <c r="BD59" s="1154" t="s">
        <v>3258</v>
      </c>
      <c r="BE59" s="1154" t="s">
        <v>986</v>
      </c>
      <c r="BF59" s="1154" t="s">
        <v>949</v>
      </c>
      <c r="BG59" s="1154" t="s">
        <v>949</v>
      </c>
      <c r="BH59" s="1154" t="s">
        <v>949</v>
      </c>
      <c r="BI59" s="1154" t="s">
        <v>949</v>
      </c>
      <c r="BJ59" s="1154" t="s">
        <v>949</v>
      </c>
      <c r="BK59" s="1154" t="s">
        <v>949</v>
      </c>
      <c r="BL59" s="1154" t="s">
        <v>949</v>
      </c>
      <c r="BM59" s="1154" t="s">
        <v>949</v>
      </c>
      <c r="BN59" s="1154" t="s">
        <v>949</v>
      </c>
      <c r="BO59" s="158" t="s">
        <v>4162</v>
      </c>
      <c r="BP59" s="158" t="s">
        <v>945</v>
      </c>
      <c r="BQ59" s="158" t="s">
        <v>945</v>
      </c>
      <c r="BR59" s="158" t="s">
        <v>945</v>
      </c>
      <c r="BS59" s="158" t="s">
        <v>945</v>
      </c>
      <c r="BT59" s="158" t="s">
        <v>945</v>
      </c>
      <c r="BU59" s="158" t="s">
        <v>945</v>
      </c>
      <c r="BV59" s="4"/>
      <c r="BW59" s="88"/>
    </row>
    <row r="60" spans="1:75" ht="16.5">
      <c r="A60" s="4"/>
      <c r="B60" s="158">
        <v>53</v>
      </c>
      <c r="C60" s="158" t="s">
        <v>3719</v>
      </c>
      <c r="D60" s="1175" t="s">
        <v>4186</v>
      </c>
      <c r="E60" s="1172" t="s">
        <v>945</v>
      </c>
      <c r="F60" s="1175" t="s">
        <v>4062</v>
      </c>
      <c r="G60" s="1172"/>
      <c r="H60" s="1175"/>
      <c r="I60" s="1172"/>
      <c r="J60" s="1175"/>
      <c r="K60" s="1172"/>
      <c r="L60" s="1175"/>
      <c r="M60" s="1172"/>
      <c r="N60" s="158" t="s">
        <v>4329</v>
      </c>
      <c r="O60" s="41" t="s">
        <v>4063</v>
      </c>
      <c r="P60" s="253" t="s">
        <v>939</v>
      </c>
      <c r="Q60" s="255"/>
      <c r="R60" s="158" t="s">
        <v>989</v>
      </c>
      <c r="S60" s="1071" t="s">
        <v>941</v>
      </c>
      <c r="T60" s="1071" t="s">
        <v>941</v>
      </c>
      <c r="U60" s="1071" t="s">
        <v>941</v>
      </c>
      <c r="V60" s="158" t="s">
        <v>941</v>
      </c>
      <c r="W60" s="158" t="s">
        <v>941</v>
      </c>
      <c r="X60" s="158" t="s">
        <v>941</v>
      </c>
      <c r="Y60" s="267" t="s">
        <v>941</v>
      </c>
      <c r="Z60" s="158" t="s">
        <v>941</v>
      </c>
      <c r="AA60" s="158" t="s">
        <v>941</v>
      </c>
      <c r="AB60" s="1222"/>
      <c r="AC60" s="1071" t="s">
        <v>941</v>
      </c>
      <c r="AD60" s="158" t="s">
        <v>941</v>
      </c>
      <c r="AE60" s="158" t="s">
        <v>941</v>
      </c>
      <c r="AF60" s="329" t="s">
        <v>945</v>
      </c>
      <c r="AG60" s="158" t="s">
        <v>4064</v>
      </c>
      <c r="AH60" s="246" t="s">
        <v>132</v>
      </c>
      <c r="AI60" s="41" t="s">
        <v>4065</v>
      </c>
      <c r="AJ60" s="210">
        <v>0.2</v>
      </c>
      <c r="AK60" s="1192" t="s">
        <v>945</v>
      </c>
      <c r="AL60" s="1198" t="s">
        <v>1081</v>
      </c>
      <c r="AM60" s="158">
        <v>1</v>
      </c>
      <c r="AN60" s="158" t="s">
        <v>993</v>
      </c>
      <c r="AO60" s="158" t="s">
        <v>945</v>
      </c>
      <c r="AP60" s="158" t="s">
        <v>945</v>
      </c>
      <c r="AQ60" s="158" t="s">
        <v>4282</v>
      </c>
      <c r="AR60" s="267" t="s">
        <v>945</v>
      </c>
      <c r="AS60" s="158"/>
      <c r="AT60" s="1154" t="s">
        <v>949</v>
      </c>
      <c r="AU60" s="1154" t="s">
        <v>949</v>
      </c>
      <c r="AV60" s="1154" t="s">
        <v>949</v>
      </c>
      <c r="AW60" s="1154" t="s">
        <v>949</v>
      </c>
      <c r="AX60" s="1154" t="s">
        <v>1890</v>
      </c>
      <c r="AY60" s="1154" t="s">
        <v>995</v>
      </c>
      <c r="AZ60" s="1154" t="s">
        <v>996</v>
      </c>
      <c r="BA60" s="1154" t="s">
        <v>997</v>
      </c>
      <c r="BB60" s="1154" t="s">
        <v>998</v>
      </c>
      <c r="BC60" s="1154" t="s">
        <v>949</v>
      </c>
      <c r="BD60" s="1154" t="s">
        <v>985</v>
      </c>
      <c r="BE60" s="1154" t="s">
        <v>986</v>
      </c>
      <c r="BF60" s="1154" t="s">
        <v>949</v>
      </c>
      <c r="BG60" s="1154" t="s">
        <v>949</v>
      </c>
      <c r="BH60" s="1154" t="s">
        <v>949</v>
      </c>
      <c r="BI60" s="1154" t="s">
        <v>949</v>
      </c>
      <c r="BJ60" s="1154" t="s">
        <v>949</v>
      </c>
      <c r="BK60" s="1154" t="s">
        <v>949</v>
      </c>
      <c r="BL60" s="1154" t="s">
        <v>949</v>
      </c>
      <c r="BM60" s="1154" t="s">
        <v>949</v>
      </c>
      <c r="BN60" s="1154" t="s">
        <v>949</v>
      </c>
      <c r="BO60" s="158" t="s">
        <v>4162</v>
      </c>
      <c r="BP60" s="158" t="s">
        <v>945</v>
      </c>
      <c r="BQ60" s="158" t="s">
        <v>945</v>
      </c>
      <c r="BR60" s="158" t="s">
        <v>945</v>
      </c>
      <c r="BS60" s="158" t="s">
        <v>945</v>
      </c>
      <c r="BT60" s="158" t="s">
        <v>945</v>
      </c>
      <c r="BU60" s="158" t="s">
        <v>945</v>
      </c>
      <c r="BV60" s="4"/>
      <c r="BW60" s="88"/>
    </row>
    <row r="61" spans="1:75" ht="16.5">
      <c r="A61" s="4"/>
      <c r="B61" s="158">
        <v>54</v>
      </c>
      <c r="C61" s="158" t="s">
        <v>3719</v>
      </c>
      <c r="D61" s="1175" t="s">
        <v>4186</v>
      </c>
      <c r="E61" s="1172" t="s">
        <v>4330</v>
      </c>
      <c r="F61" s="1175"/>
      <c r="G61" s="1172"/>
      <c r="H61" s="1175"/>
      <c r="I61" s="1172"/>
      <c r="J61" s="1175"/>
      <c r="K61" s="1172"/>
      <c r="L61" s="1175"/>
      <c r="M61" s="1172"/>
      <c r="N61" s="158" t="s">
        <v>4331</v>
      </c>
      <c r="O61" s="41" t="s">
        <v>4332</v>
      </c>
      <c r="P61" s="253" t="s">
        <v>975</v>
      </c>
      <c r="Q61" s="255"/>
      <c r="R61" s="158" t="s">
        <v>976</v>
      </c>
      <c r="S61" s="1071" t="s">
        <v>941</v>
      </c>
      <c r="T61" s="1071" t="s">
        <v>941</v>
      </c>
      <c r="U61" s="1071" t="s">
        <v>941</v>
      </c>
      <c r="V61" s="158" t="s">
        <v>941</v>
      </c>
      <c r="W61" s="158" t="s">
        <v>941</v>
      </c>
      <c r="X61" s="158" t="s">
        <v>941</v>
      </c>
      <c r="Y61" s="267" t="s">
        <v>941</v>
      </c>
      <c r="Z61" s="158" t="s">
        <v>941</v>
      </c>
      <c r="AA61" s="158" t="s">
        <v>941</v>
      </c>
      <c r="AB61" s="1222"/>
      <c r="AC61" s="1071" t="s">
        <v>941</v>
      </c>
      <c r="AD61" s="158" t="s">
        <v>941</v>
      </c>
      <c r="AE61" s="158" t="s">
        <v>941</v>
      </c>
      <c r="AF61" s="329" t="s">
        <v>945</v>
      </c>
      <c r="AG61" s="158" t="s">
        <v>4333</v>
      </c>
      <c r="AH61" s="246" t="s">
        <v>132</v>
      </c>
      <c r="AI61" s="41" t="s">
        <v>4334</v>
      </c>
      <c r="AJ61" s="210">
        <v>1</v>
      </c>
      <c r="AK61" s="1192">
        <v>300</v>
      </c>
      <c r="AL61" s="1198" t="s">
        <v>1008</v>
      </c>
      <c r="AM61" s="158">
        <v>1</v>
      </c>
      <c r="AN61" s="158" t="s">
        <v>979</v>
      </c>
      <c r="AO61" s="158" t="s">
        <v>945</v>
      </c>
      <c r="AP61" s="158" t="s">
        <v>945</v>
      </c>
      <c r="AQ61" s="158" t="s">
        <v>4192</v>
      </c>
      <c r="AR61" s="267" t="s">
        <v>945</v>
      </c>
      <c r="AS61" s="158"/>
      <c r="AT61" s="1154">
        <v>528</v>
      </c>
      <c r="AU61" s="1154">
        <v>7.0000000000000007E-2</v>
      </c>
      <c r="AV61" s="1154" t="s">
        <v>949</v>
      </c>
      <c r="AW61" s="1154" t="s">
        <v>949</v>
      </c>
      <c r="AX61" s="1154" t="s">
        <v>4335</v>
      </c>
      <c r="AY61" s="1154" t="s">
        <v>3787</v>
      </c>
      <c r="AZ61" s="1154" t="s">
        <v>982</v>
      </c>
      <c r="BA61" s="1154" t="s">
        <v>983</v>
      </c>
      <c r="BB61" s="1154" t="s">
        <v>984</v>
      </c>
      <c r="BC61" s="1154" t="s">
        <v>949</v>
      </c>
      <c r="BD61" s="1154" t="s">
        <v>1166</v>
      </c>
      <c r="BE61" s="1154" t="s">
        <v>986</v>
      </c>
      <c r="BF61" s="1154" t="s">
        <v>949</v>
      </c>
      <c r="BG61" s="1154" t="s">
        <v>949</v>
      </c>
      <c r="BH61" s="1154" t="s">
        <v>949</v>
      </c>
      <c r="BI61" s="1154" t="s">
        <v>949</v>
      </c>
      <c r="BJ61" s="1154" t="s">
        <v>949</v>
      </c>
      <c r="BK61" s="1154" t="s">
        <v>949</v>
      </c>
      <c r="BL61" s="1154" t="s">
        <v>949</v>
      </c>
      <c r="BM61" s="1154" t="s">
        <v>949</v>
      </c>
      <c r="BN61" s="1154" t="s">
        <v>949</v>
      </c>
      <c r="BO61" s="158" t="s">
        <v>945</v>
      </c>
      <c r="BP61" s="158" t="s">
        <v>945</v>
      </c>
      <c r="BQ61" s="158" t="s">
        <v>945</v>
      </c>
      <c r="BR61" s="158" t="s">
        <v>945</v>
      </c>
      <c r="BS61" s="158" t="s">
        <v>945</v>
      </c>
      <c r="BT61" s="158" t="s">
        <v>945</v>
      </c>
      <c r="BU61" s="158" t="s">
        <v>945</v>
      </c>
      <c r="BV61" s="4"/>
      <c r="BW61" s="88"/>
    </row>
    <row r="62" spans="1:75" ht="16.5">
      <c r="A62" s="4"/>
      <c r="B62" s="158">
        <v>55</v>
      </c>
      <c r="C62" s="158" t="s">
        <v>3719</v>
      </c>
      <c r="D62" s="1175" t="s">
        <v>4186</v>
      </c>
      <c r="E62" s="1172" t="s">
        <v>4054</v>
      </c>
      <c r="F62" s="1175"/>
      <c r="G62" s="1172"/>
      <c r="H62" s="1175"/>
      <c r="I62" s="1172"/>
      <c r="J62" s="1175"/>
      <c r="K62" s="1172"/>
      <c r="L62" s="1175"/>
      <c r="M62" s="1172"/>
      <c r="N62" s="158" t="s">
        <v>4055</v>
      </c>
      <c r="O62" s="41" t="s">
        <v>4055</v>
      </c>
      <c r="P62" s="253" t="s">
        <v>1157</v>
      </c>
      <c r="Q62" s="255"/>
      <c r="R62" s="158" t="s">
        <v>989</v>
      </c>
      <c r="S62" s="1071" t="s">
        <v>941</v>
      </c>
      <c r="T62" s="1071" t="s">
        <v>941</v>
      </c>
      <c r="U62" s="1071" t="s">
        <v>941</v>
      </c>
      <c r="V62" s="158" t="s">
        <v>941</v>
      </c>
      <c r="W62" s="158" t="s">
        <v>941</v>
      </c>
      <c r="X62" s="158" t="s">
        <v>941</v>
      </c>
      <c r="Y62" s="267" t="s">
        <v>941</v>
      </c>
      <c r="Z62" s="158" t="s">
        <v>941</v>
      </c>
      <c r="AA62" s="158" t="s">
        <v>941</v>
      </c>
      <c r="AB62" s="1222"/>
      <c r="AC62" s="1071" t="s">
        <v>941</v>
      </c>
      <c r="AD62" s="158" t="s">
        <v>941</v>
      </c>
      <c r="AE62" s="158" t="s">
        <v>941</v>
      </c>
      <c r="AF62" s="329" t="s">
        <v>945</v>
      </c>
      <c r="AG62" s="158"/>
      <c r="AH62" s="246" t="s">
        <v>132</v>
      </c>
      <c r="AI62" s="41" t="s">
        <v>4056</v>
      </c>
      <c r="AJ62" s="210">
        <v>2</v>
      </c>
      <c r="AK62" s="1192">
        <v>108</v>
      </c>
      <c r="AL62" s="1198" t="s">
        <v>1008</v>
      </c>
      <c r="AM62" s="158">
        <v>0</v>
      </c>
      <c r="AN62" s="158" t="s">
        <v>947</v>
      </c>
      <c r="AO62" s="158" t="s">
        <v>945</v>
      </c>
      <c r="AP62" s="158" t="s">
        <v>945</v>
      </c>
      <c r="AQ62" s="158" t="s">
        <v>4192</v>
      </c>
      <c r="AR62" s="267" t="s">
        <v>945</v>
      </c>
      <c r="AS62" s="158"/>
      <c r="AT62" s="1154" t="s">
        <v>949</v>
      </c>
      <c r="AU62" s="1154" t="s">
        <v>949</v>
      </c>
      <c r="AV62" s="1154" t="s">
        <v>949</v>
      </c>
      <c r="AW62" s="1154" t="s">
        <v>949</v>
      </c>
      <c r="AX62" s="1154" t="s">
        <v>949</v>
      </c>
      <c r="AY62" s="1154" t="s">
        <v>949</v>
      </c>
      <c r="AZ62" s="1154" t="s">
        <v>949</v>
      </c>
      <c r="BA62" s="1154" t="s">
        <v>949</v>
      </c>
      <c r="BB62" s="1154" t="s">
        <v>949</v>
      </c>
      <c r="BC62" s="1154" t="s">
        <v>949</v>
      </c>
      <c r="BD62" s="1154" t="s">
        <v>949</v>
      </c>
      <c r="BE62" s="1154" t="s">
        <v>949</v>
      </c>
      <c r="BF62" s="1154" t="s">
        <v>949</v>
      </c>
      <c r="BG62" s="1154" t="s">
        <v>949</v>
      </c>
      <c r="BH62" s="1154" t="s">
        <v>949</v>
      </c>
      <c r="BI62" s="1154" t="s">
        <v>949</v>
      </c>
      <c r="BJ62" s="1154" t="s">
        <v>949</v>
      </c>
      <c r="BK62" s="1154" t="s">
        <v>949</v>
      </c>
      <c r="BL62" s="1154" t="s">
        <v>949</v>
      </c>
      <c r="BM62" s="1154" t="s">
        <v>949</v>
      </c>
      <c r="BN62" s="1154" t="s">
        <v>949</v>
      </c>
      <c r="BO62" s="158" t="s">
        <v>4162</v>
      </c>
      <c r="BP62" s="158" t="s">
        <v>945</v>
      </c>
      <c r="BQ62" s="158" t="s">
        <v>945</v>
      </c>
      <c r="BR62" s="158" t="s">
        <v>945</v>
      </c>
      <c r="BS62" s="158" t="s">
        <v>945</v>
      </c>
      <c r="BT62" s="158" t="s">
        <v>945</v>
      </c>
      <c r="BU62" s="158" t="s">
        <v>945</v>
      </c>
      <c r="BV62" s="4"/>
      <c r="BW62" s="88"/>
    </row>
    <row r="63" spans="1:75" ht="16.5">
      <c r="A63" s="4"/>
      <c r="B63" s="158">
        <v>56</v>
      </c>
      <c r="C63" s="158" t="s">
        <v>3719</v>
      </c>
      <c r="D63" s="1175" t="s">
        <v>4186</v>
      </c>
      <c r="E63" s="1172" t="s">
        <v>945</v>
      </c>
      <c r="F63" s="1175" t="s">
        <v>4057</v>
      </c>
      <c r="G63" s="1172"/>
      <c r="H63" s="1175"/>
      <c r="I63" s="1172"/>
      <c r="J63" s="1175"/>
      <c r="K63" s="1172"/>
      <c r="L63" s="1175"/>
      <c r="M63" s="1172"/>
      <c r="N63" s="158" t="s">
        <v>4336</v>
      </c>
      <c r="O63" s="41" t="s">
        <v>4058</v>
      </c>
      <c r="P63" s="253" t="s">
        <v>975</v>
      </c>
      <c r="Q63" s="255"/>
      <c r="R63" s="158" t="s">
        <v>976</v>
      </c>
      <c r="S63" s="1071" t="s">
        <v>941</v>
      </c>
      <c r="T63" s="1071" t="s">
        <v>941</v>
      </c>
      <c r="U63" s="1071" t="s">
        <v>941</v>
      </c>
      <c r="V63" s="158" t="s">
        <v>941</v>
      </c>
      <c r="W63" s="158" t="s">
        <v>941</v>
      </c>
      <c r="X63" s="158" t="s">
        <v>941</v>
      </c>
      <c r="Y63" s="267" t="s">
        <v>941</v>
      </c>
      <c r="Z63" s="158" t="s">
        <v>941</v>
      </c>
      <c r="AA63" s="158" t="s">
        <v>941</v>
      </c>
      <c r="AB63" s="1222"/>
      <c r="AC63" s="1071" t="s">
        <v>941</v>
      </c>
      <c r="AD63" s="158" t="s">
        <v>941</v>
      </c>
      <c r="AE63" s="158" t="s">
        <v>941</v>
      </c>
      <c r="AF63" s="329" t="s">
        <v>945</v>
      </c>
      <c r="AG63" s="158" t="s">
        <v>4059</v>
      </c>
      <c r="AH63" s="246" t="s">
        <v>132</v>
      </c>
      <c r="AI63" s="41" t="s">
        <v>4060</v>
      </c>
      <c r="AJ63" s="210">
        <v>2</v>
      </c>
      <c r="AK63" s="1192">
        <v>108</v>
      </c>
      <c r="AL63" s="1198" t="s">
        <v>1008</v>
      </c>
      <c r="AM63" s="158">
        <v>1</v>
      </c>
      <c r="AN63" s="158" t="s">
        <v>979</v>
      </c>
      <c r="AO63" s="158" t="s">
        <v>945</v>
      </c>
      <c r="AP63" s="158" t="s">
        <v>945</v>
      </c>
      <c r="AQ63" s="158" t="s">
        <v>4282</v>
      </c>
      <c r="AR63" s="267" t="s">
        <v>945</v>
      </c>
      <c r="AS63" s="158"/>
      <c r="AT63" s="1154">
        <v>1860.48</v>
      </c>
      <c r="AU63" s="1154">
        <v>7.0000000000000007E-2</v>
      </c>
      <c r="AV63" s="1154" t="s">
        <v>949</v>
      </c>
      <c r="AW63" s="1154" t="s">
        <v>949</v>
      </c>
      <c r="AX63" s="1154" t="s">
        <v>4061</v>
      </c>
      <c r="AY63" s="1154" t="s">
        <v>981</v>
      </c>
      <c r="AZ63" s="1154" t="s">
        <v>982</v>
      </c>
      <c r="BA63" s="1154" t="s">
        <v>983</v>
      </c>
      <c r="BB63" s="1154" t="s">
        <v>984</v>
      </c>
      <c r="BC63" s="1154" t="s">
        <v>949</v>
      </c>
      <c r="BD63" s="1154" t="s">
        <v>985</v>
      </c>
      <c r="BE63" s="1154" t="s">
        <v>986</v>
      </c>
      <c r="BF63" s="1154" t="s">
        <v>949</v>
      </c>
      <c r="BG63" s="1154" t="s">
        <v>949</v>
      </c>
      <c r="BH63" s="1154" t="s">
        <v>949</v>
      </c>
      <c r="BI63" s="1154" t="s">
        <v>949</v>
      </c>
      <c r="BJ63" s="1154" t="s">
        <v>949</v>
      </c>
      <c r="BK63" s="1154" t="s">
        <v>949</v>
      </c>
      <c r="BL63" s="1154" t="s">
        <v>949</v>
      </c>
      <c r="BM63" s="1154" t="s">
        <v>949</v>
      </c>
      <c r="BN63" s="1154" t="s">
        <v>949</v>
      </c>
      <c r="BO63" s="158" t="s">
        <v>4162</v>
      </c>
      <c r="BP63" s="158" t="s">
        <v>945</v>
      </c>
      <c r="BQ63" s="158" t="s">
        <v>945</v>
      </c>
      <c r="BR63" s="158" t="s">
        <v>945</v>
      </c>
      <c r="BS63" s="158" t="s">
        <v>945</v>
      </c>
      <c r="BT63" s="158" t="s">
        <v>945</v>
      </c>
      <c r="BU63" s="158" t="s">
        <v>945</v>
      </c>
      <c r="BV63" s="4"/>
      <c r="BW63" s="88"/>
    </row>
    <row r="64" spans="1:75" ht="16.5">
      <c r="A64" s="4"/>
      <c r="B64" s="158">
        <v>57</v>
      </c>
      <c r="C64" s="158" t="s">
        <v>3719</v>
      </c>
      <c r="D64" s="1175" t="s">
        <v>4186</v>
      </c>
      <c r="E64" s="1172" t="s">
        <v>945</v>
      </c>
      <c r="F64" s="1175" t="s">
        <v>4062</v>
      </c>
      <c r="G64" s="1172"/>
      <c r="H64" s="1175"/>
      <c r="I64" s="1172"/>
      <c r="J64" s="1175"/>
      <c r="K64" s="1172"/>
      <c r="L64" s="1175"/>
      <c r="M64" s="1172"/>
      <c r="N64" s="158" t="s">
        <v>4329</v>
      </c>
      <c r="O64" s="41" t="s">
        <v>4063</v>
      </c>
      <c r="P64" s="253" t="s">
        <v>939</v>
      </c>
      <c r="Q64" s="255"/>
      <c r="R64" s="158" t="s">
        <v>989</v>
      </c>
      <c r="S64" s="1071" t="s">
        <v>941</v>
      </c>
      <c r="T64" s="1071" t="s">
        <v>941</v>
      </c>
      <c r="U64" s="1071" t="s">
        <v>941</v>
      </c>
      <c r="V64" s="158" t="s">
        <v>941</v>
      </c>
      <c r="W64" s="158" t="s">
        <v>941</v>
      </c>
      <c r="X64" s="158" t="s">
        <v>941</v>
      </c>
      <c r="Y64" s="267" t="s">
        <v>941</v>
      </c>
      <c r="Z64" s="158" t="s">
        <v>941</v>
      </c>
      <c r="AA64" s="158" t="s">
        <v>941</v>
      </c>
      <c r="AB64" s="1222"/>
      <c r="AC64" s="1071" t="s">
        <v>941</v>
      </c>
      <c r="AD64" s="158" t="s">
        <v>941</v>
      </c>
      <c r="AE64" s="158" t="s">
        <v>941</v>
      </c>
      <c r="AF64" s="329" t="s">
        <v>945</v>
      </c>
      <c r="AG64" s="158" t="s">
        <v>4064</v>
      </c>
      <c r="AH64" s="246" t="s">
        <v>132</v>
      </c>
      <c r="AI64" s="41" t="s">
        <v>4065</v>
      </c>
      <c r="AJ64" s="210">
        <v>0.152</v>
      </c>
      <c r="AK64" s="1192" t="s">
        <v>945</v>
      </c>
      <c r="AL64" s="1198" t="s">
        <v>1081</v>
      </c>
      <c r="AM64" s="158">
        <v>1</v>
      </c>
      <c r="AN64" s="158" t="s">
        <v>993</v>
      </c>
      <c r="AO64" s="158" t="s">
        <v>945</v>
      </c>
      <c r="AP64" s="158" t="s">
        <v>945</v>
      </c>
      <c r="AQ64" s="158" t="s">
        <v>4282</v>
      </c>
      <c r="AR64" s="267" t="s">
        <v>945</v>
      </c>
      <c r="AS64" s="158"/>
      <c r="AT64" s="1154" t="s">
        <v>949</v>
      </c>
      <c r="AU64" s="1154" t="s">
        <v>949</v>
      </c>
      <c r="AV64" s="1154" t="s">
        <v>949</v>
      </c>
      <c r="AW64" s="1154" t="s">
        <v>949</v>
      </c>
      <c r="AX64" s="1154" t="s">
        <v>1890</v>
      </c>
      <c r="AY64" s="1154" t="s">
        <v>995</v>
      </c>
      <c r="AZ64" s="1154" t="s">
        <v>996</v>
      </c>
      <c r="BA64" s="1154" t="s">
        <v>997</v>
      </c>
      <c r="BB64" s="1154" t="s">
        <v>998</v>
      </c>
      <c r="BC64" s="1154" t="s">
        <v>949</v>
      </c>
      <c r="BD64" s="1154" t="s">
        <v>985</v>
      </c>
      <c r="BE64" s="1154" t="s">
        <v>986</v>
      </c>
      <c r="BF64" s="1154" t="s">
        <v>949</v>
      </c>
      <c r="BG64" s="1154" t="s">
        <v>949</v>
      </c>
      <c r="BH64" s="1154" t="s">
        <v>949</v>
      </c>
      <c r="BI64" s="1154" t="s">
        <v>949</v>
      </c>
      <c r="BJ64" s="1154" t="s">
        <v>949</v>
      </c>
      <c r="BK64" s="1154" t="s">
        <v>949</v>
      </c>
      <c r="BL64" s="1154" t="s">
        <v>949</v>
      </c>
      <c r="BM64" s="1154" t="s">
        <v>949</v>
      </c>
      <c r="BN64" s="1154" t="s">
        <v>949</v>
      </c>
      <c r="BO64" s="158" t="s">
        <v>4162</v>
      </c>
      <c r="BP64" s="158" t="s">
        <v>945</v>
      </c>
      <c r="BQ64" s="158" t="s">
        <v>945</v>
      </c>
      <c r="BR64" s="158" t="s">
        <v>945</v>
      </c>
      <c r="BS64" s="158" t="s">
        <v>945</v>
      </c>
      <c r="BT64" s="158" t="s">
        <v>945</v>
      </c>
      <c r="BU64" s="158" t="s">
        <v>945</v>
      </c>
      <c r="BV64" s="4"/>
      <c r="BW64" s="88"/>
    </row>
    <row r="65" spans="1:75" ht="16.5">
      <c r="A65" s="4"/>
      <c r="B65" s="158">
        <v>58</v>
      </c>
      <c r="C65" s="158" t="s">
        <v>3719</v>
      </c>
      <c r="D65" s="1175" t="s">
        <v>4186</v>
      </c>
      <c r="E65" s="1172" t="s">
        <v>4066</v>
      </c>
      <c r="F65" s="1175"/>
      <c r="G65" s="1172"/>
      <c r="H65" s="1175"/>
      <c r="I65" s="1172"/>
      <c r="J65" s="1175"/>
      <c r="K65" s="1172"/>
      <c r="L65" s="1175"/>
      <c r="M65" s="1172"/>
      <c r="N65" s="158" t="s">
        <v>4067</v>
      </c>
      <c r="O65" s="41" t="s">
        <v>4067</v>
      </c>
      <c r="P65" s="253" t="s">
        <v>1157</v>
      </c>
      <c r="Q65" s="255"/>
      <c r="R65" s="158" t="s">
        <v>989</v>
      </c>
      <c r="S65" s="1071" t="s">
        <v>941</v>
      </c>
      <c r="T65" s="1071" t="s">
        <v>941</v>
      </c>
      <c r="U65" s="1071" t="s">
        <v>941</v>
      </c>
      <c r="V65" s="158" t="s">
        <v>941</v>
      </c>
      <c r="W65" s="158" t="s">
        <v>941</v>
      </c>
      <c r="X65" s="158" t="s">
        <v>941</v>
      </c>
      <c r="Y65" s="267" t="s">
        <v>941</v>
      </c>
      <c r="Z65" s="158" t="s">
        <v>941</v>
      </c>
      <c r="AA65" s="158" t="s">
        <v>941</v>
      </c>
      <c r="AB65" s="1222"/>
      <c r="AC65" s="1071" t="s">
        <v>941</v>
      </c>
      <c r="AD65" s="158" t="s">
        <v>941</v>
      </c>
      <c r="AE65" s="158" t="s">
        <v>941</v>
      </c>
      <c r="AF65" s="329" t="s">
        <v>945</v>
      </c>
      <c r="AG65" s="158"/>
      <c r="AH65" s="246" t="s">
        <v>132</v>
      </c>
      <c r="AI65" s="41" t="s">
        <v>4068</v>
      </c>
      <c r="AJ65" s="210">
        <v>2</v>
      </c>
      <c r="AK65" s="1192">
        <v>108</v>
      </c>
      <c r="AL65" s="1198" t="s">
        <v>1008</v>
      </c>
      <c r="AM65" s="158">
        <v>0</v>
      </c>
      <c r="AN65" s="158" t="s">
        <v>947</v>
      </c>
      <c r="AO65" s="158" t="s">
        <v>945</v>
      </c>
      <c r="AP65" s="158" t="s">
        <v>945</v>
      </c>
      <c r="AQ65" s="158" t="s">
        <v>4192</v>
      </c>
      <c r="AR65" s="267" t="s">
        <v>945</v>
      </c>
      <c r="AS65" s="158"/>
      <c r="AT65" s="1154" t="s">
        <v>949</v>
      </c>
      <c r="AU65" s="1154" t="s">
        <v>949</v>
      </c>
      <c r="AV65" s="1154" t="s">
        <v>949</v>
      </c>
      <c r="AW65" s="1154" t="s">
        <v>949</v>
      </c>
      <c r="AX65" s="1154" t="s">
        <v>949</v>
      </c>
      <c r="AY65" s="1154" t="s">
        <v>949</v>
      </c>
      <c r="AZ65" s="1154" t="s">
        <v>949</v>
      </c>
      <c r="BA65" s="1154" t="s">
        <v>949</v>
      </c>
      <c r="BB65" s="1154" t="s">
        <v>949</v>
      </c>
      <c r="BC65" s="1154" t="s">
        <v>949</v>
      </c>
      <c r="BD65" s="1154" t="s">
        <v>949</v>
      </c>
      <c r="BE65" s="1154" t="s">
        <v>949</v>
      </c>
      <c r="BF65" s="1154" t="s">
        <v>949</v>
      </c>
      <c r="BG65" s="1154" t="s">
        <v>949</v>
      </c>
      <c r="BH65" s="1154" t="s">
        <v>949</v>
      </c>
      <c r="BI65" s="1154" t="s">
        <v>949</v>
      </c>
      <c r="BJ65" s="1154" t="s">
        <v>949</v>
      </c>
      <c r="BK65" s="1154" t="s">
        <v>949</v>
      </c>
      <c r="BL65" s="1154" t="s">
        <v>949</v>
      </c>
      <c r="BM65" s="1154" t="s">
        <v>949</v>
      </c>
      <c r="BN65" s="1154" t="s">
        <v>949</v>
      </c>
      <c r="BO65" s="158" t="s">
        <v>4162</v>
      </c>
      <c r="BP65" s="158" t="s">
        <v>945</v>
      </c>
      <c r="BQ65" s="158" t="s">
        <v>945</v>
      </c>
      <c r="BR65" s="158" t="s">
        <v>945</v>
      </c>
      <c r="BS65" s="158" t="s">
        <v>945</v>
      </c>
      <c r="BT65" s="158" t="s">
        <v>945</v>
      </c>
      <c r="BU65" s="158" t="s">
        <v>945</v>
      </c>
      <c r="BV65" s="4"/>
      <c r="BW65" s="88"/>
    </row>
    <row r="66" spans="1:75" ht="16.5">
      <c r="A66" s="4"/>
      <c r="B66" s="158">
        <v>59</v>
      </c>
      <c r="C66" s="158" t="s">
        <v>3719</v>
      </c>
      <c r="D66" s="1175" t="s">
        <v>4186</v>
      </c>
      <c r="E66" s="1172" t="s">
        <v>945</v>
      </c>
      <c r="F66" s="1175" t="s">
        <v>973</v>
      </c>
      <c r="G66" s="1172"/>
      <c r="H66" s="1175"/>
      <c r="I66" s="1172"/>
      <c r="J66" s="1175"/>
      <c r="K66" s="1172"/>
      <c r="L66" s="1175"/>
      <c r="M66" s="1172"/>
      <c r="N66" s="158" t="s">
        <v>4337</v>
      </c>
      <c r="O66" s="41" t="s">
        <v>974</v>
      </c>
      <c r="P66" s="253" t="s">
        <v>975</v>
      </c>
      <c r="Q66" s="255"/>
      <c r="R66" s="158" t="s">
        <v>976</v>
      </c>
      <c r="S66" s="1071" t="s">
        <v>941</v>
      </c>
      <c r="T66" s="1071" t="s">
        <v>941</v>
      </c>
      <c r="U66" s="1071" t="s">
        <v>941</v>
      </c>
      <c r="V66" s="158" t="s">
        <v>941</v>
      </c>
      <c r="W66" s="158" t="s">
        <v>941</v>
      </c>
      <c r="X66" s="158" t="s">
        <v>941</v>
      </c>
      <c r="Y66" s="267" t="s">
        <v>941</v>
      </c>
      <c r="Z66" s="158" t="s">
        <v>941</v>
      </c>
      <c r="AA66" s="158" t="s">
        <v>941</v>
      </c>
      <c r="AB66" s="1222"/>
      <c r="AC66" s="1071" t="s">
        <v>941</v>
      </c>
      <c r="AD66" s="158" t="s">
        <v>941</v>
      </c>
      <c r="AE66" s="158" t="s">
        <v>941</v>
      </c>
      <c r="AF66" s="329" t="s">
        <v>945</v>
      </c>
      <c r="AG66" s="158" t="s">
        <v>977</v>
      </c>
      <c r="AH66" s="246" t="s">
        <v>132</v>
      </c>
      <c r="AI66" s="41" t="s">
        <v>978</v>
      </c>
      <c r="AJ66" s="210">
        <v>2</v>
      </c>
      <c r="AK66" s="1192">
        <v>108</v>
      </c>
      <c r="AL66" s="1198" t="s">
        <v>1008</v>
      </c>
      <c r="AM66" s="158">
        <v>1</v>
      </c>
      <c r="AN66" s="158" t="s">
        <v>979</v>
      </c>
      <c r="AO66" s="158" t="s">
        <v>945</v>
      </c>
      <c r="AP66" s="158" t="s">
        <v>945</v>
      </c>
      <c r="AQ66" s="158" t="s">
        <v>4282</v>
      </c>
      <c r="AR66" s="267" t="s">
        <v>945</v>
      </c>
      <c r="AS66" s="158"/>
      <c r="AT66" s="1154">
        <v>182.4</v>
      </c>
      <c r="AU66" s="1154">
        <v>7.0000000000000007E-2</v>
      </c>
      <c r="AV66" s="1154" t="s">
        <v>949</v>
      </c>
      <c r="AW66" s="1154" t="s">
        <v>949</v>
      </c>
      <c r="AX66" s="1154" t="s">
        <v>980</v>
      </c>
      <c r="AY66" s="1154" t="s">
        <v>981</v>
      </c>
      <c r="AZ66" s="1154" t="s">
        <v>982</v>
      </c>
      <c r="BA66" s="1154" t="s">
        <v>983</v>
      </c>
      <c r="BB66" s="1154" t="s">
        <v>984</v>
      </c>
      <c r="BC66" s="1154" t="s">
        <v>949</v>
      </c>
      <c r="BD66" s="1154" t="s">
        <v>985</v>
      </c>
      <c r="BE66" s="1154" t="s">
        <v>986</v>
      </c>
      <c r="BF66" s="1154" t="s">
        <v>949</v>
      </c>
      <c r="BG66" s="1154" t="s">
        <v>949</v>
      </c>
      <c r="BH66" s="1154" t="s">
        <v>949</v>
      </c>
      <c r="BI66" s="1154" t="s">
        <v>949</v>
      </c>
      <c r="BJ66" s="1154" t="s">
        <v>949</v>
      </c>
      <c r="BK66" s="1154" t="s">
        <v>949</v>
      </c>
      <c r="BL66" s="1154" t="s">
        <v>949</v>
      </c>
      <c r="BM66" s="1154" t="s">
        <v>949</v>
      </c>
      <c r="BN66" s="1154" t="s">
        <v>949</v>
      </c>
      <c r="BO66" s="158" t="s">
        <v>4162</v>
      </c>
      <c r="BP66" s="158" t="s">
        <v>945</v>
      </c>
      <c r="BQ66" s="158" t="s">
        <v>945</v>
      </c>
      <c r="BR66" s="158" t="s">
        <v>945</v>
      </c>
      <c r="BS66" s="158" t="s">
        <v>945</v>
      </c>
      <c r="BT66" s="158" t="s">
        <v>945</v>
      </c>
      <c r="BU66" s="158" t="s">
        <v>945</v>
      </c>
      <c r="BV66" s="4"/>
      <c r="BW66" s="88"/>
    </row>
    <row r="67" spans="1:75" ht="16.5">
      <c r="A67" s="4"/>
      <c r="B67" s="158">
        <v>60</v>
      </c>
      <c r="C67" s="158" t="s">
        <v>3719</v>
      </c>
      <c r="D67" s="1175" t="s">
        <v>4186</v>
      </c>
      <c r="E67" s="1172" t="s">
        <v>945</v>
      </c>
      <c r="F67" s="1175" t="s">
        <v>987</v>
      </c>
      <c r="G67" s="1172"/>
      <c r="H67" s="1175"/>
      <c r="I67" s="1172"/>
      <c r="J67" s="1175"/>
      <c r="K67" s="1172"/>
      <c r="L67" s="1175"/>
      <c r="M67" s="1172"/>
      <c r="N67" s="158" t="s">
        <v>4294</v>
      </c>
      <c r="O67" s="41" t="s">
        <v>988</v>
      </c>
      <c r="P67" s="253" t="s">
        <v>939</v>
      </c>
      <c r="Q67" s="255"/>
      <c r="R67" s="158" t="s">
        <v>989</v>
      </c>
      <c r="S67" s="1071" t="s">
        <v>941</v>
      </c>
      <c r="T67" s="1071" t="s">
        <v>941</v>
      </c>
      <c r="U67" s="1071" t="s">
        <v>941</v>
      </c>
      <c r="V67" s="158" t="s">
        <v>941</v>
      </c>
      <c r="W67" s="158" t="s">
        <v>941</v>
      </c>
      <c r="X67" s="158" t="s">
        <v>941</v>
      </c>
      <c r="Y67" s="267" t="s">
        <v>941</v>
      </c>
      <c r="Z67" s="158" t="s">
        <v>941</v>
      </c>
      <c r="AA67" s="158" t="s">
        <v>941</v>
      </c>
      <c r="AB67" s="1222"/>
      <c r="AC67" s="1071" t="s">
        <v>941</v>
      </c>
      <c r="AD67" s="158" t="s">
        <v>941</v>
      </c>
      <c r="AE67" s="158" t="s">
        <v>941</v>
      </c>
      <c r="AF67" s="329" t="s">
        <v>945</v>
      </c>
      <c r="AG67" s="158" t="s">
        <v>990</v>
      </c>
      <c r="AH67" s="246" t="s">
        <v>132</v>
      </c>
      <c r="AI67" s="41" t="s">
        <v>991</v>
      </c>
      <c r="AJ67" s="210">
        <v>0.02</v>
      </c>
      <c r="AK67" s="1192" t="s">
        <v>945</v>
      </c>
      <c r="AL67" s="1198" t="s">
        <v>1081</v>
      </c>
      <c r="AM67" s="158">
        <v>1</v>
      </c>
      <c r="AN67" s="158" t="s">
        <v>993</v>
      </c>
      <c r="AO67" s="158" t="s">
        <v>945</v>
      </c>
      <c r="AP67" s="158" t="s">
        <v>945</v>
      </c>
      <c r="AQ67" s="158" t="s">
        <v>4282</v>
      </c>
      <c r="AR67" s="267" t="s">
        <v>945</v>
      </c>
      <c r="AS67" s="158"/>
      <c r="AT67" s="1154" t="s">
        <v>949</v>
      </c>
      <c r="AU67" s="1154" t="s">
        <v>949</v>
      </c>
      <c r="AV67" s="1154" t="s">
        <v>949</v>
      </c>
      <c r="AW67" s="1154" t="s">
        <v>949</v>
      </c>
      <c r="AX67" s="1154" t="s">
        <v>994</v>
      </c>
      <c r="AY67" s="1154" t="s">
        <v>995</v>
      </c>
      <c r="AZ67" s="1154" t="s">
        <v>996</v>
      </c>
      <c r="BA67" s="1154" t="s">
        <v>997</v>
      </c>
      <c r="BB67" s="1154" t="s">
        <v>998</v>
      </c>
      <c r="BC67" s="1154" t="s">
        <v>949</v>
      </c>
      <c r="BD67" s="1154" t="s">
        <v>985</v>
      </c>
      <c r="BE67" s="1154" t="s">
        <v>986</v>
      </c>
      <c r="BF67" s="1154" t="s">
        <v>949</v>
      </c>
      <c r="BG67" s="1154" t="s">
        <v>949</v>
      </c>
      <c r="BH67" s="1154" t="s">
        <v>949</v>
      </c>
      <c r="BI67" s="1154" t="s">
        <v>949</v>
      </c>
      <c r="BJ67" s="1154" t="s">
        <v>949</v>
      </c>
      <c r="BK67" s="1154" t="s">
        <v>949</v>
      </c>
      <c r="BL67" s="1154" t="s">
        <v>949</v>
      </c>
      <c r="BM67" s="1154" t="s">
        <v>949</v>
      </c>
      <c r="BN67" s="1154" t="s">
        <v>949</v>
      </c>
      <c r="BO67" s="158" t="s">
        <v>4162</v>
      </c>
      <c r="BP67" s="158" t="s">
        <v>945</v>
      </c>
      <c r="BQ67" s="158" t="s">
        <v>945</v>
      </c>
      <c r="BR67" s="158" t="s">
        <v>945</v>
      </c>
      <c r="BS67" s="158" t="s">
        <v>945</v>
      </c>
      <c r="BT67" s="158" t="s">
        <v>945</v>
      </c>
      <c r="BU67" s="158" t="s">
        <v>945</v>
      </c>
      <c r="BV67" s="4"/>
      <c r="BW67" s="88"/>
    </row>
    <row r="68" spans="1:75" ht="16.5">
      <c r="A68" s="4"/>
      <c r="B68" s="158">
        <v>61</v>
      </c>
      <c r="C68" s="158" t="s">
        <v>3719</v>
      </c>
      <c r="D68" s="1175" t="s">
        <v>4186</v>
      </c>
      <c r="E68" s="1172" t="s">
        <v>4340</v>
      </c>
      <c r="F68" s="1175"/>
      <c r="G68" s="1172"/>
      <c r="H68" s="1175"/>
      <c r="I68" s="1172"/>
      <c r="J68" s="1175"/>
      <c r="K68" s="1172"/>
      <c r="L68" s="1175"/>
      <c r="M68" s="1172"/>
      <c r="N68" s="158" t="s">
        <v>4341</v>
      </c>
      <c r="O68" s="41" t="s">
        <v>4342</v>
      </c>
      <c r="P68" s="253" t="s">
        <v>975</v>
      </c>
      <c r="Q68" s="255"/>
      <c r="R68" s="158" t="s">
        <v>976</v>
      </c>
      <c r="S68" s="1071" t="s">
        <v>941</v>
      </c>
      <c r="T68" s="1071" t="s">
        <v>941</v>
      </c>
      <c r="U68" s="1071" t="s">
        <v>941</v>
      </c>
      <c r="V68" s="158" t="s">
        <v>941</v>
      </c>
      <c r="W68" s="158" t="s">
        <v>941</v>
      </c>
      <c r="X68" s="158" t="s">
        <v>941</v>
      </c>
      <c r="Y68" s="267" t="s">
        <v>941</v>
      </c>
      <c r="Z68" s="158" t="s">
        <v>941</v>
      </c>
      <c r="AA68" s="158" t="s">
        <v>941</v>
      </c>
      <c r="AB68" s="1222"/>
      <c r="AC68" s="1071" t="s">
        <v>941</v>
      </c>
      <c r="AD68" s="158" t="s">
        <v>941</v>
      </c>
      <c r="AE68" s="158" t="s">
        <v>941</v>
      </c>
      <c r="AF68" s="329" t="s">
        <v>945</v>
      </c>
      <c r="AG68" s="158" t="s">
        <v>4343</v>
      </c>
      <c r="AH68" s="246" t="s">
        <v>132</v>
      </c>
      <c r="AI68" s="41" t="s">
        <v>4344</v>
      </c>
      <c r="AJ68" s="210">
        <v>1</v>
      </c>
      <c r="AK68" s="1192">
        <v>108</v>
      </c>
      <c r="AL68" s="1198" t="s">
        <v>1008</v>
      </c>
      <c r="AM68" s="158">
        <v>1</v>
      </c>
      <c r="AN68" s="158" t="s">
        <v>979</v>
      </c>
      <c r="AO68" s="158" t="s">
        <v>945</v>
      </c>
      <c r="AP68" s="158" t="s">
        <v>945</v>
      </c>
      <c r="AQ68" s="158" t="s">
        <v>4192</v>
      </c>
      <c r="AR68" s="267" t="s">
        <v>945</v>
      </c>
      <c r="AS68" s="158"/>
      <c r="AT68" s="1154">
        <v>151200000</v>
      </c>
      <c r="AU68" s="1154">
        <v>18</v>
      </c>
      <c r="AV68" s="1154" t="s">
        <v>949</v>
      </c>
      <c r="AW68" s="1154" t="s">
        <v>4345</v>
      </c>
      <c r="AX68" s="1154" t="s">
        <v>4346</v>
      </c>
      <c r="AY68" s="1154" t="s">
        <v>4020</v>
      </c>
      <c r="AZ68" s="1154" t="s">
        <v>4021</v>
      </c>
      <c r="BA68" s="1154" t="s">
        <v>949</v>
      </c>
      <c r="BB68" s="1154" t="s">
        <v>949</v>
      </c>
      <c r="BC68" s="1154" t="s">
        <v>949</v>
      </c>
      <c r="BD68" s="1154" t="s">
        <v>4022</v>
      </c>
      <c r="BE68" s="1154" t="s">
        <v>986</v>
      </c>
      <c r="BF68" s="1154" t="s">
        <v>949</v>
      </c>
      <c r="BG68" s="1154" t="s">
        <v>949</v>
      </c>
      <c r="BH68" s="1154" t="s">
        <v>949</v>
      </c>
      <c r="BI68" s="1154" t="s">
        <v>949</v>
      </c>
      <c r="BJ68" s="1154" t="s">
        <v>949</v>
      </c>
      <c r="BK68" s="1154" t="s">
        <v>949</v>
      </c>
      <c r="BL68" s="1154" t="s">
        <v>949</v>
      </c>
      <c r="BM68" s="1154" t="s">
        <v>949</v>
      </c>
      <c r="BN68" s="1154" t="s">
        <v>949</v>
      </c>
      <c r="BO68" s="158" t="s">
        <v>4162</v>
      </c>
      <c r="BP68" s="158" t="s">
        <v>945</v>
      </c>
      <c r="BQ68" s="158" t="s">
        <v>945</v>
      </c>
      <c r="BR68" s="158" t="s">
        <v>945</v>
      </c>
      <c r="BS68" s="158" t="s">
        <v>945</v>
      </c>
      <c r="BT68" s="158" t="s">
        <v>945</v>
      </c>
      <c r="BU68" s="158" t="s">
        <v>945</v>
      </c>
      <c r="BV68" s="4"/>
      <c r="BW68" s="88"/>
    </row>
    <row r="69" spans="1:75" ht="16.5">
      <c r="A69" s="4"/>
      <c r="B69" s="158">
        <v>62</v>
      </c>
      <c r="C69" s="158" t="s">
        <v>3719</v>
      </c>
      <c r="D69" s="1175" t="s">
        <v>4186</v>
      </c>
      <c r="E69" s="1172" t="s">
        <v>4622</v>
      </c>
      <c r="F69" s="1175"/>
      <c r="G69" s="1172"/>
      <c r="H69" s="1175"/>
      <c r="I69" s="1172"/>
      <c r="J69" s="1175"/>
      <c r="K69" s="1172"/>
      <c r="L69" s="1175"/>
      <c r="M69" s="1172"/>
      <c r="N69" s="158" t="s">
        <v>4623</v>
      </c>
      <c r="O69" s="41" t="s">
        <v>4624</v>
      </c>
      <c r="P69" s="253" t="s">
        <v>975</v>
      </c>
      <c r="Q69" s="255"/>
      <c r="R69" s="158" t="s">
        <v>976</v>
      </c>
      <c r="S69" s="1071" t="s">
        <v>941</v>
      </c>
      <c r="T69" s="1071" t="s">
        <v>941</v>
      </c>
      <c r="U69" s="1071" t="s">
        <v>941</v>
      </c>
      <c r="V69" s="158" t="s">
        <v>941</v>
      </c>
      <c r="W69" s="158" t="s">
        <v>941</v>
      </c>
      <c r="X69" s="158" t="s">
        <v>941</v>
      </c>
      <c r="Y69" s="267" t="s">
        <v>941</v>
      </c>
      <c r="Z69" s="158" t="s">
        <v>941</v>
      </c>
      <c r="AA69" s="158" t="s">
        <v>941</v>
      </c>
      <c r="AB69" s="1222"/>
      <c r="AC69" s="1071" t="s">
        <v>941</v>
      </c>
      <c r="AD69" s="158" t="s">
        <v>941</v>
      </c>
      <c r="AE69" s="158" t="s">
        <v>941</v>
      </c>
      <c r="AF69" s="329" t="s">
        <v>945</v>
      </c>
      <c r="AG69" s="158" t="s">
        <v>4625</v>
      </c>
      <c r="AH69" s="246" t="s">
        <v>132</v>
      </c>
      <c r="AI69" s="41" t="s">
        <v>4626</v>
      </c>
      <c r="AJ69" s="210">
        <v>1</v>
      </c>
      <c r="AK69" s="1192">
        <v>108</v>
      </c>
      <c r="AL69" s="1198" t="s">
        <v>1008</v>
      </c>
      <c r="AM69" s="158">
        <v>1</v>
      </c>
      <c r="AN69" s="158" t="s">
        <v>979</v>
      </c>
      <c r="AO69" s="158" t="s">
        <v>945</v>
      </c>
      <c r="AP69" s="158" t="s">
        <v>945</v>
      </c>
      <c r="AQ69" s="158" t="s">
        <v>4192</v>
      </c>
      <c r="AR69" s="267" t="s">
        <v>945</v>
      </c>
      <c r="AS69" s="158"/>
      <c r="AT69" s="1154">
        <v>5405000</v>
      </c>
      <c r="AU69" s="1154">
        <v>5</v>
      </c>
      <c r="AV69" s="1154" t="s">
        <v>949</v>
      </c>
      <c r="AW69" s="1154" t="s">
        <v>949</v>
      </c>
      <c r="AX69" s="1154" t="s">
        <v>4627</v>
      </c>
      <c r="AY69" s="1154" t="s">
        <v>4029</v>
      </c>
      <c r="AZ69" s="1154" t="s">
        <v>4086</v>
      </c>
      <c r="BA69" s="1154" t="s">
        <v>4353</v>
      </c>
      <c r="BB69" s="1154" t="s">
        <v>949</v>
      </c>
      <c r="BC69" s="1154" t="s">
        <v>949</v>
      </c>
      <c r="BD69" s="1154" t="s">
        <v>985</v>
      </c>
      <c r="BE69" s="1154" t="s">
        <v>986</v>
      </c>
      <c r="BF69" s="1154" t="s">
        <v>949</v>
      </c>
      <c r="BG69" s="1154" t="s">
        <v>949</v>
      </c>
      <c r="BH69" s="1154" t="s">
        <v>949</v>
      </c>
      <c r="BI69" s="1154" t="s">
        <v>949</v>
      </c>
      <c r="BJ69" s="1154" t="s">
        <v>949</v>
      </c>
      <c r="BK69" s="1154" t="s">
        <v>949</v>
      </c>
      <c r="BL69" s="1154" t="s">
        <v>949</v>
      </c>
      <c r="BM69" s="1154" t="s">
        <v>949</v>
      </c>
      <c r="BN69" s="1154" t="s">
        <v>949</v>
      </c>
      <c r="BO69" s="158" t="s">
        <v>945</v>
      </c>
      <c r="BP69" s="158" t="s">
        <v>945</v>
      </c>
      <c r="BQ69" s="158" t="s">
        <v>945</v>
      </c>
      <c r="BR69" s="158" t="s">
        <v>945</v>
      </c>
      <c r="BS69" s="158" t="s">
        <v>945</v>
      </c>
      <c r="BT69" s="158" t="s">
        <v>945</v>
      </c>
      <c r="BU69" s="158" t="s">
        <v>945</v>
      </c>
      <c r="BV69" s="4"/>
      <c r="BW69" s="88"/>
    </row>
    <row r="70" spans="1:75" ht="16.5">
      <c r="A70" s="4"/>
      <c r="B70" s="158">
        <v>63</v>
      </c>
      <c r="C70" s="158" t="s">
        <v>3719</v>
      </c>
      <c r="D70" s="1175" t="s">
        <v>4186</v>
      </c>
      <c r="E70" s="1172" t="s">
        <v>4628</v>
      </c>
      <c r="F70" s="1175"/>
      <c r="G70" s="1172"/>
      <c r="H70" s="1175"/>
      <c r="I70" s="1172"/>
      <c r="J70" s="1175"/>
      <c r="K70" s="1172"/>
      <c r="L70" s="1175"/>
      <c r="M70" s="1172"/>
      <c r="N70" s="158" t="s">
        <v>4629</v>
      </c>
      <c r="O70" s="41" t="s">
        <v>4630</v>
      </c>
      <c r="P70" s="253" t="s">
        <v>975</v>
      </c>
      <c r="Q70" s="255"/>
      <c r="R70" s="158" t="s">
        <v>976</v>
      </c>
      <c r="S70" s="1071" t="s">
        <v>941</v>
      </c>
      <c r="T70" s="1071" t="s">
        <v>941</v>
      </c>
      <c r="U70" s="1071" t="s">
        <v>941</v>
      </c>
      <c r="V70" s="158" t="s">
        <v>941</v>
      </c>
      <c r="W70" s="158" t="s">
        <v>941</v>
      </c>
      <c r="X70" s="158" t="s">
        <v>941</v>
      </c>
      <c r="Y70" s="267" t="s">
        <v>941</v>
      </c>
      <c r="Z70" s="158" t="s">
        <v>941</v>
      </c>
      <c r="AA70" s="158" t="s">
        <v>941</v>
      </c>
      <c r="AB70" s="1222"/>
      <c r="AC70" s="1071" t="s">
        <v>941</v>
      </c>
      <c r="AD70" s="158" t="s">
        <v>941</v>
      </c>
      <c r="AE70" s="158" t="s">
        <v>941</v>
      </c>
      <c r="AF70" s="329" t="s">
        <v>945</v>
      </c>
      <c r="AG70" s="158" t="s">
        <v>4631</v>
      </c>
      <c r="AH70" s="246" t="s">
        <v>132</v>
      </c>
      <c r="AI70" s="41" t="s">
        <v>4632</v>
      </c>
      <c r="AJ70" s="210">
        <v>2</v>
      </c>
      <c r="AK70" s="1192">
        <v>108</v>
      </c>
      <c r="AL70" s="1198" t="s">
        <v>1008</v>
      </c>
      <c r="AM70" s="158">
        <v>1</v>
      </c>
      <c r="AN70" s="158" t="s">
        <v>979</v>
      </c>
      <c r="AO70" s="158" t="s">
        <v>945</v>
      </c>
      <c r="AP70" s="158" t="s">
        <v>945</v>
      </c>
      <c r="AQ70" s="158" t="s">
        <v>4192</v>
      </c>
      <c r="AR70" s="267" t="s">
        <v>945</v>
      </c>
      <c r="AS70" s="158"/>
      <c r="AT70" s="1154">
        <v>577000</v>
      </c>
      <c r="AU70" s="1154">
        <v>5</v>
      </c>
      <c r="AV70" s="1154" t="s">
        <v>949</v>
      </c>
      <c r="AW70" s="1154" t="s">
        <v>4027</v>
      </c>
      <c r="AX70" s="1154" t="s">
        <v>4633</v>
      </c>
      <c r="AY70" s="1154" t="s">
        <v>4029</v>
      </c>
      <c r="AZ70" s="1154" t="s">
        <v>4030</v>
      </c>
      <c r="BA70" s="1154" t="s">
        <v>949</v>
      </c>
      <c r="BB70" s="1154" t="s">
        <v>949</v>
      </c>
      <c r="BC70" s="1154" t="s">
        <v>949</v>
      </c>
      <c r="BD70" s="1154" t="s">
        <v>4022</v>
      </c>
      <c r="BE70" s="1154" t="s">
        <v>986</v>
      </c>
      <c r="BF70" s="1154" t="s">
        <v>949</v>
      </c>
      <c r="BG70" s="1154" t="s">
        <v>949</v>
      </c>
      <c r="BH70" s="1154" t="s">
        <v>949</v>
      </c>
      <c r="BI70" s="1154" t="s">
        <v>949</v>
      </c>
      <c r="BJ70" s="1154" t="s">
        <v>949</v>
      </c>
      <c r="BK70" s="1154" t="s">
        <v>949</v>
      </c>
      <c r="BL70" s="1154" t="s">
        <v>949</v>
      </c>
      <c r="BM70" s="1154" t="s">
        <v>949</v>
      </c>
      <c r="BN70" s="1154" t="s">
        <v>949</v>
      </c>
      <c r="BO70" s="158" t="s">
        <v>945</v>
      </c>
      <c r="BP70" s="158" t="s">
        <v>945</v>
      </c>
      <c r="BQ70" s="158" t="s">
        <v>945</v>
      </c>
      <c r="BR70" s="158" t="s">
        <v>945</v>
      </c>
      <c r="BS70" s="158" t="s">
        <v>945</v>
      </c>
      <c r="BT70" s="158" t="s">
        <v>945</v>
      </c>
      <c r="BU70" s="158" t="s">
        <v>945</v>
      </c>
      <c r="BV70" s="4"/>
      <c r="BW70" s="88"/>
    </row>
    <row r="71" spans="1:75" ht="16.5">
      <c r="A71" s="4"/>
      <c r="B71" s="158">
        <v>64</v>
      </c>
      <c r="C71" s="158" t="s">
        <v>3719</v>
      </c>
      <c r="D71" s="1175" t="s">
        <v>4186</v>
      </c>
      <c r="E71" s="1172" t="s">
        <v>4634</v>
      </c>
      <c r="F71" s="1175"/>
      <c r="G71" s="1172"/>
      <c r="H71" s="1175"/>
      <c r="I71" s="1172"/>
      <c r="J71" s="1175"/>
      <c r="K71" s="1172"/>
      <c r="L71" s="1175"/>
      <c r="M71" s="1172"/>
      <c r="N71" s="158" t="s">
        <v>4635</v>
      </c>
      <c r="O71" s="41" t="s">
        <v>4636</v>
      </c>
      <c r="P71" s="253" t="s">
        <v>975</v>
      </c>
      <c r="Q71" s="255"/>
      <c r="R71" s="158" t="s">
        <v>976</v>
      </c>
      <c r="S71" s="1071" t="s">
        <v>941</v>
      </c>
      <c r="T71" s="1071" t="s">
        <v>941</v>
      </c>
      <c r="U71" s="1071" t="s">
        <v>941</v>
      </c>
      <c r="V71" s="158" t="s">
        <v>941</v>
      </c>
      <c r="W71" s="158" t="s">
        <v>941</v>
      </c>
      <c r="X71" s="158" t="s">
        <v>941</v>
      </c>
      <c r="Y71" s="267" t="s">
        <v>941</v>
      </c>
      <c r="Z71" s="158" t="s">
        <v>941</v>
      </c>
      <c r="AA71" s="158" t="s">
        <v>941</v>
      </c>
      <c r="AB71" s="1222"/>
      <c r="AC71" s="1071" t="s">
        <v>941</v>
      </c>
      <c r="AD71" s="158" t="s">
        <v>941</v>
      </c>
      <c r="AE71" s="158" t="s">
        <v>941</v>
      </c>
      <c r="AF71" s="329" t="s">
        <v>945</v>
      </c>
      <c r="AG71" s="158" t="s">
        <v>4637</v>
      </c>
      <c r="AH71" s="246" t="s">
        <v>132</v>
      </c>
      <c r="AI71" s="41" t="s">
        <v>4638</v>
      </c>
      <c r="AJ71" s="210">
        <v>2</v>
      </c>
      <c r="AK71" s="1192">
        <v>108</v>
      </c>
      <c r="AL71" s="1198" t="s">
        <v>1008</v>
      </c>
      <c r="AM71" s="158">
        <v>1</v>
      </c>
      <c r="AN71" s="158" t="s">
        <v>979</v>
      </c>
      <c r="AO71" s="158" t="s">
        <v>945</v>
      </c>
      <c r="AP71" s="158" t="s">
        <v>945</v>
      </c>
      <c r="AQ71" s="158" t="s">
        <v>4192</v>
      </c>
      <c r="AR71" s="267" t="s">
        <v>945</v>
      </c>
      <c r="AS71" s="158"/>
      <c r="AT71" s="1154">
        <v>470000</v>
      </c>
      <c r="AU71" s="1154">
        <v>5</v>
      </c>
      <c r="AV71" s="1154" t="s">
        <v>949</v>
      </c>
      <c r="AW71" s="1154" t="s">
        <v>4027</v>
      </c>
      <c r="AX71" s="1154" t="s">
        <v>4639</v>
      </c>
      <c r="AY71" s="1154" t="s">
        <v>4029</v>
      </c>
      <c r="AZ71" s="1154" t="s">
        <v>4030</v>
      </c>
      <c r="BA71" s="1154" t="s">
        <v>949</v>
      </c>
      <c r="BB71" s="1154" t="s">
        <v>949</v>
      </c>
      <c r="BC71" s="1154" t="s">
        <v>949</v>
      </c>
      <c r="BD71" s="1154" t="s">
        <v>986</v>
      </c>
      <c r="BE71" s="1154" t="s">
        <v>4022</v>
      </c>
      <c r="BF71" s="1154" t="s">
        <v>949</v>
      </c>
      <c r="BG71" s="1154" t="s">
        <v>949</v>
      </c>
      <c r="BH71" s="1154" t="s">
        <v>949</v>
      </c>
      <c r="BI71" s="1154" t="s">
        <v>949</v>
      </c>
      <c r="BJ71" s="1154" t="s">
        <v>949</v>
      </c>
      <c r="BK71" s="1154" t="s">
        <v>949</v>
      </c>
      <c r="BL71" s="1154" t="s">
        <v>949</v>
      </c>
      <c r="BM71" s="1154" t="s">
        <v>949</v>
      </c>
      <c r="BN71" s="1154" t="s">
        <v>949</v>
      </c>
      <c r="BO71" s="158" t="s">
        <v>945</v>
      </c>
      <c r="BP71" s="158" t="s">
        <v>945</v>
      </c>
      <c r="BQ71" s="158" t="s">
        <v>945</v>
      </c>
      <c r="BR71" s="158" t="s">
        <v>945</v>
      </c>
      <c r="BS71" s="158" t="s">
        <v>945</v>
      </c>
      <c r="BT71" s="158" t="s">
        <v>945</v>
      </c>
      <c r="BU71" s="158" t="s">
        <v>945</v>
      </c>
      <c r="BV71" s="4"/>
      <c r="BW71" s="88"/>
    </row>
    <row r="72" spans="1:75" ht="16.5">
      <c r="A72" s="4"/>
      <c r="B72" s="158">
        <v>65</v>
      </c>
      <c r="C72" s="158" t="s">
        <v>3719</v>
      </c>
      <c r="D72" s="1175" t="s">
        <v>4186</v>
      </c>
      <c r="E72" s="1172" t="s">
        <v>4640</v>
      </c>
      <c r="F72" s="1175"/>
      <c r="G72" s="1172"/>
      <c r="H72" s="1175"/>
      <c r="I72" s="1172"/>
      <c r="J72" s="1175"/>
      <c r="K72" s="1172"/>
      <c r="L72" s="1175"/>
      <c r="M72" s="1172"/>
      <c r="N72" s="158" t="s">
        <v>4641</v>
      </c>
      <c r="O72" s="41" t="s">
        <v>4642</v>
      </c>
      <c r="P72" s="253" t="s">
        <v>975</v>
      </c>
      <c r="Q72" s="255"/>
      <c r="R72" s="158" t="s">
        <v>976</v>
      </c>
      <c r="S72" s="1071" t="s">
        <v>941</v>
      </c>
      <c r="T72" s="1071" t="s">
        <v>941</v>
      </c>
      <c r="U72" s="1071" t="s">
        <v>941</v>
      </c>
      <c r="V72" s="158" t="s">
        <v>941</v>
      </c>
      <c r="W72" s="158" t="s">
        <v>941</v>
      </c>
      <c r="X72" s="158" t="s">
        <v>941</v>
      </c>
      <c r="Y72" s="267" t="s">
        <v>941</v>
      </c>
      <c r="Z72" s="158" t="s">
        <v>941</v>
      </c>
      <c r="AA72" s="158" t="s">
        <v>941</v>
      </c>
      <c r="AB72" s="1222"/>
      <c r="AC72" s="1071" t="s">
        <v>941</v>
      </c>
      <c r="AD72" s="158" t="s">
        <v>941</v>
      </c>
      <c r="AE72" s="158" t="s">
        <v>941</v>
      </c>
      <c r="AF72" s="329" t="s">
        <v>945</v>
      </c>
      <c r="AG72" s="158" t="s">
        <v>4643</v>
      </c>
      <c r="AH72" s="246" t="s">
        <v>132</v>
      </c>
      <c r="AI72" s="41" t="s">
        <v>4644</v>
      </c>
      <c r="AJ72" s="210">
        <v>4</v>
      </c>
      <c r="AK72" s="1192">
        <v>108</v>
      </c>
      <c r="AL72" s="1198" t="s">
        <v>1008</v>
      </c>
      <c r="AM72" s="158">
        <v>1</v>
      </c>
      <c r="AN72" s="158" t="s">
        <v>979</v>
      </c>
      <c r="AO72" s="158" t="s">
        <v>945</v>
      </c>
      <c r="AP72" s="158" t="s">
        <v>945</v>
      </c>
      <c r="AQ72" s="158" t="s">
        <v>4192</v>
      </c>
      <c r="AR72" s="267" t="s">
        <v>945</v>
      </c>
      <c r="AS72" s="158"/>
      <c r="AT72" s="1154">
        <v>547500</v>
      </c>
      <c r="AU72" s="1154">
        <v>5</v>
      </c>
      <c r="AV72" s="1154" t="s">
        <v>949</v>
      </c>
      <c r="AW72" s="1154" t="s">
        <v>4027</v>
      </c>
      <c r="AX72" s="1154" t="s">
        <v>4645</v>
      </c>
      <c r="AY72" s="1154" t="s">
        <v>4029</v>
      </c>
      <c r="AZ72" s="1154" t="s">
        <v>4030</v>
      </c>
      <c r="BA72" s="1154" t="s">
        <v>949</v>
      </c>
      <c r="BB72" s="1154" t="s">
        <v>949</v>
      </c>
      <c r="BC72" s="1154" t="s">
        <v>949</v>
      </c>
      <c r="BD72" s="1154" t="s">
        <v>4022</v>
      </c>
      <c r="BE72" s="1154" t="s">
        <v>986</v>
      </c>
      <c r="BF72" s="1154" t="s">
        <v>949</v>
      </c>
      <c r="BG72" s="1154" t="s">
        <v>949</v>
      </c>
      <c r="BH72" s="1154" t="s">
        <v>949</v>
      </c>
      <c r="BI72" s="1154" t="s">
        <v>949</v>
      </c>
      <c r="BJ72" s="1154" t="s">
        <v>949</v>
      </c>
      <c r="BK72" s="1154" t="s">
        <v>949</v>
      </c>
      <c r="BL72" s="1154" t="s">
        <v>949</v>
      </c>
      <c r="BM72" s="1154" t="s">
        <v>949</v>
      </c>
      <c r="BN72" s="1154" t="s">
        <v>949</v>
      </c>
      <c r="BO72" s="158" t="s">
        <v>945</v>
      </c>
      <c r="BP72" s="158" t="s">
        <v>945</v>
      </c>
      <c r="BQ72" s="158" t="s">
        <v>945</v>
      </c>
      <c r="BR72" s="158" t="s">
        <v>945</v>
      </c>
      <c r="BS72" s="158" t="s">
        <v>945</v>
      </c>
      <c r="BT72" s="158" t="s">
        <v>945</v>
      </c>
      <c r="BU72" s="158" t="s">
        <v>945</v>
      </c>
      <c r="BV72" s="4"/>
      <c r="BW72" s="88"/>
    </row>
    <row r="73" spans="1:75" ht="16.5">
      <c r="A73" s="4"/>
      <c r="B73" s="158">
        <v>66</v>
      </c>
      <c r="C73" s="158" t="s">
        <v>3719</v>
      </c>
      <c r="D73" s="1175" t="s">
        <v>4186</v>
      </c>
      <c r="E73" s="1172" t="s">
        <v>4367</v>
      </c>
      <c r="F73" s="1175"/>
      <c r="G73" s="1172"/>
      <c r="H73" s="1175"/>
      <c r="I73" s="1172"/>
      <c r="J73" s="1175"/>
      <c r="K73" s="1172"/>
      <c r="L73" s="1175"/>
      <c r="M73" s="1172"/>
      <c r="N73" s="158" t="s">
        <v>4368</v>
      </c>
      <c r="O73" s="41" t="s">
        <v>4369</v>
      </c>
      <c r="P73" s="253" t="s">
        <v>975</v>
      </c>
      <c r="Q73" s="255"/>
      <c r="R73" s="158" t="s">
        <v>976</v>
      </c>
      <c r="S73" s="1071" t="s">
        <v>941</v>
      </c>
      <c r="T73" s="1071" t="s">
        <v>941</v>
      </c>
      <c r="U73" s="1071" t="s">
        <v>941</v>
      </c>
      <c r="V73" s="158" t="s">
        <v>941</v>
      </c>
      <c r="W73" s="158" t="s">
        <v>941</v>
      </c>
      <c r="X73" s="158" t="s">
        <v>941</v>
      </c>
      <c r="Y73" s="267" t="s">
        <v>941</v>
      </c>
      <c r="Z73" s="158" t="s">
        <v>941</v>
      </c>
      <c r="AA73" s="158" t="s">
        <v>941</v>
      </c>
      <c r="AB73" s="1222"/>
      <c r="AC73" s="1071" t="s">
        <v>941</v>
      </c>
      <c r="AD73" s="158" t="s">
        <v>941</v>
      </c>
      <c r="AE73" s="158" t="s">
        <v>941</v>
      </c>
      <c r="AF73" s="329" t="s">
        <v>945</v>
      </c>
      <c r="AG73" s="158" t="s">
        <v>4370</v>
      </c>
      <c r="AH73" s="246" t="s">
        <v>132</v>
      </c>
      <c r="AI73" s="41" t="s">
        <v>4371</v>
      </c>
      <c r="AJ73" s="210">
        <v>1</v>
      </c>
      <c r="AK73" s="1192">
        <v>999</v>
      </c>
      <c r="AL73" s="1198" t="s">
        <v>1008</v>
      </c>
      <c r="AM73" s="158">
        <v>1</v>
      </c>
      <c r="AN73" s="158" t="s">
        <v>979</v>
      </c>
      <c r="AO73" s="158" t="s">
        <v>945</v>
      </c>
      <c r="AP73" s="158" t="s">
        <v>945</v>
      </c>
      <c r="AQ73" s="158" t="s">
        <v>4192</v>
      </c>
      <c r="AR73" s="267" t="s">
        <v>945</v>
      </c>
      <c r="AS73" s="158"/>
      <c r="AT73" s="1154">
        <v>179500</v>
      </c>
      <c r="AU73" s="1154">
        <v>5</v>
      </c>
      <c r="AV73" s="1154" t="s">
        <v>949</v>
      </c>
      <c r="AW73" s="1154" t="s">
        <v>4027</v>
      </c>
      <c r="AX73" s="1154" t="s">
        <v>4372</v>
      </c>
      <c r="AY73" s="1154" t="s">
        <v>4029</v>
      </c>
      <c r="AZ73" s="1154" t="s">
        <v>4030</v>
      </c>
      <c r="BA73" s="1154" t="s">
        <v>949</v>
      </c>
      <c r="BB73" s="1154" t="s">
        <v>949</v>
      </c>
      <c r="BC73" s="1154" t="s">
        <v>949</v>
      </c>
      <c r="BD73" s="1154" t="s">
        <v>4022</v>
      </c>
      <c r="BE73" s="1154" t="s">
        <v>986</v>
      </c>
      <c r="BF73" s="1154" t="s">
        <v>949</v>
      </c>
      <c r="BG73" s="1154" t="s">
        <v>949</v>
      </c>
      <c r="BH73" s="1154" t="s">
        <v>949</v>
      </c>
      <c r="BI73" s="1154" t="s">
        <v>949</v>
      </c>
      <c r="BJ73" s="1154" t="s">
        <v>949</v>
      </c>
      <c r="BK73" s="1154" t="s">
        <v>949</v>
      </c>
      <c r="BL73" s="1154" t="s">
        <v>949</v>
      </c>
      <c r="BM73" s="1154" t="s">
        <v>949</v>
      </c>
      <c r="BN73" s="1154" t="s">
        <v>949</v>
      </c>
      <c r="BO73" s="158" t="s">
        <v>945</v>
      </c>
      <c r="BP73" s="158" t="s">
        <v>945</v>
      </c>
      <c r="BQ73" s="158" t="s">
        <v>945</v>
      </c>
      <c r="BR73" s="158" t="s">
        <v>945</v>
      </c>
      <c r="BS73" s="158" t="s">
        <v>945</v>
      </c>
      <c r="BT73" s="158" t="s">
        <v>945</v>
      </c>
      <c r="BU73" s="158" t="s">
        <v>945</v>
      </c>
      <c r="BV73" s="4"/>
      <c r="BW73" s="88"/>
    </row>
    <row r="74" spans="1:75" ht="16.5">
      <c r="A74" s="4"/>
      <c r="B74" s="158">
        <v>67</v>
      </c>
      <c r="C74" s="158" t="s">
        <v>3719</v>
      </c>
      <c r="D74" s="1175" t="s">
        <v>4186</v>
      </c>
      <c r="E74" s="1172" t="s">
        <v>4373</v>
      </c>
      <c r="F74" s="1175"/>
      <c r="G74" s="1172"/>
      <c r="H74" s="1175"/>
      <c r="I74" s="1172"/>
      <c r="J74" s="1175"/>
      <c r="K74" s="1172"/>
      <c r="L74" s="1175"/>
      <c r="M74" s="1172"/>
      <c r="N74" s="158" t="s">
        <v>4374</v>
      </c>
      <c r="O74" s="41" t="s">
        <v>4375</v>
      </c>
      <c r="P74" s="253" t="s">
        <v>975</v>
      </c>
      <c r="Q74" s="255"/>
      <c r="R74" s="158" t="s">
        <v>976</v>
      </c>
      <c r="S74" s="1071" t="s">
        <v>941</v>
      </c>
      <c r="T74" s="1071" t="s">
        <v>941</v>
      </c>
      <c r="U74" s="1071" t="s">
        <v>941</v>
      </c>
      <c r="V74" s="158" t="s">
        <v>941</v>
      </c>
      <c r="W74" s="158" t="s">
        <v>941</v>
      </c>
      <c r="X74" s="158" t="s">
        <v>941</v>
      </c>
      <c r="Y74" s="267" t="s">
        <v>941</v>
      </c>
      <c r="Z74" s="158" t="s">
        <v>941</v>
      </c>
      <c r="AA74" s="158" t="s">
        <v>941</v>
      </c>
      <c r="AB74" s="1222"/>
      <c r="AC74" s="1071" t="s">
        <v>941</v>
      </c>
      <c r="AD74" s="158" t="s">
        <v>941</v>
      </c>
      <c r="AE74" s="158" t="s">
        <v>941</v>
      </c>
      <c r="AF74" s="329" t="s">
        <v>945</v>
      </c>
      <c r="AG74" s="158" t="s">
        <v>4376</v>
      </c>
      <c r="AH74" s="246" t="s">
        <v>132</v>
      </c>
      <c r="AI74" s="41" t="s">
        <v>4377</v>
      </c>
      <c r="AJ74" s="210">
        <v>1</v>
      </c>
      <c r="AK74" s="1192">
        <v>999</v>
      </c>
      <c r="AL74" s="1198" t="s">
        <v>1008</v>
      </c>
      <c r="AM74" s="158">
        <v>1</v>
      </c>
      <c r="AN74" s="158" t="s">
        <v>979</v>
      </c>
      <c r="AO74" s="158" t="s">
        <v>945</v>
      </c>
      <c r="AP74" s="158" t="s">
        <v>945</v>
      </c>
      <c r="AQ74" s="158" t="s">
        <v>4192</v>
      </c>
      <c r="AR74" s="267" t="s">
        <v>945</v>
      </c>
      <c r="AS74" s="158"/>
      <c r="AT74" s="1154">
        <v>359000</v>
      </c>
      <c r="AU74" s="1154">
        <v>5</v>
      </c>
      <c r="AV74" s="1154" t="s">
        <v>949</v>
      </c>
      <c r="AW74" s="1154" t="s">
        <v>4027</v>
      </c>
      <c r="AX74" s="1154" t="s">
        <v>4378</v>
      </c>
      <c r="AY74" s="1154" t="s">
        <v>4029</v>
      </c>
      <c r="AZ74" s="1154" t="s">
        <v>4030</v>
      </c>
      <c r="BA74" s="1154" t="s">
        <v>949</v>
      </c>
      <c r="BB74" s="1154" t="s">
        <v>949</v>
      </c>
      <c r="BC74" s="1154" t="s">
        <v>949</v>
      </c>
      <c r="BD74" s="1154" t="s">
        <v>4022</v>
      </c>
      <c r="BE74" s="1154" t="s">
        <v>986</v>
      </c>
      <c r="BF74" s="1154" t="s">
        <v>949</v>
      </c>
      <c r="BG74" s="1154" t="s">
        <v>949</v>
      </c>
      <c r="BH74" s="1154" t="s">
        <v>949</v>
      </c>
      <c r="BI74" s="1154" t="s">
        <v>949</v>
      </c>
      <c r="BJ74" s="1154" t="s">
        <v>949</v>
      </c>
      <c r="BK74" s="1154" t="s">
        <v>949</v>
      </c>
      <c r="BL74" s="1154" t="s">
        <v>949</v>
      </c>
      <c r="BM74" s="1154" t="s">
        <v>949</v>
      </c>
      <c r="BN74" s="1154" t="s">
        <v>949</v>
      </c>
      <c r="BO74" s="158" t="s">
        <v>4162</v>
      </c>
      <c r="BP74" s="158" t="s">
        <v>945</v>
      </c>
      <c r="BQ74" s="158" t="s">
        <v>945</v>
      </c>
      <c r="BR74" s="158" t="s">
        <v>945</v>
      </c>
      <c r="BS74" s="158" t="s">
        <v>945</v>
      </c>
      <c r="BT74" s="158" t="s">
        <v>945</v>
      </c>
      <c r="BU74" s="158" t="s">
        <v>945</v>
      </c>
      <c r="BV74" s="4"/>
      <c r="BW74" s="88"/>
    </row>
    <row r="75" spans="1:75" ht="16.5">
      <c r="A75" s="4"/>
      <c r="B75" s="158">
        <v>68</v>
      </c>
      <c r="C75" s="158" t="s">
        <v>3719</v>
      </c>
      <c r="D75" s="1175" t="s">
        <v>4186</v>
      </c>
      <c r="E75" s="1172" t="s">
        <v>4379</v>
      </c>
      <c r="F75" s="1175"/>
      <c r="G75" s="1172"/>
      <c r="H75" s="1175"/>
      <c r="I75" s="1172"/>
      <c r="J75" s="1175"/>
      <c r="K75" s="1172"/>
      <c r="L75" s="1175"/>
      <c r="M75" s="1172"/>
      <c r="N75" s="158" t="s">
        <v>4380</v>
      </c>
      <c r="O75" s="41" t="s">
        <v>4381</v>
      </c>
      <c r="P75" s="253" t="s">
        <v>975</v>
      </c>
      <c r="Q75" s="255"/>
      <c r="R75" s="158" t="s">
        <v>976</v>
      </c>
      <c r="S75" s="1071" t="s">
        <v>941</v>
      </c>
      <c r="T75" s="1071" t="s">
        <v>941</v>
      </c>
      <c r="U75" s="1071" t="s">
        <v>941</v>
      </c>
      <c r="V75" s="158" t="s">
        <v>941</v>
      </c>
      <c r="W75" s="158" t="s">
        <v>941</v>
      </c>
      <c r="X75" s="158" t="s">
        <v>941</v>
      </c>
      <c r="Y75" s="267" t="s">
        <v>941</v>
      </c>
      <c r="Z75" s="158" t="s">
        <v>941</v>
      </c>
      <c r="AA75" s="158" t="s">
        <v>941</v>
      </c>
      <c r="AB75" s="1222"/>
      <c r="AC75" s="1071" t="s">
        <v>941</v>
      </c>
      <c r="AD75" s="158" t="s">
        <v>941</v>
      </c>
      <c r="AE75" s="158" t="s">
        <v>941</v>
      </c>
      <c r="AF75" s="329" t="s">
        <v>945</v>
      </c>
      <c r="AG75" s="158" t="s">
        <v>4382</v>
      </c>
      <c r="AH75" s="246" t="s">
        <v>132</v>
      </c>
      <c r="AI75" s="41" t="s">
        <v>4383</v>
      </c>
      <c r="AJ75" s="210">
        <v>1</v>
      </c>
      <c r="AK75" s="1192">
        <v>108</v>
      </c>
      <c r="AL75" s="1198" t="s">
        <v>1008</v>
      </c>
      <c r="AM75" s="158">
        <v>1</v>
      </c>
      <c r="AN75" s="158" t="s">
        <v>979</v>
      </c>
      <c r="AO75" s="158" t="s">
        <v>945</v>
      </c>
      <c r="AP75" s="158" t="s">
        <v>945</v>
      </c>
      <c r="AQ75" s="158" t="s">
        <v>4192</v>
      </c>
      <c r="AR75" s="267" t="s">
        <v>945</v>
      </c>
      <c r="AS75" s="158"/>
      <c r="AT75" s="1154">
        <v>134400</v>
      </c>
      <c r="AU75" s="1154">
        <v>0.08</v>
      </c>
      <c r="AV75" s="1154" t="s">
        <v>3770</v>
      </c>
      <c r="AW75" s="1154" t="s">
        <v>949</v>
      </c>
      <c r="AX75" s="1154" t="s">
        <v>4384</v>
      </c>
      <c r="AY75" s="1154" t="s">
        <v>2769</v>
      </c>
      <c r="AZ75" s="1154" t="s">
        <v>3773</v>
      </c>
      <c r="BA75" s="1154" t="s">
        <v>949</v>
      </c>
      <c r="BB75" s="1154" t="s">
        <v>949</v>
      </c>
      <c r="BC75" s="1154" t="s">
        <v>949</v>
      </c>
      <c r="BD75" s="1154" t="s">
        <v>4022</v>
      </c>
      <c r="BE75" s="1154" t="s">
        <v>986</v>
      </c>
      <c r="BF75" s="1154" t="s">
        <v>949</v>
      </c>
      <c r="BG75" s="1154" t="s">
        <v>949</v>
      </c>
      <c r="BH75" s="1154" t="s">
        <v>949</v>
      </c>
      <c r="BI75" s="1154" t="s">
        <v>949</v>
      </c>
      <c r="BJ75" s="1154" t="s">
        <v>949</v>
      </c>
      <c r="BK75" s="1154" t="s">
        <v>949</v>
      </c>
      <c r="BL75" s="1154" t="s">
        <v>949</v>
      </c>
      <c r="BM75" s="1154" t="s">
        <v>949</v>
      </c>
      <c r="BN75" s="1154" t="s">
        <v>949</v>
      </c>
      <c r="BO75" s="158" t="s">
        <v>4162</v>
      </c>
      <c r="BP75" s="158" t="s">
        <v>945</v>
      </c>
      <c r="BQ75" s="158" t="s">
        <v>945</v>
      </c>
      <c r="BR75" s="158" t="s">
        <v>945</v>
      </c>
      <c r="BS75" s="158" t="s">
        <v>945</v>
      </c>
      <c r="BT75" s="158" t="s">
        <v>945</v>
      </c>
      <c r="BU75" s="158" t="s">
        <v>945</v>
      </c>
      <c r="BV75" s="4"/>
      <c r="BW75" s="88"/>
    </row>
    <row r="76" spans="1:75" ht="16.5">
      <c r="A76" s="4"/>
      <c r="B76" s="158">
        <v>69</v>
      </c>
      <c r="C76" s="158" t="s">
        <v>3719</v>
      </c>
      <c r="D76" s="1175" t="s">
        <v>4186</v>
      </c>
      <c r="E76" s="1172" t="s">
        <v>4069</v>
      </c>
      <c r="F76" s="1175"/>
      <c r="G76" s="1172"/>
      <c r="H76" s="1175"/>
      <c r="I76" s="1172"/>
      <c r="J76" s="1175"/>
      <c r="K76" s="1172"/>
      <c r="L76" s="1175"/>
      <c r="M76" s="1172"/>
      <c r="N76" s="158" t="s">
        <v>4385</v>
      </c>
      <c r="O76" s="41" t="s">
        <v>4070</v>
      </c>
      <c r="P76" s="253" t="s">
        <v>975</v>
      </c>
      <c r="Q76" s="255"/>
      <c r="R76" s="158" t="s">
        <v>976</v>
      </c>
      <c r="S76" s="1071" t="s">
        <v>941</v>
      </c>
      <c r="T76" s="1071" t="s">
        <v>941</v>
      </c>
      <c r="U76" s="1071" t="s">
        <v>941</v>
      </c>
      <c r="V76" s="158" t="s">
        <v>941</v>
      </c>
      <c r="W76" s="158" t="s">
        <v>941</v>
      </c>
      <c r="X76" s="158" t="s">
        <v>941</v>
      </c>
      <c r="Y76" s="267" t="s">
        <v>941</v>
      </c>
      <c r="Z76" s="158" t="s">
        <v>941</v>
      </c>
      <c r="AA76" s="158" t="s">
        <v>941</v>
      </c>
      <c r="AB76" s="1222"/>
      <c r="AC76" s="1071" t="s">
        <v>941</v>
      </c>
      <c r="AD76" s="158" t="s">
        <v>941</v>
      </c>
      <c r="AE76" s="158" t="s">
        <v>941</v>
      </c>
      <c r="AF76" s="329" t="s">
        <v>945</v>
      </c>
      <c r="AG76" s="158" t="s">
        <v>4071</v>
      </c>
      <c r="AH76" s="246" t="s">
        <v>132</v>
      </c>
      <c r="AI76" s="41" t="s">
        <v>4072</v>
      </c>
      <c r="AJ76" s="210">
        <v>1</v>
      </c>
      <c r="AK76" s="1192">
        <v>1000</v>
      </c>
      <c r="AL76" s="1198" t="s">
        <v>1008</v>
      </c>
      <c r="AM76" s="158">
        <v>1</v>
      </c>
      <c r="AN76" s="158" t="s">
        <v>979</v>
      </c>
      <c r="AO76" s="158" t="s">
        <v>945</v>
      </c>
      <c r="AP76" s="158" t="s">
        <v>945</v>
      </c>
      <c r="AQ76" s="158" t="s">
        <v>4192</v>
      </c>
      <c r="AR76" s="267" t="s">
        <v>945</v>
      </c>
      <c r="AS76" s="158"/>
      <c r="AT76" s="1154">
        <v>4365.9000000000005</v>
      </c>
      <c r="AU76" s="1154">
        <v>7.0000000000000007E-2</v>
      </c>
      <c r="AV76" s="1154" t="s">
        <v>949</v>
      </c>
      <c r="AW76" s="1154" t="s">
        <v>949</v>
      </c>
      <c r="AX76" s="1154" t="s">
        <v>4073</v>
      </c>
      <c r="AY76" s="1154" t="s">
        <v>981</v>
      </c>
      <c r="AZ76" s="1154" t="s">
        <v>4074</v>
      </c>
      <c r="BA76" s="1154" t="s">
        <v>949</v>
      </c>
      <c r="BB76" s="1154" t="s">
        <v>949</v>
      </c>
      <c r="BC76" s="1154" t="s">
        <v>949</v>
      </c>
      <c r="BD76" s="1154" t="s">
        <v>3258</v>
      </c>
      <c r="BE76" s="1154" t="s">
        <v>986</v>
      </c>
      <c r="BF76" s="1154" t="s">
        <v>949</v>
      </c>
      <c r="BG76" s="1154" t="s">
        <v>949</v>
      </c>
      <c r="BH76" s="1154" t="s">
        <v>949</v>
      </c>
      <c r="BI76" s="1154" t="s">
        <v>949</v>
      </c>
      <c r="BJ76" s="1154" t="s">
        <v>949</v>
      </c>
      <c r="BK76" s="1154" t="s">
        <v>949</v>
      </c>
      <c r="BL76" s="1154" t="s">
        <v>949</v>
      </c>
      <c r="BM76" s="1154" t="s">
        <v>949</v>
      </c>
      <c r="BN76" s="1154" t="s">
        <v>949</v>
      </c>
      <c r="BO76" s="158" t="s">
        <v>4162</v>
      </c>
      <c r="BP76" s="158" t="s">
        <v>945</v>
      </c>
      <c r="BQ76" s="158" t="s">
        <v>945</v>
      </c>
      <c r="BR76" s="158" t="s">
        <v>945</v>
      </c>
      <c r="BS76" s="158" t="s">
        <v>945</v>
      </c>
      <c r="BT76" s="158" t="s">
        <v>945</v>
      </c>
      <c r="BU76" s="158" t="s">
        <v>945</v>
      </c>
      <c r="BV76" s="4"/>
      <c r="BW76" s="88"/>
    </row>
    <row r="77" spans="1:75" ht="16.5">
      <c r="A77" s="4"/>
      <c r="B77" s="158">
        <v>70</v>
      </c>
      <c r="C77" s="158" t="s">
        <v>3719</v>
      </c>
      <c r="D77" s="1175" t="s">
        <v>4186</v>
      </c>
      <c r="E77" s="1172" t="s">
        <v>4075</v>
      </c>
      <c r="F77" s="1175"/>
      <c r="G77" s="1172"/>
      <c r="H77" s="1175"/>
      <c r="I77" s="1172"/>
      <c r="J77" s="1175"/>
      <c r="K77" s="1172"/>
      <c r="L77" s="1175"/>
      <c r="M77" s="1172"/>
      <c r="N77" s="158" t="s">
        <v>4386</v>
      </c>
      <c r="O77" s="41" t="s">
        <v>4076</v>
      </c>
      <c r="P77" s="253" t="s">
        <v>975</v>
      </c>
      <c r="Q77" s="255"/>
      <c r="R77" s="158" t="s">
        <v>976</v>
      </c>
      <c r="S77" s="1071" t="s">
        <v>941</v>
      </c>
      <c r="T77" s="1071" t="s">
        <v>941</v>
      </c>
      <c r="U77" s="1071" t="s">
        <v>941</v>
      </c>
      <c r="V77" s="158" t="s">
        <v>941</v>
      </c>
      <c r="W77" s="158" t="s">
        <v>941</v>
      </c>
      <c r="X77" s="158" t="s">
        <v>4646</v>
      </c>
      <c r="Y77" s="267" t="s">
        <v>941</v>
      </c>
      <c r="Z77" s="158" t="s">
        <v>941</v>
      </c>
      <c r="AA77" s="158" t="s">
        <v>941</v>
      </c>
      <c r="AB77" s="1222"/>
      <c r="AC77" s="1071" t="s">
        <v>941</v>
      </c>
      <c r="AD77" s="158" t="s">
        <v>941</v>
      </c>
      <c r="AE77" s="158" t="s">
        <v>941</v>
      </c>
      <c r="AF77" s="329" t="s">
        <v>945</v>
      </c>
      <c r="AG77" s="158" t="s">
        <v>4077</v>
      </c>
      <c r="AH77" s="246" t="s">
        <v>132</v>
      </c>
      <c r="AI77" s="41" t="s">
        <v>4078</v>
      </c>
      <c r="AJ77" s="210">
        <v>2</v>
      </c>
      <c r="AK77" s="1192">
        <v>600</v>
      </c>
      <c r="AL77" s="1198" t="s">
        <v>1008</v>
      </c>
      <c r="AM77" s="158">
        <v>1</v>
      </c>
      <c r="AN77" s="158" t="s">
        <v>979</v>
      </c>
      <c r="AO77" s="158" t="s">
        <v>945</v>
      </c>
      <c r="AP77" s="158" t="s">
        <v>945</v>
      </c>
      <c r="AQ77" s="158" t="s">
        <v>4192</v>
      </c>
      <c r="AR77" s="267" t="s">
        <v>945</v>
      </c>
      <c r="AS77" s="158"/>
      <c r="AT77" s="1154">
        <v>7200000</v>
      </c>
      <c r="AU77" s="1154" t="s">
        <v>949</v>
      </c>
      <c r="AV77" s="1154" t="s">
        <v>949</v>
      </c>
      <c r="AW77" s="1154" t="s">
        <v>949</v>
      </c>
      <c r="AX77" s="1154" t="s">
        <v>4079</v>
      </c>
      <c r="AY77" s="1154" t="s">
        <v>4029</v>
      </c>
      <c r="AZ77" s="1154" t="s">
        <v>4080</v>
      </c>
      <c r="BA77" s="1154" t="s">
        <v>949</v>
      </c>
      <c r="BB77" s="1154" t="s">
        <v>949</v>
      </c>
      <c r="BC77" s="1154" t="s">
        <v>949</v>
      </c>
      <c r="BD77" s="1154" t="s">
        <v>4022</v>
      </c>
      <c r="BE77" s="1154" t="s">
        <v>986</v>
      </c>
      <c r="BF77" s="1154" t="s">
        <v>949</v>
      </c>
      <c r="BG77" s="1154" t="s">
        <v>949</v>
      </c>
      <c r="BH77" s="1154" t="s">
        <v>949</v>
      </c>
      <c r="BI77" s="1154" t="s">
        <v>949</v>
      </c>
      <c r="BJ77" s="1154" t="s">
        <v>949</v>
      </c>
      <c r="BK77" s="1154" t="s">
        <v>949</v>
      </c>
      <c r="BL77" s="1154" t="s">
        <v>949</v>
      </c>
      <c r="BM77" s="1154" t="s">
        <v>949</v>
      </c>
      <c r="BN77" s="1154" t="s">
        <v>949</v>
      </c>
      <c r="BO77" s="158" t="s">
        <v>4162</v>
      </c>
      <c r="BP77" s="158" t="s">
        <v>945</v>
      </c>
      <c r="BQ77" s="158" t="s">
        <v>945</v>
      </c>
      <c r="BR77" s="158" t="s">
        <v>945</v>
      </c>
      <c r="BS77" s="158" t="s">
        <v>945</v>
      </c>
      <c r="BT77" s="158" t="s">
        <v>945</v>
      </c>
      <c r="BU77" s="158" t="s">
        <v>945</v>
      </c>
      <c r="BV77" s="4"/>
      <c r="BW77" s="88"/>
    </row>
    <row r="78" spans="1:75" ht="16.5">
      <c r="A78" s="4"/>
      <c r="B78" s="158">
        <v>71</v>
      </c>
      <c r="C78" s="158" t="s">
        <v>3719</v>
      </c>
      <c r="D78" s="1175" t="s">
        <v>4186</v>
      </c>
      <c r="E78" s="1172" t="s">
        <v>4247</v>
      </c>
      <c r="F78" s="1175"/>
      <c r="G78" s="1172"/>
      <c r="H78" s="1175"/>
      <c r="I78" s="1172"/>
      <c r="J78" s="1175"/>
      <c r="K78" s="1172"/>
      <c r="L78" s="1175"/>
      <c r="M78" s="1172"/>
      <c r="N78" s="158" t="s">
        <v>4248</v>
      </c>
      <c r="O78" s="41" t="s">
        <v>4249</v>
      </c>
      <c r="P78" s="253" t="s">
        <v>975</v>
      </c>
      <c r="Q78" s="255"/>
      <c r="R78" s="158" t="s">
        <v>976</v>
      </c>
      <c r="S78" s="1071" t="s">
        <v>941</v>
      </c>
      <c r="T78" s="1071" t="s">
        <v>941</v>
      </c>
      <c r="U78" s="1071" t="s">
        <v>941</v>
      </c>
      <c r="V78" s="158" t="s">
        <v>941</v>
      </c>
      <c r="W78" s="158" t="s">
        <v>941</v>
      </c>
      <c r="X78" s="158" t="s">
        <v>941</v>
      </c>
      <c r="Y78" s="267" t="s">
        <v>941</v>
      </c>
      <c r="Z78" s="158" t="s">
        <v>941</v>
      </c>
      <c r="AA78" s="158" t="s">
        <v>941</v>
      </c>
      <c r="AB78" s="1222"/>
      <c r="AC78" s="1071" t="s">
        <v>941</v>
      </c>
      <c r="AD78" s="158" t="s">
        <v>941</v>
      </c>
      <c r="AE78" s="158" t="s">
        <v>941</v>
      </c>
      <c r="AF78" s="329" t="s">
        <v>945</v>
      </c>
      <c r="AG78" s="158" t="s">
        <v>4250</v>
      </c>
      <c r="AH78" s="246" t="s">
        <v>132</v>
      </c>
      <c r="AI78" s="41" t="s">
        <v>4251</v>
      </c>
      <c r="AJ78" s="210">
        <v>0.15</v>
      </c>
      <c r="AK78" s="1192" t="s">
        <v>945</v>
      </c>
      <c r="AL78" s="1198" t="s">
        <v>1081</v>
      </c>
      <c r="AM78" s="158">
        <v>1</v>
      </c>
      <c r="AN78" s="158" t="s">
        <v>993</v>
      </c>
      <c r="AO78" s="158" t="s">
        <v>945</v>
      </c>
      <c r="AP78" s="158" t="s">
        <v>945</v>
      </c>
      <c r="AQ78" s="158" t="s">
        <v>4192</v>
      </c>
      <c r="AR78" s="267" t="s">
        <v>945</v>
      </c>
      <c r="AS78" s="158"/>
      <c r="AT78" s="1154" t="s">
        <v>949</v>
      </c>
      <c r="AU78" s="1154">
        <v>5.0999999999999997E-2</v>
      </c>
      <c r="AV78" s="1154" t="s">
        <v>949</v>
      </c>
      <c r="AW78" s="1154" t="s">
        <v>949</v>
      </c>
      <c r="AX78" s="1154" t="s">
        <v>4252</v>
      </c>
      <c r="AY78" s="1154" t="s">
        <v>2769</v>
      </c>
      <c r="AZ78" s="1154" t="s">
        <v>3996</v>
      </c>
      <c r="BA78" s="1154" t="s">
        <v>949</v>
      </c>
      <c r="BB78" s="1154" t="s">
        <v>949</v>
      </c>
      <c r="BC78" s="1154" t="s">
        <v>949</v>
      </c>
      <c r="BD78" s="1154" t="s">
        <v>4002</v>
      </c>
      <c r="BE78" s="1154" t="s">
        <v>986</v>
      </c>
      <c r="BF78" s="1154" t="s">
        <v>949</v>
      </c>
      <c r="BG78" s="1154" t="s">
        <v>949</v>
      </c>
      <c r="BH78" s="1154" t="s">
        <v>949</v>
      </c>
      <c r="BI78" s="1154" t="s">
        <v>949</v>
      </c>
      <c r="BJ78" s="1154" t="s">
        <v>949</v>
      </c>
      <c r="BK78" s="1154" t="s">
        <v>949</v>
      </c>
      <c r="BL78" s="1154" t="s">
        <v>949</v>
      </c>
      <c r="BM78" s="1154" t="s">
        <v>949</v>
      </c>
      <c r="BN78" s="1154" t="s">
        <v>949</v>
      </c>
      <c r="BO78" s="158" t="s">
        <v>4162</v>
      </c>
      <c r="BP78" s="158" t="s">
        <v>945</v>
      </c>
      <c r="BQ78" s="158" t="s">
        <v>945</v>
      </c>
      <c r="BR78" s="158" t="s">
        <v>945</v>
      </c>
      <c r="BS78" s="158" t="s">
        <v>945</v>
      </c>
      <c r="BT78" s="158" t="s">
        <v>945</v>
      </c>
      <c r="BU78" s="158" t="s">
        <v>945</v>
      </c>
      <c r="BV78" s="4"/>
      <c r="BW78" s="88"/>
    </row>
    <row r="79" spans="1:75" ht="16.5">
      <c r="A79" s="4"/>
      <c r="B79" s="158">
        <v>72</v>
      </c>
      <c r="C79" s="158" t="s">
        <v>3719</v>
      </c>
      <c r="D79" s="1175" t="s">
        <v>4186</v>
      </c>
      <c r="E79" s="1172" t="s">
        <v>4003</v>
      </c>
      <c r="F79" s="1175"/>
      <c r="G79" s="1172"/>
      <c r="H79" s="1175"/>
      <c r="I79" s="1172"/>
      <c r="J79" s="1175"/>
      <c r="K79" s="1172"/>
      <c r="L79" s="1175"/>
      <c r="M79" s="1172"/>
      <c r="N79" s="158" t="s">
        <v>4338</v>
      </c>
      <c r="O79" s="41" t="s">
        <v>4004</v>
      </c>
      <c r="P79" s="253" t="s">
        <v>975</v>
      </c>
      <c r="Q79" s="255"/>
      <c r="R79" s="158" t="s">
        <v>976</v>
      </c>
      <c r="S79" s="1071" t="s">
        <v>941</v>
      </c>
      <c r="T79" s="1071" t="s">
        <v>941</v>
      </c>
      <c r="U79" s="1071" t="s">
        <v>941</v>
      </c>
      <c r="V79" s="158" t="s">
        <v>941</v>
      </c>
      <c r="W79" s="158" t="s">
        <v>941</v>
      </c>
      <c r="X79" s="158" t="s">
        <v>941</v>
      </c>
      <c r="Y79" s="267" t="s">
        <v>941</v>
      </c>
      <c r="Z79" s="158" t="s">
        <v>941</v>
      </c>
      <c r="AA79" s="158" t="s">
        <v>941</v>
      </c>
      <c r="AB79" s="1222"/>
      <c r="AC79" s="1071" t="s">
        <v>941</v>
      </c>
      <c r="AD79" s="158" t="s">
        <v>941</v>
      </c>
      <c r="AE79" s="158" t="s">
        <v>941</v>
      </c>
      <c r="AF79" s="329" t="s">
        <v>945</v>
      </c>
      <c r="AG79" s="158" t="s">
        <v>4005</v>
      </c>
      <c r="AH79" s="246" t="s">
        <v>132</v>
      </c>
      <c r="AI79" s="41" t="s">
        <v>4006</v>
      </c>
      <c r="AJ79" s="210">
        <v>0.16</v>
      </c>
      <c r="AK79" s="1192" t="s">
        <v>945</v>
      </c>
      <c r="AL79" s="1198" t="s">
        <v>1081</v>
      </c>
      <c r="AM79" s="158">
        <v>1</v>
      </c>
      <c r="AN79" s="158" t="s">
        <v>979</v>
      </c>
      <c r="AO79" s="158" t="s">
        <v>945</v>
      </c>
      <c r="AP79" s="158" t="s">
        <v>945</v>
      </c>
      <c r="AQ79" s="158" t="s">
        <v>4192</v>
      </c>
      <c r="AR79" s="267" t="s">
        <v>945</v>
      </c>
      <c r="AS79" s="158"/>
      <c r="AT79" s="1154">
        <v>1320000</v>
      </c>
      <c r="AU79" s="1154">
        <v>0.75</v>
      </c>
      <c r="AV79" s="1154" t="s">
        <v>949</v>
      </c>
      <c r="AW79" s="1154" t="s">
        <v>949</v>
      </c>
      <c r="AX79" s="1154" t="s">
        <v>4007</v>
      </c>
      <c r="AY79" s="1154" t="s">
        <v>4008</v>
      </c>
      <c r="AZ79" s="1154" t="s">
        <v>2018</v>
      </c>
      <c r="BA79" s="1154" t="s">
        <v>949</v>
      </c>
      <c r="BB79" s="1154" t="s">
        <v>949</v>
      </c>
      <c r="BC79" s="1154" t="s">
        <v>949</v>
      </c>
      <c r="BD79" s="1154" t="s">
        <v>985</v>
      </c>
      <c r="BE79" s="1154" t="s">
        <v>986</v>
      </c>
      <c r="BF79" s="1154" t="s">
        <v>949</v>
      </c>
      <c r="BG79" s="1154" t="s">
        <v>949</v>
      </c>
      <c r="BH79" s="1154" t="s">
        <v>949</v>
      </c>
      <c r="BI79" s="1154" t="s">
        <v>949</v>
      </c>
      <c r="BJ79" s="1154" t="s">
        <v>949</v>
      </c>
      <c r="BK79" s="1154" t="s">
        <v>949</v>
      </c>
      <c r="BL79" s="1154" t="s">
        <v>949</v>
      </c>
      <c r="BM79" s="1154" t="s">
        <v>949</v>
      </c>
      <c r="BN79" s="1154" t="s">
        <v>949</v>
      </c>
      <c r="BO79" s="158" t="s">
        <v>4162</v>
      </c>
      <c r="BP79" s="158" t="s">
        <v>945</v>
      </c>
      <c r="BQ79" s="158" t="s">
        <v>945</v>
      </c>
      <c r="BR79" s="158" t="s">
        <v>945</v>
      </c>
      <c r="BS79" s="158" t="s">
        <v>945</v>
      </c>
      <c r="BT79" s="158" t="s">
        <v>945</v>
      </c>
      <c r="BU79" s="158" t="s">
        <v>945</v>
      </c>
      <c r="BV79" s="4"/>
      <c r="BW79" s="88"/>
    </row>
    <row r="80" spans="1:75" ht="16.5">
      <c r="A80" s="4"/>
      <c r="B80" s="158">
        <v>73</v>
      </c>
      <c r="C80" s="158" t="s">
        <v>3719</v>
      </c>
      <c r="D80" s="1175" t="s">
        <v>4186</v>
      </c>
      <c r="E80" s="1172" t="s">
        <v>4009</v>
      </c>
      <c r="F80" s="1175"/>
      <c r="G80" s="1172"/>
      <c r="H80" s="1175"/>
      <c r="I80" s="1172"/>
      <c r="J80" s="1175"/>
      <c r="K80" s="1172"/>
      <c r="L80" s="1175"/>
      <c r="M80" s="1172"/>
      <c r="N80" s="158" t="s">
        <v>4339</v>
      </c>
      <c r="O80" s="41" t="s">
        <v>4010</v>
      </c>
      <c r="P80" s="253" t="s">
        <v>975</v>
      </c>
      <c r="Q80" s="255"/>
      <c r="R80" s="158" t="s">
        <v>976</v>
      </c>
      <c r="S80" s="1071" t="s">
        <v>941</v>
      </c>
      <c r="T80" s="1071" t="s">
        <v>941</v>
      </c>
      <c r="U80" s="1071" t="s">
        <v>941</v>
      </c>
      <c r="V80" s="158" t="s">
        <v>941</v>
      </c>
      <c r="W80" s="158" t="s">
        <v>941</v>
      </c>
      <c r="X80" s="158" t="s">
        <v>941</v>
      </c>
      <c r="Y80" s="267" t="s">
        <v>941</v>
      </c>
      <c r="Z80" s="158" t="s">
        <v>941</v>
      </c>
      <c r="AA80" s="158" t="s">
        <v>941</v>
      </c>
      <c r="AB80" s="1222"/>
      <c r="AC80" s="1071" t="s">
        <v>941</v>
      </c>
      <c r="AD80" s="158" t="s">
        <v>941</v>
      </c>
      <c r="AE80" s="158" t="s">
        <v>941</v>
      </c>
      <c r="AF80" s="329" t="s">
        <v>945</v>
      </c>
      <c r="AG80" s="158" t="s">
        <v>4011</v>
      </c>
      <c r="AH80" s="246" t="s">
        <v>132</v>
      </c>
      <c r="AI80" s="41" t="s">
        <v>4012</v>
      </c>
      <c r="AJ80" s="210">
        <v>0.48</v>
      </c>
      <c r="AK80" s="1192" t="s">
        <v>945</v>
      </c>
      <c r="AL80" s="1198" t="s">
        <v>1081</v>
      </c>
      <c r="AM80" s="158">
        <v>1</v>
      </c>
      <c r="AN80" s="158" t="s">
        <v>979</v>
      </c>
      <c r="AO80" s="158" t="s">
        <v>945</v>
      </c>
      <c r="AP80" s="158" t="s">
        <v>945</v>
      </c>
      <c r="AQ80" s="158" t="s">
        <v>4192</v>
      </c>
      <c r="AR80" s="267" t="s">
        <v>945</v>
      </c>
      <c r="AS80" s="158"/>
      <c r="AT80" s="1154" t="s">
        <v>949</v>
      </c>
      <c r="AU80" s="1154">
        <v>2.5000000000000001E-2</v>
      </c>
      <c r="AV80" s="1154">
        <v>0.91800000000000004</v>
      </c>
      <c r="AW80" s="1154" t="s">
        <v>949</v>
      </c>
      <c r="AX80" s="1154" t="s">
        <v>4013</v>
      </c>
      <c r="AY80" s="1154" t="s">
        <v>2769</v>
      </c>
      <c r="AZ80" s="1154" t="s">
        <v>4014</v>
      </c>
      <c r="BA80" s="1154" t="s">
        <v>949</v>
      </c>
      <c r="BB80" s="1154" t="s">
        <v>949</v>
      </c>
      <c r="BC80" s="1154" t="s">
        <v>949</v>
      </c>
      <c r="BD80" s="1154" t="s">
        <v>985</v>
      </c>
      <c r="BE80" s="1154" t="s">
        <v>986</v>
      </c>
      <c r="BF80" s="1154" t="s">
        <v>949</v>
      </c>
      <c r="BG80" s="1154" t="s">
        <v>949</v>
      </c>
      <c r="BH80" s="1154" t="s">
        <v>949</v>
      </c>
      <c r="BI80" s="1154" t="s">
        <v>949</v>
      </c>
      <c r="BJ80" s="1154" t="s">
        <v>949</v>
      </c>
      <c r="BK80" s="1154" t="s">
        <v>949</v>
      </c>
      <c r="BL80" s="1154" t="s">
        <v>949</v>
      </c>
      <c r="BM80" s="1154" t="s">
        <v>949</v>
      </c>
      <c r="BN80" s="1154" t="s">
        <v>949</v>
      </c>
      <c r="BO80" s="158" t="s">
        <v>4162</v>
      </c>
      <c r="BP80" s="158" t="s">
        <v>945</v>
      </c>
      <c r="BQ80" s="158" t="s">
        <v>945</v>
      </c>
      <c r="BR80" s="158" t="s">
        <v>945</v>
      </c>
      <c r="BS80" s="158" t="s">
        <v>945</v>
      </c>
      <c r="BT80" s="158" t="s">
        <v>945</v>
      </c>
      <c r="BU80" s="158" t="s">
        <v>945</v>
      </c>
      <c r="BV80" s="4"/>
      <c r="BW80" s="88"/>
    </row>
    <row r="81" spans="1:75" ht="16.5">
      <c r="A81" s="4"/>
      <c r="B81" s="158">
        <v>74</v>
      </c>
      <c r="C81" s="158" t="s">
        <v>320</v>
      </c>
      <c r="D81" s="1175" t="s">
        <v>4186</v>
      </c>
      <c r="E81" s="1172" t="s">
        <v>4647</v>
      </c>
      <c r="F81" s="1175"/>
      <c r="G81" s="1172"/>
      <c r="H81" s="1175"/>
      <c r="I81" s="1172"/>
      <c r="J81" s="1175"/>
      <c r="K81" s="1172"/>
      <c r="L81" s="1175"/>
      <c r="M81" s="1172"/>
      <c r="N81" s="158" t="s">
        <v>4648</v>
      </c>
      <c r="O81" s="41" t="s">
        <v>4649</v>
      </c>
      <c r="P81" s="253" t="s">
        <v>939</v>
      </c>
      <c r="Q81" s="255"/>
      <c r="R81" s="158" t="s">
        <v>940</v>
      </c>
      <c r="S81" s="1071" t="s">
        <v>941</v>
      </c>
      <c r="T81" s="1071" t="s">
        <v>941</v>
      </c>
      <c r="U81" s="1071" t="s">
        <v>941</v>
      </c>
      <c r="V81" s="158" t="s">
        <v>941</v>
      </c>
      <c r="W81" s="158" t="s">
        <v>941</v>
      </c>
      <c r="X81" s="158" t="s">
        <v>4646</v>
      </c>
      <c r="Y81" s="267" t="s">
        <v>941</v>
      </c>
      <c r="Z81" s="158"/>
      <c r="AA81" s="158"/>
      <c r="AB81" s="1222"/>
      <c r="AC81" s="1071" t="s">
        <v>941</v>
      </c>
      <c r="AD81" s="158" t="s">
        <v>941</v>
      </c>
      <c r="AE81" s="158" t="s">
        <v>941</v>
      </c>
      <c r="AF81" s="329" t="s">
        <v>945</v>
      </c>
      <c r="AG81" s="158" t="s">
        <v>4650</v>
      </c>
      <c r="AH81" s="246" t="s">
        <v>304</v>
      </c>
      <c r="AI81" s="41" t="s">
        <v>4651</v>
      </c>
      <c r="AJ81" s="210">
        <v>1</v>
      </c>
      <c r="AK81" s="1192" t="s">
        <v>945</v>
      </c>
      <c r="AL81" s="1198" t="s">
        <v>1008</v>
      </c>
      <c r="AM81" s="158">
        <v>0</v>
      </c>
      <c r="AN81" s="158" t="s">
        <v>947</v>
      </c>
      <c r="AO81" s="158" t="s">
        <v>945</v>
      </c>
      <c r="AP81" s="158" t="s">
        <v>945</v>
      </c>
      <c r="AQ81" s="158" t="s">
        <v>949</v>
      </c>
      <c r="AR81" s="267" t="s">
        <v>945</v>
      </c>
      <c r="AS81" s="158"/>
      <c r="AT81" s="1154" t="s">
        <v>949</v>
      </c>
      <c r="AU81" s="1154" t="s">
        <v>949</v>
      </c>
      <c r="AV81" s="1154" t="s">
        <v>949</v>
      </c>
      <c r="AW81" s="1154" t="s">
        <v>949</v>
      </c>
      <c r="AX81" s="1154" t="s">
        <v>949</v>
      </c>
      <c r="AY81" s="1154" t="s">
        <v>949</v>
      </c>
      <c r="AZ81" s="1154" t="s">
        <v>949</v>
      </c>
      <c r="BA81" s="1154" t="s">
        <v>949</v>
      </c>
      <c r="BB81" s="1154" t="s">
        <v>949</v>
      </c>
      <c r="BC81" s="1154" t="s">
        <v>949</v>
      </c>
      <c r="BD81" s="1154" t="s">
        <v>949</v>
      </c>
      <c r="BE81" s="1154" t="s">
        <v>949</v>
      </c>
      <c r="BF81" s="1154" t="s">
        <v>949</v>
      </c>
      <c r="BG81" s="1154">
        <v>0</v>
      </c>
      <c r="BH81" s="1154">
        <v>0</v>
      </c>
      <c r="BI81" s="1154">
        <v>0</v>
      </c>
      <c r="BJ81" s="1154">
        <v>0</v>
      </c>
      <c r="BK81" s="1154">
        <v>0</v>
      </c>
      <c r="BL81" s="1154">
        <v>0</v>
      </c>
      <c r="BM81" s="1154">
        <v>0</v>
      </c>
      <c r="BN81" s="1154">
        <v>0</v>
      </c>
      <c r="BO81" s="158" t="s">
        <v>4162</v>
      </c>
      <c r="BP81" s="158" t="s">
        <v>945</v>
      </c>
      <c r="BQ81" s="158" t="s">
        <v>945</v>
      </c>
      <c r="BR81" s="158" t="s">
        <v>945</v>
      </c>
      <c r="BS81" s="158" t="s">
        <v>945</v>
      </c>
      <c r="BT81" s="158" t="s">
        <v>945</v>
      </c>
      <c r="BU81" s="158" t="s">
        <v>945</v>
      </c>
      <c r="BV81" s="4"/>
      <c r="BW81" s="88"/>
    </row>
    <row r="82" spans="1:75" ht="16.5">
      <c r="A82" s="4"/>
      <c r="B82" s="158">
        <v>75</v>
      </c>
      <c r="C82" s="158" t="s">
        <v>320</v>
      </c>
      <c r="D82" s="1175" t="s">
        <v>4186</v>
      </c>
      <c r="E82" s="1172" t="s">
        <v>4652</v>
      </c>
      <c r="F82" s="1175"/>
      <c r="G82" s="1172"/>
      <c r="H82" s="1175"/>
      <c r="I82" s="1172"/>
      <c r="J82" s="1175"/>
      <c r="K82" s="1172"/>
      <c r="L82" s="1175"/>
      <c r="M82" s="1172"/>
      <c r="N82" s="158" t="s">
        <v>4653</v>
      </c>
      <c r="O82" s="41" t="s">
        <v>4654</v>
      </c>
      <c r="P82" s="253" t="s">
        <v>939</v>
      </c>
      <c r="Q82" s="255"/>
      <c r="R82" s="158" t="s">
        <v>940</v>
      </c>
      <c r="S82" s="1071"/>
      <c r="T82" s="1071"/>
      <c r="U82" s="1071"/>
      <c r="V82" s="158"/>
      <c r="W82" s="158"/>
      <c r="X82" s="158"/>
      <c r="Y82" s="267"/>
      <c r="Z82" s="158" t="s">
        <v>941</v>
      </c>
      <c r="AA82" s="158" t="s">
        <v>941</v>
      </c>
      <c r="AB82" s="1222"/>
      <c r="AC82" s="1071"/>
      <c r="AD82" s="158"/>
      <c r="AE82" s="158"/>
      <c r="AF82" s="329" t="s">
        <v>945</v>
      </c>
      <c r="AG82" s="158"/>
      <c r="AH82" s="246" t="s">
        <v>304</v>
      </c>
      <c r="AI82" s="41" t="s">
        <v>4655</v>
      </c>
      <c r="AJ82" s="210">
        <v>1</v>
      </c>
      <c r="AK82" s="1192" t="s">
        <v>945</v>
      </c>
      <c r="AL82" s="1198" t="s">
        <v>1008</v>
      </c>
      <c r="AM82" s="158">
        <v>0</v>
      </c>
      <c r="AN82" s="158" t="s">
        <v>947</v>
      </c>
      <c r="AO82" s="158" t="s">
        <v>945</v>
      </c>
      <c r="AP82" s="158" t="s">
        <v>945</v>
      </c>
      <c r="AQ82" s="158" t="s">
        <v>949</v>
      </c>
      <c r="AR82" s="267" t="s">
        <v>945</v>
      </c>
      <c r="AS82" s="158"/>
      <c r="AT82" s="1154" t="s">
        <v>949</v>
      </c>
      <c r="AU82" s="1154" t="s">
        <v>949</v>
      </c>
      <c r="AV82" s="1154" t="s">
        <v>949</v>
      </c>
      <c r="AW82" s="1154" t="s">
        <v>949</v>
      </c>
      <c r="AX82" s="1154" t="s">
        <v>949</v>
      </c>
      <c r="AY82" s="1154" t="s">
        <v>949</v>
      </c>
      <c r="AZ82" s="1154" t="s">
        <v>949</v>
      </c>
      <c r="BA82" s="1154" t="s">
        <v>949</v>
      </c>
      <c r="BB82" s="1154" t="s">
        <v>949</v>
      </c>
      <c r="BC82" s="1154" t="s">
        <v>949</v>
      </c>
      <c r="BD82" s="1154" t="s">
        <v>949</v>
      </c>
      <c r="BE82" s="1154" t="s">
        <v>949</v>
      </c>
      <c r="BF82" s="1154" t="s">
        <v>949</v>
      </c>
      <c r="BG82" s="1154" t="s">
        <v>949</v>
      </c>
      <c r="BH82" s="1154" t="s">
        <v>949</v>
      </c>
      <c r="BI82" s="1154" t="s">
        <v>949</v>
      </c>
      <c r="BJ82" s="1154" t="s">
        <v>949</v>
      </c>
      <c r="BK82" s="1154" t="s">
        <v>949</v>
      </c>
      <c r="BL82" s="1154" t="s">
        <v>949</v>
      </c>
      <c r="BM82" s="1154" t="s">
        <v>949</v>
      </c>
      <c r="BN82" s="1154" t="s">
        <v>949</v>
      </c>
      <c r="BO82" s="158" t="s">
        <v>4162</v>
      </c>
      <c r="BP82" s="158" t="s">
        <v>945</v>
      </c>
      <c r="BQ82" s="158" t="s">
        <v>945</v>
      </c>
      <c r="BR82" s="158" t="s">
        <v>945</v>
      </c>
      <c r="BS82" s="158" t="s">
        <v>945</v>
      </c>
      <c r="BT82" s="158" t="s">
        <v>945</v>
      </c>
      <c r="BU82" s="158" t="s">
        <v>945</v>
      </c>
      <c r="BV82" s="4"/>
      <c r="BW82" s="88"/>
    </row>
    <row r="83" spans="1:75" ht="16.5">
      <c r="A83" s="4"/>
      <c r="B83" s="158">
        <v>76</v>
      </c>
      <c r="C83" s="158" t="s">
        <v>320</v>
      </c>
      <c r="D83" s="1175" t="s">
        <v>4186</v>
      </c>
      <c r="E83" s="1172" t="s">
        <v>945</v>
      </c>
      <c r="F83" s="1175" t="s">
        <v>4656</v>
      </c>
      <c r="G83" s="1172"/>
      <c r="H83" s="1175"/>
      <c r="I83" s="1172"/>
      <c r="J83" s="1175"/>
      <c r="K83" s="1172"/>
      <c r="L83" s="1175"/>
      <c r="M83" s="1172"/>
      <c r="N83" s="158" t="s">
        <v>4657</v>
      </c>
      <c r="O83" s="41" t="s">
        <v>4658</v>
      </c>
      <c r="P83" s="253" t="s">
        <v>939</v>
      </c>
      <c r="Q83" s="255"/>
      <c r="R83" s="158" t="s">
        <v>940</v>
      </c>
      <c r="S83" s="1071"/>
      <c r="T83" s="1071"/>
      <c r="U83" s="1071"/>
      <c r="V83" s="158"/>
      <c r="W83" s="158"/>
      <c r="X83" s="158"/>
      <c r="Y83" s="267"/>
      <c r="Z83" s="158" t="s">
        <v>941</v>
      </c>
      <c r="AA83" s="158" t="s">
        <v>941</v>
      </c>
      <c r="AB83" s="1222"/>
      <c r="AC83" s="1071"/>
      <c r="AD83" s="158"/>
      <c r="AE83" s="158"/>
      <c r="AF83" s="329"/>
      <c r="AG83" s="158"/>
      <c r="AH83" s="246" t="s">
        <v>304</v>
      </c>
      <c r="AI83" s="41" t="s">
        <v>4659</v>
      </c>
      <c r="AJ83" s="210">
        <v>1</v>
      </c>
      <c r="AK83" s="1192" t="s">
        <v>945</v>
      </c>
      <c r="AL83" s="1198" t="s">
        <v>1008</v>
      </c>
      <c r="AM83" s="158">
        <v>0</v>
      </c>
      <c r="AN83" s="158" t="s">
        <v>947</v>
      </c>
      <c r="AO83" s="158" t="s">
        <v>945</v>
      </c>
      <c r="AP83" s="158" t="s">
        <v>945</v>
      </c>
      <c r="AQ83" s="158" t="s">
        <v>949</v>
      </c>
      <c r="AR83" s="267" t="s">
        <v>945</v>
      </c>
      <c r="AS83" s="158"/>
      <c r="AT83" s="1154" t="s">
        <v>949</v>
      </c>
      <c r="AU83" s="1154" t="s">
        <v>949</v>
      </c>
      <c r="AV83" s="1154" t="s">
        <v>949</v>
      </c>
      <c r="AW83" s="1154" t="s">
        <v>949</v>
      </c>
      <c r="AX83" s="1154" t="s">
        <v>949</v>
      </c>
      <c r="AY83" s="1154" t="s">
        <v>949</v>
      </c>
      <c r="AZ83" s="1154" t="s">
        <v>949</v>
      </c>
      <c r="BA83" s="1154" t="s">
        <v>949</v>
      </c>
      <c r="BB83" s="1154" t="s">
        <v>949</v>
      </c>
      <c r="BC83" s="1154" t="s">
        <v>949</v>
      </c>
      <c r="BD83" s="1154" t="s">
        <v>949</v>
      </c>
      <c r="BE83" s="1154" t="s">
        <v>949</v>
      </c>
      <c r="BF83" s="1154" t="s">
        <v>949</v>
      </c>
      <c r="BG83" s="1154" t="s">
        <v>949</v>
      </c>
      <c r="BH83" s="1154" t="s">
        <v>949</v>
      </c>
      <c r="BI83" s="1154" t="s">
        <v>949</v>
      </c>
      <c r="BJ83" s="1154" t="s">
        <v>949</v>
      </c>
      <c r="BK83" s="1154" t="s">
        <v>949</v>
      </c>
      <c r="BL83" s="1154" t="s">
        <v>949</v>
      </c>
      <c r="BM83" s="1154" t="s">
        <v>949</v>
      </c>
      <c r="BN83" s="1154" t="s">
        <v>949</v>
      </c>
      <c r="BO83" s="158" t="s">
        <v>4162</v>
      </c>
      <c r="BP83" s="158" t="s">
        <v>945</v>
      </c>
      <c r="BQ83" s="158" t="s">
        <v>945</v>
      </c>
      <c r="BR83" s="158" t="s">
        <v>945</v>
      </c>
      <c r="BS83" s="158" t="s">
        <v>945</v>
      </c>
      <c r="BT83" s="158" t="s">
        <v>945</v>
      </c>
      <c r="BU83" s="158" t="s">
        <v>945</v>
      </c>
      <c r="BV83" s="4"/>
      <c r="BW83" s="88"/>
    </row>
    <row r="84" spans="1:75" ht="16.5">
      <c r="A84" s="4"/>
      <c r="B84" s="158">
        <v>77</v>
      </c>
      <c r="C84" s="158" t="s">
        <v>320</v>
      </c>
      <c r="D84" s="1175" t="s">
        <v>4186</v>
      </c>
      <c r="E84" s="1172" t="s">
        <v>945</v>
      </c>
      <c r="F84" s="1175" t="s">
        <v>4660</v>
      </c>
      <c r="G84" s="1172"/>
      <c r="H84" s="1175"/>
      <c r="I84" s="1172"/>
      <c r="J84" s="1175"/>
      <c r="K84" s="1172"/>
      <c r="L84" s="1175"/>
      <c r="M84" s="1172"/>
      <c r="N84" s="158" t="s">
        <v>4661</v>
      </c>
      <c r="O84" s="41" t="s">
        <v>4662</v>
      </c>
      <c r="P84" s="253" t="s">
        <v>939</v>
      </c>
      <c r="Q84" s="255"/>
      <c r="R84" s="158" t="s">
        <v>940</v>
      </c>
      <c r="S84" s="1071" t="s">
        <v>941</v>
      </c>
      <c r="T84" s="1071" t="s">
        <v>941</v>
      </c>
      <c r="U84" s="1071" t="s">
        <v>941</v>
      </c>
      <c r="V84" s="158" t="s">
        <v>941</v>
      </c>
      <c r="W84" s="158" t="s">
        <v>941</v>
      </c>
      <c r="X84" s="158" t="s">
        <v>4646</v>
      </c>
      <c r="Y84" s="267" t="s">
        <v>941</v>
      </c>
      <c r="Z84" s="158"/>
      <c r="AA84" s="158"/>
      <c r="AB84" s="1222"/>
      <c r="AC84" s="1071" t="s">
        <v>941</v>
      </c>
      <c r="AD84" s="158" t="s">
        <v>941</v>
      </c>
      <c r="AE84" s="158" t="s">
        <v>941</v>
      </c>
      <c r="AF84" s="329" t="s">
        <v>1894</v>
      </c>
      <c r="AG84" s="158" t="s">
        <v>4663</v>
      </c>
      <c r="AH84" s="246" t="s">
        <v>304</v>
      </c>
      <c r="AI84" s="41" t="s">
        <v>1896</v>
      </c>
      <c r="AJ84" s="210">
        <v>1</v>
      </c>
      <c r="AK84" s="1192" t="s">
        <v>945</v>
      </c>
      <c r="AL84" s="1198" t="s">
        <v>1008</v>
      </c>
      <c r="AM84" s="158">
        <v>0</v>
      </c>
      <c r="AN84" s="158" t="s">
        <v>947</v>
      </c>
      <c r="AO84" s="158" t="s">
        <v>945</v>
      </c>
      <c r="AP84" s="158" t="s">
        <v>945</v>
      </c>
      <c r="AQ84" s="158" t="s">
        <v>949</v>
      </c>
      <c r="AR84" s="267" t="s">
        <v>945</v>
      </c>
      <c r="AS84" s="158"/>
      <c r="AT84" s="1154" t="s">
        <v>949</v>
      </c>
      <c r="AU84" s="1154" t="s">
        <v>949</v>
      </c>
      <c r="AV84" s="1154" t="s">
        <v>949</v>
      </c>
      <c r="AW84" s="1154" t="s">
        <v>949</v>
      </c>
      <c r="AX84" s="1154" t="s">
        <v>949</v>
      </c>
      <c r="AY84" s="1154" t="s">
        <v>949</v>
      </c>
      <c r="AZ84" s="1154" t="s">
        <v>949</v>
      </c>
      <c r="BA84" s="1154" t="s">
        <v>949</v>
      </c>
      <c r="BB84" s="1154" t="s">
        <v>949</v>
      </c>
      <c r="BC84" s="1154" t="s">
        <v>949</v>
      </c>
      <c r="BD84" s="1154" t="s">
        <v>949</v>
      </c>
      <c r="BE84" s="1154" t="s">
        <v>949</v>
      </c>
      <c r="BF84" s="1154" t="s">
        <v>949</v>
      </c>
      <c r="BG84" s="1154">
        <v>0</v>
      </c>
      <c r="BH84" s="1154">
        <v>0</v>
      </c>
      <c r="BI84" s="1154">
        <v>0</v>
      </c>
      <c r="BJ84" s="1154">
        <v>0</v>
      </c>
      <c r="BK84" s="1154">
        <v>0</v>
      </c>
      <c r="BL84" s="1154">
        <v>0</v>
      </c>
      <c r="BM84" s="1154">
        <v>0</v>
      </c>
      <c r="BN84" s="1154">
        <v>0</v>
      </c>
      <c r="BO84" s="158" t="s">
        <v>4162</v>
      </c>
      <c r="BP84" s="158" t="s">
        <v>945</v>
      </c>
      <c r="BQ84" s="158" t="s">
        <v>945</v>
      </c>
      <c r="BR84" s="158" t="s">
        <v>945</v>
      </c>
      <c r="BS84" s="158" t="s">
        <v>945</v>
      </c>
      <c r="BT84" s="158" t="s">
        <v>945</v>
      </c>
      <c r="BU84" s="158" t="s">
        <v>945</v>
      </c>
      <c r="BV84" s="4"/>
      <c r="BW84" s="88"/>
    </row>
    <row r="85" spans="1:75" ht="16.5">
      <c r="A85" s="4"/>
      <c r="B85" s="158">
        <v>78</v>
      </c>
      <c r="C85" s="158" t="s">
        <v>320</v>
      </c>
      <c r="D85" s="1175"/>
      <c r="E85" s="1172"/>
      <c r="F85" s="1175"/>
      <c r="G85" s="1172" t="s">
        <v>4664</v>
      </c>
      <c r="H85" s="1175"/>
      <c r="I85" s="1172"/>
      <c r="J85" s="1175"/>
      <c r="K85" s="1172"/>
      <c r="L85" s="1175"/>
      <c r="M85" s="1172"/>
      <c r="N85" s="158" t="s">
        <v>4664</v>
      </c>
      <c r="O85" s="41" t="s">
        <v>1861</v>
      </c>
      <c r="P85" s="253" t="s">
        <v>939</v>
      </c>
      <c r="Q85" s="255"/>
      <c r="R85" s="158"/>
      <c r="S85" s="1071" t="s">
        <v>941</v>
      </c>
      <c r="T85" s="1071" t="s">
        <v>941</v>
      </c>
      <c r="U85" s="1071" t="s">
        <v>941</v>
      </c>
      <c r="V85" s="158" t="s">
        <v>941</v>
      </c>
      <c r="W85" s="158" t="s">
        <v>941</v>
      </c>
      <c r="X85" s="158" t="s">
        <v>4646</v>
      </c>
      <c r="Y85" s="267" t="s">
        <v>941</v>
      </c>
      <c r="Z85" s="158" t="s">
        <v>941</v>
      </c>
      <c r="AA85" s="158" t="s">
        <v>941</v>
      </c>
      <c r="AB85" s="1222"/>
      <c r="AC85" s="1071" t="s">
        <v>941</v>
      </c>
      <c r="AD85" s="158" t="s">
        <v>941</v>
      </c>
      <c r="AE85" s="158" t="s">
        <v>941</v>
      </c>
      <c r="AF85" s="329"/>
      <c r="AG85" s="158" t="s">
        <v>1862</v>
      </c>
      <c r="AH85" s="246" t="s">
        <v>304</v>
      </c>
      <c r="AI85" s="41" t="s">
        <v>1863</v>
      </c>
      <c r="AJ85" s="210">
        <v>0.75</v>
      </c>
      <c r="AK85" s="1192" t="s">
        <v>945</v>
      </c>
      <c r="AL85" s="1198" t="s">
        <v>1563</v>
      </c>
      <c r="AM85" s="158">
        <v>1</v>
      </c>
      <c r="AN85" s="158" t="s">
        <v>4665</v>
      </c>
      <c r="AO85" s="158"/>
      <c r="AP85" s="158"/>
      <c r="AQ85" s="158"/>
      <c r="AR85" s="267"/>
      <c r="AS85" s="158"/>
      <c r="AT85" s="1154" t="s">
        <v>949</v>
      </c>
      <c r="AU85" s="1154" t="s">
        <v>949</v>
      </c>
      <c r="AV85" s="1154" t="s">
        <v>949</v>
      </c>
      <c r="AW85" s="1154" t="s">
        <v>949</v>
      </c>
      <c r="AX85" s="1154" t="s">
        <v>949</v>
      </c>
      <c r="AY85" s="1154" t="s">
        <v>949</v>
      </c>
      <c r="AZ85" s="1154" t="s">
        <v>949</v>
      </c>
      <c r="BA85" s="1154">
        <v>0</v>
      </c>
      <c r="BB85" s="1154" t="s">
        <v>945</v>
      </c>
      <c r="BC85" s="1154">
        <v>0</v>
      </c>
      <c r="BD85" s="1154" t="s">
        <v>986</v>
      </c>
      <c r="BE85" s="1154" t="s">
        <v>1166</v>
      </c>
      <c r="BF85" s="1154" t="s">
        <v>949</v>
      </c>
      <c r="BG85" s="1154">
        <v>0</v>
      </c>
      <c r="BH85" s="1154">
        <v>0</v>
      </c>
      <c r="BI85" s="1154">
        <v>0</v>
      </c>
      <c r="BJ85" s="1154">
        <v>0</v>
      </c>
      <c r="BK85" s="1154">
        <v>0</v>
      </c>
      <c r="BL85" s="1154">
        <v>0</v>
      </c>
      <c r="BM85" s="1154">
        <v>0</v>
      </c>
      <c r="BN85" s="1154">
        <v>0</v>
      </c>
      <c r="BO85" s="158"/>
      <c r="BP85" s="158"/>
      <c r="BQ85" s="158"/>
      <c r="BR85" s="158"/>
      <c r="BS85" s="158"/>
      <c r="BT85" s="158"/>
      <c r="BU85" s="158"/>
      <c r="BV85" s="4"/>
      <c r="BW85" s="88"/>
    </row>
    <row r="86" spans="1:75" ht="16.5">
      <c r="A86" s="4"/>
      <c r="B86" s="158">
        <v>79</v>
      </c>
      <c r="C86" s="158" t="s">
        <v>320</v>
      </c>
      <c r="D86" s="1175"/>
      <c r="E86" s="1172"/>
      <c r="F86" s="1175"/>
      <c r="G86" s="1172" t="s">
        <v>4666</v>
      </c>
      <c r="H86" s="1175"/>
      <c r="I86" s="1172"/>
      <c r="J86" s="1175"/>
      <c r="K86" s="1172"/>
      <c r="L86" s="1175"/>
      <c r="M86" s="1172"/>
      <c r="N86" s="158" t="s">
        <v>4666</v>
      </c>
      <c r="O86" s="41" t="s">
        <v>1865</v>
      </c>
      <c r="P86" s="253" t="s">
        <v>939</v>
      </c>
      <c r="Q86" s="255"/>
      <c r="R86" s="158"/>
      <c r="S86" s="1071" t="s">
        <v>941</v>
      </c>
      <c r="T86" s="1071" t="s">
        <v>941</v>
      </c>
      <c r="U86" s="1071" t="s">
        <v>941</v>
      </c>
      <c r="V86" s="158" t="s">
        <v>941</v>
      </c>
      <c r="W86" s="158" t="s">
        <v>941</v>
      </c>
      <c r="X86" s="158" t="s">
        <v>941</v>
      </c>
      <c r="Y86" s="267" t="s">
        <v>941</v>
      </c>
      <c r="Z86" s="158" t="s">
        <v>941</v>
      </c>
      <c r="AA86" s="158" t="s">
        <v>941</v>
      </c>
      <c r="AB86" s="1222"/>
      <c r="AC86" s="1071" t="s">
        <v>941</v>
      </c>
      <c r="AD86" s="158" t="s">
        <v>941</v>
      </c>
      <c r="AE86" s="158" t="s">
        <v>941</v>
      </c>
      <c r="AF86" s="329"/>
      <c r="AG86" s="158" t="s">
        <v>1866</v>
      </c>
      <c r="AH86" s="246" t="s">
        <v>304</v>
      </c>
      <c r="AI86" s="41" t="s">
        <v>1867</v>
      </c>
      <c r="AJ86" s="210">
        <v>0.5</v>
      </c>
      <c r="AK86" s="1192" t="s">
        <v>945</v>
      </c>
      <c r="AL86" s="1198" t="s">
        <v>1563</v>
      </c>
      <c r="AM86" s="158">
        <v>1</v>
      </c>
      <c r="AN86" s="158" t="s">
        <v>4665</v>
      </c>
      <c r="AO86" s="158"/>
      <c r="AP86" s="158"/>
      <c r="AQ86" s="158"/>
      <c r="AR86" s="267"/>
      <c r="AS86" s="158"/>
      <c r="AT86" s="1154" t="s">
        <v>949</v>
      </c>
      <c r="AU86" s="1154" t="s">
        <v>949</v>
      </c>
      <c r="AV86" s="1154" t="s">
        <v>949</v>
      </c>
      <c r="AW86" s="1154" t="s">
        <v>949</v>
      </c>
      <c r="AX86" s="1154" t="s">
        <v>949</v>
      </c>
      <c r="AY86" s="1154" t="s">
        <v>949</v>
      </c>
      <c r="AZ86" s="1154" t="s">
        <v>949</v>
      </c>
      <c r="BA86" s="1154">
        <v>0</v>
      </c>
      <c r="BB86" s="1154" t="s">
        <v>945</v>
      </c>
      <c r="BC86" s="1154">
        <v>0</v>
      </c>
      <c r="BD86" s="1154" t="s">
        <v>986</v>
      </c>
      <c r="BE86" s="1154" t="s">
        <v>1166</v>
      </c>
      <c r="BF86" s="1154" t="s">
        <v>949</v>
      </c>
      <c r="BG86" s="1154">
        <v>0</v>
      </c>
      <c r="BH86" s="1154">
        <v>0</v>
      </c>
      <c r="BI86" s="1154">
        <v>0</v>
      </c>
      <c r="BJ86" s="1154">
        <v>0</v>
      </c>
      <c r="BK86" s="1154">
        <v>0</v>
      </c>
      <c r="BL86" s="1154">
        <v>0</v>
      </c>
      <c r="BM86" s="1154">
        <v>0</v>
      </c>
      <c r="BN86" s="1154">
        <v>0</v>
      </c>
      <c r="BO86" s="158"/>
      <c r="BP86" s="158"/>
      <c r="BQ86" s="158"/>
      <c r="BR86" s="158"/>
      <c r="BS86" s="158"/>
      <c r="BT86" s="158"/>
      <c r="BU86" s="158"/>
      <c r="BV86" s="4"/>
      <c r="BW86" s="88"/>
    </row>
    <row r="87" spans="1:75" ht="16.5">
      <c r="A87" s="4"/>
      <c r="B87" s="158">
        <v>80</v>
      </c>
      <c r="C87" s="158" t="s">
        <v>320</v>
      </c>
      <c r="D87" s="1175" t="s">
        <v>4186</v>
      </c>
      <c r="E87" s="1172" t="s">
        <v>945</v>
      </c>
      <c r="F87" s="1175" t="s">
        <v>945</v>
      </c>
      <c r="G87" s="1172" t="s">
        <v>1656</v>
      </c>
      <c r="H87" s="1175"/>
      <c r="I87" s="1172"/>
      <c r="J87" s="1175"/>
      <c r="K87" s="1172"/>
      <c r="L87" s="1175"/>
      <c r="M87" s="1172"/>
      <c r="N87" s="158" t="s">
        <v>4667</v>
      </c>
      <c r="O87" s="41" t="s">
        <v>1656</v>
      </c>
      <c r="P87" s="253" t="s">
        <v>4506</v>
      </c>
      <c r="Q87" s="255"/>
      <c r="R87" s="158"/>
      <c r="S87" s="1071" t="s">
        <v>941</v>
      </c>
      <c r="T87" s="1071" t="s">
        <v>941</v>
      </c>
      <c r="U87" s="1071" t="s">
        <v>941</v>
      </c>
      <c r="V87" s="158" t="s">
        <v>941</v>
      </c>
      <c r="W87" s="158" t="s">
        <v>941</v>
      </c>
      <c r="X87" s="158" t="s">
        <v>941</v>
      </c>
      <c r="Y87" s="267" t="s">
        <v>941</v>
      </c>
      <c r="Z87" s="158" t="s">
        <v>941</v>
      </c>
      <c r="AA87" s="158" t="s">
        <v>941</v>
      </c>
      <c r="AB87" s="1222"/>
      <c r="AC87" s="1071" t="s">
        <v>941</v>
      </c>
      <c r="AD87" s="158" t="s">
        <v>941</v>
      </c>
      <c r="AE87" s="158" t="s">
        <v>941</v>
      </c>
      <c r="AF87" s="329" t="s">
        <v>945</v>
      </c>
      <c r="AG87" s="158" t="s">
        <v>1657</v>
      </c>
      <c r="AH87" s="246" t="s">
        <v>304</v>
      </c>
      <c r="AI87" s="41" t="s">
        <v>1658</v>
      </c>
      <c r="AJ87" s="210">
        <v>0.1</v>
      </c>
      <c r="AK87" s="1192" t="s">
        <v>945</v>
      </c>
      <c r="AL87" s="1198" t="s">
        <v>1563</v>
      </c>
      <c r="AM87" s="158">
        <v>1</v>
      </c>
      <c r="AN87" s="158" t="s">
        <v>993</v>
      </c>
      <c r="AO87" s="158" t="s">
        <v>945</v>
      </c>
      <c r="AP87" s="158" t="s">
        <v>945</v>
      </c>
      <c r="AQ87" s="158" t="s">
        <v>945</v>
      </c>
      <c r="AR87" s="267" t="s">
        <v>945</v>
      </c>
      <c r="AS87" s="158"/>
      <c r="AT87" s="1154" t="s">
        <v>949</v>
      </c>
      <c r="AU87" s="1154" t="s">
        <v>949</v>
      </c>
      <c r="AV87" s="1154" t="s">
        <v>949</v>
      </c>
      <c r="AW87" s="1154" t="s">
        <v>949</v>
      </c>
      <c r="AX87" s="1154" t="s">
        <v>949</v>
      </c>
      <c r="AY87" s="1154" t="s">
        <v>949</v>
      </c>
      <c r="AZ87" s="1154" t="s">
        <v>949</v>
      </c>
      <c r="BA87" s="1154" t="s">
        <v>949</v>
      </c>
      <c r="BB87" s="1154" t="s">
        <v>949</v>
      </c>
      <c r="BC87" s="1154" t="s">
        <v>949</v>
      </c>
      <c r="BD87" s="1154" t="s">
        <v>1564</v>
      </c>
      <c r="BE87" s="1154" t="s">
        <v>949</v>
      </c>
      <c r="BF87" s="1154" t="s">
        <v>949</v>
      </c>
      <c r="BG87" s="1154">
        <v>0</v>
      </c>
      <c r="BH87" s="1154">
        <v>0</v>
      </c>
      <c r="BI87" s="1154">
        <v>0</v>
      </c>
      <c r="BJ87" s="1154">
        <v>0</v>
      </c>
      <c r="BK87" s="1154">
        <v>0</v>
      </c>
      <c r="BL87" s="1154">
        <v>0</v>
      </c>
      <c r="BM87" s="1154">
        <v>0</v>
      </c>
      <c r="BN87" s="1154">
        <v>0</v>
      </c>
      <c r="BO87" s="158" t="s">
        <v>945</v>
      </c>
      <c r="BP87" s="158" t="s">
        <v>945</v>
      </c>
      <c r="BQ87" s="158" t="s">
        <v>945</v>
      </c>
      <c r="BR87" s="158" t="s">
        <v>945</v>
      </c>
      <c r="BS87" s="158" t="s">
        <v>945</v>
      </c>
      <c r="BT87" s="158" t="s">
        <v>945</v>
      </c>
      <c r="BU87" s="158" t="s">
        <v>945</v>
      </c>
      <c r="BV87" s="4"/>
      <c r="BW87" s="88"/>
    </row>
    <row r="88" spans="1:75" ht="16.5">
      <c r="A88" s="4"/>
      <c r="B88" s="158">
        <v>81</v>
      </c>
      <c r="C88" s="158" t="s">
        <v>320</v>
      </c>
      <c r="D88" s="1175" t="s">
        <v>4186</v>
      </c>
      <c r="E88" s="1172" t="s">
        <v>945</v>
      </c>
      <c r="F88" s="1175" t="s">
        <v>945</v>
      </c>
      <c r="G88" s="1172" t="s">
        <v>1560</v>
      </c>
      <c r="H88" s="1175"/>
      <c r="I88" s="1172"/>
      <c r="J88" s="1175"/>
      <c r="K88" s="1172"/>
      <c r="L88" s="1175"/>
      <c r="M88" s="1172"/>
      <c r="N88" s="158" t="s">
        <v>4394</v>
      </c>
      <c r="O88" s="41" t="s">
        <v>1560</v>
      </c>
      <c r="P88" s="253" t="s">
        <v>4506</v>
      </c>
      <c r="Q88" s="255"/>
      <c r="R88" s="158"/>
      <c r="S88" s="1071" t="s">
        <v>941</v>
      </c>
      <c r="T88" s="1071" t="s">
        <v>941</v>
      </c>
      <c r="U88" s="1071" t="s">
        <v>941</v>
      </c>
      <c r="V88" s="158" t="s">
        <v>941</v>
      </c>
      <c r="W88" s="158" t="s">
        <v>941</v>
      </c>
      <c r="X88" s="158" t="s">
        <v>941</v>
      </c>
      <c r="Y88" s="267" t="s">
        <v>941</v>
      </c>
      <c r="Z88" s="158" t="s">
        <v>941</v>
      </c>
      <c r="AA88" s="158" t="s">
        <v>941</v>
      </c>
      <c r="AB88" s="1222"/>
      <c r="AC88" s="1071" t="s">
        <v>941</v>
      </c>
      <c r="AD88" s="158" t="s">
        <v>941</v>
      </c>
      <c r="AE88" s="158" t="s">
        <v>941</v>
      </c>
      <c r="AF88" s="329" t="s">
        <v>945</v>
      </c>
      <c r="AG88" s="158" t="s">
        <v>1561</v>
      </c>
      <c r="AH88" s="246" t="s">
        <v>304</v>
      </c>
      <c r="AI88" s="41" t="s">
        <v>1562</v>
      </c>
      <c r="AJ88" s="210">
        <v>0.15</v>
      </c>
      <c r="AK88" s="1192" t="s">
        <v>945</v>
      </c>
      <c r="AL88" s="1198" t="s">
        <v>1563</v>
      </c>
      <c r="AM88" s="158">
        <v>1</v>
      </c>
      <c r="AN88" s="158" t="s">
        <v>993</v>
      </c>
      <c r="AO88" s="158" t="s">
        <v>945</v>
      </c>
      <c r="AP88" s="158" t="s">
        <v>945</v>
      </c>
      <c r="AQ88" s="158" t="s">
        <v>945</v>
      </c>
      <c r="AR88" s="267" t="s">
        <v>945</v>
      </c>
      <c r="AS88" s="158"/>
      <c r="AT88" s="1154" t="s">
        <v>949</v>
      </c>
      <c r="AU88" s="1154" t="s">
        <v>949</v>
      </c>
      <c r="AV88" s="1154" t="s">
        <v>949</v>
      </c>
      <c r="AW88" s="1154" t="s">
        <v>949</v>
      </c>
      <c r="AX88" s="1154" t="s">
        <v>949</v>
      </c>
      <c r="AY88" s="1154" t="s">
        <v>949</v>
      </c>
      <c r="AZ88" s="1154" t="s">
        <v>949</v>
      </c>
      <c r="BA88" s="1154" t="s">
        <v>949</v>
      </c>
      <c r="BB88" s="1154" t="s">
        <v>949</v>
      </c>
      <c r="BC88" s="1154" t="s">
        <v>949</v>
      </c>
      <c r="BD88" s="1154" t="s">
        <v>1564</v>
      </c>
      <c r="BE88" s="1154" t="s">
        <v>949</v>
      </c>
      <c r="BF88" s="1154" t="s">
        <v>949</v>
      </c>
      <c r="BG88" s="1154">
        <v>0</v>
      </c>
      <c r="BH88" s="1154">
        <v>0</v>
      </c>
      <c r="BI88" s="1154">
        <v>0</v>
      </c>
      <c r="BJ88" s="1154">
        <v>0</v>
      </c>
      <c r="BK88" s="1154">
        <v>0</v>
      </c>
      <c r="BL88" s="1154">
        <v>0</v>
      </c>
      <c r="BM88" s="1154">
        <v>0</v>
      </c>
      <c r="BN88" s="1154">
        <v>0</v>
      </c>
      <c r="BO88" s="158" t="s">
        <v>945</v>
      </c>
      <c r="BP88" s="158" t="s">
        <v>945</v>
      </c>
      <c r="BQ88" s="158" t="s">
        <v>945</v>
      </c>
      <c r="BR88" s="158" t="s">
        <v>945</v>
      </c>
      <c r="BS88" s="158" t="s">
        <v>945</v>
      </c>
      <c r="BT88" s="158" t="s">
        <v>945</v>
      </c>
      <c r="BU88" s="158" t="s">
        <v>945</v>
      </c>
      <c r="BV88" s="4"/>
      <c r="BW88" s="88"/>
    </row>
    <row r="89" spans="1:75" ht="16.5">
      <c r="A89" s="4"/>
      <c r="B89" s="158">
        <v>82</v>
      </c>
      <c r="C89" s="158" t="s">
        <v>320</v>
      </c>
      <c r="D89" s="1175" t="s">
        <v>4186</v>
      </c>
      <c r="E89" s="1172" t="s">
        <v>945</v>
      </c>
      <c r="F89" s="1175" t="s">
        <v>945</v>
      </c>
      <c r="G89" s="1172" t="s">
        <v>1868</v>
      </c>
      <c r="H89" s="1175"/>
      <c r="I89" s="1172"/>
      <c r="J89" s="1175"/>
      <c r="K89" s="1172"/>
      <c r="L89" s="1175"/>
      <c r="M89" s="1172"/>
      <c r="N89" s="158" t="s">
        <v>4668</v>
      </c>
      <c r="O89" s="41" t="s">
        <v>1868</v>
      </c>
      <c r="P89" s="253" t="s">
        <v>4506</v>
      </c>
      <c r="Q89" s="255"/>
      <c r="R89" s="158"/>
      <c r="S89" s="1071" t="s">
        <v>941</v>
      </c>
      <c r="T89" s="1071" t="s">
        <v>941</v>
      </c>
      <c r="U89" s="1071" t="s">
        <v>941</v>
      </c>
      <c r="V89" s="158" t="s">
        <v>941</v>
      </c>
      <c r="W89" s="158" t="s">
        <v>941</v>
      </c>
      <c r="X89" s="158" t="s">
        <v>941</v>
      </c>
      <c r="Y89" s="267" t="s">
        <v>941</v>
      </c>
      <c r="Z89" s="158" t="s">
        <v>941</v>
      </c>
      <c r="AA89" s="158" t="s">
        <v>941</v>
      </c>
      <c r="AB89" s="1222"/>
      <c r="AC89" s="1071" t="s">
        <v>941</v>
      </c>
      <c r="AD89" s="158" t="s">
        <v>941</v>
      </c>
      <c r="AE89" s="158" t="s">
        <v>941</v>
      </c>
      <c r="AF89" s="329" t="s">
        <v>945</v>
      </c>
      <c r="AG89" s="158" t="s">
        <v>1869</v>
      </c>
      <c r="AH89" s="246" t="s">
        <v>304</v>
      </c>
      <c r="AI89" s="41" t="s">
        <v>1870</v>
      </c>
      <c r="AJ89" s="210">
        <v>0.03</v>
      </c>
      <c r="AK89" s="1192" t="s">
        <v>945</v>
      </c>
      <c r="AL89" s="1198" t="s">
        <v>1563</v>
      </c>
      <c r="AM89" s="158">
        <v>1</v>
      </c>
      <c r="AN89" s="158" t="s">
        <v>993</v>
      </c>
      <c r="AO89" s="158" t="s">
        <v>945</v>
      </c>
      <c r="AP89" s="158" t="s">
        <v>945</v>
      </c>
      <c r="AQ89" s="158" t="s">
        <v>945</v>
      </c>
      <c r="AR89" s="267" t="s">
        <v>945</v>
      </c>
      <c r="AS89" s="158"/>
      <c r="AT89" s="1154" t="s">
        <v>949</v>
      </c>
      <c r="AU89" s="1154" t="s">
        <v>949</v>
      </c>
      <c r="AV89" s="1154" t="s">
        <v>949</v>
      </c>
      <c r="AW89" s="1154" t="s">
        <v>949</v>
      </c>
      <c r="AX89" s="1154" t="s">
        <v>949</v>
      </c>
      <c r="AY89" s="1154" t="s">
        <v>949</v>
      </c>
      <c r="AZ89" s="1154" t="s">
        <v>949</v>
      </c>
      <c r="BA89" s="1154" t="s">
        <v>949</v>
      </c>
      <c r="BB89" s="1154" t="s">
        <v>949</v>
      </c>
      <c r="BC89" s="1154" t="s">
        <v>949</v>
      </c>
      <c r="BD89" s="1154" t="s">
        <v>1564</v>
      </c>
      <c r="BE89" s="1154" t="s">
        <v>949</v>
      </c>
      <c r="BF89" s="1154" t="s">
        <v>949</v>
      </c>
      <c r="BG89" s="1154">
        <v>0</v>
      </c>
      <c r="BH89" s="1154">
        <v>0</v>
      </c>
      <c r="BI89" s="1154">
        <v>0</v>
      </c>
      <c r="BJ89" s="1154">
        <v>0</v>
      </c>
      <c r="BK89" s="1154">
        <v>0</v>
      </c>
      <c r="BL89" s="1154">
        <v>0</v>
      </c>
      <c r="BM89" s="1154">
        <v>0</v>
      </c>
      <c r="BN89" s="1154">
        <v>0</v>
      </c>
      <c r="BO89" s="158" t="s">
        <v>945</v>
      </c>
      <c r="BP89" s="158" t="s">
        <v>945</v>
      </c>
      <c r="BQ89" s="158" t="s">
        <v>945</v>
      </c>
      <c r="BR89" s="158" t="s">
        <v>945</v>
      </c>
      <c r="BS89" s="158" t="s">
        <v>945</v>
      </c>
      <c r="BT89" s="158" t="s">
        <v>945</v>
      </c>
      <c r="BU89" s="158" t="s">
        <v>945</v>
      </c>
      <c r="BV89" s="4"/>
      <c r="BW89" s="88"/>
    </row>
    <row r="90" spans="1:75" ht="16.5">
      <c r="A90" s="4"/>
      <c r="B90" s="158">
        <v>83</v>
      </c>
      <c r="C90" s="158" t="s">
        <v>320</v>
      </c>
      <c r="D90" s="1175" t="s">
        <v>4186</v>
      </c>
      <c r="E90" s="1172" t="s">
        <v>945</v>
      </c>
      <c r="F90" s="1175" t="s">
        <v>945</v>
      </c>
      <c r="G90" s="1172" t="s">
        <v>2083</v>
      </c>
      <c r="H90" s="1175"/>
      <c r="I90" s="1172"/>
      <c r="J90" s="1175"/>
      <c r="K90" s="1172"/>
      <c r="L90" s="1175"/>
      <c r="M90" s="1172"/>
      <c r="N90" s="158" t="s">
        <v>4392</v>
      </c>
      <c r="O90" s="41" t="s">
        <v>2083</v>
      </c>
      <c r="P90" s="253" t="s">
        <v>4506</v>
      </c>
      <c r="Q90" s="255"/>
      <c r="R90" s="158"/>
      <c r="S90" s="1071" t="s">
        <v>941</v>
      </c>
      <c r="T90" s="1071" t="s">
        <v>941</v>
      </c>
      <c r="U90" s="1071" t="s">
        <v>941</v>
      </c>
      <c r="V90" s="158" t="s">
        <v>941</v>
      </c>
      <c r="W90" s="158" t="s">
        <v>941</v>
      </c>
      <c r="X90" s="158" t="s">
        <v>941</v>
      </c>
      <c r="Y90" s="267" t="s">
        <v>941</v>
      </c>
      <c r="Z90" s="158"/>
      <c r="AA90" s="158"/>
      <c r="AB90" s="1222"/>
      <c r="AC90" s="1071" t="s">
        <v>941</v>
      </c>
      <c r="AD90" s="158" t="s">
        <v>941</v>
      </c>
      <c r="AE90" s="158" t="s">
        <v>941</v>
      </c>
      <c r="AF90" s="329" t="s">
        <v>2083</v>
      </c>
      <c r="AG90" s="158" t="s">
        <v>2084</v>
      </c>
      <c r="AH90" s="246" t="s">
        <v>304</v>
      </c>
      <c r="AI90" s="41" t="s">
        <v>2085</v>
      </c>
      <c r="AJ90" s="210">
        <v>16.5</v>
      </c>
      <c r="AK90" s="1192" t="s">
        <v>945</v>
      </c>
      <c r="AL90" s="1198" t="s">
        <v>1563</v>
      </c>
      <c r="AM90" s="158">
        <v>1</v>
      </c>
      <c r="AN90" s="158" t="s">
        <v>993</v>
      </c>
      <c r="AO90" s="158" t="s">
        <v>945</v>
      </c>
      <c r="AP90" s="158" t="s">
        <v>1245</v>
      </c>
      <c r="AQ90" s="158" t="s">
        <v>4282</v>
      </c>
      <c r="AR90" s="267" t="s">
        <v>945</v>
      </c>
      <c r="AS90" s="158"/>
      <c r="AT90" s="1154" t="s">
        <v>949</v>
      </c>
      <c r="AU90" s="1154" t="s">
        <v>949</v>
      </c>
      <c r="AV90" s="1154" t="s">
        <v>949</v>
      </c>
      <c r="AW90" s="1154">
        <v>19.680997000000001</v>
      </c>
      <c r="AX90" s="1154" t="s">
        <v>949</v>
      </c>
      <c r="AY90" s="1154" t="s">
        <v>949</v>
      </c>
      <c r="AZ90" s="1154" t="s">
        <v>949</v>
      </c>
      <c r="BA90" s="1154" t="s">
        <v>949</v>
      </c>
      <c r="BB90" s="1154" t="s">
        <v>949</v>
      </c>
      <c r="BC90" s="1154">
        <v>0</v>
      </c>
      <c r="BD90" s="1154" t="s">
        <v>2086</v>
      </c>
      <c r="BE90" s="1154" t="s">
        <v>949</v>
      </c>
      <c r="BF90" s="1154" t="s">
        <v>949</v>
      </c>
      <c r="BG90" s="1154">
        <v>0</v>
      </c>
      <c r="BH90" s="1154">
        <v>0</v>
      </c>
      <c r="BI90" s="1154">
        <v>0</v>
      </c>
      <c r="BJ90" s="1154">
        <v>0</v>
      </c>
      <c r="BK90" s="1154">
        <v>0</v>
      </c>
      <c r="BL90" s="1154">
        <v>0</v>
      </c>
      <c r="BM90" s="1154">
        <v>0</v>
      </c>
      <c r="BN90" s="1154">
        <v>0</v>
      </c>
      <c r="BO90" s="158" t="s">
        <v>945</v>
      </c>
      <c r="BP90" s="158" t="s">
        <v>945</v>
      </c>
      <c r="BQ90" s="158" t="s">
        <v>4393</v>
      </c>
      <c r="BR90" s="158" t="s">
        <v>945</v>
      </c>
      <c r="BS90" s="158" t="s">
        <v>945</v>
      </c>
      <c r="BT90" s="158" t="s">
        <v>945</v>
      </c>
      <c r="BU90" s="158" t="s">
        <v>945</v>
      </c>
      <c r="BV90" s="4"/>
      <c r="BW90" s="88"/>
    </row>
    <row r="91" spans="1:75" ht="16.5">
      <c r="A91" s="4"/>
      <c r="B91" s="158">
        <v>84</v>
      </c>
      <c r="C91" s="158" t="s">
        <v>320</v>
      </c>
      <c r="D91" s="1175" t="s">
        <v>4186</v>
      </c>
      <c r="E91" s="1172" t="s">
        <v>945</v>
      </c>
      <c r="F91" s="1175" t="s">
        <v>945</v>
      </c>
      <c r="G91" s="1172" t="s">
        <v>1897</v>
      </c>
      <c r="H91" s="1175"/>
      <c r="I91" s="1172"/>
      <c r="J91" s="1175"/>
      <c r="K91" s="1172"/>
      <c r="L91" s="1175"/>
      <c r="M91" s="1172"/>
      <c r="N91" s="158" t="s">
        <v>4669</v>
      </c>
      <c r="O91" s="41" t="s">
        <v>1898</v>
      </c>
      <c r="P91" s="253" t="s">
        <v>939</v>
      </c>
      <c r="Q91" s="255"/>
      <c r="R91" s="158"/>
      <c r="S91" s="1071" t="s">
        <v>941</v>
      </c>
      <c r="T91" s="1071" t="s">
        <v>941</v>
      </c>
      <c r="U91" s="1071" t="s">
        <v>941</v>
      </c>
      <c r="V91" s="158" t="s">
        <v>941</v>
      </c>
      <c r="W91" s="158" t="s">
        <v>941</v>
      </c>
      <c r="X91" s="158" t="s">
        <v>941</v>
      </c>
      <c r="Y91" s="267" t="s">
        <v>941</v>
      </c>
      <c r="Z91" s="158" t="s">
        <v>941</v>
      </c>
      <c r="AA91" s="158" t="s">
        <v>941</v>
      </c>
      <c r="AB91" s="1222"/>
      <c r="AC91" s="1071" t="s">
        <v>941</v>
      </c>
      <c r="AD91" s="158" t="s">
        <v>941</v>
      </c>
      <c r="AE91" s="158" t="s">
        <v>941</v>
      </c>
      <c r="AF91" s="329" t="s">
        <v>1898</v>
      </c>
      <c r="AG91" s="158" t="s">
        <v>1899</v>
      </c>
      <c r="AH91" s="246" t="s">
        <v>304</v>
      </c>
      <c r="AI91" s="41" t="s">
        <v>1900</v>
      </c>
      <c r="AJ91" s="210">
        <v>2</v>
      </c>
      <c r="AK91" s="1192" t="s">
        <v>945</v>
      </c>
      <c r="AL91" s="1198" t="s">
        <v>1008</v>
      </c>
      <c r="AM91" s="158">
        <v>1</v>
      </c>
      <c r="AN91" s="158" t="s">
        <v>993</v>
      </c>
      <c r="AO91" s="158" t="s">
        <v>945</v>
      </c>
      <c r="AP91" s="158" t="s">
        <v>945</v>
      </c>
      <c r="AQ91" s="158" t="s">
        <v>4282</v>
      </c>
      <c r="AR91" s="267" t="s">
        <v>945</v>
      </c>
      <c r="AS91" s="158"/>
      <c r="AT91" s="1154" t="s">
        <v>949</v>
      </c>
      <c r="AU91" s="1154" t="s">
        <v>949</v>
      </c>
      <c r="AV91" s="1154" t="s">
        <v>949</v>
      </c>
      <c r="AW91" s="1154" t="s">
        <v>949</v>
      </c>
      <c r="AX91" s="1154" t="s">
        <v>949</v>
      </c>
      <c r="AY91" s="1154" t="s">
        <v>949</v>
      </c>
      <c r="AZ91" s="1154" t="s">
        <v>1023</v>
      </c>
      <c r="BA91" s="1154">
        <v>0</v>
      </c>
      <c r="BB91" s="1154" t="s">
        <v>945</v>
      </c>
      <c r="BC91" s="1154" t="s">
        <v>945</v>
      </c>
      <c r="BD91" s="1154" t="s">
        <v>986</v>
      </c>
      <c r="BE91" s="1154" t="s">
        <v>1024</v>
      </c>
      <c r="BF91" s="1154" t="s">
        <v>949</v>
      </c>
      <c r="BG91" s="1154">
        <v>0</v>
      </c>
      <c r="BH91" s="1154">
        <v>0</v>
      </c>
      <c r="BI91" s="1154">
        <v>0</v>
      </c>
      <c r="BJ91" s="1154">
        <v>0</v>
      </c>
      <c r="BK91" s="1154">
        <v>0</v>
      </c>
      <c r="BL91" s="1154">
        <v>0</v>
      </c>
      <c r="BM91" s="1154">
        <v>0</v>
      </c>
      <c r="BN91" s="1154">
        <v>0</v>
      </c>
      <c r="BO91" s="158" t="s">
        <v>945</v>
      </c>
      <c r="BP91" s="158" t="s">
        <v>945</v>
      </c>
      <c r="BQ91" s="158" t="s">
        <v>945</v>
      </c>
      <c r="BR91" s="158" t="s">
        <v>945</v>
      </c>
      <c r="BS91" s="158" t="s">
        <v>945</v>
      </c>
      <c r="BT91" s="158" t="s">
        <v>945</v>
      </c>
      <c r="BU91" s="158" t="s">
        <v>945</v>
      </c>
      <c r="BV91" s="4"/>
      <c r="BW91" s="88"/>
    </row>
    <row r="92" spans="1:75" ht="16.5">
      <c r="A92" s="4"/>
      <c r="B92" s="158">
        <v>85</v>
      </c>
      <c r="C92" s="158" t="s">
        <v>320</v>
      </c>
      <c r="D92" s="1175" t="s">
        <v>4186</v>
      </c>
      <c r="E92" s="1172" t="s">
        <v>945</v>
      </c>
      <c r="F92" s="1175" t="s">
        <v>945</v>
      </c>
      <c r="G92" s="1172" t="s">
        <v>1901</v>
      </c>
      <c r="H92" s="1175"/>
      <c r="I92" s="1172"/>
      <c r="J92" s="1175"/>
      <c r="K92" s="1172"/>
      <c r="L92" s="1175"/>
      <c r="M92" s="1172"/>
      <c r="N92" s="158" t="s">
        <v>4670</v>
      </c>
      <c r="O92" s="41" t="s">
        <v>1901</v>
      </c>
      <c r="P92" s="253" t="s">
        <v>4506</v>
      </c>
      <c r="Q92" s="255"/>
      <c r="R92" s="158"/>
      <c r="S92" s="1071" t="s">
        <v>941</v>
      </c>
      <c r="T92" s="1071" t="s">
        <v>941</v>
      </c>
      <c r="U92" s="1071" t="s">
        <v>941</v>
      </c>
      <c r="V92" s="158" t="s">
        <v>941</v>
      </c>
      <c r="W92" s="158" t="s">
        <v>941</v>
      </c>
      <c r="X92" s="158" t="s">
        <v>941</v>
      </c>
      <c r="Y92" s="267" t="s">
        <v>941</v>
      </c>
      <c r="Z92" s="158" t="s">
        <v>941</v>
      </c>
      <c r="AA92" s="158" t="s">
        <v>941</v>
      </c>
      <c r="AB92" s="1222"/>
      <c r="AC92" s="1071" t="s">
        <v>941</v>
      </c>
      <c r="AD92" s="158" t="s">
        <v>941</v>
      </c>
      <c r="AE92" s="158" t="s">
        <v>941</v>
      </c>
      <c r="AF92" s="329" t="s">
        <v>1901</v>
      </c>
      <c r="AG92" s="158" t="s">
        <v>1902</v>
      </c>
      <c r="AH92" s="246" t="s">
        <v>304</v>
      </c>
      <c r="AI92" s="41" t="s">
        <v>1903</v>
      </c>
      <c r="AJ92" s="210">
        <v>2</v>
      </c>
      <c r="AK92" s="1192" t="s">
        <v>945</v>
      </c>
      <c r="AL92" s="1198" t="s">
        <v>1008</v>
      </c>
      <c r="AM92" s="158">
        <v>1</v>
      </c>
      <c r="AN92" s="158" t="s">
        <v>993</v>
      </c>
      <c r="AO92" s="158" t="s">
        <v>945</v>
      </c>
      <c r="AP92" s="158" t="s">
        <v>945</v>
      </c>
      <c r="AQ92" s="158" t="s">
        <v>4282</v>
      </c>
      <c r="AR92" s="267" t="s">
        <v>945</v>
      </c>
      <c r="AS92" s="158"/>
      <c r="AT92" s="1154" t="s">
        <v>949</v>
      </c>
      <c r="AU92" s="1154" t="s">
        <v>949</v>
      </c>
      <c r="AV92" s="1154" t="s">
        <v>949</v>
      </c>
      <c r="AW92" s="1154" t="s">
        <v>949</v>
      </c>
      <c r="AX92" s="1154" t="s">
        <v>949</v>
      </c>
      <c r="AY92" s="1154" t="s">
        <v>949</v>
      </c>
      <c r="AZ92" s="1154" t="s">
        <v>949</v>
      </c>
      <c r="BA92" s="1154" t="s">
        <v>949</v>
      </c>
      <c r="BB92" s="1154" t="s">
        <v>949</v>
      </c>
      <c r="BC92" s="1154" t="s">
        <v>949</v>
      </c>
      <c r="BD92" s="1154" t="s">
        <v>1166</v>
      </c>
      <c r="BE92" s="1154" t="s">
        <v>949</v>
      </c>
      <c r="BF92" s="1154" t="s">
        <v>949</v>
      </c>
      <c r="BG92" s="1154">
        <v>0</v>
      </c>
      <c r="BH92" s="1154">
        <v>0</v>
      </c>
      <c r="BI92" s="1154">
        <v>0</v>
      </c>
      <c r="BJ92" s="1154">
        <v>0</v>
      </c>
      <c r="BK92" s="1154">
        <v>0</v>
      </c>
      <c r="BL92" s="1154">
        <v>0</v>
      </c>
      <c r="BM92" s="1154">
        <v>0</v>
      </c>
      <c r="BN92" s="1154">
        <v>0</v>
      </c>
      <c r="BO92" s="158" t="s">
        <v>945</v>
      </c>
      <c r="BP92" s="158" t="s">
        <v>945</v>
      </c>
      <c r="BQ92" s="158" t="s">
        <v>945</v>
      </c>
      <c r="BR92" s="158" t="s">
        <v>945</v>
      </c>
      <c r="BS92" s="158" t="s">
        <v>945</v>
      </c>
      <c r="BT92" s="158" t="s">
        <v>945</v>
      </c>
      <c r="BU92" s="158" t="s">
        <v>945</v>
      </c>
      <c r="BV92" s="4"/>
      <c r="BW92" s="88"/>
    </row>
    <row r="93" spans="1:75" ht="16.5">
      <c r="A93" s="4"/>
      <c r="B93" s="158">
        <v>86</v>
      </c>
      <c r="C93" s="158" t="s">
        <v>320</v>
      </c>
      <c r="D93" s="1175" t="s">
        <v>4186</v>
      </c>
      <c r="E93" s="1172" t="s">
        <v>945</v>
      </c>
      <c r="F93" s="1175" t="s">
        <v>945</v>
      </c>
      <c r="G93" s="1172" t="s">
        <v>1904</v>
      </c>
      <c r="H93" s="1175"/>
      <c r="I93" s="1172"/>
      <c r="J93" s="1175"/>
      <c r="K93" s="1172"/>
      <c r="L93" s="1175"/>
      <c r="M93" s="1172"/>
      <c r="N93" s="158" t="s">
        <v>4671</v>
      </c>
      <c r="O93" s="41" t="s">
        <v>1904</v>
      </c>
      <c r="P93" s="253" t="s">
        <v>4506</v>
      </c>
      <c r="Q93" s="255"/>
      <c r="R93" s="158" t="s">
        <v>989</v>
      </c>
      <c r="S93" s="1071" t="s">
        <v>941</v>
      </c>
      <c r="T93" s="1071" t="s">
        <v>941</v>
      </c>
      <c r="U93" s="1071" t="s">
        <v>941</v>
      </c>
      <c r="V93" s="158" t="s">
        <v>941</v>
      </c>
      <c r="W93" s="158" t="s">
        <v>941</v>
      </c>
      <c r="X93" s="158" t="s">
        <v>941</v>
      </c>
      <c r="Y93" s="267" t="s">
        <v>941</v>
      </c>
      <c r="Z93" s="158" t="s">
        <v>941</v>
      </c>
      <c r="AA93" s="158" t="s">
        <v>941</v>
      </c>
      <c r="AB93" s="1222"/>
      <c r="AC93" s="1071" t="s">
        <v>941</v>
      </c>
      <c r="AD93" s="158" t="s">
        <v>941</v>
      </c>
      <c r="AE93" s="158" t="s">
        <v>941</v>
      </c>
      <c r="AF93" s="329" t="s">
        <v>4672</v>
      </c>
      <c r="AG93" s="158" t="s">
        <v>1906</v>
      </c>
      <c r="AH93" s="246" t="s">
        <v>304</v>
      </c>
      <c r="AI93" s="41" t="s">
        <v>1907</v>
      </c>
      <c r="AJ93" s="210">
        <v>1</v>
      </c>
      <c r="AK93" s="1192" t="s">
        <v>945</v>
      </c>
      <c r="AL93" s="1198" t="s">
        <v>1008</v>
      </c>
      <c r="AM93" s="158">
        <v>1</v>
      </c>
      <c r="AN93" s="158" t="s">
        <v>979</v>
      </c>
      <c r="AO93" s="158" t="s">
        <v>945</v>
      </c>
      <c r="AP93" s="158" t="s">
        <v>945</v>
      </c>
      <c r="AQ93" s="158" t="s">
        <v>4282</v>
      </c>
      <c r="AR93" s="267" t="s">
        <v>945</v>
      </c>
      <c r="AS93" s="158"/>
      <c r="AT93" s="1154">
        <v>301.41068300000001</v>
      </c>
      <c r="AU93" s="1154" t="s">
        <v>949</v>
      </c>
      <c r="AV93" s="1154" t="s">
        <v>949</v>
      </c>
      <c r="AW93" s="1154" t="s">
        <v>949</v>
      </c>
      <c r="AX93" s="1154" t="s">
        <v>1908</v>
      </c>
      <c r="AY93" s="1154" t="s">
        <v>949</v>
      </c>
      <c r="AZ93" s="1154" t="s">
        <v>1253</v>
      </c>
      <c r="BA93" s="1154" t="s">
        <v>1909</v>
      </c>
      <c r="BB93" s="1154" t="s">
        <v>949</v>
      </c>
      <c r="BC93" s="1154" t="s">
        <v>949</v>
      </c>
      <c r="BD93" s="1154" t="s">
        <v>1166</v>
      </c>
      <c r="BE93" s="1154" t="s">
        <v>949</v>
      </c>
      <c r="BF93" s="1154" t="s">
        <v>949</v>
      </c>
      <c r="BG93" s="1154">
        <v>0</v>
      </c>
      <c r="BH93" s="1154">
        <v>0</v>
      </c>
      <c r="BI93" s="1154">
        <v>0</v>
      </c>
      <c r="BJ93" s="1154">
        <v>0</v>
      </c>
      <c r="BK93" s="1154">
        <v>0</v>
      </c>
      <c r="BL93" s="1154">
        <v>0</v>
      </c>
      <c r="BM93" s="1154">
        <v>0</v>
      </c>
      <c r="BN93" s="1154">
        <v>0</v>
      </c>
      <c r="BO93" s="158" t="s">
        <v>4162</v>
      </c>
      <c r="BP93" s="158" t="s">
        <v>945</v>
      </c>
      <c r="BQ93" s="158" t="s">
        <v>945</v>
      </c>
      <c r="BR93" s="158" t="s">
        <v>945</v>
      </c>
      <c r="BS93" s="158" t="s">
        <v>945</v>
      </c>
      <c r="BT93" s="158" t="s">
        <v>945</v>
      </c>
      <c r="BU93" s="158" t="s">
        <v>945</v>
      </c>
      <c r="BV93" s="4"/>
      <c r="BW93" s="88"/>
    </row>
    <row r="94" spans="1:75" ht="16.5">
      <c r="A94" s="4"/>
      <c r="B94" s="158">
        <v>87</v>
      </c>
      <c r="C94" s="158" t="s">
        <v>320</v>
      </c>
      <c r="D94" s="1175" t="s">
        <v>4186</v>
      </c>
      <c r="E94" s="1172" t="s">
        <v>945</v>
      </c>
      <c r="F94" s="1175" t="s">
        <v>945</v>
      </c>
      <c r="G94" s="1172" t="s">
        <v>1910</v>
      </c>
      <c r="H94" s="1175"/>
      <c r="I94" s="1172"/>
      <c r="J94" s="1175"/>
      <c r="K94" s="1172"/>
      <c r="L94" s="1175"/>
      <c r="M94" s="1172"/>
      <c r="N94" s="158" t="s">
        <v>4673</v>
      </c>
      <c r="O94" s="41" t="s">
        <v>1910</v>
      </c>
      <c r="P94" s="253" t="s">
        <v>4506</v>
      </c>
      <c r="Q94" s="255"/>
      <c r="R94" s="158" t="s">
        <v>1059</v>
      </c>
      <c r="S94" s="1071" t="s">
        <v>941</v>
      </c>
      <c r="T94" s="1071" t="s">
        <v>941</v>
      </c>
      <c r="U94" s="1071" t="s">
        <v>941</v>
      </c>
      <c r="V94" s="158" t="s">
        <v>941</v>
      </c>
      <c r="W94" s="158" t="s">
        <v>941</v>
      </c>
      <c r="X94" s="158" t="s">
        <v>941</v>
      </c>
      <c r="Y94" s="267" t="s">
        <v>941</v>
      </c>
      <c r="Z94" s="158" t="s">
        <v>941</v>
      </c>
      <c r="AA94" s="158" t="s">
        <v>941</v>
      </c>
      <c r="AB94" s="1222"/>
      <c r="AC94" s="1071" t="s">
        <v>941</v>
      </c>
      <c r="AD94" s="158" t="s">
        <v>941</v>
      </c>
      <c r="AE94" s="158" t="s">
        <v>941</v>
      </c>
      <c r="AF94" s="329" t="s">
        <v>1910</v>
      </c>
      <c r="AG94" s="158" t="s">
        <v>1911</v>
      </c>
      <c r="AH94" s="246" t="s">
        <v>304</v>
      </c>
      <c r="AI94" s="41" t="s">
        <v>1912</v>
      </c>
      <c r="AJ94" s="210">
        <v>1</v>
      </c>
      <c r="AK94" s="1192" t="s">
        <v>945</v>
      </c>
      <c r="AL94" s="1198" t="s">
        <v>1008</v>
      </c>
      <c r="AM94" s="158">
        <v>1</v>
      </c>
      <c r="AN94" s="158" t="s">
        <v>1008</v>
      </c>
      <c r="AO94" s="158" t="s">
        <v>945</v>
      </c>
      <c r="AP94" s="158" t="s">
        <v>945</v>
      </c>
      <c r="AQ94" s="158" t="s">
        <v>4282</v>
      </c>
      <c r="AR94" s="267" t="s">
        <v>945</v>
      </c>
      <c r="AS94" s="158"/>
      <c r="AT94" s="1154">
        <v>102.494</v>
      </c>
      <c r="AU94" s="1154" t="s">
        <v>949</v>
      </c>
      <c r="AV94" s="1154">
        <v>1.41</v>
      </c>
      <c r="AW94" s="1154">
        <v>0.14451654</v>
      </c>
      <c r="AX94" s="1154" t="s">
        <v>949</v>
      </c>
      <c r="AY94" s="1154" t="s">
        <v>1083</v>
      </c>
      <c r="AZ94" s="1154" t="s">
        <v>1293</v>
      </c>
      <c r="BA94" s="1154" t="s">
        <v>1294</v>
      </c>
      <c r="BB94" s="1154" t="s">
        <v>1295</v>
      </c>
      <c r="BC94" s="1154">
        <v>0</v>
      </c>
      <c r="BD94" s="1154" t="s">
        <v>1142</v>
      </c>
      <c r="BE94" s="1154" t="s">
        <v>949</v>
      </c>
      <c r="BF94" s="1154" t="s">
        <v>949</v>
      </c>
      <c r="BG94" s="1154">
        <v>0</v>
      </c>
      <c r="BH94" s="1154">
        <v>0</v>
      </c>
      <c r="BI94" s="1154" t="s">
        <v>1910</v>
      </c>
      <c r="BJ94" s="1154" t="s">
        <v>1142</v>
      </c>
      <c r="BK94" s="1154">
        <v>0</v>
      </c>
      <c r="BL94" s="1154">
        <v>0</v>
      </c>
      <c r="BM94" s="1154">
        <v>0</v>
      </c>
      <c r="BN94" s="1154">
        <v>0</v>
      </c>
      <c r="BO94" s="158" t="s">
        <v>945</v>
      </c>
      <c r="BP94" s="158" t="s">
        <v>4407</v>
      </c>
      <c r="BQ94" s="158" t="s">
        <v>945</v>
      </c>
      <c r="BR94" s="158" t="s">
        <v>945</v>
      </c>
      <c r="BS94" s="158">
        <v>8</v>
      </c>
      <c r="BT94" s="158">
        <v>50</v>
      </c>
      <c r="BU94" s="158">
        <v>22</v>
      </c>
      <c r="BV94" s="4"/>
      <c r="BW94" s="88"/>
    </row>
    <row r="95" spans="1:75" ht="16.5">
      <c r="A95" s="4"/>
      <c r="B95" s="158">
        <v>88</v>
      </c>
      <c r="C95" s="158" t="s">
        <v>320</v>
      </c>
      <c r="D95" s="1175" t="s">
        <v>4186</v>
      </c>
      <c r="E95" s="1172" t="s">
        <v>945</v>
      </c>
      <c r="F95" s="1175" t="s">
        <v>945</v>
      </c>
      <c r="G95" s="1172" t="s">
        <v>1913</v>
      </c>
      <c r="H95" s="1175"/>
      <c r="I95" s="1172"/>
      <c r="J95" s="1175"/>
      <c r="K95" s="1172"/>
      <c r="L95" s="1175"/>
      <c r="M95" s="1172"/>
      <c r="N95" s="158" t="s">
        <v>4674</v>
      </c>
      <c r="O95" s="41" t="s">
        <v>1913</v>
      </c>
      <c r="P95" s="253" t="s">
        <v>4506</v>
      </c>
      <c r="Q95" s="255"/>
      <c r="R95" s="158"/>
      <c r="S95" s="1071" t="s">
        <v>941</v>
      </c>
      <c r="T95" s="1071" t="s">
        <v>941</v>
      </c>
      <c r="U95" s="1071" t="s">
        <v>941</v>
      </c>
      <c r="V95" s="158" t="s">
        <v>941</v>
      </c>
      <c r="W95" s="158" t="s">
        <v>941</v>
      </c>
      <c r="X95" s="158" t="s">
        <v>941</v>
      </c>
      <c r="Y95" s="267" t="s">
        <v>941</v>
      </c>
      <c r="Z95" s="158" t="s">
        <v>941</v>
      </c>
      <c r="AA95" s="158" t="s">
        <v>941</v>
      </c>
      <c r="AB95" s="1222"/>
      <c r="AC95" s="1071" t="s">
        <v>941</v>
      </c>
      <c r="AD95" s="158" t="s">
        <v>941</v>
      </c>
      <c r="AE95" s="158" t="s">
        <v>941</v>
      </c>
      <c r="AF95" s="329" t="s">
        <v>1913</v>
      </c>
      <c r="AG95" s="158" t="s">
        <v>1914</v>
      </c>
      <c r="AH95" s="246" t="s">
        <v>304</v>
      </c>
      <c r="AI95" s="41" t="s">
        <v>1915</v>
      </c>
      <c r="AJ95" s="210">
        <v>2</v>
      </c>
      <c r="AK95" s="1192" t="s">
        <v>945</v>
      </c>
      <c r="AL95" s="1198" t="s">
        <v>1008</v>
      </c>
      <c r="AM95" s="158">
        <v>1</v>
      </c>
      <c r="AN95" s="158" t="s">
        <v>979</v>
      </c>
      <c r="AO95" s="158" t="s">
        <v>945</v>
      </c>
      <c r="AP95" s="158" t="s">
        <v>945</v>
      </c>
      <c r="AQ95" s="158" t="s">
        <v>4282</v>
      </c>
      <c r="AR95" s="267" t="s">
        <v>945</v>
      </c>
      <c r="AS95" s="158"/>
      <c r="AT95" s="1154">
        <v>100.31498000000001</v>
      </c>
      <c r="AU95" s="1154" t="s">
        <v>949</v>
      </c>
      <c r="AV95" s="1154" t="s">
        <v>949</v>
      </c>
      <c r="AW95" s="1154" t="s">
        <v>949</v>
      </c>
      <c r="AX95" s="1154" t="s">
        <v>949</v>
      </c>
      <c r="AY95" s="1154" t="s">
        <v>949</v>
      </c>
      <c r="AZ95" s="1154" t="s">
        <v>1253</v>
      </c>
      <c r="BA95" s="1154" t="s">
        <v>1916</v>
      </c>
      <c r="BB95" s="1154" t="s">
        <v>949</v>
      </c>
      <c r="BC95" s="1154">
        <v>0</v>
      </c>
      <c r="BD95" s="1154" t="s">
        <v>1166</v>
      </c>
      <c r="BE95" s="1154" t="s">
        <v>949</v>
      </c>
      <c r="BF95" s="1154" t="s">
        <v>949</v>
      </c>
      <c r="BG95" s="1154">
        <v>0</v>
      </c>
      <c r="BH95" s="1154">
        <v>0</v>
      </c>
      <c r="BI95" s="1154">
        <v>0</v>
      </c>
      <c r="BJ95" s="1154">
        <v>0</v>
      </c>
      <c r="BK95" s="1154">
        <v>0</v>
      </c>
      <c r="BL95" s="1154">
        <v>0</v>
      </c>
      <c r="BM95" s="1154">
        <v>0</v>
      </c>
      <c r="BN95" s="1154">
        <v>0</v>
      </c>
      <c r="BO95" s="158" t="s">
        <v>945</v>
      </c>
      <c r="BP95" s="158" t="s">
        <v>945</v>
      </c>
      <c r="BQ95" s="158" t="s">
        <v>945</v>
      </c>
      <c r="BR95" s="158" t="s">
        <v>945</v>
      </c>
      <c r="BS95" s="158" t="s">
        <v>945</v>
      </c>
      <c r="BT95" s="158" t="s">
        <v>945</v>
      </c>
      <c r="BU95" s="158" t="s">
        <v>945</v>
      </c>
      <c r="BV95" s="4"/>
      <c r="BW95" s="88"/>
    </row>
    <row r="96" spans="1:75" ht="16.5">
      <c r="A96" s="4"/>
      <c r="B96" s="158">
        <v>89</v>
      </c>
      <c r="C96" s="158" t="s">
        <v>320</v>
      </c>
      <c r="D96" s="1175" t="s">
        <v>4186</v>
      </c>
      <c r="E96" s="1172" t="s">
        <v>945</v>
      </c>
      <c r="F96" s="1175" t="s">
        <v>945</v>
      </c>
      <c r="G96" s="1172" t="s">
        <v>1917</v>
      </c>
      <c r="H96" s="1175"/>
      <c r="I96" s="1172"/>
      <c r="J96" s="1175"/>
      <c r="K96" s="1172"/>
      <c r="L96" s="1175"/>
      <c r="M96" s="1172"/>
      <c r="N96" s="158" t="s">
        <v>4675</v>
      </c>
      <c r="O96" s="41" t="s">
        <v>4676</v>
      </c>
      <c r="P96" s="253" t="s">
        <v>4506</v>
      </c>
      <c r="Q96" s="255"/>
      <c r="R96" s="158" t="s">
        <v>989</v>
      </c>
      <c r="S96" s="1071" t="s">
        <v>941</v>
      </c>
      <c r="T96" s="1071" t="s">
        <v>941</v>
      </c>
      <c r="U96" s="1071" t="s">
        <v>941</v>
      </c>
      <c r="V96" s="158" t="s">
        <v>941</v>
      </c>
      <c r="W96" s="158" t="s">
        <v>941</v>
      </c>
      <c r="X96" s="158" t="s">
        <v>941</v>
      </c>
      <c r="Y96" s="267" t="s">
        <v>941</v>
      </c>
      <c r="Z96" s="158" t="s">
        <v>941</v>
      </c>
      <c r="AA96" s="158" t="s">
        <v>941</v>
      </c>
      <c r="AB96" s="1222"/>
      <c r="AC96" s="1071" t="s">
        <v>941</v>
      </c>
      <c r="AD96" s="158" t="s">
        <v>941</v>
      </c>
      <c r="AE96" s="158" t="s">
        <v>941</v>
      </c>
      <c r="AF96" s="329" t="s">
        <v>1918</v>
      </c>
      <c r="AG96" s="158" t="s">
        <v>1919</v>
      </c>
      <c r="AH96" s="246" t="s">
        <v>304</v>
      </c>
      <c r="AI96" s="41" t="s">
        <v>1920</v>
      </c>
      <c r="AJ96" s="210">
        <v>1</v>
      </c>
      <c r="AK96" s="1192" t="s">
        <v>945</v>
      </c>
      <c r="AL96" s="1198" t="s">
        <v>1008</v>
      </c>
      <c r="AM96" s="158">
        <v>1</v>
      </c>
      <c r="AN96" s="158" t="s">
        <v>1921</v>
      </c>
      <c r="AO96" s="158" t="s">
        <v>945</v>
      </c>
      <c r="AP96" s="158" t="s">
        <v>1245</v>
      </c>
      <c r="AQ96" s="158" t="s">
        <v>4282</v>
      </c>
      <c r="AR96" s="267" t="s">
        <v>945</v>
      </c>
      <c r="AS96" s="158"/>
      <c r="AT96" s="1154" t="s">
        <v>949</v>
      </c>
      <c r="AU96" s="1154" t="s">
        <v>949</v>
      </c>
      <c r="AV96" s="1154" t="s">
        <v>949</v>
      </c>
      <c r="AW96" s="1154" t="s">
        <v>949</v>
      </c>
      <c r="AX96" s="1154" t="s">
        <v>1922</v>
      </c>
      <c r="AY96" s="1154" t="s">
        <v>949</v>
      </c>
      <c r="AZ96" s="1154" t="s">
        <v>949</v>
      </c>
      <c r="BA96" s="1154" t="s">
        <v>949</v>
      </c>
      <c r="BB96" s="1154" t="s">
        <v>949</v>
      </c>
      <c r="BC96" s="1154" t="s">
        <v>949</v>
      </c>
      <c r="BD96" s="1154" t="s">
        <v>1923</v>
      </c>
      <c r="BE96" s="1154" t="s">
        <v>949</v>
      </c>
      <c r="BF96" s="1154" t="s">
        <v>949</v>
      </c>
      <c r="BG96" s="1154">
        <v>0</v>
      </c>
      <c r="BH96" s="1154">
        <v>0</v>
      </c>
      <c r="BI96" s="1154">
        <v>0</v>
      </c>
      <c r="BJ96" s="1154">
        <v>0</v>
      </c>
      <c r="BK96" s="1154">
        <v>0</v>
      </c>
      <c r="BL96" s="1154">
        <v>0</v>
      </c>
      <c r="BM96" s="1154">
        <v>0</v>
      </c>
      <c r="BN96" s="1154">
        <v>0</v>
      </c>
      <c r="BO96" s="158" t="s">
        <v>4162</v>
      </c>
      <c r="BP96" s="158" t="s">
        <v>945</v>
      </c>
      <c r="BQ96" s="158" t="s">
        <v>4677</v>
      </c>
      <c r="BR96" s="158" t="s">
        <v>945</v>
      </c>
      <c r="BS96" s="158" t="s">
        <v>945</v>
      </c>
      <c r="BT96" s="158" t="s">
        <v>945</v>
      </c>
      <c r="BU96" s="158" t="s">
        <v>945</v>
      </c>
      <c r="BV96" s="4"/>
      <c r="BW96" s="88"/>
    </row>
    <row r="97" spans="1:75" ht="16.5">
      <c r="A97" s="4"/>
      <c r="B97" s="158">
        <v>90</v>
      </c>
      <c r="C97" s="158" t="s">
        <v>320</v>
      </c>
      <c r="D97" s="1175" t="s">
        <v>4186</v>
      </c>
      <c r="E97" s="1172" t="s">
        <v>945</v>
      </c>
      <c r="F97" s="1175" t="s">
        <v>945</v>
      </c>
      <c r="G97" s="1172" t="s">
        <v>1924</v>
      </c>
      <c r="H97" s="1175"/>
      <c r="I97" s="1172"/>
      <c r="J97" s="1175"/>
      <c r="K97" s="1172"/>
      <c r="L97" s="1175"/>
      <c r="M97" s="1172"/>
      <c r="N97" s="158" t="s">
        <v>4678</v>
      </c>
      <c r="O97" s="41" t="s">
        <v>1924</v>
      </c>
      <c r="P97" s="253" t="s">
        <v>4506</v>
      </c>
      <c r="Q97" s="255"/>
      <c r="R97" s="158" t="s">
        <v>1126</v>
      </c>
      <c r="S97" s="1071" t="s">
        <v>941</v>
      </c>
      <c r="T97" s="1071" t="s">
        <v>941</v>
      </c>
      <c r="U97" s="1071" t="s">
        <v>941</v>
      </c>
      <c r="V97" s="158" t="s">
        <v>941</v>
      </c>
      <c r="W97" s="158" t="s">
        <v>941</v>
      </c>
      <c r="X97" s="158" t="s">
        <v>941</v>
      </c>
      <c r="Y97" s="267" t="s">
        <v>941</v>
      </c>
      <c r="Z97" s="158" t="s">
        <v>941</v>
      </c>
      <c r="AA97" s="158" t="s">
        <v>941</v>
      </c>
      <c r="AB97" s="1222"/>
      <c r="AC97" s="1071" t="s">
        <v>941</v>
      </c>
      <c r="AD97" s="158" t="s">
        <v>941</v>
      </c>
      <c r="AE97" s="158" t="s">
        <v>941</v>
      </c>
      <c r="AF97" s="329" t="s">
        <v>1924</v>
      </c>
      <c r="AG97" s="158" t="s">
        <v>1925</v>
      </c>
      <c r="AH97" s="246" t="s">
        <v>304</v>
      </c>
      <c r="AI97" s="41" t="s">
        <v>1926</v>
      </c>
      <c r="AJ97" s="210">
        <v>1</v>
      </c>
      <c r="AK97" s="1192" t="s">
        <v>945</v>
      </c>
      <c r="AL97" s="1198" t="s">
        <v>1008</v>
      </c>
      <c r="AM97" s="158">
        <v>1</v>
      </c>
      <c r="AN97" s="158" t="s">
        <v>1008</v>
      </c>
      <c r="AO97" s="158" t="s">
        <v>945</v>
      </c>
      <c r="AP97" s="158" t="s">
        <v>945</v>
      </c>
      <c r="AQ97" s="158" t="s">
        <v>4282</v>
      </c>
      <c r="AR97" s="267" t="s">
        <v>945</v>
      </c>
      <c r="AS97" s="158"/>
      <c r="AT97" s="1154">
        <v>249.292</v>
      </c>
      <c r="AU97" s="1154" t="s">
        <v>949</v>
      </c>
      <c r="AV97" s="1154">
        <v>1.41</v>
      </c>
      <c r="AW97" s="1154">
        <v>0.35150171999999996</v>
      </c>
      <c r="AX97" s="1154" t="s">
        <v>949</v>
      </c>
      <c r="AY97" s="1154" t="s">
        <v>1083</v>
      </c>
      <c r="AZ97" s="1154" t="s">
        <v>1293</v>
      </c>
      <c r="BA97" s="1154" t="s">
        <v>1294</v>
      </c>
      <c r="BB97" s="1154" t="s">
        <v>1295</v>
      </c>
      <c r="BC97" s="1154">
        <v>0</v>
      </c>
      <c r="BD97" s="1154" t="s">
        <v>1142</v>
      </c>
      <c r="BE97" s="1154" t="s">
        <v>949</v>
      </c>
      <c r="BF97" s="1154" t="s">
        <v>949</v>
      </c>
      <c r="BG97" s="1154">
        <v>0</v>
      </c>
      <c r="BH97" s="1154">
        <v>0</v>
      </c>
      <c r="BI97" s="1154" t="s">
        <v>1924</v>
      </c>
      <c r="BJ97" s="1154" t="s">
        <v>1142</v>
      </c>
      <c r="BK97" s="1154">
        <v>0</v>
      </c>
      <c r="BL97" s="1154">
        <v>0</v>
      </c>
      <c r="BM97" s="1154">
        <v>0</v>
      </c>
      <c r="BN97" s="1154">
        <v>0</v>
      </c>
      <c r="BO97" s="158" t="s">
        <v>945</v>
      </c>
      <c r="BP97" s="158" t="s">
        <v>4414</v>
      </c>
      <c r="BQ97" s="158" t="s">
        <v>945</v>
      </c>
      <c r="BR97" s="158" t="s">
        <v>945</v>
      </c>
      <c r="BS97" s="158">
        <v>4</v>
      </c>
      <c r="BT97" s="158">
        <v>75</v>
      </c>
      <c r="BU97" s="158">
        <v>25</v>
      </c>
      <c r="BV97" s="4"/>
      <c r="BW97" s="88"/>
    </row>
    <row r="98" spans="1:75" ht="16.5">
      <c r="A98" s="4"/>
      <c r="B98" s="158">
        <v>91</v>
      </c>
      <c r="C98" s="158" t="s">
        <v>320</v>
      </c>
      <c r="D98" s="1175" t="s">
        <v>4186</v>
      </c>
      <c r="E98" s="1172" t="s">
        <v>945</v>
      </c>
      <c r="F98" s="1175" t="s">
        <v>945</v>
      </c>
      <c r="G98" s="1172" t="s">
        <v>1927</v>
      </c>
      <c r="H98" s="1175"/>
      <c r="I98" s="1172"/>
      <c r="J98" s="1175"/>
      <c r="K98" s="1172"/>
      <c r="L98" s="1175"/>
      <c r="M98" s="1172"/>
      <c r="N98" s="158" t="s">
        <v>4679</v>
      </c>
      <c r="O98" s="41" t="s">
        <v>1927</v>
      </c>
      <c r="P98" s="253" t="s">
        <v>4506</v>
      </c>
      <c r="Q98" s="255"/>
      <c r="R98" s="158" t="s">
        <v>1059</v>
      </c>
      <c r="S98" s="1071" t="s">
        <v>941</v>
      </c>
      <c r="T98" s="1071" t="s">
        <v>941</v>
      </c>
      <c r="U98" s="1071" t="s">
        <v>941</v>
      </c>
      <c r="V98" s="158" t="s">
        <v>941</v>
      </c>
      <c r="W98" s="158" t="s">
        <v>941</v>
      </c>
      <c r="X98" s="158" t="s">
        <v>941</v>
      </c>
      <c r="Y98" s="267" t="s">
        <v>941</v>
      </c>
      <c r="Z98" s="158" t="s">
        <v>941</v>
      </c>
      <c r="AA98" s="158" t="s">
        <v>941</v>
      </c>
      <c r="AB98" s="1222"/>
      <c r="AC98" s="1071" t="s">
        <v>941</v>
      </c>
      <c r="AD98" s="158" t="s">
        <v>941</v>
      </c>
      <c r="AE98" s="158" t="s">
        <v>941</v>
      </c>
      <c r="AF98" s="329" t="s">
        <v>1927</v>
      </c>
      <c r="AG98" s="158" t="s">
        <v>1928</v>
      </c>
      <c r="AH98" s="246" t="s">
        <v>304</v>
      </c>
      <c r="AI98" s="41" t="s">
        <v>1929</v>
      </c>
      <c r="AJ98" s="210">
        <v>1</v>
      </c>
      <c r="AK98" s="1192" t="s">
        <v>945</v>
      </c>
      <c r="AL98" s="1198" t="s">
        <v>1008</v>
      </c>
      <c r="AM98" s="158">
        <v>1</v>
      </c>
      <c r="AN98" s="158" t="s">
        <v>979</v>
      </c>
      <c r="AO98" s="158" t="s">
        <v>945</v>
      </c>
      <c r="AP98" s="158" t="s">
        <v>945</v>
      </c>
      <c r="AQ98" s="158" t="s">
        <v>4282</v>
      </c>
      <c r="AR98" s="267" t="s">
        <v>945</v>
      </c>
      <c r="AS98" s="158"/>
      <c r="AT98" s="1154">
        <v>61.695</v>
      </c>
      <c r="AU98" s="1154" t="s">
        <v>949</v>
      </c>
      <c r="AV98" s="1154" t="s">
        <v>949</v>
      </c>
      <c r="AW98" s="1154" t="s">
        <v>949</v>
      </c>
      <c r="AX98" s="1154" t="s">
        <v>949</v>
      </c>
      <c r="AY98" s="1154" t="s">
        <v>949</v>
      </c>
      <c r="AZ98" s="1154" t="s">
        <v>1930</v>
      </c>
      <c r="BA98" s="1154" t="s">
        <v>1931</v>
      </c>
      <c r="BB98" s="1154" t="s">
        <v>949</v>
      </c>
      <c r="BC98" s="1154">
        <v>0</v>
      </c>
      <c r="BD98" s="1154" t="s">
        <v>1166</v>
      </c>
      <c r="BE98" s="1154" t="s">
        <v>949</v>
      </c>
      <c r="BF98" s="1154" t="s">
        <v>949</v>
      </c>
      <c r="BG98" s="1154">
        <v>0</v>
      </c>
      <c r="BH98" s="1154">
        <v>0</v>
      </c>
      <c r="BI98" s="1154">
        <v>0</v>
      </c>
      <c r="BJ98" s="1154">
        <v>0</v>
      </c>
      <c r="BK98" s="1154">
        <v>0</v>
      </c>
      <c r="BL98" s="1154">
        <v>0</v>
      </c>
      <c r="BM98" s="1154">
        <v>0</v>
      </c>
      <c r="BN98" s="1154">
        <v>0</v>
      </c>
      <c r="BO98" s="158" t="s">
        <v>945</v>
      </c>
      <c r="BP98" s="158" t="s">
        <v>945</v>
      </c>
      <c r="BQ98" s="158" t="s">
        <v>945</v>
      </c>
      <c r="BR98" s="158" t="s">
        <v>945</v>
      </c>
      <c r="BS98" s="158" t="s">
        <v>945</v>
      </c>
      <c r="BT98" s="158" t="s">
        <v>945</v>
      </c>
      <c r="BU98" s="158" t="s">
        <v>945</v>
      </c>
      <c r="BV98" s="4"/>
      <c r="BW98" s="88"/>
    </row>
    <row r="99" spans="1:75" ht="16.5">
      <c r="A99" s="4"/>
      <c r="B99" s="158">
        <v>92</v>
      </c>
      <c r="C99" s="158" t="s">
        <v>320</v>
      </c>
      <c r="D99" s="1175" t="s">
        <v>4186</v>
      </c>
      <c r="E99" s="1172" t="s">
        <v>945</v>
      </c>
      <c r="F99" s="1175" t="s">
        <v>945</v>
      </c>
      <c r="G99" s="1172" t="s">
        <v>1932</v>
      </c>
      <c r="H99" s="1175"/>
      <c r="I99" s="1172"/>
      <c r="J99" s="1175"/>
      <c r="K99" s="1172"/>
      <c r="L99" s="1175"/>
      <c r="M99" s="1172"/>
      <c r="N99" s="158" t="s">
        <v>4680</v>
      </c>
      <c r="O99" s="41" t="s">
        <v>1932</v>
      </c>
      <c r="P99" s="253" t="s">
        <v>4506</v>
      </c>
      <c r="Q99" s="255"/>
      <c r="R99" s="158" t="s">
        <v>1059</v>
      </c>
      <c r="S99" s="1071" t="s">
        <v>941</v>
      </c>
      <c r="T99" s="1071" t="s">
        <v>941</v>
      </c>
      <c r="U99" s="1071" t="s">
        <v>941</v>
      </c>
      <c r="V99" s="158" t="s">
        <v>941</v>
      </c>
      <c r="W99" s="158" t="s">
        <v>941</v>
      </c>
      <c r="X99" s="158" t="s">
        <v>941</v>
      </c>
      <c r="Y99" s="267" t="s">
        <v>941</v>
      </c>
      <c r="Z99" s="158" t="s">
        <v>941</v>
      </c>
      <c r="AA99" s="158" t="s">
        <v>941</v>
      </c>
      <c r="AB99" s="1222"/>
      <c r="AC99" s="1071" t="s">
        <v>941</v>
      </c>
      <c r="AD99" s="158" t="s">
        <v>941</v>
      </c>
      <c r="AE99" s="158" t="s">
        <v>941</v>
      </c>
      <c r="AF99" s="329" t="s">
        <v>1932</v>
      </c>
      <c r="AG99" s="158" t="s">
        <v>1933</v>
      </c>
      <c r="AH99" s="246" t="s">
        <v>304</v>
      </c>
      <c r="AI99" s="41" t="s">
        <v>1934</v>
      </c>
      <c r="AJ99" s="210">
        <v>1</v>
      </c>
      <c r="AK99" s="1192" t="s">
        <v>945</v>
      </c>
      <c r="AL99" s="1198" t="s">
        <v>1008</v>
      </c>
      <c r="AM99" s="158">
        <v>1</v>
      </c>
      <c r="AN99" s="158" t="s">
        <v>979</v>
      </c>
      <c r="AO99" s="158" t="s">
        <v>945</v>
      </c>
      <c r="AP99" s="158" t="s">
        <v>945</v>
      </c>
      <c r="AQ99" s="158" t="s">
        <v>4282</v>
      </c>
      <c r="AR99" s="267" t="s">
        <v>945</v>
      </c>
      <c r="AS99" s="158"/>
      <c r="AT99" s="1154">
        <v>61.695</v>
      </c>
      <c r="AU99" s="1154" t="s">
        <v>949</v>
      </c>
      <c r="AV99" s="1154" t="s">
        <v>949</v>
      </c>
      <c r="AW99" s="1154" t="s">
        <v>949</v>
      </c>
      <c r="AX99" s="1154" t="s">
        <v>1935</v>
      </c>
      <c r="AY99" s="1154" t="s">
        <v>949</v>
      </c>
      <c r="AZ99" s="1154" t="s">
        <v>1930</v>
      </c>
      <c r="BA99" s="1154" t="s">
        <v>1931</v>
      </c>
      <c r="BB99" s="1154" t="s">
        <v>949</v>
      </c>
      <c r="BC99" s="1154">
        <v>0</v>
      </c>
      <c r="BD99" s="1154" t="s">
        <v>1166</v>
      </c>
      <c r="BE99" s="1154" t="s">
        <v>949</v>
      </c>
      <c r="BF99" s="1154" t="s">
        <v>949</v>
      </c>
      <c r="BG99" s="1154">
        <v>0</v>
      </c>
      <c r="BH99" s="1154">
        <v>0</v>
      </c>
      <c r="BI99" s="1154">
        <v>0</v>
      </c>
      <c r="BJ99" s="1154">
        <v>0</v>
      </c>
      <c r="BK99" s="1154">
        <v>0</v>
      </c>
      <c r="BL99" s="1154">
        <v>0</v>
      </c>
      <c r="BM99" s="1154">
        <v>0</v>
      </c>
      <c r="BN99" s="1154">
        <v>0</v>
      </c>
      <c r="BO99" s="158" t="s">
        <v>945</v>
      </c>
      <c r="BP99" s="158" t="s">
        <v>945</v>
      </c>
      <c r="BQ99" s="158" t="s">
        <v>945</v>
      </c>
      <c r="BR99" s="158" t="s">
        <v>945</v>
      </c>
      <c r="BS99" s="158" t="s">
        <v>945</v>
      </c>
      <c r="BT99" s="158" t="s">
        <v>945</v>
      </c>
      <c r="BU99" s="158" t="s">
        <v>945</v>
      </c>
      <c r="BV99" s="4"/>
      <c r="BW99" s="88"/>
    </row>
    <row r="100" spans="1:75" ht="16.5">
      <c r="A100" s="4"/>
      <c r="B100" s="158">
        <v>93</v>
      </c>
      <c r="C100" s="158" t="s">
        <v>320</v>
      </c>
      <c r="D100" s="1175" t="s">
        <v>4186</v>
      </c>
      <c r="E100" s="1172" t="s">
        <v>945</v>
      </c>
      <c r="F100" s="1175" t="s">
        <v>945</v>
      </c>
      <c r="G100" s="1172" t="s">
        <v>1936</v>
      </c>
      <c r="H100" s="1175"/>
      <c r="I100" s="1172"/>
      <c r="J100" s="1175"/>
      <c r="K100" s="1172"/>
      <c r="L100" s="1175"/>
      <c r="M100" s="1172"/>
      <c r="N100" s="158" t="s">
        <v>4681</v>
      </c>
      <c r="O100" s="41" t="s">
        <v>1936</v>
      </c>
      <c r="P100" s="253" t="s">
        <v>4506</v>
      </c>
      <c r="Q100" s="255"/>
      <c r="R100" s="158" t="s">
        <v>989</v>
      </c>
      <c r="S100" s="1071" t="s">
        <v>941</v>
      </c>
      <c r="T100" s="1071" t="s">
        <v>941</v>
      </c>
      <c r="U100" s="1071" t="s">
        <v>941</v>
      </c>
      <c r="V100" s="158" t="s">
        <v>941</v>
      </c>
      <c r="W100" s="158" t="s">
        <v>941</v>
      </c>
      <c r="X100" s="158" t="s">
        <v>941</v>
      </c>
      <c r="Y100" s="267" t="s">
        <v>941</v>
      </c>
      <c r="Z100" s="158" t="s">
        <v>941</v>
      </c>
      <c r="AA100" s="158" t="s">
        <v>941</v>
      </c>
      <c r="AB100" s="1222"/>
      <c r="AC100" s="1071" t="s">
        <v>941</v>
      </c>
      <c r="AD100" s="158" t="s">
        <v>941</v>
      </c>
      <c r="AE100" s="158" t="s">
        <v>941</v>
      </c>
      <c r="AF100" s="329" t="s">
        <v>1938</v>
      </c>
      <c r="AG100" s="158" t="s">
        <v>1939</v>
      </c>
      <c r="AH100" s="246" t="s">
        <v>304</v>
      </c>
      <c r="AI100" s="41" t="s">
        <v>1940</v>
      </c>
      <c r="AJ100" s="210">
        <v>1</v>
      </c>
      <c r="AK100" s="1192" t="s">
        <v>945</v>
      </c>
      <c r="AL100" s="1198" t="s">
        <v>1008</v>
      </c>
      <c r="AM100" s="158">
        <v>1</v>
      </c>
      <c r="AN100" s="158" t="s">
        <v>979</v>
      </c>
      <c r="AO100" s="158" t="s">
        <v>945</v>
      </c>
      <c r="AP100" s="158" t="s">
        <v>945</v>
      </c>
      <c r="AQ100" s="158" t="s">
        <v>4282</v>
      </c>
      <c r="AR100" s="267" t="s">
        <v>945</v>
      </c>
      <c r="AS100" s="158"/>
      <c r="AT100" s="1154">
        <v>265.48185999999998</v>
      </c>
      <c r="AU100" s="1154" t="s">
        <v>949</v>
      </c>
      <c r="AV100" s="1154" t="s">
        <v>949</v>
      </c>
      <c r="AW100" s="1154" t="s">
        <v>949</v>
      </c>
      <c r="AX100" s="1154" t="s">
        <v>1941</v>
      </c>
      <c r="AY100" s="1154" t="s">
        <v>949</v>
      </c>
      <c r="AZ100" s="1154" t="s">
        <v>1253</v>
      </c>
      <c r="BA100" s="1154" t="s">
        <v>1909</v>
      </c>
      <c r="BB100" s="1154" t="s">
        <v>949</v>
      </c>
      <c r="BC100" s="1154" t="s">
        <v>949</v>
      </c>
      <c r="BD100" s="1154" t="s">
        <v>1166</v>
      </c>
      <c r="BE100" s="1154" t="s">
        <v>949</v>
      </c>
      <c r="BF100" s="1154" t="s">
        <v>949</v>
      </c>
      <c r="BG100" s="1154">
        <v>0</v>
      </c>
      <c r="BH100" s="1154">
        <v>0</v>
      </c>
      <c r="BI100" s="1154">
        <v>0</v>
      </c>
      <c r="BJ100" s="1154">
        <v>0</v>
      </c>
      <c r="BK100" s="1154">
        <v>0</v>
      </c>
      <c r="BL100" s="1154">
        <v>0</v>
      </c>
      <c r="BM100" s="1154">
        <v>0</v>
      </c>
      <c r="BN100" s="1154">
        <v>0</v>
      </c>
      <c r="BO100" s="158" t="s">
        <v>4162</v>
      </c>
      <c r="BP100" s="158" t="s">
        <v>945</v>
      </c>
      <c r="BQ100" s="158" t="s">
        <v>945</v>
      </c>
      <c r="BR100" s="158" t="s">
        <v>945</v>
      </c>
      <c r="BS100" s="158" t="s">
        <v>945</v>
      </c>
      <c r="BT100" s="158" t="s">
        <v>945</v>
      </c>
      <c r="BU100" s="158" t="s">
        <v>945</v>
      </c>
      <c r="BV100" s="4"/>
      <c r="BW100" s="88"/>
    </row>
    <row r="101" spans="1:75" ht="16.5">
      <c r="A101" s="4"/>
      <c r="B101" s="158">
        <v>94</v>
      </c>
      <c r="C101" s="158" t="s">
        <v>320</v>
      </c>
      <c r="D101" s="1175" t="s">
        <v>4186</v>
      </c>
      <c r="E101" s="1172" t="s">
        <v>945</v>
      </c>
      <c r="F101" s="1175" t="s">
        <v>945</v>
      </c>
      <c r="G101" s="1172" t="s">
        <v>1942</v>
      </c>
      <c r="H101" s="1175"/>
      <c r="I101" s="1172"/>
      <c r="J101" s="1175"/>
      <c r="K101" s="1172"/>
      <c r="L101" s="1175"/>
      <c r="M101" s="1172"/>
      <c r="N101" s="158" t="s">
        <v>4682</v>
      </c>
      <c r="O101" s="41" t="s">
        <v>1942</v>
      </c>
      <c r="P101" s="253" t="s">
        <v>4506</v>
      </c>
      <c r="Q101" s="255"/>
      <c r="R101" s="158" t="s">
        <v>989</v>
      </c>
      <c r="S101" s="1071" t="s">
        <v>941</v>
      </c>
      <c r="T101" s="1071" t="s">
        <v>941</v>
      </c>
      <c r="U101" s="1071" t="s">
        <v>941</v>
      </c>
      <c r="V101" s="158" t="s">
        <v>941</v>
      </c>
      <c r="W101" s="158" t="s">
        <v>941</v>
      </c>
      <c r="X101" s="158" t="s">
        <v>941</v>
      </c>
      <c r="Y101" s="267" t="s">
        <v>941</v>
      </c>
      <c r="Z101" s="158" t="s">
        <v>941</v>
      </c>
      <c r="AA101" s="158" t="s">
        <v>941</v>
      </c>
      <c r="AB101" s="1222"/>
      <c r="AC101" s="1071" t="s">
        <v>941</v>
      </c>
      <c r="AD101" s="158" t="s">
        <v>941</v>
      </c>
      <c r="AE101" s="158" t="s">
        <v>941</v>
      </c>
      <c r="AF101" s="329" t="s">
        <v>1943</v>
      </c>
      <c r="AG101" s="158" t="s">
        <v>1944</v>
      </c>
      <c r="AH101" s="246" t="s">
        <v>304</v>
      </c>
      <c r="AI101" s="41" t="s">
        <v>1945</v>
      </c>
      <c r="AJ101" s="210">
        <v>1</v>
      </c>
      <c r="AK101" s="1192" t="s">
        <v>945</v>
      </c>
      <c r="AL101" s="1198" t="s">
        <v>1008</v>
      </c>
      <c r="AM101" s="158">
        <v>1</v>
      </c>
      <c r="AN101" s="158" t="s">
        <v>979</v>
      </c>
      <c r="AO101" s="158" t="s">
        <v>945</v>
      </c>
      <c r="AP101" s="158" t="s">
        <v>945</v>
      </c>
      <c r="AQ101" s="158" t="s">
        <v>4282</v>
      </c>
      <c r="AR101" s="267" t="s">
        <v>945</v>
      </c>
      <c r="AS101" s="158"/>
      <c r="AT101" s="1154">
        <v>4039.1110979999999</v>
      </c>
      <c r="AU101" s="1154" t="s">
        <v>949</v>
      </c>
      <c r="AV101" s="1154" t="s">
        <v>949</v>
      </c>
      <c r="AW101" s="1154" t="s">
        <v>949</v>
      </c>
      <c r="AX101" s="1154" t="s">
        <v>1946</v>
      </c>
      <c r="AY101" s="1154" t="s">
        <v>949</v>
      </c>
      <c r="AZ101" s="1154" t="s">
        <v>1253</v>
      </c>
      <c r="BA101" s="1154" t="s">
        <v>1947</v>
      </c>
      <c r="BB101" s="1154" t="s">
        <v>949</v>
      </c>
      <c r="BC101" s="1154" t="s">
        <v>949</v>
      </c>
      <c r="BD101" s="1154" t="s">
        <v>1166</v>
      </c>
      <c r="BE101" s="1154" t="s">
        <v>949</v>
      </c>
      <c r="BF101" s="1154" t="s">
        <v>949</v>
      </c>
      <c r="BG101" s="1154">
        <v>0</v>
      </c>
      <c r="BH101" s="1154">
        <v>0</v>
      </c>
      <c r="BI101" s="1154">
        <v>0</v>
      </c>
      <c r="BJ101" s="1154">
        <v>0</v>
      </c>
      <c r="BK101" s="1154">
        <v>0</v>
      </c>
      <c r="BL101" s="1154">
        <v>0</v>
      </c>
      <c r="BM101" s="1154">
        <v>0</v>
      </c>
      <c r="BN101" s="1154">
        <v>0</v>
      </c>
      <c r="BO101" s="158" t="s">
        <v>4162</v>
      </c>
      <c r="BP101" s="158" t="s">
        <v>945</v>
      </c>
      <c r="BQ101" s="158" t="s">
        <v>945</v>
      </c>
      <c r="BR101" s="158" t="s">
        <v>945</v>
      </c>
      <c r="BS101" s="158" t="s">
        <v>945</v>
      </c>
      <c r="BT101" s="158" t="s">
        <v>945</v>
      </c>
      <c r="BU101" s="158" t="s">
        <v>945</v>
      </c>
      <c r="BV101" s="4"/>
      <c r="BW101" s="88"/>
    </row>
    <row r="102" spans="1:75" ht="16.5">
      <c r="A102" s="4"/>
      <c r="B102" s="158">
        <v>95</v>
      </c>
      <c r="C102" s="158" t="s">
        <v>320</v>
      </c>
      <c r="D102" s="1175" t="s">
        <v>4186</v>
      </c>
      <c r="E102" s="1172" t="s">
        <v>945</v>
      </c>
      <c r="F102" s="1175" t="s">
        <v>945</v>
      </c>
      <c r="G102" s="1172" t="s">
        <v>1948</v>
      </c>
      <c r="H102" s="1175"/>
      <c r="I102" s="1172"/>
      <c r="J102" s="1175"/>
      <c r="K102" s="1172"/>
      <c r="L102" s="1175"/>
      <c r="M102" s="1172"/>
      <c r="N102" s="158" t="s">
        <v>4683</v>
      </c>
      <c r="O102" s="41" t="s">
        <v>1948</v>
      </c>
      <c r="P102" s="253" t="s">
        <v>4506</v>
      </c>
      <c r="Q102" s="255"/>
      <c r="R102" s="158" t="s">
        <v>989</v>
      </c>
      <c r="S102" s="1071" t="s">
        <v>941</v>
      </c>
      <c r="T102" s="1071" t="s">
        <v>941</v>
      </c>
      <c r="U102" s="1071" t="s">
        <v>941</v>
      </c>
      <c r="V102" s="158" t="s">
        <v>941</v>
      </c>
      <c r="W102" s="158" t="s">
        <v>941</v>
      </c>
      <c r="X102" s="158" t="s">
        <v>941</v>
      </c>
      <c r="Y102" s="267" t="s">
        <v>941</v>
      </c>
      <c r="Z102" s="158" t="s">
        <v>941</v>
      </c>
      <c r="AA102" s="158" t="s">
        <v>941</v>
      </c>
      <c r="AB102" s="1222"/>
      <c r="AC102" s="1071" t="s">
        <v>941</v>
      </c>
      <c r="AD102" s="158" t="s">
        <v>941</v>
      </c>
      <c r="AE102" s="158" t="s">
        <v>941</v>
      </c>
      <c r="AF102" s="329" t="s">
        <v>1948</v>
      </c>
      <c r="AG102" s="158" t="s">
        <v>1949</v>
      </c>
      <c r="AH102" s="246" t="s">
        <v>304</v>
      </c>
      <c r="AI102" s="41" t="s">
        <v>1950</v>
      </c>
      <c r="AJ102" s="210">
        <v>1</v>
      </c>
      <c r="AK102" s="1192" t="s">
        <v>945</v>
      </c>
      <c r="AL102" s="1198" t="s">
        <v>1008</v>
      </c>
      <c r="AM102" s="158">
        <v>1</v>
      </c>
      <c r="AN102" s="158" t="s">
        <v>979</v>
      </c>
      <c r="AO102" s="158" t="s">
        <v>945</v>
      </c>
      <c r="AP102" s="158" t="s">
        <v>945</v>
      </c>
      <c r="AQ102" s="158" t="s">
        <v>4282</v>
      </c>
      <c r="AR102" s="267" t="s">
        <v>945</v>
      </c>
      <c r="AS102" s="158"/>
      <c r="AT102" s="1154">
        <v>219.74893700000001</v>
      </c>
      <c r="AU102" s="1154">
        <v>0.1</v>
      </c>
      <c r="AV102" s="1154" t="s">
        <v>949</v>
      </c>
      <c r="AW102" s="1154" t="s">
        <v>949</v>
      </c>
      <c r="AX102" s="1154" t="s">
        <v>1951</v>
      </c>
      <c r="AY102" s="1154" t="s">
        <v>949</v>
      </c>
      <c r="AZ102" s="1154" t="s">
        <v>1952</v>
      </c>
      <c r="BA102" s="1154" t="s">
        <v>1953</v>
      </c>
      <c r="BB102" s="1154" t="s">
        <v>949</v>
      </c>
      <c r="BC102" s="1154">
        <v>0</v>
      </c>
      <c r="BD102" s="1154" t="s">
        <v>1166</v>
      </c>
      <c r="BE102" s="1154" t="s">
        <v>949</v>
      </c>
      <c r="BF102" s="1154" t="s">
        <v>949</v>
      </c>
      <c r="BG102" s="1154">
        <v>0</v>
      </c>
      <c r="BH102" s="1154">
        <v>0</v>
      </c>
      <c r="BI102" s="1154">
        <v>0</v>
      </c>
      <c r="BJ102" s="1154">
        <v>0</v>
      </c>
      <c r="BK102" s="1154">
        <v>0</v>
      </c>
      <c r="BL102" s="1154">
        <v>0</v>
      </c>
      <c r="BM102" s="1154">
        <v>0</v>
      </c>
      <c r="BN102" s="1154">
        <v>0</v>
      </c>
      <c r="BO102" s="158" t="s">
        <v>945</v>
      </c>
      <c r="BP102" s="158" t="s">
        <v>945</v>
      </c>
      <c r="BQ102" s="158" t="s">
        <v>945</v>
      </c>
      <c r="BR102" s="158" t="s">
        <v>945</v>
      </c>
      <c r="BS102" s="158" t="s">
        <v>945</v>
      </c>
      <c r="BT102" s="158" t="s">
        <v>945</v>
      </c>
      <c r="BU102" s="158" t="s">
        <v>945</v>
      </c>
      <c r="BV102" s="4"/>
      <c r="BW102" s="88"/>
    </row>
    <row r="103" spans="1:75" ht="16.5">
      <c r="A103" s="4"/>
      <c r="B103" s="158">
        <v>96</v>
      </c>
      <c r="C103" s="158" t="s">
        <v>320</v>
      </c>
      <c r="D103" s="1175" t="s">
        <v>4186</v>
      </c>
      <c r="E103" s="1172" t="s">
        <v>945</v>
      </c>
      <c r="F103" s="1175" t="s">
        <v>945</v>
      </c>
      <c r="G103" s="1172" t="s">
        <v>1954</v>
      </c>
      <c r="H103" s="1175"/>
      <c r="I103" s="1172"/>
      <c r="J103" s="1175"/>
      <c r="K103" s="1172"/>
      <c r="L103" s="1175"/>
      <c r="M103" s="1172"/>
      <c r="N103" s="158" t="s">
        <v>4684</v>
      </c>
      <c r="O103" s="41" t="s">
        <v>1954</v>
      </c>
      <c r="P103" s="253" t="s">
        <v>4506</v>
      </c>
      <c r="Q103" s="255"/>
      <c r="R103" s="158" t="s">
        <v>989</v>
      </c>
      <c r="S103" s="1071" t="s">
        <v>941</v>
      </c>
      <c r="T103" s="1071" t="s">
        <v>941</v>
      </c>
      <c r="U103" s="1071" t="s">
        <v>941</v>
      </c>
      <c r="V103" s="158" t="s">
        <v>941</v>
      </c>
      <c r="W103" s="158" t="s">
        <v>941</v>
      </c>
      <c r="X103" s="158" t="s">
        <v>941</v>
      </c>
      <c r="Y103" s="267" t="s">
        <v>941</v>
      </c>
      <c r="Z103" s="158" t="s">
        <v>941</v>
      </c>
      <c r="AA103" s="158" t="s">
        <v>941</v>
      </c>
      <c r="AB103" s="1222"/>
      <c r="AC103" s="1071" t="s">
        <v>941</v>
      </c>
      <c r="AD103" s="158" t="s">
        <v>941</v>
      </c>
      <c r="AE103" s="158" t="s">
        <v>941</v>
      </c>
      <c r="AF103" s="329" t="s">
        <v>1955</v>
      </c>
      <c r="AG103" s="158" t="s">
        <v>1956</v>
      </c>
      <c r="AH103" s="246" t="s">
        <v>304</v>
      </c>
      <c r="AI103" s="41" t="s">
        <v>1957</v>
      </c>
      <c r="AJ103" s="210">
        <v>1</v>
      </c>
      <c r="AK103" s="1192" t="s">
        <v>945</v>
      </c>
      <c r="AL103" s="1198" t="s">
        <v>1008</v>
      </c>
      <c r="AM103" s="158">
        <v>1</v>
      </c>
      <c r="AN103" s="158" t="s">
        <v>979</v>
      </c>
      <c r="AO103" s="158" t="s">
        <v>945</v>
      </c>
      <c r="AP103" s="158" t="s">
        <v>945</v>
      </c>
      <c r="AQ103" s="158" t="s">
        <v>4282</v>
      </c>
      <c r="AR103" s="267" t="s">
        <v>945</v>
      </c>
      <c r="AS103" s="158"/>
      <c r="AT103" s="1154">
        <v>210.6</v>
      </c>
      <c r="AU103" s="1154" t="s">
        <v>949</v>
      </c>
      <c r="AV103" s="1154" t="s">
        <v>949</v>
      </c>
      <c r="AW103" s="1154" t="s">
        <v>949</v>
      </c>
      <c r="AX103" s="1154" t="s">
        <v>1958</v>
      </c>
      <c r="AY103" s="1154" t="s">
        <v>949</v>
      </c>
      <c r="AZ103" s="1154" t="s">
        <v>1952</v>
      </c>
      <c r="BA103" s="1154" t="s">
        <v>1953</v>
      </c>
      <c r="BB103" s="1154" t="s">
        <v>949</v>
      </c>
      <c r="BC103" s="1154" t="s">
        <v>949</v>
      </c>
      <c r="BD103" s="1154" t="s">
        <v>1166</v>
      </c>
      <c r="BE103" s="1154" t="s">
        <v>949</v>
      </c>
      <c r="BF103" s="1154" t="s">
        <v>949</v>
      </c>
      <c r="BG103" s="1154">
        <v>0</v>
      </c>
      <c r="BH103" s="1154">
        <v>0</v>
      </c>
      <c r="BI103" s="1154">
        <v>0</v>
      </c>
      <c r="BJ103" s="1154">
        <v>0</v>
      </c>
      <c r="BK103" s="1154">
        <v>0</v>
      </c>
      <c r="BL103" s="1154">
        <v>0</v>
      </c>
      <c r="BM103" s="1154">
        <v>0</v>
      </c>
      <c r="BN103" s="1154">
        <v>0</v>
      </c>
      <c r="BO103" s="158" t="s">
        <v>4162</v>
      </c>
      <c r="BP103" s="158" t="s">
        <v>945</v>
      </c>
      <c r="BQ103" s="158" t="s">
        <v>4685</v>
      </c>
      <c r="BR103" s="158" t="s">
        <v>945</v>
      </c>
      <c r="BS103" s="158" t="s">
        <v>945</v>
      </c>
      <c r="BT103" s="158" t="s">
        <v>945</v>
      </c>
      <c r="BU103" s="158" t="s">
        <v>945</v>
      </c>
      <c r="BV103" s="4"/>
      <c r="BW103" s="88"/>
    </row>
    <row r="104" spans="1:75" ht="16.5">
      <c r="A104" s="4"/>
      <c r="B104" s="158">
        <v>97</v>
      </c>
      <c r="C104" s="158" t="s">
        <v>320</v>
      </c>
      <c r="D104" s="1175" t="s">
        <v>4186</v>
      </c>
      <c r="E104" s="1172" t="s">
        <v>945</v>
      </c>
      <c r="F104" s="1175" t="s">
        <v>945</v>
      </c>
      <c r="G104" s="1172" t="s">
        <v>1960</v>
      </c>
      <c r="H104" s="1175"/>
      <c r="I104" s="1172"/>
      <c r="J104" s="1175"/>
      <c r="K104" s="1172"/>
      <c r="L104" s="1175"/>
      <c r="M104" s="1172"/>
      <c r="N104" s="158" t="s">
        <v>4686</v>
      </c>
      <c r="O104" s="41" t="s">
        <v>1959</v>
      </c>
      <c r="P104" s="253" t="s">
        <v>4506</v>
      </c>
      <c r="Q104" s="255"/>
      <c r="R104" s="158" t="s">
        <v>989</v>
      </c>
      <c r="S104" s="1071" t="s">
        <v>941</v>
      </c>
      <c r="T104" s="1071" t="s">
        <v>941</v>
      </c>
      <c r="U104" s="1071" t="s">
        <v>941</v>
      </c>
      <c r="V104" s="158" t="s">
        <v>941</v>
      </c>
      <c r="W104" s="158" t="s">
        <v>941</v>
      </c>
      <c r="X104" s="158" t="s">
        <v>941</v>
      </c>
      <c r="Y104" s="267" t="s">
        <v>941</v>
      </c>
      <c r="Z104" s="158" t="s">
        <v>941</v>
      </c>
      <c r="AA104" s="158" t="s">
        <v>941</v>
      </c>
      <c r="AB104" s="1222"/>
      <c r="AC104" s="1071" t="s">
        <v>941</v>
      </c>
      <c r="AD104" s="158" t="s">
        <v>941</v>
      </c>
      <c r="AE104" s="158" t="s">
        <v>941</v>
      </c>
      <c r="AF104" s="329" t="s">
        <v>1960</v>
      </c>
      <c r="AG104" s="158" t="s">
        <v>1961</v>
      </c>
      <c r="AH104" s="246" t="s">
        <v>304</v>
      </c>
      <c r="AI104" s="41" t="s">
        <v>1962</v>
      </c>
      <c r="AJ104" s="210">
        <v>1</v>
      </c>
      <c r="AK104" s="1192" t="s">
        <v>945</v>
      </c>
      <c r="AL104" s="1198" t="s">
        <v>1008</v>
      </c>
      <c r="AM104" s="158">
        <v>1</v>
      </c>
      <c r="AN104" s="158" t="s">
        <v>1126</v>
      </c>
      <c r="AO104" s="158" t="s">
        <v>945</v>
      </c>
      <c r="AP104" s="158" t="s">
        <v>1245</v>
      </c>
      <c r="AQ104" s="158" t="s">
        <v>4282</v>
      </c>
      <c r="AR104" s="267" t="s">
        <v>945</v>
      </c>
      <c r="AS104" s="158"/>
      <c r="AT104" s="1154">
        <v>95.15</v>
      </c>
      <c r="AU104" s="1154">
        <v>0.1</v>
      </c>
      <c r="AV104" s="1154">
        <v>7.93</v>
      </c>
      <c r="AW104" s="1154">
        <v>0.75453950000000003</v>
      </c>
      <c r="AX104" s="1154" t="s">
        <v>1963</v>
      </c>
      <c r="AY104" s="1154" t="s">
        <v>949</v>
      </c>
      <c r="AZ104" s="1154" t="s">
        <v>1084</v>
      </c>
      <c r="BA104" s="1154" t="s">
        <v>1085</v>
      </c>
      <c r="BB104" s="1154" t="s">
        <v>949</v>
      </c>
      <c r="BC104" s="1154">
        <v>0</v>
      </c>
      <c r="BD104" s="1154" t="s">
        <v>1166</v>
      </c>
      <c r="BE104" s="1154" t="s">
        <v>949</v>
      </c>
      <c r="BF104" s="1154" t="s">
        <v>949</v>
      </c>
      <c r="BG104" s="1154">
        <v>0</v>
      </c>
      <c r="BH104" s="1154">
        <v>0</v>
      </c>
      <c r="BI104" s="1154">
        <v>0</v>
      </c>
      <c r="BJ104" s="1154">
        <v>0</v>
      </c>
      <c r="BK104" s="1154">
        <v>0</v>
      </c>
      <c r="BL104" s="1154">
        <v>0</v>
      </c>
      <c r="BM104" s="1154">
        <v>0</v>
      </c>
      <c r="BN104" s="1154">
        <v>0</v>
      </c>
      <c r="BO104" s="158" t="s">
        <v>945</v>
      </c>
      <c r="BP104" s="158" t="s">
        <v>945</v>
      </c>
      <c r="BQ104" s="158" t="s">
        <v>945</v>
      </c>
      <c r="BR104" s="158" t="s">
        <v>945</v>
      </c>
      <c r="BS104" s="158">
        <v>4</v>
      </c>
      <c r="BT104" s="158">
        <v>180</v>
      </c>
      <c r="BU104" s="158">
        <v>2</v>
      </c>
      <c r="BV104" s="4"/>
      <c r="BW104" s="88"/>
    </row>
    <row r="105" spans="1:75" ht="16.5">
      <c r="A105" s="4"/>
      <c r="B105" s="158">
        <v>98</v>
      </c>
      <c r="C105" s="158" t="s">
        <v>320</v>
      </c>
      <c r="D105" s="1175" t="s">
        <v>4186</v>
      </c>
      <c r="E105" s="1172" t="s">
        <v>945</v>
      </c>
      <c r="F105" s="1175" t="s">
        <v>945</v>
      </c>
      <c r="G105" s="1172" t="s">
        <v>1964</v>
      </c>
      <c r="H105" s="1175"/>
      <c r="I105" s="1172"/>
      <c r="J105" s="1175"/>
      <c r="K105" s="1172"/>
      <c r="L105" s="1175"/>
      <c r="M105" s="1172"/>
      <c r="N105" s="158" t="s">
        <v>4687</v>
      </c>
      <c r="O105" s="41" t="s">
        <v>1964</v>
      </c>
      <c r="P105" s="253" t="s">
        <v>4506</v>
      </c>
      <c r="Q105" s="255"/>
      <c r="R105" s="158" t="s">
        <v>1059</v>
      </c>
      <c r="S105" s="1071" t="s">
        <v>941</v>
      </c>
      <c r="T105" s="1071" t="s">
        <v>941</v>
      </c>
      <c r="U105" s="1071" t="s">
        <v>941</v>
      </c>
      <c r="V105" s="158" t="s">
        <v>941</v>
      </c>
      <c r="W105" s="158" t="s">
        <v>941</v>
      </c>
      <c r="X105" s="158" t="s">
        <v>941</v>
      </c>
      <c r="Y105" s="267" t="s">
        <v>941</v>
      </c>
      <c r="Z105" s="158" t="s">
        <v>941</v>
      </c>
      <c r="AA105" s="158" t="s">
        <v>941</v>
      </c>
      <c r="AB105" s="1222"/>
      <c r="AC105" s="1071" t="s">
        <v>941</v>
      </c>
      <c r="AD105" s="158" t="s">
        <v>941</v>
      </c>
      <c r="AE105" s="158" t="s">
        <v>941</v>
      </c>
      <c r="AF105" s="329" t="s">
        <v>1964</v>
      </c>
      <c r="AG105" s="158" t="s">
        <v>1965</v>
      </c>
      <c r="AH105" s="246" t="s">
        <v>304</v>
      </c>
      <c r="AI105" s="41" t="s">
        <v>1966</v>
      </c>
      <c r="AJ105" s="210">
        <v>1</v>
      </c>
      <c r="AK105" s="1192" t="s">
        <v>945</v>
      </c>
      <c r="AL105" s="1198" t="s">
        <v>1008</v>
      </c>
      <c r="AM105" s="158">
        <v>1</v>
      </c>
      <c r="AN105" s="158" t="s">
        <v>1081</v>
      </c>
      <c r="AO105" s="158" t="s">
        <v>945</v>
      </c>
      <c r="AP105" s="158" t="s">
        <v>1245</v>
      </c>
      <c r="AQ105" s="158" t="s">
        <v>4282</v>
      </c>
      <c r="AR105" s="267" t="s">
        <v>945</v>
      </c>
      <c r="AS105" s="158"/>
      <c r="AT105" s="1154" t="s">
        <v>949</v>
      </c>
      <c r="AU105" s="1154" t="s">
        <v>949</v>
      </c>
      <c r="AV105" s="1154" t="s">
        <v>949</v>
      </c>
      <c r="AW105" s="1154" t="s">
        <v>949</v>
      </c>
      <c r="AX105" s="1154" t="s">
        <v>1967</v>
      </c>
      <c r="AY105" s="1154" t="s">
        <v>949</v>
      </c>
      <c r="AZ105" s="1154" t="s">
        <v>949</v>
      </c>
      <c r="BA105" s="1154" t="s">
        <v>949</v>
      </c>
      <c r="BB105" s="1154" t="s">
        <v>949</v>
      </c>
      <c r="BC105" s="1154">
        <v>0</v>
      </c>
      <c r="BD105" s="1154" t="s">
        <v>1968</v>
      </c>
      <c r="BE105" s="1154">
        <v>0</v>
      </c>
      <c r="BF105" s="1154">
        <v>0</v>
      </c>
      <c r="BG105" s="1154">
        <v>0</v>
      </c>
      <c r="BH105" s="1154">
        <v>0</v>
      </c>
      <c r="BI105" s="1154">
        <v>0</v>
      </c>
      <c r="BJ105" s="1154">
        <v>0</v>
      </c>
      <c r="BK105" s="1154">
        <v>0</v>
      </c>
      <c r="BL105" s="1154">
        <v>0</v>
      </c>
      <c r="BM105" s="1154">
        <v>0</v>
      </c>
      <c r="BN105" s="1154">
        <v>0</v>
      </c>
      <c r="BO105" s="158" t="s">
        <v>945</v>
      </c>
      <c r="BP105" s="158" t="s">
        <v>945</v>
      </c>
      <c r="BQ105" s="158" t="s">
        <v>4677</v>
      </c>
      <c r="BR105" s="158" t="s">
        <v>945</v>
      </c>
      <c r="BS105" s="158">
        <v>2</v>
      </c>
      <c r="BT105" s="158">
        <v>200</v>
      </c>
      <c r="BU105" s="158">
        <v>2</v>
      </c>
      <c r="BV105" s="4"/>
      <c r="BW105" s="88"/>
    </row>
    <row r="106" spans="1:75" ht="16.5">
      <c r="A106" s="4"/>
      <c r="B106" s="158">
        <v>99</v>
      </c>
      <c r="C106" s="158" t="s">
        <v>320</v>
      </c>
      <c r="D106" s="1175" t="s">
        <v>4186</v>
      </c>
      <c r="E106" s="1172" t="s">
        <v>945</v>
      </c>
      <c r="F106" s="1175" t="s">
        <v>945</v>
      </c>
      <c r="G106" s="1172" t="s">
        <v>1969</v>
      </c>
      <c r="H106" s="1175"/>
      <c r="I106" s="1172"/>
      <c r="J106" s="1175"/>
      <c r="K106" s="1172"/>
      <c r="L106" s="1175"/>
      <c r="M106" s="1172"/>
      <c r="N106" s="158" t="s">
        <v>4688</v>
      </c>
      <c r="O106" s="41" t="s">
        <v>1970</v>
      </c>
      <c r="P106" s="253" t="s">
        <v>939</v>
      </c>
      <c r="Q106" s="255"/>
      <c r="R106" s="158" t="s">
        <v>940</v>
      </c>
      <c r="S106" s="1071" t="s">
        <v>941</v>
      </c>
      <c r="T106" s="1071" t="s">
        <v>941</v>
      </c>
      <c r="U106" s="1071" t="s">
        <v>941</v>
      </c>
      <c r="V106" s="158" t="s">
        <v>941</v>
      </c>
      <c r="W106" s="158" t="s">
        <v>941</v>
      </c>
      <c r="X106" s="158" t="s">
        <v>941</v>
      </c>
      <c r="Y106" s="267" t="s">
        <v>941</v>
      </c>
      <c r="Z106" s="158" t="s">
        <v>941</v>
      </c>
      <c r="AA106" s="158" t="s">
        <v>941</v>
      </c>
      <c r="AB106" s="1222"/>
      <c r="AC106" s="1071" t="s">
        <v>941</v>
      </c>
      <c r="AD106" s="158" t="s">
        <v>941</v>
      </c>
      <c r="AE106" s="158" t="s">
        <v>941</v>
      </c>
      <c r="AF106" s="329" t="s">
        <v>1971</v>
      </c>
      <c r="AG106" s="158" t="s">
        <v>1972</v>
      </c>
      <c r="AH106" s="246" t="s">
        <v>304</v>
      </c>
      <c r="AI106" s="41" t="s">
        <v>1973</v>
      </c>
      <c r="AJ106" s="210">
        <v>1</v>
      </c>
      <c r="AK106" s="1192" t="s">
        <v>945</v>
      </c>
      <c r="AL106" s="1198" t="s">
        <v>1008</v>
      </c>
      <c r="AM106" s="158">
        <v>0</v>
      </c>
      <c r="AN106" s="158" t="s">
        <v>947</v>
      </c>
      <c r="AO106" s="158" t="s">
        <v>945</v>
      </c>
      <c r="AP106" s="158" t="s">
        <v>945</v>
      </c>
      <c r="AQ106" s="158" t="s">
        <v>4282</v>
      </c>
      <c r="AR106" s="267" t="s">
        <v>945</v>
      </c>
      <c r="AS106" s="158"/>
      <c r="AT106" s="1154" t="s">
        <v>949</v>
      </c>
      <c r="AU106" s="1154" t="s">
        <v>949</v>
      </c>
      <c r="AV106" s="1154" t="s">
        <v>949</v>
      </c>
      <c r="AW106" s="1154" t="s">
        <v>949</v>
      </c>
      <c r="AX106" s="1154" t="s">
        <v>949</v>
      </c>
      <c r="AY106" s="1154" t="s">
        <v>949</v>
      </c>
      <c r="AZ106" s="1154" t="s">
        <v>949</v>
      </c>
      <c r="BA106" s="1154" t="s">
        <v>949</v>
      </c>
      <c r="BB106" s="1154" t="s">
        <v>949</v>
      </c>
      <c r="BC106" s="1154" t="s">
        <v>949</v>
      </c>
      <c r="BD106" s="1154" t="s">
        <v>949</v>
      </c>
      <c r="BE106" s="1154" t="s">
        <v>949</v>
      </c>
      <c r="BF106" s="1154" t="s">
        <v>949</v>
      </c>
      <c r="BG106" s="1154">
        <v>0</v>
      </c>
      <c r="BH106" s="1154">
        <v>0</v>
      </c>
      <c r="BI106" s="1154">
        <v>0</v>
      </c>
      <c r="BJ106" s="1154">
        <v>0</v>
      </c>
      <c r="BK106" s="1154">
        <v>0</v>
      </c>
      <c r="BL106" s="1154">
        <v>0</v>
      </c>
      <c r="BM106" s="1154">
        <v>0</v>
      </c>
      <c r="BN106" s="1154">
        <v>0</v>
      </c>
      <c r="BO106" s="158" t="s">
        <v>4162</v>
      </c>
      <c r="BP106" s="158" t="s">
        <v>945</v>
      </c>
      <c r="BQ106" s="158" t="s">
        <v>945</v>
      </c>
      <c r="BR106" s="158" t="s">
        <v>945</v>
      </c>
      <c r="BS106" s="158" t="s">
        <v>945</v>
      </c>
      <c r="BT106" s="158" t="s">
        <v>945</v>
      </c>
      <c r="BU106" s="158" t="s">
        <v>945</v>
      </c>
      <c r="BV106" s="4"/>
      <c r="BW106" s="88"/>
    </row>
    <row r="107" spans="1:75" ht="16.5">
      <c r="A107" s="4"/>
      <c r="B107" s="158">
        <v>100</v>
      </c>
      <c r="C107" s="158" t="s">
        <v>320</v>
      </c>
      <c r="D107" s="1175" t="s">
        <v>4186</v>
      </c>
      <c r="E107" s="1172" t="s">
        <v>945</v>
      </c>
      <c r="F107" s="1175" t="s">
        <v>945</v>
      </c>
      <c r="G107" s="1172" t="s">
        <v>945</v>
      </c>
      <c r="H107" s="1175" t="s">
        <v>1974</v>
      </c>
      <c r="I107" s="1172"/>
      <c r="J107" s="1175"/>
      <c r="K107" s="1172"/>
      <c r="L107" s="1175"/>
      <c r="M107" s="1172"/>
      <c r="N107" s="158" t="s">
        <v>4451</v>
      </c>
      <c r="O107" s="41" t="s">
        <v>1974</v>
      </c>
      <c r="P107" s="253" t="s">
        <v>4506</v>
      </c>
      <c r="Q107" s="255"/>
      <c r="R107" s="158"/>
      <c r="S107" s="1071" t="s">
        <v>941</v>
      </c>
      <c r="T107" s="1071" t="s">
        <v>941</v>
      </c>
      <c r="U107" s="1071" t="s">
        <v>941</v>
      </c>
      <c r="V107" s="158" t="s">
        <v>941</v>
      </c>
      <c r="W107" s="158" t="s">
        <v>941</v>
      </c>
      <c r="X107" s="158" t="s">
        <v>941</v>
      </c>
      <c r="Y107" s="267" t="s">
        <v>941</v>
      </c>
      <c r="Z107" s="158" t="s">
        <v>941</v>
      </c>
      <c r="AA107" s="158" t="s">
        <v>941</v>
      </c>
      <c r="AB107" s="1222"/>
      <c r="AC107" s="1071" t="s">
        <v>941</v>
      </c>
      <c r="AD107" s="158" t="s">
        <v>941</v>
      </c>
      <c r="AE107" s="158" t="s">
        <v>941</v>
      </c>
      <c r="AF107" s="329" t="s">
        <v>1974</v>
      </c>
      <c r="AG107" s="158" t="s">
        <v>1975</v>
      </c>
      <c r="AH107" s="246" t="s">
        <v>304</v>
      </c>
      <c r="AI107" s="41" t="s">
        <v>1976</v>
      </c>
      <c r="AJ107" s="210">
        <v>1</v>
      </c>
      <c r="AK107" s="1192" t="s">
        <v>945</v>
      </c>
      <c r="AL107" s="1198" t="s">
        <v>1008</v>
      </c>
      <c r="AM107" s="158">
        <v>1</v>
      </c>
      <c r="AN107" s="158" t="s">
        <v>979</v>
      </c>
      <c r="AO107" s="158" t="s">
        <v>945</v>
      </c>
      <c r="AP107" s="158" t="s">
        <v>945</v>
      </c>
      <c r="AQ107" s="158" t="s">
        <v>4282</v>
      </c>
      <c r="AR107" s="267" t="s">
        <v>945</v>
      </c>
      <c r="AS107" s="158"/>
      <c r="AT107" s="1154">
        <v>25.132740999999999</v>
      </c>
      <c r="AU107" s="1154">
        <v>0.2</v>
      </c>
      <c r="AV107" s="1154" t="s">
        <v>949</v>
      </c>
      <c r="AW107" s="1154" t="s">
        <v>949</v>
      </c>
      <c r="AX107" s="1154" t="s">
        <v>1977</v>
      </c>
      <c r="AY107" s="1154" t="s">
        <v>949</v>
      </c>
      <c r="AZ107" s="1154" t="s">
        <v>1952</v>
      </c>
      <c r="BA107" s="1154" t="s">
        <v>1953</v>
      </c>
      <c r="BB107" s="1154" t="s">
        <v>949</v>
      </c>
      <c r="BC107" s="1154">
        <v>0</v>
      </c>
      <c r="BD107" s="1154" t="s">
        <v>1166</v>
      </c>
      <c r="BE107" s="1154" t="s">
        <v>949</v>
      </c>
      <c r="BF107" s="1154" t="s">
        <v>949</v>
      </c>
      <c r="BG107" s="1154">
        <v>0</v>
      </c>
      <c r="BH107" s="1154">
        <v>0</v>
      </c>
      <c r="BI107" s="1154">
        <v>0</v>
      </c>
      <c r="BJ107" s="1154">
        <v>0</v>
      </c>
      <c r="BK107" s="1154">
        <v>0</v>
      </c>
      <c r="BL107" s="1154">
        <v>0</v>
      </c>
      <c r="BM107" s="1154">
        <v>0</v>
      </c>
      <c r="BN107" s="1154">
        <v>0</v>
      </c>
      <c r="BO107" s="158" t="s">
        <v>945</v>
      </c>
      <c r="BP107" s="158" t="s">
        <v>945</v>
      </c>
      <c r="BQ107" s="158" t="s">
        <v>945</v>
      </c>
      <c r="BR107" s="158" t="s">
        <v>945</v>
      </c>
      <c r="BS107" s="158" t="s">
        <v>945</v>
      </c>
      <c r="BT107" s="158" t="s">
        <v>945</v>
      </c>
      <c r="BU107" s="158" t="s">
        <v>945</v>
      </c>
      <c r="BV107" s="4"/>
      <c r="BW107" s="88"/>
    </row>
    <row r="108" spans="1:75" ht="16.5">
      <c r="A108" s="4"/>
      <c r="B108" s="158">
        <v>101</v>
      </c>
      <c r="C108" s="158" t="s">
        <v>320</v>
      </c>
      <c r="D108" s="1175" t="s">
        <v>4186</v>
      </c>
      <c r="E108" s="1172" t="s">
        <v>945</v>
      </c>
      <c r="F108" s="1175" t="s">
        <v>945</v>
      </c>
      <c r="G108" s="1172" t="s">
        <v>945</v>
      </c>
      <c r="H108" s="1175" t="s">
        <v>1978</v>
      </c>
      <c r="I108" s="1172"/>
      <c r="J108" s="1175"/>
      <c r="K108" s="1172"/>
      <c r="L108" s="1175"/>
      <c r="M108" s="1172"/>
      <c r="N108" s="158" t="s">
        <v>4452</v>
      </c>
      <c r="O108" s="41" t="s">
        <v>1978</v>
      </c>
      <c r="P108" s="253" t="s">
        <v>4506</v>
      </c>
      <c r="Q108" s="255"/>
      <c r="R108" s="158"/>
      <c r="S108" s="1071" t="s">
        <v>941</v>
      </c>
      <c r="T108" s="1071" t="s">
        <v>941</v>
      </c>
      <c r="U108" s="1071" t="s">
        <v>941</v>
      </c>
      <c r="V108" s="158" t="s">
        <v>941</v>
      </c>
      <c r="W108" s="158" t="s">
        <v>941</v>
      </c>
      <c r="X108" s="158" t="s">
        <v>941</v>
      </c>
      <c r="Y108" s="267" t="s">
        <v>941</v>
      </c>
      <c r="Z108" s="158" t="s">
        <v>941</v>
      </c>
      <c r="AA108" s="158" t="s">
        <v>941</v>
      </c>
      <c r="AB108" s="1222"/>
      <c r="AC108" s="1071" t="s">
        <v>941</v>
      </c>
      <c r="AD108" s="158" t="s">
        <v>941</v>
      </c>
      <c r="AE108" s="158" t="s">
        <v>941</v>
      </c>
      <c r="AF108" s="329" t="s">
        <v>1978</v>
      </c>
      <c r="AG108" s="158" t="s">
        <v>1979</v>
      </c>
      <c r="AH108" s="246" t="s">
        <v>304</v>
      </c>
      <c r="AI108" s="41" t="s">
        <v>1980</v>
      </c>
      <c r="AJ108" s="210">
        <v>1</v>
      </c>
      <c r="AK108" s="1192" t="s">
        <v>945</v>
      </c>
      <c r="AL108" s="1198" t="s">
        <v>1008</v>
      </c>
      <c r="AM108" s="158">
        <v>1</v>
      </c>
      <c r="AN108" s="158" t="s">
        <v>979</v>
      </c>
      <c r="AO108" s="158" t="s">
        <v>945</v>
      </c>
      <c r="AP108" s="158" t="s">
        <v>945</v>
      </c>
      <c r="AQ108" s="158" t="s">
        <v>4282</v>
      </c>
      <c r="AR108" s="267" t="s">
        <v>945</v>
      </c>
      <c r="AS108" s="158"/>
      <c r="AT108" s="1154">
        <v>537.21234400000003</v>
      </c>
      <c r="AU108" s="1154" t="s">
        <v>949</v>
      </c>
      <c r="AV108" s="1154" t="s">
        <v>949</v>
      </c>
      <c r="AW108" s="1154" t="s">
        <v>949</v>
      </c>
      <c r="AX108" s="1154" t="s">
        <v>1981</v>
      </c>
      <c r="AY108" s="1154" t="s">
        <v>949</v>
      </c>
      <c r="AZ108" s="1154" t="s">
        <v>1982</v>
      </c>
      <c r="BA108" s="1154" t="s">
        <v>1983</v>
      </c>
      <c r="BB108" s="1154" t="s">
        <v>949</v>
      </c>
      <c r="BC108" s="1154">
        <v>0</v>
      </c>
      <c r="BD108" s="1154" t="s">
        <v>1166</v>
      </c>
      <c r="BE108" s="1154" t="s">
        <v>949</v>
      </c>
      <c r="BF108" s="1154" t="s">
        <v>949</v>
      </c>
      <c r="BG108" s="1154">
        <v>0</v>
      </c>
      <c r="BH108" s="1154">
        <v>0</v>
      </c>
      <c r="BI108" s="1154">
        <v>0</v>
      </c>
      <c r="BJ108" s="1154">
        <v>0</v>
      </c>
      <c r="BK108" s="1154">
        <v>0</v>
      </c>
      <c r="BL108" s="1154">
        <v>0</v>
      </c>
      <c r="BM108" s="1154">
        <v>0</v>
      </c>
      <c r="BN108" s="1154">
        <v>0</v>
      </c>
      <c r="BO108" s="158" t="s">
        <v>945</v>
      </c>
      <c r="BP108" s="158" t="s">
        <v>945</v>
      </c>
      <c r="BQ108" s="158" t="s">
        <v>945</v>
      </c>
      <c r="BR108" s="158" t="s">
        <v>945</v>
      </c>
      <c r="BS108" s="158" t="s">
        <v>945</v>
      </c>
      <c r="BT108" s="158" t="s">
        <v>945</v>
      </c>
      <c r="BU108" s="158" t="s">
        <v>945</v>
      </c>
      <c r="BV108" s="4"/>
      <c r="BW108" s="88"/>
    </row>
    <row r="109" spans="1:75" ht="16.5">
      <c r="A109" s="4"/>
      <c r="B109" s="158">
        <v>102</v>
      </c>
      <c r="C109" s="158" t="s">
        <v>320</v>
      </c>
      <c r="D109" s="1175" t="s">
        <v>4186</v>
      </c>
      <c r="E109" s="1172" t="s">
        <v>945</v>
      </c>
      <c r="F109" s="1175" t="s">
        <v>945</v>
      </c>
      <c r="G109" s="1172" t="s">
        <v>945</v>
      </c>
      <c r="H109" s="1175" t="s">
        <v>1984</v>
      </c>
      <c r="I109" s="1172"/>
      <c r="J109" s="1175"/>
      <c r="K109" s="1172"/>
      <c r="L109" s="1175"/>
      <c r="M109" s="1172"/>
      <c r="N109" s="158" t="s">
        <v>4689</v>
      </c>
      <c r="O109" s="41" t="s">
        <v>1985</v>
      </c>
      <c r="P109" s="253" t="s">
        <v>939</v>
      </c>
      <c r="Q109" s="255"/>
      <c r="R109" s="158" t="s">
        <v>1209</v>
      </c>
      <c r="S109" s="1071" t="s">
        <v>941</v>
      </c>
      <c r="T109" s="1071" t="s">
        <v>941</v>
      </c>
      <c r="U109" s="1071" t="s">
        <v>941</v>
      </c>
      <c r="V109" s="158" t="s">
        <v>941</v>
      </c>
      <c r="W109" s="158" t="s">
        <v>941</v>
      </c>
      <c r="X109" s="158" t="s">
        <v>941</v>
      </c>
      <c r="Y109" s="267" t="s">
        <v>941</v>
      </c>
      <c r="Z109" s="158" t="s">
        <v>941</v>
      </c>
      <c r="AA109" s="158" t="s">
        <v>941</v>
      </c>
      <c r="AB109" s="1222"/>
      <c r="AC109" s="1071" t="s">
        <v>941</v>
      </c>
      <c r="AD109" s="158" t="s">
        <v>941</v>
      </c>
      <c r="AE109" s="158" t="s">
        <v>941</v>
      </c>
      <c r="AF109" s="329" t="s">
        <v>1986</v>
      </c>
      <c r="AG109" s="158" t="s">
        <v>1987</v>
      </c>
      <c r="AH109" s="246" t="s">
        <v>304</v>
      </c>
      <c r="AI109" s="41" t="s">
        <v>1988</v>
      </c>
      <c r="AJ109" s="210">
        <v>1</v>
      </c>
      <c r="AK109" s="1192" t="s">
        <v>945</v>
      </c>
      <c r="AL109" s="1198" t="s">
        <v>1008</v>
      </c>
      <c r="AM109" s="158">
        <v>1</v>
      </c>
      <c r="AN109" s="158" t="s">
        <v>1008</v>
      </c>
      <c r="AO109" s="158" t="s">
        <v>945</v>
      </c>
      <c r="AP109" s="158" t="s">
        <v>945</v>
      </c>
      <c r="AQ109" s="158" t="s">
        <v>4282</v>
      </c>
      <c r="AR109" s="267" t="s">
        <v>945</v>
      </c>
      <c r="AS109" s="158"/>
      <c r="AT109" s="1154">
        <v>68970.646760000003</v>
      </c>
      <c r="AU109" s="1154" t="s">
        <v>949</v>
      </c>
      <c r="AV109" s="1154">
        <v>1.2</v>
      </c>
      <c r="AW109" s="1154">
        <v>82.764776112000007</v>
      </c>
      <c r="AX109" s="1154" t="s">
        <v>1989</v>
      </c>
      <c r="AY109" s="1154" t="s">
        <v>995</v>
      </c>
      <c r="AZ109" s="1154" t="s">
        <v>1130</v>
      </c>
      <c r="BA109" s="1154" t="s">
        <v>1990</v>
      </c>
      <c r="BB109" s="1154" t="s">
        <v>1991</v>
      </c>
      <c r="BC109" s="1154" t="s">
        <v>1133</v>
      </c>
      <c r="BD109" s="1154" t="s">
        <v>1142</v>
      </c>
      <c r="BE109" s="1154" t="s">
        <v>1015</v>
      </c>
      <c r="BF109" s="1154" t="s">
        <v>949</v>
      </c>
      <c r="BG109" s="1154">
        <v>0</v>
      </c>
      <c r="BH109" s="1154">
        <v>0</v>
      </c>
      <c r="BI109" s="1154">
        <v>0</v>
      </c>
      <c r="BJ109" s="1154">
        <v>0</v>
      </c>
      <c r="BK109" s="1154">
        <v>0</v>
      </c>
      <c r="BL109" s="1154">
        <v>0</v>
      </c>
      <c r="BM109" s="1154">
        <v>0</v>
      </c>
      <c r="BN109" s="1154">
        <v>0</v>
      </c>
      <c r="BO109" s="158" t="s">
        <v>4162</v>
      </c>
      <c r="BP109" s="158" t="s">
        <v>4690</v>
      </c>
      <c r="BQ109" s="158" t="s">
        <v>945</v>
      </c>
      <c r="BR109" s="158" t="s">
        <v>945</v>
      </c>
      <c r="BS109" s="158">
        <v>2</v>
      </c>
      <c r="BT109" s="158">
        <v>450</v>
      </c>
      <c r="BU109" s="158">
        <v>48</v>
      </c>
      <c r="BV109" s="4"/>
      <c r="BW109" s="88"/>
    </row>
    <row r="110" spans="1:75" ht="16.5">
      <c r="A110" s="4"/>
      <c r="B110" s="158">
        <v>103</v>
      </c>
      <c r="C110" s="158" t="s">
        <v>320</v>
      </c>
      <c r="D110" s="1175" t="s">
        <v>4186</v>
      </c>
      <c r="E110" s="1172" t="s">
        <v>945</v>
      </c>
      <c r="F110" s="1175" t="s">
        <v>945</v>
      </c>
      <c r="G110" s="1172" t="s">
        <v>945</v>
      </c>
      <c r="H110" s="1175" t="s">
        <v>1992</v>
      </c>
      <c r="I110" s="1172"/>
      <c r="J110" s="1175"/>
      <c r="K110" s="1172"/>
      <c r="L110" s="1175"/>
      <c r="M110" s="1172"/>
      <c r="N110" s="158" t="s">
        <v>4691</v>
      </c>
      <c r="O110" s="41" t="s">
        <v>1992</v>
      </c>
      <c r="P110" s="253" t="s">
        <v>4506</v>
      </c>
      <c r="Q110" s="255"/>
      <c r="R110" s="158" t="s">
        <v>1126</v>
      </c>
      <c r="S110" s="1071" t="s">
        <v>941</v>
      </c>
      <c r="T110" s="1071" t="s">
        <v>941</v>
      </c>
      <c r="U110" s="1071" t="s">
        <v>941</v>
      </c>
      <c r="V110" s="158" t="s">
        <v>941</v>
      </c>
      <c r="W110" s="158" t="s">
        <v>941</v>
      </c>
      <c r="X110" s="158" t="s">
        <v>941</v>
      </c>
      <c r="Y110" s="267" t="s">
        <v>941</v>
      </c>
      <c r="Z110" s="158" t="s">
        <v>941</v>
      </c>
      <c r="AA110" s="158" t="s">
        <v>941</v>
      </c>
      <c r="AB110" s="1222"/>
      <c r="AC110" s="1071" t="s">
        <v>941</v>
      </c>
      <c r="AD110" s="158" t="s">
        <v>941</v>
      </c>
      <c r="AE110" s="158" t="s">
        <v>941</v>
      </c>
      <c r="AF110" s="329" t="s">
        <v>1993</v>
      </c>
      <c r="AG110" s="158" t="s">
        <v>1994</v>
      </c>
      <c r="AH110" s="246" t="s">
        <v>304</v>
      </c>
      <c r="AI110" s="41" t="s">
        <v>1995</v>
      </c>
      <c r="AJ110" s="210">
        <v>1</v>
      </c>
      <c r="AK110" s="1192" t="s">
        <v>945</v>
      </c>
      <c r="AL110" s="1198" t="s">
        <v>1008</v>
      </c>
      <c r="AM110" s="158">
        <v>1</v>
      </c>
      <c r="AN110" s="158" t="s">
        <v>1008</v>
      </c>
      <c r="AO110" s="158" t="s">
        <v>945</v>
      </c>
      <c r="AP110" s="158" t="s">
        <v>945</v>
      </c>
      <c r="AQ110" s="158" t="s">
        <v>4282</v>
      </c>
      <c r="AR110" s="267" t="s">
        <v>945</v>
      </c>
      <c r="AS110" s="158"/>
      <c r="AT110" s="1154">
        <v>25982.536</v>
      </c>
      <c r="AU110" s="1154" t="s">
        <v>949</v>
      </c>
      <c r="AV110" s="1154">
        <v>1.2</v>
      </c>
      <c r="AW110" s="1154">
        <v>31.179044000000001</v>
      </c>
      <c r="AX110" s="1154" t="s">
        <v>1996</v>
      </c>
      <c r="AY110" s="1154" t="s">
        <v>995</v>
      </c>
      <c r="AZ110" s="1154" t="s">
        <v>1130</v>
      </c>
      <c r="BA110" s="1154" t="s">
        <v>1131</v>
      </c>
      <c r="BB110" s="1154" t="s">
        <v>1132</v>
      </c>
      <c r="BC110" s="1154" t="s">
        <v>1133</v>
      </c>
      <c r="BD110" s="1154" t="s">
        <v>1142</v>
      </c>
      <c r="BE110" s="1154" t="s">
        <v>949</v>
      </c>
      <c r="BF110" s="1154" t="s">
        <v>949</v>
      </c>
      <c r="BG110" s="1154">
        <v>0</v>
      </c>
      <c r="BH110" s="1154">
        <v>0</v>
      </c>
      <c r="BI110" s="1154" t="s">
        <v>1992</v>
      </c>
      <c r="BJ110" s="1154" t="s">
        <v>1142</v>
      </c>
      <c r="BK110" s="1154">
        <v>0</v>
      </c>
      <c r="BL110" s="1154">
        <v>0</v>
      </c>
      <c r="BM110" s="1154">
        <v>0</v>
      </c>
      <c r="BN110" s="1154">
        <v>0</v>
      </c>
      <c r="BO110" s="158" t="s">
        <v>4162</v>
      </c>
      <c r="BP110" s="158" t="s">
        <v>4414</v>
      </c>
      <c r="BQ110" s="158" t="s">
        <v>945</v>
      </c>
      <c r="BR110" s="158" t="s">
        <v>945</v>
      </c>
      <c r="BS110" s="158">
        <v>2</v>
      </c>
      <c r="BT110" s="158">
        <v>300</v>
      </c>
      <c r="BU110" s="158">
        <v>30</v>
      </c>
      <c r="BV110" s="4"/>
      <c r="BW110" s="88"/>
    </row>
    <row r="111" spans="1:75" ht="16.5">
      <c r="A111" s="4"/>
      <c r="B111" s="158">
        <v>104</v>
      </c>
      <c r="C111" s="158" t="s">
        <v>320</v>
      </c>
      <c r="D111" s="1175" t="s">
        <v>4186</v>
      </c>
      <c r="E111" s="1172" t="s">
        <v>945</v>
      </c>
      <c r="F111" s="1175" t="s">
        <v>945</v>
      </c>
      <c r="G111" s="1172" t="s">
        <v>945</v>
      </c>
      <c r="H111" s="1175" t="s">
        <v>1997</v>
      </c>
      <c r="I111" s="1172"/>
      <c r="J111" s="1175"/>
      <c r="K111" s="1172"/>
      <c r="L111" s="1175"/>
      <c r="M111" s="1172"/>
      <c r="N111" s="158" t="s">
        <v>4692</v>
      </c>
      <c r="O111" s="41" t="s">
        <v>1998</v>
      </c>
      <c r="P111" s="253" t="s">
        <v>939</v>
      </c>
      <c r="Q111" s="255"/>
      <c r="R111" s="158" t="s">
        <v>940</v>
      </c>
      <c r="S111" s="1071" t="s">
        <v>941</v>
      </c>
      <c r="T111" s="1071" t="s">
        <v>941</v>
      </c>
      <c r="U111" s="1071" t="s">
        <v>941</v>
      </c>
      <c r="V111" s="158" t="s">
        <v>941</v>
      </c>
      <c r="W111" s="158" t="s">
        <v>941</v>
      </c>
      <c r="X111" s="158" t="s">
        <v>941</v>
      </c>
      <c r="Y111" s="267" t="s">
        <v>941</v>
      </c>
      <c r="Z111" s="158" t="s">
        <v>941</v>
      </c>
      <c r="AA111" s="158" t="s">
        <v>941</v>
      </c>
      <c r="AB111" s="1222"/>
      <c r="AC111" s="1071" t="s">
        <v>941</v>
      </c>
      <c r="AD111" s="158" t="s">
        <v>941</v>
      </c>
      <c r="AE111" s="158" t="s">
        <v>941</v>
      </c>
      <c r="AF111" s="329" t="s">
        <v>1999</v>
      </c>
      <c r="AG111" s="158" t="s">
        <v>2000</v>
      </c>
      <c r="AH111" s="246" t="s">
        <v>304</v>
      </c>
      <c r="AI111" s="41" t="s">
        <v>2001</v>
      </c>
      <c r="AJ111" s="210">
        <v>1</v>
      </c>
      <c r="AK111" s="1192" t="s">
        <v>945</v>
      </c>
      <c r="AL111" s="1198" t="s">
        <v>1008</v>
      </c>
      <c r="AM111" s="158">
        <v>0</v>
      </c>
      <c r="AN111" s="158" t="s">
        <v>947</v>
      </c>
      <c r="AO111" s="158" t="s">
        <v>945</v>
      </c>
      <c r="AP111" s="158" t="s">
        <v>945</v>
      </c>
      <c r="AQ111" s="158" t="s">
        <v>4282</v>
      </c>
      <c r="AR111" s="267" t="s">
        <v>945</v>
      </c>
      <c r="AS111" s="158"/>
      <c r="AT111" s="1154" t="s">
        <v>949</v>
      </c>
      <c r="AU111" s="1154" t="s">
        <v>949</v>
      </c>
      <c r="AV111" s="1154" t="s">
        <v>949</v>
      </c>
      <c r="AW111" s="1154" t="s">
        <v>949</v>
      </c>
      <c r="AX111" s="1154" t="s">
        <v>949</v>
      </c>
      <c r="AY111" s="1154" t="s">
        <v>949</v>
      </c>
      <c r="AZ111" s="1154" t="s">
        <v>949</v>
      </c>
      <c r="BA111" s="1154" t="s">
        <v>949</v>
      </c>
      <c r="BB111" s="1154" t="s">
        <v>949</v>
      </c>
      <c r="BC111" s="1154" t="s">
        <v>949</v>
      </c>
      <c r="BD111" s="1154" t="s">
        <v>949</v>
      </c>
      <c r="BE111" s="1154" t="s">
        <v>949</v>
      </c>
      <c r="BF111" s="1154" t="s">
        <v>949</v>
      </c>
      <c r="BG111" s="1154">
        <v>0</v>
      </c>
      <c r="BH111" s="1154">
        <v>0</v>
      </c>
      <c r="BI111" s="1154">
        <v>0</v>
      </c>
      <c r="BJ111" s="1154">
        <v>0</v>
      </c>
      <c r="BK111" s="1154">
        <v>0</v>
      </c>
      <c r="BL111" s="1154">
        <v>0</v>
      </c>
      <c r="BM111" s="1154">
        <v>0</v>
      </c>
      <c r="BN111" s="1154">
        <v>0</v>
      </c>
      <c r="BO111" s="158" t="s">
        <v>4162</v>
      </c>
      <c r="BP111" s="158" t="s">
        <v>4414</v>
      </c>
      <c r="BQ111" s="158" t="s">
        <v>945</v>
      </c>
      <c r="BR111" s="158" t="s">
        <v>945</v>
      </c>
      <c r="BS111" s="158" t="s">
        <v>945</v>
      </c>
      <c r="BT111" s="158" t="s">
        <v>945</v>
      </c>
      <c r="BU111" s="158" t="s">
        <v>945</v>
      </c>
      <c r="BV111" s="4"/>
      <c r="BW111" s="88"/>
    </row>
    <row r="112" spans="1:75" ht="16.5">
      <c r="A112" s="4"/>
      <c r="B112" s="158">
        <v>105</v>
      </c>
      <c r="C112" s="158" t="s">
        <v>320</v>
      </c>
      <c r="D112" s="1175" t="s">
        <v>4186</v>
      </c>
      <c r="E112" s="1172" t="s">
        <v>945</v>
      </c>
      <c r="F112" s="1175" t="s">
        <v>945</v>
      </c>
      <c r="G112" s="1172" t="s">
        <v>945</v>
      </c>
      <c r="H112" s="1175" t="s">
        <v>945</v>
      </c>
      <c r="I112" s="1172" t="s">
        <v>2002</v>
      </c>
      <c r="J112" s="1175"/>
      <c r="K112" s="1172"/>
      <c r="L112" s="1175"/>
      <c r="M112" s="1172"/>
      <c r="N112" s="158" t="s">
        <v>4693</v>
      </c>
      <c r="O112" s="41" t="s">
        <v>2002</v>
      </c>
      <c r="P112" s="253" t="s">
        <v>4506</v>
      </c>
      <c r="Q112" s="255"/>
      <c r="R112" s="158" t="s">
        <v>948</v>
      </c>
      <c r="S112" s="1071" t="s">
        <v>941</v>
      </c>
      <c r="T112" s="1071" t="s">
        <v>941</v>
      </c>
      <c r="U112" s="1071" t="s">
        <v>941</v>
      </c>
      <c r="V112" s="158" t="s">
        <v>941</v>
      </c>
      <c r="W112" s="158" t="s">
        <v>941</v>
      </c>
      <c r="X112" s="158" t="s">
        <v>941</v>
      </c>
      <c r="Y112" s="267" t="s">
        <v>941</v>
      </c>
      <c r="Z112" s="158" t="s">
        <v>941</v>
      </c>
      <c r="AA112" s="158" t="s">
        <v>941</v>
      </c>
      <c r="AB112" s="1222"/>
      <c r="AC112" s="1071" t="s">
        <v>941</v>
      </c>
      <c r="AD112" s="158" t="s">
        <v>941</v>
      </c>
      <c r="AE112" s="158" t="s">
        <v>941</v>
      </c>
      <c r="AF112" s="329" t="s">
        <v>2003</v>
      </c>
      <c r="AG112" s="158" t="s">
        <v>2004</v>
      </c>
      <c r="AH112" s="246" t="s">
        <v>304</v>
      </c>
      <c r="AI112" s="41" t="s">
        <v>2005</v>
      </c>
      <c r="AJ112" s="210">
        <v>1</v>
      </c>
      <c r="AK112" s="1192" t="s">
        <v>945</v>
      </c>
      <c r="AL112" s="1198" t="s">
        <v>1008</v>
      </c>
      <c r="AM112" s="158">
        <v>1</v>
      </c>
      <c r="AN112" s="158" t="s">
        <v>1008</v>
      </c>
      <c r="AO112" s="158" t="s">
        <v>945</v>
      </c>
      <c r="AP112" s="158" t="s">
        <v>945</v>
      </c>
      <c r="AQ112" s="158" t="s">
        <v>4282</v>
      </c>
      <c r="AR112" s="267" t="s">
        <v>945</v>
      </c>
      <c r="AS112" s="158"/>
      <c r="AT112" s="1154">
        <v>12999.404769999999</v>
      </c>
      <c r="AU112" s="1154" t="s">
        <v>949</v>
      </c>
      <c r="AV112" s="1154">
        <v>1.2</v>
      </c>
      <c r="AW112" s="1154">
        <v>15.599285723999998</v>
      </c>
      <c r="AX112" s="1154" t="s">
        <v>2006</v>
      </c>
      <c r="AY112" s="1154" t="s">
        <v>995</v>
      </c>
      <c r="AZ112" s="1154" t="s">
        <v>1130</v>
      </c>
      <c r="BA112" s="1154" t="s">
        <v>1131</v>
      </c>
      <c r="BB112" s="1154" t="s">
        <v>1132</v>
      </c>
      <c r="BC112" s="1154" t="s">
        <v>1133</v>
      </c>
      <c r="BD112" s="1154" t="s">
        <v>1142</v>
      </c>
      <c r="BE112" s="1154" t="s">
        <v>949</v>
      </c>
      <c r="BF112" s="1154" t="s">
        <v>949</v>
      </c>
      <c r="BG112" s="1154">
        <v>0</v>
      </c>
      <c r="BH112" s="1154">
        <v>0</v>
      </c>
      <c r="BI112" s="1154" t="s">
        <v>2002</v>
      </c>
      <c r="BJ112" s="1154" t="s">
        <v>1142</v>
      </c>
      <c r="BK112" s="1154">
        <v>0</v>
      </c>
      <c r="BL112" s="1154">
        <v>0</v>
      </c>
      <c r="BM112" s="1154">
        <v>0</v>
      </c>
      <c r="BN112" s="1154">
        <v>0</v>
      </c>
      <c r="BO112" s="158" t="s">
        <v>4162</v>
      </c>
      <c r="BP112" s="158" t="s">
        <v>4414</v>
      </c>
      <c r="BQ112" s="158" t="s">
        <v>945</v>
      </c>
      <c r="BR112" s="158" t="s">
        <v>945</v>
      </c>
      <c r="BS112" s="158">
        <v>2</v>
      </c>
      <c r="BT112" s="158">
        <v>300</v>
      </c>
      <c r="BU112" s="158">
        <v>35</v>
      </c>
      <c r="BV112" s="4"/>
      <c r="BW112" s="88"/>
    </row>
    <row r="113" spans="1:75" ht="16.5">
      <c r="A113" s="4"/>
      <c r="B113" s="158">
        <v>106</v>
      </c>
      <c r="C113" s="158" t="s">
        <v>320</v>
      </c>
      <c r="D113" s="1175" t="s">
        <v>4186</v>
      </c>
      <c r="E113" s="1172" t="s">
        <v>945</v>
      </c>
      <c r="F113" s="1175" t="s">
        <v>945</v>
      </c>
      <c r="G113" s="1172" t="s">
        <v>945</v>
      </c>
      <c r="H113" s="1175" t="s">
        <v>945</v>
      </c>
      <c r="I113" s="1172" t="s">
        <v>2007</v>
      </c>
      <c r="J113" s="1175"/>
      <c r="K113" s="1172"/>
      <c r="L113" s="1175"/>
      <c r="M113" s="1172"/>
      <c r="N113" s="158" t="s">
        <v>4694</v>
      </c>
      <c r="O113" s="41" t="s">
        <v>2008</v>
      </c>
      <c r="P113" s="253" t="s">
        <v>939</v>
      </c>
      <c r="Q113" s="255"/>
      <c r="R113" s="158" t="s">
        <v>979</v>
      </c>
      <c r="S113" s="1071" t="s">
        <v>941</v>
      </c>
      <c r="T113" s="1071" t="s">
        <v>941</v>
      </c>
      <c r="U113" s="1071" t="s">
        <v>941</v>
      </c>
      <c r="V113" s="158" t="s">
        <v>941</v>
      </c>
      <c r="W113" s="158" t="s">
        <v>941</v>
      </c>
      <c r="X113" s="158" t="s">
        <v>941</v>
      </c>
      <c r="Y113" s="267" t="s">
        <v>941</v>
      </c>
      <c r="Z113" s="158" t="s">
        <v>941</v>
      </c>
      <c r="AA113" s="158" t="s">
        <v>941</v>
      </c>
      <c r="AB113" s="1222"/>
      <c r="AC113" s="1071" t="s">
        <v>941</v>
      </c>
      <c r="AD113" s="158" t="s">
        <v>941</v>
      </c>
      <c r="AE113" s="158" t="s">
        <v>941</v>
      </c>
      <c r="AF113" s="329" t="s">
        <v>2009</v>
      </c>
      <c r="AG113" s="158" t="s">
        <v>2010</v>
      </c>
      <c r="AH113" s="246" t="s">
        <v>304</v>
      </c>
      <c r="AI113" s="41" t="s">
        <v>2011</v>
      </c>
      <c r="AJ113" s="210">
        <v>7</v>
      </c>
      <c r="AK113" s="1192" t="s">
        <v>945</v>
      </c>
      <c r="AL113" s="1198" t="s">
        <v>1008</v>
      </c>
      <c r="AM113" s="158">
        <v>1</v>
      </c>
      <c r="AN113" s="158" t="s">
        <v>979</v>
      </c>
      <c r="AO113" s="158" t="s">
        <v>945</v>
      </c>
      <c r="AP113" s="158" t="s">
        <v>945</v>
      </c>
      <c r="AQ113" s="158" t="s">
        <v>4282</v>
      </c>
      <c r="AR113" s="267" t="s">
        <v>945</v>
      </c>
      <c r="AS113" s="158"/>
      <c r="AT113" s="1154">
        <v>11.84</v>
      </c>
      <c r="AU113" s="1154">
        <v>0.1</v>
      </c>
      <c r="AV113" s="1154">
        <v>1.38</v>
      </c>
      <c r="AW113" s="1154">
        <v>1.6339200000000002E-2</v>
      </c>
      <c r="AX113" s="1154" t="s">
        <v>2012</v>
      </c>
      <c r="AY113" s="1154" t="s">
        <v>949</v>
      </c>
      <c r="AZ113" s="1154" t="s">
        <v>1952</v>
      </c>
      <c r="BA113" s="1154" t="s">
        <v>1953</v>
      </c>
      <c r="BB113" s="1154" t="s">
        <v>2013</v>
      </c>
      <c r="BC113" s="1154" t="s">
        <v>949</v>
      </c>
      <c r="BD113" s="1154" t="s">
        <v>1424</v>
      </c>
      <c r="BE113" s="1154" t="s">
        <v>1166</v>
      </c>
      <c r="BF113" s="1154" t="s">
        <v>949</v>
      </c>
      <c r="BG113" s="1154">
        <v>0</v>
      </c>
      <c r="BH113" s="1154">
        <v>0</v>
      </c>
      <c r="BI113" s="1154">
        <v>0</v>
      </c>
      <c r="BJ113" s="1154">
        <v>0</v>
      </c>
      <c r="BK113" s="1154">
        <v>0</v>
      </c>
      <c r="BL113" s="1154">
        <v>0</v>
      </c>
      <c r="BM113" s="1154">
        <v>0</v>
      </c>
      <c r="BN113" s="1154">
        <v>0</v>
      </c>
      <c r="BO113" s="158" t="s">
        <v>4162</v>
      </c>
      <c r="BP113" s="158" t="s">
        <v>945</v>
      </c>
      <c r="BQ113" s="158" t="s">
        <v>4695</v>
      </c>
      <c r="BR113" s="158" t="s">
        <v>945</v>
      </c>
      <c r="BS113" s="158" t="s">
        <v>945</v>
      </c>
      <c r="BT113" s="158" t="s">
        <v>945</v>
      </c>
      <c r="BU113" s="158" t="s">
        <v>945</v>
      </c>
      <c r="BV113" s="4"/>
      <c r="BW113" s="88"/>
    </row>
    <row r="114" spans="1:75" ht="16.5">
      <c r="A114" s="4"/>
      <c r="B114" s="158">
        <v>107</v>
      </c>
      <c r="C114" s="158" t="s">
        <v>320</v>
      </c>
      <c r="D114" s="1175" t="s">
        <v>4186</v>
      </c>
      <c r="E114" s="1172" t="s">
        <v>945</v>
      </c>
      <c r="F114" s="1175" t="s">
        <v>945</v>
      </c>
      <c r="G114" s="1172" t="s">
        <v>945</v>
      </c>
      <c r="H114" s="1175" t="s">
        <v>945</v>
      </c>
      <c r="I114" s="1172" t="s">
        <v>2014</v>
      </c>
      <c r="J114" s="1175"/>
      <c r="K114" s="1172"/>
      <c r="L114" s="1175"/>
      <c r="M114" s="1172"/>
      <c r="N114" s="158" t="s">
        <v>4696</v>
      </c>
      <c r="O114" s="41" t="s">
        <v>2015</v>
      </c>
      <c r="P114" s="253" t="s">
        <v>939</v>
      </c>
      <c r="Q114" s="255"/>
      <c r="R114" s="158" t="s">
        <v>1059</v>
      </c>
      <c r="S114" s="1071" t="s">
        <v>941</v>
      </c>
      <c r="T114" s="1071" t="s">
        <v>941</v>
      </c>
      <c r="U114" s="1071" t="s">
        <v>941</v>
      </c>
      <c r="V114" s="158" t="s">
        <v>941</v>
      </c>
      <c r="W114" s="158" t="s">
        <v>941</v>
      </c>
      <c r="X114" s="158" t="s">
        <v>941</v>
      </c>
      <c r="Y114" s="267" t="s">
        <v>941</v>
      </c>
      <c r="Z114" s="158" t="s">
        <v>941</v>
      </c>
      <c r="AA114" s="158" t="s">
        <v>941</v>
      </c>
      <c r="AB114" s="1222"/>
      <c r="AC114" s="1071" t="s">
        <v>941</v>
      </c>
      <c r="AD114" s="158" t="s">
        <v>941</v>
      </c>
      <c r="AE114" s="158" t="s">
        <v>941</v>
      </c>
      <c r="AF114" s="329" t="s">
        <v>2009</v>
      </c>
      <c r="AG114" s="158" t="s">
        <v>2016</v>
      </c>
      <c r="AH114" s="246" t="s">
        <v>304</v>
      </c>
      <c r="AI114" s="41" t="s">
        <v>2017</v>
      </c>
      <c r="AJ114" s="210">
        <v>1</v>
      </c>
      <c r="AK114" s="1192" t="s">
        <v>945</v>
      </c>
      <c r="AL114" s="1198" t="s">
        <v>1008</v>
      </c>
      <c r="AM114" s="158">
        <v>1</v>
      </c>
      <c r="AN114" s="158" t="s">
        <v>979</v>
      </c>
      <c r="AO114" s="158" t="s">
        <v>945</v>
      </c>
      <c r="AP114" s="158" t="s">
        <v>945</v>
      </c>
      <c r="AQ114" s="158" t="s">
        <v>4282</v>
      </c>
      <c r="AR114" s="267" t="s">
        <v>945</v>
      </c>
      <c r="AS114" s="158"/>
      <c r="AT114" s="1154">
        <v>9.24</v>
      </c>
      <c r="AU114" s="1154">
        <v>0.1</v>
      </c>
      <c r="AV114" s="1154" t="s">
        <v>949</v>
      </c>
      <c r="AW114" s="1154" t="s">
        <v>949</v>
      </c>
      <c r="AX114" s="1154" t="s">
        <v>949</v>
      </c>
      <c r="AY114" s="1154" t="s">
        <v>949</v>
      </c>
      <c r="AZ114" s="1154" t="s">
        <v>2018</v>
      </c>
      <c r="BA114" s="1154" t="s">
        <v>2019</v>
      </c>
      <c r="BB114" s="1154" t="s">
        <v>949</v>
      </c>
      <c r="BC114" s="1154" t="s">
        <v>949</v>
      </c>
      <c r="BD114" s="1154" t="s">
        <v>1424</v>
      </c>
      <c r="BE114" s="1154" t="s">
        <v>1166</v>
      </c>
      <c r="BF114" s="1154" t="s">
        <v>949</v>
      </c>
      <c r="BG114" s="1154">
        <v>0</v>
      </c>
      <c r="BH114" s="1154">
        <v>0</v>
      </c>
      <c r="BI114" s="1154">
        <v>0</v>
      </c>
      <c r="BJ114" s="1154">
        <v>0</v>
      </c>
      <c r="BK114" s="1154">
        <v>0</v>
      </c>
      <c r="BL114" s="1154">
        <v>0</v>
      </c>
      <c r="BM114" s="1154">
        <v>0</v>
      </c>
      <c r="BN114" s="1154">
        <v>0</v>
      </c>
      <c r="BO114" s="158" t="s">
        <v>4162</v>
      </c>
      <c r="BP114" s="158" t="s">
        <v>945</v>
      </c>
      <c r="BQ114" s="158" t="s">
        <v>4695</v>
      </c>
      <c r="BR114" s="158" t="s">
        <v>945</v>
      </c>
      <c r="BS114" s="158" t="s">
        <v>945</v>
      </c>
      <c r="BT114" s="158" t="s">
        <v>945</v>
      </c>
      <c r="BU114" s="158" t="s">
        <v>945</v>
      </c>
      <c r="BV114" s="4"/>
      <c r="BW114" s="88"/>
    </row>
    <row r="115" spans="1:75" ht="16.5">
      <c r="A115" s="4"/>
      <c r="B115" s="158">
        <v>108</v>
      </c>
      <c r="C115" s="158" t="s">
        <v>320</v>
      </c>
      <c r="D115" s="1175" t="s">
        <v>4186</v>
      </c>
      <c r="E115" s="1172" t="s">
        <v>945</v>
      </c>
      <c r="F115" s="1175" t="s">
        <v>945</v>
      </c>
      <c r="G115" s="1172" t="s">
        <v>2020</v>
      </c>
      <c r="H115" s="1175"/>
      <c r="I115" s="1172"/>
      <c r="J115" s="1175"/>
      <c r="K115" s="1172"/>
      <c r="L115" s="1175"/>
      <c r="M115" s="1172"/>
      <c r="N115" s="158" t="s">
        <v>4697</v>
      </c>
      <c r="O115" s="41" t="s">
        <v>2020</v>
      </c>
      <c r="P115" s="253" t="s">
        <v>4506</v>
      </c>
      <c r="Q115" s="255"/>
      <c r="R115" s="158"/>
      <c r="S115" s="1071" t="s">
        <v>941</v>
      </c>
      <c r="T115" s="1071" t="s">
        <v>941</v>
      </c>
      <c r="U115" s="1071" t="s">
        <v>941</v>
      </c>
      <c r="V115" s="158" t="s">
        <v>941</v>
      </c>
      <c r="W115" s="158" t="s">
        <v>941</v>
      </c>
      <c r="X115" s="158" t="s">
        <v>941</v>
      </c>
      <c r="Y115" s="267" t="s">
        <v>941</v>
      </c>
      <c r="Z115" s="158" t="s">
        <v>941</v>
      </c>
      <c r="AA115" s="158" t="s">
        <v>941</v>
      </c>
      <c r="AB115" s="1222"/>
      <c r="AC115" s="1071" t="s">
        <v>941</v>
      </c>
      <c r="AD115" s="158" t="s">
        <v>941</v>
      </c>
      <c r="AE115" s="158" t="s">
        <v>941</v>
      </c>
      <c r="AF115" s="329" t="s">
        <v>2021</v>
      </c>
      <c r="AG115" s="158" t="s">
        <v>2022</v>
      </c>
      <c r="AH115" s="246" t="s">
        <v>304</v>
      </c>
      <c r="AI115" s="41" t="s">
        <v>2023</v>
      </c>
      <c r="AJ115" s="210">
        <v>1</v>
      </c>
      <c r="AK115" s="1192" t="s">
        <v>945</v>
      </c>
      <c r="AL115" s="1198" t="s">
        <v>1008</v>
      </c>
      <c r="AM115" s="158">
        <v>1</v>
      </c>
      <c r="AN115" s="158" t="s">
        <v>1008</v>
      </c>
      <c r="AO115" s="158" t="s">
        <v>945</v>
      </c>
      <c r="AP115" s="158" t="s">
        <v>945</v>
      </c>
      <c r="AQ115" s="158" t="s">
        <v>4282</v>
      </c>
      <c r="AR115" s="267" t="s">
        <v>945</v>
      </c>
      <c r="AS115" s="158"/>
      <c r="AT115" s="1154">
        <v>573.53678400000001</v>
      </c>
      <c r="AU115" s="1154" t="s">
        <v>949</v>
      </c>
      <c r="AV115" s="1154">
        <v>1.41</v>
      </c>
      <c r="AW115" s="1154">
        <v>0.80868686544000001</v>
      </c>
      <c r="AX115" s="1154" t="s">
        <v>2024</v>
      </c>
      <c r="AY115" s="1154" t="s">
        <v>1083</v>
      </c>
      <c r="AZ115" s="1154" t="s">
        <v>1293</v>
      </c>
      <c r="BA115" s="1154" t="s">
        <v>1685</v>
      </c>
      <c r="BB115" s="1154" t="s">
        <v>1686</v>
      </c>
      <c r="BC115" s="1154" t="s">
        <v>1296</v>
      </c>
      <c r="BD115" s="1154" t="s">
        <v>1705</v>
      </c>
      <c r="BE115" s="1154" t="s">
        <v>949</v>
      </c>
      <c r="BF115" s="1154" t="s">
        <v>949</v>
      </c>
      <c r="BG115" s="1154">
        <v>0</v>
      </c>
      <c r="BH115" s="1154">
        <v>0</v>
      </c>
      <c r="BI115" s="1154" t="s">
        <v>2020</v>
      </c>
      <c r="BJ115" s="1154" t="s">
        <v>1705</v>
      </c>
      <c r="BK115" s="1154">
        <v>0</v>
      </c>
      <c r="BL115" s="1154">
        <v>0</v>
      </c>
      <c r="BM115" s="1154">
        <v>0</v>
      </c>
      <c r="BN115" s="1154">
        <v>0</v>
      </c>
      <c r="BO115" s="158" t="s">
        <v>4162</v>
      </c>
      <c r="BP115" s="158" t="s">
        <v>4407</v>
      </c>
      <c r="BQ115" s="158" t="s">
        <v>4698</v>
      </c>
      <c r="BR115" s="158" t="s">
        <v>945</v>
      </c>
      <c r="BS115" s="158">
        <v>4</v>
      </c>
      <c r="BT115" s="158">
        <v>30</v>
      </c>
      <c r="BU115" s="158">
        <v>20</v>
      </c>
      <c r="BV115" s="4"/>
      <c r="BW115" s="88"/>
    </row>
    <row r="116" spans="1:75" ht="16.5">
      <c r="A116" s="4"/>
      <c r="B116" s="158">
        <v>109</v>
      </c>
      <c r="C116" s="158" t="s">
        <v>320</v>
      </c>
      <c r="D116" s="1175" t="s">
        <v>4186</v>
      </c>
      <c r="E116" s="1172" t="s">
        <v>945</v>
      </c>
      <c r="F116" s="1175" t="s">
        <v>945</v>
      </c>
      <c r="G116" s="1172" t="s">
        <v>2025</v>
      </c>
      <c r="H116" s="1175"/>
      <c r="I116" s="1172"/>
      <c r="J116" s="1175"/>
      <c r="K116" s="1172"/>
      <c r="L116" s="1175"/>
      <c r="M116" s="1172"/>
      <c r="N116" s="158" t="s">
        <v>4699</v>
      </c>
      <c r="O116" s="41" t="s">
        <v>2025</v>
      </c>
      <c r="P116" s="253" t="s">
        <v>4506</v>
      </c>
      <c r="Q116" s="255"/>
      <c r="R116" s="158" t="s">
        <v>989</v>
      </c>
      <c r="S116" s="1071" t="s">
        <v>941</v>
      </c>
      <c r="T116" s="1071" t="s">
        <v>941</v>
      </c>
      <c r="U116" s="1071" t="s">
        <v>941</v>
      </c>
      <c r="V116" s="158" t="s">
        <v>941</v>
      </c>
      <c r="W116" s="158" t="s">
        <v>941</v>
      </c>
      <c r="X116" s="158" t="s">
        <v>941</v>
      </c>
      <c r="Y116" s="267" t="s">
        <v>941</v>
      </c>
      <c r="Z116" s="158" t="s">
        <v>941</v>
      </c>
      <c r="AA116" s="158" t="s">
        <v>941</v>
      </c>
      <c r="AB116" s="1222"/>
      <c r="AC116" s="1071" t="s">
        <v>941</v>
      </c>
      <c r="AD116" s="158" t="s">
        <v>941</v>
      </c>
      <c r="AE116" s="158" t="s">
        <v>941</v>
      </c>
      <c r="AF116" s="329" t="s">
        <v>2026</v>
      </c>
      <c r="AG116" s="158" t="s">
        <v>2027</v>
      </c>
      <c r="AH116" s="246" t="s">
        <v>304</v>
      </c>
      <c r="AI116" s="41" t="s">
        <v>2028</v>
      </c>
      <c r="AJ116" s="210">
        <v>1</v>
      </c>
      <c r="AK116" s="1192" t="s">
        <v>945</v>
      </c>
      <c r="AL116" s="1198" t="s">
        <v>1008</v>
      </c>
      <c r="AM116" s="158">
        <v>1</v>
      </c>
      <c r="AN116" s="158" t="s">
        <v>1008</v>
      </c>
      <c r="AO116" s="158" t="s">
        <v>945</v>
      </c>
      <c r="AP116" s="158" t="s">
        <v>945</v>
      </c>
      <c r="AQ116" s="158" t="s">
        <v>4282</v>
      </c>
      <c r="AR116" s="267" t="s">
        <v>945</v>
      </c>
      <c r="AS116" s="158"/>
      <c r="AT116" s="1154">
        <v>374.80367999999999</v>
      </c>
      <c r="AU116" s="1154" t="s">
        <v>949</v>
      </c>
      <c r="AV116" s="1154">
        <v>1.41</v>
      </c>
      <c r="AW116" s="1154">
        <v>0.52847319999999998</v>
      </c>
      <c r="AX116" s="1154" t="s">
        <v>2029</v>
      </c>
      <c r="AY116" s="1154" t="s">
        <v>1083</v>
      </c>
      <c r="AZ116" s="1154" t="s">
        <v>1293</v>
      </c>
      <c r="BA116" s="1154" t="s">
        <v>1294</v>
      </c>
      <c r="BB116" s="1154" t="s">
        <v>1295</v>
      </c>
      <c r="BC116" s="1154" t="s">
        <v>949</v>
      </c>
      <c r="BD116" s="1154" t="s">
        <v>1705</v>
      </c>
      <c r="BE116" s="1154" t="s">
        <v>949</v>
      </c>
      <c r="BF116" s="1154" t="s">
        <v>949</v>
      </c>
      <c r="BG116" s="1154">
        <v>0</v>
      </c>
      <c r="BH116" s="1154">
        <v>0</v>
      </c>
      <c r="BI116" s="1154" t="s">
        <v>2025</v>
      </c>
      <c r="BJ116" s="1154" t="s">
        <v>1705</v>
      </c>
      <c r="BK116" s="1154">
        <v>0</v>
      </c>
      <c r="BL116" s="1154">
        <v>0</v>
      </c>
      <c r="BM116" s="1154">
        <v>0</v>
      </c>
      <c r="BN116" s="1154">
        <v>0</v>
      </c>
      <c r="BO116" s="158" t="s">
        <v>4162</v>
      </c>
      <c r="BP116" s="158" t="s">
        <v>4407</v>
      </c>
      <c r="BQ116" s="158" t="s">
        <v>945</v>
      </c>
      <c r="BR116" s="158" t="s">
        <v>945</v>
      </c>
      <c r="BS116" s="158">
        <v>4</v>
      </c>
      <c r="BT116" s="158">
        <v>30</v>
      </c>
      <c r="BU116" s="158">
        <v>20</v>
      </c>
      <c r="BV116" s="4"/>
      <c r="BW116" s="88"/>
    </row>
    <row r="117" spans="1:75" ht="16.5">
      <c r="A117" s="4"/>
      <c r="B117" s="158">
        <v>110</v>
      </c>
      <c r="C117" s="158" t="s">
        <v>320</v>
      </c>
      <c r="D117" s="1175" t="s">
        <v>4186</v>
      </c>
      <c r="E117" s="1172" t="s">
        <v>945</v>
      </c>
      <c r="F117" s="1175" t="s">
        <v>945</v>
      </c>
      <c r="G117" s="1172" t="s">
        <v>2030</v>
      </c>
      <c r="H117" s="1175"/>
      <c r="I117" s="1172"/>
      <c r="J117" s="1175"/>
      <c r="K117" s="1172"/>
      <c r="L117" s="1175"/>
      <c r="M117" s="1172"/>
      <c r="N117" s="158" t="s">
        <v>4700</v>
      </c>
      <c r="O117" s="41" t="s">
        <v>2030</v>
      </c>
      <c r="P117" s="253" t="s">
        <v>4506</v>
      </c>
      <c r="Q117" s="255"/>
      <c r="R117" s="158" t="s">
        <v>1059</v>
      </c>
      <c r="S117" s="1071" t="s">
        <v>941</v>
      </c>
      <c r="T117" s="1071" t="s">
        <v>941</v>
      </c>
      <c r="U117" s="1071" t="s">
        <v>941</v>
      </c>
      <c r="V117" s="158" t="s">
        <v>941</v>
      </c>
      <c r="W117" s="158" t="s">
        <v>941</v>
      </c>
      <c r="X117" s="158" t="s">
        <v>941</v>
      </c>
      <c r="Y117" s="267" t="s">
        <v>941</v>
      </c>
      <c r="Z117" s="158" t="s">
        <v>941</v>
      </c>
      <c r="AA117" s="158" t="s">
        <v>941</v>
      </c>
      <c r="AB117" s="1222"/>
      <c r="AC117" s="1071" t="s">
        <v>941</v>
      </c>
      <c r="AD117" s="158" t="s">
        <v>941</v>
      </c>
      <c r="AE117" s="158" t="s">
        <v>941</v>
      </c>
      <c r="AF117" s="329" t="s">
        <v>2031</v>
      </c>
      <c r="AG117" s="158" t="s">
        <v>2032</v>
      </c>
      <c r="AH117" s="246" t="s">
        <v>304</v>
      </c>
      <c r="AI117" s="41" t="s">
        <v>2033</v>
      </c>
      <c r="AJ117" s="210">
        <v>1</v>
      </c>
      <c r="AK117" s="1192" t="s">
        <v>945</v>
      </c>
      <c r="AL117" s="1198" t="s">
        <v>1008</v>
      </c>
      <c r="AM117" s="158">
        <v>1</v>
      </c>
      <c r="AN117" s="158" t="s">
        <v>1008</v>
      </c>
      <c r="AO117" s="158" t="s">
        <v>945</v>
      </c>
      <c r="AP117" s="158" t="s">
        <v>945</v>
      </c>
      <c r="AQ117" s="158" t="s">
        <v>4282</v>
      </c>
      <c r="AR117" s="267" t="s">
        <v>945</v>
      </c>
      <c r="AS117" s="158"/>
      <c r="AT117" s="1154">
        <v>271.912983</v>
      </c>
      <c r="AU117" s="1154" t="s">
        <v>949</v>
      </c>
      <c r="AV117" s="1154">
        <v>1.41</v>
      </c>
      <c r="AW117" s="1154">
        <v>0.38339730603</v>
      </c>
      <c r="AX117" s="1154" t="s">
        <v>2034</v>
      </c>
      <c r="AY117" s="1154" t="s">
        <v>1083</v>
      </c>
      <c r="AZ117" s="1154" t="s">
        <v>1293</v>
      </c>
      <c r="BA117" s="1154" t="s">
        <v>1685</v>
      </c>
      <c r="BB117" s="1154" t="s">
        <v>1686</v>
      </c>
      <c r="BC117" s="1154" t="s">
        <v>1296</v>
      </c>
      <c r="BD117" s="1154" t="s">
        <v>1705</v>
      </c>
      <c r="BE117" s="1154" t="s">
        <v>949</v>
      </c>
      <c r="BF117" s="1154" t="s">
        <v>949</v>
      </c>
      <c r="BG117" s="1154">
        <v>0</v>
      </c>
      <c r="BH117" s="1154">
        <v>0</v>
      </c>
      <c r="BI117" s="1154" t="s">
        <v>2030</v>
      </c>
      <c r="BJ117" s="1154" t="s">
        <v>1705</v>
      </c>
      <c r="BK117" s="1154">
        <v>0</v>
      </c>
      <c r="BL117" s="1154">
        <v>0</v>
      </c>
      <c r="BM117" s="1154">
        <v>0</v>
      </c>
      <c r="BN117" s="1154">
        <v>0</v>
      </c>
      <c r="BO117" s="158" t="s">
        <v>4162</v>
      </c>
      <c r="BP117" s="158" t="s">
        <v>4407</v>
      </c>
      <c r="BQ117" s="158" t="s">
        <v>945</v>
      </c>
      <c r="BR117" s="158" t="s">
        <v>945</v>
      </c>
      <c r="BS117" s="158">
        <v>4</v>
      </c>
      <c r="BT117" s="158">
        <v>30</v>
      </c>
      <c r="BU117" s="158">
        <v>20</v>
      </c>
      <c r="BV117" s="4"/>
      <c r="BW117" s="88"/>
    </row>
    <row r="118" spans="1:75" ht="16.5">
      <c r="A118" s="4"/>
      <c r="B118" s="158">
        <v>111</v>
      </c>
      <c r="C118" s="158" t="s">
        <v>320</v>
      </c>
      <c r="D118" s="1175" t="s">
        <v>4186</v>
      </c>
      <c r="E118" s="1172" t="s">
        <v>945</v>
      </c>
      <c r="F118" s="1175" t="s">
        <v>945</v>
      </c>
      <c r="G118" s="1172" t="s">
        <v>2035</v>
      </c>
      <c r="H118" s="1175"/>
      <c r="I118" s="1172"/>
      <c r="J118" s="1175"/>
      <c r="K118" s="1172"/>
      <c r="L118" s="1175"/>
      <c r="M118" s="1172"/>
      <c r="N118" s="158" t="s">
        <v>4701</v>
      </c>
      <c r="O118" s="41" t="s">
        <v>2035</v>
      </c>
      <c r="P118" s="253" t="s">
        <v>4506</v>
      </c>
      <c r="Q118" s="255"/>
      <c r="R118" s="158"/>
      <c r="S118" s="1071" t="s">
        <v>941</v>
      </c>
      <c r="T118" s="1071" t="s">
        <v>941</v>
      </c>
      <c r="U118" s="1071" t="s">
        <v>941</v>
      </c>
      <c r="V118" s="158" t="s">
        <v>941</v>
      </c>
      <c r="W118" s="158" t="s">
        <v>941</v>
      </c>
      <c r="X118" s="158" t="s">
        <v>941</v>
      </c>
      <c r="Y118" s="267" t="s">
        <v>941</v>
      </c>
      <c r="Z118" s="158" t="s">
        <v>941</v>
      </c>
      <c r="AA118" s="158" t="s">
        <v>941</v>
      </c>
      <c r="AB118" s="1222"/>
      <c r="AC118" s="1071" t="s">
        <v>941</v>
      </c>
      <c r="AD118" s="158" t="s">
        <v>941</v>
      </c>
      <c r="AE118" s="158" t="s">
        <v>941</v>
      </c>
      <c r="AF118" s="329" t="s">
        <v>2035</v>
      </c>
      <c r="AG118" s="158" t="s">
        <v>2036</v>
      </c>
      <c r="AH118" s="246" t="s">
        <v>304</v>
      </c>
      <c r="AI118" s="41" t="s">
        <v>2037</v>
      </c>
      <c r="AJ118" s="210">
        <v>1</v>
      </c>
      <c r="AK118" s="1192" t="s">
        <v>945</v>
      </c>
      <c r="AL118" s="1198" t="s">
        <v>1008</v>
      </c>
      <c r="AM118" s="158">
        <v>1</v>
      </c>
      <c r="AN118" s="158" t="s">
        <v>1081</v>
      </c>
      <c r="AO118" s="158" t="s">
        <v>945</v>
      </c>
      <c r="AP118" s="158" t="s">
        <v>945</v>
      </c>
      <c r="AQ118" s="158" t="s">
        <v>4282</v>
      </c>
      <c r="AR118" s="267" t="s">
        <v>945</v>
      </c>
      <c r="AS118" s="158"/>
      <c r="AT118" s="1154">
        <v>57.562527000000003</v>
      </c>
      <c r="AU118" s="1154">
        <v>0.2</v>
      </c>
      <c r="AV118" s="1154">
        <v>8.8000000000000007</v>
      </c>
      <c r="AW118" s="1154">
        <v>0.50655023760000006</v>
      </c>
      <c r="AX118" s="1154" t="s">
        <v>949</v>
      </c>
      <c r="AY118" s="1154" t="s">
        <v>949</v>
      </c>
      <c r="AZ118" s="1154" t="s">
        <v>2038</v>
      </c>
      <c r="BA118" s="1154" t="s">
        <v>2039</v>
      </c>
      <c r="BB118" s="1154" t="s">
        <v>949</v>
      </c>
      <c r="BC118" s="1154">
        <v>0</v>
      </c>
      <c r="BD118" s="1154" t="s">
        <v>2040</v>
      </c>
      <c r="BE118" s="1154" t="s">
        <v>949</v>
      </c>
      <c r="BF118" s="1154" t="s">
        <v>949</v>
      </c>
      <c r="BG118" s="1154">
        <v>0</v>
      </c>
      <c r="BH118" s="1154">
        <v>0</v>
      </c>
      <c r="BI118" s="1154" t="s">
        <v>2035</v>
      </c>
      <c r="BJ118" s="1154" t="s">
        <v>2040</v>
      </c>
      <c r="BK118" s="1154">
        <v>0</v>
      </c>
      <c r="BL118" s="1154">
        <v>0</v>
      </c>
      <c r="BM118" s="1154">
        <v>0</v>
      </c>
      <c r="BN118" s="1154">
        <v>0</v>
      </c>
      <c r="BO118" s="158" t="s">
        <v>945</v>
      </c>
      <c r="BP118" s="158" t="s">
        <v>945</v>
      </c>
      <c r="BQ118" s="158" t="s">
        <v>945</v>
      </c>
      <c r="BR118" s="158" t="s">
        <v>945</v>
      </c>
      <c r="BS118" s="158">
        <v>0</v>
      </c>
      <c r="BT118" s="158">
        <v>0</v>
      </c>
      <c r="BU118" s="158">
        <v>0</v>
      </c>
      <c r="BV118" s="4"/>
      <c r="BW118" s="88"/>
    </row>
    <row r="119" spans="1:75" ht="16.5">
      <c r="A119" s="4"/>
      <c r="B119" s="158">
        <v>112</v>
      </c>
      <c r="C119" s="158" t="s">
        <v>320</v>
      </c>
      <c r="D119" s="1175" t="s">
        <v>4186</v>
      </c>
      <c r="E119" s="1172" t="s">
        <v>945</v>
      </c>
      <c r="F119" s="1175" t="s">
        <v>945</v>
      </c>
      <c r="G119" s="1172" t="s">
        <v>2041</v>
      </c>
      <c r="H119" s="1175"/>
      <c r="I119" s="1172"/>
      <c r="J119" s="1175"/>
      <c r="K119" s="1172"/>
      <c r="L119" s="1175"/>
      <c r="M119" s="1172"/>
      <c r="N119" s="158" t="s">
        <v>4702</v>
      </c>
      <c r="O119" s="41" t="s">
        <v>2041</v>
      </c>
      <c r="P119" s="253" t="s">
        <v>4506</v>
      </c>
      <c r="Q119" s="255"/>
      <c r="R119" s="158"/>
      <c r="S119" s="1071" t="s">
        <v>941</v>
      </c>
      <c r="T119" s="1071" t="s">
        <v>941</v>
      </c>
      <c r="U119" s="1071" t="s">
        <v>941</v>
      </c>
      <c r="V119" s="158" t="s">
        <v>941</v>
      </c>
      <c r="W119" s="158" t="s">
        <v>941</v>
      </c>
      <c r="X119" s="158" t="s">
        <v>941</v>
      </c>
      <c r="Y119" s="267" t="s">
        <v>941</v>
      </c>
      <c r="Z119" s="158" t="s">
        <v>941</v>
      </c>
      <c r="AA119" s="158" t="s">
        <v>941</v>
      </c>
      <c r="AB119" s="1222"/>
      <c r="AC119" s="1071" t="s">
        <v>941</v>
      </c>
      <c r="AD119" s="158" t="s">
        <v>941</v>
      </c>
      <c r="AE119" s="158" t="s">
        <v>941</v>
      </c>
      <c r="AF119" s="329" t="s">
        <v>2041</v>
      </c>
      <c r="AG119" s="158" t="s">
        <v>2042</v>
      </c>
      <c r="AH119" s="246" t="s">
        <v>304</v>
      </c>
      <c r="AI119" s="41" t="s">
        <v>2043</v>
      </c>
      <c r="AJ119" s="210">
        <v>1</v>
      </c>
      <c r="AK119" s="1192" t="s">
        <v>945</v>
      </c>
      <c r="AL119" s="1198" t="s">
        <v>1008</v>
      </c>
      <c r="AM119" s="158">
        <v>1</v>
      </c>
      <c r="AN119" s="158" t="s">
        <v>1081</v>
      </c>
      <c r="AO119" s="158" t="s">
        <v>945</v>
      </c>
      <c r="AP119" s="158" t="s">
        <v>945</v>
      </c>
      <c r="AQ119" s="158" t="s">
        <v>4282</v>
      </c>
      <c r="AR119" s="267" t="s">
        <v>945</v>
      </c>
      <c r="AS119" s="158"/>
      <c r="AT119" s="1154">
        <v>26.970195</v>
      </c>
      <c r="AU119" s="1154">
        <v>0.2</v>
      </c>
      <c r="AV119" s="1154">
        <v>8.8000000000000007</v>
      </c>
      <c r="AW119" s="1154">
        <v>0.23733771600000003</v>
      </c>
      <c r="AX119" s="1154" t="s">
        <v>949</v>
      </c>
      <c r="AY119" s="1154" t="s">
        <v>949</v>
      </c>
      <c r="AZ119" s="1154" t="s">
        <v>2038</v>
      </c>
      <c r="BA119" s="1154" t="s">
        <v>2039</v>
      </c>
      <c r="BB119" s="1154" t="s">
        <v>949</v>
      </c>
      <c r="BC119" s="1154">
        <v>0</v>
      </c>
      <c r="BD119" s="1154" t="s">
        <v>2040</v>
      </c>
      <c r="BE119" s="1154" t="s">
        <v>949</v>
      </c>
      <c r="BF119" s="1154" t="s">
        <v>949</v>
      </c>
      <c r="BG119" s="1154">
        <v>0</v>
      </c>
      <c r="BH119" s="1154">
        <v>0</v>
      </c>
      <c r="BI119" s="1154" t="s">
        <v>2041</v>
      </c>
      <c r="BJ119" s="1154" t="s">
        <v>2040</v>
      </c>
      <c r="BK119" s="1154">
        <v>0</v>
      </c>
      <c r="BL119" s="1154">
        <v>0</v>
      </c>
      <c r="BM119" s="1154">
        <v>0</v>
      </c>
      <c r="BN119" s="1154">
        <v>0</v>
      </c>
      <c r="BO119" s="158" t="s">
        <v>945</v>
      </c>
      <c r="BP119" s="158" t="s">
        <v>945</v>
      </c>
      <c r="BQ119" s="158" t="s">
        <v>945</v>
      </c>
      <c r="BR119" s="158" t="s">
        <v>945</v>
      </c>
      <c r="BS119" s="158">
        <v>0</v>
      </c>
      <c r="BT119" s="158">
        <v>0</v>
      </c>
      <c r="BU119" s="158">
        <v>0</v>
      </c>
      <c r="BV119" s="4"/>
      <c r="BW119" s="88"/>
    </row>
    <row r="120" spans="1:75" ht="16.5">
      <c r="A120" s="4"/>
      <c r="B120" s="158">
        <v>113</v>
      </c>
      <c r="C120" s="158" t="s">
        <v>320</v>
      </c>
      <c r="D120" s="1175" t="s">
        <v>4186</v>
      </c>
      <c r="E120" s="1172" t="s">
        <v>945</v>
      </c>
      <c r="F120" s="1175" t="s">
        <v>945</v>
      </c>
      <c r="G120" s="1172" t="s">
        <v>2044</v>
      </c>
      <c r="H120" s="1175"/>
      <c r="I120" s="1172"/>
      <c r="J120" s="1175"/>
      <c r="K120" s="1172"/>
      <c r="L120" s="1175"/>
      <c r="M120" s="1172"/>
      <c r="N120" s="158" t="s">
        <v>4703</v>
      </c>
      <c r="O120" s="41" t="s">
        <v>2044</v>
      </c>
      <c r="P120" s="253" t="s">
        <v>4506</v>
      </c>
      <c r="Q120" s="255"/>
      <c r="R120" s="158" t="s">
        <v>979</v>
      </c>
      <c r="S120" s="1071" t="s">
        <v>941</v>
      </c>
      <c r="T120" s="1071" t="s">
        <v>941</v>
      </c>
      <c r="U120" s="1071" t="s">
        <v>941</v>
      </c>
      <c r="V120" s="158" t="s">
        <v>941</v>
      </c>
      <c r="W120" s="158" t="s">
        <v>941</v>
      </c>
      <c r="X120" s="158" t="s">
        <v>941</v>
      </c>
      <c r="Y120" s="267" t="s">
        <v>941</v>
      </c>
      <c r="Z120" s="158" t="s">
        <v>941</v>
      </c>
      <c r="AA120" s="158" t="s">
        <v>941</v>
      </c>
      <c r="AB120" s="1222"/>
      <c r="AC120" s="1071" t="s">
        <v>941</v>
      </c>
      <c r="AD120" s="158" t="s">
        <v>941</v>
      </c>
      <c r="AE120" s="158" t="s">
        <v>941</v>
      </c>
      <c r="AF120" s="329" t="s">
        <v>2045</v>
      </c>
      <c r="AG120" s="158" t="s">
        <v>2046</v>
      </c>
      <c r="AH120" s="246" t="s">
        <v>304</v>
      </c>
      <c r="AI120" s="41" t="s">
        <v>2047</v>
      </c>
      <c r="AJ120" s="210">
        <v>1</v>
      </c>
      <c r="AK120" s="1192" t="s">
        <v>945</v>
      </c>
      <c r="AL120" s="1198" t="s">
        <v>1008</v>
      </c>
      <c r="AM120" s="158">
        <v>1</v>
      </c>
      <c r="AN120" s="158" t="s">
        <v>1921</v>
      </c>
      <c r="AO120" s="158" t="s">
        <v>945</v>
      </c>
      <c r="AP120" s="158" t="s">
        <v>1245</v>
      </c>
      <c r="AQ120" s="158" t="s">
        <v>4282</v>
      </c>
      <c r="AR120" s="267" t="s">
        <v>945</v>
      </c>
      <c r="AS120" s="158"/>
      <c r="AT120" s="1154" t="s">
        <v>949</v>
      </c>
      <c r="AU120" s="1154" t="s">
        <v>949</v>
      </c>
      <c r="AV120" s="1154" t="s">
        <v>949</v>
      </c>
      <c r="AW120" s="1154" t="s">
        <v>949</v>
      </c>
      <c r="AX120" s="1154" t="s">
        <v>2048</v>
      </c>
      <c r="AY120" s="1154" t="s">
        <v>949</v>
      </c>
      <c r="AZ120" s="1154" t="s">
        <v>949</v>
      </c>
      <c r="BA120" s="1154" t="s">
        <v>949</v>
      </c>
      <c r="BB120" s="1154" t="s">
        <v>949</v>
      </c>
      <c r="BC120" s="1154" t="s">
        <v>949</v>
      </c>
      <c r="BD120" s="1154" t="s">
        <v>1923</v>
      </c>
      <c r="BE120" s="1154" t="s">
        <v>949</v>
      </c>
      <c r="BF120" s="1154" t="s">
        <v>949</v>
      </c>
      <c r="BG120" s="1154">
        <v>0</v>
      </c>
      <c r="BH120" s="1154">
        <v>0</v>
      </c>
      <c r="BI120" s="1154">
        <v>0</v>
      </c>
      <c r="BJ120" s="1154">
        <v>0</v>
      </c>
      <c r="BK120" s="1154">
        <v>0</v>
      </c>
      <c r="BL120" s="1154">
        <v>0</v>
      </c>
      <c r="BM120" s="1154">
        <v>0</v>
      </c>
      <c r="BN120" s="1154">
        <v>0</v>
      </c>
      <c r="BO120" s="158" t="s">
        <v>4162</v>
      </c>
      <c r="BP120" s="158" t="s">
        <v>945</v>
      </c>
      <c r="BQ120" s="158" t="s">
        <v>4677</v>
      </c>
      <c r="BR120" s="158" t="s">
        <v>945</v>
      </c>
      <c r="BS120" s="158" t="s">
        <v>945</v>
      </c>
      <c r="BT120" s="158" t="s">
        <v>945</v>
      </c>
      <c r="BU120" s="158" t="s">
        <v>945</v>
      </c>
      <c r="BV120" s="4"/>
      <c r="BW120" s="88"/>
    </row>
    <row r="121" spans="1:75" ht="16.5">
      <c r="A121" s="4"/>
      <c r="B121" s="158">
        <v>114</v>
      </c>
      <c r="C121" s="158" t="s">
        <v>320</v>
      </c>
      <c r="D121" s="1175" t="s">
        <v>4186</v>
      </c>
      <c r="E121" s="1172" t="s">
        <v>945</v>
      </c>
      <c r="F121" s="1175" t="s">
        <v>945</v>
      </c>
      <c r="G121" s="1172" t="s">
        <v>2049</v>
      </c>
      <c r="H121" s="1175"/>
      <c r="I121" s="1172"/>
      <c r="J121" s="1175"/>
      <c r="K121" s="1172"/>
      <c r="L121" s="1175"/>
      <c r="M121" s="1172"/>
      <c r="N121" s="158" t="s">
        <v>4704</v>
      </c>
      <c r="O121" s="41" t="s">
        <v>2049</v>
      </c>
      <c r="P121" s="253" t="s">
        <v>4506</v>
      </c>
      <c r="Q121" s="255"/>
      <c r="R121" s="158" t="s">
        <v>989</v>
      </c>
      <c r="S121" s="1071" t="s">
        <v>941</v>
      </c>
      <c r="T121" s="1071" t="s">
        <v>941</v>
      </c>
      <c r="U121" s="1071" t="s">
        <v>941</v>
      </c>
      <c r="V121" s="158" t="s">
        <v>941</v>
      </c>
      <c r="W121" s="158" t="s">
        <v>941</v>
      </c>
      <c r="X121" s="158" t="s">
        <v>941</v>
      </c>
      <c r="Y121" s="267" t="s">
        <v>941</v>
      </c>
      <c r="Z121" s="158" t="s">
        <v>941</v>
      </c>
      <c r="AA121" s="158" t="s">
        <v>941</v>
      </c>
      <c r="AB121" s="1222"/>
      <c r="AC121" s="1071" t="s">
        <v>941</v>
      </c>
      <c r="AD121" s="158" t="s">
        <v>941</v>
      </c>
      <c r="AE121" s="158" t="s">
        <v>941</v>
      </c>
      <c r="AF121" s="329" t="s">
        <v>2050</v>
      </c>
      <c r="AG121" s="158" t="s">
        <v>2051</v>
      </c>
      <c r="AH121" s="246" t="s">
        <v>304</v>
      </c>
      <c r="AI121" s="41" t="s">
        <v>2052</v>
      </c>
      <c r="AJ121" s="210">
        <v>1</v>
      </c>
      <c r="AK121" s="1192" t="s">
        <v>945</v>
      </c>
      <c r="AL121" s="1198" t="s">
        <v>1008</v>
      </c>
      <c r="AM121" s="158">
        <v>1</v>
      </c>
      <c r="AN121" s="158" t="s">
        <v>1008</v>
      </c>
      <c r="AO121" s="158" t="s">
        <v>945</v>
      </c>
      <c r="AP121" s="158" t="s">
        <v>945</v>
      </c>
      <c r="AQ121" s="158" t="s">
        <v>4282</v>
      </c>
      <c r="AR121" s="267" t="s">
        <v>945</v>
      </c>
      <c r="AS121" s="158"/>
      <c r="AT121" s="1154">
        <v>1417.6983</v>
      </c>
      <c r="AU121" s="1154" t="s">
        <v>949</v>
      </c>
      <c r="AV121" s="1154">
        <v>1.41</v>
      </c>
      <c r="AW121" s="1154">
        <v>1.9989547000000001</v>
      </c>
      <c r="AX121" s="1154" t="s">
        <v>2053</v>
      </c>
      <c r="AY121" s="1154" t="s">
        <v>1083</v>
      </c>
      <c r="AZ121" s="1154" t="s">
        <v>1293</v>
      </c>
      <c r="BA121" s="1154" t="s">
        <v>1294</v>
      </c>
      <c r="BB121" s="1154" t="s">
        <v>1295</v>
      </c>
      <c r="BC121" s="1154" t="s">
        <v>949</v>
      </c>
      <c r="BD121" s="1154" t="s">
        <v>1705</v>
      </c>
      <c r="BE121" s="1154" t="s">
        <v>949</v>
      </c>
      <c r="BF121" s="1154" t="s">
        <v>949</v>
      </c>
      <c r="BG121" s="1154">
        <v>0</v>
      </c>
      <c r="BH121" s="1154">
        <v>0</v>
      </c>
      <c r="BI121" s="1154" t="s">
        <v>2049</v>
      </c>
      <c r="BJ121" s="1154" t="s">
        <v>1705</v>
      </c>
      <c r="BK121" s="1154">
        <v>0</v>
      </c>
      <c r="BL121" s="1154">
        <v>0</v>
      </c>
      <c r="BM121" s="1154">
        <v>0</v>
      </c>
      <c r="BN121" s="1154">
        <v>0</v>
      </c>
      <c r="BO121" s="158" t="s">
        <v>4162</v>
      </c>
      <c r="BP121" s="158" t="s">
        <v>4407</v>
      </c>
      <c r="BQ121" s="158" t="s">
        <v>4698</v>
      </c>
      <c r="BR121" s="158" t="s">
        <v>945</v>
      </c>
      <c r="BS121" s="158">
        <v>4</v>
      </c>
      <c r="BT121" s="158">
        <v>30</v>
      </c>
      <c r="BU121" s="158">
        <v>20</v>
      </c>
      <c r="BV121" s="4"/>
      <c r="BW121" s="88"/>
    </row>
    <row r="122" spans="1:75" ht="16.5">
      <c r="A122" s="4"/>
      <c r="B122" s="158">
        <v>115</v>
      </c>
      <c r="C122" s="158" t="s">
        <v>320</v>
      </c>
      <c r="D122" s="1175" t="s">
        <v>4186</v>
      </c>
      <c r="E122" s="1172" t="s">
        <v>945</v>
      </c>
      <c r="F122" s="1175" t="s">
        <v>945</v>
      </c>
      <c r="G122" s="1172" t="s">
        <v>2054</v>
      </c>
      <c r="H122" s="1175"/>
      <c r="I122" s="1172"/>
      <c r="J122" s="1175"/>
      <c r="K122" s="1172"/>
      <c r="L122" s="1175"/>
      <c r="M122" s="1172"/>
      <c r="N122" s="158" t="s">
        <v>4705</v>
      </c>
      <c r="O122" s="41" t="s">
        <v>2054</v>
      </c>
      <c r="P122" s="253" t="s">
        <v>4506</v>
      </c>
      <c r="Q122" s="255"/>
      <c r="R122" s="158" t="s">
        <v>1059</v>
      </c>
      <c r="S122" s="1071" t="s">
        <v>941</v>
      </c>
      <c r="T122" s="1071" t="s">
        <v>941</v>
      </c>
      <c r="U122" s="1071" t="s">
        <v>941</v>
      </c>
      <c r="V122" s="158" t="s">
        <v>941</v>
      </c>
      <c r="W122" s="158" t="s">
        <v>941</v>
      </c>
      <c r="X122" s="158" t="s">
        <v>941</v>
      </c>
      <c r="Y122" s="267" t="s">
        <v>941</v>
      </c>
      <c r="Z122" s="158" t="s">
        <v>941</v>
      </c>
      <c r="AA122" s="158" t="s">
        <v>941</v>
      </c>
      <c r="AB122" s="1222"/>
      <c r="AC122" s="1071" t="s">
        <v>941</v>
      </c>
      <c r="AD122" s="158" t="s">
        <v>941</v>
      </c>
      <c r="AE122" s="158" t="s">
        <v>941</v>
      </c>
      <c r="AF122" s="329" t="s">
        <v>2054</v>
      </c>
      <c r="AG122" s="158" t="s">
        <v>2055</v>
      </c>
      <c r="AH122" s="246" t="s">
        <v>304</v>
      </c>
      <c r="AI122" s="41" t="s">
        <v>2056</v>
      </c>
      <c r="AJ122" s="210">
        <v>1</v>
      </c>
      <c r="AK122" s="1192" t="s">
        <v>945</v>
      </c>
      <c r="AL122" s="1198" t="s">
        <v>1008</v>
      </c>
      <c r="AM122" s="158">
        <v>1</v>
      </c>
      <c r="AN122" s="158" t="s">
        <v>1008</v>
      </c>
      <c r="AO122" s="158" t="s">
        <v>945</v>
      </c>
      <c r="AP122" s="158" t="s">
        <v>945</v>
      </c>
      <c r="AQ122" s="158" t="s">
        <v>4282</v>
      </c>
      <c r="AR122" s="267" t="s">
        <v>945</v>
      </c>
      <c r="AS122" s="158"/>
      <c r="AT122" s="1154">
        <v>841.221</v>
      </c>
      <c r="AU122" s="1154" t="s">
        <v>949</v>
      </c>
      <c r="AV122" s="1154">
        <v>1.41</v>
      </c>
      <c r="AW122" s="1154">
        <v>1.1861216099999998</v>
      </c>
      <c r="AX122" s="1154" t="s">
        <v>949</v>
      </c>
      <c r="AY122" s="1154" t="s">
        <v>1083</v>
      </c>
      <c r="AZ122" s="1154" t="s">
        <v>1293</v>
      </c>
      <c r="BA122" s="1154" t="s">
        <v>1294</v>
      </c>
      <c r="BB122" s="1154" t="s">
        <v>1295</v>
      </c>
      <c r="BC122" s="1154">
        <v>0</v>
      </c>
      <c r="BD122" s="1154" t="s">
        <v>1712</v>
      </c>
      <c r="BE122" s="1154" t="s">
        <v>949</v>
      </c>
      <c r="BF122" s="1154" t="s">
        <v>949</v>
      </c>
      <c r="BG122" s="1154">
        <v>0</v>
      </c>
      <c r="BH122" s="1154">
        <v>0</v>
      </c>
      <c r="BI122" s="1154" t="s">
        <v>2054</v>
      </c>
      <c r="BJ122" s="1154" t="s">
        <v>1459</v>
      </c>
      <c r="BK122" s="1154">
        <v>0</v>
      </c>
      <c r="BL122" s="1154">
        <v>0</v>
      </c>
      <c r="BM122" s="1154">
        <v>0</v>
      </c>
      <c r="BN122" s="1154">
        <v>0</v>
      </c>
      <c r="BO122" s="158" t="s">
        <v>945</v>
      </c>
      <c r="BP122" s="158" t="s">
        <v>4407</v>
      </c>
      <c r="BQ122" s="158" t="s">
        <v>4706</v>
      </c>
      <c r="BR122" s="158" t="s">
        <v>945</v>
      </c>
      <c r="BS122" s="158">
        <v>4</v>
      </c>
      <c r="BT122" s="158">
        <v>50</v>
      </c>
      <c r="BU122" s="158">
        <v>22</v>
      </c>
      <c r="BV122" s="4"/>
      <c r="BW122" s="88"/>
    </row>
    <row r="123" spans="1:75" ht="16.5">
      <c r="A123" s="4"/>
      <c r="B123" s="158">
        <v>116</v>
      </c>
      <c r="C123" s="158" t="s">
        <v>320</v>
      </c>
      <c r="D123" s="1175" t="s">
        <v>4186</v>
      </c>
      <c r="E123" s="1172" t="s">
        <v>945</v>
      </c>
      <c r="F123" s="1175" t="s">
        <v>945</v>
      </c>
      <c r="G123" s="1172" t="s">
        <v>2057</v>
      </c>
      <c r="H123" s="1175"/>
      <c r="I123" s="1172"/>
      <c r="J123" s="1175"/>
      <c r="K123" s="1172"/>
      <c r="L123" s="1175"/>
      <c r="M123" s="1172"/>
      <c r="N123" s="158" t="s">
        <v>4707</v>
      </c>
      <c r="O123" s="41" t="s">
        <v>2057</v>
      </c>
      <c r="P123" s="253" t="s">
        <v>4506</v>
      </c>
      <c r="Q123" s="255"/>
      <c r="R123" s="158"/>
      <c r="S123" s="1071" t="s">
        <v>941</v>
      </c>
      <c r="T123" s="1071" t="s">
        <v>941</v>
      </c>
      <c r="U123" s="1071" t="s">
        <v>941</v>
      </c>
      <c r="V123" s="158" t="s">
        <v>941</v>
      </c>
      <c r="W123" s="158" t="s">
        <v>941</v>
      </c>
      <c r="X123" s="158" t="s">
        <v>941</v>
      </c>
      <c r="Y123" s="267" t="s">
        <v>941</v>
      </c>
      <c r="Z123" s="158" t="s">
        <v>941</v>
      </c>
      <c r="AA123" s="158" t="s">
        <v>941</v>
      </c>
      <c r="AB123" s="1222"/>
      <c r="AC123" s="1071" t="s">
        <v>941</v>
      </c>
      <c r="AD123" s="158" t="s">
        <v>941</v>
      </c>
      <c r="AE123" s="158" t="s">
        <v>941</v>
      </c>
      <c r="AF123" s="329" t="s">
        <v>2058</v>
      </c>
      <c r="AG123" s="158" t="s">
        <v>2059</v>
      </c>
      <c r="AH123" s="246" t="s">
        <v>304</v>
      </c>
      <c r="AI123" s="41" t="s">
        <v>2060</v>
      </c>
      <c r="AJ123" s="210">
        <v>1</v>
      </c>
      <c r="AK123" s="1192" t="s">
        <v>945</v>
      </c>
      <c r="AL123" s="1198" t="s">
        <v>1008</v>
      </c>
      <c r="AM123" s="158">
        <v>1</v>
      </c>
      <c r="AN123" s="158" t="s">
        <v>1008</v>
      </c>
      <c r="AO123" s="158" t="s">
        <v>945</v>
      </c>
      <c r="AP123" s="158" t="s">
        <v>945</v>
      </c>
      <c r="AQ123" s="158" t="s">
        <v>4282</v>
      </c>
      <c r="AR123" s="267" t="s">
        <v>945</v>
      </c>
      <c r="AS123" s="158"/>
      <c r="AT123" s="1154">
        <v>242.86964</v>
      </c>
      <c r="AU123" s="1154" t="s">
        <v>949</v>
      </c>
      <c r="AV123" s="1154">
        <v>1.41</v>
      </c>
      <c r="AW123" s="1154">
        <v>0.34244619999999998</v>
      </c>
      <c r="AX123" s="1154" t="s">
        <v>2061</v>
      </c>
      <c r="AY123" s="1154" t="s">
        <v>995</v>
      </c>
      <c r="AZ123" s="1154" t="s">
        <v>1293</v>
      </c>
      <c r="BA123" s="1154" t="s">
        <v>2062</v>
      </c>
      <c r="BB123" s="1154" t="s">
        <v>1295</v>
      </c>
      <c r="BC123" s="1154" t="s">
        <v>949</v>
      </c>
      <c r="BD123" s="1154" t="s">
        <v>1215</v>
      </c>
      <c r="BE123" s="1154" t="s">
        <v>949</v>
      </c>
      <c r="BF123" s="1154" t="s">
        <v>949</v>
      </c>
      <c r="BG123" s="1154">
        <v>0</v>
      </c>
      <c r="BH123" s="1154">
        <v>0</v>
      </c>
      <c r="BI123" s="1154" t="s">
        <v>2057</v>
      </c>
      <c r="BJ123" s="1154" t="s">
        <v>1215</v>
      </c>
      <c r="BK123" s="1154">
        <v>0</v>
      </c>
      <c r="BL123" s="1154">
        <v>0</v>
      </c>
      <c r="BM123" s="1154">
        <v>0</v>
      </c>
      <c r="BN123" s="1154">
        <v>0</v>
      </c>
      <c r="BO123" s="158" t="s">
        <v>4162</v>
      </c>
      <c r="BP123" s="158" t="s">
        <v>4414</v>
      </c>
      <c r="BQ123" s="158" t="s">
        <v>4708</v>
      </c>
      <c r="BR123" s="158" t="s">
        <v>945</v>
      </c>
      <c r="BS123" s="158">
        <v>4</v>
      </c>
      <c r="BT123" s="158">
        <v>50</v>
      </c>
      <c r="BU123" s="158">
        <v>21</v>
      </c>
      <c r="BV123" s="4"/>
      <c r="BW123" s="88"/>
    </row>
    <row r="124" spans="1:75" ht="16.5">
      <c r="A124" s="4"/>
      <c r="B124" s="158">
        <v>117</v>
      </c>
      <c r="C124" s="158" t="s">
        <v>320</v>
      </c>
      <c r="D124" s="1175" t="s">
        <v>4186</v>
      </c>
      <c r="E124" s="1172" t="s">
        <v>945</v>
      </c>
      <c r="F124" s="1175" t="s">
        <v>945</v>
      </c>
      <c r="G124" s="1172" t="s">
        <v>2063</v>
      </c>
      <c r="H124" s="1175"/>
      <c r="I124" s="1172"/>
      <c r="J124" s="1175"/>
      <c r="K124" s="1172"/>
      <c r="L124" s="1175"/>
      <c r="M124" s="1172"/>
      <c r="N124" s="158" t="s">
        <v>4709</v>
      </c>
      <c r="O124" s="41" t="s">
        <v>2063</v>
      </c>
      <c r="P124" s="253" t="s">
        <v>4506</v>
      </c>
      <c r="Q124" s="255"/>
      <c r="R124" s="158"/>
      <c r="S124" s="1071" t="s">
        <v>941</v>
      </c>
      <c r="T124" s="1071" t="s">
        <v>941</v>
      </c>
      <c r="U124" s="1071" t="s">
        <v>941</v>
      </c>
      <c r="V124" s="158" t="s">
        <v>941</v>
      </c>
      <c r="W124" s="158" t="s">
        <v>941</v>
      </c>
      <c r="X124" s="158" t="s">
        <v>941</v>
      </c>
      <c r="Y124" s="267" t="s">
        <v>941</v>
      </c>
      <c r="Z124" s="158" t="s">
        <v>941</v>
      </c>
      <c r="AA124" s="158" t="s">
        <v>941</v>
      </c>
      <c r="AB124" s="1222"/>
      <c r="AC124" s="1071" t="s">
        <v>941</v>
      </c>
      <c r="AD124" s="158" t="s">
        <v>941</v>
      </c>
      <c r="AE124" s="158" t="s">
        <v>941</v>
      </c>
      <c r="AF124" s="329" t="s">
        <v>2064</v>
      </c>
      <c r="AG124" s="158" t="s">
        <v>2065</v>
      </c>
      <c r="AH124" s="246" t="s">
        <v>304</v>
      </c>
      <c r="AI124" s="41" t="s">
        <v>2066</v>
      </c>
      <c r="AJ124" s="210">
        <v>1</v>
      </c>
      <c r="AK124" s="1192" t="s">
        <v>945</v>
      </c>
      <c r="AL124" s="1198" t="s">
        <v>1008</v>
      </c>
      <c r="AM124" s="158">
        <v>1</v>
      </c>
      <c r="AN124" s="158" t="s">
        <v>1008</v>
      </c>
      <c r="AO124" s="158" t="s">
        <v>945</v>
      </c>
      <c r="AP124" s="158" t="s">
        <v>945</v>
      </c>
      <c r="AQ124" s="158" t="s">
        <v>4282</v>
      </c>
      <c r="AR124" s="267" t="s">
        <v>945</v>
      </c>
      <c r="AS124" s="158"/>
      <c r="AT124" s="1154">
        <v>211.15799999999999</v>
      </c>
      <c r="AU124" s="1154" t="s">
        <v>949</v>
      </c>
      <c r="AV124" s="1154">
        <v>1.41</v>
      </c>
      <c r="AW124" s="1154">
        <v>0.29773280000000002</v>
      </c>
      <c r="AX124" s="1154" t="s">
        <v>2067</v>
      </c>
      <c r="AY124" s="1154" t="s">
        <v>1083</v>
      </c>
      <c r="AZ124" s="1154" t="s">
        <v>1293</v>
      </c>
      <c r="BA124" s="1154" t="s">
        <v>1294</v>
      </c>
      <c r="BB124" s="1154" t="s">
        <v>1295</v>
      </c>
      <c r="BC124" s="1154" t="s">
        <v>1296</v>
      </c>
      <c r="BD124" s="1154" t="s">
        <v>1215</v>
      </c>
      <c r="BE124" s="1154" t="s">
        <v>949</v>
      </c>
      <c r="BF124" s="1154" t="s">
        <v>949</v>
      </c>
      <c r="BG124" s="1154">
        <v>0</v>
      </c>
      <c r="BH124" s="1154">
        <v>0</v>
      </c>
      <c r="BI124" s="1154" t="s">
        <v>2063</v>
      </c>
      <c r="BJ124" s="1154" t="s">
        <v>1215</v>
      </c>
      <c r="BK124" s="1154">
        <v>0</v>
      </c>
      <c r="BL124" s="1154">
        <v>0</v>
      </c>
      <c r="BM124" s="1154">
        <v>0</v>
      </c>
      <c r="BN124" s="1154">
        <v>0</v>
      </c>
      <c r="BO124" s="158" t="s">
        <v>4162</v>
      </c>
      <c r="BP124" s="158" t="s">
        <v>4414</v>
      </c>
      <c r="BQ124" s="158" t="s">
        <v>4710</v>
      </c>
      <c r="BR124" s="158" t="s">
        <v>945</v>
      </c>
      <c r="BS124" s="158">
        <v>4</v>
      </c>
      <c r="BT124" s="158">
        <v>50</v>
      </c>
      <c r="BU124" s="158">
        <v>21</v>
      </c>
      <c r="BV124" s="4"/>
      <c r="BW124" s="88"/>
    </row>
    <row r="125" spans="1:75" ht="16.5">
      <c r="A125" s="4"/>
      <c r="B125" s="158">
        <v>118</v>
      </c>
      <c r="C125" s="158" t="s">
        <v>320</v>
      </c>
      <c r="D125" s="1175" t="s">
        <v>4186</v>
      </c>
      <c r="E125" s="1172" t="s">
        <v>945</v>
      </c>
      <c r="F125" s="1175" t="s">
        <v>945</v>
      </c>
      <c r="G125" s="1172" t="s">
        <v>2068</v>
      </c>
      <c r="H125" s="1175"/>
      <c r="I125" s="1172"/>
      <c r="J125" s="1175"/>
      <c r="K125" s="1172"/>
      <c r="L125" s="1175"/>
      <c r="M125" s="1172"/>
      <c r="N125" s="158" t="s">
        <v>4711</v>
      </c>
      <c r="O125" s="41" t="s">
        <v>2068</v>
      </c>
      <c r="P125" s="253" t="s">
        <v>4506</v>
      </c>
      <c r="Q125" s="255"/>
      <c r="R125" s="158"/>
      <c r="S125" s="1071" t="s">
        <v>941</v>
      </c>
      <c r="T125" s="1071" t="s">
        <v>941</v>
      </c>
      <c r="U125" s="1071" t="s">
        <v>941</v>
      </c>
      <c r="V125" s="158" t="s">
        <v>941</v>
      </c>
      <c r="W125" s="158" t="s">
        <v>941</v>
      </c>
      <c r="X125" s="158" t="s">
        <v>941</v>
      </c>
      <c r="Y125" s="267" t="s">
        <v>941</v>
      </c>
      <c r="Z125" s="158" t="s">
        <v>941</v>
      </c>
      <c r="AA125" s="158" t="s">
        <v>941</v>
      </c>
      <c r="AB125" s="1222"/>
      <c r="AC125" s="1071" t="s">
        <v>941</v>
      </c>
      <c r="AD125" s="158" t="s">
        <v>941</v>
      </c>
      <c r="AE125" s="158" t="s">
        <v>941</v>
      </c>
      <c r="AF125" s="329" t="s">
        <v>2069</v>
      </c>
      <c r="AG125" s="158" t="s">
        <v>2070</v>
      </c>
      <c r="AH125" s="246" t="s">
        <v>304</v>
      </c>
      <c r="AI125" s="41" t="s">
        <v>2071</v>
      </c>
      <c r="AJ125" s="210">
        <v>1</v>
      </c>
      <c r="AK125" s="1192" t="s">
        <v>945</v>
      </c>
      <c r="AL125" s="1198" t="s">
        <v>1008</v>
      </c>
      <c r="AM125" s="158">
        <v>1</v>
      </c>
      <c r="AN125" s="158" t="s">
        <v>1008</v>
      </c>
      <c r="AO125" s="158" t="s">
        <v>945</v>
      </c>
      <c r="AP125" s="158" t="s">
        <v>945</v>
      </c>
      <c r="AQ125" s="158" t="s">
        <v>4282</v>
      </c>
      <c r="AR125" s="267" t="s">
        <v>945</v>
      </c>
      <c r="AS125" s="158"/>
      <c r="AT125" s="1154">
        <v>85.699363000000005</v>
      </c>
      <c r="AU125" s="1154" t="s">
        <v>949</v>
      </c>
      <c r="AV125" s="1154">
        <v>1.41</v>
      </c>
      <c r="AW125" s="1154">
        <v>0.1208361</v>
      </c>
      <c r="AX125" s="1154" t="s">
        <v>2072</v>
      </c>
      <c r="AY125" s="1154" t="s">
        <v>1083</v>
      </c>
      <c r="AZ125" s="1154" t="s">
        <v>1293</v>
      </c>
      <c r="BA125" s="1154" t="s">
        <v>1294</v>
      </c>
      <c r="BB125" s="1154" t="s">
        <v>1295</v>
      </c>
      <c r="BC125" s="1154" t="s">
        <v>949</v>
      </c>
      <c r="BD125" s="1154" t="s">
        <v>1215</v>
      </c>
      <c r="BE125" s="1154" t="s">
        <v>949</v>
      </c>
      <c r="BF125" s="1154" t="s">
        <v>949</v>
      </c>
      <c r="BG125" s="1154">
        <v>0</v>
      </c>
      <c r="BH125" s="1154">
        <v>0</v>
      </c>
      <c r="BI125" s="1154" t="s">
        <v>2068</v>
      </c>
      <c r="BJ125" s="1154" t="s">
        <v>1215</v>
      </c>
      <c r="BK125" s="1154">
        <v>0</v>
      </c>
      <c r="BL125" s="1154">
        <v>0</v>
      </c>
      <c r="BM125" s="1154">
        <v>0</v>
      </c>
      <c r="BN125" s="1154">
        <v>0</v>
      </c>
      <c r="BO125" s="158" t="s">
        <v>4162</v>
      </c>
      <c r="BP125" s="158" t="s">
        <v>4414</v>
      </c>
      <c r="BQ125" s="158" t="s">
        <v>4712</v>
      </c>
      <c r="BR125" s="158" t="s">
        <v>945</v>
      </c>
      <c r="BS125" s="158">
        <v>4</v>
      </c>
      <c r="BT125" s="158">
        <v>30</v>
      </c>
      <c r="BU125" s="158">
        <v>18</v>
      </c>
      <c r="BV125" s="4"/>
      <c r="BW125" s="88"/>
    </row>
    <row r="126" spans="1:75" ht="16.5">
      <c r="A126" s="4"/>
      <c r="B126" s="158">
        <v>119</v>
      </c>
      <c r="C126" s="158" t="s">
        <v>320</v>
      </c>
      <c r="D126" s="1175" t="s">
        <v>4186</v>
      </c>
      <c r="E126" s="1172" t="s">
        <v>945</v>
      </c>
      <c r="F126" s="1175" t="s">
        <v>945</v>
      </c>
      <c r="G126" s="1172" t="s">
        <v>2069</v>
      </c>
      <c r="H126" s="1175"/>
      <c r="I126" s="1172"/>
      <c r="J126" s="1175"/>
      <c r="K126" s="1172"/>
      <c r="L126" s="1175"/>
      <c r="M126" s="1172"/>
      <c r="N126" s="158" t="s">
        <v>4713</v>
      </c>
      <c r="O126" s="41" t="s">
        <v>2069</v>
      </c>
      <c r="P126" s="253" t="s">
        <v>4506</v>
      </c>
      <c r="Q126" s="255"/>
      <c r="R126" s="158" t="s">
        <v>989</v>
      </c>
      <c r="S126" s="1071" t="s">
        <v>941</v>
      </c>
      <c r="T126" s="1071" t="s">
        <v>941</v>
      </c>
      <c r="U126" s="1071" t="s">
        <v>941</v>
      </c>
      <c r="V126" s="158" t="s">
        <v>941</v>
      </c>
      <c r="W126" s="158" t="s">
        <v>941</v>
      </c>
      <c r="X126" s="158" t="s">
        <v>941</v>
      </c>
      <c r="Y126" s="267" t="s">
        <v>941</v>
      </c>
      <c r="Z126" s="158" t="s">
        <v>941</v>
      </c>
      <c r="AA126" s="158" t="s">
        <v>941</v>
      </c>
      <c r="AB126" s="1222"/>
      <c r="AC126" s="1071" t="s">
        <v>941</v>
      </c>
      <c r="AD126" s="158" t="s">
        <v>941</v>
      </c>
      <c r="AE126" s="158" t="s">
        <v>941</v>
      </c>
      <c r="AF126" s="329" t="s">
        <v>945</v>
      </c>
      <c r="AG126" s="158" t="s">
        <v>2073</v>
      </c>
      <c r="AH126" s="246" t="s">
        <v>304</v>
      </c>
      <c r="AI126" s="41" t="s">
        <v>2074</v>
      </c>
      <c r="AJ126" s="210">
        <v>1</v>
      </c>
      <c r="AK126" s="1192" t="s">
        <v>945</v>
      </c>
      <c r="AL126" s="1198" t="s">
        <v>1008</v>
      </c>
      <c r="AM126" s="158">
        <v>1</v>
      </c>
      <c r="AN126" s="158" t="s">
        <v>1008</v>
      </c>
      <c r="AO126" s="158" t="s">
        <v>945</v>
      </c>
      <c r="AP126" s="158" t="s">
        <v>945</v>
      </c>
      <c r="AQ126" s="158" t="s">
        <v>4282</v>
      </c>
      <c r="AR126" s="267" t="s">
        <v>945</v>
      </c>
      <c r="AS126" s="158"/>
      <c r="AT126" s="1154">
        <v>39.270000000000003</v>
      </c>
      <c r="AU126" s="1154" t="s">
        <v>949</v>
      </c>
      <c r="AV126" s="1154">
        <v>1.41</v>
      </c>
      <c r="AW126" s="1154">
        <v>5.5370700000000002E-2</v>
      </c>
      <c r="AX126" s="1154" t="s">
        <v>2075</v>
      </c>
      <c r="AY126" s="1154" t="s">
        <v>1083</v>
      </c>
      <c r="AZ126" s="1154" t="s">
        <v>1293</v>
      </c>
      <c r="BA126" s="1154" t="s">
        <v>1294</v>
      </c>
      <c r="BB126" s="1154" t="s">
        <v>1295</v>
      </c>
      <c r="BC126" s="1154">
        <v>0</v>
      </c>
      <c r="BD126" s="1154" t="s">
        <v>1142</v>
      </c>
      <c r="BE126" s="1154" t="s">
        <v>949</v>
      </c>
      <c r="BF126" s="1154" t="s">
        <v>949</v>
      </c>
      <c r="BG126" s="1154">
        <v>0</v>
      </c>
      <c r="BH126" s="1154">
        <v>0</v>
      </c>
      <c r="BI126" s="1154" t="s">
        <v>2069</v>
      </c>
      <c r="BJ126" s="1154" t="s">
        <v>1142</v>
      </c>
      <c r="BK126" s="1154">
        <v>0</v>
      </c>
      <c r="BL126" s="1154">
        <v>0</v>
      </c>
      <c r="BM126" s="1154">
        <v>0</v>
      </c>
      <c r="BN126" s="1154">
        <v>0</v>
      </c>
      <c r="BO126" s="158" t="s">
        <v>945</v>
      </c>
      <c r="BP126" s="158" t="s">
        <v>4414</v>
      </c>
      <c r="BQ126" s="158" t="s">
        <v>4714</v>
      </c>
      <c r="BR126" s="158" t="s">
        <v>945</v>
      </c>
      <c r="BS126" s="158">
        <v>8</v>
      </c>
      <c r="BT126" s="158">
        <v>50</v>
      </c>
      <c r="BU126" s="158">
        <v>23</v>
      </c>
      <c r="BV126" s="4"/>
      <c r="BW126" s="88"/>
    </row>
    <row r="127" spans="1:75" ht="16.5">
      <c r="A127" s="4"/>
      <c r="B127" s="158">
        <v>120</v>
      </c>
      <c r="C127" s="158" t="s">
        <v>320</v>
      </c>
      <c r="D127" s="1175" t="s">
        <v>4186</v>
      </c>
      <c r="E127" s="1172" t="s">
        <v>945</v>
      </c>
      <c r="F127" s="1175" t="s">
        <v>945</v>
      </c>
      <c r="G127" s="1172" t="s">
        <v>2076</v>
      </c>
      <c r="H127" s="1175"/>
      <c r="I127" s="1172"/>
      <c r="J127" s="1175"/>
      <c r="K127" s="1172"/>
      <c r="L127" s="1175"/>
      <c r="M127" s="1172"/>
      <c r="N127" s="158" t="s">
        <v>4715</v>
      </c>
      <c r="O127" s="41" t="s">
        <v>2076</v>
      </c>
      <c r="P127" s="253" t="s">
        <v>4506</v>
      </c>
      <c r="Q127" s="255"/>
      <c r="R127" s="158" t="s">
        <v>1059</v>
      </c>
      <c r="S127" s="1071" t="s">
        <v>941</v>
      </c>
      <c r="T127" s="1071" t="s">
        <v>941</v>
      </c>
      <c r="U127" s="1071" t="s">
        <v>941</v>
      </c>
      <c r="V127" s="158" t="s">
        <v>941</v>
      </c>
      <c r="W127" s="158" t="s">
        <v>941</v>
      </c>
      <c r="X127" s="158" t="s">
        <v>941</v>
      </c>
      <c r="Y127" s="267" t="s">
        <v>941</v>
      </c>
      <c r="Z127" s="158" t="s">
        <v>941</v>
      </c>
      <c r="AA127" s="158" t="s">
        <v>941</v>
      </c>
      <c r="AB127" s="1222"/>
      <c r="AC127" s="1071" t="s">
        <v>941</v>
      </c>
      <c r="AD127" s="158" t="s">
        <v>941</v>
      </c>
      <c r="AE127" s="158" t="s">
        <v>941</v>
      </c>
      <c r="AF127" s="329" t="s">
        <v>2076</v>
      </c>
      <c r="AG127" s="158" t="s">
        <v>2077</v>
      </c>
      <c r="AH127" s="246" t="s">
        <v>304</v>
      </c>
      <c r="AI127" s="41" t="s">
        <v>2078</v>
      </c>
      <c r="AJ127" s="210">
        <v>1</v>
      </c>
      <c r="AK127" s="1192" t="s">
        <v>945</v>
      </c>
      <c r="AL127" s="1198" t="s">
        <v>1008</v>
      </c>
      <c r="AM127" s="158">
        <v>1</v>
      </c>
      <c r="AN127" s="158" t="s">
        <v>1008</v>
      </c>
      <c r="AO127" s="158" t="s">
        <v>945</v>
      </c>
      <c r="AP127" s="158" t="s">
        <v>945</v>
      </c>
      <c r="AQ127" s="158" t="s">
        <v>4282</v>
      </c>
      <c r="AR127" s="267" t="s">
        <v>945</v>
      </c>
      <c r="AS127" s="158"/>
      <c r="AT127" s="1154">
        <v>534.59500000000003</v>
      </c>
      <c r="AU127" s="1154" t="s">
        <v>949</v>
      </c>
      <c r="AV127" s="1154">
        <v>0.91</v>
      </c>
      <c r="AW127" s="1154">
        <v>0.75377899999999998</v>
      </c>
      <c r="AX127" s="1154" t="s">
        <v>2079</v>
      </c>
      <c r="AY127" s="1154" t="s">
        <v>1083</v>
      </c>
      <c r="AZ127" s="1154" t="s">
        <v>2080</v>
      </c>
      <c r="BA127" s="1154" t="s">
        <v>2081</v>
      </c>
      <c r="BB127" s="1154" t="s">
        <v>2082</v>
      </c>
      <c r="BC127" s="1154">
        <v>0</v>
      </c>
      <c r="BD127" s="1154" t="s">
        <v>1142</v>
      </c>
      <c r="BE127" s="1154" t="s">
        <v>949</v>
      </c>
      <c r="BF127" s="1154" t="s">
        <v>949</v>
      </c>
      <c r="BG127" s="1154">
        <v>0</v>
      </c>
      <c r="BH127" s="1154">
        <v>0</v>
      </c>
      <c r="BI127" s="1154" t="s">
        <v>2076</v>
      </c>
      <c r="BJ127" s="1154" t="s">
        <v>1142</v>
      </c>
      <c r="BK127" s="1154">
        <v>0</v>
      </c>
      <c r="BL127" s="1154">
        <v>0</v>
      </c>
      <c r="BM127" s="1154">
        <v>0</v>
      </c>
      <c r="BN127" s="1154">
        <v>0</v>
      </c>
      <c r="BO127" s="158" t="s">
        <v>945</v>
      </c>
      <c r="BP127" s="158" t="s">
        <v>4414</v>
      </c>
      <c r="BQ127" s="158" t="s">
        <v>945</v>
      </c>
      <c r="BR127" s="158" t="s">
        <v>945</v>
      </c>
      <c r="BS127" s="158">
        <v>4</v>
      </c>
      <c r="BT127" s="158">
        <v>75</v>
      </c>
      <c r="BU127" s="158">
        <v>24</v>
      </c>
      <c r="BV127" s="4"/>
      <c r="BW127" s="88"/>
    </row>
    <row r="128" spans="1:75" ht="16.5">
      <c r="A128" s="4"/>
      <c r="B128" s="158">
        <v>121</v>
      </c>
      <c r="C128" s="158" t="s">
        <v>320</v>
      </c>
      <c r="D128" s="1175" t="s">
        <v>4186</v>
      </c>
      <c r="E128" s="1172" t="s">
        <v>945</v>
      </c>
      <c r="F128" s="1175" t="s">
        <v>945</v>
      </c>
      <c r="G128" s="1172" t="s">
        <v>2087</v>
      </c>
      <c r="H128" s="1175"/>
      <c r="I128" s="1172"/>
      <c r="J128" s="1175"/>
      <c r="K128" s="1172"/>
      <c r="L128" s="1175"/>
      <c r="M128" s="1172"/>
      <c r="N128" s="158" t="s">
        <v>4716</v>
      </c>
      <c r="O128" s="41" t="s">
        <v>2087</v>
      </c>
      <c r="P128" s="253" t="s">
        <v>4506</v>
      </c>
      <c r="Q128" s="255"/>
      <c r="R128" s="158" t="s">
        <v>979</v>
      </c>
      <c r="S128" s="1071" t="s">
        <v>941</v>
      </c>
      <c r="T128" s="1071" t="s">
        <v>941</v>
      </c>
      <c r="U128" s="1071" t="s">
        <v>941</v>
      </c>
      <c r="V128" s="158" t="s">
        <v>941</v>
      </c>
      <c r="W128" s="158" t="s">
        <v>941</v>
      </c>
      <c r="X128" s="158" t="s">
        <v>941</v>
      </c>
      <c r="Y128" s="267" t="s">
        <v>941</v>
      </c>
      <c r="Z128" s="158" t="s">
        <v>941</v>
      </c>
      <c r="AA128" s="158" t="s">
        <v>941</v>
      </c>
      <c r="AB128" s="1222"/>
      <c r="AC128" s="1071" t="s">
        <v>941</v>
      </c>
      <c r="AD128" s="158" t="s">
        <v>941</v>
      </c>
      <c r="AE128" s="158" t="s">
        <v>941</v>
      </c>
      <c r="AF128" s="329" t="s">
        <v>945</v>
      </c>
      <c r="AG128" s="158" t="s">
        <v>2088</v>
      </c>
      <c r="AH128" s="246" t="s">
        <v>304</v>
      </c>
      <c r="AI128" s="41" t="s">
        <v>2089</v>
      </c>
      <c r="AJ128" s="210">
        <v>1</v>
      </c>
      <c r="AK128" s="1192" t="s">
        <v>945</v>
      </c>
      <c r="AL128" s="1198" t="s">
        <v>1008</v>
      </c>
      <c r="AM128" s="158">
        <v>1</v>
      </c>
      <c r="AN128" s="158" t="s">
        <v>1008</v>
      </c>
      <c r="AO128" s="158" t="s">
        <v>945</v>
      </c>
      <c r="AP128" s="158" t="s">
        <v>945</v>
      </c>
      <c r="AQ128" s="158" t="s">
        <v>4282</v>
      </c>
      <c r="AR128" s="267" t="s">
        <v>945</v>
      </c>
      <c r="AS128" s="158"/>
      <c r="AT128" s="1154">
        <v>2709.2853399999999</v>
      </c>
      <c r="AU128" s="1154" t="s">
        <v>949</v>
      </c>
      <c r="AV128" s="1154">
        <v>1.41</v>
      </c>
      <c r="AW128" s="1154">
        <v>3.8200923293999995</v>
      </c>
      <c r="AX128" s="1154" t="s">
        <v>2090</v>
      </c>
      <c r="AY128" s="1154" t="s">
        <v>995</v>
      </c>
      <c r="AZ128" s="1154" t="s">
        <v>1293</v>
      </c>
      <c r="BA128" s="1154" t="s">
        <v>1294</v>
      </c>
      <c r="BB128" s="1154" t="s">
        <v>1295</v>
      </c>
      <c r="BC128" s="1154" t="s">
        <v>1296</v>
      </c>
      <c r="BD128" s="1154" t="s">
        <v>1215</v>
      </c>
      <c r="BE128" s="1154" t="s">
        <v>949</v>
      </c>
      <c r="BF128" s="1154" t="s">
        <v>949</v>
      </c>
      <c r="BG128" s="1154">
        <v>0</v>
      </c>
      <c r="BH128" s="1154">
        <v>0</v>
      </c>
      <c r="BI128" s="1154" t="s">
        <v>2087</v>
      </c>
      <c r="BJ128" s="1154" t="s">
        <v>1215</v>
      </c>
      <c r="BK128" s="1154">
        <v>0</v>
      </c>
      <c r="BL128" s="1154">
        <v>0</v>
      </c>
      <c r="BM128" s="1154">
        <v>0</v>
      </c>
      <c r="BN128" s="1154">
        <v>0</v>
      </c>
      <c r="BO128" s="158" t="s">
        <v>4162</v>
      </c>
      <c r="BP128" s="158" t="s">
        <v>4414</v>
      </c>
      <c r="BQ128" s="158" t="s">
        <v>4717</v>
      </c>
      <c r="BR128" s="158" t="s">
        <v>945</v>
      </c>
      <c r="BS128" s="158">
        <v>4</v>
      </c>
      <c r="BT128" s="158">
        <v>50</v>
      </c>
      <c r="BU128" s="158">
        <v>23</v>
      </c>
      <c r="BV128" s="4"/>
      <c r="BW128" s="88"/>
    </row>
    <row r="129" spans="1:75" ht="16.5">
      <c r="A129" s="4"/>
      <c r="B129" s="158">
        <v>122</v>
      </c>
      <c r="C129" s="158" t="s">
        <v>320</v>
      </c>
      <c r="D129" s="1175" t="s">
        <v>4186</v>
      </c>
      <c r="E129" s="1172" t="s">
        <v>945</v>
      </c>
      <c r="F129" s="1175" t="s">
        <v>945</v>
      </c>
      <c r="G129" s="1172" t="s">
        <v>2091</v>
      </c>
      <c r="H129" s="1175"/>
      <c r="I129" s="1172"/>
      <c r="J129" s="1175"/>
      <c r="K129" s="1172"/>
      <c r="L129" s="1175"/>
      <c r="M129" s="1172"/>
      <c r="N129" s="158" t="s">
        <v>4718</v>
      </c>
      <c r="O129" s="41" t="s">
        <v>2092</v>
      </c>
      <c r="P129" s="253" t="s">
        <v>939</v>
      </c>
      <c r="Q129" s="255"/>
      <c r="R129" s="158" t="s">
        <v>1126</v>
      </c>
      <c r="S129" s="1071" t="s">
        <v>941</v>
      </c>
      <c r="T129" s="1071" t="s">
        <v>941</v>
      </c>
      <c r="U129" s="1071" t="s">
        <v>941</v>
      </c>
      <c r="V129" s="158" t="s">
        <v>941</v>
      </c>
      <c r="W129" s="158" t="s">
        <v>941</v>
      </c>
      <c r="X129" s="158" t="s">
        <v>941</v>
      </c>
      <c r="Y129" s="267" t="s">
        <v>941</v>
      </c>
      <c r="Z129" s="158" t="s">
        <v>941</v>
      </c>
      <c r="AA129" s="158" t="s">
        <v>941</v>
      </c>
      <c r="AB129" s="1222"/>
      <c r="AC129" s="1071" t="s">
        <v>941</v>
      </c>
      <c r="AD129" s="158" t="s">
        <v>941</v>
      </c>
      <c r="AE129" s="158" t="s">
        <v>941</v>
      </c>
      <c r="AF129" s="329" t="s">
        <v>945</v>
      </c>
      <c r="AG129" s="158" t="s">
        <v>2093</v>
      </c>
      <c r="AH129" s="246" t="s">
        <v>304</v>
      </c>
      <c r="AI129" s="41" t="s">
        <v>2094</v>
      </c>
      <c r="AJ129" s="210">
        <v>1</v>
      </c>
      <c r="AK129" s="1192" t="s">
        <v>945</v>
      </c>
      <c r="AL129" s="1198" t="s">
        <v>1008</v>
      </c>
      <c r="AM129" s="158">
        <v>1</v>
      </c>
      <c r="AN129" s="158" t="s">
        <v>979</v>
      </c>
      <c r="AO129" s="158" t="s">
        <v>945</v>
      </c>
      <c r="AP129" s="158" t="s">
        <v>945</v>
      </c>
      <c r="AQ129" s="158" t="s">
        <v>4282</v>
      </c>
      <c r="AR129" s="267" t="s">
        <v>945</v>
      </c>
      <c r="AS129" s="158"/>
      <c r="AT129" s="1154">
        <v>775.91238899999996</v>
      </c>
      <c r="AU129" s="1154">
        <v>2</v>
      </c>
      <c r="AV129" s="1154" t="s">
        <v>949</v>
      </c>
      <c r="AW129" s="1154" t="s">
        <v>949</v>
      </c>
      <c r="AX129" s="1154" t="s">
        <v>2095</v>
      </c>
      <c r="AY129" s="1154" t="s">
        <v>949</v>
      </c>
      <c r="AZ129" s="1154" t="s">
        <v>1253</v>
      </c>
      <c r="BA129" s="1154" t="s">
        <v>2096</v>
      </c>
      <c r="BB129" s="1154" t="s">
        <v>949</v>
      </c>
      <c r="BC129" s="1154" t="s">
        <v>949</v>
      </c>
      <c r="BD129" s="1154" t="s">
        <v>1424</v>
      </c>
      <c r="BE129" s="1154" t="s">
        <v>1166</v>
      </c>
      <c r="BF129" s="1154" t="s">
        <v>949</v>
      </c>
      <c r="BG129" s="1154">
        <v>0</v>
      </c>
      <c r="BH129" s="1154">
        <v>0</v>
      </c>
      <c r="BI129" s="1154">
        <v>0</v>
      </c>
      <c r="BJ129" s="1154">
        <v>0</v>
      </c>
      <c r="BK129" s="1154">
        <v>0</v>
      </c>
      <c r="BL129" s="1154">
        <v>0</v>
      </c>
      <c r="BM129" s="1154">
        <v>0</v>
      </c>
      <c r="BN129" s="1154">
        <v>0</v>
      </c>
      <c r="BO129" s="158" t="s">
        <v>4162</v>
      </c>
      <c r="BP129" s="158" t="s">
        <v>945</v>
      </c>
      <c r="BQ129" s="158" t="s">
        <v>4717</v>
      </c>
      <c r="BR129" s="158" t="s">
        <v>945</v>
      </c>
      <c r="BS129" s="158" t="s">
        <v>945</v>
      </c>
      <c r="BT129" s="158" t="s">
        <v>945</v>
      </c>
      <c r="BU129" s="158" t="s">
        <v>945</v>
      </c>
      <c r="BV129" s="4"/>
      <c r="BW129" s="88"/>
    </row>
    <row r="130" spans="1:75" ht="16.5">
      <c r="A130" s="4"/>
      <c r="B130" s="158">
        <v>123</v>
      </c>
      <c r="C130" s="158" t="s">
        <v>320</v>
      </c>
      <c r="D130" s="1175" t="s">
        <v>4186</v>
      </c>
      <c r="E130" s="1172" t="s">
        <v>945</v>
      </c>
      <c r="F130" s="1175" t="s">
        <v>945</v>
      </c>
      <c r="G130" s="1172" t="s">
        <v>2097</v>
      </c>
      <c r="H130" s="1175"/>
      <c r="I130" s="1172"/>
      <c r="J130" s="1175"/>
      <c r="K130" s="1172"/>
      <c r="L130" s="1175"/>
      <c r="M130" s="1172"/>
      <c r="N130" s="158" t="s">
        <v>4719</v>
      </c>
      <c r="O130" s="41" t="s">
        <v>2097</v>
      </c>
      <c r="P130" s="253" t="s">
        <v>4506</v>
      </c>
      <c r="Q130" s="255"/>
      <c r="R130" s="158"/>
      <c r="S130" s="1071" t="s">
        <v>941</v>
      </c>
      <c r="T130" s="1071" t="s">
        <v>941</v>
      </c>
      <c r="U130" s="1071" t="s">
        <v>941</v>
      </c>
      <c r="V130" s="158" t="s">
        <v>941</v>
      </c>
      <c r="W130" s="158" t="s">
        <v>941</v>
      </c>
      <c r="X130" s="158" t="s">
        <v>941</v>
      </c>
      <c r="Y130" s="267" t="s">
        <v>941</v>
      </c>
      <c r="Z130" s="158" t="s">
        <v>941</v>
      </c>
      <c r="AA130" s="158" t="s">
        <v>941</v>
      </c>
      <c r="AB130" s="1222"/>
      <c r="AC130" s="1071" t="s">
        <v>941</v>
      </c>
      <c r="AD130" s="158" t="s">
        <v>941</v>
      </c>
      <c r="AE130" s="158" t="s">
        <v>941</v>
      </c>
      <c r="AF130" s="329" t="s">
        <v>945</v>
      </c>
      <c r="AG130" s="158" t="s">
        <v>2098</v>
      </c>
      <c r="AH130" s="246" t="s">
        <v>304</v>
      </c>
      <c r="AI130" s="41" t="s">
        <v>2099</v>
      </c>
      <c r="AJ130" s="210">
        <v>1</v>
      </c>
      <c r="AK130" s="1192" t="s">
        <v>945</v>
      </c>
      <c r="AL130" s="1198" t="s">
        <v>1008</v>
      </c>
      <c r="AM130" s="158">
        <v>1</v>
      </c>
      <c r="AN130" s="158" t="s">
        <v>979</v>
      </c>
      <c r="AO130" s="158" t="s">
        <v>945</v>
      </c>
      <c r="AP130" s="158" t="s">
        <v>945</v>
      </c>
      <c r="AQ130" s="158" t="s">
        <v>4282</v>
      </c>
      <c r="AR130" s="267" t="s">
        <v>945</v>
      </c>
      <c r="AS130" s="158"/>
      <c r="AT130" s="1154">
        <v>775.91238999999996</v>
      </c>
      <c r="AU130" s="1154">
        <v>2</v>
      </c>
      <c r="AV130" s="1154" t="s">
        <v>949</v>
      </c>
      <c r="AW130" s="1154" t="s">
        <v>949</v>
      </c>
      <c r="AX130" s="1154" t="s">
        <v>2095</v>
      </c>
      <c r="AY130" s="1154" t="s">
        <v>949</v>
      </c>
      <c r="AZ130" s="1154" t="s">
        <v>1253</v>
      </c>
      <c r="BA130" s="1154" t="s">
        <v>2100</v>
      </c>
      <c r="BB130" s="1154" t="s">
        <v>949</v>
      </c>
      <c r="BC130" s="1154" t="s">
        <v>949</v>
      </c>
      <c r="BD130" s="1154" t="s">
        <v>1424</v>
      </c>
      <c r="BE130" s="1154" t="s">
        <v>949</v>
      </c>
      <c r="BF130" s="1154" t="s">
        <v>949</v>
      </c>
      <c r="BG130" s="1154">
        <v>0</v>
      </c>
      <c r="BH130" s="1154">
        <v>0</v>
      </c>
      <c r="BI130" s="1154">
        <v>0</v>
      </c>
      <c r="BJ130" s="1154">
        <v>0</v>
      </c>
      <c r="BK130" s="1154">
        <v>0</v>
      </c>
      <c r="BL130" s="1154">
        <v>0</v>
      </c>
      <c r="BM130" s="1154">
        <v>0</v>
      </c>
      <c r="BN130" s="1154">
        <v>0</v>
      </c>
      <c r="BO130" s="158" t="s">
        <v>4162</v>
      </c>
      <c r="BP130" s="158" t="s">
        <v>945</v>
      </c>
      <c r="BQ130" s="158" t="s">
        <v>4717</v>
      </c>
      <c r="BR130" s="158" t="s">
        <v>945</v>
      </c>
      <c r="BS130" s="158" t="s">
        <v>945</v>
      </c>
      <c r="BT130" s="158" t="s">
        <v>945</v>
      </c>
      <c r="BU130" s="158" t="s">
        <v>945</v>
      </c>
      <c r="BV130" s="4"/>
      <c r="BW130" s="88"/>
    </row>
    <row r="131" spans="1:75" ht="16.5">
      <c r="A131" s="4"/>
      <c r="B131" s="158">
        <v>124</v>
      </c>
      <c r="C131" s="158" t="s">
        <v>320</v>
      </c>
      <c r="D131" s="1175" t="s">
        <v>4186</v>
      </c>
      <c r="E131" s="1172" t="s">
        <v>945</v>
      </c>
      <c r="F131" s="1175" t="s">
        <v>945</v>
      </c>
      <c r="G131" s="1172" t="s">
        <v>2101</v>
      </c>
      <c r="H131" s="1175"/>
      <c r="I131" s="1172"/>
      <c r="J131" s="1175"/>
      <c r="K131" s="1172"/>
      <c r="L131" s="1175"/>
      <c r="M131" s="1172"/>
      <c r="N131" s="158" t="s">
        <v>4720</v>
      </c>
      <c r="O131" s="41" t="s">
        <v>2102</v>
      </c>
      <c r="P131" s="253" t="s">
        <v>939</v>
      </c>
      <c r="Q131" s="255"/>
      <c r="R131" s="158" t="s">
        <v>1059</v>
      </c>
      <c r="S131" s="1071" t="s">
        <v>941</v>
      </c>
      <c r="T131" s="1071" t="s">
        <v>941</v>
      </c>
      <c r="U131" s="1071" t="s">
        <v>941</v>
      </c>
      <c r="V131" s="158" t="s">
        <v>941</v>
      </c>
      <c r="W131" s="158" t="s">
        <v>941</v>
      </c>
      <c r="X131" s="158" t="s">
        <v>941</v>
      </c>
      <c r="Y131" s="267" t="s">
        <v>941</v>
      </c>
      <c r="Z131" s="158" t="s">
        <v>941</v>
      </c>
      <c r="AA131" s="158" t="s">
        <v>941</v>
      </c>
      <c r="AB131" s="1222"/>
      <c r="AC131" s="1071" t="s">
        <v>941</v>
      </c>
      <c r="AD131" s="158" t="s">
        <v>941</v>
      </c>
      <c r="AE131" s="158" t="s">
        <v>941</v>
      </c>
      <c r="AF131" s="329" t="s">
        <v>945</v>
      </c>
      <c r="AG131" s="158" t="s">
        <v>2103</v>
      </c>
      <c r="AH131" s="246" t="s">
        <v>304</v>
      </c>
      <c r="AI131" s="41" t="s">
        <v>2104</v>
      </c>
      <c r="AJ131" s="210">
        <v>1</v>
      </c>
      <c r="AK131" s="1192" t="s">
        <v>945</v>
      </c>
      <c r="AL131" s="1198" t="s">
        <v>1008</v>
      </c>
      <c r="AM131" s="158">
        <v>1</v>
      </c>
      <c r="AN131" s="158" t="s">
        <v>979</v>
      </c>
      <c r="AO131" s="158" t="s">
        <v>945</v>
      </c>
      <c r="AP131" s="158" t="s">
        <v>945</v>
      </c>
      <c r="AQ131" s="158" t="s">
        <v>4282</v>
      </c>
      <c r="AR131" s="267" t="s">
        <v>945</v>
      </c>
      <c r="AS131" s="158"/>
      <c r="AT131" s="1154">
        <v>109.2</v>
      </c>
      <c r="AU131" s="1154">
        <v>0.3</v>
      </c>
      <c r="AV131" s="1154" t="s">
        <v>949</v>
      </c>
      <c r="AW131" s="1154" t="s">
        <v>949</v>
      </c>
      <c r="AX131" s="1154" t="s">
        <v>2105</v>
      </c>
      <c r="AY131" s="1154" t="s">
        <v>949</v>
      </c>
      <c r="AZ131" s="1154" t="s">
        <v>2018</v>
      </c>
      <c r="BA131" s="1154" t="s">
        <v>2106</v>
      </c>
      <c r="BB131" s="1154" t="s">
        <v>949</v>
      </c>
      <c r="BC131" s="1154" t="s">
        <v>949</v>
      </c>
      <c r="BD131" s="1154" t="s">
        <v>1424</v>
      </c>
      <c r="BE131" s="1154" t="s">
        <v>1166</v>
      </c>
      <c r="BF131" s="1154" t="s">
        <v>949</v>
      </c>
      <c r="BG131" s="1154">
        <v>0</v>
      </c>
      <c r="BH131" s="1154">
        <v>0</v>
      </c>
      <c r="BI131" s="1154">
        <v>0</v>
      </c>
      <c r="BJ131" s="1154">
        <v>0</v>
      </c>
      <c r="BK131" s="1154">
        <v>0</v>
      </c>
      <c r="BL131" s="1154">
        <v>0</v>
      </c>
      <c r="BM131" s="1154">
        <v>0</v>
      </c>
      <c r="BN131" s="1154">
        <v>0</v>
      </c>
      <c r="BO131" s="158" t="s">
        <v>4162</v>
      </c>
      <c r="BP131" s="158" t="s">
        <v>945</v>
      </c>
      <c r="BQ131" s="158" t="s">
        <v>945</v>
      </c>
      <c r="BR131" s="158" t="s">
        <v>945</v>
      </c>
      <c r="BS131" s="158" t="s">
        <v>945</v>
      </c>
      <c r="BT131" s="158" t="s">
        <v>945</v>
      </c>
      <c r="BU131" s="158" t="s">
        <v>945</v>
      </c>
      <c r="BV131" s="4"/>
      <c r="BW131" s="88"/>
    </row>
    <row r="132" spans="1:75" ht="16.5">
      <c r="A132" s="4"/>
      <c r="B132" s="158">
        <v>125</v>
      </c>
      <c r="C132" s="158" t="s">
        <v>320</v>
      </c>
      <c r="D132" s="1175" t="s">
        <v>4186</v>
      </c>
      <c r="E132" s="1172" t="s">
        <v>945</v>
      </c>
      <c r="F132" s="1175" t="s">
        <v>945</v>
      </c>
      <c r="G132" s="1172" t="s">
        <v>2107</v>
      </c>
      <c r="H132" s="1175"/>
      <c r="I132" s="1172"/>
      <c r="J132" s="1175"/>
      <c r="K132" s="1172"/>
      <c r="L132" s="1175"/>
      <c r="M132" s="1172"/>
      <c r="N132" s="158" t="s">
        <v>4721</v>
      </c>
      <c r="O132" s="41" t="s">
        <v>2107</v>
      </c>
      <c r="P132" s="253" t="s">
        <v>4506</v>
      </c>
      <c r="Q132" s="255"/>
      <c r="R132" s="158"/>
      <c r="S132" s="1071" t="s">
        <v>941</v>
      </c>
      <c r="T132" s="1071" t="s">
        <v>941</v>
      </c>
      <c r="U132" s="1071" t="s">
        <v>941</v>
      </c>
      <c r="V132" s="158" t="s">
        <v>941</v>
      </c>
      <c r="W132" s="158" t="s">
        <v>941</v>
      </c>
      <c r="X132" s="158" t="s">
        <v>941</v>
      </c>
      <c r="Y132" s="267" t="s">
        <v>941</v>
      </c>
      <c r="Z132" s="158" t="s">
        <v>941</v>
      </c>
      <c r="AA132" s="158" t="s">
        <v>941</v>
      </c>
      <c r="AB132" s="1222"/>
      <c r="AC132" s="1071" t="s">
        <v>941</v>
      </c>
      <c r="AD132" s="158" t="s">
        <v>941</v>
      </c>
      <c r="AE132" s="158" t="s">
        <v>941</v>
      </c>
      <c r="AF132" s="329" t="s">
        <v>945</v>
      </c>
      <c r="AG132" s="158" t="s">
        <v>2108</v>
      </c>
      <c r="AH132" s="246" t="s">
        <v>304</v>
      </c>
      <c r="AI132" s="41" t="s">
        <v>2109</v>
      </c>
      <c r="AJ132" s="210">
        <v>1</v>
      </c>
      <c r="AK132" s="1192" t="s">
        <v>945</v>
      </c>
      <c r="AL132" s="1198" t="s">
        <v>1008</v>
      </c>
      <c r="AM132" s="158">
        <v>1</v>
      </c>
      <c r="AN132" s="158" t="s">
        <v>979</v>
      </c>
      <c r="AO132" s="158" t="s">
        <v>945</v>
      </c>
      <c r="AP132" s="158" t="s">
        <v>945</v>
      </c>
      <c r="AQ132" s="158" t="s">
        <v>4282</v>
      </c>
      <c r="AR132" s="267" t="s">
        <v>945</v>
      </c>
      <c r="AS132" s="158"/>
      <c r="AT132" s="1154" t="s">
        <v>949</v>
      </c>
      <c r="AU132" s="1154" t="s">
        <v>949</v>
      </c>
      <c r="AV132" s="1154" t="s">
        <v>949</v>
      </c>
      <c r="AW132" s="1154" t="s">
        <v>949</v>
      </c>
      <c r="AX132" s="1154" t="s">
        <v>949</v>
      </c>
      <c r="AY132" s="1154" t="s">
        <v>2110</v>
      </c>
      <c r="AZ132" s="1154" t="s">
        <v>2111</v>
      </c>
      <c r="BA132" s="1154" t="s">
        <v>2112</v>
      </c>
      <c r="BB132" s="1154" t="s">
        <v>2113</v>
      </c>
      <c r="BC132" s="1154" t="s">
        <v>949</v>
      </c>
      <c r="BD132" s="1154" t="s">
        <v>1166</v>
      </c>
      <c r="BE132" s="1154" t="s">
        <v>949</v>
      </c>
      <c r="BF132" s="1154" t="s">
        <v>949</v>
      </c>
      <c r="BG132" s="1154">
        <v>0</v>
      </c>
      <c r="BH132" s="1154">
        <v>0</v>
      </c>
      <c r="BI132" s="1154">
        <v>0</v>
      </c>
      <c r="BJ132" s="1154">
        <v>0</v>
      </c>
      <c r="BK132" s="1154">
        <v>0</v>
      </c>
      <c r="BL132" s="1154">
        <v>0</v>
      </c>
      <c r="BM132" s="1154">
        <v>0</v>
      </c>
      <c r="BN132" s="1154">
        <v>0</v>
      </c>
      <c r="BO132" s="158" t="s">
        <v>945</v>
      </c>
      <c r="BP132" s="158" t="s">
        <v>945</v>
      </c>
      <c r="BQ132" s="158" t="s">
        <v>945</v>
      </c>
      <c r="BR132" s="158" t="s">
        <v>945</v>
      </c>
      <c r="BS132" s="158" t="s">
        <v>945</v>
      </c>
      <c r="BT132" s="158" t="s">
        <v>945</v>
      </c>
      <c r="BU132" s="158" t="s">
        <v>945</v>
      </c>
      <c r="BV132" s="4"/>
      <c r="BW132" s="88"/>
    </row>
    <row r="133" spans="1:75" ht="16.5">
      <c r="A133" s="4"/>
      <c r="B133" s="158">
        <v>126</v>
      </c>
      <c r="C133" s="158" t="s">
        <v>320</v>
      </c>
      <c r="D133" s="1175" t="s">
        <v>4186</v>
      </c>
      <c r="E133" s="1172" t="s">
        <v>945</v>
      </c>
      <c r="F133" s="1175" t="s">
        <v>945</v>
      </c>
      <c r="G133" s="1172" t="s">
        <v>2114</v>
      </c>
      <c r="H133" s="1175"/>
      <c r="I133" s="1172"/>
      <c r="J133" s="1175"/>
      <c r="K133" s="1172"/>
      <c r="L133" s="1175"/>
      <c r="M133" s="1172"/>
      <c r="N133" s="158" t="s">
        <v>4722</v>
      </c>
      <c r="O133" s="41" t="s">
        <v>2114</v>
      </c>
      <c r="P133" s="253" t="s">
        <v>4506</v>
      </c>
      <c r="Q133" s="255"/>
      <c r="R133" s="158" t="s">
        <v>1126</v>
      </c>
      <c r="S133" s="1071" t="s">
        <v>941</v>
      </c>
      <c r="T133" s="1071" t="s">
        <v>941</v>
      </c>
      <c r="U133" s="1071" t="s">
        <v>941</v>
      </c>
      <c r="V133" s="158" t="s">
        <v>941</v>
      </c>
      <c r="W133" s="158" t="s">
        <v>941</v>
      </c>
      <c r="X133" s="158" t="s">
        <v>941</v>
      </c>
      <c r="Y133" s="267" t="s">
        <v>941</v>
      </c>
      <c r="Z133" s="158" t="s">
        <v>941</v>
      </c>
      <c r="AA133" s="158" t="s">
        <v>941</v>
      </c>
      <c r="AB133" s="1222"/>
      <c r="AC133" s="1071" t="s">
        <v>941</v>
      </c>
      <c r="AD133" s="158" t="s">
        <v>941</v>
      </c>
      <c r="AE133" s="158" t="s">
        <v>941</v>
      </c>
      <c r="AF133" s="329" t="s">
        <v>945</v>
      </c>
      <c r="AG133" s="158" t="s">
        <v>2115</v>
      </c>
      <c r="AH133" s="246" t="s">
        <v>304</v>
      </c>
      <c r="AI133" s="41" t="s">
        <v>2116</v>
      </c>
      <c r="AJ133" s="210">
        <v>1</v>
      </c>
      <c r="AK133" s="1192" t="s">
        <v>945</v>
      </c>
      <c r="AL133" s="1198" t="s">
        <v>1008</v>
      </c>
      <c r="AM133" s="158">
        <v>1</v>
      </c>
      <c r="AN133" s="158" t="s">
        <v>1783</v>
      </c>
      <c r="AO133" s="158" t="s">
        <v>945</v>
      </c>
      <c r="AP133" s="158" t="s">
        <v>945</v>
      </c>
      <c r="AQ133" s="158" t="s">
        <v>4282</v>
      </c>
      <c r="AR133" s="267" t="s">
        <v>945</v>
      </c>
      <c r="AS133" s="158"/>
      <c r="AT133" s="1154">
        <v>271.48597000000001</v>
      </c>
      <c r="AU133" s="1154" t="s">
        <v>949</v>
      </c>
      <c r="AV133" s="1154">
        <v>7.85</v>
      </c>
      <c r="AW133" s="1154">
        <v>2.1311648645000001</v>
      </c>
      <c r="AX133" s="1154" t="s">
        <v>2117</v>
      </c>
      <c r="AY133" s="1154" t="s">
        <v>949</v>
      </c>
      <c r="AZ133" s="1154" t="s">
        <v>949</v>
      </c>
      <c r="BA133" s="1154" t="s">
        <v>2118</v>
      </c>
      <c r="BB133" s="1154" t="s">
        <v>949</v>
      </c>
      <c r="BC133" s="1154">
        <v>0</v>
      </c>
      <c r="BD133" s="1154" t="s">
        <v>2119</v>
      </c>
      <c r="BE133" s="1154" t="s">
        <v>949</v>
      </c>
      <c r="BF133" s="1154" t="s">
        <v>949</v>
      </c>
      <c r="BG133" s="1154">
        <v>0</v>
      </c>
      <c r="BH133" s="1154">
        <v>0</v>
      </c>
      <c r="BI133" s="1154">
        <v>0</v>
      </c>
      <c r="BJ133" s="1154">
        <v>0</v>
      </c>
      <c r="BK133" s="1154">
        <v>0</v>
      </c>
      <c r="BL133" s="1154">
        <v>0</v>
      </c>
      <c r="BM133" s="1154">
        <v>0</v>
      </c>
      <c r="BN133" s="1154">
        <v>0</v>
      </c>
      <c r="BO133" s="158" t="s">
        <v>4162</v>
      </c>
      <c r="BP133" s="158" t="s">
        <v>945</v>
      </c>
      <c r="BQ133" s="158" t="s">
        <v>4723</v>
      </c>
      <c r="BR133" s="158" t="s">
        <v>945</v>
      </c>
      <c r="BS133" s="158" t="s">
        <v>945</v>
      </c>
      <c r="BT133" s="158" t="s">
        <v>945</v>
      </c>
      <c r="BU133" s="158" t="s">
        <v>945</v>
      </c>
      <c r="BV133" s="4"/>
      <c r="BW133" s="88"/>
    </row>
    <row r="134" spans="1:75" ht="16.5">
      <c r="A134" s="4"/>
      <c r="B134" s="158">
        <v>127</v>
      </c>
      <c r="C134" s="158" t="s">
        <v>320</v>
      </c>
      <c r="D134" s="1175" t="s">
        <v>4186</v>
      </c>
      <c r="E134" s="1172" t="s">
        <v>945</v>
      </c>
      <c r="F134" s="1175" t="s">
        <v>945</v>
      </c>
      <c r="G134" s="1172" t="s">
        <v>2120</v>
      </c>
      <c r="H134" s="1175"/>
      <c r="I134" s="1172"/>
      <c r="J134" s="1175"/>
      <c r="K134" s="1172"/>
      <c r="L134" s="1175"/>
      <c r="M134" s="1172"/>
      <c r="N134" s="158" t="s">
        <v>4724</v>
      </c>
      <c r="O134" s="41" t="s">
        <v>2120</v>
      </c>
      <c r="P134" s="253" t="s">
        <v>4506</v>
      </c>
      <c r="Q134" s="255"/>
      <c r="R134" s="158" t="s">
        <v>989</v>
      </c>
      <c r="S134" s="1071" t="s">
        <v>941</v>
      </c>
      <c r="T134" s="1071" t="s">
        <v>941</v>
      </c>
      <c r="U134" s="1071" t="s">
        <v>941</v>
      </c>
      <c r="V134" s="158" t="s">
        <v>941</v>
      </c>
      <c r="W134" s="158" t="s">
        <v>941</v>
      </c>
      <c r="X134" s="158" t="s">
        <v>941</v>
      </c>
      <c r="Y134" s="267" t="s">
        <v>941</v>
      </c>
      <c r="Z134" s="158" t="s">
        <v>941</v>
      </c>
      <c r="AA134" s="158" t="s">
        <v>941</v>
      </c>
      <c r="AB134" s="1222"/>
      <c r="AC134" s="1071" t="s">
        <v>941</v>
      </c>
      <c r="AD134" s="158" t="s">
        <v>941</v>
      </c>
      <c r="AE134" s="158" t="s">
        <v>941</v>
      </c>
      <c r="AF134" s="329" t="s">
        <v>945</v>
      </c>
      <c r="AG134" s="158" t="s">
        <v>2121</v>
      </c>
      <c r="AH134" s="246" t="s">
        <v>304</v>
      </c>
      <c r="AI134" s="41" t="s">
        <v>2122</v>
      </c>
      <c r="AJ134" s="210">
        <v>1</v>
      </c>
      <c r="AK134" s="1192" t="s">
        <v>945</v>
      </c>
      <c r="AL134" s="1198" t="s">
        <v>1008</v>
      </c>
      <c r="AM134" s="158">
        <v>1</v>
      </c>
      <c r="AN134" s="158" t="s">
        <v>1008</v>
      </c>
      <c r="AO134" s="158" t="s">
        <v>945</v>
      </c>
      <c r="AP134" s="158" t="s">
        <v>945</v>
      </c>
      <c r="AQ134" s="158" t="s">
        <v>4282</v>
      </c>
      <c r="AR134" s="267" t="s">
        <v>945</v>
      </c>
      <c r="AS134" s="158"/>
      <c r="AT134" s="1154">
        <v>1509.4098710000001</v>
      </c>
      <c r="AU134" s="1154" t="s">
        <v>949</v>
      </c>
      <c r="AV134" s="1154">
        <v>1.41</v>
      </c>
      <c r="AW134" s="1154">
        <v>2.1282679181099997</v>
      </c>
      <c r="AX134" s="1154" t="s">
        <v>2123</v>
      </c>
      <c r="AY134" s="1154" t="s">
        <v>1083</v>
      </c>
      <c r="AZ134" s="1154" t="s">
        <v>1293</v>
      </c>
      <c r="BA134" s="1154" t="s">
        <v>1294</v>
      </c>
      <c r="BB134" s="1154" t="s">
        <v>1295</v>
      </c>
      <c r="BC134" s="1154" t="s">
        <v>1296</v>
      </c>
      <c r="BD134" s="1154" t="s">
        <v>1705</v>
      </c>
      <c r="BE134" s="1154" t="s">
        <v>949</v>
      </c>
      <c r="BF134" s="1154" t="s">
        <v>949</v>
      </c>
      <c r="BG134" s="1154">
        <v>0</v>
      </c>
      <c r="BH134" s="1154">
        <v>0</v>
      </c>
      <c r="BI134" s="1154" t="s">
        <v>2120</v>
      </c>
      <c r="BJ134" s="1154" t="s">
        <v>1705</v>
      </c>
      <c r="BK134" s="1154">
        <v>0</v>
      </c>
      <c r="BL134" s="1154">
        <v>0</v>
      </c>
      <c r="BM134" s="1154">
        <v>0</v>
      </c>
      <c r="BN134" s="1154">
        <v>0</v>
      </c>
      <c r="BO134" s="158" t="s">
        <v>4162</v>
      </c>
      <c r="BP134" s="158" t="s">
        <v>4407</v>
      </c>
      <c r="BQ134" s="158" t="s">
        <v>4725</v>
      </c>
      <c r="BR134" s="158" t="s">
        <v>945</v>
      </c>
      <c r="BS134" s="158">
        <v>4</v>
      </c>
      <c r="BT134" s="158">
        <v>30</v>
      </c>
      <c r="BU134" s="158">
        <v>20</v>
      </c>
      <c r="BV134" s="4"/>
      <c r="BW134" s="88"/>
    </row>
    <row r="135" spans="1:75" ht="16.5">
      <c r="A135" s="4"/>
      <c r="B135" s="158">
        <v>128</v>
      </c>
      <c r="C135" s="158" t="s">
        <v>320</v>
      </c>
      <c r="D135" s="1175" t="s">
        <v>4186</v>
      </c>
      <c r="E135" s="1172" t="s">
        <v>945</v>
      </c>
      <c r="F135" s="1175" t="s">
        <v>945</v>
      </c>
      <c r="G135" s="1172" t="s">
        <v>2124</v>
      </c>
      <c r="H135" s="1175"/>
      <c r="I135" s="1172"/>
      <c r="J135" s="1175"/>
      <c r="K135" s="1172"/>
      <c r="L135" s="1175"/>
      <c r="M135" s="1172"/>
      <c r="N135" s="158" t="s">
        <v>4726</v>
      </c>
      <c r="O135" s="41" t="s">
        <v>2124</v>
      </c>
      <c r="P135" s="253" t="s">
        <v>4506</v>
      </c>
      <c r="Q135" s="255"/>
      <c r="R135" s="158"/>
      <c r="S135" s="1071" t="s">
        <v>941</v>
      </c>
      <c r="T135" s="1071" t="s">
        <v>941</v>
      </c>
      <c r="U135" s="1071" t="s">
        <v>941</v>
      </c>
      <c r="V135" s="158" t="s">
        <v>941</v>
      </c>
      <c r="W135" s="158" t="s">
        <v>941</v>
      </c>
      <c r="X135" s="158" t="s">
        <v>941</v>
      </c>
      <c r="Y135" s="267" t="s">
        <v>941</v>
      </c>
      <c r="Z135" s="158" t="s">
        <v>941</v>
      </c>
      <c r="AA135" s="158" t="s">
        <v>941</v>
      </c>
      <c r="AB135" s="1222"/>
      <c r="AC135" s="1071" t="s">
        <v>941</v>
      </c>
      <c r="AD135" s="158" t="s">
        <v>941</v>
      </c>
      <c r="AE135" s="158" t="s">
        <v>941</v>
      </c>
      <c r="AF135" s="329" t="s">
        <v>945</v>
      </c>
      <c r="AG135" s="158" t="s">
        <v>2125</v>
      </c>
      <c r="AH135" s="246" t="s">
        <v>304</v>
      </c>
      <c r="AI135" s="41" t="s">
        <v>2126</v>
      </c>
      <c r="AJ135" s="210">
        <v>1</v>
      </c>
      <c r="AK135" s="1192" t="s">
        <v>945</v>
      </c>
      <c r="AL135" s="1198" t="s">
        <v>1008</v>
      </c>
      <c r="AM135" s="158">
        <v>1</v>
      </c>
      <c r="AN135" s="158" t="s">
        <v>1008</v>
      </c>
      <c r="AO135" s="158" t="s">
        <v>945</v>
      </c>
      <c r="AP135" s="158" t="s">
        <v>945</v>
      </c>
      <c r="AQ135" s="158" t="s">
        <v>4282</v>
      </c>
      <c r="AR135" s="267" t="s">
        <v>945</v>
      </c>
      <c r="AS135" s="158"/>
      <c r="AT135" s="1154">
        <v>309.82019000000003</v>
      </c>
      <c r="AU135" s="1154" t="s">
        <v>949</v>
      </c>
      <c r="AV135" s="1154">
        <v>1.41</v>
      </c>
      <c r="AW135" s="1154">
        <v>0.43684650000000003</v>
      </c>
      <c r="AX135" s="1154" t="s">
        <v>2127</v>
      </c>
      <c r="AY135" s="1154" t="s">
        <v>1083</v>
      </c>
      <c r="AZ135" s="1154" t="s">
        <v>1293</v>
      </c>
      <c r="BA135" s="1154" t="s">
        <v>1685</v>
      </c>
      <c r="BB135" s="1154" t="s">
        <v>1686</v>
      </c>
      <c r="BC135" s="1154" t="s">
        <v>949</v>
      </c>
      <c r="BD135" s="1154" t="s">
        <v>1705</v>
      </c>
      <c r="BE135" s="1154" t="s">
        <v>949</v>
      </c>
      <c r="BF135" s="1154" t="s">
        <v>949</v>
      </c>
      <c r="BG135" s="1154">
        <v>0</v>
      </c>
      <c r="BH135" s="1154">
        <v>0</v>
      </c>
      <c r="BI135" s="1154" t="s">
        <v>2124</v>
      </c>
      <c r="BJ135" s="1154" t="s">
        <v>1705</v>
      </c>
      <c r="BK135" s="1154">
        <v>0</v>
      </c>
      <c r="BL135" s="1154">
        <v>0</v>
      </c>
      <c r="BM135" s="1154">
        <v>0</v>
      </c>
      <c r="BN135" s="1154">
        <v>0</v>
      </c>
      <c r="BO135" s="158" t="s">
        <v>4162</v>
      </c>
      <c r="BP135" s="158" t="s">
        <v>4407</v>
      </c>
      <c r="BQ135" s="158" t="s">
        <v>945</v>
      </c>
      <c r="BR135" s="158" t="s">
        <v>945</v>
      </c>
      <c r="BS135" s="158">
        <v>4</v>
      </c>
      <c r="BT135" s="158">
        <v>30</v>
      </c>
      <c r="BU135" s="158">
        <v>20</v>
      </c>
      <c r="BV135" s="4"/>
      <c r="BW135" s="88"/>
    </row>
    <row r="136" spans="1:75" ht="16.5">
      <c r="A136" s="4"/>
      <c r="B136" s="158">
        <v>129</v>
      </c>
      <c r="C136" s="158" t="s">
        <v>320</v>
      </c>
      <c r="D136" s="1175" t="s">
        <v>4186</v>
      </c>
      <c r="E136" s="1172" t="s">
        <v>945</v>
      </c>
      <c r="F136" s="1175" t="s">
        <v>945</v>
      </c>
      <c r="G136" s="1172" t="s">
        <v>2128</v>
      </c>
      <c r="H136" s="1175"/>
      <c r="I136" s="1172"/>
      <c r="J136" s="1175"/>
      <c r="K136" s="1172"/>
      <c r="L136" s="1175"/>
      <c r="M136" s="1172"/>
      <c r="N136" s="158" t="s">
        <v>4727</v>
      </c>
      <c r="O136" s="41" t="s">
        <v>2128</v>
      </c>
      <c r="P136" s="253" t="s">
        <v>4506</v>
      </c>
      <c r="Q136" s="255"/>
      <c r="R136" s="158"/>
      <c r="S136" s="1071" t="s">
        <v>941</v>
      </c>
      <c r="T136" s="1071" t="s">
        <v>941</v>
      </c>
      <c r="U136" s="1071" t="s">
        <v>941</v>
      </c>
      <c r="V136" s="158" t="s">
        <v>941</v>
      </c>
      <c r="W136" s="158" t="s">
        <v>941</v>
      </c>
      <c r="X136" s="158" t="s">
        <v>941</v>
      </c>
      <c r="Y136" s="267" t="s">
        <v>941</v>
      </c>
      <c r="Z136" s="158" t="s">
        <v>941</v>
      </c>
      <c r="AA136" s="158" t="s">
        <v>941</v>
      </c>
      <c r="AB136" s="1222"/>
      <c r="AC136" s="1071" t="s">
        <v>941</v>
      </c>
      <c r="AD136" s="158" t="s">
        <v>941</v>
      </c>
      <c r="AE136" s="158" t="s">
        <v>941</v>
      </c>
      <c r="AF136" s="329" t="s">
        <v>945</v>
      </c>
      <c r="AG136" s="158" t="s">
        <v>2129</v>
      </c>
      <c r="AH136" s="246" t="s">
        <v>304</v>
      </c>
      <c r="AI136" s="41" t="s">
        <v>2130</v>
      </c>
      <c r="AJ136" s="210">
        <v>1</v>
      </c>
      <c r="AK136" s="1192" t="s">
        <v>945</v>
      </c>
      <c r="AL136" s="1198" t="s">
        <v>1008</v>
      </c>
      <c r="AM136" s="158">
        <v>1</v>
      </c>
      <c r="AN136" s="158" t="s">
        <v>1008</v>
      </c>
      <c r="AO136" s="158" t="s">
        <v>945</v>
      </c>
      <c r="AP136" s="158" t="s">
        <v>945</v>
      </c>
      <c r="AQ136" s="158" t="s">
        <v>4282</v>
      </c>
      <c r="AR136" s="267" t="s">
        <v>945</v>
      </c>
      <c r="AS136" s="158"/>
      <c r="AT136" s="1154">
        <v>191.601226</v>
      </c>
      <c r="AU136" s="1154" t="s">
        <v>949</v>
      </c>
      <c r="AV136" s="1154">
        <v>1.41</v>
      </c>
      <c r="AW136" s="1154">
        <v>0.27015772865999998</v>
      </c>
      <c r="AX136" s="1154" t="s">
        <v>2131</v>
      </c>
      <c r="AY136" s="1154" t="s">
        <v>1083</v>
      </c>
      <c r="AZ136" s="1154" t="s">
        <v>1293</v>
      </c>
      <c r="BA136" s="1154" t="s">
        <v>1685</v>
      </c>
      <c r="BB136" s="1154" t="s">
        <v>1686</v>
      </c>
      <c r="BC136" s="1154" t="s">
        <v>1296</v>
      </c>
      <c r="BD136" s="1154" t="s">
        <v>1705</v>
      </c>
      <c r="BE136" s="1154" t="s">
        <v>949</v>
      </c>
      <c r="BF136" s="1154" t="s">
        <v>949</v>
      </c>
      <c r="BG136" s="1154">
        <v>0</v>
      </c>
      <c r="BH136" s="1154">
        <v>0</v>
      </c>
      <c r="BI136" s="1154" t="s">
        <v>2128</v>
      </c>
      <c r="BJ136" s="1154" t="s">
        <v>1705</v>
      </c>
      <c r="BK136" s="1154">
        <v>0</v>
      </c>
      <c r="BL136" s="1154">
        <v>0</v>
      </c>
      <c r="BM136" s="1154">
        <v>0</v>
      </c>
      <c r="BN136" s="1154">
        <v>0</v>
      </c>
      <c r="BO136" s="158" t="s">
        <v>4162</v>
      </c>
      <c r="BP136" s="158" t="s">
        <v>4407</v>
      </c>
      <c r="BQ136" s="158" t="s">
        <v>945</v>
      </c>
      <c r="BR136" s="158" t="s">
        <v>945</v>
      </c>
      <c r="BS136" s="158">
        <v>4</v>
      </c>
      <c r="BT136" s="158">
        <v>30</v>
      </c>
      <c r="BU136" s="158">
        <v>20</v>
      </c>
      <c r="BV136" s="4"/>
      <c r="BW136" s="88"/>
    </row>
    <row r="137" spans="1:75" ht="16.5">
      <c r="A137" s="4"/>
      <c r="B137" s="158">
        <v>130</v>
      </c>
      <c r="C137" s="158" t="s">
        <v>320</v>
      </c>
      <c r="D137" s="1175" t="s">
        <v>4186</v>
      </c>
      <c r="E137" s="1172" t="s">
        <v>945</v>
      </c>
      <c r="F137" s="1175" t="s">
        <v>945</v>
      </c>
      <c r="G137" s="1172" t="s">
        <v>2132</v>
      </c>
      <c r="H137" s="1175"/>
      <c r="I137" s="1172"/>
      <c r="J137" s="1175"/>
      <c r="K137" s="1172"/>
      <c r="L137" s="1175"/>
      <c r="M137" s="1172"/>
      <c r="N137" s="158" t="s">
        <v>4728</v>
      </c>
      <c r="O137" s="41" t="s">
        <v>2132</v>
      </c>
      <c r="P137" s="253" t="s">
        <v>4506</v>
      </c>
      <c r="Q137" s="255"/>
      <c r="R137" s="158" t="s">
        <v>1059</v>
      </c>
      <c r="S137" s="1071" t="s">
        <v>941</v>
      </c>
      <c r="T137" s="1071" t="s">
        <v>941</v>
      </c>
      <c r="U137" s="1071" t="s">
        <v>941</v>
      </c>
      <c r="V137" s="158" t="s">
        <v>941</v>
      </c>
      <c r="W137" s="158" t="s">
        <v>941</v>
      </c>
      <c r="X137" s="158" t="s">
        <v>941</v>
      </c>
      <c r="Y137" s="267" t="s">
        <v>941</v>
      </c>
      <c r="Z137" s="158" t="s">
        <v>941</v>
      </c>
      <c r="AA137" s="158" t="s">
        <v>941</v>
      </c>
      <c r="AB137" s="1222"/>
      <c r="AC137" s="1071" t="s">
        <v>941</v>
      </c>
      <c r="AD137" s="158" t="s">
        <v>941</v>
      </c>
      <c r="AE137" s="158" t="s">
        <v>941</v>
      </c>
      <c r="AF137" s="329" t="s">
        <v>945</v>
      </c>
      <c r="AG137" s="158" t="s">
        <v>2133</v>
      </c>
      <c r="AH137" s="246" t="s">
        <v>304</v>
      </c>
      <c r="AI137" s="41" t="s">
        <v>2134</v>
      </c>
      <c r="AJ137" s="210">
        <v>1</v>
      </c>
      <c r="AK137" s="1192" t="s">
        <v>945</v>
      </c>
      <c r="AL137" s="1198" t="s">
        <v>1008</v>
      </c>
      <c r="AM137" s="158">
        <v>1</v>
      </c>
      <c r="AN137" s="158" t="s">
        <v>1008</v>
      </c>
      <c r="AO137" s="158" t="s">
        <v>945</v>
      </c>
      <c r="AP137" s="158" t="s">
        <v>945</v>
      </c>
      <c r="AQ137" s="158" t="s">
        <v>4282</v>
      </c>
      <c r="AR137" s="267" t="s">
        <v>945</v>
      </c>
      <c r="AS137" s="158"/>
      <c r="AT137" s="1154">
        <v>1325.4184</v>
      </c>
      <c r="AU137" s="1154" t="s">
        <v>949</v>
      </c>
      <c r="AV137" s="1154">
        <v>1.41</v>
      </c>
      <c r="AW137" s="1154">
        <v>1.8688400000000001</v>
      </c>
      <c r="AX137" s="1154" t="s">
        <v>2135</v>
      </c>
      <c r="AY137" s="1154" t="s">
        <v>1083</v>
      </c>
      <c r="AZ137" s="1154" t="s">
        <v>1293</v>
      </c>
      <c r="BA137" s="1154" t="s">
        <v>1294</v>
      </c>
      <c r="BB137" s="1154" t="s">
        <v>1295</v>
      </c>
      <c r="BC137" s="1154" t="s">
        <v>949</v>
      </c>
      <c r="BD137" s="1154" t="s">
        <v>1705</v>
      </c>
      <c r="BE137" s="1154" t="s">
        <v>949</v>
      </c>
      <c r="BF137" s="1154" t="s">
        <v>949</v>
      </c>
      <c r="BG137" s="1154">
        <v>0</v>
      </c>
      <c r="BH137" s="1154">
        <v>0</v>
      </c>
      <c r="BI137" s="1154" t="s">
        <v>2132</v>
      </c>
      <c r="BJ137" s="1154" t="s">
        <v>1705</v>
      </c>
      <c r="BK137" s="1154">
        <v>0</v>
      </c>
      <c r="BL137" s="1154">
        <v>0</v>
      </c>
      <c r="BM137" s="1154">
        <v>0</v>
      </c>
      <c r="BN137" s="1154">
        <v>0</v>
      </c>
      <c r="BO137" s="158" t="s">
        <v>4162</v>
      </c>
      <c r="BP137" s="158" t="s">
        <v>4407</v>
      </c>
      <c r="BQ137" s="158" t="s">
        <v>945</v>
      </c>
      <c r="BR137" s="158" t="s">
        <v>945</v>
      </c>
      <c r="BS137" s="158">
        <v>4</v>
      </c>
      <c r="BT137" s="158">
        <v>30</v>
      </c>
      <c r="BU137" s="158">
        <v>20</v>
      </c>
      <c r="BV137" s="4"/>
      <c r="BW137" s="88"/>
    </row>
    <row r="138" spans="1:75" ht="16.5">
      <c r="A138" s="4"/>
      <c r="B138" s="158">
        <v>131</v>
      </c>
      <c r="C138" s="158" t="s">
        <v>320</v>
      </c>
      <c r="D138" s="1175" t="s">
        <v>4186</v>
      </c>
      <c r="E138" s="1172" t="s">
        <v>945</v>
      </c>
      <c r="F138" s="1175" t="s">
        <v>2136</v>
      </c>
      <c r="G138" s="1172"/>
      <c r="H138" s="1175"/>
      <c r="I138" s="1172"/>
      <c r="J138" s="1175"/>
      <c r="K138" s="1172"/>
      <c r="L138" s="1175"/>
      <c r="M138" s="1172"/>
      <c r="N138" s="158" t="s">
        <v>4729</v>
      </c>
      <c r="O138" s="41" t="s">
        <v>2137</v>
      </c>
      <c r="P138" s="253" t="s">
        <v>939</v>
      </c>
      <c r="Q138" s="255"/>
      <c r="R138" s="158" t="s">
        <v>940</v>
      </c>
      <c r="S138" s="1071" t="s">
        <v>941</v>
      </c>
      <c r="T138" s="1071" t="s">
        <v>941</v>
      </c>
      <c r="U138" s="1071" t="s">
        <v>941</v>
      </c>
      <c r="V138" s="158" t="s">
        <v>941</v>
      </c>
      <c r="W138" s="158" t="s">
        <v>941</v>
      </c>
      <c r="X138" s="158" t="s">
        <v>941</v>
      </c>
      <c r="Y138" s="267" t="s">
        <v>941</v>
      </c>
      <c r="Z138" s="158" t="s">
        <v>941</v>
      </c>
      <c r="AA138" s="158" t="s">
        <v>941</v>
      </c>
      <c r="AB138" s="1222"/>
      <c r="AC138" s="1071" t="s">
        <v>941</v>
      </c>
      <c r="AD138" s="158" t="s">
        <v>941</v>
      </c>
      <c r="AE138" s="158" t="s">
        <v>941</v>
      </c>
      <c r="AF138" s="329" t="s">
        <v>2138</v>
      </c>
      <c r="AG138" s="158" t="s">
        <v>2139</v>
      </c>
      <c r="AH138" s="246" t="s">
        <v>304</v>
      </c>
      <c r="AI138" s="41" t="s">
        <v>2140</v>
      </c>
      <c r="AJ138" s="210">
        <v>1</v>
      </c>
      <c r="AK138" s="1192" t="s">
        <v>945</v>
      </c>
      <c r="AL138" s="1198" t="s">
        <v>1008</v>
      </c>
      <c r="AM138" s="158">
        <v>0</v>
      </c>
      <c r="AN138" s="158" t="s">
        <v>947</v>
      </c>
      <c r="AO138" s="158" t="s">
        <v>945</v>
      </c>
      <c r="AP138" s="158" t="s">
        <v>945</v>
      </c>
      <c r="AQ138" s="158" t="s">
        <v>949</v>
      </c>
      <c r="AR138" s="267" t="s">
        <v>945</v>
      </c>
      <c r="AS138" s="158"/>
      <c r="AT138" s="1154" t="s">
        <v>949</v>
      </c>
      <c r="AU138" s="1154" t="s">
        <v>949</v>
      </c>
      <c r="AV138" s="1154" t="s">
        <v>949</v>
      </c>
      <c r="AW138" s="1154" t="s">
        <v>949</v>
      </c>
      <c r="AX138" s="1154" t="s">
        <v>949</v>
      </c>
      <c r="AY138" s="1154" t="s">
        <v>949</v>
      </c>
      <c r="AZ138" s="1154" t="s">
        <v>949</v>
      </c>
      <c r="BA138" s="1154" t="s">
        <v>949</v>
      </c>
      <c r="BB138" s="1154" t="s">
        <v>949</v>
      </c>
      <c r="BC138" s="1154" t="s">
        <v>949</v>
      </c>
      <c r="BD138" s="1154" t="s">
        <v>949</v>
      </c>
      <c r="BE138" s="1154" t="s">
        <v>949</v>
      </c>
      <c r="BF138" s="1154" t="s">
        <v>949</v>
      </c>
      <c r="BG138" s="1154">
        <v>0</v>
      </c>
      <c r="BH138" s="1154">
        <v>0</v>
      </c>
      <c r="BI138" s="1154">
        <v>0</v>
      </c>
      <c r="BJ138" s="1154">
        <v>0</v>
      </c>
      <c r="BK138" s="1154">
        <v>0</v>
      </c>
      <c r="BL138" s="1154">
        <v>0</v>
      </c>
      <c r="BM138" s="1154">
        <v>0</v>
      </c>
      <c r="BN138" s="1154">
        <v>0</v>
      </c>
      <c r="BO138" s="158" t="s">
        <v>4162</v>
      </c>
      <c r="BP138" s="158" t="s">
        <v>945</v>
      </c>
      <c r="BQ138" s="158" t="s">
        <v>945</v>
      </c>
      <c r="BR138" s="158" t="s">
        <v>945</v>
      </c>
      <c r="BS138" s="158" t="s">
        <v>945</v>
      </c>
      <c r="BT138" s="158" t="s">
        <v>945</v>
      </c>
      <c r="BU138" s="158" t="s">
        <v>945</v>
      </c>
      <c r="BV138" s="4"/>
      <c r="BW138" s="88"/>
    </row>
    <row r="139" spans="1:75" ht="16.5">
      <c r="A139" s="4"/>
      <c r="B139" s="158">
        <v>132</v>
      </c>
      <c r="C139" s="158" t="s">
        <v>320</v>
      </c>
      <c r="D139" s="1175" t="s">
        <v>4186</v>
      </c>
      <c r="E139" s="1172" t="s">
        <v>945</v>
      </c>
      <c r="F139" s="1175" t="s">
        <v>945</v>
      </c>
      <c r="G139" s="1172" t="s">
        <v>1175</v>
      </c>
      <c r="H139" s="1175"/>
      <c r="I139" s="1172"/>
      <c r="J139" s="1175"/>
      <c r="K139" s="1172"/>
      <c r="L139" s="1175"/>
      <c r="M139" s="1172"/>
      <c r="N139" s="158" t="s">
        <v>4730</v>
      </c>
      <c r="O139" s="41" t="s">
        <v>1175</v>
      </c>
      <c r="P139" s="253" t="s">
        <v>4506</v>
      </c>
      <c r="Q139" s="255"/>
      <c r="R139" s="158"/>
      <c r="S139" s="1071" t="s">
        <v>941</v>
      </c>
      <c r="T139" s="1071" t="s">
        <v>941</v>
      </c>
      <c r="U139" s="1071" t="s">
        <v>941</v>
      </c>
      <c r="V139" s="158" t="s">
        <v>941</v>
      </c>
      <c r="W139" s="158" t="s">
        <v>941</v>
      </c>
      <c r="X139" s="158" t="s">
        <v>941</v>
      </c>
      <c r="Y139" s="267" t="s">
        <v>941</v>
      </c>
      <c r="Z139" s="158" t="s">
        <v>941</v>
      </c>
      <c r="AA139" s="158" t="s">
        <v>941</v>
      </c>
      <c r="AB139" s="1222"/>
      <c r="AC139" s="1071" t="s">
        <v>941</v>
      </c>
      <c r="AD139" s="158" t="s">
        <v>941</v>
      </c>
      <c r="AE139" s="158" t="s">
        <v>941</v>
      </c>
      <c r="AF139" s="329" t="s">
        <v>1175</v>
      </c>
      <c r="AG139" s="158" t="s">
        <v>1176</v>
      </c>
      <c r="AH139" s="246" t="s">
        <v>304</v>
      </c>
      <c r="AI139" s="41" t="s">
        <v>1177</v>
      </c>
      <c r="AJ139" s="210">
        <v>5</v>
      </c>
      <c r="AK139" s="1192" t="s">
        <v>945</v>
      </c>
      <c r="AL139" s="1198" t="s">
        <v>1008</v>
      </c>
      <c r="AM139" s="158">
        <v>1</v>
      </c>
      <c r="AN139" s="158" t="s">
        <v>1008</v>
      </c>
      <c r="AO139" s="158" t="s">
        <v>945</v>
      </c>
      <c r="AP139" s="158" t="s">
        <v>945</v>
      </c>
      <c r="AQ139" s="158" t="s">
        <v>4192</v>
      </c>
      <c r="AR139" s="267" t="s">
        <v>945</v>
      </c>
      <c r="AS139" s="158"/>
      <c r="AT139" s="1154">
        <v>5.4169999999999998</v>
      </c>
      <c r="AU139" s="1154">
        <v>0.25</v>
      </c>
      <c r="AV139" s="1154">
        <v>1.37</v>
      </c>
      <c r="AW139" s="1154">
        <v>7.0000000000000001E-3</v>
      </c>
      <c r="AX139" s="1154" t="s">
        <v>1178</v>
      </c>
      <c r="AY139" s="1154" t="s">
        <v>1083</v>
      </c>
      <c r="AZ139" s="1154" t="s">
        <v>1179</v>
      </c>
      <c r="BA139" s="1154" t="s">
        <v>1180</v>
      </c>
      <c r="BB139" s="1154" t="s">
        <v>1181</v>
      </c>
      <c r="BC139" s="1154">
        <v>0</v>
      </c>
      <c r="BD139" s="1154" t="s">
        <v>1166</v>
      </c>
      <c r="BE139" s="1154" t="s">
        <v>949</v>
      </c>
      <c r="BF139" s="1154" t="s">
        <v>949</v>
      </c>
      <c r="BG139" s="1154">
        <v>0</v>
      </c>
      <c r="BH139" s="1154">
        <v>0</v>
      </c>
      <c r="BI139" s="1154">
        <v>0</v>
      </c>
      <c r="BJ139" s="1154">
        <v>0</v>
      </c>
      <c r="BK139" s="1154">
        <v>0</v>
      </c>
      <c r="BL139" s="1154">
        <v>0</v>
      </c>
      <c r="BM139" s="1154">
        <v>0</v>
      </c>
      <c r="BN139" s="1154">
        <v>0</v>
      </c>
      <c r="BO139" s="158" t="s">
        <v>945</v>
      </c>
      <c r="BP139" s="158" t="s">
        <v>945</v>
      </c>
      <c r="BQ139" s="158" t="s">
        <v>945</v>
      </c>
      <c r="BR139" s="158" t="s">
        <v>945</v>
      </c>
      <c r="BS139" s="158" t="s">
        <v>945</v>
      </c>
      <c r="BT139" s="158" t="s">
        <v>945</v>
      </c>
      <c r="BU139" s="158" t="s">
        <v>945</v>
      </c>
      <c r="BV139" s="4"/>
      <c r="BW139" s="88"/>
    </row>
    <row r="140" spans="1:75" ht="16.5">
      <c r="A140" s="4"/>
      <c r="B140" s="158">
        <v>133</v>
      </c>
      <c r="C140" s="158" t="s">
        <v>320</v>
      </c>
      <c r="D140" s="1175" t="s">
        <v>4186</v>
      </c>
      <c r="E140" s="1172" t="s">
        <v>945</v>
      </c>
      <c r="F140" s="1175" t="s">
        <v>945</v>
      </c>
      <c r="G140" s="1172" t="s">
        <v>1897</v>
      </c>
      <c r="H140" s="1175"/>
      <c r="I140" s="1172"/>
      <c r="J140" s="1175"/>
      <c r="K140" s="1172"/>
      <c r="L140" s="1175"/>
      <c r="M140" s="1172"/>
      <c r="N140" s="158" t="s">
        <v>4669</v>
      </c>
      <c r="O140" s="41" t="s">
        <v>1898</v>
      </c>
      <c r="P140" s="253" t="s">
        <v>939</v>
      </c>
      <c r="Q140" s="255"/>
      <c r="R140" s="158"/>
      <c r="S140" s="1071" t="s">
        <v>941</v>
      </c>
      <c r="T140" s="1071" t="s">
        <v>941</v>
      </c>
      <c r="U140" s="1071" t="s">
        <v>941</v>
      </c>
      <c r="V140" s="158" t="s">
        <v>941</v>
      </c>
      <c r="W140" s="158" t="s">
        <v>941</v>
      </c>
      <c r="X140" s="158" t="s">
        <v>941</v>
      </c>
      <c r="Y140" s="267" t="s">
        <v>941</v>
      </c>
      <c r="Z140" s="158" t="s">
        <v>941</v>
      </c>
      <c r="AA140" s="158" t="s">
        <v>941</v>
      </c>
      <c r="AB140" s="1222"/>
      <c r="AC140" s="1071" t="s">
        <v>941</v>
      </c>
      <c r="AD140" s="158" t="s">
        <v>941</v>
      </c>
      <c r="AE140" s="158" t="s">
        <v>941</v>
      </c>
      <c r="AF140" s="329" t="s">
        <v>1898</v>
      </c>
      <c r="AG140" s="158" t="s">
        <v>1899</v>
      </c>
      <c r="AH140" s="246" t="s">
        <v>304</v>
      </c>
      <c r="AI140" s="41" t="s">
        <v>1900</v>
      </c>
      <c r="AJ140" s="210">
        <v>2</v>
      </c>
      <c r="AK140" s="1192" t="s">
        <v>945</v>
      </c>
      <c r="AL140" s="1198" t="s">
        <v>1008</v>
      </c>
      <c r="AM140" s="158">
        <v>1</v>
      </c>
      <c r="AN140" s="158" t="s">
        <v>993</v>
      </c>
      <c r="AO140" s="158" t="s">
        <v>945</v>
      </c>
      <c r="AP140" s="158" t="s">
        <v>945</v>
      </c>
      <c r="AQ140" s="158" t="s">
        <v>4282</v>
      </c>
      <c r="AR140" s="267" t="s">
        <v>945</v>
      </c>
      <c r="AS140" s="158"/>
      <c r="AT140" s="1154" t="s">
        <v>949</v>
      </c>
      <c r="AU140" s="1154" t="s">
        <v>949</v>
      </c>
      <c r="AV140" s="1154" t="s">
        <v>949</v>
      </c>
      <c r="AW140" s="1154" t="s">
        <v>949</v>
      </c>
      <c r="AX140" s="1154" t="s">
        <v>949</v>
      </c>
      <c r="AY140" s="1154" t="s">
        <v>949</v>
      </c>
      <c r="AZ140" s="1154" t="s">
        <v>1023</v>
      </c>
      <c r="BA140" s="1154">
        <v>0</v>
      </c>
      <c r="BB140" s="1154" t="s">
        <v>945</v>
      </c>
      <c r="BC140" s="1154" t="s">
        <v>945</v>
      </c>
      <c r="BD140" s="1154" t="s">
        <v>986</v>
      </c>
      <c r="BE140" s="1154" t="s">
        <v>1024</v>
      </c>
      <c r="BF140" s="1154" t="s">
        <v>949</v>
      </c>
      <c r="BG140" s="1154">
        <v>0</v>
      </c>
      <c r="BH140" s="1154">
        <v>0</v>
      </c>
      <c r="BI140" s="1154">
        <v>0</v>
      </c>
      <c r="BJ140" s="1154">
        <v>0</v>
      </c>
      <c r="BK140" s="1154">
        <v>0</v>
      </c>
      <c r="BL140" s="1154">
        <v>0</v>
      </c>
      <c r="BM140" s="1154">
        <v>0</v>
      </c>
      <c r="BN140" s="1154">
        <v>0</v>
      </c>
      <c r="BO140" s="158" t="s">
        <v>945</v>
      </c>
      <c r="BP140" s="158" t="s">
        <v>945</v>
      </c>
      <c r="BQ140" s="158" t="s">
        <v>4731</v>
      </c>
      <c r="BR140" s="158" t="s">
        <v>945</v>
      </c>
      <c r="BS140" s="158" t="s">
        <v>945</v>
      </c>
      <c r="BT140" s="158" t="s">
        <v>945</v>
      </c>
      <c r="BU140" s="158" t="s">
        <v>945</v>
      </c>
      <c r="BV140" s="4"/>
      <c r="BW140" s="88"/>
    </row>
    <row r="141" spans="1:75" ht="16.5">
      <c r="A141" s="4"/>
      <c r="B141" s="158">
        <v>134</v>
      </c>
      <c r="C141" s="158" t="s">
        <v>320</v>
      </c>
      <c r="D141" s="1175" t="s">
        <v>4186</v>
      </c>
      <c r="E141" s="1172" t="s">
        <v>945</v>
      </c>
      <c r="F141" s="1175" t="s">
        <v>945</v>
      </c>
      <c r="G141" s="1172" t="s">
        <v>2141</v>
      </c>
      <c r="H141" s="1175"/>
      <c r="I141" s="1172"/>
      <c r="J141" s="1175"/>
      <c r="K141" s="1172"/>
      <c r="L141" s="1175"/>
      <c r="M141" s="1172"/>
      <c r="N141" s="158" t="s">
        <v>4732</v>
      </c>
      <c r="O141" s="41" t="s">
        <v>2141</v>
      </c>
      <c r="P141" s="253" t="s">
        <v>4506</v>
      </c>
      <c r="Q141" s="255"/>
      <c r="R141" s="158" t="s">
        <v>989</v>
      </c>
      <c r="S141" s="1071" t="s">
        <v>941</v>
      </c>
      <c r="T141" s="1071" t="s">
        <v>941</v>
      </c>
      <c r="U141" s="1071" t="s">
        <v>941</v>
      </c>
      <c r="V141" s="158" t="s">
        <v>941</v>
      </c>
      <c r="W141" s="158" t="s">
        <v>941</v>
      </c>
      <c r="X141" s="158" t="s">
        <v>941</v>
      </c>
      <c r="Y141" s="267" t="s">
        <v>941</v>
      </c>
      <c r="Z141" s="158" t="s">
        <v>941</v>
      </c>
      <c r="AA141" s="158" t="s">
        <v>941</v>
      </c>
      <c r="AB141" s="1222"/>
      <c r="AC141" s="1071" t="s">
        <v>941</v>
      </c>
      <c r="AD141" s="158" t="s">
        <v>941</v>
      </c>
      <c r="AE141" s="158" t="s">
        <v>941</v>
      </c>
      <c r="AF141" s="329" t="s">
        <v>2141</v>
      </c>
      <c r="AG141" s="158" t="s">
        <v>2142</v>
      </c>
      <c r="AH141" s="246" t="s">
        <v>304</v>
      </c>
      <c r="AI141" s="41" t="s">
        <v>2143</v>
      </c>
      <c r="AJ141" s="210">
        <v>2</v>
      </c>
      <c r="AK141" s="1192" t="s">
        <v>945</v>
      </c>
      <c r="AL141" s="1198" t="s">
        <v>1008</v>
      </c>
      <c r="AM141" s="158">
        <v>1</v>
      </c>
      <c r="AN141" s="158" t="s">
        <v>1048</v>
      </c>
      <c r="AO141" s="158" t="s">
        <v>945</v>
      </c>
      <c r="AP141" s="158" t="s">
        <v>945</v>
      </c>
      <c r="AQ141" s="158" t="s">
        <v>4282</v>
      </c>
      <c r="AR141" s="267" t="s">
        <v>945</v>
      </c>
      <c r="AS141" s="158"/>
      <c r="AT141" s="1154">
        <v>6.5808330000000002</v>
      </c>
      <c r="AU141" s="1154">
        <v>0.32</v>
      </c>
      <c r="AV141" s="1154">
        <v>7.85</v>
      </c>
      <c r="AW141" s="1154" t="s">
        <v>949</v>
      </c>
      <c r="AX141" s="1154" t="s">
        <v>2144</v>
      </c>
      <c r="AY141" s="1154" t="s">
        <v>949</v>
      </c>
      <c r="AZ141" s="1154" t="s">
        <v>949</v>
      </c>
      <c r="BA141" s="1154" t="s">
        <v>949</v>
      </c>
      <c r="BB141" s="1154" t="s">
        <v>949</v>
      </c>
      <c r="BC141" s="1154">
        <v>0</v>
      </c>
      <c r="BD141" s="1154" t="s">
        <v>1068</v>
      </c>
      <c r="BE141" s="1154" t="s">
        <v>949</v>
      </c>
      <c r="BF141" s="1154">
        <v>0</v>
      </c>
      <c r="BG141" s="1154">
        <v>0</v>
      </c>
      <c r="BH141" s="1154">
        <v>0</v>
      </c>
      <c r="BI141" s="1154">
        <v>0</v>
      </c>
      <c r="BJ141" s="1154">
        <v>0</v>
      </c>
      <c r="BK141" s="1154">
        <v>0</v>
      </c>
      <c r="BL141" s="1154">
        <v>0</v>
      </c>
      <c r="BM141" s="1154">
        <v>0</v>
      </c>
      <c r="BN141" s="1154">
        <v>0</v>
      </c>
      <c r="BO141" s="158" t="s">
        <v>945</v>
      </c>
      <c r="BP141" s="158" t="s">
        <v>945</v>
      </c>
      <c r="BQ141" s="158" t="s">
        <v>945</v>
      </c>
      <c r="BR141" s="158" t="s">
        <v>945</v>
      </c>
      <c r="BS141" s="158" t="s">
        <v>945</v>
      </c>
      <c r="BT141" s="158" t="s">
        <v>945</v>
      </c>
      <c r="BU141" s="158" t="s">
        <v>945</v>
      </c>
      <c r="BV141" s="4"/>
      <c r="BW141" s="88"/>
    </row>
    <row r="142" spans="1:75" ht="16.5">
      <c r="A142" s="4"/>
      <c r="B142" s="158">
        <v>135</v>
      </c>
      <c r="C142" s="158" t="s">
        <v>320</v>
      </c>
      <c r="D142" s="1175" t="s">
        <v>4186</v>
      </c>
      <c r="E142" s="1172" t="s">
        <v>945</v>
      </c>
      <c r="F142" s="1175" t="s">
        <v>945</v>
      </c>
      <c r="G142" s="1172" t="s">
        <v>2145</v>
      </c>
      <c r="H142" s="1175"/>
      <c r="I142" s="1172"/>
      <c r="J142" s="1175"/>
      <c r="K142" s="1172"/>
      <c r="L142" s="1175"/>
      <c r="M142" s="1172"/>
      <c r="N142" s="158" t="s">
        <v>4733</v>
      </c>
      <c r="O142" s="41" t="s">
        <v>2145</v>
      </c>
      <c r="P142" s="253" t="s">
        <v>4506</v>
      </c>
      <c r="Q142" s="255"/>
      <c r="R142" s="158"/>
      <c r="S142" s="1071" t="s">
        <v>941</v>
      </c>
      <c r="T142" s="1071" t="s">
        <v>941</v>
      </c>
      <c r="U142" s="1071" t="s">
        <v>941</v>
      </c>
      <c r="V142" s="158" t="s">
        <v>941</v>
      </c>
      <c r="W142" s="158" t="s">
        <v>941</v>
      </c>
      <c r="X142" s="158" t="s">
        <v>941</v>
      </c>
      <c r="Y142" s="267" t="s">
        <v>941</v>
      </c>
      <c r="Z142" s="158" t="s">
        <v>941</v>
      </c>
      <c r="AA142" s="158" t="s">
        <v>941</v>
      </c>
      <c r="AB142" s="1222"/>
      <c r="AC142" s="1071" t="s">
        <v>941</v>
      </c>
      <c r="AD142" s="158" t="s">
        <v>941</v>
      </c>
      <c r="AE142" s="158" t="s">
        <v>941</v>
      </c>
      <c r="AF142" s="329" t="s">
        <v>2145</v>
      </c>
      <c r="AG142" s="158" t="s">
        <v>2146</v>
      </c>
      <c r="AH142" s="246" t="s">
        <v>304</v>
      </c>
      <c r="AI142" s="41" t="s">
        <v>2147</v>
      </c>
      <c r="AJ142" s="210">
        <v>1</v>
      </c>
      <c r="AK142" s="1192" t="s">
        <v>945</v>
      </c>
      <c r="AL142" s="1198" t="s">
        <v>1008</v>
      </c>
      <c r="AM142" s="158">
        <v>1</v>
      </c>
      <c r="AN142" s="158" t="s">
        <v>1921</v>
      </c>
      <c r="AO142" s="158" t="s">
        <v>945</v>
      </c>
      <c r="AP142" s="158" t="s">
        <v>1245</v>
      </c>
      <c r="AQ142" s="158" t="s">
        <v>4282</v>
      </c>
      <c r="AR142" s="267" t="s">
        <v>945</v>
      </c>
      <c r="AS142" s="158"/>
      <c r="AT142" s="1154">
        <v>16575.753045000001</v>
      </c>
      <c r="AU142" s="1154" t="s">
        <v>949</v>
      </c>
      <c r="AV142" s="1154" t="s">
        <v>949</v>
      </c>
      <c r="AW142" s="1154" t="s">
        <v>949</v>
      </c>
      <c r="AX142" s="1154" t="s">
        <v>2148</v>
      </c>
      <c r="AY142" s="1154" t="s">
        <v>949</v>
      </c>
      <c r="AZ142" s="1154" t="s">
        <v>949</v>
      </c>
      <c r="BA142" s="1154" t="s">
        <v>949</v>
      </c>
      <c r="BB142" s="1154" t="s">
        <v>949</v>
      </c>
      <c r="BC142" s="1154">
        <v>0</v>
      </c>
      <c r="BD142" s="1154" t="s">
        <v>1923</v>
      </c>
      <c r="BE142" s="1154" t="s">
        <v>2149</v>
      </c>
      <c r="BF142" s="1154">
        <v>0</v>
      </c>
      <c r="BG142" s="1154">
        <v>0</v>
      </c>
      <c r="BH142" s="1154">
        <v>0</v>
      </c>
      <c r="BI142" s="1154">
        <v>0</v>
      </c>
      <c r="BJ142" s="1154">
        <v>0</v>
      </c>
      <c r="BK142" s="1154">
        <v>0</v>
      </c>
      <c r="BL142" s="1154">
        <v>0</v>
      </c>
      <c r="BM142" s="1154">
        <v>0</v>
      </c>
      <c r="BN142" s="1154">
        <v>0</v>
      </c>
      <c r="BO142" s="158" t="s">
        <v>945</v>
      </c>
      <c r="BP142" s="158" t="s">
        <v>945</v>
      </c>
      <c r="BQ142" s="158" t="s">
        <v>4734</v>
      </c>
      <c r="BR142" s="158" t="s">
        <v>945</v>
      </c>
      <c r="BS142" s="158" t="s">
        <v>945</v>
      </c>
      <c r="BT142" s="158" t="s">
        <v>945</v>
      </c>
      <c r="BU142" s="158" t="s">
        <v>945</v>
      </c>
      <c r="BV142" s="4"/>
      <c r="BW142" s="88"/>
    </row>
    <row r="143" spans="1:75" ht="16.5">
      <c r="A143" s="4"/>
      <c r="B143" s="158">
        <v>136</v>
      </c>
      <c r="C143" s="158" t="s">
        <v>320</v>
      </c>
      <c r="D143" s="1175" t="s">
        <v>4186</v>
      </c>
      <c r="E143" s="1172" t="s">
        <v>945</v>
      </c>
      <c r="F143" s="1175" t="s">
        <v>945</v>
      </c>
      <c r="G143" s="1172" t="s">
        <v>2150</v>
      </c>
      <c r="H143" s="1175"/>
      <c r="I143" s="1172"/>
      <c r="J143" s="1175"/>
      <c r="K143" s="1172"/>
      <c r="L143" s="1175"/>
      <c r="M143" s="1172"/>
      <c r="N143" s="158" t="s">
        <v>4735</v>
      </c>
      <c r="O143" s="41" t="s">
        <v>2150</v>
      </c>
      <c r="P143" s="253" t="s">
        <v>4506</v>
      </c>
      <c r="Q143" s="255"/>
      <c r="R143" s="158"/>
      <c r="S143" s="1071" t="s">
        <v>941</v>
      </c>
      <c r="T143" s="1071" t="s">
        <v>941</v>
      </c>
      <c r="U143" s="1071" t="s">
        <v>941</v>
      </c>
      <c r="V143" s="158" t="s">
        <v>941</v>
      </c>
      <c r="W143" s="158" t="s">
        <v>941</v>
      </c>
      <c r="X143" s="158" t="s">
        <v>941</v>
      </c>
      <c r="Y143" s="267" t="s">
        <v>941</v>
      </c>
      <c r="Z143" s="158" t="s">
        <v>941</v>
      </c>
      <c r="AA143" s="158" t="s">
        <v>941</v>
      </c>
      <c r="AB143" s="1222"/>
      <c r="AC143" s="1071" t="s">
        <v>941</v>
      </c>
      <c r="AD143" s="158" t="s">
        <v>941</v>
      </c>
      <c r="AE143" s="158" t="s">
        <v>941</v>
      </c>
      <c r="AF143" s="329" t="s">
        <v>2150</v>
      </c>
      <c r="AG143" s="158" t="s">
        <v>2151</v>
      </c>
      <c r="AH143" s="246" t="s">
        <v>304</v>
      </c>
      <c r="AI143" s="41" t="s">
        <v>2152</v>
      </c>
      <c r="AJ143" s="210">
        <v>2</v>
      </c>
      <c r="AK143" s="1192" t="s">
        <v>945</v>
      </c>
      <c r="AL143" s="1198" t="s">
        <v>1008</v>
      </c>
      <c r="AM143" s="158">
        <v>1</v>
      </c>
      <c r="AN143" s="158" t="s">
        <v>979</v>
      </c>
      <c r="AO143" s="158" t="s">
        <v>945</v>
      </c>
      <c r="AP143" s="158" t="s">
        <v>945</v>
      </c>
      <c r="AQ143" s="158" t="s">
        <v>4282</v>
      </c>
      <c r="AR143" s="267" t="s">
        <v>945</v>
      </c>
      <c r="AS143" s="158"/>
      <c r="AT143" s="1154">
        <v>52.5</v>
      </c>
      <c r="AU143" s="1154" t="s">
        <v>949</v>
      </c>
      <c r="AV143" s="1154" t="s">
        <v>949</v>
      </c>
      <c r="AW143" s="1154" t="s">
        <v>949</v>
      </c>
      <c r="AX143" s="1154" t="s">
        <v>2153</v>
      </c>
      <c r="AY143" s="1154" t="s">
        <v>949</v>
      </c>
      <c r="AZ143" s="1154" t="s">
        <v>1930</v>
      </c>
      <c r="BA143" s="1154" t="s">
        <v>2154</v>
      </c>
      <c r="BB143" s="1154" t="s">
        <v>949</v>
      </c>
      <c r="BC143" s="1154">
        <v>0</v>
      </c>
      <c r="BD143" s="1154" t="s">
        <v>1166</v>
      </c>
      <c r="BE143" s="1154" t="s">
        <v>949</v>
      </c>
      <c r="BF143" s="1154" t="s">
        <v>949</v>
      </c>
      <c r="BG143" s="1154">
        <v>0</v>
      </c>
      <c r="BH143" s="1154">
        <v>0</v>
      </c>
      <c r="BI143" s="1154">
        <v>0</v>
      </c>
      <c r="BJ143" s="1154">
        <v>0</v>
      </c>
      <c r="BK143" s="1154">
        <v>0</v>
      </c>
      <c r="BL143" s="1154">
        <v>0</v>
      </c>
      <c r="BM143" s="1154">
        <v>0</v>
      </c>
      <c r="BN143" s="1154">
        <v>0</v>
      </c>
      <c r="BO143" s="158" t="s">
        <v>945</v>
      </c>
      <c r="BP143" s="158" t="s">
        <v>945</v>
      </c>
      <c r="BQ143" s="158" t="s">
        <v>1253</v>
      </c>
      <c r="BR143" s="158" t="s">
        <v>945</v>
      </c>
      <c r="BS143" s="158" t="s">
        <v>945</v>
      </c>
      <c r="BT143" s="158" t="s">
        <v>945</v>
      </c>
      <c r="BU143" s="158" t="s">
        <v>945</v>
      </c>
      <c r="BV143" s="4"/>
      <c r="BW143" s="88"/>
    </row>
    <row r="144" spans="1:75" ht="16.5">
      <c r="A144" s="4"/>
      <c r="B144" s="158">
        <v>137</v>
      </c>
      <c r="C144" s="158" t="s">
        <v>320</v>
      </c>
      <c r="D144" s="1175" t="s">
        <v>4186</v>
      </c>
      <c r="E144" s="1172" t="s">
        <v>945</v>
      </c>
      <c r="F144" s="1175" t="s">
        <v>945</v>
      </c>
      <c r="G144" s="1172" t="s">
        <v>2155</v>
      </c>
      <c r="H144" s="1175"/>
      <c r="I144" s="1172"/>
      <c r="J144" s="1175"/>
      <c r="K144" s="1172"/>
      <c r="L144" s="1175"/>
      <c r="M144" s="1172"/>
      <c r="N144" s="158" t="s">
        <v>4736</v>
      </c>
      <c r="O144" s="41" t="s">
        <v>2155</v>
      </c>
      <c r="P144" s="253" t="s">
        <v>4506</v>
      </c>
      <c r="Q144" s="255"/>
      <c r="R144" s="158" t="s">
        <v>1126</v>
      </c>
      <c r="S144" s="1071" t="s">
        <v>941</v>
      </c>
      <c r="T144" s="1071" t="s">
        <v>941</v>
      </c>
      <c r="U144" s="1071" t="s">
        <v>941</v>
      </c>
      <c r="V144" s="158" t="s">
        <v>941</v>
      </c>
      <c r="W144" s="158" t="s">
        <v>941</v>
      </c>
      <c r="X144" s="158" t="s">
        <v>941</v>
      </c>
      <c r="Y144" s="267" t="s">
        <v>941</v>
      </c>
      <c r="Z144" s="158" t="s">
        <v>941</v>
      </c>
      <c r="AA144" s="158" t="s">
        <v>941</v>
      </c>
      <c r="AB144" s="1222"/>
      <c r="AC144" s="1071" t="s">
        <v>941</v>
      </c>
      <c r="AD144" s="158" t="s">
        <v>941</v>
      </c>
      <c r="AE144" s="158" t="s">
        <v>941</v>
      </c>
      <c r="AF144" s="329" t="s">
        <v>2155</v>
      </c>
      <c r="AG144" s="158" t="s">
        <v>2156</v>
      </c>
      <c r="AH144" s="246" t="s">
        <v>304</v>
      </c>
      <c r="AI144" s="41" t="s">
        <v>2157</v>
      </c>
      <c r="AJ144" s="210">
        <v>1</v>
      </c>
      <c r="AK144" s="1192" t="s">
        <v>945</v>
      </c>
      <c r="AL144" s="1198" t="s">
        <v>1008</v>
      </c>
      <c r="AM144" s="158">
        <v>1</v>
      </c>
      <c r="AN144" s="158" t="s">
        <v>1008</v>
      </c>
      <c r="AO144" s="158" t="s">
        <v>945</v>
      </c>
      <c r="AP144" s="158" t="s">
        <v>945</v>
      </c>
      <c r="AQ144" s="158" t="s">
        <v>4282</v>
      </c>
      <c r="AR144" s="267" t="s">
        <v>945</v>
      </c>
      <c r="AS144" s="158"/>
      <c r="AT144" s="1154">
        <v>184.84</v>
      </c>
      <c r="AU144" s="1154" t="s">
        <v>949</v>
      </c>
      <c r="AV144" s="1154">
        <v>1.41</v>
      </c>
      <c r="AW144" s="1154">
        <v>0.26062439999999998</v>
      </c>
      <c r="AX144" s="1154" t="s">
        <v>949</v>
      </c>
      <c r="AY144" s="1154" t="s">
        <v>1083</v>
      </c>
      <c r="AZ144" s="1154" t="s">
        <v>1293</v>
      </c>
      <c r="BA144" s="1154" t="s">
        <v>1294</v>
      </c>
      <c r="BB144" s="1154" t="s">
        <v>1295</v>
      </c>
      <c r="BC144" s="1154">
        <v>0</v>
      </c>
      <c r="BD144" s="1154" t="s">
        <v>1142</v>
      </c>
      <c r="BE144" s="1154" t="s">
        <v>949</v>
      </c>
      <c r="BF144" s="1154" t="s">
        <v>949</v>
      </c>
      <c r="BG144" s="1154">
        <v>0</v>
      </c>
      <c r="BH144" s="1154">
        <v>0</v>
      </c>
      <c r="BI144" s="1154" t="s">
        <v>2155</v>
      </c>
      <c r="BJ144" s="1154" t="s">
        <v>1142</v>
      </c>
      <c r="BK144" s="1154">
        <v>0</v>
      </c>
      <c r="BL144" s="1154">
        <v>0</v>
      </c>
      <c r="BM144" s="1154">
        <v>0</v>
      </c>
      <c r="BN144" s="1154">
        <v>0</v>
      </c>
      <c r="BO144" s="158" t="s">
        <v>945</v>
      </c>
      <c r="BP144" s="158" t="s">
        <v>4414</v>
      </c>
      <c r="BQ144" s="158" t="s">
        <v>945</v>
      </c>
      <c r="BR144" s="158" t="s">
        <v>945</v>
      </c>
      <c r="BS144" s="158">
        <v>8</v>
      </c>
      <c r="BT144" s="158">
        <v>50</v>
      </c>
      <c r="BU144" s="158">
        <v>26</v>
      </c>
      <c r="BV144" s="4"/>
      <c r="BW144" s="88"/>
    </row>
    <row r="145" spans="1:75" ht="16.5">
      <c r="A145" s="4"/>
      <c r="B145" s="158">
        <v>138</v>
      </c>
      <c r="C145" s="158" t="s">
        <v>320</v>
      </c>
      <c r="D145" s="1175" t="s">
        <v>4186</v>
      </c>
      <c r="E145" s="1172" t="s">
        <v>945</v>
      </c>
      <c r="F145" s="1175" t="s">
        <v>945</v>
      </c>
      <c r="G145" s="1172" t="s">
        <v>2158</v>
      </c>
      <c r="H145" s="1175"/>
      <c r="I145" s="1172"/>
      <c r="J145" s="1175"/>
      <c r="K145" s="1172"/>
      <c r="L145" s="1175"/>
      <c r="M145" s="1172"/>
      <c r="N145" s="158" t="s">
        <v>4737</v>
      </c>
      <c r="O145" s="41" t="s">
        <v>2158</v>
      </c>
      <c r="P145" s="253" t="s">
        <v>4506</v>
      </c>
      <c r="Q145" s="255"/>
      <c r="R145" s="158" t="s">
        <v>979</v>
      </c>
      <c r="S145" s="1071" t="s">
        <v>941</v>
      </c>
      <c r="T145" s="1071" t="s">
        <v>941</v>
      </c>
      <c r="U145" s="1071" t="s">
        <v>941</v>
      </c>
      <c r="V145" s="158" t="s">
        <v>941</v>
      </c>
      <c r="W145" s="158" t="s">
        <v>941</v>
      </c>
      <c r="X145" s="158" t="s">
        <v>941</v>
      </c>
      <c r="Y145" s="267" t="s">
        <v>941</v>
      </c>
      <c r="Z145" s="158" t="s">
        <v>941</v>
      </c>
      <c r="AA145" s="158" t="s">
        <v>941</v>
      </c>
      <c r="AB145" s="1222"/>
      <c r="AC145" s="1071" t="s">
        <v>941</v>
      </c>
      <c r="AD145" s="158" t="s">
        <v>941</v>
      </c>
      <c r="AE145" s="158" t="s">
        <v>941</v>
      </c>
      <c r="AF145" s="329" t="s">
        <v>2158</v>
      </c>
      <c r="AG145" s="158" t="s">
        <v>2159</v>
      </c>
      <c r="AH145" s="246" t="s">
        <v>304</v>
      </c>
      <c r="AI145" s="41" t="s">
        <v>2160</v>
      </c>
      <c r="AJ145" s="210">
        <v>1</v>
      </c>
      <c r="AK145" s="1192" t="s">
        <v>945</v>
      </c>
      <c r="AL145" s="1198" t="s">
        <v>1008</v>
      </c>
      <c r="AM145" s="158">
        <v>1</v>
      </c>
      <c r="AN145" s="158" t="s">
        <v>1008</v>
      </c>
      <c r="AO145" s="158" t="s">
        <v>945</v>
      </c>
      <c r="AP145" s="158" t="s">
        <v>945</v>
      </c>
      <c r="AQ145" s="158" t="s">
        <v>4282</v>
      </c>
      <c r="AR145" s="267" t="s">
        <v>945</v>
      </c>
      <c r="AS145" s="158"/>
      <c r="AT145" s="1154">
        <v>203.93299999999999</v>
      </c>
      <c r="AU145" s="1154" t="s">
        <v>949</v>
      </c>
      <c r="AV145" s="1154">
        <v>1.41</v>
      </c>
      <c r="AW145" s="1154">
        <v>0.28754552999999999</v>
      </c>
      <c r="AX145" s="1154" t="s">
        <v>949</v>
      </c>
      <c r="AY145" s="1154" t="s">
        <v>1083</v>
      </c>
      <c r="AZ145" s="1154" t="s">
        <v>1293</v>
      </c>
      <c r="BA145" s="1154" t="s">
        <v>2062</v>
      </c>
      <c r="BB145" s="1154" t="s">
        <v>1295</v>
      </c>
      <c r="BC145" s="1154">
        <v>0</v>
      </c>
      <c r="BD145" s="1154" t="s">
        <v>1142</v>
      </c>
      <c r="BE145" s="1154" t="s">
        <v>949</v>
      </c>
      <c r="BF145" s="1154" t="s">
        <v>949</v>
      </c>
      <c r="BG145" s="1154">
        <v>0</v>
      </c>
      <c r="BH145" s="1154">
        <v>0</v>
      </c>
      <c r="BI145" s="1154" t="s">
        <v>2158</v>
      </c>
      <c r="BJ145" s="1154" t="s">
        <v>1142</v>
      </c>
      <c r="BK145" s="1154">
        <v>0</v>
      </c>
      <c r="BL145" s="1154">
        <v>0</v>
      </c>
      <c r="BM145" s="1154">
        <v>0</v>
      </c>
      <c r="BN145" s="1154">
        <v>0</v>
      </c>
      <c r="BO145" s="158" t="s">
        <v>945</v>
      </c>
      <c r="BP145" s="158" t="s">
        <v>4414</v>
      </c>
      <c r="BQ145" s="158" t="s">
        <v>945</v>
      </c>
      <c r="BR145" s="158" t="s">
        <v>945</v>
      </c>
      <c r="BS145" s="158">
        <v>4</v>
      </c>
      <c r="BT145" s="158">
        <v>75</v>
      </c>
      <c r="BU145" s="158">
        <v>28</v>
      </c>
      <c r="BV145" s="4"/>
      <c r="BW145" s="88"/>
    </row>
    <row r="146" spans="1:75" ht="16.5">
      <c r="A146" s="4"/>
      <c r="B146" s="158">
        <v>139</v>
      </c>
      <c r="C146" s="158" t="s">
        <v>320</v>
      </c>
      <c r="D146" s="1175" t="s">
        <v>4186</v>
      </c>
      <c r="E146" s="1172" t="s">
        <v>945</v>
      </c>
      <c r="F146" s="1175" t="s">
        <v>945</v>
      </c>
      <c r="G146" s="1172" t="s">
        <v>2161</v>
      </c>
      <c r="H146" s="1175"/>
      <c r="I146" s="1172"/>
      <c r="J146" s="1175"/>
      <c r="K146" s="1172"/>
      <c r="L146" s="1175"/>
      <c r="M146" s="1172" t="s">
        <v>999</v>
      </c>
      <c r="N146" s="158" t="s">
        <v>4738</v>
      </c>
      <c r="O146" s="41" t="s">
        <v>2161</v>
      </c>
      <c r="P146" s="253" t="s">
        <v>4506</v>
      </c>
      <c r="Q146" s="255"/>
      <c r="R146" s="158"/>
      <c r="S146" s="1071" t="s">
        <v>941</v>
      </c>
      <c r="T146" s="1071" t="s">
        <v>941</v>
      </c>
      <c r="U146" s="1071" t="s">
        <v>941</v>
      </c>
      <c r="V146" s="158" t="s">
        <v>941</v>
      </c>
      <c r="W146" s="158" t="s">
        <v>941</v>
      </c>
      <c r="X146" s="158" t="s">
        <v>941</v>
      </c>
      <c r="Y146" s="267" t="s">
        <v>941</v>
      </c>
      <c r="Z146" s="158" t="s">
        <v>941</v>
      </c>
      <c r="AA146" s="158" t="s">
        <v>941</v>
      </c>
      <c r="AB146" s="1222"/>
      <c r="AC146" s="1071" t="s">
        <v>941</v>
      </c>
      <c r="AD146" s="158" t="s">
        <v>941</v>
      </c>
      <c r="AE146" s="158" t="s">
        <v>941</v>
      </c>
      <c r="AF146" s="329" t="s">
        <v>2162</v>
      </c>
      <c r="AG146" s="158" t="s">
        <v>2163</v>
      </c>
      <c r="AH146" s="246" t="s">
        <v>304</v>
      </c>
      <c r="AI146" s="41" t="s">
        <v>2164</v>
      </c>
      <c r="AJ146" s="210">
        <v>1</v>
      </c>
      <c r="AK146" s="1192" t="s">
        <v>945</v>
      </c>
      <c r="AL146" s="1198" t="s">
        <v>1008</v>
      </c>
      <c r="AM146" s="158">
        <v>1</v>
      </c>
      <c r="AN146" s="158" t="s">
        <v>979</v>
      </c>
      <c r="AO146" s="158" t="s">
        <v>945</v>
      </c>
      <c r="AP146" s="158" t="s">
        <v>945</v>
      </c>
      <c r="AQ146" s="158" t="s">
        <v>4282</v>
      </c>
      <c r="AR146" s="267" t="s">
        <v>945</v>
      </c>
      <c r="AS146" s="158"/>
      <c r="AT146" s="1154">
        <v>307.54570999999999</v>
      </c>
      <c r="AU146" s="1154" t="s">
        <v>949</v>
      </c>
      <c r="AV146" s="1154" t="s">
        <v>949</v>
      </c>
      <c r="AW146" s="1154" t="s">
        <v>949</v>
      </c>
      <c r="AX146" s="1154" t="s">
        <v>2165</v>
      </c>
      <c r="AY146" s="1154" t="s">
        <v>949</v>
      </c>
      <c r="AZ146" s="1154" t="s">
        <v>1930</v>
      </c>
      <c r="BA146" s="1154" t="s">
        <v>2154</v>
      </c>
      <c r="BB146" s="1154" t="s">
        <v>949</v>
      </c>
      <c r="BC146" s="1154" t="s">
        <v>949</v>
      </c>
      <c r="BD146" s="1154" t="s">
        <v>1166</v>
      </c>
      <c r="BE146" s="1154" t="s">
        <v>949</v>
      </c>
      <c r="BF146" s="1154" t="s">
        <v>949</v>
      </c>
      <c r="BG146" s="1154">
        <v>0</v>
      </c>
      <c r="BH146" s="1154">
        <v>0</v>
      </c>
      <c r="BI146" s="1154">
        <v>0</v>
      </c>
      <c r="BJ146" s="1154">
        <v>0</v>
      </c>
      <c r="BK146" s="1154">
        <v>0</v>
      </c>
      <c r="BL146" s="1154">
        <v>0</v>
      </c>
      <c r="BM146" s="1154">
        <v>0</v>
      </c>
      <c r="BN146" s="1154">
        <v>0</v>
      </c>
      <c r="BO146" s="158" t="s">
        <v>945</v>
      </c>
      <c r="BP146" s="158" t="s">
        <v>945</v>
      </c>
      <c r="BQ146" s="158" t="s">
        <v>945</v>
      </c>
      <c r="BR146" s="158" t="s">
        <v>945</v>
      </c>
      <c r="BS146" s="158" t="s">
        <v>945</v>
      </c>
      <c r="BT146" s="158" t="s">
        <v>945</v>
      </c>
      <c r="BU146" s="158" t="s">
        <v>945</v>
      </c>
      <c r="BV146" s="4"/>
      <c r="BW146" s="88"/>
    </row>
    <row r="147" spans="1:75" ht="16.5">
      <c r="A147" s="4"/>
      <c r="B147" s="158">
        <v>140</v>
      </c>
      <c r="C147" s="158" t="s">
        <v>320</v>
      </c>
      <c r="D147" s="1175" t="s">
        <v>4186</v>
      </c>
      <c r="E147" s="1172" t="s">
        <v>945</v>
      </c>
      <c r="F147" s="1175" t="s">
        <v>945</v>
      </c>
      <c r="G147" s="1172" t="s">
        <v>2166</v>
      </c>
      <c r="H147" s="1175"/>
      <c r="I147" s="1172"/>
      <c r="J147" s="1175"/>
      <c r="K147" s="1172"/>
      <c r="L147" s="1175"/>
      <c r="M147" s="1172"/>
      <c r="N147" s="158" t="s">
        <v>4739</v>
      </c>
      <c r="O147" s="41" t="s">
        <v>2166</v>
      </c>
      <c r="P147" s="253" t="s">
        <v>4506</v>
      </c>
      <c r="Q147" s="255"/>
      <c r="R147" s="158"/>
      <c r="S147" s="1071" t="s">
        <v>941</v>
      </c>
      <c r="T147" s="1071" t="s">
        <v>941</v>
      </c>
      <c r="U147" s="1071" t="s">
        <v>941</v>
      </c>
      <c r="V147" s="158" t="s">
        <v>941</v>
      </c>
      <c r="W147" s="158" t="s">
        <v>941</v>
      </c>
      <c r="X147" s="158" t="s">
        <v>941</v>
      </c>
      <c r="Y147" s="267" t="s">
        <v>941</v>
      </c>
      <c r="Z147" s="158" t="s">
        <v>941</v>
      </c>
      <c r="AA147" s="158" t="s">
        <v>941</v>
      </c>
      <c r="AB147" s="1222"/>
      <c r="AC147" s="1071" t="s">
        <v>941</v>
      </c>
      <c r="AD147" s="158" t="s">
        <v>941</v>
      </c>
      <c r="AE147" s="158" t="s">
        <v>941</v>
      </c>
      <c r="AF147" s="329" t="s">
        <v>2167</v>
      </c>
      <c r="AG147" s="158" t="s">
        <v>2168</v>
      </c>
      <c r="AH147" s="246" t="s">
        <v>304</v>
      </c>
      <c r="AI147" s="41" t="s">
        <v>2169</v>
      </c>
      <c r="AJ147" s="210">
        <v>1</v>
      </c>
      <c r="AK147" s="1192" t="s">
        <v>945</v>
      </c>
      <c r="AL147" s="1198" t="s">
        <v>1008</v>
      </c>
      <c r="AM147" s="158">
        <v>1</v>
      </c>
      <c r="AN147" s="158" t="s">
        <v>979</v>
      </c>
      <c r="AO147" s="158" t="s">
        <v>945</v>
      </c>
      <c r="AP147" s="158" t="s">
        <v>945</v>
      </c>
      <c r="AQ147" s="158" t="s">
        <v>4282</v>
      </c>
      <c r="AR147" s="267" t="s">
        <v>945</v>
      </c>
      <c r="AS147" s="158"/>
      <c r="AT147" s="1154">
        <v>232.17071000000001</v>
      </c>
      <c r="AU147" s="1154" t="s">
        <v>949</v>
      </c>
      <c r="AV147" s="1154" t="s">
        <v>949</v>
      </c>
      <c r="AW147" s="1154" t="s">
        <v>949</v>
      </c>
      <c r="AX147" s="1154" t="s">
        <v>2170</v>
      </c>
      <c r="AY147" s="1154" t="s">
        <v>949</v>
      </c>
      <c r="AZ147" s="1154" t="s">
        <v>1930</v>
      </c>
      <c r="BA147" s="1154" t="s">
        <v>2154</v>
      </c>
      <c r="BB147" s="1154" t="s">
        <v>949</v>
      </c>
      <c r="BC147" s="1154" t="s">
        <v>949</v>
      </c>
      <c r="BD147" s="1154" t="s">
        <v>1166</v>
      </c>
      <c r="BE147" s="1154" t="s">
        <v>949</v>
      </c>
      <c r="BF147" s="1154" t="s">
        <v>949</v>
      </c>
      <c r="BG147" s="1154">
        <v>0</v>
      </c>
      <c r="BH147" s="1154">
        <v>0</v>
      </c>
      <c r="BI147" s="1154">
        <v>0</v>
      </c>
      <c r="BJ147" s="1154">
        <v>0</v>
      </c>
      <c r="BK147" s="1154">
        <v>0</v>
      </c>
      <c r="BL147" s="1154">
        <v>0</v>
      </c>
      <c r="BM147" s="1154">
        <v>0</v>
      </c>
      <c r="BN147" s="1154">
        <v>0</v>
      </c>
      <c r="BO147" s="158" t="s">
        <v>945</v>
      </c>
      <c r="BP147" s="158" t="s">
        <v>945</v>
      </c>
      <c r="BQ147" s="158" t="s">
        <v>945</v>
      </c>
      <c r="BR147" s="158" t="s">
        <v>945</v>
      </c>
      <c r="BS147" s="158" t="s">
        <v>945</v>
      </c>
      <c r="BT147" s="158" t="s">
        <v>945</v>
      </c>
      <c r="BU147" s="158" t="s">
        <v>945</v>
      </c>
      <c r="BV147" s="4"/>
      <c r="BW147" s="88"/>
    </row>
    <row r="148" spans="1:75" ht="16.5">
      <c r="A148" s="4"/>
      <c r="B148" s="158">
        <v>141</v>
      </c>
      <c r="C148" s="158" t="s">
        <v>320</v>
      </c>
      <c r="D148" s="1175" t="s">
        <v>4186</v>
      </c>
      <c r="E148" s="1172" t="s">
        <v>945</v>
      </c>
      <c r="F148" s="1175" t="s">
        <v>945</v>
      </c>
      <c r="G148" s="1172" t="s">
        <v>2171</v>
      </c>
      <c r="H148" s="1175"/>
      <c r="I148" s="1172"/>
      <c r="J148" s="1175"/>
      <c r="K148" s="1172"/>
      <c r="L148" s="1175"/>
      <c r="M148" s="1172"/>
      <c r="N148" s="158" t="s">
        <v>4740</v>
      </c>
      <c r="O148" s="41" t="s">
        <v>2171</v>
      </c>
      <c r="P148" s="253" t="s">
        <v>4506</v>
      </c>
      <c r="Q148" s="255"/>
      <c r="R148" s="158" t="s">
        <v>1244</v>
      </c>
      <c r="S148" s="1071" t="s">
        <v>941</v>
      </c>
      <c r="T148" s="1071" t="s">
        <v>941</v>
      </c>
      <c r="U148" s="1071" t="s">
        <v>941</v>
      </c>
      <c r="V148" s="158" t="s">
        <v>941</v>
      </c>
      <c r="W148" s="158" t="s">
        <v>941</v>
      </c>
      <c r="X148" s="158" t="s">
        <v>941</v>
      </c>
      <c r="Y148" s="267" t="s">
        <v>941</v>
      </c>
      <c r="Z148" s="158" t="s">
        <v>941</v>
      </c>
      <c r="AA148" s="158" t="s">
        <v>941</v>
      </c>
      <c r="AB148" s="1222"/>
      <c r="AC148" s="1071" t="s">
        <v>941</v>
      </c>
      <c r="AD148" s="158" t="s">
        <v>941</v>
      </c>
      <c r="AE148" s="158" t="s">
        <v>941</v>
      </c>
      <c r="AF148" s="329" t="s">
        <v>2171</v>
      </c>
      <c r="AG148" s="158" t="s">
        <v>2172</v>
      </c>
      <c r="AH148" s="246" t="s">
        <v>304</v>
      </c>
      <c r="AI148" s="41" t="s">
        <v>2173</v>
      </c>
      <c r="AJ148" s="210">
        <v>1</v>
      </c>
      <c r="AK148" s="1192" t="s">
        <v>945</v>
      </c>
      <c r="AL148" s="1198" t="s">
        <v>1008</v>
      </c>
      <c r="AM148" s="158">
        <v>1</v>
      </c>
      <c r="AN148" s="158" t="s">
        <v>979</v>
      </c>
      <c r="AO148" s="158" t="s">
        <v>945</v>
      </c>
      <c r="AP148" s="158" t="s">
        <v>945</v>
      </c>
      <c r="AQ148" s="158" t="s">
        <v>4282</v>
      </c>
      <c r="AR148" s="267" t="s">
        <v>945</v>
      </c>
      <c r="AS148" s="158"/>
      <c r="AT148" s="1154">
        <v>209.478069</v>
      </c>
      <c r="AU148" s="1154">
        <v>0.1</v>
      </c>
      <c r="AV148" s="1154" t="s">
        <v>949</v>
      </c>
      <c r="AW148" s="1154" t="s">
        <v>949</v>
      </c>
      <c r="AX148" s="1154" t="s">
        <v>2174</v>
      </c>
      <c r="AY148" s="1154" t="s">
        <v>949</v>
      </c>
      <c r="AZ148" s="1154" t="s">
        <v>1952</v>
      </c>
      <c r="BA148" s="1154" t="s">
        <v>1953</v>
      </c>
      <c r="BB148" s="1154" t="s">
        <v>949</v>
      </c>
      <c r="BC148" s="1154">
        <v>0</v>
      </c>
      <c r="BD148" s="1154" t="s">
        <v>1166</v>
      </c>
      <c r="BE148" s="1154" t="s">
        <v>949</v>
      </c>
      <c r="BF148" s="1154" t="s">
        <v>949</v>
      </c>
      <c r="BG148" s="1154">
        <v>0</v>
      </c>
      <c r="BH148" s="1154">
        <v>0</v>
      </c>
      <c r="BI148" s="1154">
        <v>0</v>
      </c>
      <c r="BJ148" s="1154">
        <v>0</v>
      </c>
      <c r="BK148" s="1154">
        <v>0</v>
      </c>
      <c r="BL148" s="1154">
        <v>0</v>
      </c>
      <c r="BM148" s="1154">
        <v>0</v>
      </c>
      <c r="BN148" s="1154">
        <v>0</v>
      </c>
      <c r="BO148" s="158" t="s">
        <v>945</v>
      </c>
      <c r="BP148" s="158" t="s">
        <v>945</v>
      </c>
      <c r="BQ148" s="158" t="s">
        <v>945</v>
      </c>
      <c r="BR148" s="158" t="s">
        <v>945</v>
      </c>
      <c r="BS148" s="158" t="s">
        <v>945</v>
      </c>
      <c r="BT148" s="158" t="s">
        <v>945</v>
      </c>
      <c r="BU148" s="158" t="s">
        <v>945</v>
      </c>
      <c r="BV148" s="4"/>
      <c r="BW148" s="88"/>
    </row>
    <row r="149" spans="1:75" ht="16.5">
      <c r="A149" s="4"/>
      <c r="B149" s="158">
        <v>142</v>
      </c>
      <c r="C149" s="158" t="s">
        <v>320</v>
      </c>
      <c r="D149" s="1175" t="s">
        <v>4186</v>
      </c>
      <c r="E149" s="1172" t="s">
        <v>945</v>
      </c>
      <c r="F149" s="1175" t="s">
        <v>945</v>
      </c>
      <c r="G149" s="1172" t="s">
        <v>2175</v>
      </c>
      <c r="H149" s="1175"/>
      <c r="I149" s="1172"/>
      <c r="J149" s="1175"/>
      <c r="K149" s="1172"/>
      <c r="L149" s="1175"/>
      <c r="M149" s="1172"/>
      <c r="N149" s="158" t="s">
        <v>4741</v>
      </c>
      <c r="O149" s="41" t="s">
        <v>2175</v>
      </c>
      <c r="P149" s="253" t="s">
        <v>4506</v>
      </c>
      <c r="Q149" s="255"/>
      <c r="R149" s="158"/>
      <c r="S149" s="1071" t="s">
        <v>941</v>
      </c>
      <c r="T149" s="1071" t="s">
        <v>941</v>
      </c>
      <c r="U149" s="1071" t="s">
        <v>941</v>
      </c>
      <c r="V149" s="158" t="s">
        <v>941</v>
      </c>
      <c r="W149" s="158" t="s">
        <v>941</v>
      </c>
      <c r="X149" s="158" t="s">
        <v>941</v>
      </c>
      <c r="Y149" s="267" t="s">
        <v>941</v>
      </c>
      <c r="Z149" s="158" t="s">
        <v>941</v>
      </c>
      <c r="AA149" s="158" t="s">
        <v>941</v>
      </c>
      <c r="AB149" s="1222"/>
      <c r="AC149" s="1071" t="s">
        <v>941</v>
      </c>
      <c r="AD149" s="158" t="s">
        <v>941</v>
      </c>
      <c r="AE149" s="158" t="s">
        <v>941</v>
      </c>
      <c r="AF149" s="329" t="s">
        <v>2175</v>
      </c>
      <c r="AG149" s="158" t="s">
        <v>2176</v>
      </c>
      <c r="AH149" s="246" t="s">
        <v>304</v>
      </c>
      <c r="AI149" s="41" t="s">
        <v>2177</v>
      </c>
      <c r="AJ149" s="210">
        <v>1</v>
      </c>
      <c r="AK149" s="1192" t="s">
        <v>945</v>
      </c>
      <c r="AL149" s="1198" t="s">
        <v>1008</v>
      </c>
      <c r="AM149" s="158">
        <v>1</v>
      </c>
      <c r="AN149" s="158" t="s">
        <v>979</v>
      </c>
      <c r="AO149" s="158" t="s">
        <v>945</v>
      </c>
      <c r="AP149" s="158" t="s">
        <v>945</v>
      </c>
      <c r="AQ149" s="158" t="s">
        <v>4282</v>
      </c>
      <c r="AR149" s="267" t="s">
        <v>945</v>
      </c>
      <c r="AS149" s="158"/>
      <c r="AT149" s="1154">
        <v>298.83859899999999</v>
      </c>
      <c r="AU149" s="1154" t="s">
        <v>949</v>
      </c>
      <c r="AV149" s="1154" t="s">
        <v>949</v>
      </c>
      <c r="AW149" s="1154" t="s">
        <v>949</v>
      </c>
      <c r="AX149" s="1154" t="s">
        <v>2178</v>
      </c>
      <c r="AY149" s="1154" t="s">
        <v>949</v>
      </c>
      <c r="AZ149" s="1154" t="s">
        <v>1930</v>
      </c>
      <c r="BA149" s="1154" t="s">
        <v>2154</v>
      </c>
      <c r="BB149" s="1154" t="s">
        <v>949</v>
      </c>
      <c r="BC149" s="1154">
        <v>0</v>
      </c>
      <c r="BD149" s="1154" t="s">
        <v>1166</v>
      </c>
      <c r="BE149" s="1154" t="s">
        <v>949</v>
      </c>
      <c r="BF149" s="1154" t="s">
        <v>949</v>
      </c>
      <c r="BG149" s="1154">
        <v>0</v>
      </c>
      <c r="BH149" s="1154">
        <v>0</v>
      </c>
      <c r="BI149" s="1154">
        <v>0</v>
      </c>
      <c r="BJ149" s="1154">
        <v>0</v>
      </c>
      <c r="BK149" s="1154">
        <v>0</v>
      </c>
      <c r="BL149" s="1154">
        <v>0</v>
      </c>
      <c r="BM149" s="1154">
        <v>0</v>
      </c>
      <c r="BN149" s="1154">
        <v>0</v>
      </c>
      <c r="BO149" s="158" t="s">
        <v>945</v>
      </c>
      <c r="BP149" s="158" t="s">
        <v>945</v>
      </c>
      <c r="BQ149" s="158" t="s">
        <v>945</v>
      </c>
      <c r="BR149" s="158" t="s">
        <v>945</v>
      </c>
      <c r="BS149" s="158" t="s">
        <v>945</v>
      </c>
      <c r="BT149" s="158" t="s">
        <v>945</v>
      </c>
      <c r="BU149" s="158" t="s">
        <v>945</v>
      </c>
      <c r="BV149" s="4"/>
      <c r="BW149" s="88"/>
    </row>
    <row r="150" spans="1:75" ht="16.5">
      <c r="A150" s="4"/>
      <c r="B150" s="158">
        <v>143</v>
      </c>
      <c r="C150" s="158" t="s">
        <v>320</v>
      </c>
      <c r="D150" s="1175" t="s">
        <v>4186</v>
      </c>
      <c r="E150" s="1172" t="s">
        <v>945</v>
      </c>
      <c r="F150" s="1175" t="s">
        <v>945</v>
      </c>
      <c r="G150" s="1172" t="s">
        <v>2179</v>
      </c>
      <c r="H150" s="1175"/>
      <c r="I150" s="1172"/>
      <c r="J150" s="1175"/>
      <c r="K150" s="1172"/>
      <c r="L150" s="1175"/>
      <c r="M150" s="1172"/>
      <c r="N150" s="158" t="s">
        <v>4742</v>
      </c>
      <c r="O150" s="41" t="s">
        <v>2179</v>
      </c>
      <c r="P150" s="253" t="s">
        <v>4506</v>
      </c>
      <c r="Q150" s="255"/>
      <c r="R150" s="158"/>
      <c r="S150" s="1071" t="s">
        <v>941</v>
      </c>
      <c r="T150" s="1071" t="s">
        <v>941</v>
      </c>
      <c r="U150" s="1071" t="s">
        <v>941</v>
      </c>
      <c r="V150" s="158" t="s">
        <v>941</v>
      </c>
      <c r="W150" s="158" t="s">
        <v>941</v>
      </c>
      <c r="X150" s="158" t="s">
        <v>941</v>
      </c>
      <c r="Y150" s="267" t="s">
        <v>941</v>
      </c>
      <c r="Z150" s="158" t="s">
        <v>941</v>
      </c>
      <c r="AA150" s="158" t="s">
        <v>941</v>
      </c>
      <c r="AB150" s="1222"/>
      <c r="AC150" s="1071" t="s">
        <v>941</v>
      </c>
      <c r="AD150" s="158" t="s">
        <v>941</v>
      </c>
      <c r="AE150" s="158" t="s">
        <v>941</v>
      </c>
      <c r="AF150" s="329" t="s">
        <v>2179</v>
      </c>
      <c r="AG150" s="158" t="s">
        <v>2180</v>
      </c>
      <c r="AH150" s="246" t="s">
        <v>304</v>
      </c>
      <c r="AI150" s="41" t="s">
        <v>2181</v>
      </c>
      <c r="AJ150" s="210">
        <v>1</v>
      </c>
      <c r="AK150" s="1192" t="s">
        <v>945</v>
      </c>
      <c r="AL150" s="1198" t="s">
        <v>1008</v>
      </c>
      <c r="AM150" s="158">
        <v>1</v>
      </c>
      <c r="AN150" s="158" t="s">
        <v>979</v>
      </c>
      <c r="AO150" s="158" t="s">
        <v>945</v>
      </c>
      <c r="AP150" s="158" t="s">
        <v>945</v>
      </c>
      <c r="AQ150" s="158" t="s">
        <v>4282</v>
      </c>
      <c r="AR150" s="267" t="s">
        <v>945</v>
      </c>
      <c r="AS150" s="158"/>
      <c r="AT150" s="1154">
        <v>318.99252100000001</v>
      </c>
      <c r="AU150" s="1154" t="s">
        <v>949</v>
      </c>
      <c r="AV150" s="1154" t="s">
        <v>949</v>
      </c>
      <c r="AW150" s="1154" t="s">
        <v>949</v>
      </c>
      <c r="AX150" s="1154" t="s">
        <v>2182</v>
      </c>
      <c r="AY150" s="1154" t="s">
        <v>949</v>
      </c>
      <c r="AZ150" s="1154" t="s">
        <v>1930</v>
      </c>
      <c r="BA150" s="1154" t="s">
        <v>2154</v>
      </c>
      <c r="BB150" s="1154" t="s">
        <v>949</v>
      </c>
      <c r="BC150" s="1154">
        <v>0</v>
      </c>
      <c r="BD150" s="1154" t="s">
        <v>1166</v>
      </c>
      <c r="BE150" s="1154" t="s">
        <v>949</v>
      </c>
      <c r="BF150" s="1154" t="s">
        <v>949</v>
      </c>
      <c r="BG150" s="1154">
        <v>0</v>
      </c>
      <c r="BH150" s="1154">
        <v>0</v>
      </c>
      <c r="BI150" s="1154">
        <v>0</v>
      </c>
      <c r="BJ150" s="1154">
        <v>0</v>
      </c>
      <c r="BK150" s="1154">
        <v>0</v>
      </c>
      <c r="BL150" s="1154">
        <v>0</v>
      </c>
      <c r="BM150" s="1154">
        <v>0</v>
      </c>
      <c r="BN150" s="1154">
        <v>0</v>
      </c>
      <c r="BO150" s="158" t="s">
        <v>945</v>
      </c>
      <c r="BP150" s="158" t="s">
        <v>945</v>
      </c>
      <c r="BQ150" s="158" t="s">
        <v>945</v>
      </c>
      <c r="BR150" s="158" t="s">
        <v>945</v>
      </c>
      <c r="BS150" s="158" t="s">
        <v>945</v>
      </c>
      <c r="BT150" s="158" t="s">
        <v>945</v>
      </c>
      <c r="BU150" s="158" t="s">
        <v>945</v>
      </c>
      <c r="BV150" s="4"/>
      <c r="BW150" s="88"/>
    </row>
    <row r="151" spans="1:75" ht="16.5">
      <c r="A151" s="4"/>
      <c r="B151" s="158">
        <v>144</v>
      </c>
      <c r="C151" s="158" t="s">
        <v>320</v>
      </c>
      <c r="D151" s="1175" t="s">
        <v>4186</v>
      </c>
      <c r="E151" s="1172" t="s">
        <v>945</v>
      </c>
      <c r="F151" s="1175" t="s">
        <v>945</v>
      </c>
      <c r="G151" s="1172" t="s">
        <v>2183</v>
      </c>
      <c r="H151" s="1175"/>
      <c r="I151" s="1172"/>
      <c r="J151" s="1175"/>
      <c r="K151" s="1172"/>
      <c r="L151" s="1175"/>
      <c r="M151" s="1172"/>
      <c r="N151" s="158" t="s">
        <v>4743</v>
      </c>
      <c r="O151" s="41" t="s">
        <v>2183</v>
      </c>
      <c r="P151" s="253" t="s">
        <v>4506</v>
      </c>
      <c r="Q151" s="255"/>
      <c r="R151" s="158"/>
      <c r="S151" s="1071" t="s">
        <v>941</v>
      </c>
      <c r="T151" s="1071" t="s">
        <v>941</v>
      </c>
      <c r="U151" s="1071" t="s">
        <v>941</v>
      </c>
      <c r="V151" s="158" t="s">
        <v>941</v>
      </c>
      <c r="W151" s="158" t="s">
        <v>941</v>
      </c>
      <c r="X151" s="158" t="s">
        <v>941</v>
      </c>
      <c r="Y151" s="267" t="s">
        <v>941</v>
      </c>
      <c r="Z151" s="158" t="s">
        <v>941</v>
      </c>
      <c r="AA151" s="158" t="s">
        <v>941</v>
      </c>
      <c r="AB151" s="1222"/>
      <c r="AC151" s="1071" t="s">
        <v>941</v>
      </c>
      <c r="AD151" s="158" t="s">
        <v>941</v>
      </c>
      <c r="AE151" s="158" t="s">
        <v>941</v>
      </c>
      <c r="AF151" s="329" t="s">
        <v>2183</v>
      </c>
      <c r="AG151" s="158" t="s">
        <v>2184</v>
      </c>
      <c r="AH151" s="246" t="s">
        <v>304</v>
      </c>
      <c r="AI151" s="41" t="s">
        <v>2185</v>
      </c>
      <c r="AJ151" s="210">
        <v>1</v>
      </c>
      <c r="AK151" s="1192" t="s">
        <v>945</v>
      </c>
      <c r="AL151" s="1198" t="s">
        <v>1008</v>
      </c>
      <c r="AM151" s="158">
        <v>1</v>
      </c>
      <c r="AN151" s="158" t="s">
        <v>979</v>
      </c>
      <c r="AO151" s="158" t="s">
        <v>945</v>
      </c>
      <c r="AP151" s="158" t="s">
        <v>945</v>
      </c>
      <c r="AQ151" s="158" t="s">
        <v>4282</v>
      </c>
      <c r="AR151" s="267" t="s">
        <v>945</v>
      </c>
      <c r="AS151" s="158"/>
      <c r="AT151" s="1154">
        <v>2348.64</v>
      </c>
      <c r="AU151" s="1154" t="s">
        <v>949</v>
      </c>
      <c r="AV151" s="1154" t="s">
        <v>949</v>
      </c>
      <c r="AW151" s="1154" t="s">
        <v>949</v>
      </c>
      <c r="AX151" s="1154" t="s">
        <v>2186</v>
      </c>
      <c r="AY151" s="1154" t="s">
        <v>949</v>
      </c>
      <c r="AZ151" s="1154" t="s">
        <v>1930</v>
      </c>
      <c r="BA151" s="1154" t="s">
        <v>2154</v>
      </c>
      <c r="BB151" s="1154" t="s">
        <v>949</v>
      </c>
      <c r="BC151" s="1154">
        <v>0</v>
      </c>
      <c r="BD151" s="1154" t="s">
        <v>1166</v>
      </c>
      <c r="BE151" s="1154" t="s">
        <v>949</v>
      </c>
      <c r="BF151" s="1154" t="s">
        <v>949</v>
      </c>
      <c r="BG151" s="1154">
        <v>0</v>
      </c>
      <c r="BH151" s="1154">
        <v>0</v>
      </c>
      <c r="BI151" s="1154">
        <v>0</v>
      </c>
      <c r="BJ151" s="1154">
        <v>0</v>
      </c>
      <c r="BK151" s="1154">
        <v>0</v>
      </c>
      <c r="BL151" s="1154">
        <v>0</v>
      </c>
      <c r="BM151" s="1154">
        <v>0</v>
      </c>
      <c r="BN151" s="1154">
        <v>0</v>
      </c>
      <c r="BO151" s="158" t="s">
        <v>945</v>
      </c>
      <c r="BP151" s="158" t="s">
        <v>945</v>
      </c>
      <c r="BQ151" s="158" t="s">
        <v>945</v>
      </c>
      <c r="BR151" s="158" t="s">
        <v>945</v>
      </c>
      <c r="BS151" s="158" t="s">
        <v>945</v>
      </c>
      <c r="BT151" s="158" t="s">
        <v>945</v>
      </c>
      <c r="BU151" s="158" t="s">
        <v>945</v>
      </c>
      <c r="BV151" s="4"/>
      <c r="BW151" s="88"/>
    </row>
    <row r="152" spans="1:75" ht="16.5">
      <c r="A152" s="4"/>
      <c r="B152" s="158">
        <v>145</v>
      </c>
      <c r="C152" s="158" t="s">
        <v>320</v>
      </c>
      <c r="D152" s="1175" t="s">
        <v>4186</v>
      </c>
      <c r="E152" s="1172" t="s">
        <v>945</v>
      </c>
      <c r="F152" s="1175" t="s">
        <v>945</v>
      </c>
      <c r="G152" s="1172" t="s">
        <v>2187</v>
      </c>
      <c r="H152" s="1175"/>
      <c r="I152" s="1172"/>
      <c r="J152" s="1175"/>
      <c r="K152" s="1172"/>
      <c r="L152" s="1175"/>
      <c r="M152" s="1172"/>
      <c r="N152" s="158" t="s">
        <v>4744</v>
      </c>
      <c r="O152" s="41" t="s">
        <v>2188</v>
      </c>
      <c r="P152" s="253" t="s">
        <v>939</v>
      </c>
      <c r="Q152" s="255"/>
      <c r="R152" s="158" t="s">
        <v>948</v>
      </c>
      <c r="S152" s="1071" t="s">
        <v>941</v>
      </c>
      <c r="T152" s="1071" t="s">
        <v>941</v>
      </c>
      <c r="U152" s="1071" t="s">
        <v>941</v>
      </c>
      <c r="V152" s="158" t="s">
        <v>941</v>
      </c>
      <c r="W152" s="158" t="s">
        <v>941</v>
      </c>
      <c r="X152" s="158" t="s">
        <v>941</v>
      </c>
      <c r="Y152" s="267" t="s">
        <v>941</v>
      </c>
      <c r="Z152" s="158" t="s">
        <v>941</v>
      </c>
      <c r="AA152" s="158" t="s">
        <v>941</v>
      </c>
      <c r="AB152" s="1222"/>
      <c r="AC152" s="1071" t="s">
        <v>941</v>
      </c>
      <c r="AD152" s="158" t="s">
        <v>941</v>
      </c>
      <c r="AE152" s="158" t="s">
        <v>941</v>
      </c>
      <c r="AF152" s="329" t="s">
        <v>2189</v>
      </c>
      <c r="AG152" s="158" t="s">
        <v>2190</v>
      </c>
      <c r="AH152" s="246" t="s">
        <v>304</v>
      </c>
      <c r="AI152" s="41" t="s">
        <v>2191</v>
      </c>
      <c r="AJ152" s="210">
        <v>1</v>
      </c>
      <c r="AK152" s="1192" t="s">
        <v>945</v>
      </c>
      <c r="AL152" s="1198" t="s">
        <v>1008</v>
      </c>
      <c r="AM152" s="158">
        <v>1</v>
      </c>
      <c r="AN152" s="158" t="s">
        <v>1008</v>
      </c>
      <c r="AO152" s="158" t="s">
        <v>945</v>
      </c>
      <c r="AP152" s="158" t="s">
        <v>945</v>
      </c>
      <c r="AQ152" s="158" t="s">
        <v>4282</v>
      </c>
      <c r="AR152" s="267" t="s">
        <v>945</v>
      </c>
      <c r="AS152" s="158"/>
      <c r="AT152" s="1154">
        <v>56072.074999999997</v>
      </c>
      <c r="AU152" s="1154" t="s">
        <v>949</v>
      </c>
      <c r="AV152" s="1154">
        <v>1.2</v>
      </c>
      <c r="AW152" s="1154">
        <v>67.286490000000001</v>
      </c>
      <c r="AX152" s="1154" t="s">
        <v>2192</v>
      </c>
      <c r="AY152" s="1154" t="s">
        <v>995</v>
      </c>
      <c r="AZ152" s="1154" t="s">
        <v>1130</v>
      </c>
      <c r="BA152" s="1154" t="s">
        <v>1990</v>
      </c>
      <c r="BB152" s="1154" t="s">
        <v>1991</v>
      </c>
      <c r="BC152" s="1154" t="s">
        <v>1133</v>
      </c>
      <c r="BD152" s="1154" t="s">
        <v>1142</v>
      </c>
      <c r="BE152" s="1154" t="s">
        <v>1015</v>
      </c>
      <c r="BF152" s="1154" t="s">
        <v>949</v>
      </c>
      <c r="BG152" s="1154">
        <v>0</v>
      </c>
      <c r="BH152" s="1154">
        <v>0</v>
      </c>
      <c r="BI152" s="1154" t="s">
        <v>2187</v>
      </c>
      <c r="BJ152" s="1154" t="s">
        <v>1142</v>
      </c>
      <c r="BK152" s="1154" t="s">
        <v>2193</v>
      </c>
      <c r="BL152" s="1154" t="s">
        <v>1015</v>
      </c>
      <c r="BM152" s="1154">
        <v>0</v>
      </c>
      <c r="BN152" s="1154">
        <v>0</v>
      </c>
      <c r="BO152" s="158" t="s">
        <v>4162</v>
      </c>
      <c r="BP152" s="158" t="s">
        <v>4690</v>
      </c>
      <c r="BQ152" s="158" t="s">
        <v>4734</v>
      </c>
      <c r="BR152" s="158" t="s">
        <v>945</v>
      </c>
      <c r="BS152" s="158">
        <v>2</v>
      </c>
      <c r="BT152" s="158">
        <v>450</v>
      </c>
      <c r="BU152" s="158">
        <v>45</v>
      </c>
      <c r="BV152" s="4"/>
      <c r="BW152" s="88"/>
    </row>
    <row r="153" spans="1:75" ht="16.5">
      <c r="A153" s="4"/>
      <c r="B153" s="158">
        <v>146</v>
      </c>
      <c r="C153" s="158" t="s">
        <v>320</v>
      </c>
      <c r="D153" s="1175" t="s">
        <v>4186</v>
      </c>
      <c r="E153" s="1172" t="s">
        <v>945</v>
      </c>
      <c r="F153" s="1175" t="s">
        <v>945</v>
      </c>
      <c r="G153" s="1172" t="s">
        <v>2194</v>
      </c>
      <c r="H153" s="1175"/>
      <c r="I153" s="1172"/>
      <c r="J153" s="1175"/>
      <c r="K153" s="1172"/>
      <c r="L153" s="1175"/>
      <c r="M153" s="1172"/>
      <c r="N153" s="158" t="s">
        <v>4745</v>
      </c>
      <c r="O153" s="41" t="s">
        <v>2195</v>
      </c>
      <c r="P153" s="253" t="s">
        <v>939</v>
      </c>
      <c r="Q153" s="255"/>
      <c r="R153" s="158" t="s">
        <v>1059</v>
      </c>
      <c r="S153" s="1071" t="s">
        <v>941</v>
      </c>
      <c r="T153" s="1071" t="s">
        <v>941</v>
      </c>
      <c r="U153" s="1071" t="s">
        <v>941</v>
      </c>
      <c r="V153" s="158" t="s">
        <v>941</v>
      </c>
      <c r="W153" s="158" t="s">
        <v>941</v>
      </c>
      <c r="X153" s="158" t="s">
        <v>941</v>
      </c>
      <c r="Y153" s="267" t="s">
        <v>941</v>
      </c>
      <c r="Z153" s="158" t="s">
        <v>941</v>
      </c>
      <c r="AA153" s="158" t="s">
        <v>941</v>
      </c>
      <c r="AB153" s="1222"/>
      <c r="AC153" s="1071" t="s">
        <v>941</v>
      </c>
      <c r="AD153" s="158" t="s">
        <v>941</v>
      </c>
      <c r="AE153" s="158" t="s">
        <v>941</v>
      </c>
      <c r="AF153" s="329" t="s">
        <v>945</v>
      </c>
      <c r="AG153" s="158" t="s">
        <v>2196</v>
      </c>
      <c r="AH153" s="246" t="s">
        <v>304</v>
      </c>
      <c r="AI153" s="41" t="s">
        <v>2197</v>
      </c>
      <c r="AJ153" s="210">
        <v>1</v>
      </c>
      <c r="AK153" s="1192" t="s">
        <v>945</v>
      </c>
      <c r="AL153" s="1198" t="s">
        <v>1008</v>
      </c>
      <c r="AM153" s="158">
        <v>1</v>
      </c>
      <c r="AN153" s="158" t="s">
        <v>1008</v>
      </c>
      <c r="AO153" s="158" t="s">
        <v>945</v>
      </c>
      <c r="AP153" s="158" t="s">
        <v>945</v>
      </c>
      <c r="AQ153" s="158" t="s">
        <v>4282</v>
      </c>
      <c r="AR153" s="267" t="s">
        <v>945</v>
      </c>
      <c r="AS153" s="158"/>
      <c r="AT153" s="1154">
        <v>20392.48876</v>
      </c>
      <c r="AU153" s="1154" t="s">
        <v>949</v>
      </c>
      <c r="AV153" s="1154">
        <v>1.2</v>
      </c>
      <c r="AW153" s="1154">
        <v>24.470987000000001</v>
      </c>
      <c r="AX153" s="1154" t="s">
        <v>2198</v>
      </c>
      <c r="AY153" s="1154" t="s">
        <v>995</v>
      </c>
      <c r="AZ153" s="1154" t="s">
        <v>1130</v>
      </c>
      <c r="BA153" s="1154" t="s">
        <v>1131</v>
      </c>
      <c r="BB153" s="1154" t="s">
        <v>1132</v>
      </c>
      <c r="BC153" s="1154" t="s">
        <v>1133</v>
      </c>
      <c r="BD153" s="1154" t="s">
        <v>1142</v>
      </c>
      <c r="BE153" s="1154">
        <v>0</v>
      </c>
      <c r="BF153" s="1154" t="s">
        <v>949</v>
      </c>
      <c r="BG153" s="1154">
        <v>0</v>
      </c>
      <c r="BH153" s="1154">
        <v>0</v>
      </c>
      <c r="BI153" s="1154" t="s">
        <v>2195</v>
      </c>
      <c r="BJ153" s="1154" t="s">
        <v>1142</v>
      </c>
      <c r="BK153" s="1154">
        <v>0</v>
      </c>
      <c r="BL153" s="1154">
        <v>0</v>
      </c>
      <c r="BM153" s="1154">
        <v>0</v>
      </c>
      <c r="BN153" s="1154">
        <v>0</v>
      </c>
      <c r="BO153" s="158" t="s">
        <v>4162</v>
      </c>
      <c r="BP153" s="158" t="s">
        <v>4414</v>
      </c>
      <c r="BQ153" s="158" t="s">
        <v>945</v>
      </c>
      <c r="BR153" s="158" t="s">
        <v>945</v>
      </c>
      <c r="BS153" s="158">
        <v>2</v>
      </c>
      <c r="BT153" s="158">
        <v>300</v>
      </c>
      <c r="BU153" s="158">
        <v>28</v>
      </c>
      <c r="BV153" s="4"/>
      <c r="BW153" s="88"/>
    </row>
    <row r="154" spans="1:75" ht="16.5">
      <c r="A154" s="4"/>
      <c r="B154" s="158">
        <v>147</v>
      </c>
      <c r="C154" s="158" t="s">
        <v>320</v>
      </c>
      <c r="D154" s="1175" t="s">
        <v>4186</v>
      </c>
      <c r="E154" s="1172" t="s">
        <v>945</v>
      </c>
      <c r="F154" s="1175" t="s">
        <v>945</v>
      </c>
      <c r="G154" s="1172" t="s">
        <v>2199</v>
      </c>
      <c r="H154" s="1175"/>
      <c r="I154" s="1172"/>
      <c r="J154" s="1175"/>
      <c r="K154" s="1172"/>
      <c r="L154" s="1175"/>
      <c r="M154" s="1172"/>
      <c r="N154" s="158" t="s">
        <v>4746</v>
      </c>
      <c r="O154" s="41" t="s">
        <v>2199</v>
      </c>
      <c r="P154" s="253" t="s">
        <v>4506</v>
      </c>
      <c r="Q154" s="255"/>
      <c r="R154" s="158"/>
      <c r="S154" s="1071" t="s">
        <v>941</v>
      </c>
      <c r="T154" s="1071" t="s">
        <v>941</v>
      </c>
      <c r="U154" s="1071" t="s">
        <v>941</v>
      </c>
      <c r="V154" s="158" t="s">
        <v>941</v>
      </c>
      <c r="W154" s="158" t="s">
        <v>941</v>
      </c>
      <c r="X154" s="158" t="s">
        <v>941</v>
      </c>
      <c r="Y154" s="267" t="s">
        <v>941</v>
      </c>
      <c r="Z154" s="158" t="s">
        <v>941</v>
      </c>
      <c r="AA154" s="158" t="s">
        <v>941</v>
      </c>
      <c r="AB154" s="1222"/>
      <c r="AC154" s="1071" t="s">
        <v>941</v>
      </c>
      <c r="AD154" s="158" t="s">
        <v>941</v>
      </c>
      <c r="AE154" s="158" t="s">
        <v>941</v>
      </c>
      <c r="AF154" s="329" t="s">
        <v>2199</v>
      </c>
      <c r="AG154" s="158" t="s">
        <v>2200</v>
      </c>
      <c r="AH154" s="246" t="s">
        <v>304</v>
      </c>
      <c r="AI154" s="41" t="s">
        <v>2201</v>
      </c>
      <c r="AJ154" s="210">
        <v>1</v>
      </c>
      <c r="AK154" s="1192" t="s">
        <v>945</v>
      </c>
      <c r="AL154" s="1198" t="s">
        <v>1008</v>
      </c>
      <c r="AM154" s="158">
        <v>1</v>
      </c>
      <c r="AN154" s="158" t="s">
        <v>1081</v>
      </c>
      <c r="AO154" s="158" t="s">
        <v>945</v>
      </c>
      <c r="AP154" s="158" t="s">
        <v>945</v>
      </c>
      <c r="AQ154" s="158" t="s">
        <v>4282</v>
      </c>
      <c r="AR154" s="267" t="s">
        <v>945</v>
      </c>
      <c r="AS154" s="158"/>
      <c r="AT154" s="1154" t="s">
        <v>949</v>
      </c>
      <c r="AU154" s="1154">
        <v>0.2</v>
      </c>
      <c r="AV154" s="1154">
        <v>7.93</v>
      </c>
      <c r="AW154" s="1154" t="s">
        <v>949</v>
      </c>
      <c r="AX154" s="1154" t="s">
        <v>949</v>
      </c>
      <c r="AY154" s="1154" t="s">
        <v>949</v>
      </c>
      <c r="AZ154" s="1154" t="s">
        <v>1084</v>
      </c>
      <c r="BA154" s="1154" t="s">
        <v>1085</v>
      </c>
      <c r="BB154" s="1154" t="s">
        <v>949</v>
      </c>
      <c r="BC154" s="1154">
        <v>0</v>
      </c>
      <c r="BD154" s="1154" t="s">
        <v>1087</v>
      </c>
      <c r="BE154" s="1154" t="s">
        <v>949</v>
      </c>
      <c r="BF154" s="1154" t="s">
        <v>949</v>
      </c>
      <c r="BG154" s="1154">
        <v>0</v>
      </c>
      <c r="BH154" s="1154">
        <v>0</v>
      </c>
      <c r="BI154" s="1154" t="s">
        <v>2199</v>
      </c>
      <c r="BJ154" s="1154" t="s">
        <v>1087</v>
      </c>
      <c r="BK154" s="1154">
        <v>0</v>
      </c>
      <c r="BL154" s="1154">
        <v>0</v>
      </c>
      <c r="BM154" s="1154">
        <v>0</v>
      </c>
      <c r="BN154" s="1154">
        <v>0</v>
      </c>
      <c r="BO154" s="158" t="s">
        <v>945</v>
      </c>
      <c r="BP154" s="158" t="s">
        <v>945</v>
      </c>
      <c r="BQ154" s="158" t="s">
        <v>945</v>
      </c>
      <c r="BR154" s="158" t="s">
        <v>945</v>
      </c>
      <c r="BS154" s="158">
        <v>0</v>
      </c>
      <c r="BT154" s="158">
        <v>0</v>
      </c>
      <c r="BU154" s="158">
        <v>0</v>
      </c>
      <c r="BV154" s="4"/>
      <c r="BW154" s="88"/>
    </row>
    <row r="155" spans="1:75" ht="16.5">
      <c r="A155" s="4"/>
      <c r="B155" s="158">
        <v>148</v>
      </c>
      <c r="C155" s="158" t="s">
        <v>320</v>
      </c>
      <c r="D155" s="1175" t="s">
        <v>4186</v>
      </c>
      <c r="E155" s="1172" t="s">
        <v>945</v>
      </c>
      <c r="F155" s="1175" t="s">
        <v>945</v>
      </c>
      <c r="G155" s="1172" t="s">
        <v>2202</v>
      </c>
      <c r="H155" s="1175"/>
      <c r="I155" s="1172"/>
      <c r="J155" s="1175"/>
      <c r="K155" s="1172"/>
      <c r="L155" s="1175"/>
      <c r="M155" s="1172"/>
      <c r="N155" s="158" t="s">
        <v>4747</v>
      </c>
      <c r="O155" s="41" t="s">
        <v>2202</v>
      </c>
      <c r="P155" s="253" t="s">
        <v>4506</v>
      </c>
      <c r="Q155" s="255"/>
      <c r="R155" s="158" t="s">
        <v>1126</v>
      </c>
      <c r="S155" s="1071" t="s">
        <v>941</v>
      </c>
      <c r="T155" s="1071" t="s">
        <v>941</v>
      </c>
      <c r="U155" s="1071" t="s">
        <v>941</v>
      </c>
      <c r="V155" s="158" t="s">
        <v>941</v>
      </c>
      <c r="W155" s="158" t="s">
        <v>941</v>
      </c>
      <c r="X155" s="158" t="s">
        <v>941</v>
      </c>
      <c r="Y155" s="267" t="s">
        <v>941</v>
      </c>
      <c r="Z155" s="158" t="s">
        <v>941</v>
      </c>
      <c r="AA155" s="158" t="s">
        <v>941</v>
      </c>
      <c r="AB155" s="1222"/>
      <c r="AC155" s="1071" t="s">
        <v>941</v>
      </c>
      <c r="AD155" s="158" t="s">
        <v>941</v>
      </c>
      <c r="AE155" s="158" t="s">
        <v>941</v>
      </c>
      <c r="AF155" s="329" t="s">
        <v>2202</v>
      </c>
      <c r="AG155" s="158" t="s">
        <v>2203</v>
      </c>
      <c r="AH155" s="246" t="s">
        <v>304</v>
      </c>
      <c r="AI155" s="41" t="s">
        <v>2204</v>
      </c>
      <c r="AJ155" s="210">
        <v>1</v>
      </c>
      <c r="AK155" s="1192" t="s">
        <v>945</v>
      </c>
      <c r="AL155" s="1198" t="s">
        <v>1008</v>
      </c>
      <c r="AM155" s="158">
        <v>1</v>
      </c>
      <c r="AN155" s="158" t="s">
        <v>1126</v>
      </c>
      <c r="AO155" s="158" t="s">
        <v>945</v>
      </c>
      <c r="AP155" s="158" t="s">
        <v>1245</v>
      </c>
      <c r="AQ155" s="158" t="s">
        <v>4282</v>
      </c>
      <c r="AR155" s="267" t="s">
        <v>945</v>
      </c>
      <c r="AS155" s="158"/>
      <c r="AT155" s="1154" t="s">
        <v>949</v>
      </c>
      <c r="AU155" s="1154" t="s">
        <v>949</v>
      </c>
      <c r="AV155" s="1154" t="s">
        <v>949</v>
      </c>
      <c r="AW155" s="1154" t="s">
        <v>949</v>
      </c>
      <c r="AX155" s="1154" t="s">
        <v>949</v>
      </c>
      <c r="AY155" s="1154" t="s">
        <v>949</v>
      </c>
      <c r="AZ155" s="1154" t="s">
        <v>949</v>
      </c>
      <c r="BA155" s="1154" t="s">
        <v>949</v>
      </c>
      <c r="BB155" s="1154" t="s">
        <v>949</v>
      </c>
      <c r="BC155" s="1154">
        <v>0</v>
      </c>
      <c r="BD155" s="1154" t="s">
        <v>1968</v>
      </c>
      <c r="BE155" s="1154">
        <v>0</v>
      </c>
      <c r="BF155" s="1154">
        <v>0</v>
      </c>
      <c r="BG155" s="1154">
        <v>0</v>
      </c>
      <c r="BH155" s="1154">
        <v>0</v>
      </c>
      <c r="BI155" s="1154">
        <v>0</v>
      </c>
      <c r="BJ155" s="1154">
        <v>0</v>
      </c>
      <c r="BK155" s="1154">
        <v>0</v>
      </c>
      <c r="BL155" s="1154">
        <v>0</v>
      </c>
      <c r="BM155" s="1154">
        <v>0</v>
      </c>
      <c r="BN155" s="1154">
        <v>0</v>
      </c>
      <c r="BO155" s="158" t="s">
        <v>945</v>
      </c>
      <c r="BP155" s="158" t="s">
        <v>945</v>
      </c>
      <c r="BQ155" s="158" t="s">
        <v>4734</v>
      </c>
      <c r="BR155" s="158" t="s">
        <v>945</v>
      </c>
      <c r="BS155" s="158">
        <v>0</v>
      </c>
      <c r="BT155" s="158">
        <v>0</v>
      </c>
      <c r="BU155" s="158">
        <v>0</v>
      </c>
      <c r="BV155" s="4"/>
      <c r="BW155" s="88"/>
    </row>
    <row r="156" spans="1:75" ht="16.5">
      <c r="A156" s="4"/>
      <c r="B156" s="158">
        <v>149</v>
      </c>
      <c r="C156" s="158" t="s">
        <v>320</v>
      </c>
      <c r="D156" s="1175" t="s">
        <v>4186</v>
      </c>
      <c r="E156" s="1172" t="s">
        <v>945</v>
      </c>
      <c r="F156" s="1175" t="s">
        <v>2205</v>
      </c>
      <c r="G156" s="1172"/>
      <c r="H156" s="1175"/>
      <c r="I156" s="1172"/>
      <c r="J156" s="1175"/>
      <c r="K156" s="1172"/>
      <c r="L156" s="1175"/>
      <c r="M156" s="1172"/>
      <c r="N156" s="158" t="s">
        <v>4748</v>
      </c>
      <c r="O156" s="41" t="s">
        <v>2206</v>
      </c>
      <c r="P156" s="253" t="s">
        <v>939</v>
      </c>
      <c r="Q156" s="255"/>
      <c r="R156" s="158" t="s">
        <v>940</v>
      </c>
      <c r="S156" s="1071" t="s">
        <v>941</v>
      </c>
      <c r="T156" s="1071" t="s">
        <v>941</v>
      </c>
      <c r="U156" s="1071" t="s">
        <v>941</v>
      </c>
      <c r="V156" s="158" t="s">
        <v>941</v>
      </c>
      <c r="W156" s="158" t="s">
        <v>941</v>
      </c>
      <c r="X156" s="158" t="s">
        <v>941</v>
      </c>
      <c r="Y156" s="267" t="s">
        <v>941</v>
      </c>
      <c r="Z156" s="158" t="s">
        <v>941</v>
      </c>
      <c r="AA156" s="158" t="s">
        <v>941</v>
      </c>
      <c r="AB156" s="1222"/>
      <c r="AC156" s="1071" t="s">
        <v>941</v>
      </c>
      <c r="AD156" s="158" t="s">
        <v>941</v>
      </c>
      <c r="AE156" s="158" t="s">
        <v>941</v>
      </c>
      <c r="AF156" s="329" t="s">
        <v>945</v>
      </c>
      <c r="AG156" s="158" t="s">
        <v>2207</v>
      </c>
      <c r="AH156" s="246" t="s">
        <v>304</v>
      </c>
      <c r="AI156" s="41" t="s">
        <v>2208</v>
      </c>
      <c r="AJ156" s="210">
        <v>1</v>
      </c>
      <c r="AK156" s="1192" t="s">
        <v>945</v>
      </c>
      <c r="AL156" s="1198" t="s">
        <v>1008</v>
      </c>
      <c r="AM156" s="158">
        <v>0</v>
      </c>
      <c r="AN156" s="158" t="s">
        <v>947</v>
      </c>
      <c r="AO156" s="158" t="s">
        <v>945</v>
      </c>
      <c r="AP156" s="158" t="s">
        <v>945</v>
      </c>
      <c r="AQ156" s="158" t="s">
        <v>945</v>
      </c>
      <c r="AR156" s="267" t="s">
        <v>945</v>
      </c>
      <c r="AS156" s="158"/>
      <c r="AT156" s="1154" t="s">
        <v>949</v>
      </c>
      <c r="AU156" s="1154" t="s">
        <v>949</v>
      </c>
      <c r="AV156" s="1154" t="s">
        <v>949</v>
      </c>
      <c r="AW156" s="1154" t="s">
        <v>949</v>
      </c>
      <c r="AX156" s="1154" t="s">
        <v>949</v>
      </c>
      <c r="AY156" s="1154" t="s">
        <v>949</v>
      </c>
      <c r="AZ156" s="1154" t="s">
        <v>949</v>
      </c>
      <c r="BA156" s="1154" t="s">
        <v>949</v>
      </c>
      <c r="BB156" s="1154" t="s">
        <v>949</v>
      </c>
      <c r="BC156" s="1154" t="s">
        <v>949</v>
      </c>
      <c r="BD156" s="1154" t="s">
        <v>949</v>
      </c>
      <c r="BE156" s="1154" t="s">
        <v>949</v>
      </c>
      <c r="BF156" s="1154" t="s">
        <v>949</v>
      </c>
      <c r="BG156" s="1154">
        <v>0</v>
      </c>
      <c r="BH156" s="1154">
        <v>0</v>
      </c>
      <c r="BI156" s="1154">
        <v>0</v>
      </c>
      <c r="BJ156" s="1154">
        <v>0</v>
      </c>
      <c r="BK156" s="1154">
        <v>0</v>
      </c>
      <c r="BL156" s="1154">
        <v>0</v>
      </c>
      <c r="BM156" s="1154">
        <v>0</v>
      </c>
      <c r="BN156" s="1154">
        <v>0</v>
      </c>
      <c r="BO156" s="158" t="s">
        <v>4162</v>
      </c>
      <c r="BP156" s="158" t="s">
        <v>945</v>
      </c>
      <c r="BQ156" s="158" t="s">
        <v>945</v>
      </c>
      <c r="BR156" s="158" t="s">
        <v>945</v>
      </c>
      <c r="BS156" s="158" t="s">
        <v>945</v>
      </c>
      <c r="BT156" s="158" t="s">
        <v>945</v>
      </c>
      <c r="BU156" s="158" t="s">
        <v>945</v>
      </c>
      <c r="BV156" s="4"/>
      <c r="BW156" s="88"/>
    </row>
    <row r="157" spans="1:75" ht="16.5">
      <c r="A157" s="4"/>
      <c r="B157" s="158">
        <v>150</v>
      </c>
      <c r="C157" s="158" t="s">
        <v>320</v>
      </c>
      <c r="D157" s="1175" t="s">
        <v>4186</v>
      </c>
      <c r="E157" s="1172" t="s">
        <v>945</v>
      </c>
      <c r="F157" s="1175" t="s">
        <v>945</v>
      </c>
      <c r="G157" s="1172" t="s">
        <v>2209</v>
      </c>
      <c r="H157" s="1175"/>
      <c r="I157" s="1172"/>
      <c r="J157" s="1175"/>
      <c r="K157" s="1172"/>
      <c r="L157" s="1175"/>
      <c r="M157" s="1172"/>
      <c r="N157" s="158" t="s">
        <v>4453</v>
      </c>
      <c r="O157" s="41" t="s">
        <v>2209</v>
      </c>
      <c r="P157" s="253" t="s">
        <v>4506</v>
      </c>
      <c r="Q157" s="255"/>
      <c r="R157" s="158"/>
      <c r="S157" s="1071" t="s">
        <v>941</v>
      </c>
      <c r="T157" s="1071" t="s">
        <v>941</v>
      </c>
      <c r="U157" s="1071" t="s">
        <v>941</v>
      </c>
      <c r="V157" s="158" t="s">
        <v>941</v>
      </c>
      <c r="W157" s="158" t="s">
        <v>941</v>
      </c>
      <c r="X157" s="158" t="s">
        <v>941</v>
      </c>
      <c r="Y157" s="267" t="s">
        <v>941</v>
      </c>
      <c r="Z157" s="158" t="s">
        <v>941</v>
      </c>
      <c r="AA157" s="158" t="s">
        <v>941</v>
      </c>
      <c r="AB157" s="1222"/>
      <c r="AC157" s="1071" t="s">
        <v>941</v>
      </c>
      <c r="AD157" s="158" t="s">
        <v>941</v>
      </c>
      <c r="AE157" s="158" t="s">
        <v>941</v>
      </c>
      <c r="AF157" s="329" t="s">
        <v>945</v>
      </c>
      <c r="AG157" s="158" t="s">
        <v>2210</v>
      </c>
      <c r="AH157" s="246" t="s">
        <v>304</v>
      </c>
      <c r="AI157" s="41" t="s">
        <v>2211</v>
      </c>
      <c r="AJ157" s="210">
        <v>1</v>
      </c>
      <c r="AK157" s="1192" t="s">
        <v>945</v>
      </c>
      <c r="AL157" s="1198" t="s">
        <v>1008</v>
      </c>
      <c r="AM157" s="158">
        <v>1</v>
      </c>
      <c r="AN157" s="158" t="s">
        <v>993</v>
      </c>
      <c r="AO157" s="158" t="s">
        <v>945</v>
      </c>
      <c r="AP157" s="158" t="s">
        <v>945</v>
      </c>
      <c r="AQ157" s="158" t="s">
        <v>945</v>
      </c>
      <c r="AR157" s="267" t="s">
        <v>945</v>
      </c>
      <c r="AS157" s="158"/>
      <c r="AT157" s="1154" t="s">
        <v>949</v>
      </c>
      <c r="AU157" s="1154" t="s">
        <v>949</v>
      </c>
      <c r="AV157" s="1154" t="s">
        <v>949</v>
      </c>
      <c r="AW157" s="1154" t="s">
        <v>949</v>
      </c>
      <c r="AX157" s="1154" t="s">
        <v>949</v>
      </c>
      <c r="AY157" s="1154" t="s">
        <v>949</v>
      </c>
      <c r="AZ157" s="1154" t="s">
        <v>1023</v>
      </c>
      <c r="BA157" s="1154" t="s">
        <v>949</v>
      </c>
      <c r="BB157" s="1154" t="s">
        <v>949</v>
      </c>
      <c r="BC157" s="1154" t="s">
        <v>949</v>
      </c>
      <c r="BD157" s="1154" t="s">
        <v>986</v>
      </c>
      <c r="BE157" s="1154" t="s">
        <v>1024</v>
      </c>
      <c r="BF157" s="1154" t="s">
        <v>949</v>
      </c>
      <c r="BG157" s="1154">
        <v>0</v>
      </c>
      <c r="BH157" s="1154">
        <v>0</v>
      </c>
      <c r="BI157" s="1154">
        <v>0</v>
      </c>
      <c r="BJ157" s="1154">
        <v>0</v>
      </c>
      <c r="BK157" s="1154">
        <v>0</v>
      </c>
      <c r="BL157" s="1154">
        <v>0</v>
      </c>
      <c r="BM157" s="1154">
        <v>0</v>
      </c>
      <c r="BN157" s="1154">
        <v>0</v>
      </c>
      <c r="BO157" s="158" t="s">
        <v>945</v>
      </c>
      <c r="BP157" s="158" t="s">
        <v>945</v>
      </c>
      <c r="BQ157" s="158" t="s">
        <v>945</v>
      </c>
      <c r="BR157" s="158" t="s">
        <v>945</v>
      </c>
      <c r="BS157" s="158" t="s">
        <v>945</v>
      </c>
      <c r="BT157" s="158" t="s">
        <v>945</v>
      </c>
      <c r="BU157" s="158" t="s">
        <v>945</v>
      </c>
      <c r="BV157" s="4"/>
      <c r="BW157" s="88"/>
    </row>
    <row r="158" spans="1:75" ht="16.5">
      <c r="A158" s="4"/>
      <c r="B158" s="158">
        <v>151</v>
      </c>
      <c r="C158" s="158" t="s">
        <v>320</v>
      </c>
      <c r="D158" s="1175" t="s">
        <v>4186</v>
      </c>
      <c r="E158" s="1172" t="s">
        <v>945</v>
      </c>
      <c r="F158" s="1175" t="s">
        <v>945</v>
      </c>
      <c r="G158" s="1172" t="s">
        <v>2212</v>
      </c>
      <c r="H158" s="1175"/>
      <c r="I158" s="1172"/>
      <c r="J158" s="1175"/>
      <c r="K158" s="1172"/>
      <c r="L158" s="1175"/>
      <c r="M158" s="1172"/>
      <c r="N158" s="158" t="s">
        <v>4749</v>
      </c>
      <c r="O158" s="41" t="s">
        <v>2212</v>
      </c>
      <c r="P158" s="253" t="s">
        <v>4506</v>
      </c>
      <c r="Q158" s="255"/>
      <c r="R158" s="158" t="s">
        <v>1059</v>
      </c>
      <c r="S158" s="1071" t="s">
        <v>941</v>
      </c>
      <c r="T158" s="1071" t="s">
        <v>941</v>
      </c>
      <c r="U158" s="1071" t="s">
        <v>941</v>
      </c>
      <c r="V158" s="158" t="s">
        <v>941</v>
      </c>
      <c r="W158" s="158" t="s">
        <v>941</v>
      </c>
      <c r="X158" s="158" t="s">
        <v>941</v>
      </c>
      <c r="Y158" s="267" t="s">
        <v>941</v>
      </c>
      <c r="Z158" s="158" t="s">
        <v>941</v>
      </c>
      <c r="AA158" s="158" t="s">
        <v>941</v>
      </c>
      <c r="AB158" s="1222"/>
      <c r="AC158" s="1071" t="s">
        <v>941</v>
      </c>
      <c r="AD158" s="158" t="s">
        <v>941</v>
      </c>
      <c r="AE158" s="158" t="s">
        <v>941</v>
      </c>
      <c r="AF158" s="329" t="s">
        <v>945</v>
      </c>
      <c r="AG158" s="158" t="s">
        <v>2213</v>
      </c>
      <c r="AH158" s="246" t="s">
        <v>304</v>
      </c>
      <c r="AI158" s="41" t="s">
        <v>2214</v>
      </c>
      <c r="AJ158" s="210">
        <v>1</v>
      </c>
      <c r="AK158" s="1192" t="s">
        <v>945</v>
      </c>
      <c r="AL158" s="1198" t="s">
        <v>1008</v>
      </c>
      <c r="AM158" s="158">
        <v>1</v>
      </c>
      <c r="AN158" s="158" t="s">
        <v>1081</v>
      </c>
      <c r="AO158" s="158" t="s">
        <v>945</v>
      </c>
      <c r="AP158" s="158" t="s">
        <v>945</v>
      </c>
      <c r="AQ158" s="158" t="s">
        <v>945</v>
      </c>
      <c r="AR158" s="267" t="s">
        <v>945</v>
      </c>
      <c r="AS158" s="158"/>
      <c r="AT158" s="1154">
        <v>483.6</v>
      </c>
      <c r="AU158" s="1154">
        <v>1</v>
      </c>
      <c r="AV158" s="1154">
        <v>7.93</v>
      </c>
      <c r="AW158" s="1154">
        <v>3.8349479999999998</v>
      </c>
      <c r="AX158" s="1154" t="s">
        <v>2215</v>
      </c>
      <c r="AY158" s="1154" t="s">
        <v>2216</v>
      </c>
      <c r="AZ158" s="1154" t="s">
        <v>1192</v>
      </c>
      <c r="BA158" s="1154" t="s">
        <v>949</v>
      </c>
      <c r="BB158" s="1154" t="s">
        <v>949</v>
      </c>
      <c r="BC158" s="1154" t="s">
        <v>949</v>
      </c>
      <c r="BD158" s="1154" t="s">
        <v>1459</v>
      </c>
      <c r="BE158" s="1154" t="s">
        <v>949</v>
      </c>
      <c r="BF158" s="1154" t="s">
        <v>949</v>
      </c>
      <c r="BG158" s="1154">
        <v>0</v>
      </c>
      <c r="BH158" s="1154">
        <v>0</v>
      </c>
      <c r="BI158" s="1154" t="s">
        <v>2212</v>
      </c>
      <c r="BJ158" s="1154" t="s">
        <v>1459</v>
      </c>
      <c r="BK158" s="1154">
        <v>0</v>
      </c>
      <c r="BL158" s="1154">
        <v>0</v>
      </c>
      <c r="BM158" s="1154">
        <v>0</v>
      </c>
      <c r="BN158" s="1154">
        <v>0</v>
      </c>
      <c r="BO158" s="158" t="s">
        <v>945</v>
      </c>
      <c r="BP158" s="158" t="s">
        <v>945</v>
      </c>
      <c r="BQ158" s="158" t="s">
        <v>945</v>
      </c>
      <c r="BR158" s="158" t="s">
        <v>945</v>
      </c>
      <c r="BS158" s="158" t="s">
        <v>945</v>
      </c>
      <c r="BT158" s="158" t="s">
        <v>945</v>
      </c>
      <c r="BU158" s="158" t="s">
        <v>945</v>
      </c>
      <c r="BV158" s="4"/>
      <c r="BW158" s="88"/>
    </row>
    <row r="159" spans="1:75" ht="16.5">
      <c r="A159" s="4"/>
      <c r="B159" s="158">
        <v>152</v>
      </c>
      <c r="C159" s="158" t="s">
        <v>320</v>
      </c>
      <c r="D159" s="1175" t="s">
        <v>4186</v>
      </c>
      <c r="E159" s="1172" t="s">
        <v>945</v>
      </c>
      <c r="F159" s="1175" t="s">
        <v>945</v>
      </c>
      <c r="G159" s="1172" t="s">
        <v>2217</v>
      </c>
      <c r="H159" s="1175"/>
      <c r="I159" s="1172"/>
      <c r="J159" s="1175"/>
      <c r="K159" s="1172"/>
      <c r="L159" s="1175"/>
      <c r="M159" s="1172"/>
      <c r="N159" s="158" t="s">
        <v>4750</v>
      </c>
      <c r="O159" s="41" t="s">
        <v>2217</v>
      </c>
      <c r="P159" s="253" t="s">
        <v>4506</v>
      </c>
      <c r="Q159" s="255"/>
      <c r="R159" s="158" t="s">
        <v>948</v>
      </c>
      <c r="S159" s="1071" t="s">
        <v>941</v>
      </c>
      <c r="T159" s="1071" t="s">
        <v>941</v>
      </c>
      <c r="U159" s="1071" t="s">
        <v>941</v>
      </c>
      <c r="V159" s="158" t="s">
        <v>941</v>
      </c>
      <c r="W159" s="158" t="s">
        <v>941</v>
      </c>
      <c r="X159" s="158" t="s">
        <v>941</v>
      </c>
      <c r="Y159" s="267" t="s">
        <v>941</v>
      </c>
      <c r="Z159" s="158" t="s">
        <v>941</v>
      </c>
      <c r="AA159" s="158" t="s">
        <v>941</v>
      </c>
      <c r="AB159" s="1222"/>
      <c r="AC159" s="1071" t="s">
        <v>941</v>
      </c>
      <c r="AD159" s="158" t="s">
        <v>941</v>
      </c>
      <c r="AE159" s="158" t="s">
        <v>941</v>
      </c>
      <c r="AF159" s="329" t="s">
        <v>945</v>
      </c>
      <c r="AG159" s="158" t="s">
        <v>2218</v>
      </c>
      <c r="AH159" s="246" t="s">
        <v>304</v>
      </c>
      <c r="AI159" s="41" t="s">
        <v>2219</v>
      </c>
      <c r="AJ159" s="210">
        <v>1</v>
      </c>
      <c r="AK159" s="1192" t="s">
        <v>945</v>
      </c>
      <c r="AL159" s="1198" t="s">
        <v>1008</v>
      </c>
      <c r="AM159" s="158">
        <v>1</v>
      </c>
      <c r="AN159" s="158" t="s">
        <v>1008</v>
      </c>
      <c r="AO159" s="158" t="s">
        <v>945</v>
      </c>
      <c r="AP159" s="158" t="s">
        <v>945</v>
      </c>
      <c r="AQ159" s="158" t="s">
        <v>4282</v>
      </c>
      <c r="AR159" s="267" t="s">
        <v>945</v>
      </c>
      <c r="AS159" s="158"/>
      <c r="AT159" s="1154">
        <v>26694.46211</v>
      </c>
      <c r="AU159" s="1154" t="s">
        <v>949</v>
      </c>
      <c r="AV159" s="1154">
        <v>1.2</v>
      </c>
      <c r="AW159" s="1154">
        <v>32.033354531999997</v>
      </c>
      <c r="AX159" s="1154" t="s">
        <v>2220</v>
      </c>
      <c r="AY159" s="1154" t="s">
        <v>995</v>
      </c>
      <c r="AZ159" s="1154" t="s">
        <v>1010</v>
      </c>
      <c r="BA159" s="1154" t="s">
        <v>1011</v>
      </c>
      <c r="BB159" s="1154" t="s">
        <v>1012</v>
      </c>
      <c r="BC159" s="1154" t="s">
        <v>1013</v>
      </c>
      <c r="BD159" s="1154" t="s">
        <v>1142</v>
      </c>
      <c r="BE159" s="1154" t="s">
        <v>949</v>
      </c>
      <c r="BF159" s="1154" t="s">
        <v>949</v>
      </c>
      <c r="BG159" s="1154">
        <v>0</v>
      </c>
      <c r="BH159" s="1154">
        <v>0</v>
      </c>
      <c r="BI159" s="1154" t="s">
        <v>2217</v>
      </c>
      <c r="BJ159" s="1154" t="s">
        <v>1142</v>
      </c>
      <c r="BK159" s="1154">
        <v>0</v>
      </c>
      <c r="BL159" s="1154">
        <v>0</v>
      </c>
      <c r="BM159" s="1154">
        <v>0</v>
      </c>
      <c r="BN159" s="1154">
        <v>0</v>
      </c>
      <c r="BO159" s="158" t="s">
        <v>4162</v>
      </c>
      <c r="BP159" s="158" t="s">
        <v>4690</v>
      </c>
      <c r="BQ159" s="158" t="s">
        <v>945</v>
      </c>
      <c r="BR159" s="158" t="s">
        <v>945</v>
      </c>
      <c r="BS159" s="158">
        <v>2</v>
      </c>
      <c r="BT159" s="158">
        <v>320</v>
      </c>
      <c r="BU159" s="158">
        <v>38</v>
      </c>
      <c r="BV159" s="4"/>
      <c r="BW159" s="88"/>
    </row>
    <row r="160" spans="1:75" ht="16.5">
      <c r="A160" s="4"/>
      <c r="B160" s="158">
        <v>153</v>
      </c>
      <c r="C160" s="158" t="s">
        <v>320</v>
      </c>
      <c r="D160" s="1175" t="s">
        <v>4186</v>
      </c>
      <c r="E160" s="1172" t="s">
        <v>945</v>
      </c>
      <c r="F160" s="1175" t="s">
        <v>945</v>
      </c>
      <c r="G160" s="1172" t="s">
        <v>2221</v>
      </c>
      <c r="H160" s="1175"/>
      <c r="I160" s="1172"/>
      <c r="J160" s="1175"/>
      <c r="K160" s="1172"/>
      <c r="L160" s="1175"/>
      <c r="M160" s="1172"/>
      <c r="N160" s="158" t="s">
        <v>4751</v>
      </c>
      <c r="O160" s="41" t="s">
        <v>2222</v>
      </c>
      <c r="P160" s="253" t="s">
        <v>939</v>
      </c>
      <c r="Q160" s="255"/>
      <c r="R160" s="158" t="s">
        <v>1556</v>
      </c>
      <c r="S160" s="1071" t="s">
        <v>941</v>
      </c>
      <c r="T160" s="1071" t="s">
        <v>941</v>
      </c>
      <c r="U160" s="1071" t="s">
        <v>941</v>
      </c>
      <c r="V160" s="158" t="s">
        <v>941</v>
      </c>
      <c r="W160" s="158" t="s">
        <v>941</v>
      </c>
      <c r="X160" s="158" t="s">
        <v>941</v>
      </c>
      <c r="Y160" s="267" t="s">
        <v>941</v>
      </c>
      <c r="Z160" s="158" t="s">
        <v>941</v>
      </c>
      <c r="AA160" s="158" t="s">
        <v>941</v>
      </c>
      <c r="AB160" s="1222"/>
      <c r="AC160" s="1071" t="s">
        <v>941</v>
      </c>
      <c r="AD160" s="158" t="s">
        <v>941</v>
      </c>
      <c r="AE160" s="158" t="s">
        <v>941</v>
      </c>
      <c r="AF160" s="329" t="s">
        <v>945</v>
      </c>
      <c r="AG160" s="158" t="s">
        <v>2223</v>
      </c>
      <c r="AH160" s="246" t="s">
        <v>304</v>
      </c>
      <c r="AI160" s="41" t="s">
        <v>2224</v>
      </c>
      <c r="AJ160" s="210">
        <v>1</v>
      </c>
      <c r="AK160" s="1192" t="s">
        <v>945</v>
      </c>
      <c r="AL160" s="1198" t="s">
        <v>1008</v>
      </c>
      <c r="AM160" s="158">
        <v>1</v>
      </c>
      <c r="AN160" s="158" t="s">
        <v>1008</v>
      </c>
      <c r="AO160" s="158" t="s">
        <v>945</v>
      </c>
      <c r="AP160" s="158" t="s">
        <v>945</v>
      </c>
      <c r="AQ160" s="158" t="s">
        <v>4282</v>
      </c>
      <c r="AR160" s="267" t="s">
        <v>945</v>
      </c>
      <c r="AS160" s="158"/>
      <c r="AT160" s="1154">
        <v>109938.37</v>
      </c>
      <c r="AU160" s="1154" t="s">
        <v>949</v>
      </c>
      <c r="AV160" s="1154">
        <v>1.2</v>
      </c>
      <c r="AW160" s="1154">
        <v>131.92605</v>
      </c>
      <c r="AX160" s="1154" t="s">
        <v>2225</v>
      </c>
      <c r="AY160" s="1154" t="s">
        <v>995</v>
      </c>
      <c r="AZ160" s="1154" t="s">
        <v>1010</v>
      </c>
      <c r="BA160" s="1154" t="s">
        <v>1011</v>
      </c>
      <c r="BB160" s="1154" t="s">
        <v>1012</v>
      </c>
      <c r="BC160" s="1154" t="s">
        <v>2226</v>
      </c>
      <c r="BD160" s="1154" t="s">
        <v>1142</v>
      </c>
      <c r="BE160" s="1154" t="s">
        <v>1015</v>
      </c>
      <c r="BF160" s="1154" t="s">
        <v>949</v>
      </c>
      <c r="BG160" s="1154">
        <v>0</v>
      </c>
      <c r="BH160" s="1154">
        <v>0</v>
      </c>
      <c r="BI160" s="1154">
        <v>0</v>
      </c>
      <c r="BJ160" s="1154">
        <v>0</v>
      </c>
      <c r="BK160" s="1154">
        <v>0</v>
      </c>
      <c r="BL160" s="1154">
        <v>0</v>
      </c>
      <c r="BM160" s="1154">
        <v>0</v>
      </c>
      <c r="BN160" s="1154">
        <v>0</v>
      </c>
      <c r="BO160" s="158" t="s">
        <v>4162</v>
      </c>
      <c r="BP160" s="158" t="s">
        <v>4690</v>
      </c>
      <c r="BQ160" s="158" t="s">
        <v>4752</v>
      </c>
      <c r="BR160" s="158" t="s">
        <v>945</v>
      </c>
      <c r="BS160" s="158">
        <v>2</v>
      </c>
      <c r="BT160" s="158">
        <v>450</v>
      </c>
      <c r="BU160" s="158">
        <v>48</v>
      </c>
      <c r="BV160" s="4"/>
      <c r="BW160" s="88"/>
    </row>
    <row r="161" spans="1:75" ht="16.5">
      <c r="A161" s="4"/>
      <c r="B161" s="158">
        <v>154</v>
      </c>
      <c r="C161" s="158" t="s">
        <v>320</v>
      </c>
      <c r="D161" s="1175" t="s">
        <v>4186</v>
      </c>
      <c r="E161" s="1172" t="s">
        <v>945</v>
      </c>
      <c r="F161" s="1175" t="s">
        <v>945</v>
      </c>
      <c r="G161" s="1172" t="s">
        <v>1897</v>
      </c>
      <c r="H161" s="1175"/>
      <c r="I161" s="1172"/>
      <c r="J161" s="1175"/>
      <c r="K161" s="1172"/>
      <c r="L161" s="1175"/>
      <c r="M161" s="1172"/>
      <c r="N161" s="158" t="s">
        <v>4669</v>
      </c>
      <c r="O161" s="41" t="s">
        <v>1898</v>
      </c>
      <c r="P161" s="253" t="s">
        <v>939</v>
      </c>
      <c r="Q161" s="255"/>
      <c r="R161" s="158"/>
      <c r="S161" s="1071" t="s">
        <v>941</v>
      </c>
      <c r="T161" s="1071" t="s">
        <v>941</v>
      </c>
      <c r="U161" s="1071" t="s">
        <v>941</v>
      </c>
      <c r="V161" s="158" t="s">
        <v>941</v>
      </c>
      <c r="W161" s="158" t="s">
        <v>941</v>
      </c>
      <c r="X161" s="158" t="s">
        <v>941</v>
      </c>
      <c r="Y161" s="267" t="s">
        <v>941</v>
      </c>
      <c r="Z161" s="158" t="s">
        <v>941</v>
      </c>
      <c r="AA161" s="158" t="s">
        <v>941</v>
      </c>
      <c r="AB161" s="1222"/>
      <c r="AC161" s="1071" t="s">
        <v>941</v>
      </c>
      <c r="AD161" s="158" t="s">
        <v>941</v>
      </c>
      <c r="AE161" s="158" t="s">
        <v>941</v>
      </c>
      <c r="AF161" s="329" t="s">
        <v>1898</v>
      </c>
      <c r="AG161" s="158" t="s">
        <v>1899</v>
      </c>
      <c r="AH161" s="246" t="s">
        <v>304</v>
      </c>
      <c r="AI161" s="41" t="s">
        <v>1900</v>
      </c>
      <c r="AJ161" s="210">
        <v>4</v>
      </c>
      <c r="AK161" s="1192" t="s">
        <v>945</v>
      </c>
      <c r="AL161" s="1198" t="s">
        <v>1008</v>
      </c>
      <c r="AM161" s="158">
        <v>1</v>
      </c>
      <c r="AN161" s="158" t="s">
        <v>993</v>
      </c>
      <c r="AO161" s="158" t="s">
        <v>945</v>
      </c>
      <c r="AP161" s="158" t="s">
        <v>945</v>
      </c>
      <c r="AQ161" s="158" t="s">
        <v>4282</v>
      </c>
      <c r="AR161" s="267" t="s">
        <v>945</v>
      </c>
      <c r="AS161" s="158"/>
      <c r="AT161" s="1154" t="s">
        <v>949</v>
      </c>
      <c r="AU161" s="1154" t="s">
        <v>949</v>
      </c>
      <c r="AV161" s="1154" t="s">
        <v>949</v>
      </c>
      <c r="AW161" s="1154" t="s">
        <v>949</v>
      </c>
      <c r="AX161" s="1154" t="s">
        <v>949</v>
      </c>
      <c r="AY161" s="1154" t="s">
        <v>949</v>
      </c>
      <c r="AZ161" s="1154" t="s">
        <v>1023</v>
      </c>
      <c r="BA161" s="1154">
        <v>0</v>
      </c>
      <c r="BB161" s="1154" t="s">
        <v>945</v>
      </c>
      <c r="BC161" s="1154" t="s">
        <v>945</v>
      </c>
      <c r="BD161" s="1154" t="s">
        <v>986</v>
      </c>
      <c r="BE161" s="1154" t="s">
        <v>1024</v>
      </c>
      <c r="BF161" s="1154" t="s">
        <v>949</v>
      </c>
      <c r="BG161" s="1154">
        <v>0</v>
      </c>
      <c r="BH161" s="1154">
        <v>0</v>
      </c>
      <c r="BI161" s="1154">
        <v>0</v>
      </c>
      <c r="BJ161" s="1154">
        <v>0</v>
      </c>
      <c r="BK161" s="1154">
        <v>0</v>
      </c>
      <c r="BL161" s="1154">
        <v>0</v>
      </c>
      <c r="BM161" s="1154">
        <v>0</v>
      </c>
      <c r="BN161" s="1154">
        <v>0</v>
      </c>
      <c r="BO161" s="158" t="s">
        <v>945</v>
      </c>
      <c r="BP161" s="158" t="s">
        <v>945</v>
      </c>
      <c r="BQ161" s="158" t="s">
        <v>4731</v>
      </c>
      <c r="BR161" s="158" t="s">
        <v>945</v>
      </c>
      <c r="BS161" s="158" t="s">
        <v>945</v>
      </c>
      <c r="BT161" s="158" t="s">
        <v>945</v>
      </c>
      <c r="BU161" s="158" t="s">
        <v>945</v>
      </c>
      <c r="BV161" s="4"/>
      <c r="BW161" s="88"/>
    </row>
    <row r="162" spans="1:75" ht="16.5">
      <c r="A162" s="4"/>
      <c r="B162" s="158">
        <v>155</v>
      </c>
      <c r="C162" s="158" t="s">
        <v>320</v>
      </c>
      <c r="D162" s="1175" t="s">
        <v>4186</v>
      </c>
      <c r="E162" s="1172" t="s">
        <v>945</v>
      </c>
      <c r="F162" s="1175" t="s">
        <v>945</v>
      </c>
      <c r="G162" s="1172" t="s">
        <v>4753</v>
      </c>
      <c r="H162" s="1175"/>
      <c r="I162" s="1172"/>
      <c r="J162" s="1175"/>
      <c r="K162" s="1172"/>
      <c r="L162" s="1175"/>
      <c r="M162" s="1172"/>
      <c r="N162" s="158" t="s">
        <v>4754</v>
      </c>
      <c r="O162" s="41" t="s">
        <v>1898</v>
      </c>
      <c r="P162" s="253" t="s">
        <v>939</v>
      </c>
      <c r="Q162" s="255"/>
      <c r="R162" s="158"/>
      <c r="S162" s="1071" t="s">
        <v>941</v>
      </c>
      <c r="T162" s="1071" t="s">
        <v>941</v>
      </c>
      <c r="U162" s="1071" t="s">
        <v>941</v>
      </c>
      <c r="V162" s="158" t="s">
        <v>941</v>
      </c>
      <c r="W162" s="158" t="s">
        <v>941</v>
      </c>
      <c r="X162" s="158" t="s">
        <v>4646</v>
      </c>
      <c r="Y162" s="267" t="s">
        <v>941</v>
      </c>
      <c r="Z162" s="158" t="s">
        <v>941</v>
      </c>
      <c r="AA162" s="158" t="s">
        <v>941</v>
      </c>
      <c r="AB162" s="1222"/>
      <c r="AC162" s="1071" t="s">
        <v>941</v>
      </c>
      <c r="AD162" s="158" t="s">
        <v>941</v>
      </c>
      <c r="AE162" s="158" t="s">
        <v>941</v>
      </c>
      <c r="AF162" s="329" t="s">
        <v>1898</v>
      </c>
      <c r="AG162" s="158" t="s">
        <v>1899</v>
      </c>
      <c r="AH162" s="246" t="s">
        <v>304</v>
      </c>
      <c r="AI162" s="41" t="s">
        <v>1900</v>
      </c>
      <c r="AJ162" s="210">
        <v>4</v>
      </c>
      <c r="AK162" s="1192" t="s">
        <v>945</v>
      </c>
      <c r="AL162" s="1198" t="s">
        <v>1008</v>
      </c>
      <c r="AM162" s="158">
        <v>1</v>
      </c>
      <c r="AN162" s="158" t="s">
        <v>993</v>
      </c>
      <c r="AO162" s="158" t="s">
        <v>945</v>
      </c>
      <c r="AP162" s="158" t="s">
        <v>945</v>
      </c>
      <c r="AQ162" s="158" t="s">
        <v>4282</v>
      </c>
      <c r="AR162" s="267" t="s">
        <v>945</v>
      </c>
      <c r="AS162" s="158"/>
      <c r="AT162" s="1154" t="s">
        <v>949</v>
      </c>
      <c r="AU162" s="1154" t="s">
        <v>949</v>
      </c>
      <c r="AV162" s="1154" t="s">
        <v>949</v>
      </c>
      <c r="AW162" s="1154" t="s">
        <v>949</v>
      </c>
      <c r="AX162" s="1154" t="s">
        <v>949</v>
      </c>
      <c r="AY162" s="1154" t="s">
        <v>949</v>
      </c>
      <c r="AZ162" s="1154" t="s">
        <v>1023</v>
      </c>
      <c r="BA162" s="1154">
        <v>0</v>
      </c>
      <c r="BB162" s="1154" t="s">
        <v>945</v>
      </c>
      <c r="BC162" s="1154" t="s">
        <v>945</v>
      </c>
      <c r="BD162" s="1154" t="s">
        <v>986</v>
      </c>
      <c r="BE162" s="1154" t="s">
        <v>1024</v>
      </c>
      <c r="BF162" s="1154" t="s">
        <v>949</v>
      </c>
      <c r="BG162" s="1154">
        <v>0</v>
      </c>
      <c r="BH162" s="1154">
        <v>0</v>
      </c>
      <c r="BI162" s="1154">
        <v>0</v>
      </c>
      <c r="BJ162" s="1154">
        <v>0</v>
      </c>
      <c r="BK162" s="1154">
        <v>0</v>
      </c>
      <c r="BL162" s="1154">
        <v>0</v>
      </c>
      <c r="BM162" s="1154">
        <v>0</v>
      </c>
      <c r="BN162" s="1154">
        <v>0</v>
      </c>
      <c r="BO162" s="158" t="s">
        <v>945</v>
      </c>
      <c r="BP162" s="158" t="s">
        <v>945</v>
      </c>
      <c r="BQ162" s="158" t="s">
        <v>4731</v>
      </c>
      <c r="BR162" s="158" t="s">
        <v>945</v>
      </c>
      <c r="BS162" s="158" t="s">
        <v>945</v>
      </c>
      <c r="BT162" s="158" t="s">
        <v>945</v>
      </c>
      <c r="BU162" s="158" t="s">
        <v>945</v>
      </c>
      <c r="BV162" s="4"/>
      <c r="BW162" s="88"/>
    </row>
    <row r="163" spans="1:75" ht="16.5">
      <c r="A163" s="4"/>
      <c r="B163" s="158">
        <v>156</v>
      </c>
      <c r="C163" s="158" t="s">
        <v>320</v>
      </c>
      <c r="D163" s="1175" t="s">
        <v>4186</v>
      </c>
      <c r="E163" s="1172" t="s">
        <v>945</v>
      </c>
      <c r="F163" s="1175" t="s">
        <v>945</v>
      </c>
      <c r="G163" s="1172" t="s">
        <v>2227</v>
      </c>
      <c r="H163" s="1175"/>
      <c r="I163" s="1172"/>
      <c r="J163" s="1175"/>
      <c r="K163" s="1172"/>
      <c r="L163" s="1175"/>
      <c r="M163" s="1172"/>
      <c r="N163" s="158" t="s">
        <v>4755</v>
      </c>
      <c r="O163" s="41" t="s">
        <v>2227</v>
      </c>
      <c r="P163" s="253" t="s">
        <v>4506</v>
      </c>
      <c r="Q163" s="255"/>
      <c r="R163" s="158"/>
      <c r="S163" s="1071" t="s">
        <v>941</v>
      </c>
      <c r="T163" s="1071" t="s">
        <v>941</v>
      </c>
      <c r="U163" s="1071" t="s">
        <v>941</v>
      </c>
      <c r="V163" s="158" t="s">
        <v>941</v>
      </c>
      <c r="W163" s="158" t="s">
        <v>941</v>
      </c>
      <c r="X163" s="158" t="s">
        <v>941</v>
      </c>
      <c r="Y163" s="267" t="s">
        <v>941</v>
      </c>
      <c r="Z163" s="158" t="s">
        <v>941</v>
      </c>
      <c r="AA163" s="158" t="s">
        <v>941</v>
      </c>
      <c r="AB163" s="1222"/>
      <c r="AC163" s="1071" t="s">
        <v>941</v>
      </c>
      <c r="AD163" s="158" t="s">
        <v>941</v>
      </c>
      <c r="AE163" s="158" t="s">
        <v>941</v>
      </c>
      <c r="AF163" s="329" t="s">
        <v>945</v>
      </c>
      <c r="AG163" s="158" t="s">
        <v>2228</v>
      </c>
      <c r="AH163" s="246" t="s">
        <v>304</v>
      </c>
      <c r="AI163" s="41" t="s">
        <v>2229</v>
      </c>
      <c r="AJ163" s="210">
        <v>1</v>
      </c>
      <c r="AK163" s="1192" t="s">
        <v>945</v>
      </c>
      <c r="AL163" s="1198" t="s">
        <v>1008</v>
      </c>
      <c r="AM163" s="158">
        <v>1</v>
      </c>
      <c r="AN163" s="158" t="s">
        <v>1008</v>
      </c>
      <c r="AO163" s="158" t="s">
        <v>945</v>
      </c>
      <c r="AP163" s="158" t="s">
        <v>945</v>
      </c>
      <c r="AQ163" s="158" t="s">
        <v>4282</v>
      </c>
      <c r="AR163" s="267" t="s">
        <v>945</v>
      </c>
      <c r="AS163" s="158"/>
      <c r="AT163" s="1154">
        <v>134.64346</v>
      </c>
      <c r="AU163" s="1154" t="s">
        <v>949</v>
      </c>
      <c r="AV163" s="1154">
        <v>1.41</v>
      </c>
      <c r="AW163" s="1154">
        <v>0.1898472786</v>
      </c>
      <c r="AX163" s="1154" t="s">
        <v>2230</v>
      </c>
      <c r="AY163" s="1154" t="s">
        <v>1083</v>
      </c>
      <c r="AZ163" s="1154" t="s">
        <v>1293</v>
      </c>
      <c r="BA163" s="1154" t="s">
        <v>1294</v>
      </c>
      <c r="BB163" s="1154" t="s">
        <v>1295</v>
      </c>
      <c r="BC163" s="1154" t="s">
        <v>1296</v>
      </c>
      <c r="BD163" s="1154" t="s">
        <v>1215</v>
      </c>
      <c r="BE163" s="1154" t="s">
        <v>949</v>
      </c>
      <c r="BF163" s="1154" t="s">
        <v>949</v>
      </c>
      <c r="BG163" s="1154">
        <v>0</v>
      </c>
      <c r="BH163" s="1154">
        <v>0</v>
      </c>
      <c r="BI163" s="1154" t="s">
        <v>2227</v>
      </c>
      <c r="BJ163" s="1154" t="s">
        <v>1215</v>
      </c>
      <c r="BK163" s="1154">
        <v>0</v>
      </c>
      <c r="BL163" s="1154">
        <v>0</v>
      </c>
      <c r="BM163" s="1154">
        <v>0</v>
      </c>
      <c r="BN163" s="1154">
        <v>0</v>
      </c>
      <c r="BO163" s="158" t="s">
        <v>4162</v>
      </c>
      <c r="BP163" s="158" t="s">
        <v>945</v>
      </c>
      <c r="BQ163" s="158" t="s">
        <v>945</v>
      </c>
      <c r="BR163" s="158" t="s">
        <v>945</v>
      </c>
      <c r="BS163" s="158" t="s">
        <v>945</v>
      </c>
      <c r="BT163" s="158" t="s">
        <v>945</v>
      </c>
      <c r="BU163" s="158" t="s">
        <v>945</v>
      </c>
      <c r="BV163" s="4"/>
      <c r="BW163" s="88"/>
    </row>
    <row r="164" spans="1:75" ht="16.5">
      <c r="A164" s="4"/>
      <c r="B164" s="158">
        <v>157</v>
      </c>
      <c r="C164" s="158" t="s">
        <v>320</v>
      </c>
      <c r="D164" s="1175" t="s">
        <v>4186</v>
      </c>
      <c r="E164" s="1172" t="s">
        <v>945</v>
      </c>
      <c r="F164" s="1175" t="s">
        <v>945</v>
      </c>
      <c r="G164" s="1172" t="s">
        <v>2231</v>
      </c>
      <c r="H164" s="1175"/>
      <c r="I164" s="1172"/>
      <c r="J164" s="1175"/>
      <c r="K164" s="1172"/>
      <c r="L164" s="1175"/>
      <c r="M164" s="1172"/>
      <c r="N164" s="158" t="s">
        <v>4756</v>
      </c>
      <c r="O164" s="41" t="s">
        <v>2232</v>
      </c>
      <c r="P164" s="253" t="s">
        <v>2233</v>
      </c>
      <c r="Q164" s="255" t="s">
        <v>2234</v>
      </c>
      <c r="R164" s="158" t="s">
        <v>1126</v>
      </c>
      <c r="S164" s="1071" t="s">
        <v>941</v>
      </c>
      <c r="T164" s="1071" t="s">
        <v>941</v>
      </c>
      <c r="U164" s="1071" t="s">
        <v>941</v>
      </c>
      <c r="V164" s="158" t="s">
        <v>941</v>
      </c>
      <c r="W164" s="158" t="s">
        <v>941</v>
      </c>
      <c r="X164" s="158" t="s">
        <v>941</v>
      </c>
      <c r="Y164" s="267" t="s">
        <v>941</v>
      </c>
      <c r="Z164" s="158" t="s">
        <v>941</v>
      </c>
      <c r="AA164" s="158" t="s">
        <v>941</v>
      </c>
      <c r="AB164" s="1222"/>
      <c r="AC164" s="1071" t="s">
        <v>941</v>
      </c>
      <c r="AD164" s="158" t="s">
        <v>941</v>
      </c>
      <c r="AE164" s="158" t="s">
        <v>941</v>
      </c>
      <c r="AF164" s="329" t="s">
        <v>945</v>
      </c>
      <c r="AG164" s="158" t="s">
        <v>2235</v>
      </c>
      <c r="AH164" s="246" t="s">
        <v>304</v>
      </c>
      <c r="AI164" s="41" t="s">
        <v>2236</v>
      </c>
      <c r="AJ164" s="210">
        <v>1</v>
      </c>
      <c r="AK164" s="1192" t="s">
        <v>945</v>
      </c>
      <c r="AL164" s="1198" t="s">
        <v>1008</v>
      </c>
      <c r="AM164" s="158">
        <v>1</v>
      </c>
      <c r="AN164" s="158" t="s">
        <v>1048</v>
      </c>
      <c r="AO164" s="158" t="s">
        <v>945</v>
      </c>
      <c r="AP164" s="158" t="s">
        <v>945</v>
      </c>
      <c r="AQ164" s="158" t="s">
        <v>4282</v>
      </c>
      <c r="AR164" s="267" t="s">
        <v>945</v>
      </c>
      <c r="AS164" s="158"/>
      <c r="AT164" s="1154" t="s">
        <v>949</v>
      </c>
      <c r="AU164" s="1154">
        <v>0.6</v>
      </c>
      <c r="AV164" s="1154">
        <v>7.85</v>
      </c>
      <c r="AW164" s="1154" t="s">
        <v>949</v>
      </c>
      <c r="AX164" s="1154" t="s">
        <v>2237</v>
      </c>
      <c r="AY164" s="1154" t="s">
        <v>2238</v>
      </c>
      <c r="AZ164" s="1154" t="s">
        <v>1623</v>
      </c>
      <c r="BA164" s="1154" t="s">
        <v>949</v>
      </c>
      <c r="BB164" s="1154" t="s">
        <v>949</v>
      </c>
      <c r="BC164" s="1154" t="s">
        <v>949</v>
      </c>
      <c r="BD164" s="1154" t="s">
        <v>1624</v>
      </c>
      <c r="BE164" s="1154" t="s">
        <v>1068</v>
      </c>
      <c r="BF164" s="1154" t="s">
        <v>949</v>
      </c>
      <c r="BG164" s="1154">
        <v>0</v>
      </c>
      <c r="BH164" s="1154">
        <v>0</v>
      </c>
      <c r="BI164" s="1154">
        <v>0</v>
      </c>
      <c r="BJ164" s="1154">
        <v>0</v>
      </c>
      <c r="BK164" s="1154">
        <v>0</v>
      </c>
      <c r="BL164" s="1154">
        <v>0</v>
      </c>
      <c r="BM164" s="1154">
        <v>0</v>
      </c>
      <c r="BN164" s="1154">
        <v>0</v>
      </c>
      <c r="BO164" s="158" t="s">
        <v>4162</v>
      </c>
      <c r="BP164" s="158" t="s">
        <v>945</v>
      </c>
      <c r="BQ164" s="158" t="s">
        <v>945</v>
      </c>
      <c r="BR164" s="158" t="s">
        <v>945</v>
      </c>
      <c r="BS164" s="158" t="s">
        <v>945</v>
      </c>
      <c r="BT164" s="158" t="s">
        <v>945</v>
      </c>
      <c r="BU164" s="158" t="s">
        <v>945</v>
      </c>
      <c r="BV164" s="4"/>
      <c r="BW164" s="88"/>
    </row>
    <row r="165" spans="1:75" ht="16.5">
      <c r="A165" s="4"/>
      <c r="B165" s="158">
        <v>158</v>
      </c>
      <c r="C165" s="158" t="s">
        <v>320</v>
      </c>
      <c r="D165" s="1175" t="s">
        <v>4186</v>
      </c>
      <c r="E165" s="1172" t="s">
        <v>945</v>
      </c>
      <c r="F165" s="1175" t="s">
        <v>945</v>
      </c>
      <c r="G165" s="1172" t="s">
        <v>2239</v>
      </c>
      <c r="H165" s="1175"/>
      <c r="I165" s="1172"/>
      <c r="J165" s="1175"/>
      <c r="K165" s="1172"/>
      <c r="L165" s="1175"/>
      <c r="M165" s="1172"/>
      <c r="N165" s="158" t="s">
        <v>4757</v>
      </c>
      <c r="O165" s="41" t="s">
        <v>2240</v>
      </c>
      <c r="P165" s="253" t="s">
        <v>2233</v>
      </c>
      <c r="Q165" s="255" t="s">
        <v>2234</v>
      </c>
      <c r="R165" s="158" t="s">
        <v>1126</v>
      </c>
      <c r="S165" s="1071" t="s">
        <v>941</v>
      </c>
      <c r="T165" s="1071" t="s">
        <v>941</v>
      </c>
      <c r="U165" s="1071" t="s">
        <v>941</v>
      </c>
      <c r="V165" s="158" t="s">
        <v>941</v>
      </c>
      <c r="W165" s="158" t="s">
        <v>941</v>
      </c>
      <c r="X165" s="158" t="s">
        <v>941</v>
      </c>
      <c r="Y165" s="267" t="s">
        <v>941</v>
      </c>
      <c r="Z165" s="158" t="s">
        <v>941</v>
      </c>
      <c r="AA165" s="158" t="s">
        <v>941</v>
      </c>
      <c r="AB165" s="1222"/>
      <c r="AC165" s="1071" t="s">
        <v>941</v>
      </c>
      <c r="AD165" s="158" t="s">
        <v>941</v>
      </c>
      <c r="AE165" s="158" t="s">
        <v>941</v>
      </c>
      <c r="AF165" s="329" t="s">
        <v>945</v>
      </c>
      <c r="AG165" s="158" t="s">
        <v>2241</v>
      </c>
      <c r="AH165" s="246" t="s">
        <v>304</v>
      </c>
      <c r="AI165" s="41" t="s">
        <v>2242</v>
      </c>
      <c r="AJ165" s="210">
        <v>1</v>
      </c>
      <c r="AK165" s="1192" t="s">
        <v>945</v>
      </c>
      <c r="AL165" s="1198" t="s">
        <v>1008</v>
      </c>
      <c r="AM165" s="158">
        <v>1</v>
      </c>
      <c r="AN165" s="158" t="s">
        <v>1048</v>
      </c>
      <c r="AO165" s="158" t="s">
        <v>945</v>
      </c>
      <c r="AP165" s="158" t="s">
        <v>945</v>
      </c>
      <c r="AQ165" s="158" t="s">
        <v>4282</v>
      </c>
      <c r="AR165" s="267" t="s">
        <v>945</v>
      </c>
      <c r="AS165" s="158"/>
      <c r="AT165" s="1154" t="s">
        <v>949</v>
      </c>
      <c r="AU165" s="1154" t="s">
        <v>949</v>
      </c>
      <c r="AV165" s="1154">
        <v>7.85</v>
      </c>
      <c r="AW165" s="1154" t="s">
        <v>949</v>
      </c>
      <c r="AX165" s="1154" t="s">
        <v>2237</v>
      </c>
      <c r="AY165" s="1154" t="s">
        <v>2243</v>
      </c>
      <c r="AZ165" s="1154" t="s">
        <v>1623</v>
      </c>
      <c r="BA165" s="1154" t="s">
        <v>949</v>
      </c>
      <c r="BB165" s="1154" t="s">
        <v>949</v>
      </c>
      <c r="BC165" s="1154">
        <v>0</v>
      </c>
      <c r="BD165" s="1154" t="s">
        <v>1624</v>
      </c>
      <c r="BE165" s="1154" t="s">
        <v>1068</v>
      </c>
      <c r="BF165" s="1154" t="s">
        <v>949</v>
      </c>
      <c r="BG165" s="1154">
        <v>0</v>
      </c>
      <c r="BH165" s="1154">
        <v>0</v>
      </c>
      <c r="BI165" s="1154">
        <v>0</v>
      </c>
      <c r="BJ165" s="1154">
        <v>0</v>
      </c>
      <c r="BK165" s="1154">
        <v>0</v>
      </c>
      <c r="BL165" s="1154">
        <v>0</v>
      </c>
      <c r="BM165" s="1154">
        <v>0</v>
      </c>
      <c r="BN165" s="1154">
        <v>0</v>
      </c>
      <c r="BO165" s="158" t="s">
        <v>4162</v>
      </c>
      <c r="BP165" s="158" t="s">
        <v>945</v>
      </c>
      <c r="BQ165" s="158" t="s">
        <v>945</v>
      </c>
      <c r="BR165" s="158" t="s">
        <v>945</v>
      </c>
      <c r="BS165" s="158" t="s">
        <v>945</v>
      </c>
      <c r="BT165" s="158" t="s">
        <v>945</v>
      </c>
      <c r="BU165" s="158" t="s">
        <v>945</v>
      </c>
      <c r="BV165" s="4"/>
      <c r="BW165" s="88"/>
    </row>
    <row r="166" spans="1:75" ht="16.5">
      <c r="A166" s="4"/>
      <c r="B166" s="158">
        <v>159</v>
      </c>
      <c r="C166" s="158" t="s">
        <v>320</v>
      </c>
      <c r="D166" s="1175" t="s">
        <v>4186</v>
      </c>
      <c r="E166" s="1172" t="s">
        <v>945</v>
      </c>
      <c r="F166" s="1175" t="s">
        <v>945</v>
      </c>
      <c r="G166" s="1172" t="s">
        <v>2244</v>
      </c>
      <c r="H166" s="1175"/>
      <c r="I166" s="1172"/>
      <c r="J166" s="1175"/>
      <c r="K166" s="1172"/>
      <c r="L166" s="1175"/>
      <c r="M166" s="1172"/>
      <c r="N166" s="158" t="s">
        <v>4758</v>
      </c>
      <c r="O166" s="41" t="s">
        <v>2244</v>
      </c>
      <c r="P166" s="253" t="s">
        <v>4506</v>
      </c>
      <c r="Q166" s="255"/>
      <c r="R166" s="158" t="s">
        <v>1059</v>
      </c>
      <c r="S166" s="1071" t="s">
        <v>941</v>
      </c>
      <c r="T166" s="1071" t="s">
        <v>941</v>
      </c>
      <c r="U166" s="1071" t="s">
        <v>941</v>
      </c>
      <c r="V166" s="158" t="s">
        <v>941</v>
      </c>
      <c r="W166" s="158" t="s">
        <v>941</v>
      </c>
      <c r="X166" s="158" t="s">
        <v>941</v>
      </c>
      <c r="Y166" s="267" t="s">
        <v>941</v>
      </c>
      <c r="Z166" s="158" t="s">
        <v>941</v>
      </c>
      <c r="AA166" s="158" t="s">
        <v>941</v>
      </c>
      <c r="AB166" s="1222"/>
      <c r="AC166" s="1071" t="s">
        <v>941</v>
      </c>
      <c r="AD166" s="158" t="s">
        <v>941</v>
      </c>
      <c r="AE166" s="158" t="s">
        <v>941</v>
      </c>
      <c r="AF166" s="329" t="s">
        <v>945</v>
      </c>
      <c r="AG166" s="158" t="s">
        <v>2245</v>
      </c>
      <c r="AH166" s="246" t="s">
        <v>304</v>
      </c>
      <c r="AI166" s="41" t="s">
        <v>2246</v>
      </c>
      <c r="AJ166" s="210">
        <v>1</v>
      </c>
      <c r="AK166" s="1192" t="s">
        <v>945</v>
      </c>
      <c r="AL166" s="1198" t="s">
        <v>1008</v>
      </c>
      <c r="AM166" s="158">
        <v>1</v>
      </c>
      <c r="AN166" s="158" t="s">
        <v>1048</v>
      </c>
      <c r="AO166" s="158" t="s">
        <v>945</v>
      </c>
      <c r="AP166" s="158" t="s">
        <v>945</v>
      </c>
      <c r="AQ166" s="158" t="s">
        <v>4282</v>
      </c>
      <c r="AR166" s="267" t="s">
        <v>945</v>
      </c>
      <c r="AS166" s="158"/>
      <c r="AT166" s="1154">
        <v>122.480761</v>
      </c>
      <c r="AU166" s="1154">
        <v>1.2</v>
      </c>
      <c r="AV166" s="1154">
        <v>7.85</v>
      </c>
      <c r="AW166" s="1154" t="s">
        <v>949</v>
      </c>
      <c r="AX166" s="1154" t="s">
        <v>949</v>
      </c>
      <c r="AY166" s="1154" t="s">
        <v>2243</v>
      </c>
      <c r="AZ166" s="1154" t="s">
        <v>1623</v>
      </c>
      <c r="BA166" s="1154" t="s">
        <v>949</v>
      </c>
      <c r="BB166" s="1154" t="s">
        <v>949</v>
      </c>
      <c r="BC166" s="1154">
        <v>0</v>
      </c>
      <c r="BD166" s="1154" t="s">
        <v>1624</v>
      </c>
      <c r="BE166" s="1154" t="s">
        <v>949</v>
      </c>
      <c r="BF166" s="1154" t="s">
        <v>949</v>
      </c>
      <c r="BG166" s="1154">
        <v>0</v>
      </c>
      <c r="BH166" s="1154">
        <v>0</v>
      </c>
      <c r="BI166" s="1154">
        <v>0</v>
      </c>
      <c r="BJ166" s="1154">
        <v>0</v>
      </c>
      <c r="BK166" s="1154">
        <v>0</v>
      </c>
      <c r="BL166" s="1154">
        <v>0</v>
      </c>
      <c r="BM166" s="1154">
        <v>0</v>
      </c>
      <c r="BN166" s="1154">
        <v>0</v>
      </c>
      <c r="BO166" s="158" t="s">
        <v>4162</v>
      </c>
      <c r="BP166" s="158" t="s">
        <v>945</v>
      </c>
      <c r="BQ166" s="158" t="s">
        <v>945</v>
      </c>
      <c r="BR166" s="158" t="s">
        <v>945</v>
      </c>
      <c r="BS166" s="158" t="s">
        <v>945</v>
      </c>
      <c r="BT166" s="158" t="s">
        <v>945</v>
      </c>
      <c r="BU166" s="158" t="s">
        <v>945</v>
      </c>
      <c r="BV166" s="4"/>
      <c r="BW166" s="88"/>
    </row>
    <row r="167" spans="1:75" ht="16.5">
      <c r="A167" s="4"/>
      <c r="B167" s="158">
        <v>160</v>
      </c>
      <c r="C167" s="158" t="s">
        <v>320</v>
      </c>
      <c r="D167" s="1175" t="s">
        <v>4186</v>
      </c>
      <c r="E167" s="1172" t="s">
        <v>945</v>
      </c>
      <c r="F167" s="1175" t="s">
        <v>945</v>
      </c>
      <c r="G167" s="1172" t="s">
        <v>2247</v>
      </c>
      <c r="H167" s="1175"/>
      <c r="I167" s="1172"/>
      <c r="J167" s="1175"/>
      <c r="K167" s="1172"/>
      <c r="L167" s="1175"/>
      <c r="M167" s="1172"/>
      <c r="N167" s="158" t="s">
        <v>4759</v>
      </c>
      <c r="O167" s="41" t="s">
        <v>2247</v>
      </c>
      <c r="P167" s="253" t="s">
        <v>4506</v>
      </c>
      <c r="Q167" s="255"/>
      <c r="R167" s="158" t="s">
        <v>1059</v>
      </c>
      <c r="S167" s="1071" t="s">
        <v>941</v>
      </c>
      <c r="T167" s="1071" t="s">
        <v>941</v>
      </c>
      <c r="U167" s="1071" t="s">
        <v>941</v>
      </c>
      <c r="V167" s="158" t="s">
        <v>941</v>
      </c>
      <c r="W167" s="158" t="s">
        <v>941</v>
      </c>
      <c r="X167" s="158" t="s">
        <v>941</v>
      </c>
      <c r="Y167" s="267" t="s">
        <v>941</v>
      </c>
      <c r="Z167" s="158" t="s">
        <v>941</v>
      </c>
      <c r="AA167" s="158" t="s">
        <v>941</v>
      </c>
      <c r="AB167" s="1222"/>
      <c r="AC167" s="1071" t="s">
        <v>941</v>
      </c>
      <c r="AD167" s="158" t="s">
        <v>941</v>
      </c>
      <c r="AE167" s="158" t="s">
        <v>941</v>
      </c>
      <c r="AF167" s="329" t="s">
        <v>945</v>
      </c>
      <c r="AG167" s="158" t="s">
        <v>2248</v>
      </c>
      <c r="AH167" s="246" t="s">
        <v>304</v>
      </c>
      <c r="AI167" s="41" t="s">
        <v>2249</v>
      </c>
      <c r="AJ167" s="210">
        <v>1</v>
      </c>
      <c r="AK167" s="1192" t="s">
        <v>945</v>
      </c>
      <c r="AL167" s="1198" t="s">
        <v>1008</v>
      </c>
      <c r="AM167" s="158">
        <v>1</v>
      </c>
      <c r="AN167" s="158" t="s">
        <v>1048</v>
      </c>
      <c r="AO167" s="158" t="s">
        <v>945</v>
      </c>
      <c r="AP167" s="158" t="s">
        <v>945</v>
      </c>
      <c r="AQ167" s="158" t="s">
        <v>4282</v>
      </c>
      <c r="AR167" s="267" t="s">
        <v>945</v>
      </c>
      <c r="AS167" s="158"/>
      <c r="AT167" s="1154">
        <v>122.48076</v>
      </c>
      <c r="AU167" s="1154">
        <v>1.2</v>
      </c>
      <c r="AV167" s="1154">
        <v>7.85</v>
      </c>
      <c r="AW167" s="1154" t="s">
        <v>949</v>
      </c>
      <c r="AX167" s="1154" t="s">
        <v>949</v>
      </c>
      <c r="AY167" s="1154" t="s">
        <v>2243</v>
      </c>
      <c r="AZ167" s="1154" t="s">
        <v>1623</v>
      </c>
      <c r="BA167" s="1154" t="s">
        <v>949</v>
      </c>
      <c r="BB167" s="1154" t="s">
        <v>949</v>
      </c>
      <c r="BC167" s="1154">
        <v>0</v>
      </c>
      <c r="BD167" s="1154" t="s">
        <v>1624</v>
      </c>
      <c r="BE167" s="1154" t="s">
        <v>949</v>
      </c>
      <c r="BF167" s="1154" t="s">
        <v>949</v>
      </c>
      <c r="BG167" s="1154">
        <v>0</v>
      </c>
      <c r="BH167" s="1154">
        <v>0</v>
      </c>
      <c r="BI167" s="1154">
        <v>0</v>
      </c>
      <c r="BJ167" s="1154">
        <v>0</v>
      </c>
      <c r="BK167" s="1154">
        <v>0</v>
      </c>
      <c r="BL167" s="1154">
        <v>0</v>
      </c>
      <c r="BM167" s="1154">
        <v>0</v>
      </c>
      <c r="BN167" s="1154">
        <v>0</v>
      </c>
      <c r="BO167" s="158" t="s">
        <v>4162</v>
      </c>
      <c r="BP167" s="158" t="s">
        <v>945</v>
      </c>
      <c r="BQ167" s="158" t="s">
        <v>945</v>
      </c>
      <c r="BR167" s="158" t="s">
        <v>945</v>
      </c>
      <c r="BS167" s="158" t="s">
        <v>945</v>
      </c>
      <c r="BT167" s="158" t="s">
        <v>945</v>
      </c>
      <c r="BU167" s="158" t="s">
        <v>945</v>
      </c>
      <c r="BV167" s="4"/>
      <c r="BW167" s="88"/>
    </row>
    <row r="168" spans="1:75" ht="16.5">
      <c r="A168" s="4"/>
      <c r="B168" s="158">
        <v>161</v>
      </c>
      <c r="C168" s="158" t="s">
        <v>320</v>
      </c>
      <c r="D168" s="1175" t="s">
        <v>4186</v>
      </c>
      <c r="E168" s="1172" t="s">
        <v>945</v>
      </c>
      <c r="F168" s="1175" t="s">
        <v>945</v>
      </c>
      <c r="G168" s="1172" t="s">
        <v>2250</v>
      </c>
      <c r="H168" s="1175"/>
      <c r="I168" s="1172"/>
      <c r="J168" s="1175"/>
      <c r="K168" s="1172"/>
      <c r="L168" s="1175"/>
      <c r="M168" s="1172"/>
      <c r="N168" s="158" t="s">
        <v>4760</v>
      </c>
      <c r="O168" s="41" t="s">
        <v>2251</v>
      </c>
      <c r="P168" s="253" t="s">
        <v>2233</v>
      </c>
      <c r="Q168" s="255"/>
      <c r="R168" s="158"/>
      <c r="S168" s="1071" t="s">
        <v>941</v>
      </c>
      <c r="T168" s="1071" t="s">
        <v>941</v>
      </c>
      <c r="U168" s="1071" t="s">
        <v>941</v>
      </c>
      <c r="V168" s="158" t="s">
        <v>941</v>
      </c>
      <c r="W168" s="158" t="s">
        <v>941</v>
      </c>
      <c r="X168" s="158" t="s">
        <v>941</v>
      </c>
      <c r="Y168" s="267" t="s">
        <v>941</v>
      </c>
      <c r="Z168" s="158" t="s">
        <v>941</v>
      </c>
      <c r="AA168" s="158" t="s">
        <v>941</v>
      </c>
      <c r="AB168" s="1222"/>
      <c r="AC168" s="1071" t="s">
        <v>941</v>
      </c>
      <c r="AD168" s="158" t="s">
        <v>941</v>
      </c>
      <c r="AE168" s="158" t="s">
        <v>941</v>
      </c>
      <c r="AF168" s="329" t="s">
        <v>945</v>
      </c>
      <c r="AG168" s="158" t="s">
        <v>2252</v>
      </c>
      <c r="AH168" s="246" t="s">
        <v>304</v>
      </c>
      <c r="AI168" s="41" t="s">
        <v>2253</v>
      </c>
      <c r="AJ168" s="210">
        <v>1</v>
      </c>
      <c r="AK168" s="1192" t="s">
        <v>945</v>
      </c>
      <c r="AL168" s="1198" t="s">
        <v>1008</v>
      </c>
      <c r="AM168" s="158">
        <v>1</v>
      </c>
      <c r="AN168" s="158" t="s">
        <v>1921</v>
      </c>
      <c r="AO168" s="158" t="s">
        <v>945</v>
      </c>
      <c r="AP168" s="158" t="s">
        <v>1245</v>
      </c>
      <c r="AQ168" s="158" t="s">
        <v>4282</v>
      </c>
      <c r="AR168" s="267" t="s">
        <v>945</v>
      </c>
      <c r="AS168" s="158"/>
      <c r="AT168" s="1154" t="s">
        <v>949</v>
      </c>
      <c r="AU168" s="1154" t="s">
        <v>949</v>
      </c>
      <c r="AV168" s="1154" t="s">
        <v>949</v>
      </c>
      <c r="AW168" s="1154" t="s">
        <v>949</v>
      </c>
      <c r="AX168" s="1154" t="s">
        <v>2254</v>
      </c>
      <c r="AY168" s="1154" t="s">
        <v>949</v>
      </c>
      <c r="AZ168" s="1154" t="s">
        <v>949</v>
      </c>
      <c r="BA168" s="1154" t="s">
        <v>949</v>
      </c>
      <c r="BB168" s="1154" t="s">
        <v>949</v>
      </c>
      <c r="BC168" s="1154" t="s">
        <v>949</v>
      </c>
      <c r="BD168" s="1154" t="s">
        <v>2255</v>
      </c>
      <c r="BE168" s="1154" t="s">
        <v>949</v>
      </c>
      <c r="BF168" s="1154" t="s">
        <v>949</v>
      </c>
      <c r="BG168" s="1154">
        <v>0</v>
      </c>
      <c r="BH168" s="1154">
        <v>0</v>
      </c>
      <c r="BI168" s="1154">
        <v>0</v>
      </c>
      <c r="BJ168" s="1154">
        <v>0</v>
      </c>
      <c r="BK168" s="1154">
        <v>0</v>
      </c>
      <c r="BL168" s="1154">
        <v>0</v>
      </c>
      <c r="BM168" s="1154">
        <v>0</v>
      </c>
      <c r="BN168" s="1154">
        <v>0</v>
      </c>
      <c r="BO168" s="158" t="s">
        <v>4162</v>
      </c>
      <c r="BP168" s="158" t="s">
        <v>945</v>
      </c>
      <c r="BQ168" s="158" t="s">
        <v>945</v>
      </c>
      <c r="BR168" s="158" t="s">
        <v>945</v>
      </c>
      <c r="BS168" s="158" t="s">
        <v>945</v>
      </c>
      <c r="BT168" s="158" t="s">
        <v>945</v>
      </c>
      <c r="BU168" s="158" t="s">
        <v>945</v>
      </c>
      <c r="BV168" s="4"/>
      <c r="BW168" s="88"/>
    </row>
    <row r="169" spans="1:75" ht="16.5">
      <c r="A169" s="4"/>
      <c r="B169" s="158">
        <v>162</v>
      </c>
      <c r="C169" s="158" t="s">
        <v>320</v>
      </c>
      <c r="D169" s="1175" t="s">
        <v>4186</v>
      </c>
      <c r="E169" s="1172" t="s">
        <v>945</v>
      </c>
      <c r="F169" s="1175" t="s">
        <v>945</v>
      </c>
      <c r="G169" s="1172" t="s">
        <v>2256</v>
      </c>
      <c r="H169" s="1175"/>
      <c r="I169" s="1172"/>
      <c r="J169" s="1175"/>
      <c r="K169" s="1172"/>
      <c r="L169" s="1175"/>
      <c r="M169" s="1172"/>
      <c r="N169" s="158" t="s">
        <v>4761</v>
      </c>
      <c r="O169" s="41" t="s">
        <v>2256</v>
      </c>
      <c r="P169" s="253" t="s">
        <v>4506</v>
      </c>
      <c r="Q169" s="255"/>
      <c r="R169" s="158" t="s">
        <v>989</v>
      </c>
      <c r="S169" s="1071" t="s">
        <v>941</v>
      </c>
      <c r="T169" s="1071" t="s">
        <v>941</v>
      </c>
      <c r="U169" s="1071" t="s">
        <v>941</v>
      </c>
      <c r="V169" s="158" t="s">
        <v>941</v>
      </c>
      <c r="W169" s="158" t="s">
        <v>941</v>
      </c>
      <c r="X169" s="158" t="s">
        <v>941</v>
      </c>
      <c r="Y169" s="267" t="s">
        <v>941</v>
      </c>
      <c r="Z169" s="158" t="s">
        <v>941</v>
      </c>
      <c r="AA169" s="158" t="s">
        <v>941</v>
      </c>
      <c r="AB169" s="1222"/>
      <c r="AC169" s="1071" t="s">
        <v>941</v>
      </c>
      <c r="AD169" s="158" t="s">
        <v>941</v>
      </c>
      <c r="AE169" s="158" t="s">
        <v>941</v>
      </c>
      <c r="AF169" s="329" t="s">
        <v>945</v>
      </c>
      <c r="AG169" s="158" t="s">
        <v>2257</v>
      </c>
      <c r="AH169" s="246" t="s">
        <v>304</v>
      </c>
      <c r="AI169" s="41" t="s">
        <v>2258</v>
      </c>
      <c r="AJ169" s="210">
        <v>1</v>
      </c>
      <c r="AK169" s="1192" t="s">
        <v>945</v>
      </c>
      <c r="AL169" s="1198" t="s">
        <v>1008</v>
      </c>
      <c r="AM169" s="158">
        <v>1</v>
      </c>
      <c r="AN169" s="158" t="s">
        <v>1783</v>
      </c>
      <c r="AO169" s="158" t="s">
        <v>945</v>
      </c>
      <c r="AP169" s="158" t="s">
        <v>945</v>
      </c>
      <c r="AQ169" s="158" t="s">
        <v>4282</v>
      </c>
      <c r="AR169" s="267" t="s">
        <v>945</v>
      </c>
      <c r="AS169" s="158"/>
      <c r="AT169" s="1154">
        <v>7609.1951740000004</v>
      </c>
      <c r="AU169" s="1154" t="s">
        <v>949</v>
      </c>
      <c r="AV169" s="1154">
        <v>7.85</v>
      </c>
      <c r="AW169" s="1154">
        <v>59.732182115900002</v>
      </c>
      <c r="AX169" s="1154" t="s">
        <v>2259</v>
      </c>
      <c r="AY169" s="1154" t="s">
        <v>949</v>
      </c>
      <c r="AZ169" s="1154" t="s">
        <v>949</v>
      </c>
      <c r="BA169" s="1154" t="s">
        <v>2118</v>
      </c>
      <c r="BB169" s="1154" t="s">
        <v>949</v>
      </c>
      <c r="BC169" s="1154">
        <v>0</v>
      </c>
      <c r="BD169" s="1154" t="s">
        <v>2119</v>
      </c>
      <c r="BE169" s="1154" t="s">
        <v>949</v>
      </c>
      <c r="BF169" s="1154" t="s">
        <v>949</v>
      </c>
      <c r="BG169" s="1154">
        <v>0</v>
      </c>
      <c r="BH169" s="1154">
        <v>0</v>
      </c>
      <c r="BI169" s="1154">
        <v>0</v>
      </c>
      <c r="BJ169" s="1154">
        <v>0</v>
      </c>
      <c r="BK169" s="1154">
        <v>0</v>
      </c>
      <c r="BL169" s="1154">
        <v>0</v>
      </c>
      <c r="BM169" s="1154">
        <v>0</v>
      </c>
      <c r="BN169" s="1154">
        <v>0</v>
      </c>
      <c r="BO169" s="158" t="s">
        <v>4162</v>
      </c>
      <c r="BP169" s="158" t="s">
        <v>945</v>
      </c>
      <c r="BQ169" s="158" t="s">
        <v>945</v>
      </c>
      <c r="BR169" s="158" t="s">
        <v>945</v>
      </c>
      <c r="BS169" s="158" t="s">
        <v>945</v>
      </c>
      <c r="BT169" s="158" t="s">
        <v>945</v>
      </c>
      <c r="BU169" s="158" t="s">
        <v>945</v>
      </c>
      <c r="BV169" s="4"/>
      <c r="BW169" s="88"/>
    </row>
    <row r="170" spans="1:75" ht="16.5">
      <c r="A170" s="4"/>
      <c r="B170" s="158">
        <v>163</v>
      </c>
      <c r="C170" s="158" t="s">
        <v>320</v>
      </c>
      <c r="D170" s="1175" t="s">
        <v>4186</v>
      </c>
      <c r="E170" s="1172" t="s">
        <v>945</v>
      </c>
      <c r="F170" s="1175" t="s">
        <v>945</v>
      </c>
      <c r="G170" s="1172" t="s">
        <v>2260</v>
      </c>
      <c r="H170" s="1175"/>
      <c r="I170" s="1172"/>
      <c r="J170" s="1175"/>
      <c r="K170" s="1172"/>
      <c r="L170" s="1175"/>
      <c r="M170" s="1172"/>
      <c r="N170" s="158" t="s">
        <v>4762</v>
      </c>
      <c r="O170" s="41" t="s">
        <v>2260</v>
      </c>
      <c r="P170" s="253" t="s">
        <v>4506</v>
      </c>
      <c r="Q170" s="255"/>
      <c r="R170" s="158"/>
      <c r="S170" s="1071" t="s">
        <v>941</v>
      </c>
      <c r="T170" s="1071" t="s">
        <v>941</v>
      </c>
      <c r="U170" s="1071" t="s">
        <v>941</v>
      </c>
      <c r="V170" s="158" t="s">
        <v>941</v>
      </c>
      <c r="W170" s="158" t="s">
        <v>941</v>
      </c>
      <c r="X170" s="158" t="s">
        <v>941</v>
      </c>
      <c r="Y170" s="267" t="s">
        <v>941</v>
      </c>
      <c r="Z170" s="158" t="s">
        <v>941</v>
      </c>
      <c r="AA170" s="158" t="s">
        <v>941</v>
      </c>
      <c r="AB170" s="1222"/>
      <c r="AC170" s="1071" t="s">
        <v>941</v>
      </c>
      <c r="AD170" s="158" t="s">
        <v>941</v>
      </c>
      <c r="AE170" s="158" t="s">
        <v>941</v>
      </c>
      <c r="AF170" s="329" t="s">
        <v>945</v>
      </c>
      <c r="AG170" s="158" t="s">
        <v>2261</v>
      </c>
      <c r="AH170" s="246" t="s">
        <v>304</v>
      </c>
      <c r="AI170" s="41" t="s">
        <v>2262</v>
      </c>
      <c r="AJ170" s="210">
        <v>1</v>
      </c>
      <c r="AK170" s="1192" t="s">
        <v>945</v>
      </c>
      <c r="AL170" s="1198" t="s">
        <v>1008</v>
      </c>
      <c r="AM170" s="158">
        <v>1</v>
      </c>
      <c r="AN170" s="158" t="s">
        <v>979</v>
      </c>
      <c r="AO170" s="158" t="s">
        <v>945</v>
      </c>
      <c r="AP170" s="158" t="s">
        <v>945</v>
      </c>
      <c r="AQ170" s="158" t="s">
        <v>4282</v>
      </c>
      <c r="AR170" s="267" t="s">
        <v>945</v>
      </c>
      <c r="AS170" s="158"/>
      <c r="AT170" s="1154">
        <v>70.479467</v>
      </c>
      <c r="AU170" s="1154">
        <v>0.2</v>
      </c>
      <c r="AV170" s="1154">
        <v>1.38</v>
      </c>
      <c r="AW170" s="1154" t="s">
        <v>949</v>
      </c>
      <c r="AX170" s="1154" t="s">
        <v>2263</v>
      </c>
      <c r="AY170" s="1154" t="s">
        <v>2110</v>
      </c>
      <c r="AZ170" s="1154" t="s">
        <v>1172</v>
      </c>
      <c r="BA170" s="1154" t="s">
        <v>2264</v>
      </c>
      <c r="BB170" s="1154" t="s">
        <v>2265</v>
      </c>
      <c r="BC170" s="1154" t="s">
        <v>949</v>
      </c>
      <c r="BD170" s="1154" t="s">
        <v>1166</v>
      </c>
      <c r="BE170" s="1154" t="s">
        <v>949</v>
      </c>
      <c r="BF170" s="1154" t="s">
        <v>949</v>
      </c>
      <c r="BG170" s="1154">
        <v>0</v>
      </c>
      <c r="BH170" s="1154">
        <v>0</v>
      </c>
      <c r="BI170" s="1154">
        <v>0</v>
      </c>
      <c r="BJ170" s="1154">
        <v>0</v>
      </c>
      <c r="BK170" s="1154">
        <v>0</v>
      </c>
      <c r="BL170" s="1154">
        <v>0</v>
      </c>
      <c r="BM170" s="1154">
        <v>0</v>
      </c>
      <c r="BN170" s="1154">
        <v>0</v>
      </c>
      <c r="BO170" s="158" t="s">
        <v>4162</v>
      </c>
      <c r="BP170" s="158" t="s">
        <v>945</v>
      </c>
      <c r="BQ170" s="158" t="s">
        <v>945</v>
      </c>
      <c r="BR170" s="158" t="s">
        <v>945</v>
      </c>
      <c r="BS170" s="158" t="s">
        <v>945</v>
      </c>
      <c r="BT170" s="158" t="s">
        <v>945</v>
      </c>
      <c r="BU170" s="158" t="s">
        <v>945</v>
      </c>
      <c r="BV170" s="4"/>
      <c r="BW170" s="88"/>
    </row>
    <row r="171" spans="1:75" ht="16.5">
      <c r="A171" s="4"/>
      <c r="B171" s="158">
        <v>164</v>
      </c>
      <c r="C171" s="158" t="s">
        <v>320</v>
      </c>
      <c r="D171" s="1175" t="s">
        <v>4186</v>
      </c>
      <c r="E171" s="1172" t="s">
        <v>945</v>
      </c>
      <c r="F171" s="1175" t="s">
        <v>945</v>
      </c>
      <c r="G171" s="1172" t="s">
        <v>2266</v>
      </c>
      <c r="H171" s="1175"/>
      <c r="I171" s="1172"/>
      <c r="J171" s="1175"/>
      <c r="K171" s="1172"/>
      <c r="L171" s="1175"/>
      <c r="M171" s="1172"/>
      <c r="N171" s="158" t="s">
        <v>4763</v>
      </c>
      <c r="O171" s="41" t="s">
        <v>2266</v>
      </c>
      <c r="P171" s="253" t="s">
        <v>4506</v>
      </c>
      <c r="Q171" s="255"/>
      <c r="R171" s="158" t="s">
        <v>1059</v>
      </c>
      <c r="S171" s="1071" t="s">
        <v>941</v>
      </c>
      <c r="T171" s="1071" t="s">
        <v>941</v>
      </c>
      <c r="U171" s="1071" t="s">
        <v>941</v>
      </c>
      <c r="V171" s="158" t="s">
        <v>941</v>
      </c>
      <c r="W171" s="158" t="s">
        <v>941</v>
      </c>
      <c r="X171" s="158" t="s">
        <v>941</v>
      </c>
      <c r="Y171" s="267" t="s">
        <v>941</v>
      </c>
      <c r="Z171" s="158" t="s">
        <v>941</v>
      </c>
      <c r="AA171" s="158" t="s">
        <v>941</v>
      </c>
      <c r="AB171" s="1222"/>
      <c r="AC171" s="1071" t="s">
        <v>941</v>
      </c>
      <c r="AD171" s="158" t="s">
        <v>941</v>
      </c>
      <c r="AE171" s="158" t="s">
        <v>941</v>
      </c>
      <c r="AF171" s="329" t="s">
        <v>945</v>
      </c>
      <c r="AG171" s="158" t="s">
        <v>2267</v>
      </c>
      <c r="AH171" s="246" t="s">
        <v>304</v>
      </c>
      <c r="AI171" s="41" t="s">
        <v>2268</v>
      </c>
      <c r="AJ171" s="210">
        <v>1</v>
      </c>
      <c r="AK171" s="1192" t="s">
        <v>945</v>
      </c>
      <c r="AL171" s="1198" t="s">
        <v>1008</v>
      </c>
      <c r="AM171" s="158">
        <v>1</v>
      </c>
      <c r="AN171" s="158" t="s">
        <v>979</v>
      </c>
      <c r="AO171" s="158" t="s">
        <v>945</v>
      </c>
      <c r="AP171" s="158" t="s">
        <v>945</v>
      </c>
      <c r="AQ171" s="158" t="s">
        <v>4282</v>
      </c>
      <c r="AR171" s="267" t="s">
        <v>945</v>
      </c>
      <c r="AS171" s="158"/>
      <c r="AT171" s="1154">
        <v>1219.92</v>
      </c>
      <c r="AU171" s="1154" t="s">
        <v>949</v>
      </c>
      <c r="AV171" s="1154" t="s">
        <v>949</v>
      </c>
      <c r="AW171" s="1154" t="s">
        <v>949</v>
      </c>
      <c r="AX171" s="1154" t="s">
        <v>2269</v>
      </c>
      <c r="AY171" s="1154" t="s">
        <v>2110</v>
      </c>
      <c r="AZ171" s="1154" t="s">
        <v>2111</v>
      </c>
      <c r="BA171" s="1154" t="s">
        <v>2112</v>
      </c>
      <c r="BB171" s="1154" t="s">
        <v>2113</v>
      </c>
      <c r="BC171" s="1154" t="s">
        <v>949</v>
      </c>
      <c r="BD171" s="1154" t="s">
        <v>1166</v>
      </c>
      <c r="BE171" s="1154" t="s">
        <v>949</v>
      </c>
      <c r="BF171" s="1154" t="s">
        <v>949</v>
      </c>
      <c r="BG171" s="1154">
        <v>0</v>
      </c>
      <c r="BH171" s="1154">
        <v>0</v>
      </c>
      <c r="BI171" s="1154">
        <v>0</v>
      </c>
      <c r="BJ171" s="1154">
        <v>0</v>
      </c>
      <c r="BK171" s="1154">
        <v>0</v>
      </c>
      <c r="BL171" s="1154">
        <v>0</v>
      </c>
      <c r="BM171" s="1154">
        <v>0</v>
      </c>
      <c r="BN171" s="1154">
        <v>0</v>
      </c>
      <c r="BO171" s="158" t="s">
        <v>4162</v>
      </c>
      <c r="BP171" s="158" t="s">
        <v>945</v>
      </c>
      <c r="BQ171" s="158" t="s">
        <v>945</v>
      </c>
      <c r="BR171" s="158" t="s">
        <v>945</v>
      </c>
      <c r="BS171" s="158" t="s">
        <v>945</v>
      </c>
      <c r="BT171" s="158" t="s">
        <v>945</v>
      </c>
      <c r="BU171" s="158" t="s">
        <v>945</v>
      </c>
      <c r="BV171" s="4"/>
      <c r="BW171" s="88"/>
    </row>
  </sheetData>
  <protectedRanges>
    <protectedRange algorithmName="SHA-512" hashValue="obylG5FV/tK+wqus+3SyFjdmjuU8CW40Sk2MW9+c1/ml//slLwEUWoFYdyy1GOxEklBz1SGN7Xr0nG/TBH0RTg==" saltValue="i3YcxwQC+bzw1Y4Q4f4Q7w==" spinCount="100000" sqref="AT1:BN6 AT7:BC7 BI7:BN7 AT8:BN1048576" name="区域1"/>
    <protectedRange algorithmName="SHA-512" hashValue="0ASek4FIM1QO+6iXsGvC991E+FgR0XFG5aqsj6vItRmwiiv2pw+YmVuij5iu1Y3vyNBl9a8F1i6L/BoO0lWbQA==" saltValue="NXKlEwB+8NcvU6F7cEyUjQ==" spinCount="100000" sqref="BF7:BH7" name="区域1_1"/>
  </protectedRanges>
  <autoFilter ref="A7:CA171" xr:uid="{C3AC68D6-2A34-45A7-81A1-94D66186F9FE}"/>
  <mergeCells count="4">
    <mergeCell ref="S1:Y1"/>
    <mergeCell ref="AC1:AE1"/>
    <mergeCell ref="B2:N6"/>
    <mergeCell ref="AZ5:BN5"/>
  </mergeCells>
  <phoneticPr fontId="10" type="noConversion"/>
  <pageMargins left="0.7" right="0.7" top="0.75" bottom="0.75" header="0.3" footer="0.3"/>
  <pageSetup paperSize="0"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7CEE4-676D-4FB6-B1A8-B840E33D6E71}">
  <dimension ref="A1:BN489"/>
  <sheetViews>
    <sheetView zoomScale="70" zoomScaleNormal="70" workbookViewId="0">
      <pane xSplit="18" ySplit="7" topLeftCell="S349" activePane="bottomRight" state="frozen"/>
      <selection pane="topRight"/>
      <selection pane="bottomLeft" activeCell="A8" sqref="A8"/>
      <selection pane="bottomRight" activeCell="W495" sqref="W495"/>
    </sheetView>
  </sheetViews>
  <sheetFormatPr defaultColWidth="9" defaultRowHeight="14.25" outlineLevelCol="2"/>
  <cols>
    <col min="1" max="1" width="5.5" customWidth="1"/>
    <col min="2" max="2" width="9" customWidth="1"/>
    <col min="3" max="3" width="13.25" bestFit="1" customWidth="1"/>
    <col min="4" max="5" width="2.375" customWidth="1"/>
    <col min="6" max="7" width="2.375" style="84" customWidth="1"/>
    <col min="8" max="13" width="2.375" customWidth="1"/>
    <col min="14" max="14" width="12.875" customWidth="1"/>
    <col min="15" max="15" width="13.375" style="208" customWidth="1"/>
    <col min="16" max="16" width="12.375" customWidth="1"/>
    <col min="17" max="17" width="18.125" customWidth="1"/>
    <col min="18" max="18" width="12.875" customWidth="1"/>
    <col min="19" max="19" width="10.125" customWidth="1" outlineLevel="2"/>
    <col min="20" max="20" width="12.375" customWidth="1"/>
    <col min="21" max="21" width="19.375" customWidth="1"/>
    <col min="22" max="22" width="9" customWidth="1"/>
    <col min="23" max="23" width="41.125" style="84" customWidth="1"/>
    <col min="24" max="29" width="9" customWidth="1"/>
    <col min="30" max="32" width="5.375" customWidth="1"/>
    <col min="33" max="53" width="13.375" customWidth="1"/>
    <col min="54" max="54" width="10.125" bestFit="1" customWidth="1"/>
    <col min="55" max="61" width="9" customWidth="1"/>
    <col min="62" max="62" width="9" style="208" customWidth="1"/>
    <col min="63" max="66" width="9" customWidth="1"/>
  </cols>
  <sheetData>
    <row r="1" spans="1:66" ht="21">
      <c r="A1" s="390"/>
      <c r="B1" s="390"/>
      <c r="C1" s="388"/>
      <c r="D1" s="390"/>
      <c r="E1" s="390"/>
      <c r="F1" s="391"/>
      <c r="G1" s="391"/>
      <c r="H1" s="390"/>
      <c r="I1" s="390"/>
      <c r="J1" s="390"/>
      <c r="K1" s="390"/>
      <c r="L1" s="390"/>
      <c r="M1" s="390"/>
      <c r="N1" s="391"/>
      <c r="O1" s="388"/>
      <c r="P1" s="390"/>
      <c r="Q1" s="391"/>
      <c r="R1" s="388"/>
      <c r="S1" s="1121" t="s">
        <v>4764</v>
      </c>
      <c r="T1" s="391"/>
      <c r="U1" s="388"/>
      <c r="V1" s="390"/>
      <c r="W1" s="391"/>
      <c r="X1" s="388"/>
      <c r="Y1" s="388"/>
      <c r="Z1" s="388"/>
      <c r="AA1" s="388"/>
      <c r="AB1" s="388"/>
      <c r="AC1" s="390"/>
      <c r="AD1" s="390"/>
      <c r="AE1" s="390"/>
      <c r="AF1" s="388"/>
      <c r="AG1" s="388"/>
      <c r="AH1" s="388"/>
      <c r="AI1" s="388"/>
      <c r="AJ1" s="388"/>
      <c r="AK1" s="388"/>
      <c r="AL1" s="388"/>
      <c r="AM1" s="388"/>
      <c r="AN1" s="1122"/>
      <c r="AO1" s="388"/>
      <c r="AP1" s="388"/>
      <c r="AQ1" s="388"/>
      <c r="AR1" s="388"/>
      <c r="AS1" s="388"/>
      <c r="AT1" s="388"/>
      <c r="AU1" s="388"/>
      <c r="AV1" s="388"/>
      <c r="AW1" s="388"/>
      <c r="AX1" s="388"/>
      <c r="AY1" s="388"/>
      <c r="AZ1" s="388"/>
      <c r="BA1" s="388"/>
      <c r="BB1" s="390"/>
      <c r="BC1" s="391"/>
      <c r="BD1" s="390"/>
      <c r="BE1" s="388"/>
      <c r="BF1" s="390"/>
      <c r="BG1" s="390"/>
      <c r="BH1" s="390"/>
      <c r="BI1" s="390"/>
      <c r="BJ1" s="388"/>
      <c r="BK1" s="390"/>
      <c r="BL1" s="390"/>
      <c r="BM1" s="176"/>
      <c r="BN1" s="176"/>
    </row>
    <row r="2" spans="1:66" ht="16.5" customHeight="1">
      <c r="A2" s="390"/>
      <c r="B2" s="1123"/>
      <c r="C2" s="1123"/>
      <c r="D2" s="1123"/>
      <c r="E2" s="1123"/>
      <c r="F2" s="1123"/>
      <c r="G2" s="1123"/>
      <c r="H2" s="1123"/>
      <c r="I2" s="1123"/>
      <c r="J2" s="1123"/>
      <c r="K2" s="1123"/>
      <c r="L2" s="1123"/>
      <c r="M2" s="1123"/>
      <c r="N2" s="1123"/>
      <c r="O2" s="1123"/>
      <c r="P2" s="1124"/>
      <c r="Q2" s="1123"/>
      <c r="R2" s="392"/>
      <c r="S2" s="1125" t="s">
        <v>4765</v>
      </c>
      <c r="T2" s="391"/>
      <c r="U2" s="388"/>
      <c r="V2" s="390"/>
      <c r="W2" s="391"/>
      <c r="X2" s="388"/>
      <c r="Y2" s="388"/>
      <c r="Z2" s="388"/>
      <c r="AA2" s="388"/>
      <c r="AB2" s="388"/>
      <c r="AC2" s="390"/>
      <c r="AD2" s="390"/>
      <c r="AE2" s="390"/>
      <c r="AF2" s="388"/>
      <c r="AG2" s="1126" t="s">
        <v>816</v>
      </c>
      <c r="AH2" s="1127"/>
      <c r="AI2" s="1127"/>
      <c r="AJ2" s="1127"/>
      <c r="AK2" s="5"/>
      <c r="AL2" s="388"/>
      <c r="AM2" s="388"/>
      <c r="AN2" s="1122"/>
      <c r="AO2" s="388"/>
      <c r="AP2" s="388"/>
      <c r="AQ2" s="388"/>
      <c r="AR2" s="388"/>
      <c r="AS2" s="388"/>
      <c r="AT2" s="388"/>
      <c r="AU2" s="388"/>
      <c r="AV2" s="388"/>
      <c r="AW2" s="388"/>
      <c r="AX2" s="388"/>
      <c r="AY2" s="388"/>
      <c r="AZ2" s="388"/>
      <c r="BA2" s="388"/>
      <c r="BB2" s="390"/>
      <c r="BC2" s="391"/>
      <c r="BD2" s="390"/>
      <c r="BE2" s="388"/>
      <c r="BF2" s="390"/>
      <c r="BG2" s="390"/>
      <c r="BH2" s="390"/>
      <c r="BI2" s="390"/>
      <c r="BJ2" s="390"/>
      <c r="BK2" s="390"/>
      <c r="BL2" s="390"/>
      <c r="BM2" s="176"/>
      <c r="BN2" s="176"/>
    </row>
    <row r="3" spans="1:66" ht="24.6" customHeight="1">
      <c r="A3" s="1128"/>
      <c r="B3" s="1123"/>
      <c r="C3" s="1123"/>
      <c r="D3" s="1123"/>
      <c r="E3" s="1123"/>
      <c r="F3" s="1123"/>
      <c r="G3" s="1123"/>
      <c r="H3" s="1123"/>
      <c r="I3" s="1123"/>
      <c r="J3" s="1123"/>
      <c r="K3" s="1123"/>
      <c r="L3" s="1123"/>
      <c r="M3" s="1123"/>
      <c r="N3" s="1123"/>
      <c r="O3" s="1123"/>
      <c r="P3" s="1129"/>
      <c r="Q3" s="1123"/>
      <c r="R3" s="1130" t="s">
        <v>4766</v>
      </c>
      <c r="S3" s="1131" t="s">
        <v>4767</v>
      </c>
      <c r="T3" s="1132"/>
      <c r="U3" s="1122"/>
      <c r="V3" s="1128"/>
      <c r="W3" s="1132"/>
      <c r="X3" s="1122"/>
      <c r="Y3" s="1122"/>
      <c r="Z3" s="1122"/>
      <c r="AA3" s="1122"/>
      <c r="AB3" s="1122"/>
      <c r="AC3" s="1128"/>
      <c r="AD3" s="1128"/>
      <c r="AE3" s="1128"/>
      <c r="AF3" s="1122"/>
      <c r="AG3" s="1122"/>
      <c r="AH3" s="1122"/>
      <c r="AI3" s="1122"/>
      <c r="AJ3" s="1122"/>
      <c r="AK3" s="1122"/>
      <c r="AL3" s="1122"/>
      <c r="AM3" s="1122"/>
      <c r="AN3" s="1122"/>
      <c r="AO3" s="1122"/>
      <c r="AP3" s="1122"/>
      <c r="AQ3" s="1122"/>
      <c r="AR3" s="1122"/>
      <c r="AS3" s="1122"/>
      <c r="AT3" s="1122"/>
      <c r="AU3" s="1122"/>
      <c r="AV3" s="1122"/>
      <c r="AW3" s="1122"/>
      <c r="AX3" s="1122"/>
      <c r="AY3" s="1122"/>
      <c r="AZ3" s="1122"/>
      <c r="BA3" s="1122"/>
      <c r="BB3" s="1128"/>
      <c r="BC3" s="1132"/>
      <c r="BD3" s="1128"/>
      <c r="BE3" s="1122"/>
      <c r="BF3" s="1128"/>
      <c r="BG3" s="1128"/>
      <c r="BH3" s="1128"/>
      <c r="BI3" s="1128"/>
      <c r="BJ3" s="1128"/>
      <c r="BK3" s="1128"/>
      <c r="BL3" s="1128"/>
      <c r="BM3" s="177"/>
      <c r="BN3" s="177"/>
    </row>
    <row r="4" spans="1:66" ht="24.6" customHeight="1">
      <c r="A4" s="1128"/>
      <c r="B4" s="1123"/>
      <c r="C4" s="1123"/>
      <c r="D4" s="1123"/>
      <c r="E4" s="1123"/>
      <c r="F4" s="1123"/>
      <c r="G4" s="1123"/>
      <c r="H4" s="1123"/>
      <c r="I4" s="1123"/>
      <c r="J4" s="1123"/>
      <c r="K4" s="1123"/>
      <c r="L4" s="1123"/>
      <c r="M4" s="1123"/>
      <c r="N4" s="1123"/>
      <c r="O4" s="1123"/>
      <c r="P4" s="1124"/>
      <c r="Q4" s="1123"/>
      <c r="R4" s="1130" t="s">
        <v>4768</v>
      </c>
      <c r="S4" s="1131" t="s">
        <v>4769</v>
      </c>
      <c r="T4" s="1132"/>
      <c r="U4" s="1122"/>
      <c r="V4" s="1128"/>
      <c r="W4" s="1132"/>
      <c r="X4" s="1122"/>
      <c r="Y4" s="1122"/>
      <c r="Z4" s="1122"/>
      <c r="AA4" s="1122"/>
      <c r="AB4" s="1122"/>
      <c r="AC4" s="1128"/>
      <c r="AD4" s="1128"/>
      <c r="AE4" s="1128"/>
      <c r="AF4" s="1122"/>
      <c r="AG4" s="1122"/>
      <c r="AH4" s="1122"/>
      <c r="AI4" s="1122"/>
      <c r="AJ4" s="1122"/>
      <c r="AK4" s="1122"/>
      <c r="AL4" s="1122"/>
      <c r="AM4" s="1122"/>
      <c r="AN4" s="1122"/>
      <c r="AO4" s="1122"/>
      <c r="AP4" s="1122"/>
      <c r="AQ4" s="1122"/>
      <c r="AR4" s="1122"/>
      <c r="AS4" s="1122"/>
      <c r="AT4" s="1122"/>
      <c r="AU4" s="1122"/>
      <c r="AV4" s="1122"/>
      <c r="AW4" s="1122"/>
      <c r="AX4" s="1122"/>
      <c r="AY4" s="1122"/>
      <c r="AZ4" s="1122"/>
      <c r="BA4" s="1122"/>
      <c r="BB4" s="1128"/>
      <c r="BC4" s="1132"/>
      <c r="BD4" s="1128"/>
      <c r="BE4" s="1122"/>
      <c r="BF4" s="1128"/>
      <c r="BG4" s="1128"/>
      <c r="BH4" s="1128"/>
      <c r="BI4" s="1128"/>
      <c r="BJ4" s="1128"/>
      <c r="BK4" s="1128"/>
      <c r="BL4" s="1128"/>
      <c r="BM4" s="177"/>
      <c r="BN4" s="177"/>
    </row>
    <row r="5" spans="1:66" ht="24.6" customHeight="1">
      <c r="A5" s="1128"/>
      <c r="B5" s="1123"/>
      <c r="C5" s="1123"/>
      <c r="D5" s="1123"/>
      <c r="E5" s="1123"/>
      <c r="F5" s="1123"/>
      <c r="G5" s="1123"/>
      <c r="H5" s="1123"/>
      <c r="I5" s="1123"/>
      <c r="J5" s="1123"/>
      <c r="K5" s="1123"/>
      <c r="L5" s="1123"/>
      <c r="M5" s="1123"/>
      <c r="N5" s="1123"/>
      <c r="O5" s="1123"/>
      <c r="P5" s="1124"/>
      <c r="Q5" s="1123"/>
      <c r="R5" s="1130" t="s">
        <v>846</v>
      </c>
      <c r="S5" s="1131"/>
      <c r="T5" s="1132"/>
      <c r="U5" s="1122"/>
      <c r="V5" s="1128"/>
      <c r="W5" s="1132"/>
      <c r="X5" s="1122"/>
      <c r="Y5" s="1122"/>
      <c r="Z5" s="1122"/>
      <c r="AA5" s="1122"/>
      <c r="AB5" s="1122"/>
      <c r="AC5" s="1122"/>
      <c r="AD5" s="1122"/>
      <c r="AE5" s="1122"/>
      <c r="AF5" s="1122"/>
      <c r="AG5" s="1122"/>
      <c r="AH5" s="1122"/>
      <c r="AI5" s="1122"/>
      <c r="AJ5" s="1122"/>
      <c r="AK5" s="1122"/>
      <c r="AL5" s="1122"/>
      <c r="AM5" s="1122"/>
      <c r="AN5" s="1122"/>
      <c r="AO5" s="1122"/>
      <c r="AP5" s="1122"/>
      <c r="AQ5" s="1122"/>
      <c r="AR5" s="1122"/>
      <c r="AS5" s="1122"/>
      <c r="AT5" s="1122"/>
      <c r="AU5" s="1122"/>
      <c r="AV5" s="1122"/>
      <c r="AW5" s="1122"/>
      <c r="AX5" s="1122"/>
      <c r="AY5" s="1122"/>
      <c r="AZ5" s="1122"/>
      <c r="BA5" s="1122"/>
      <c r="BB5" s="1128"/>
      <c r="BC5" s="1132"/>
      <c r="BD5" s="1128"/>
      <c r="BE5" s="1122"/>
      <c r="BF5" s="1128"/>
      <c r="BG5" s="1128"/>
      <c r="BH5" s="1128"/>
      <c r="BI5" s="1128"/>
      <c r="BJ5" s="1128"/>
      <c r="BK5" s="1128"/>
      <c r="BL5" s="1128"/>
      <c r="BM5" s="177"/>
      <c r="BN5" s="177"/>
    </row>
    <row r="6" spans="1:66" ht="24.75">
      <c r="A6" s="1128"/>
      <c r="B6" s="1124" t="s">
        <v>810</v>
      </c>
      <c r="C6" s="1124"/>
      <c r="D6" s="1124"/>
      <c r="E6" s="1124"/>
      <c r="F6" s="1124"/>
      <c r="G6" s="1124"/>
      <c r="H6" s="1124"/>
      <c r="I6" s="1124"/>
      <c r="J6" s="1124"/>
      <c r="K6" s="1124"/>
      <c r="L6" s="1124"/>
      <c r="M6" s="1124"/>
      <c r="N6" s="1124"/>
      <c r="O6" s="1123"/>
      <c r="P6" s="1124"/>
      <c r="Q6" s="1123"/>
      <c r="R6" s="1130" t="s">
        <v>863</v>
      </c>
      <c r="S6" s="1131"/>
      <c r="T6" s="1132"/>
      <c r="U6" s="1122"/>
      <c r="V6" s="1128"/>
      <c r="W6" s="1132"/>
      <c r="X6" s="1122"/>
      <c r="Y6" s="1122"/>
      <c r="Z6" s="1122"/>
      <c r="AA6" s="1122"/>
      <c r="AB6" s="1122"/>
      <c r="AC6" s="1122"/>
      <c r="AD6" s="1122"/>
      <c r="AE6" s="1122"/>
      <c r="AF6" s="1122"/>
      <c r="AG6" s="1122"/>
      <c r="AH6" s="1122"/>
      <c r="AI6" s="1122"/>
      <c r="AJ6" s="1122"/>
      <c r="AK6" s="1122"/>
      <c r="AL6" s="1122"/>
      <c r="AM6" s="1122"/>
      <c r="AN6" s="1122"/>
      <c r="AO6" s="1122"/>
      <c r="AP6" s="1122"/>
      <c r="AQ6" s="1122"/>
      <c r="AR6" s="1122"/>
      <c r="AS6" s="1122"/>
      <c r="AT6" s="1122"/>
      <c r="AU6" s="1122"/>
      <c r="AV6" s="1122"/>
      <c r="AW6" s="1122"/>
      <c r="AX6" s="1122"/>
      <c r="AY6" s="1122"/>
      <c r="AZ6" s="1122"/>
      <c r="BA6" s="1122"/>
      <c r="BB6" s="1128"/>
      <c r="BC6" s="1132"/>
      <c r="BD6" s="1128"/>
      <c r="BE6" s="1122"/>
      <c r="BF6" s="1128"/>
      <c r="BG6" s="1128"/>
      <c r="BH6" s="1128"/>
      <c r="BI6" s="1128"/>
      <c r="BJ6" s="1128"/>
      <c r="BK6" s="1128"/>
      <c r="BL6" s="1128"/>
      <c r="BM6" s="177"/>
      <c r="BN6" s="177"/>
    </row>
    <row r="7" spans="1:66" ht="44.25" customHeight="1">
      <c r="A7" s="1133"/>
      <c r="B7" s="557" t="s">
        <v>3</v>
      </c>
      <c r="C7" s="557" t="s">
        <v>876</v>
      </c>
      <c r="D7" s="1134">
        <v>1</v>
      </c>
      <c r="E7" s="1134">
        <v>2</v>
      </c>
      <c r="F7" s="1135">
        <v>3</v>
      </c>
      <c r="G7" s="1135">
        <v>4</v>
      </c>
      <c r="H7" s="1134">
        <v>5</v>
      </c>
      <c r="I7" s="1134">
        <v>6</v>
      </c>
      <c r="J7" s="1134">
        <v>7</v>
      </c>
      <c r="K7" s="1134">
        <v>8</v>
      </c>
      <c r="L7" s="1134">
        <v>9</v>
      </c>
      <c r="M7" s="1134">
        <v>10</v>
      </c>
      <c r="N7" s="556" t="s">
        <v>4141</v>
      </c>
      <c r="O7" s="241" t="s">
        <v>4770</v>
      </c>
      <c r="P7" s="1069" t="s">
        <v>879</v>
      </c>
      <c r="Q7" s="1136" t="s">
        <v>880</v>
      </c>
      <c r="R7" s="1137" t="s">
        <v>881</v>
      </c>
      <c r="S7" s="1138" t="s">
        <v>4771</v>
      </c>
      <c r="T7" s="1139" t="s">
        <v>897</v>
      </c>
      <c r="U7" s="1140" t="s">
        <v>898</v>
      </c>
      <c r="V7" s="553" t="s">
        <v>899</v>
      </c>
      <c r="W7" s="1141" t="s">
        <v>900</v>
      </c>
      <c r="X7" s="553" t="s">
        <v>901</v>
      </c>
      <c r="Y7" s="553" t="s">
        <v>902</v>
      </c>
      <c r="Z7" s="553" t="s">
        <v>903</v>
      </c>
      <c r="AA7" s="554" t="s">
        <v>904</v>
      </c>
      <c r="AB7" s="553" t="s">
        <v>905</v>
      </c>
      <c r="AC7" s="553" t="s">
        <v>906</v>
      </c>
      <c r="AD7" s="553" t="s">
        <v>907</v>
      </c>
      <c r="AE7" s="553" t="s">
        <v>908</v>
      </c>
      <c r="AF7" s="553" t="s">
        <v>909</v>
      </c>
      <c r="AG7" s="164" t="s">
        <v>910</v>
      </c>
      <c r="AH7" s="164" t="s">
        <v>911</v>
      </c>
      <c r="AI7" s="164" t="s">
        <v>912</v>
      </c>
      <c r="AJ7" s="164" t="s">
        <v>913</v>
      </c>
      <c r="AK7" s="164" t="s">
        <v>914</v>
      </c>
      <c r="AL7" s="165" t="s">
        <v>915</v>
      </c>
      <c r="AM7" s="165" t="s">
        <v>916</v>
      </c>
      <c r="AN7" s="165" t="s">
        <v>917</v>
      </c>
      <c r="AO7" s="165" t="s">
        <v>918</v>
      </c>
      <c r="AP7" s="165" t="s">
        <v>919</v>
      </c>
      <c r="AQ7" s="212" t="s">
        <v>920</v>
      </c>
      <c r="AR7" s="212" t="s">
        <v>921</v>
      </c>
      <c r="AS7" s="212" t="s">
        <v>922</v>
      </c>
      <c r="AT7" s="212" t="s">
        <v>923</v>
      </c>
      <c r="AU7" s="212" t="s">
        <v>924</v>
      </c>
      <c r="AV7" s="164" t="s">
        <v>925</v>
      </c>
      <c r="AW7" s="164" t="s">
        <v>926</v>
      </c>
      <c r="AX7" s="164" t="s">
        <v>927</v>
      </c>
      <c r="AY7" s="164" t="s">
        <v>928</v>
      </c>
      <c r="AZ7" s="164" t="s">
        <v>929</v>
      </c>
      <c r="BA7" s="164" t="s">
        <v>930</v>
      </c>
      <c r="BB7" s="1142" t="s">
        <v>4152</v>
      </c>
      <c r="BC7" s="1141" t="s">
        <v>4153</v>
      </c>
      <c r="BD7" s="1142" t="s">
        <v>4154</v>
      </c>
      <c r="BE7" s="555" t="s">
        <v>931</v>
      </c>
      <c r="BF7" s="1142" t="s">
        <v>932</v>
      </c>
      <c r="BG7" s="1142" t="s">
        <v>933</v>
      </c>
      <c r="BH7" s="1142" t="s">
        <v>934</v>
      </c>
      <c r="BI7" s="558"/>
      <c r="BJ7" s="553" t="s">
        <v>935</v>
      </c>
      <c r="BK7" s="558"/>
      <c r="BL7" s="558"/>
      <c r="BM7" s="178"/>
      <c r="BN7" s="178"/>
    </row>
    <row r="8" spans="1:66" ht="16.5">
      <c r="A8" s="1143"/>
      <c r="B8" s="1144">
        <v>1</v>
      </c>
      <c r="C8" s="1144" t="s">
        <v>936</v>
      </c>
      <c r="D8" s="1145" t="s">
        <v>4772</v>
      </c>
      <c r="E8" s="1146"/>
      <c r="F8" s="1145"/>
      <c r="G8" s="1146"/>
      <c r="H8" s="1145"/>
      <c r="I8" s="1146"/>
      <c r="J8" s="1145"/>
      <c r="K8" s="1146"/>
      <c r="L8" s="1145"/>
      <c r="M8" s="1146"/>
      <c r="N8" s="1144" t="s">
        <v>951</v>
      </c>
      <c r="O8" s="170" t="s">
        <v>4772</v>
      </c>
      <c r="P8" s="1147" t="s">
        <v>4773</v>
      </c>
      <c r="Q8" s="1148"/>
      <c r="R8" s="1149" t="s">
        <v>940</v>
      </c>
      <c r="S8" s="1144" t="s">
        <v>941</v>
      </c>
      <c r="T8" s="1150" t="s">
        <v>942</v>
      </c>
      <c r="U8" s="1151" t="s">
        <v>953</v>
      </c>
      <c r="V8" s="158" t="s">
        <v>473</v>
      </c>
      <c r="W8" s="1150" t="s">
        <v>4774</v>
      </c>
      <c r="X8" s="802">
        <v>1</v>
      </c>
      <c r="Y8" s="824" t="s">
        <v>945</v>
      </c>
      <c r="Z8" s="1152" t="s">
        <v>946</v>
      </c>
      <c r="AA8" s="1144">
        <v>0</v>
      </c>
      <c r="AB8" s="1144" t="s">
        <v>947</v>
      </c>
      <c r="AC8" s="1144" t="s">
        <v>948</v>
      </c>
      <c r="AD8" s="1144"/>
      <c r="AE8" s="1144"/>
      <c r="AF8" s="1153"/>
      <c r="AG8" s="1154" t="s">
        <v>949</v>
      </c>
      <c r="AH8" s="1154" t="s">
        <v>949</v>
      </c>
      <c r="AI8" s="1154" t="s">
        <v>949</v>
      </c>
      <c r="AJ8" s="1154" t="s">
        <v>949</v>
      </c>
      <c r="AK8" s="1154" t="s">
        <v>949</v>
      </c>
      <c r="AL8" s="1154" t="s">
        <v>949</v>
      </c>
      <c r="AM8" s="1154" t="s">
        <v>949</v>
      </c>
      <c r="AN8" s="1154" t="s">
        <v>949</v>
      </c>
      <c r="AO8" s="1154" t="s">
        <v>949</v>
      </c>
      <c r="AP8" s="1154" t="s">
        <v>949</v>
      </c>
      <c r="AQ8" s="1154" t="s">
        <v>949</v>
      </c>
      <c r="AR8" s="1154" t="s">
        <v>949</v>
      </c>
      <c r="AS8" s="1154" t="s">
        <v>949</v>
      </c>
      <c r="AT8" s="1154" t="s">
        <v>949</v>
      </c>
      <c r="AU8" s="1154" t="s">
        <v>949</v>
      </c>
      <c r="AV8" s="1154" t="s">
        <v>949</v>
      </c>
      <c r="AW8" s="1154" t="s">
        <v>949</v>
      </c>
      <c r="AX8" s="1154" t="s">
        <v>949</v>
      </c>
      <c r="AY8" s="1154" t="s">
        <v>949</v>
      </c>
      <c r="AZ8" s="1154" t="s">
        <v>949</v>
      </c>
      <c r="BA8" s="1154" t="s">
        <v>949</v>
      </c>
      <c r="BB8" s="1155" t="s">
        <v>4162</v>
      </c>
      <c r="BC8" s="1155"/>
      <c r="BD8" s="1155"/>
      <c r="BE8" s="1144"/>
      <c r="BF8" s="1155"/>
      <c r="BG8" s="1155"/>
      <c r="BH8" s="1155"/>
      <c r="BI8" s="1143"/>
      <c r="BJ8" s="802" t="s">
        <v>950</v>
      </c>
      <c r="BK8" s="1143"/>
      <c r="BL8" s="1143"/>
      <c r="BM8" s="179"/>
      <c r="BN8" s="179"/>
    </row>
    <row r="9" spans="1:66" ht="16.5">
      <c r="A9" s="1143"/>
      <c r="B9" s="1144">
        <v>2</v>
      </c>
      <c r="C9" s="1144" t="s">
        <v>936</v>
      </c>
      <c r="D9" s="1145"/>
      <c r="E9" s="1146" t="s">
        <v>4775</v>
      </c>
      <c r="F9" s="1145"/>
      <c r="G9" s="1146"/>
      <c r="H9" s="1145"/>
      <c r="I9" s="1146"/>
      <c r="J9" s="1145"/>
      <c r="K9" s="1146"/>
      <c r="L9" s="1145"/>
      <c r="M9" s="1146"/>
      <c r="N9" s="1144" t="s">
        <v>969</v>
      </c>
      <c r="O9" s="170" t="s">
        <v>4776</v>
      </c>
      <c r="P9" s="1147" t="s">
        <v>4773</v>
      </c>
      <c r="Q9" s="1148"/>
      <c r="R9" s="1149" t="s">
        <v>940</v>
      </c>
      <c r="S9" s="1144" t="s">
        <v>941</v>
      </c>
      <c r="T9" s="1150" t="s">
        <v>962</v>
      </c>
      <c r="U9" s="1151" t="s">
        <v>971</v>
      </c>
      <c r="V9" s="158" t="s">
        <v>473</v>
      </c>
      <c r="W9" s="1150" t="s">
        <v>972</v>
      </c>
      <c r="X9" s="802">
        <v>1</v>
      </c>
      <c r="Y9" s="824" t="s">
        <v>945</v>
      </c>
      <c r="Z9" s="1152" t="s">
        <v>946</v>
      </c>
      <c r="AA9" s="1144">
        <v>0</v>
      </c>
      <c r="AB9" s="1144" t="s">
        <v>947</v>
      </c>
      <c r="AC9" s="1144"/>
      <c r="AD9" s="1144"/>
      <c r="AE9" s="1144"/>
      <c r="AF9" s="1153"/>
      <c r="AG9" s="1154" t="s">
        <v>949</v>
      </c>
      <c r="AH9" s="1154" t="s">
        <v>949</v>
      </c>
      <c r="AI9" s="1154" t="s">
        <v>949</v>
      </c>
      <c r="AJ9" s="1154" t="s">
        <v>949</v>
      </c>
      <c r="AK9" s="1154" t="s">
        <v>949</v>
      </c>
      <c r="AL9" s="1154" t="s">
        <v>949</v>
      </c>
      <c r="AM9" s="1154" t="s">
        <v>949</v>
      </c>
      <c r="AN9" s="1154" t="s">
        <v>949</v>
      </c>
      <c r="AO9" s="1154" t="s">
        <v>949</v>
      </c>
      <c r="AP9" s="1154" t="s">
        <v>949</v>
      </c>
      <c r="AQ9" s="1154" t="s">
        <v>949</v>
      </c>
      <c r="AR9" s="1154" t="s">
        <v>949</v>
      </c>
      <c r="AS9" s="1154" t="s">
        <v>949</v>
      </c>
      <c r="AT9" s="1154" t="s">
        <v>949</v>
      </c>
      <c r="AU9" s="1154" t="s">
        <v>949</v>
      </c>
      <c r="AV9" s="1154" t="s">
        <v>949</v>
      </c>
      <c r="AW9" s="1154" t="s">
        <v>949</v>
      </c>
      <c r="AX9" s="1154" t="s">
        <v>949</v>
      </c>
      <c r="AY9" s="1154" t="s">
        <v>949</v>
      </c>
      <c r="AZ9" s="1154" t="s">
        <v>949</v>
      </c>
      <c r="BA9" s="1154" t="s">
        <v>949</v>
      </c>
      <c r="BB9" s="1155" t="s">
        <v>4162</v>
      </c>
      <c r="BC9" s="1155"/>
      <c r="BD9" s="1155"/>
      <c r="BE9" s="1144"/>
      <c r="BF9" s="1155"/>
      <c r="BG9" s="1155"/>
      <c r="BH9" s="1155"/>
      <c r="BI9" s="1143"/>
      <c r="BJ9" s="802" t="s">
        <v>950</v>
      </c>
      <c r="BK9" s="1143"/>
      <c r="BL9" s="1143"/>
      <c r="BM9" s="179"/>
      <c r="BN9" s="179"/>
    </row>
    <row r="10" spans="1:66" ht="16.5">
      <c r="A10" s="1143"/>
      <c r="B10" s="1144">
        <v>3</v>
      </c>
      <c r="C10" s="1144" t="s">
        <v>936</v>
      </c>
      <c r="D10" s="1145"/>
      <c r="E10" s="1146"/>
      <c r="F10" s="1145" t="s">
        <v>973</v>
      </c>
      <c r="G10" s="1146"/>
      <c r="H10" s="1145"/>
      <c r="I10" s="1146"/>
      <c r="J10" s="1145"/>
      <c r="K10" s="1146"/>
      <c r="L10" s="1145"/>
      <c r="M10" s="1146"/>
      <c r="N10" s="1144" t="s">
        <v>973</v>
      </c>
      <c r="O10" s="170" t="s">
        <v>974</v>
      </c>
      <c r="P10" s="1147" t="s">
        <v>975</v>
      </c>
      <c r="Q10" s="1148"/>
      <c r="R10" s="1149" t="s">
        <v>976</v>
      </c>
      <c r="S10" s="1144" t="s">
        <v>941</v>
      </c>
      <c r="T10" s="1150"/>
      <c r="U10" s="1151" t="s">
        <v>977</v>
      </c>
      <c r="V10" s="158" t="s">
        <v>132</v>
      </c>
      <c r="W10" s="1150" t="s">
        <v>978</v>
      </c>
      <c r="X10" s="802">
        <v>1</v>
      </c>
      <c r="Y10" s="824" t="s">
        <v>945</v>
      </c>
      <c r="Z10" s="1152" t="s">
        <v>946</v>
      </c>
      <c r="AA10" s="1144">
        <v>1</v>
      </c>
      <c r="AB10" s="1144" t="s">
        <v>979</v>
      </c>
      <c r="AC10" s="1144"/>
      <c r="AD10" s="1144"/>
      <c r="AE10" s="1144"/>
      <c r="AF10" s="1153"/>
      <c r="AG10" s="1154">
        <v>182.4</v>
      </c>
      <c r="AH10" s="1154">
        <v>7.0000000000000007E-2</v>
      </c>
      <c r="AI10" s="1154" t="s">
        <v>949</v>
      </c>
      <c r="AJ10" s="1154" t="s">
        <v>949</v>
      </c>
      <c r="AK10" s="1154" t="s">
        <v>980</v>
      </c>
      <c r="AL10" s="1154" t="s">
        <v>981</v>
      </c>
      <c r="AM10" s="1154" t="s">
        <v>982</v>
      </c>
      <c r="AN10" s="1154" t="s">
        <v>983</v>
      </c>
      <c r="AO10" s="1154" t="s">
        <v>984</v>
      </c>
      <c r="AP10" s="1154" t="s">
        <v>949</v>
      </c>
      <c r="AQ10" s="1154" t="s">
        <v>985</v>
      </c>
      <c r="AR10" s="1154" t="s">
        <v>986</v>
      </c>
      <c r="AS10" s="1154" t="s">
        <v>949</v>
      </c>
      <c r="AT10" s="1154" t="s">
        <v>949</v>
      </c>
      <c r="AU10" s="1154" t="s">
        <v>949</v>
      </c>
      <c r="AV10" s="1154" t="s">
        <v>949</v>
      </c>
      <c r="AW10" s="1154" t="s">
        <v>949</v>
      </c>
      <c r="AX10" s="1154" t="s">
        <v>949</v>
      </c>
      <c r="AY10" s="1154" t="s">
        <v>949</v>
      </c>
      <c r="AZ10" s="1154" t="s">
        <v>949</v>
      </c>
      <c r="BA10" s="1154" t="s">
        <v>949</v>
      </c>
      <c r="BB10" s="1155"/>
      <c r="BC10" s="1155"/>
      <c r="BD10" s="1155"/>
      <c r="BE10" s="1144"/>
      <c r="BF10" s="1155"/>
      <c r="BG10" s="1155"/>
      <c r="BH10" s="1155"/>
      <c r="BI10" s="1143"/>
      <c r="BJ10" s="802"/>
      <c r="BK10" s="1143"/>
      <c r="BL10" s="1143"/>
      <c r="BM10" s="179"/>
      <c r="BN10" s="179"/>
    </row>
    <row r="11" spans="1:66" ht="16.5">
      <c r="A11" s="1143"/>
      <c r="B11" s="1144">
        <v>4</v>
      </c>
      <c r="C11" s="1144" t="s">
        <v>936</v>
      </c>
      <c r="D11" s="1145"/>
      <c r="E11" s="1146"/>
      <c r="F11" s="1145" t="s">
        <v>987</v>
      </c>
      <c r="G11" s="1146"/>
      <c r="H11" s="1145"/>
      <c r="I11" s="1146"/>
      <c r="J11" s="1145"/>
      <c r="K11" s="1146"/>
      <c r="L11" s="1145"/>
      <c r="M11" s="1146"/>
      <c r="N11" s="1144" t="s">
        <v>987</v>
      </c>
      <c r="O11" s="170" t="s">
        <v>988</v>
      </c>
      <c r="P11" s="1147" t="s">
        <v>939</v>
      </c>
      <c r="Q11" s="1148"/>
      <c r="R11" s="1149" t="s">
        <v>989</v>
      </c>
      <c r="S11" s="1144" t="s">
        <v>941</v>
      </c>
      <c r="T11" s="1150"/>
      <c r="U11" s="1151" t="s">
        <v>990</v>
      </c>
      <c r="V11" s="158" t="s">
        <v>132</v>
      </c>
      <c r="W11" s="1150" t="s">
        <v>991</v>
      </c>
      <c r="X11" s="802">
        <v>0.02</v>
      </c>
      <c r="Y11" s="824" t="s">
        <v>945</v>
      </c>
      <c r="Z11" s="1152" t="s">
        <v>992</v>
      </c>
      <c r="AA11" s="1144">
        <v>1</v>
      </c>
      <c r="AB11" s="1144" t="s">
        <v>993</v>
      </c>
      <c r="AC11" s="1144"/>
      <c r="AD11" s="1144"/>
      <c r="AE11" s="1144"/>
      <c r="AF11" s="1153"/>
      <c r="AG11" s="1154" t="s">
        <v>949</v>
      </c>
      <c r="AH11" s="1154" t="s">
        <v>949</v>
      </c>
      <c r="AI11" s="1154" t="s">
        <v>949</v>
      </c>
      <c r="AJ11" s="1154" t="s">
        <v>949</v>
      </c>
      <c r="AK11" s="1154" t="s">
        <v>994</v>
      </c>
      <c r="AL11" s="1154" t="s">
        <v>995</v>
      </c>
      <c r="AM11" s="1154" t="s">
        <v>949</v>
      </c>
      <c r="AN11" s="1154" t="s">
        <v>997</v>
      </c>
      <c r="AO11" s="1154" t="s">
        <v>998</v>
      </c>
      <c r="AP11" s="1154" t="s">
        <v>949</v>
      </c>
      <c r="AQ11" s="1154" t="s">
        <v>985</v>
      </c>
      <c r="AR11" s="1154" t="s">
        <v>986</v>
      </c>
      <c r="AS11" s="1154" t="s">
        <v>949</v>
      </c>
      <c r="AT11" s="1154" t="s">
        <v>949</v>
      </c>
      <c r="AU11" s="1154" t="s">
        <v>949</v>
      </c>
      <c r="AV11" s="1154" t="s">
        <v>949</v>
      </c>
      <c r="AW11" s="1154" t="s">
        <v>949</v>
      </c>
      <c r="AX11" s="1154" t="s">
        <v>949</v>
      </c>
      <c r="AY11" s="1154" t="s">
        <v>949</v>
      </c>
      <c r="AZ11" s="1154" t="s">
        <v>949</v>
      </c>
      <c r="BA11" s="1154" t="s">
        <v>949</v>
      </c>
      <c r="BB11" s="1155"/>
      <c r="BC11" s="1155"/>
      <c r="BD11" s="1155"/>
      <c r="BE11" s="1144"/>
      <c r="BF11" s="1155"/>
      <c r="BG11" s="1155"/>
      <c r="BH11" s="1155"/>
      <c r="BI11" s="1143"/>
      <c r="BJ11" s="802"/>
      <c r="BK11" s="1143"/>
      <c r="BL11" s="1143"/>
      <c r="BM11" s="179"/>
      <c r="BN11" s="179"/>
    </row>
    <row r="12" spans="1:66" ht="16.5">
      <c r="A12" s="1143"/>
      <c r="B12" s="1144">
        <v>5</v>
      </c>
      <c r="C12" s="1144" t="s">
        <v>936</v>
      </c>
      <c r="D12" s="1145"/>
      <c r="E12" s="1146"/>
      <c r="F12" s="1145" t="s">
        <v>1001</v>
      </c>
      <c r="G12" s="1146"/>
      <c r="H12" s="1145"/>
      <c r="I12" s="1146"/>
      <c r="J12" s="1145"/>
      <c r="K12" s="1146"/>
      <c r="L12" s="1145"/>
      <c r="M12" s="1146"/>
      <c r="N12" s="1144" t="s">
        <v>1001</v>
      </c>
      <c r="O12" s="170" t="s">
        <v>1002</v>
      </c>
      <c r="P12" s="1147" t="s">
        <v>4777</v>
      </c>
      <c r="Q12" s="1148"/>
      <c r="R12" s="1149" t="s">
        <v>1004</v>
      </c>
      <c r="S12" s="1144" t="s">
        <v>941</v>
      </c>
      <c r="T12" s="1150" t="s">
        <v>1005</v>
      </c>
      <c r="U12" s="1151" t="s">
        <v>1006</v>
      </c>
      <c r="V12" s="158" t="s">
        <v>473</v>
      </c>
      <c r="W12" s="1150" t="s">
        <v>1007</v>
      </c>
      <c r="X12" s="802">
        <v>1</v>
      </c>
      <c r="Y12" s="824" t="s">
        <v>945</v>
      </c>
      <c r="Z12" s="1152" t="s">
        <v>946</v>
      </c>
      <c r="AA12" s="1144">
        <v>1</v>
      </c>
      <c r="AB12" s="1144" t="s">
        <v>1008</v>
      </c>
      <c r="AC12" s="1144"/>
      <c r="AD12" s="1144"/>
      <c r="AE12" s="1144"/>
      <c r="AF12" s="1153"/>
      <c r="AG12" s="1154">
        <v>665101.16500000004</v>
      </c>
      <c r="AH12" s="1154">
        <v>1.8</v>
      </c>
      <c r="AI12" s="1154">
        <v>1.4</v>
      </c>
      <c r="AJ12" s="1154">
        <v>931.1</v>
      </c>
      <c r="AK12" s="1154" t="s">
        <v>1009</v>
      </c>
      <c r="AL12" s="1154" t="s">
        <v>995</v>
      </c>
      <c r="AM12" s="1154" t="s">
        <v>1010</v>
      </c>
      <c r="AN12" s="1154" t="s">
        <v>1011</v>
      </c>
      <c r="AO12" s="1154" t="s">
        <v>1012</v>
      </c>
      <c r="AP12" s="1154" t="s">
        <v>1013</v>
      </c>
      <c r="AQ12" s="1154" t="s">
        <v>1014</v>
      </c>
      <c r="AR12" s="1154" t="s">
        <v>1015</v>
      </c>
      <c r="AS12" s="1154" t="s">
        <v>949</v>
      </c>
      <c r="AT12" s="1154">
        <v>0</v>
      </c>
      <c r="AU12" s="1154">
        <v>0</v>
      </c>
      <c r="AV12" s="1154" t="s">
        <v>1001</v>
      </c>
      <c r="AW12" s="1154" t="s">
        <v>1014</v>
      </c>
      <c r="AX12" s="1154" t="s">
        <v>1016</v>
      </c>
      <c r="AY12" s="1154" t="s">
        <v>1015</v>
      </c>
      <c r="AZ12" s="1154" t="s">
        <v>1017</v>
      </c>
      <c r="BA12" s="1154" t="s">
        <v>1014</v>
      </c>
      <c r="BB12" s="1155"/>
      <c r="BC12" s="1155"/>
      <c r="BD12" s="1155"/>
      <c r="BE12" s="1144"/>
      <c r="BF12" s="1155"/>
      <c r="BG12" s="1155"/>
      <c r="BH12" s="1155"/>
      <c r="BI12" s="1143"/>
      <c r="BJ12" s="802"/>
      <c r="BK12" s="1143"/>
      <c r="BL12" s="1143"/>
      <c r="BM12" s="179"/>
      <c r="BN12" s="179"/>
    </row>
    <row r="13" spans="1:66" ht="16.5">
      <c r="A13" s="1143"/>
      <c r="B13" s="1144">
        <v>6</v>
      </c>
      <c r="C13" s="1144" t="s">
        <v>936</v>
      </c>
      <c r="D13" s="1145"/>
      <c r="E13" s="1146"/>
      <c r="F13" s="1145" t="s">
        <v>1019</v>
      </c>
      <c r="G13" s="1146"/>
      <c r="H13" s="1145"/>
      <c r="I13" s="1146"/>
      <c r="J13" s="1145"/>
      <c r="K13" s="1146"/>
      <c r="L13" s="1145"/>
      <c r="M13" s="1146"/>
      <c r="N13" s="1144" t="s">
        <v>1019</v>
      </c>
      <c r="O13" s="170" t="s">
        <v>1020</v>
      </c>
      <c r="P13" s="1147" t="s">
        <v>4777</v>
      </c>
      <c r="Q13" s="1148"/>
      <c r="R13" s="1149"/>
      <c r="S13" s="1144" t="s">
        <v>941</v>
      </c>
      <c r="T13" s="1150"/>
      <c r="U13" s="1151" t="s">
        <v>1021</v>
      </c>
      <c r="V13" s="158" t="s">
        <v>473</v>
      </c>
      <c r="W13" s="1150" t="s">
        <v>1022</v>
      </c>
      <c r="X13" s="802">
        <v>1</v>
      </c>
      <c r="Y13" s="824" t="s">
        <v>945</v>
      </c>
      <c r="Z13" s="1152" t="s">
        <v>946</v>
      </c>
      <c r="AA13" s="1144">
        <v>1</v>
      </c>
      <c r="AB13" s="1144" t="s">
        <v>993</v>
      </c>
      <c r="AC13" s="1144" t="s">
        <v>948</v>
      </c>
      <c r="AD13" s="1144"/>
      <c r="AE13" s="1144"/>
      <c r="AF13" s="1153"/>
      <c r="AG13" s="1154" t="s">
        <v>949</v>
      </c>
      <c r="AH13" s="1154" t="s">
        <v>949</v>
      </c>
      <c r="AI13" s="1154" t="s">
        <v>949</v>
      </c>
      <c r="AJ13" s="1154" t="s">
        <v>949</v>
      </c>
      <c r="AK13" s="1154" t="s">
        <v>949</v>
      </c>
      <c r="AL13" s="1154" t="s">
        <v>949</v>
      </c>
      <c r="AM13" s="1154" t="s">
        <v>1023</v>
      </c>
      <c r="AN13" s="1154" t="s">
        <v>949</v>
      </c>
      <c r="AO13" s="1154" t="s">
        <v>949</v>
      </c>
      <c r="AP13" s="1154" t="s">
        <v>949</v>
      </c>
      <c r="AQ13" s="1154" t="s">
        <v>986</v>
      </c>
      <c r="AR13" s="1154" t="s">
        <v>1024</v>
      </c>
      <c r="AS13" s="1154" t="s">
        <v>949</v>
      </c>
      <c r="AT13" s="1154">
        <v>0</v>
      </c>
      <c r="AU13" s="1154">
        <v>0</v>
      </c>
      <c r="AV13" s="1154">
        <v>0</v>
      </c>
      <c r="AW13" s="1154">
        <v>0</v>
      </c>
      <c r="AX13" s="1154">
        <v>0</v>
      </c>
      <c r="AY13" s="1154">
        <v>0</v>
      </c>
      <c r="AZ13" s="1154">
        <v>0</v>
      </c>
      <c r="BA13" s="1154">
        <v>0</v>
      </c>
      <c r="BB13" s="1155" t="s">
        <v>4665</v>
      </c>
      <c r="BC13" s="1155"/>
      <c r="BD13" s="1155"/>
      <c r="BE13" s="1144"/>
      <c r="BF13" s="1155"/>
      <c r="BG13" s="1155"/>
      <c r="BH13" s="1155"/>
      <c r="BI13" s="1143"/>
      <c r="BJ13" s="802" t="s">
        <v>1025</v>
      </c>
      <c r="BK13" s="1143"/>
      <c r="BL13" s="1143"/>
      <c r="BM13" s="179"/>
      <c r="BN13" s="179"/>
    </row>
    <row r="14" spans="1:66" ht="16.5">
      <c r="A14" s="1143"/>
      <c r="B14" s="1144">
        <v>7</v>
      </c>
      <c r="C14" s="1144" t="s">
        <v>936</v>
      </c>
      <c r="D14" s="1145"/>
      <c r="E14" s="1146"/>
      <c r="F14" s="1145" t="s">
        <v>1027</v>
      </c>
      <c r="G14" s="1146"/>
      <c r="H14" s="1145"/>
      <c r="I14" s="1146"/>
      <c r="J14" s="1145"/>
      <c r="K14" s="1146"/>
      <c r="L14" s="1145"/>
      <c r="M14" s="1146"/>
      <c r="N14" s="1144" t="s">
        <v>1027</v>
      </c>
      <c r="O14" s="170" t="s">
        <v>1028</v>
      </c>
      <c r="P14" s="1147" t="s">
        <v>4777</v>
      </c>
      <c r="Q14" s="1148"/>
      <c r="R14" s="1149"/>
      <c r="S14" s="1144" t="s">
        <v>941</v>
      </c>
      <c r="T14" s="1150"/>
      <c r="U14" s="1151" t="s">
        <v>1029</v>
      </c>
      <c r="V14" s="158" t="s">
        <v>473</v>
      </c>
      <c r="W14" s="1150" t="s">
        <v>1030</v>
      </c>
      <c r="X14" s="802">
        <v>1</v>
      </c>
      <c r="Y14" s="824" t="s">
        <v>945</v>
      </c>
      <c r="Z14" s="1152" t="s">
        <v>946</v>
      </c>
      <c r="AA14" s="1144">
        <v>1</v>
      </c>
      <c r="AB14" s="1144" t="s">
        <v>993</v>
      </c>
      <c r="AC14" s="1144"/>
      <c r="AD14" s="1144"/>
      <c r="AE14" s="1144"/>
      <c r="AF14" s="1153"/>
      <c r="AG14" s="1154" t="s">
        <v>949</v>
      </c>
      <c r="AH14" s="1154" t="s">
        <v>949</v>
      </c>
      <c r="AI14" s="1154" t="s">
        <v>949</v>
      </c>
      <c r="AJ14" s="1154" t="s">
        <v>949</v>
      </c>
      <c r="AK14" s="1154" t="s">
        <v>949</v>
      </c>
      <c r="AL14" s="1154" t="s">
        <v>949</v>
      </c>
      <c r="AM14" s="1154" t="s">
        <v>1023</v>
      </c>
      <c r="AN14" s="1154" t="s">
        <v>949</v>
      </c>
      <c r="AO14" s="1154" t="s">
        <v>949</v>
      </c>
      <c r="AP14" s="1154" t="s">
        <v>949</v>
      </c>
      <c r="AQ14" s="1154" t="s">
        <v>986</v>
      </c>
      <c r="AR14" s="1154" t="s">
        <v>1024</v>
      </c>
      <c r="AS14" s="1154" t="s">
        <v>949</v>
      </c>
      <c r="AT14" s="1154">
        <v>0</v>
      </c>
      <c r="AU14" s="1154">
        <v>0</v>
      </c>
      <c r="AV14" s="1154">
        <v>0</v>
      </c>
      <c r="AW14" s="1154">
        <v>0</v>
      </c>
      <c r="AX14" s="1154">
        <v>0</v>
      </c>
      <c r="AY14" s="1154">
        <v>0</v>
      </c>
      <c r="AZ14" s="1154">
        <v>0</v>
      </c>
      <c r="BA14" s="1154">
        <v>0</v>
      </c>
      <c r="BB14" s="1155"/>
      <c r="BC14" s="1155"/>
      <c r="BD14" s="1155"/>
      <c r="BE14" s="1144"/>
      <c r="BF14" s="1155"/>
      <c r="BG14" s="1155"/>
      <c r="BH14" s="1155"/>
      <c r="BI14" s="1143"/>
      <c r="BJ14" s="802" t="s">
        <v>1025</v>
      </c>
      <c r="BK14" s="1143"/>
      <c r="BL14" s="1143"/>
      <c r="BM14" s="179"/>
      <c r="BN14" s="179"/>
    </row>
    <row r="15" spans="1:66" ht="16.5">
      <c r="A15" s="1143"/>
      <c r="B15" s="1144">
        <v>8</v>
      </c>
      <c r="C15" s="1144" t="s">
        <v>936</v>
      </c>
      <c r="D15" s="1145"/>
      <c r="E15" s="1146"/>
      <c r="F15" s="1145" t="s">
        <v>1032</v>
      </c>
      <c r="G15" s="1146"/>
      <c r="H15" s="1145"/>
      <c r="I15" s="1146"/>
      <c r="J15" s="1145"/>
      <c r="K15" s="1146"/>
      <c r="L15" s="1145"/>
      <c r="M15" s="1146"/>
      <c r="N15" s="1144" t="s">
        <v>1032</v>
      </c>
      <c r="O15" s="170" t="s">
        <v>1033</v>
      </c>
      <c r="P15" s="1147" t="s">
        <v>4777</v>
      </c>
      <c r="Q15" s="1148"/>
      <c r="R15" s="1149"/>
      <c r="S15" s="1144" t="s">
        <v>941</v>
      </c>
      <c r="T15" s="1150" t="s">
        <v>1033</v>
      </c>
      <c r="U15" s="1151" t="s">
        <v>1034</v>
      </c>
      <c r="V15" s="158" t="s">
        <v>473</v>
      </c>
      <c r="W15" s="1150" t="s">
        <v>1035</v>
      </c>
      <c r="X15" s="802">
        <v>13</v>
      </c>
      <c r="Y15" s="824" t="s">
        <v>945</v>
      </c>
      <c r="Z15" s="1152" t="s">
        <v>946</v>
      </c>
      <c r="AA15" s="1144">
        <v>1</v>
      </c>
      <c r="AB15" s="1144" t="s">
        <v>993</v>
      </c>
      <c r="AC15" s="1144" t="s">
        <v>948</v>
      </c>
      <c r="AD15" s="1144"/>
      <c r="AE15" s="1144"/>
      <c r="AF15" s="1153"/>
      <c r="AG15" s="1154" t="s">
        <v>949</v>
      </c>
      <c r="AH15" s="1154" t="s">
        <v>949</v>
      </c>
      <c r="AI15" s="1154" t="s">
        <v>949</v>
      </c>
      <c r="AJ15" s="1154" t="s">
        <v>949</v>
      </c>
      <c r="AK15" s="1154" t="s">
        <v>949</v>
      </c>
      <c r="AL15" s="1154" t="s">
        <v>949</v>
      </c>
      <c r="AM15" s="1154" t="s">
        <v>949</v>
      </c>
      <c r="AN15" s="1154" t="s">
        <v>949</v>
      </c>
      <c r="AO15" s="1154" t="s">
        <v>949</v>
      </c>
      <c r="AP15" s="1154" t="s">
        <v>949</v>
      </c>
      <c r="AQ15" s="1154" t="s">
        <v>1024</v>
      </c>
      <c r="AR15" s="1154">
        <v>0</v>
      </c>
      <c r="AS15" s="1154">
        <v>0</v>
      </c>
      <c r="AT15" s="1154">
        <v>0</v>
      </c>
      <c r="AU15" s="1154">
        <v>0</v>
      </c>
      <c r="AV15" s="1154">
        <v>0</v>
      </c>
      <c r="AW15" s="1154">
        <v>0</v>
      </c>
      <c r="AX15" s="1154">
        <v>0</v>
      </c>
      <c r="AY15" s="1154">
        <v>0</v>
      </c>
      <c r="AZ15" s="1154">
        <v>0</v>
      </c>
      <c r="BA15" s="1154">
        <v>0</v>
      </c>
      <c r="BB15" s="1155" t="s">
        <v>4665</v>
      </c>
      <c r="BC15" s="1155"/>
      <c r="BD15" s="1155"/>
      <c r="BE15" s="1144"/>
      <c r="BF15" s="1155"/>
      <c r="BG15" s="1155"/>
      <c r="BH15" s="1155"/>
      <c r="BI15" s="1143"/>
      <c r="BJ15" s="802" t="s">
        <v>1025</v>
      </c>
      <c r="BK15" s="1143"/>
      <c r="BL15" s="1143"/>
      <c r="BM15" s="179"/>
      <c r="BN15" s="179"/>
    </row>
    <row r="16" spans="1:66" ht="16.5">
      <c r="A16" s="1143"/>
      <c r="B16" s="1144">
        <v>9</v>
      </c>
      <c r="C16" s="1144" t="s">
        <v>936</v>
      </c>
      <c r="D16" s="1145"/>
      <c r="E16" s="1146"/>
      <c r="F16" s="1145" t="s">
        <v>1036</v>
      </c>
      <c r="G16" s="1146"/>
      <c r="H16" s="1145"/>
      <c r="I16" s="1146"/>
      <c r="J16" s="1145"/>
      <c r="K16" s="1146"/>
      <c r="L16" s="1145"/>
      <c r="M16" s="1146"/>
      <c r="N16" s="1144" t="s">
        <v>1036</v>
      </c>
      <c r="O16" s="170" t="s">
        <v>1036</v>
      </c>
      <c r="P16" s="1147" t="s">
        <v>4778</v>
      </c>
      <c r="Q16" s="1148"/>
      <c r="R16" s="1149"/>
      <c r="S16" s="1144" t="s">
        <v>941</v>
      </c>
      <c r="T16" s="1150" t="s">
        <v>1036</v>
      </c>
      <c r="U16" s="1151" t="s">
        <v>1038</v>
      </c>
      <c r="V16" s="158" t="s">
        <v>473</v>
      </c>
      <c r="W16" s="1150" t="s">
        <v>1039</v>
      </c>
      <c r="X16" s="802">
        <v>2</v>
      </c>
      <c r="Y16" s="824" t="s">
        <v>945</v>
      </c>
      <c r="Z16" s="1152" t="s">
        <v>946</v>
      </c>
      <c r="AA16" s="1144">
        <v>1</v>
      </c>
      <c r="AB16" s="1144" t="s">
        <v>993</v>
      </c>
      <c r="AC16" s="1144"/>
      <c r="AD16" s="1144"/>
      <c r="AE16" s="1144"/>
      <c r="AF16" s="1153"/>
      <c r="AG16" s="1154" t="s">
        <v>949</v>
      </c>
      <c r="AH16" s="1154" t="s">
        <v>949</v>
      </c>
      <c r="AI16" s="1154" t="s">
        <v>949</v>
      </c>
      <c r="AJ16" s="1154" t="s">
        <v>949</v>
      </c>
      <c r="AK16" s="1154" t="s">
        <v>949</v>
      </c>
      <c r="AL16" s="1154" t="s">
        <v>949</v>
      </c>
      <c r="AM16" s="1154" t="s">
        <v>949</v>
      </c>
      <c r="AN16" s="1154" t="s">
        <v>949</v>
      </c>
      <c r="AO16" s="1154" t="s">
        <v>949</v>
      </c>
      <c r="AP16" s="1154" t="s">
        <v>949</v>
      </c>
      <c r="AQ16" s="1154" t="s">
        <v>986</v>
      </c>
      <c r="AR16" s="1154" t="s">
        <v>949</v>
      </c>
      <c r="AS16" s="1154" t="s">
        <v>949</v>
      </c>
      <c r="AT16" s="1154">
        <v>0</v>
      </c>
      <c r="AU16" s="1154">
        <v>0</v>
      </c>
      <c r="AV16" s="1154">
        <v>0</v>
      </c>
      <c r="AW16" s="1154">
        <v>0</v>
      </c>
      <c r="AX16" s="1154">
        <v>0</v>
      </c>
      <c r="AY16" s="1154">
        <v>0</v>
      </c>
      <c r="AZ16" s="1154">
        <v>0</v>
      </c>
      <c r="BA16" s="1154">
        <v>0</v>
      </c>
      <c r="BB16" s="1155"/>
      <c r="BC16" s="1155"/>
      <c r="BD16" s="1155"/>
      <c r="BE16" s="1144"/>
      <c r="BF16" s="1155"/>
      <c r="BG16" s="1155"/>
      <c r="BH16" s="1155"/>
      <c r="BI16" s="1143"/>
      <c r="BJ16" s="802" t="s">
        <v>1025</v>
      </c>
      <c r="BK16" s="1143"/>
      <c r="BL16" s="1143"/>
      <c r="BM16" s="179"/>
      <c r="BN16" s="179"/>
    </row>
    <row r="17" spans="1:66" ht="16.5">
      <c r="A17" s="1143"/>
      <c r="B17" s="1144">
        <v>10</v>
      </c>
      <c r="C17" s="1144" t="s">
        <v>936</v>
      </c>
      <c r="D17" s="1145"/>
      <c r="E17" s="1146"/>
      <c r="F17" s="1145" t="s">
        <v>1040</v>
      </c>
      <c r="G17" s="1146"/>
      <c r="H17" s="1145"/>
      <c r="I17" s="1146"/>
      <c r="J17" s="1145"/>
      <c r="K17" s="1146"/>
      <c r="L17" s="1145"/>
      <c r="M17" s="1146"/>
      <c r="N17" s="1144" t="s">
        <v>1040</v>
      </c>
      <c r="O17" s="170" t="s">
        <v>1040</v>
      </c>
      <c r="P17" s="1147" t="s">
        <v>4778</v>
      </c>
      <c r="Q17" s="1148"/>
      <c r="R17" s="1149"/>
      <c r="S17" s="1144" t="s">
        <v>941</v>
      </c>
      <c r="T17" s="1150" t="s">
        <v>1040</v>
      </c>
      <c r="U17" s="1151" t="s">
        <v>1041</v>
      </c>
      <c r="V17" s="158" t="s">
        <v>473</v>
      </c>
      <c r="W17" s="1150" t="s">
        <v>1042</v>
      </c>
      <c r="X17" s="802">
        <v>1</v>
      </c>
      <c r="Y17" s="824" t="s">
        <v>945</v>
      </c>
      <c r="Z17" s="1152" t="s">
        <v>946</v>
      </c>
      <c r="AA17" s="1144">
        <v>1</v>
      </c>
      <c r="AB17" s="1144" t="s">
        <v>993</v>
      </c>
      <c r="AC17" s="1144"/>
      <c r="AD17" s="1144"/>
      <c r="AE17" s="1144"/>
      <c r="AF17" s="1153"/>
      <c r="AG17" s="1154" t="s">
        <v>949</v>
      </c>
      <c r="AH17" s="1154" t="s">
        <v>949</v>
      </c>
      <c r="AI17" s="1154" t="s">
        <v>949</v>
      </c>
      <c r="AJ17" s="1154" t="s">
        <v>949</v>
      </c>
      <c r="AK17" s="1154" t="s">
        <v>949</v>
      </c>
      <c r="AL17" s="1154" t="s">
        <v>949</v>
      </c>
      <c r="AM17" s="1154" t="s">
        <v>949</v>
      </c>
      <c r="AN17" s="1154" t="s">
        <v>949</v>
      </c>
      <c r="AO17" s="1154" t="s">
        <v>949</v>
      </c>
      <c r="AP17" s="1154" t="s">
        <v>949</v>
      </c>
      <c r="AQ17" s="1154" t="s">
        <v>986</v>
      </c>
      <c r="AR17" s="1154" t="s">
        <v>949</v>
      </c>
      <c r="AS17" s="1154" t="s">
        <v>949</v>
      </c>
      <c r="AT17" s="1154">
        <v>0</v>
      </c>
      <c r="AU17" s="1154">
        <v>0</v>
      </c>
      <c r="AV17" s="1154">
        <v>0</v>
      </c>
      <c r="AW17" s="1154">
        <v>0</v>
      </c>
      <c r="AX17" s="1154">
        <v>0</v>
      </c>
      <c r="AY17" s="1154">
        <v>0</v>
      </c>
      <c r="AZ17" s="1154">
        <v>0</v>
      </c>
      <c r="BA17" s="1154">
        <v>0</v>
      </c>
      <c r="BB17" s="1155" t="s">
        <v>4665</v>
      </c>
      <c r="BC17" s="1155"/>
      <c r="BD17" s="1155"/>
      <c r="BE17" s="1144"/>
      <c r="BF17" s="1155"/>
      <c r="BG17" s="1155"/>
      <c r="BH17" s="1155"/>
      <c r="BI17" s="1143"/>
      <c r="BJ17" s="802" t="s">
        <v>1025</v>
      </c>
      <c r="BK17" s="1143"/>
      <c r="BL17" s="1143"/>
      <c r="BM17" s="179"/>
      <c r="BN17" s="179"/>
    </row>
    <row r="18" spans="1:66" ht="16.5">
      <c r="A18" s="1143"/>
      <c r="B18" s="1144">
        <v>11</v>
      </c>
      <c r="C18" s="1144" t="s">
        <v>936</v>
      </c>
      <c r="D18" s="1145"/>
      <c r="E18" s="1146"/>
      <c r="F18" s="1145" t="s">
        <v>1044</v>
      </c>
      <c r="G18" s="1146"/>
      <c r="H18" s="1145"/>
      <c r="I18" s="1146"/>
      <c r="J18" s="1145"/>
      <c r="K18" s="1146"/>
      <c r="L18" s="1145"/>
      <c r="M18" s="1146"/>
      <c r="N18" s="1144" t="s">
        <v>1044</v>
      </c>
      <c r="O18" s="170" t="s">
        <v>1044</v>
      </c>
      <c r="P18" s="1147" t="s">
        <v>4778</v>
      </c>
      <c r="Q18" s="1148"/>
      <c r="R18" s="1149" t="s">
        <v>989</v>
      </c>
      <c r="S18" s="1144" t="s">
        <v>941</v>
      </c>
      <c r="T18" s="1150" t="s">
        <v>1045</v>
      </c>
      <c r="U18" s="1151" t="s">
        <v>1046</v>
      </c>
      <c r="V18" s="158" t="s">
        <v>473</v>
      </c>
      <c r="W18" s="1150" t="s">
        <v>1047</v>
      </c>
      <c r="X18" s="802">
        <v>1</v>
      </c>
      <c r="Y18" s="824" t="s">
        <v>945</v>
      </c>
      <c r="Z18" s="1152" t="s">
        <v>946</v>
      </c>
      <c r="AA18" s="1144">
        <v>1</v>
      </c>
      <c r="AB18" s="1144" t="s">
        <v>1048</v>
      </c>
      <c r="AC18" s="1144" t="s">
        <v>948</v>
      </c>
      <c r="AD18" s="1144"/>
      <c r="AE18" s="1144"/>
      <c r="AF18" s="1153"/>
      <c r="AG18" s="1154">
        <v>133.19999999999999</v>
      </c>
      <c r="AH18" s="1154" t="s">
        <v>1049</v>
      </c>
      <c r="AI18" s="1154">
        <v>1.1000000000000001</v>
      </c>
      <c r="AJ18" s="1154" t="s">
        <v>949</v>
      </c>
      <c r="AK18" s="1154" t="s">
        <v>1050</v>
      </c>
      <c r="AL18" s="1154" t="s">
        <v>949</v>
      </c>
      <c r="AM18" s="1154" t="s">
        <v>1051</v>
      </c>
      <c r="AN18" s="1154" t="s">
        <v>949</v>
      </c>
      <c r="AO18" s="1154" t="s">
        <v>949</v>
      </c>
      <c r="AP18" s="1154" t="s">
        <v>949</v>
      </c>
      <c r="AQ18" s="1154" t="s">
        <v>1052</v>
      </c>
      <c r="AR18" s="1154" t="s">
        <v>949</v>
      </c>
      <c r="AS18" s="1154" t="s">
        <v>949</v>
      </c>
      <c r="AT18" s="1154">
        <v>0</v>
      </c>
      <c r="AU18" s="1154">
        <v>0</v>
      </c>
      <c r="AV18" s="1154">
        <v>0</v>
      </c>
      <c r="AW18" s="1154">
        <v>0</v>
      </c>
      <c r="AX18" s="1154">
        <v>0</v>
      </c>
      <c r="AY18" s="1154">
        <v>0</v>
      </c>
      <c r="AZ18" s="1154">
        <v>0</v>
      </c>
      <c r="BA18" s="1154">
        <v>0</v>
      </c>
      <c r="BB18" s="1155" t="s">
        <v>4162</v>
      </c>
      <c r="BC18" s="1155"/>
      <c r="BD18" s="1155"/>
      <c r="BE18" s="1144"/>
      <c r="BF18" s="1155"/>
      <c r="BG18" s="1155"/>
      <c r="BH18" s="1155"/>
      <c r="BI18" s="1143"/>
      <c r="BJ18" s="802" t="s">
        <v>1025</v>
      </c>
      <c r="BK18" s="1143"/>
      <c r="BL18" s="1143"/>
      <c r="BM18" s="179"/>
      <c r="BN18" s="179"/>
    </row>
    <row r="19" spans="1:66" ht="16.5">
      <c r="A19" s="1143"/>
      <c r="B19" s="1144">
        <v>12</v>
      </c>
      <c r="C19" s="1144" t="s">
        <v>936</v>
      </c>
      <c r="D19" s="1145"/>
      <c r="E19" s="1146"/>
      <c r="F19" s="1145" t="s">
        <v>1053</v>
      </c>
      <c r="G19" s="1146"/>
      <c r="H19" s="1145"/>
      <c r="I19" s="1146"/>
      <c r="J19" s="1145"/>
      <c r="K19" s="1146"/>
      <c r="L19" s="1145"/>
      <c r="M19" s="1146"/>
      <c r="N19" s="1144" t="s">
        <v>1053</v>
      </c>
      <c r="O19" s="170" t="s">
        <v>1053</v>
      </c>
      <c r="P19" s="1147" t="s">
        <v>4778</v>
      </c>
      <c r="Q19" s="1148"/>
      <c r="R19" s="1149" t="s">
        <v>989</v>
      </c>
      <c r="S19" s="1144" t="s">
        <v>941</v>
      </c>
      <c r="T19" s="1150" t="s">
        <v>1054</v>
      </c>
      <c r="U19" s="1151" t="s">
        <v>1055</v>
      </c>
      <c r="V19" s="158" t="s">
        <v>473</v>
      </c>
      <c r="W19" s="1150" t="s">
        <v>1056</v>
      </c>
      <c r="X19" s="802">
        <v>1</v>
      </c>
      <c r="Y19" s="824" t="s">
        <v>945</v>
      </c>
      <c r="Z19" s="1152" t="s">
        <v>946</v>
      </c>
      <c r="AA19" s="1144">
        <v>1</v>
      </c>
      <c r="AB19" s="1144" t="s">
        <v>1048</v>
      </c>
      <c r="AC19" s="1144" t="s">
        <v>948</v>
      </c>
      <c r="AD19" s="1144"/>
      <c r="AE19" s="1144"/>
      <c r="AF19" s="1153"/>
      <c r="AG19" s="1154">
        <v>121.56</v>
      </c>
      <c r="AH19" s="1154" t="s">
        <v>1049</v>
      </c>
      <c r="AI19" s="1154">
        <v>1.1000000000000001</v>
      </c>
      <c r="AJ19" s="1154" t="s">
        <v>949</v>
      </c>
      <c r="AK19" s="1154" t="s">
        <v>1057</v>
      </c>
      <c r="AL19" s="1154" t="s">
        <v>949</v>
      </c>
      <c r="AM19" s="1154" t="s">
        <v>1051</v>
      </c>
      <c r="AN19" s="1154" t="s">
        <v>949</v>
      </c>
      <c r="AO19" s="1154" t="s">
        <v>949</v>
      </c>
      <c r="AP19" s="1154" t="s">
        <v>949</v>
      </c>
      <c r="AQ19" s="1154" t="s">
        <v>1052</v>
      </c>
      <c r="AR19" s="1154" t="s">
        <v>949</v>
      </c>
      <c r="AS19" s="1154" t="s">
        <v>949</v>
      </c>
      <c r="AT19" s="1154">
        <v>0</v>
      </c>
      <c r="AU19" s="1154">
        <v>0</v>
      </c>
      <c r="AV19" s="1154">
        <v>0</v>
      </c>
      <c r="AW19" s="1154">
        <v>0</v>
      </c>
      <c r="AX19" s="1154">
        <v>0</v>
      </c>
      <c r="AY19" s="1154">
        <v>0</v>
      </c>
      <c r="AZ19" s="1154">
        <v>0</v>
      </c>
      <c r="BA19" s="1154">
        <v>0</v>
      </c>
      <c r="BB19" s="1155" t="s">
        <v>4162</v>
      </c>
      <c r="BC19" s="1155"/>
      <c r="BD19" s="1155"/>
      <c r="BE19" s="1144"/>
      <c r="BF19" s="1155"/>
      <c r="BG19" s="1155"/>
      <c r="BH19" s="1155"/>
      <c r="BI19" s="1143"/>
      <c r="BJ19" s="802" t="s">
        <v>1025</v>
      </c>
      <c r="BK19" s="1143"/>
      <c r="BL19" s="1143"/>
      <c r="BM19" s="179"/>
      <c r="BN19" s="179"/>
    </row>
    <row r="20" spans="1:66" ht="16.5">
      <c r="A20" s="1143"/>
      <c r="B20" s="1144">
        <v>13</v>
      </c>
      <c r="C20" s="1144" t="s">
        <v>936</v>
      </c>
      <c r="D20" s="1145"/>
      <c r="E20" s="1146"/>
      <c r="F20" s="1145" t="s">
        <v>1058</v>
      </c>
      <c r="G20" s="1146"/>
      <c r="H20" s="1145"/>
      <c r="I20" s="1146"/>
      <c r="J20" s="1145"/>
      <c r="K20" s="1146"/>
      <c r="L20" s="1145"/>
      <c r="M20" s="1146"/>
      <c r="N20" s="1144" t="s">
        <v>1058</v>
      </c>
      <c r="O20" s="170" t="s">
        <v>1058</v>
      </c>
      <c r="P20" s="1147" t="s">
        <v>4778</v>
      </c>
      <c r="Q20" s="1148"/>
      <c r="R20" s="1149" t="s">
        <v>1059</v>
      </c>
      <c r="S20" s="1144" t="s">
        <v>941</v>
      </c>
      <c r="T20" s="1150" t="s">
        <v>1060</v>
      </c>
      <c r="U20" s="1151" t="s">
        <v>1061</v>
      </c>
      <c r="V20" s="158" t="s">
        <v>473</v>
      </c>
      <c r="W20" s="1150" t="s">
        <v>1062</v>
      </c>
      <c r="X20" s="802">
        <v>1</v>
      </c>
      <c r="Y20" s="824" t="s">
        <v>945</v>
      </c>
      <c r="Z20" s="1152" t="s">
        <v>946</v>
      </c>
      <c r="AA20" s="1144">
        <v>1</v>
      </c>
      <c r="AB20" s="1144" t="s">
        <v>1048</v>
      </c>
      <c r="AC20" s="1144" t="s">
        <v>948</v>
      </c>
      <c r="AD20" s="1144"/>
      <c r="AE20" s="1144"/>
      <c r="AF20" s="1153"/>
      <c r="AG20" s="1154">
        <v>142.02099999999999</v>
      </c>
      <c r="AH20" s="1154" t="s">
        <v>1049</v>
      </c>
      <c r="AI20" s="1154">
        <v>1.2</v>
      </c>
      <c r="AJ20" s="1154" t="s">
        <v>949</v>
      </c>
      <c r="AK20" s="1154" t="s">
        <v>1063</v>
      </c>
      <c r="AL20" s="1154" t="s">
        <v>949</v>
      </c>
      <c r="AM20" s="1154" t="s">
        <v>1051</v>
      </c>
      <c r="AN20" s="1154" t="s">
        <v>949</v>
      </c>
      <c r="AO20" s="1154" t="s">
        <v>949</v>
      </c>
      <c r="AP20" s="1154" t="s">
        <v>949</v>
      </c>
      <c r="AQ20" s="1154" t="s">
        <v>1052</v>
      </c>
      <c r="AR20" s="1154" t="s">
        <v>949</v>
      </c>
      <c r="AS20" s="1154" t="s">
        <v>949</v>
      </c>
      <c r="AT20" s="1154">
        <v>0</v>
      </c>
      <c r="AU20" s="1154">
        <v>0</v>
      </c>
      <c r="AV20" s="1154">
        <v>0</v>
      </c>
      <c r="AW20" s="1154">
        <v>0</v>
      </c>
      <c r="AX20" s="1154">
        <v>0</v>
      </c>
      <c r="AY20" s="1154">
        <v>0</v>
      </c>
      <c r="AZ20" s="1154">
        <v>0</v>
      </c>
      <c r="BA20" s="1154">
        <v>0</v>
      </c>
      <c r="BB20" s="1155" t="s">
        <v>4162</v>
      </c>
      <c r="BC20" s="1155"/>
      <c r="BD20" s="1155"/>
      <c r="BE20" s="1144"/>
      <c r="BF20" s="1155"/>
      <c r="BG20" s="1155"/>
      <c r="BH20" s="1155"/>
      <c r="BI20" s="1143"/>
      <c r="BJ20" s="802" t="s">
        <v>1025</v>
      </c>
      <c r="BK20" s="1143"/>
      <c r="BL20" s="1143"/>
      <c r="BM20" s="179"/>
      <c r="BN20" s="179"/>
    </row>
    <row r="21" spans="1:66" ht="16.5">
      <c r="A21" s="1143"/>
      <c r="B21" s="1144">
        <v>14</v>
      </c>
      <c r="C21" s="1144" t="s">
        <v>936</v>
      </c>
      <c r="D21" s="1145"/>
      <c r="E21" s="1146"/>
      <c r="F21" s="1145" t="s">
        <v>1064</v>
      </c>
      <c r="G21" s="1146"/>
      <c r="H21" s="1145"/>
      <c r="I21" s="1146"/>
      <c r="J21" s="1145"/>
      <c r="K21" s="1146"/>
      <c r="L21" s="1145"/>
      <c r="M21" s="1146"/>
      <c r="N21" s="1144" t="s">
        <v>1064</v>
      </c>
      <c r="O21" s="170" t="s">
        <v>1065</v>
      </c>
      <c r="P21" s="1147" t="s">
        <v>4777</v>
      </c>
      <c r="Q21" s="1148"/>
      <c r="R21" s="1149" t="s">
        <v>979</v>
      </c>
      <c r="S21" s="1144" t="s">
        <v>941</v>
      </c>
      <c r="T21" s="1150"/>
      <c r="U21" s="1151" t="s">
        <v>1066</v>
      </c>
      <c r="V21" s="158" t="s">
        <v>473</v>
      </c>
      <c r="W21" s="1150" t="s">
        <v>1067</v>
      </c>
      <c r="X21" s="802">
        <v>1</v>
      </c>
      <c r="Y21" s="824" t="s">
        <v>945</v>
      </c>
      <c r="Z21" s="1152" t="s">
        <v>946</v>
      </c>
      <c r="AA21" s="1144">
        <v>1</v>
      </c>
      <c r="AB21" s="1144" t="s">
        <v>1048</v>
      </c>
      <c r="AC21" s="1144" t="s">
        <v>948</v>
      </c>
      <c r="AD21" s="1144"/>
      <c r="AE21" s="1144"/>
      <c r="AF21" s="1153"/>
      <c r="AG21" s="1154">
        <v>20.440000000000001</v>
      </c>
      <c r="AH21" s="1154" t="s">
        <v>1049</v>
      </c>
      <c r="AI21" s="1154">
        <v>7.85</v>
      </c>
      <c r="AJ21" s="1154" t="s">
        <v>949</v>
      </c>
      <c r="AK21" s="1154">
        <v>64.599999999999994</v>
      </c>
      <c r="AL21" s="1154" t="s">
        <v>949</v>
      </c>
      <c r="AM21" s="1154" t="s">
        <v>1051</v>
      </c>
      <c r="AN21" s="1154" t="s">
        <v>949</v>
      </c>
      <c r="AO21" s="1154" t="s">
        <v>949</v>
      </c>
      <c r="AP21" s="1154" t="s">
        <v>949</v>
      </c>
      <c r="AQ21" s="1154" t="s">
        <v>1052</v>
      </c>
      <c r="AR21" s="1154" t="s">
        <v>1068</v>
      </c>
      <c r="AS21" s="1154" t="s">
        <v>949</v>
      </c>
      <c r="AT21" s="1154">
        <v>0</v>
      </c>
      <c r="AU21" s="1154">
        <v>0</v>
      </c>
      <c r="AV21" s="1154">
        <v>0</v>
      </c>
      <c r="AW21" s="1154">
        <v>0</v>
      </c>
      <c r="AX21" s="1154">
        <v>0</v>
      </c>
      <c r="AY21" s="1154">
        <v>0</v>
      </c>
      <c r="AZ21" s="1154">
        <v>0</v>
      </c>
      <c r="BA21" s="1154">
        <v>0</v>
      </c>
      <c r="BB21" s="1155" t="s">
        <v>4162</v>
      </c>
      <c r="BC21" s="1155"/>
      <c r="BD21" s="1155"/>
      <c r="BE21" s="1144"/>
      <c r="BF21" s="1155"/>
      <c r="BG21" s="1155">
        <v>210</v>
      </c>
      <c r="BH21" s="1155">
        <v>204.75</v>
      </c>
      <c r="BI21" s="1143"/>
      <c r="BJ21" s="802" t="s">
        <v>1025</v>
      </c>
      <c r="BK21" s="1143"/>
      <c r="BL21" s="1143"/>
      <c r="BM21" s="179"/>
      <c r="BN21" s="179"/>
    </row>
    <row r="22" spans="1:66" ht="16.5">
      <c r="A22" s="1143"/>
      <c r="B22" s="1144">
        <v>15</v>
      </c>
      <c r="C22" s="1144" t="s">
        <v>936</v>
      </c>
      <c r="D22" s="1145"/>
      <c r="E22" s="1146"/>
      <c r="F22" s="1145" t="s">
        <v>1069</v>
      </c>
      <c r="G22" s="1146"/>
      <c r="H22" s="1145"/>
      <c r="I22" s="1146"/>
      <c r="J22" s="1145"/>
      <c r="K22" s="1146"/>
      <c r="L22" s="1145"/>
      <c r="M22" s="1146"/>
      <c r="N22" s="1144" t="s">
        <v>1069</v>
      </c>
      <c r="O22" s="170" t="s">
        <v>1069</v>
      </c>
      <c r="P22" s="1147" t="s">
        <v>4778</v>
      </c>
      <c r="Q22" s="1148"/>
      <c r="R22" s="1149"/>
      <c r="S22" s="1144" t="s">
        <v>941</v>
      </c>
      <c r="T22" s="1150"/>
      <c r="U22" s="1151" t="s">
        <v>1070</v>
      </c>
      <c r="V22" s="158" t="s">
        <v>473</v>
      </c>
      <c r="W22" s="1150" t="s">
        <v>1071</v>
      </c>
      <c r="X22" s="802">
        <v>1</v>
      </c>
      <c r="Y22" s="824" t="s">
        <v>945</v>
      </c>
      <c r="Z22" s="1152" t="s">
        <v>946</v>
      </c>
      <c r="AA22" s="1144">
        <v>1</v>
      </c>
      <c r="AB22" s="1144" t="s">
        <v>1048</v>
      </c>
      <c r="AC22" s="1144" t="s">
        <v>948</v>
      </c>
      <c r="AD22" s="1144"/>
      <c r="AE22" s="1144"/>
      <c r="AF22" s="1153"/>
      <c r="AG22" s="1154">
        <v>31.54</v>
      </c>
      <c r="AH22" s="1154" t="s">
        <v>1049</v>
      </c>
      <c r="AI22" s="1154">
        <v>0.3</v>
      </c>
      <c r="AJ22" s="1154" t="s">
        <v>949</v>
      </c>
      <c r="AK22" s="1154">
        <v>125.2</v>
      </c>
      <c r="AL22" s="1154" t="s">
        <v>949</v>
      </c>
      <c r="AM22" s="1154" t="s">
        <v>1051</v>
      </c>
      <c r="AN22" s="1154" t="s">
        <v>949</v>
      </c>
      <c r="AO22" s="1154" t="s">
        <v>949</v>
      </c>
      <c r="AP22" s="1154" t="s">
        <v>949</v>
      </c>
      <c r="AQ22" s="1154" t="s">
        <v>1052</v>
      </c>
      <c r="AR22" s="1154" t="s">
        <v>949</v>
      </c>
      <c r="AS22" s="1154" t="s">
        <v>949</v>
      </c>
      <c r="AT22" s="1154">
        <v>0</v>
      </c>
      <c r="AU22" s="1154">
        <v>0</v>
      </c>
      <c r="AV22" s="1154">
        <v>0</v>
      </c>
      <c r="AW22" s="1154">
        <v>0</v>
      </c>
      <c r="AX22" s="1154">
        <v>0</v>
      </c>
      <c r="AY22" s="1154">
        <v>0</v>
      </c>
      <c r="AZ22" s="1154">
        <v>0</v>
      </c>
      <c r="BA22" s="1154">
        <v>0</v>
      </c>
      <c r="BB22" s="1155" t="s">
        <v>4162</v>
      </c>
      <c r="BC22" s="1155"/>
      <c r="BD22" s="1155"/>
      <c r="BE22" s="1144"/>
      <c r="BF22" s="1155"/>
      <c r="BG22" s="1155"/>
      <c r="BH22" s="1155"/>
      <c r="BI22" s="1143"/>
      <c r="BJ22" s="802" t="s">
        <v>1025</v>
      </c>
      <c r="BK22" s="1143"/>
      <c r="BL22" s="1143"/>
      <c r="BM22" s="179"/>
      <c r="BN22" s="179"/>
    </row>
    <row r="23" spans="1:66" ht="16.5">
      <c r="A23" s="1143"/>
      <c r="B23" s="1144">
        <v>16</v>
      </c>
      <c r="C23" s="1144" t="s">
        <v>936</v>
      </c>
      <c r="D23" s="1145"/>
      <c r="E23" s="1146"/>
      <c r="F23" s="1145" t="s">
        <v>1072</v>
      </c>
      <c r="G23" s="1146"/>
      <c r="H23" s="1145"/>
      <c r="I23" s="1146"/>
      <c r="J23" s="1145"/>
      <c r="K23" s="1146"/>
      <c r="L23" s="1145"/>
      <c r="M23" s="1146"/>
      <c r="N23" s="1144" t="s">
        <v>1072</v>
      </c>
      <c r="O23" s="170" t="s">
        <v>1072</v>
      </c>
      <c r="P23" s="1147" t="s">
        <v>4778</v>
      </c>
      <c r="Q23" s="1148"/>
      <c r="R23" s="1149" t="s">
        <v>989</v>
      </c>
      <c r="S23" s="1144" t="s">
        <v>941</v>
      </c>
      <c r="T23" s="1150" t="s">
        <v>1073</v>
      </c>
      <c r="U23" s="1151" t="s">
        <v>1074</v>
      </c>
      <c r="V23" s="158" t="s">
        <v>473</v>
      </c>
      <c r="W23" s="1150" t="s">
        <v>1075</v>
      </c>
      <c r="X23" s="802">
        <v>1</v>
      </c>
      <c r="Y23" s="824" t="s">
        <v>945</v>
      </c>
      <c r="Z23" s="1152" t="s">
        <v>946</v>
      </c>
      <c r="AA23" s="1144">
        <v>1</v>
      </c>
      <c r="AB23" s="1144" t="s">
        <v>1048</v>
      </c>
      <c r="AC23" s="1144" t="s">
        <v>948</v>
      </c>
      <c r="AD23" s="1144"/>
      <c r="AE23" s="1144"/>
      <c r="AF23" s="1153"/>
      <c r="AG23" s="1154">
        <v>67.849000000000004</v>
      </c>
      <c r="AH23" s="1154" t="s">
        <v>1049</v>
      </c>
      <c r="AI23" s="1154">
        <v>0.7</v>
      </c>
      <c r="AJ23" s="1154" t="s">
        <v>949</v>
      </c>
      <c r="AK23" s="1154" t="s">
        <v>1076</v>
      </c>
      <c r="AL23" s="1154" t="s">
        <v>949</v>
      </c>
      <c r="AM23" s="1154" t="s">
        <v>1051</v>
      </c>
      <c r="AN23" s="1154" t="s">
        <v>949</v>
      </c>
      <c r="AO23" s="1154" t="s">
        <v>949</v>
      </c>
      <c r="AP23" s="1154" t="s">
        <v>949</v>
      </c>
      <c r="AQ23" s="1154" t="s">
        <v>1052</v>
      </c>
      <c r="AR23" s="1154" t="s">
        <v>949</v>
      </c>
      <c r="AS23" s="1154" t="s">
        <v>949</v>
      </c>
      <c r="AT23" s="1154">
        <v>0</v>
      </c>
      <c r="AU23" s="1154">
        <v>0</v>
      </c>
      <c r="AV23" s="1154">
        <v>0</v>
      </c>
      <c r="AW23" s="1154">
        <v>0</v>
      </c>
      <c r="AX23" s="1154">
        <v>0</v>
      </c>
      <c r="AY23" s="1154">
        <v>0</v>
      </c>
      <c r="AZ23" s="1154">
        <v>0</v>
      </c>
      <c r="BA23" s="1154">
        <v>0</v>
      </c>
      <c r="BB23" s="1155" t="s">
        <v>4162</v>
      </c>
      <c r="BC23" s="1155"/>
      <c r="BD23" s="1155"/>
      <c r="BE23" s="1144"/>
      <c r="BF23" s="1155"/>
      <c r="BG23" s="1155"/>
      <c r="BH23" s="1155"/>
      <c r="BI23" s="1143"/>
      <c r="BJ23" s="802" t="s">
        <v>1025</v>
      </c>
      <c r="BK23" s="1143"/>
      <c r="BL23" s="1143"/>
      <c r="BM23" s="179"/>
      <c r="BN23" s="179"/>
    </row>
    <row r="24" spans="1:66" ht="16.5">
      <c r="A24" s="1143"/>
      <c r="B24" s="1144">
        <v>17</v>
      </c>
      <c r="C24" s="1144" t="s">
        <v>936</v>
      </c>
      <c r="D24" s="1145"/>
      <c r="E24" s="1146"/>
      <c r="F24" s="1145" t="s">
        <v>1077</v>
      </c>
      <c r="G24" s="1146"/>
      <c r="H24" s="1145"/>
      <c r="I24" s="1146"/>
      <c r="J24" s="1145"/>
      <c r="K24" s="1146"/>
      <c r="L24" s="1145"/>
      <c r="M24" s="1146"/>
      <c r="N24" s="1144" t="s">
        <v>1077</v>
      </c>
      <c r="O24" s="170" t="s">
        <v>1077</v>
      </c>
      <c r="P24" s="1147" t="s">
        <v>4778</v>
      </c>
      <c r="Q24" s="1148"/>
      <c r="R24" s="1149" t="s">
        <v>989</v>
      </c>
      <c r="S24" s="1144" t="s">
        <v>941</v>
      </c>
      <c r="T24" s="1150" t="s">
        <v>1078</v>
      </c>
      <c r="U24" s="1151" t="s">
        <v>1079</v>
      </c>
      <c r="V24" s="158" t="s">
        <v>473</v>
      </c>
      <c r="W24" s="1150" t="s">
        <v>1080</v>
      </c>
      <c r="X24" s="802">
        <v>1</v>
      </c>
      <c r="Y24" s="824" t="s">
        <v>945</v>
      </c>
      <c r="Z24" s="1152" t="s">
        <v>946</v>
      </c>
      <c r="AA24" s="1144">
        <v>1</v>
      </c>
      <c r="AB24" s="1144" t="s">
        <v>1081</v>
      </c>
      <c r="AC24" s="1144"/>
      <c r="AD24" s="1144"/>
      <c r="AE24" s="1144"/>
      <c r="AF24" s="1153"/>
      <c r="AG24" s="1154">
        <v>302.38</v>
      </c>
      <c r="AH24" s="1154">
        <v>0.3</v>
      </c>
      <c r="AI24" s="1154">
        <v>7.93</v>
      </c>
      <c r="AJ24" s="1154">
        <v>2</v>
      </c>
      <c r="AK24" s="1154" t="s">
        <v>1082</v>
      </c>
      <c r="AL24" s="1154" t="s">
        <v>1083</v>
      </c>
      <c r="AM24" s="1154" t="s">
        <v>1084</v>
      </c>
      <c r="AN24" s="1154" t="s">
        <v>1085</v>
      </c>
      <c r="AO24" s="1154" t="s">
        <v>1086</v>
      </c>
      <c r="AP24" s="1154" t="s">
        <v>949</v>
      </c>
      <c r="AQ24" s="1154" t="s">
        <v>1087</v>
      </c>
      <c r="AR24" s="1154" t="s">
        <v>949</v>
      </c>
      <c r="AS24" s="1154" t="s">
        <v>949</v>
      </c>
      <c r="AT24" s="1154">
        <v>0</v>
      </c>
      <c r="AU24" s="1154">
        <v>0</v>
      </c>
      <c r="AV24" s="1154" t="s">
        <v>1077</v>
      </c>
      <c r="AW24" s="1154" t="s">
        <v>1087</v>
      </c>
      <c r="AX24" s="1154">
        <v>0</v>
      </c>
      <c r="AY24" s="1154">
        <v>0</v>
      </c>
      <c r="AZ24" s="1154">
        <v>0</v>
      </c>
      <c r="BA24" s="1154">
        <v>0</v>
      </c>
      <c r="BB24" s="1155" t="s">
        <v>4162</v>
      </c>
      <c r="BC24" s="1155"/>
      <c r="BD24" s="1155"/>
      <c r="BE24" s="1144"/>
      <c r="BF24" s="1155">
        <v>4</v>
      </c>
      <c r="BG24" s="1155">
        <v>180</v>
      </c>
      <c r="BH24" s="1155">
        <v>2</v>
      </c>
      <c r="BI24" s="1143"/>
      <c r="BJ24" s="802" t="s">
        <v>1025</v>
      </c>
      <c r="BK24" s="1143"/>
      <c r="BL24" s="1143"/>
      <c r="BM24" s="179"/>
      <c r="BN24" s="179"/>
    </row>
    <row r="25" spans="1:66" ht="16.5">
      <c r="A25" s="1143"/>
      <c r="B25" s="1144">
        <v>18</v>
      </c>
      <c r="C25" s="1144" t="s">
        <v>936</v>
      </c>
      <c r="D25" s="1145"/>
      <c r="E25" s="1146"/>
      <c r="F25" s="1145" t="s">
        <v>1088</v>
      </c>
      <c r="G25" s="1146"/>
      <c r="H25" s="1145"/>
      <c r="I25" s="1146"/>
      <c r="J25" s="1145"/>
      <c r="K25" s="1146"/>
      <c r="L25" s="1145"/>
      <c r="M25" s="1146"/>
      <c r="N25" s="1144" t="s">
        <v>1088</v>
      </c>
      <c r="O25" s="170" t="s">
        <v>1088</v>
      </c>
      <c r="P25" s="1147" t="s">
        <v>4778</v>
      </c>
      <c r="Q25" s="1148"/>
      <c r="R25" s="1149" t="s">
        <v>989</v>
      </c>
      <c r="S25" s="1144" t="s">
        <v>941</v>
      </c>
      <c r="T25" s="1150" t="s">
        <v>1089</v>
      </c>
      <c r="U25" s="1151" t="s">
        <v>1090</v>
      </c>
      <c r="V25" s="158" t="s">
        <v>473</v>
      </c>
      <c r="W25" s="1150" t="s">
        <v>1091</v>
      </c>
      <c r="X25" s="802">
        <v>1</v>
      </c>
      <c r="Y25" s="824" t="s">
        <v>945</v>
      </c>
      <c r="Z25" s="1152" t="s">
        <v>946</v>
      </c>
      <c r="AA25" s="1144">
        <v>1</v>
      </c>
      <c r="AB25" s="1144" t="s">
        <v>1081</v>
      </c>
      <c r="AC25" s="1144" t="s">
        <v>948</v>
      </c>
      <c r="AD25" s="1144"/>
      <c r="AE25" s="1144"/>
      <c r="AF25" s="1153"/>
      <c r="AG25" s="1154">
        <v>173.44</v>
      </c>
      <c r="AH25" s="1154">
        <v>0.2</v>
      </c>
      <c r="AI25" s="1154">
        <v>7.93</v>
      </c>
      <c r="AJ25" s="1154">
        <v>1.3753792</v>
      </c>
      <c r="AK25" s="1154" t="s">
        <v>1092</v>
      </c>
      <c r="AL25" s="1154" t="s">
        <v>1083</v>
      </c>
      <c r="AM25" s="1154" t="s">
        <v>1084</v>
      </c>
      <c r="AN25" s="1154" t="s">
        <v>1085</v>
      </c>
      <c r="AO25" s="1154" t="s">
        <v>1086</v>
      </c>
      <c r="AP25" s="1154" t="s">
        <v>949</v>
      </c>
      <c r="AQ25" s="1154" t="s">
        <v>1087</v>
      </c>
      <c r="AR25" s="1154" t="s">
        <v>949</v>
      </c>
      <c r="AS25" s="1154" t="s">
        <v>949</v>
      </c>
      <c r="AT25" s="1154">
        <v>0</v>
      </c>
      <c r="AU25" s="1154">
        <v>0</v>
      </c>
      <c r="AV25" s="1154" t="s">
        <v>1088</v>
      </c>
      <c r="AW25" s="1154" t="s">
        <v>1087</v>
      </c>
      <c r="AX25" s="1154">
        <v>0</v>
      </c>
      <c r="AY25" s="1154">
        <v>0</v>
      </c>
      <c r="AZ25" s="1154">
        <v>0</v>
      </c>
      <c r="BA25" s="1154">
        <v>0</v>
      </c>
      <c r="BB25" s="1155" t="s">
        <v>4162</v>
      </c>
      <c r="BC25" s="1155"/>
      <c r="BD25" s="1155"/>
      <c r="BE25" s="1144"/>
      <c r="BF25" s="1155">
        <v>2</v>
      </c>
      <c r="BG25" s="1155">
        <v>160</v>
      </c>
      <c r="BH25" s="1155">
        <v>2</v>
      </c>
      <c r="BI25" s="1143"/>
      <c r="BJ25" s="802" t="s">
        <v>1025</v>
      </c>
      <c r="BK25" s="1143"/>
      <c r="BL25" s="1143"/>
      <c r="BM25" s="179"/>
      <c r="BN25" s="179"/>
    </row>
    <row r="26" spans="1:66" ht="16.5">
      <c r="A26" s="1143"/>
      <c r="B26" s="1144">
        <v>19</v>
      </c>
      <c r="C26" s="1144" t="s">
        <v>936</v>
      </c>
      <c r="D26" s="1145"/>
      <c r="E26" s="1146"/>
      <c r="F26" s="1145" t="s">
        <v>1093</v>
      </c>
      <c r="G26" s="1146"/>
      <c r="H26" s="1145"/>
      <c r="I26" s="1146"/>
      <c r="J26" s="1145"/>
      <c r="K26" s="1146"/>
      <c r="L26" s="1145"/>
      <c r="M26" s="1146"/>
      <c r="N26" s="1144" t="s">
        <v>1093</v>
      </c>
      <c r="O26" s="170" t="s">
        <v>1093</v>
      </c>
      <c r="P26" s="1147" t="s">
        <v>4778</v>
      </c>
      <c r="Q26" s="1148"/>
      <c r="R26" s="1149"/>
      <c r="S26" s="1144" t="s">
        <v>941</v>
      </c>
      <c r="T26" s="1150"/>
      <c r="U26" s="1151" t="s">
        <v>1094</v>
      </c>
      <c r="V26" s="158" t="s">
        <v>473</v>
      </c>
      <c r="W26" s="1150" t="s">
        <v>1095</v>
      </c>
      <c r="X26" s="802">
        <v>1</v>
      </c>
      <c r="Y26" s="824" t="s">
        <v>945</v>
      </c>
      <c r="Z26" s="1152" t="s">
        <v>946</v>
      </c>
      <c r="AA26" s="1144">
        <v>1</v>
      </c>
      <c r="AB26" s="1144" t="s">
        <v>1081</v>
      </c>
      <c r="AC26" s="1144"/>
      <c r="AD26" s="1144"/>
      <c r="AE26" s="1144"/>
      <c r="AF26" s="1153"/>
      <c r="AG26" s="1154">
        <v>117.96</v>
      </c>
      <c r="AH26" s="1154">
        <v>0.2</v>
      </c>
      <c r="AI26" s="1154">
        <v>7.93</v>
      </c>
      <c r="AJ26" s="1154">
        <v>0.5</v>
      </c>
      <c r="AK26" s="1154" t="s">
        <v>1096</v>
      </c>
      <c r="AL26" s="1154" t="s">
        <v>1083</v>
      </c>
      <c r="AM26" s="1154" t="s">
        <v>1084</v>
      </c>
      <c r="AN26" s="1154" t="s">
        <v>1085</v>
      </c>
      <c r="AO26" s="1154" t="s">
        <v>1086</v>
      </c>
      <c r="AP26" s="1154">
        <v>0</v>
      </c>
      <c r="AQ26" s="1154" t="s">
        <v>1087</v>
      </c>
      <c r="AR26" s="1154" t="s">
        <v>949</v>
      </c>
      <c r="AS26" s="1154" t="s">
        <v>949</v>
      </c>
      <c r="AT26" s="1154">
        <v>0</v>
      </c>
      <c r="AU26" s="1154">
        <v>0</v>
      </c>
      <c r="AV26" s="1154" t="s">
        <v>1093</v>
      </c>
      <c r="AW26" s="1154" t="s">
        <v>1087</v>
      </c>
      <c r="AX26" s="1154">
        <v>0</v>
      </c>
      <c r="AY26" s="1154">
        <v>0</v>
      </c>
      <c r="AZ26" s="1154">
        <v>0</v>
      </c>
      <c r="BA26" s="1154">
        <v>0</v>
      </c>
      <c r="BB26" s="1155" t="s">
        <v>4665</v>
      </c>
      <c r="BC26" s="1155"/>
      <c r="BD26" s="1155"/>
      <c r="BE26" s="1144"/>
      <c r="BF26" s="1155"/>
      <c r="BG26" s="1155"/>
      <c r="BH26" s="1155"/>
      <c r="BI26" s="1143"/>
      <c r="BJ26" s="802" t="s">
        <v>1025</v>
      </c>
      <c r="BK26" s="1143"/>
      <c r="BL26" s="1143"/>
      <c r="BM26" s="179"/>
      <c r="BN26" s="179"/>
    </row>
    <row r="27" spans="1:66" ht="16.5">
      <c r="A27" s="1143"/>
      <c r="B27" s="1144">
        <v>20</v>
      </c>
      <c r="C27" s="1144" t="s">
        <v>936</v>
      </c>
      <c r="D27" s="1145"/>
      <c r="E27" s="1146"/>
      <c r="F27" s="1145" t="s">
        <v>1097</v>
      </c>
      <c r="G27" s="1146"/>
      <c r="H27" s="1145"/>
      <c r="I27" s="1146"/>
      <c r="J27" s="1145"/>
      <c r="K27" s="1146"/>
      <c r="L27" s="1145"/>
      <c r="M27" s="1146"/>
      <c r="N27" s="1144" t="s">
        <v>1097</v>
      </c>
      <c r="O27" s="170" t="s">
        <v>1097</v>
      </c>
      <c r="P27" s="1147" t="s">
        <v>4778</v>
      </c>
      <c r="Q27" s="1148"/>
      <c r="R27" s="1149"/>
      <c r="S27" s="1144" t="s">
        <v>941</v>
      </c>
      <c r="T27" s="1150" t="s">
        <v>1097</v>
      </c>
      <c r="U27" s="1151" t="s">
        <v>1098</v>
      </c>
      <c r="V27" s="158" t="s">
        <v>473</v>
      </c>
      <c r="W27" s="1150" t="s">
        <v>1099</v>
      </c>
      <c r="X27" s="802">
        <v>1</v>
      </c>
      <c r="Y27" s="824" t="s">
        <v>945</v>
      </c>
      <c r="Z27" s="1152" t="s">
        <v>946</v>
      </c>
      <c r="AA27" s="1144">
        <v>1</v>
      </c>
      <c r="AB27" s="1144" t="s">
        <v>1048</v>
      </c>
      <c r="AC27" s="1144" t="s">
        <v>948</v>
      </c>
      <c r="AD27" s="1144"/>
      <c r="AE27" s="1144"/>
      <c r="AF27" s="1153"/>
      <c r="AG27" s="1154">
        <v>128.08000000000001</v>
      </c>
      <c r="AH27" s="1154">
        <v>1</v>
      </c>
      <c r="AI27" s="1154">
        <v>7.85</v>
      </c>
      <c r="AJ27" s="1154">
        <v>1</v>
      </c>
      <c r="AK27" s="1154" t="s">
        <v>1100</v>
      </c>
      <c r="AL27" s="1154" t="s">
        <v>949</v>
      </c>
      <c r="AM27" s="1154" t="s">
        <v>1051</v>
      </c>
      <c r="AN27" s="1154" t="s">
        <v>949</v>
      </c>
      <c r="AO27" s="1154" t="s">
        <v>949</v>
      </c>
      <c r="AP27" s="1154">
        <v>0</v>
      </c>
      <c r="AQ27" s="1154" t="s">
        <v>1068</v>
      </c>
      <c r="AR27" s="1154" t="s">
        <v>949</v>
      </c>
      <c r="AS27" s="1154" t="s">
        <v>949</v>
      </c>
      <c r="AT27" s="1154">
        <v>0</v>
      </c>
      <c r="AU27" s="1154">
        <v>0</v>
      </c>
      <c r="AV27" s="1154">
        <v>0</v>
      </c>
      <c r="AW27" s="1154">
        <v>0</v>
      </c>
      <c r="AX27" s="1154">
        <v>0</v>
      </c>
      <c r="AY27" s="1154">
        <v>0</v>
      </c>
      <c r="AZ27" s="1154">
        <v>0</v>
      </c>
      <c r="BA27" s="1154">
        <v>0</v>
      </c>
      <c r="BB27" s="1155" t="s">
        <v>4665</v>
      </c>
      <c r="BC27" s="1155"/>
      <c r="BD27" s="1155"/>
      <c r="BE27" s="1144"/>
      <c r="BF27" s="1155"/>
      <c r="BG27" s="1155"/>
      <c r="BH27" s="1155"/>
      <c r="BI27" s="1143"/>
      <c r="BJ27" s="802" t="s">
        <v>1025</v>
      </c>
      <c r="BK27" s="1143"/>
      <c r="BL27" s="1143"/>
      <c r="BM27" s="179"/>
      <c r="BN27" s="179"/>
    </row>
    <row r="28" spans="1:66" ht="16.5">
      <c r="A28" s="1143"/>
      <c r="B28" s="1144">
        <v>21</v>
      </c>
      <c r="C28" s="1144" t="s">
        <v>936</v>
      </c>
      <c r="D28" s="1145"/>
      <c r="E28" s="1146"/>
      <c r="F28" s="1145" t="s">
        <v>1101</v>
      </c>
      <c r="G28" s="1146"/>
      <c r="H28" s="1145"/>
      <c r="I28" s="1146"/>
      <c r="J28" s="1145"/>
      <c r="K28" s="1146"/>
      <c r="L28" s="1145"/>
      <c r="M28" s="1146"/>
      <c r="N28" s="1144" t="s">
        <v>1101</v>
      </c>
      <c r="O28" s="170" t="s">
        <v>1101</v>
      </c>
      <c r="P28" s="1147" t="s">
        <v>4778</v>
      </c>
      <c r="Q28" s="1148"/>
      <c r="R28" s="1149"/>
      <c r="S28" s="1144" t="s">
        <v>941</v>
      </c>
      <c r="T28" s="1150" t="s">
        <v>1101</v>
      </c>
      <c r="U28" s="1151" t="s">
        <v>1102</v>
      </c>
      <c r="V28" s="158" t="s">
        <v>473</v>
      </c>
      <c r="W28" s="1150" t="s">
        <v>1103</v>
      </c>
      <c r="X28" s="802">
        <v>1</v>
      </c>
      <c r="Y28" s="824" t="s">
        <v>945</v>
      </c>
      <c r="Z28" s="1152" t="s">
        <v>946</v>
      </c>
      <c r="AA28" s="1144">
        <v>1</v>
      </c>
      <c r="AB28" s="1144" t="s">
        <v>1048</v>
      </c>
      <c r="AC28" s="1144" t="s">
        <v>948</v>
      </c>
      <c r="AD28" s="1144"/>
      <c r="AE28" s="1144"/>
      <c r="AF28" s="1153"/>
      <c r="AG28" s="1154">
        <v>128.08000000000001</v>
      </c>
      <c r="AH28" s="1154">
        <v>1</v>
      </c>
      <c r="AI28" s="1154">
        <v>7.85</v>
      </c>
      <c r="AJ28" s="1154">
        <v>1</v>
      </c>
      <c r="AK28" s="1154" t="s">
        <v>1104</v>
      </c>
      <c r="AL28" s="1154" t="s">
        <v>949</v>
      </c>
      <c r="AM28" s="1154" t="s">
        <v>1051</v>
      </c>
      <c r="AN28" s="1154" t="s">
        <v>949</v>
      </c>
      <c r="AO28" s="1154" t="s">
        <v>949</v>
      </c>
      <c r="AP28" s="1154">
        <v>0</v>
      </c>
      <c r="AQ28" s="1154" t="s">
        <v>1068</v>
      </c>
      <c r="AR28" s="1154" t="s">
        <v>949</v>
      </c>
      <c r="AS28" s="1154" t="s">
        <v>949</v>
      </c>
      <c r="AT28" s="1154">
        <v>0</v>
      </c>
      <c r="AU28" s="1154">
        <v>0</v>
      </c>
      <c r="AV28" s="1154">
        <v>0</v>
      </c>
      <c r="AW28" s="1154">
        <v>0</v>
      </c>
      <c r="AX28" s="1154">
        <v>0</v>
      </c>
      <c r="AY28" s="1154">
        <v>0</v>
      </c>
      <c r="AZ28" s="1154">
        <v>0</v>
      </c>
      <c r="BA28" s="1154">
        <v>0</v>
      </c>
      <c r="BB28" s="1155" t="s">
        <v>4665</v>
      </c>
      <c r="BC28" s="1155"/>
      <c r="BD28" s="1155"/>
      <c r="BE28" s="1144"/>
      <c r="BF28" s="1155"/>
      <c r="BG28" s="1155"/>
      <c r="BH28" s="1155"/>
      <c r="BI28" s="1143"/>
      <c r="BJ28" s="802" t="s">
        <v>1025</v>
      </c>
      <c r="BK28" s="1143"/>
      <c r="BL28" s="1143"/>
      <c r="BM28" s="179"/>
      <c r="BN28" s="179"/>
    </row>
    <row r="29" spans="1:66" ht="16.5">
      <c r="A29" s="1143"/>
      <c r="B29" s="1144">
        <v>22</v>
      </c>
      <c r="C29" s="1144" t="s">
        <v>936</v>
      </c>
      <c r="D29" s="1145"/>
      <c r="E29" s="1146"/>
      <c r="F29" s="1145" t="s">
        <v>1105</v>
      </c>
      <c r="G29" s="1146"/>
      <c r="H29" s="1145"/>
      <c r="I29" s="1146"/>
      <c r="J29" s="1145"/>
      <c r="K29" s="1146"/>
      <c r="L29" s="1145"/>
      <c r="M29" s="1146"/>
      <c r="N29" s="1144" t="s">
        <v>1105</v>
      </c>
      <c r="O29" s="170" t="s">
        <v>1105</v>
      </c>
      <c r="P29" s="1147" t="s">
        <v>4778</v>
      </c>
      <c r="Q29" s="1148"/>
      <c r="R29" s="1149" t="s">
        <v>1059</v>
      </c>
      <c r="S29" s="1144" t="s">
        <v>941</v>
      </c>
      <c r="T29" s="1150" t="s">
        <v>1106</v>
      </c>
      <c r="U29" s="1151" t="s">
        <v>1107</v>
      </c>
      <c r="V29" s="158" t="s">
        <v>473</v>
      </c>
      <c r="W29" s="1150" t="s">
        <v>1108</v>
      </c>
      <c r="X29" s="802">
        <v>1</v>
      </c>
      <c r="Y29" s="824" t="s">
        <v>945</v>
      </c>
      <c r="Z29" s="1152" t="s">
        <v>946</v>
      </c>
      <c r="AA29" s="1144">
        <v>1</v>
      </c>
      <c r="AB29" s="1144" t="s">
        <v>1081</v>
      </c>
      <c r="AC29" s="1144"/>
      <c r="AD29" s="1144"/>
      <c r="AE29" s="1144"/>
      <c r="AF29" s="1153"/>
      <c r="AG29" s="1154">
        <v>45.45</v>
      </c>
      <c r="AH29" s="1154">
        <v>0.2</v>
      </c>
      <c r="AI29" s="1154">
        <v>7.93</v>
      </c>
      <c r="AJ29" s="1154">
        <v>0.5</v>
      </c>
      <c r="AK29" s="1154" t="s">
        <v>1109</v>
      </c>
      <c r="AL29" s="1154" t="s">
        <v>1083</v>
      </c>
      <c r="AM29" s="1154" t="s">
        <v>1084</v>
      </c>
      <c r="AN29" s="1154" t="s">
        <v>1085</v>
      </c>
      <c r="AO29" s="1154" t="s">
        <v>1086</v>
      </c>
      <c r="AP29" s="1154" t="s">
        <v>949</v>
      </c>
      <c r="AQ29" s="1154" t="s">
        <v>1087</v>
      </c>
      <c r="AR29" s="1154" t="s">
        <v>949</v>
      </c>
      <c r="AS29" s="1154" t="s">
        <v>949</v>
      </c>
      <c r="AT29" s="1154">
        <v>0</v>
      </c>
      <c r="AU29" s="1154">
        <v>0</v>
      </c>
      <c r="AV29" s="1154" t="s">
        <v>1105</v>
      </c>
      <c r="AW29" s="1154" t="s">
        <v>1087</v>
      </c>
      <c r="AX29" s="1154">
        <v>0</v>
      </c>
      <c r="AY29" s="1154">
        <v>0</v>
      </c>
      <c r="AZ29" s="1154">
        <v>0</v>
      </c>
      <c r="BA29" s="1154">
        <v>0</v>
      </c>
      <c r="BB29" s="1155" t="s">
        <v>4162</v>
      </c>
      <c r="BC29" s="1155"/>
      <c r="BD29" s="1155"/>
      <c r="BE29" s="1144"/>
      <c r="BF29" s="1155">
        <v>4</v>
      </c>
      <c r="BG29" s="1155">
        <v>250</v>
      </c>
      <c r="BH29" s="1155">
        <v>2</v>
      </c>
      <c r="BI29" s="1143"/>
      <c r="BJ29" s="802" t="s">
        <v>1025</v>
      </c>
      <c r="BK29" s="1143"/>
      <c r="BL29" s="1143"/>
      <c r="BM29" s="179"/>
      <c r="BN29" s="179"/>
    </row>
    <row r="30" spans="1:66" ht="16.5">
      <c r="A30" s="1143"/>
      <c r="B30" s="1144">
        <v>23</v>
      </c>
      <c r="C30" s="1144" t="s">
        <v>936</v>
      </c>
      <c r="D30" s="1145"/>
      <c r="E30" s="1146"/>
      <c r="F30" s="1145" t="s">
        <v>1110</v>
      </c>
      <c r="G30" s="1146"/>
      <c r="H30" s="1145"/>
      <c r="I30" s="1146"/>
      <c r="J30" s="1145"/>
      <c r="K30" s="1146"/>
      <c r="L30" s="1145"/>
      <c r="M30" s="1146"/>
      <c r="N30" s="1144" t="s">
        <v>1110</v>
      </c>
      <c r="O30" s="170" t="s">
        <v>1110</v>
      </c>
      <c r="P30" s="1147" t="s">
        <v>4778</v>
      </c>
      <c r="Q30" s="1148"/>
      <c r="R30" s="1149" t="s">
        <v>979</v>
      </c>
      <c r="S30" s="1144" t="s">
        <v>941</v>
      </c>
      <c r="T30" s="1150" t="s">
        <v>1111</v>
      </c>
      <c r="U30" s="1151" t="s">
        <v>1112</v>
      </c>
      <c r="V30" s="158" t="s">
        <v>473</v>
      </c>
      <c r="W30" s="1150" t="s">
        <v>1113</v>
      </c>
      <c r="X30" s="802">
        <v>1</v>
      </c>
      <c r="Y30" s="824" t="s">
        <v>945</v>
      </c>
      <c r="Z30" s="1152" t="s">
        <v>946</v>
      </c>
      <c r="AA30" s="1144">
        <v>1</v>
      </c>
      <c r="AB30" s="1144" t="s">
        <v>1081</v>
      </c>
      <c r="AC30" s="1144"/>
      <c r="AD30" s="1144"/>
      <c r="AE30" s="1144"/>
      <c r="AF30" s="1153"/>
      <c r="AG30" s="1154">
        <v>82.86</v>
      </c>
      <c r="AH30" s="1154">
        <v>0.2</v>
      </c>
      <c r="AI30" s="1154">
        <v>7.93</v>
      </c>
      <c r="AJ30" s="1154">
        <v>1.2</v>
      </c>
      <c r="AK30" s="1154" t="s">
        <v>1114</v>
      </c>
      <c r="AL30" s="1154" t="s">
        <v>1083</v>
      </c>
      <c r="AM30" s="1154" t="s">
        <v>1084</v>
      </c>
      <c r="AN30" s="1154" t="s">
        <v>1085</v>
      </c>
      <c r="AO30" s="1154" t="s">
        <v>1086</v>
      </c>
      <c r="AP30" s="1154" t="s">
        <v>949</v>
      </c>
      <c r="AQ30" s="1154" t="s">
        <v>1087</v>
      </c>
      <c r="AR30" s="1154" t="s">
        <v>949</v>
      </c>
      <c r="AS30" s="1154" t="s">
        <v>949</v>
      </c>
      <c r="AT30" s="1154">
        <v>0</v>
      </c>
      <c r="AU30" s="1154">
        <v>0</v>
      </c>
      <c r="AV30" s="1154" t="s">
        <v>1110</v>
      </c>
      <c r="AW30" s="1154" t="s">
        <v>1087</v>
      </c>
      <c r="AX30" s="1154">
        <v>0</v>
      </c>
      <c r="AY30" s="1154">
        <v>0</v>
      </c>
      <c r="AZ30" s="1154">
        <v>0</v>
      </c>
      <c r="BA30" s="1154">
        <v>0</v>
      </c>
      <c r="BB30" s="1155" t="s">
        <v>4162</v>
      </c>
      <c r="BC30" s="1155"/>
      <c r="BD30" s="1155"/>
      <c r="BE30" s="1144"/>
      <c r="BF30" s="1155">
        <v>4</v>
      </c>
      <c r="BG30" s="1155">
        <v>180</v>
      </c>
      <c r="BH30" s="1155">
        <v>2</v>
      </c>
      <c r="BI30" s="1143"/>
      <c r="BJ30" s="802" t="s">
        <v>1025</v>
      </c>
      <c r="BK30" s="1143"/>
      <c r="BL30" s="1143"/>
      <c r="BM30" s="179"/>
      <c r="BN30" s="179"/>
    </row>
    <row r="31" spans="1:66" ht="16.5">
      <c r="A31" s="1143"/>
      <c r="B31" s="1144">
        <v>24</v>
      </c>
      <c r="C31" s="1144" t="s">
        <v>936</v>
      </c>
      <c r="D31" s="1145"/>
      <c r="E31" s="1146"/>
      <c r="F31" s="1145" t="s">
        <v>1115</v>
      </c>
      <c r="G31" s="1146"/>
      <c r="H31" s="1145"/>
      <c r="I31" s="1146"/>
      <c r="J31" s="1145"/>
      <c r="K31" s="1146"/>
      <c r="L31" s="1145"/>
      <c r="M31" s="1146"/>
      <c r="N31" s="1144" t="s">
        <v>1115</v>
      </c>
      <c r="O31" s="170" t="s">
        <v>1115</v>
      </c>
      <c r="P31" s="1147" t="s">
        <v>4778</v>
      </c>
      <c r="Q31" s="1148"/>
      <c r="R31" s="1149" t="s">
        <v>989</v>
      </c>
      <c r="S31" s="1144" t="s">
        <v>941</v>
      </c>
      <c r="T31" s="1150" t="s">
        <v>1116</v>
      </c>
      <c r="U31" s="1151" t="s">
        <v>1117</v>
      </c>
      <c r="V31" s="158" t="s">
        <v>473</v>
      </c>
      <c r="W31" s="1150" t="s">
        <v>1118</v>
      </c>
      <c r="X31" s="802">
        <v>1</v>
      </c>
      <c r="Y31" s="824" t="s">
        <v>945</v>
      </c>
      <c r="Z31" s="1152" t="s">
        <v>946</v>
      </c>
      <c r="AA31" s="1144">
        <v>1</v>
      </c>
      <c r="AB31" s="1144" t="s">
        <v>1081</v>
      </c>
      <c r="AC31" s="1144"/>
      <c r="AD31" s="1144"/>
      <c r="AE31" s="1144"/>
      <c r="AF31" s="1153"/>
      <c r="AG31" s="1154">
        <v>133.07</v>
      </c>
      <c r="AH31" s="1154">
        <v>0.2</v>
      </c>
      <c r="AI31" s="1154">
        <v>7.93</v>
      </c>
      <c r="AJ31" s="1154">
        <v>1.1000000000000001</v>
      </c>
      <c r="AK31" s="1154" t="s">
        <v>1119</v>
      </c>
      <c r="AL31" s="1154" t="s">
        <v>1083</v>
      </c>
      <c r="AM31" s="1154" t="s">
        <v>1084</v>
      </c>
      <c r="AN31" s="1154" t="s">
        <v>1085</v>
      </c>
      <c r="AO31" s="1154" t="s">
        <v>1086</v>
      </c>
      <c r="AP31" s="1154" t="s">
        <v>949</v>
      </c>
      <c r="AQ31" s="1154" t="s">
        <v>1087</v>
      </c>
      <c r="AR31" s="1154" t="s">
        <v>949</v>
      </c>
      <c r="AS31" s="1154" t="s">
        <v>949</v>
      </c>
      <c r="AT31" s="1154">
        <v>0</v>
      </c>
      <c r="AU31" s="1154">
        <v>0</v>
      </c>
      <c r="AV31" s="1154" t="s">
        <v>1115</v>
      </c>
      <c r="AW31" s="1154" t="s">
        <v>1087</v>
      </c>
      <c r="AX31" s="1154">
        <v>0</v>
      </c>
      <c r="AY31" s="1154">
        <v>0</v>
      </c>
      <c r="AZ31" s="1154">
        <v>0</v>
      </c>
      <c r="BA31" s="1154">
        <v>0</v>
      </c>
      <c r="BB31" s="1155" t="s">
        <v>4162</v>
      </c>
      <c r="BC31" s="1155"/>
      <c r="BD31" s="1155"/>
      <c r="BE31" s="1144"/>
      <c r="BF31" s="1155">
        <v>2</v>
      </c>
      <c r="BG31" s="1155">
        <v>125</v>
      </c>
      <c r="BH31" s="1155">
        <v>2</v>
      </c>
      <c r="BI31" s="1143"/>
      <c r="BJ31" s="802" t="s">
        <v>1025</v>
      </c>
      <c r="BK31" s="1143"/>
      <c r="BL31" s="1143"/>
      <c r="BM31" s="179"/>
      <c r="BN31" s="179"/>
    </row>
    <row r="32" spans="1:66" ht="16.5">
      <c r="A32" s="1143"/>
      <c r="B32" s="1144">
        <v>25</v>
      </c>
      <c r="C32" s="1144" t="s">
        <v>936</v>
      </c>
      <c r="D32" s="1145"/>
      <c r="E32" s="1146"/>
      <c r="F32" s="1145" t="s">
        <v>1120</v>
      </c>
      <c r="G32" s="1146"/>
      <c r="H32" s="1145"/>
      <c r="I32" s="1146"/>
      <c r="J32" s="1145"/>
      <c r="K32" s="1146"/>
      <c r="L32" s="1145"/>
      <c r="M32" s="1146"/>
      <c r="N32" s="1144" t="s">
        <v>1120</v>
      </c>
      <c r="O32" s="170" t="s">
        <v>1120</v>
      </c>
      <c r="P32" s="1147" t="s">
        <v>4778</v>
      </c>
      <c r="Q32" s="1148"/>
      <c r="R32" s="1149"/>
      <c r="S32" s="1144" t="s">
        <v>941</v>
      </c>
      <c r="T32" s="1150" t="s">
        <v>1120</v>
      </c>
      <c r="U32" s="1151" t="s">
        <v>1121</v>
      </c>
      <c r="V32" s="158" t="s">
        <v>473</v>
      </c>
      <c r="W32" s="1150" t="s">
        <v>1122</v>
      </c>
      <c r="X32" s="802">
        <v>1</v>
      </c>
      <c r="Y32" s="824" t="s">
        <v>945</v>
      </c>
      <c r="Z32" s="1152" t="s">
        <v>946</v>
      </c>
      <c r="AA32" s="1144">
        <v>1</v>
      </c>
      <c r="AB32" s="1144" t="s">
        <v>1081</v>
      </c>
      <c r="AC32" s="1144" t="s">
        <v>948</v>
      </c>
      <c r="AD32" s="1144"/>
      <c r="AE32" s="1144"/>
      <c r="AF32" s="1153"/>
      <c r="AG32" s="1154">
        <v>84.73</v>
      </c>
      <c r="AH32" s="1154">
        <v>0.2</v>
      </c>
      <c r="AI32" s="1154">
        <v>7.93</v>
      </c>
      <c r="AJ32" s="1154">
        <v>0.5</v>
      </c>
      <c r="AK32" s="1154" t="s">
        <v>1123</v>
      </c>
      <c r="AL32" s="1154" t="s">
        <v>1083</v>
      </c>
      <c r="AM32" s="1154" t="s">
        <v>1084</v>
      </c>
      <c r="AN32" s="1154" t="s">
        <v>1085</v>
      </c>
      <c r="AO32" s="1154" t="s">
        <v>1086</v>
      </c>
      <c r="AP32" s="1154">
        <v>0</v>
      </c>
      <c r="AQ32" s="1154" t="s">
        <v>1087</v>
      </c>
      <c r="AR32" s="1154" t="s">
        <v>949</v>
      </c>
      <c r="AS32" s="1154" t="s">
        <v>949</v>
      </c>
      <c r="AT32" s="1154">
        <v>0</v>
      </c>
      <c r="AU32" s="1154">
        <v>0</v>
      </c>
      <c r="AV32" s="1154" t="s">
        <v>1120</v>
      </c>
      <c r="AW32" s="1154" t="s">
        <v>1087</v>
      </c>
      <c r="AX32" s="1154">
        <v>0</v>
      </c>
      <c r="AY32" s="1154">
        <v>0</v>
      </c>
      <c r="AZ32" s="1154">
        <v>0</v>
      </c>
      <c r="BA32" s="1154">
        <v>0</v>
      </c>
      <c r="BB32" s="1155" t="s">
        <v>4665</v>
      </c>
      <c r="BC32" s="1155"/>
      <c r="BD32" s="1155"/>
      <c r="BE32" s="1144"/>
      <c r="BF32" s="1155">
        <v>4</v>
      </c>
      <c r="BG32" s="1155">
        <v>125</v>
      </c>
      <c r="BH32" s="1155">
        <v>2</v>
      </c>
      <c r="BI32" s="1143"/>
      <c r="BJ32" s="802" t="s">
        <v>1025</v>
      </c>
      <c r="BK32" s="1143"/>
      <c r="BL32" s="1143"/>
      <c r="BM32" s="179"/>
      <c r="BN32" s="179"/>
    </row>
    <row r="33" spans="1:66" ht="16.5">
      <c r="A33" s="1143"/>
      <c r="B33" s="1144">
        <v>26</v>
      </c>
      <c r="C33" s="1144" t="s">
        <v>936</v>
      </c>
      <c r="D33" s="1145"/>
      <c r="E33" s="1146"/>
      <c r="F33" s="1145" t="s">
        <v>1124</v>
      </c>
      <c r="G33" s="1146"/>
      <c r="H33" s="1145"/>
      <c r="I33" s="1146"/>
      <c r="J33" s="1145"/>
      <c r="K33" s="1146"/>
      <c r="L33" s="1145"/>
      <c r="M33" s="1146"/>
      <c r="N33" s="1144" t="s">
        <v>1124</v>
      </c>
      <c r="O33" s="170" t="s">
        <v>1125</v>
      </c>
      <c r="P33" s="1147" t="s">
        <v>4777</v>
      </c>
      <c r="Q33" s="1148"/>
      <c r="R33" s="1149" t="s">
        <v>1126</v>
      </c>
      <c r="S33" s="1144" t="s">
        <v>941</v>
      </c>
      <c r="T33" s="1150"/>
      <c r="U33" s="1151" t="s">
        <v>1127</v>
      </c>
      <c r="V33" s="158" t="s">
        <v>473</v>
      </c>
      <c r="W33" s="1150" t="s">
        <v>1128</v>
      </c>
      <c r="X33" s="802">
        <v>2</v>
      </c>
      <c r="Y33" s="824" t="s">
        <v>945</v>
      </c>
      <c r="Z33" s="1152" t="s">
        <v>946</v>
      </c>
      <c r="AA33" s="1144">
        <v>1</v>
      </c>
      <c r="AB33" s="1144" t="s">
        <v>1008</v>
      </c>
      <c r="AC33" s="1144"/>
      <c r="AD33" s="1144"/>
      <c r="AE33" s="1144"/>
      <c r="AF33" s="1153"/>
      <c r="AG33" s="1154">
        <v>824.93</v>
      </c>
      <c r="AH33" s="1154">
        <v>2</v>
      </c>
      <c r="AI33" s="1154">
        <v>1.41</v>
      </c>
      <c r="AJ33" s="1154">
        <v>11.98</v>
      </c>
      <c r="AK33" s="1154" t="s">
        <v>1129</v>
      </c>
      <c r="AL33" s="1154" t="s">
        <v>995</v>
      </c>
      <c r="AM33" s="1154" t="s">
        <v>1130</v>
      </c>
      <c r="AN33" s="1154" t="s">
        <v>1131</v>
      </c>
      <c r="AO33" s="1154" t="s">
        <v>1132</v>
      </c>
      <c r="AP33" s="1154" t="s">
        <v>1133</v>
      </c>
      <c r="AQ33" s="1154" t="s">
        <v>1087</v>
      </c>
      <c r="AR33" s="1154" t="s">
        <v>949</v>
      </c>
      <c r="AS33" s="1154" t="s">
        <v>949</v>
      </c>
      <c r="AT33" s="1154">
        <v>0</v>
      </c>
      <c r="AU33" s="1154">
        <v>0</v>
      </c>
      <c r="AV33" s="1154" t="s">
        <v>1125</v>
      </c>
      <c r="AW33" s="1154" t="s">
        <v>1087</v>
      </c>
      <c r="AX33" s="1154">
        <v>0</v>
      </c>
      <c r="AY33" s="1154">
        <v>0</v>
      </c>
      <c r="AZ33" s="1154">
        <v>0</v>
      </c>
      <c r="BA33" s="1154">
        <v>0</v>
      </c>
      <c r="BB33" s="1155" t="s">
        <v>4162</v>
      </c>
      <c r="BC33" s="1155"/>
      <c r="BD33" s="1155"/>
      <c r="BE33" s="1144"/>
      <c r="BF33" s="1155"/>
      <c r="BG33" s="1155"/>
      <c r="BH33" s="1155"/>
      <c r="BI33" s="1143"/>
      <c r="BJ33" s="802" t="s">
        <v>1025</v>
      </c>
      <c r="BK33" s="1143"/>
      <c r="BL33" s="1143"/>
      <c r="BM33" s="179"/>
      <c r="BN33" s="179"/>
    </row>
    <row r="34" spans="1:66" ht="16.5">
      <c r="A34" s="1143"/>
      <c r="B34" s="1144">
        <v>27</v>
      </c>
      <c r="C34" s="1144" t="s">
        <v>936</v>
      </c>
      <c r="D34" s="1145"/>
      <c r="E34" s="1146"/>
      <c r="F34" s="1145" t="s">
        <v>4779</v>
      </c>
      <c r="G34" s="1146"/>
      <c r="H34" s="1145"/>
      <c r="I34" s="1146"/>
      <c r="J34" s="1145"/>
      <c r="K34" s="1146"/>
      <c r="L34" s="1145"/>
      <c r="M34" s="1146"/>
      <c r="N34" s="1144" t="s">
        <v>4779</v>
      </c>
      <c r="O34" s="170" t="s">
        <v>4779</v>
      </c>
      <c r="P34" s="1147" t="s">
        <v>4773</v>
      </c>
      <c r="Q34" s="1148"/>
      <c r="R34" s="1149" t="s">
        <v>989</v>
      </c>
      <c r="S34" s="1144" t="s">
        <v>941</v>
      </c>
      <c r="T34" s="1150"/>
      <c r="U34" s="1151"/>
      <c r="V34" s="158" t="s">
        <v>473</v>
      </c>
      <c r="W34" s="1150" t="s">
        <v>4780</v>
      </c>
      <c r="X34" s="802">
        <v>2</v>
      </c>
      <c r="Y34" s="824" t="s">
        <v>945</v>
      </c>
      <c r="Z34" s="1152" t="s">
        <v>946</v>
      </c>
      <c r="AA34" s="1144">
        <v>1</v>
      </c>
      <c r="AB34" s="1144" t="s">
        <v>1048</v>
      </c>
      <c r="AC34" s="1144" t="s">
        <v>948</v>
      </c>
      <c r="AD34" s="1144"/>
      <c r="AE34" s="1144"/>
      <c r="AF34" s="1153"/>
      <c r="AG34" s="1154">
        <v>95.849000000000004</v>
      </c>
      <c r="AH34" s="1154" t="s">
        <v>1049</v>
      </c>
      <c r="AI34" s="1154">
        <v>0.8</v>
      </c>
      <c r="AJ34" s="1154" t="s">
        <v>949</v>
      </c>
      <c r="AK34" s="1154" t="s">
        <v>1137</v>
      </c>
      <c r="AL34" s="1154" t="s">
        <v>949</v>
      </c>
      <c r="AM34" s="1154" t="s">
        <v>1051</v>
      </c>
      <c r="AN34" s="1154" t="s">
        <v>949</v>
      </c>
      <c r="AO34" s="1154" t="s">
        <v>949</v>
      </c>
      <c r="AP34" s="1154" t="s">
        <v>949</v>
      </c>
      <c r="AQ34" s="1154" t="s">
        <v>1052</v>
      </c>
      <c r="AR34" s="1154" t="s">
        <v>949</v>
      </c>
      <c r="AS34" s="1154" t="s">
        <v>949</v>
      </c>
      <c r="AT34" s="1154">
        <v>0</v>
      </c>
      <c r="AU34" s="1154">
        <v>0</v>
      </c>
      <c r="AV34" s="1154">
        <v>0</v>
      </c>
      <c r="AW34" s="1154">
        <v>0</v>
      </c>
      <c r="AX34" s="1154">
        <v>0</v>
      </c>
      <c r="AY34" s="1154">
        <v>0</v>
      </c>
      <c r="AZ34" s="1154">
        <v>0</v>
      </c>
      <c r="BA34" s="1154">
        <v>0</v>
      </c>
      <c r="BB34" s="1155" t="s">
        <v>4665</v>
      </c>
      <c r="BC34" s="1155"/>
      <c r="BD34" s="1155"/>
      <c r="BE34" s="1144"/>
      <c r="BF34" s="1155"/>
      <c r="BG34" s="1155"/>
      <c r="BH34" s="1155"/>
      <c r="BI34" s="1143"/>
      <c r="BJ34" s="802" t="s">
        <v>1025</v>
      </c>
      <c r="BK34" s="1143"/>
      <c r="BL34" s="1143"/>
      <c r="BM34" s="179"/>
      <c r="BN34" s="179"/>
    </row>
    <row r="35" spans="1:66" ht="16.5">
      <c r="A35" s="1143"/>
      <c r="B35" s="1144">
        <v>28</v>
      </c>
      <c r="C35" s="1144" t="s">
        <v>936</v>
      </c>
      <c r="D35" s="1145"/>
      <c r="E35" s="1146"/>
      <c r="F35" s="1145" t="s">
        <v>1143</v>
      </c>
      <c r="G35" s="1146"/>
      <c r="H35" s="1145"/>
      <c r="I35" s="1146"/>
      <c r="J35" s="1145"/>
      <c r="K35" s="1146"/>
      <c r="L35" s="1145"/>
      <c r="M35" s="1146"/>
      <c r="N35" s="1144" t="s">
        <v>1143</v>
      </c>
      <c r="O35" s="170" t="s">
        <v>1143</v>
      </c>
      <c r="P35" s="1147" t="s">
        <v>4778</v>
      </c>
      <c r="Q35" s="1148"/>
      <c r="R35" s="1149" t="s">
        <v>989</v>
      </c>
      <c r="S35" s="1144" t="s">
        <v>941</v>
      </c>
      <c r="T35" s="1150" t="s">
        <v>1144</v>
      </c>
      <c r="U35" s="1151" t="s">
        <v>1145</v>
      </c>
      <c r="V35" s="158" t="s">
        <v>473</v>
      </c>
      <c r="W35" s="1150" t="s">
        <v>1146</v>
      </c>
      <c r="X35" s="802">
        <v>1</v>
      </c>
      <c r="Y35" s="824" t="s">
        <v>945</v>
      </c>
      <c r="Z35" s="1152" t="s">
        <v>946</v>
      </c>
      <c r="AA35" s="1144">
        <v>1</v>
      </c>
      <c r="AB35" s="1144" t="s">
        <v>1008</v>
      </c>
      <c r="AC35" s="1144"/>
      <c r="AD35" s="1144"/>
      <c r="AE35" s="1144"/>
      <c r="AF35" s="1153"/>
      <c r="AG35" s="1154">
        <v>8692.19</v>
      </c>
      <c r="AH35" s="1154">
        <v>1.5</v>
      </c>
      <c r="AI35" s="1154">
        <v>1.04</v>
      </c>
      <c r="AJ35" s="1154">
        <v>9.0299999999999994</v>
      </c>
      <c r="AK35" s="1154" t="s">
        <v>1147</v>
      </c>
      <c r="AL35" s="1154" t="s">
        <v>995</v>
      </c>
      <c r="AM35" s="1154" t="s">
        <v>1148</v>
      </c>
      <c r="AN35" s="1154" t="s">
        <v>1149</v>
      </c>
      <c r="AO35" s="1154" t="s">
        <v>1132</v>
      </c>
      <c r="AP35" s="1154" t="s">
        <v>1150</v>
      </c>
      <c r="AQ35" s="1154" t="s">
        <v>1087</v>
      </c>
      <c r="AR35" s="1154" t="s">
        <v>949</v>
      </c>
      <c r="AS35" s="1154" t="s">
        <v>949</v>
      </c>
      <c r="AT35" s="1154">
        <v>0</v>
      </c>
      <c r="AU35" s="1154">
        <v>0</v>
      </c>
      <c r="AV35" s="1154" t="s">
        <v>1143</v>
      </c>
      <c r="AW35" s="1154" t="s">
        <v>1087</v>
      </c>
      <c r="AX35" s="1154">
        <v>0</v>
      </c>
      <c r="AY35" s="1154">
        <v>0</v>
      </c>
      <c r="AZ35" s="1154">
        <v>0</v>
      </c>
      <c r="BA35" s="1154">
        <v>0</v>
      </c>
      <c r="BB35" s="1155" t="s">
        <v>4162</v>
      </c>
      <c r="BC35" s="1155" t="s">
        <v>4414</v>
      </c>
      <c r="BD35" s="1155"/>
      <c r="BE35" s="1144"/>
      <c r="BF35" s="1155">
        <v>2</v>
      </c>
      <c r="BG35" s="1155">
        <v>120</v>
      </c>
      <c r="BH35" s="1155">
        <v>26</v>
      </c>
      <c r="BI35" s="1143"/>
      <c r="BJ35" s="802" t="s">
        <v>1025</v>
      </c>
      <c r="BK35" s="1143"/>
      <c r="BL35" s="1143"/>
      <c r="BM35" s="179"/>
      <c r="BN35" s="179"/>
    </row>
    <row r="36" spans="1:66" ht="16.5">
      <c r="A36" s="1143"/>
      <c r="B36" s="1144">
        <v>29</v>
      </c>
      <c r="C36" s="1144" t="s">
        <v>936</v>
      </c>
      <c r="D36" s="1145"/>
      <c r="E36" s="1146" t="s">
        <v>1151</v>
      </c>
      <c r="F36" s="1145"/>
      <c r="G36" s="1146"/>
      <c r="H36" s="1145"/>
      <c r="I36" s="1146"/>
      <c r="J36" s="1145"/>
      <c r="K36" s="1146"/>
      <c r="L36" s="1145"/>
      <c r="M36" s="1146"/>
      <c r="N36" s="1144" t="s">
        <v>1151</v>
      </c>
      <c r="O36" s="170" t="s">
        <v>1152</v>
      </c>
      <c r="P36" s="1147" t="s">
        <v>939</v>
      </c>
      <c r="Q36" s="1148"/>
      <c r="R36" s="1149" t="s">
        <v>940</v>
      </c>
      <c r="S36" s="1144" t="s">
        <v>941</v>
      </c>
      <c r="T36" s="1150" t="s">
        <v>1153</v>
      </c>
      <c r="U36" s="1151" t="s">
        <v>1154</v>
      </c>
      <c r="V36" s="158" t="s">
        <v>473</v>
      </c>
      <c r="W36" s="1150" t="s">
        <v>1155</v>
      </c>
      <c r="X36" s="802">
        <v>1</v>
      </c>
      <c r="Y36" s="824" t="s">
        <v>945</v>
      </c>
      <c r="Z36" s="1152" t="s">
        <v>946</v>
      </c>
      <c r="AA36" s="1144">
        <v>0</v>
      </c>
      <c r="AB36" s="1144" t="s">
        <v>947</v>
      </c>
      <c r="AC36" s="1144"/>
      <c r="AD36" s="1144"/>
      <c r="AE36" s="1144"/>
      <c r="AF36" s="1153"/>
      <c r="AG36" s="1154" t="s">
        <v>949</v>
      </c>
      <c r="AH36" s="1154" t="s">
        <v>949</v>
      </c>
      <c r="AI36" s="1154" t="s">
        <v>949</v>
      </c>
      <c r="AJ36" s="1154" t="s">
        <v>949</v>
      </c>
      <c r="AK36" s="1154" t="s">
        <v>949</v>
      </c>
      <c r="AL36" s="1154" t="s">
        <v>949</v>
      </c>
      <c r="AM36" s="1154" t="s">
        <v>949</v>
      </c>
      <c r="AN36" s="1154" t="s">
        <v>949</v>
      </c>
      <c r="AO36" s="1154" t="s">
        <v>949</v>
      </c>
      <c r="AP36" s="1154" t="s">
        <v>949</v>
      </c>
      <c r="AQ36" s="1154" t="s">
        <v>949</v>
      </c>
      <c r="AR36" s="1154" t="s">
        <v>949</v>
      </c>
      <c r="AS36" s="1154" t="s">
        <v>949</v>
      </c>
      <c r="AT36" s="1154" t="s">
        <v>949</v>
      </c>
      <c r="AU36" s="1154" t="s">
        <v>949</v>
      </c>
      <c r="AV36" s="1154" t="s">
        <v>949</v>
      </c>
      <c r="AW36" s="1154" t="s">
        <v>949</v>
      </c>
      <c r="AX36" s="1154" t="s">
        <v>949</v>
      </c>
      <c r="AY36" s="1154" t="s">
        <v>949</v>
      </c>
      <c r="AZ36" s="1154" t="s">
        <v>949</v>
      </c>
      <c r="BA36" s="1154" t="s">
        <v>949</v>
      </c>
      <c r="BB36" s="1155" t="s">
        <v>4162</v>
      </c>
      <c r="BC36" s="1155"/>
      <c r="BD36" s="1155"/>
      <c r="BE36" s="1144"/>
      <c r="BF36" s="1155"/>
      <c r="BG36" s="1155"/>
      <c r="BH36" s="1155"/>
      <c r="BI36" s="1143"/>
      <c r="BJ36" s="802" t="s">
        <v>950</v>
      </c>
      <c r="BK36" s="1143"/>
      <c r="BL36" s="1143"/>
      <c r="BM36" s="179"/>
      <c r="BN36" s="179"/>
    </row>
    <row r="37" spans="1:66" ht="16.5">
      <c r="A37" s="1143"/>
      <c r="B37" s="1144">
        <v>30</v>
      </c>
      <c r="C37" s="1144" t="s">
        <v>936</v>
      </c>
      <c r="D37" s="1145"/>
      <c r="E37" s="1146"/>
      <c r="F37" s="1145" t="s">
        <v>1156</v>
      </c>
      <c r="G37" s="1146"/>
      <c r="H37" s="1145"/>
      <c r="I37" s="1146"/>
      <c r="J37" s="1145"/>
      <c r="K37" s="1146"/>
      <c r="L37" s="1145"/>
      <c r="M37" s="1146"/>
      <c r="N37" s="1144" t="s">
        <v>1156</v>
      </c>
      <c r="O37" s="170" t="s">
        <v>1156</v>
      </c>
      <c r="P37" s="1147" t="s">
        <v>4781</v>
      </c>
      <c r="Q37" s="1148"/>
      <c r="R37" s="1149" t="s">
        <v>989</v>
      </c>
      <c r="S37" s="1144" t="s">
        <v>941</v>
      </c>
      <c r="T37" s="1150" t="s">
        <v>1158</v>
      </c>
      <c r="U37" s="1151" t="s">
        <v>1159</v>
      </c>
      <c r="V37" s="158" t="s">
        <v>132</v>
      </c>
      <c r="W37" s="1150" t="s">
        <v>1160</v>
      </c>
      <c r="X37" s="802">
        <v>1</v>
      </c>
      <c r="Y37" s="824" t="s">
        <v>945</v>
      </c>
      <c r="Z37" s="1152" t="s">
        <v>946</v>
      </c>
      <c r="AA37" s="1144">
        <v>1</v>
      </c>
      <c r="AB37" s="1144" t="s">
        <v>979</v>
      </c>
      <c r="AC37" s="1144"/>
      <c r="AD37" s="1144"/>
      <c r="AE37" s="1144"/>
      <c r="AF37" s="1153"/>
      <c r="AG37" s="1154" t="s">
        <v>949</v>
      </c>
      <c r="AH37" s="1154">
        <v>0.05</v>
      </c>
      <c r="AI37" s="1154" t="s">
        <v>949</v>
      </c>
      <c r="AJ37" s="1154" t="s">
        <v>949</v>
      </c>
      <c r="AK37" s="1154" t="s">
        <v>1161</v>
      </c>
      <c r="AL37" s="1154" t="s">
        <v>1162</v>
      </c>
      <c r="AM37" s="1154" t="s">
        <v>1163</v>
      </c>
      <c r="AN37" s="1154" t="s">
        <v>1164</v>
      </c>
      <c r="AO37" s="1154" t="s">
        <v>1165</v>
      </c>
      <c r="AP37" s="1154" t="s">
        <v>949</v>
      </c>
      <c r="AQ37" s="1154" t="s">
        <v>1166</v>
      </c>
      <c r="AR37" s="1154" t="s">
        <v>949</v>
      </c>
      <c r="AS37" s="1154" t="s">
        <v>949</v>
      </c>
      <c r="AT37" s="1154" t="s">
        <v>949</v>
      </c>
      <c r="AU37" s="1154" t="s">
        <v>949</v>
      </c>
      <c r="AV37" s="1154" t="s">
        <v>949</v>
      </c>
      <c r="AW37" s="1154" t="s">
        <v>949</v>
      </c>
      <c r="AX37" s="1154" t="s">
        <v>949</v>
      </c>
      <c r="AY37" s="1154" t="s">
        <v>949</v>
      </c>
      <c r="AZ37" s="1154" t="s">
        <v>949</v>
      </c>
      <c r="BA37" s="1154" t="s">
        <v>949</v>
      </c>
      <c r="BB37" s="1155" t="s">
        <v>4665</v>
      </c>
      <c r="BC37" s="1155"/>
      <c r="BD37" s="1155"/>
      <c r="BE37" s="1144"/>
      <c r="BF37" s="1155"/>
      <c r="BG37" s="1155"/>
      <c r="BH37" s="1155"/>
      <c r="BI37" s="1143"/>
      <c r="BJ37" s="802" t="s">
        <v>1025</v>
      </c>
      <c r="BK37" s="1143"/>
      <c r="BL37" s="1143"/>
      <c r="BM37" s="179"/>
      <c r="BN37" s="179"/>
    </row>
    <row r="38" spans="1:66" ht="16.5">
      <c r="A38" s="1143"/>
      <c r="B38" s="1144">
        <v>31</v>
      </c>
      <c r="C38" s="1144" t="s">
        <v>936</v>
      </c>
      <c r="D38" s="1145"/>
      <c r="E38" s="1146"/>
      <c r="F38" s="1145" t="s">
        <v>1027</v>
      </c>
      <c r="G38" s="1146"/>
      <c r="H38" s="1145"/>
      <c r="I38" s="1146"/>
      <c r="J38" s="1145"/>
      <c r="K38" s="1146"/>
      <c r="L38" s="1145"/>
      <c r="M38" s="1146"/>
      <c r="N38" s="1144" t="s">
        <v>1027</v>
      </c>
      <c r="O38" s="170" t="s">
        <v>1028</v>
      </c>
      <c r="P38" s="1147" t="s">
        <v>4782</v>
      </c>
      <c r="Q38" s="1148"/>
      <c r="R38" s="1149"/>
      <c r="S38" s="1144" t="s">
        <v>941</v>
      </c>
      <c r="T38" s="1150" t="s">
        <v>1028</v>
      </c>
      <c r="U38" s="1151" t="s">
        <v>1029</v>
      </c>
      <c r="V38" s="158" t="s">
        <v>473</v>
      </c>
      <c r="W38" s="1150" t="s">
        <v>1030</v>
      </c>
      <c r="X38" s="802">
        <v>4</v>
      </c>
      <c r="Y38" s="824" t="s">
        <v>945</v>
      </c>
      <c r="Z38" s="1152" t="s">
        <v>946</v>
      </c>
      <c r="AA38" s="1144">
        <v>1</v>
      </c>
      <c r="AB38" s="1144" t="s">
        <v>993</v>
      </c>
      <c r="AC38" s="1144"/>
      <c r="AD38" s="1144"/>
      <c r="AE38" s="1144"/>
      <c r="AF38" s="1153"/>
      <c r="AG38" s="1154" t="s">
        <v>949</v>
      </c>
      <c r="AH38" s="1154" t="s">
        <v>949</v>
      </c>
      <c r="AI38" s="1154" t="s">
        <v>949</v>
      </c>
      <c r="AJ38" s="1154" t="s">
        <v>949</v>
      </c>
      <c r="AK38" s="1154" t="s">
        <v>949</v>
      </c>
      <c r="AL38" s="1154" t="s">
        <v>949</v>
      </c>
      <c r="AM38" s="1154" t="s">
        <v>1023</v>
      </c>
      <c r="AN38" s="1154" t="s">
        <v>949</v>
      </c>
      <c r="AO38" s="1154" t="s">
        <v>949</v>
      </c>
      <c r="AP38" s="1154" t="s">
        <v>949</v>
      </c>
      <c r="AQ38" s="1154" t="s">
        <v>986</v>
      </c>
      <c r="AR38" s="1154" t="s">
        <v>1024</v>
      </c>
      <c r="AS38" s="1154" t="s">
        <v>949</v>
      </c>
      <c r="AT38" s="1154">
        <v>0</v>
      </c>
      <c r="AU38" s="1154">
        <v>0</v>
      </c>
      <c r="AV38" s="1154">
        <v>0</v>
      </c>
      <c r="AW38" s="1154">
        <v>0</v>
      </c>
      <c r="AX38" s="1154">
        <v>0</v>
      </c>
      <c r="AY38" s="1154">
        <v>0</v>
      </c>
      <c r="AZ38" s="1154">
        <v>0</v>
      </c>
      <c r="BA38" s="1154">
        <v>0</v>
      </c>
      <c r="BB38" s="1155" t="s">
        <v>4665</v>
      </c>
      <c r="BC38" s="1155"/>
      <c r="BD38" s="1155"/>
      <c r="BE38" s="1144"/>
      <c r="BF38" s="1155"/>
      <c r="BG38" s="1155"/>
      <c r="BH38" s="1155"/>
      <c r="BI38" s="1143"/>
      <c r="BJ38" s="802" t="s">
        <v>1025</v>
      </c>
      <c r="BK38" s="1143"/>
      <c r="BL38" s="1143"/>
      <c r="BM38" s="179"/>
      <c r="BN38" s="179"/>
    </row>
    <row r="39" spans="1:66" ht="16.5">
      <c r="A39" s="1143"/>
      <c r="B39" s="1144">
        <v>32</v>
      </c>
      <c r="C39" s="1144" t="s">
        <v>936</v>
      </c>
      <c r="D39" s="1145"/>
      <c r="E39" s="1146"/>
      <c r="F39" s="1145" t="s">
        <v>1167</v>
      </c>
      <c r="G39" s="1146"/>
      <c r="H39" s="1145"/>
      <c r="I39" s="1146"/>
      <c r="J39" s="1145"/>
      <c r="K39" s="1146"/>
      <c r="L39" s="1145"/>
      <c r="M39" s="1146"/>
      <c r="N39" s="1144" t="s">
        <v>1167</v>
      </c>
      <c r="O39" s="170" t="s">
        <v>1167</v>
      </c>
      <c r="P39" s="1147" t="s">
        <v>4778</v>
      </c>
      <c r="Q39" s="1148"/>
      <c r="R39" s="1149" t="s">
        <v>979</v>
      </c>
      <c r="S39" s="1144" t="s">
        <v>941</v>
      </c>
      <c r="T39" s="1150" t="s">
        <v>1168</v>
      </c>
      <c r="U39" s="1151" t="s">
        <v>1169</v>
      </c>
      <c r="V39" s="158" t="s">
        <v>473</v>
      </c>
      <c r="W39" s="1150" t="s">
        <v>1170</v>
      </c>
      <c r="X39" s="802">
        <v>1</v>
      </c>
      <c r="Y39" s="824" t="s">
        <v>945</v>
      </c>
      <c r="Z39" s="1152" t="s">
        <v>946</v>
      </c>
      <c r="AA39" s="1144">
        <v>1</v>
      </c>
      <c r="AB39" s="1144" t="s">
        <v>1008</v>
      </c>
      <c r="AC39" s="1144"/>
      <c r="AD39" s="1144"/>
      <c r="AE39" s="1144"/>
      <c r="AF39" s="1153"/>
      <c r="AG39" s="1154">
        <v>84791.5</v>
      </c>
      <c r="AH39" s="1154">
        <v>2</v>
      </c>
      <c r="AI39" s="1154">
        <v>1.4</v>
      </c>
      <c r="AJ39" s="1154">
        <v>118.74</v>
      </c>
      <c r="AK39" s="1154" t="s">
        <v>1171</v>
      </c>
      <c r="AL39" s="1154" t="s">
        <v>995</v>
      </c>
      <c r="AM39" s="1154" t="s">
        <v>1172</v>
      </c>
      <c r="AN39" s="1154" t="s">
        <v>1173</v>
      </c>
      <c r="AO39" s="1154" t="s">
        <v>1132</v>
      </c>
      <c r="AP39" s="1154" t="s">
        <v>1174</v>
      </c>
      <c r="AQ39" s="1154" t="s">
        <v>1087</v>
      </c>
      <c r="AR39" s="1154" t="s">
        <v>949</v>
      </c>
      <c r="AS39" s="1154" t="s">
        <v>949</v>
      </c>
      <c r="AT39" s="1154">
        <v>0</v>
      </c>
      <c r="AU39" s="1154">
        <v>0</v>
      </c>
      <c r="AV39" s="1154" t="s">
        <v>1167</v>
      </c>
      <c r="AW39" s="1154" t="s">
        <v>1087</v>
      </c>
      <c r="AX39" s="1154">
        <v>0</v>
      </c>
      <c r="AY39" s="1154">
        <v>0</v>
      </c>
      <c r="AZ39" s="1154">
        <v>0</v>
      </c>
      <c r="BA39" s="1154">
        <v>0</v>
      </c>
      <c r="BB39" s="1155" t="s">
        <v>4162</v>
      </c>
      <c r="BC39" s="1155" t="s">
        <v>4783</v>
      </c>
      <c r="BD39" s="1155"/>
      <c r="BE39" s="1144"/>
      <c r="BF39" s="1155">
        <v>2</v>
      </c>
      <c r="BG39" s="1155">
        <v>350</v>
      </c>
      <c r="BH39" s="1155">
        <v>35</v>
      </c>
      <c r="BI39" s="1143"/>
      <c r="BJ39" s="802" t="s">
        <v>1025</v>
      </c>
      <c r="BK39" s="1143"/>
      <c r="BL39" s="1143"/>
      <c r="BM39" s="179"/>
      <c r="BN39" s="179"/>
    </row>
    <row r="40" spans="1:66" ht="16.5">
      <c r="A40" s="1143"/>
      <c r="B40" s="1144">
        <v>33</v>
      </c>
      <c r="C40" s="1144" t="s">
        <v>936</v>
      </c>
      <c r="D40" s="1145"/>
      <c r="E40" s="1146"/>
      <c r="F40" s="1145" t="s">
        <v>1175</v>
      </c>
      <c r="G40" s="1146"/>
      <c r="H40" s="1145"/>
      <c r="I40" s="1146"/>
      <c r="J40" s="1145"/>
      <c r="K40" s="1146"/>
      <c r="L40" s="1145"/>
      <c r="M40" s="1146"/>
      <c r="N40" s="1144" t="s">
        <v>1175</v>
      </c>
      <c r="O40" s="170" t="s">
        <v>1175</v>
      </c>
      <c r="P40" s="1147" t="s">
        <v>4778</v>
      </c>
      <c r="Q40" s="1148"/>
      <c r="R40" s="1149"/>
      <c r="S40" s="1144" t="s">
        <v>941</v>
      </c>
      <c r="T40" s="1150" t="s">
        <v>1175</v>
      </c>
      <c r="U40" s="1151" t="s">
        <v>1176</v>
      </c>
      <c r="V40" s="158" t="s">
        <v>473</v>
      </c>
      <c r="W40" s="1150" t="s">
        <v>1177</v>
      </c>
      <c r="X40" s="802">
        <v>5</v>
      </c>
      <c r="Y40" s="824" t="s">
        <v>945</v>
      </c>
      <c r="Z40" s="1152" t="s">
        <v>946</v>
      </c>
      <c r="AA40" s="1144">
        <v>1</v>
      </c>
      <c r="AB40" s="1144" t="s">
        <v>1008</v>
      </c>
      <c r="AC40" s="1144"/>
      <c r="AD40" s="1144"/>
      <c r="AE40" s="1144"/>
      <c r="AF40" s="1153"/>
      <c r="AG40" s="1154">
        <v>5.4169999999999998</v>
      </c>
      <c r="AH40" s="1154">
        <v>0.25</v>
      </c>
      <c r="AI40" s="1154">
        <v>1.37</v>
      </c>
      <c r="AJ40" s="1154">
        <v>7.0000000000000001E-3</v>
      </c>
      <c r="AK40" s="1154" t="s">
        <v>1178</v>
      </c>
      <c r="AL40" s="1154" t="s">
        <v>1083</v>
      </c>
      <c r="AM40" s="1154" t="s">
        <v>1179</v>
      </c>
      <c r="AN40" s="1154" t="s">
        <v>1180</v>
      </c>
      <c r="AO40" s="1154" t="s">
        <v>1181</v>
      </c>
      <c r="AP40" s="1154">
        <v>0</v>
      </c>
      <c r="AQ40" s="1154" t="s">
        <v>1166</v>
      </c>
      <c r="AR40" s="1154" t="s">
        <v>949</v>
      </c>
      <c r="AS40" s="1154" t="s">
        <v>949</v>
      </c>
      <c r="AT40" s="1154">
        <v>0</v>
      </c>
      <c r="AU40" s="1154">
        <v>0</v>
      </c>
      <c r="AV40" s="1154">
        <v>0</v>
      </c>
      <c r="AW40" s="1154">
        <v>0</v>
      </c>
      <c r="AX40" s="1154">
        <v>0</v>
      </c>
      <c r="AY40" s="1154">
        <v>0</v>
      </c>
      <c r="AZ40" s="1154">
        <v>0</v>
      </c>
      <c r="BA40" s="1154">
        <v>0</v>
      </c>
      <c r="BB40" s="1155" t="s">
        <v>4665</v>
      </c>
      <c r="BC40" s="1155"/>
      <c r="BD40" s="1155"/>
      <c r="BE40" s="1144"/>
      <c r="BF40" s="1155"/>
      <c r="BG40" s="1155"/>
      <c r="BH40" s="1155"/>
      <c r="BI40" s="1143"/>
      <c r="BJ40" s="802" t="s">
        <v>1025</v>
      </c>
      <c r="BK40" s="1143"/>
      <c r="BL40" s="1143"/>
      <c r="BM40" s="179"/>
      <c r="BN40" s="179"/>
    </row>
    <row r="41" spans="1:66" ht="16.5">
      <c r="A41" s="1143"/>
      <c r="B41" s="1144">
        <v>34</v>
      </c>
      <c r="C41" s="1144" t="s">
        <v>936</v>
      </c>
      <c r="D41" s="1145"/>
      <c r="E41" s="1146" t="s">
        <v>1183</v>
      </c>
      <c r="F41" s="1145"/>
      <c r="G41" s="1146"/>
      <c r="H41" s="1145"/>
      <c r="I41" s="1146"/>
      <c r="J41" s="1145"/>
      <c r="K41" s="1146"/>
      <c r="L41" s="1145"/>
      <c r="M41" s="1146"/>
      <c r="N41" s="1144" t="s">
        <v>1182</v>
      </c>
      <c r="O41" s="170" t="s">
        <v>1183</v>
      </c>
      <c r="P41" s="1147" t="s">
        <v>4773</v>
      </c>
      <c r="Q41" s="1148"/>
      <c r="R41" s="1149" t="s">
        <v>940</v>
      </c>
      <c r="S41" s="1144" t="s">
        <v>941</v>
      </c>
      <c r="T41" s="1150" t="s">
        <v>1184</v>
      </c>
      <c r="U41" s="1151" t="s">
        <v>1185</v>
      </c>
      <c r="V41" s="158" t="s">
        <v>473</v>
      </c>
      <c r="W41" s="1150" t="s">
        <v>1186</v>
      </c>
      <c r="X41" s="802">
        <v>1</v>
      </c>
      <c r="Y41" s="824" t="s">
        <v>945</v>
      </c>
      <c r="Z41" s="1152" t="s">
        <v>946</v>
      </c>
      <c r="AA41" s="1144">
        <v>0</v>
      </c>
      <c r="AB41" s="1144" t="s">
        <v>947</v>
      </c>
      <c r="AC41" s="1144"/>
      <c r="AD41" s="1144"/>
      <c r="AE41" s="1144"/>
      <c r="AF41" s="1153"/>
      <c r="AG41" s="1154" t="s">
        <v>949</v>
      </c>
      <c r="AH41" s="1154" t="s">
        <v>949</v>
      </c>
      <c r="AI41" s="1154" t="s">
        <v>949</v>
      </c>
      <c r="AJ41" s="1154" t="s">
        <v>949</v>
      </c>
      <c r="AK41" s="1154" t="s">
        <v>949</v>
      </c>
      <c r="AL41" s="1154" t="s">
        <v>949</v>
      </c>
      <c r="AM41" s="1154" t="s">
        <v>949</v>
      </c>
      <c r="AN41" s="1154" t="s">
        <v>949</v>
      </c>
      <c r="AO41" s="1154" t="s">
        <v>949</v>
      </c>
      <c r="AP41" s="1154" t="s">
        <v>949</v>
      </c>
      <c r="AQ41" s="1154" t="s">
        <v>949</v>
      </c>
      <c r="AR41" s="1154" t="s">
        <v>949</v>
      </c>
      <c r="AS41" s="1154" t="s">
        <v>949</v>
      </c>
      <c r="AT41" s="1154" t="s">
        <v>949</v>
      </c>
      <c r="AU41" s="1154" t="s">
        <v>949</v>
      </c>
      <c r="AV41" s="1154" t="s">
        <v>949</v>
      </c>
      <c r="AW41" s="1154" t="s">
        <v>949</v>
      </c>
      <c r="AX41" s="1154" t="s">
        <v>949</v>
      </c>
      <c r="AY41" s="1154" t="s">
        <v>949</v>
      </c>
      <c r="AZ41" s="1154" t="s">
        <v>949</v>
      </c>
      <c r="BA41" s="1154" t="s">
        <v>949</v>
      </c>
      <c r="BB41" s="1155" t="s">
        <v>4162</v>
      </c>
      <c r="BC41" s="1155"/>
      <c r="BD41" s="1155"/>
      <c r="BE41" s="1144"/>
      <c r="BF41" s="1155"/>
      <c r="BG41" s="1155"/>
      <c r="BH41" s="1155"/>
      <c r="BI41" s="1143"/>
      <c r="BJ41" s="802" t="s">
        <v>950</v>
      </c>
      <c r="BK41" s="1143"/>
      <c r="BL41" s="1143"/>
      <c r="BM41" s="179"/>
      <c r="BN41" s="179"/>
    </row>
    <row r="42" spans="1:66" ht="16.5">
      <c r="A42" s="1143"/>
      <c r="B42" s="1144">
        <v>35</v>
      </c>
      <c r="C42" s="1144" t="s">
        <v>936</v>
      </c>
      <c r="D42" s="1145"/>
      <c r="E42" s="1146"/>
      <c r="F42" s="1145" t="s">
        <v>1187</v>
      </c>
      <c r="G42" s="1146"/>
      <c r="H42" s="1145"/>
      <c r="I42" s="1146"/>
      <c r="J42" s="1145"/>
      <c r="K42" s="1146"/>
      <c r="L42" s="1145"/>
      <c r="M42" s="1146"/>
      <c r="N42" s="1144" t="s">
        <v>1187</v>
      </c>
      <c r="O42" s="170" t="s">
        <v>1187</v>
      </c>
      <c r="P42" s="1147" t="s">
        <v>4778</v>
      </c>
      <c r="Q42" s="1148"/>
      <c r="R42" s="1149" t="s">
        <v>989</v>
      </c>
      <c r="S42" s="1144" t="s">
        <v>941</v>
      </c>
      <c r="T42" s="1150" t="s">
        <v>1188</v>
      </c>
      <c r="U42" s="1151" t="s">
        <v>1189</v>
      </c>
      <c r="V42" s="158" t="s">
        <v>473</v>
      </c>
      <c r="W42" s="1150" t="s">
        <v>1190</v>
      </c>
      <c r="X42" s="802">
        <v>1</v>
      </c>
      <c r="Y42" s="824" t="s">
        <v>945</v>
      </c>
      <c r="Z42" s="1152" t="s">
        <v>946</v>
      </c>
      <c r="AA42" s="1144">
        <v>1</v>
      </c>
      <c r="AB42" s="1144" t="s">
        <v>1081</v>
      </c>
      <c r="AC42" s="1144"/>
      <c r="AD42" s="1144"/>
      <c r="AE42" s="1144"/>
      <c r="AF42" s="1153"/>
      <c r="AG42" s="1154">
        <v>1345.08</v>
      </c>
      <c r="AH42" s="1154">
        <v>0.8</v>
      </c>
      <c r="AI42" s="1154">
        <v>7.93</v>
      </c>
      <c r="AJ42" s="1154">
        <v>10.666484000000001</v>
      </c>
      <c r="AK42" s="1154" t="s">
        <v>1191</v>
      </c>
      <c r="AL42" s="1154" t="s">
        <v>1083</v>
      </c>
      <c r="AM42" s="1154" t="s">
        <v>1192</v>
      </c>
      <c r="AN42" s="1154" t="s">
        <v>1193</v>
      </c>
      <c r="AO42" s="1154" t="s">
        <v>1194</v>
      </c>
      <c r="AP42" s="1154" t="s">
        <v>949</v>
      </c>
      <c r="AQ42" s="1154" t="s">
        <v>1087</v>
      </c>
      <c r="AR42" s="1154" t="s">
        <v>949</v>
      </c>
      <c r="AS42" s="1154" t="s">
        <v>949</v>
      </c>
      <c r="AT42" s="1154">
        <v>0</v>
      </c>
      <c r="AU42" s="1154">
        <v>0</v>
      </c>
      <c r="AV42" s="1154" t="s">
        <v>1187</v>
      </c>
      <c r="AW42" s="1154" t="s">
        <v>1087</v>
      </c>
      <c r="AX42" s="1154">
        <v>0</v>
      </c>
      <c r="AY42" s="1154">
        <v>0</v>
      </c>
      <c r="AZ42" s="1154">
        <v>0</v>
      </c>
      <c r="BA42" s="1154">
        <v>0</v>
      </c>
      <c r="BB42" s="1155" t="s">
        <v>4162</v>
      </c>
      <c r="BC42" s="1155"/>
      <c r="BD42" s="1155"/>
      <c r="BE42" s="1144"/>
      <c r="BF42" s="1155">
        <v>2</v>
      </c>
      <c r="BG42" s="1155">
        <v>160</v>
      </c>
      <c r="BH42" s="1155">
        <v>2</v>
      </c>
      <c r="BI42" s="1143"/>
      <c r="BJ42" s="802" t="s">
        <v>1025</v>
      </c>
      <c r="BK42" s="1143"/>
      <c r="BL42" s="1143"/>
      <c r="BM42" s="179"/>
      <c r="BN42" s="179"/>
    </row>
    <row r="43" spans="1:66" ht="16.5">
      <c r="A43" s="1143"/>
      <c r="B43" s="1144">
        <v>36</v>
      </c>
      <c r="C43" s="1144" t="s">
        <v>936</v>
      </c>
      <c r="D43" s="1145"/>
      <c r="E43" s="1146"/>
      <c r="F43" s="1145" t="s">
        <v>1195</v>
      </c>
      <c r="G43" s="1146"/>
      <c r="H43" s="1145"/>
      <c r="I43" s="1146"/>
      <c r="J43" s="1145"/>
      <c r="K43" s="1146"/>
      <c r="L43" s="1145"/>
      <c r="M43" s="1146"/>
      <c r="N43" s="1144" t="s">
        <v>1195</v>
      </c>
      <c r="O43" s="170" t="s">
        <v>1195</v>
      </c>
      <c r="P43" s="1147" t="s">
        <v>4778</v>
      </c>
      <c r="Q43" s="1148"/>
      <c r="R43" s="1149"/>
      <c r="S43" s="1144" t="s">
        <v>941</v>
      </c>
      <c r="T43" s="1150" t="s">
        <v>1196</v>
      </c>
      <c r="U43" s="1151" t="s">
        <v>1197</v>
      </c>
      <c r="V43" s="158" t="s">
        <v>473</v>
      </c>
      <c r="W43" s="1150" t="s">
        <v>1198</v>
      </c>
      <c r="X43" s="802">
        <v>1</v>
      </c>
      <c r="Y43" s="824" t="s">
        <v>945</v>
      </c>
      <c r="Z43" s="1152" t="s">
        <v>946</v>
      </c>
      <c r="AA43" s="1144">
        <v>1</v>
      </c>
      <c r="AB43" s="1144" t="s">
        <v>1048</v>
      </c>
      <c r="AC43" s="1144" t="s">
        <v>948</v>
      </c>
      <c r="AD43" s="1144"/>
      <c r="AE43" s="1144"/>
      <c r="AF43" s="1153"/>
      <c r="AG43" s="1154">
        <v>52.848999999999997</v>
      </c>
      <c r="AH43" s="1154" t="s">
        <v>1049</v>
      </c>
      <c r="AI43" s="1154">
        <v>0.5</v>
      </c>
      <c r="AJ43" s="1154" t="s">
        <v>949</v>
      </c>
      <c r="AK43" s="1154">
        <v>50</v>
      </c>
      <c r="AL43" s="1154" t="s">
        <v>949</v>
      </c>
      <c r="AM43" s="1154" t="s">
        <v>1051</v>
      </c>
      <c r="AN43" s="1154" t="s">
        <v>949</v>
      </c>
      <c r="AO43" s="1154" t="s">
        <v>949</v>
      </c>
      <c r="AP43" s="1154" t="s">
        <v>949</v>
      </c>
      <c r="AQ43" s="1154" t="s">
        <v>1052</v>
      </c>
      <c r="AR43" s="1154" t="s">
        <v>949</v>
      </c>
      <c r="AS43" s="1154" t="s">
        <v>949</v>
      </c>
      <c r="AT43" s="1154">
        <v>0</v>
      </c>
      <c r="AU43" s="1154">
        <v>0</v>
      </c>
      <c r="AV43" s="1154">
        <v>0</v>
      </c>
      <c r="AW43" s="1154">
        <v>0</v>
      </c>
      <c r="AX43" s="1154">
        <v>0</v>
      </c>
      <c r="AY43" s="1154">
        <v>0</v>
      </c>
      <c r="AZ43" s="1154">
        <v>0</v>
      </c>
      <c r="BA43" s="1154">
        <v>0</v>
      </c>
      <c r="BB43" s="1155" t="s">
        <v>4162</v>
      </c>
      <c r="BC43" s="1155"/>
      <c r="BD43" s="1155"/>
      <c r="BE43" s="1144"/>
      <c r="BF43" s="1155"/>
      <c r="BG43" s="1155"/>
      <c r="BH43" s="1155"/>
      <c r="BI43" s="1143"/>
      <c r="BJ43" s="802" t="s">
        <v>1025</v>
      </c>
      <c r="BK43" s="1143"/>
      <c r="BL43" s="1143"/>
      <c r="BM43" s="179"/>
      <c r="BN43" s="179"/>
    </row>
    <row r="44" spans="1:66" ht="16.5">
      <c r="A44" s="1143"/>
      <c r="B44" s="1144">
        <v>37</v>
      </c>
      <c r="C44" s="1144" t="s">
        <v>936</v>
      </c>
      <c r="D44" s="1145"/>
      <c r="E44" s="1146" t="s">
        <v>1200</v>
      </c>
      <c r="F44" s="1145"/>
      <c r="G44" s="1146"/>
      <c r="H44" s="1145"/>
      <c r="I44" s="1146"/>
      <c r="J44" s="1145"/>
      <c r="K44" s="1146"/>
      <c r="L44" s="1145"/>
      <c r="M44" s="1146"/>
      <c r="N44" s="1144" t="s">
        <v>1199</v>
      </c>
      <c r="O44" s="170" t="s">
        <v>1200</v>
      </c>
      <c r="P44" s="1147" t="s">
        <v>4773</v>
      </c>
      <c r="Q44" s="1148"/>
      <c r="R44" s="1149" t="s">
        <v>940</v>
      </c>
      <c r="S44" s="1144" t="s">
        <v>941</v>
      </c>
      <c r="T44" s="1150" t="s">
        <v>1201</v>
      </c>
      <c r="U44" s="1151" t="s">
        <v>1202</v>
      </c>
      <c r="V44" s="158" t="s">
        <v>473</v>
      </c>
      <c r="W44" s="1150" t="s">
        <v>1203</v>
      </c>
      <c r="X44" s="802">
        <v>1</v>
      </c>
      <c r="Y44" s="824" t="s">
        <v>945</v>
      </c>
      <c r="Z44" s="1152" t="s">
        <v>946</v>
      </c>
      <c r="AA44" s="1144">
        <v>0</v>
      </c>
      <c r="AB44" s="1144" t="s">
        <v>947</v>
      </c>
      <c r="AC44" s="1144"/>
      <c r="AD44" s="1144"/>
      <c r="AE44" s="1144"/>
      <c r="AF44" s="1153"/>
      <c r="AG44" s="1154" t="s">
        <v>949</v>
      </c>
      <c r="AH44" s="1154" t="s">
        <v>949</v>
      </c>
      <c r="AI44" s="1154" t="s">
        <v>949</v>
      </c>
      <c r="AJ44" s="1154" t="s">
        <v>949</v>
      </c>
      <c r="AK44" s="1154" t="s">
        <v>949</v>
      </c>
      <c r="AL44" s="1154" t="s">
        <v>949</v>
      </c>
      <c r="AM44" s="1154" t="s">
        <v>949</v>
      </c>
      <c r="AN44" s="1154" t="s">
        <v>949</v>
      </c>
      <c r="AO44" s="1154" t="s">
        <v>949</v>
      </c>
      <c r="AP44" s="1154" t="s">
        <v>949</v>
      </c>
      <c r="AQ44" s="1154" t="s">
        <v>949</v>
      </c>
      <c r="AR44" s="1154" t="s">
        <v>949</v>
      </c>
      <c r="AS44" s="1154" t="s">
        <v>949</v>
      </c>
      <c r="AT44" s="1154" t="s">
        <v>949</v>
      </c>
      <c r="AU44" s="1154" t="s">
        <v>949</v>
      </c>
      <c r="AV44" s="1154" t="s">
        <v>949</v>
      </c>
      <c r="AW44" s="1154" t="s">
        <v>949</v>
      </c>
      <c r="AX44" s="1154" t="s">
        <v>949</v>
      </c>
      <c r="AY44" s="1154" t="s">
        <v>949</v>
      </c>
      <c r="AZ44" s="1154" t="s">
        <v>949</v>
      </c>
      <c r="BA44" s="1154" t="s">
        <v>949</v>
      </c>
      <c r="BB44" s="1155" t="s">
        <v>4162</v>
      </c>
      <c r="BC44" s="1155"/>
      <c r="BD44" s="1155"/>
      <c r="BE44" s="1144"/>
      <c r="BF44" s="1155"/>
      <c r="BG44" s="1155"/>
      <c r="BH44" s="1155"/>
      <c r="BI44" s="1143"/>
      <c r="BJ44" s="802" t="s">
        <v>950</v>
      </c>
      <c r="BK44" s="1143"/>
      <c r="BL44" s="1143"/>
      <c r="BM44" s="179"/>
      <c r="BN44" s="179"/>
    </row>
    <row r="45" spans="1:66" ht="16.5">
      <c r="A45" s="1143"/>
      <c r="B45" s="1144">
        <v>38</v>
      </c>
      <c r="C45" s="1144" t="s">
        <v>936</v>
      </c>
      <c r="D45" s="1145"/>
      <c r="E45" s="1146"/>
      <c r="F45" s="1145" t="s">
        <v>1032</v>
      </c>
      <c r="G45" s="1146"/>
      <c r="H45" s="1145"/>
      <c r="I45" s="1146"/>
      <c r="J45" s="1145"/>
      <c r="K45" s="1146"/>
      <c r="L45" s="1145"/>
      <c r="M45" s="1146"/>
      <c r="N45" s="1144" t="s">
        <v>1032</v>
      </c>
      <c r="O45" s="170" t="s">
        <v>1033</v>
      </c>
      <c r="P45" s="1147" t="s">
        <v>4777</v>
      </c>
      <c r="Q45" s="1148"/>
      <c r="R45" s="1149"/>
      <c r="S45" s="1144" t="s">
        <v>941</v>
      </c>
      <c r="T45" s="1150" t="s">
        <v>1033</v>
      </c>
      <c r="U45" s="1151" t="s">
        <v>1034</v>
      </c>
      <c r="V45" s="158" t="s">
        <v>473</v>
      </c>
      <c r="W45" s="1150" t="s">
        <v>1035</v>
      </c>
      <c r="X45" s="802">
        <v>3</v>
      </c>
      <c r="Y45" s="824" t="s">
        <v>945</v>
      </c>
      <c r="Z45" s="1152" t="s">
        <v>946</v>
      </c>
      <c r="AA45" s="1144">
        <v>1</v>
      </c>
      <c r="AB45" s="1144" t="s">
        <v>993</v>
      </c>
      <c r="AC45" s="1144"/>
      <c r="AD45" s="1144"/>
      <c r="AE45" s="1144"/>
      <c r="AF45" s="1153"/>
      <c r="AG45" s="1154" t="s">
        <v>949</v>
      </c>
      <c r="AH45" s="1154" t="s">
        <v>949</v>
      </c>
      <c r="AI45" s="1154" t="s">
        <v>949</v>
      </c>
      <c r="AJ45" s="1154" t="s">
        <v>949</v>
      </c>
      <c r="AK45" s="1154" t="s">
        <v>949</v>
      </c>
      <c r="AL45" s="1154" t="s">
        <v>949</v>
      </c>
      <c r="AM45" s="1154" t="s">
        <v>949</v>
      </c>
      <c r="AN45" s="1154" t="s">
        <v>949</v>
      </c>
      <c r="AO45" s="1154" t="s">
        <v>949</v>
      </c>
      <c r="AP45" s="1154" t="s">
        <v>949</v>
      </c>
      <c r="AQ45" s="1154" t="s">
        <v>1024</v>
      </c>
      <c r="AR45" s="1154">
        <v>0</v>
      </c>
      <c r="AS45" s="1154">
        <v>0</v>
      </c>
      <c r="AT45" s="1154">
        <v>0</v>
      </c>
      <c r="AU45" s="1154">
        <v>0</v>
      </c>
      <c r="AV45" s="1154">
        <v>0</v>
      </c>
      <c r="AW45" s="1154">
        <v>0</v>
      </c>
      <c r="AX45" s="1154">
        <v>0</v>
      </c>
      <c r="AY45" s="1154">
        <v>0</v>
      </c>
      <c r="AZ45" s="1154">
        <v>0</v>
      </c>
      <c r="BA45" s="1154">
        <v>0</v>
      </c>
      <c r="BB45" s="1155" t="s">
        <v>4665</v>
      </c>
      <c r="BC45" s="1155"/>
      <c r="BD45" s="1155"/>
      <c r="BE45" s="1144"/>
      <c r="BF45" s="1155"/>
      <c r="BG45" s="1155"/>
      <c r="BH45" s="1155"/>
      <c r="BI45" s="1143"/>
      <c r="BJ45" s="802" t="s">
        <v>1025</v>
      </c>
      <c r="BK45" s="1143"/>
      <c r="BL45" s="1143"/>
      <c r="BM45" s="179"/>
      <c r="BN45" s="179"/>
    </row>
    <row r="46" spans="1:66" ht="16.5">
      <c r="A46" s="1143"/>
      <c r="B46" s="1144">
        <v>39</v>
      </c>
      <c r="C46" s="1144" t="s">
        <v>936</v>
      </c>
      <c r="D46" s="1145"/>
      <c r="E46" s="1146"/>
      <c r="F46" s="1145" t="s">
        <v>1207</v>
      </c>
      <c r="G46" s="1146"/>
      <c r="H46" s="1145"/>
      <c r="I46" s="1146"/>
      <c r="J46" s="1145"/>
      <c r="K46" s="1146"/>
      <c r="L46" s="1145"/>
      <c r="M46" s="1146"/>
      <c r="N46" s="1144" t="s">
        <v>1207</v>
      </c>
      <c r="O46" s="170" t="s">
        <v>1208</v>
      </c>
      <c r="P46" s="1147" t="s">
        <v>4777</v>
      </c>
      <c r="Q46" s="1148"/>
      <c r="R46" s="1149" t="s">
        <v>1209</v>
      </c>
      <c r="S46" s="1144" t="s">
        <v>941</v>
      </c>
      <c r="T46" s="1150"/>
      <c r="U46" s="1151" t="s">
        <v>1210</v>
      </c>
      <c r="V46" s="158" t="s">
        <v>473</v>
      </c>
      <c r="W46" s="1150" t="s">
        <v>1211</v>
      </c>
      <c r="X46" s="802">
        <v>1</v>
      </c>
      <c r="Y46" s="824" t="s">
        <v>945</v>
      </c>
      <c r="Z46" s="1152" t="s">
        <v>946</v>
      </c>
      <c r="AA46" s="1144">
        <v>1</v>
      </c>
      <c r="AB46" s="1144" t="s">
        <v>1081</v>
      </c>
      <c r="AC46" s="1144"/>
      <c r="AD46" s="1144"/>
      <c r="AE46" s="1144"/>
      <c r="AF46" s="1153"/>
      <c r="AG46" s="1154">
        <v>9194.18</v>
      </c>
      <c r="AH46" s="1154">
        <v>0.4</v>
      </c>
      <c r="AI46" s="1154">
        <v>7.93</v>
      </c>
      <c r="AJ46" s="1154">
        <v>80.400000000000006</v>
      </c>
      <c r="AK46" s="1154" t="s">
        <v>1212</v>
      </c>
      <c r="AL46" s="1154" t="s">
        <v>1083</v>
      </c>
      <c r="AM46" s="1154" t="s">
        <v>1192</v>
      </c>
      <c r="AN46" s="1154" t="s">
        <v>1193</v>
      </c>
      <c r="AO46" s="1154" t="s">
        <v>1194</v>
      </c>
      <c r="AP46" s="1154" t="s">
        <v>949</v>
      </c>
      <c r="AQ46" s="1154" t="s">
        <v>1087</v>
      </c>
      <c r="AR46" s="1154" t="s">
        <v>1213</v>
      </c>
      <c r="AS46" s="1154" t="s">
        <v>949</v>
      </c>
      <c r="AT46" s="1154">
        <v>0</v>
      </c>
      <c r="AU46" s="1154">
        <v>0</v>
      </c>
      <c r="AV46" s="1154" t="s">
        <v>1207</v>
      </c>
      <c r="AW46" s="1154" t="s">
        <v>1087</v>
      </c>
      <c r="AX46" s="1154" t="s">
        <v>1214</v>
      </c>
      <c r="AY46" s="1154" t="s">
        <v>1215</v>
      </c>
      <c r="AZ46" s="1154">
        <v>0</v>
      </c>
      <c r="BA46" s="1154">
        <v>0</v>
      </c>
      <c r="BB46" s="1155" t="s">
        <v>4162</v>
      </c>
      <c r="BC46" s="1155"/>
      <c r="BD46" s="1155"/>
      <c r="BE46" s="1144"/>
      <c r="BF46" s="1155">
        <v>1</v>
      </c>
      <c r="BG46" s="1155">
        <v>250</v>
      </c>
      <c r="BH46" s="1155">
        <v>2</v>
      </c>
      <c r="BI46" s="1143"/>
      <c r="BJ46" s="802" t="s">
        <v>1025</v>
      </c>
      <c r="BK46" s="1143"/>
      <c r="BL46" s="1143"/>
      <c r="BM46" s="179"/>
      <c r="BN46" s="179"/>
    </row>
    <row r="47" spans="1:66" ht="16.5">
      <c r="A47" s="1143"/>
      <c r="B47" s="1144">
        <v>40</v>
      </c>
      <c r="C47" s="1144" t="s">
        <v>936</v>
      </c>
      <c r="D47" s="1145"/>
      <c r="E47" s="1146"/>
      <c r="F47" s="1145" t="s">
        <v>1223</v>
      </c>
      <c r="G47" s="1146"/>
      <c r="H47" s="1145"/>
      <c r="I47" s="1146"/>
      <c r="J47" s="1145"/>
      <c r="K47" s="1146"/>
      <c r="L47" s="1145"/>
      <c r="M47" s="1146"/>
      <c r="N47" s="1144" t="s">
        <v>1223</v>
      </c>
      <c r="O47" s="170" t="s">
        <v>1223</v>
      </c>
      <c r="P47" s="1147" t="s">
        <v>4778</v>
      </c>
      <c r="Q47" s="1148"/>
      <c r="R47" s="1149" t="s">
        <v>1059</v>
      </c>
      <c r="S47" s="1144" t="s">
        <v>941</v>
      </c>
      <c r="T47" s="1150" t="s">
        <v>1224</v>
      </c>
      <c r="U47" s="1151" t="s">
        <v>1225</v>
      </c>
      <c r="V47" s="158" t="s">
        <v>473</v>
      </c>
      <c r="W47" s="1150" t="s">
        <v>1226</v>
      </c>
      <c r="X47" s="802">
        <v>1</v>
      </c>
      <c r="Y47" s="824" t="s">
        <v>945</v>
      </c>
      <c r="Z47" s="1152" t="s">
        <v>946</v>
      </c>
      <c r="AA47" s="1144">
        <v>1</v>
      </c>
      <c r="AB47" s="1144" t="s">
        <v>1081</v>
      </c>
      <c r="AC47" s="1144"/>
      <c r="AD47" s="1144"/>
      <c r="AE47" s="1144"/>
      <c r="AF47" s="1153"/>
      <c r="AG47" s="1154">
        <v>441.71</v>
      </c>
      <c r="AH47" s="1154">
        <v>0.8</v>
      </c>
      <c r="AI47" s="1154">
        <v>7.93</v>
      </c>
      <c r="AJ47" s="1154">
        <v>3.5027602999999998</v>
      </c>
      <c r="AK47" s="1154" t="s">
        <v>1227</v>
      </c>
      <c r="AL47" s="1154" t="s">
        <v>1083</v>
      </c>
      <c r="AM47" s="1154" t="s">
        <v>1192</v>
      </c>
      <c r="AN47" s="1154" t="s">
        <v>1193</v>
      </c>
      <c r="AO47" s="1154" t="s">
        <v>1194</v>
      </c>
      <c r="AP47" s="1154" t="s">
        <v>949</v>
      </c>
      <c r="AQ47" s="1154" t="s">
        <v>1087</v>
      </c>
      <c r="AR47" s="1154" t="s">
        <v>949</v>
      </c>
      <c r="AS47" s="1154" t="s">
        <v>949</v>
      </c>
      <c r="AT47" s="1154">
        <v>0</v>
      </c>
      <c r="AU47" s="1154">
        <v>0</v>
      </c>
      <c r="AV47" s="1154" t="s">
        <v>1223</v>
      </c>
      <c r="AW47" s="1154" t="s">
        <v>1087</v>
      </c>
      <c r="AX47" s="1154">
        <v>0</v>
      </c>
      <c r="AY47" s="1154">
        <v>0</v>
      </c>
      <c r="AZ47" s="1154">
        <v>0</v>
      </c>
      <c r="BA47" s="1154">
        <v>0</v>
      </c>
      <c r="BB47" s="1155" t="s">
        <v>4162</v>
      </c>
      <c r="BC47" s="1155"/>
      <c r="BD47" s="1155"/>
      <c r="BE47" s="1144"/>
      <c r="BF47" s="1155">
        <v>4</v>
      </c>
      <c r="BG47" s="1155">
        <v>125</v>
      </c>
      <c r="BH47" s="1155">
        <v>2</v>
      </c>
      <c r="BI47" s="1143"/>
      <c r="BJ47" s="802" t="s">
        <v>1025</v>
      </c>
      <c r="BK47" s="1143"/>
      <c r="BL47" s="1143"/>
      <c r="BM47" s="179"/>
      <c r="BN47" s="179"/>
    </row>
    <row r="48" spans="1:66" ht="16.5">
      <c r="A48" s="1143"/>
      <c r="B48" s="1144">
        <v>41</v>
      </c>
      <c r="C48" s="1144" t="s">
        <v>936</v>
      </c>
      <c r="D48" s="1145"/>
      <c r="E48" s="1146"/>
      <c r="F48" s="1145" t="s">
        <v>1228</v>
      </c>
      <c r="G48" s="1146"/>
      <c r="H48" s="1145"/>
      <c r="I48" s="1146"/>
      <c r="J48" s="1145"/>
      <c r="K48" s="1146"/>
      <c r="L48" s="1145"/>
      <c r="M48" s="1146"/>
      <c r="N48" s="1144" t="s">
        <v>1228</v>
      </c>
      <c r="O48" s="170" t="s">
        <v>1228</v>
      </c>
      <c r="P48" s="1147" t="s">
        <v>4778</v>
      </c>
      <c r="Q48" s="1148"/>
      <c r="R48" s="1149" t="s">
        <v>989</v>
      </c>
      <c r="S48" s="1144" t="s">
        <v>941</v>
      </c>
      <c r="T48" s="1150" t="s">
        <v>1229</v>
      </c>
      <c r="U48" s="1151" t="s">
        <v>1230</v>
      </c>
      <c r="V48" s="158" t="s">
        <v>473</v>
      </c>
      <c r="W48" s="1150" t="s">
        <v>1231</v>
      </c>
      <c r="X48" s="802">
        <v>7</v>
      </c>
      <c r="Y48" s="824" t="s">
        <v>945</v>
      </c>
      <c r="Z48" s="1152" t="s">
        <v>946</v>
      </c>
      <c r="AA48" s="1144">
        <v>1</v>
      </c>
      <c r="AB48" s="1144" t="s">
        <v>993</v>
      </c>
      <c r="AC48" s="1144"/>
      <c r="AD48" s="1144"/>
      <c r="AE48" s="1144"/>
      <c r="AF48" s="1153"/>
      <c r="AG48" s="1154" t="s">
        <v>949</v>
      </c>
      <c r="AH48" s="1154" t="s">
        <v>949</v>
      </c>
      <c r="AI48" s="1154" t="s">
        <v>949</v>
      </c>
      <c r="AJ48" s="1154" t="s">
        <v>949</v>
      </c>
      <c r="AK48" s="1154" t="s">
        <v>949</v>
      </c>
      <c r="AL48" s="1154" t="s">
        <v>949</v>
      </c>
      <c r="AM48" s="1154" t="s">
        <v>949</v>
      </c>
      <c r="AN48" s="1154" t="s">
        <v>949</v>
      </c>
      <c r="AO48" s="1154" t="s">
        <v>949</v>
      </c>
      <c r="AP48" s="1154" t="s">
        <v>949</v>
      </c>
      <c r="AQ48" s="1154" t="s">
        <v>986</v>
      </c>
      <c r="AR48" s="1154" t="s">
        <v>1232</v>
      </c>
      <c r="AS48" s="1154" t="s">
        <v>949</v>
      </c>
      <c r="AT48" s="1154">
        <v>0</v>
      </c>
      <c r="AU48" s="1154">
        <v>0</v>
      </c>
      <c r="AV48" s="1154">
        <v>0</v>
      </c>
      <c r="AW48" s="1154">
        <v>0</v>
      </c>
      <c r="AX48" s="1154">
        <v>0</v>
      </c>
      <c r="AY48" s="1154">
        <v>0</v>
      </c>
      <c r="AZ48" s="1154">
        <v>0</v>
      </c>
      <c r="BA48" s="1154">
        <v>0</v>
      </c>
      <c r="BB48" s="1155" t="s">
        <v>4665</v>
      </c>
      <c r="BC48" s="1155"/>
      <c r="BD48" s="1155"/>
      <c r="BE48" s="1144"/>
      <c r="BF48" s="1155"/>
      <c r="BG48" s="1155"/>
      <c r="BH48" s="1155"/>
      <c r="BI48" s="1143"/>
      <c r="BJ48" s="802" t="s">
        <v>1025</v>
      </c>
      <c r="BK48" s="1143"/>
      <c r="BL48" s="1143"/>
      <c r="BM48" s="179"/>
      <c r="BN48" s="179"/>
    </row>
    <row r="49" spans="1:66" ht="16.5">
      <c r="A49" s="1143"/>
      <c r="B49" s="1144">
        <v>42</v>
      </c>
      <c r="C49" s="1144" t="s">
        <v>936</v>
      </c>
      <c r="D49" s="1145"/>
      <c r="E49" s="1146" t="s">
        <v>1234</v>
      </c>
      <c r="F49" s="1145"/>
      <c r="G49" s="1146"/>
      <c r="H49" s="1145"/>
      <c r="I49" s="1146"/>
      <c r="J49" s="1145"/>
      <c r="K49" s="1146"/>
      <c r="L49" s="1145"/>
      <c r="M49" s="1146"/>
      <c r="N49" s="1144" t="s">
        <v>1233</v>
      </c>
      <c r="O49" s="170" t="s">
        <v>1234</v>
      </c>
      <c r="P49" s="1147" t="s">
        <v>4773</v>
      </c>
      <c r="Q49" s="1148"/>
      <c r="R49" s="1149" t="s">
        <v>940</v>
      </c>
      <c r="S49" s="1144" t="s">
        <v>941</v>
      </c>
      <c r="T49" s="1150" t="s">
        <v>1235</v>
      </c>
      <c r="U49" s="1151" t="s">
        <v>1236</v>
      </c>
      <c r="V49" s="158" t="s">
        <v>473</v>
      </c>
      <c r="W49" s="1150" t="s">
        <v>1237</v>
      </c>
      <c r="X49" s="802">
        <v>1</v>
      </c>
      <c r="Y49" s="824" t="s">
        <v>945</v>
      </c>
      <c r="Z49" s="1152" t="s">
        <v>946</v>
      </c>
      <c r="AA49" s="1144">
        <v>0</v>
      </c>
      <c r="AB49" s="1144" t="s">
        <v>947</v>
      </c>
      <c r="AC49" s="1144"/>
      <c r="AD49" s="1144"/>
      <c r="AE49" s="1144"/>
      <c r="AF49" s="1153"/>
      <c r="AG49" s="1154" t="s">
        <v>949</v>
      </c>
      <c r="AH49" s="1154" t="s">
        <v>949</v>
      </c>
      <c r="AI49" s="1154" t="s">
        <v>949</v>
      </c>
      <c r="AJ49" s="1154" t="s">
        <v>949</v>
      </c>
      <c r="AK49" s="1154" t="s">
        <v>949</v>
      </c>
      <c r="AL49" s="1154" t="s">
        <v>949</v>
      </c>
      <c r="AM49" s="1154" t="s">
        <v>949</v>
      </c>
      <c r="AN49" s="1154" t="s">
        <v>949</v>
      </c>
      <c r="AO49" s="1154" t="s">
        <v>949</v>
      </c>
      <c r="AP49" s="1154" t="s">
        <v>949</v>
      </c>
      <c r="AQ49" s="1154" t="s">
        <v>949</v>
      </c>
      <c r="AR49" s="1154" t="s">
        <v>949</v>
      </c>
      <c r="AS49" s="1154" t="s">
        <v>949</v>
      </c>
      <c r="AT49" s="1154" t="s">
        <v>949</v>
      </c>
      <c r="AU49" s="1154" t="s">
        <v>949</v>
      </c>
      <c r="AV49" s="1154" t="s">
        <v>949</v>
      </c>
      <c r="AW49" s="1154" t="s">
        <v>949</v>
      </c>
      <c r="AX49" s="1154" t="s">
        <v>949</v>
      </c>
      <c r="AY49" s="1154" t="s">
        <v>949</v>
      </c>
      <c r="AZ49" s="1154" t="s">
        <v>949</v>
      </c>
      <c r="BA49" s="1154" t="s">
        <v>949</v>
      </c>
      <c r="BB49" s="1155" t="s">
        <v>4162</v>
      </c>
      <c r="BC49" s="1155"/>
      <c r="BD49" s="1155"/>
      <c r="BE49" s="1144"/>
      <c r="BF49" s="1155"/>
      <c r="BG49" s="1155"/>
      <c r="BH49" s="1155"/>
      <c r="BI49" s="1143"/>
      <c r="BJ49" s="802" t="s">
        <v>950</v>
      </c>
      <c r="BK49" s="1143"/>
      <c r="BL49" s="1143"/>
      <c r="BM49" s="179"/>
      <c r="BN49" s="179"/>
    </row>
    <row r="50" spans="1:66" ht="16.5">
      <c r="A50" s="1143"/>
      <c r="B50" s="1144">
        <v>43</v>
      </c>
      <c r="C50" s="1144" t="s">
        <v>936</v>
      </c>
      <c r="D50" s="1145"/>
      <c r="E50" s="1146"/>
      <c r="F50" s="1145" t="s">
        <v>1238</v>
      </c>
      <c r="G50" s="1146"/>
      <c r="H50" s="1145"/>
      <c r="I50" s="1146"/>
      <c r="J50" s="1145"/>
      <c r="K50" s="1146"/>
      <c r="L50" s="1145"/>
      <c r="M50" s="1146"/>
      <c r="N50" s="1144" t="s">
        <v>1238</v>
      </c>
      <c r="O50" s="170" t="s">
        <v>1238</v>
      </c>
      <c r="P50" s="1147" t="s">
        <v>4778</v>
      </c>
      <c r="Q50" s="1148"/>
      <c r="R50" s="1149"/>
      <c r="S50" s="1144" t="s">
        <v>941</v>
      </c>
      <c r="T50" s="1150"/>
      <c r="U50" s="1151" t="s">
        <v>1239</v>
      </c>
      <c r="V50" s="158" t="s">
        <v>473</v>
      </c>
      <c r="W50" s="1150" t="s">
        <v>1240</v>
      </c>
      <c r="X50" s="802">
        <v>1</v>
      </c>
      <c r="Y50" s="824" t="s">
        <v>945</v>
      </c>
      <c r="Z50" s="1152" t="s">
        <v>946</v>
      </c>
      <c r="AA50" s="1144">
        <v>0</v>
      </c>
      <c r="AB50" s="1144" t="s">
        <v>947</v>
      </c>
      <c r="AC50" s="1144" t="s">
        <v>948</v>
      </c>
      <c r="AD50" s="1144"/>
      <c r="AE50" s="1144"/>
      <c r="AF50" s="1153"/>
      <c r="AG50" s="1154" t="s">
        <v>949</v>
      </c>
      <c r="AH50" s="1154" t="s">
        <v>949</v>
      </c>
      <c r="AI50" s="1154" t="s">
        <v>949</v>
      </c>
      <c r="AJ50" s="1154" t="s">
        <v>949</v>
      </c>
      <c r="AK50" s="1154" t="s">
        <v>949</v>
      </c>
      <c r="AL50" s="1154" t="s">
        <v>949</v>
      </c>
      <c r="AM50" s="1154" t="s">
        <v>949</v>
      </c>
      <c r="AN50" s="1154" t="s">
        <v>949</v>
      </c>
      <c r="AO50" s="1154" t="s">
        <v>949</v>
      </c>
      <c r="AP50" s="1154" t="s">
        <v>949</v>
      </c>
      <c r="AQ50" s="1154" t="s">
        <v>949</v>
      </c>
      <c r="AR50" s="1154" t="s">
        <v>949</v>
      </c>
      <c r="AS50" s="1154" t="s">
        <v>949</v>
      </c>
      <c r="AT50" s="1154" t="s">
        <v>949</v>
      </c>
      <c r="AU50" s="1154" t="s">
        <v>949</v>
      </c>
      <c r="AV50" s="1154" t="s">
        <v>949</v>
      </c>
      <c r="AW50" s="1154" t="s">
        <v>949</v>
      </c>
      <c r="AX50" s="1154" t="s">
        <v>949</v>
      </c>
      <c r="AY50" s="1154" t="s">
        <v>949</v>
      </c>
      <c r="AZ50" s="1154" t="s">
        <v>949</v>
      </c>
      <c r="BA50" s="1154" t="s">
        <v>949</v>
      </c>
      <c r="BB50" s="1155" t="s">
        <v>4162</v>
      </c>
      <c r="BC50" s="1155"/>
      <c r="BD50" s="1155"/>
      <c r="BE50" s="1144"/>
      <c r="BF50" s="1155"/>
      <c r="BG50" s="1155"/>
      <c r="BH50" s="1155"/>
      <c r="BI50" s="1143"/>
      <c r="BJ50" s="802" t="s">
        <v>1025</v>
      </c>
      <c r="BK50" s="1143"/>
      <c r="BL50" s="1143"/>
      <c r="BM50" s="179"/>
      <c r="BN50" s="179"/>
    </row>
    <row r="51" spans="1:66" ht="16.5">
      <c r="A51" s="1143"/>
      <c r="B51" s="1144">
        <v>44</v>
      </c>
      <c r="C51" s="1144" t="s">
        <v>936</v>
      </c>
      <c r="D51" s="1145"/>
      <c r="E51" s="1146"/>
      <c r="F51" s="1145"/>
      <c r="G51" s="1146" t="s">
        <v>1241</v>
      </c>
      <c r="H51" s="1145"/>
      <c r="I51" s="1146"/>
      <c r="J51" s="1145"/>
      <c r="K51" s="1146"/>
      <c r="L51" s="1145"/>
      <c r="M51" s="1146"/>
      <c r="N51" s="1144" t="s">
        <v>1241</v>
      </c>
      <c r="O51" s="170" t="s">
        <v>1241</v>
      </c>
      <c r="P51" s="1147" t="s">
        <v>4778</v>
      </c>
      <c r="Q51" s="1148"/>
      <c r="R51" s="1149" t="s">
        <v>1126</v>
      </c>
      <c r="S51" s="1144" t="s">
        <v>941</v>
      </c>
      <c r="T51" s="1150" t="s">
        <v>1241</v>
      </c>
      <c r="U51" s="1151" t="s">
        <v>1242</v>
      </c>
      <c r="V51" s="158" t="s">
        <v>473</v>
      </c>
      <c r="W51" s="1150" t="s">
        <v>1243</v>
      </c>
      <c r="X51" s="802">
        <v>1</v>
      </c>
      <c r="Y51" s="824" t="s">
        <v>945</v>
      </c>
      <c r="Z51" s="1152" t="s">
        <v>946</v>
      </c>
      <c r="AA51" s="1144">
        <v>1</v>
      </c>
      <c r="AB51" s="1144" t="s">
        <v>1244</v>
      </c>
      <c r="AC51" s="1144"/>
      <c r="AD51" s="1144" t="s">
        <v>1245</v>
      </c>
      <c r="AE51" s="1144"/>
      <c r="AF51" s="1153"/>
      <c r="AG51" s="1154">
        <v>11907.642</v>
      </c>
      <c r="AH51" s="1154" t="s">
        <v>949</v>
      </c>
      <c r="AI51" s="1154" t="s">
        <v>949</v>
      </c>
      <c r="AJ51" s="1154" t="s">
        <v>949</v>
      </c>
      <c r="AK51" s="1154" t="s">
        <v>1246</v>
      </c>
      <c r="AL51" s="1154" t="s">
        <v>949</v>
      </c>
      <c r="AM51" s="1154" t="s">
        <v>949</v>
      </c>
      <c r="AN51" s="1154" t="s">
        <v>949</v>
      </c>
      <c r="AO51" s="1154" t="s">
        <v>1247</v>
      </c>
      <c r="AP51" s="1154">
        <v>0</v>
      </c>
      <c r="AQ51" s="1154" t="s">
        <v>1247</v>
      </c>
      <c r="AR51" s="1154" t="s">
        <v>949</v>
      </c>
      <c r="AS51" s="1154" t="s">
        <v>949</v>
      </c>
      <c r="AT51" s="1154">
        <v>0</v>
      </c>
      <c r="AU51" s="1154">
        <v>0</v>
      </c>
      <c r="AV51" s="1154">
        <v>0</v>
      </c>
      <c r="AW51" s="1154">
        <v>0</v>
      </c>
      <c r="AX51" s="1154">
        <v>0</v>
      </c>
      <c r="AY51" s="1154">
        <v>0</v>
      </c>
      <c r="AZ51" s="1154">
        <v>0</v>
      </c>
      <c r="BA51" s="1154">
        <v>0</v>
      </c>
      <c r="BB51" s="1155" t="s">
        <v>4665</v>
      </c>
      <c r="BC51" s="1155"/>
      <c r="BD51" s="1155"/>
      <c r="BE51" s="1144"/>
      <c r="BF51" s="1155"/>
      <c r="BG51" s="1155"/>
      <c r="BH51" s="1155"/>
      <c r="BI51" s="1143"/>
      <c r="BJ51" s="802" t="s">
        <v>1025</v>
      </c>
      <c r="BK51" s="1143"/>
      <c r="BL51" s="1143"/>
      <c r="BM51" s="179"/>
      <c r="BN51" s="179"/>
    </row>
    <row r="52" spans="1:66" ht="16.5">
      <c r="A52" s="1143"/>
      <c r="B52" s="1144">
        <v>45</v>
      </c>
      <c r="C52" s="1144" t="s">
        <v>936</v>
      </c>
      <c r="D52" s="1145"/>
      <c r="E52" s="1146"/>
      <c r="F52" s="1145"/>
      <c r="G52" s="1146" t="s">
        <v>1248</v>
      </c>
      <c r="H52" s="1145"/>
      <c r="I52" s="1146"/>
      <c r="J52" s="1145"/>
      <c r="K52" s="1146"/>
      <c r="L52" s="1145"/>
      <c r="M52" s="1146"/>
      <c r="N52" s="1144" t="s">
        <v>1248</v>
      </c>
      <c r="O52" s="170" t="s">
        <v>1248</v>
      </c>
      <c r="P52" s="1147" t="s">
        <v>4778</v>
      </c>
      <c r="Q52" s="1148"/>
      <c r="R52" s="1149"/>
      <c r="S52" s="1144" t="s">
        <v>941</v>
      </c>
      <c r="T52" s="1150" t="s">
        <v>1249</v>
      </c>
      <c r="U52" s="1151" t="s">
        <v>1250</v>
      </c>
      <c r="V52" s="158" t="s">
        <v>473</v>
      </c>
      <c r="W52" s="1150" t="s">
        <v>1251</v>
      </c>
      <c r="X52" s="802">
        <v>2</v>
      </c>
      <c r="Y52" s="824" t="s">
        <v>945</v>
      </c>
      <c r="Z52" s="1152" t="s">
        <v>946</v>
      </c>
      <c r="AA52" s="1144">
        <v>1</v>
      </c>
      <c r="AB52" s="1144" t="s">
        <v>979</v>
      </c>
      <c r="AC52" s="1144"/>
      <c r="AD52" s="1144"/>
      <c r="AE52" s="1144"/>
      <c r="AF52" s="1153"/>
      <c r="AG52" s="1154" t="s">
        <v>949</v>
      </c>
      <c r="AH52" s="1154" t="s">
        <v>949</v>
      </c>
      <c r="AI52" s="1154" t="s">
        <v>949</v>
      </c>
      <c r="AJ52" s="1154" t="s">
        <v>949</v>
      </c>
      <c r="AK52" s="1154" t="s">
        <v>1252</v>
      </c>
      <c r="AL52" s="1154" t="s">
        <v>1083</v>
      </c>
      <c r="AM52" s="1154" t="s">
        <v>1253</v>
      </c>
      <c r="AN52" s="1154" t="s">
        <v>1254</v>
      </c>
      <c r="AO52" s="1154" t="s">
        <v>1255</v>
      </c>
      <c r="AP52" s="1154" t="s">
        <v>949</v>
      </c>
      <c r="AQ52" s="1154" t="s">
        <v>1166</v>
      </c>
      <c r="AR52" s="1154" t="s">
        <v>949</v>
      </c>
      <c r="AS52" s="1154" t="s">
        <v>949</v>
      </c>
      <c r="AT52" s="1154">
        <v>0</v>
      </c>
      <c r="AU52" s="1154">
        <v>0</v>
      </c>
      <c r="AV52" s="1154">
        <v>0</v>
      </c>
      <c r="AW52" s="1154">
        <v>0</v>
      </c>
      <c r="AX52" s="1154">
        <v>0</v>
      </c>
      <c r="AY52" s="1154">
        <v>0</v>
      </c>
      <c r="AZ52" s="1154">
        <v>0</v>
      </c>
      <c r="BA52" s="1154">
        <v>0</v>
      </c>
      <c r="BB52" s="1155"/>
      <c r="BC52" s="1155"/>
      <c r="BD52" s="1155"/>
      <c r="BE52" s="1144"/>
      <c r="BF52" s="1155"/>
      <c r="BG52" s="1155"/>
      <c r="BH52" s="1155"/>
      <c r="BI52" s="1143"/>
      <c r="BJ52" s="802" t="s">
        <v>1025</v>
      </c>
      <c r="BK52" s="1143"/>
      <c r="BL52" s="1143"/>
      <c r="BM52" s="179"/>
      <c r="BN52" s="179"/>
    </row>
    <row r="53" spans="1:66" ht="16.5">
      <c r="A53" s="1143"/>
      <c r="B53" s="1144">
        <v>46</v>
      </c>
      <c r="C53" s="1144" t="s">
        <v>936</v>
      </c>
      <c r="D53" s="1145"/>
      <c r="E53" s="1146"/>
      <c r="F53" s="1145"/>
      <c r="G53" s="1146" t="s">
        <v>1256</v>
      </c>
      <c r="H53" s="1145"/>
      <c r="I53" s="1146"/>
      <c r="J53" s="1145"/>
      <c r="K53" s="1146"/>
      <c r="L53" s="1145"/>
      <c r="M53" s="1146"/>
      <c r="N53" s="1144" t="s">
        <v>1256</v>
      </c>
      <c r="O53" s="170" t="s">
        <v>1257</v>
      </c>
      <c r="P53" s="1147" t="s">
        <v>4777</v>
      </c>
      <c r="Q53" s="1148"/>
      <c r="R53" s="1149" t="s">
        <v>1126</v>
      </c>
      <c r="S53" s="1144" t="s">
        <v>941</v>
      </c>
      <c r="T53" s="1150" t="s">
        <v>1249</v>
      </c>
      <c r="U53" s="1151" t="s">
        <v>1258</v>
      </c>
      <c r="V53" s="158" t="s">
        <v>473</v>
      </c>
      <c r="W53" s="1150" t="s">
        <v>1259</v>
      </c>
      <c r="X53" s="802">
        <v>1</v>
      </c>
      <c r="Y53" s="824" t="s">
        <v>945</v>
      </c>
      <c r="Z53" s="1152" t="s">
        <v>946</v>
      </c>
      <c r="AA53" s="1144">
        <v>1</v>
      </c>
      <c r="AB53" s="1144" t="s">
        <v>1008</v>
      </c>
      <c r="AC53" s="1144"/>
      <c r="AD53" s="1144"/>
      <c r="AE53" s="1144"/>
      <c r="AF53" s="1153"/>
      <c r="AG53" s="1154">
        <v>32790</v>
      </c>
      <c r="AH53" s="1154">
        <v>1.5</v>
      </c>
      <c r="AI53" s="1154">
        <v>1.04</v>
      </c>
      <c r="AJ53" s="1154">
        <v>34.112000000000002</v>
      </c>
      <c r="AK53" s="1154" t="s">
        <v>1260</v>
      </c>
      <c r="AL53" s="1154" t="s">
        <v>995</v>
      </c>
      <c r="AM53" s="1154" t="s">
        <v>1130</v>
      </c>
      <c r="AN53" s="1154" t="s">
        <v>1131</v>
      </c>
      <c r="AO53" s="1154" t="s">
        <v>1132</v>
      </c>
      <c r="AP53" s="1154" t="s">
        <v>1133</v>
      </c>
      <c r="AQ53" s="1154" t="s">
        <v>1087</v>
      </c>
      <c r="AR53" s="1154" t="s">
        <v>949</v>
      </c>
      <c r="AS53" s="1154" t="s">
        <v>949</v>
      </c>
      <c r="AT53" s="1154">
        <v>0</v>
      </c>
      <c r="AU53" s="1154">
        <v>0</v>
      </c>
      <c r="AV53" s="1154" t="s">
        <v>1257</v>
      </c>
      <c r="AW53" s="1154" t="s">
        <v>1087</v>
      </c>
      <c r="AX53" s="1154">
        <v>0</v>
      </c>
      <c r="AY53" s="1154">
        <v>0</v>
      </c>
      <c r="AZ53" s="1154">
        <v>0</v>
      </c>
      <c r="BA53" s="1154">
        <v>0</v>
      </c>
      <c r="BB53" s="1155" t="s">
        <v>4162</v>
      </c>
      <c r="BC53" s="1155" t="s">
        <v>4414</v>
      </c>
      <c r="BD53" s="1155"/>
      <c r="BE53" s="1144"/>
      <c r="BF53" s="1155">
        <v>2</v>
      </c>
      <c r="BG53" s="1155">
        <v>250</v>
      </c>
      <c r="BH53" s="1155">
        <v>28</v>
      </c>
      <c r="BI53" s="1143"/>
      <c r="BJ53" s="802" t="s">
        <v>1025</v>
      </c>
      <c r="BK53" s="1143"/>
      <c r="BL53" s="1143"/>
      <c r="BM53" s="179"/>
      <c r="BN53" s="179"/>
    </row>
    <row r="54" spans="1:66" ht="16.5">
      <c r="A54" s="1143"/>
      <c r="B54" s="1144">
        <v>47</v>
      </c>
      <c r="C54" s="1144" t="s">
        <v>936</v>
      </c>
      <c r="D54" s="1145"/>
      <c r="E54" s="1146"/>
      <c r="F54" s="1145" t="s">
        <v>1032</v>
      </c>
      <c r="G54" s="1146"/>
      <c r="H54" s="1145"/>
      <c r="I54" s="1146"/>
      <c r="J54" s="1145"/>
      <c r="K54" s="1146"/>
      <c r="L54" s="1145"/>
      <c r="M54" s="1146"/>
      <c r="N54" s="1144" t="s">
        <v>1032</v>
      </c>
      <c r="O54" s="170" t="s">
        <v>1033</v>
      </c>
      <c r="P54" s="1147" t="s">
        <v>4777</v>
      </c>
      <c r="Q54" s="1148"/>
      <c r="R54" s="1149"/>
      <c r="S54" s="1144" t="s">
        <v>941</v>
      </c>
      <c r="T54" s="1150" t="s">
        <v>1033</v>
      </c>
      <c r="U54" s="1151" t="s">
        <v>1034</v>
      </c>
      <c r="V54" s="158" t="s">
        <v>473</v>
      </c>
      <c r="W54" s="1150" t="s">
        <v>1035</v>
      </c>
      <c r="X54" s="802">
        <v>2</v>
      </c>
      <c r="Y54" s="824" t="s">
        <v>945</v>
      </c>
      <c r="Z54" s="1152" t="s">
        <v>946</v>
      </c>
      <c r="AA54" s="1144">
        <v>1</v>
      </c>
      <c r="AB54" s="1144" t="s">
        <v>993</v>
      </c>
      <c r="AC54" s="1144"/>
      <c r="AD54" s="1144"/>
      <c r="AE54" s="1144"/>
      <c r="AF54" s="1153"/>
      <c r="AG54" s="1154" t="s">
        <v>949</v>
      </c>
      <c r="AH54" s="1154" t="s">
        <v>949</v>
      </c>
      <c r="AI54" s="1154" t="s">
        <v>949</v>
      </c>
      <c r="AJ54" s="1154" t="s">
        <v>949</v>
      </c>
      <c r="AK54" s="1154" t="s">
        <v>949</v>
      </c>
      <c r="AL54" s="1154" t="s">
        <v>949</v>
      </c>
      <c r="AM54" s="1154" t="s">
        <v>949</v>
      </c>
      <c r="AN54" s="1154" t="s">
        <v>949</v>
      </c>
      <c r="AO54" s="1154" t="s">
        <v>949</v>
      </c>
      <c r="AP54" s="1154" t="s">
        <v>949</v>
      </c>
      <c r="AQ54" s="1154" t="s">
        <v>1024</v>
      </c>
      <c r="AR54" s="1154">
        <v>0</v>
      </c>
      <c r="AS54" s="1154">
        <v>0</v>
      </c>
      <c r="AT54" s="1154">
        <v>0</v>
      </c>
      <c r="AU54" s="1154">
        <v>0</v>
      </c>
      <c r="AV54" s="1154">
        <v>0</v>
      </c>
      <c r="AW54" s="1154">
        <v>0</v>
      </c>
      <c r="AX54" s="1154">
        <v>0</v>
      </c>
      <c r="AY54" s="1154">
        <v>0</v>
      </c>
      <c r="AZ54" s="1154">
        <v>0</v>
      </c>
      <c r="BA54" s="1154">
        <v>0</v>
      </c>
      <c r="BB54" s="1155" t="s">
        <v>4665</v>
      </c>
      <c r="BC54" s="1155"/>
      <c r="BD54" s="1155"/>
      <c r="BE54" s="1144"/>
      <c r="BF54" s="1155"/>
      <c r="BG54" s="1155"/>
      <c r="BH54" s="1155"/>
      <c r="BI54" s="1143"/>
      <c r="BJ54" s="802" t="s">
        <v>1025</v>
      </c>
      <c r="BK54" s="1143"/>
      <c r="BL54" s="1143"/>
      <c r="BM54" s="179"/>
      <c r="BN54" s="179"/>
    </row>
    <row r="55" spans="1:66" ht="16.5">
      <c r="A55" s="1143"/>
      <c r="B55" s="1144">
        <v>48</v>
      </c>
      <c r="C55" s="1144" t="s">
        <v>936</v>
      </c>
      <c r="D55" s="1145"/>
      <c r="E55" s="1146"/>
      <c r="F55" s="1145" t="s">
        <v>1261</v>
      </c>
      <c r="G55" s="1146"/>
      <c r="H55" s="1145"/>
      <c r="I55" s="1146"/>
      <c r="J55" s="1145"/>
      <c r="K55" s="1146"/>
      <c r="L55" s="1145"/>
      <c r="M55" s="1146"/>
      <c r="N55" s="1144" t="s">
        <v>1261</v>
      </c>
      <c r="O55" s="170" t="s">
        <v>1262</v>
      </c>
      <c r="P55" s="1147" t="s">
        <v>4777</v>
      </c>
      <c r="Q55" s="1148"/>
      <c r="R55" s="1149" t="s">
        <v>989</v>
      </c>
      <c r="S55" s="1144" t="s">
        <v>941</v>
      </c>
      <c r="T55" s="1150"/>
      <c r="U55" s="1151" t="s">
        <v>1263</v>
      </c>
      <c r="V55" s="158" t="s">
        <v>473</v>
      </c>
      <c r="W55" s="1150" t="s">
        <v>1264</v>
      </c>
      <c r="X55" s="802">
        <v>1</v>
      </c>
      <c r="Y55" s="824" t="s">
        <v>945</v>
      </c>
      <c r="Z55" s="1152" t="s">
        <v>946</v>
      </c>
      <c r="AA55" s="1144">
        <v>1</v>
      </c>
      <c r="AB55" s="1144" t="s">
        <v>1008</v>
      </c>
      <c r="AC55" s="1144" t="s">
        <v>948</v>
      </c>
      <c r="AD55" s="1144"/>
      <c r="AE55" s="1144"/>
      <c r="AF55" s="1153"/>
      <c r="AG55" s="1154">
        <v>3362.9</v>
      </c>
      <c r="AH55" s="1154">
        <v>1.5</v>
      </c>
      <c r="AI55" s="1154">
        <v>1.04</v>
      </c>
      <c r="AJ55" s="1154">
        <v>3.5</v>
      </c>
      <c r="AK55" s="1154" t="s">
        <v>1265</v>
      </c>
      <c r="AL55" s="1154" t="s">
        <v>995</v>
      </c>
      <c r="AM55" s="1154" t="s">
        <v>1130</v>
      </c>
      <c r="AN55" s="1154" t="s">
        <v>1131</v>
      </c>
      <c r="AO55" s="1154" t="s">
        <v>1132</v>
      </c>
      <c r="AP55" s="1154" t="s">
        <v>1133</v>
      </c>
      <c r="AQ55" s="1154" t="s">
        <v>1087</v>
      </c>
      <c r="AR55" s="1154" t="s">
        <v>949</v>
      </c>
      <c r="AS55" s="1154" t="s">
        <v>949</v>
      </c>
      <c r="AT55" s="1154">
        <v>0</v>
      </c>
      <c r="AU55" s="1154">
        <v>0</v>
      </c>
      <c r="AV55" s="1154" t="s">
        <v>1262</v>
      </c>
      <c r="AW55" s="1154" t="s">
        <v>1087</v>
      </c>
      <c r="AX55" s="1154">
        <v>0</v>
      </c>
      <c r="AY55" s="1154">
        <v>0</v>
      </c>
      <c r="AZ55" s="1154">
        <v>0</v>
      </c>
      <c r="BA55" s="1154">
        <v>0</v>
      </c>
      <c r="BB55" s="1155" t="s">
        <v>4162</v>
      </c>
      <c r="BC55" s="1155" t="s">
        <v>4414</v>
      </c>
      <c r="BD55" s="1155"/>
      <c r="BE55" s="1144"/>
      <c r="BF55" s="1155"/>
      <c r="BG55" s="1155"/>
      <c r="BH55" s="1155"/>
      <c r="BI55" s="1143"/>
      <c r="BJ55" s="802" t="s">
        <v>1025</v>
      </c>
      <c r="BK55" s="1143"/>
      <c r="BL55" s="1143"/>
      <c r="BM55" s="179"/>
      <c r="BN55" s="179"/>
    </row>
    <row r="56" spans="1:66" ht="16.5">
      <c r="A56" s="1143"/>
      <c r="B56" s="1144">
        <v>49</v>
      </c>
      <c r="C56" s="1144" t="s">
        <v>936</v>
      </c>
      <c r="D56" s="1145"/>
      <c r="E56" s="1146" t="s">
        <v>1284</v>
      </c>
      <c r="F56" s="1145"/>
      <c r="G56" s="1146"/>
      <c r="H56" s="1145"/>
      <c r="I56" s="1146"/>
      <c r="J56" s="1145"/>
      <c r="K56" s="1146"/>
      <c r="L56" s="1145"/>
      <c r="M56" s="1146"/>
      <c r="N56" s="1144" t="s">
        <v>1283</v>
      </c>
      <c r="O56" s="170" t="s">
        <v>1284</v>
      </c>
      <c r="P56" s="1147" t="s">
        <v>4773</v>
      </c>
      <c r="Q56" s="1148"/>
      <c r="R56" s="1149" t="s">
        <v>940</v>
      </c>
      <c r="S56" s="1144" t="s">
        <v>941</v>
      </c>
      <c r="T56" s="1150" t="s">
        <v>1285</v>
      </c>
      <c r="U56" s="1151" t="s">
        <v>1286</v>
      </c>
      <c r="V56" s="158" t="s">
        <v>473</v>
      </c>
      <c r="W56" s="1150" t="s">
        <v>1287</v>
      </c>
      <c r="X56" s="802">
        <v>1</v>
      </c>
      <c r="Y56" s="824" t="s">
        <v>945</v>
      </c>
      <c r="Z56" s="1152" t="s">
        <v>946</v>
      </c>
      <c r="AA56" s="1144">
        <v>0</v>
      </c>
      <c r="AB56" s="1144" t="s">
        <v>947</v>
      </c>
      <c r="AC56" s="1144"/>
      <c r="AD56" s="1144"/>
      <c r="AE56" s="1144"/>
      <c r="AF56" s="1153"/>
      <c r="AG56" s="1154" t="s">
        <v>949</v>
      </c>
      <c r="AH56" s="1154" t="s">
        <v>949</v>
      </c>
      <c r="AI56" s="1154" t="s">
        <v>949</v>
      </c>
      <c r="AJ56" s="1154" t="s">
        <v>949</v>
      </c>
      <c r="AK56" s="1154" t="s">
        <v>949</v>
      </c>
      <c r="AL56" s="1154" t="s">
        <v>949</v>
      </c>
      <c r="AM56" s="1154" t="s">
        <v>949</v>
      </c>
      <c r="AN56" s="1154" t="s">
        <v>949</v>
      </c>
      <c r="AO56" s="1154" t="s">
        <v>949</v>
      </c>
      <c r="AP56" s="1154" t="s">
        <v>949</v>
      </c>
      <c r="AQ56" s="1154" t="s">
        <v>949</v>
      </c>
      <c r="AR56" s="1154" t="s">
        <v>949</v>
      </c>
      <c r="AS56" s="1154" t="s">
        <v>949</v>
      </c>
      <c r="AT56" s="1154" t="s">
        <v>949</v>
      </c>
      <c r="AU56" s="1154" t="s">
        <v>949</v>
      </c>
      <c r="AV56" s="1154" t="s">
        <v>949</v>
      </c>
      <c r="AW56" s="1154" t="s">
        <v>949</v>
      </c>
      <c r="AX56" s="1154" t="s">
        <v>949</v>
      </c>
      <c r="AY56" s="1154" t="s">
        <v>949</v>
      </c>
      <c r="AZ56" s="1154" t="s">
        <v>949</v>
      </c>
      <c r="BA56" s="1154" t="s">
        <v>949</v>
      </c>
      <c r="BB56" s="1155" t="s">
        <v>4162</v>
      </c>
      <c r="BC56" s="1155"/>
      <c r="BD56" s="1155"/>
      <c r="BE56" s="1144"/>
      <c r="BF56" s="1155"/>
      <c r="BG56" s="1155"/>
      <c r="BH56" s="1155"/>
      <c r="BI56" s="1143"/>
      <c r="BJ56" s="802" t="s">
        <v>950</v>
      </c>
      <c r="BK56" s="1143"/>
      <c r="BL56" s="1143"/>
      <c r="BM56" s="179"/>
      <c r="BN56" s="179"/>
    </row>
    <row r="57" spans="1:66" ht="16.5">
      <c r="A57" s="1143"/>
      <c r="B57" s="1144">
        <v>50</v>
      </c>
      <c r="C57" s="1144" t="s">
        <v>936</v>
      </c>
      <c r="D57" s="1145"/>
      <c r="E57" s="1146"/>
      <c r="F57" s="1145" t="s">
        <v>1288</v>
      </c>
      <c r="G57" s="1146"/>
      <c r="H57" s="1145"/>
      <c r="I57" s="1146"/>
      <c r="J57" s="1145"/>
      <c r="K57" s="1146"/>
      <c r="L57" s="1145"/>
      <c r="M57" s="1146"/>
      <c r="N57" s="1144" t="s">
        <v>1288</v>
      </c>
      <c r="O57" s="170" t="s">
        <v>1289</v>
      </c>
      <c r="P57" s="1147" t="s">
        <v>4777</v>
      </c>
      <c r="Q57" s="1148"/>
      <c r="R57" s="1149" t="s">
        <v>1126</v>
      </c>
      <c r="S57" s="1144" t="s">
        <v>941</v>
      </c>
      <c r="T57" s="1150"/>
      <c r="U57" s="1151" t="s">
        <v>1290</v>
      </c>
      <c r="V57" s="158" t="s">
        <v>473</v>
      </c>
      <c r="W57" s="1150" t="s">
        <v>1291</v>
      </c>
      <c r="X57" s="802">
        <v>1</v>
      </c>
      <c r="Y57" s="824" t="s">
        <v>945</v>
      </c>
      <c r="Z57" s="1152" t="s">
        <v>946</v>
      </c>
      <c r="AA57" s="1144">
        <v>1</v>
      </c>
      <c r="AB57" s="1144" t="s">
        <v>1008</v>
      </c>
      <c r="AC57" s="1144"/>
      <c r="AD57" s="1144"/>
      <c r="AE57" s="1144"/>
      <c r="AF57" s="1153"/>
      <c r="AG57" s="1154">
        <v>5249.37</v>
      </c>
      <c r="AH57" s="1154">
        <v>1.8</v>
      </c>
      <c r="AI57" s="1154">
        <v>1.41</v>
      </c>
      <c r="AJ57" s="1154">
        <v>7.46</v>
      </c>
      <c r="AK57" s="1154" t="s">
        <v>1292</v>
      </c>
      <c r="AL57" s="1154" t="s">
        <v>1083</v>
      </c>
      <c r="AM57" s="1154" t="s">
        <v>1293</v>
      </c>
      <c r="AN57" s="1154" t="s">
        <v>1294</v>
      </c>
      <c r="AO57" s="1154" t="s">
        <v>1295</v>
      </c>
      <c r="AP57" s="1154" t="s">
        <v>1296</v>
      </c>
      <c r="AQ57" s="1154" t="s">
        <v>1087</v>
      </c>
      <c r="AR57" s="1154" t="s">
        <v>949</v>
      </c>
      <c r="AS57" s="1154" t="s">
        <v>949</v>
      </c>
      <c r="AT57" s="1154">
        <v>0</v>
      </c>
      <c r="AU57" s="1154">
        <v>0</v>
      </c>
      <c r="AV57" s="1154" t="s">
        <v>1289</v>
      </c>
      <c r="AW57" s="1154" t="s">
        <v>1087</v>
      </c>
      <c r="AX57" s="1154">
        <v>0</v>
      </c>
      <c r="AY57" s="1154">
        <v>0</v>
      </c>
      <c r="AZ57" s="1154">
        <v>0</v>
      </c>
      <c r="BA57" s="1154">
        <v>0</v>
      </c>
      <c r="BB57" s="1155" t="s">
        <v>4162</v>
      </c>
      <c r="BC57" s="1155" t="s">
        <v>4414</v>
      </c>
      <c r="BD57" s="1155"/>
      <c r="BE57" s="1144"/>
      <c r="BF57" s="1155">
        <v>4</v>
      </c>
      <c r="BG57" s="1155">
        <v>150</v>
      </c>
      <c r="BH57" s="1155">
        <v>26</v>
      </c>
      <c r="BI57" s="1143"/>
      <c r="BJ57" s="802" t="s">
        <v>1025</v>
      </c>
      <c r="BK57" s="1143"/>
      <c r="BL57" s="1143"/>
      <c r="BM57" s="179"/>
      <c r="BN57" s="179"/>
    </row>
    <row r="58" spans="1:66" ht="16.5">
      <c r="A58" s="1143"/>
      <c r="B58" s="1144">
        <v>51</v>
      </c>
      <c r="C58" s="1144" t="s">
        <v>936</v>
      </c>
      <c r="D58" s="1145"/>
      <c r="E58" s="1146"/>
      <c r="F58" s="1145" t="s">
        <v>1297</v>
      </c>
      <c r="G58" s="1146"/>
      <c r="H58" s="1145"/>
      <c r="I58" s="1146"/>
      <c r="J58" s="1145"/>
      <c r="K58" s="1146"/>
      <c r="L58" s="1145"/>
      <c r="M58" s="1146"/>
      <c r="N58" s="1144" t="s">
        <v>1297</v>
      </c>
      <c r="O58" s="170" t="s">
        <v>1297</v>
      </c>
      <c r="P58" s="1147" t="s">
        <v>4778</v>
      </c>
      <c r="Q58" s="1148"/>
      <c r="R58" s="1149" t="s">
        <v>989</v>
      </c>
      <c r="S58" s="1144" t="s">
        <v>941</v>
      </c>
      <c r="T58" s="1150"/>
      <c r="U58" s="1151" t="s">
        <v>1298</v>
      </c>
      <c r="V58" s="158" t="s">
        <v>473</v>
      </c>
      <c r="W58" s="1150" t="s">
        <v>1299</v>
      </c>
      <c r="X58" s="802">
        <v>1</v>
      </c>
      <c r="Y58" s="824" t="s">
        <v>945</v>
      </c>
      <c r="Z58" s="1152" t="s">
        <v>946</v>
      </c>
      <c r="AA58" s="1144">
        <v>1</v>
      </c>
      <c r="AB58" s="1144" t="s">
        <v>1048</v>
      </c>
      <c r="AC58" s="1144"/>
      <c r="AD58" s="1144"/>
      <c r="AE58" s="1144"/>
      <c r="AF58" s="1153"/>
      <c r="AG58" s="1154">
        <v>21.75</v>
      </c>
      <c r="AH58" s="1154" t="s">
        <v>1300</v>
      </c>
      <c r="AI58" s="1154" t="s">
        <v>949</v>
      </c>
      <c r="AJ58" s="1154" t="s">
        <v>949</v>
      </c>
      <c r="AK58" s="1154" t="s">
        <v>1301</v>
      </c>
      <c r="AL58" s="1154" t="s">
        <v>1302</v>
      </c>
      <c r="AM58" s="1154" t="s">
        <v>1051</v>
      </c>
      <c r="AN58" s="1154" t="s">
        <v>949</v>
      </c>
      <c r="AO58" s="1154" t="s">
        <v>949</v>
      </c>
      <c r="AP58" s="1154">
        <v>0</v>
      </c>
      <c r="AQ58" s="1154" t="s">
        <v>1068</v>
      </c>
      <c r="AR58" s="1154" t="s">
        <v>949</v>
      </c>
      <c r="AS58" s="1154" t="s">
        <v>949</v>
      </c>
      <c r="AT58" s="1154">
        <v>0</v>
      </c>
      <c r="AU58" s="1154">
        <v>0</v>
      </c>
      <c r="AV58" s="1154">
        <v>0</v>
      </c>
      <c r="AW58" s="1154">
        <v>0</v>
      </c>
      <c r="AX58" s="1154">
        <v>0</v>
      </c>
      <c r="AY58" s="1154">
        <v>0</v>
      </c>
      <c r="AZ58" s="1154">
        <v>0</v>
      </c>
      <c r="BA58" s="1154">
        <v>0</v>
      </c>
      <c r="BB58" s="1155" t="s">
        <v>4665</v>
      </c>
      <c r="BC58" s="1155"/>
      <c r="BD58" s="1155"/>
      <c r="BE58" s="1144"/>
      <c r="BF58" s="1155"/>
      <c r="BG58" s="1155"/>
      <c r="BH58" s="1155"/>
      <c r="BI58" s="1143"/>
      <c r="BJ58" s="802" t="s">
        <v>1025</v>
      </c>
      <c r="BK58" s="1143"/>
      <c r="BL58" s="1143"/>
      <c r="BM58" s="179"/>
      <c r="BN58" s="179"/>
    </row>
    <row r="59" spans="1:66" ht="16.5">
      <c r="A59" s="1143"/>
      <c r="B59" s="1144">
        <v>52</v>
      </c>
      <c r="C59" s="1144" t="s">
        <v>936</v>
      </c>
      <c r="D59" s="1145"/>
      <c r="E59" s="1146" t="s">
        <v>1304</v>
      </c>
      <c r="F59" s="1145"/>
      <c r="G59" s="1146"/>
      <c r="H59" s="1145"/>
      <c r="I59" s="1146"/>
      <c r="J59" s="1145"/>
      <c r="K59" s="1146"/>
      <c r="L59" s="1145"/>
      <c r="M59" s="1146"/>
      <c r="N59" s="1144" t="s">
        <v>1303</v>
      </c>
      <c r="O59" s="170" t="s">
        <v>1304</v>
      </c>
      <c r="P59" s="1147" t="s">
        <v>4773</v>
      </c>
      <c r="Q59" s="1148"/>
      <c r="R59" s="1149" t="s">
        <v>940</v>
      </c>
      <c r="S59" s="1144" t="s">
        <v>941</v>
      </c>
      <c r="T59" s="1150" t="s">
        <v>1285</v>
      </c>
      <c r="U59" s="1151" t="s">
        <v>1305</v>
      </c>
      <c r="V59" s="158" t="s">
        <v>473</v>
      </c>
      <c r="W59" s="1150" t="s">
        <v>1306</v>
      </c>
      <c r="X59" s="802">
        <v>1</v>
      </c>
      <c r="Y59" s="824" t="s">
        <v>945</v>
      </c>
      <c r="Z59" s="1152" t="s">
        <v>946</v>
      </c>
      <c r="AA59" s="1144">
        <v>0</v>
      </c>
      <c r="AB59" s="1144" t="s">
        <v>947</v>
      </c>
      <c r="AC59" s="1144"/>
      <c r="AD59" s="1144"/>
      <c r="AE59" s="1144"/>
      <c r="AF59" s="1153"/>
      <c r="AG59" s="1154" t="s">
        <v>949</v>
      </c>
      <c r="AH59" s="1154" t="s">
        <v>949</v>
      </c>
      <c r="AI59" s="1154" t="s">
        <v>949</v>
      </c>
      <c r="AJ59" s="1154" t="s">
        <v>949</v>
      </c>
      <c r="AK59" s="1154" t="s">
        <v>949</v>
      </c>
      <c r="AL59" s="1154" t="s">
        <v>949</v>
      </c>
      <c r="AM59" s="1154" t="s">
        <v>949</v>
      </c>
      <c r="AN59" s="1154" t="s">
        <v>949</v>
      </c>
      <c r="AO59" s="1154" t="s">
        <v>949</v>
      </c>
      <c r="AP59" s="1154" t="s">
        <v>949</v>
      </c>
      <c r="AQ59" s="1154" t="s">
        <v>949</v>
      </c>
      <c r="AR59" s="1154" t="s">
        <v>949</v>
      </c>
      <c r="AS59" s="1154" t="s">
        <v>949</v>
      </c>
      <c r="AT59" s="1154" t="s">
        <v>949</v>
      </c>
      <c r="AU59" s="1154" t="s">
        <v>949</v>
      </c>
      <c r="AV59" s="1154" t="s">
        <v>949</v>
      </c>
      <c r="AW59" s="1154" t="s">
        <v>949</v>
      </c>
      <c r="AX59" s="1154" t="s">
        <v>949</v>
      </c>
      <c r="AY59" s="1154" t="s">
        <v>949</v>
      </c>
      <c r="AZ59" s="1154" t="s">
        <v>949</v>
      </c>
      <c r="BA59" s="1154" t="s">
        <v>949</v>
      </c>
      <c r="BB59" s="1155" t="s">
        <v>4162</v>
      </c>
      <c r="BC59" s="1155"/>
      <c r="BD59" s="1155"/>
      <c r="BE59" s="1144"/>
      <c r="BF59" s="1155"/>
      <c r="BG59" s="1155"/>
      <c r="BH59" s="1155"/>
      <c r="BI59" s="1143"/>
      <c r="BJ59" s="802" t="s">
        <v>950</v>
      </c>
      <c r="BK59" s="1143"/>
      <c r="BL59" s="1143"/>
      <c r="BM59" s="179"/>
      <c r="BN59" s="179"/>
    </row>
    <row r="60" spans="1:66" ht="16.5">
      <c r="A60" s="1143"/>
      <c r="B60" s="1144">
        <v>53</v>
      </c>
      <c r="C60" s="1144" t="s">
        <v>936</v>
      </c>
      <c r="D60" s="1145"/>
      <c r="E60" s="1146"/>
      <c r="F60" s="1145" t="s">
        <v>1307</v>
      </c>
      <c r="G60" s="1146"/>
      <c r="H60" s="1145"/>
      <c r="I60" s="1146"/>
      <c r="J60" s="1145"/>
      <c r="K60" s="1146"/>
      <c r="L60" s="1145"/>
      <c r="M60" s="1146"/>
      <c r="N60" s="1144" t="s">
        <v>1307</v>
      </c>
      <c r="O60" s="170" t="s">
        <v>1308</v>
      </c>
      <c r="P60" s="1147" t="s">
        <v>4777</v>
      </c>
      <c r="Q60" s="1148"/>
      <c r="R60" s="1149" t="s">
        <v>989</v>
      </c>
      <c r="S60" s="1144" t="s">
        <v>941</v>
      </c>
      <c r="T60" s="1150"/>
      <c r="U60" s="1151" t="s">
        <v>1309</v>
      </c>
      <c r="V60" s="158" t="s">
        <v>473</v>
      </c>
      <c r="W60" s="1150" t="s">
        <v>1310</v>
      </c>
      <c r="X60" s="802">
        <v>1</v>
      </c>
      <c r="Y60" s="824" t="s">
        <v>945</v>
      </c>
      <c r="Z60" s="1152" t="s">
        <v>946</v>
      </c>
      <c r="AA60" s="1144">
        <v>1</v>
      </c>
      <c r="AB60" s="1144" t="s">
        <v>993</v>
      </c>
      <c r="AC60" s="1144"/>
      <c r="AD60" s="1144"/>
      <c r="AE60" s="1144"/>
      <c r="AF60" s="1153"/>
      <c r="AG60" s="1154" t="s">
        <v>949</v>
      </c>
      <c r="AH60" s="1154" t="s">
        <v>949</v>
      </c>
      <c r="AI60" s="1154" t="s">
        <v>949</v>
      </c>
      <c r="AJ60" s="1154" t="s">
        <v>949</v>
      </c>
      <c r="AK60" s="1154" t="s">
        <v>1311</v>
      </c>
      <c r="AL60" s="1154" t="s">
        <v>1083</v>
      </c>
      <c r="AM60" s="1154" t="s">
        <v>1312</v>
      </c>
      <c r="AN60" s="1154" t="s">
        <v>1313</v>
      </c>
      <c r="AO60" s="1154" t="s">
        <v>949</v>
      </c>
      <c r="AP60" s="1154" t="s">
        <v>949</v>
      </c>
      <c r="AQ60" s="1154" t="s">
        <v>986</v>
      </c>
      <c r="AR60" s="1154" t="s">
        <v>985</v>
      </c>
      <c r="AS60" s="1154" t="s">
        <v>949</v>
      </c>
      <c r="AT60" s="1154">
        <v>0</v>
      </c>
      <c r="AU60" s="1154">
        <v>0</v>
      </c>
      <c r="AV60" s="1154">
        <v>0</v>
      </c>
      <c r="AW60" s="1154">
        <v>0</v>
      </c>
      <c r="AX60" s="1154">
        <v>0</v>
      </c>
      <c r="AY60" s="1154">
        <v>0</v>
      </c>
      <c r="AZ60" s="1154">
        <v>0</v>
      </c>
      <c r="BA60" s="1154">
        <v>0</v>
      </c>
      <c r="BB60" s="1155" t="s">
        <v>4162</v>
      </c>
      <c r="BC60" s="1155" t="s">
        <v>4414</v>
      </c>
      <c r="BD60" s="1155"/>
      <c r="BE60" s="1144"/>
      <c r="BF60" s="1155">
        <v>4</v>
      </c>
      <c r="BG60" s="1155">
        <v>150</v>
      </c>
      <c r="BH60" s="1155">
        <v>26</v>
      </c>
      <c r="BI60" s="1143"/>
      <c r="BJ60" s="802" t="s">
        <v>1025</v>
      </c>
      <c r="BK60" s="1143"/>
      <c r="BL60" s="1143"/>
      <c r="BM60" s="179"/>
      <c r="BN60" s="179"/>
    </row>
    <row r="61" spans="1:66" ht="16.5">
      <c r="A61" s="1143"/>
      <c r="B61" s="1144">
        <v>54</v>
      </c>
      <c r="C61" s="1144" t="s">
        <v>1318</v>
      </c>
      <c r="D61" s="1145" t="s">
        <v>4784</v>
      </c>
      <c r="E61" s="1146"/>
      <c r="F61" s="1145"/>
      <c r="G61" s="1146"/>
      <c r="H61" s="1145"/>
      <c r="I61" s="1146"/>
      <c r="J61" s="1145"/>
      <c r="K61" s="1146"/>
      <c r="L61" s="1145"/>
      <c r="M61" s="1146"/>
      <c r="N61" s="1144"/>
      <c r="O61" s="170" t="s">
        <v>4784</v>
      </c>
      <c r="P61" s="1147"/>
      <c r="Q61" s="1148"/>
      <c r="R61" s="1149" t="s">
        <v>940</v>
      </c>
      <c r="S61" s="1144" t="s">
        <v>941</v>
      </c>
      <c r="T61" s="1150"/>
      <c r="U61" s="1151"/>
      <c r="V61" s="158" t="s">
        <v>246</v>
      </c>
      <c r="W61" s="1150" t="s">
        <v>4785</v>
      </c>
      <c r="X61" s="802">
        <v>1</v>
      </c>
      <c r="Y61" s="824" t="s">
        <v>945</v>
      </c>
      <c r="Z61" s="1152" t="s">
        <v>946</v>
      </c>
      <c r="AA61" s="1144">
        <v>0</v>
      </c>
      <c r="AB61" s="1144" t="s">
        <v>947</v>
      </c>
      <c r="AC61" s="1144">
        <v>0</v>
      </c>
      <c r="AD61" s="1144"/>
      <c r="AE61" s="1144"/>
      <c r="AF61" s="1153"/>
      <c r="AG61" s="1154" t="s">
        <v>949</v>
      </c>
      <c r="AH61" s="1154" t="s">
        <v>949</v>
      </c>
      <c r="AI61" s="1154" t="s">
        <v>949</v>
      </c>
      <c r="AJ61" s="1154" t="s">
        <v>949</v>
      </c>
      <c r="AK61" s="1154" t="s">
        <v>949</v>
      </c>
      <c r="AL61" s="1154" t="s">
        <v>949</v>
      </c>
      <c r="AM61" s="1154" t="s">
        <v>949</v>
      </c>
      <c r="AN61" s="1154" t="s">
        <v>949</v>
      </c>
      <c r="AO61" s="1154" t="s">
        <v>949</v>
      </c>
      <c r="AP61" s="1154" t="s">
        <v>949</v>
      </c>
      <c r="AQ61" s="1154" t="s">
        <v>949</v>
      </c>
      <c r="AR61" s="1154" t="s">
        <v>949</v>
      </c>
      <c r="AS61" s="1154" t="s">
        <v>949</v>
      </c>
      <c r="AT61" s="1154" t="s">
        <v>949</v>
      </c>
      <c r="AU61" s="1154" t="s">
        <v>949</v>
      </c>
      <c r="AV61" s="1154" t="s">
        <v>949</v>
      </c>
      <c r="AW61" s="1154" t="s">
        <v>949</v>
      </c>
      <c r="AX61" s="1154" t="s">
        <v>949</v>
      </c>
      <c r="AY61" s="1154" t="s">
        <v>949</v>
      </c>
      <c r="AZ61" s="1154" t="s">
        <v>949</v>
      </c>
      <c r="BA61" s="1154" t="s">
        <v>949</v>
      </c>
      <c r="BB61" s="1155"/>
      <c r="BC61" s="1155"/>
      <c r="BD61" s="1155"/>
      <c r="BE61" s="1144"/>
      <c r="BF61" s="1155"/>
      <c r="BG61" s="1155"/>
      <c r="BH61" s="1155"/>
      <c r="BI61" s="1143"/>
      <c r="BJ61" s="802"/>
      <c r="BK61" s="1143"/>
      <c r="BL61" s="1143"/>
      <c r="BM61" s="179"/>
      <c r="BN61" s="179"/>
    </row>
    <row r="62" spans="1:66" ht="16.5">
      <c r="A62" s="1143"/>
      <c r="B62" s="1144">
        <v>55</v>
      </c>
      <c r="C62" s="1144" t="s">
        <v>1318</v>
      </c>
      <c r="D62" s="1145"/>
      <c r="E62" s="1146" t="s">
        <v>1356</v>
      </c>
      <c r="F62" s="1145"/>
      <c r="G62" s="1146"/>
      <c r="H62" s="1145"/>
      <c r="I62" s="1146"/>
      <c r="J62" s="1145"/>
      <c r="K62" s="1146"/>
      <c r="L62" s="1145"/>
      <c r="M62" s="1146"/>
      <c r="N62" s="1144" t="s">
        <v>1356</v>
      </c>
      <c r="O62" s="170" t="s">
        <v>1356</v>
      </c>
      <c r="P62" s="1147" t="s">
        <v>4786</v>
      </c>
      <c r="Q62" s="1148"/>
      <c r="R62" s="1149" t="s">
        <v>989</v>
      </c>
      <c r="S62" s="1144" t="s">
        <v>941</v>
      </c>
      <c r="T62" s="1150" t="s">
        <v>1357</v>
      </c>
      <c r="U62" s="1151" t="s">
        <v>1358</v>
      </c>
      <c r="V62" s="158" t="s">
        <v>246</v>
      </c>
      <c r="W62" s="1150" t="s">
        <v>1359</v>
      </c>
      <c r="X62" s="802">
        <v>1</v>
      </c>
      <c r="Y62" s="824" t="s">
        <v>945</v>
      </c>
      <c r="Z62" s="1152" t="s">
        <v>946</v>
      </c>
      <c r="AA62" s="1144">
        <v>1</v>
      </c>
      <c r="AB62" s="1144" t="s">
        <v>1244</v>
      </c>
      <c r="AC62" s="1144" t="s">
        <v>948</v>
      </c>
      <c r="AD62" s="1144" t="s">
        <v>4787</v>
      </c>
      <c r="AE62" s="1144"/>
      <c r="AF62" s="1153"/>
      <c r="AG62" s="1154" t="s">
        <v>949</v>
      </c>
      <c r="AH62" s="1154" t="s">
        <v>949</v>
      </c>
      <c r="AI62" s="1154" t="s">
        <v>949</v>
      </c>
      <c r="AJ62" s="1154" t="s">
        <v>949</v>
      </c>
      <c r="AK62" s="1154" t="s">
        <v>949</v>
      </c>
      <c r="AL62" s="1154" t="s">
        <v>949</v>
      </c>
      <c r="AM62" s="1154" t="s">
        <v>949</v>
      </c>
      <c r="AN62" s="1154" t="s">
        <v>949</v>
      </c>
      <c r="AO62" s="1154" t="s">
        <v>949</v>
      </c>
      <c r="AP62" s="1154" t="s">
        <v>949</v>
      </c>
      <c r="AQ62" s="1154" t="s">
        <v>1360</v>
      </c>
      <c r="AR62" s="1154" t="s">
        <v>949</v>
      </c>
      <c r="AS62" s="1154" t="s">
        <v>949</v>
      </c>
      <c r="AT62" s="1154">
        <v>0</v>
      </c>
      <c r="AU62" s="1154">
        <v>0</v>
      </c>
      <c r="AV62" s="1154">
        <v>0</v>
      </c>
      <c r="AW62" s="1154">
        <v>0</v>
      </c>
      <c r="AX62" s="1154">
        <v>0</v>
      </c>
      <c r="AY62" s="1154">
        <v>0</v>
      </c>
      <c r="AZ62" s="1154">
        <v>0</v>
      </c>
      <c r="BA62" s="1154">
        <v>0</v>
      </c>
      <c r="BB62" s="1155" t="s">
        <v>4162</v>
      </c>
      <c r="BC62" s="1155"/>
      <c r="BD62" s="1155"/>
      <c r="BE62" s="1144"/>
      <c r="BF62" s="1155"/>
      <c r="BG62" s="1155"/>
      <c r="BH62" s="1155"/>
      <c r="BI62" s="1143"/>
      <c r="BJ62" s="802"/>
      <c r="BK62" s="1143"/>
      <c r="BL62" s="1143"/>
      <c r="BM62" s="179"/>
      <c r="BN62" s="179"/>
    </row>
    <row r="63" spans="1:66" ht="16.5">
      <c r="A63" s="1143"/>
      <c r="B63" s="1144">
        <v>56</v>
      </c>
      <c r="C63" s="1144" t="s">
        <v>1318</v>
      </c>
      <c r="D63" s="1145"/>
      <c r="E63" s="1146" t="s">
        <v>1361</v>
      </c>
      <c r="F63" s="1145"/>
      <c r="G63" s="1146"/>
      <c r="H63" s="1145"/>
      <c r="I63" s="1146"/>
      <c r="J63" s="1145"/>
      <c r="K63" s="1146"/>
      <c r="L63" s="1145"/>
      <c r="M63" s="1146"/>
      <c r="N63" s="1144" t="s">
        <v>1361</v>
      </c>
      <c r="O63" s="170" t="s">
        <v>1361</v>
      </c>
      <c r="P63" s="1147" t="s">
        <v>4786</v>
      </c>
      <c r="Q63" s="1148"/>
      <c r="R63" s="1149" t="s">
        <v>989</v>
      </c>
      <c r="S63" s="1144" t="s">
        <v>941</v>
      </c>
      <c r="T63" s="1150" t="s">
        <v>1362</v>
      </c>
      <c r="U63" s="1151" t="s">
        <v>1363</v>
      </c>
      <c r="V63" s="158" t="s">
        <v>246</v>
      </c>
      <c r="W63" s="1150" t="s">
        <v>1364</v>
      </c>
      <c r="X63" s="802">
        <v>1</v>
      </c>
      <c r="Y63" s="824" t="s">
        <v>945</v>
      </c>
      <c r="Z63" s="1152" t="s">
        <v>946</v>
      </c>
      <c r="AA63" s="1144">
        <v>1</v>
      </c>
      <c r="AB63" s="1144" t="s">
        <v>1244</v>
      </c>
      <c r="AC63" s="1144" t="s">
        <v>948</v>
      </c>
      <c r="AD63" s="1144" t="s">
        <v>4787</v>
      </c>
      <c r="AE63" s="1144"/>
      <c r="AF63" s="1153"/>
      <c r="AG63" s="1154" t="s">
        <v>949</v>
      </c>
      <c r="AH63" s="1154" t="s">
        <v>949</v>
      </c>
      <c r="AI63" s="1154" t="s">
        <v>949</v>
      </c>
      <c r="AJ63" s="1154" t="s">
        <v>949</v>
      </c>
      <c r="AK63" s="1154" t="s">
        <v>949</v>
      </c>
      <c r="AL63" s="1154" t="s">
        <v>949</v>
      </c>
      <c r="AM63" s="1154" t="s">
        <v>949</v>
      </c>
      <c r="AN63" s="1154" t="s">
        <v>949</v>
      </c>
      <c r="AO63" s="1154" t="s">
        <v>949</v>
      </c>
      <c r="AP63" s="1154" t="s">
        <v>949</v>
      </c>
      <c r="AQ63" s="1154" t="s">
        <v>1353</v>
      </c>
      <c r="AR63" s="1154" t="s">
        <v>949</v>
      </c>
      <c r="AS63" s="1154" t="s">
        <v>949</v>
      </c>
      <c r="AT63" s="1154">
        <v>0</v>
      </c>
      <c r="AU63" s="1154">
        <v>0</v>
      </c>
      <c r="AV63" s="1154">
        <v>0</v>
      </c>
      <c r="AW63" s="1154">
        <v>0</v>
      </c>
      <c r="AX63" s="1154">
        <v>0</v>
      </c>
      <c r="AY63" s="1154">
        <v>0</v>
      </c>
      <c r="AZ63" s="1154">
        <v>0</v>
      </c>
      <c r="BA63" s="1154">
        <v>0</v>
      </c>
      <c r="BB63" s="1155" t="s">
        <v>4162</v>
      </c>
      <c r="BC63" s="1155"/>
      <c r="BD63" s="1155"/>
      <c r="BE63" s="1144"/>
      <c r="BF63" s="1155"/>
      <c r="BG63" s="1155"/>
      <c r="BH63" s="1155"/>
      <c r="BI63" s="1143"/>
      <c r="BJ63" s="802"/>
      <c r="BK63" s="1143"/>
      <c r="BL63" s="1143"/>
      <c r="BM63" s="179"/>
      <c r="BN63" s="179"/>
    </row>
    <row r="64" spans="1:66" ht="16.5">
      <c r="A64" s="1143"/>
      <c r="B64" s="1144">
        <v>57</v>
      </c>
      <c r="C64" s="1144" t="s">
        <v>1318</v>
      </c>
      <c r="D64" s="1145"/>
      <c r="E64" s="1146" t="s">
        <v>1365</v>
      </c>
      <c r="F64" s="1145"/>
      <c r="G64" s="1146"/>
      <c r="H64" s="1145"/>
      <c r="I64" s="1146"/>
      <c r="J64" s="1145"/>
      <c r="K64" s="1146"/>
      <c r="L64" s="1145"/>
      <c r="M64" s="1146"/>
      <c r="N64" s="1144" t="s">
        <v>1365</v>
      </c>
      <c r="O64" s="170" t="s">
        <v>1365</v>
      </c>
      <c r="P64" s="1147" t="s">
        <v>4786</v>
      </c>
      <c r="Q64" s="1148"/>
      <c r="R64" s="1149" t="s">
        <v>989</v>
      </c>
      <c r="S64" s="1144" t="s">
        <v>941</v>
      </c>
      <c r="T64" s="1150" t="s">
        <v>1366</v>
      </c>
      <c r="U64" s="1151" t="s">
        <v>1367</v>
      </c>
      <c r="V64" s="158" t="s">
        <v>246</v>
      </c>
      <c r="W64" s="1150" t="s">
        <v>1368</v>
      </c>
      <c r="X64" s="802">
        <v>1</v>
      </c>
      <c r="Y64" s="824" t="s">
        <v>945</v>
      </c>
      <c r="Z64" s="1152" t="s">
        <v>946</v>
      </c>
      <c r="AA64" s="1144">
        <v>1</v>
      </c>
      <c r="AB64" s="1144" t="s">
        <v>1244</v>
      </c>
      <c r="AC64" s="1144" t="s">
        <v>948</v>
      </c>
      <c r="AD64" s="1144" t="s">
        <v>4787</v>
      </c>
      <c r="AE64" s="1144"/>
      <c r="AF64" s="1153"/>
      <c r="AG64" s="1154">
        <v>2905.6170000000002</v>
      </c>
      <c r="AH64" s="1154" t="s">
        <v>949</v>
      </c>
      <c r="AI64" s="1154" t="s">
        <v>949</v>
      </c>
      <c r="AJ64" s="1154" t="s">
        <v>949</v>
      </c>
      <c r="AK64" s="1154" t="s">
        <v>949</v>
      </c>
      <c r="AL64" s="1154" t="s">
        <v>949</v>
      </c>
      <c r="AM64" s="1154" t="s">
        <v>949</v>
      </c>
      <c r="AN64" s="1154" t="s">
        <v>949</v>
      </c>
      <c r="AO64" s="1154" t="s">
        <v>949</v>
      </c>
      <c r="AP64" s="1154" t="s">
        <v>949</v>
      </c>
      <c r="AQ64" s="1154" t="s">
        <v>1353</v>
      </c>
      <c r="AR64" s="1154" t="s">
        <v>949</v>
      </c>
      <c r="AS64" s="1154" t="s">
        <v>949</v>
      </c>
      <c r="AT64" s="1154">
        <v>0</v>
      </c>
      <c r="AU64" s="1154">
        <v>0</v>
      </c>
      <c r="AV64" s="1154">
        <v>0</v>
      </c>
      <c r="AW64" s="1154">
        <v>0</v>
      </c>
      <c r="AX64" s="1154">
        <v>0</v>
      </c>
      <c r="AY64" s="1154">
        <v>0</v>
      </c>
      <c r="AZ64" s="1154">
        <v>0</v>
      </c>
      <c r="BA64" s="1154">
        <v>0</v>
      </c>
      <c r="BB64" s="1155" t="s">
        <v>4162</v>
      </c>
      <c r="BC64" s="1155"/>
      <c r="BD64" s="1155"/>
      <c r="BE64" s="1144"/>
      <c r="BF64" s="1155"/>
      <c r="BG64" s="1155"/>
      <c r="BH64" s="1155"/>
      <c r="BI64" s="1143"/>
      <c r="BJ64" s="802"/>
      <c r="BK64" s="1143"/>
      <c r="BL64" s="1143"/>
      <c r="BM64" s="179"/>
      <c r="BN64" s="179"/>
    </row>
    <row r="65" spans="1:66" ht="16.5">
      <c r="A65" s="1143"/>
      <c r="B65" s="1144">
        <v>58</v>
      </c>
      <c r="C65" s="1144" t="s">
        <v>1318</v>
      </c>
      <c r="D65" s="1145"/>
      <c r="E65" s="1146" t="s">
        <v>1369</v>
      </c>
      <c r="F65" s="1145"/>
      <c r="G65" s="1146"/>
      <c r="H65" s="1145"/>
      <c r="I65" s="1146"/>
      <c r="J65" s="1145"/>
      <c r="K65" s="1146"/>
      <c r="L65" s="1145"/>
      <c r="M65" s="1146"/>
      <c r="N65" s="1144" t="s">
        <v>1369</v>
      </c>
      <c r="O65" s="170" t="s">
        <v>1369</v>
      </c>
      <c r="P65" s="1147" t="s">
        <v>4786</v>
      </c>
      <c r="Q65" s="1148"/>
      <c r="R65" s="1149" t="s">
        <v>989</v>
      </c>
      <c r="S65" s="1144" t="s">
        <v>941</v>
      </c>
      <c r="T65" s="1150"/>
      <c r="U65" s="1151" t="s">
        <v>1370</v>
      </c>
      <c r="V65" s="158" t="s">
        <v>246</v>
      </c>
      <c r="W65" s="1150" t="s">
        <v>1371</v>
      </c>
      <c r="X65" s="802">
        <v>1</v>
      </c>
      <c r="Y65" s="824" t="s">
        <v>945</v>
      </c>
      <c r="Z65" s="1152" t="s">
        <v>946</v>
      </c>
      <c r="AA65" s="1144">
        <v>1</v>
      </c>
      <c r="AB65" s="1144" t="s">
        <v>1244</v>
      </c>
      <c r="AC65" s="1144"/>
      <c r="AD65" s="1144" t="s">
        <v>4787</v>
      </c>
      <c r="AE65" s="1144"/>
      <c r="AF65" s="1153"/>
      <c r="AG65" s="1154" t="s">
        <v>949</v>
      </c>
      <c r="AH65" s="1154" t="s">
        <v>949</v>
      </c>
      <c r="AI65" s="1154" t="s">
        <v>949</v>
      </c>
      <c r="AJ65" s="1154" t="s">
        <v>949</v>
      </c>
      <c r="AK65" s="1154" t="s">
        <v>949</v>
      </c>
      <c r="AL65" s="1154" t="s">
        <v>949</v>
      </c>
      <c r="AM65" s="1154" t="s">
        <v>949</v>
      </c>
      <c r="AN65" s="1154" t="s">
        <v>949</v>
      </c>
      <c r="AO65" s="1154" t="s">
        <v>949</v>
      </c>
      <c r="AP65" s="1154" t="s">
        <v>949</v>
      </c>
      <c r="AQ65" s="1154" t="s">
        <v>1372</v>
      </c>
      <c r="AR65" s="1154" t="s">
        <v>949</v>
      </c>
      <c r="AS65" s="1154" t="s">
        <v>949</v>
      </c>
      <c r="AT65" s="1154">
        <v>0</v>
      </c>
      <c r="AU65" s="1154">
        <v>0</v>
      </c>
      <c r="AV65" s="1154">
        <v>0</v>
      </c>
      <c r="AW65" s="1154">
        <v>0</v>
      </c>
      <c r="AX65" s="1154">
        <v>0</v>
      </c>
      <c r="AY65" s="1154">
        <v>0</v>
      </c>
      <c r="AZ65" s="1154">
        <v>0</v>
      </c>
      <c r="BA65" s="1154">
        <v>0</v>
      </c>
      <c r="BB65" s="1155" t="s">
        <v>4162</v>
      </c>
      <c r="BC65" s="1155"/>
      <c r="BD65" s="1155"/>
      <c r="BE65" s="1144"/>
      <c r="BF65" s="1155"/>
      <c r="BG65" s="1155"/>
      <c r="BH65" s="1155"/>
      <c r="BI65" s="1143"/>
      <c r="BJ65" s="802"/>
      <c r="BK65" s="1143"/>
      <c r="BL65" s="1143"/>
      <c r="BM65" s="179"/>
      <c r="BN65" s="179"/>
    </row>
    <row r="66" spans="1:66" ht="16.5">
      <c r="A66" s="1143"/>
      <c r="B66" s="1144">
        <v>59</v>
      </c>
      <c r="C66" s="1144" t="s">
        <v>1318</v>
      </c>
      <c r="D66" s="1145"/>
      <c r="E66" s="1146" t="s">
        <v>1373</v>
      </c>
      <c r="F66" s="1145"/>
      <c r="G66" s="1146"/>
      <c r="H66" s="1145"/>
      <c r="I66" s="1146"/>
      <c r="J66" s="1145"/>
      <c r="K66" s="1146"/>
      <c r="L66" s="1145"/>
      <c r="M66" s="1146"/>
      <c r="N66" s="1144" t="s">
        <v>1373</v>
      </c>
      <c r="O66" s="170" t="s">
        <v>1373</v>
      </c>
      <c r="P66" s="1147" t="s">
        <v>4786</v>
      </c>
      <c r="Q66" s="1148"/>
      <c r="R66" s="1149" t="s">
        <v>989</v>
      </c>
      <c r="S66" s="1144" t="s">
        <v>941</v>
      </c>
      <c r="T66" s="1150"/>
      <c r="U66" s="1151" t="s">
        <v>1374</v>
      </c>
      <c r="V66" s="158" t="s">
        <v>246</v>
      </c>
      <c r="W66" s="1150" t="s">
        <v>1375</v>
      </c>
      <c r="X66" s="802">
        <v>1</v>
      </c>
      <c r="Y66" s="824" t="s">
        <v>945</v>
      </c>
      <c r="Z66" s="1152" t="s">
        <v>946</v>
      </c>
      <c r="AA66" s="1144">
        <v>1</v>
      </c>
      <c r="AB66" s="1144" t="s">
        <v>1244</v>
      </c>
      <c r="AC66" s="1144" t="s">
        <v>948</v>
      </c>
      <c r="AD66" s="1144" t="s">
        <v>4787</v>
      </c>
      <c r="AE66" s="1144"/>
      <c r="AF66" s="1153"/>
      <c r="AG66" s="1154" t="s">
        <v>949</v>
      </c>
      <c r="AH66" s="1154" t="s">
        <v>949</v>
      </c>
      <c r="AI66" s="1154" t="s">
        <v>949</v>
      </c>
      <c r="AJ66" s="1154" t="s">
        <v>949</v>
      </c>
      <c r="AK66" s="1154" t="s">
        <v>949</v>
      </c>
      <c r="AL66" s="1154" t="s">
        <v>949</v>
      </c>
      <c r="AM66" s="1154" t="s">
        <v>949</v>
      </c>
      <c r="AN66" s="1154" t="s">
        <v>949</v>
      </c>
      <c r="AO66" s="1154" t="s">
        <v>949</v>
      </c>
      <c r="AP66" s="1154" t="s">
        <v>949</v>
      </c>
      <c r="AQ66" s="1154" t="s">
        <v>1372</v>
      </c>
      <c r="AR66" s="1154" t="s">
        <v>949</v>
      </c>
      <c r="AS66" s="1154" t="s">
        <v>949</v>
      </c>
      <c r="AT66" s="1154">
        <v>0</v>
      </c>
      <c r="AU66" s="1154">
        <v>0</v>
      </c>
      <c r="AV66" s="1154">
        <v>0</v>
      </c>
      <c r="AW66" s="1154">
        <v>0</v>
      </c>
      <c r="AX66" s="1154">
        <v>0</v>
      </c>
      <c r="AY66" s="1154">
        <v>0</v>
      </c>
      <c r="AZ66" s="1154">
        <v>0</v>
      </c>
      <c r="BA66" s="1154">
        <v>0</v>
      </c>
      <c r="BB66" s="1155" t="s">
        <v>4162</v>
      </c>
      <c r="BC66" s="1155"/>
      <c r="BD66" s="1155"/>
      <c r="BE66" s="1144"/>
      <c r="BF66" s="1155"/>
      <c r="BG66" s="1155"/>
      <c r="BH66" s="1155"/>
      <c r="BI66" s="1143"/>
      <c r="BJ66" s="802"/>
      <c r="BK66" s="1143"/>
      <c r="BL66" s="1143"/>
      <c r="BM66" s="179"/>
      <c r="BN66" s="179"/>
    </row>
    <row r="67" spans="1:66" ht="16.5">
      <c r="A67" s="1143"/>
      <c r="B67" s="1144">
        <v>60</v>
      </c>
      <c r="C67" s="1144" t="s">
        <v>1318</v>
      </c>
      <c r="D67" s="1145"/>
      <c r="E67" s="1146" t="s">
        <v>1376</v>
      </c>
      <c r="F67" s="1145"/>
      <c r="G67" s="1146"/>
      <c r="H67" s="1145"/>
      <c r="I67" s="1146"/>
      <c r="J67" s="1145"/>
      <c r="K67" s="1146"/>
      <c r="L67" s="1145"/>
      <c r="M67" s="1146"/>
      <c r="N67" s="1144" t="s">
        <v>1376</v>
      </c>
      <c r="O67" s="170" t="s">
        <v>1376</v>
      </c>
      <c r="P67" s="1147" t="s">
        <v>4786</v>
      </c>
      <c r="Q67" s="1148"/>
      <c r="R67" s="1149" t="s">
        <v>989</v>
      </c>
      <c r="S67" s="1144" t="s">
        <v>941</v>
      </c>
      <c r="T67" s="1150"/>
      <c r="U67" s="1151" t="s">
        <v>1377</v>
      </c>
      <c r="V67" s="158" t="s">
        <v>246</v>
      </c>
      <c r="W67" s="1150" t="s">
        <v>1378</v>
      </c>
      <c r="X67" s="802">
        <v>1</v>
      </c>
      <c r="Y67" s="824" t="s">
        <v>945</v>
      </c>
      <c r="Z67" s="1152" t="s">
        <v>946</v>
      </c>
      <c r="AA67" s="1144">
        <v>1</v>
      </c>
      <c r="AB67" s="1144" t="s">
        <v>1244</v>
      </c>
      <c r="AC67" s="1144" t="s">
        <v>948</v>
      </c>
      <c r="AD67" s="1144" t="s">
        <v>4787</v>
      </c>
      <c r="AE67" s="1144"/>
      <c r="AF67" s="1153"/>
      <c r="AG67" s="1154" t="s">
        <v>949</v>
      </c>
      <c r="AH67" s="1154" t="s">
        <v>949</v>
      </c>
      <c r="AI67" s="1154" t="s">
        <v>949</v>
      </c>
      <c r="AJ67" s="1154" t="s">
        <v>949</v>
      </c>
      <c r="AK67" s="1154" t="s">
        <v>949</v>
      </c>
      <c r="AL67" s="1154" t="s">
        <v>949</v>
      </c>
      <c r="AM67" s="1154" t="s">
        <v>949</v>
      </c>
      <c r="AN67" s="1154" t="s">
        <v>949</v>
      </c>
      <c r="AO67" s="1154" t="s">
        <v>949</v>
      </c>
      <c r="AP67" s="1154" t="s">
        <v>949</v>
      </c>
      <c r="AQ67" s="1154" t="s">
        <v>1372</v>
      </c>
      <c r="AR67" s="1154" t="s">
        <v>949</v>
      </c>
      <c r="AS67" s="1154" t="s">
        <v>949</v>
      </c>
      <c r="AT67" s="1154">
        <v>0</v>
      </c>
      <c r="AU67" s="1154">
        <v>0</v>
      </c>
      <c r="AV67" s="1154">
        <v>0</v>
      </c>
      <c r="AW67" s="1154">
        <v>0</v>
      </c>
      <c r="AX67" s="1154">
        <v>0</v>
      </c>
      <c r="AY67" s="1154">
        <v>0</v>
      </c>
      <c r="AZ67" s="1154">
        <v>0</v>
      </c>
      <c r="BA67" s="1154">
        <v>0</v>
      </c>
      <c r="BB67" s="1155" t="s">
        <v>4162</v>
      </c>
      <c r="BC67" s="1155"/>
      <c r="BD67" s="1155"/>
      <c r="BE67" s="1144"/>
      <c r="BF67" s="1155"/>
      <c r="BG67" s="1155"/>
      <c r="BH67" s="1155"/>
      <c r="BI67" s="1143"/>
      <c r="BJ67" s="802"/>
      <c r="BK67" s="1143"/>
      <c r="BL67" s="1143"/>
      <c r="BM67" s="179"/>
      <c r="BN67" s="179"/>
    </row>
    <row r="68" spans="1:66" ht="16.5">
      <c r="A68" s="1143"/>
      <c r="B68" s="1144">
        <v>61</v>
      </c>
      <c r="C68" s="1144" t="s">
        <v>1318</v>
      </c>
      <c r="D68" s="1145"/>
      <c r="E68" s="1146" t="s">
        <v>1379</v>
      </c>
      <c r="F68" s="1145"/>
      <c r="G68" s="1146"/>
      <c r="H68" s="1145"/>
      <c r="I68" s="1146"/>
      <c r="J68" s="1145"/>
      <c r="K68" s="1146"/>
      <c r="L68" s="1145"/>
      <c r="M68" s="1146"/>
      <c r="N68" s="1144" t="s">
        <v>1379</v>
      </c>
      <c r="O68" s="170" t="s">
        <v>1379</v>
      </c>
      <c r="P68" s="1147" t="s">
        <v>4786</v>
      </c>
      <c r="Q68" s="1148"/>
      <c r="R68" s="1149" t="s">
        <v>989</v>
      </c>
      <c r="S68" s="1144" t="s">
        <v>941</v>
      </c>
      <c r="T68" s="1150"/>
      <c r="U68" s="1151" t="s">
        <v>1380</v>
      </c>
      <c r="V68" s="158" t="s">
        <v>246</v>
      </c>
      <c r="W68" s="1150" t="s">
        <v>1381</v>
      </c>
      <c r="X68" s="802">
        <v>1</v>
      </c>
      <c r="Y68" s="824" t="s">
        <v>945</v>
      </c>
      <c r="Z68" s="1152" t="s">
        <v>946</v>
      </c>
      <c r="AA68" s="1144">
        <v>1</v>
      </c>
      <c r="AB68" s="1144" t="s">
        <v>1244</v>
      </c>
      <c r="AC68" s="1144"/>
      <c r="AD68" s="1144" t="s">
        <v>4787</v>
      </c>
      <c r="AE68" s="1144"/>
      <c r="AF68" s="1153"/>
      <c r="AG68" s="1154" t="s">
        <v>949</v>
      </c>
      <c r="AH68" s="1154" t="s">
        <v>949</v>
      </c>
      <c r="AI68" s="1154" t="s">
        <v>949</v>
      </c>
      <c r="AJ68" s="1154" t="s">
        <v>949</v>
      </c>
      <c r="AK68" s="1154" t="s">
        <v>949</v>
      </c>
      <c r="AL68" s="1154" t="s">
        <v>949</v>
      </c>
      <c r="AM68" s="1154" t="s">
        <v>949</v>
      </c>
      <c r="AN68" s="1154" t="s">
        <v>949</v>
      </c>
      <c r="AO68" s="1154" t="s">
        <v>949</v>
      </c>
      <c r="AP68" s="1154" t="s">
        <v>949</v>
      </c>
      <c r="AQ68" s="1154" t="s">
        <v>1382</v>
      </c>
      <c r="AR68" s="1154" t="s">
        <v>949</v>
      </c>
      <c r="AS68" s="1154" t="s">
        <v>949</v>
      </c>
      <c r="AT68" s="1154">
        <v>0</v>
      </c>
      <c r="AU68" s="1154">
        <v>0</v>
      </c>
      <c r="AV68" s="1154">
        <v>0</v>
      </c>
      <c r="AW68" s="1154">
        <v>0</v>
      </c>
      <c r="AX68" s="1154">
        <v>0</v>
      </c>
      <c r="AY68" s="1154">
        <v>0</v>
      </c>
      <c r="AZ68" s="1154">
        <v>0</v>
      </c>
      <c r="BA68" s="1154">
        <v>0</v>
      </c>
      <c r="BB68" s="1155" t="s">
        <v>4162</v>
      </c>
      <c r="BC68" s="1155"/>
      <c r="BD68" s="1155"/>
      <c r="BE68" s="1144"/>
      <c r="BF68" s="1155"/>
      <c r="BG68" s="1155"/>
      <c r="BH68" s="1155"/>
      <c r="BI68" s="1143"/>
      <c r="BJ68" s="802"/>
      <c r="BK68" s="1143"/>
      <c r="BL68" s="1143"/>
      <c r="BM68" s="179"/>
      <c r="BN68" s="179"/>
    </row>
    <row r="69" spans="1:66" ht="16.5">
      <c r="A69" s="1143"/>
      <c r="B69" s="1144">
        <v>62</v>
      </c>
      <c r="C69" s="1144" t="s">
        <v>1318</v>
      </c>
      <c r="D69" s="1145"/>
      <c r="E69" s="1146" t="s">
        <v>1383</v>
      </c>
      <c r="F69" s="1145"/>
      <c r="G69" s="1146"/>
      <c r="H69" s="1145"/>
      <c r="I69" s="1146"/>
      <c r="J69" s="1145"/>
      <c r="K69" s="1146"/>
      <c r="L69" s="1145"/>
      <c r="M69" s="1146"/>
      <c r="N69" s="1144" t="s">
        <v>1383</v>
      </c>
      <c r="O69" s="170" t="s">
        <v>1383</v>
      </c>
      <c r="P69" s="1147" t="s">
        <v>4788</v>
      </c>
      <c r="Q69" s="1148"/>
      <c r="R69" s="1149" t="s">
        <v>989</v>
      </c>
      <c r="S69" s="1144" t="s">
        <v>941</v>
      </c>
      <c r="T69" s="1150" t="s">
        <v>1384</v>
      </c>
      <c r="U69" s="1151" t="s">
        <v>1385</v>
      </c>
      <c r="V69" s="158" t="s">
        <v>246</v>
      </c>
      <c r="W69" s="1150" t="s">
        <v>1386</v>
      </c>
      <c r="X69" s="802">
        <v>1</v>
      </c>
      <c r="Y69" s="824" t="s">
        <v>945</v>
      </c>
      <c r="Z69" s="1152" t="s">
        <v>946</v>
      </c>
      <c r="AA69" s="1144">
        <v>1</v>
      </c>
      <c r="AB69" s="1144" t="s">
        <v>1244</v>
      </c>
      <c r="AC69" s="1144"/>
      <c r="AD69" s="1144" t="s">
        <v>4787</v>
      </c>
      <c r="AE69" s="1144"/>
      <c r="AF69" s="1153"/>
      <c r="AG69" s="1154" t="s">
        <v>949</v>
      </c>
      <c r="AH69" s="1154" t="s">
        <v>949</v>
      </c>
      <c r="AI69" s="1154" t="s">
        <v>949</v>
      </c>
      <c r="AJ69" s="1154" t="s">
        <v>949</v>
      </c>
      <c r="AK69" s="1154" t="s">
        <v>949</v>
      </c>
      <c r="AL69" s="1154" t="s">
        <v>949</v>
      </c>
      <c r="AM69" s="1154" t="s">
        <v>949</v>
      </c>
      <c r="AN69" s="1154" t="s">
        <v>949</v>
      </c>
      <c r="AO69" s="1154" t="s">
        <v>949</v>
      </c>
      <c r="AP69" s="1154" t="s">
        <v>949</v>
      </c>
      <c r="AQ69" s="1154" t="s">
        <v>1372</v>
      </c>
      <c r="AR69" s="1154" t="s">
        <v>949</v>
      </c>
      <c r="AS69" s="1154" t="s">
        <v>949</v>
      </c>
      <c r="AT69" s="1154">
        <v>0</v>
      </c>
      <c r="AU69" s="1154">
        <v>0</v>
      </c>
      <c r="AV69" s="1154">
        <v>0</v>
      </c>
      <c r="AW69" s="1154">
        <v>0</v>
      </c>
      <c r="AX69" s="1154">
        <v>0</v>
      </c>
      <c r="AY69" s="1154">
        <v>0</v>
      </c>
      <c r="AZ69" s="1154">
        <v>0</v>
      </c>
      <c r="BA69" s="1154">
        <v>0</v>
      </c>
      <c r="BB69" s="1155" t="s">
        <v>4162</v>
      </c>
      <c r="BC69" s="1155"/>
      <c r="BD69" s="1155"/>
      <c r="BE69" s="1144"/>
      <c r="BF69" s="1155"/>
      <c r="BG69" s="1155"/>
      <c r="BH69" s="1155"/>
      <c r="BI69" s="1143"/>
      <c r="BJ69" s="802"/>
      <c r="BK69" s="1143"/>
      <c r="BL69" s="1143"/>
      <c r="BM69" s="179"/>
      <c r="BN69" s="179"/>
    </row>
    <row r="70" spans="1:66" ht="16.5">
      <c r="A70" s="1143"/>
      <c r="B70" s="1144">
        <v>63</v>
      </c>
      <c r="C70" s="1144" t="s">
        <v>1318</v>
      </c>
      <c r="D70" s="1145"/>
      <c r="E70" s="1146" t="s">
        <v>1349</v>
      </c>
      <c r="F70" s="1145"/>
      <c r="G70" s="1146"/>
      <c r="H70" s="1145"/>
      <c r="I70" s="1146"/>
      <c r="J70" s="1145"/>
      <c r="K70" s="1146"/>
      <c r="L70" s="1145"/>
      <c r="M70" s="1146"/>
      <c r="N70" s="1144" t="s">
        <v>1349</v>
      </c>
      <c r="O70" s="170" t="s">
        <v>1349</v>
      </c>
      <c r="P70" s="1147" t="s">
        <v>4786</v>
      </c>
      <c r="Q70" s="1148"/>
      <c r="R70" s="1149" t="s">
        <v>989</v>
      </c>
      <c r="S70" s="1144" t="s">
        <v>941</v>
      </c>
      <c r="T70" s="1150"/>
      <c r="U70" s="1151"/>
      <c r="V70" s="158" t="s">
        <v>246</v>
      </c>
      <c r="W70" s="1150" t="s">
        <v>1352</v>
      </c>
      <c r="X70" s="802">
        <v>1</v>
      </c>
      <c r="Y70" s="824" t="s">
        <v>945</v>
      </c>
      <c r="Z70" s="1152" t="s">
        <v>946</v>
      </c>
      <c r="AA70" s="1144">
        <v>1</v>
      </c>
      <c r="AB70" s="1144" t="s">
        <v>1244</v>
      </c>
      <c r="AC70" s="1144"/>
      <c r="AD70" s="1144" t="s">
        <v>4787</v>
      </c>
      <c r="AE70" s="1144"/>
      <c r="AF70" s="1153"/>
      <c r="AG70" s="1154" t="s">
        <v>949</v>
      </c>
      <c r="AH70" s="1154" t="s">
        <v>949</v>
      </c>
      <c r="AI70" s="1154" t="s">
        <v>949</v>
      </c>
      <c r="AJ70" s="1154" t="s">
        <v>949</v>
      </c>
      <c r="AK70" s="1154" t="s">
        <v>949</v>
      </c>
      <c r="AL70" s="1154" t="s">
        <v>949</v>
      </c>
      <c r="AM70" s="1154" t="s">
        <v>949</v>
      </c>
      <c r="AN70" s="1154" t="s">
        <v>949</v>
      </c>
      <c r="AO70" s="1154" t="s">
        <v>949</v>
      </c>
      <c r="AP70" s="1154" t="s">
        <v>949</v>
      </c>
      <c r="AQ70" s="1154" t="s">
        <v>1353</v>
      </c>
      <c r="AR70" s="1154" t="s">
        <v>949</v>
      </c>
      <c r="AS70" s="1154" t="s">
        <v>949</v>
      </c>
      <c r="AT70" s="1154">
        <v>0</v>
      </c>
      <c r="AU70" s="1154">
        <v>0</v>
      </c>
      <c r="AV70" s="1154">
        <v>0</v>
      </c>
      <c r="AW70" s="1154">
        <v>0</v>
      </c>
      <c r="AX70" s="1154">
        <v>0</v>
      </c>
      <c r="AY70" s="1154">
        <v>0</v>
      </c>
      <c r="AZ70" s="1154">
        <v>0</v>
      </c>
      <c r="BA70" s="1154">
        <v>0</v>
      </c>
      <c r="BB70" s="1155" t="s">
        <v>4162</v>
      </c>
      <c r="BC70" s="1155"/>
      <c r="BD70" s="1155"/>
      <c r="BE70" s="1144"/>
      <c r="BF70" s="1155"/>
      <c r="BG70" s="1155"/>
      <c r="BH70" s="1155"/>
      <c r="BI70" s="1143"/>
      <c r="BJ70" s="802"/>
      <c r="BK70" s="1143"/>
      <c r="BL70" s="1143"/>
      <c r="BM70" s="179"/>
      <c r="BN70" s="179"/>
    </row>
    <row r="71" spans="1:66" ht="16.5">
      <c r="A71" s="1143" t="s">
        <v>945</v>
      </c>
      <c r="B71" s="1144">
        <v>64</v>
      </c>
      <c r="C71" s="1144" t="s">
        <v>1318</v>
      </c>
      <c r="D71" s="1145" t="s">
        <v>945</v>
      </c>
      <c r="E71" s="1146" t="s">
        <v>4789</v>
      </c>
      <c r="F71" s="1145"/>
      <c r="G71" s="1146"/>
      <c r="H71" s="1145"/>
      <c r="I71" s="1146"/>
      <c r="J71" s="1145"/>
      <c r="K71" s="1146"/>
      <c r="L71" s="1145"/>
      <c r="M71" s="1146"/>
      <c r="N71" s="1144" t="s">
        <v>4789</v>
      </c>
      <c r="O71" s="170" t="s">
        <v>4790</v>
      </c>
      <c r="P71" s="1147"/>
      <c r="Q71" s="1148"/>
      <c r="R71" s="1149" t="s">
        <v>989</v>
      </c>
      <c r="S71" s="1144" t="s">
        <v>941</v>
      </c>
      <c r="T71" s="1150" t="s">
        <v>945</v>
      </c>
      <c r="U71" s="1151"/>
      <c r="V71" s="158" t="s">
        <v>246</v>
      </c>
      <c r="W71" s="1150" t="s">
        <v>4791</v>
      </c>
      <c r="X71" s="802">
        <v>1</v>
      </c>
      <c r="Y71" s="824" t="s">
        <v>945</v>
      </c>
      <c r="Z71" s="1152" t="s">
        <v>946</v>
      </c>
      <c r="AA71" s="1144">
        <v>1</v>
      </c>
      <c r="AB71" s="1144" t="s">
        <v>1244</v>
      </c>
      <c r="AC71" s="1144" t="s">
        <v>945</v>
      </c>
      <c r="AD71" s="1144" t="s">
        <v>945</v>
      </c>
      <c r="AE71" s="1144"/>
      <c r="AF71" s="1153"/>
      <c r="AG71" s="1154" t="s">
        <v>949</v>
      </c>
      <c r="AH71" s="1154" t="s">
        <v>949</v>
      </c>
      <c r="AI71" s="1154" t="s">
        <v>949</v>
      </c>
      <c r="AJ71" s="1154" t="s">
        <v>949</v>
      </c>
      <c r="AK71" s="1154" t="s">
        <v>949</v>
      </c>
      <c r="AL71" s="1154">
        <v>0</v>
      </c>
      <c r="AM71" s="1154">
        <v>0</v>
      </c>
      <c r="AN71" s="1154">
        <v>0</v>
      </c>
      <c r="AO71" s="1154" t="s">
        <v>945</v>
      </c>
      <c r="AP71" s="1154">
        <v>0</v>
      </c>
      <c r="AQ71" s="1154" t="s">
        <v>1372</v>
      </c>
      <c r="AR71" s="1154">
        <v>0</v>
      </c>
      <c r="AS71" s="1154">
        <v>0</v>
      </c>
      <c r="AT71" s="1154">
        <v>0</v>
      </c>
      <c r="AU71" s="1154">
        <v>0</v>
      </c>
      <c r="AV71" s="1154">
        <v>0</v>
      </c>
      <c r="AW71" s="1154">
        <v>0</v>
      </c>
      <c r="AX71" s="1154">
        <v>0</v>
      </c>
      <c r="AY71" s="1154">
        <v>0</v>
      </c>
      <c r="AZ71" s="1154">
        <v>0</v>
      </c>
      <c r="BA71" s="1154">
        <v>0</v>
      </c>
      <c r="BB71" s="1155" t="s">
        <v>4162</v>
      </c>
      <c r="BC71" s="1155" t="s">
        <v>945</v>
      </c>
      <c r="BD71" s="1155" t="s">
        <v>945</v>
      </c>
      <c r="BE71" s="1144" t="s">
        <v>945</v>
      </c>
      <c r="BF71" s="1155" t="s">
        <v>945</v>
      </c>
      <c r="BG71" s="1155" t="s">
        <v>945</v>
      </c>
      <c r="BH71" s="1155" t="s">
        <v>945</v>
      </c>
      <c r="BI71" s="1143" t="s">
        <v>945</v>
      </c>
      <c r="BJ71" s="802" t="s">
        <v>1025</v>
      </c>
      <c r="BK71" s="1143" t="s">
        <v>945</v>
      </c>
      <c r="BL71" s="1143" t="s">
        <v>945</v>
      </c>
      <c r="BM71" s="179"/>
      <c r="BN71" s="179"/>
    </row>
    <row r="72" spans="1:66" ht="16.5">
      <c r="A72" s="1143"/>
      <c r="B72" s="1144">
        <v>65</v>
      </c>
      <c r="C72" s="1144" t="s">
        <v>1318</v>
      </c>
      <c r="D72" s="1145"/>
      <c r="E72" s="1146" t="s">
        <v>4792</v>
      </c>
      <c r="F72" s="1145"/>
      <c r="G72" s="1146"/>
      <c r="H72" s="1145"/>
      <c r="I72" s="1146"/>
      <c r="J72" s="1145"/>
      <c r="K72" s="1146"/>
      <c r="L72" s="1145"/>
      <c r="M72" s="1146"/>
      <c r="N72" s="1144" t="s">
        <v>4792</v>
      </c>
      <c r="O72" s="170" t="s">
        <v>4792</v>
      </c>
      <c r="P72" s="1147"/>
      <c r="Q72" s="1148"/>
      <c r="R72" s="1149" t="s">
        <v>989</v>
      </c>
      <c r="S72" s="1144" t="s">
        <v>941</v>
      </c>
      <c r="T72" s="1150"/>
      <c r="U72" s="1151"/>
      <c r="V72" s="158" t="s">
        <v>246</v>
      </c>
      <c r="W72" s="1150" t="s">
        <v>4793</v>
      </c>
      <c r="X72" s="802">
        <v>1</v>
      </c>
      <c r="Y72" s="824" t="s">
        <v>945</v>
      </c>
      <c r="Z72" s="1152" t="s">
        <v>946</v>
      </c>
      <c r="AA72" s="1144">
        <v>1</v>
      </c>
      <c r="AB72" s="1144" t="s">
        <v>947</v>
      </c>
      <c r="AC72" s="1144">
        <v>0</v>
      </c>
      <c r="AD72" s="1144"/>
      <c r="AE72" s="1144"/>
      <c r="AF72" s="1153"/>
      <c r="AG72" s="1154" t="s">
        <v>949</v>
      </c>
      <c r="AH72" s="1154" t="s">
        <v>949</v>
      </c>
      <c r="AI72" s="1154" t="s">
        <v>949</v>
      </c>
      <c r="AJ72" s="1154" t="s">
        <v>949</v>
      </c>
      <c r="AK72" s="1154" t="s">
        <v>949</v>
      </c>
      <c r="AL72" s="1154" t="s">
        <v>949</v>
      </c>
      <c r="AM72" s="1154" t="s">
        <v>949</v>
      </c>
      <c r="AN72" s="1154" t="s">
        <v>949</v>
      </c>
      <c r="AO72" s="1154" t="s">
        <v>949</v>
      </c>
      <c r="AP72" s="1154" t="s">
        <v>949</v>
      </c>
      <c r="AQ72" s="1154" t="s">
        <v>1334</v>
      </c>
      <c r="AR72" s="1154" t="s">
        <v>949</v>
      </c>
      <c r="AS72" s="1154" t="s">
        <v>949</v>
      </c>
      <c r="AT72" s="1154" t="s">
        <v>949</v>
      </c>
      <c r="AU72" s="1154" t="s">
        <v>949</v>
      </c>
      <c r="AV72" s="1154" t="s">
        <v>949</v>
      </c>
      <c r="AW72" s="1154" t="s">
        <v>949</v>
      </c>
      <c r="AX72" s="1154" t="s">
        <v>949</v>
      </c>
      <c r="AY72" s="1154" t="s">
        <v>949</v>
      </c>
      <c r="AZ72" s="1154" t="s">
        <v>949</v>
      </c>
      <c r="BA72" s="1154" t="s">
        <v>949</v>
      </c>
      <c r="BB72" s="1155"/>
      <c r="BC72" s="1155"/>
      <c r="BD72" s="1155"/>
      <c r="BE72" s="1144"/>
      <c r="BF72" s="1155"/>
      <c r="BG72" s="1155"/>
      <c r="BH72" s="1155"/>
      <c r="BI72" s="1143"/>
      <c r="BJ72" s="802"/>
      <c r="BK72" s="1143"/>
      <c r="BL72" s="1143"/>
      <c r="BM72" s="179"/>
      <c r="BN72" s="179"/>
    </row>
    <row r="73" spans="1:66" ht="16.5">
      <c r="A73" s="1143"/>
      <c r="B73" s="1144">
        <v>66</v>
      </c>
      <c r="C73" s="1144" t="s">
        <v>787</v>
      </c>
      <c r="D73" s="1145"/>
      <c r="E73" s="1146" t="s">
        <v>1408</v>
      </c>
      <c r="F73" s="1145"/>
      <c r="G73" s="1146"/>
      <c r="H73" s="1145"/>
      <c r="I73" s="1146"/>
      <c r="J73" s="1145"/>
      <c r="K73" s="1146"/>
      <c r="L73" s="1145"/>
      <c r="M73" s="1146"/>
      <c r="N73" s="1144" t="s">
        <v>1408</v>
      </c>
      <c r="O73" s="170" t="s">
        <v>1408</v>
      </c>
      <c r="P73" s="1147" t="s">
        <v>4781</v>
      </c>
      <c r="Q73" s="1148"/>
      <c r="R73" s="1149" t="s">
        <v>1059</v>
      </c>
      <c r="S73" s="1144" t="s">
        <v>941</v>
      </c>
      <c r="T73" s="1150"/>
      <c r="U73" s="1151" t="s">
        <v>1409</v>
      </c>
      <c r="V73" s="158" t="s">
        <v>132</v>
      </c>
      <c r="W73" s="1150" t="s">
        <v>1410</v>
      </c>
      <c r="X73" s="802">
        <v>1</v>
      </c>
      <c r="Y73" s="824" t="s">
        <v>945</v>
      </c>
      <c r="Z73" s="1152" t="s">
        <v>946</v>
      </c>
      <c r="AA73" s="1144">
        <v>1</v>
      </c>
      <c r="AB73" s="1144" t="s">
        <v>979</v>
      </c>
      <c r="AC73" s="1144" t="s">
        <v>948</v>
      </c>
      <c r="AD73" s="1144"/>
      <c r="AE73" s="1144"/>
      <c r="AF73" s="1153"/>
      <c r="AG73" s="1154" t="s">
        <v>949</v>
      </c>
      <c r="AH73" s="1154" t="s">
        <v>949</v>
      </c>
      <c r="AI73" s="1154" t="s">
        <v>949</v>
      </c>
      <c r="AJ73" s="1154" t="s">
        <v>949</v>
      </c>
      <c r="AK73" s="1154" t="s">
        <v>1411</v>
      </c>
      <c r="AL73" s="1154" t="s">
        <v>1412</v>
      </c>
      <c r="AM73" s="1154" t="s">
        <v>1413</v>
      </c>
      <c r="AN73" s="1154" t="s">
        <v>949</v>
      </c>
      <c r="AO73" s="1154" t="s">
        <v>949</v>
      </c>
      <c r="AP73" s="1154" t="s">
        <v>949</v>
      </c>
      <c r="AQ73" s="1154" t="s">
        <v>1166</v>
      </c>
      <c r="AR73" s="1154" t="s">
        <v>949</v>
      </c>
      <c r="AS73" s="1154" t="s">
        <v>949</v>
      </c>
      <c r="AT73" s="1154" t="s">
        <v>949</v>
      </c>
      <c r="AU73" s="1154" t="s">
        <v>949</v>
      </c>
      <c r="AV73" s="1154" t="s">
        <v>949</v>
      </c>
      <c r="AW73" s="1154" t="s">
        <v>949</v>
      </c>
      <c r="AX73" s="1154" t="s">
        <v>949</v>
      </c>
      <c r="AY73" s="1154" t="s">
        <v>949</v>
      </c>
      <c r="AZ73" s="1154" t="s">
        <v>949</v>
      </c>
      <c r="BA73" s="1154" t="s">
        <v>949</v>
      </c>
      <c r="BB73" s="1155" t="s">
        <v>4162</v>
      </c>
      <c r="BC73" s="1155"/>
      <c r="BD73" s="1155"/>
      <c r="BE73" s="1144"/>
      <c r="BF73" s="1155"/>
      <c r="BG73" s="1155"/>
      <c r="BH73" s="1155"/>
      <c r="BI73" s="1143"/>
      <c r="BJ73" s="802" t="s">
        <v>1414</v>
      </c>
      <c r="BK73" s="1143"/>
      <c r="BL73" s="1143"/>
      <c r="BM73" s="179"/>
      <c r="BN73" s="179"/>
    </row>
    <row r="74" spans="1:66" ht="16.5">
      <c r="A74" s="1143"/>
      <c r="B74" s="1144">
        <v>67</v>
      </c>
      <c r="C74" s="1144" t="s">
        <v>787</v>
      </c>
      <c r="D74" s="1145"/>
      <c r="E74" s="1146" t="s">
        <v>4794</v>
      </c>
      <c r="F74" s="1145"/>
      <c r="G74" s="1146"/>
      <c r="H74" s="1145"/>
      <c r="I74" s="1146"/>
      <c r="J74" s="1145"/>
      <c r="K74" s="1146"/>
      <c r="L74" s="1145"/>
      <c r="M74" s="1146"/>
      <c r="N74" s="1144" t="s">
        <v>4794</v>
      </c>
      <c r="O74" s="170" t="s">
        <v>4794</v>
      </c>
      <c r="P74" s="1147" t="s">
        <v>4781</v>
      </c>
      <c r="Q74" s="1148"/>
      <c r="R74" s="1149" t="s">
        <v>989</v>
      </c>
      <c r="S74" s="1144" t="s">
        <v>941</v>
      </c>
      <c r="T74" s="1150"/>
      <c r="U74" s="1151"/>
      <c r="V74" s="158" t="s">
        <v>132</v>
      </c>
      <c r="W74" s="1150" t="s">
        <v>4795</v>
      </c>
      <c r="X74" s="802">
        <v>1</v>
      </c>
      <c r="Y74" s="824" t="s">
        <v>945</v>
      </c>
      <c r="Z74" s="1152" t="s">
        <v>1008</v>
      </c>
      <c r="AA74" s="1144">
        <v>1</v>
      </c>
      <c r="AB74" s="1144" t="s">
        <v>979</v>
      </c>
      <c r="AC74" s="1144"/>
      <c r="AD74" s="1144"/>
      <c r="AE74" s="1144"/>
      <c r="AF74" s="1153"/>
      <c r="AG74" s="1154" t="s">
        <v>949</v>
      </c>
      <c r="AH74" s="1154" t="s">
        <v>949</v>
      </c>
      <c r="AI74" s="1154" t="s">
        <v>949</v>
      </c>
      <c r="AJ74" s="1154" t="s">
        <v>949</v>
      </c>
      <c r="AK74" s="1154" t="s">
        <v>4796</v>
      </c>
      <c r="AL74" s="1154" t="s">
        <v>3772</v>
      </c>
      <c r="AM74" s="1154" t="s">
        <v>1163</v>
      </c>
      <c r="AN74" s="1154">
        <v>0</v>
      </c>
      <c r="AO74" s="1154">
        <v>0</v>
      </c>
      <c r="AP74" s="1154" t="s">
        <v>949</v>
      </c>
      <c r="AQ74" s="1154" t="s">
        <v>1424</v>
      </c>
      <c r="AR74" s="1154" t="s">
        <v>949</v>
      </c>
      <c r="AS74" s="1154" t="s">
        <v>949</v>
      </c>
      <c r="AT74" s="1154" t="s">
        <v>949</v>
      </c>
      <c r="AU74" s="1154" t="s">
        <v>949</v>
      </c>
      <c r="AV74" s="1154" t="s">
        <v>949</v>
      </c>
      <c r="AW74" s="1154" t="s">
        <v>949</v>
      </c>
      <c r="AX74" s="1154" t="s">
        <v>949</v>
      </c>
      <c r="AY74" s="1154" t="s">
        <v>949</v>
      </c>
      <c r="AZ74" s="1154" t="s">
        <v>949</v>
      </c>
      <c r="BA74" s="1154" t="s">
        <v>949</v>
      </c>
      <c r="BB74" s="1155" t="s">
        <v>4162</v>
      </c>
      <c r="BC74" s="1155"/>
      <c r="BD74" s="1155"/>
      <c r="BE74" s="1144"/>
      <c r="BF74" s="1155"/>
      <c r="BG74" s="1155"/>
      <c r="BH74" s="1155"/>
      <c r="BI74" s="1143"/>
      <c r="BJ74" s="802"/>
      <c r="BK74" s="1143"/>
      <c r="BL74" s="1143"/>
      <c r="BM74" s="179"/>
      <c r="BN74" s="179"/>
    </row>
    <row r="75" spans="1:66" ht="16.5">
      <c r="A75" s="1143"/>
      <c r="B75" s="1144">
        <v>68</v>
      </c>
      <c r="C75" s="1144" t="s">
        <v>787</v>
      </c>
      <c r="D75" s="1145"/>
      <c r="E75" s="1146" t="s">
        <v>4797</v>
      </c>
      <c r="F75" s="1145"/>
      <c r="G75" s="1146"/>
      <c r="H75" s="1145"/>
      <c r="I75" s="1146"/>
      <c r="J75" s="1145"/>
      <c r="K75" s="1146"/>
      <c r="L75" s="1145"/>
      <c r="M75" s="1146"/>
      <c r="N75" s="1144" t="s">
        <v>4797</v>
      </c>
      <c r="O75" s="170" t="s">
        <v>4798</v>
      </c>
      <c r="P75" s="1147" t="s">
        <v>4799</v>
      </c>
      <c r="Q75" s="1148"/>
      <c r="R75" s="1149" t="s">
        <v>989</v>
      </c>
      <c r="S75" s="1144" t="s">
        <v>941</v>
      </c>
      <c r="T75" s="1150"/>
      <c r="U75" s="1151"/>
      <c r="V75" s="158" t="s">
        <v>132</v>
      </c>
      <c r="W75" s="1150" t="s">
        <v>4800</v>
      </c>
      <c r="X75" s="802">
        <v>1</v>
      </c>
      <c r="Y75" s="824" t="s">
        <v>945</v>
      </c>
      <c r="Z75" s="1152" t="s">
        <v>1008</v>
      </c>
      <c r="AA75" s="1144">
        <v>1</v>
      </c>
      <c r="AB75" s="1144" t="s">
        <v>979</v>
      </c>
      <c r="AC75" s="1144"/>
      <c r="AD75" s="1144"/>
      <c r="AE75" s="1144"/>
      <c r="AF75" s="1153"/>
      <c r="AG75" s="1154" t="s">
        <v>949</v>
      </c>
      <c r="AH75" s="1154" t="s">
        <v>949</v>
      </c>
      <c r="AI75" s="1154" t="s">
        <v>949</v>
      </c>
      <c r="AJ75" s="1154" t="s">
        <v>949</v>
      </c>
      <c r="AK75" s="1154" t="s">
        <v>4801</v>
      </c>
      <c r="AL75" s="1154" t="s">
        <v>1412</v>
      </c>
      <c r="AM75" s="1154" t="s">
        <v>1421</v>
      </c>
      <c r="AN75" s="1154" t="s">
        <v>1422</v>
      </c>
      <c r="AO75" s="1154" t="s">
        <v>1423</v>
      </c>
      <c r="AP75" s="1154" t="s">
        <v>949</v>
      </c>
      <c r="AQ75" s="1154" t="s">
        <v>1424</v>
      </c>
      <c r="AR75" s="1154" t="s">
        <v>949</v>
      </c>
      <c r="AS75" s="1154" t="s">
        <v>949</v>
      </c>
      <c r="AT75" s="1154" t="s">
        <v>949</v>
      </c>
      <c r="AU75" s="1154" t="s">
        <v>949</v>
      </c>
      <c r="AV75" s="1154" t="s">
        <v>949</v>
      </c>
      <c r="AW75" s="1154" t="s">
        <v>949</v>
      </c>
      <c r="AX75" s="1154" t="s">
        <v>949</v>
      </c>
      <c r="AY75" s="1154" t="s">
        <v>949</v>
      </c>
      <c r="AZ75" s="1154" t="s">
        <v>949</v>
      </c>
      <c r="BA75" s="1154" t="s">
        <v>949</v>
      </c>
      <c r="BB75" s="1155" t="s">
        <v>4162</v>
      </c>
      <c r="BC75" s="1155"/>
      <c r="BD75" s="1155"/>
      <c r="BE75" s="1144"/>
      <c r="BF75" s="1155"/>
      <c r="BG75" s="1155"/>
      <c r="BH75" s="1155"/>
      <c r="BI75" s="1143"/>
      <c r="BJ75" s="802"/>
      <c r="BK75" s="1143"/>
      <c r="BL75" s="1143"/>
      <c r="BM75" s="179"/>
      <c r="BN75" s="179"/>
    </row>
    <row r="76" spans="1:66" ht="16.5">
      <c r="A76" s="1143"/>
      <c r="B76" s="1144">
        <v>69</v>
      </c>
      <c r="C76" s="1144" t="s">
        <v>787</v>
      </c>
      <c r="D76" s="1145"/>
      <c r="E76" s="1146" t="s">
        <v>1032</v>
      </c>
      <c r="F76" s="1145"/>
      <c r="G76" s="1146"/>
      <c r="H76" s="1145"/>
      <c r="I76" s="1146"/>
      <c r="J76" s="1145"/>
      <c r="K76" s="1146"/>
      <c r="L76" s="1145"/>
      <c r="M76" s="1146"/>
      <c r="N76" s="1144" t="s">
        <v>1032</v>
      </c>
      <c r="O76" s="170" t="s">
        <v>1033</v>
      </c>
      <c r="P76" s="1147" t="s">
        <v>4802</v>
      </c>
      <c r="Q76" s="1148"/>
      <c r="R76" s="1149"/>
      <c r="S76" s="1144" t="s">
        <v>941</v>
      </c>
      <c r="T76" s="1150" t="s">
        <v>1033</v>
      </c>
      <c r="U76" s="1151" t="s">
        <v>1034</v>
      </c>
      <c r="V76" s="158" t="s">
        <v>1432</v>
      </c>
      <c r="W76" s="1150" t="s">
        <v>1035</v>
      </c>
      <c r="X76" s="802">
        <v>4</v>
      </c>
      <c r="Y76" s="824" t="s">
        <v>945</v>
      </c>
      <c r="Z76" s="1152" t="s">
        <v>946</v>
      </c>
      <c r="AA76" s="1144">
        <v>1</v>
      </c>
      <c r="AB76" s="1144" t="s">
        <v>993</v>
      </c>
      <c r="AC76" s="1144"/>
      <c r="AD76" s="1144"/>
      <c r="AE76" s="1144"/>
      <c r="AF76" s="1153"/>
      <c r="AG76" s="1154" t="s">
        <v>949</v>
      </c>
      <c r="AH76" s="1154" t="s">
        <v>949</v>
      </c>
      <c r="AI76" s="1154" t="s">
        <v>949</v>
      </c>
      <c r="AJ76" s="1154" t="s">
        <v>949</v>
      </c>
      <c r="AK76" s="1154" t="s">
        <v>949</v>
      </c>
      <c r="AL76" s="1154" t="s">
        <v>949</v>
      </c>
      <c r="AM76" s="1154" t="s">
        <v>949</v>
      </c>
      <c r="AN76" s="1154" t="s">
        <v>949</v>
      </c>
      <c r="AO76" s="1154" t="s">
        <v>949</v>
      </c>
      <c r="AP76" s="1154" t="s">
        <v>949</v>
      </c>
      <c r="AQ76" s="1154" t="s">
        <v>1024</v>
      </c>
      <c r="AR76" s="1154">
        <v>0</v>
      </c>
      <c r="AS76" s="1154">
        <v>0</v>
      </c>
      <c r="AT76" s="1154">
        <v>0</v>
      </c>
      <c r="AU76" s="1154">
        <v>0</v>
      </c>
      <c r="AV76" s="1154">
        <v>0</v>
      </c>
      <c r="AW76" s="1154">
        <v>0</v>
      </c>
      <c r="AX76" s="1154">
        <v>0</v>
      </c>
      <c r="AY76" s="1154">
        <v>0</v>
      </c>
      <c r="AZ76" s="1154">
        <v>0</v>
      </c>
      <c r="BA76" s="1154">
        <v>0</v>
      </c>
      <c r="BB76" s="1155" t="s">
        <v>4665</v>
      </c>
      <c r="BC76" s="1155"/>
      <c r="BD76" s="1155"/>
      <c r="BE76" s="1144"/>
      <c r="BF76" s="1155"/>
      <c r="BG76" s="1155"/>
      <c r="BH76" s="1155"/>
      <c r="BI76" s="1143"/>
      <c r="BJ76" s="802" t="s">
        <v>1025</v>
      </c>
      <c r="BK76" s="1143"/>
      <c r="BL76" s="1143"/>
      <c r="BM76" s="179"/>
      <c r="BN76" s="179"/>
    </row>
    <row r="77" spans="1:66" ht="16.5">
      <c r="A77" s="1143"/>
      <c r="B77" s="1144">
        <v>70</v>
      </c>
      <c r="C77" s="1144" t="s">
        <v>787</v>
      </c>
      <c r="D77" s="1145"/>
      <c r="E77" s="1146" t="s">
        <v>1438</v>
      </c>
      <c r="F77" s="1145"/>
      <c r="G77" s="1146"/>
      <c r="H77" s="1145"/>
      <c r="I77" s="1146"/>
      <c r="J77" s="1145"/>
      <c r="K77" s="1146"/>
      <c r="L77" s="1145"/>
      <c r="M77" s="1146"/>
      <c r="N77" s="1144" t="s">
        <v>1438</v>
      </c>
      <c r="O77" s="170" t="s">
        <v>1439</v>
      </c>
      <c r="P77" s="1147" t="s">
        <v>939</v>
      </c>
      <c r="Q77" s="1148"/>
      <c r="R77" s="1149" t="s">
        <v>940</v>
      </c>
      <c r="S77" s="1144" t="s">
        <v>941</v>
      </c>
      <c r="T77" s="1150" t="s">
        <v>1435</v>
      </c>
      <c r="U77" s="1151" t="s">
        <v>1440</v>
      </c>
      <c r="V77" s="158" t="s">
        <v>223</v>
      </c>
      <c r="W77" s="1150" t="s">
        <v>1441</v>
      </c>
      <c r="X77" s="802">
        <v>1</v>
      </c>
      <c r="Y77" s="824" t="s">
        <v>945</v>
      </c>
      <c r="Z77" s="1152" t="s">
        <v>946</v>
      </c>
      <c r="AA77" s="1144">
        <v>0</v>
      </c>
      <c r="AB77" s="1144" t="s">
        <v>947</v>
      </c>
      <c r="AC77" s="1144" t="s">
        <v>948</v>
      </c>
      <c r="AD77" s="1144"/>
      <c r="AE77" s="1144"/>
      <c r="AF77" s="1153"/>
      <c r="AG77" s="1154" t="s">
        <v>949</v>
      </c>
      <c r="AH77" s="1154" t="s">
        <v>949</v>
      </c>
      <c r="AI77" s="1154" t="s">
        <v>949</v>
      </c>
      <c r="AJ77" s="1154" t="s">
        <v>949</v>
      </c>
      <c r="AK77" s="1154" t="s">
        <v>949</v>
      </c>
      <c r="AL77" s="1154" t="s">
        <v>949</v>
      </c>
      <c r="AM77" s="1154" t="s">
        <v>949</v>
      </c>
      <c r="AN77" s="1154" t="s">
        <v>949</v>
      </c>
      <c r="AO77" s="1154" t="s">
        <v>949</v>
      </c>
      <c r="AP77" s="1154" t="s">
        <v>949</v>
      </c>
      <c r="AQ77" s="1154" t="s">
        <v>949</v>
      </c>
      <c r="AR77" s="1154" t="s">
        <v>949</v>
      </c>
      <c r="AS77" s="1154" t="s">
        <v>949</v>
      </c>
      <c r="AT77" s="1154" t="s">
        <v>949</v>
      </c>
      <c r="AU77" s="1154" t="s">
        <v>949</v>
      </c>
      <c r="AV77" s="1154" t="s">
        <v>949</v>
      </c>
      <c r="AW77" s="1154" t="s">
        <v>949</v>
      </c>
      <c r="AX77" s="1154" t="s">
        <v>949</v>
      </c>
      <c r="AY77" s="1154" t="s">
        <v>949</v>
      </c>
      <c r="AZ77" s="1154" t="s">
        <v>949</v>
      </c>
      <c r="BA77" s="1154" t="s">
        <v>949</v>
      </c>
      <c r="BB77" s="1155" t="e">
        <v>#REF!</v>
      </c>
      <c r="BC77" s="1155" t="s">
        <v>4411</v>
      </c>
      <c r="BD77" s="1155"/>
      <c r="BE77" s="1144" t="s">
        <v>1059</v>
      </c>
      <c r="BF77" s="1155">
        <v>1</v>
      </c>
      <c r="BG77" s="1155">
        <v>350</v>
      </c>
      <c r="BH77" s="1155">
        <v>35</v>
      </c>
      <c r="BI77" s="1143"/>
      <c r="BJ77" s="802" t="s">
        <v>950</v>
      </c>
      <c r="BK77" s="1143"/>
      <c r="BL77" s="1143"/>
      <c r="BM77" s="179"/>
      <c r="BN77" s="179"/>
    </row>
    <row r="78" spans="1:66" ht="16.5">
      <c r="A78" s="1143"/>
      <c r="B78" s="1144">
        <v>71</v>
      </c>
      <c r="C78" s="1144" t="s">
        <v>787</v>
      </c>
      <c r="D78" s="1145"/>
      <c r="E78" s="1146"/>
      <c r="F78" s="1145" t="s">
        <v>1442</v>
      </c>
      <c r="G78" s="1146"/>
      <c r="H78" s="1145"/>
      <c r="I78" s="1146"/>
      <c r="J78" s="1145"/>
      <c r="K78" s="1146"/>
      <c r="L78" s="1145"/>
      <c r="M78" s="1146"/>
      <c r="N78" s="1144" t="s">
        <v>1442</v>
      </c>
      <c r="O78" s="170" t="s">
        <v>1442</v>
      </c>
      <c r="P78" s="1147" t="s">
        <v>4778</v>
      </c>
      <c r="Q78" s="1148"/>
      <c r="R78" s="1149" t="s">
        <v>989</v>
      </c>
      <c r="S78" s="1144" t="s">
        <v>941</v>
      </c>
      <c r="T78" s="1150" t="s">
        <v>1443</v>
      </c>
      <c r="U78" s="1151" t="s">
        <v>1444</v>
      </c>
      <c r="V78" s="158" t="s">
        <v>223</v>
      </c>
      <c r="W78" s="1150" t="s">
        <v>1445</v>
      </c>
      <c r="X78" s="802">
        <v>4</v>
      </c>
      <c r="Y78" s="824" t="s">
        <v>945</v>
      </c>
      <c r="Z78" s="1152" t="s">
        <v>946</v>
      </c>
      <c r="AA78" s="1144">
        <v>1</v>
      </c>
      <c r="AB78" s="1144" t="s">
        <v>979</v>
      </c>
      <c r="AC78" s="1144"/>
      <c r="AD78" s="1144"/>
      <c r="AE78" s="1144"/>
      <c r="AF78" s="1153"/>
      <c r="AG78" s="1154" t="s">
        <v>949</v>
      </c>
      <c r="AH78" s="1154">
        <v>3</v>
      </c>
      <c r="AI78" s="1154" t="s">
        <v>949</v>
      </c>
      <c r="AJ78" s="1154" t="s">
        <v>1446</v>
      </c>
      <c r="AK78" s="1154" t="s">
        <v>1447</v>
      </c>
      <c r="AL78" s="1154" t="s">
        <v>949</v>
      </c>
      <c r="AM78" s="1154" t="s">
        <v>949</v>
      </c>
      <c r="AN78" s="1154" t="s">
        <v>949</v>
      </c>
      <c r="AO78" s="1154" t="s">
        <v>949</v>
      </c>
      <c r="AP78" s="1154" t="s">
        <v>949</v>
      </c>
      <c r="AQ78" s="1154" t="s">
        <v>1166</v>
      </c>
      <c r="AR78" s="1154" t="s">
        <v>949</v>
      </c>
      <c r="AS78" s="1154" t="s">
        <v>949</v>
      </c>
      <c r="AT78" s="1154">
        <v>0</v>
      </c>
      <c r="AU78" s="1154">
        <v>0</v>
      </c>
      <c r="AV78" s="1154">
        <v>0</v>
      </c>
      <c r="AW78" s="1154">
        <v>0</v>
      </c>
      <c r="AX78" s="1154">
        <v>0</v>
      </c>
      <c r="AY78" s="1154">
        <v>0</v>
      </c>
      <c r="AZ78" s="1154">
        <v>0</v>
      </c>
      <c r="BA78" s="1154">
        <v>0</v>
      </c>
      <c r="BB78" s="1155"/>
      <c r="BC78" s="1155"/>
      <c r="BD78" s="1155"/>
      <c r="BE78" s="1144"/>
      <c r="BF78" s="1155"/>
      <c r="BG78" s="1155"/>
      <c r="BH78" s="1155"/>
      <c r="BI78" s="1143"/>
      <c r="BJ78" s="802" t="s">
        <v>1025</v>
      </c>
      <c r="BK78" s="1143"/>
      <c r="BL78" s="1143"/>
      <c r="BM78" s="179"/>
      <c r="BN78" s="179"/>
    </row>
    <row r="79" spans="1:66" ht="16.5">
      <c r="A79" s="1143"/>
      <c r="B79" s="1144">
        <v>72</v>
      </c>
      <c r="C79" s="1144" t="s">
        <v>787</v>
      </c>
      <c r="D79" s="1145"/>
      <c r="E79" s="1146"/>
      <c r="F79" s="1145" t="s">
        <v>1463</v>
      </c>
      <c r="G79" s="1146"/>
      <c r="H79" s="1145"/>
      <c r="I79" s="1146"/>
      <c r="J79" s="1145"/>
      <c r="K79" s="1146"/>
      <c r="L79" s="1145"/>
      <c r="M79" s="1146"/>
      <c r="N79" s="1144" t="s">
        <v>1463</v>
      </c>
      <c r="O79" s="170" t="s">
        <v>4803</v>
      </c>
      <c r="P79" s="1147" t="s">
        <v>4804</v>
      </c>
      <c r="Q79" s="1148" t="s">
        <v>1450</v>
      </c>
      <c r="R79" s="1149" t="s">
        <v>1059</v>
      </c>
      <c r="S79" s="1144" t="s">
        <v>941</v>
      </c>
      <c r="T79" s="1150" t="s">
        <v>1451</v>
      </c>
      <c r="U79" s="1151" t="s">
        <v>1465</v>
      </c>
      <c r="V79" s="158" t="s">
        <v>223</v>
      </c>
      <c r="W79" s="1150" t="s">
        <v>1466</v>
      </c>
      <c r="X79" s="802">
        <v>1</v>
      </c>
      <c r="Y79" s="824" t="s">
        <v>945</v>
      </c>
      <c r="Z79" s="1152" t="s">
        <v>946</v>
      </c>
      <c r="AA79" s="1144">
        <v>1</v>
      </c>
      <c r="AB79" s="1144" t="s">
        <v>1008</v>
      </c>
      <c r="AC79" s="1144"/>
      <c r="AD79" s="1144"/>
      <c r="AE79" s="1144"/>
      <c r="AF79" s="1153"/>
      <c r="AG79" s="1154">
        <v>612971.59900000005</v>
      </c>
      <c r="AH79" s="1154">
        <v>2.5</v>
      </c>
      <c r="AI79" s="1154">
        <v>1.04</v>
      </c>
      <c r="AJ79" s="1154">
        <v>715</v>
      </c>
      <c r="AK79" s="1154" t="s">
        <v>1454</v>
      </c>
      <c r="AL79" s="1154" t="s">
        <v>1467</v>
      </c>
      <c r="AM79" s="1154" t="s">
        <v>1148</v>
      </c>
      <c r="AN79" s="1154" t="s">
        <v>1456</v>
      </c>
      <c r="AO79" s="1154" t="s">
        <v>1132</v>
      </c>
      <c r="AP79" s="1154" t="s">
        <v>1457</v>
      </c>
      <c r="AQ79" s="1154" t="s">
        <v>1458</v>
      </c>
      <c r="AR79" s="1154" t="s">
        <v>1459</v>
      </c>
      <c r="AS79" s="1154" t="s">
        <v>1014</v>
      </c>
      <c r="AT79" s="1154">
        <v>0</v>
      </c>
      <c r="AU79" s="1154">
        <v>0</v>
      </c>
      <c r="AV79" s="1154" t="s">
        <v>1460</v>
      </c>
      <c r="AW79" s="1154" t="s">
        <v>1458</v>
      </c>
      <c r="AX79" s="1154" t="s">
        <v>1461</v>
      </c>
      <c r="AY79" s="1154" t="s">
        <v>1459</v>
      </c>
      <c r="AZ79" s="1154" t="s">
        <v>1462</v>
      </c>
      <c r="BA79" s="1154" t="s">
        <v>1014</v>
      </c>
      <c r="BB79" s="1155" t="s">
        <v>4162</v>
      </c>
      <c r="BC79" s="1155" t="s">
        <v>4411</v>
      </c>
      <c r="BD79" s="1155"/>
      <c r="BE79" s="1144" t="s">
        <v>1059</v>
      </c>
      <c r="BF79" s="1155">
        <v>0</v>
      </c>
      <c r="BG79" s="1155">
        <v>450</v>
      </c>
      <c r="BH79" s="1155">
        <v>52</v>
      </c>
      <c r="BI79" s="1143"/>
      <c r="BJ79" s="802" t="s">
        <v>1414</v>
      </c>
      <c r="BK79" s="1143"/>
      <c r="BL79" s="1143"/>
      <c r="BM79" s="179"/>
      <c r="BN79" s="179"/>
    </row>
    <row r="80" spans="1:66" ht="16.5">
      <c r="A80" s="1143"/>
      <c r="B80" s="1144">
        <v>73</v>
      </c>
      <c r="C80" s="1144" t="s">
        <v>787</v>
      </c>
      <c r="D80" s="1145"/>
      <c r="E80" s="1146"/>
      <c r="F80" s="1145" t="s">
        <v>4805</v>
      </c>
      <c r="G80" s="1146"/>
      <c r="H80" s="1145"/>
      <c r="I80" s="1146"/>
      <c r="J80" s="1145"/>
      <c r="K80" s="1146"/>
      <c r="L80" s="1145"/>
      <c r="M80" s="1146"/>
      <c r="N80" s="1144" t="s">
        <v>4805</v>
      </c>
      <c r="O80" s="170" t="s">
        <v>4806</v>
      </c>
      <c r="P80" s="1147" t="s">
        <v>4804</v>
      </c>
      <c r="Q80" s="1148" t="s">
        <v>4807</v>
      </c>
      <c r="R80" s="1149" t="s">
        <v>1584</v>
      </c>
      <c r="S80" s="1144" t="s">
        <v>941</v>
      </c>
      <c r="T80" s="1150" t="s">
        <v>1451</v>
      </c>
      <c r="U80" s="1151"/>
      <c r="V80" s="158" t="s">
        <v>223</v>
      </c>
      <c r="W80" s="1150" t="s">
        <v>4808</v>
      </c>
      <c r="X80" s="802">
        <v>1</v>
      </c>
      <c r="Y80" s="824" t="s">
        <v>945</v>
      </c>
      <c r="Z80" s="1152" t="s">
        <v>946</v>
      </c>
      <c r="AA80" s="1144">
        <v>1</v>
      </c>
      <c r="AB80" s="1144" t="s">
        <v>1008</v>
      </c>
      <c r="AC80" s="1144"/>
      <c r="AD80" s="1144"/>
      <c r="AE80" s="1144"/>
      <c r="AF80" s="1153"/>
      <c r="AG80" s="1154">
        <v>612971.59900000005</v>
      </c>
      <c r="AH80" s="1154">
        <v>2.5</v>
      </c>
      <c r="AI80" s="1154">
        <v>1.1499999999999999</v>
      </c>
      <c r="AJ80" s="1154">
        <v>715</v>
      </c>
      <c r="AK80" s="1154" t="s">
        <v>1454</v>
      </c>
      <c r="AL80" s="1154" t="s">
        <v>4809</v>
      </c>
      <c r="AM80" s="1154" t="s">
        <v>1148</v>
      </c>
      <c r="AN80" s="1154" t="s">
        <v>1456</v>
      </c>
      <c r="AO80" s="1154" t="s">
        <v>1132</v>
      </c>
      <c r="AP80" s="1154" t="s">
        <v>1457</v>
      </c>
      <c r="AQ80" s="1154" t="s">
        <v>1459</v>
      </c>
      <c r="AR80" s="1154" t="s">
        <v>1458</v>
      </c>
      <c r="AS80" s="1154" t="s">
        <v>1014</v>
      </c>
      <c r="AT80" s="1154">
        <v>0</v>
      </c>
      <c r="AU80" s="1154">
        <v>0</v>
      </c>
      <c r="AV80" s="1154" t="s">
        <v>1460</v>
      </c>
      <c r="AW80" s="1154" t="s">
        <v>1458</v>
      </c>
      <c r="AX80" s="1154" t="s">
        <v>1461</v>
      </c>
      <c r="AY80" s="1154" t="s">
        <v>1459</v>
      </c>
      <c r="AZ80" s="1154" t="s">
        <v>1462</v>
      </c>
      <c r="BA80" s="1154" t="s">
        <v>1014</v>
      </c>
      <c r="BB80" s="1155" t="e">
        <v>#REF!</v>
      </c>
      <c r="BC80" s="1155" t="s">
        <v>4411</v>
      </c>
      <c r="BD80" s="1155"/>
      <c r="BE80" s="1144" t="s">
        <v>1059</v>
      </c>
      <c r="BF80" s="1155">
        <v>0</v>
      </c>
      <c r="BG80" s="1155">
        <v>450</v>
      </c>
      <c r="BH80" s="1155">
        <v>52</v>
      </c>
      <c r="BI80" s="1143"/>
      <c r="BJ80" s="802" t="s">
        <v>1414</v>
      </c>
      <c r="BK80" s="1143"/>
      <c r="BL80" s="1143"/>
      <c r="BM80" s="179"/>
      <c r="BN80" s="179"/>
    </row>
    <row r="81" spans="1:66" ht="16.5">
      <c r="A81" s="1143"/>
      <c r="B81" s="1144">
        <v>74</v>
      </c>
      <c r="C81" s="1144" t="s">
        <v>787</v>
      </c>
      <c r="D81" s="1145"/>
      <c r="E81" s="1146"/>
      <c r="F81" s="1145" t="s">
        <v>1478</v>
      </c>
      <c r="G81" s="1146"/>
      <c r="H81" s="1145"/>
      <c r="I81" s="1146"/>
      <c r="J81" s="1145"/>
      <c r="K81" s="1146"/>
      <c r="L81" s="1145"/>
      <c r="M81" s="1146"/>
      <c r="N81" s="1144" t="s">
        <v>1478</v>
      </c>
      <c r="O81" s="170" t="s">
        <v>1479</v>
      </c>
      <c r="P81" s="1147" t="s">
        <v>4810</v>
      </c>
      <c r="Q81" s="1148" t="s">
        <v>1450</v>
      </c>
      <c r="R81" s="1149" t="s">
        <v>1059</v>
      </c>
      <c r="S81" s="1144" t="s">
        <v>941</v>
      </c>
      <c r="T81" s="1150"/>
      <c r="U81" s="1151" t="s">
        <v>1480</v>
      </c>
      <c r="V81" s="158" t="s">
        <v>223</v>
      </c>
      <c r="W81" s="1150" t="s">
        <v>1481</v>
      </c>
      <c r="X81" s="802">
        <v>1</v>
      </c>
      <c r="Y81" s="824" t="s">
        <v>945</v>
      </c>
      <c r="Z81" s="1152" t="s">
        <v>946</v>
      </c>
      <c r="AA81" s="1144">
        <v>1</v>
      </c>
      <c r="AB81" s="1144" t="s">
        <v>1008</v>
      </c>
      <c r="AC81" s="1144"/>
      <c r="AD81" s="1144"/>
      <c r="AE81" s="1144"/>
      <c r="AF81" s="1153"/>
      <c r="AG81" s="1154">
        <v>99435.86</v>
      </c>
      <c r="AH81" s="1154">
        <v>2.5</v>
      </c>
      <c r="AI81" s="1154">
        <v>1.04</v>
      </c>
      <c r="AJ81" s="1154">
        <v>102</v>
      </c>
      <c r="AK81" s="1154" t="s">
        <v>1472</v>
      </c>
      <c r="AL81" s="1154" t="s">
        <v>1482</v>
      </c>
      <c r="AM81" s="1154" t="s">
        <v>1148</v>
      </c>
      <c r="AN81" s="1154" t="s">
        <v>1474</v>
      </c>
      <c r="AO81" s="1154" t="s">
        <v>1132</v>
      </c>
      <c r="AP81" s="1154" t="s">
        <v>1475</v>
      </c>
      <c r="AQ81" s="1154" t="s">
        <v>1458</v>
      </c>
      <c r="AR81" s="1154" t="s">
        <v>1014</v>
      </c>
      <c r="AS81" s="1154" t="s">
        <v>949</v>
      </c>
      <c r="AT81" s="1154">
        <v>0</v>
      </c>
      <c r="AU81" s="1154">
        <v>0</v>
      </c>
      <c r="AV81" s="1154" t="s">
        <v>1476</v>
      </c>
      <c r="AW81" s="1154" t="s">
        <v>1458</v>
      </c>
      <c r="AX81" s="1154" t="s">
        <v>1477</v>
      </c>
      <c r="AY81" s="1154" t="s">
        <v>1014</v>
      </c>
      <c r="AZ81" s="1154">
        <v>0</v>
      </c>
      <c r="BA81" s="1154">
        <v>0</v>
      </c>
      <c r="BB81" s="1155" t="s">
        <v>4162</v>
      </c>
      <c r="BC81" s="1155" t="s">
        <v>4411</v>
      </c>
      <c r="BD81" s="1155"/>
      <c r="BE81" s="1144" t="s">
        <v>1059</v>
      </c>
      <c r="BF81" s="1155">
        <v>2</v>
      </c>
      <c r="BG81" s="1155">
        <v>350</v>
      </c>
      <c r="BH81" s="1155">
        <v>42</v>
      </c>
      <c r="BI81" s="1143"/>
      <c r="BJ81" s="802" t="s">
        <v>1414</v>
      </c>
      <c r="BK81" s="1143"/>
      <c r="BL81" s="1143"/>
      <c r="BM81" s="179"/>
      <c r="BN81" s="179"/>
    </row>
    <row r="82" spans="1:66" ht="16.5">
      <c r="A82" s="1143"/>
      <c r="B82" s="1144">
        <v>75</v>
      </c>
      <c r="C82" s="1144" t="s">
        <v>787</v>
      </c>
      <c r="D82" s="1145"/>
      <c r="E82" s="1146"/>
      <c r="F82" s="1145" t="s">
        <v>4811</v>
      </c>
      <c r="G82" s="1146"/>
      <c r="H82" s="1145"/>
      <c r="I82" s="1146"/>
      <c r="J82" s="1145"/>
      <c r="K82" s="1146"/>
      <c r="L82" s="1145"/>
      <c r="M82" s="1146"/>
      <c r="N82" s="1144" t="s">
        <v>4811</v>
      </c>
      <c r="O82" s="170" t="s">
        <v>4812</v>
      </c>
      <c r="P82" s="1147" t="s">
        <v>4813</v>
      </c>
      <c r="Q82" s="1148" t="s">
        <v>4807</v>
      </c>
      <c r="R82" s="1149" t="s">
        <v>4814</v>
      </c>
      <c r="S82" s="1144" t="s">
        <v>941</v>
      </c>
      <c r="T82" s="1150"/>
      <c r="U82" s="1151"/>
      <c r="V82" s="158" t="s">
        <v>223</v>
      </c>
      <c r="W82" s="1150" t="s">
        <v>4815</v>
      </c>
      <c r="X82" s="802">
        <v>1</v>
      </c>
      <c r="Y82" s="824" t="s">
        <v>945</v>
      </c>
      <c r="Z82" s="1152" t="s">
        <v>946</v>
      </c>
      <c r="AA82" s="1144">
        <v>1</v>
      </c>
      <c r="AB82" s="1144" t="s">
        <v>1008</v>
      </c>
      <c r="AC82" s="1144"/>
      <c r="AD82" s="1144"/>
      <c r="AE82" s="1144"/>
      <c r="AF82" s="1153"/>
      <c r="AG82" s="1154">
        <v>99435.86</v>
      </c>
      <c r="AH82" s="1154">
        <v>2.5</v>
      </c>
      <c r="AI82" s="1154">
        <v>1.04</v>
      </c>
      <c r="AJ82" s="1154">
        <v>102</v>
      </c>
      <c r="AK82" s="1154" t="s">
        <v>1472</v>
      </c>
      <c r="AL82" s="1154" t="s">
        <v>4816</v>
      </c>
      <c r="AM82" s="1154" t="s">
        <v>1148</v>
      </c>
      <c r="AN82" s="1154" t="s">
        <v>1474</v>
      </c>
      <c r="AO82" s="1154" t="s">
        <v>1132</v>
      </c>
      <c r="AP82" s="1154" t="s">
        <v>1475</v>
      </c>
      <c r="AQ82" s="1154" t="s">
        <v>1458</v>
      </c>
      <c r="AR82" s="1154" t="s">
        <v>1015</v>
      </c>
      <c r="AS82" s="1154">
        <v>0</v>
      </c>
      <c r="AT82" s="1154">
        <v>0</v>
      </c>
      <c r="AU82" s="1154">
        <v>0</v>
      </c>
      <c r="AV82" s="1154" t="s">
        <v>1476</v>
      </c>
      <c r="AW82" s="1154" t="s">
        <v>1458</v>
      </c>
      <c r="AX82" s="1154" t="s">
        <v>1477</v>
      </c>
      <c r="AY82" s="1154" t="s">
        <v>1014</v>
      </c>
      <c r="AZ82" s="1154">
        <v>0</v>
      </c>
      <c r="BA82" s="1154">
        <v>0</v>
      </c>
      <c r="BB82" s="1155" t="s">
        <v>4162</v>
      </c>
      <c r="BC82" s="1155" t="s">
        <v>4411</v>
      </c>
      <c r="BD82" s="1155"/>
      <c r="BE82" s="1144" t="s">
        <v>1059</v>
      </c>
      <c r="BF82" s="1155">
        <v>2</v>
      </c>
      <c r="BG82" s="1155">
        <v>350</v>
      </c>
      <c r="BH82" s="1155">
        <v>42</v>
      </c>
      <c r="BI82" s="1143"/>
      <c r="BJ82" s="802" t="s">
        <v>1414</v>
      </c>
      <c r="BK82" s="1143"/>
      <c r="BL82" s="1143"/>
      <c r="BM82" s="179"/>
      <c r="BN82" s="179"/>
    </row>
    <row r="83" spans="1:66" ht="16.5">
      <c r="A83" s="1143"/>
      <c r="B83" s="1144">
        <v>76</v>
      </c>
      <c r="C83" s="1144" t="s">
        <v>787</v>
      </c>
      <c r="D83" s="1145"/>
      <c r="E83" s="1146"/>
      <c r="F83" s="1145" t="s">
        <v>1483</v>
      </c>
      <c r="G83" s="1146"/>
      <c r="H83" s="1145"/>
      <c r="I83" s="1146"/>
      <c r="J83" s="1145"/>
      <c r="K83" s="1146"/>
      <c r="L83" s="1145"/>
      <c r="M83" s="1146"/>
      <c r="N83" s="1144" t="s">
        <v>1483</v>
      </c>
      <c r="O83" s="170" t="s">
        <v>1484</v>
      </c>
      <c r="P83" s="1147" t="s">
        <v>4777</v>
      </c>
      <c r="Q83" s="1148"/>
      <c r="R83" s="1149" t="s">
        <v>979</v>
      </c>
      <c r="S83" s="1144" t="s">
        <v>941</v>
      </c>
      <c r="T83" s="1150"/>
      <c r="U83" s="1151" t="s">
        <v>4817</v>
      </c>
      <c r="V83" s="158" t="s">
        <v>223</v>
      </c>
      <c r="W83" s="1150" t="s">
        <v>1485</v>
      </c>
      <c r="X83" s="802">
        <v>1</v>
      </c>
      <c r="Y83" s="824" t="s">
        <v>945</v>
      </c>
      <c r="Z83" s="1152" t="s">
        <v>946</v>
      </c>
      <c r="AA83" s="1144">
        <v>1</v>
      </c>
      <c r="AB83" s="1144" t="s">
        <v>1008</v>
      </c>
      <c r="AC83" s="1144"/>
      <c r="AD83" s="1144"/>
      <c r="AE83" s="1144"/>
      <c r="AF83" s="1153"/>
      <c r="AG83" s="1154">
        <v>54168.836000000003</v>
      </c>
      <c r="AH83" s="1154">
        <v>2</v>
      </c>
      <c r="AI83" s="1154">
        <v>1.2</v>
      </c>
      <c r="AJ83" s="1154">
        <v>55</v>
      </c>
      <c r="AK83" s="1154" t="s">
        <v>1486</v>
      </c>
      <c r="AL83" s="1154" t="s">
        <v>1487</v>
      </c>
      <c r="AM83" s="1154" t="s">
        <v>1172</v>
      </c>
      <c r="AN83" s="1154" t="s">
        <v>1488</v>
      </c>
      <c r="AO83" s="1154" t="s">
        <v>1132</v>
      </c>
      <c r="AP83" s="1154" t="s">
        <v>1174</v>
      </c>
      <c r="AQ83" s="1154" t="s">
        <v>1458</v>
      </c>
      <c r="AR83" s="1154" t="s">
        <v>1014</v>
      </c>
      <c r="AS83" s="1154" t="s">
        <v>949</v>
      </c>
      <c r="AT83" s="1154">
        <v>0</v>
      </c>
      <c r="AU83" s="1154">
        <v>0</v>
      </c>
      <c r="AV83" s="1154" t="s">
        <v>1483</v>
      </c>
      <c r="AW83" s="1154" t="s">
        <v>1459</v>
      </c>
      <c r="AX83" s="1154" t="s">
        <v>1489</v>
      </c>
      <c r="AY83" s="1154" t="s">
        <v>1014</v>
      </c>
      <c r="AZ83" s="1154">
        <v>0</v>
      </c>
      <c r="BA83" s="1154">
        <v>0</v>
      </c>
      <c r="BB83" s="1155" t="s">
        <v>4162</v>
      </c>
      <c r="BC83" s="1155" t="s">
        <v>4411</v>
      </c>
      <c r="BD83" s="1155"/>
      <c r="BE83" s="1144" t="s">
        <v>1059</v>
      </c>
      <c r="BF83" s="1155">
        <v>2</v>
      </c>
      <c r="BG83" s="1155">
        <v>300</v>
      </c>
      <c r="BH83" s="1155">
        <v>32</v>
      </c>
      <c r="BI83" s="1143"/>
      <c r="BJ83" s="802" t="s">
        <v>1414</v>
      </c>
      <c r="BK83" s="1143"/>
      <c r="BL83" s="1143"/>
      <c r="BM83" s="179"/>
      <c r="BN83" s="179"/>
    </row>
    <row r="84" spans="1:66" ht="16.5">
      <c r="A84" s="1143"/>
      <c r="B84" s="1144">
        <v>77</v>
      </c>
      <c r="C84" s="1144" t="s">
        <v>787</v>
      </c>
      <c r="D84" s="1145"/>
      <c r="E84" s="1146"/>
      <c r="F84" s="1145" t="s">
        <v>1490</v>
      </c>
      <c r="G84" s="1146"/>
      <c r="H84" s="1145"/>
      <c r="I84" s="1146"/>
      <c r="J84" s="1145"/>
      <c r="K84" s="1146"/>
      <c r="L84" s="1145"/>
      <c r="M84" s="1146"/>
      <c r="N84" s="1144" t="s">
        <v>1490</v>
      </c>
      <c r="O84" s="170" t="s">
        <v>1491</v>
      </c>
      <c r="P84" s="1147" t="s">
        <v>4777</v>
      </c>
      <c r="Q84" s="1148"/>
      <c r="R84" s="1149" t="s">
        <v>948</v>
      </c>
      <c r="S84" s="1144" t="s">
        <v>941</v>
      </c>
      <c r="T84" s="1150"/>
      <c r="U84" s="1151" t="s">
        <v>4818</v>
      </c>
      <c r="V84" s="158" t="s">
        <v>223</v>
      </c>
      <c r="W84" s="1150" t="s">
        <v>1493</v>
      </c>
      <c r="X84" s="802">
        <v>1</v>
      </c>
      <c r="Y84" s="824" t="s">
        <v>945</v>
      </c>
      <c r="Z84" s="1152" t="s">
        <v>946</v>
      </c>
      <c r="AA84" s="1144">
        <v>1</v>
      </c>
      <c r="AB84" s="1144" t="s">
        <v>1008</v>
      </c>
      <c r="AC84" s="1144" t="s">
        <v>948</v>
      </c>
      <c r="AD84" s="1144"/>
      <c r="AE84" s="1144"/>
      <c r="AF84" s="1153"/>
      <c r="AG84" s="1154">
        <v>3439.5210000000002</v>
      </c>
      <c r="AH84" s="1154">
        <v>2</v>
      </c>
      <c r="AI84" s="1154">
        <v>1.04</v>
      </c>
      <c r="AJ84" s="1154">
        <v>4</v>
      </c>
      <c r="AK84" s="1154" t="s">
        <v>1494</v>
      </c>
      <c r="AL84" s="1154" t="s">
        <v>1495</v>
      </c>
      <c r="AM84" s="1154" t="s">
        <v>1148</v>
      </c>
      <c r="AN84" s="1154" t="s">
        <v>1149</v>
      </c>
      <c r="AO84" s="1154" t="s">
        <v>1132</v>
      </c>
      <c r="AP84" s="1154" t="s">
        <v>1150</v>
      </c>
      <c r="AQ84" s="1154" t="s">
        <v>1458</v>
      </c>
      <c r="AR84" s="1154" t="s">
        <v>1014</v>
      </c>
      <c r="AS84" s="1154" t="s">
        <v>949</v>
      </c>
      <c r="AT84" s="1154">
        <v>0</v>
      </c>
      <c r="AU84" s="1154">
        <v>0</v>
      </c>
      <c r="AV84" s="1154" t="s">
        <v>1490</v>
      </c>
      <c r="AW84" s="1154" t="s">
        <v>1459</v>
      </c>
      <c r="AX84" s="1154" t="s">
        <v>1496</v>
      </c>
      <c r="AY84" s="1154" t="s">
        <v>1014</v>
      </c>
      <c r="AZ84" s="1154">
        <v>0</v>
      </c>
      <c r="BA84" s="1154">
        <v>0</v>
      </c>
      <c r="BB84" s="1155" t="s">
        <v>4162</v>
      </c>
      <c r="BC84" s="1155" t="s">
        <v>4411</v>
      </c>
      <c r="BD84" s="1155"/>
      <c r="BE84" s="1144" t="s">
        <v>1059</v>
      </c>
      <c r="BF84" s="1155">
        <v>4</v>
      </c>
      <c r="BG84" s="1155">
        <v>120</v>
      </c>
      <c r="BH84" s="1155">
        <v>26</v>
      </c>
      <c r="BI84" s="1143"/>
      <c r="BJ84" s="802" t="s">
        <v>1414</v>
      </c>
      <c r="BK84" s="1143"/>
      <c r="BL84" s="1143"/>
      <c r="BM84" s="179"/>
      <c r="BN84" s="179"/>
    </row>
    <row r="85" spans="1:66" ht="16.5">
      <c r="A85" s="1143"/>
      <c r="B85" s="1144">
        <v>78</v>
      </c>
      <c r="C85" s="1144" t="s">
        <v>787</v>
      </c>
      <c r="D85" s="1145"/>
      <c r="E85" s="1146"/>
      <c r="F85" s="1145" t="s">
        <v>1497</v>
      </c>
      <c r="G85" s="1146"/>
      <c r="H85" s="1145"/>
      <c r="I85" s="1146"/>
      <c r="J85" s="1145"/>
      <c r="K85" s="1146"/>
      <c r="L85" s="1145"/>
      <c r="M85" s="1146"/>
      <c r="N85" s="1144" t="s">
        <v>1497</v>
      </c>
      <c r="O85" s="170" t="s">
        <v>1498</v>
      </c>
      <c r="P85" s="1147" t="s">
        <v>4777</v>
      </c>
      <c r="Q85" s="1148"/>
      <c r="R85" s="1149" t="s">
        <v>1126</v>
      </c>
      <c r="S85" s="1144" t="s">
        <v>941</v>
      </c>
      <c r="T85" s="1150"/>
      <c r="U85" s="1151" t="s">
        <v>4819</v>
      </c>
      <c r="V85" s="158" t="s">
        <v>223</v>
      </c>
      <c r="W85" s="1150" t="s">
        <v>1500</v>
      </c>
      <c r="X85" s="802">
        <v>1</v>
      </c>
      <c r="Y85" s="824" t="s">
        <v>945</v>
      </c>
      <c r="Z85" s="1152" t="s">
        <v>946</v>
      </c>
      <c r="AA85" s="1144">
        <v>1</v>
      </c>
      <c r="AB85" s="1144" t="s">
        <v>1008</v>
      </c>
      <c r="AC85" s="1144" t="s">
        <v>948</v>
      </c>
      <c r="AD85" s="1144"/>
      <c r="AE85" s="1144"/>
      <c r="AF85" s="1153"/>
      <c r="AG85" s="1154">
        <v>4665.2709999999997</v>
      </c>
      <c r="AH85" s="1154">
        <v>2</v>
      </c>
      <c r="AI85" s="1154">
        <v>1.04</v>
      </c>
      <c r="AJ85" s="1154">
        <v>5</v>
      </c>
      <c r="AK85" s="1154" t="s">
        <v>1501</v>
      </c>
      <c r="AL85" s="1154" t="s">
        <v>1495</v>
      </c>
      <c r="AM85" s="1154" t="s">
        <v>1148</v>
      </c>
      <c r="AN85" s="1154" t="s">
        <v>1149</v>
      </c>
      <c r="AO85" s="1154" t="s">
        <v>1132</v>
      </c>
      <c r="AP85" s="1154" t="s">
        <v>1150</v>
      </c>
      <c r="AQ85" s="1154" t="s">
        <v>1458</v>
      </c>
      <c r="AR85" s="1154" t="s">
        <v>1014</v>
      </c>
      <c r="AS85" s="1154" t="s">
        <v>949</v>
      </c>
      <c r="AT85" s="1154">
        <v>0</v>
      </c>
      <c r="AU85" s="1154">
        <v>0</v>
      </c>
      <c r="AV85" s="1154" t="s">
        <v>1497</v>
      </c>
      <c r="AW85" s="1154" t="s">
        <v>1459</v>
      </c>
      <c r="AX85" s="1154" t="s">
        <v>1502</v>
      </c>
      <c r="AY85" s="1154" t="s">
        <v>1014</v>
      </c>
      <c r="AZ85" s="1154">
        <v>0</v>
      </c>
      <c r="BA85" s="1154">
        <v>0</v>
      </c>
      <c r="BB85" s="1155" t="s">
        <v>4162</v>
      </c>
      <c r="BC85" s="1155" t="s">
        <v>4411</v>
      </c>
      <c r="BD85" s="1155"/>
      <c r="BE85" s="1144" t="s">
        <v>1059</v>
      </c>
      <c r="BF85" s="1155">
        <v>4</v>
      </c>
      <c r="BG85" s="1155">
        <v>120</v>
      </c>
      <c r="BH85" s="1155">
        <v>26</v>
      </c>
      <c r="BI85" s="1143"/>
      <c r="BJ85" s="802" t="s">
        <v>1414</v>
      </c>
      <c r="BK85" s="1143"/>
      <c r="BL85" s="1143"/>
      <c r="BM85" s="179"/>
      <c r="BN85" s="179"/>
    </row>
    <row r="86" spans="1:66" ht="16.5">
      <c r="A86" s="1143"/>
      <c r="B86" s="1144">
        <v>79</v>
      </c>
      <c r="C86" s="1144" t="s">
        <v>787</v>
      </c>
      <c r="D86" s="1145"/>
      <c r="E86" s="1146"/>
      <c r="F86" s="1145" t="s">
        <v>1503</v>
      </c>
      <c r="G86" s="1146"/>
      <c r="H86" s="1145"/>
      <c r="I86" s="1146"/>
      <c r="J86" s="1145"/>
      <c r="K86" s="1146"/>
      <c r="L86" s="1145"/>
      <c r="M86" s="1146"/>
      <c r="N86" s="1144" t="s">
        <v>1503</v>
      </c>
      <c r="O86" s="170" t="s">
        <v>1503</v>
      </c>
      <c r="P86" s="1147" t="s">
        <v>4778</v>
      </c>
      <c r="Q86" s="1148"/>
      <c r="R86" s="1149" t="s">
        <v>989</v>
      </c>
      <c r="S86" s="1144" t="s">
        <v>941</v>
      </c>
      <c r="T86" s="1150"/>
      <c r="U86" s="1151" t="s">
        <v>1504</v>
      </c>
      <c r="V86" s="158" t="s">
        <v>223</v>
      </c>
      <c r="W86" s="1150" t="s">
        <v>1505</v>
      </c>
      <c r="X86" s="802">
        <v>4</v>
      </c>
      <c r="Y86" s="824" t="s">
        <v>945</v>
      </c>
      <c r="Z86" s="1152" t="s">
        <v>946</v>
      </c>
      <c r="AA86" s="1144">
        <v>1</v>
      </c>
      <c r="AB86" s="1144" t="s">
        <v>993</v>
      </c>
      <c r="AC86" s="1144"/>
      <c r="AD86" s="1144"/>
      <c r="AE86" s="1144"/>
      <c r="AF86" s="1153"/>
      <c r="AG86" s="1154" t="s">
        <v>949</v>
      </c>
      <c r="AH86" s="1154" t="s">
        <v>949</v>
      </c>
      <c r="AI86" s="1154" t="s">
        <v>949</v>
      </c>
      <c r="AJ86" s="1154" t="s">
        <v>949</v>
      </c>
      <c r="AK86" s="1154" t="s">
        <v>1506</v>
      </c>
      <c r="AL86" s="1154" t="s">
        <v>949</v>
      </c>
      <c r="AM86" s="1154" t="s">
        <v>1507</v>
      </c>
      <c r="AN86" s="1154" t="s">
        <v>949</v>
      </c>
      <c r="AO86" s="1154" t="s">
        <v>949</v>
      </c>
      <c r="AP86" s="1154" t="s">
        <v>949</v>
      </c>
      <c r="AQ86" s="1154" t="s">
        <v>1166</v>
      </c>
      <c r="AR86" s="1154" t="s">
        <v>4820</v>
      </c>
      <c r="AS86" s="1154" t="s">
        <v>949</v>
      </c>
      <c r="AT86" s="1154">
        <v>0</v>
      </c>
      <c r="AU86" s="1154">
        <v>0</v>
      </c>
      <c r="AV86" s="1154">
        <v>0</v>
      </c>
      <c r="AW86" s="1154">
        <v>0</v>
      </c>
      <c r="AX86" s="1154">
        <v>0</v>
      </c>
      <c r="AY86" s="1154">
        <v>0</v>
      </c>
      <c r="AZ86" s="1154">
        <v>0</v>
      </c>
      <c r="BA86" s="1154">
        <v>0</v>
      </c>
      <c r="BB86" s="1155"/>
      <c r="BC86" s="1155"/>
      <c r="BD86" s="1155"/>
      <c r="BE86" s="1144"/>
      <c r="BF86" s="1155"/>
      <c r="BG86" s="1155"/>
      <c r="BH86" s="1155"/>
      <c r="BI86" s="1143"/>
      <c r="BJ86" s="802" t="s">
        <v>1414</v>
      </c>
      <c r="BK86" s="1143"/>
      <c r="BL86" s="1143"/>
      <c r="BM86" s="179"/>
      <c r="BN86" s="179"/>
    </row>
    <row r="87" spans="1:66" ht="16.5">
      <c r="A87" s="1143"/>
      <c r="B87" s="1144">
        <v>80</v>
      </c>
      <c r="C87" s="1144" t="s">
        <v>787</v>
      </c>
      <c r="D87" s="1145"/>
      <c r="E87" s="1146"/>
      <c r="F87" s="1145" t="s">
        <v>4821</v>
      </c>
      <c r="G87" s="1146"/>
      <c r="H87" s="1145"/>
      <c r="I87" s="1146"/>
      <c r="J87" s="1145"/>
      <c r="K87" s="1146"/>
      <c r="L87" s="1145"/>
      <c r="M87" s="1146"/>
      <c r="N87" s="1144" t="s">
        <v>1508</v>
      </c>
      <c r="O87" s="170" t="s">
        <v>1509</v>
      </c>
      <c r="P87" s="1147" t="s">
        <v>4777</v>
      </c>
      <c r="Q87" s="1148"/>
      <c r="R87" s="1149" t="s">
        <v>989</v>
      </c>
      <c r="S87" s="1144" t="s">
        <v>941</v>
      </c>
      <c r="T87" s="1150" t="s">
        <v>1510</v>
      </c>
      <c r="U87" s="1151" t="s">
        <v>1511</v>
      </c>
      <c r="V87" s="158" t="s">
        <v>223</v>
      </c>
      <c r="W87" s="1150" t="s">
        <v>1512</v>
      </c>
      <c r="X87" s="802">
        <v>0</v>
      </c>
      <c r="Y87" s="824" t="s">
        <v>945</v>
      </c>
      <c r="Z87" s="1152" t="s">
        <v>946</v>
      </c>
      <c r="AA87" s="1144">
        <v>0</v>
      </c>
      <c r="AB87" s="1144" t="s">
        <v>993</v>
      </c>
      <c r="AC87" s="1144"/>
      <c r="AD87" s="1144"/>
      <c r="AE87" s="1144"/>
      <c r="AF87" s="1153"/>
      <c r="AG87" s="1154" t="s">
        <v>949</v>
      </c>
      <c r="AH87" s="1154" t="s">
        <v>949</v>
      </c>
      <c r="AI87" s="1154" t="s">
        <v>949</v>
      </c>
      <c r="AJ87" s="1154" t="s">
        <v>949</v>
      </c>
      <c r="AK87" s="1154" t="s">
        <v>949</v>
      </c>
      <c r="AL87" s="1154" t="s">
        <v>949</v>
      </c>
      <c r="AM87" s="1154" t="s">
        <v>1513</v>
      </c>
      <c r="AN87" s="1154" t="s">
        <v>949</v>
      </c>
      <c r="AO87" s="1154" t="s">
        <v>949</v>
      </c>
      <c r="AP87" s="1154" t="s">
        <v>949</v>
      </c>
      <c r="AQ87" s="1154" t="s">
        <v>1166</v>
      </c>
      <c r="AR87" s="1154" t="s">
        <v>1424</v>
      </c>
      <c r="AS87" s="1154" t="s">
        <v>949</v>
      </c>
      <c r="AT87" s="1154">
        <v>0</v>
      </c>
      <c r="AU87" s="1154">
        <v>0</v>
      </c>
      <c r="AV87" s="1154">
        <v>0</v>
      </c>
      <c r="AW87" s="1154">
        <v>0</v>
      </c>
      <c r="AX87" s="1154">
        <v>0</v>
      </c>
      <c r="AY87" s="1154">
        <v>0</v>
      </c>
      <c r="AZ87" s="1154">
        <v>0</v>
      </c>
      <c r="BA87" s="1154">
        <v>0</v>
      </c>
      <c r="BB87" s="1155"/>
      <c r="BC87" s="1155"/>
      <c r="BD87" s="1155"/>
      <c r="BE87" s="1144"/>
      <c r="BF87" s="1155"/>
      <c r="BG87" s="1155"/>
      <c r="BH87" s="1155"/>
      <c r="BI87" s="1143"/>
      <c r="BJ87" s="802" t="s">
        <v>1414</v>
      </c>
      <c r="BK87" s="1143"/>
      <c r="BL87" s="1143"/>
      <c r="BM87" s="179"/>
      <c r="BN87" s="179"/>
    </row>
    <row r="88" spans="1:66" ht="16.5">
      <c r="A88" s="1143"/>
      <c r="B88" s="1144">
        <v>81</v>
      </c>
      <c r="C88" s="1144" t="s">
        <v>787</v>
      </c>
      <c r="D88" s="1145"/>
      <c r="E88" s="1146"/>
      <c r="F88" s="1145" t="s">
        <v>4822</v>
      </c>
      <c r="G88" s="1146"/>
      <c r="H88" s="1145"/>
      <c r="I88" s="1146"/>
      <c r="J88" s="1145"/>
      <c r="K88" s="1146"/>
      <c r="L88" s="1145"/>
      <c r="M88" s="1146"/>
      <c r="N88" s="1144" t="s">
        <v>4823</v>
      </c>
      <c r="O88" s="170" t="s">
        <v>4824</v>
      </c>
      <c r="P88" s="1147" t="s">
        <v>939</v>
      </c>
      <c r="Q88" s="1148"/>
      <c r="R88" s="1149" t="s">
        <v>989</v>
      </c>
      <c r="S88" s="1144" t="s">
        <v>941</v>
      </c>
      <c r="T88" s="1150" t="s">
        <v>1510</v>
      </c>
      <c r="U88" s="1151"/>
      <c r="V88" s="158" t="s">
        <v>223</v>
      </c>
      <c r="W88" s="1150" t="s">
        <v>4825</v>
      </c>
      <c r="X88" s="802">
        <v>1</v>
      </c>
      <c r="Y88" s="824" t="s">
        <v>945</v>
      </c>
      <c r="Z88" s="1152" t="s">
        <v>946</v>
      </c>
      <c r="AA88" s="1144">
        <v>1</v>
      </c>
      <c r="AB88" s="1144" t="s">
        <v>4665</v>
      </c>
      <c r="AC88" s="1144"/>
      <c r="AD88" s="1144"/>
      <c r="AE88" s="1144"/>
      <c r="AF88" s="1153"/>
      <c r="AG88" s="1154" t="s">
        <v>949</v>
      </c>
      <c r="AH88" s="1154" t="s">
        <v>949</v>
      </c>
      <c r="AI88" s="1154" t="s">
        <v>949</v>
      </c>
      <c r="AJ88" s="1154" t="s">
        <v>949</v>
      </c>
      <c r="AK88" s="1154" t="s">
        <v>949</v>
      </c>
      <c r="AL88" s="1154" t="s">
        <v>949</v>
      </c>
      <c r="AM88" s="1154" t="s">
        <v>4826</v>
      </c>
      <c r="AN88" s="1154" t="s">
        <v>949</v>
      </c>
      <c r="AO88" s="1154" t="s">
        <v>949</v>
      </c>
      <c r="AP88" s="1154" t="s">
        <v>949</v>
      </c>
      <c r="AQ88" s="1154" t="s">
        <v>1166</v>
      </c>
      <c r="AR88" s="1154">
        <v>0</v>
      </c>
      <c r="AS88" s="1154" t="s">
        <v>949</v>
      </c>
      <c r="AT88" s="1154">
        <v>0</v>
      </c>
      <c r="AU88" s="1154">
        <v>0</v>
      </c>
      <c r="AV88" s="1154">
        <v>0</v>
      </c>
      <c r="AW88" s="1154">
        <v>0</v>
      </c>
      <c r="AX88" s="1154">
        <v>0</v>
      </c>
      <c r="AY88" s="1154">
        <v>0</v>
      </c>
      <c r="AZ88" s="1154">
        <v>0</v>
      </c>
      <c r="BA88" s="1154">
        <v>0</v>
      </c>
      <c r="BB88" s="1155"/>
      <c r="BC88" s="1155"/>
      <c r="BD88" s="1155"/>
      <c r="BE88" s="1144"/>
      <c r="BF88" s="1155"/>
      <c r="BG88" s="1155"/>
      <c r="BH88" s="1155"/>
      <c r="BI88" s="1143"/>
      <c r="BJ88" s="802" t="s">
        <v>1414</v>
      </c>
      <c r="BK88" s="1143"/>
      <c r="BL88" s="1143"/>
      <c r="BM88" s="179"/>
      <c r="BN88" s="179"/>
    </row>
    <row r="89" spans="1:66" ht="16.5">
      <c r="A89" s="1143"/>
      <c r="B89" s="1144">
        <v>82</v>
      </c>
      <c r="C89" s="1144" t="s">
        <v>787</v>
      </c>
      <c r="D89" s="1145"/>
      <c r="E89" s="1146"/>
      <c r="F89" s="1145" t="s">
        <v>4827</v>
      </c>
      <c r="G89" s="1146"/>
      <c r="H89" s="1145"/>
      <c r="I89" s="1146"/>
      <c r="J89" s="1145"/>
      <c r="K89" s="1146"/>
      <c r="L89" s="1145"/>
      <c r="M89" s="1146"/>
      <c r="N89" s="1144" t="s">
        <v>4827</v>
      </c>
      <c r="O89" s="170" t="s">
        <v>4828</v>
      </c>
      <c r="P89" s="1147" t="s">
        <v>4829</v>
      </c>
      <c r="Q89" s="1148" t="s">
        <v>4807</v>
      </c>
      <c r="R89" s="1149" t="s">
        <v>1081</v>
      </c>
      <c r="S89" s="1144" t="s">
        <v>941</v>
      </c>
      <c r="T89" s="1150"/>
      <c r="U89" s="1151"/>
      <c r="V89" s="158" t="s">
        <v>223</v>
      </c>
      <c r="W89" s="1150" t="s">
        <v>4830</v>
      </c>
      <c r="X89" s="802">
        <v>1</v>
      </c>
      <c r="Y89" s="824" t="s">
        <v>945</v>
      </c>
      <c r="Z89" s="1152" t="s">
        <v>946</v>
      </c>
      <c r="AA89" s="1144">
        <v>1</v>
      </c>
      <c r="AB89" s="1144" t="s">
        <v>1008</v>
      </c>
      <c r="AC89" s="1144"/>
      <c r="AD89" s="1144"/>
      <c r="AE89" s="1144"/>
      <c r="AF89" s="1153"/>
      <c r="AG89" s="1154">
        <v>159996.06</v>
      </c>
      <c r="AH89" s="1154">
        <v>2.5</v>
      </c>
      <c r="AI89" s="1154">
        <v>1.04</v>
      </c>
      <c r="AJ89" s="1154">
        <v>164</v>
      </c>
      <c r="AK89" s="1154" t="s">
        <v>1531</v>
      </c>
      <c r="AL89" s="1154" t="s">
        <v>4816</v>
      </c>
      <c r="AM89" s="1154" t="s">
        <v>1148</v>
      </c>
      <c r="AN89" s="1154" t="s">
        <v>1474</v>
      </c>
      <c r="AO89" s="1154" t="s">
        <v>1132</v>
      </c>
      <c r="AP89" s="1154" t="s">
        <v>1475</v>
      </c>
      <c r="AQ89" s="1154" t="s">
        <v>1458</v>
      </c>
      <c r="AR89" s="1154" t="s">
        <v>1014</v>
      </c>
      <c r="AS89" s="1154">
        <v>0</v>
      </c>
      <c r="AT89" s="1154">
        <v>0</v>
      </c>
      <c r="AU89" s="1154">
        <v>0</v>
      </c>
      <c r="AV89" s="1154" t="s">
        <v>1532</v>
      </c>
      <c r="AW89" s="1154" t="s">
        <v>1458</v>
      </c>
      <c r="AX89" s="1154" t="s">
        <v>1533</v>
      </c>
      <c r="AY89" s="1154" t="s">
        <v>1014</v>
      </c>
      <c r="AZ89" s="1154">
        <v>0</v>
      </c>
      <c r="BA89" s="1154">
        <v>0</v>
      </c>
      <c r="BB89" s="1155" t="s">
        <v>4162</v>
      </c>
      <c r="BC89" s="1155" t="s">
        <v>4411</v>
      </c>
      <c r="BD89" s="1155"/>
      <c r="BE89" s="1144" t="s">
        <v>1059</v>
      </c>
      <c r="BF89" s="1155">
        <v>1</v>
      </c>
      <c r="BG89" s="1155">
        <v>350</v>
      </c>
      <c r="BH89" s="1155">
        <v>35</v>
      </c>
      <c r="BI89" s="1143"/>
      <c r="BJ89" s="802" t="s">
        <v>1414</v>
      </c>
      <c r="BK89" s="1143"/>
      <c r="BL89" s="1143"/>
      <c r="BM89" s="179"/>
      <c r="BN89" s="179"/>
    </row>
    <row r="90" spans="1:66" ht="16.5">
      <c r="A90" s="1143"/>
      <c r="B90" s="1144">
        <v>83</v>
      </c>
      <c r="C90" s="1144" t="s">
        <v>787</v>
      </c>
      <c r="D90" s="1145"/>
      <c r="E90" s="1146"/>
      <c r="F90" s="1145" t="s">
        <v>1522</v>
      </c>
      <c r="G90" s="1146"/>
      <c r="H90" s="1145"/>
      <c r="I90" s="1146"/>
      <c r="J90" s="1145"/>
      <c r="K90" s="1146"/>
      <c r="L90" s="1145"/>
      <c r="M90" s="1146"/>
      <c r="N90" s="1144" t="s">
        <v>1522</v>
      </c>
      <c r="O90" s="170" t="s">
        <v>1523</v>
      </c>
      <c r="P90" s="1147" t="s">
        <v>939</v>
      </c>
      <c r="Q90" s="1148" t="s">
        <v>1450</v>
      </c>
      <c r="R90" s="1149" t="s">
        <v>1059</v>
      </c>
      <c r="S90" s="1144" t="s">
        <v>941</v>
      </c>
      <c r="T90" s="1150"/>
      <c r="U90" s="1151" t="s">
        <v>1536</v>
      </c>
      <c r="V90" s="158" t="s">
        <v>223</v>
      </c>
      <c r="W90" s="1150" t="s">
        <v>1525</v>
      </c>
      <c r="X90" s="802">
        <v>1</v>
      </c>
      <c r="Y90" s="824" t="s">
        <v>945</v>
      </c>
      <c r="Z90" s="1152" t="s">
        <v>946</v>
      </c>
      <c r="AA90" s="1144">
        <v>1</v>
      </c>
      <c r="AB90" s="1144" t="s">
        <v>1008</v>
      </c>
      <c r="AC90" s="1144"/>
      <c r="AD90" s="1144"/>
      <c r="AE90" s="1144"/>
      <c r="AF90" s="1153"/>
      <c r="AG90" s="1154">
        <v>52580.33</v>
      </c>
      <c r="AH90" s="1154">
        <v>1</v>
      </c>
      <c r="AI90" s="1154">
        <v>1.1499999999999999</v>
      </c>
      <c r="AJ90" s="1154">
        <v>54</v>
      </c>
      <c r="AK90" s="1154" t="s">
        <v>1518</v>
      </c>
      <c r="AL90" s="1154" t="s">
        <v>1526</v>
      </c>
      <c r="AM90" s="1154" t="s">
        <v>1130</v>
      </c>
      <c r="AN90" s="1154" t="s">
        <v>1131</v>
      </c>
      <c r="AO90" s="1154" t="s">
        <v>1132</v>
      </c>
      <c r="AP90" s="1154" t="s">
        <v>1133</v>
      </c>
      <c r="AQ90" s="1154" t="s">
        <v>1458</v>
      </c>
      <c r="AR90" s="1154" t="s">
        <v>1014</v>
      </c>
      <c r="AS90" s="1154" t="s">
        <v>949</v>
      </c>
      <c r="AT90" s="1154">
        <v>0</v>
      </c>
      <c r="AU90" s="1154">
        <v>0</v>
      </c>
      <c r="AV90" s="1154" t="s">
        <v>1520</v>
      </c>
      <c r="AW90" s="1154" t="s">
        <v>1458</v>
      </c>
      <c r="AX90" s="1154" t="s">
        <v>1521</v>
      </c>
      <c r="AY90" s="1154" t="s">
        <v>1014</v>
      </c>
      <c r="AZ90" s="1154">
        <v>0</v>
      </c>
      <c r="BA90" s="1154">
        <v>0</v>
      </c>
      <c r="BB90" s="1155"/>
      <c r="BC90" s="1155"/>
      <c r="BD90" s="1155"/>
      <c r="BE90" s="1144"/>
      <c r="BF90" s="1155"/>
      <c r="BG90" s="1155"/>
      <c r="BH90" s="1155"/>
      <c r="BI90" s="1143"/>
      <c r="BJ90" s="802"/>
      <c r="BK90" s="1143"/>
      <c r="BL90" s="1143"/>
      <c r="BM90" s="179"/>
      <c r="BN90" s="179"/>
    </row>
    <row r="91" spans="1:66" ht="16.5">
      <c r="A91" s="1143"/>
      <c r="B91" s="1144">
        <v>84</v>
      </c>
      <c r="C91" s="1144" t="s">
        <v>787</v>
      </c>
      <c r="D91" s="1145"/>
      <c r="E91" s="1146"/>
      <c r="F91" s="1145" t="s">
        <v>1534</v>
      </c>
      <c r="G91" s="1146"/>
      <c r="H91" s="1145"/>
      <c r="I91" s="1146"/>
      <c r="J91" s="1145"/>
      <c r="K91" s="1146"/>
      <c r="L91" s="1145"/>
      <c r="M91" s="1146"/>
      <c r="N91" s="1144" t="s">
        <v>1534</v>
      </c>
      <c r="O91" s="170" t="s">
        <v>4831</v>
      </c>
      <c r="P91" s="1147" t="s">
        <v>4829</v>
      </c>
      <c r="Q91" s="1148" t="s">
        <v>1450</v>
      </c>
      <c r="R91" s="1149" t="s">
        <v>1059</v>
      </c>
      <c r="S91" s="1144" t="s">
        <v>941</v>
      </c>
      <c r="T91" s="1150"/>
      <c r="U91" s="1151" t="s">
        <v>4832</v>
      </c>
      <c r="V91" s="158" t="s">
        <v>223</v>
      </c>
      <c r="W91" s="1150" t="s">
        <v>1537</v>
      </c>
      <c r="X91" s="802">
        <v>1</v>
      </c>
      <c r="Y91" s="824" t="s">
        <v>945</v>
      </c>
      <c r="Z91" s="1152" t="s">
        <v>946</v>
      </c>
      <c r="AA91" s="1144">
        <v>1</v>
      </c>
      <c r="AB91" s="1144" t="s">
        <v>1008</v>
      </c>
      <c r="AC91" s="1144"/>
      <c r="AD91" s="1144"/>
      <c r="AE91" s="1144"/>
      <c r="AF91" s="1153"/>
      <c r="AG91" s="1154">
        <v>159996.06</v>
      </c>
      <c r="AH91" s="1154">
        <v>2.5</v>
      </c>
      <c r="AI91" s="1154">
        <v>1.04</v>
      </c>
      <c r="AJ91" s="1154">
        <v>164</v>
      </c>
      <c r="AK91" s="1154" t="s">
        <v>1531</v>
      </c>
      <c r="AL91" s="1154" t="s">
        <v>1538</v>
      </c>
      <c r="AM91" s="1154" t="s">
        <v>1148</v>
      </c>
      <c r="AN91" s="1154" t="s">
        <v>1474</v>
      </c>
      <c r="AO91" s="1154" t="s">
        <v>1132</v>
      </c>
      <c r="AP91" s="1154" t="s">
        <v>1475</v>
      </c>
      <c r="AQ91" s="1154" t="s">
        <v>1458</v>
      </c>
      <c r="AR91" s="1154" t="s">
        <v>1014</v>
      </c>
      <c r="AS91" s="1154" t="s">
        <v>949</v>
      </c>
      <c r="AT91" s="1154">
        <v>0</v>
      </c>
      <c r="AU91" s="1154">
        <v>0</v>
      </c>
      <c r="AV91" s="1154" t="s">
        <v>1532</v>
      </c>
      <c r="AW91" s="1154" t="s">
        <v>1458</v>
      </c>
      <c r="AX91" s="1154" t="s">
        <v>1533</v>
      </c>
      <c r="AY91" s="1154" t="s">
        <v>1014</v>
      </c>
      <c r="AZ91" s="1154">
        <v>0</v>
      </c>
      <c r="BA91" s="1154">
        <v>0</v>
      </c>
      <c r="BB91" s="1155"/>
      <c r="BC91" s="1155"/>
      <c r="BD91" s="1155"/>
      <c r="BE91" s="1144"/>
      <c r="BF91" s="1155"/>
      <c r="BG91" s="1155"/>
      <c r="BH91" s="1155"/>
      <c r="BI91" s="1143"/>
      <c r="BJ91" s="802"/>
      <c r="BK91" s="1143"/>
      <c r="BL91" s="1143"/>
      <c r="BM91" s="179"/>
      <c r="BN91" s="179"/>
    </row>
    <row r="92" spans="1:66" ht="16.5">
      <c r="A92" s="1143"/>
      <c r="B92" s="1144">
        <v>85</v>
      </c>
      <c r="C92" s="1144" t="s">
        <v>787</v>
      </c>
      <c r="D92" s="1145"/>
      <c r="E92" s="1146" t="s">
        <v>1539</v>
      </c>
      <c r="F92" s="1145"/>
      <c r="G92" s="1146"/>
      <c r="H92" s="1145"/>
      <c r="I92" s="1146"/>
      <c r="J92" s="1145"/>
      <c r="K92" s="1146"/>
      <c r="L92" s="1145"/>
      <c r="M92" s="1146"/>
      <c r="N92" s="1144" t="s">
        <v>1539</v>
      </c>
      <c r="O92" s="170" t="s">
        <v>1540</v>
      </c>
      <c r="P92" s="1147" t="s">
        <v>939</v>
      </c>
      <c r="Q92" s="1148"/>
      <c r="R92" s="1149" t="s">
        <v>940</v>
      </c>
      <c r="S92" s="1144" t="s">
        <v>941</v>
      </c>
      <c r="T92" s="1150"/>
      <c r="U92" s="1151" t="s">
        <v>1541</v>
      </c>
      <c r="V92" s="158" t="s">
        <v>223</v>
      </c>
      <c r="W92" s="1150" t="s">
        <v>1542</v>
      </c>
      <c r="X92" s="802">
        <v>1</v>
      </c>
      <c r="Y92" s="824" t="s">
        <v>945</v>
      </c>
      <c r="Z92" s="1152" t="s">
        <v>1008</v>
      </c>
      <c r="AA92" s="1144">
        <v>0</v>
      </c>
      <c r="AB92" s="1144" t="s">
        <v>947</v>
      </c>
      <c r="AC92" s="1144"/>
      <c r="AD92" s="1144"/>
      <c r="AE92" s="1144"/>
      <c r="AF92" s="1153"/>
      <c r="AG92" s="1154" t="s">
        <v>949</v>
      </c>
      <c r="AH92" s="1154" t="s">
        <v>949</v>
      </c>
      <c r="AI92" s="1154" t="s">
        <v>949</v>
      </c>
      <c r="AJ92" s="1154" t="s">
        <v>949</v>
      </c>
      <c r="AK92" s="1154" t="s">
        <v>949</v>
      </c>
      <c r="AL92" s="1154" t="s">
        <v>949</v>
      </c>
      <c r="AM92" s="1154" t="s">
        <v>949</v>
      </c>
      <c r="AN92" s="1154" t="s">
        <v>949</v>
      </c>
      <c r="AO92" s="1154" t="s">
        <v>949</v>
      </c>
      <c r="AP92" s="1154" t="s">
        <v>949</v>
      </c>
      <c r="AQ92" s="1154" t="s">
        <v>949</v>
      </c>
      <c r="AR92" s="1154" t="s">
        <v>949</v>
      </c>
      <c r="AS92" s="1154" t="s">
        <v>949</v>
      </c>
      <c r="AT92" s="1154" t="s">
        <v>949</v>
      </c>
      <c r="AU92" s="1154" t="s">
        <v>949</v>
      </c>
      <c r="AV92" s="1154" t="s">
        <v>949</v>
      </c>
      <c r="AW92" s="1154" t="s">
        <v>949</v>
      </c>
      <c r="AX92" s="1154" t="s">
        <v>949</v>
      </c>
      <c r="AY92" s="1154" t="s">
        <v>949</v>
      </c>
      <c r="AZ92" s="1154" t="s">
        <v>949</v>
      </c>
      <c r="BA92" s="1154" t="s">
        <v>949</v>
      </c>
      <c r="BB92" s="1155"/>
      <c r="BC92" s="1155"/>
      <c r="BD92" s="1155"/>
      <c r="BE92" s="1144"/>
      <c r="BF92" s="1155"/>
      <c r="BG92" s="1155"/>
      <c r="BH92" s="1155"/>
      <c r="BI92" s="1143"/>
      <c r="BJ92" s="802"/>
      <c r="BK92" s="1143"/>
      <c r="BL92" s="1143"/>
      <c r="BM92" s="179"/>
      <c r="BN92" s="179"/>
    </row>
    <row r="93" spans="1:66" ht="16.5">
      <c r="A93" s="1143"/>
      <c r="B93" s="1144">
        <v>86</v>
      </c>
      <c r="C93" s="1144" t="s">
        <v>787</v>
      </c>
      <c r="D93" s="1145"/>
      <c r="E93" s="1146"/>
      <c r="F93" s="1145" t="s">
        <v>1549</v>
      </c>
      <c r="G93" s="1146"/>
      <c r="H93" s="1145"/>
      <c r="I93" s="1146"/>
      <c r="J93" s="1145"/>
      <c r="K93" s="1146"/>
      <c r="L93" s="1145"/>
      <c r="M93" s="1146"/>
      <c r="N93" s="1144" t="s">
        <v>1549</v>
      </c>
      <c r="O93" s="170" t="s">
        <v>1549</v>
      </c>
      <c r="P93" s="1147" t="s">
        <v>4778</v>
      </c>
      <c r="Q93" s="1148"/>
      <c r="R93" s="1149" t="s">
        <v>1126</v>
      </c>
      <c r="S93" s="1144" t="s">
        <v>941</v>
      </c>
      <c r="T93" s="1150" t="s">
        <v>1549</v>
      </c>
      <c r="U93" s="1151" t="s">
        <v>1550</v>
      </c>
      <c r="V93" s="158" t="s">
        <v>223</v>
      </c>
      <c r="W93" s="1150" t="s">
        <v>1551</v>
      </c>
      <c r="X93" s="802">
        <v>1</v>
      </c>
      <c r="Y93" s="824" t="s">
        <v>945</v>
      </c>
      <c r="Z93" s="1152" t="s">
        <v>946</v>
      </c>
      <c r="AA93" s="1144">
        <v>1</v>
      </c>
      <c r="AB93" s="1144" t="s">
        <v>979</v>
      </c>
      <c r="AC93" s="1144"/>
      <c r="AD93" s="1144"/>
      <c r="AE93" s="1144"/>
      <c r="AF93" s="1153"/>
      <c r="AG93" s="1154" t="s">
        <v>949</v>
      </c>
      <c r="AH93" s="1154">
        <v>2</v>
      </c>
      <c r="AI93" s="1154" t="s">
        <v>949</v>
      </c>
      <c r="AJ93" s="1154">
        <v>6.8</v>
      </c>
      <c r="AK93" s="1154" t="s">
        <v>949</v>
      </c>
      <c r="AL93" s="1154" t="s">
        <v>995</v>
      </c>
      <c r="AM93" s="1154" t="s">
        <v>1552</v>
      </c>
      <c r="AN93" s="1154" t="s">
        <v>1553</v>
      </c>
      <c r="AO93" s="1154" t="s">
        <v>949</v>
      </c>
      <c r="AP93" s="1154">
        <v>0</v>
      </c>
      <c r="AQ93" s="1154" t="s">
        <v>1554</v>
      </c>
      <c r="AR93" s="1154" t="s">
        <v>949</v>
      </c>
      <c r="AS93" s="1154" t="s">
        <v>949</v>
      </c>
      <c r="AT93" s="1154">
        <v>0</v>
      </c>
      <c r="AU93" s="1154">
        <v>0</v>
      </c>
      <c r="AV93" s="1154">
        <v>0</v>
      </c>
      <c r="AW93" s="1154">
        <v>0</v>
      </c>
      <c r="AX93" s="1154">
        <v>0</v>
      </c>
      <c r="AY93" s="1154">
        <v>0</v>
      </c>
      <c r="AZ93" s="1154">
        <v>0</v>
      </c>
      <c r="BA93" s="1154">
        <v>0</v>
      </c>
      <c r="BB93" s="1155" t="s">
        <v>4665</v>
      </c>
      <c r="BC93" s="1155"/>
      <c r="BD93" s="1155"/>
      <c r="BE93" s="1144"/>
      <c r="BF93" s="1155"/>
      <c r="BG93" s="1155"/>
      <c r="BH93" s="1155"/>
      <c r="BI93" s="1143"/>
      <c r="BJ93" s="802" t="s">
        <v>1414</v>
      </c>
      <c r="BK93" s="1143"/>
      <c r="BL93" s="1143"/>
      <c r="BM93" s="179"/>
      <c r="BN93" s="179"/>
    </row>
    <row r="94" spans="1:66" ht="16.5">
      <c r="A94" s="1143"/>
      <c r="B94" s="1144">
        <v>87</v>
      </c>
      <c r="C94" s="1144" t="s">
        <v>787</v>
      </c>
      <c r="D94" s="1145"/>
      <c r="E94" s="1146"/>
      <c r="F94" s="1145" t="s">
        <v>1555</v>
      </c>
      <c r="G94" s="1146"/>
      <c r="H94" s="1145"/>
      <c r="I94" s="1146"/>
      <c r="J94" s="1145"/>
      <c r="K94" s="1146"/>
      <c r="L94" s="1145"/>
      <c r="M94" s="1146"/>
      <c r="N94" s="1144" t="s">
        <v>1555</v>
      </c>
      <c r="O94" s="170" t="s">
        <v>1555</v>
      </c>
      <c r="P94" s="1147" t="s">
        <v>4778</v>
      </c>
      <c r="Q94" s="1148"/>
      <c r="R94" s="1149" t="s">
        <v>1556</v>
      </c>
      <c r="S94" s="1144" t="s">
        <v>941</v>
      </c>
      <c r="T94" s="1150" t="s">
        <v>1555</v>
      </c>
      <c r="U94" s="1151" t="s">
        <v>1557</v>
      </c>
      <c r="V94" s="158" t="s">
        <v>223</v>
      </c>
      <c r="W94" s="1150" t="s">
        <v>1558</v>
      </c>
      <c r="X94" s="802">
        <v>1</v>
      </c>
      <c r="Y94" s="824" t="s">
        <v>945</v>
      </c>
      <c r="Z94" s="1152" t="s">
        <v>946</v>
      </c>
      <c r="AA94" s="1144">
        <v>1</v>
      </c>
      <c r="AB94" s="1144" t="s">
        <v>1008</v>
      </c>
      <c r="AC94" s="1144" t="s">
        <v>948</v>
      </c>
      <c r="AD94" s="1144"/>
      <c r="AE94" s="1144"/>
      <c r="AF94" s="1153"/>
      <c r="AG94" s="1154">
        <v>2733.4839999999999</v>
      </c>
      <c r="AH94" s="1154">
        <v>2.5</v>
      </c>
      <c r="AI94" s="1154">
        <v>1.41</v>
      </c>
      <c r="AJ94" s="1154">
        <v>3.8542124000000002</v>
      </c>
      <c r="AK94" s="1154" t="s">
        <v>949</v>
      </c>
      <c r="AL94" s="1154" t="s">
        <v>995</v>
      </c>
      <c r="AM94" s="1154" t="s">
        <v>1293</v>
      </c>
      <c r="AN94" s="1154" t="s">
        <v>1294</v>
      </c>
      <c r="AO94" s="1154" t="s">
        <v>1295</v>
      </c>
      <c r="AP94" s="1154" t="s">
        <v>1559</v>
      </c>
      <c r="AQ94" s="1154" t="s">
        <v>1142</v>
      </c>
      <c r="AR94" s="1154" t="s">
        <v>949</v>
      </c>
      <c r="AS94" s="1154" t="s">
        <v>949</v>
      </c>
      <c r="AT94" s="1154">
        <v>0</v>
      </c>
      <c r="AU94" s="1154">
        <v>0</v>
      </c>
      <c r="AV94" s="1154" t="s">
        <v>1555</v>
      </c>
      <c r="AW94" s="1154" t="s">
        <v>1142</v>
      </c>
      <c r="AX94" s="1154">
        <v>0</v>
      </c>
      <c r="AY94" s="1154">
        <v>0</v>
      </c>
      <c r="AZ94" s="1154">
        <v>0</v>
      </c>
      <c r="BA94" s="1154">
        <v>0</v>
      </c>
      <c r="BB94" s="1155" t="s">
        <v>4665</v>
      </c>
      <c r="BC94" s="1155" t="s">
        <v>4414</v>
      </c>
      <c r="BD94" s="1155"/>
      <c r="BE94" s="1144"/>
      <c r="BF94" s="1155">
        <v>8</v>
      </c>
      <c r="BG94" s="1155">
        <v>50</v>
      </c>
      <c r="BH94" s="1155">
        <v>26</v>
      </c>
      <c r="BI94" s="1143"/>
      <c r="BJ94" s="802" t="s">
        <v>1414</v>
      </c>
      <c r="BK94" s="1143"/>
      <c r="BL94" s="1143"/>
      <c r="BM94" s="179"/>
      <c r="BN94" s="179"/>
    </row>
    <row r="95" spans="1:66" ht="16.5">
      <c r="A95" s="1143"/>
      <c r="B95" s="1144">
        <v>88</v>
      </c>
      <c r="C95" s="1144" t="s">
        <v>787</v>
      </c>
      <c r="D95" s="1145"/>
      <c r="E95" s="1146"/>
      <c r="F95" s="1145"/>
      <c r="G95" s="1146" t="s">
        <v>1560</v>
      </c>
      <c r="H95" s="1145"/>
      <c r="I95" s="1146"/>
      <c r="J95" s="1145"/>
      <c r="K95" s="1146"/>
      <c r="L95" s="1145"/>
      <c r="M95" s="1146"/>
      <c r="N95" s="1144" t="s">
        <v>1560</v>
      </c>
      <c r="O95" s="170" t="s">
        <v>1560</v>
      </c>
      <c r="P95" s="1147" t="s">
        <v>4778</v>
      </c>
      <c r="Q95" s="1148"/>
      <c r="R95" s="1149"/>
      <c r="S95" s="1144" t="s">
        <v>941</v>
      </c>
      <c r="T95" s="1150"/>
      <c r="U95" s="1151" t="s">
        <v>1561</v>
      </c>
      <c r="V95" s="158" t="s">
        <v>223</v>
      </c>
      <c r="W95" s="1150" t="s">
        <v>1562</v>
      </c>
      <c r="X95" s="802">
        <v>0.2</v>
      </c>
      <c r="Y95" s="824" t="s">
        <v>945</v>
      </c>
      <c r="Z95" s="1152" t="s">
        <v>1563</v>
      </c>
      <c r="AA95" s="1144">
        <v>1</v>
      </c>
      <c r="AB95" s="1144" t="s">
        <v>993</v>
      </c>
      <c r="AC95" s="1144"/>
      <c r="AD95" s="1144"/>
      <c r="AE95" s="1144"/>
      <c r="AF95" s="1153"/>
      <c r="AG95" s="1154" t="s">
        <v>949</v>
      </c>
      <c r="AH95" s="1154" t="s">
        <v>949</v>
      </c>
      <c r="AI95" s="1154" t="s">
        <v>949</v>
      </c>
      <c r="AJ95" s="1154" t="s">
        <v>949</v>
      </c>
      <c r="AK95" s="1154" t="s">
        <v>949</v>
      </c>
      <c r="AL95" s="1154" t="s">
        <v>949</v>
      </c>
      <c r="AM95" s="1154" t="s">
        <v>949</v>
      </c>
      <c r="AN95" s="1154" t="s">
        <v>949</v>
      </c>
      <c r="AO95" s="1154" t="s">
        <v>949</v>
      </c>
      <c r="AP95" s="1154" t="s">
        <v>949</v>
      </c>
      <c r="AQ95" s="1154" t="s">
        <v>1564</v>
      </c>
      <c r="AR95" s="1154" t="s">
        <v>949</v>
      </c>
      <c r="AS95" s="1154" t="s">
        <v>949</v>
      </c>
      <c r="AT95" s="1154">
        <v>0</v>
      </c>
      <c r="AU95" s="1154">
        <v>0</v>
      </c>
      <c r="AV95" s="1154">
        <v>0</v>
      </c>
      <c r="AW95" s="1154">
        <v>0</v>
      </c>
      <c r="AX95" s="1154">
        <v>0</v>
      </c>
      <c r="AY95" s="1154">
        <v>0</v>
      </c>
      <c r="AZ95" s="1154">
        <v>0</v>
      </c>
      <c r="BA95" s="1154">
        <v>0</v>
      </c>
      <c r="BB95" s="1155"/>
      <c r="BC95" s="1155"/>
      <c r="BD95" s="1155"/>
      <c r="BE95" s="1144"/>
      <c r="BF95" s="1155"/>
      <c r="BG95" s="1155"/>
      <c r="BH95" s="1155"/>
      <c r="BI95" s="1143"/>
      <c r="BJ95" s="802" t="s">
        <v>1025</v>
      </c>
      <c r="BK95" s="1143"/>
      <c r="BL95" s="1143"/>
      <c r="BM95" s="179"/>
      <c r="BN95" s="179"/>
    </row>
    <row r="96" spans="1:66" ht="16.5">
      <c r="A96" s="1143"/>
      <c r="B96" s="1144">
        <v>89</v>
      </c>
      <c r="C96" s="1144" t="s">
        <v>787</v>
      </c>
      <c r="D96" s="1145"/>
      <c r="E96" s="1146"/>
      <c r="F96" s="1145" t="s">
        <v>1565</v>
      </c>
      <c r="G96" s="1146"/>
      <c r="H96" s="1145"/>
      <c r="I96" s="1146"/>
      <c r="J96" s="1145"/>
      <c r="K96" s="1146"/>
      <c r="L96" s="1145"/>
      <c r="M96" s="1146"/>
      <c r="N96" s="1144" t="s">
        <v>1565</v>
      </c>
      <c r="O96" s="170" t="s">
        <v>1565</v>
      </c>
      <c r="P96" s="1147" t="s">
        <v>4778</v>
      </c>
      <c r="Q96" s="1148"/>
      <c r="R96" s="1149" t="s">
        <v>1059</v>
      </c>
      <c r="S96" s="1144" t="s">
        <v>941</v>
      </c>
      <c r="T96" s="1150"/>
      <c r="U96" s="1151" t="s">
        <v>1566</v>
      </c>
      <c r="V96" s="158" t="s">
        <v>223</v>
      </c>
      <c r="W96" s="1150" t="s">
        <v>1567</v>
      </c>
      <c r="X96" s="802">
        <v>1</v>
      </c>
      <c r="Y96" s="824" t="s">
        <v>945</v>
      </c>
      <c r="Z96" s="1152" t="s">
        <v>946</v>
      </c>
      <c r="AA96" s="1144">
        <v>1</v>
      </c>
      <c r="AB96" s="1144" t="s">
        <v>1008</v>
      </c>
      <c r="AC96" s="1144" t="s">
        <v>948</v>
      </c>
      <c r="AD96" s="1144"/>
      <c r="AE96" s="1144"/>
      <c r="AF96" s="1153"/>
      <c r="AG96" s="1154">
        <v>5046.3</v>
      </c>
      <c r="AH96" s="1154">
        <v>2</v>
      </c>
      <c r="AI96" s="1154">
        <v>1.41</v>
      </c>
      <c r="AJ96" s="1154">
        <v>7.1152829999999998</v>
      </c>
      <c r="AK96" s="1154" t="s">
        <v>949</v>
      </c>
      <c r="AL96" s="1154" t="s">
        <v>995</v>
      </c>
      <c r="AM96" s="1154" t="s">
        <v>1293</v>
      </c>
      <c r="AN96" s="1154" t="s">
        <v>1294</v>
      </c>
      <c r="AO96" s="1154" t="s">
        <v>1295</v>
      </c>
      <c r="AP96" s="1154" t="s">
        <v>1559</v>
      </c>
      <c r="AQ96" s="1154" t="s">
        <v>1215</v>
      </c>
      <c r="AR96" s="1154" t="s">
        <v>949</v>
      </c>
      <c r="AS96" s="1154" t="s">
        <v>949</v>
      </c>
      <c r="AT96" s="1154">
        <v>0</v>
      </c>
      <c r="AU96" s="1154">
        <v>0</v>
      </c>
      <c r="AV96" s="1154">
        <v>0</v>
      </c>
      <c r="AW96" s="1154">
        <v>0</v>
      </c>
      <c r="AX96" s="1154">
        <v>0</v>
      </c>
      <c r="AY96" s="1154">
        <v>0</v>
      </c>
      <c r="AZ96" s="1154">
        <v>0</v>
      </c>
      <c r="BA96" s="1154">
        <v>0</v>
      </c>
      <c r="BB96" s="1155"/>
      <c r="BC96" s="1155"/>
      <c r="BD96" s="1155"/>
      <c r="BE96" s="1144"/>
      <c r="BF96" s="1155"/>
      <c r="BG96" s="1155"/>
      <c r="BH96" s="1155"/>
      <c r="BI96" s="1143"/>
      <c r="BJ96" s="802" t="s">
        <v>1414</v>
      </c>
      <c r="BK96" s="1143"/>
      <c r="BL96" s="1143"/>
      <c r="BM96" s="179"/>
      <c r="BN96" s="179"/>
    </row>
    <row r="97" spans="1:66" ht="16.5">
      <c r="A97" s="1143"/>
      <c r="B97" s="1144">
        <v>90</v>
      </c>
      <c r="C97" s="1144" t="s">
        <v>787</v>
      </c>
      <c r="D97" s="1145"/>
      <c r="E97" s="1146" t="s">
        <v>4833</v>
      </c>
      <c r="F97" s="1145"/>
      <c r="G97" s="1146"/>
      <c r="H97" s="1145"/>
      <c r="I97" s="1146"/>
      <c r="J97" s="1145"/>
      <c r="K97" s="1146"/>
      <c r="L97" s="1145"/>
      <c r="M97" s="1146"/>
      <c r="N97" s="1144" t="s">
        <v>4834</v>
      </c>
      <c r="O97" s="170" t="s">
        <v>4834</v>
      </c>
      <c r="P97" s="1147" t="s">
        <v>4778</v>
      </c>
      <c r="Q97" s="1148"/>
      <c r="R97" s="1149" t="s">
        <v>989</v>
      </c>
      <c r="S97" s="1144" t="s">
        <v>941</v>
      </c>
      <c r="T97" s="1150"/>
      <c r="U97" s="1151" t="s">
        <v>1570</v>
      </c>
      <c r="V97" s="158" t="s">
        <v>223</v>
      </c>
      <c r="W97" s="1150" t="s">
        <v>4835</v>
      </c>
      <c r="X97" s="802">
        <v>1</v>
      </c>
      <c r="Y97" s="824" t="s">
        <v>945</v>
      </c>
      <c r="Z97" s="1152" t="s">
        <v>946</v>
      </c>
      <c r="AA97" s="1144">
        <v>1</v>
      </c>
      <c r="AB97" s="1144" t="s">
        <v>1008</v>
      </c>
      <c r="AC97" s="1144" t="s">
        <v>948</v>
      </c>
      <c r="AD97" s="1144"/>
      <c r="AE97" s="1144"/>
      <c r="AF97" s="1153"/>
      <c r="AG97" s="1154">
        <v>2824.3310000000001</v>
      </c>
      <c r="AH97" s="1154">
        <v>2</v>
      </c>
      <c r="AI97" s="1154">
        <v>1.1499999999999999</v>
      </c>
      <c r="AJ97" s="1154">
        <v>3.9823067000000001</v>
      </c>
      <c r="AK97" s="1154" t="s">
        <v>1572</v>
      </c>
      <c r="AL97" s="1154" t="s">
        <v>1573</v>
      </c>
      <c r="AM97" s="1154" t="s">
        <v>1130</v>
      </c>
      <c r="AN97" s="1154" t="s">
        <v>1131</v>
      </c>
      <c r="AO97" s="1154" t="s">
        <v>1132</v>
      </c>
      <c r="AP97" s="1154" t="s">
        <v>1133</v>
      </c>
      <c r="AQ97" s="1154" t="s">
        <v>1087</v>
      </c>
      <c r="AR97" s="1154">
        <v>0</v>
      </c>
      <c r="AS97" s="1154">
        <v>0</v>
      </c>
      <c r="AT97" s="1154">
        <v>0</v>
      </c>
      <c r="AU97" s="1154">
        <v>0</v>
      </c>
      <c r="AV97" s="1154" t="s">
        <v>4834</v>
      </c>
      <c r="AW97" s="1154" t="s">
        <v>1087</v>
      </c>
      <c r="AX97" s="1154">
        <v>0</v>
      </c>
      <c r="AY97" s="1154">
        <v>0</v>
      </c>
      <c r="AZ97" s="1154">
        <v>0</v>
      </c>
      <c r="BA97" s="1154">
        <v>0</v>
      </c>
      <c r="BB97" s="1155" t="s">
        <v>4162</v>
      </c>
      <c r="BC97" s="1155" t="s">
        <v>4414</v>
      </c>
      <c r="BD97" s="1155"/>
      <c r="BE97" s="1144"/>
      <c r="BF97" s="1155">
        <v>4</v>
      </c>
      <c r="BG97" s="1155">
        <v>50</v>
      </c>
      <c r="BH97" s="1155">
        <v>22</v>
      </c>
      <c r="BI97" s="1143"/>
      <c r="BJ97" s="802" t="s">
        <v>1414</v>
      </c>
      <c r="BK97" s="1143"/>
      <c r="BL97" s="1143"/>
      <c r="BM97" s="179"/>
      <c r="BN97" s="179"/>
    </row>
    <row r="98" spans="1:66" ht="16.5">
      <c r="A98" s="1143"/>
      <c r="B98" s="1144">
        <v>91</v>
      </c>
      <c r="C98" s="1144" t="s">
        <v>787</v>
      </c>
      <c r="D98" s="1145"/>
      <c r="E98" s="1146" t="s">
        <v>4836</v>
      </c>
      <c r="F98" s="1145"/>
      <c r="G98" s="1146"/>
      <c r="H98" s="1145"/>
      <c r="I98" s="1146"/>
      <c r="J98" s="1145"/>
      <c r="K98" s="1146"/>
      <c r="L98" s="1145"/>
      <c r="M98" s="1146"/>
      <c r="N98" s="1144" t="s">
        <v>1574</v>
      </c>
      <c r="O98" s="170" t="s">
        <v>1574</v>
      </c>
      <c r="P98" s="1147" t="s">
        <v>4778</v>
      </c>
      <c r="Q98" s="1148"/>
      <c r="R98" s="1149"/>
      <c r="S98" s="1144" t="s">
        <v>941</v>
      </c>
      <c r="T98" s="1150"/>
      <c r="U98" s="1151" t="s">
        <v>1575</v>
      </c>
      <c r="V98" s="158" t="s">
        <v>223</v>
      </c>
      <c r="W98" s="1150" t="s">
        <v>1576</v>
      </c>
      <c r="X98" s="802">
        <v>1</v>
      </c>
      <c r="Y98" s="824" t="s">
        <v>945</v>
      </c>
      <c r="Z98" s="1152" t="s">
        <v>946</v>
      </c>
      <c r="AA98" s="1144">
        <v>1</v>
      </c>
      <c r="AB98" s="1144" t="s">
        <v>993</v>
      </c>
      <c r="AC98" s="1144"/>
      <c r="AD98" s="1144"/>
      <c r="AE98" s="1144"/>
      <c r="AF98" s="1153"/>
      <c r="AG98" s="1154" t="s">
        <v>949</v>
      </c>
      <c r="AH98" s="1154" t="s">
        <v>949</v>
      </c>
      <c r="AI98" s="1154" t="s">
        <v>949</v>
      </c>
      <c r="AJ98" s="1154" t="s">
        <v>949</v>
      </c>
      <c r="AK98" s="1154" t="s">
        <v>949</v>
      </c>
      <c r="AL98" s="1154" t="s">
        <v>949</v>
      </c>
      <c r="AM98" s="1154" t="s">
        <v>949</v>
      </c>
      <c r="AN98" s="1154" t="s">
        <v>949</v>
      </c>
      <c r="AO98" s="1154" t="s">
        <v>949</v>
      </c>
      <c r="AP98" s="1154" t="s">
        <v>949</v>
      </c>
      <c r="AQ98" s="1154" t="s">
        <v>949</v>
      </c>
      <c r="AR98" s="1154" t="s">
        <v>949</v>
      </c>
      <c r="AS98" s="1154" t="s">
        <v>949</v>
      </c>
      <c r="AT98" s="1154">
        <v>0</v>
      </c>
      <c r="AU98" s="1154">
        <v>0</v>
      </c>
      <c r="AV98" s="1154">
        <v>0</v>
      </c>
      <c r="AW98" s="1154">
        <v>0</v>
      </c>
      <c r="AX98" s="1154">
        <v>0</v>
      </c>
      <c r="AY98" s="1154">
        <v>0</v>
      </c>
      <c r="AZ98" s="1154">
        <v>0</v>
      </c>
      <c r="BA98" s="1154">
        <v>0</v>
      </c>
      <c r="BB98" s="1155" t="s">
        <v>4665</v>
      </c>
      <c r="BC98" s="1155"/>
      <c r="BD98" s="1155"/>
      <c r="BE98" s="1144"/>
      <c r="BF98" s="1155"/>
      <c r="BG98" s="1155"/>
      <c r="BH98" s="1155"/>
      <c r="BI98" s="1143"/>
      <c r="BJ98" s="802" t="s">
        <v>1025</v>
      </c>
      <c r="BK98" s="1143"/>
      <c r="BL98" s="1143"/>
      <c r="BM98" s="179"/>
      <c r="BN98" s="179"/>
    </row>
    <row r="99" spans="1:66" ht="16.5">
      <c r="A99" s="1143"/>
      <c r="B99" s="1144">
        <v>92</v>
      </c>
      <c r="C99" s="1144" t="s">
        <v>787</v>
      </c>
      <c r="D99" s="1145"/>
      <c r="E99" s="1146" t="s">
        <v>4837</v>
      </c>
      <c r="F99" s="1145"/>
      <c r="G99" s="1146"/>
      <c r="H99" s="1145"/>
      <c r="I99" s="1146"/>
      <c r="J99" s="1145"/>
      <c r="K99" s="1146"/>
      <c r="L99" s="1145"/>
      <c r="M99" s="1146"/>
      <c r="N99" s="1144" t="s">
        <v>4838</v>
      </c>
      <c r="O99" s="170" t="s">
        <v>4839</v>
      </c>
      <c r="P99" s="1147" t="s">
        <v>939</v>
      </c>
      <c r="Q99" s="1148"/>
      <c r="R99" s="1149" t="s">
        <v>940</v>
      </c>
      <c r="S99" s="1144" t="s">
        <v>941</v>
      </c>
      <c r="T99" s="1150" t="s">
        <v>1579</v>
      </c>
      <c r="U99" s="1151" t="s">
        <v>4840</v>
      </c>
      <c r="V99" s="158" t="s">
        <v>223</v>
      </c>
      <c r="W99" s="1150" t="s">
        <v>4841</v>
      </c>
      <c r="X99" s="802">
        <v>1</v>
      </c>
      <c r="Y99" s="824" t="s">
        <v>945</v>
      </c>
      <c r="Z99" s="1152" t="s">
        <v>946</v>
      </c>
      <c r="AA99" s="1144">
        <v>0</v>
      </c>
      <c r="AB99" s="1144" t="s">
        <v>947</v>
      </c>
      <c r="AC99" s="1144" t="s">
        <v>948</v>
      </c>
      <c r="AD99" s="1144"/>
      <c r="AE99" s="1144"/>
      <c r="AF99" s="1153"/>
      <c r="AG99" s="1154" t="s">
        <v>949</v>
      </c>
      <c r="AH99" s="1154" t="s">
        <v>949</v>
      </c>
      <c r="AI99" s="1154" t="s">
        <v>949</v>
      </c>
      <c r="AJ99" s="1154" t="s">
        <v>949</v>
      </c>
      <c r="AK99" s="1154" t="s">
        <v>949</v>
      </c>
      <c r="AL99" s="1154" t="s">
        <v>949</v>
      </c>
      <c r="AM99" s="1154" t="s">
        <v>949</v>
      </c>
      <c r="AN99" s="1154" t="s">
        <v>949</v>
      </c>
      <c r="AO99" s="1154" t="s">
        <v>949</v>
      </c>
      <c r="AP99" s="1154" t="s">
        <v>949</v>
      </c>
      <c r="AQ99" s="1154" t="s">
        <v>949</v>
      </c>
      <c r="AR99" s="1154" t="s">
        <v>949</v>
      </c>
      <c r="AS99" s="1154" t="s">
        <v>949</v>
      </c>
      <c r="AT99" s="1154" t="s">
        <v>949</v>
      </c>
      <c r="AU99" s="1154" t="s">
        <v>949</v>
      </c>
      <c r="AV99" s="1154" t="s">
        <v>949</v>
      </c>
      <c r="AW99" s="1154" t="s">
        <v>949</v>
      </c>
      <c r="AX99" s="1154" t="s">
        <v>949</v>
      </c>
      <c r="AY99" s="1154" t="s">
        <v>949</v>
      </c>
      <c r="AZ99" s="1154" t="s">
        <v>949</v>
      </c>
      <c r="BA99" s="1154" t="s">
        <v>949</v>
      </c>
      <c r="BB99" s="1155"/>
      <c r="BC99" s="1155"/>
      <c r="BD99" s="1155"/>
      <c r="BE99" s="1144"/>
      <c r="BF99" s="1155"/>
      <c r="BG99" s="1155"/>
      <c r="BH99" s="1155"/>
      <c r="BI99" s="1143"/>
      <c r="BJ99" s="802" t="s">
        <v>950</v>
      </c>
      <c r="BK99" s="1143"/>
      <c r="BL99" s="1143"/>
      <c r="BM99" s="179"/>
      <c r="BN99" s="179"/>
    </row>
    <row r="100" spans="1:66" ht="16.5">
      <c r="A100" s="1143"/>
      <c r="B100" s="1144">
        <v>93</v>
      </c>
      <c r="C100" s="1144" t="s">
        <v>787</v>
      </c>
      <c r="D100" s="1145"/>
      <c r="E100" s="1146"/>
      <c r="F100" s="1145" t="s">
        <v>4842</v>
      </c>
      <c r="G100" s="1146"/>
      <c r="H100" s="1145"/>
      <c r="I100" s="1146"/>
      <c r="J100" s="1145"/>
      <c r="K100" s="1146"/>
      <c r="L100" s="1145"/>
      <c r="M100" s="1146"/>
      <c r="N100" s="1144" t="s">
        <v>4842</v>
      </c>
      <c r="O100" s="170" t="s">
        <v>4843</v>
      </c>
      <c r="P100" s="1147" t="s">
        <v>939</v>
      </c>
      <c r="Q100" s="1148" t="s">
        <v>1450</v>
      </c>
      <c r="R100" s="1149" t="s">
        <v>1126</v>
      </c>
      <c r="S100" s="1144" t="s">
        <v>941</v>
      </c>
      <c r="T100" s="1150" t="s">
        <v>1585</v>
      </c>
      <c r="U100" s="1151" t="s">
        <v>4844</v>
      </c>
      <c r="V100" s="158" t="s">
        <v>223</v>
      </c>
      <c r="W100" s="1150" t="s">
        <v>4845</v>
      </c>
      <c r="X100" s="802">
        <v>1</v>
      </c>
      <c r="Y100" s="824" t="s">
        <v>945</v>
      </c>
      <c r="Z100" s="1152" t="s">
        <v>946</v>
      </c>
      <c r="AA100" s="1144">
        <v>1</v>
      </c>
      <c r="AB100" s="1144" t="s">
        <v>1008</v>
      </c>
      <c r="AC100" s="1144"/>
      <c r="AD100" s="1144"/>
      <c r="AE100" s="1144"/>
      <c r="AF100" s="1153"/>
      <c r="AG100" s="1154">
        <v>523132.7</v>
      </c>
      <c r="AH100" s="1154">
        <v>2.5</v>
      </c>
      <c r="AI100" s="1154">
        <v>1.1499999999999999</v>
      </c>
      <c r="AJ100" s="1154">
        <v>500</v>
      </c>
      <c r="AK100" s="1154" t="s">
        <v>4846</v>
      </c>
      <c r="AL100" s="1154" t="s">
        <v>1573</v>
      </c>
      <c r="AM100" s="1154" t="s">
        <v>1130</v>
      </c>
      <c r="AN100" s="1154" t="s">
        <v>1131</v>
      </c>
      <c r="AO100" s="1154" t="s">
        <v>1132</v>
      </c>
      <c r="AP100" s="1154" t="s">
        <v>1133</v>
      </c>
      <c r="AQ100" s="1154" t="s">
        <v>1014</v>
      </c>
      <c r="AR100" s="1154">
        <v>0</v>
      </c>
      <c r="AS100" s="1154">
        <v>0</v>
      </c>
      <c r="AT100" s="1154">
        <v>0</v>
      </c>
      <c r="AU100" s="1154">
        <v>0</v>
      </c>
      <c r="AV100" s="1154" t="s">
        <v>4847</v>
      </c>
      <c r="AW100" s="1154" t="s">
        <v>1014</v>
      </c>
      <c r="AX100" s="1154">
        <v>0</v>
      </c>
      <c r="AY100" s="1154">
        <v>0</v>
      </c>
      <c r="AZ100" s="1154">
        <v>0</v>
      </c>
      <c r="BA100" s="1154">
        <v>0</v>
      </c>
      <c r="BB100" s="1155" t="s">
        <v>4162</v>
      </c>
      <c r="BC100" s="1155" t="s">
        <v>4411</v>
      </c>
      <c r="BD100" s="1155"/>
      <c r="BE100" s="1144" t="s">
        <v>1126</v>
      </c>
      <c r="BF100" s="1155">
        <v>1</v>
      </c>
      <c r="BG100" s="1155">
        <v>450</v>
      </c>
      <c r="BH100" s="1155">
        <v>55</v>
      </c>
      <c r="BI100" s="1143"/>
      <c r="BJ100" s="802" t="s">
        <v>1414</v>
      </c>
      <c r="BK100" s="1143"/>
      <c r="BL100" s="1143"/>
      <c r="BM100" s="179"/>
      <c r="BN100" s="179"/>
    </row>
    <row r="101" spans="1:66" ht="16.5">
      <c r="A101" s="1143"/>
      <c r="B101" s="1144">
        <v>94</v>
      </c>
      <c r="C101" s="1144" t="s">
        <v>787</v>
      </c>
      <c r="D101" s="1145"/>
      <c r="E101" s="1146"/>
      <c r="F101" s="1145"/>
      <c r="G101" s="1146" t="s">
        <v>1560</v>
      </c>
      <c r="H101" s="1145"/>
      <c r="I101" s="1146"/>
      <c r="J101" s="1145"/>
      <c r="K101" s="1146"/>
      <c r="L101" s="1145"/>
      <c r="M101" s="1146"/>
      <c r="N101" s="1144" t="s">
        <v>1560</v>
      </c>
      <c r="O101" s="170" t="s">
        <v>1560</v>
      </c>
      <c r="P101" s="1147" t="s">
        <v>4778</v>
      </c>
      <c r="Q101" s="1148"/>
      <c r="R101" s="1149"/>
      <c r="S101" s="1144" t="s">
        <v>941</v>
      </c>
      <c r="T101" s="1150"/>
      <c r="U101" s="1151" t="s">
        <v>1561</v>
      </c>
      <c r="V101" s="158" t="s">
        <v>223</v>
      </c>
      <c r="W101" s="1150" t="s">
        <v>1562</v>
      </c>
      <c r="X101" s="802">
        <v>0.2</v>
      </c>
      <c r="Y101" s="824" t="s">
        <v>945</v>
      </c>
      <c r="Z101" s="1152" t="s">
        <v>1563</v>
      </c>
      <c r="AA101" s="1144">
        <v>1</v>
      </c>
      <c r="AB101" s="1144" t="s">
        <v>993</v>
      </c>
      <c r="AC101" s="1144"/>
      <c r="AD101" s="1144"/>
      <c r="AE101" s="1144"/>
      <c r="AF101" s="1153"/>
      <c r="AG101" s="1154" t="s">
        <v>949</v>
      </c>
      <c r="AH101" s="1154" t="s">
        <v>949</v>
      </c>
      <c r="AI101" s="1154" t="s">
        <v>949</v>
      </c>
      <c r="AJ101" s="1154" t="s">
        <v>949</v>
      </c>
      <c r="AK101" s="1154" t="s">
        <v>949</v>
      </c>
      <c r="AL101" s="1154" t="s">
        <v>949</v>
      </c>
      <c r="AM101" s="1154" t="s">
        <v>949</v>
      </c>
      <c r="AN101" s="1154" t="s">
        <v>949</v>
      </c>
      <c r="AO101" s="1154" t="s">
        <v>949</v>
      </c>
      <c r="AP101" s="1154" t="s">
        <v>949</v>
      </c>
      <c r="AQ101" s="1154" t="s">
        <v>1564</v>
      </c>
      <c r="AR101" s="1154" t="s">
        <v>949</v>
      </c>
      <c r="AS101" s="1154" t="s">
        <v>949</v>
      </c>
      <c r="AT101" s="1154">
        <v>0</v>
      </c>
      <c r="AU101" s="1154">
        <v>0</v>
      </c>
      <c r="AV101" s="1154">
        <v>0</v>
      </c>
      <c r="AW101" s="1154">
        <v>0</v>
      </c>
      <c r="AX101" s="1154">
        <v>0</v>
      </c>
      <c r="AY101" s="1154">
        <v>0</v>
      </c>
      <c r="AZ101" s="1154">
        <v>0</v>
      </c>
      <c r="BA101" s="1154">
        <v>0</v>
      </c>
      <c r="BB101" s="1155"/>
      <c r="BC101" s="1155"/>
      <c r="BD101" s="1155"/>
      <c r="BE101" s="1144"/>
      <c r="BF101" s="1155"/>
      <c r="BG101" s="1155"/>
      <c r="BH101" s="1155"/>
      <c r="BI101" s="1143"/>
      <c r="BJ101" s="802" t="s">
        <v>1025</v>
      </c>
      <c r="BK101" s="1143"/>
      <c r="BL101" s="1143"/>
      <c r="BM101" s="179"/>
      <c r="BN101" s="179"/>
    </row>
    <row r="102" spans="1:66" ht="16.5">
      <c r="A102" s="1143"/>
      <c r="B102" s="1144">
        <v>95</v>
      </c>
      <c r="C102" s="1144" t="s">
        <v>787</v>
      </c>
      <c r="D102" s="1145"/>
      <c r="E102" s="1146"/>
      <c r="F102" s="1145" t="s">
        <v>4848</v>
      </c>
      <c r="G102" s="1146"/>
      <c r="H102" s="1145"/>
      <c r="I102" s="1146"/>
      <c r="J102" s="1145"/>
      <c r="K102" s="1146"/>
      <c r="L102" s="1145"/>
      <c r="M102" s="1146"/>
      <c r="N102" s="1144" t="s">
        <v>4848</v>
      </c>
      <c r="O102" s="170" t="s">
        <v>4849</v>
      </c>
      <c r="P102" s="1147" t="s">
        <v>939</v>
      </c>
      <c r="Q102" s="1148" t="s">
        <v>1450</v>
      </c>
      <c r="R102" s="1149" t="s">
        <v>1059</v>
      </c>
      <c r="S102" s="1144" t="s">
        <v>941</v>
      </c>
      <c r="T102" s="1150"/>
      <c r="U102" s="1151"/>
      <c r="V102" s="158" t="s">
        <v>223</v>
      </c>
      <c r="W102" s="1150" t="s">
        <v>4850</v>
      </c>
      <c r="X102" s="802">
        <v>1</v>
      </c>
      <c r="Y102" s="824" t="s">
        <v>945</v>
      </c>
      <c r="Z102" s="1152" t="s">
        <v>946</v>
      </c>
      <c r="AA102" s="1144">
        <v>1</v>
      </c>
      <c r="AB102" s="1144" t="s">
        <v>1008</v>
      </c>
      <c r="AC102" s="1144"/>
      <c r="AD102" s="1144"/>
      <c r="AE102" s="1144"/>
      <c r="AF102" s="1153"/>
      <c r="AG102" s="1154">
        <v>137720.29999999999</v>
      </c>
      <c r="AH102" s="1154">
        <v>2.5</v>
      </c>
      <c r="AI102" s="1154">
        <v>1.04</v>
      </c>
      <c r="AJ102" s="1154">
        <v>143</v>
      </c>
      <c r="AK102" s="1154" t="s">
        <v>4851</v>
      </c>
      <c r="AL102" s="1154" t="s">
        <v>1616</v>
      </c>
      <c r="AM102" s="1154" t="s">
        <v>1148</v>
      </c>
      <c r="AN102" s="1154" t="s">
        <v>1474</v>
      </c>
      <c r="AO102" s="1154" t="s">
        <v>1132</v>
      </c>
      <c r="AP102" s="1154" t="s">
        <v>1475</v>
      </c>
      <c r="AQ102" s="1154" t="s">
        <v>1087</v>
      </c>
      <c r="AR102" s="1154">
        <v>0</v>
      </c>
      <c r="AS102" s="1154">
        <v>0</v>
      </c>
      <c r="AT102" s="1154">
        <v>0</v>
      </c>
      <c r="AU102" s="1154">
        <v>0</v>
      </c>
      <c r="AV102" s="1154" t="s">
        <v>4852</v>
      </c>
      <c r="AW102" s="1154" t="s">
        <v>1087</v>
      </c>
      <c r="AX102" s="1154">
        <v>0</v>
      </c>
      <c r="AY102" s="1154">
        <v>0</v>
      </c>
      <c r="AZ102" s="1154">
        <v>0</v>
      </c>
      <c r="BA102" s="1154">
        <v>0</v>
      </c>
      <c r="BB102" s="1155"/>
      <c r="BC102" s="1155"/>
      <c r="BD102" s="1155"/>
      <c r="BE102" s="1144"/>
      <c r="BF102" s="1155"/>
      <c r="BG102" s="1155"/>
      <c r="BH102" s="1155"/>
      <c r="BI102" s="1143"/>
      <c r="BJ102" s="802" t="s">
        <v>1414</v>
      </c>
      <c r="BK102" s="1143"/>
      <c r="BL102" s="1143"/>
      <c r="BM102" s="179"/>
      <c r="BN102" s="179"/>
    </row>
    <row r="103" spans="1:66" ht="16.5">
      <c r="A103" s="1143"/>
      <c r="B103" s="1144">
        <v>96</v>
      </c>
      <c r="C103" s="1144" t="s">
        <v>787</v>
      </c>
      <c r="D103" s="1145"/>
      <c r="E103" s="1146"/>
      <c r="F103" s="1145" t="s">
        <v>4853</v>
      </c>
      <c r="G103" s="1146"/>
      <c r="H103" s="1145"/>
      <c r="I103" s="1146"/>
      <c r="J103" s="1145"/>
      <c r="K103" s="1146"/>
      <c r="L103" s="1145"/>
      <c r="M103" s="1146"/>
      <c r="N103" s="1144" t="s">
        <v>4853</v>
      </c>
      <c r="O103" s="170" t="s">
        <v>4853</v>
      </c>
      <c r="P103" s="1147" t="s">
        <v>4778</v>
      </c>
      <c r="Q103" s="1148"/>
      <c r="R103" s="1149" t="s">
        <v>1059</v>
      </c>
      <c r="S103" s="1144" t="s">
        <v>941</v>
      </c>
      <c r="T103" s="1150"/>
      <c r="U103" s="1151"/>
      <c r="V103" s="158" t="s">
        <v>223</v>
      </c>
      <c r="W103" s="1150" t="s">
        <v>4854</v>
      </c>
      <c r="X103" s="802">
        <v>1</v>
      </c>
      <c r="Y103" s="824" t="s">
        <v>945</v>
      </c>
      <c r="Z103" s="1152" t="s">
        <v>946</v>
      </c>
      <c r="AA103" s="1144">
        <v>1</v>
      </c>
      <c r="AB103" s="1144" t="s">
        <v>1008</v>
      </c>
      <c r="AC103" s="1144"/>
      <c r="AD103" s="1144"/>
      <c r="AE103" s="1144"/>
      <c r="AF103" s="1153"/>
      <c r="AG103" s="1154">
        <v>3100.95</v>
      </c>
      <c r="AH103" s="1154">
        <v>2</v>
      </c>
      <c r="AI103" s="1154">
        <v>1.1499999999999999</v>
      </c>
      <c r="AJ103" s="1154">
        <v>2901.7959999999998</v>
      </c>
      <c r="AK103" s="1154" t="s">
        <v>4855</v>
      </c>
      <c r="AL103" s="1154" t="s">
        <v>1573</v>
      </c>
      <c r="AM103" s="1154" t="s">
        <v>1130</v>
      </c>
      <c r="AN103" s="1154" t="s">
        <v>1131</v>
      </c>
      <c r="AO103" s="1154" t="s">
        <v>1132</v>
      </c>
      <c r="AP103" s="1154" t="s">
        <v>1133</v>
      </c>
      <c r="AQ103" s="1154" t="s">
        <v>1087</v>
      </c>
      <c r="AR103" s="1154">
        <v>0</v>
      </c>
      <c r="AS103" s="1154">
        <v>0</v>
      </c>
      <c r="AT103" s="1154">
        <v>0</v>
      </c>
      <c r="AU103" s="1154">
        <v>0</v>
      </c>
      <c r="AV103" s="1154" t="s">
        <v>4853</v>
      </c>
      <c r="AW103" s="1154" t="s">
        <v>1087</v>
      </c>
      <c r="AX103" s="1154">
        <v>0</v>
      </c>
      <c r="AY103" s="1154">
        <v>0</v>
      </c>
      <c r="AZ103" s="1154">
        <v>0</v>
      </c>
      <c r="BA103" s="1154">
        <v>0</v>
      </c>
      <c r="BB103" s="1155"/>
      <c r="BC103" s="1155"/>
      <c r="BD103" s="1155"/>
      <c r="BE103" s="1144"/>
      <c r="BF103" s="1155"/>
      <c r="BG103" s="1155"/>
      <c r="BH103" s="1155"/>
      <c r="BI103" s="1143"/>
      <c r="BJ103" s="802" t="s">
        <v>1414</v>
      </c>
      <c r="BK103" s="1143"/>
      <c r="BL103" s="1143"/>
      <c r="BM103" s="179"/>
      <c r="BN103" s="179"/>
    </row>
    <row r="104" spans="1:66" ht="16.5">
      <c r="A104" s="1143"/>
      <c r="B104" s="1144">
        <v>97</v>
      </c>
      <c r="C104" s="1144" t="s">
        <v>787</v>
      </c>
      <c r="D104" s="1145"/>
      <c r="E104" s="1146"/>
      <c r="F104" s="1145" t="s">
        <v>4856</v>
      </c>
      <c r="G104" s="1146"/>
      <c r="H104" s="1145"/>
      <c r="I104" s="1146"/>
      <c r="J104" s="1145"/>
      <c r="K104" s="1146"/>
      <c r="L104" s="1145"/>
      <c r="M104" s="1146"/>
      <c r="N104" s="1144" t="s">
        <v>4856</v>
      </c>
      <c r="O104" s="170" t="s">
        <v>4856</v>
      </c>
      <c r="P104" s="1147" t="s">
        <v>4778</v>
      </c>
      <c r="Q104" s="1148"/>
      <c r="R104" s="1149" t="s">
        <v>1059</v>
      </c>
      <c r="S104" s="1144" t="s">
        <v>941</v>
      </c>
      <c r="T104" s="1150"/>
      <c r="U104" s="1151"/>
      <c r="V104" s="158" t="s">
        <v>223</v>
      </c>
      <c r="W104" s="1150" t="s">
        <v>4857</v>
      </c>
      <c r="X104" s="802">
        <v>1</v>
      </c>
      <c r="Y104" s="824" t="s">
        <v>945</v>
      </c>
      <c r="Z104" s="1152" t="s">
        <v>946</v>
      </c>
      <c r="AA104" s="1144">
        <v>1</v>
      </c>
      <c r="AB104" s="1144" t="s">
        <v>1008</v>
      </c>
      <c r="AC104" s="1144"/>
      <c r="AD104" s="1144"/>
      <c r="AE104" s="1144"/>
      <c r="AF104" s="1153"/>
      <c r="AG104" s="1154">
        <v>2901.7959999999998</v>
      </c>
      <c r="AH104" s="1154">
        <v>2</v>
      </c>
      <c r="AI104" s="1154">
        <v>1.1499999999999999</v>
      </c>
      <c r="AJ104" s="1154">
        <v>2901.7959999999998</v>
      </c>
      <c r="AK104" s="1154" t="s">
        <v>4858</v>
      </c>
      <c r="AL104" s="1154" t="s">
        <v>1573</v>
      </c>
      <c r="AM104" s="1154" t="s">
        <v>1130</v>
      </c>
      <c r="AN104" s="1154" t="s">
        <v>1131</v>
      </c>
      <c r="AO104" s="1154" t="s">
        <v>1132</v>
      </c>
      <c r="AP104" s="1154" t="s">
        <v>1133</v>
      </c>
      <c r="AQ104" s="1154" t="s">
        <v>1459</v>
      </c>
      <c r="AR104" s="1154">
        <v>0</v>
      </c>
      <c r="AS104" s="1154">
        <v>0</v>
      </c>
      <c r="AT104" s="1154">
        <v>0</v>
      </c>
      <c r="AU104" s="1154">
        <v>0</v>
      </c>
      <c r="AV104" s="1154" t="s">
        <v>4856</v>
      </c>
      <c r="AW104" s="1154" t="s">
        <v>1459</v>
      </c>
      <c r="AX104" s="1154">
        <v>0</v>
      </c>
      <c r="AY104" s="1154">
        <v>0</v>
      </c>
      <c r="AZ104" s="1154">
        <v>0</v>
      </c>
      <c r="BA104" s="1154">
        <v>0</v>
      </c>
      <c r="BB104" s="1155"/>
      <c r="BC104" s="1155"/>
      <c r="BD104" s="1155"/>
      <c r="BE104" s="1144"/>
      <c r="BF104" s="1155"/>
      <c r="BG104" s="1155"/>
      <c r="BH104" s="1155"/>
      <c r="BI104" s="1143"/>
      <c r="BJ104" s="802" t="s">
        <v>1414</v>
      </c>
      <c r="BK104" s="1143"/>
      <c r="BL104" s="1143"/>
      <c r="BM104" s="179"/>
      <c r="BN104" s="179"/>
    </row>
    <row r="105" spans="1:66" ht="16.5">
      <c r="A105" s="1143"/>
      <c r="B105" s="1144">
        <v>98</v>
      </c>
      <c r="C105" s="1144" t="s">
        <v>787</v>
      </c>
      <c r="D105" s="1145"/>
      <c r="E105" s="1146"/>
      <c r="F105" s="1145" t="s">
        <v>4859</v>
      </c>
      <c r="G105" s="1146"/>
      <c r="H105" s="1145"/>
      <c r="I105" s="1146"/>
      <c r="J105" s="1145"/>
      <c r="K105" s="1146"/>
      <c r="L105" s="1145"/>
      <c r="M105" s="1146"/>
      <c r="N105" s="1144" t="s">
        <v>4859</v>
      </c>
      <c r="O105" s="170" t="s">
        <v>4859</v>
      </c>
      <c r="P105" s="1147" t="s">
        <v>4778</v>
      </c>
      <c r="Q105" s="1148"/>
      <c r="R105" s="1149" t="s">
        <v>1059</v>
      </c>
      <c r="S105" s="1144" t="s">
        <v>941</v>
      </c>
      <c r="T105" s="1150"/>
      <c r="U105" s="1151"/>
      <c r="V105" s="158" t="s">
        <v>223</v>
      </c>
      <c r="W105" s="1150" t="s">
        <v>4860</v>
      </c>
      <c r="X105" s="802">
        <v>1</v>
      </c>
      <c r="Y105" s="824" t="s">
        <v>945</v>
      </c>
      <c r="Z105" s="1152" t="s">
        <v>946</v>
      </c>
      <c r="AA105" s="1144">
        <v>1</v>
      </c>
      <c r="AB105" s="1144" t="s">
        <v>1008</v>
      </c>
      <c r="AC105" s="1144"/>
      <c r="AD105" s="1144"/>
      <c r="AE105" s="1144"/>
      <c r="AF105" s="1153"/>
      <c r="AG105" s="1154">
        <v>968.26760000000002</v>
      </c>
      <c r="AH105" s="1154">
        <v>2</v>
      </c>
      <c r="AI105" s="1154">
        <v>1.2</v>
      </c>
      <c r="AJ105" s="1154">
        <v>1.65</v>
      </c>
      <c r="AK105" s="1154" t="s">
        <v>4861</v>
      </c>
      <c r="AL105" s="1154" t="s">
        <v>4862</v>
      </c>
      <c r="AM105" s="1154" t="s">
        <v>1172</v>
      </c>
      <c r="AN105" s="1154" t="s">
        <v>1488</v>
      </c>
      <c r="AO105" s="1154" t="s">
        <v>1132</v>
      </c>
      <c r="AP105" s="1154" t="s">
        <v>1174</v>
      </c>
      <c r="AQ105" s="1154" t="s">
        <v>1459</v>
      </c>
      <c r="AR105" s="1154">
        <v>0</v>
      </c>
      <c r="AS105" s="1154">
        <v>0</v>
      </c>
      <c r="AT105" s="1154">
        <v>0</v>
      </c>
      <c r="AU105" s="1154">
        <v>0</v>
      </c>
      <c r="AV105" s="1154" t="s">
        <v>4859</v>
      </c>
      <c r="AW105" s="1154" t="s">
        <v>1459</v>
      </c>
      <c r="AX105" s="1154">
        <v>0</v>
      </c>
      <c r="AY105" s="1154">
        <v>0</v>
      </c>
      <c r="AZ105" s="1154">
        <v>0</v>
      </c>
      <c r="BA105" s="1154">
        <v>0</v>
      </c>
      <c r="BB105" s="1155"/>
      <c r="BC105" s="1155"/>
      <c r="BD105" s="1155"/>
      <c r="BE105" s="1144"/>
      <c r="BF105" s="1155"/>
      <c r="BG105" s="1155"/>
      <c r="BH105" s="1155"/>
      <c r="BI105" s="1143"/>
      <c r="BJ105" s="802" t="s">
        <v>1414</v>
      </c>
      <c r="BK105" s="1143"/>
      <c r="BL105" s="1143"/>
      <c r="BM105" s="179"/>
      <c r="BN105" s="179"/>
    </row>
    <row r="106" spans="1:66" ht="16.5">
      <c r="A106" s="1143"/>
      <c r="B106" s="1144">
        <v>99</v>
      </c>
      <c r="C106" s="1144" t="s">
        <v>787</v>
      </c>
      <c r="D106" s="1145"/>
      <c r="E106" s="1146"/>
      <c r="F106" s="1145" t="s">
        <v>4863</v>
      </c>
      <c r="G106" s="1146"/>
      <c r="H106" s="1145"/>
      <c r="I106" s="1146"/>
      <c r="J106" s="1145"/>
      <c r="K106" s="1146"/>
      <c r="L106" s="1145"/>
      <c r="M106" s="1146"/>
      <c r="N106" s="1144" t="s">
        <v>4863</v>
      </c>
      <c r="O106" s="170" t="s">
        <v>4863</v>
      </c>
      <c r="P106" s="1147" t="s">
        <v>4778</v>
      </c>
      <c r="Q106" s="1148"/>
      <c r="R106" s="1149" t="s">
        <v>989</v>
      </c>
      <c r="S106" s="1144" t="s">
        <v>941</v>
      </c>
      <c r="T106" s="1150"/>
      <c r="U106" s="1151"/>
      <c r="V106" s="158" t="s">
        <v>223</v>
      </c>
      <c r="W106" s="1150" t="s">
        <v>4864</v>
      </c>
      <c r="X106" s="802">
        <v>1</v>
      </c>
      <c r="Y106" s="824" t="s">
        <v>945</v>
      </c>
      <c r="Z106" s="1152" t="s">
        <v>946</v>
      </c>
      <c r="AA106" s="1144">
        <v>1</v>
      </c>
      <c r="AB106" s="1144" t="s">
        <v>1008</v>
      </c>
      <c r="AC106" s="1144"/>
      <c r="AD106" s="1144"/>
      <c r="AE106" s="1144"/>
      <c r="AF106" s="1153"/>
      <c r="AG106" s="1154">
        <v>487440</v>
      </c>
      <c r="AH106" s="1154">
        <v>2.5</v>
      </c>
      <c r="AI106" s="1154">
        <v>1.04</v>
      </c>
      <c r="AJ106" s="1154">
        <v>200</v>
      </c>
      <c r="AK106" s="1154" t="s">
        <v>4865</v>
      </c>
      <c r="AL106" s="1154" t="s">
        <v>1616</v>
      </c>
      <c r="AM106" s="1154" t="s">
        <v>1148</v>
      </c>
      <c r="AN106" s="1154" t="s">
        <v>1474</v>
      </c>
      <c r="AO106" s="1154" t="s">
        <v>1132</v>
      </c>
      <c r="AP106" s="1154" t="s">
        <v>1475</v>
      </c>
      <c r="AQ106" s="1154" t="s">
        <v>1087</v>
      </c>
      <c r="AR106" s="1154">
        <v>0</v>
      </c>
      <c r="AS106" s="1154">
        <v>0</v>
      </c>
      <c r="AT106" s="1154">
        <v>0</v>
      </c>
      <c r="AU106" s="1154">
        <v>0</v>
      </c>
      <c r="AV106" s="1154" t="s">
        <v>4863</v>
      </c>
      <c r="AW106" s="1154" t="s">
        <v>1087</v>
      </c>
      <c r="AX106" s="1154">
        <v>0</v>
      </c>
      <c r="AY106" s="1154">
        <v>0</v>
      </c>
      <c r="AZ106" s="1154">
        <v>0</v>
      </c>
      <c r="BA106" s="1154">
        <v>0</v>
      </c>
      <c r="BB106" s="1155"/>
      <c r="BC106" s="1155"/>
      <c r="BD106" s="1155"/>
      <c r="BE106" s="1144"/>
      <c r="BF106" s="1155"/>
      <c r="BG106" s="1155"/>
      <c r="BH106" s="1155"/>
      <c r="BI106" s="1143"/>
      <c r="BJ106" s="802" t="s">
        <v>1414</v>
      </c>
      <c r="BK106" s="1143"/>
      <c r="BL106" s="1143"/>
      <c r="BM106" s="179"/>
      <c r="BN106" s="179"/>
    </row>
    <row r="107" spans="1:66" ht="16.5">
      <c r="A107" s="1143"/>
      <c r="B107" s="1144">
        <v>100</v>
      </c>
      <c r="C107" s="1144" t="s">
        <v>787</v>
      </c>
      <c r="D107" s="1145"/>
      <c r="E107" s="1146"/>
      <c r="F107" s="1145" t="s">
        <v>4866</v>
      </c>
      <c r="G107" s="1146"/>
      <c r="H107" s="1145"/>
      <c r="I107" s="1146"/>
      <c r="J107" s="1145"/>
      <c r="K107" s="1146"/>
      <c r="L107" s="1145"/>
      <c r="M107" s="1146"/>
      <c r="N107" s="1144" t="s">
        <v>4866</v>
      </c>
      <c r="O107" s="170" t="s">
        <v>4866</v>
      </c>
      <c r="P107" s="1147" t="s">
        <v>4778</v>
      </c>
      <c r="Q107" s="1148"/>
      <c r="R107" s="1149" t="s">
        <v>989</v>
      </c>
      <c r="S107" s="1144" t="s">
        <v>941</v>
      </c>
      <c r="T107" s="1150"/>
      <c r="U107" s="1151"/>
      <c r="V107" s="158" t="s">
        <v>223</v>
      </c>
      <c r="W107" s="1150" t="s">
        <v>4867</v>
      </c>
      <c r="X107" s="802">
        <v>1</v>
      </c>
      <c r="Y107" s="824" t="s">
        <v>945</v>
      </c>
      <c r="Z107" s="1152" t="s">
        <v>946</v>
      </c>
      <c r="AA107" s="1144">
        <v>1</v>
      </c>
      <c r="AB107" s="1144" t="s">
        <v>979</v>
      </c>
      <c r="AC107" s="1144"/>
      <c r="AD107" s="1144"/>
      <c r="AE107" s="1144"/>
      <c r="AF107" s="1153"/>
      <c r="AG107" s="1154" t="s">
        <v>949</v>
      </c>
      <c r="AH107" s="1154" t="s">
        <v>949</v>
      </c>
      <c r="AI107" s="1154" t="s">
        <v>949</v>
      </c>
      <c r="AJ107" s="1154" t="s">
        <v>949</v>
      </c>
      <c r="AK107" s="1154" t="s">
        <v>949</v>
      </c>
      <c r="AL107" s="1154" t="s">
        <v>2769</v>
      </c>
      <c r="AM107" s="1154" t="s">
        <v>2742</v>
      </c>
      <c r="AN107" s="1154" t="s">
        <v>4868</v>
      </c>
      <c r="AO107" s="1154" t="s">
        <v>2743</v>
      </c>
      <c r="AP107" s="1154" t="s">
        <v>949</v>
      </c>
      <c r="AQ107" s="1154" t="s">
        <v>1424</v>
      </c>
      <c r="AR107" s="1154">
        <v>0</v>
      </c>
      <c r="AS107" s="1154">
        <v>0</v>
      </c>
      <c r="AT107" s="1154">
        <v>0</v>
      </c>
      <c r="AU107" s="1154">
        <v>0</v>
      </c>
      <c r="AV107" s="1154">
        <v>0</v>
      </c>
      <c r="AW107" s="1154">
        <v>0</v>
      </c>
      <c r="AX107" s="1154">
        <v>0</v>
      </c>
      <c r="AY107" s="1154">
        <v>0</v>
      </c>
      <c r="AZ107" s="1154">
        <v>0</v>
      </c>
      <c r="BA107" s="1154">
        <v>0</v>
      </c>
      <c r="BB107" s="1155"/>
      <c r="BC107" s="1155"/>
      <c r="BD107" s="1155"/>
      <c r="BE107" s="1144"/>
      <c r="BF107" s="1155"/>
      <c r="BG107" s="1155"/>
      <c r="BH107" s="1155"/>
      <c r="BI107" s="1143"/>
      <c r="BJ107" s="802" t="s">
        <v>1414</v>
      </c>
      <c r="BK107" s="1143"/>
      <c r="BL107" s="1143"/>
      <c r="BM107" s="179"/>
      <c r="BN107" s="179"/>
    </row>
    <row r="108" spans="1:66" ht="16.5">
      <c r="A108" s="1143"/>
      <c r="B108" s="1144">
        <v>101</v>
      </c>
      <c r="C108" s="1144" t="s">
        <v>787</v>
      </c>
      <c r="D108" s="1145"/>
      <c r="E108" s="1146"/>
      <c r="F108" s="1145" t="s">
        <v>4869</v>
      </c>
      <c r="G108" s="1146"/>
      <c r="H108" s="1145"/>
      <c r="I108" s="1146"/>
      <c r="J108" s="1145"/>
      <c r="K108" s="1146"/>
      <c r="L108" s="1145"/>
      <c r="M108" s="1146"/>
      <c r="N108" s="1144" t="s">
        <v>4869</v>
      </c>
      <c r="O108" s="170" t="s">
        <v>4869</v>
      </c>
      <c r="P108" s="1147" t="s">
        <v>4778</v>
      </c>
      <c r="Q108" s="1148"/>
      <c r="R108" s="1149" t="s">
        <v>1059</v>
      </c>
      <c r="S108" s="1144" t="s">
        <v>941</v>
      </c>
      <c r="T108" s="1150"/>
      <c r="U108" s="1151"/>
      <c r="V108" s="158" t="s">
        <v>223</v>
      </c>
      <c r="W108" s="1150" t="s">
        <v>4870</v>
      </c>
      <c r="X108" s="802">
        <v>1</v>
      </c>
      <c r="Y108" s="824" t="s">
        <v>945</v>
      </c>
      <c r="Z108" s="1152" t="s">
        <v>946</v>
      </c>
      <c r="AA108" s="1144">
        <v>1</v>
      </c>
      <c r="AB108" s="1144" t="s">
        <v>979</v>
      </c>
      <c r="AC108" s="1144"/>
      <c r="AD108" s="1144"/>
      <c r="AE108" s="1144"/>
      <c r="AF108" s="1153"/>
      <c r="AG108" s="1154" t="s">
        <v>949</v>
      </c>
      <c r="AH108" s="1154" t="s">
        <v>949</v>
      </c>
      <c r="AI108" s="1154" t="s">
        <v>949</v>
      </c>
      <c r="AJ108" s="1154" t="s">
        <v>949</v>
      </c>
      <c r="AK108" s="1154" t="s">
        <v>949</v>
      </c>
      <c r="AL108" s="1154" t="s">
        <v>995</v>
      </c>
      <c r="AM108" s="1154" t="s">
        <v>4871</v>
      </c>
      <c r="AN108" s="1154" t="s">
        <v>4872</v>
      </c>
      <c r="AO108" s="1154" t="s">
        <v>4873</v>
      </c>
      <c r="AP108" s="1154" t="s">
        <v>949</v>
      </c>
      <c r="AQ108" s="1154" t="s">
        <v>1424</v>
      </c>
      <c r="AR108" s="1154">
        <v>0</v>
      </c>
      <c r="AS108" s="1154">
        <v>0</v>
      </c>
      <c r="AT108" s="1154">
        <v>0</v>
      </c>
      <c r="AU108" s="1154">
        <v>0</v>
      </c>
      <c r="AV108" s="1154">
        <v>0</v>
      </c>
      <c r="AW108" s="1154">
        <v>0</v>
      </c>
      <c r="AX108" s="1154">
        <v>0</v>
      </c>
      <c r="AY108" s="1154">
        <v>0</v>
      </c>
      <c r="AZ108" s="1154">
        <v>0</v>
      </c>
      <c r="BA108" s="1154">
        <v>0</v>
      </c>
      <c r="BB108" s="1155"/>
      <c r="BC108" s="1155"/>
      <c r="BD108" s="1155"/>
      <c r="BE108" s="1144"/>
      <c r="BF108" s="1155"/>
      <c r="BG108" s="1155"/>
      <c r="BH108" s="1155"/>
      <c r="BI108" s="1143"/>
      <c r="BJ108" s="802" t="s">
        <v>1414</v>
      </c>
      <c r="BK108" s="1143"/>
      <c r="BL108" s="1143"/>
      <c r="BM108" s="179"/>
      <c r="BN108" s="179"/>
    </row>
    <row r="109" spans="1:66" ht="16.5">
      <c r="A109" s="1143"/>
      <c r="B109" s="1144">
        <v>102</v>
      </c>
      <c r="C109" s="1144" t="s">
        <v>787</v>
      </c>
      <c r="D109" s="1145"/>
      <c r="E109" s="1146"/>
      <c r="F109" s="1145" t="s">
        <v>1032</v>
      </c>
      <c r="G109" s="1146"/>
      <c r="H109" s="1145"/>
      <c r="I109" s="1146"/>
      <c r="J109" s="1145"/>
      <c r="K109" s="1146"/>
      <c r="L109" s="1145"/>
      <c r="M109" s="1146"/>
      <c r="N109" s="1144" t="s">
        <v>1032</v>
      </c>
      <c r="O109" s="170" t="s">
        <v>1033</v>
      </c>
      <c r="P109" s="1147" t="s">
        <v>4777</v>
      </c>
      <c r="Q109" s="1148"/>
      <c r="R109" s="1149"/>
      <c r="S109" s="1144" t="s">
        <v>941</v>
      </c>
      <c r="T109" s="1150" t="s">
        <v>1033</v>
      </c>
      <c r="U109" s="1151" t="s">
        <v>1034</v>
      </c>
      <c r="V109" s="158" t="s">
        <v>223</v>
      </c>
      <c r="W109" s="1150" t="s">
        <v>1035</v>
      </c>
      <c r="X109" s="802">
        <v>13</v>
      </c>
      <c r="Y109" s="824" t="s">
        <v>945</v>
      </c>
      <c r="Z109" s="1152" t="s">
        <v>946</v>
      </c>
      <c r="AA109" s="1144">
        <v>1</v>
      </c>
      <c r="AB109" s="1144" t="s">
        <v>993</v>
      </c>
      <c r="AC109" s="1144"/>
      <c r="AD109" s="1144"/>
      <c r="AE109" s="1144"/>
      <c r="AF109" s="1153"/>
      <c r="AG109" s="1154" t="s">
        <v>949</v>
      </c>
      <c r="AH109" s="1154" t="s">
        <v>949</v>
      </c>
      <c r="AI109" s="1154" t="s">
        <v>949</v>
      </c>
      <c r="AJ109" s="1154" t="s">
        <v>949</v>
      </c>
      <c r="AK109" s="1154" t="s">
        <v>949</v>
      </c>
      <c r="AL109" s="1154" t="s">
        <v>949</v>
      </c>
      <c r="AM109" s="1154" t="s">
        <v>949</v>
      </c>
      <c r="AN109" s="1154" t="s">
        <v>949</v>
      </c>
      <c r="AO109" s="1154" t="s">
        <v>949</v>
      </c>
      <c r="AP109" s="1154" t="s">
        <v>949</v>
      </c>
      <c r="AQ109" s="1154" t="s">
        <v>1024</v>
      </c>
      <c r="AR109" s="1154">
        <v>0</v>
      </c>
      <c r="AS109" s="1154">
        <v>0</v>
      </c>
      <c r="AT109" s="1154">
        <v>0</v>
      </c>
      <c r="AU109" s="1154">
        <v>0</v>
      </c>
      <c r="AV109" s="1154">
        <v>0</v>
      </c>
      <c r="AW109" s="1154">
        <v>0</v>
      </c>
      <c r="AX109" s="1154">
        <v>0</v>
      </c>
      <c r="AY109" s="1154">
        <v>0</v>
      </c>
      <c r="AZ109" s="1154">
        <v>0</v>
      </c>
      <c r="BA109" s="1154">
        <v>0</v>
      </c>
      <c r="BB109" s="1155" t="s">
        <v>4665</v>
      </c>
      <c r="BC109" s="1155"/>
      <c r="BD109" s="1155"/>
      <c r="BE109" s="1144"/>
      <c r="BF109" s="1155"/>
      <c r="BG109" s="1155"/>
      <c r="BH109" s="1155"/>
      <c r="BI109" s="1143"/>
      <c r="BJ109" s="802" t="s">
        <v>1025</v>
      </c>
      <c r="BK109" s="1143"/>
      <c r="BL109" s="1143"/>
      <c r="BM109" s="179"/>
      <c r="BN109" s="179"/>
    </row>
    <row r="110" spans="1:66" ht="16.5">
      <c r="A110" s="1143"/>
      <c r="B110" s="1144">
        <v>103</v>
      </c>
      <c r="C110" s="1144" t="s">
        <v>787</v>
      </c>
      <c r="D110" s="1145"/>
      <c r="E110" s="1146"/>
      <c r="F110" s="1145" t="s">
        <v>1591</v>
      </c>
      <c r="G110" s="1146"/>
      <c r="H110" s="1145"/>
      <c r="I110" s="1146"/>
      <c r="J110" s="1145"/>
      <c r="K110" s="1146"/>
      <c r="L110" s="1145"/>
      <c r="M110" s="1146"/>
      <c r="N110" s="1144" t="s">
        <v>1591</v>
      </c>
      <c r="O110" s="170" t="s">
        <v>1591</v>
      </c>
      <c r="P110" s="1147" t="s">
        <v>4778</v>
      </c>
      <c r="Q110" s="1148"/>
      <c r="R110" s="1149" t="s">
        <v>1059</v>
      </c>
      <c r="S110" s="1144" t="s">
        <v>941</v>
      </c>
      <c r="T110" s="1150"/>
      <c r="U110" s="1151" t="s">
        <v>1592</v>
      </c>
      <c r="V110" s="158" t="s">
        <v>223</v>
      </c>
      <c r="W110" s="1150" t="s">
        <v>1593</v>
      </c>
      <c r="X110" s="802">
        <v>1</v>
      </c>
      <c r="Y110" s="824" t="s">
        <v>945</v>
      </c>
      <c r="Z110" s="1152" t="s">
        <v>946</v>
      </c>
      <c r="AA110" s="1144">
        <v>1</v>
      </c>
      <c r="AB110" s="1144" t="s">
        <v>979</v>
      </c>
      <c r="AC110" s="1144"/>
      <c r="AD110" s="1144"/>
      <c r="AE110" s="1144"/>
      <c r="AF110" s="1153"/>
      <c r="AG110" s="1154" t="s">
        <v>949</v>
      </c>
      <c r="AH110" s="1154" t="s">
        <v>949</v>
      </c>
      <c r="AI110" s="1154" t="s">
        <v>949</v>
      </c>
      <c r="AJ110" s="1154" t="s">
        <v>949</v>
      </c>
      <c r="AK110" s="1154" t="s">
        <v>1594</v>
      </c>
      <c r="AL110" s="1154" t="s">
        <v>1595</v>
      </c>
      <c r="AM110" s="1154" t="s">
        <v>1163</v>
      </c>
      <c r="AN110" s="1154" t="s">
        <v>949</v>
      </c>
      <c r="AO110" s="1154" t="s">
        <v>949</v>
      </c>
      <c r="AP110" s="1154" t="s">
        <v>949</v>
      </c>
      <c r="AQ110" s="1154" t="s">
        <v>1166</v>
      </c>
      <c r="AR110" s="1154" t="s">
        <v>949</v>
      </c>
      <c r="AS110" s="1154" t="s">
        <v>949</v>
      </c>
      <c r="AT110" s="1154" t="s">
        <v>949</v>
      </c>
      <c r="AU110" s="1154" t="s">
        <v>949</v>
      </c>
      <c r="AV110" s="1154" t="s">
        <v>949</v>
      </c>
      <c r="AW110" s="1154" t="s">
        <v>949</v>
      </c>
      <c r="AX110" s="1154" t="s">
        <v>949</v>
      </c>
      <c r="AY110" s="1154" t="s">
        <v>949</v>
      </c>
      <c r="AZ110" s="1154" t="s">
        <v>949</v>
      </c>
      <c r="BA110" s="1154" t="s">
        <v>949</v>
      </c>
      <c r="BB110" s="1155"/>
      <c r="BC110" s="1155"/>
      <c r="BD110" s="1155"/>
      <c r="BE110" s="1144"/>
      <c r="BF110" s="1155"/>
      <c r="BG110" s="1155"/>
      <c r="BH110" s="1155"/>
      <c r="BI110" s="1143"/>
      <c r="BJ110" s="802"/>
      <c r="BK110" s="1143"/>
      <c r="BL110" s="1143"/>
      <c r="BM110" s="179"/>
      <c r="BN110" s="179"/>
    </row>
    <row r="111" spans="1:66" ht="16.5">
      <c r="A111" s="1143"/>
      <c r="B111" s="1144">
        <v>104</v>
      </c>
      <c r="C111" s="1144" t="s">
        <v>787</v>
      </c>
      <c r="D111" s="1145"/>
      <c r="E111" s="1146"/>
      <c r="F111" s="1145" t="s">
        <v>4874</v>
      </c>
      <c r="G111" s="1146"/>
      <c r="H111" s="1145"/>
      <c r="I111" s="1146"/>
      <c r="J111" s="1145"/>
      <c r="K111" s="1146"/>
      <c r="L111" s="1145"/>
      <c r="M111" s="1146"/>
      <c r="N111" s="1144" t="s">
        <v>4874</v>
      </c>
      <c r="O111" s="170" t="s">
        <v>4874</v>
      </c>
      <c r="P111" s="1147" t="s">
        <v>4778</v>
      </c>
      <c r="Q111" s="1148"/>
      <c r="R111" s="1149" t="s">
        <v>979</v>
      </c>
      <c r="S111" s="1144" t="s">
        <v>941</v>
      </c>
      <c r="T111" s="1150" t="s">
        <v>4874</v>
      </c>
      <c r="U111" s="1151" t="s">
        <v>1597</v>
      </c>
      <c r="V111" s="158" t="s">
        <v>223</v>
      </c>
      <c r="W111" s="1150" t="s">
        <v>4875</v>
      </c>
      <c r="X111" s="802">
        <v>2</v>
      </c>
      <c r="Y111" s="824" t="s">
        <v>945</v>
      </c>
      <c r="Z111" s="1152" t="s">
        <v>946</v>
      </c>
      <c r="AA111" s="1144">
        <v>1</v>
      </c>
      <c r="AB111" s="1144" t="s">
        <v>1008</v>
      </c>
      <c r="AC111" s="1144"/>
      <c r="AD111" s="1144"/>
      <c r="AE111" s="1144"/>
      <c r="AF111" s="1153"/>
      <c r="AG111" s="1154">
        <v>2214.65</v>
      </c>
      <c r="AH111" s="1154">
        <v>2</v>
      </c>
      <c r="AI111" s="1154">
        <v>1.1499999999999999</v>
      </c>
      <c r="AJ111" s="1154">
        <v>2.2999999999999998</v>
      </c>
      <c r="AK111" s="1154" t="s">
        <v>4876</v>
      </c>
      <c r="AL111" s="1154" t="s">
        <v>1600</v>
      </c>
      <c r="AM111" s="1154" t="s">
        <v>1130</v>
      </c>
      <c r="AN111" s="1154" t="s">
        <v>1131</v>
      </c>
      <c r="AO111" s="1154" t="s">
        <v>1132</v>
      </c>
      <c r="AP111" s="1154" t="s">
        <v>1133</v>
      </c>
      <c r="AQ111" s="1154" t="s">
        <v>1142</v>
      </c>
      <c r="AR111" s="1154">
        <v>0</v>
      </c>
      <c r="AS111" s="1154">
        <v>0</v>
      </c>
      <c r="AT111" s="1154">
        <v>0</v>
      </c>
      <c r="AU111" s="1154">
        <v>0</v>
      </c>
      <c r="AV111" s="1154" t="s">
        <v>4874</v>
      </c>
      <c r="AW111" s="1154" t="s">
        <v>1142</v>
      </c>
      <c r="AX111" s="1154">
        <v>0</v>
      </c>
      <c r="AY111" s="1154">
        <v>0</v>
      </c>
      <c r="AZ111" s="1154">
        <v>0</v>
      </c>
      <c r="BA111" s="1154">
        <v>0</v>
      </c>
      <c r="BB111" s="1155" t="s">
        <v>4665</v>
      </c>
      <c r="BC111" s="1155" t="s">
        <v>4411</v>
      </c>
      <c r="BD111" s="1155"/>
      <c r="BE111" s="1144"/>
      <c r="BF111" s="1155">
        <v>4</v>
      </c>
      <c r="BG111" s="1155">
        <v>75</v>
      </c>
      <c r="BH111" s="1155">
        <v>22</v>
      </c>
      <c r="BI111" s="1143"/>
      <c r="BJ111" s="802" t="s">
        <v>1414</v>
      </c>
      <c r="BK111" s="1143"/>
      <c r="BL111" s="1143"/>
      <c r="BM111" s="179"/>
      <c r="BN111" s="179"/>
    </row>
    <row r="112" spans="1:66" ht="16.5">
      <c r="A112" s="1143"/>
      <c r="B112" s="1144">
        <v>105</v>
      </c>
      <c r="C112" s="1144" t="s">
        <v>787</v>
      </c>
      <c r="D112" s="1145"/>
      <c r="E112" s="1146"/>
      <c r="F112" s="1145" t="s">
        <v>1601</v>
      </c>
      <c r="G112" s="1146"/>
      <c r="H112" s="1145"/>
      <c r="I112" s="1146"/>
      <c r="J112" s="1145"/>
      <c r="K112" s="1146"/>
      <c r="L112" s="1145"/>
      <c r="M112" s="1146"/>
      <c r="N112" s="1144" t="s">
        <v>1601</v>
      </c>
      <c r="O112" s="170" t="s">
        <v>1602</v>
      </c>
      <c r="P112" s="1147" t="s">
        <v>4777</v>
      </c>
      <c r="Q112" s="1148"/>
      <c r="R112" s="1149" t="s">
        <v>948</v>
      </c>
      <c r="S112" s="1144" t="s">
        <v>941</v>
      </c>
      <c r="T112" s="1150" t="s">
        <v>1603</v>
      </c>
      <c r="U112" s="1151" t="s">
        <v>1604</v>
      </c>
      <c r="V112" s="158" t="s">
        <v>223</v>
      </c>
      <c r="W112" s="1150" t="s">
        <v>1605</v>
      </c>
      <c r="X112" s="802">
        <v>1</v>
      </c>
      <c r="Y112" s="824" t="s">
        <v>945</v>
      </c>
      <c r="Z112" s="1152" t="s">
        <v>946</v>
      </c>
      <c r="AA112" s="1144">
        <v>1</v>
      </c>
      <c r="AB112" s="1144" t="s">
        <v>1008</v>
      </c>
      <c r="AC112" s="1144"/>
      <c r="AD112" s="1144"/>
      <c r="AE112" s="1144"/>
      <c r="AF112" s="1153"/>
      <c r="AG112" s="1154">
        <v>41068.409</v>
      </c>
      <c r="AH112" s="1154">
        <v>2</v>
      </c>
      <c r="AI112" s="1154">
        <v>1.2</v>
      </c>
      <c r="AJ112" s="1154">
        <v>150</v>
      </c>
      <c r="AK112" s="1154" t="s">
        <v>1606</v>
      </c>
      <c r="AL112" s="1154" t="s">
        <v>1487</v>
      </c>
      <c r="AM112" s="1154" t="s">
        <v>1172</v>
      </c>
      <c r="AN112" s="1154" t="s">
        <v>1488</v>
      </c>
      <c r="AO112" s="1154" t="s">
        <v>1132</v>
      </c>
      <c r="AP112" s="1154" t="s">
        <v>1174</v>
      </c>
      <c r="AQ112" s="1154" t="s">
        <v>1459</v>
      </c>
      <c r="AR112" s="1154" t="s">
        <v>949</v>
      </c>
      <c r="AS112" s="1154" t="s">
        <v>949</v>
      </c>
      <c r="AT112" s="1154">
        <v>0</v>
      </c>
      <c r="AU112" s="1154">
        <v>0</v>
      </c>
      <c r="AV112" s="1154" t="s">
        <v>1602</v>
      </c>
      <c r="AW112" s="1154" t="s">
        <v>1459</v>
      </c>
      <c r="AX112" s="1154">
        <v>0</v>
      </c>
      <c r="AY112" s="1154">
        <v>0</v>
      </c>
      <c r="AZ112" s="1154">
        <v>0</v>
      </c>
      <c r="BA112" s="1154">
        <v>0</v>
      </c>
      <c r="BB112" s="1155" t="s">
        <v>4162</v>
      </c>
      <c r="BC112" s="1155" t="s">
        <v>4411</v>
      </c>
      <c r="BD112" s="1155"/>
      <c r="BE112" s="1144" t="s">
        <v>1126</v>
      </c>
      <c r="BF112" s="1155">
        <v>1</v>
      </c>
      <c r="BG112" s="1155">
        <v>250</v>
      </c>
      <c r="BH112" s="1155">
        <v>30</v>
      </c>
      <c r="BI112" s="1143"/>
      <c r="BJ112" s="802" t="s">
        <v>1414</v>
      </c>
      <c r="BK112" s="1143"/>
      <c r="BL112" s="1143"/>
      <c r="BM112" s="179"/>
      <c r="BN112" s="179"/>
    </row>
    <row r="113" spans="1:66" ht="16.5">
      <c r="A113" s="1143"/>
      <c r="B113" s="1144">
        <v>106</v>
      </c>
      <c r="C113" s="1144" t="s">
        <v>787</v>
      </c>
      <c r="D113" s="1145"/>
      <c r="E113" s="1146"/>
      <c r="F113" s="1145" t="s">
        <v>1607</v>
      </c>
      <c r="G113" s="1146"/>
      <c r="H113" s="1145"/>
      <c r="I113" s="1146"/>
      <c r="J113" s="1145"/>
      <c r="K113" s="1146"/>
      <c r="L113" s="1145"/>
      <c r="M113" s="1146"/>
      <c r="N113" s="1144" t="s">
        <v>1607</v>
      </c>
      <c r="O113" s="170" t="s">
        <v>1607</v>
      </c>
      <c r="P113" s="1147" t="s">
        <v>4778</v>
      </c>
      <c r="Q113" s="1148"/>
      <c r="R113" s="1149" t="s">
        <v>1126</v>
      </c>
      <c r="S113" s="1144" t="s">
        <v>941</v>
      </c>
      <c r="T113" s="1150" t="s">
        <v>1608</v>
      </c>
      <c r="U113" s="1151" t="s">
        <v>1609</v>
      </c>
      <c r="V113" s="158" t="s">
        <v>223</v>
      </c>
      <c r="W113" s="1150" t="s">
        <v>1610</v>
      </c>
      <c r="X113" s="802">
        <v>1</v>
      </c>
      <c r="Y113" s="824" t="s">
        <v>945</v>
      </c>
      <c r="Z113" s="1152" t="s">
        <v>946</v>
      </c>
      <c r="AA113" s="1144">
        <v>1</v>
      </c>
      <c r="AB113" s="1144" t="s">
        <v>1008</v>
      </c>
      <c r="AC113" s="1144"/>
      <c r="AD113" s="1144"/>
      <c r="AE113" s="1144"/>
      <c r="AF113" s="1153"/>
      <c r="AG113" s="1154">
        <v>15924.271000000001</v>
      </c>
      <c r="AH113" s="1154">
        <v>2</v>
      </c>
      <c r="AI113" s="1154">
        <v>1.2</v>
      </c>
      <c r="AJ113" s="1154">
        <v>16</v>
      </c>
      <c r="AK113" s="1154" t="s">
        <v>1611</v>
      </c>
      <c r="AL113" s="1154" t="s">
        <v>1487</v>
      </c>
      <c r="AM113" s="1154" t="s">
        <v>1172</v>
      </c>
      <c r="AN113" s="1154" t="s">
        <v>1488</v>
      </c>
      <c r="AO113" s="1154" t="s">
        <v>1132</v>
      </c>
      <c r="AP113" s="1154" t="s">
        <v>1174</v>
      </c>
      <c r="AQ113" s="1154" t="s">
        <v>1459</v>
      </c>
      <c r="AR113" s="1154" t="s">
        <v>949</v>
      </c>
      <c r="AS113" s="1154" t="s">
        <v>949</v>
      </c>
      <c r="AT113" s="1154">
        <v>0</v>
      </c>
      <c r="AU113" s="1154">
        <v>0</v>
      </c>
      <c r="AV113" s="1154" t="s">
        <v>1607</v>
      </c>
      <c r="AW113" s="1154" t="s">
        <v>1459</v>
      </c>
      <c r="AX113" s="1154">
        <v>0</v>
      </c>
      <c r="AY113" s="1154">
        <v>0</v>
      </c>
      <c r="AZ113" s="1154">
        <v>0</v>
      </c>
      <c r="BA113" s="1154">
        <v>0</v>
      </c>
      <c r="BB113" s="1155" t="s">
        <v>4162</v>
      </c>
      <c r="BC113" s="1155" t="s">
        <v>4411</v>
      </c>
      <c r="BD113" s="1155"/>
      <c r="BE113" s="1144" t="s">
        <v>1126</v>
      </c>
      <c r="BF113" s="1155">
        <v>2</v>
      </c>
      <c r="BG113" s="1155">
        <v>250</v>
      </c>
      <c r="BH113" s="1155">
        <v>30</v>
      </c>
      <c r="BI113" s="1143"/>
      <c r="BJ113" s="802" t="s">
        <v>1414</v>
      </c>
      <c r="BK113" s="1143"/>
      <c r="BL113" s="1143"/>
      <c r="BM113" s="179"/>
      <c r="BN113" s="179"/>
    </row>
    <row r="114" spans="1:66" ht="16.5">
      <c r="A114" s="1143"/>
      <c r="B114" s="1144">
        <v>107</v>
      </c>
      <c r="C114" s="1144" t="s">
        <v>787</v>
      </c>
      <c r="D114" s="1145"/>
      <c r="E114" s="1146"/>
      <c r="F114" s="1145" t="s">
        <v>1617</v>
      </c>
      <c r="G114" s="1146"/>
      <c r="H114" s="1145"/>
      <c r="I114" s="1146"/>
      <c r="J114" s="1145"/>
      <c r="K114" s="1146"/>
      <c r="L114" s="1145"/>
      <c r="M114" s="1146"/>
      <c r="N114" s="1144" t="s">
        <v>1617</v>
      </c>
      <c r="O114" s="170" t="s">
        <v>1618</v>
      </c>
      <c r="P114" s="1147" t="s">
        <v>4777</v>
      </c>
      <c r="Q114" s="1148"/>
      <c r="R114" s="1149" t="s">
        <v>1059</v>
      </c>
      <c r="S114" s="1144" t="s">
        <v>941</v>
      </c>
      <c r="T114" s="1150"/>
      <c r="U114" s="1151" t="s">
        <v>1619</v>
      </c>
      <c r="V114" s="158" t="s">
        <v>223</v>
      </c>
      <c r="W114" s="1150" t="s">
        <v>1620</v>
      </c>
      <c r="X114" s="802">
        <v>1</v>
      </c>
      <c r="Y114" s="824" t="s">
        <v>945</v>
      </c>
      <c r="Z114" s="1152" t="s">
        <v>946</v>
      </c>
      <c r="AA114" s="1144">
        <v>1</v>
      </c>
      <c r="AB114" s="1144" t="s">
        <v>1048</v>
      </c>
      <c r="AC114" s="1144"/>
      <c r="AD114" s="1144"/>
      <c r="AE114" s="1144"/>
      <c r="AF114" s="1153"/>
      <c r="AG114" s="1154" t="s">
        <v>949</v>
      </c>
      <c r="AH114" s="1154" t="s">
        <v>1621</v>
      </c>
      <c r="AI114" s="1154" t="s">
        <v>949</v>
      </c>
      <c r="AJ114" s="1154" t="s">
        <v>949</v>
      </c>
      <c r="AK114" s="1154" t="s">
        <v>949</v>
      </c>
      <c r="AL114" s="1154" t="s">
        <v>1622</v>
      </c>
      <c r="AM114" s="1154" t="s">
        <v>1623</v>
      </c>
      <c r="AN114" s="1154" t="s">
        <v>949</v>
      </c>
      <c r="AO114" s="1154" t="s">
        <v>949</v>
      </c>
      <c r="AP114" s="1154" t="s">
        <v>949</v>
      </c>
      <c r="AQ114" s="1154" t="s">
        <v>1624</v>
      </c>
      <c r="AR114" s="1154" t="s">
        <v>1068</v>
      </c>
      <c r="AS114" s="1154" t="s">
        <v>949</v>
      </c>
      <c r="AT114" s="1154">
        <v>0</v>
      </c>
      <c r="AU114" s="1154">
        <v>0</v>
      </c>
      <c r="AV114" s="1154">
        <v>0</v>
      </c>
      <c r="AW114" s="1154">
        <v>0</v>
      </c>
      <c r="AX114" s="1154">
        <v>0</v>
      </c>
      <c r="AY114" s="1154">
        <v>0</v>
      </c>
      <c r="AZ114" s="1154">
        <v>0</v>
      </c>
      <c r="BA114" s="1154">
        <v>0</v>
      </c>
      <c r="BB114" s="1155" t="s">
        <v>4162</v>
      </c>
      <c r="BC114" s="1155"/>
      <c r="BD114" s="1155"/>
      <c r="BE114" s="1144"/>
      <c r="BF114" s="1155"/>
      <c r="BG114" s="1155"/>
      <c r="BH114" s="1155"/>
      <c r="BI114" s="1143"/>
      <c r="BJ114" s="802" t="s">
        <v>1025</v>
      </c>
      <c r="BK114" s="1143"/>
      <c r="BL114" s="1143"/>
      <c r="BM114" s="179"/>
      <c r="BN114" s="179"/>
    </row>
    <row r="115" spans="1:66" ht="16.5">
      <c r="A115" s="1143"/>
      <c r="B115" s="1144">
        <v>108</v>
      </c>
      <c r="C115" s="1144" t="s">
        <v>787</v>
      </c>
      <c r="D115" s="1145"/>
      <c r="E115" s="1146"/>
      <c r="F115" s="1145" t="s">
        <v>1625</v>
      </c>
      <c r="G115" s="1146"/>
      <c r="H115" s="1145"/>
      <c r="I115" s="1146"/>
      <c r="J115" s="1145"/>
      <c r="K115" s="1146"/>
      <c r="L115" s="1145"/>
      <c r="M115" s="1146"/>
      <c r="N115" s="1144" t="s">
        <v>1625</v>
      </c>
      <c r="O115" s="170" t="s">
        <v>1625</v>
      </c>
      <c r="P115" s="1147" t="s">
        <v>1037</v>
      </c>
      <c r="Q115" s="1148"/>
      <c r="R115" s="1149" t="s">
        <v>979</v>
      </c>
      <c r="S115" s="1144" t="s">
        <v>941</v>
      </c>
      <c r="T115" s="1150"/>
      <c r="U115" s="1151" t="s">
        <v>1626</v>
      </c>
      <c r="V115" s="158" t="s">
        <v>223</v>
      </c>
      <c r="W115" s="1150" t="s">
        <v>1627</v>
      </c>
      <c r="X115" s="802">
        <v>1</v>
      </c>
      <c r="Y115" s="824" t="s">
        <v>945</v>
      </c>
      <c r="Z115" s="1152" t="s">
        <v>946</v>
      </c>
      <c r="AA115" s="1144">
        <v>1</v>
      </c>
      <c r="AB115" s="1144" t="s">
        <v>1008</v>
      </c>
      <c r="AC115" s="1144"/>
      <c r="AD115" s="1144"/>
      <c r="AE115" s="1144"/>
      <c r="AF115" s="1153"/>
      <c r="AG115" s="1154">
        <v>1076.6990000000001</v>
      </c>
      <c r="AH115" s="1154">
        <v>2</v>
      </c>
      <c r="AI115" s="1154">
        <v>1.41</v>
      </c>
      <c r="AJ115" s="1154">
        <v>1.3</v>
      </c>
      <c r="AK115" s="1154" t="s">
        <v>1628</v>
      </c>
      <c r="AL115" s="1154" t="s">
        <v>995</v>
      </c>
      <c r="AM115" s="1154" t="s">
        <v>1293</v>
      </c>
      <c r="AN115" s="1154" t="s">
        <v>1294</v>
      </c>
      <c r="AO115" s="1154" t="s">
        <v>1295</v>
      </c>
      <c r="AP115" s="1154" t="s">
        <v>1559</v>
      </c>
      <c r="AQ115" s="1154" t="s">
        <v>1215</v>
      </c>
      <c r="AR115" s="1154" t="s">
        <v>949</v>
      </c>
      <c r="AS115" s="1154" t="s">
        <v>949</v>
      </c>
      <c r="AT115" s="1154">
        <v>0</v>
      </c>
      <c r="AU115" s="1154">
        <v>0</v>
      </c>
      <c r="AV115" s="1154" t="s">
        <v>1625</v>
      </c>
      <c r="AW115" s="1154" t="s">
        <v>1215</v>
      </c>
      <c r="AX115" s="1154">
        <v>0</v>
      </c>
      <c r="AY115" s="1154">
        <v>0</v>
      </c>
      <c r="AZ115" s="1154">
        <v>0</v>
      </c>
      <c r="BA115" s="1154">
        <v>0</v>
      </c>
      <c r="BB115" s="1155" t="s">
        <v>4162</v>
      </c>
      <c r="BC115" s="1155"/>
      <c r="BD115" s="1155"/>
      <c r="BE115" s="1144"/>
      <c r="BF115" s="1155"/>
      <c r="BG115" s="1155"/>
      <c r="BH115" s="1155"/>
      <c r="BI115" s="1143"/>
      <c r="BJ115" s="802" t="s">
        <v>1414</v>
      </c>
      <c r="BK115" s="1143"/>
      <c r="BL115" s="1143"/>
      <c r="BM115" s="179"/>
      <c r="BN115" s="179"/>
    </row>
    <row r="116" spans="1:66" ht="16.5">
      <c r="A116" s="1143"/>
      <c r="B116" s="1144">
        <v>109</v>
      </c>
      <c r="C116" s="1144" t="s">
        <v>787</v>
      </c>
      <c r="D116" s="1145"/>
      <c r="E116" s="1146"/>
      <c r="F116" s="1145" t="s">
        <v>1629</v>
      </c>
      <c r="G116" s="1146"/>
      <c r="H116" s="1145"/>
      <c r="I116" s="1146"/>
      <c r="J116" s="1145"/>
      <c r="K116" s="1146"/>
      <c r="L116" s="1145"/>
      <c r="M116" s="1146"/>
      <c r="N116" s="1144" t="s">
        <v>1629</v>
      </c>
      <c r="O116" s="170" t="s">
        <v>1629</v>
      </c>
      <c r="P116" s="1147" t="s">
        <v>1037</v>
      </c>
      <c r="Q116" s="1148"/>
      <c r="R116" s="1149" t="s">
        <v>979</v>
      </c>
      <c r="S116" s="1144" t="s">
        <v>941</v>
      </c>
      <c r="T116" s="1150"/>
      <c r="U116" s="1151" t="s">
        <v>1630</v>
      </c>
      <c r="V116" s="158" t="s">
        <v>223</v>
      </c>
      <c r="W116" s="1150" t="s">
        <v>1631</v>
      </c>
      <c r="X116" s="802">
        <v>1</v>
      </c>
      <c r="Y116" s="824" t="s">
        <v>945</v>
      </c>
      <c r="Z116" s="1152" t="s">
        <v>946</v>
      </c>
      <c r="AA116" s="1144">
        <v>1</v>
      </c>
      <c r="AB116" s="1144" t="s">
        <v>1008</v>
      </c>
      <c r="AC116" s="1144"/>
      <c r="AD116" s="1144"/>
      <c r="AE116" s="1144"/>
      <c r="AF116" s="1153"/>
      <c r="AG116" s="1154">
        <v>12294.632</v>
      </c>
      <c r="AH116" s="1154">
        <v>2</v>
      </c>
      <c r="AI116" s="1154">
        <v>1.41</v>
      </c>
      <c r="AJ116" s="1154">
        <v>13</v>
      </c>
      <c r="AK116" s="1154" t="s">
        <v>1632</v>
      </c>
      <c r="AL116" s="1154" t="s">
        <v>995</v>
      </c>
      <c r="AM116" s="1154" t="s">
        <v>1293</v>
      </c>
      <c r="AN116" s="1154" t="s">
        <v>1294</v>
      </c>
      <c r="AO116" s="1154" t="s">
        <v>1295</v>
      </c>
      <c r="AP116" s="1154" t="s">
        <v>1633</v>
      </c>
      <c r="AQ116" s="1154" t="s">
        <v>1215</v>
      </c>
      <c r="AR116" s="1154" t="s">
        <v>949</v>
      </c>
      <c r="AS116" s="1154" t="s">
        <v>949</v>
      </c>
      <c r="AT116" s="1154">
        <v>0</v>
      </c>
      <c r="AU116" s="1154">
        <v>0</v>
      </c>
      <c r="AV116" s="1154" t="s">
        <v>1629</v>
      </c>
      <c r="AW116" s="1154" t="s">
        <v>1215</v>
      </c>
      <c r="AX116" s="1154">
        <v>0</v>
      </c>
      <c r="AY116" s="1154">
        <v>0</v>
      </c>
      <c r="AZ116" s="1154">
        <v>0</v>
      </c>
      <c r="BA116" s="1154">
        <v>0</v>
      </c>
      <c r="BB116" s="1155" t="s">
        <v>4162</v>
      </c>
      <c r="BC116" s="1155"/>
      <c r="BD116" s="1155"/>
      <c r="BE116" s="1144"/>
      <c r="BF116" s="1155"/>
      <c r="BG116" s="1155"/>
      <c r="BH116" s="1155"/>
      <c r="BI116" s="1143"/>
      <c r="BJ116" s="802" t="s">
        <v>1414</v>
      </c>
      <c r="BK116" s="1143"/>
      <c r="BL116" s="1143"/>
      <c r="BM116" s="179"/>
      <c r="BN116" s="179"/>
    </row>
    <row r="117" spans="1:66" ht="16.5">
      <c r="A117" s="1143"/>
      <c r="B117" s="1144">
        <v>110</v>
      </c>
      <c r="C117" s="1144" t="s">
        <v>787</v>
      </c>
      <c r="D117" s="1145"/>
      <c r="E117" s="1146"/>
      <c r="F117" s="1145" t="s">
        <v>1032</v>
      </c>
      <c r="G117" s="1146"/>
      <c r="H117" s="1145"/>
      <c r="I117" s="1146"/>
      <c r="J117" s="1145"/>
      <c r="K117" s="1146"/>
      <c r="L117" s="1145"/>
      <c r="M117" s="1146"/>
      <c r="N117" s="1144" t="s">
        <v>1032</v>
      </c>
      <c r="O117" s="170" t="s">
        <v>1033</v>
      </c>
      <c r="P117" s="1147" t="s">
        <v>4777</v>
      </c>
      <c r="Q117" s="1148"/>
      <c r="R117" s="1149"/>
      <c r="S117" s="1144" t="s">
        <v>941</v>
      </c>
      <c r="T117" s="1150" t="s">
        <v>1033</v>
      </c>
      <c r="U117" s="1151" t="s">
        <v>1034</v>
      </c>
      <c r="V117" s="158" t="s">
        <v>223</v>
      </c>
      <c r="W117" s="1150" t="s">
        <v>1035</v>
      </c>
      <c r="X117" s="802">
        <v>2</v>
      </c>
      <c r="Y117" s="824" t="s">
        <v>945</v>
      </c>
      <c r="Z117" s="1152" t="s">
        <v>946</v>
      </c>
      <c r="AA117" s="1144">
        <v>1</v>
      </c>
      <c r="AB117" s="1144" t="s">
        <v>993</v>
      </c>
      <c r="AC117" s="1144"/>
      <c r="AD117" s="1144"/>
      <c r="AE117" s="1144"/>
      <c r="AF117" s="1153"/>
      <c r="AG117" s="1154" t="s">
        <v>949</v>
      </c>
      <c r="AH117" s="1154" t="s">
        <v>949</v>
      </c>
      <c r="AI117" s="1154" t="s">
        <v>949</v>
      </c>
      <c r="AJ117" s="1154" t="s">
        <v>949</v>
      </c>
      <c r="AK117" s="1154" t="s">
        <v>949</v>
      </c>
      <c r="AL117" s="1154" t="s">
        <v>949</v>
      </c>
      <c r="AM117" s="1154" t="s">
        <v>949</v>
      </c>
      <c r="AN117" s="1154" t="s">
        <v>949</v>
      </c>
      <c r="AO117" s="1154" t="s">
        <v>949</v>
      </c>
      <c r="AP117" s="1154" t="s">
        <v>949</v>
      </c>
      <c r="AQ117" s="1154" t="s">
        <v>1024</v>
      </c>
      <c r="AR117" s="1154">
        <v>0</v>
      </c>
      <c r="AS117" s="1154">
        <v>0</v>
      </c>
      <c r="AT117" s="1154">
        <v>0</v>
      </c>
      <c r="AU117" s="1154">
        <v>0</v>
      </c>
      <c r="AV117" s="1154">
        <v>0</v>
      </c>
      <c r="AW117" s="1154">
        <v>0</v>
      </c>
      <c r="AX117" s="1154">
        <v>0</v>
      </c>
      <c r="AY117" s="1154">
        <v>0</v>
      </c>
      <c r="AZ117" s="1154">
        <v>0</v>
      </c>
      <c r="BA117" s="1154">
        <v>0</v>
      </c>
      <c r="BB117" s="1155" t="s">
        <v>4665</v>
      </c>
      <c r="BC117" s="1155"/>
      <c r="BD117" s="1155"/>
      <c r="BE117" s="1144"/>
      <c r="BF117" s="1155"/>
      <c r="BG117" s="1155"/>
      <c r="BH117" s="1155"/>
      <c r="BI117" s="1143"/>
      <c r="BJ117" s="802" t="s">
        <v>1025</v>
      </c>
      <c r="BK117" s="1143"/>
      <c r="BL117" s="1143"/>
      <c r="BM117" s="179"/>
      <c r="BN117" s="179"/>
    </row>
    <row r="118" spans="1:66" ht="16.5">
      <c r="A118" s="1143"/>
      <c r="B118" s="1144">
        <v>111</v>
      </c>
      <c r="C118" s="1144" t="s">
        <v>787</v>
      </c>
      <c r="D118" s="1145"/>
      <c r="E118" s="1146"/>
      <c r="F118" s="1145" t="s">
        <v>4877</v>
      </c>
      <c r="G118" s="1146"/>
      <c r="H118" s="1145"/>
      <c r="I118" s="1146"/>
      <c r="J118" s="1145"/>
      <c r="K118" s="1146"/>
      <c r="L118" s="1145"/>
      <c r="M118" s="1146"/>
      <c r="N118" s="1144" t="s">
        <v>4877</v>
      </c>
      <c r="O118" s="170" t="s">
        <v>4877</v>
      </c>
      <c r="P118" s="1147" t="s">
        <v>939</v>
      </c>
      <c r="Q118" s="1148"/>
      <c r="R118" s="1149" t="s">
        <v>940</v>
      </c>
      <c r="S118" s="1144" t="s">
        <v>941</v>
      </c>
      <c r="T118" s="1150"/>
      <c r="U118" s="1151"/>
      <c r="V118" s="158" t="s">
        <v>223</v>
      </c>
      <c r="W118" s="1150" t="s">
        <v>4878</v>
      </c>
      <c r="X118" s="802">
        <v>1</v>
      </c>
      <c r="Y118" s="824" t="s">
        <v>945</v>
      </c>
      <c r="Z118" s="1152" t="s">
        <v>946</v>
      </c>
      <c r="AA118" s="1144">
        <v>0</v>
      </c>
      <c r="AB118" s="1144" t="s">
        <v>947</v>
      </c>
      <c r="AC118" s="1144" t="s">
        <v>948</v>
      </c>
      <c r="AD118" s="1144"/>
      <c r="AE118" s="1144"/>
      <c r="AF118" s="1153"/>
      <c r="AG118" s="1154" t="s">
        <v>949</v>
      </c>
      <c r="AH118" s="1154" t="s">
        <v>949</v>
      </c>
      <c r="AI118" s="1154" t="s">
        <v>949</v>
      </c>
      <c r="AJ118" s="1154" t="s">
        <v>949</v>
      </c>
      <c r="AK118" s="1154" t="s">
        <v>949</v>
      </c>
      <c r="AL118" s="1154" t="s">
        <v>949</v>
      </c>
      <c r="AM118" s="1154" t="s">
        <v>949</v>
      </c>
      <c r="AN118" s="1154" t="s">
        <v>949</v>
      </c>
      <c r="AO118" s="1154" t="s">
        <v>949</v>
      </c>
      <c r="AP118" s="1154" t="s">
        <v>949</v>
      </c>
      <c r="AQ118" s="1154" t="s">
        <v>949</v>
      </c>
      <c r="AR118" s="1154" t="s">
        <v>949</v>
      </c>
      <c r="AS118" s="1154" t="s">
        <v>949</v>
      </c>
      <c r="AT118" s="1154" t="s">
        <v>949</v>
      </c>
      <c r="AU118" s="1154" t="s">
        <v>949</v>
      </c>
      <c r="AV118" s="1154" t="s">
        <v>949</v>
      </c>
      <c r="AW118" s="1154" t="s">
        <v>949</v>
      </c>
      <c r="AX118" s="1154" t="s">
        <v>949</v>
      </c>
      <c r="AY118" s="1154" t="s">
        <v>949</v>
      </c>
      <c r="AZ118" s="1154" t="s">
        <v>949</v>
      </c>
      <c r="BA118" s="1154" t="s">
        <v>949</v>
      </c>
      <c r="BB118" s="1155"/>
      <c r="BC118" s="1155"/>
      <c r="BD118" s="1155"/>
      <c r="BE118" s="1144"/>
      <c r="BF118" s="1155"/>
      <c r="BG118" s="1155"/>
      <c r="BH118" s="1155"/>
      <c r="BI118" s="1143"/>
      <c r="BJ118" s="802" t="s">
        <v>950</v>
      </c>
      <c r="BK118" s="1143"/>
      <c r="BL118" s="1143"/>
      <c r="BM118" s="179"/>
      <c r="BN118" s="179"/>
    </row>
    <row r="119" spans="1:66" ht="16.5">
      <c r="A119" s="1143"/>
      <c r="B119" s="1144">
        <v>112</v>
      </c>
      <c r="C119" s="1144" t="s">
        <v>787</v>
      </c>
      <c r="D119" s="1145"/>
      <c r="E119" s="1146"/>
      <c r="F119" s="1145"/>
      <c r="G119" s="1146" t="s">
        <v>4879</v>
      </c>
      <c r="H119" s="1145"/>
      <c r="I119" s="1146"/>
      <c r="J119" s="1145"/>
      <c r="K119" s="1146"/>
      <c r="L119" s="1145"/>
      <c r="M119" s="1146"/>
      <c r="N119" s="1144" t="s">
        <v>4879</v>
      </c>
      <c r="O119" s="170" t="s">
        <v>4880</v>
      </c>
      <c r="P119" s="1147"/>
      <c r="Q119" s="1148"/>
      <c r="R119" s="1149" t="s">
        <v>989</v>
      </c>
      <c r="S119" s="1144" t="s">
        <v>941</v>
      </c>
      <c r="T119" s="1150"/>
      <c r="U119" s="1151"/>
      <c r="V119" s="158" t="s">
        <v>246</v>
      </c>
      <c r="W119" s="1150" t="s">
        <v>4881</v>
      </c>
      <c r="X119" s="802">
        <v>1</v>
      </c>
      <c r="Y119" s="824" t="s">
        <v>945</v>
      </c>
      <c r="Z119" s="1152" t="s">
        <v>946</v>
      </c>
      <c r="AA119" s="1144">
        <v>1</v>
      </c>
      <c r="AB119" s="1144" t="s">
        <v>1244</v>
      </c>
      <c r="AC119" s="1144" t="s">
        <v>948</v>
      </c>
      <c r="AD119" s="1144" t="s">
        <v>4787</v>
      </c>
      <c r="AE119" s="1144"/>
      <c r="AF119" s="1153"/>
      <c r="AG119" s="1154" t="s">
        <v>949</v>
      </c>
      <c r="AH119" s="1154" t="s">
        <v>949</v>
      </c>
      <c r="AI119" s="1154" t="s">
        <v>949</v>
      </c>
      <c r="AJ119" s="1154" t="s">
        <v>949</v>
      </c>
      <c r="AK119" s="1154" t="s">
        <v>949</v>
      </c>
      <c r="AL119" s="1154">
        <v>0</v>
      </c>
      <c r="AM119" s="1154">
        <v>0</v>
      </c>
      <c r="AN119" s="1154">
        <v>0</v>
      </c>
      <c r="AO119" s="1154" t="s">
        <v>945</v>
      </c>
      <c r="AP119" s="1154">
        <v>0</v>
      </c>
      <c r="AQ119" s="1154" t="s">
        <v>1338</v>
      </c>
      <c r="AR119" s="1154">
        <v>0</v>
      </c>
      <c r="AS119" s="1154">
        <v>0</v>
      </c>
      <c r="AT119" s="1154">
        <v>0</v>
      </c>
      <c r="AU119" s="1154">
        <v>0</v>
      </c>
      <c r="AV119" s="1154">
        <v>0</v>
      </c>
      <c r="AW119" s="1154">
        <v>0</v>
      </c>
      <c r="AX119" s="1154">
        <v>0</v>
      </c>
      <c r="AY119" s="1154">
        <v>0</v>
      </c>
      <c r="AZ119" s="1154">
        <v>0</v>
      </c>
      <c r="BA119" s="1154">
        <v>0</v>
      </c>
      <c r="BB119" s="1155" t="s">
        <v>4162</v>
      </c>
      <c r="BC119" s="1155"/>
      <c r="BD119" s="1155" t="s">
        <v>4814</v>
      </c>
      <c r="BE119" s="1144"/>
      <c r="BF119" s="1155"/>
      <c r="BG119" s="1155"/>
      <c r="BH119" s="1155"/>
      <c r="BI119" s="1143"/>
      <c r="BJ119" s="802"/>
      <c r="BK119" s="1143"/>
      <c r="BL119" s="1143"/>
      <c r="BM119" s="179"/>
      <c r="BN119" s="179"/>
    </row>
    <row r="120" spans="1:66" ht="16.5">
      <c r="A120" s="1143"/>
      <c r="B120" s="1144">
        <v>113</v>
      </c>
      <c r="C120" s="1144" t="s">
        <v>657</v>
      </c>
      <c r="D120" s="1145" t="s">
        <v>1634</v>
      </c>
      <c r="E120" s="1146"/>
      <c r="F120" s="1145"/>
      <c r="G120" s="1146"/>
      <c r="H120" s="1145"/>
      <c r="I120" s="1146"/>
      <c r="J120" s="1145"/>
      <c r="K120" s="1146"/>
      <c r="L120" s="1145"/>
      <c r="M120" s="1146"/>
      <c r="N120" s="1144" t="s">
        <v>1635</v>
      </c>
      <c r="O120" s="170" t="s">
        <v>1634</v>
      </c>
      <c r="P120" s="1147"/>
      <c r="Q120" s="1148" t="s">
        <v>1636</v>
      </c>
      <c r="R120" s="1149" t="s">
        <v>940</v>
      </c>
      <c r="S120" s="1144" t="s">
        <v>941</v>
      </c>
      <c r="T120" s="1150"/>
      <c r="U120" s="1151" t="s">
        <v>1637</v>
      </c>
      <c r="V120" s="158" t="s">
        <v>90</v>
      </c>
      <c r="W120" s="1150" t="s">
        <v>1638</v>
      </c>
      <c r="X120" s="802">
        <v>1</v>
      </c>
      <c r="Y120" s="824" t="s">
        <v>945</v>
      </c>
      <c r="Z120" s="1152" t="s">
        <v>1008</v>
      </c>
      <c r="AA120" s="1144">
        <v>0</v>
      </c>
      <c r="AB120" s="1144" t="s">
        <v>947</v>
      </c>
      <c r="AC120" s="1144"/>
      <c r="AD120" s="1144"/>
      <c r="AE120" s="1144"/>
      <c r="AF120" s="1153"/>
      <c r="AG120" s="1154" t="s">
        <v>949</v>
      </c>
      <c r="AH120" s="1154" t="s">
        <v>949</v>
      </c>
      <c r="AI120" s="1154" t="s">
        <v>949</v>
      </c>
      <c r="AJ120" s="1154" t="s">
        <v>949</v>
      </c>
      <c r="AK120" s="1154" t="s">
        <v>949</v>
      </c>
      <c r="AL120" s="1154" t="s">
        <v>949</v>
      </c>
      <c r="AM120" s="1154" t="s">
        <v>949</v>
      </c>
      <c r="AN120" s="1154" t="s">
        <v>949</v>
      </c>
      <c r="AO120" s="1154" t="s">
        <v>949</v>
      </c>
      <c r="AP120" s="1154" t="s">
        <v>949</v>
      </c>
      <c r="AQ120" s="1154" t="s">
        <v>949</v>
      </c>
      <c r="AR120" s="1154" t="s">
        <v>949</v>
      </c>
      <c r="AS120" s="1154" t="s">
        <v>949</v>
      </c>
      <c r="AT120" s="1154" t="s">
        <v>949</v>
      </c>
      <c r="AU120" s="1154" t="s">
        <v>949</v>
      </c>
      <c r="AV120" s="1154" t="s">
        <v>949</v>
      </c>
      <c r="AW120" s="1154" t="s">
        <v>949</v>
      </c>
      <c r="AX120" s="1154" t="s">
        <v>949</v>
      </c>
      <c r="AY120" s="1154" t="s">
        <v>949</v>
      </c>
      <c r="AZ120" s="1154" t="s">
        <v>949</v>
      </c>
      <c r="BA120" s="1154" t="s">
        <v>949</v>
      </c>
      <c r="BB120" s="1155" t="s">
        <v>4162</v>
      </c>
      <c r="BC120" s="1155"/>
      <c r="BD120" s="1155"/>
      <c r="BE120" s="1144"/>
      <c r="BF120" s="1155"/>
      <c r="BG120" s="1155"/>
      <c r="BH120" s="1155"/>
      <c r="BI120" s="1143"/>
      <c r="BJ120" s="802" t="s">
        <v>950</v>
      </c>
      <c r="BK120" s="1143"/>
      <c r="BL120" s="1143"/>
      <c r="BM120" s="179"/>
      <c r="BN120" s="179"/>
    </row>
    <row r="121" spans="1:66" ht="16.5">
      <c r="A121" s="1143"/>
      <c r="B121" s="1144">
        <v>114</v>
      </c>
      <c r="C121" s="1144" t="s">
        <v>657</v>
      </c>
      <c r="D121" s="1145"/>
      <c r="E121" s="1146" t="s">
        <v>1639</v>
      </c>
      <c r="F121" s="1145"/>
      <c r="G121" s="1146"/>
      <c r="H121" s="1145"/>
      <c r="I121" s="1146"/>
      <c r="J121" s="1145"/>
      <c r="K121" s="1146"/>
      <c r="L121" s="1145"/>
      <c r="M121" s="1146"/>
      <c r="N121" s="1144" t="s">
        <v>1640</v>
      </c>
      <c r="O121" s="170" t="s">
        <v>1639</v>
      </c>
      <c r="P121" s="1147" t="s">
        <v>4802</v>
      </c>
      <c r="Q121" s="1148" t="s">
        <v>1636</v>
      </c>
      <c r="R121" s="1149" t="s">
        <v>989</v>
      </c>
      <c r="S121" s="1144" t="s">
        <v>941</v>
      </c>
      <c r="T121" s="1150" t="s">
        <v>1639</v>
      </c>
      <c r="U121" s="1151" t="s">
        <v>1641</v>
      </c>
      <c r="V121" s="158" t="s">
        <v>90</v>
      </c>
      <c r="W121" s="1150" t="s">
        <v>1642</v>
      </c>
      <c r="X121" s="802">
        <v>3</v>
      </c>
      <c r="Y121" s="824" t="s">
        <v>945</v>
      </c>
      <c r="Z121" s="1152" t="s">
        <v>1008</v>
      </c>
      <c r="AA121" s="1144">
        <v>1</v>
      </c>
      <c r="AB121" s="1144" t="s">
        <v>1244</v>
      </c>
      <c r="AC121" s="1144" t="s">
        <v>948</v>
      </c>
      <c r="AD121" s="1144" t="s">
        <v>1245</v>
      </c>
      <c r="AE121" s="1144"/>
      <c r="AF121" s="1153"/>
      <c r="AG121" s="1154">
        <v>10261.460999999999</v>
      </c>
      <c r="AH121" s="1154">
        <v>1.5</v>
      </c>
      <c r="AI121" s="1154" t="s">
        <v>949</v>
      </c>
      <c r="AJ121" s="1154" t="s">
        <v>949</v>
      </c>
      <c r="AK121" s="1154" t="s">
        <v>1643</v>
      </c>
      <c r="AL121" s="1154" t="s">
        <v>949</v>
      </c>
      <c r="AM121" s="1154" t="s">
        <v>949</v>
      </c>
      <c r="AN121" s="1154" t="s">
        <v>949</v>
      </c>
      <c r="AO121" s="1154" t="s">
        <v>949</v>
      </c>
      <c r="AP121" s="1154">
        <v>0</v>
      </c>
      <c r="AQ121" s="1154" t="s">
        <v>1644</v>
      </c>
      <c r="AR121" s="1154" t="s">
        <v>1645</v>
      </c>
      <c r="AS121" s="1154" t="s">
        <v>949</v>
      </c>
      <c r="AT121" s="1154">
        <v>0</v>
      </c>
      <c r="AU121" s="1154">
        <v>0</v>
      </c>
      <c r="AV121" s="1154">
        <v>0</v>
      </c>
      <c r="AW121" s="1154">
        <v>0</v>
      </c>
      <c r="AX121" s="1154">
        <v>0</v>
      </c>
      <c r="AY121" s="1154">
        <v>0</v>
      </c>
      <c r="AZ121" s="1154">
        <v>0</v>
      </c>
      <c r="BA121" s="1154">
        <v>0</v>
      </c>
      <c r="BB121" s="1155" t="s">
        <v>4665</v>
      </c>
      <c r="BC121" s="1155"/>
      <c r="BD121" s="1155"/>
      <c r="BE121" s="1144"/>
      <c r="BF121" s="1155"/>
      <c r="BG121" s="1155"/>
      <c r="BH121" s="1155"/>
      <c r="BI121" s="1143"/>
      <c r="BJ121" s="802" t="s">
        <v>1414</v>
      </c>
      <c r="BK121" s="1143"/>
      <c r="BL121" s="1143"/>
      <c r="BM121" s="179"/>
      <c r="BN121" s="179"/>
    </row>
    <row r="122" spans="1:66" ht="16.5">
      <c r="A122" s="1143"/>
      <c r="B122" s="1144">
        <v>115</v>
      </c>
      <c r="C122" s="1144" t="s">
        <v>657</v>
      </c>
      <c r="D122" s="1145"/>
      <c r="E122" s="1146" t="s">
        <v>4882</v>
      </c>
      <c r="F122" s="1145"/>
      <c r="G122" s="1146"/>
      <c r="H122" s="1145"/>
      <c r="I122" s="1146"/>
      <c r="J122" s="1145"/>
      <c r="K122" s="1146"/>
      <c r="L122" s="1145"/>
      <c r="M122" s="1146"/>
      <c r="N122" s="1144"/>
      <c r="O122" s="170" t="s">
        <v>4882</v>
      </c>
      <c r="P122" s="1147" t="s">
        <v>4883</v>
      </c>
      <c r="Q122" s="1148" t="s">
        <v>1636</v>
      </c>
      <c r="R122" s="1149" t="s">
        <v>989</v>
      </c>
      <c r="S122" s="1144" t="s">
        <v>941</v>
      </c>
      <c r="T122" s="1150" t="s">
        <v>1639</v>
      </c>
      <c r="U122" s="1151"/>
      <c r="V122" s="158" t="s">
        <v>90</v>
      </c>
      <c r="W122" s="1150" t="s">
        <v>4884</v>
      </c>
      <c r="X122" s="802">
        <v>3</v>
      </c>
      <c r="Y122" s="824" t="s">
        <v>945</v>
      </c>
      <c r="Z122" s="1152" t="s">
        <v>1008</v>
      </c>
      <c r="AA122" s="1144">
        <v>1</v>
      </c>
      <c r="AB122" s="1144" t="s">
        <v>4665</v>
      </c>
      <c r="AC122" s="1144" t="s">
        <v>948</v>
      </c>
      <c r="AD122" s="1144" t="s">
        <v>1245</v>
      </c>
      <c r="AE122" s="1144"/>
      <c r="AF122" s="1153"/>
      <c r="AG122" s="1154">
        <v>10261.460999999999</v>
      </c>
      <c r="AH122" s="1154">
        <v>1.5</v>
      </c>
      <c r="AI122" s="1154" t="s">
        <v>949</v>
      </c>
      <c r="AJ122" s="1154" t="s">
        <v>949</v>
      </c>
      <c r="AK122" s="1154" t="s">
        <v>1643</v>
      </c>
      <c r="AL122" s="1154" t="s">
        <v>949</v>
      </c>
      <c r="AM122" s="1154" t="s">
        <v>949</v>
      </c>
      <c r="AN122" s="1154" t="s">
        <v>949</v>
      </c>
      <c r="AO122" s="1154" t="s">
        <v>949</v>
      </c>
      <c r="AP122" s="1154">
        <v>0</v>
      </c>
      <c r="AQ122" s="1154" t="s">
        <v>1644</v>
      </c>
      <c r="AR122" s="1154">
        <v>0</v>
      </c>
      <c r="AS122" s="1154" t="s">
        <v>949</v>
      </c>
      <c r="AT122" s="1154">
        <v>0</v>
      </c>
      <c r="AU122" s="1154">
        <v>0</v>
      </c>
      <c r="AV122" s="1154">
        <v>0</v>
      </c>
      <c r="AW122" s="1154">
        <v>0</v>
      </c>
      <c r="AX122" s="1154">
        <v>0</v>
      </c>
      <c r="AY122" s="1154">
        <v>0</v>
      </c>
      <c r="AZ122" s="1154">
        <v>0</v>
      </c>
      <c r="BA122" s="1154">
        <v>0</v>
      </c>
      <c r="BB122" s="1155" t="s">
        <v>4665</v>
      </c>
      <c r="BC122" s="1155"/>
      <c r="BD122" s="1155"/>
      <c r="BE122" s="1144"/>
      <c r="BF122" s="1155"/>
      <c r="BG122" s="1155"/>
      <c r="BH122" s="1155"/>
      <c r="BI122" s="1143"/>
      <c r="BJ122" s="802" t="s">
        <v>1414</v>
      </c>
      <c r="BK122" s="1143"/>
      <c r="BL122" s="1143"/>
      <c r="BM122" s="179"/>
      <c r="BN122" s="179"/>
    </row>
    <row r="123" spans="1:66" ht="16.5">
      <c r="A123" s="1143"/>
      <c r="B123" s="1144">
        <v>116</v>
      </c>
      <c r="C123" s="1144" t="s">
        <v>657</v>
      </c>
      <c r="D123" s="1145"/>
      <c r="E123" s="1146" t="s">
        <v>1028</v>
      </c>
      <c r="F123" s="1145"/>
      <c r="G123" s="1146"/>
      <c r="H123" s="1145"/>
      <c r="I123" s="1146"/>
      <c r="J123" s="1145"/>
      <c r="K123" s="1146"/>
      <c r="L123" s="1145"/>
      <c r="M123" s="1146"/>
      <c r="N123" s="1144" t="s">
        <v>1027</v>
      </c>
      <c r="O123" s="170" t="s">
        <v>1028</v>
      </c>
      <c r="P123" s="1147" t="s">
        <v>4802</v>
      </c>
      <c r="Q123" s="1148" t="s">
        <v>1636</v>
      </c>
      <c r="R123" s="1149"/>
      <c r="S123" s="1144" t="s">
        <v>941</v>
      </c>
      <c r="T123" s="1150"/>
      <c r="U123" s="1151" t="s">
        <v>1029</v>
      </c>
      <c r="V123" s="158" t="s">
        <v>90</v>
      </c>
      <c r="W123" s="1150" t="s">
        <v>1030</v>
      </c>
      <c r="X123" s="802">
        <v>6</v>
      </c>
      <c r="Y123" s="824" t="s">
        <v>945</v>
      </c>
      <c r="Z123" s="1152" t="s">
        <v>1008</v>
      </c>
      <c r="AA123" s="1144">
        <v>1</v>
      </c>
      <c r="AB123" s="1144" t="s">
        <v>993</v>
      </c>
      <c r="AC123" s="1144" t="s">
        <v>948</v>
      </c>
      <c r="AD123" s="1144"/>
      <c r="AE123" s="1144"/>
      <c r="AF123" s="1153"/>
      <c r="AG123" s="1154" t="s">
        <v>949</v>
      </c>
      <c r="AH123" s="1154" t="s">
        <v>949</v>
      </c>
      <c r="AI123" s="1154" t="s">
        <v>949</v>
      </c>
      <c r="AJ123" s="1154" t="s">
        <v>949</v>
      </c>
      <c r="AK123" s="1154" t="s">
        <v>949</v>
      </c>
      <c r="AL123" s="1154" t="s">
        <v>949</v>
      </c>
      <c r="AM123" s="1154" t="s">
        <v>1023</v>
      </c>
      <c r="AN123" s="1154" t="s">
        <v>949</v>
      </c>
      <c r="AO123" s="1154" t="s">
        <v>949</v>
      </c>
      <c r="AP123" s="1154" t="s">
        <v>949</v>
      </c>
      <c r="AQ123" s="1154" t="s">
        <v>986</v>
      </c>
      <c r="AR123" s="1154" t="s">
        <v>1024</v>
      </c>
      <c r="AS123" s="1154" t="s">
        <v>949</v>
      </c>
      <c r="AT123" s="1154">
        <v>0</v>
      </c>
      <c r="AU123" s="1154">
        <v>0</v>
      </c>
      <c r="AV123" s="1154">
        <v>0</v>
      </c>
      <c r="AW123" s="1154">
        <v>0</v>
      </c>
      <c r="AX123" s="1154">
        <v>0</v>
      </c>
      <c r="AY123" s="1154">
        <v>0</v>
      </c>
      <c r="AZ123" s="1154">
        <v>0</v>
      </c>
      <c r="BA123" s="1154">
        <v>0</v>
      </c>
      <c r="BB123" s="1155" t="s">
        <v>4665</v>
      </c>
      <c r="BC123" s="1155"/>
      <c r="BD123" s="1155"/>
      <c r="BE123" s="1144"/>
      <c r="BF123" s="1155"/>
      <c r="BG123" s="1155"/>
      <c r="BH123" s="1155"/>
      <c r="BI123" s="1143"/>
      <c r="BJ123" s="802" t="s">
        <v>950</v>
      </c>
      <c r="BK123" s="1143"/>
      <c r="BL123" s="1143"/>
      <c r="BM123" s="179"/>
      <c r="BN123" s="179"/>
    </row>
    <row r="124" spans="1:66" ht="16.5">
      <c r="A124" s="1143"/>
      <c r="B124" s="1144">
        <v>117</v>
      </c>
      <c r="C124" s="1144" t="s">
        <v>657</v>
      </c>
      <c r="D124" s="1145"/>
      <c r="E124" s="1146" t="s">
        <v>1646</v>
      </c>
      <c r="F124" s="1145"/>
      <c r="G124" s="1146"/>
      <c r="H124" s="1145"/>
      <c r="I124" s="1146"/>
      <c r="J124" s="1145"/>
      <c r="K124" s="1146"/>
      <c r="L124" s="1145"/>
      <c r="M124" s="1146"/>
      <c r="N124" s="1144" t="s">
        <v>1647</v>
      </c>
      <c r="O124" s="170" t="s">
        <v>1646</v>
      </c>
      <c r="P124" s="1147" t="s">
        <v>4802</v>
      </c>
      <c r="Q124" s="1148" t="s">
        <v>1636</v>
      </c>
      <c r="R124" s="1149" t="s">
        <v>1244</v>
      </c>
      <c r="S124" s="1144" t="s">
        <v>941</v>
      </c>
      <c r="T124" s="1150" t="s">
        <v>1648</v>
      </c>
      <c r="U124" s="1151" t="s">
        <v>1649</v>
      </c>
      <c r="V124" s="158" t="s">
        <v>90</v>
      </c>
      <c r="W124" s="1150" t="s">
        <v>1650</v>
      </c>
      <c r="X124" s="802">
        <v>1</v>
      </c>
      <c r="Y124" s="824" t="s">
        <v>945</v>
      </c>
      <c r="Z124" s="1152" t="s">
        <v>1008</v>
      </c>
      <c r="AA124" s="1144">
        <v>1</v>
      </c>
      <c r="AB124" s="1144" t="s">
        <v>1008</v>
      </c>
      <c r="AC124" s="1144" t="s">
        <v>948</v>
      </c>
      <c r="AD124" s="1144"/>
      <c r="AE124" s="1144"/>
      <c r="AF124" s="1153"/>
      <c r="AG124" s="1154">
        <v>37763.351717999998</v>
      </c>
      <c r="AH124" s="1154">
        <v>2</v>
      </c>
      <c r="AI124" s="1154">
        <v>1.04</v>
      </c>
      <c r="AJ124" s="1154">
        <v>39.273000000000003</v>
      </c>
      <c r="AK124" s="1154" t="s">
        <v>1651</v>
      </c>
      <c r="AL124" s="1154" t="s">
        <v>995</v>
      </c>
      <c r="AM124" s="1154" t="s">
        <v>1148</v>
      </c>
      <c r="AN124" s="1154" t="s">
        <v>1474</v>
      </c>
      <c r="AO124" s="1154" t="s">
        <v>1132</v>
      </c>
      <c r="AP124" s="1154" t="s">
        <v>1475</v>
      </c>
      <c r="AQ124" s="1154" t="s">
        <v>1459</v>
      </c>
      <c r="AR124" s="1154">
        <v>0</v>
      </c>
      <c r="AS124" s="1154" t="s">
        <v>949</v>
      </c>
      <c r="AT124" s="1154">
        <v>0</v>
      </c>
      <c r="AU124" s="1154">
        <v>0</v>
      </c>
      <c r="AV124" s="1154" t="s">
        <v>1646</v>
      </c>
      <c r="AW124" s="1154" t="s">
        <v>1459</v>
      </c>
      <c r="AX124" s="1154">
        <v>0</v>
      </c>
      <c r="AY124" s="1154">
        <v>0</v>
      </c>
      <c r="AZ124" s="1154">
        <v>0</v>
      </c>
      <c r="BA124" s="1154">
        <v>0</v>
      </c>
      <c r="BB124" s="1155" t="s">
        <v>4162</v>
      </c>
      <c r="BC124" s="1155" t="s">
        <v>4414</v>
      </c>
      <c r="BD124" s="1155"/>
      <c r="BE124" s="1144"/>
      <c r="BF124" s="1155">
        <v>4</v>
      </c>
      <c r="BG124" s="1155">
        <v>280</v>
      </c>
      <c r="BH124" s="1155">
        <v>30</v>
      </c>
      <c r="BI124" s="1143"/>
      <c r="BJ124" s="802" t="s">
        <v>1025</v>
      </c>
      <c r="BK124" s="1143"/>
      <c r="BL124" s="1143"/>
      <c r="BM124" s="179"/>
      <c r="BN124" s="179"/>
    </row>
    <row r="125" spans="1:66" ht="16.5">
      <c r="A125" s="1143"/>
      <c r="B125" s="1144">
        <v>118</v>
      </c>
      <c r="C125" s="1144" t="s">
        <v>657</v>
      </c>
      <c r="D125" s="1145"/>
      <c r="E125" s="1146" t="s">
        <v>1652</v>
      </c>
      <c r="F125" s="1145"/>
      <c r="G125" s="1146"/>
      <c r="H125" s="1145"/>
      <c r="I125" s="1146"/>
      <c r="J125" s="1145"/>
      <c r="K125" s="1146"/>
      <c r="L125" s="1145"/>
      <c r="M125" s="1146"/>
      <c r="N125" s="1144" t="s">
        <v>1653</v>
      </c>
      <c r="O125" s="170" t="s">
        <v>1652</v>
      </c>
      <c r="P125" s="1147" t="s">
        <v>4802</v>
      </c>
      <c r="Q125" s="1148" t="s">
        <v>1636</v>
      </c>
      <c r="R125" s="1149"/>
      <c r="S125" s="1144" t="s">
        <v>941</v>
      </c>
      <c r="T125" s="1150"/>
      <c r="U125" s="1151" t="s">
        <v>1654</v>
      </c>
      <c r="V125" s="158" t="s">
        <v>90</v>
      </c>
      <c r="W125" s="1150" t="s">
        <v>1655</v>
      </c>
      <c r="X125" s="802">
        <v>1</v>
      </c>
      <c r="Y125" s="824" t="s">
        <v>945</v>
      </c>
      <c r="Z125" s="1152" t="s">
        <v>1008</v>
      </c>
      <c r="AA125" s="1144">
        <v>1</v>
      </c>
      <c r="AB125" s="1144" t="s">
        <v>993</v>
      </c>
      <c r="AC125" s="1144" t="s">
        <v>948</v>
      </c>
      <c r="AD125" s="1144"/>
      <c r="AE125" s="1144"/>
      <c r="AF125" s="1153"/>
      <c r="AG125" s="1154" t="s">
        <v>949</v>
      </c>
      <c r="AH125" s="1154" t="s">
        <v>949</v>
      </c>
      <c r="AI125" s="1154" t="s">
        <v>949</v>
      </c>
      <c r="AJ125" s="1154" t="s">
        <v>949</v>
      </c>
      <c r="AK125" s="1154" t="s">
        <v>949</v>
      </c>
      <c r="AL125" s="1154">
        <v>0</v>
      </c>
      <c r="AM125" s="1154" t="s">
        <v>1023</v>
      </c>
      <c r="AN125" s="1154">
        <v>0</v>
      </c>
      <c r="AO125" s="1154" t="s">
        <v>945</v>
      </c>
      <c r="AP125" s="1154">
        <v>0</v>
      </c>
      <c r="AQ125" s="1154" t="s">
        <v>986</v>
      </c>
      <c r="AR125" s="1154" t="s">
        <v>1024</v>
      </c>
      <c r="AS125" s="1154" t="s">
        <v>949</v>
      </c>
      <c r="AT125" s="1154">
        <v>0</v>
      </c>
      <c r="AU125" s="1154">
        <v>0</v>
      </c>
      <c r="AV125" s="1154">
        <v>0</v>
      </c>
      <c r="AW125" s="1154">
        <v>0</v>
      </c>
      <c r="AX125" s="1154">
        <v>0</v>
      </c>
      <c r="AY125" s="1154">
        <v>0</v>
      </c>
      <c r="AZ125" s="1154">
        <v>0</v>
      </c>
      <c r="BA125" s="1154">
        <v>0</v>
      </c>
      <c r="BB125" s="1155" t="s">
        <v>4665</v>
      </c>
      <c r="BC125" s="1155"/>
      <c r="BD125" s="1155"/>
      <c r="BE125" s="1144"/>
      <c r="BF125" s="1155"/>
      <c r="BG125" s="1155"/>
      <c r="BH125" s="1155"/>
      <c r="BI125" s="1143"/>
      <c r="BJ125" s="802" t="s">
        <v>1025</v>
      </c>
      <c r="BK125" s="1143"/>
      <c r="BL125" s="1143"/>
      <c r="BM125" s="179"/>
      <c r="BN125" s="179"/>
    </row>
    <row r="126" spans="1:66" ht="16.5">
      <c r="A126" s="1143"/>
      <c r="B126" s="1144">
        <v>119</v>
      </c>
      <c r="C126" s="1144" t="s">
        <v>657</v>
      </c>
      <c r="D126" s="1145"/>
      <c r="E126" s="1146" t="s">
        <v>1656</v>
      </c>
      <c r="F126" s="1145"/>
      <c r="G126" s="1146"/>
      <c r="H126" s="1145"/>
      <c r="I126" s="1146"/>
      <c r="J126" s="1145"/>
      <c r="K126" s="1146"/>
      <c r="L126" s="1145"/>
      <c r="M126" s="1146"/>
      <c r="N126" s="1144" t="s">
        <v>1656</v>
      </c>
      <c r="O126" s="170" t="s">
        <v>1656</v>
      </c>
      <c r="P126" s="1147" t="s">
        <v>4788</v>
      </c>
      <c r="Q126" s="1148"/>
      <c r="R126" s="1149"/>
      <c r="S126" s="1144" t="s">
        <v>941</v>
      </c>
      <c r="T126" s="1150"/>
      <c r="U126" s="1151" t="s">
        <v>1657</v>
      </c>
      <c r="V126" s="158" t="s">
        <v>90</v>
      </c>
      <c r="W126" s="1150" t="s">
        <v>1658</v>
      </c>
      <c r="X126" s="802">
        <v>1.37</v>
      </c>
      <c r="Y126" s="824" t="s">
        <v>945</v>
      </c>
      <c r="Z126" s="1152" t="s">
        <v>1563</v>
      </c>
      <c r="AA126" s="1144">
        <v>1</v>
      </c>
      <c r="AB126" s="1144" t="s">
        <v>993</v>
      </c>
      <c r="AC126" s="1144" t="s">
        <v>948</v>
      </c>
      <c r="AD126" s="1144"/>
      <c r="AE126" s="1144"/>
      <c r="AF126" s="1153"/>
      <c r="AG126" s="1154" t="s">
        <v>949</v>
      </c>
      <c r="AH126" s="1154" t="s">
        <v>949</v>
      </c>
      <c r="AI126" s="1154" t="s">
        <v>949</v>
      </c>
      <c r="AJ126" s="1154" t="s">
        <v>949</v>
      </c>
      <c r="AK126" s="1154" t="s">
        <v>949</v>
      </c>
      <c r="AL126" s="1154" t="s">
        <v>949</v>
      </c>
      <c r="AM126" s="1154" t="s">
        <v>949</v>
      </c>
      <c r="AN126" s="1154" t="s">
        <v>949</v>
      </c>
      <c r="AO126" s="1154" t="s">
        <v>949</v>
      </c>
      <c r="AP126" s="1154" t="s">
        <v>949</v>
      </c>
      <c r="AQ126" s="1154" t="s">
        <v>1564</v>
      </c>
      <c r="AR126" s="1154" t="s">
        <v>949</v>
      </c>
      <c r="AS126" s="1154" t="s">
        <v>949</v>
      </c>
      <c r="AT126" s="1154">
        <v>0</v>
      </c>
      <c r="AU126" s="1154">
        <v>0</v>
      </c>
      <c r="AV126" s="1154">
        <v>0</v>
      </c>
      <c r="AW126" s="1154">
        <v>0</v>
      </c>
      <c r="AX126" s="1154">
        <v>0</v>
      </c>
      <c r="AY126" s="1154">
        <v>0</v>
      </c>
      <c r="AZ126" s="1154">
        <v>0</v>
      </c>
      <c r="BA126" s="1154">
        <v>0</v>
      </c>
      <c r="BB126" s="1155"/>
      <c r="BC126" s="1155"/>
      <c r="BD126" s="1155"/>
      <c r="BE126" s="1144"/>
      <c r="BF126" s="1155"/>
      <c r="BG126" s="1155"/>
      <c r="BH126" s="1155"/>
      <c r="BI126" s="1143"/>
      <c r="BJ126" s="802" t="s">
        <v>950</v>
      </c>
      <c r="BK126" s="1143"/>
      <c r="BL126" s="1143"/>
      <c r="BM126" s="179"/>
      <c r="BN126" s="179"/>
    </row>
    <row r="127" spans="1:66" ht="16.5">
      <c r="A127" s="1143"/>
      <c r="B127" s="1144">
        <v>120</v>
      </c>
      <c r="C127" s="1144" t="s">
        <v>657</v>
      </c>
      <c r="D127" s="1145"/>
      <c r="E127" s="1146" t="s">
        <v>1659</v>
      </c>
      <c r="F127" s="1145"/>
      <c r="G127" s="1146"/>
      <c r="H127" s="1145"/>
      <c r="I127" s="1146"/>
      <c r="J127" s="1145"/>
      <c r="K127" s="1146"/>
      <c r="L127" s="1145"/>
      <c r="M127" s="1146"/>
      <c r="N127" s="1144" t="s">
        <v>1660</v>
      </c>
      <c r="O127" s="170" t="s">
        <v>1659</v>
      </c>
      <c r="P127" s="1147" t="s">
        <v>4773</v>
      </c>
      <c r="Q127" s="1148" t="s">
        <v>1636</v>
      </c>
      <c r="R127" s="1149" t="s">
        <v>940</v>
      </c>
      <c r="S127" s="1144" t="s">
        <v>941</v>
      </c>
      <c r="T127" s="1150"/>
      <c r="U127" s="1151" t="s">
        <v>1661</v>
      </c>
      <c r="V127" s="158" t="s">
        <v>90</v>
      </c>
      <c r="W127" s="1150" t="s">
        <v>1662</v>
      </c>
      <c r="X127" s="802">
        <v>1</v>
      </c>
      <c r="Y127" s="824" t="s">
        <v>945</v>
      </c>
      <c r="Z127" s="1152" t="s">
        <v>1008</v>
      </c>
      <c r="AA127" s="1144">
        <v>0</v>
      </c>
      <c r="AB127" s="1144" t="s">
        <v>947</v>
      </c>
      <c r="AC127" s="1144" t="s">
        <v>948</v>
      </c>
      <c r="AD127" s="1144"/>
      <c r="AE127" s="1144"/>
      <c r="AF127" s="1153"/>
      <c r="AG127" s="1154" t="s">
        <v>949</v>
      </c>
      <c r="AH127" s="1154" t="s">
        <v>949</v>
      </c>
      <c r="AI127" s="1154" t="s">
        <v>949</v>
      </c>
      <c r="AJ127" s="1154" t="s">
        <v>949</v>
      </c>
      <c r="AK127" s="1154" t="s">
        <v>949</v>
      </c>
      <c r="AL127" s="1154" t="s">
        <v>949</v>
      </c>
      <c r="AM127" s="1154" t="s">
        <v>949</v>
      </c>
      <c r="AN127" s="1154" t="s">
        <v>949</v>
      </c>
      <c r="AO127" s="1154" t="s">
        <v>949</v>
      </c>
      <c r="AP127" s="1154" t="s">
        <v>949</v>
      </c>
      <c r="AQ127" s="1154" t="s">
        <v>949</v>
      </c>
      <c r="AR127" s="1154" t="s">
        <v>949</v>
      </c>
      <c r="AS127" s="1154" t="s">
        <v>949</v>
      </c>
      <c r="AT127" s="1154" t="s">
        <v>949</v>
      </c>
      <c r="AU127" s="1154" t="s">
        <v>949</v>
      </c>
      <c r="AV127" s="1154" t="s">
        <v>949</v>
      </c>
      <c r="AW127" s="1154" t="s">
        <v>949</v>
      </c>
      <c r="AX127" s="1154" t="s">
        <v>949</v>
      </c>
      <c r="AY127" s="1154" t="s">
        <v>949</v>
      </c>
      <c r="AZ127" s="1154" t="s">
        <v>949</v>
      </c>
      <c r="BA127" s="1154" t="s">
        <v>949</v>
      </c>
      <c r="BB127" s="1155" t="s">
        <v>4162</v>
      </c>
      <c r="BC127" s="1155"/>
      <c r="BD127" s="1155"/>
      <c r="BE127" s="1144"/>
      <c r="BF127" s="1155"/>
      <c r="BG127" s="1155"/>
      <c r="BH127" s="1155"/>
      <c r="BI127" s="1143"/>
      <c r="BJ127" s="802" t="s">
        <v>950</v>
      </c>
      <c r="BK127" s="1143"/>
      <c r="BL127" s="1143"/>
      <c r="BM127" s="179"/>
      <c r="BN127" s="179"/>
    </row>
    <row r="128" spans="1:66" ht="16.5">
      <c r="A128" s="1143"/>
      <c r="B128" s="1144">
        <v>121</v>
      </c>
      <c r="C128" s="1144" t="s">
        <v>657</v>
      </c>
      <c r="D128" s="1145"/>
      <c r="E128" s="1146"/>
      <c r="F128" s="1145" t="s">
        <v>1663</v>
      </c>
      <c r="G128" s="1146"/>
      <c r="H128" s="1145"/>
      <c r="I128" s="1146"/>
      <c r="J128" s="1145"/>
      <c r="K128" s="1146"/>
      <c r="L128" s="1145"/>
      <c r="M128" s="1146"/>
      <c r="N128" s="1144" t="s">
        <v>1664</v>
      </c>
      <c r="O128" s="170" t="s">
        <v>1663</v>
      </c>
      <c r="P128" s="1147" t="s">
        <v>4773</v>
      </c>
      <c r="Q128" s="1148" t="s">
        <v>1636</v>
      </c>
      <c r="R128" s="1149" t="s">
        <v>940</v>
      </c>
      <c r="S128" s="1144" t="s">
        <v>941</v>
      </c>
      <c r="T128" s="1150" t="s">
        <v>1665</v>
      </c>
      <c r="U128" s="1151" t="s">
        <v>1666</v>
      </c>
      <c r="V128" s="158" t="s">
        <v>90</v>
      </c>
      <c r="W128" s="1150" t="s">
        <v>1667</v>
      </c>
      <c r="X128" s="802">
        <v>1</v>
      </c>
      <c r="Y128" s="824" t="s">
        <v>945</v>
      </c>
      <c r="Z128" s="1152" t="s">
        <v>1008</v>
      </c>
      <c r="AA128" s="1144">
        <v>0</v>
      </c>
      <c r="AB128" s="1144" t="s">
        <v>947</v>
      </c>
      <c r="AC128" s="1144"/>
      <c r="AD128" s="1144"/>
      <c r="AE128" s="1144"/>
      <c r="AF128" s="1153"/>
      <c r="AG128" s="1154" t="s">
        <v>949</v>
      </c>
      <c r="AH128" s="1154" t="s">
        <v>949</v>
      </c>
      <c r="AI128" s="1154" t="s">
        <v>949</v>
      </c>
      <c r="AJ128" s="1154" t="s">
        <v>949</v>
      </c>
      <c r="AK128" s="1154" t="s">
        <v>949</v>
      </c>
      <c r="AL128" s="1154" t="s">
        <v>949</v>
      </c>
      <c r="AM128" s="1154" t="s">
        <v>949</v>
      </c>
      <c r="AN128" s="1154" t="s">
        <v>949</v>
      </c>
      <c r="AO128" s="1154" t="s">
        <v>949</v>
      </c>
      <c r="AP128" s="1154" t="s">
        <v>949</v>
      </c>
      <c r="AQ128" s="1154" t="s">
        <v>949</v>
      </c>
      <c r="AR128" s="1154" t="s">
        <v>949</v>
      </c>
      <c r="AS128" s="1154" t="s">
        <v>949</v>
      </c>
      <c r="AT128" s="1154" t="s">
        <v>949</v>
      </c>
      <c r="AU128" s="1154" t="s">
        <v>949</v>
      </c>
      <c r="AV128" s="1154" t="s">
        <v>949</v>
      </c>
      <c r="AW128" s="1154" t="s">
        <v>949</v>
      </c>
      <c r="AX128" s="1154" t="s">
        <v>949</v>
      </c>
      <c r="AY128" s="1154" t="s">
        <v>949</v>
      </c>
      <c r="AZ128" s="1154" t="s">
        <v>949</v>
      </c>
      <c r="BA128" s="1154" t="s">
        <v>949</v>
      </c>
      <c r="BB128" s="1155" t="s">
        <v>4162</v>
      </c>
      <c r="BC128" s="1155"/>
      <c r="BD128" s="1155"/>
      <c r="BE128" s="1144"/>
      <c r="BF128" s="1155"/>
      <c r="BG128" s="1155"/>
      <c r="BH128" s="1155"/>
      <c r="BI128" s="1143"/>
      <c r="BJ128" s="802" t="s">
        <v>950</v>
      </c>
      <c r="BK128" s="1143"/>
      <c r="BL128" s="1143"/>
      <c r="BM128" s="179"/>
      <c r="BN128" s="179"/>
    </row>
    <row r="129" spans="1:66" ht="16.5">
      <c r="A129" s="1143"/>
      <c r="B129" s="1144">
        <v>122</v>
      </c>
      <c r="C129" s="1144" t="s">
        <v>657</v>
      </c>
      <c r="D129" s="1145"/>
      <c r="E129" s="1146"/>
      <c r="F129" s="1145"/>
      <c r="G129" s="1146" t="s">
        <v>1668</v>
      </c>
      <c r="H129" s="1145"/>
      <c r="I129" s="1146"/>
      <c r="J129" s="1145"/>
      <c r="K129" s="1146"/>
      <c r="L129" s="1145"/>
      <c r="M129" s="1146"/>
      <c r="N129" s="1144" t="s">
        <v>1668</v>
      </c>
      <c r="O129" s="170" t="s">
        <v>1668</v>
      </c>
      <c r="P129" s="1147" t="s">
        <v>4788</v>
      </c>
      <c r="Q129" s="1148" t="s">
        <v>1636</v>
      </c>
      <c r="R129" s="1149" t="s">
        <v>1059</v>
      </c>
      <c r="S129" s="1144" t="s">
        <v>941</v>
      </c>
      <c r="T129" s="1150" t="s">
        <v>1668</v>
      </c>
      <c r="U129" s="1151" t="s">
        <v>1669</v>
      </c>
      <c r="V129" s="158" t="s">
        <v>90</v>
      </c>
      <c r="W129" s="1150" t="s">
        <v>1670</v>
      </c>
      <c r="X129" s="802">
        <v>1</v>
      </c>
      <c r="Y129" s="824" t="s">
        <v>945</v>
      </c>
      <c r="Z129" s="1152" t="s">
        <v>1008</v>
      </c>
      <c r="AA129" s="1144">
        <v>1</v>
      </c>
      <c r="AB129" s="1144" t="s">
        <v>1008</v>
      </c>
      <c r="AC129" s="1144"/>
      <c r="AD129" s="1144"/>
      <c r="AE129" s="1144"/>
      <c r="AF129" s="1153"/>
      <c r="AG129" s="1154">
        <v>1608.36</v>
      </c>
      <c r="AH129" s="1154">
        <v>1.5</v>
      </c>
      <c r="AI129" s="1154">
        <v>1.41</v>
      </c>
      <c r="AJ129" s="1154" t="s">
        <v>949</v>
      </c>
      <c r="AK129" s="1154" t="s">
        <v>1671</v>
      </c>
      <c r="AL129" s="1154" t="s">
        <v>1083</v>
      </c>
      <c r="AM129" s="1154" t="s">
        <v>1293</v>
      </c>
      <c r="AN129" s="1154" t="s">
        <v>1294</v>
      </c>
      <c r="AO129" s="1154" t="s">
        <v>1295</v>
      </c>
      <c r="AP129" s="1154">
        <v>0</v>
      </c>
      <c r="AQ129" s="1154" t="s">
        <v>1672</v>
      </c>
      <c r="AR129" s="1154" t="s">
        <v>949</v>
      </c>
      <c r="AS129" s="1154" t="s">
        <v>949</v>
      </c>
      <c r="AT129" s="1154">
        <v>0</v>
      </c>
      <c r="AU129" s="1154">
        <v>0</v>
      </c>
      <c r="AV129" s="1154" t="s">
        <v>1668</v>
      </c>
      <c r="AW129" s="1154" t="s">
        <v>1672</v>
      </c>
      <c r="AX129" s="1154">
        <v>0</v>
      </c>
      <c r="AY129" s="1154">
        <v>0</v>
      </c>
      <c r="AZ129" s="1154">
        <v>0</v>
      </c>
      <c r="BA129" s="1154">
        <v>0</v>
      </c>
      <c r="BB129" s="1155" t="s">
        <v>4665</v>
      </c>
      <c r="BC129" s="1155" t="s">
        <v>4407</v>
      </c>
      <c r="BD129" s="1155"/>
      <c r="BE129" s="1144"/>
      <c r="BF129" s="1155">
        <v>4</v>
      </c>
      <c r="BG129" s="1155">
        <v>30</v>
      </c>
      <c r="BH129" s="1155">
        <v>20</v>
      </c>
      <c r="BI129" s="1143"/>
      <c r="BJ129" s="802" t="s">
        <v>1025</v>
      </c>
      <c r="BK129" s="1143"/>
      <c r="BL129" s="1143"/>
      <c r="BM129" s="179"/>
      <c r="BN129" s="179"/>
    </row>
    <row r="130" spans="1:66" ht="16.5">
      <c r="A130" s="1143"/>
      <c r="B130" s="1144">
        <v>123</v>
      </c>
      <c r="C130" s="1144" t="s">
        <v>657</v>
      </c>
      <c r="D130" s="1145"/>
      <c r="E130" s="1146"/>
      <c r="F130" s="1145"/>
      <c r="G130" s="1146" t="s">
        <v>1673</v>
      </c>
      <c r="H130" s="1145"/>
      <c r="I130" s="1146"/>
      <c r="J130" s="1145"/>
      <c r="K130" s="1146"/>
      <c r="L130" s="1145"/>
      <c r="M130" s="1146"/>
      <c r="N130" s="1144" t="s">
        <v>1673</v>
      </c>
      <c r="O130" s="170" t="s">
        <v>1673</v>
      </c>
      <c r="P130" s="1147" t="s">
        <v>4788</v>
      </c>
      <c r="Q130" s="1148" t="s">
        <v>1636</v>
      </c>
      <c r="R130" s="1149" t="s">
        <v>1059</v>
      </c>
      <c r="S130" s="1144" t="s">
        <v>941</v>
      </c>
      <c r="T130" s="1150" t="s">
        <v>1673</v>
      </c>
      <c r="U130" s="1151" t="s">
        <v>1674</v>
      </c>
      <c r="V130" s="158" t="s">
        <v>90</v>
      </c>
      <c r="W130" s="1150" t="s">
        <v>1675</v>
      </c>
      <c r="X130" s="802">
        <v>1</v>
      </c>
      <c r="Y130" s="824" t="s">
        <v>945</v>
      </c>
      <c r="Z130" s="1152" t="s">
        <v>1008</v>
      </c>
      <c r="AA130" s="1144">
        <v>1</v>
      </c>
      <c r="AB130" s="1144" t="s">
        <v>1008</v>
      </c>
      <c r="AC130" s="1144"/>
      <c r="AD130" s="1144"/>
      <c r="AE130" s="1144"/>
      <c r="AF130" s="1153"/>
      <c r="AG130" s="1154">
        <v>1532.6489999999999</v>
      </c>
      <c r="AH130" s="1154">
        <v>1.5</v>
      </c>
      <c r="AI130" s="1154">
        <v>1.41</v>
      </c>
      <c r="AJ130" s="1154">
        <v>2.1610350999999999</v>
      </c>
      <c r="AK130" s="1154" t="s">
        <v>1676</v>
      </c>
      <c r="AL130" s="1154" t="s">
        <v>1083</v>
      </c>
      <c r="AM130" s="1154" t="s">
        <v>1293</v>
      </c>
      <c r="AN130" s="1154" t="s">
        <v>1294</v>
      </c>
      <c r="AO130" s="1154" t="s">
        <v>1295</v>
      </c>
      <c r="AP130" s="1154" t="s">
        <v>1296</v>
      </c>
      <c r="AQ130" s="1154" t="s">
        <v>1672</v>
      </c>
      <c r="AR130" s="1154" t="s">
        <v>949</v>
      </c>
      <c r="AS130" s="1154" t="s">
        <v>949</v>
      </c>
      <c r="AT130" s="1154">
        <v>0</v>
      </c>
      <c r="AU130" s="1154">
        <v>0</v>
      </c>
      <c r="AV130" s="1154" t="s">
        <v>1673</v>
      </c>
      <c r="AW130" s="1154" t="s">
        <v>1672</v>
      </c>
      <c r="AX130" s="1154">
        <v>0</v>
      </c>
      <c r="AY130" s="1154">
        <v>0</v>
      </c>
      <c r="AZ130" s="1154">
        <v>0</v>
      </c>
      <c r="BA130" s="1154">
        <v>0</v>
      </c>
      <c r="BB130" s="1155" t="s">
        <v>4665</v>
      </c>
      <c r="BC130" s="1155" t="s">
        <v>4407</v>
      </c>
      <c r="BD130" s="1155"/>
      <c r="BE130" s="1144"/>
      <c r="BF130" s="1155">
        <v>4</v>
      </c>
      <c r="BG130" s="1155">
        <v>30</v>
      </c>
      <c r="BH130" s="1155">
        <v>20</v>
      </c>
      <c r="BI130" s="1143"/>
      <c r="BJ130" s="802" t="s">
        <v>1025</v>
      </c>
      <c r="BK130" s="1143"/>
      <c r="BL130" s="1143"/>
      <c r="BM130" s="179"/>
      <c r="BN130" s="179"/>
    </row>
    <row r="131" spans="1:66" ht="16.5">
      <c r="A131" s="1143"/>
      <c r="B131" s="1144">
        <v>124</v>
      </c>
      <c r="C131" s="1144" t="s">
        <v>657</v>
      </c>
      <c r="D131" s="1145"/>
      <c r="E131" s="1146"/>
      <c r="F131" s="1145"/>
      <c r="G131" s="1146" t="s">
        <v>1677</v>
      </c>
      <c r="H131" s="1145"/>
      <c r="I131" s="1146"/>
      <c r="J131" s="1145"/>
      <c r="K131" s="1146"/>
      <c r="L131" s="1145"/>
      <c r="M131" s="1146"/>
      <c r="N131" s="1144" t="s">
        <v>1677</v>
      </c>
      <c r="O131" s="170" t="s">
        <v>1677</v>
      </c>
      <c r="P131" s="1147" t="s">
        <v>4788</v>
      </c>
      <c r="Q131" s="1148" t="s">
        <v>1636</v>
      </c>
      <c r="R131" s="1149" t="s">
        <v>989</v>
      </c>
      <c r="S131" s="1144" t="s">
        <v>941</v>
      </c>
      <c r="T131" s="1150" t="s">
        <v>1677</v>
      </c>
      <c r="U131" s="1151" t="s">
        <v>1678</v>
      </c>
      <c r="V131" s="158" t="s">
        <v>90</v>
      </c>
      <c r="W131" s="1150" t="s">
        <v>1679</v>
      </c>
      <c r="X131" s="802">
        <v>1</v>
      </c>
      <c r="Y131" s="824" t="s">
        <v>945</v>
      </c>
      <c r="Z131" s="1152" t="s">
        <v>1008</v>
      </c>
      <c r="AA131" s="1144">
        <v>1</v>
      </c>
      <c r="AB131" s="1144" t="s">
        <v>1008</v>
      </c>
      <c r="AC131" s="1144"/>
      <c r="AD131" s="1144"/>
      <c r="AE131" s="1144"/>
      <c r="AF131" s="1153"/>
      <c r="AG131" s="1154">
        <v>1219.81</v>
      </c>
      <c r="AH131" s="1154">
        <v>1.5</v>
      </c>
      <c r="AI131" s="1154">
        <v>1.41</v>
      </c>
      <c r="AJ131" s="1154" t="s">
        <v>949</v>
      </c>
      <c r="AK131" s="1154" t="s">
        <v>1680</v>
      </c>
      <c r="AL131" s="1154" t="s">
        <v>1083</v>
      </c>
      <c r="AM131" s="1154" t="s">
        <v>1293</v>
      </c>
      <c r="AN131" s="1154" t="s">
        <v>1294</v>
      </c>
      <c r="AO131" s="1154" t="s">
        <v>1295</v>
      </c>
      <c r="AP131" s="1154">
        <v>0</v>
      </c>
      <c r="AQ131" s="1154" t="s">
        <v>1672</v>
      </c>
      <c r="AR131" s="1154" t="s">
        <v>949</v>
      </c>
      <c r="AS131" s="1154" t="s">
        <v>949</v>
      </c>
      <c r="AT131" s="1154">
        <v>0</v>
      </c>
      <c r="AU131" s="1154">
        <v>0</v>
      </c>
      <c r="AV131" s="1154" t="s">
        <v>1677</v>
      </c>
      <c r="AW131" s="1154" t="s">
        <v>1672</v>
      </c>
      <c r="AX131" s="1154">
        <v>0</v>
      </c>
      <c r="AY131" s="1154">
        <v>0</v>
      </c>
      <c r="AZ131" s="1154">
        <v>0</v>
      </c>
      <c r="BA131" s="1154">
        <v>0</v>
      </c>
      <c r="BB131" s="1155" t="s">
        <v>4665</v>
      </c>
      <c r="BC131" s="1155" t="s">
        <v>4407</v>
      </c>
      <c r="BD131" s="1155"/>
      <c r="BE131" s="1144"/>
      <c r="BF131" s="1155">
        <v>4</v>
      </c>
      <c r="BG131" s="1155">
        <v>30</v>
      </c>
      <c r="BH131" s="1155">
        <v>21</v>
      </c>
      <c r="BI131" s="1143"/>
      <c r="BJ131" s="802" t="s">
        <v>1025</v>
      </c>
      <c r="BK131" s="1143"/>
      <c r="BL131" s="1143"/>
      <c r="BM131" s="179"/>
      <c r="BN131" s="179"/>
    </row>
    <row r="132" spans="1:66" ht="16.5">
      <c r="A132" s="1143"/>
      <c r="B132" s="1144">
        <v>125</v>
      </c>
      <c r="C132" s="1144" t="s">
        <v>657</v>
      </c>
      <c r="D132" s="1145"/>
      <c r="E132" s="1146"/>
      <c r="F132" s="1145"/>
      <c r="G132" s="1146" t="s">
        <v>1681</v>
      </c>
      <c r="H132" s="1145"/>
      <c r="I132" s="1146"/>
      <c r="J132" s="1145"/>
      <c r="K132" s="1146"/>
      <c r="L132" s="1145"/>
      <c r="M132" s="1146"/>
      <c r="N132" s="1144" t="s">
        <v>1681</v>
      </c>
      <c r="O132" s="170" t="s">
        <v>1681</v>
      </c>
      <c r="P132" s="1147" t="s">
        <v>4788</v>
      </c>
      <c r="Q132" s="1148" t="s">
        <v>1636</v>
      </c>
      <c r="R132" s="1149" t="s">
        <v>1126</v>
      </c>
      <c r="S132" s="1144" t="s">
        <v>941</v>
      </c>
      <c r="T132" s="1150" t="s">
        <v>1681</v>
      </c>
      <c r="U132" s="1151" t="s">
        <v>1682</v>
      </c>
      <c r="V132" s="158" t="s">
        <v>90</v>
      </c>
      <c r="W132" s="1150" t="s">
        <v>1683</v>
      </c>
      <c r="X132" s="802">
        <v>1</v>
      </c>
      <c r="Y132" s="824" t="s">
        <v>945</v>
      </c>
      <c r="Z132" s="1152" t="s">
        <v>1008</v>
      </c>
      <c r="AA132" s="1144">
        <v>1</v>
      </c>
      <c r="AB132" s="1144" t="s">
        <v>1008</v>
      </c>
      <c r="AC132" s="1144"/>
      <c r="AD132" s="1144"/>
      <c r="AE132" s="1144"/>
      <c r="AF132" s="1153"/>
      <c r="AG132" s="1154">
        <v>12207.14</v>
      </c>
      <c r="AH132" s="1154">
        <v>1.5</v>
      </c>
      <c r="AI132" s="1154">
        <v>1.41</v>
      </c>
      <c r="AJ132" s="1154">
        <v>17.212067000000001</v>
      </c>
      <c r="AK132" s="1154" t="s">
        <v>1684</v>
      </c>
      <c r="AL132" s="1154" t="s">
        <v>1083</v>
      </c>
      <c r="AM132" s="1154" t="s">
        <v>1293</v>
      </c>
      <c r="AN132" s="1154" t="s">
        <v>1685</v>
      </c>
      <c r="AO132" s="1154" t="s">
        <v>1686</v>
      </c>
      <c r="AP132" s="1154" t="s">
        <v>1296</v>
      </c>
      <c r="AQ132" s="1154" t="s">
        <v>1672</v>
      </c>
      <c r="AR132" s="1154" t="s">
        <v>949</v>
      </c>
      <c r="AS132" s="1154" t="s">
        <v>949</v>
      </c>
      <c r="AT132" s="1154">
        <v>0</v>
      </c>
      <c r="AU132" s="1154">
        <v>0</v>
      </c>
      <c r="AV132" s="1154" t="s">
        <v>1681</v>
      </c>
      <c r="AW132" s="1154" t="s">
        <v>1672</v>
      </c>
      <c r="AX132" s="1154">
        <v>0</v>
      </c>
      <c r="AY132" s="1154">
        <v>0</v>
      </c>
      <c r="AZ132" s="1154">
        <v>0</v>
      </c>
      <c r="BA132" s="1154">
        <v>0</v>
      </c>
      <c r="BB132" s="1155" t="s">
        <v>4665</v>
      </c>
      <c r="BC132" s="1155" t="s">
        <v>4407</v>
      </c>
      <c r="BD132" s="1155"/>
      <c r="BE132" s="1144"/>
      <c r="BF132" s="1155">
        <v>4</v>
      </c>
      <c r="BG132" s="1155">
        <v>100</v>
      </c>
      <c r="BH132" s="1155">
        <v>28</v>
      </c>
      <c r="BI132" s="1143"/>
      <c r="BJ132" s="802" t="s">
        <v>1025</v>
      </c>
      <c r="BK132" s="1143"/>
      <c r="BL132" s="1143"/>
      <c r="BM132" s="179"/>
      <c r="BN132" s="179"/>
    </row>
    <row r="133" spans="1:66" ht="16.5">
      <c r="A133" s="1143"/>
      <c r="B133" s="1144">
        <v>126</v>
      </c>
      <c r="C133" s="1144" t="s">
        <v>657</v>
      </c>
      <c r="D133" s="1145"/>
      <c r="E133" s="1146"/>
      <c r="F133" s="1145"/>
      <c r="G133" s="1146" t="s">
        <v>1687</v>
      </c>
      <c r="H133" s="1145"/>
      <c r="I133" s="1146"/>
      <c r="J133" s="1145"/>
      <c r="K133" s="1146"/>
      <c r="L133" s="1145"/>
      <c r="M133" s="1146"/>
      <c r="N133" s="1144" t="s">
        <v>1687</v>
      </c>
      <c r="O133" s="170" t="s">
        <v>1687</v>
      </c>
      <c r="P133" s="1147" t="s">
        <v>4788</v>
      </c>
      <c r="Q133" s="1148" t="s">
        <v>1636</v>
      </c>
      <c r="R133" s="1149" t="s">
        <v>989</v>
      </c>
      <c r="S133" s="1144" t="s">
        <v>941</v>
      </c>
      <c r="T133" s="1150" t="s">
        <v>1687</v>
      </c>
      <c r="U133" s="1151" t="s">
        <v>1688</v>
      </c>
      <c r="V133" s="158" t="s">
        <v>90</v>
      </c>
      <c r="W133" s="1150" t="s">
        <v>1689</v>
      </c>
      <c r="X133" s="802">
        <v>1</v>
      </c>
      <c r="Y133" s="824" t="s">
        <v>945</v>
      </c>
      <c r="Z133" s="1152" t="s">
        <v>1008</v>
      </c>
      <c r="AA133" s="1144">
        <v>1</v>
      </c>
      <c r="AB133" s="1144" t="s">
        <v>1008</v>
      </c>
      <c r="AC133" s="1144"/>
      <c r="AD133" s="1144"/>
      <c r="AE133" s="1144"/>
      <c r="AF133" s="1153"/>
      <c r="AG133" s="1154">
        <v>1615.79</v>
      </c>
      <c r="AH133" s="1154">
        <v>1.5</v>
      </c>
      <c r="AI133" s="1154">
        <v>1.41</v>
      </c>
      <c r="AJ133" s="1154" t="s">
        <v>949</v>
      </c>
      <c r="AK133" s="1154" t="s">
        <v>1690</v>
      </c>
      <c r="AL133" s="1154" t="s">
        <v>1083</v>
      </c>
      <c r="AM133" s="1154" t="s">
        <v>1293</v>
      </c>
      <c r="AN133" s="1154" t="s">
        <v>1294</v>
      </c>
      <c r="AO133" s="1154" t="s">
        <v>1295</v>
      </c>
      <c r="AP133" s="1154">
        <v>0</v>
      </c>
      <c r="AQ133" s="1154" t="s">
        <v>1672</v>
      </c>
      <c r="AR133" s="1154" t="s">
        <v>949</v>
      </c>
      <c r="AS133" s="1154" t="s">
        <v>949</v>
      </c>
      <c r="AT133" s="1154">
        <v>0</v>
      </c>
      <c r="AU133" s="1154">
        <v>0</v>
      </c>
      <c r="AV133" s="1154" t="s">
        <v>1687</v>
      </c>
      <c r="AW133" s="1154" t="s">
        <v>1672</v>
      </c>
      <c r="AX133" s="1154">
        <v>0</v>
      </c>
      <c r="AY133" s="1154">
        <v>0</v>
      </c>
      <c r="AZ133" s="1154">
        <v>0</v>
      </c>
      <c r="BA133" s="1154">
        <v>0</v>
      </c>
      <c r="BB133" s="1155" t="s">
        <v>4665</v>
      </c>
      <c r="BC133" s="1155" t="s">
        <v>4407</v>
      </c>
      <c r="BD133" s="1155"/>
      <c r="BE133" s="1144"/>
      <c r="BF133" s="1155">
        <v>4</v>
      </c>
      <c r="BG133" s="1155">
        <v>30</v>
      </c>
      <c r="BH133" s="1155">
        <v>23</v>
      </c>
      <c r="BI133" s="1143"/>
      <c r="BJ133" s="802" t="s">
        <v>1025</v>
      </c>
      <c r="BK133" s="1143"/>
      <c r="BL133" s="1143"/>
      <c r="BM133" s="179"/>
      <c r="BN133" s="179"/>
    </row>
    <row r="134" spans="1:66" ht="16.5">
      <c r="A134" s="1143"/>
      <c r="B134" s="1144">
        <v>127</v>
      </c>
      <c r="C134" s="1144" t="s">
        <v>657</v>
      </c>
      <c r="D134" s="1145"/>
      <c r="E134" s="1146"/>
      <c r="F134" s="1145"/>
      <c r="G134" s="1146" t="s">
        <v>1691</v>
      </c>
      <c r="H134" s="1145"/>
      <c r="I134" s="1146"/>
      <c r="J134" s="1145"/>
      <c r="K134" s="1146"/>
      <c r="L134" s="1145"/>
      <c r="M134" s="1146"/>
      <c r="N134" s="1144" t="s">
        <v>1691</v>
      </c>
      <c r="O134" s="170" t="s">
        <v>1691</v>
      </c>
      <c r="P134" s="1147" t="s">
        <v>4788</v>
      </c>
      <c r="Q134" s="1148" t="s">
        <v>1636</v>
      </c>
      <c r="R134" s="1149" t="s">
        <v>1059</v>
      </c>
      <c r="S134" s="1144" t="s">
        <v>941</v>
      </c>
      <c r="T134" s="1150" t="s">
        <v>1692</v>
      </c>
      <c r="U134" s="1151" t="s">
        <v>1693</v>
      </c>
      <c r="V134" s="158" t="s">
        <v>90</v>
      </c>
      <c r="W134" s="1150" t="s">
        <v>1694</v>
      </c>
      <c r="X134" s="802">
        <v>1</v>
      </c>
      <c r="Y134" s="824" t="s">
        <v>945</v>
      </c>
      <c r="Z134" s="1152" t="s">
        <v>1008</v>
      </c>
      <c r="AA134" s="1144">
        <v>1</v>
      </c>
      <c r="AB134" s="1144" t="s">
        <v>1081</v>
      </c>
      <c r="AC134" s="1144"/>
      <c r="AD134" s="1144"/>
      <c r="AE134" s="1144"/>
      <c r="AF134" s="1153"/>
      <c r="AG134" s="1154">
        <v>2708.6</v>
      </c>
      <c r="AH134" s="1154">
        <v>1.5</v>
      </c>
      <c r="AI134" s="1154">
        <v>7.93</v>
      </c>
      <c r="AJ134" s="1154">
        <v>21.479198</v>
      </c>
      <c r="AK134" s="1154" t="s">
        <v>1695</v>
      </c>
      <c r="AL134" s="1154" t="s">
        <v>949</v>
      </c>
      <c r="AM134" s="1154" t="s">
        <v>1192</v>
      </c>
      <c r="AN134" s="1154" t="s">
        <v>1193</v>
      </c>
      <c r="AO134" s="1154" t="s">
        <v>1194</v>
      </c>
      <c r="AP134" s="1154" t="s">
        <v>949</v>
      </c>
      <c r="AQ134" s="1154" t="s">
        <v>1087</v>
      </c>
      <c r="AR134" s="1154" t="s">
        <v>949</v>
      </c>
      <c r="AS134" s="1154" t="s">
        <v>949</v>
      </c>
      <c r="AT134" s="1154">
        <v>0</v>
      </c>
      <c r="AU134" s="1154">
        <v>0</v>
      </c>
      <c r="AV134" s="1154" t="s">
        <v>1691</v>
      </c>
      <c r="AW134" s="1154" t="s">
        <v>1087</v>
      </c>
      <c r="AX134" s="1154">
        <v>0</v>
      </c>
      <c r="AY134" s="1154">
        <v>0</v>
      </c>
      <c r="AZ134" s="1154">
        <v>0</v>
      </c>
      <c r="BA134" s="1154">
        <v>0</v>
      </c>
      <c r="BB134" s="1155" t="s">
        <v>4162</v>
      </c>
      <c r="BC134" s="1155"/>
      <c r="BD134" s="1155"/>
      <c r="BE134" s="1144"/>
      <c r="BF134" s="1155">
        <v>2</v>
      </c>
      <c r="BG134" s="1155">
        <v>160</v>
      </c>
      <c r="BH134" s="1155">
        <v>2</v>
      </c>
      <c r="BI134" s="1143"/>
      <c r="BJ134" s="802" t="s">
        <v>1414</v>
      </c>
      <c r="BK134" s="1143"/>
      <c r="BL134" s="1143"/>
      <c r="BM134" s="179"/>
      <c r="BN134" s="179"/>
    </row>
    <row r="135" spans="1:66" ht="16.5">
      <c r="A135" s="1143"/>
      <c r="B135" s="1144">
        <v>128</v>
      </c>
      <c r="C135" s="1144" t="s">
        <v>657</v>
      </c>
      <c r="D135" s="1145"/>
      <c r="E135" s="1146"/>
      <c r="F135" s="1145" t="s">
        <v>1696</v>
      </c>
      <c r="G135" s="1146"/>
      <c r="H135" s="1145"/>
      <c r="I135" s="1146"/>
      <c r="J135" s="1145"/>
      <c r="K135" s="1146"/>
      <c r="L135" s="1145"/>
      <c r="M135" s="1146"/>
      <c r="N135" s="1144" t="s">
        <v>4885</v>
      </c>
      <c r="O135" s="170" t="s">
        <v>1696</v>
      </c>
      <c r="P135" s="1147" t="s">
        <v>4788</v>
      </c>
      <c r="Q135" s="1148" t="s">
        <v>1636</v>
      </c>
      <c r="R135" s="1149"/>
      <c r="S135" s="1144" t="s">
        <v>941</v>
      </c>
      <c r="T135" s="1150"/>
      <c r="U135" s="1151" t="s">
        <v>1698</v>
      </c>
      <c r="V135" s="158" t="s">
        <v>90</v>
      </c>
      <c r="W135" s="1150" t="s">
        <v>1699</v>
      </c>
      <c r="X135" s="802">
        <v>1</v>
      </c>
      <c r="Y135" s="824" t="s">
        <v>945</v>
      </c>
      <c r="Z135" s="1152" t="s">
        <v>1008</v>
      </c>
      <c r="AA135" s="1144">
        <v>0</v>
      </c>
      <c r="AB135" s="1144" t="s">
        <v>947</v>
      </c>
      <c r="AC135" s="1144"/>
      <c r="AD135" s="1144"/>
      <c r="AE135" s="1144"/>
      <c r="AF135" s="1153"/>
      <c r="AG135" s="1154" t="s">
        <v>949</v>
      </c>
      <c r="AH135" s="1154" t="s">
        <v>949</v>
      </c>
      <c r="AI135" s="1154" t="s">
        <v>949</v>
      </c>
      <c r="AJ135" s="1154" t="s">
        <v>949</v>
      </c>
      <c r="AK135" s="1154" t="s">
        <v>949</v>
      </c>
      <c r="AL135" s="1154" t="s">
        <v>949</v>
      </c>
      <c r="AM135" s="1154" t="s">
        <v>949</v>
      </c>
      <c r="AN135" s="1154" t="s">
        <v>949</v>
      </c>
      <c r="AO135" s="1154" t="s">
        <v>949</v>
      </c>
      <c r="AP135" s="1154" t="s">
        <v>949</v>
      </c>
      <c r="AQ135" s="1154" t="s">
        <v>949</v>
      </c>
      <c r="AR135" s="1154" t="s">
        <v>949</v>
      </c>
      <c r="AS135" s="1154" t="s">
        <v>949</v>
      </c>
      <c r="AT135" s="1154" t="s">
        <v>949</v>
      </c>
      <c r="AU135" s="1154" t="s">
        <v>949</v>
      </c>
      <c r="AV135" s="1154" t="s">
        <v>949</v>
      </c>
      <c r="AW135" s="1154" t="s">
        <v>949</v>
      </c>
      <c r="AX135" s="1154" t="s">
        <v>949</v>
      </c>
      <c r="AY135" s="1154" t="s">
        <v>949</v>
      </c>
      <c r="AZ135" s="1154" t="s">
        <v>949</v>
      </c>
      <c r="BA135" s="1154" t="s">
        <v>949</v>
      </c>
      <c r="BB135" s="1155" t="s">
        <v>4162</v>
      </c>
      <c r="BC135" s="1155"/>
      <c r="BD135" s="1155"/>
      <c r="BE135" s="1144"/>
      <c r="BF135" s="1155"/>
      <c r="BG135" s="1155"/>
      <c r="BH135" s="1155"/>
      <c r="BI135" s="1143"/>
      <c r="BJ135" s="802" t="s">
        <v>950</v>
      </c>
      <c r="BK135" s="1143"/>
      <c r="BL135" s="1143"/>
      <c r="BM135" s="179"/>
      <c r="BN135" s="179"/>
    </row>
    <row r="136" spans="1:66" ht="16.5">
      <c r="A136" s="1143"/>
      <c r="B136" s="1144">
        <v>129</v>
      </c>
      <c r="C136" s="1144" t="s">
        <v>657</v>
      </c>
      <c r="D136" s="1145"/>
      <c r="E136" s="1146"/>
      <c r="F136" s="1145"/>
      <c r="G136" s="1146" t="s">
        <v>1700</v>
      </c>
      <c r="H136" s="1145"/>
      <c r="I136" s="1146"/>
      <c r="J136" s="1145"/>
      <c r="K136" s="1146"/>
      <c r="L136" s="1145"/>
      <c r="M136" s="1146"/>
      <c r="N136" s="1144" t="s">
        <v>1700</v>
      </c>
      <c r="O136" s="170" t="s">
        <v>1700</v>
      </c>
      <c r="P136" s="1147" t="s">
        <v>4788</v>
      </c>
      <c r="Q136" s="1148" t="s">
        <v>1636</v>
      </c>
      <c r="R136" s="1149"/>
      <c r="S136" s="1144" t="s">
        <v>941</v>
      </c>
      <c r="T136" s="1150" t="s">
        <v>1701</v>
      </c>
      <c r="U136" s="1151" t="s">
        <v>1702</v>
      </c>
      <c r="V136" s="158" t="s">
        <v>90</v>
      </c>
      <c r="W136" s="1150" t="s">
        <v>1703</v>
      </c>
      <c r="X136" s="802">
        <v>1</v>
      </c>
      <c r="Y136" s="824" t="s">
        <v>945</v>
      </c>
      <c r="Z136" s="1152" t="s">
        <v>1008</v>
      </c>
      <c r="AA136" s="1144">
        <v>1</v>
      </c>
      <c r="AB136" s="1144" t="s">
        <v>1008</v>
      </c>
      <c r="AC136" s="1144"/>
      <c r="AD136" s="1144"/>
      <c r="AE136" s="1144"/>
      <c r="AF136" s="1153"/>
      <c r="AG136" s="1154">
        <v>11603.493</v>
      </c>
      <c r="AH136" s="1154">
        <v>1.5</v>
      </c>
      <c r="AI136" s="1154">
        <v>1.41</v>
      </c>
      <c r="AJ136" s="1154">
        <v>16.360925000000002</v>
      </c>
      <c r="AK136" s="1154" t="s">
        <v>1704</v>
      </c>
      <c r="AL136" s="1154" t="s">
        <v>1083</v>
      </c>
      <c r="AM136" s="1154" t="s">
        <v>1293</v>
      </c>
      <c r="AN136" s="1154" t="s">
        <v>1685</v>
      </c>
      <c r="AO136" s="1154" t="s">
        <v>1686</v>
      </c>
      <c r="AP136" s="1154" t="s">
        <v>1296</v>
      </c>
      <c r="AQ136" s="1154" t="s">
        <v>1705</v>
      </c>
      <c r="AR136" s="1154" t="s">
        <v>949</v>
      </c>
      <c r="AS136" s="1154" t="s">
        <v>949</v>
      </c>
      <c r="AT136" s="1154">
        <v>0</v>
      </c>
      <c r="AU136" s="1154">
        <v>0</v>
      </c>
      <c r="AV136" s="1154" t="s">
        <v>1700</v>
      </c>
      <c r="AW136" s="1154" t="s">
        <v>1705</v>
      </c>
      <c r="AX136" s="1154">
        <v>0</v>
      </c>
      <c r="AY136" s="1154">
        <v>0</v>
      </c>
      <c r="AZ136" s="1154">
        <v>0</v>
      </c>
      <c r="BA136" s="1154">
        <v>0</v>
      </c>
      <c r="BB136" s="1155" t="s">
        <v>4162</v>
      </c>
      <c r="BC136" s="1155" t="s">
        <v>4407</v>
      </c>
      <c r="BD136" s="1155"/>
      <c r="BE136" s="1144"/>
      <c r="BF136" s="1155">
        <v>2</v>
      </c>
      <c r="BG136" s="1155">
        <v>50</v>
      </c>
      <c r="BH136" s="1155">
        <v>22</v>
      </c>
      <c r="BI136" s="1143"/>
      <c r="BJ136" s="802" t="s">
        <v>1414</v>
      </c>
      <c r="BK136" s="1143"/>
      <c r="BL136" s="1143"/>
      <c r="BM136" s="179"/>
      <c r="BN136" s="179"/>
    </row>
    <row r="137" spans="1:66" ht="16.5">
      <c r="A137" s="1143"/>
      <c r="B137" s="1144">
        <v>130</v>
      </c>
      <c r="C137" s="1144" t="s">
        <v>657</v>
      </c>
      <c r="D137" s="1145"/>
      <c r="E137" s="1146"/>
      <c r="F137" s="1145"/>
      <c r="G137" s="1146" t="s">
        <v>1706</v>
      </c>
      <c r="H137" s="1145"/>
      <c r="I137" s="1146"/>
      <c r="J137" s="1145"/>
      <c r="K137" s="1146"/>
      <c r="L137" s="1145"/>
      <c r="M137" s="1146"/>
      <c r="N137" s="1144" t="s">
        <v>1706</v>
      </c>
      <c r="O137" s="170" t="s">
        <v>1706</v>
      </c>
      <c r="P137" s="1147" t="s">
        <v>4788</v>
      </c>
      <c r="Q137" s="1148" t="s">
        <v>1636</v>
      </c>
      <c r="R137" s="1149" t="s">
        <v>989</v>
      </c>
      <c r="S137" s="1144" t="s">
        <v>941</v>
      </c>
      <c r="T137" s="1150"/>
      <c r="U137" s="1151" t="s">
        <v>1707</v>
      </c>
      <c r="V137" s="158" t="s">
        <v>90</v>
      </c>
      <c r="W137" s="1150" t="s">
        <v>1708</v>
      </c>
      <c r="X137" s="802">
        <v>1</v>
      </c>
      <c r="Y137" s="824" t="s">
        <v>945</v>
      </c>
      <c r="Z137" s="1152" t="s">
        <v>1008</v>
      </c>
      <c r="AA137" s="1144">
        <v>1</v>
      </c>
      <c r="AB137" s="1144" t="s">
        <v>1008</v>
      </c>
      <c r="AC137" s="1144"/>
      <c r="AD137" s="1144"/>
      <c r="AE137" s="1144"/>
      <c r="AF137" s="1153"/>
      <c r="AG137" s="1154">
        <v>5638.7629999999999</v>
      </c>
      <c r="AH137" s="1154" t="s">
        <v>949</v>
      </c>
      <c r="AI137" s="1154">
        <v>1.41</v>
      </c>
      <c r="AJ137" s="1154">
        <v>0.93</v>
      </c>
      <c r="AK137" s="1154" t="s">
        <v>949</v>
      </c>
      <c r="AL137" s="1154" t="s">
        <v>1083</v>
      </c>
      <c r="AM137" s="1154" t="s">
        <v>1709</v>
      </c>
      <c r="AN137" s="1154" t="s">
        <v>1710</v>
      </c>
      <c r="AO137" s="1154" t="s">
        <v>1711</v>
      </c>
      <c r="AP137" s="1154">
        <v>0</v>
      </c>
      <c r="AQ137" s="1154" t="s">
        <v>1712</v>
      </c>
      <c r="AR137" s="1154" t="s">
        <v>949</v>
      </c>
      <c r="AS137" s="1154" t="s">
        <v>949</v>
      </c>
      <c r="AT137" s="1154">
        <v>0</v>
      </c>
      <c r="AU137" s="1154">
        <v>0</v>
      </c>
      <c r="AV137" s="1154" t="s">
        <v>1706</v>
      </c>
      <c r="AW137" s="1154" t="s">
        <v>1459</v>
      </c>
      <c r="AX137" s="1154">
        <v>0</v>
      </c>
      <c r="AY137" s="1154">
        <v>0</v>
      </c>
      <c r="AZ137" s="1154">
        <v>0</v>
      </c>
      <c r="BA137" s="1154">
        <v>0</v>
      </c>
      <c r="BB137" s="1155" t="s">
        <v>4665</v>
      </c>
      <c r="BC137" s="1155" t="s">
        <v>4407</v>
      </c>
      <c r="BD137" s="1155"/>
      <c r="BE137" s="1144"/>
      <c r="BF137" s="1155">
        <v>2</v>
      </c>
      <c r="BG137" s="1155">
        <v>50</v>
      </c>
      <c r="BH137" s="1155">
        <v>26</v>
      </c>
      <c r="BI137" s="1143"/>
      <c r="BJ137" s="802" t="s">
        <v>1025</v>
      </c>
      <c r="BK137" s="1143"/>
      <c r="BL137" s="1143"/>
      <c r="BM137" s="179"/>
      <c r="BN137" s="179"/>
    </row>
    <row r="138" spans="1:66" ht="16.5">
      <c r="A138" s="1143"/>
      <c r="B138" s="1144">
        <v>131</v>
      </c>
      <c r="C138" s="1144" t="s">
        <v>657</v>
      </c>
      <c r="D138" s="1145"/>
      <c r="E138" s="1146"/>
      <c r="F138" s="1145"/>
      <c r="G138" s="1146" t="s">
        <v>1713</v>
      </c>
      <c r="H138" s="1145"/>
      <c r="I138" s="1146"/>
      <c r="J138" s="1145"/>
      <c r="K138" s="1146"/>
      <c r="L138" s="1145"/>
      <c r="M138" s="1146"/>
      <c r="N138" s="1144" t="s">
        <v>1713</v>
      </c>
      <c r="O138" s="170" t="s">
        <v>1713</v>
      </c>
      <c r="P138" s="1147" t="s">
        <v>4788</v>
      </c>
      <c r="Q138" s="1148" t="s">
        <v>1636</v>
      </c>
      <c r="R138" s="1149" t="s">
        <v>979</v>
      </c>
      <c r="S138" s="1144" t="s">
        <v>941</v>
      </c>
      <c r="T138" s="1150"/>
      <c r="U138" s="1151" t="s">
        <v>1714</v>
      </c>
      <c r="V138" s="158" t="s">
        <v>90</v>
      </c>
      <c r="W138" s="1150" t="s">
        <v>1715</v>
      </c>
      <c r="X138" s="802">
        <v>1</v>
      </c>
      <c r="Y138" s="824" t="s">
        <v>945</v>
      </c>
      <c r="Z138" s="1152" t="s">
        <v>1008</v>
      </c>
      <c r="AA138" s="1144">
        <v>1</v>
      </c>
      <c r="AB138" s="1144" t="s">
        <v>1008</v>
      </c>
      <c r="AC138" s="1144"/>
      <c r="AD138" s="1144"/>
      <c r="AE138" s="1144"/>
      <c r="AF138" s="1153"/>
      <c r="AG138" s="1154">
        <v>10845.92</v>
      </c>
      <c r="AH138" s="1154">
        <v>1.5</v>
      </c>
      <c r="AI138" s="1154">
        <v>1.41</v>
      </c>
      <c r="AJ138" s="1154" t="s">
        <v>949</v>
      </c>
      <c r="AK138" s="1154" t="s">
        <v>1684</v>
      </c>
      <c r="AL138" s="1154" t="s">
        <v>1083</v>
      </c>
      <c r="AM138" s="1154" t="s">
        <v>1293</v>
      </c>
      <c r="AN138" s="1154" t="s">
        <v>1294</v>
      </c>
      <c r="AO138" s="1154" t="s">
        <v>1295</v>
      </c>
      <c r="AP138" s="1154">
        <v>0</v>
      </c>
      <c r="AQ138" s="1154" t="s">
        <v>1672</v>
      </c>
      <c r="AR138" s="1154" t="s">
        <v>949</v>
      </c>
      <c r="AS138" s="1154" t="s">
        <v>949</v>
      </c>
      <c r="AT138" s="1154">
        <v>0</v>
      </c>
      <c r="AU138" s="1154">
        <v>0</v>
      </c>
      <c r="AV138" s="1154" t="s">
        <v>1713</v>
      </c>
      <c r="AW138" s="1154" t="s">
        <v>1672</v>
      </c>
      <c r="AX138" s="1154">
        <v>0</v>
      </c>
      <c r="AY138" s="1154">
        <v>0</v>
      </c>
      <c r="AZ138" s="1154">
        <v>0</v>
      </c>
      <c r="BA138" s="1154">
        <v>0</v>
      </c>
      <c r="BB138" s="1155" t="s">
        <v>4665</v>
      </c>
      <c r="BC138" s="1155" t="s">
        <v>4407</v>
      </c>
      <c r="BD138" s="1155"/>
      <c r="BE138" s="1144"/>
      <c r="BF138" s="1155">
        <v>4</v>
      </c>
      <c r="BG138" s="1155">
        <v>100</v>
      </c>
      <c r="BH138" s="1155">
        <v>28</v>
      </c>
      <c r="BI138" s="1143"/>
      <c r="BJ138" s="802" t="s">
        <v>1414</v>
      </c>
      <c r="BK138" s="1143"/>
      <c r="BL138" s="1143"/>
      <c r="BM138" s="179"/>
      <c r="BN138" s="179"/>
    </row>
    <row r="139" spans="1:66" ht="16.5">
      <c r="A139" s="1143"/>
      <c r="B139" s="1144">
        <v>132</v>
      </c>
      <c r="C139" s="1144" t="s">
        <v>657</v>
      </c>
      <c r="D139" s="1145"/>
      <c r="E139" s="1146"/>
      <c r="F139" s="1145"/>
      <c r="G139" s="1146" t="s">
        <v>1716</v>
      </c>
      <c r="H139" s="1145"/>
      <c r="I139" s="1146"/>
      <c r="J139" s="1145"/>
      <c r="K139" s="1146"/>
      <c r="L139" s="1145"/>
      <c r="M139" s="1146"/>
      <c r="N139" s="1144" t="s">
        <v>1716</v>
      </c>
      <c r="O139" s="170" t="s">
        <v>1716</v>
      </c>
      <c r="P139" s="1147" t="s">
        <v>4788</v>
      </c>
      <c r="Q139" s="1148" t="s">
        <v>1636</v>
      </c>
      <c r="R139" s="1149"/>
      <c r="S139" s="1144" t="s">
        <v>941</v>
      </c>
      <c r="T139" s="1150" t="s">
        <v>1717</v>
      </c>
      <c r="U139" s="1151" t="s">
        <v>1718</v>
      </c>
      <c r="V139" s="158" t="s">
        <v>90</v>
      </c>
      <c r="W139" s="1150" t="s">
        <v>1719</v>
      </c>
      <c r="X139" s="802">
        <v>1</v>
      </c>
      <c r="Y139" s="824" t="s">
        <v>945</v>
      </c>
      <c r="Z139" s="1152" t="s">
        <v>1008</v>
      </c>
      <c r="AA139" s="1144">
        <v>1</v>
      </c>
      <c r="AB139" s="1144" t="s">
        <v>1008</v>
      </c>
      <c r="AC139" s="1144"/>
      <c r="AD139" s="1144"/>
      <c r="AE139" s="1144"/>
      <c r="AF139" s="1153"/>
      <c r="AG139" s="1154">
        <v>7743.2740000000003</v>
      </c>
      <c r="AH139" s="1154">
        <v>1.5</v>
      </c>
      <c r="AI139" s="1154">
        <v>1.41</v>
      </c>
      <c r="AJ139" s="1154">
        <v>9</v>
      </c>
      <c r="AK139" s="1154" t="s">
        <v>1720</v>
      </c>
      <c r="AL139" s="1154" t="s">
        <v>1083</v>
      </c>
      <c r="AM139" s="1154" t="s">
        <v>1293</v>
      </c>
      <c r="AN139" s="1154" t="s">
        <v>1294</v>
      </c>
      <c r="AO139" s="1154" t="s">
        <v>1295</v>
      </c>
      <c r="AP139" s="1154" t="s">
        <v>1296</v>
      </c>
      <c r="AQ139" s="1154" t="s">
        <v>1705</v>
      </c>
      <c r="AR139" s="1154" t="s">
        <v>949</v>
      </c>
      <c r="AS139" s="1154" t="s">
        <v>949</v>
      </c>
      <c r="AT139" s="1154">
        <v>0</v>
      </c>
      <c r="AU139" s="1154">
        <v>0</v>
      </c>
      <c r="AV139" s="1154" t="s">
        <v>1716</v>
      </c>
      <c r="AW139" s="1154" t="s">
        <v>1705</v>
      </c>
      <c r="AX139" s="1154">
        <v>0</v>
      </c>
      <c r="AY139" s="1154">
        <v>0</v>
      </c>
      <c r="AZ139" s="1154">
        <v>0</v>
      </c>
      <c r="BA139" s="1154">
        <v>0</v>
      </c>
      <c r="BB139" s="1155" t="s">
        <v>4162</v>
      </c>
      <c r="BC139" s="1155" t="s">
        <v>4407</v>
      </c>
      <c r="BD139" s="1155"/>
      <c r="BE139" s="1144"/>
      <c r="BF139" s="1155">
        <v>4</v>
      </c>
      <c r="BG139" s="1155">
        <v>75</v>
      </c>
      <c r="BH139" s="1155">
        <v>23</v>
      </c>
      <c r="BI139" s="1143"/>
      <c r="BJ139" s="802" t="s">
        <v>1414</v>
      </c>
      <c r="BK139" s="1143"/>
      <c r="BL139" s="1143"/>
      <c r="BM139" s="179"/>
      <c r="BN139" s="179"/>
    </row>
    <row r="140" spans="1:66" ht="16.5">
      <c r="A140" s="1143"/>
      <c r="B140" s="1144">
        <v>133</v>
      </c>
      <c r="C140" s="1144" t="s">
        <v>657</v>
      </c>
      <c r="D140" s="1145"/>
      <c r="E140" s="1146"/>
      <c r="F140" s="1145"/>
      <c r="G140" s="1146" t="s">
        <v>1721</v>
      </c>
      <c r="H140" s="1145"/>
      <c r="I140" s="1146"/>
      <c r="J140" s="1145"/>
      <c r="K140" s="1146"/>
      <c r="L140" s="1145"/>
      <c r="M140" s="1146"/>
      <c r="N140" s="1144" t="s">
        <v>1721</v>
      </c>
      <c r="O140" s="170" t="s">
        <v>1721</v>
      </c>
      <c r="P140" s="1147" t="s">
        <v>4788</v>
      </c>
      <c r="Q140" s="1148" t="s">
        <v>1636</v>
      </c>
      <c r="R140" s="1149"/>
      <c r="S140" s="1144" t="s">
        <v>941</v>
      </c>
      <c r="T140" s="1150" t="s">
        <v>1722</v>
      </c>
      <c r="U140" s="1151" t="s">
        <v>1723</v>
      </c>
      <c r="V140" s="158" t="s">
        <v>90</v>
      </c>
      <c r="W140" s="1150" t="s">
        <v>1724</v>
      </c>
      <c r="X140" s="802">
        <v>1</v>
      </c>
      <c r="Y140" s="824" t="s">
        <v>945</v>
      </c>
      <c r="Z140" s="1152" t="s">
        <v>1008</v>
      </c>
      <c r="AA140" s="1144">
        <v>1</v>
      </c>
      <c r="AB140" s="1144" t="s">
        <v>1008</v>
      </c>
      <c r="AC140" s="1144"/>
      <c r="AD140" s="1144"/>
      <c r="AE140" s="1144"/>
      <c r="AF140" s="1153"/>
      <c r="AG140" s="1154">
        <v>6557.4530000000004</v>
      </c>
      <c r="AH140" s="1154">
        <v>1.5</v>
      </c>
      <c r="AI140" s="1154">
        <v>1.41</v>
      </c>
      <c r="AJ140" s="1154">
        <v>8</v>
      </c>
      <c r="AK140" s="1154" t="s">
        <v>1725</v>
      </c>
      <c r="AL140" s="1154" t="s">
        <v>1083</v>
      </c>
      <c r="AM140" s="1154" t="s">
        <v>1293</v>
      </c>
      <c r="AN140" s="1154" t="s">
        <v>1294</v>
      </c>
      <c r="AO140" s="1154" t="s">
        <v>1295</v>
      </c>
      <c r="AP140" s="1154" t="s">
        <v>1296</v>
      </c>
      <c r="AQ140" s="1154" t="s">
        <v>1705</v>
      </c>
      <c r="AR140" s="1154" t="s">
        <v>949</v>
      </c>
      <c r="AS140" s="1154" t="s">
        <v>949</v>
      </c>
      <c r="AT140" s="1154">
        <v>0</v>
      </c>
      <c r="AU140" s="1154">
        <v>0</v>
      </c>
      <c r="AV140" s="1154" t="s">
        <v>1721</v>
      </c>
      <c r="AW140" s="1154" t="s">
        <v>1705</v>
      </c>
      <c r="AX140" s="1154">
        <v>0</v>
      </c>
      <c r="AY140" s="1154">
        <v>0</v>
      </c>
      <c r="AZ140" s="1154">
        <v>0</v>
      </c>
      <c r="BA140" s="1154">
        <v>0</v>
      </c>
      <c r="BB140" s="1155" t="s">
        <v>4162</v>
      </c>
      <c r="BC140" s="1155" t="s">
        <v>4407</v>
      </c>
      <c r="BD140" s="1155"/>
      <c r="BE140" s="1144"/>
      <c r="BF140" s="1155">
        <v>4</v>
      </c>
      <c r="BG140" s="1155">
        <v>75</v>
      </c>
      <c r="BH140" s="1155">
        <v>23</v>
      </c>
      <c r="BI140" s="1143"/>
      <c r="BJ140" s="802" t="s">
        <v>1414</v>
      </c>
      <c r="BK140" s="1143"/>
      <c r="BL140" s="1143"/>
      <c r="BM140" s="179"/>
      <c r="BN140" s="179"/>
    </row>
    <row r="141" spans="1:66" ht="16.5">
      <c r="A141" s="1143"/>
      <c r="B141" s="1144">
        <v>134</v>
      </c>
      <c r="C141" s="1144" t="s">
        <v>657</v>
      </c>
      <c r="D141" s="1145"/>
      <c r="E141" s="1146"/>
      <c r="F141" s="1145"/>
      <c r="G141" s="1146" t="s">
        <v>1726</v>
      </c>
      <c r="H141" s="1145"/>
      <c r="I141" s="1146"/>
      <c r="J141" s="1145"/>
      <c r="K141" s="1146"/>
      <c r="L141" s="1145"/>
      <c r="M141" s="1146"/>
      <c r="N141" s="1144" t="s">
        <v>1726</v>
      </c>
      <c r="O141" s="170" t="s">
        <v>1726</v>
      </c>
      <c r="P141" s="1147" t="s">
        <v>4788</v>
      </c>
      <c r="Q141" s="1148" t="s">
        <v>1636</v>
      </c>
      <c r="R141" s="1149" t="s">
        <v>989</v>
      </c>
      <c r="S141" s="1144" t="s">
        <v>941</v>
      </c>
      <c r="T141" s="1150" t="s">
        <v>1727</v>
      </c>
      <c r="U141" s="1151" t="s">
        <v>1728</v>
      </c>
      <c r="V141" s="158" t="s">
        <v>90</v>
      </c>
      <c r="W141" s="1150" t="s">
        <v>1729</v>
      </c>
      <c r="X141" s="802">
        <v>1</v>
      </c>
      <c r="Y141" s="824" t="s">
        <v>945</v>
      </c>
      <c r="Z141" s="1152" t="s">
        <v>1008</v>
      </c>
      <c r="AA141" s="1144">
        <v>1</v>
      </c>
      <c r="AB141" s="1144" t="s">
        <v>1008</v>
      </c>
      <c r="AC141" s="1144"/>
      <c r="AD141" s="1144"/>
      <c r="AE141" s="1144"/>
      <c r="AF141" s="1153"/>
      <c r="AG141" s="1154">
        <v>7817.0379999999996</v>
      </c>
      <c r="AH141" s="1154">
        <v>1.5</v>
      </c>
      <c r="AI141" s="1154">
        <v>1.41</v>
      </c>
      <c r="AJ141" s="1154">
        <v>10</v>
      </c>
      <c r="AK141" s="1154" t="s">
        <v>1730</v>
      </c>
      <c r="AL141" s="1154" t="s">
        <v>1083</v>
      </c>
      <c r="AM141" s="1154" t="s">
        <v>1293</v>
      </c>
      <c r="AN141" s="1154" t="s">
        <v>1294</v>
      </c>
      <c r="AO141" s="1154" t="s">
        <v>1295</v>
      </c>
      <c r="AP141" s="1154" t="s">
        <v>1296</v>
      </c>
      <c r="AQ141" s="1154" t="s">
        <v>1705</v>
      </c>
      <c r="AR141" s="1154" t="s">
        <v>949</v>
      </c>
      <c r="AS141" s="1154" t="s">
        <v>949</v>
      </c>
      <c r="AT141" s="1154">
        <v>0</v>
      </c>
      <c r="AU141" s="1154">
        <v>0</v>
      </c>
      <c r="AV141" s="1154" t="s">
        <v>1726</v>
      </c>
      <c r="AW141" s="1154" t="s">
        <v>1705</v>
      </c>
      <c r="AX141" s="1154">
        <v>0</v>
      </c>
      <c r="AY141" s="1154">
        <v>0</v>
      </c>
      <c r="AZ141" s="1154">
        <v>0</v>
      </c>
      <c r="BA141" s="1154">
        <v>0</v>
      </c>
      <c r="BB141" s="1155" t="s">
        <v>4162</v>
      </c>
      <c r="BC141" s="1155" t="s">
        <v>4407</v>
      </c>
      <c r="BD141" s="1155"/>
      <c r="BE141" s="1144"/>
      <c r="BF141" s="1155">
        <v>4</v>
      </c>
      <c r="BG141" s="1155">
        <v>75</v>
      </c>
      <c r="BH141" s="1155">
        <v>26</v>
      </c>
      <c r="BI141" s="1143"/>
      <c r="BJ141" s="802" t="s">
        <v>1414</v>
      </c>
      <c r="BK141" s="1143"/>
      <c r="BL141" s="1143"/>
      <c r="BM141" s="179"/>
      <c r="BN141" s="179"/>
    </row>
    <row r="142" spans="1:66" ht="16.5">
      <c r="A142" s="1143"/>
      <c r="B142" s="1144">
        <v>135</v>
      </c>
      <c r="C142" s="1144" t="s">
        <v>657</v>
      </c>
      <c r="D142" s="1145"/>
      <c r="E142" s="1146"/>
      <c r="F142" s="1145"/>
      <c r="G142" s="1146" t="s">
        <v>1687</v>
      </c>
      <c r="H142" s="1145"/>
      <c r="I142" s="1146"/>
      <c r="J142" s="1145"/>
      <c r="K142" s="1146"/>
      <c r="L142" s="1145"/>
      <c r="M142" s="1146"/>
      <c r="N142" s="1144" t="s">
        <v>1687</v>
      </c>
      <c r="O142" s="170" t="s">
        <v>1687</v>
      </c>
      <c r="P142" s="1147" t="s">
        <v>4788</v>
      </c>
      <c r="Q142" s="1148" t="s">
        <v>1636</v>
      </c>
      <c r="R142" s="1149" t="s">
        <v>989</v>
      </c>
      <c r="S142" s="1144" t="s">
        <v>941</v>
      </c>
      <c r="T142" s="1150"/>
      <c r="U142" s="1151" t="s">
        <v>1688</v>
      </c>
      <c r="V142" s="158" t="s">
        <v>90</v>
      </c>
      <c r="W142" s="1150" t="s">
        <v>1689</v>
      </c>
      <c r="X142" s="802">
        <v>1</v>
      </c>
      <c r="Y142" s="824" t="s">
        <v>945</v>
      </c>
      <c r="Z142" s="1152" t="s">
        <v>1008</v>
      </c>
      <c r="AA142" s="1144">
        <v>1</v>
      </c>
      <c r="AB142" s="1144" t="s">
        <v>1008</v>
      </c>
      <c r="AC142" s="1144"/>
      <c r="AD142" s="1144"/>
      <c r="AE142" s="1144"/>
      <c r="AF142" s="1153"/>
      <c r="AG142" s="1154">
        <v>1615.79</v>
      </c>
      <c r="AH142" s="1154">
        <v>1.5</v>
      </c>
      <c r="AI142" s="1154">
        <v>1.41</v>
      </c>
      <c r="AJ142" s="1154" t="s">
        <v>949</v>
      </c>
      <c r="AK142" s="1154" t="s">
        <v>1690</v>
      </c>
      <c r="AL142" s="1154" t="s">
        <v>1083</v>
      </c>
      <c r="AM142" s="1154" t="s">
        <v>1293</v>
      </c>
      <c r="AN142" s="1154" t="s">
        <v>1294</v>
      </c>
      <c r="AO142" s="1154" t="s">
        <v>1295</v>
      </c>
      <c r="AP142" s="1154">
        <v>0</v>
      </c>
      <c r="AQ142" s="1154" t="s">
        <v>1672</v>
      </c>
      <c r="AR142" s="1154" t="s">
        <v>949</v>
      </c>
      <c r="AS142" s="1154" t="s">
        <v>949</v>
      </c>
      <c r="AT142" s="1154">
        <v>0</v>
      </c>
      <c r="AU142" s="1154">
        <v>0</v>
      </c>
      <c r="AV142" s="1154" t="s">
        <v>1687</v>
      </c>
      <c r="AW142" s="1154" t="s">
        <v>1672</v>
      </c>
      <c r="AX142" s="1154">
        <v>0</v>
      </c>
      <c r="AY142" s="1154">
        <v>0</v>
      </c>
      <c r="AZ142" s="1154">
        <v>0</v>
      </c>
      <c r="BA142" s="1154">
        <v>0</v>
      </c>
      <c r="BB142" s="1155" t="s">
        <v>4665</v>
      </c>
      <c r="BC142" s="1155" t="s">
        <v>4407</v>
      </c>
      <c r="BD142" s="1155"/>
      <c r="BE142" s="1144"/>
      <c r="BF142" s="1155">
        <v>4</v>
      </c>
      <c r="BG142" s="1155">
        <v>30</v>
      </c>
      <c r="BH142" s="1155">
        <v>23</v>
      </c>
      <c r="BI142" s="1143"/>
      <c r="BJ142" s="802" t="s">
        <v>1025</v>
      </c>
      <c r="BK142" s="1143"/>
      <c r="BL142" s="1143"/>
      <c r="BM142" s="179"/>
      <c r="BN142" s="179"/>
    </row>
    <row r="143" spans="1:66" ht="16.5">
      <c r="A143" s="1143"/>
      <c r="B143" s="1144">
        <v>136</v>
      </c>
      <c r="C143" s="1144" t="s">
        <v>657</v>
      </c>
      <c r="D143" s="1145"/>
      <c r="E143" s="1146"/>
      <c r="F143" s="1145"/>
      <c r="G143" s="1146" t="s">
        <v>1731</v>
      </c>
      <c r="H143" s="1145"/>
      <c r="I143" s="1146"/>
      <c r="J143" s="1145"/>
      <c r="K143" s="1146"/>
      <c r="L143" s="1145"/>
      <c r="M143" s="1146"/>
      <c r="N143" s="1144" t="s">
        <v>1731</v>
      </c>
      <c r="O143" s="170" t="s">
        <v>1731</v>
      </c>
      <c r="P143" s="1147" t="s">
        <v>4788</v>
      </c>
      <c r="Q143" s="1148" t="s">
        <v>1636</v>
      </c>
      <c r="R143" s="1149" t="s">
        <v>1126</v>
      </c>
      <c r="S143" s="1144" t="s">
        <v>941</v>
      </c>
      <c r="T143" s="1150"/>
      <c r="U143" s="1151" t="s">
        <v>1732</v>
      </c>
      <c r="V143" s="158" t="s">
        <v>90</v>
      </c>
      <c r="W143" s="1150" t="s">
        <v>1733</v>
      </c>
      <c r="X143" s="802">
        <v>1</v>
      </c>
      <c r="Y143" s="824" t="s">
        <v>945</v>
      </c>
      <c r="Z143" s="1152" t="s">
        <v>1008</v>
      </c>
      <c r="AA143" s="1144">
        <v>1</v>
      </c>
      <c r="AB143" s="1144" t="s">
        <v>1008</v>
      </c>
      <c r="AC143" s="1144"/>
      <c r="AD143" s="1144"/>
      <c r="AE143" s="1144"/>
      <c r="AF143" s="1153"/>
      <c r="AG143" s="1154">
        <v>12633.602999999999</v>
      </c>
      <c r="AH143" s="1154">
        <v>1.5</v>
      </c>
      <c r="AI143" s="1154">
        <v>1.41</v>
      </c>
      <c r="AJ143" s="1154">
        <v>17.813379999999999</v>
      </c>
      <c r="AK143" s="1154" t="s">
        <v>1734</v>
      </c>
      <c r="AL143" s="1154" t="s">
        <v>995</v>
      </c>
      <c r="AM143" s="1154" t="s">
        <v>1293</v>
      </c>
      <c r="AN143" s="1154" t="s">
        <v>1685</v>
      </c>
      <c r="AO143" s="1154" t="s">
        <v>1686</v>
      </c>
      <c r="AP143" s="1154" t="s">
        <v>1296</v>
      </c>
      <c r="AQ143" s="1154" t="s">
        <v>1672</v>
      </c>
      <c r="AR143" s="1154" t="s">
        <v>949</v>
      </c>
      <c r="AS143" s="1154" t="s">
        <v>949</v>
      </c>
      <c r="AT143" s="1154">
        <v>0</v>
      </c>
      <c r="AU143" s="1154">
        <v>0</v>
      </c>
      <c r="AV143" s="1154" t="s">
        <v>1731</v>
      </c>
      <c r="AW143" s="1154" t="s">
        <v>1672</v>
      </c>
      <c r="AX143" s="1154">
        <v>0</v>
      </c>
      <c r="AY143" s="1154">
        <v>0</v>
      </c>
      <c r="AZ143" s="1154">
        <v>0</v>
      </c>
      <c r="BA143" s="1154">
        <v>0</v>
      </c>
      <c r="BB143" s="1155" t="s">
        <v>4665</v>
      </c>
      <c r="BC143" s="1155" t="s">
        <v>4407</v>
      </c>
      <c r="BD143" s="1155"/>
      <c r="BE143" s="1144"/>
      <c r="BF143" s="1155">
        <v>4</v>
      </c>
      <c r="BG143" s="1155">
        <v>75</v>
      </c>
      <c r="BH143" s="1155">
        <v>26</v>
      </c>
      <c r="BI143" s="1143"/>
      <c r="BJ143" s="802" t="s">
        <v>1025</v>
      </c>
      <c r="BK143" s="1143"/>
      <c r="BL143" s="1143"/>
      <c r="BM143" s="179"/>
      <c r="BN143" s="179"/>
    </row>
    <row r="144" spans="1:66" ht="16.5">
      <c r="A144" s="1143"/>
      <c r="B144" s="1144">
        <v>137</v>
      </c>
      <c r="C144" s="1144" t="s">
        <v>657</v>
      </c>
      <c r="D144" s="1145"/>
      <c r="E144" s="1146"/>
      <c r="F144" s="1145"/>
      <c r="G144" s="1146" t="s">
        <v>1735</v>
      </c>
      <c r="H144" s="1145"/>
      <c r="I144" s="1146"/>
      <c r="J144" s="1145"/>
      <c r="K144" s="1146"/>
      <c r="L144" s="1145"/>
      <c r="M144" s="1146"/>
      <c r="N144" s="1144" t="s">
        <v>1735</v>
      </c>
      <c r="O144" s="170" t="s">
        <v>1735</v>
      </c>
      <c r="P144" s="1147" t="s">
        <v>4788</v>
      </c>
      <c r="Q144" s="1148" t="s">
        <v>1636</v>
      </c>
      <c r="R144" s="1149" t="s">
        <v>1059</v>
      </c>
      <c r="S144" s="1144" t="s">
        <v>941</v>
      </c>
      <c r="T144" s="1150"/>
      <c r="U144" s="1151" t="s">
        <v>1736</v>
      </c>
      <c r="V144" s="158" t="s">
        <v>90</v>
      </c>
      <c r="W144" s="1150" t="s">
        <v>1737</v>
      </c>
      <c r="X144" s="802">
        <v>1</v>
      </c>
      <c r="Y144" s="824" t="s">
        <v>945</v>
      </c>
      <c r="Z144" s="1152" t="s">
        <v>1008</v>
      </c>
      <c r="AA144" s="1144">
        <v>1</v>
      </c>
      <c r="AB144" s="1144" t="s">
        <v>1008</v>
      </c>
      <c r="AC144" s="1144"/>
      <c r="AD144" s="1144"/>
      <c r="AE144" s="1144"/>
      <c r="AF144" s="1153"/>
      <c r="AG144" s="1154">
        <v>439.60199999999998</v>
      </c>
      <c r="AH144" s="1154" t="s">
        <v>949</v>
      </c>
      <c r="AI144" s="1154">
        <v>1.45</v>
      </c>
      <c r="AJ144" s="1154" t="s">
        <v>949</v>
      </c>
      <c r="AK144" s="1154" t="s">
        <v>949</v>
      </c>
      <c r="AL144" s="1154" t="s">
        <v>1083</v>
      </c>
      <c r="AM144" s="1154" t="s">
        <v>1709</v>
      </c>
      <c r="AN144" s="1154" t="s">
        <v>1710</v>
      </c>
      <c r="AO144" s="1154" t="s">
        <v>1711</v>
      </c>
      <c r="AP144" s="1154">
        <v>0</v>
      </c>
      <c r="AQ144" s="1154" t="s">
        <v>1712</v>
      </c>
      <c r="AR144" s="1154" t="s">
        <v>949</v>
      </c>
      <c r="AS144" s="1154" t="s">
        <v>949</v>
      </c>
      <c r="AT144" s="1154">
        <v>0</v>
      </c>
      <c r="AU144" s="1154">
        <v>0</v>
      </c>
      <c r="AV144" s="1154" t="s">
        <v>1735</v>
      </c>
      <c r="AW144" s="1154" t="s">
        <v>1459</v>
      </c>
      <c r="AX144" s="1154">
        <v>0</v>
      </c>
      <c r="AY144" s="1154">
        <v>0</v>
      </c>
      <c r="AZ144" s="1154">
        <v>0</v>
      </c>
      <c r="BA144" s="1154">
        <v>0</v>
      </c>
      <c r="BB144" s="1155" t="s">
        <v>4665</v>
      </c>
      <c r="BC144" s="1155" t="s">
        <v>4407</v>
      </c>
      <c r="BD144" s="1155"/>
      <c r="BE144" s="1144"/>
      <c r="BF144" s="1155">
        <v>4</v>
      </c>
      <c r="BG144" s="1155">
        <v>50</v>
      </c>
      <c r="BH144" s="1155">
        <v>22</v>
      </c>
      <c r="BI144" s="1143"/>
      <c r="BJ144" s="802" t="s">
        <v>1025</v>
      </c>
      <c r="BK144" s="1143"/>
      <c r="BL144" s="1143"/>
      <c r="BM144" s="179"/>
      <c r="BN144" s="179"/>
    </row>
    <row r="145" spans="1:66" ht="16.5">
      <c r="A145" s="1143"/>
      <c r="B145" s="1144">
        <v>138</v>
      </c>
      <c r="C145" s="1144" t="s">
        <v>657</v>
      </c>
      <c r="D145" s="1145"/>
      <c r="E145" s="1146"/>
      <c r="F145" s="1145"/>
      <c r="G145" s="1146" t="s">
        <v>1740</v>
      </c>
      <c r="H145" s="1145"/>
      <c r="I145" s="1146"/>
      <c r="J145" s="1145"/>
      <c r="K145" s="1146"/>
      <c r="L145" s="1145"/>
      <c r="M145" s="1146"/>
      <c r="N145" s="1144" t="s">
        <v>1739</v>
      </c>
      <c r="O145" s="170" t="s">
        <v>1740</v>
      </c>
      <c r="P145" s="1147" t="s">
        <v>4802</v>
      </c>
      <c r="Q145" s="1148" t="s">
        <v>1636</v>
      </c>
      <c r="R145" s="1149"/>
      <c r="S145" s="1144" t="s">
        <v>941</v>
      </c>
      <c r="T145" s="1150"/>
      <c r="U145" s="1151" t="s">
        <v>1741</v>
      </c>
      <c r="V145" s="158" t="s">
        <v>90</v>
      </c>
      <c r="W145" s="1150" t="s">
        <v>1742</v>
      </c>
      <c r="X145" s="802">
        <v>1</v>
      </c>
      <c r="Y145" s="824" t="s">
        <v>945</v>
      </c>
      <c r="Z145" s="1152" t="s">
        <v>1008</v>
      </c>
      <c r="AA145" s="1144">
        <v>1</v>
      </c>
      <c r="AB145" s="1144" t="s">
        <v>993</v>
      </c>
      <c r="AC145" s="1144"/>
      <c r="AD145" s="1144"/>
      <c r="AE145" s="1144"/>
      <c r="AF145" s="1153"/>
      <c r="AG145" s="1154" t="s">
        <v>949</v>
      </c>
      <c r="AH145" s="1154" t="s">
        <v>949</v>
      </c>
      <c r="AI145" s="1154" t="s">
        <v>949</v>
      </c>
      <c r="AJ145" s="1154" t="s">
        <v>949</v>
      </c>
      <c r="AK145" s="1154" t="s">
        <v>949</v>
      </c>
      <c r="AL145" s="1154">
        <v>0</v>
      </c>
      <c r="AM145" s="1154">
        <v>0</v>
      </c>
      <c r="AN145" s="1154">
        <v>0</v>
      </c>
      <c r="AO145" s="1154" t="s">
        <v>945</v>
      </c>
      <c r="AP145" s="1154">
        <v>0</v>
      </c>
      <c r="AQ145" s="1154" t="s">
        <v>986</v>
      </c>
      <c r="AR145" s="1154" t="s">
        <v>1024</v>
      </c>
      <c r="AS145" s="1154" t="s">
        <v>949</v>
      </c>
      <c r="AT145" s="1154">
        <v>0</v>
      </c>
      <c r="AU145" s="1154">
        <v>0</v>
      </c>
      <c r="AV145" s="1154">
        <v>0</v>
      </c>
      <c r="AW145" s="1154">
        <v>0</v>
      </c>
      <c r="AX145" s="1154">
        <v>0</v>
      </c>
      <c r="AY145" s="1154">
        <v>0</v>
      </c>
      <c r="AZ145" s="1154">
        <v>0</v>
      </c>
      <c r="BA145" s="1154">
        <v>0</v>
      </c>
      <c r="BB145" s="1155" t="s">
        <v>4665</v>
      </c>
      <c r="BC145" s="1155"/>
      <c r="BD145" s="1155"/>
      <c r="BE145" s="1144"/>
      <c r="BF145" s="1155"/>
      <c r="BG145" s="1155"/>
      <c r="BH145" s="1155"/>
      <c r="BI145" s="1143"/>
      <c r="BJ145" s="802" t="s">
        <v>950</v>
      </c>
      <c r="BK145" s="1143"/>
      <c r="BL145" s="1143"/>
      <c r="BM145" s="179"/>
      <c r="BN145" s="179"/>
    </row>
    <row r="146" spans="1:66" ht="16.5">
      <c r="A146" s="1143"/>
      <c r="B146" s="1144">
        <v>139</v>
      </c>
      <c r="C146" s="1144" t="s">
        <v>657</v>
      </c>
      <c r="D146" s="1145"/>
      <c r="E146" s="1146"/>
      <c r="F146" s="1145"/>
      <c r="G146" s="1146" t="s">
        <v>1743</v>
      </c>
      <c r="H146" s="1145"/>
      <c r="I146" s="1146"/>
      <c r="J146" s="1145"/>
      <c r="K146" s="1146"/>
      <c r="L146" s="1145"/>
      <c r="M146" s="1146"/>
      <c r="N146" s="1144" t="s">
        <v>1743</v>
      </c>
      <c r="O146" s="170" t="s">
        <v>1743</v>
      </c>
      <c r="P146" s="1147" t="s">
        <v>4788</v>
      </c>
      <c r="Q146" s="1148" t="s">
        <v>1636</v>
      </c>
      <c r="R146" s="1149" t="s">
        <v>989</v>
      </c>
      <c r="S146" s="1144" t="s">
        <v>941</v>
      </c>
      <c r="T146" s="1150" t="s">
        <v>1744</v>
      </c>
      <c r="U146" s="1151" t="s">
        <v>1745</v>
      </c>
      <c r="V146" s="158" t="s">
        <v>90</v>
      </c>
      <c r="W146" s="1150" t="s">
        <v>1746</v>
      </c>
      <c r="X146" s="802">
        <v>1</v>
      </c>
      <c r="Y146" s="824" t="s">
        <v>945</v>
      </c>
      <c r="Z146" s="1152" t="s">
        <v>1008</v>
      </c>
      <c r="AA146" s="1144">
        <v>1</v>
      </c>
      <c r="AB146" s="1144" t="s">
        <v>1008</v>
      </c>
      <c r="AC146" s="1144"/>
      <c r="AD146" s="1144"/>
      <c r="AE146" s="1144"/>
      <c r="AF146" s="1153"/>
      <c r="AG146" s="1154">
        <v>1700.414</v>
      </c>
      <c r="AH146" s="1154">
        <v>1.5</v>
      </c>
      <c r="AI146" s="1154">
        <v>1.41</v>
      </c>
      <c r="AJ146" s="1154">
        <v>2</v>
      </c>
      <c r="AK146" s="1154" t="s">
        <v>1747</v>
      </c>
      <c r="AL146" s="1154" t="s">
        <v>1083</v>
      </c>
      <c r="AM146" s="1154" t="s">
        <v>1293</v>
      </c>
      <c r="AN146" s="1154" t="s">
        <v>1294</v>
      </c>
      <c r="AO146" s="1154" t="s">
        <v>1295</v>
      </c>
      <c r="AP146" s="1154" t="s">
        <v>1296</v>
      </c>
      <c r="AQ146" s="1154" t="s">
        <v>1705</v>
      </c>
      <c r="AR146" s="1154" t="s">
        <v>949</v>
      </c>
      <c r="AS146" s="1154" t="s">
        <v>949</v>
      </c>
      <c r="AT146" s="1154">
        <v>0</v>
      </c>
      <c r="AU146" s="1154">
        <v>0</v>
      </c>
      <c r="AV146" s="1154" t="s">
        <v>1743</v>
      </c>
      <c r="AW146" s="1154" t="s">
        <v>1705</v>
      </c>
      <c r="AX146" s="1154">
        <v>0</v>
      </c>
      <c r="AY146" s="1154">
        <v>0</v>
      </c>
      <c r="AZ146" s="1154">
        <v>0</v>
      </c>
      <c r="BA146" s="1154">
        <v>0</v>
      </c>
      <c r="BB146" s="1155" t="s">
        <v>4162</v>
      </c>
      <c r="BC146" s="1155" t="s">
        <v>4407</v>
      </c>
      <c r="BD146" s="1155"/>
      <c r="BE146" s="1144"/>
      <c r="BF146" s="1155">
        <v>4</v>
      </c>
      <c r="BG146" s="1155">
        <v>50</v>
      </c>
      <c r="BH146" s="1155">
        <v>21</v>
      </c>
      <c r="BI146" s="1143"/>
      <c r="BJ146" s="802" t="s">
        <v>1025</v>
      </c>
      <c r="BK146" s="1143"/>
      <c r="BL146" s="1143"/>
      <c r="BM146" s="179"/>
      <c r="BN146" s="179"/>
    </row>
    <row r="147" spans="1:66" ht="16.5">
      <c r="A147" s="1143"/>
      <c r="B147" s="1144">
        <v>140</v>
      </c>
      <c r="C147" s="1144" t="s">
        <v>657</v>
      </c>
      <c r="D147" s="1145"/>
      <c r="E147" s="1146"/>
      <c r="F147" s="1145"/>
      <c r="G147" s="1146" t="s">
        <v>1750</v>
      </c>
      <c r="H147" s="1145"/>
      <c r="I147" s="1146"/>
      <c r="J147" s="1145"/>
      <c r="K147" s="1146"/>
      <c r="L147" s="1145"/>
      <c r="M147" s="1146"/>
      <c r="N147" s="1144" t="s">
        <v>1749</v>
      </c>
      <c r="O147" s="170" t="s">
        <v>1750</v>
      </c>
      <c r="P147" s="1147" t="s">
        <v>4802</v>
      </c>
      <c r="Q147" s="1148" t="s">
        <v>1636</v>
      </c>
      <c r="R147" s="1149"/>
      <c r="S147" s="1144" t="s">
        <v>941</v>
      </c>
      <c r="T147" s="1150"/>
      <c r="U147" s="1151" t="s">
        <v>1751</v>
      </c>
      <c r="V147" s="158" t="s">
        <v>90</v>
      </c>
      <c r="W147" s="1150" t="s">
        <v>1752</v>
      </c>
      <c r="X147" s="802">
        <v>1</v>
      </c>
      <c r="Y147" s="824" t="s">
        <v>945</v>
      </c>
      <c r="Z147" s="1152" t="s">
        <v>1008</v>
      </c>
      <c r="AA147" s="1144">
        <v>1</v>
      </c>
      <c r="AB147" s="1144" t="s">
        <v>993</v>
      </c>
      <c r="AC147" s="1144"/>
      <c r="AD147" s="1144" t="s">
        <v>1245</v>
      </c>
      <c r="AE147" s="1144"/>
      <c r="AF147" s="1153"/>
      <c r="AG147" s="1154">
        <v>2627.3960000000002</v>
      </c>
      <c r="AH147" s="1154" t="s">
        <v>949</v>
      </c>
      <c r="AI147" s="1154" t="s">
        <v>949</v>
      </c>
      <c r="AJ147" s="1154" t="s">
        <v>949</v>
      </c>
      <c r="AK147" s="1154" t="s">
        <v>1753</v>
      </c>
      <c r="AL147" s="1154" t="s">
        <v>949</v>
      </c>
      <c r="AM147" s="1154" t="s">
        <v>1754</v>
      </c>
      <c r="AN147" s="1154" t="s">
        <v>1755</v>
      </c>
      <c r="AO147" s="1154" t="s">
        <v>949</v>
      </c>
      <c r="AP147" s="1154">
        <v>0</v>
      </c>
      <c r="AQ147" s="1154" t="s">
        <v>1756</v>
      </c>
      <c r="AR147" s="1154" t="s">
        <v>1757</v>
      </c>
      <c r="AS147" s="1154" t="s">
        <v>949</v>
      </c>
      <c r="AT147" s="1154">
        <v>0</v>
      </c>
      <c r="AU147" s="1154">
        <v>0</v>
      </c>
      <c r="AV147" s="1154">
        <v>0</v>
      </c>
      <c r="AW147" s="1154">
        <v>0</v>
      </c>
      <c r="AX147" s="1154">
        <v>0</v>
      </c>
      <c r="AY147" s="1154">
        <v>0</v>
      </c>
      <c r="AZ147" s="1154">
        <v>0</v>
      </c>
      <c r="BA147" s="1154">
        <v>0</v>
      </c>
      <c r="BB147" s="1155" t="s">
        <v>4665</v>
      </c>
      <c r="BC147" s="1155"/>
      <c r="BD147" s="1155"/>
      <c r="BE147" s="1144"/>
      <c r="BF147" s="1155"/>
      <c r="BG147" s="1155"/>
      <c r="BH147" s="1155"/>
      <c r="BI147" s="1143"/>
      <c r="BJ147" s="802" t="s">
        <v>1025</v>
      </c>
      <c r="BK147" s="1143"/>
      <c r="BL147" s="1143"/>
      <c r="BM147" s="179"/>
      <c r="BN147" s="179"/>
    </row>
    <row r="148" spans="1:66" ht="16.5">
      <c r="A148" s="1143"/>
      <c r="B148" s="1144">
        <v>141</v>
      </c>
      <c r="C148" s="1144" t="s">
        <v>657</v>
      </c>
      <c r="D148" s="1145"/>
      <c r="E148" s="1146"/>
      <c r="F148" s="1145"/>
      <c r="G148" s="1146" t="s">
        <v>1759</v>
      </c>
      <c r="H148" s="1145"/>
      <c r="I148" s="1146"/>
      <c r="J148" s="1145"/>
      <c r="K148" s="1146"/>
      <c r="L148" s="1145"/>
      <c r="M148" s="1146"/>
      <c r="N148" s="1144" t="s">
        <v>4886</v>
      </c>
      <c r="O148" s="170" t="s">
        <v>4887</v>
      </c>
      <c r="P148" s="1147" t="s">
        <v>4773</v>
      </c>
      <c r="Q148" s="1148" t="s">
        <v>1636</v>
      </c>
      <c r="R148" s="1149" t="s">
        <v>940</v>
      </c>
      <c r="S148" s="1144" t="s">
        <v>941</v>
      </c>
      <c r="T148" s="1150"/>
      <c r="U148" s="1151" t="s">
        <v>1760</v>
      </c>
      <c r="V148" s="158" t="s">
        <v>90</v>
      </c>
      <c r="W148" s="1150" t="s">
        <v>1761</v>
      </c>
      <c r="X148" s="802">
        <v>1</v>
      </c>
      <c r="Y148" s="824" t="s">
        <v>945</v>
      </c>
      <c r="Z148" s="1152" t="s">
        <v>1008</v>
      </c>
      <c r="AA148" s="1144">
        <v>0</v>
      </c>
      <c r="AB148" s="1144" t="s">
        <v>947</v>
      </c>
      <c r="AC148" s="1144"/>
      <c r="AD148" s="1144"/>
      <c r="AE148" s="1144"/>
      <c r="AF148" s="1153"/>
      <c r="AG148" s="1154" t="s">
        <v>949</v>
      </c>
      <c r="AH148" s="1154" t="s">
        <v>949</v>
      </c>
      <c r="AI148" s="1154" t="s">
        <v>949</v>
      </c>
      <c r="AJ148" s="1154" t="s">
        <v>949</v>
      </c>
      <c r="AK148" s="1154" t="s">
        <v>949</v>
      </c>
      <c r="AL148" s="1154" t="s">
        <v>949</v>
      </c>
      <c r="AM148" s="1154" t="s">
        <v>949</v>
      </c>
      <c r="AN148" s="1154" t="s">
        <v>949</v>
      </c>
      <c r="AO148" s="1154" t="s">
        <v>949</v>
      </c>
      <c r="AP148" s="1154" t="s">
        <v>949</v>
      </c>
      <c r="AQ148" s="1154" t="s">
        <v>949</v>
      </c>
      <c r="AR148" s="1154" t="s">
        <v>949</v>
      </c>
      <c r="AS148" s="1154" t="s">
        <v>949</v>
      </c>
      <c r="AT148" s="1154" t="s">
        <v>949</v>
      </c>
      <c r="AU148" s="1154" t="s">
        <v>949</v>
      </c>
      <c r="AV148" s="1154" t="s">
        <v>949</v>
      </c>
      <c r="AW148" s="1154" t="s">
        <v>949</v>
      </c>
      <c r="AX148" s="1154" t="s">
        <v>949</v>
      </c>
      <c r="AY148" s="1154" t="s">
        <v>949</v>
      </c>
      <c r="AZ148" s="1154" t="s">
        <v>949</v>
      </c>
      <c r="BA148" s="1154" t="s">
        <v>949</v>
      </c>
      <c r="BB148" s="1155" t="s">
        <v>4162</v>
      </c>
      <c r="BC148" s="1155"/>
      <c r="BD148" s="1155"/>
      <c r="BE148" s="1144"/>
      <c r="BF148" s="1155"/>
      <c r="BG148" s="1155"/>
      <c r="BH148" s="1155"/>
      <c r="BI148" s="1143"/>
      <c r="BJ148" s="802" t="s">
        <v>950</v>
      </c>
      <c r="BK148" s="1143"/>
      <c r="BL148" s="1143"/>
      <c r="BM148" s="179"/>
      <c r="BN148" s="179"/>
    </row>
    <row r="149" spans="1:66" ht="16.5">
      <c r="A149" s="1143"/>
      <c r="B149" s="1144">
        <v>142</v>
      </c>
      <c r="C149" s="1144" t="s">
        <v>657</v>
      </c>
      <c r="D149" s="1145"/>
      <c r="E149" s="1146"/>
      <c r="F149" s="1145"/>
      <c r="G149" s="1146"/>
      <c r="H149" s="1145" t="s">
        <v>1762</v>
      </c>
      <c r="I149" s="1146"/>
      <c r="J149" s="1145"/>
      <c r="K149" s="1146"/>
      <c r="L149" s="1145"/>
      <c r="M149" s="1146"/>
      <c r="N149" s="1144" t="s">
        <v>1763</v>
      </c>
      <c r="O149" s="170" t="s">
        <v>1762</v>
      </c>
      <c r="P149" s="1147" t="s">
        <v>4802</v>
      </c>
      <c r="Q149" s="1148" t="s">
        <v>1636</v>
      </c>
      <c r="R149" s="1149" t="s">
        <v>1764</v>
      </c>
      <c r="S149" s="1144" t="s">
        <v>941</v>
      </c>
      <c r="T149" s="1150"/>
      <c r="U149" s="1151" t="s">
        <v>1765</v>
      </c>
      <c r="V149" s="158" t="s">
        <v>90</v>
      </c>
      <c r="W149" s="1150" t="s">
        <v>1766</v>
      </c>
      <c r="X149" s="802">
        <v>1</v>
      </c>
      <c r="Y149" s="824" t="s">
        <v>945</v>
      </c>
      <c r="Z149" s="1152" t="s">
        <v>1008</v>
      </c>
      <c r="AA149" s="1144">
        <v>1</v>
      </c>
      <c r="AB149" s="1144" t="s">
        <v>1244</v>
      </c>
      <c r="AC149" s="1144" t="s">
        <v>948</v>
      </c>
      <c r="AD149" s="1144" t="s">
        <v>1245</v>
      </c>
      <c r="AE149" s="1144"/>
      <c r="AF149" s="1153"/>
      <c r="AG149" s="1154">
        <v>22558.724999999999</v>
      </c>
      <c r="AH149" s="1154" t="s">
        <v>949</v>
      </c>
      <c r="AI149" s="1154" t="s">
        <v>949</v>
      </c>
      <c r="AJ149" s="1154" t="s">
        <v>949</v>
      </c>
      <c r="AK149" s="1154" t="s">
        <v>1767</v>
      </c>
      <c r="AL149" s="1154" t="s">
        <v>949</v>
      </c>
      <c r="AM149" s="1154" t="s">
        <v>949</v>
      </c>
      <c r="AN149" s="1154" t="s">
        <v>949</v>
      </c>
      <c r="AO149" s="1154" t="s">
        <v>949</v>
      </c>
      <c r="AP149" s="1154">
        <v>0</v>
      </c>
      <c r="AQ149" s="1154" t="s">
        <v>1768</v>
      </c>
      <c r="AR149" s="1154" t="s">
        <v>1769</v>
      </c>
      <c r="AS149" s="1154" t="s">
        <v>949</v>
      </c>
      <c r="AT149" s="1154">
        <v>0</v>
      </c>
      <c r="AU149" s="1154">
        <v>0</v>
      </c>
      <c r="AV149" s="1154">
        <v>0</v>
      </c>
      <c r="AW149" s="1154">
        <v>0</v>
      </c>
      <c r="AX149" s="1154">
        <v>0</v>
      </c>
      <c r="AY149" s="1154">
        <v>0</v>
      </c>
      <c r="AZ149" s="1154">
        <v>0</v>
      </c>
      <c r="BA149" s="1154">
        <v>0</v>
      </c>
      <c r="BB149" s="1155" t="s">
        <v>4665</v>
      </c>
      <c r="BC149" s="1155"/>
      <c r="BD149" s="1155"/>
      <c r="BE149" s="1144"/>
      <c r="BF149" s="1155"/>
      <c r="BG149" s="1155"/>
      <c r="BH149" s="1155"/>
      <c r="BI149" s="1143"/>
      <c r="BJ149" s="802" t="s">
        <v>1414</v>
      </c>
      <c r="BK149" s="1143"/>
      <c r="BL149" s="1143"/>
      <c r="BM149" s="179"/>
      <c r="BN149" s="179"/>
    </row>
    <row r="150" spans="1:66" ht="16.5">
      <c r="A150" s="1143"/>
      <c r="B150" s="1144">
        <v>143</v>
      </c>
      <c r="C150" s="1144" t="s">
        <v>657</v>
      </c>
      <c r="D150" s="1145"/>
      <c r="E150" s="1146"/>
      <c r="F150" s="1145"/>
      <c r="G150" s="1146"/>
      <c r="H150" s="1145" t="s">
        <v>1772</v>
      </c>
      <c r="I150" s="1146"/>
      <c r="J150" s="1145"/>
      <c r="K150" s="1146"/>
      <c r="L150" s="1145"/>
      <c r="M150" s="1146"/>
      <c r="N150" s="1144" t="s">
        <v>1771</v>
      </c>
      <c r="O150" s="170" t="s">
        <v>1772</v>
      </c>
      <c r="P150" s="1147" t="s">
        <v>4802</v>
      </c>
      <c r="Q150" s="1148" t="s">
        <v>1636</v>
      </c>
      <c r="R150" s="1149"/>
      <c r="S150" s="1144" t="s">
        <v>941</v>
      </c>
      <c r="T150" s="1150"/>
      <c r="U150" s="1151" t="s">
        <v>1773</v>
      </c>
      <c r="V150" s="158" t="s">
        <v>90</v>
      </c>
      <c r="W150" s="1150" t="s">
        <v>1774</v>
      </c>
      <c r="X150" s="802">
        <v>3</v>
      </c>
      <c r="Y150" s="824" t="s">
        <v>945</v>
      </c>
      <c r="Z150" s="1152" t="s">
        <v>1008</v>
      </c>
      <c r="AA150" s="1144">
        <v>1</v>
      </c>
      <c r="AB150" s="1144" t="s">
        <v>993</v>
      </c>
      <c r="AC150" s="1144" t="s">
        <v>948</v>
      </c>
      <c r="AD150" s="1144"/>
      <c r="AE150" s="1144"/>
      <c r="AF150" s="1153"/>
      <c r="AG150" s="1154" t="s">
        <v>949</v>
      </c>
      <c r="AH150" s="1154" t="s">
        <v>949</v>
      </c>
      <c r="AI150" s="1154" t="s">
        <v>949</v>
      </c>
      <c r="AJ150" s="1154" t="s">
        <v>949</v>
      </c>
      <c r="AK150" s="1154" t="s">
        <v>949</v>
      </c>
      <c r="AL150" s="1154">
        <v>0</v>
      </c>
      <c r="AM150" s="1154">
        <v>0</v>
      </c>
      <c r="AN150" s="1154">
        <v>0</v>
      </c>
      <c r="AO150" s="1154" t="s">
        <v>945</v>
      </c>
      <c r="AP150" s="1154">
        <v>0</v>
      </c>
      <c r="AQ150" s="1154" t="s">
        <v>986</v>
      </c>
      <c r="AR150" s="1154" t="s">
        <v>1024</v>
      </c>
      <c r="AS150" s="1154" t="s">
        <v>949</v>
      </c>
      <c r="AT150" s="1154">
        <v>0</v>
      </c>
      <c r="AU150" s="1154">
        <v>0</v>
      </c>
      <c r="AV150" s="1154">
        <v>0</v>
      </c>
      <c r="AW150" s="1154">
        <v>0</v>
      </c>
      <c r="AX150" s="1154">
        <v>0</v>
      </c>
      <c r="AY150" s="1154">
        <v>0</v>
      </c>
      <c r="AZ150" s="1154">
        <v>0</v>
      </c>
      <c r="BA150" s="1154">
        <v>0</v>
      </c>
      <c r="BB150" s="1155" t="s">
        <v>4665</v>
      </c>
      <c r="BC150" s="1155"/>
      <c r="BD150" s="1155"/>
      <c r="BE150" s="1144"/>
      <c r="BF150" s="1155"/>
      <c r="BG150" s="1155"/>
      <c r="BH150" s="1155"/>
      <c r="BI150" s="1143"/>
      <c r="BJ150" s="802" t="s">
        <v>950</v>
      </c>
      <c r="BK150" s="1143"/>
      <c r="BL150" s="1143"/>
      <c r="BM150" s="179"/>
      <c r="BN150" s="179"/>
    </row>
    <row r="151" spans="1:66" ht="16.5">
      <c r="A151" s="1143"/>
      <c r="B151" s="1144">
        <v>144</v>
      </c>
      <c r="C151" s="1144" t="s">
        <v>657</v>
      </c>
      <c r="D151" s="1145"/>
      <c r="E151" s="1146"/>
      <c r="F151" s="1145"/>
      <c r="G151" s="1146"/>
      <c r="H151" s="1145" t="s">
        <v>1776</v>
      </c>
      <c r="I151" s="1146"/>
      <c r="J151" s="1145"/>
      <c r="K151" s="1146"/>
      <c r="L151" s="1145"/>
      <c r="M151" s="1146"/>
      <c r="N151" s="1144" t="s">
        <v>1776</v>
      </c>
      <c r="O151" s="170" t="s">
        <v>1775</v>
      </c>
      <c r="P151" s="1147" t="s">
        <v>4773</v>
      </c>
      <c r="Q151" s="1148" t="s">
        <v>2234</v>
      </c>
      <c r="R151" s="1149" t="s">
        <v>1779</v>
      </c>
      <c r="S151" s="1144" t="s">
        <v>941</v>
      </c>
      <c r="T151" s="1150"/>
      <c r="U151" s="1151" t="s">
        <v>4888</v>
      </c>
      <c r="V151" s="158" t="s">
        <v>90</v>
      </c>
      <c r="W151" s="1150" t="s">
        <v>1780</v>
      </c>
      <c r="X151" s="802">
        <v>1</v>
      </c>
      <c r="Y151" s="824" t="s">
        <v>945</v>
      </c>
      <c r="Z151" s="1152" t="s">
        <v>1008</v>
      </c>
      <c r="AA151" s="1144">
        <v>1</v>
      </c>
      <c r="AB151" s="1144" t="s">
        <v>1081</v>
      </c>
      <c r="AC151" s="1144"/>
      <c r="AD151" s="1144"/>
      <c r="AE151" s="1144"/>
      <c r="AF151" s="1153"/>
      <c r="AG151" s="1154">
        <v>30280.239000000001</v>
      </c>
      <c r="AH151" s="1154">
        <v>1</v>
      </c>
      <c r="AI151" s="1154">
        <v>7.8</v>
      </c>
      <c r="AJ151" s="1154">
        <v>242</v>
      </c>
      <c r="AK151" s="1154" t="s">
        <v>4889</v>
      </c>
      <c r="AL151" s="1154" t="s">
        <v>4890</v>
      </c>
      <c r="AM151" s="1154" t="s">
        <v>949</v>
      </c>
      <c r="AN151" s="1154" t="s">
        <v>949</v>
      </c>
      <c r="AO151" s="1154" t="s">
        <v>949</v>
      </c>
      <c r="AP151" s="1154" t="s">
        <v>949</v>
      </c>
      <c r="AQ151" s="1154" t="s">
        <v>1087</v>
      </c>
      <c r="AR151" s="1154" t="s">
        <v>949</v>
      </c>
      <c r="AS151" s="1154" t="s">
        <v>949</v>
      </c>
      <c r="AT151" s="1154">
        <v>0</v>
      </c>
      <c r="AU151" s="1154">
        <v>0</v>
      </c>
      <c r="AV151" s="1154" t="s">
        <v>1776</v>
      </c>
      <c r="AW151" s="1154" t="s">
        <v>1087</v>
      </c>
      <c r="AX151" s="1154">
        <v>0</v>
      </c>
      <c r="AY151" s="1154">
        <v>0</v>
      </c>
      <c r="AZ151" s="1154">
        <v>0</v>
      </c>
      <c r="BA151" s="1154">
        <v>0</v>
      </c>
      <c r="BB151" s="1155" t="s">
        <v>4162</v>
      </c>
      <c r="BC151" s="1155"/>
      <c r="BD151" s="1155"/>
      <c r="BE151" s="1144"/>
      <c r="BF151" s="1155">
        <v>1</v>
      </c>
      <c r="BG151" s="1155">
        <v>160</v>
      </c>
      <c r="BH151" s="1155">
        <v>2</v>
      </c>
      <c r="BI151" s="1143"/>
      <c r="BJ151" s="802" t="s">
        <v>1414</v>
      </c>
      <c r="BK151" s="1143"/>
      <c r="BL151" s="1143"/>
      <c r="BM151" s="179"/>
      <c r="BN151" s="179"/>
    </row>
    <row r="152" spans="1:66" ht="16.5">
      <c r="A152" s="1143"/>
      <c r="B152" s="1144">
        <v>145</v>
      </c>
      <c r="C152" s="1144" t="s">
        <v>657</v>
      </c>
      <c r="D152" s="1145"/>
      <c r="E152" s="1146"/>
      <c r="F152" s="1145"/>
      <c r="G152" s="1146"/>
      <c r="H152" s="1145"/>
      <c r="I152" s="1146" t="s">
        <v>1781</v>
      </c>
      <c r="J152" s="1145"/>
      <c r="K152" s="1146"/>
      <c r="L152" s="1145"/>
      <c r="M152" s="1146"/>
      <c r="N152" s="1144" t="s">
        <v>1781</v>
      </c>
      <c r="O152" s="170" t="s">
        <v>1781</v>
      </c>
      <c r="P152" s="1147" t="s">
        <v>4788</v>
      </c>
      <c r="Q152" s="1148" t="s">
        <v>1636</v>
      </c>
      <c r="R152" s="1149"/>
      <c r="S152" s="1144" t="s">
        <v>941</v>
      </c>
      <c r="T152" s="1150"/>
      <c r="U152" s="1151"/>
      <c r="V152" s="158" t="s">
        <v>90</v>
      </c>
      <c r="W152" s="1150" t="s">
        <v>1782</v>
      </c>
      <c r="X152" s="802">
        <v>1</v>
      </c>
      <c r="Y152" s="824" t="s">
        <v>945</v>
      </c>
      <c r="Z152" s="1152" t="s">
        <v>1008</v>
      </c>
      <c r="AA152" s="1144">
        <v>0</v>
      </c>
      <c r="AB152" s="1144" t="s">
        <v>1783</v>
      </c>
      <c r="AC152" s="1144"/>
      <c r="AD152" s="1144"/>
      <c r="AE152" s="1144"/>
      <c r="AF152" s="1153"/>
      <c r="AG152" s="1154">
        <v>2215.21</v>
      </c>
      <c r="AH152" s="1154" t="s">
        <v>949</v>
      </c>
      <c r="AI152" s="1154" t="s">
        <v>949</v>
      </c>
      <c r="AJ152" s="1154" t="s">
        <v>949</v>
      </c>
      <c r="AK152" s="1154" t="s">
        <v>1784</v>
      </c>
      <c r="AL152" s="1154" t="s">
        <v>949</v>
      </c>
      <c r="AM152" s="1154" t="s">
        <v>1785</v>
      </c>
      <c r="AN152" s="1154" t="s">
        <v>1786</v>
      </c>
      <c r="AO152" s="1154" t="s">
        <v>949</v>
      </c>
      <c r="AP152" s="1154">
        <v>0</v>
      </c>
      <c r="AQ152" s="1154">
        <v>0</v>
      </c>
      <c r="AR152" s="1154" t="s">
        <v>949</v>
      </c>
      <c r="AS152" s="1154" t="s">
        <v>949</v>
      </c>
      <c r="AT152" s="1154">
        <v>0</v>
      </c>
      <c r="AU152" s="1154">
        <v>0</v>
      </c>
      <c r="AV152" s="1154">
        <v>0</v>
      </c>
      <c r="AW152" s="1154">
        <v>0</v>
      </c>
      <c r="AX152" s="1154">
        <v>0</v>
      </c>
      <c r="AY152" s="1154">
        <v>0</v>
      </c>
      <c r="AZ152" s="1154">
        <v>0</v>
      </c>
      <c r="BA152" s="1154">
        <v>0</v>
      </c>
      <c r="BB152" s="1155" t="s">
        <v>4665</v>
      </c>
      <c r="BC152" s="1155"/>
      <c r="BD152" s="1155"/>
      <c r="BE152" s="1144"/>
      <c r="BF152" s="1155"/>
      <c r="BG152" s="1155"/>
      <c r="BH152" s="1155"/>
      <c r="BI152" s="1143"/>
      <c r="BJ152" s="802" t="s">
        <v>950</v>
      </c>
      <c r="BK152" s="1143"/>
      <c r="BL152" s="1143"/>
      <c r="BM152" s="179"/>
      <c r="BN152" s="179"/>
    </row>
    <row r="153" spans="1:66" ht="16.5">
      <c r="A153" s="1143"/>
      <c r="B153" s="1144">
        <v>146</v>
      </c>
      <c r="C153" s="1144" t="s">
        <v>657</v>
      </c>
      <c r="D153" s="1145"/>
      <c r="E153" s="1146"/>
      <c r="F153" s="1145"/>
      <c r="G153" s="1146"/>
      <c r="H153" s="1145"/>
      <c r="I153" s="1146" t="s">
        <v>1787</v>
      </c>
      <c r="J153" s="1145"/>
      <c r="K153" s="1146"/>
      <c r="L153" s="1145"/>
      <c r="M153" s="1146"/>
      <c r="N153" s="1144" t="s">
        <v>1787</v>
      </c>
      <c r="O153" s="170" t="s">
        <v>1787</v>
      </c>
      <c r="P153" s="1147" t="s">
        <v>4788</v>
      </c>
      <c r="Q153" s="1148" t="s">
        <v>1636</v>
      </c>
      <c r="R153" s="1149"/>
      <c r="S153" s="1144" t="s">
        <v>941</v>
      </c>
      <c r="T153" s="1150"/>
      <c r="U153" s="1151"/>
      <c r="V153" s="158" t="s">
        <v>90</v>
      </c>
      <c r="W153" s="1150" t="s">
        <v>1788</v>
      </c>
      <c r="X153" s="802">
        <v>1</v>
      </c>
      <c r="Y153" s="824" t="s">
        <v>945</v>
      </c>
      <c r="Z153" s="1152" t="s">
        <v>1008</v>
      </c>
      <c r="AA153" s="1144">
        <v>0</v>
      </c>
      <c r="AB153" s="1144" t="s">
        <v>1783</v>
      </c>
      <c r="AC153" s="1144"/>
      <c r="AD153" s="1144"/>
      <c r="AE153" s="1144"/>
      <c r="AF153" s="1153"/>
      <c r="AG153" s="1154">
        <v>1902.625</v>
      </c>
      <c r="AH153" s="1154" t="s">
        <v>949</v>
      </c>
      <c r="AI153" s="1154" t="s">
        <v>949</v>
      </c>
      <c r="AJ153" s="1154" t="s">
        <v>949</v>
      </c>
      <c r="AK153" s="1154" t="s">
        <v>1789</v>
      </c>
      <c r="AL153" s="1154" t="s">
        <v>949</v>
      </c>
      <c r="AM153" s="1154" t="s">
        <v>1785</v>
      </c>
      <c r="AN153" s="1154" t="s">
        <v>1786</v>
      </c>
      <c r="AO153" s="1154" t="s">
        <v>949</v>
      </c>
      <c r="AP153" s="1154" t="s">
        <v>949</v>
      </c>
      <c r="AQ153" s="1154">
        <v>0</v>
      </c>
      <c r="AR153" s="1154" t="s">
        <v>949</v>
      </c>
      <c r="AS153" s="1154" t="s">
        <v>949</v>
      </c>
      <c r="AT153" s="1154">
        <v>0</v>
      </c>
      <c r="AU153" s="1154">
        <v>0</v>
      </c>
      <c r="AV153" s="1154">
        <v>0</v>
      </c>
      <c r="AW153" s="1154">
        <v>0</v>
      </c>
      <c r="AX153" s="1154">
        <v>0</v>
      </c>
      <c r="AY153" s="1154">
        <v>0</v>
      </c>
      <c r="AZ153" s="1154">
        <v>0</v>
      </c>
      <c r="BA153" s="1154">
        <v>0</v>
      </c>
      <c r="BB153" s="1155" t="s">
        <v>4665</v>
      </c>
      <c r="BC153" s="1155"/>
      <c r="BD153" s="1155"/>
      <c r="BE153" s="1144"/>
      <c r="BF153" s="1155"/>
      <c r="BG153" s="1155"/>
      <c r="BH153" s="1155"/>
      <c r="BI153" s="1143"/>
      <c r="BJ153" s="802" t="s">
        <v>950</v>
      </c>
      <c r="BK153" s="1143"/>
      <c r="BL153" s="1143"/>
      <c r="BM153" s="179"/>
      <c r="BN153" s="179"/>
    </row>
    <row r="154" spans="1:66" ht="16.5">
      <c r="A154" s="1143"/>
      <c r="B154" s="1144">
        <v>147</v>
      </c>
      <c r="C154" s="1144" t="s">
        <v>657</v>
      </c>
      <c r="D154" s="1145"/>
      <c r="E154" s="1146"/>
      <c r="F154" s="1145"/>
      <c r="G154" s="1146"/>
      <c r="H154" s="1145"/>
      <c r="I154" s="1146" t="s">
        <v>1790</v>
      </c>
      <c r="J154" s="1145"/>
      <c r="K154" s="1146"/>
      <c r="L154" s="1145"/>
      <c r="M154" s="1146"/>
      <c r="N154" s="1144" t="s">
        <v>1790</v>
      </c>
      <c r="O154" s="170" t="s">
        <v>1790</v>
      </c>
      <c r="P154" s="1147" t="s">
        <v>4788</v>
      </c>
      <c r="Q154" s="1148" t="s">
        <v>1636</v>
      </c>
      <c r="R154" s="1149"/>
      <c r="S154" s="1144" t="s">
        <v>941</v>
      </c>
      <c r="T154" s="1150"/>
      <c r="U154" s="1151"/>
      <c r="V154" s="158" t="s">
        <v>90</v>
      </c>
      <c r="W154" s="1150" t="s">
        <v>1791</v>
      </c>
      <c r="X154" s="802">
        <v>1</v>
      </c>
      <c r="Y154" s="824" t="s">
        <v>945</v>
      </c>
      <c r="Z154" s="1152" t="s">
        <v>1008</v>
      </c>
      <c r="AA154" s="1144">
        <v>0</v>
      </c>
      <c r="AB154" s="1144" t="s">
        <v>1783</v>
      </c>
      <c r="AC154" s="1144"/>
      <c r="AD154" s="1144"/>
      <c r="AE154" s="1144"/>
      <c r="AF154" s="1153"/>
      <c r="AG154" s="1154">
        <v>350.09</v>
      </c>
      <c r="AH154" s="1154" t="s">
        <v>949</v>
      </c>
      <c r="AI154" s="1154" t="s">
        <v>949</v>
      </c>
      <c r="AJ154" s="1154" t="s">
        <v>949</v>
      </c>
      <c r="AK154" s="1154" t="s">
        <v>1792</v>
      </c>
      <c r="AL154" s="1154" t="s">
        <v>949</v>
      </c>
      <c r="AM154" s="1154" t="s">
        <v>1785</v>
      </c>
      <c r="AN154" s="1154" t="s">
        <v>1786</v>
      </c>
      <c r="AO154" s="1154" t="s">
        <v>949</v>
      </c>
      <c r="AP154" s="1154">
        <v>0</v>
      </c>
      <c r="AQ154" s="1154">
        <v>0</v>
      </c>
      <c r="AR154" s="1154" t="s">
        <v>949</v>
      </c>
      <c r="AS154" s="1154" t="s">
        <v>949</v>
      </c>
      <c r="AT154" s="1154">
        <v>0</v>
      </c>
      <c r="AU154" s="1154">
        <v>0</v>
      </c>
      <c r="AV154" s="1154">
        <v>0</v>
      </c>
      <c r="AW154" s="1154">
        <v>0</v>
      </c>
      <c r="AX154" s="1154">
        <v>0</v>
      </c>
      <c r="AY154" s="1154">
        <v>0</v>
      </c>
      <c r="AZ154" s="1154">
        <v>0</v>
      </c>
      <c r="BA154" s="1154">
        <v>0</v>
      </c>
      <c r="BB154" s="1155" t="s">
        <v>4665</v>
      </c>
      <c r="BC154" s="1155"/>
      <c r="BD154" s="1155"/>
      <c r="BE154" s="1144"/>
      <c r="BF154" s="1155"/>
      <c r="BG154" s="1155"/>
      <c r="BH154" s="1155"/>
      <c r="BI154" s="1143"/>
      <c r="BJ154" s="802" t="s">
        <v>950</v>
      </c>
      <c r="BK154" s="1143"/>
      <c r="BL154" s="1143"/>
      <c r="BM154" s="179"/>
      <c r="BN154" s="179"/>
    </row>
    <row r="155" spans="1:66" ht="16.5">
      <c r="A155" s="1143"/>
      <c r="B155" s="1144">
        <v>148</v>
      </c>
      <c r="C155" s="1144" t="s">
        <v>657</v>
      </c>
      <c r="D155" s="1145"/>
      <c r="E155" s="1146"/>
      <c r="F155" s="1145"/>
      <c r="G155" s="1146"/>
      <c r="H155" s="1145"/>
      <c r="I155" s="1146" t="s">
        <v>1793</v>
      </c>
      <c r="J155" s="1145"/>
      <c r="K155" s="1146"/>
      <c r="L155" s="1145"/>
      <c r="M155" s="1146"/>
      <c r="N155" s="1144" t="s">
        <v>1793</v>
      </c>
      <c r="O155" s="170" t="s">
        <v>1793</v>
      </c>
      <c r="P155" s="1147" t="s">
        <v>4788</v>
      </c>
      <c r="Q155" s="1148" t="s">
        <v>1636</v>
      </c>
      <c r="R155" s="1149" t="s">
        <v>1059</v>
      </c>
      <c r="S155" s="1144" t="s">
        <v>941</v>
      </c>
      <c r="T155" s="1150" t="s">
        <v>1794</v>
      </c>
      <c r="U155" s="1151"/>
      <c r="V155" s="158" t="s">
        <v>90</v>
      </c>
      <c r="W155" s="1150" t="s">
        <v>1795</v>
      </c>
      <c r="X155" s="802">
        <v>1</v>
      </c>
      <c r="Y155" s="824" t="s">
        <v>945</v>
      </c>
      <c r="Z155" s="1152" t="s">
        <v>1008</v>
      </c>
      <c r="AA155" s="1144">
        <v>0</v>
      </c>
      <c r="AB155" s="1144" t="s">
        <v>1081</v>
      </c>
      <c r="AC155" s="1144"/>
      <c r="AD155" s="1144"/>
      <c r="AE155" s="1144"/>
      <c r="AF155" s="1153"/>
      <c r="AG155" s="1154">
        <v>22074.234</v>
      </c>
      <c r="AH155" s="1154">
        <v>1</v>
      </c>
      <c r="AI155" s="1154">
        <v>7.93</v>
      </c>
      <c r="AJ155" s="1154">
        <v>177</v>
      </c>
      <c r="AK155" s="1154" t="s">
        <v>1796</v>
      </c>
      <c r="AL155" s="1154" t="s">
        <v>949</v>
      </c>
      <c r="AM155" s="1154" t="s">
        <v>1192</v>
      </c>
      <c r="AN155" s="1154" t="s">
        <v>1797</v>
      </c>
      <c r="AO155" s="1154" t="s">
        <v>1194</v>
      </c>
      <c r="AP155" s="1154" t="s">
        <v>949</v>
      </c>
      <c r="AQ155" s="1154">
        <v>0</v>
      </c>
      <c r="AR155" s="1154" t="s">
        <v>949</v>
      </c>
      <c r="AS155" s="1154" t="s">
        <v>949</v>
      </c>
      <c r="AT155" s="1154">
        <v>0</v>
      </c>
      <c r="AU155" s="1154">
        <v>0</v>
      </c>
      <c r="AV155" s="1154">
        <v>0</v>
      </c>
      <c r="AW155" s="1154">
        <v>0</v>
      </c>
      <c r="AX155" s="1154">
        <v>0</v>
      </c>
      <c r="AY155" s="1154">
        <v>0</v>
      </c>
      <c r="AZ155" s="1154">
        <v>0</v>
      </c>
      <c r="BA155" s="1154">
        <v>0</v>
      </c>
      <c r="BB155" s="1155" t="s">
        <v>4162</v>
      </c>
      <c r="BC155" s="1155"/>
      <c r="BD155" s="1155"/>
      <c r="BE155" s="1144"/>
      <c r="BF155" s="1155">
        <v>1</v>
      </c>
      <c r="BG155" s="1155">
        <v>315</v>
      </c>
      <c r="BH155" s="1155">
        <v>2</v>
      </c>
      <c r="BI155" s="1143"/>
      <c r="BJ155" s="802" t="s">
        <v>950</v>
      </c>
      <c r="BK155" s="1143"/>
      <c r="BL155" s="1143"/>
      <c r="BM155" s="179"/>
      <c r="BN155" s="179"/>
    </row>
    <row r="156" spans="1:66" ht="16.5">
      <c r="A156" s="1143"/>
      <c r="B156" s="1144">
        <v>149</v>
      </c>
      <c r="C156" s="1144" t="s">
        <v>657</v>
      </c>
      <c r="D156" s="1145"/>
      <c r="E156" s="1146"/>
      <c r="F156" s="1145"/>
      <c r="G156" s="1146"/>
      <c r="H156" s="1145"/>
      <c r="I156" s="1146" t="s">
        <v>1798</v>
      </c>
      <c r="J156" s="1145"/>
      <c r="K156" s="1146"/>
      <c r="L156" s="1145"/>
      <c r="M156" s="1146"/>
      <c r="N156" s="1144" t="s">
        <v>1798</v>
      </c>
      <c r="O156" s="170" t="s">
        <v>1798</v>
      </c>
      <c r="P156" s="1147" t="s">
        <v>4788</v>
      </c>
      <c r="Q156" s="1148" t="s">
        <v>1636</v>
      </c>
      <c r="R156" s="1149"/>
      <c r="S156" s="1144" t="s">
        <v>941</v>
      </c>
      <c r="T156" s="1150"/>
      <c r="U156" s="1151"/>
      <c r="V156" s="158" t="s">
        <v>90</v>
      </c>
      <c r="W156" s="1150" t="s">
        <v>1799</v>
      </c>
      <c r="X156" s="802">
        <v>1</v>
      </c>
      <c r="Y156" s="824" t="s">
        <v>945</v>
      </c>
      <c r="Z156" s="1152" t="s">
        <v>1008</v>
      </c>
      <c r="AA156" s="1144">
        <v>0</v>
      </c>
      <c r="AB156" s="1144" t="s">
        <v>1783</v>
      </c>
      <c r="AC156" s="1144"/>
      <c r="AD156" s="1144"/>
      <c r="AE156" s="1144"/>
      <c r="AF156" s="1153"/>
      <c r="AG156" s="1154">
        <v>481.35899999999998</v>
      </c>
      <c r="AH156" s="1154" t="s">
        <v>949</v>
      </c>
      <c r="AI156" s="1154" t="s">
        <v>949</v>
      </c>
      <c r="AJ156" s="1154" t="s">
        <v>949</v>
      </c>
      <c r="AK156" s="1154" t="s">
        <v>1800</v>
      </c>
      <c r="AL156" s="1154" t="s">
        <v>949</v>
      </c>
      <c r="AM156" s="1154" t="s">
        <v>1785</v>
      </c>
      <c r="AN156" s="1154" t="s">
        <v>1786</v>
      </c>
      <c r="AO156" s="1154" t="s">
        <v>949</v>
      </c>
      <c r="AP156" s="1154" t="s">
        <v>949</v>
      </c>
      <c r="AQ156" s="1154">
        <v>0</v>
      </c>
      <c r="AR156" s="1154" t="s">
        <v>949</v>
      </c>
      <c r="AS156" s="1154" t="s">
        <v>949</v>
      </c>
      <c r="AT156" s="1154">
        <v>0</v>
      </c>
      <c r="AU156" s="1154">
        <v>0</v>
      </c>
      <c r="AV156" s="1154">
        <v>0</v>
      </c>
      <c r="AW156" s="1154">
        <v>0</v>
      </c>
      <c r="AX156" s="1154">
        <v>0</v>
      </c>
      <c r="AY156" s="1154">
        <v>0</v>
      </c>
      <c r="AZ156" s="1154">
        <v>0</v>
      </c>
      <c r="BA156" s="1154">
        <v>0</v>
      </c>
      <c r="BB156" s="1155" t="s">
        <v>4665</v>
      </c>
      <c r="BC156" s="1155"/>
      <c r="BD156" s="1155"/>
      <c r="BE156" s="1144"/>
      <c r="BF156" s="1155"/>
      <c r="BG156" s="1155"/>
      <c r="BH156" s="1155"/>
      <c r="BI156" s="1143"/>
      <c r="BJ156" s="802" t="s">
        <v>950</v>
      </c>
      <c r="BK156" s="1143"/>
      <c r="BL156" s="1143"/>
      <c r="BM156" s="179"/>
      <c r="BN156" s="179"/>
    </row>
    <row r="157" spans="1:66" ht="16.5">
      <c r="A157" s="1143"/>
      <c r="B157" s="1144">
        <v>150</v>
      </c>
      <c r="C157" s="1144" t="s">
        <v>657</v>
      </c>
      <c r="D157" s="1145"/>
      <c r="E157" s="1146"/>
      <c r="F157" s="1145"/>
      <c r="G157" s="1146"/>
      <c r="H157" s="1145"/>
      <c r="I157" s="1146" t="s">
        <v>1801</v>
      </c>
      <c r="J157" s="1145"/>
      <c r="K157" s="1146"/>
      <c r="L157" s="1145"/>
      <c r="M157" s="1146"/>
      <c r="N157" s="1144" t="s">
        <v>1801</v>
      </c>
      <c r="O157" s="170" t="s">
        <v>1801</v>
      </c>
      <c r="P157" s="1147" t="s">
        <v>4788</v>
      </c>
      <c r="Q157" s="1148" t="s">
        <v>1636</v>
      </c>
      <c r="R157" s="1149"/>
      <c r="S157" s="1144" t="s">
        <v>941</v>
      </c>
      <c r="T157" s="1150" t="s">
        <v>1798</v>
      </c>
      <c r="U157" s="1151"/>
      <c r="V157" s="158" t="s">
        <v>90</v>
      </c>
      <c r="W157" s="1150" t="s">
        <v>1799</v>
      </c>
      <c r="X157" s="802">
        <v>3</v>
      </c>
      <c r="Y157" s="824" t="s">
        <v>945</v>
      </c>
      <c r="Z157" s="1152" t="s">
        <v>1008</v>
      </c>
      <c r="AA157" s="1144">
        <v>0</v>
      </c>
      <c r="AB157" s="1144" t="s">
        <v>1783</v>
      </c>
      <c r="AC157" s="1144"/>
      <c r="AD157" s="1144"/>
      <c r="AE157" s="1144"/>
      <c r="AF157" s="1153"/>
      <c r="AG157" s="1154">
        <v>1029.711</v>
      </c>
      <c r="AH157" s="1154" t="s">
        <v>949</v>
      </c>
      <c r="AI157" s="1154" t="s">
        <v>949</v>
      </c>
      <c r="AJ157" s="1154">
        <v>8</v>
      </c>
      <c r="AK157" s="1154" t="s">
        <v>1802</v>
      </c>
      <c r="AL157" s="1154" t="s">
        <v>949</v>
      </c>
      <c r="AM157" s="1154" t="s">
        <v>1785</v>
      </c>
      <c r="AN157" s="1154" t="s">
        <v>1786</v>
      </c>
      <c r="AO157" s="1154" t="s">
        <v>949</v>
      </c>
      <c r="AP157" s="1154" t="s">
        <v>949</v>
      </c>
      <c r="AQ157" s="1154">
        <v>0</v>
      </c>
      <c r="AR157" s="1154" t="s">
        <v>949</v>
      </c>
      <c r="AS157" s="1154" t="s">
        <v>949</v>
      </c>
      <c r="AT157" s="1154">
        <v>0</v>
      </c>
      <c r="AU157" s="1154">
        <v>0</v>
      </c>
      <c r="AV157" s="1154">
        <v>0</v>
      </c>
      <c r="AW157" s="1154">
        <v>0</v>
      </c>
      <c r="AX157" s="1154">
        <v>0</v>
      </c>
      <c r="AY157" s="1154">
        <v>0</v>
      </c>
      <c r="AZ157" s="1154">
        <v>0</v>
      </c>
      <c r="BA157" s="1154">
        <v>0</v>
      </c>
      <c r="BB157" s="1155" t="s">
        <v>4162</v>
      </c>
      <c r="BC157" s="1155"/>
      <c r="BD157" s="1155"/>
      <c r="BE157" s="1144"/>
      <c r="BF157" s="1155"/>
      <c r="BG157" s="1155"/>
      <c r="BH157" s="1155"/>
      <c r="BI157" s="1143"/>
      <c r="BJ157" s="802" t="s">
        <v>950</v>
      </c>
      <c r="BK157" s="1143"/>
      <c r="BL157" s="1143"/>
      <c r="BM157" s="179"/>
      <c r="BN157" s="179"/>
    </row>
    <row r="158" spans="1:66" ht="16.5">
      <c r="A158" s="1143"/>
      <c r="B158" s="1144">
        <v>151</v>
      </c>
      <c r="C158" s="1144" t="s">
        <v>657</v>
      </c>
      <c r="D158" s="1145"/>
      <c r="E158" s="1146"/>
      <c r="F158" s="1145"/>
      <c r="G158" s="1146" t="s">
        <v>1803</v>
      </c>
      <c r="H158" s="1145"/>
      <c r="I158" s="1146"/>
      <c r="J158" s="1145"/>
      <c r="K158" s="1146"/>
      <c r="L158" s="1145"/>
      <c r="M158" s="1146"/>
      <c r="N158" s="1144" t="s">
        <v>1803</v>
      </c>
      <c r="O158" s="170" t="s">
        <v>1803</v>
      </c>
      <c r="P158" s="1147" t="s">
        <v>4788</v>
      </c>
      <c r="Q158" s="1148" t="s">
        <v>1636</v>
      </c>
      <c r="R158" s="1149" t="s">
        <v>1059</v>
      </c>
      <c r="S158" s="1144" t="s">
        <v>941</v>
      </c>
      <c r="T158" s="1150"/>
      <c r="U158" s="1151" t="s">
        <v>1804</v>
      </c>
      <c r="V158" s="158" t="s">
        <v>90</v>
      </c>
      <c r="W158" s="1150" t="s">
        <v>1805</v>
      </c>
      <c r="X158" s="802">
        <v>1</v>
      </c>
      <c r="Y158" s="824" t="s">
        <v>945</v>
      </c>
      <c r="Z158" s="1152" t="s">
        <v>1008</v>
      </c>
      <c r="AA158" s="1144">
        <v>1</v>
      </c>
      <c r="AB158" s="1144" t="s">
        <v>1008</v>
      </c>
      <c r="AC158" s="1144"/>
      <c r="AD158" s="1144"/>
      <c r="AE158" s="1144"/>
      <c r="AF158" s="1153"/>
      <c r="AG158" s="1154">
        <v>3378.181</v>
      </c>
      <c r="AH158" s="1154">
        <v>1.5</v>
      </c>
      <c r="AI158" s="1154" t="s">
        <v>949</v>
      </c>
      <c r="AJ158" s="1154" t="s">
        <v>949</v>
      </c>
      <c r="AK158" s="1154" t="s">
        <v>1806</v>
      </c>
      <c r="AL158" s="1154" t="s">
        <v>1083</v>
      </c>
      <c r="AM158" s="1154" t="s">
        <v>1293</v>
      </c>
      <c r="AN158" s="1154" t="s">
        <v>1294</v>
      </c>
      <c r="AO158" s="1154" t="s">
        <v>1295</v>
      </c>
      <c r="AP158" s="1154">
        <v>0</v>
      </c>
      <c r="AQ158" s="1154" t="s">
        <v>1672</v>
      </c>
      <c r="AR158" s="1154" t="s">
        <v>949</v>
      </c>
      <c r="AS158" s="1154" t="s">
        <v>949</v>
      </c>
      <c r="AT158" s="1154">
        <v>0</v>
      </c>
      <c r="AU158" s="1154">
        <v>0</v>
      </c>
      <c r="AV158" s="1154" t="s">
        <v>1803</v>
      </c>
      <c r="AW158" s="1154" t="s">
        <v>1672</v>
      </c>
      <c r="AX158" s="1154">
        <v>0</v>
      </c>
      <c r="AY158" s="1154">
        <v>0</v>
      </c>
      <c r="AZ158" s="1154">
        <v>0</v>
      </c>
      <c r="BA158" s="1154">
        <v>0</v>
      </c>
      <c r="BB158" s="1155" t="s">
        <v>4665</v>
      </c>
      <c r="BC158" s="1155" t="s">
        <v>4407</v>
      </c>
      <c r="BD158" s="1155"/>
      <c r="BE158" s="1144"/>
      <c r="BF158" s="1155">
        <v>4</v>
      </c>
      <c r="BG158" s="1155">
        <v>30</v>
      </c>
      <c r="BH158" s="1155">
        <v>23</v>
      </c>
      <c r="BI158" s="1143"/>
      <c r="BJ158" s="802" t="s">
        <v>1025</v>
      </c>
      <c r="BK158" s="1143"/>
      <c r="BL158" s="1143"/>
      <c r="BM158" s="179"/>
      <c r="BN158" s="179"/>
    </row>
    <row r="159" spans="1:66" ht="16.5">
      <c r="A159" s="1143"/>
      <c r="B159" s="1144">
        <v>152</v>
      </c>
      <c r="C159" s="1144" t="s">
        <v>278</v>
      </c>
      <c r="D159" s="1145" t="s">
        <v>1807</v>
      </c>
      <c r="E159" s="1146"/>
      <c r="F159" s="1145"/>
      <c r="G159" s="1146"/>
      <c r="H159" s="1145"/>
      <c r="I159" s="1146"/>
      <c r="J159" s="1145"/>
      <c r="K159" s="1146"/>
      <c r="L159" s="1145"/>
      <c r="M159" s="1146"/>
      <c r="N159" s="1144" t="s">
        <v>1807</v>
      </c>
      <c r="O159" s="170" t="s">
        <v>1808</v>
      </c>
      <c r="P159" s="1147" t="s">
        <v>4773</v>
      </c>
      <c r="Q159" s="1148"/>
      <c r="R159" s="1149" t="s">
        <v>940</v>
      </c>
      <c r="S159" s="1144" t="s">
        <v>941</v>
      </c>
      <c r="T159" s="1150" t="s">
        <v>1809</v>
      </c>
      <c r="U159" s="1151" t="s">
        <v>1810</v>
      </c>
      <c r="V159" s="158" t="s">
        <v>277</v>
      </c>
      <c r="W159" s="1150" t="s">
        <v>1811</v>
      </c>
      <c r="X159" s="802">
        <v>1</v>
      </c>
      <c r="Y159" s="824" t="s">
        <v>945</v>
      </c>
      <c r="Z159" s="1152" t="s">
        <v>946</v>
      </c>
      <c r="AA159" s="1144">
        <v>0</v>
      </c>
      <c r="AB159" s="1144" t="s">
        <v>947</v>
      </c>
      <c r="AC159" s="1144"/>
      <c r="AD159" s="1144"/>
      <c r="AE159" s="1144"/>
      <c r="AF159" s="1153"/>
      <c r="AG159" s="1154" t="s">
        <v>949</v>
      </c>
      <c r="AH159" s="1154" t="s">
        <v>949</v>
      </c>
      <c r="AI159" s="1154" t="s">
        <v>949</v>
      </c>
      <c r="AJ159" s="1154" t="s">
        <v>949</v>
      </c>
      <c r="AK159" s="1154" t="s">
        <v>949</v>
      </c>
      <c r="AL159" s="1154" t="s">
        <v>949</v>
      </c>
      <c r="AM159" s="1154" t="s">
        <v>949</v>
      </c>
      <c r="AN159" s="1154" t="s">
        <v>949</v>
      </c>
      <c r="AO159" s="1154" t="s">
        <v>949</v>
      </c>
      <c r="AP159" s="1154" t="s">
        <v>949</v>
      </c>
      <c r="AQ159" s="1154" t="s">
        <v>949</v>
      </c>
      <c r="AR159" s="1154" t="s">
        <v>949</v>
      </c>
      <c r="AS159" s="1154" t="s">
        <v>949</v>
      </c>
      <c r="AT159" s="1154" t="s">
        <v>949</v>
      </c>
      <c r="AU159" s="1154" t="s">
        <v>949</v>
      </c>
      <c r="AV159" s="1154" t="s">
        <v>949</v>
      </c>
      <c r="AW159" s="1154" t="s">
        <v>949</v>
      </c>
      <c r="AX159" s="1154" t="s">
        <v>949</v>
      </c>
      <c r="AY159" s="1154" t="s">
        <v>949</v>
      </c>
      <c r="AZ159" s="1154" t="s">
        <v>949</v>
      </c>
      <c r="BA159" s="1154" t="s">
        <v>949</v>
      </c>
      <c r="BB159" s="1155" t="s">
        <v>4162</v>
      </c>
      <c r="BC159" s="1155"/>
      <c r="BD159" s="1155"/>
      <c r="BE159" s="1144"/>
      <c r="BF159" s="1155"/>
      <c r="BG159" s="1155"/>
      <c r="BH159" s="1155"/>
      <c r="BI159" s="1143"/>
      <c r="BJ159" s="802" t="s">
        <v>950</v>
      </c>
      <c r="BK159" s="1143"/>
      <c r="BL159" s="1143"/>
      <c r="BM159" s="179"/>
      <c r="BN159" s="179"/>
    </row>
    <row r="160" spans="1:66" ht="16.5">
      <c r="A160" s="1143"/>
      <c r="B160" s="1144">
        <v>153</v>
      </c>
      <c r="C160" s="1144" t="s">
        <v>278</v>
      </c>
      <c r="D160" s="1145"/>
      <c r="E160" s="1146" t="s">
        <v>1815</v>
      </c>
      <c r="F160" s="1145"/>
      <c r="G160" s="1146"/>
      <c r="H160" s="1145"/>
      <c r="I160" s="1146"/>
      <c r="J160" s="1145"/>
      <c r="K160" s="1146"/>
      <c r="L160" s="1145"/>
      <c r="M160" s="1146"/>
      <c r="N160" s="1144" t="s">
        <v>1815</v>
      </c>
      <c r="O160" s="170" t="s">
        <v>1815</v>
      </c>
      <c r="P160" s="1147" t="s">
        <v>4788</v>
      </c>
      <c r="Q160" s="1148"/>
      <c r="R160" s="1149"/>
      <c r="S160" s="1144" t="s">
        <v>941</v>
      </c>
      <c r="T160" s="1150" t="s">
        <v>1815</v>
      </c>
      <c r="U160" s="1151" t="s">
        <v>1816</v>
      </c>
      <c r="V160" s="158" t="s">
        <v>277</v>
      </c>
      <c r="W160" s="1150" t="s">
        <v>1817</v>
      </c>
      <c r="X160" s="802">
        <v>4</v>
      </c>
      <c r="Y160" s="824" t="s">
        <v>945</v>
      </c>
      <c r="Z160" s="1152" t="s">
        <v>946</v>
      </c>
      <c r="AA160" s="1144">
        <v>1</v>
      </c>
      <c r="AB160" s="1144" t="s">
        <v>1783</v>
      </c>
      <c r="AC160" s="1144" t="s">
        <v>948</v>
      </c>
      <c r="AD160" s="1144"/>
      <c r="AE160" s="1144"/>
      <c r="AF160" s="1153"/>
      <c r="AG160" s="1154" t="s">
        <v>949</v>
      </c>
      <c r="AH160" s="1154" t="s">
        <v>949</v>
      </c>
      <c r="AI160" s="1154" t="s">
        <v>949</v>
      </c>
      <c r="AJ160" s="1154" t="s">
        <v>949</v>
      </c>
      <c r="AK160" s="1154" t="s">
        <v>949</v>
      </c>
      <c r="AL160" s="1154" t="s">
        <v>949</v>
      </c>
      <c r="AM160" s="1154" t="s">
        <v>1818</v>
      </c>
      <c r="AN160" s="1154" t="s">
        <v>949</v>
      </c>
      <c r="AO160" s="1154" t="s">
        <v>949</v>
      </c>
      <c r="AP160" s="1154">
        <v>0</v>
      </c>
      <c r="AQ160" s="1154" t="s">
        <v>1024</v>
      </c>
      <c r="AR160" s="1154" t="s">
        <v>949</v>
      </c>
      <c r="AS160" s="1154" t="s">
        <v>949</v>
      </c>
      <c r="AT160" s="1154">
        <v>0</v>
      </c>
      <c r="AU160" s="1154">
        <v>0</v>
      </c>
      <c r="AV160" s="1154">
        <v>0</v>
      </c>
      <c r="AW160" s="1154">
        <v>0</v>
      </c>
      <c r="AX160" s="1154">
        <v>0</v>
      </c>
      <c r="AY160" s="1154">
        <v>0</v>
      </c>
      <c r="AZ160" s="1154">
        <v>0</v>
      </c>
      <c r="BA160" s="1154">
        <v>0</v>
      </c>
      <c r="BB160" s="1155" t="s">
        <v>4665</v>
      </c>
      <c r="BC160" s="1155"/>
      <c r="BD160" s="1155"/>
      <c r="BE160" s="1144"/>
      <c r="BF160" s="1155"/>
      <c r="BG160" s="1155"/>
      <c r="BH160" s="1155"/>
      <c r="BI160" s="1143"/>
      <c r="BJ160" s="802" t="s">
        <v>950</v>
      </c>
      <c r="BK160" s="1143"/>
      <c r="BL160" s="1143"/>
      <c r="BM160" s="179"/>
      <c r="BN160" s="179"/>
    </row>
    <row r="161" spans="1:66" ht="16.5">
      <c r="A161" s="1143"/>
      <c r="B161" s="1144">
        <v>154</v>
      </c>
      <c r="C161" s="1144" t="s">
        <v>278</v>
      </c>
      <c r="D161" s="1145"/>
      <c r="E161" s="1146" t="s">
        <v>1819</v>
      </c>
      <c r="F161" s="1145"/>
      <c r="G161" s="1146"/>
      <c r="H161" s="1145"/>
      <c r="I161" s="1146"/>
      <c r="J161" s="1145"/>
      <c r="K161" s="1146"/>
      <c r="L161" s="1145"/>
      <c r="M161" s="1146"/>
      <c r="N161" s="1144" t="s">
        <v>1819</v>
      </c>
      <c r="O161" s="170" t="s">
        <v>1819</v>
      </c>
      <c r="P161" s="1147" t="s">
        <v>4788</v>
      </c>
      <c r="Q161" s="1148"/>
      <c r="R161" s="1149" t="s">
        <v>989</v>
      </c>
      <c r="S161" s="1144" t="s">
        <v>941</v>
      </c>
      <c r="T161" s="1150" t="s">
        <v>1819</v>
      </c>
      <c r="U161" s="1151" t="s">
        <v>1820</v>
      </c>
      <c r="V161" s="158" t="s">
        <v>277</v>
      </c>
      <c r="W161" s="1150" t="s">
        <v>1821</v>
      </c>
      <c r="X161" s="802">
        <v>4</v>
      </c>
      <c r="Y161" s="824" t="s">
        <v>945</v>
      </c>
      <c r="Z161" s="1152" t="s">
        <v>946</v>
      </c>
      <c r="AA161" s="1144">
        <v>1</v>
      </c>
      <c r="AB161" s="1144" t="s">
        <v>1048</v>
      </c>
      <c r="AC161" s="1144" t="s">
        <v>948</v>
      </c>
      <c r="AD161" s="1144"/>
      <c r="AE161" s="1144"/>
      <c r="AF161" s="1153"/>
      <c r="AG161" s="1154">
        <v>27.35</v>
      </c>
      <c r="AH161" s="1154" t="s">
        <v>949</v>
      </c>
      <c r="AI161" s="1154" t="s">
        <v>949</v>
      </c>
      <c r="AJ161" s="1154" t="s">
        <v>949</v>
      </c>
      <c r="AK161" s="1154" t="s">
        <v>949</v>
      </c>
      <c r="AL161" s="1154" t="s">
        <v>949</v>
      </c>
      <c r="AM161" s="1154" t="s">
        <v>1051</v>
      </c>
      <c r="AN161" s="1154" t="s">
        <v>949</v>
      </c>
      <c r="AO161" s="1154" t="s">
        <v>949</v>
      </c>
      <c r="AP161" s="1154">
        <v>0</v>
      </c>
      <c r="AQ161" s="1154" t="s">
        <v>1068</v>
      </c>
      <c r="AR161" s="1154" t="s">
        <v>949</v>
      </c>
      <c r="AS161" s="1154" t="s">
        <v>949</v>
      </c>
      <c r="AT161" s="1154">
        <v>0</v>
      </c>
      <c r="AU161" s="1154">
        <v>0</v>
      </c>
      <c r="AV161" s="1154">
        <v>0</v>
      </c>
      <c r="AW161" s="1154">
        <v>0</v>
      </c>
      <c r="AX161" s="1154">
        <v>0</v>
      </c>
      <c r="AY161" s="1154">
        <v>0</v>
      </c>
      <c r="AZ161" s="1154">
        <v>0</v>
      </c>
      <c r="BA161" s="1154">
        <v>0</v>
      </c>
      <c r="BB161" s="1155" t="s">
        <v>4665</v>
      </c>
      <c r="BC161" s="1155"/>
      <c r="BD161" s="1155"/>
      <c r="BE161" s="1144"/>
      <c r="BF161" s="1155"/>
      <c r="BG161" s="1155"/>
      <c r="BH161" s="1155"/>
      <c r="BI161" s="1143"/>
      <c r="BJ161" s="802" t="s">
        <v>950</v>
      </c>
      <c r="BK161" s="1143"/>
      <c r="BL161" s="1143"/>
      <c r="BM161" s="179"/>
      <c r="BN161" s="179"/>
    </row>
    <row r="162" spans="1:66" ht="16.5">
      <c r="A162" s="1143"/>
      <c r="B162" s="1144">
        <v>155</v>
      </c>
      <c r="C162" s="1144" t="s">
        <v>278</v>
      </c>
      <c r="D162" s="1145"/>
      <c r="E162" s="1146" t="s">
        <v>1826</v>
      </c>
      <c r="F162" s="1145"/>
      <c r="G162" s="1146"/>
      <c r="H162" s="1145"/>
      <c r="I162" s="1146"/>
      <c r="J162" s="1145"/>
      <c r="K162" s="1146"/>
      <c r="L162" s="1145"/>
      <c r="M162" s="1146"/>
      <c r="N162" s="1144" t="s">
        <v>1826</v>
      </c>
      <c r="O162" s="170" t="s">
        <v>1826</v>
      </c>
      <c r="P162" s="1147" t="s">
        <v>4788</v>
      </c>
      <c r="Q162" s="1148"/>
      <c r="R162" s="1149"/>
      <c r="S162" s="1144" t="s">
        <v>941</v>
      </c>
      <c r="T162" s="1150" t="s">
        <v>1823</v>
      </c>
      <c r="U162" s="1151" t="s">
        <v>1827</v>
      </c>
      <c r="V162" s="158" t="s">
        <v>277</v>
      </c>
      <c r="W162" s="1150" t="s">
        <v>1825</v>
      </c>
      <c r="X162" s="802">
        <v>1</v>
      </c>
      <c r="Y162" s="824" t="s">
        <v>945</v>
      </c>
      <c r="Z162" s="1152" t="s">
        <v>946</v>
      </c>
      <c r="AA162" s="1144">
        <v>1</v>
      </c>
      <c r="AB162" s="1144" t="s">
        <v>947</v>
      </c>
      <c r="AC162" s="1144" t="s">
        <v>948</v>
      </c>
      <c r="AD162" s="1144" t="s">
        <v>1245</v>
      </c>
      <c r="AE162" s="1144"/>
      <c r="AF162" s="1153"/>
      <c r="AG162" s="1154" t="s">
        <v>949</v>
      </c>
      <c r="AH162" s="1154" t="s">
        <v>949</v>
      </c>
      <c r="AI162" s="1154" t="s">
        <v>949</v>
      </c>
      <c r="AJ162" s="1154" t="s">
        <v>949</v>
      </c>
      <c r="AK162" s="1154" t="s">
        <v>949</v>
      </c>
      <c r="AL162" s="1154" t="s">
        <v>949</v>
      </c>
      <c r="AM162" s="1154" t="s">
        <v>949</v>
      </c>
      <c r="AN162" s="1154" t="s">
        <v>949</v>
      </c>
      <c r="AO162" s="1154" t="s">
        <v>949</v>
      </c>
      <c r="AP162" s="1154" t="s">
        <v>949</v>
      </c>
      <c r="AQ162" s="1154" t="s">
        <v>4891</v>
      </c>
      <c r="AR162" s="1154" t="s">
        <v>4892</v>
      </c>
      <c r="AS162" s="1154" t="s">
        <v>949</v>
      </c>
      <c r="AT162" s="1154" t="s">
        <v>949</v>
      </c>
      <c r="AU162" s="1154" t="s">
        <v>949</v>
      </c>
      <c r="AV162" s="1154" t="s">
        <v>949</v>
      </c>
      <c r="AW162" s="1154" t="s">
        <v>949</v>
      </c>
      <c r="AX162" s="1154" t="s">
        <v>949</v>
      </c>
      <c r="AY162" s="1154" t="s">
        <v>949</v>
      </c>
      <c r="AZ162" s="1154" t="s">
        <v>949</v>
      </c>
      <c r="BA162" s="1154" t="s">
        <v>949</v>
      </c>
      <c r="BB162" s="1155" t="s">
        <v>4162</v>
      </c>
      <c r="BC162" s="1155"/>
      <c r="BD162" s="1155"/>
      <c r="BE162" s="1144"/>
      <c r="BF162" s="1155"/>
      <c r="BG162" s="1155"/>
      <c r="BH162" s="1155"/>
      <c r="BI162" s="1143"/>
      <c r="BJ162" s="802" t="s">
        <v>1414</v>
      </c>
      <c r="BK162" s="1143"/>
      <c r="BL162" s="1143"/>
      <c r="BM162" s="179"/>
      <c r="BN162" s="179"/>
    </row>
    <row r="163" spans="1:66" ht="16.5">
      <c r="A163" s="1143"/>
      <c r="B163" s="1144">
        <v>156</v>
      </c>
      <c r="C163" s="1144" t="s">
        <v>278</v>
      </c>
      <c r="D163" s="1145"/>
      <c r="E163" s="1146" t="s">
        <v>1828</v>
      </c>
      <c r="F163" s="1145"/>
      <c r="G163" s="1146"/>
      <c r="H163" s="1145"/>
      <c r="I163" s="1146"/>
      <c r="J163" s="1145"/>
      <c r="K163" s="1146"/>
      <c r="L163" s="1145"/>
      <c r="M163" s="1146"/>
      <c r="N163" s="1144" t="s">
        <v>1828</v>
      </c>
      <c r="O163" s="170" t="s">
        <v>1828</v>
      </c>
      <c r="P163" s="1147" t="s">
        <v>4893</v>
      </c>
      <c r="Q163" s="1148"/>
      <c r="R163" s="1149"/>
      <c r="S163" s="1144" t="s">
        <v>941</v>
      </c>
      <c r="T163" s="1150"/>
      <c r="U163" s="1151" t="s">
        <v>1831</v>
      </c>
      <c r="V163" s="158" t="s">
        <v>277</v>
      </c>
      <c r="W163" s="1150" t="s">
        <v>1832</v>
      </c>
      <c r="X163" s="802">
        <v>0.09</v>
      </c>
      <c r="Y163" s="824" t="s">
        <v>945</v>
      </c>
      <c r="Z163" s="1152" t="s">
        <v>992</v>
      </c>
      <c r="AA163" s="1144">
        <v>1</v>
      </c>
      <c r="AB163" s="1144" t="s">
        <v>993</v>
      </c>
      <c r="AC163" s="1144"/>
      <c r="AD163" s="1144"/>
      <c r="AE163" s="1144"/>
      <c r="AF163" s="1153"/>
      <c r="AG163" s="1154" t="s">
        <v>949</v>
      </c>
      <c r="AH163" s="1154">
        <v>7.1999999999999995E-2</v>
      </c>
      <c r="AI163" s="1154" t="s">
        <v>949</v>
      </c>
      <c r="AJ163" s="1154" t="s">
        <v>949</v>
      </c>
      <c r="AK163" s="1154" t="s">
        <v>1833</v>
      </c>
      <c r="AL163" s="1154" t="s">
        <v>1834</v>
      </c>
      <c r="AM163" s="1154" t="s">
        <v>1835</v>
      </c>
      <c r="AN163" s="1154" t="s">
        <v>1836</v>
      </c>
      <c r="AO163" s="1154" t="s">
        <v>1837</v>
      </c>
      <c r="AP163" s="1154" t="s">
        <v>949</v>
      </c>
      <c r="AQ163" s="1154" t="s">
        <v>985</v>
      </c>
      <c r="AR163" s="1154" t="s">
        <v>986</v>
      </c>
      <c r="AS163" s="1154" t="s">
        <v>949</v>
      </c>
      <c r="AT163" s="1154" t="s">
        <v>949</v>
      </c>
      <c r="AU163" s="1154" t="s">
        <v>949</v>
      </c>
      <c r="AV163" s="1154" t="s">
        <v>949</v>
      </c>
      <c r="AW163" s="1154" t="s">
        <v>949</v>
      </c>
      <c r="AX163" s="1154" t="s">
        <v>949</v>
      </c>
      <c r="AY163" s="1154" t="s">
        <v>949</v>
      </c>
      <c r="AZ163" s="1154" t="s">
        <v>949</v>
      </c>
      <c r="BA163" s="1154" t="s">
        <v>949</v>
      </c>
      <c r="BB163" s="1155"/>
      <c r="BC163" s="1155"/>
      <c r="BD163" s="1155"/>
      <c r="BE163" s="1144"/>
      <c r="BF163" s="1155"/>
      <c r="BG163" s="1155"/>
      <c r="BH163" s="1155"/>
      <c r="BI163" s="1143"/>
      <c r="BJ163" s="802" t="s">
        <v>950</v>
      </c>
      <c r="BK163" s="1143"/>
      <c r="BL163" s="1143"/>
      <c r="BM163" s="179"/>
      <c r="BN163" s="179"/>
    </row>
    <row r="164" spans="1:66" ht="16.5">
      <c r="A164" s="1143"/>
      <c r="B164" s="1144">
        <v>157</v>
      </c>
      <c r="C164" s="1144" t="s">
        <v>278</v>
      </c>
      <c r="D164" s="1145"/>
      <c r="E164" s="1146" t="s">
        <v>1838</v>
      </c>
      <c r="F164" s="1145"/>
      <c r="G164" s="1146"/>
      <c r="H164" s="1145"/>
      <c r="I164" s="1146"/>
      <c r="J164" s="1145"/>
      <c r="K164" s="1146"/>
      <c r="L164" s="1145"/>
      <c r="M164" s="1146"/>
      <c r="N164" s="1144" t="s">
        <v>1838</v>
      </c>
      <c r="O164" s="170" t="s">
        <v>1838</v>
      </c>
      <c r="P164" s="1147" t="s">
        <v>4786</v>
      </c>
      <c r="Q164" s="1148"/>
      <c r="R164" s="1149" t="s">
        <v>989</v>
      </c>
      <c r="S164" s="1144" t="s">
        <v>941</v>
      </c>
      <c r="T164" s="1150" t="s">
        <v>1839</v>
      </c>
      <c r="U164" s="1151" t="s">
        <v>1840</v>
      </c>
      <c r="V164" s="158" t="s">
        <v>246</v>
      </c>
      <c r="W164" s="1150" t="s">
        <v>1841</v>
      </c>
      <c r="X164" s="802">
        <v>1</v>
      </c>
      <c r="Y164" s="824" t="s">
        <v>945</v>
      </c>
      <c r="Z164" s="1152" t="s">
        <v>946</v>
      </c>
      <c r="AA164" s="1144">
        <v>1</v>
      </c>
      <c r="AB164" s="1144" t="s">
        <v>1244</v>
      </c>
      <c r="AC164" s="1144" t="s">
        <v>948</v>
      </c>
      <c r="AD164" s="1144" t="s">
        <v>4787</v>
      </c>
      <c r="AE164" s="1144"/>
      <c r="AF164" s="1153"/>
      <c r="AG164" s="1154" t="s">
        <v>949</v>
      </c>
      <c r="AH164" s="1154" t="s">
        <v>949</v>
      </c>
      <c r="AI164" s="1154" t="s">
        <v>949</v>
      </c>
      <c r="AJ164" s="1154" t="s">
        <v>949</v>
      </c>
      <c r="AK164" s="1154" t="s">
        <v>949</v>
      </c>
      <c r="AL164" s="1154" t="s">
        <v>949</v>
      </c>
      <c r="AM164" s="1154" t="s">
        <v>949</v>
      </c>
      <c r="AN164" s="1154" t="s">
        <v>949</v>
      </c>
      <c r="AO164" s="1154" t="s">
        <v>949</v>
      </c>
      <c r="AP164" s="1154" t="s">
        <v>949</v>
      </c>
      <c r="AQ164" s="1154" t="s">
        <v>1360</v>
      </c>
      <c r="AR164" s="1154" t="s">
        <v>949</v>
      </c>
      <c r="AS164" s="1154" t="s">
        <v>949</v>
      </c>
      <c r="AT164" s="1154">
        <v>0</v>
      </c>
      <c r="AU164" s="1154">
        <v>0</v>
      </c>
      <c r="AV164" s="1154">
        <v>0</v>
      </c>
      <c r="AW164" s="1154">
        <v>0</v>
      </c>
      <c r="AX164" s="1154">
        <v>0</v>
      </c>
      <c r="AY164" s="1154">
        <v>0</v>
      </c>
      <c r="AZ164" s="1154">
        <v>0</v>
      </c>
      <c r="BA164" s="1154">
        <v>0</v>
      </c>
      <c r="BB164" s="1155" t="s">
        <v>4162</v>
      </c>
      <c r="BC164" s="1155"/>
      <c r="BD164" s="1155"/>
      <c r="BE164" s="1144"/>
      <c r="BF164" s="1155"/>
      <c r="BG164" s="1155"/>
      <c r="BH164" s="1155"/>
      <c r="BI164" s="1143"/>
      <c r="BJ164" s="802"/>
      <c r="BK164" s="1143"/>
      <c r="BL164" s="1143"/>
      <c r="BM164" s="179"/>
      <c r="BN164" s="179"/>
    </row>
    <row r="165" spans="1:66" ht="16.5">
      <c r="A165" s="1143"/>
      <c r="B165" s="1144">
        <v>158</v>
      </c>
      <c r="C165" s="1144" t="s">
        <v>320</v>
      </c>
      <c r="D165" s="1145" t="s">
        <v>1848</v>
      </c>
      <c r="E165" s="1146"/>
      <c r="F165" s="1145"/>
      <c r="G165" s="1146"/>
      <c r="H165" s="1145"/>
      <c r="I165" s="1146"/>
      <c r="J165" s="1145"/>
      <c r="K165" s="1146"/>
      <c r="L165" s="1145"/>
      <c r="M165" s="1146"/>
      <c r="N165" s="1144" t="s">
        <v>1848</v>
      </c>
      <c r="O165" s="170" t="s">
        <v>1849</v>
      </c>
      <c r="P165" s="1147" t="s">
        <v>939</v>
      </c>
      <c r="Q165" s="1148"/>
      <c r="R165" s="1149" t="s">
        <v>940</v>
      </c>
      <c r="S165" s="1144" t="s">
        <v>941</v>
      </c>
      <c r="T165" s="1150" t="s">
        <v>1845</v>
      </c>
      <c r="U165" s="1151" t="s">
        <v>1850</v>
      </c>
      <c r="V165" s="158" t="s">
        <v>304</v>
      </c>
      <c r="W165" s="1150" t="s">
        <v>1851</v>
      </c>
      <c r="X165" s="802">
        <v>1</v>
      </c>
      <c r="Y165" s="824" t="s">
        <v>945</v>
      </c>
      <c r="Z165" s="1152" t="s">
        <v>946</v>
      </c>
      <c r="AA165" s="1144">
        <v>0</v>
      </c>
      <c r="AB165" s="1144" t="s">
        <v>947</v>
      </c>
      <c r="AC165" s="1144"/>
      <c r="AD165" s="1144"/>
      <c r="AE165" s="1144"/>
      <c r="AF165" s="1153"/>
      <c r="AG165" s="1154" t="s">
        <v>949</v>
      </c>
      <c r="AH165" s="1154" t="s">
        <v>949</v>
      </c>
      <c r="AI165" s="1154" t="s">
        <v>949</v>
      </c>
      <c r="AJ165" s="1154" t="s">
        <v>949</v>
      </c>
      <c r="AK165" s="1154" t="s">
        <v>949</v>
      </c>
      <c r="AL165" s="1154" t="s">
        <v>949</v>
      </c>
      <c r="AM165" s="1154" t="s">
        <v>949</v>
      </c>
      <c r="AN165" s="1154" t="s">
        <v>949</v>
      </c>
      <c r="AO165" s="1154" t="s">
        <v>949</v>
      </c>
      <c r="AP165" s="1154" t="s">
        <v>949</v>
      </c>
      <c r="AQ165" s="1154" t="s">
        <v>949</v>
      </c>
      <c r="AR165" s="1154" t="s">
        <v>949</v>
      </c>
      <c r="AS165" s="1154" t="s">
        <v>949</v>
      </c>
      <c r="AT165" s="1154" t="s">
        <v>949</v>
      </c>
      <c r="AU165" s="1154" t="s">
        <v>949</v>
      </c>
      <c r="AV165" s="1154" t="s">
        <v>949</v>
      </c>
      <c r="AW165" s="1154" t="s">
        <v>949</v>
      </c>
      <c r="AX165" s="1154" t="s">
        <v>949</v>
      </c>
      <c r="AY165" s="1154" t="s">
        <v>949</v>
      </c>
      <c r="AZ165" s="1154" t="s">
        <v>949</v>
      </c>
      <c r="BA165" s="1154" t="s">
        <v>949</v>
      </c>
      <c r="BB165" s="1155" t="s">
        <v>4162</v>
      </c>
      <c r="BC165" s="1155"/>
      <c r="BD165" s="1155"/>
      <c r="BE165" s="1144"/>
      <c r="BF165" s="1155"/>
      <c r="BG165" s="1155"/>
      <c r="BH165" s="1155"/>
      <c r="BI165" s="1143"/>
      <c r="BJ165" s="802" t="s">
        <v>950</v>
      </c>
      <c r="BK165" s="1143"/>
      <c r="BL165" s="1143"/>
      <c r="BM165" s="179"/>
      <c r="BN165" s="179"/>
    </row>
    <row r="166" spans="1:66" ht="16.5">
      <c r="A166" s="1143"/>
      <c r="B166" s="1144">
        <v>159</v>
      </c>
      <c r="C166" s="1144" t="s">
        <v>320</v>
      </c>
      <c r="D166" s="1145"/>
      <c r="E166" s="1146" t="s">
        <v>1856</v>
      </c>
      <c r="F166" s="1145"/>
      <c r="G166" s="1146"/>
      <c r="H166" s="1145"/>
      <c r="I166" s="1146"/>
      <c r="J166" s="1145"/>
      <c r="K166" s="1146"/>
      <c r="L166" s="1145"/>
      <c r="M166" s="1146"/>
      <c r="N166" s="1144" t="s">
        <v>1856</v>
      </c>
      <c r="O166" s="170" t="s">
        <v>1857</v>
      </c>
      <c r="P166" s="1147" t="s">
        <v>939</v>
      </c>
      <c r="Q166" s="1148"/>
      <c r="R166" s="1149" t="s">
        <v>940</v>
      </c>
      <c r="S166" s="1144" t="s">
        <v>941</v>
      </c>
      <c r="T166" s="1150"/>
      <c r="U166" s="1151" t="s">
        <v>1858</v>
      </c>
      <c r="V166" s="158" t="s">
        <v>304</v>
      </c>
      <c r="W166" s="1150" t="s">
        <v>1859</v>
      </c>
      <c r="X166" s="802">
        <v>1</v>
      </c>
      <c r="Y166" s="824" t="s">
        <v>945</v>
      </c>
      <c r="Z166" s="1152" t="s">
        <v>946</v>
      </c>
      <c r="AA166" s="1144">
        <v>0</v>
      </c>
      <c r="AB166" s="1144" t="s">
        <v>947</v>
      </c>
      <c r="AC166" s="1144"/>
      <c r="AD166" s="1144"/>
      <c r="AE166" s="1144"/>
      <c r="AF166" s="1153"/>
      <c r="AG166" s="1154" t="s">
        <v>949</v>
      </c>
      <c r="AH166" s="1154" t="s">
        <v>949</v>
      </c>
      <c r="AI166" s="1154" t="s">
        <v>949</v>
      </c>
      <c r="AJ166" s="1154" t="s">
        <v>949</v>
      </c>
      <c r="AK166" s="1154" t="s">
        <v>949</v>
      </c>
      <c r="AL166" s="1154" t="s">
        <v>949</v>
      </c>
      <c r="AM166" s="1154" t="s">
        <v>949</v>
      </c>
      <c r="AN166" s="1154" t="s">
        <v>949</v>
      </c>
      <c r="AO166" s="1154" t="s">
        <v>949</v>
      </c>
      <c r="AP166" s="1154" t="s">
        <v>949</v>
      </c>
      <c r="AQ166" s="1154" t="s">
        <v>949</v>
      </c>
      <c r="AR166" s="1154" t="s">
        <v>949</v>
      </c>
      <c r="AS166" s="1154" t="s">
        <v>949</v>
      </c>
      <c r="AT166" s="1154" t="s">
        <v>949</v>
      </c>
      <c r="AU166" s="1154" t="s">
        <v>949</v>
      </c>
      <c r="AV166" s="1154" t="s">
        <v>949</v>
      </c>
      <c r="AW166" s="1154" t="s">
        <v>949</v>
      </c>
      <c r="AX166" s="1154" t="s">
        <v>949</v>
      </c>
      <c r="AY166" s="1154" t="s">
        <v>949</v>
      </c>
      <c r="AZ166" s="1154" t="s">
        <v>949</v>
      </c>
      <c r="BA166" s="1154" t="s">
        <v>949</v>
      </c>
      <c r="BB166" s="1155" t="s">
        <v>4162</v>
      </c>
      <c r="BC166" s="1155"/>
      <c r="BD166" s="1155"/>
      <c r="BE166" s="1144"/>
      <c r="BF166" s="1155"/>
      <c r="BG166" s="1155"/>
      <c r="BH166" s="1155"/>
      <c r="BI166" s="1143"/>
      <c r="BJ166" s="802" t="s">
        <v>950</v>
      </c>
      <c r="BK166" s="1143"/>
      <c r="BL166" s="1143"/>
      <c r="BM166" s="179"/>
      <c r="BN166" s="179"/>
    </row>
    <row r="167" spans="1:66" ht="16.5">
      <c r="A167" s="1143"/>
      <c r="B167" s="1144">
        <v>160</v>
      </c>
      <c r="C167" s="1144" t="s">
        <v>320</v>
      </c>
      <c r="D167" s="1145"/>
      <c r="E167" s="1146"/>
      <c r="F167" s="1145" t="s">
        <v>1860</v>
      </c>
      <c r="G167" s="1146"/>
      <c r="H167" s="1145"/>
      <c r="I167" s="1146"/>
      <c r="J167" s="1145"/>
      <c r="K167" s="1146"/>
      <c r="L167" s="1145"/>
      <c r="M167" s="1146"/>
      <c r="N167" s="1144" t="s">
        <v>1860</v>
      </c>
      <c r="O167" s="170" t="s">
        <v>1861</v>
      </c>
      <c r="P167" s="1147" t="s">
        <v>4802</v>
      </c>
      <c r="Q167" s="1148"/>
      <c r="R167" s="1149"/>
      <c r="S167" s="1144" t="s">
        <v>941</v>
      </c>
      <c r="T167" s="1150"/>
      <c r="U167" s="1151" t="s">
        <v>1862</v>
      </c>
      <c r="V167" s="158" t="s">
        <v>304</v>
      </c>
      <c r="W167" s="1150" t="s">
        <v>1863</v>
      </c>
      <c r="X167" s="802">
        <v>0.75</v>
      </c>
      <c r="Y167" s="824" t="s">
        <v>945</v>
      </c>
      <c r="Z167" s="1152" t="s">
        <v>1563</v>
      </c>
      <c r="AA167" s="1144">
        <v>1</v>
      </c>
      <c r="AB167" s="1144" t="s">
        <v>993</v>
      </c>
      <c r="AC167" s="1144"/>
      <c r="AD167" s="1144"/>
      <c r="AE167" s="1144"/>
      <c r="AF167" s="1153"/>
      <c r="AG167" s="1154" t="s">
        <v>949</v>
      </c>
      <c r="AH167" s="1154" t="s">
        <v>949</v>
      </c>
      <c r="AI167" s="1154" t="s">
        <v>949</v>
      </c>
      <c r="AJ167" s="1154" t="s">
        <v>949</v>
      </c>
      <c r="AK167" s="1154" t="s">
        <v>949</v>
      </c>
      <c r="AL167" s="1154" t="s">
        <v>949</v>
      </c>
      <c r="AM167" s="1154" t="s">
        <v>949</v>
      </c>
      <c r="AN167" s="1154">
        <v>0</v>
      </c>
      <c r="AO167" s="1154" t="s">
        <v>945</v>
      </c>
      <c r="AP167" s="1154">
        <v>0</v>
      </c>
      <c r="AQ167" s="1154" t="s">
        <v>986</v>
      </c>
      <c r="AR167" s="1154" t="s">
        <v>1166</v>
      </c>
      <c r="AS167" s="1154" t="s">
        <v>949</v>
      </c>
      <c r="AT167" s="1154">
        <v>0</v>
      </c>
      <c r="AU167" s="1154">
        <v>0</v>
      </c>
      <c r="AV167" s="1154">
        <v>0</v>
      </c>
      <c r="AW167" s="1154">
        <v>0</v>
      </c>
      <c r="AX167" s="1154">
        <v>0</v>
      </c>
      <c r="AY167" s="1154">
        <v>0</v>
      </c>
      <c r="AZ167" s="1154">
        <v>0</v>
      </c>
      <c r="BA167" s="1154">
        <v>0</v>
      </c>
      <c r="BB167" s="1155"/>
      <c r="BC167" s="1155"/>
      <c r="BD167" s="1155"/>
      <c r="BE167" s="1144"/>
      <c r="BF167" s="1155"/>
      <c r="BG167" s="1155"/>
      <c r="BH167" s="1155"/>
      <c r="BI167" s="1143"/>
      <c r="BJ167" s="802"/>
      <c r="BK167" s="1143"/>
      <c r="BL167" s="1143"/>
      <c r="BM167" s="179"/>
      <c r="BN167" s="179"/>
    </row>
    <row r="168" spans="1:66" ht="16.5">
      <c r="A168" s="1143"/>
      <c r="B168" s="1144">
        <v>161</v>
      </c>
      <c r="C168" s="1144" t="s">
        <v>320</v>
      </c>
      <c r="D168" s="1145"/>
      <c r="E168" s="1146"/>
      <c r="F168" s="1145" t="s">
        <v>1864</v>
      </c>
      <c r="G168" s="1146"/>
      <c r="H168" s="1145"/>
      <c r="I168" s="1146"/>
      <c r="J168" s="1145"/>
      <c r="K168" s="1146"/>
      <c r="L168" s="1145"/>
      <c r="M168" s="1146"/>
      <c r="N168" s="1144" t="s">
        <v>1864</v>
      </c>
      <c r="O168" s="170" t="s">
        <v>1865</v>
      </c>
      <c r="P168" s="1147" t="s">
        <v>4802</v>
      </c>
      <c r="Q168" s="1148"/>
      <c r="R168" s="1149"/>
      <c r="S168" s="1144" t="s">
        <v>941</v>
      </c>
      <c r="T168" s="1150"/>
      <c r="U168" s="1151" t="s">
        <v>1866</v>
      </c>
      <c r="V168" s="158" t="s">
        <v>304</v>
      </c>
      <c r="W168" s="1150" t="s">
        <v>1867</v>
      </c>
      <c r="X168" s="802">
        <v>0.5</v>
      </c>
      <c r="Y168" s="824" t="s">
        <v>945</v>
      </c>
      <c r="Z168" s="1152" t="s">
        <v>1563</v>
      </c>
      <c r="AA168" s="1144">
        <v>1</v>
      </c>
      <c r="AB168" s="1144" t="s">
        <v>993</v>
      </c>
      <c r="AC168" s="1144"/>
      <c r="AD168" s="1144"/>
      <c r="AE168" s="1144"/>
      <c r="AF168" s="1153"/>
      <c r="AG168" s="1154" t="s">
        <v>949</v>
      </c>
      <c r="AH168" s="1154" t="s">
        <v>949</v>
      </c>
      <c r="AI168" s="1154" t="s">
        <v>949</v>
      </c>
      <c r="AJ168" s="1154" t="s">
        <v>949</v>
      </c>
      <c r="AK168" s="1154" t="s">
        <v>949</v>
      </c>
      <c r="AL168" s="1154" t="s">
        <v>949</v>
      </c>
      <c r="AM168" s="1154" t="s">
        <v>949</v>
      </c>
      <c r="AN168" s="1154">
        <v>0</v>
      </c>
      <c r="AO168" s="1154" t="s">
        <v>945</v>
      </c>
      <c r="AP168" s="1154">
        <v>0</v>
      </c>
      <c r="AQ168" s="1154" t="s">
        <v>986</v>
      </c>
      <c r="AR168" s="1154" t="s">
        <v>1166</v>
      </c>
      <c r="AS168" s="1154" t="s">
        <v>949</v>
      </c>
      <c r="AT168" s="1154">
        <v>0</v>
      </c>
      <c r="AU168" s="1154">
        <v>0</v>
      </c>
      <c r="AV168" s="1154">
        <v>0</v>
      </c>
      <c r="AW168" s="1154">
        <v>0</v>
      </c>
      <c r="AX168" s="1154">
        <v>0</v>
      </c>
      <c r="AY168" s="1154">
        <v>0</v>
      </c>
      <c r="AZ168" s="1154">
        <v>0</v>
      </c>
      <c r="BA168" s="1154">
        <v>0</v>
      </c>
      <c r="BB168" s="1155"/>
      <c r="BC168" s="1155"/>
      <c r="BD168" s="1155"/>
      <c r="BE168" s="1144"/>
      <c r="BF168" s="1155"/>
      <c r="BG168" s="1155"/>
      <c r="BH168" s="1155"/>
      <c r="BI168" s="1143"/>
      <c r="BJ168" s="802"/>
      <c r="BK168" s="1143"/>
      <c r="BL168" s="1143"/>
      <c r="BM168" s="179"/>
      <c r="BN168" s="179"/>
    </row>
    <row r="169" spans="1:66" ht="16.5">
      <c r="A169" s="1143"/>
      <c r="B169" s="1144">
        <v>162</v>
      </c>
      <c r="C169" s="1144" t="s">
        <v>320</v>
      </c>
      <c r="D169" s="1145"/>
      <c r="E169" s="1146"/>
      <c r="F169" s="1145" t="s">
        <v>1656</v>
      </c>
      <c r="G169" s="1146"/>
      <c r="H169" s="1145"/>
      <c r="I169" s="1146"/>
      <c r="J169" s="1145"/>
      <c r="K169" s="1146"/>
      <c r="L169" s="1145"/>
      <c r="M169" s="1146"/>
      <c r="N169" s="1144" t="s">
        <v>1656</v>
      </c>
      <c r="O169" s="170" t="s">
        <v>1656</v>
      </c>
      <c r="P169" s="1147" t="s">
        <v>4778</v>
      </c>
      <c r="Q169" s="1148"/>
      <c r="R169" s="1149"/>
      <c r="S169" s="1144" t="s">
        <v>941</v>
      </c>
      <c r="T169" s="1150"/>
      <c r="U169" s="1151" t="s">
        <v>1657</v>
      </c>
      <c r="V169" s="158" t="s">
        <v>304</v>
      </c>
      <c r="W169" s="1150" t="s">
        <v>1658</v>
      </c>
      <c r="X169" s="802">
        <v>0.12</v>
      </c>
      <c r="Y169" s="824" t="s">
        <v>945</v>
      </c>
      <c r="Z169" s="1152" t="s">
        <v>1563</v>
      </c>
      <c r="AA169" s="1144">
        <v>1</v>
      </c>
      <c r="AB169" s="1144" t="s">
        <v>993</v>
      </c>
      <c r="AC169" s="1144"/>
      <c r="AD169" s="1144"/>
      <c r="AE169" s="1144"/>
      <c r="AF169" s="1153"/>
      <c r="AG169" s="1154" t="s">
        <v>949</v>
      </c>
      <c r="AH169" s="1154" t="s">
        <v>949</v>
      </c>
      <c r="AI169" s="1154" t="s">
        <v>949</v>
      </c>
      <c r="AJ169" s="1154" t="s">
        <v>949</v>
      </c>
      <c r="AK169" s="1154" t="s">
        <v>949</v>
      </c>
      <c r="AL169" s="1154" t="s">
        <v>949</v>
      </c>
      <c r="AM169" s="1154" t="s">
        <v>949</v>
      </c>
      <c r="AN169" s="1154" t="s">
        <v>949</v>
      </c>
      <c r="AO169" s="1154" t="s">
        <v>949</v>
      </c>
      <c r="AP169" s="1154" t="s">
        <v>949</v>
      </c>
      <c r="AQ169" s="1154" t="s">
        <v>1564</v>
      </c>
      <c r="AR169" s="1154" t="s">
        <v>949</v>
      </c>
      <c r="AS169" s="1154" t="s">
        <v>949</v>
      </c>
      <c r="AT169" s="1154">
        <v>0</v>
      </c>
      <c r="AU169" s="1154">
        <v>0</v>
      </c>
      <c r="AV169" s="1154">
        <v>0</v>
      </c>
      <c r="AW169" s="1154">
        <v>0</v>
      </c>
      <c r="AX169" s="1154">
        <v>0</v>
      </c>
      <c r="AY169" s="1154">
        <v>0</v>
      </c>
      <c r="AZ169" s="1154">
        <v>0</v>
      </c>
      <c r="BA169" s="1154">
        <v>0</v>
      </c>
      <c r="BB169" s="1155"/>
      <c r="BC169" s="1155"/>
      <c r="BD169" s="1155"/>
      <c r="BE169" s="1144"/>
      <c r="BF169" s="1155"/>
      <c r="BG169" s="1155"/>
      <c r="BH169" s="1155"/>
      <c r="BI169" s="1143"/>
      <c r="BJ169" s="802" t="s">
        <v>950</v>
      </c>
      <c r="BK169" s="1143"/>
      <c r="BL169" s="1143"/>
      <c r="BM169" s="179"/>
      <c r="BN169" s="179"/>
    </row>
    <row r="170" spans="1:66" ht="16.5">
      <c r="A170" s="1143"/>
      <c r="B170" s="1144">
        <v>163</v>
      </c>
      <c r="C170" s="1144" t="s">
        <v>320</v>
      </c>
      <c r="D170" s="1145"/>
      <c r="E170" s="1146"/>
      <c r="F170" s="1145" t="s">
        <v>1560</v>
      </c>
      <c r="G170" s="1146"/>
      <c r="H170" s="1145"/>
      <c r="I170" s="1146"/>
      <c r="J170" s="1145"/>
      <c r="K170" s="1146"/>
      <c r="L170" s="1145"/>
      <c r="M170" s="1146"/>
      <c r="N170" s="1144" t="s">
        <v>1560</v>
      </c>
      <c r="O170" s="170" t="s">
        <v>1560</v>
      </c>
      <c r="P170" s="1147" t="s">
        <v>4778</v>
      </c>
      <c r="Q170" s="1148"/>
      <c r="R170" s="1149"/>
      <c r="S170" s="1144" t="s">
        <v>941</v>
      </c>
      <c r="T170" s="1150"/>
      <c r="U170" s="1151" t="s">
        <v>1561</v>
      </c>
      <c r="V170" s="158" t="s">
        <v>304</v>
      </c>
      <c r="W170" s="1150" t="s">
        <v>1562</v>
      </c>
      <c r="X170" s="802">
        <v>0.15</v>
      </c>
      <c r="Y170" s="824" t="s">
        <v>945</v>
      </c>
      <c r="Z170" s="1152" t="s">
        <v>1563</v>
      </c>
      <c r="AA170" s="1144">
        <v>1</v>
      </c>
      <c r="AB170" s="1144" t="s">
        <v>993</v>
      </c>
      <c r="AC170" s="1144"/>
      <c r="AD170" s="1144"/>
      <c r="AE170" s="1144"/>
      <c r="AF170" s="1153"/>
      <c r="AG170" s="1154" t="s">
        <v>949</v>
      </c>
      <c r="AH170" s="1154" t="s">
        <v>949</v>
      </c>
      <c r="AI170" s="1154" t="s">
        <v>949</v>
      </c>
      <c r="AJ170" s="1154" t="s">
        <v>949</v>
      </c>
      <c r="AK170" s="1154" t="s">
        <v>949</v>
      </c>
      <c r="AL170" s="1154" t="s">
        <v>949</v>
      </c>
      <c r="AM170" s="1154" t="s">
        <v>949</v>
      </c>
      <c r="AN170" s="1154" t="s">
        <v>949</v>
      </c>
      <c r="AO170" s="1154" t="s">
        <v>949</v>
      </c>
      <c r="AP170" s="1154" t="s">
        <v>949</v>
      </c>
      <c r="AQ170" s="1154" t="s">
        <v>1564</v>
      </c>
      <c r="AR170" s="1154" t="s">
        <v>949</v>
      </c>
      <c r="AS170" s="1154" t="s">
        <v>949</v>
      </c>
      <c r="AT170" s="1154">
        <v>0</v>
      </c>
      <c r="AU170" s="1154">
        <v>0</v>
      </c>
      <c r="AV170" s="1154">
        <v>0</v>
      </c>
      <c r="AW170" s="1154">
        <v>0</v>
      </c>
      <c r="AX170" s="1154">
        <v>0</v>
      </c>
      <c r="AY170" s="1154">
        <v>0</v>
      </c>
      <c r="AZ170" s="1154">
        <v>0</v>
      </c>
      <c r="BA170" s="1154">
        <v>0</v>
      </c>
      <c r="BB170" s="1155"/>
      <c r="BC170" s="1155"/>
      <c r="BD170" s="1155"/>
      <c r="BE170" s="1144"/>
      <c r="BF170" s="1155"/>
      <c r="BG170" s="1155"/>
      <c r="BH170" s="1155"/>
      <c r="BI170" s="1143"/>
      <c r="BJ170" s="802" t="s">
        <v>950</v>
      </c>
      <c r="BK170" s="1143"/>
      <c r="BL170" s="1143"/>
      <c r="BM170" s="179"/>
      <c r="BN170" s="179"/>
    </row>
    <row r="171" spans="1:66" ht="16.5">
      <c r="A171" s="1143"/>
      <c r="B171" s="1144">
        <v>164</v>
      </c>
      <c r="C171" s="1144" t="s">
        <v>320</v>
      </c>
      <c r="D171" s="1145"/>
      <c r="E171" s="1146"/>
      <c r="F171" s="1145" t="s">
        <v>1868</v>
      </c>
      <c r="G171" s="1146"/>
      <c r="H171" s="1145"/>
      <c r="I171" s="1146"/>
      <c r="J171" s="1145"/>
      <c r="K171" s="1146"/>
      <c r="L171" s="1145"/>
      <c r="M171" s="1146"/>
      <c r="N171" s="1144" t="s">
        <v>1868</v>
      </c>
      <c r="O171" s="170" t="s">
        <v>1868</v>
      </c>
      <c r="P171" s="1147" t="s">
        <v>4778</v>
      </c>
      <c r="Q171" s="1148"/>
      <c r="R171" s="1149"/>
      <c r="S171" s="1144" t="s">
        <v>941</v>
      </c>
      <c r="T171" s="1150"/>
      <c r="U171" s="1151" t="s">
        <v>1869</v>
      </c>
      <c r="V171" s="158" t="s">
        <v>304</v>
      </c>
      <c r="W171" s="1150" t="s">
        <v>1870</v>
      </c>
      <c r="X171" s="802">
        <v>3.1E-2</v>
      </c>
      <c r="Y171" s="824" t="s">
        <v>945</v>
      </c>
      <c r="Z171" s="1152" t="s">
        <v>1563</v>
      </c>
      <c r="AA171" s="1144">
        <v>1</v>
      </c>
      <c r="AB171" s="1144" t="s">
        <v>993</v>
      </c>
      <c r="AC171" s="1144"/>
      <c r="AD171" s="1144"/>
      <c r="AE171" s="1144"/>
      <c r="AF171" s="1153"/>
      <c r="AG171" s="1154" t="s">
        <v>949</v>
      </c>
      <c r="AH171" s="1154" t="s">
        <v>949</v>
      </c>
      <c r="AI171" s="1154" t="s">
        <v>949</v>
      </c>
      <c r="AJ171" s="1154" t="s">
        <v>949</v>
      </c>
      <c r="AK171" s="1154" t="s">
        <v>949</v>
      </c>
      <c r="AL171" s="1154" t="s">
        <v>949</v>
      </c>
      <c r="AM171" s="1154" t="s">
        <v>949</v>
      </c>
      <c r="AN171" s="1154" t="s">
        <v>949</v>
      </c>
      <c r="AO171" s="1154" t="s">
        <v>949</v>
      </c>
      <c r="AP171" s="1154" t="s">
        <v>949</v>
      </c>
      <c r="AQ171" s="1154" t="s">
        <v>1564</v>
      </c>
      <c r="AR171" s="1154" t="s">
        <v>949</v>
      </c>
      <c r="AS171" s="1154" t="s">
        <v>949</v>
      </c>
      <c r="AT171" s="1154">
        <v>0</v>
      </c>
      <c r="AU171" s="1154">
        <v>0</v>
      </c>
      <c r="AV171" s="1154">
        <v>0</v>
      </c>
      <c r="AW171" s="1154">
        <v>0</v>
      </c>
      <c r="AX171" s="1154">
        <v>0</v>
      </c>
      <c r="AY171" s="1154">
        <v>0</v>
      </c>
      <c r="AZ171" s="1154">
        <v>0</v>
      </c>
      <c r="BA171" s="1154">
        <v>0</v>
      </c>
      <c r="BB171" s="1155"/>
      <c r="BC171" s="1155"/>
      <c r="BD171" s="1155"/>
      <c r="BE171" s="1144"/>
      <c r="BF171" s="1155"/>
      <c r="BG171" s="1155"/>
      <c r="BH171" s="1155"/>
      <c r="BI171" s="1143"/>
      <c r="BJ171" s="802"/>
      <c r="BK171" s="1143"/>
      <c r="BL171" s="1143"/>
      <c r="BM171" s="179"/>
      <c r="BN171" s="179"/>
    </row>
    <row r="172" spans="1:66" ht="16.5">
      <c r="A172" s="1143"/>
      <c r="B172" s="1144">
        <v>165</v>
      </c>
      <c r="C172" s="1144" t="s">
        <v>320</v>
      </c>
      <c r="D172" s="1145"/>
      <c r="E172" s="1146"/>
      <c r="F172" s="1145" t="s">
        <v>1871</v>
      </c>
      <c r="G172" s="1146"/>
      <c r="H172" s="1145"/>
      <c r="I172" s="1146"/>
      <c r="J172" s="1145"/>
      <c r="K172" s="1146"/>
      <c r="L172" s="1145"/>
      <c r="M172" s="1146"/>
      <c r="N172" s="1144" t="s">
        <v>1871</v>
      </c>
      <c r="O172" s="170" t="s">
        <v>1871</v>
      </c>
      <c r="P172" s="1147" t="s">
        <v>4781</v>
      </c>
      <c r="Q172" s="1148"/>
      <c r="R172" s="1149" t="s">
        <v>976</v>
      </c>
      <c r="S172" s="1144" t="s">
        <v>941</v>
      </c>
      <c r="T172" s="1150"/>
      <c r="U172" s="1151"/>
      <c r="V172" s="158" t="s">
        <v>132</v>
      </c>
      <c r="W172" s="1150" t="s">
        <v>1872</v>
      </c>
      <c r="X172" s="802">
        <v>1</v>
      </c>
      <c r="Y172" s="824" t="s">
        <v>945</v>
      </c>
      <c r="Z172" s="1152" t="s">
        <v>946</v>
      </c>
      <c r="AA172" s="1144">
        <v>0</v>
      </c>
      <c r="AB172" s="1144" t="s">
        <v>947</v>
      </c>
      <c r="AC172" s="1144"/>
      <c r="AD172" s="1144"/>
      <c r="AE172" s="1144"/>
      <c r="AF172" s="1153"/>
      <c r="AG172" s="1154" t="s">
        <v>949</v>
      </c>
      <c r="AH172" s="1154" t="s">
        <v>949</v>
      </c>
      <c r="AI172" s="1154" t="s">
        <v>949</v>
      </c>
      <c r="AJ172" s="1154" t="s">
        <v>949</v>
      </c>
      <c r="AK172" s="1154" t="s">
        <v>949</v>
      </c>
      <c r="AL172" s="1154" t="s">
        <v>949</v>
      </c>
      <c r="AM172" s="1154" t="s">
        <v>949</v>
      </c>
      <c r="AN172" s="1154" t="s">
        <v>949</v>
      </c>
      <c r="AO172" s="1154" t="s">
        <v>949</v>
      </c>
      <c r="AP172" s="1154" t="s">
        <v>949</v>
      </c>
      <c r="AQ172" s="1154" t="s">
        <v>949</v>
      </c>
      <c r="AR172" s="1154" t="s">
        <v>949</v>
      </c>
      <c r="AS172" s="1154" t="s">
        <v>949</v>
      </c>
      <c r="AT172" s="1154" t="s">
        <v>949</v>
      </c>
      <c r="AU172" s="1154" t="s">
        <v>949</v>
      </c>
      <c r="AV172" s="1154" t="s">
        <v>949</v>
      </c>
      <c r="AW172" s="1154" t="s">
        <v>949</v>
      </c>
      <c r="AX172" s="1154" t="s">
        <v>949</v>
      </c>
      <c r="AY172" s="1154" t="s">
        <v>949</v>
      </c>
      <c r="AZ172" s="1154" t="s">
        <v>949</v>
      </c>
      <c r="BA172" s="1154" t="s">
        <v>949</v>
      </c>
      <c r="BB172" s="1155" t="s">
        <v>4162</v>
      </c>
      <c r="BC172" s="1155"/>
      <c r="BD172" s="1155"/>
      <c r="BE172" s="1144"/>
      <c r="BF172" s="1155"/>
      <c r="BG172" s="1155"/>
      <c r="BH172" s="1155"/>
      <c r="BI172" s="1143"/>
      <c r="BJ172" s="802" t="s">
        <v>949</v>
      </c>
      <c r="BK172" s="1143"/>
      <c r="BL172" s="1143"/>
      <c r="BM172" s="179"/>
      <c r="BN172" s="179"/>
    </row>
    <row r="173" spans="1:66" ht="16.5">
      <c r="A173" s="1143"/>
      <c r="B173" s="1144">
        <v>166</v>
      </c>
      <c r="C173" s="1144" t="s">
        <v>320</v>
      </c>
      <c r="D173" s="1145"/>
      <c r="E173" s="1146"/>
      <c r="F173" s="1145"/>
      <c r="G173" s="1146" t="s">
        <v>1876</v>
      </c>
      <c r="H173" s="1145"/>
      <c r="I173" s="1146"/>
      <c r="J173" s="1145"/>
      <c r="K173" s="1146"/>
      <c r="L173" s="1145"/>
      <c r="M173" s="1146"/>
      <c r="N173" s="1144" t="s">
        <v>1876</v>
      </c>
      <c r="O173" s="170" t="s">
        <v>1877</v>
      </c>
      <c r="P173" s="1147" t="s">
        <v>4894</v>
      </c>
      <c r="Q173" s="1148"/>
      <c r="R173" s="1149" t="s">
        <v>976</v>
      </c>
      <c r="S173" s="1144" t="s">
        <v>941</v>
      </c>
      <c r="T173" s="1150"/>
      <c r="U173" s="1151" t="s">
        <v>1878</v>
      </c>
      <c r="V173" s="158" t="s">
        <v>132</v>
      </c>
      <c r="W173" s="1150" t="s">
        <v>1879</v>
      </c>
      <c r="X173" s="802">
        <v>1</v>
      </c>
      <c r="Y173" s="824" t="s">
        <v>945</v>
      </c>
      <c r="Z173" s="1152" t="s">
        <v>946</v>
      </c>
      <c r="AA173" s="1144">
        <v>1</v>
      </c>
      <c r="AB173" s="1144" t="s">
        <v>979</v>
      </c>
      <c r="AC173" s="1144"/>
      <c r="AD173" s="1144"/>
      <c r="AE173" s="1144"/>
      <c r="AF173" s="1153"/>
      <c r="AG173" s="1154">
        <v>456</v>
      </c>
      <c r="AH173" s="1154">
        <v>9.5000000000000001E-2</v>
      </c>
      <c r="AI173" s="1154" t="s">
        <v>949</v>
      </c>
      <c r="AJ173" s="1154" t="s">
        <v>949</v>
      </c>
      <c r="AK173" s="1154" t="s">
        <v>1880</v>
      </c>
      <c r="AL173" s="1154" t="s">
        <v>1881</v>
      </c>
      <c r="AM173" s="1154" t="s">
        <v>1882</v>
      </c>
      <c r="AN173" s="1154" t="s">
        <v>949</v>
      </c>
      <c r="AO173" s="1154" t="s">
        <v>949</v>
      </c>
      <c r="AP173" s="1154" t="s">
        <v>949</v>
      </c>
      <c r="AQ173" s="1154" t="s">
        <v>1166</v>
      </c>
      <c r="AR173" s="1154" t="s">
        <v>986</v>
      </c>
      <c r="AS173" s="1154" t="s">
        <v>949</v>
      </c>
      <c r="AT173" s="1154" t="s">
        <v>949</v>
      </c>
      <c r="AU173" s="1154" t="s">
        <v>949</v>
      </c>
      <c r="AV173" s="1154" t="s">
        <v>949</v>
      </c>
      <c r="AW173" s="1154" t="s">
        <v>949</v>
      </c>
      <c r="AX173" s="1154" t="s">
        <v>949</v>
      </c>
      <c r="AY173" s="1154" t="s">
        <v>949</v>
      </c>
      <c r="AZ173" s="1154" t="s">
        <v>949</v>
      </c>
      <c r="BA173" s="1154" t="s">
        <v>949</v>
      </c>
      <c r="BB173" s="1155" t="s">
        <v>4162</v>
      </c>
      <c r="BC173" s="1155"/>
      <c r="BD173" s="1155"/>
      <c r="BE173" s="1144"/>
      <c r="BF173" s="1155"/>
      <c r="BG173" s="1155"/>
      <c r="BH173" s="1155"/>
      <c r="BI173" s="1143"/>
      <c r="BJ173" s="802" t="s">
        <v>949</v>
      </c>
      <c r="BK173" s="1143"/>
      <c r="BL173" s="1143"/>
      <c r="BM173" s="179"/>
      <c r="BN173" s="179"/>
    </row>
    <row r="174" spans="1:66" ht="16.5">
      <c r="A174" s="1143"/>
      <c r="B174" s="1144">
        <v>167</v>
      </c>
      <c r="C174" s="1144" t="s">
        <v>320</v>
      </c>
      <c r="D174" s="1145"/>
      <c r="E174" s="1146"/>
      <c r="F174" s="1145"/>
      <c r="G174" s="1146" t="s">
        <v>1886</v>
      </c>
      <c r="H174" s="1145"/>
      <c r="I174" s="1146"/>
      <c r="J174" s="1145"/>
      <c r="K174" s="1146"/>
      <c r="L174" s="1145"/>
      <c r="M174" s="1146"/>
      <c r="N174" s="1144" t="s">
        <v>1886</v>
      </c>
      <c r="O174" s="170" t="s">
        <v>1887</v>
      </c>
      <c r="P174" s="1147" t="s">
        <v>4773</v>
      </c>
      <c r="Q174" s="1148"/>
      <c r="R174" s="1149" t="s">
        <v>989</v>
      </c>
      <c r="S174" s="1144" t="s">
        <v>941</v>
      </c>
      <c r="T174" s="1150"/>
      <c r="U174" s="1151" t="s">
        <v>1888</v>
      </c>
      <c r="V174" s="158" t="s">
        <v>132</v>
      </c>
      <c r="W174" s="1150" t="s">
        <v>1889</v>
      </c>
      <c r="X174" s="802">
        <v>0.12</v>
      </c>
      <c r="Y174" s="824" t="s">
        <v>945</v>
      </c>
      <c r="Z174" s="1152" t="s">
        <v>992</v>
      </c>
      <c r="AA174" s="1144">
        <v>1</v>
      </c>
      <c r="AB174" s="1144" t="s">
        <v>993</v>
      </c>
      <c r="AC174" s="1144"/>
      <c r="AD174" s="1144"/>
      <c r="AE174" s="1144"/>
      <c r="AF174" s="1153"/>
      <c r="AG174" s="1154" t="s">
        <v>949</v>
      </c>
      <c r="AH174" s="1154" t="s">
        <v>949</v>
      </c>
      <c r="AI174" s="1154" t="s">
        <v>949</v>
      </c>
      <c r="AJ174" s="1154" t="s">
        <v>949</v>
      </c>
      <c r="AK174" s="1154" t="s">
        <v>1890</v>
      </c>
      <c r="AL174" s="1154" t="s">
        <v>995</v>
      </c>
      <c r="AM174" s="1154" t="s">
        <v>996</v>
      </c>
      <c r="AN174" s="1154" t="s">
        <v>1891</v>
      </c>
      <c r="AO174" s="1154" t="s">
        <v>998</v>
      </c>
      <c r="AP174" s="1154" t="s">
        <v>949</v>
      </c>
      <c r="AQ174" s="1154" t="s">
        <v>985</v>
      </c>
      <c r="AR174" s="1154" t="s">
        <v>986</v>
      </c>
      <c r="AS174" s="1154" t="s">
        <v>949</v>
      </c>
      <c r="AT174" s="1154" t="s">
        <v>949</v>
      </c>
      <c r="AU174" s="1154" t="s">
        <v>949</v>
      </c>
      <c r="AV174" s="1154" t="s">
        <v>949</v>
      </c>
      <c r="AW174" s="1154" t="s">
        <v>949</v>
      </c>
      <c r="AX174" s="1154" t="s">
        <v>949</v>
      </c>
      <c r="AY174" s="1154" t="s">
        <v>949</v>
      </c>
      <c r="AZ174" s="1154" t="s">
        <v>949</v>
      </c>
      <c r="BA174" s="1154" t="s">
        <v>949</v>
      </c>
      <c r="BB174" s="1155"/>
      <c r="BC174" s="1155"/>
      <c r="BD174" s="1155"/>
      <c r="BE174" s="1144"/>
      <c r="BF174" s="1155"/>
      <c r="BG174" s="1155"/>
      <c r="BH174" s="1155"/>
      <c r="BI174" s="1143"/>
      <c r="BJ174" s="802"/>
      <c r="BK174" s="1143"/>
      <c r="BL174" s="1143"/>
      <c r="BM174" s="179"/>
      <c r="BN174" s="179"/>
    </row>
    <row r="175" spans="1:66" ht="16.5">
      <c r="A175" s="1143"/>
      <c r="B175" s="1144">
        <v>168</v>
      </c>
      <c r="C175" s="1144" t="s">
        <v>320</v>
      </c>
      <c r="D175" s="1145"/>
      <c r="E175" s="1146"/>
      <c r="F175" s="1145" t="s">
        <v>1892</v>
      </c>
      <c r="G175" s="1146"/>
      <c r="H175" s="1145"/>
      <c r="I175" s="1146"/>
      <c r="J175" s="1145"/>
      <c r="K175" s="1146"/>
      <c r="L175" s="1145"/>
      <c r="M175" s="1146"/>
      <c r="N175" s="1144" t="s">
        <v>1892</v>
      </c>
      <c r="O175" s="170" t="s">
        <v>1893</v>
      </c>
      <c r="P175" s="1147" t="s">
        <v>939</v>
      </c>
      <c r="Q175" s="1148"/>
      <c r="R175" s="1149" t="s">
        <v>940</v>
      </c>
      <c r="S175" s="1144" t="s">
        <v>941</v>
      </c>
      <c r="T175" s="1150" t="s">
        <v>1894</v>
      </c>
      <c r="U175" s="1151" t="s">
        <v>1895</v>
      </c>
      <c r="V175" s="158" t="s">
        <v>304</v>
      </c>
      <c r="W175" s="1150" t="s">
        <v>1896</v>
      </c>
      <c r="X175" s="802">
        <v>1</v>
      </c>
      <c r="Y175" s="824" t="s">
        <v>945</v>
      </c>
      <c r="Z175" s="1152" t="s">
        <v>1008</v>
      </c>
      <c r="AA175" s="1144">
        <v>0</v>
      </c>
      <c r="AB175" s="1144" t="s">
        <v>947</v>
      </c>
      <c r="AC175" s="1144"/>
      <c r="AD175" s="1144"/>
      <c r="AE175" s="1144"/>
      <c r="AF175" s="1153"/>
      <c r="AG175" s="1154" t="s">
        <v>949</v>
      </c>
      <c r="AH175" s="1154" t="s">
        <v>949</v>
      </c>
      <c r="AI175" s="1154" t="s">
        <v>949</v>
      </c>
      <c r="AJ175" s="1154" t="s">
        <v>949</v>
      </c>
      <c r="AK175" s="1154" t="s">
        <v>949</v>
      </c>
      <c r="AL175" s="1154" t="s">
        <v>949</v>
      </c>
      <c r="AM175" s="1154" t="s">
        <v>949</v>
      </c>
      <c r="AN175" s="1154" t="s">
        <v>949</v>
      </c>
      <c r="AO175" s="1154" t="s">
        <v>949</v>
      </c>
      <c r="AP175" s="1154" t="s">
        <v>949</v>
      </c>
      <c r="AQ175" s="1154" t="s">
        <v>949</v>
      </c>
      <c r="AR175" s="1154" t="s">
        <v>949</v>
      </c>
      <c r="AS175" s="1154" t="s">
        <v>949</v>
      </c>
      <c r="AT175" s="1154" t="s">
        <v>949</v>
      </c>
      <c r="AU175" s="1154" t="s">
        <v>949</v>
      </c>
      <c r="AV175" s="1154" t="s">
        <v>949</v>
      </c>
      <c r="AW175" s="1154" t="s">
        <v>949</v>
      </c>
      <c r="AX175" s="1154" t="s">
        <v>949</v>
      </c>
      <c r="AY175" s="1154" t="s">
        <v>949</v>
      </c>
      <c r="AZ175" s="1154" t="s">
        <v>949</v>
      </c>
      <c r="BA175" s="1154" t="s">
        <v>949</v>
      </c>
      <c r="BB175" s="1155" t="s">
        <v>4162</v>
      </c>
      <c r="BC175" s="1155"/>
      <c r="BD175" s="1155"/>
      <c r="BE175" s="1144"/>
      <c r="BF175" s="1155"/>
      <c r="BG175" s="1155"/>
      <c r="BH175" s="1155"/>
      <c r="BI175" s="1143"/>
      <c r="BJ175" s="802" t="s">
        <v>950</v>
      </c>
      <c r="BK175" s="1143"/>
      <c r="BL175" s="1143"/>
      <c r="BM175" s="179"/>
      <c r="BN175" s="179"/>
    </row>
    <row r="176" spans="1:66" ht="16.5">
      <c r="A176" s="1143"/>
      <c r="B176" s="1144">
        <v>169</v>
      </c>
      <c r="C176" s="1144" t="s">
        <v>320</v>
      </c>
      <c r="D176" s="1145"/>
      <c r="E176" s="1146"/>
      <c r="F176" s="1145"/>
      <c r="G176" s="1146" t="s">
        <v>1897</v>
      </c>
      <c r="H176" s="1145"/>
      <c r="I176" s="1146"/>
      <c r="J176" s="1145"/>
      <c r="K176" s="1146"/>
      <c r="L176" s="1145"/>
      <c r="M176" s="1146"/>
      <c r="N176" s="1144" t="s">
        <v>1897</v>
      </c>
      <c r="O176" s="170" t="s">
        <v>1898</v>
      </c>
      <c r="P176" s="1147" t="s">
        <v>4802</v>
      </c>
      <c r="Q176" s="1148"/>
      <c r="R176" s="1149"/>
      <c r="S176" s="1144" t="s">
        <v>941</v>
      </c>
      <c r="T176" s="1150" t="s">
        <v>1898</v>
      </c>
      <c r="U176" s="1151" t="s">
        <v>1899</v>
      </c>
      <c r="V176" s="158" t="s">
        <v>304</v>
      </c>
      <c r="W176" s="1150" t="s">
        <v>1900</v>
      </c>
      <c r="X176" s="802">
        <v>2</v>
      </c>
      <c r="Y176" s="824" t="s">
        <v>945</v>
      </c>
      <c r="Z176" s="1152" t="s">
        <v>1008</v>
      </c>
      <c r="AA176" s="1144">
        <v>1</v>
      </c>
      <c r="AB176" s="1144" t="s">
        <v>993</v>
      </c>
      <c r="AC176" s="1144"/>
      <c r="AD176" s="1144"/>
      <c r="AE176" s="1144"/>
      <c r="AF176" s="1153"/>
      <c r="AG176" s="1154" t="s">
        <v>949</v>
      </c>
      <c r="AH176" s="1154" t="s">
        <v>949</v>
      </c>
      <c r="AI176" s="1154" t="s">
        <v>949</v>
      </c>
      <c r="AJ176" s="1154" t="s">
        <v>949</v>
      </c>
      <c r="AK176" s="1154" t="s">
        <v>949</v>
      </c>
      <c r="AL176" s="1154" t="s">
        <v>949</v>
      </c>
      <c r="AM176" s="1154" t="s">
        <v>1023</v>
      </c>
      <c r="AN176" s="1154">
        <v>0</v>
      </c>
      <c r="AO176" s="1154" t="s">
        <v>945</v>
      </c>
      <c r="AP176" s="1154" t="s">
        <v>945</v>
      </c>
      <c r="AQ176" s="1154" t="s">
        <v>986</v>
      </c>
      <c r="AR176" s="1154" t="s">
        <v>1024</v>
      </c>
      <c r="AS176" s="1154" t="s">
        <v>949</v>
      </c>
      <c r="AT176" s="1154">
        <v>0</v>
      </c>
      <c r="AU176" s="1154">
        <v>0</v>
      </c>
      <c r="AV176" s="1154">
        <v>0</v>
      </c>
      <c r="AW176" s="1154">
        <v>0</v>
      </c>
      <c r="AX176" s="1154">
        <v>0</v>
      </c>
      <c r="AY176" s="1154">
        <v>0</v>
      </c>
      <c r="AZ176" s="1154">
        <v>0</v>
      </c>
      <c r="BA176" s="1154">
        <v>0</v>
      </c>
      <c r="BB176" s="1155" t="s">
        <v>4665</v>
      </c>
      <c r="BC176" s="1155"/>
      <c r="BD176" s="1155"/>
      <c r="BE176" s="1144"/>
      <c r="BF176" s="1155"/>
      <c r="BG176" s="1155"/>
      <c r="BH176" s="1155"/>
      <c r="BI176" s="1143"/>
      <c r="BJ176" s="802"/>
      <c r="BK176" s="1143"/>
      <c r="BL176" s="1143"/>
      <c r="BM176" s="179"/>
      <c r="BN176" s="179"/>
    </row>
    <row r="177" spans="1:66" ht="16.5">
      <c r="A177" s="1143"/>
      <c r="B177" s="1144">
        <v>170</v>
      </c>
      <c r="C177" s="1144" t="s">
        <v>320</v>
      </c>
      <c r="D177" s="1145"/>
      <c r="E177" s="1146"/>
      <c r="F177" s="1145"/>
      <c r="G177" s="1146" t="s">
        <v>1901</v>
      </c>
      <c r="H177" s="1145"/>
      <c r="I177" s="1146"/>
      <c r="J177" s="1145"/>
      <c r="K177" s="1146"/>
      <c r="L177" s="1145"/>
      <c r="M177" s="1146"/>
      <c r="N177" s="1144" t="s">
        <v>1901</v>
      </c>
      <c r="O177" s="170" t="s">
        <v>1901</v>
      </c>
      <c r="P177" s="1147" t="s">
        <v>4778</v>
      </c>
      <c r="Q177" s="1148"/>
      <c r="R177" s="1149"/>
      <c r="S177" s="1144" t="s">
        <v>941</v>
      </c>
      <c r="T177" s="1150" t="s">
        <v>1901</v>
      </c>
      <c r="U177" s="1151" t="s">
        <v>1902</v>
      </c>
      <c r="V177" s="158" t="s">
        <v>304</v>
      </c>
      <c r="W177" s="1150" t="s">
        <v>1903</v>
      </c>
      <c r="X177" s="802">
        <v>2</v>
      </c>
      <c r="Y177" s="824" t="s">
        <v>945</v>
      </c>
      <c r="Z177" s="1152" t="s">
        <v>1008</v>
      </c>
      <c r="AA177" s="1144">
        <v>1</v>
      </c>
      <c r="AB177" s="1144" t="s">
        <v>993</v>
      </c>
      <c r="AC177" s="1144"/>
      <c r="AD177" s="1144"/>
      <c r="AE177" s="1144"/>
      <c r="AF177" s="1153"/>
      <c r="AG177" s="1154" t="s">
        <v>949</v>
      </c>
      <c r="AH177" s="1154" t="s">
        <v>949</v>
      </c>
      <c r="AI177" s="1154" t="s">
        <v>949</v>
      </c>
      <c r="AJ177" s="1154" t="s">
        <v>949</v>
      </c>
      <c r="AK177" s="1154" t="s">
        <v>949</v>
      </c>
      <c r="AL177" s="1154" t="s">
        <v>949</v>
      </c>
      <c r="AM177" s="1154" t="s">
        <v>949</v>
      </c>
      <c r="AN177" s="1154" t="s">
        <v>949</v>
      </c>
      <c r="AO177" s="1154" t="s">
        <v>949</v>
      </c>
      <c r="AP177" s="1154" t="s">
        <v>949</v>
      </c>
      <c r="AQ177" s="1154" t="s">
        <v>1166</v>
      </c>
      <c r="AR177" s="1154" t="s">
        <v>949</v>
      </c>
      <c r="AS177" s="1154" t="s">
        <v>949</v>
      </c>
      <c r="AT177" s="1154">
        <v>0</v>
      </c>
      <c r="AU177" s="1154">
        <v>0</v>
      </c>
      <c r="AV177" s="1154">
        <v>0</v>
      </c>
      <c r="AW177" s="1154">
        <v>0</v>
      </c>
      <c r="AX177" s="1154">
        <v>0</v>
      </c>
      <c r="AY177" s="1154">
        <v>0</v>
      </c>
      <c r="AZ177" s="1154">
        <v>0</v>
      </c>
      <c r="BA177" s="1154">
        <v>0</v>
      </c>
      <c r="BB177" s="1155" t="s">
        <v>4665</v>
      </c>
      <c r="BC177" s="1155"/>
      <c r="BD177" s="1155"/>
      <c r="BE177" s="1144"/>
      <c r="BF177" s="1155"/>
      <c r="BG177" s="1155"/>
      <c r="BH177" s="1155"/>
      <c r="BI177" s="1143"/>
      <c r="BJ177" s="802"/>
      <c r="BK177" s="1143"/>
      <c r="BL177" s="1143"/>
      <c r="BM177" s="179"/>
      <c r="BN177" s="179"/>
    </row>
    <row r="178" spans="1:66" ht="16.5">
      <c r="A178" s="1143"/>
      <c r="B178" s="1144">
        <v>171</v>
      </c>
      <c r="C178" s="1144" t="s">
        <v>320</v>
      </c>
      <c r="D178" s="1145"/>
      <c r="E178" s="1146"/>
      <c r="F178" s="1145"/>
      <c r="G178" s="1146" t="s">
        <v>1904</v>
      </c>
      <c r="H178" s="1145"/>
      <c r="I178" s="1146"/>
      <c r="J178" s="1145"/>
      <c r="K178" s="1146"/>
      <c r="L178" s="1145"/>
      <c r="M178" s="1146"/>
      <c r="N178" s="1144" t="s">
        <v>1904</v>
      </c>
      <c r="O178" s="170" t="s">
        <v>1904</v>
      </c>
      <c r="P178" s="1147" t="s">
        <v>4778</v>
      </c>
      <c r="Q178" s="1148"/>
      <c r="R178" s="1149" t="s">
        <v>989</v>
      </c>
      <c r="S178" s="1144" t="s">
        <v>941</v>
      </c>
      <c r="T178" s="1150" t="s">
        <v>4672</v>
      </c>
      <c r="U178" s="1151" t="s">
        <v>1906</v>
      </c>
      <c r="V178" s="158" t="s">
        <v>304</v>
      </c>
      <c r="W178" s="1150" t="s">
        <v>1907</v>
      </c>
      <c r="X178" s="802">
        <v>1</v>
      </c>
      <c r="Y178" s="824" t="s">
        <v>945</v>
      </c>
      <c r="Z178" s="1152" t="s">
        <v>1008</v>
      </c>
      <c r="AA178" s="1144">
        <v>1</v>
      </c>
      <c r="AB178" s="1144" t="s">
        <v>979</v>
      </c>
      <c r="AC178" s="1144"/>
      <c r="AD178" s="1144"/>
      <c r="AE178" s="1144"/>
      <c r="AF178" s="1153"/>
      <c r="AG178" s="1154">
        <v>301.41068300000001</v>
      </c>
      <c r="AH178" s="1154" t="s">
        <v>949</v>
      </c>
      <c r="AI178" s="1154" t="s">
        <v>949</v>
      </c>
      <c r="AJ178" s="1154" t="s">
        <v>949</v>
      </c>
      <c r="AK178" s="1154" t="s">
        <v>1908</v>
      </c>
      <c r="AL178" s="1154" t="s">
        <v>949</v>
      </c>
      <c r="AM178" s="1154" t="s">
        <v>1253</v>
      </c>
      <c r="AN178" s="1154" t="s">
        <v>1909</v>
      </c>
      <c r="AO178" s="1154" t="s">
        <v>949</v>
      </c>
      <c r="AP178" s="1154" t="s">
        <v>949</v>
      </c>
      <c r="AQ178" s="1154" t="s">
        <v>1166</v>
      </c>
      <c r="AR178" s="1154" t="s">
        <v>949</v>
      </c>
      <c r="AS178" s="1154" t="s">
        <v>949</v>
      </c>
      <c r="AT178" s="1154">
        <v>0</v>
      </c>
      <c r="AU178" s="1154">
        <v>0</v>
      </c>
      <c r="AV178" s="1154">
        <v>0</v>
      </c>
      <c r="AW178" s="1154">
        <v>0</v>
      </c>
      <c r="AX178" s="1154">
        <v>0</v>
      </c>
      <c r="AY178" s="1154">
        <v>0</v>
      </c>
      <c r="AZ178" s="1154">
        <v>0</v>
      </c>
      <c r="BA178" s="1154">
        <v>0</v>
      </c>
      <c r="BB178" s="1155" t="s">
        <v>4162</v>
      </c>
      <c r="BC178" s="1155"/>
      <c r="BD178" s="1155"/>
      <c r="BE178" s="1144"/>
      <c r="BF178" s="1155"/>
      <c r="BG178" s="1155"/>
      <c r="BH178" s="1155"/>
      <c r="BI178" s="1143"/>
      <c r="BJ178" s="802"/>
      <c r="BK178" s="1143"/>
      <c r="BL178" s="1143"/>
      <c r="BM178" s="179"/>
      <c r="BN178" s="179"/>
    </row>
    <row r="179" spans="1:66" ht="16.5">
      <c r="A179" s="1143"/>
      <c r="B179" s="1144">
        <v>172</v>
      </c>
      <c r="C179" s="1144" t="s">
        <v>320</v>
      </c>
      <c r="D179" s="1145"/>
      <c r="E179" s="1146"/>
      <c r="F179" s="1145"/>
      <c r="G179" s="1146" t="s">
        <v>1910</v>
      </c>
      <c r="H179" s="1145"/>
      <c r="I179" s="1146"/>
      <c r="J179" s="1145"/>
      <c r="K179" s="1146"/>
      <c r="L179" s="1145"/>
      <c r="M179" s="1146"/>
      <c r="N179" s="1144" t="s">
        <v>1910</v>
      </c>
      <c r="O179" s="170" t="s">
        <v>1910</v>
      </c>
      <c r="P179" s="1147" t="s">
        <v>4778</v>
      </c>
      <c r="Q179" s="1148"/>
      <c r="R179" s="1149" t="s">
        <v>1059</v>
      </c>
      <c r="S179" s="1144" t="s">
        <v>941</v>
      </c>
      <c r="T179" s="1150" t="s">
        <v>1910</v>
      </c>
      <c r="U179" s="1151" t="s">
        <v>1911</v>
      </c>
      <c r="V179" s="158" t="s">
        <v>304</v>
      </c>
      <c r="W179" s="1150" t="s">
        <v>1912</v>
      </c>
      <c r="X179" s="802">
        <v>1</v>
      </c>
      <c r="Y179" s="824" t="s">
        <v>945</v>
      </c>
      <c r="Z179" s="1152" t="s">
        <v>1008</v>
      </c>
      <c r="AA179" s="1144">
        <v>1</v>
      </c>
      <c r="AB179" s="1144" t="s">
        <v>1008</v>
      </c>
      <c r="AC179" s="1144"/>
      <c r="AD179" s="1144"/>
      <c r="AE179" s="1144"/>
      <c r="AF179" s="1153"/>
      <c r="AG179" s="1154">
        <v>102.494</v>
      </c>
      <c r="AH179" s="1154" t="s">
        <v>949</v>
      </c>
      <c r="AI179" s="1154">
        <v>1.41</v>
      </c>
      <c r="AJ179" s="1154">
        <v>0.14451654</v>
      </c>
      <c r="AK179" s="1154" t="s">
        <v>949</v>
      </c>
      <c r="AL179" s="1154" t="s">
        <v>1083</v>
      </c>
      <c r="AM179" s="1154" t="s">
        <v>1293</v>
      </c>
      <c r="AN179" s="1154" t="s">
        <v>1294</v>
      </c>
      <c r="AO179" s="1154" t="s">
        <v>1295</v>
      </c>
      <c r="AP179" s="1154">
        <v>0</v>
      </c>
      <c r="AQ179" s="1154" t="s">
        <v>1142</v>
      </c>
      <c r="AR179" s="1154" t="s">
        <v>949</v>
      </c>
      <c r="AS179" s="1154" t="s">
        <v>949</v>
      </c>
      <c r="AT179" s="1154">
        <v>0</v>
      </c>
      <c r="AU179" s="1154">
        <v>0</v>
      </c>
      <c r="AV179" s="1154" t="s">
        <v>1910</v>
      </c>
      <c r="AW179" s="1154" t="s">
        <v>1142</v>
      </c>
      <c r="AX179" s="1154">
        <v>0</v>
      </c>
      <c r="AY179" s="1154">
        <v>0</v>
      </c>
      <c r="AZ179" s="1154">
        <v>0</v>
      </c>
      <c r="BA179" s="1154">
        <v>0</v>
      </c>
      <c r="BB179" s="1155" t="s">
        <v>4665</v>
      </c>
      <c r="BC179" s="1155" t="s">
        <v>4407</v>
      </c>
      <c r="BD179" s="1155"/>
      <c r="BE179" s="1144"/>
      <c r="BF179" s="1155">
        <v>8</v>
      </c>
      <c r="BG179" s="1155">
        <v>50</v>
      </c>
      <c r="BH179" s="1155">
        <v>22</v>
      </c>
      <c r="BI179" s="1143"/>
      <c r="BJ179" s="802"/>
      <c r="BK179" s="1143"/>
      <c r="BL179" s="1143"/>
      <c r="BM179" s="179"/>
      <c r="BN179" s="179"/>
    </row>
    <row r="180" spans="1:66" ht="16.5">
      <c r="A180" s="1143"/>
      <c r="B180" s="1144">
        <v>173</v>
      </c>
      <c r="C180" s="1144" t="s">
        <v>320</v>
      </c>
      <c r="D180" s="1145"/>
      <c r="E180" s="1146"/>
      <c r="F180" s="1145"/>
      <c r="G180" s="1146" t="s">
        <v>1913</v>
      </c>
      <c r="H180" s="1145"/>
      <c r="I180" s="1146"/>
      <c r="J180" s="1145"/>
      <c r="K180" s="1146"/>
      <c r="L180" s="1145"/>
      <c r="M180" s="1146"/>
      <c r="N180" s="1144" t="s">
        <v>1913</v>
      </c>
      <c r="O180" s="170" t="s">
        <v>1913</v>
      </c>
      <c r="P180" s="1147" t="s">
        <v>4778</v>
      </c>
      <c r="Q180" s="1148"/>
      <c r="R180" s="1149"/>
      <c r="S180" s="1144" t="s">
        <v>941</v>
      </c>
      <c r="T180" s="1150" t="s">
        <v>1913</v>
      </c>
      <c r="U180" s="1151" t="s">
        <v>1914</v>
      </c>
      <c r="V180" s="158" t="s">
        <v>304</v>
      </c>
      <c r="W180" s="1150" t="s">
        <v>1915</v>
      </c>
      <c r="X180" s="802">
        <v>2</v>
      </c>
      <c r="Y180" s="824" t="s">
        <v>945</v>
      </c>
      <c r="Z180" s="1152" t="s">
        <v>1008</v>
      </c>
      <c r="AA180" s="1144">
        <v>1</v>
      </c>
      <c r="AB180" s="1144" t="s">
        <v>979</v>
      </c>
      <c r="AC180" s="1144"/>
      <c r="AD180" s="1144"/>
      <c r="AE180" s="1144"/>
      <c r="AF180" s="1153"/>
      <c r="AG180" s="1154">
        <v>100.31498000000001</v>
      </c>
      <c r="AH180" s="1154" t="s">
        <v>949</v>
      </c>
      <c r="AI180" s="1154" t="s">
        <v>949</v>
      </c>
      <c r="AJ180" s="1154" t="s">
        <v>949</v>
      </c>
      <c r="AK180" s="1154" t="s">
        <v>949</v>
      </c>
      <c r="AL180" s="1154" t="s">
        <v>949</v>
      </c>
      <c r="AM180" s="1154" t="s">
        <v>1253</v>
      </c>
      <c r="AN180" s="1154" t="s">
        <v>1916</v>
      </c>
      <c r="AO180" s="1154" t="s">
        <v>949</v>
      </c>
      <c r="AP180" s="1154">
        <v>0</v>
      </c>
      <c r="AQ180" s="1154" t="s">
        <v>1166</v>
      </c>
      <c r="AR180" s="1154" t="s">
        <v>949</v>
      </c>
      <c r="AS180" s="1154" t="s">
        <v>949</v>
      </c>
      <c r="AT180" s="1154">
        <v>0</v>
      </c>
      <c r="AU180" s="1154">
        <v>0</v>
      </c>
      <c r="AV180" s="1154">
        <v>0</v>
      </c>
      <c r="AW180" s="1154">
        <v>0</v>
      </c>
      <c r="AX180" s="1154">
        <v>0</v>
      </c>
      <c r="AY180" s="1154">
        <v>0</v>
      </c>
      <c r="AZ180" s="1154">
        <v>0</v>
      </c>
      <c r="BA180" s="1154">
        <v>0</v>
      </c>
      <c r="BB180" s="1155" t="s">
        <v>4665</v>
      </c>
      <c r="BC180" s="1155"/>
      <c r="BD180" s="1155"/>
      <c r="BE180" s="1144"/>
      <c r="BF180" s="1155"/>
      <c r="BG180" s="1155"/>
      <c r="BH180" s="1155"/>
      <c r="BI180" s="1143"/>
      <c r="BJ180" s="802"/>
      <c r="BK180" s="1143"/>
      <c r="BL180" s="1143"/>
      <c r="BM180" s="179"/>
      <c r="BN180" s="179"/>
    </row>
    <row r="181" spans="1:66" ht="16.5">
      <c r="A181" s="1143"/>
      <c r="B181" s="1144">
        <v>174</v>
      </c>
      <c r="C181" s="1144" t="s">
        <v>320</v>
      </c>
      <c r="D181" s="1145"/>
      <c r="E181" s="1146"/>
      <c r="F181" s="1145"/>
      <c r="G181" s="1146" t="s">
        <v>1917</v>
      </c>
      <c r="H181" s="1145"/>
      <c r="I181" s="1146"/>
      <c r="J181" s="1145"/>
      <c r="K181" s="1146"/>
      <c r="L181" s="1145"/>
      <c r="M181" s="1146"/>
      <c r="N181" s="1144" t="s">
        <v>1917</v>
      </c>
      <c r="O181" s="170" t="s">
        <v>1917</v>
      </c>
      <c r="P181" s="1147" t="s">
        <v>4778</v>
      </c>
      <c r="Q181" s="1148"/>
      <c r="R181" s="1149" t="s">
        <v>989</v>
      </c>
      <c r="S181" s="1144" t="s">
        <v>941</v>
      </c>
      <c r="T181" s="1150" t="s">
        <v>1918</v>
      </c>
      <c r="U181" s="1151" t="s">
        <v>1919</v>
      </c>
      <c r="V181" s="158" t="s">
        <v>304</v>
      </c>
      <c r="W181" s="1150" t="s">
        <v>1920</v>
      </c>
      <c r="X181" s="802">
        <v>1</v>
      </c>
      <c r="Y181" s="824" t="s">
        <v>945</v>
      </c>
      <c r="Z181" s="1152" t="s">
        <v>1008</v>
      </c>
      <c r="AA181" s="1144">
        <v>1</v>
      </c>
      <c r="AB181" s="1144" t="s">
        <v>1921</v>
      </c>
      <c r="AC181" s="1144"/>
      <c r="AD181" s="1144" t="s">
        <v>1245</v>
      </c>
      <c r="AE181" s="1144"/>
      <c r="AF181" s="1153"/>
      <c r="AG181" s="1154" t="s">
        <v>949</v>
      </c>
      <c r="AH181" s="1154" t="s">
        <v>949</v>
      </c>
      <c r="AI181" s="1154" t="s">
        <v>949</v>
      </c>
      <c r="AJ181" s="1154" t="s">
        <v>949</v>
      </c>
      <c r="AK181" s="1154" t="s">
        <v>1922</v>
      </c>
      <c r="AL181" s="1154" t="s">
        <v>949</v>
      </c>
      <c r="AM181" s="1154" t="s">
        <v>949</v>
      </c>
      <c r="AN181" s="1154" t="s">
        <v>949</v>
      </c>
      <c r="AO181" s="1154" t="s">
        <v>949</v>
      </c>
      <c r="AP181" s="1154" t="s">
        <v>949</v>
      </c>
      <c r="AQ181" s="1154" t="s">
        <v>1923</v>
      </c>
      <c r="AR181" s="1154" t="s">
        <v>949</v>
      </c>
      <c r="AS181" s="1154" t="s">
        <v>949</v>
      </c>
      <c r="AT181" s="1154">
        <v>0</v>
      </c>
      <c r="AU181" s="1154">
        <v>0</v>
      </c>
      <c r="AV181" s="1154">
        <v>0</v>
      </c>
      <c r="AW181" s="1154">
        <v>0</v>
      </c>
      <c r="AX181" s="1154">
        <v>0</v>
      </c>
      <c r="AY181" s="1154">
        <v>0</v>
      </c>
      <c r="AZ181" s="1154">
        <v>0</v>
      </c>
      <c r="BA181" s="1154">
        <v>0</v>
      </c>
      <c r="BB181" s="1155" t="s">
        <v>4162</v>
      </c>
      <c r="BC181" s="1155"/>
      <c r="BD181" s="1155" t="s">
        <v>4677</v>
      </c>
      <c r="BE181" s="1144"/>
      <c r="BF181" s="1155"/>
      <c r="BG181" s="1155"/>
      <c r="BH181" s="1155"/>
      <c r="BI181" s="1143"/>
      <c r="BJ181" s="802"/>
      <c r="BK181" s="1143"/>
      <c r="BL181" s="1143"/>
      <c r="BM181" s="179"/>
      <c r="BN181" s="179"/>
    </row>
    <row r="182" spans="1:66" ht="16.5">
      <c r="A182" s="1143"/>
      <c r="B182" s="1144">
        <v>175</v>
      </c>
      <c r="C182" s="1144" t="s">
        <v>320</v>
      </c>
      <c r="D182" s="1145"/>
      <c r="E182" s="1146"/>
      <c r="F182" s="1145"/>
      <c r="G182" s="1146" t="s">
        <v>1924</v>
      </c>
      <c r="H182" s="1145"/>
      <c r="I182" s="1146"/>
      <c r="J182" s="1145"/>
      <c r="K182" s="1146"/>
      <c r="L182" s="1145"/>
      <c r="M182" s="1146"/>
      <c r="N182" s="1144" t="s">
        <v>1924</v>
      </c>
      <c r="O182" s="170" t="s">
        <v>1924</v>
      </c>
      <c r="P182" s="1147" t="s">
        <v>4778</v>
      </c>
      <c r="Q182" s="1148"/>
      <c r="R182" s="1149" t="s">
        <v>1126</v>
      </c>
      <c r="S182" s="1144" t="s">
        <v>941</v>
      </c>
      <c r="T182" s="1150" t="s">
        <v>1924</v>
      </c>
      <c r="U182" s="1151" t="s">
        <v>1925</v>
      </c>
      <c r="V182" s="158" t="s">
        <v>304</v>
      </c>
      <c r="W182" s="1150" t="s">
        <v>1926</v>
      </c>
      <c r="X182" s="802">
        <v>1</v>
      </c>
      <c r="Y182" s="824" t="s">
        <v>945</v>
      </c>
      <c r="Z182" s="1152" t="s">
        <v>1008</v>
      </c>
      <c r="AA182" s="1144">
        <v>1</v>
      </c>
      <c r="AB182" s="1144" t="s">
        <v>1008</v>
      </c>
      <c r="AC182" s="1144"/>
      <c r="AD182" s="1144"/>
      <c r="AE182" s="1144"/>
      <c r="AF182" s="1153"/>
      <c r="AG182" s="1154">
        <v>249.292</v>
      </c>
      <c r="AH182" s="1154" t="s">
        <v>949</v>
      </c>
      <c r="AI182" s="1154">
        <v>1.41</v>
      </c>
      <c r="AJ182" s="1154">
        <v>0.35150171999999996</v>
      </c>
      <c r="AK182" s="1154" t="s">
        <v>949</v>
      </c>
      <c r="AL182" s="1154" t="s">
        <v>1083</v>
      </c>
      <c r="AM182" s="1154" t="s">
        <v>1293</v>
      </c>
      <c r="AN182" s="1154" t="s">
        <v>1294</v>
      </c>
      <c r="AO182" s="1154" t="s">
        <v>1295</v>
      </c>
      <c r="AP182" s="1154">
        <v>0</v>
      </c>
      <c r="AQ182" s="1154" t="s">
        <v>1142</v>
      </c>
      <c r="AR182" s="1154" t="s">
        <v>949</v>
      </c>
      <c r="AS182" s="1154" t="s">
        <v>949</v>
      </c>
      <c r="AT182" s="1154">
        <v>0</v>
      </c>
      <c r="AU182" s="1154">
        <v>0</v>
      </c>
      <c r="AV182" s="1154" t="s">
        <v>1924</v>
      </c>
      <c r="AW182" s="1154" t="s">
        <v>1142</v>
      </c>
      <c r="AX182" s="1154">
        <v>0</v>
      </c>
      <c r="AY182" s="1154">
        <v>0</v>
      </c>
      <c r="AZ182" s="1154">
        <v>0</v>
      </c>
      <c r="BA182" s="1154">
        <v>0</v>
      </c>
      <c r="BB182" s="1155" t="s">
        <v>4665</v>
      </c>
      <c r="BC182" s="1155" t="s">
        <v>4414</v>
      </c>
      <c r="BD182" s="1155"/>
      <c r="BE182" s="1144"/>
      <c r="BF182" s="1155">
        <v>4</v>
      </c>
      <c r="BG182" s="1155">
        <v>75</v>
      </c>
      <c r="BH182" s="1155">
        <v>25</v>
      </c>
      <c r="BI182" s="1143"/>
      <c r="BJ182" s="802"/>
      <c r="BK182" s="1143"/>
      <c r="BL182" s="1143"/>
      <c r="BM182" s="179"/>
      <c r="BN182" s="179"/>
    </row>
    <row r="183" spans="1:66" ht="16.5">
      <c r="A183" s="1143"/>
      <c r="B183" s="1144">
        <v>176</v>
      </c>
      <c r="C183" s="1144" t="s">
        <v>320</v>
      </c>
      <c r="D183" s="1145"/>
      <c r="E183" s="1146"/>
      <c r="F183" s="1145"/>
      <c r="G183" s="1146" t="s">
        <v>1927</v>
      </c>
      <c r="H183" s="1145"/>
      <c r="I183" s="1146"/>
      <c r="J183" s="1145"/>
      <c r="K183" s="1146"/>
      <c r="L183" s="1145"/>
      <c r="M183" s="1146"/>
      <c r="N183" s="1144" t="s">
        <v>1927</v>
      </c>
      <c r="O183" s="170" t="s">
        <v>1927</v>
      </c>
      <c r="P183" s="1147" t="s">
        <v>4778</v>
      </c>
      <c r="Q183" s="1148"/>
      <c r="R183" s="1149" t="s">
        <v>1059</v>
      </c>
      <c r="S183" s="1144" t="s">
        <v>941</v>
      </c>
      <c r="T183" s="1150" t="s">
        <v>1927</v>
      </c>
      <c r="U183" s="1151" t="s">
        <v>1928</v>
      </c>
      <c r="V183" s="158" t="s">
        <v>304</v>
      </c>
      <c r="W183" s="1150" t="s">
        <v>1929</v>
      </c>
      <c r="X183" s="802">
        <v>1</v>
      </c>
      <c r="Y183" s="824" t="s">
        <v>945</v>
      </c>
      <c r="Z183" s="1152" t="s">
        <v>1008</v>
      </c>
      <c r="AA183" s="1144">
        <v>1</v>
      </c>
      <c r="AB183" s="1144" t="s">
        <v>979</v>
      </c>
      <c r="AC183" s="1144"/>
      <c r="AD183" s="1144"/>
      <c r="AE183" s="1144"/>
      <c r="AF183" s="1153"/>
      <c r="AG183" s="1154">
        <v>61.695</v>
      </c>
      <c r="AH183" s="1154" t="s">
        <v>949</v>
      </c>
      <c r="AI183" s="1154" t="s">
        <v>949</v>
      </c>
      <c r="AJ183" s="1154" t="s">
        <v>949</v>
      </c>
      <c r="AK183" s="1154" t="s">
        <v>949</v>
      </c>
      <c r="AL183" s="1154" t="s">
        <v>949</v>
      </c>
      <c r="AM183" s="1154" t="s">
        <v>1930</v>
      </c>
      <c r="AN183" s="1154" t="s">
        <v>1931</v>
      </c>
      <c r="AO183" s="1154" t="s">
        <v>949</v>
      </c>
      <c r="AP183" s="1154">
        <v>0</v>
      </c>
      <c r="AQ183" s="1154" t="s">
        <v>1166</v>
      </c>
      <c r="AR183" s="1154" t="s">
        <v>949</v>
      </c>
      <c r="AS183" s="1154" t="s">
        <v>949</v>
      </c>
      <c r="AT183" s="1154">
        <v>0</v>
      </c>
      <c r="AU183" s="1154">
        <v>0</v>
      </c>
      <c r="AV183" s="1154">
        <v>0</v>
      </c>
      <c r="AW183" s="1154">
        <v>0</v>
      </c>
      <c r="AX183" s="1154">
        <v>0</v>
      </c>
      <c r="AY183" s="1154">
        <v>0</v>
      </c>
      <c r="AZ183" s="1154">
        <v>0</v>
      </c>
      <c r="BA183" s="1154">
        <v>0</v>
      </c>
      <c r="BB183" s="1155" t="s">
        <v>4665</v>
      </c>
      <c r="BC183" s="1155"/>
      <c r="BD183" s="1155"/>
      <c r="BE183" s="1144"/>
      <c r="BF183" s="1155"/>
      <c r="BG183" s="1155"/>
      <c r="BH183" s="1155"/>
      <c r="BI183" s="1143"/>
      <c r="BJ183" s="802"/>
      <c r="BK183" s="1143"/>
      <c r="BL183" s="1143"/>
      <c r="BM183" s="179"/>
      <c r="BN183" s="179"/>
    </row>
    <row r="184" spans="1:66" ht="16.5">
      <c r="A184" s="1143"/>
      <c r="B184" s="1144">
        <v>177</v>
      </c>
      <c r="C184" s="1144" t="s">
        <v>320</v>
      </c>
      <c r="D184" s="1145"/>
      <c r="E184" s="1146"/>
      <c r="F184" s="1145"/>
      <c r="G184" s="1146" t="s">
        <v>1932</v>
      </c>
      <c r="H184" s="1145"/>
      <c r="I184" s="1146"/>
      <c r="J184" s="1145"/>
      <c r="K184" s="1146"/>
      <c r="L184" s="1145"/>
      <c r="M184" s="1146"/>
      <c r="N184" s="1144" t="s">
        <v>1932</v>
      </c>
      <c r="O184" s="170" t="s">
        <v>1932</v>
      </c>
      <c r="P184" s="1147" t="s">
        <v>4778</v>
      </c>
      <c r="Q184" s="1148"/>
      <c r="R184" s="1149" t="s">
        <v>1059</v>
      </c>
      <c r="S184" s="1144" t="s">
        <v>941</v>
      </c>
      <c r="T184" s="1150" t="s">
        <v>1932</v>
      </c>
      <c r="U184" s="1151" t="s">
        <v>1933</v>
      </c>
      <c r="V184" s="158" t="s">
        <v>304</v>
      </c>
      <c r="W184" s="1150" t="s">
        <v>1934</v>
      </c>
      <c r="X184" s="802">
        <v>1</v>
      </c>
      <c r="Y184" s="824" t="s">
        <v>945</v>
      </c>
      <c r="Z184" s="1152" t="s">
        <v>1008</v>
      </c>
      <c r="AA184" s="1144">
        <v>1</v>
      </c>
      <c r="AB184" s="1144" t="s">
        <v>979</v>
      </c>
      <c r="AC184" s="1144"/>
      <c r="AD184" s="1144"/>
      <c r="AE184" s="1144"/>
      <c r="AF184" s="1153"/>
      <c r="AG184" s="1154">
        <v>61.695</v>
      </c>
      <c r="AH184" s="1154" t="s">
        <v>949</v>
      </c>
      <c r="AI184" s="1154" t="s">
        <v>949</v>
      </c>
      <c r="AJ184" s="1154" t="s">
        <v>949</v>
      </c>
      <c r="AK184" s="1154" t="s">
        <v>1935</v>
      </c>
      <c r="AL184" s="1154" t="s">
        <v>949</v>
      </c>
      <c r="AM184" s="1154" t="s">
        <v>1930</v>
      </c>
      <c r="AN184" s="1154" t="s">
        <v>1931</v>
      </c>
      <c r="AO184" s="1154" t="s">
        <v>949</v>
      </c>
      <c r="AP184" s="1154">
        <v>0</v>
      </c>
      <c r="AQ184" s="1154" t="s">
        <v>1166</v>
      </c>
      <c r="AR184" s="1154" t="s">
        <v>949</v>
      </c>
      <c r="AS184" s="1154" t="s">
        <v>949</v>
      </c>
      <c r="AT184" s="1154">
        <v>0</v>
      </c>
      <c r="AU184" s="1154">
        <v>0</v>
      </c>
      <c r="AV184" s="1154">
        <v>0</v>
      </c>
      <c r="AW184" s="1154">
        <v>0</v>
      </c>
      <c r="AX184" s="1154">
        <v>0</v>
      </c>
      <c r="AY184" s="1154">
        <v>0</v>
      </c>
      <c r="AZ184" s="1154">
        <v>0</v>
      </c>
      <c r="BA184" s="1154">
        <v>0</v>
      </c>
      <c r="BB184" s="1155" t="s">
        <v>4665</v>
      </c>
      <c r="BC184" s="1155"/>
      <c r="BD184" s="1155"/>
      <c r="BE184" s="1144"/>
      <c r="BF184" s="1155"/>
      <c r="BG184" s="1155"/>
      <c r="BH184" s="1155"/>
      <c r="BI184" s="1143"/>
      <c r="BJ184" s="802"/>
      <c r="BK184" s="1143"/>
      <c r="BL184" s="1143"/>
      <c r="BM184" s="179"/>
      <c r="BN184" s="179"/>
    </row>
    <row r="185" spans="1:66" ht="16.5">
      <c r="A185" s="1143"/>
      <c r="B185" s="1144">
        <v>178</v>
      </c>
      <c r="C185" s="1144" t="s">
        <v>320</v>
      </c>
      <c r="D185" s="1145"/>
      <c r="E185" s="1146"/>
      <c r="F185" s="1145"/>
      <c r="G185" s="1146" t="s">
        <v>1936</v>
      </c>
      <c r="H185" s="1145"/>
      <c r="I185" s="1146"/>
      <c r="J185" s="1145"/>
      <c r="K185" s="1146"/>
      <c r="L185" s="1145"/>
      <c r="M185" s="1146"/>
      <c r="N185" s="1144" t="s">
        <v>1936</v>
      </c>
      <c r="O185" s="170" t="s">
        <v>1936</v>
      </c>
      <c r="P185" s="1147" t="s">
        <v>4778</v>
      </c>
      <c r="Q185" s="1148"/>
      <c r="R185" s="1149" t="s">
        <v>989</v>
      </c>
      <c r="S185" s="1144" t="s">
        <v>941</v>
      </c>
      <c r="T185" s="1150" t="s">
        <v>1938</v>
      </c>
      <c r="U185" s="1151" t="s">
        <v>1939</v>
      </c>
      <c r="V185" s="158" t="s">
        <v>304</v>
      </c>
      <c r="W185" s="1150" t="s">
        <v>1940</v>
      </c>
      <c r="X185" s="802">
        <v>1</v>
      </c>
      <c r="Y185" s="824" t="s">
        <v>945</v>
      </c>
      <c r="Z185" s="1152" t="s">
        <v>1008</v>
      </c>
      <c r="AA185" s="1144">
        <v>1</v>
      </c>
      <c r="AB185" s="1144" t="s">
        <v>979</v>
      </c>
      <c r="AC185" s="1144"/>
      <c r="AD185" s="1144"/>
      <c r="AE185" s="1144"/>
      <c r="AF185" s="1153"/>
      <c r="AG185" s="1154">
        <v>265.48185999999998</v>
      </c>
      <c r="AH185" s="1154" t="s">
        <v>949</v>
      </c>
      <c r="AI185" s="1154" t="s">
        <v>949</v>
      </c>
      <c r="AJ185" s="1154" t="s">
        <v>949</v>
      </c>
      <c r="AK185" s="1154" t="s">
        <v>1941</v>
      </c>
      <c r="AL185" s="1154" t="s">
        <v>949</v>
      </c>
      <c r="AM185" s="1154" t="s">
        <v>1253</v>
      </c>
      <c r="AN185" s="1154" t="s">
        <v>1909</v>
      </c>
      <c r="AO185" s="1154" t="s">
        <v>949</v>
      </c>
      <c r="AP185" s="1154" t="s">
        <v>949</v>
      </c>
      <c r="AQ185" s="1154" t="s">
        <v>1166</v>
      </c>
      <c r="AR185" s="1154" t="s">
        <v>949</v>
      </c>
      <c r="AS185" s="1154" t="s">
        <v>949</v>
      </c>
      <c r="AT185" s="1154">
        <v>0</v>
      </c>
      <c r="AU185" s="1154">
        <v>0</v>
      </c>
      <c r="AV185" s="1154">
        <v>0</v>
      </c>
      <c r="AW185" s="1154">
        <v>0</v>
      </c>
      <c r="AX185" s="1154">
        <v>0</v>
      </c>
      <c r="AY185" s="1154">
        <v>0</v>
      </c>
      <c r="AZ185" s="1154">
        <v>0</v>
      </c>
      <c r="BA185" s="1154">
        <v>0</v>
      </c>
      <c r="BB185" s="1155" t="s">
        <v>4162</v>
      </c>
      <c r="BC185" s="1155"/>
      <c r="BD185" s="1155"/>
      <c r="BE185" s="1144"/>
      <c r="BF185" s="1155"/>
      <c r="BG185" s="1155"/>
      <c r="BH185" s="1155"/>
      <c r="BI185" s="1143"/>
      <c r="BJ185" s="802"/>
      <c r="BK185" s="1143"/>
      <c r="BL185" s="1143"/>
      <c r="BM185" s="179"/>
      <c r="BN185" s="179"/>
    </row>
    <row r="186" spans="1:66" ht="16.5">
      <c r="A186" s="1143"/>
      <c r="B186" s="1144">
        <v>179</v>
      </c>
      <c r="C186" s="1144" t="s">
        <v>320</v>
      </c>
      <c r="D186" s="1145"/>
      <c r="E186" s="1146"/>
      <c r="F186" s="1145"/>
      <c r="G186" s="1146" t="s">
        <v>1942</v>
      </c>
      <c r="H186" s="1145"/>
      <c r="I186" s="1146"/>
      <c r="J186" s="1145"/>
      <c r="K186" s="1146"/>
      <c r="L186" s="1145"/>
      <c r="M186" s="1146"/>
      <c r="N186" s="1144" t="s">
        <v>1942</v>
      </c>
      <c r="O186" s="170" t="s">
        <v>1942</v>
      </c>
      <c r="P186" s="1147" t="s">
        <v>4778</v>
      </c>
      <c r="Q186" s="1148"/>
      <c r="R186" s="1149" t="s">
        <v>989</v>
      </c>
      <c r="S186" s="1144" t="s">
        <v>941</v>
      </c>
      <c r="T186" s="1150" t="s">
        <v>1943</v>
      </c>
      <c r="U186" s="1151" t="s">
        <v>1944</v>
      </c>
      <c r="V186" s="158" t="s">
        <v>304</v>
      </c>
      <c r="W186" s="1150" t="s">
        <v>1945</v>
      </c>
      <c r="X186" s="802">
        <v>1</v>
      </c>
      <c r="Y186" s="824" t="s">
        <v>945</v>
      </c>
      <c r="Z186" s="1152" t="s">
        <v>1008</v>
      </c>
      <c r="AA186" s="1144">
        <v>1</v>
      </c>
      <c r="AB186" s="1144" t="s">
        <v>979</v>
      </c>
      <c r="AC186" s="1144"/>
      <c r="AD186" s="1144"/>
      <c r="AE186" s="1144"/>
      <c r="AF186" s="1153"/>
      <c r="AG186" s="1154">
        <v>4039.1110979999999</v>
      </c>
      <c r="AH186" s="1154" t="s">
        <v>949</v>
      </c>
      <c r="AI186" s="1154" t="s">
        <v>949</v>
      </c>
      <c r="AJ186" s="1154" t="s">
        <v>949</v>
      </c>
      <c r="AK186" s="1154" t="s">
        <v>1946</v>
      </c>
      <c r="AL186" s="1154" t="s">
        <v>949</v>
      </c>
      <c r="AM186" s="1154" t="s">
        <v>1253</v>
      </c>
      <c r="AN186" s="1154" t="s">
        <v>1947</v>
      </c>
      <c r="AO186" s="1154" t="s">
        <v>949</v>
      </c>
      <c r="AP186" s="1154" t="s">
        <v>949</v>
      </c>
      <c r="AQ186" s="1154" t="s">
        <v>1166</v>
      </c>
      <c r="AR186" s="1154" t="s">
        <v>949</v>
      </c>
      <c r="AS186" s="1154" t="s">
        <v>949</v>
      </c>
      <c r="AT186" s="1154">
        <v>0</v>
      </c>
      <c r="AU186" s="1154">
        <v>0</v>
      </c>
      <c r="AV186" s="1154">
        <v>0</v>
      </c>
      <c r="AW186" s="1154">
        <v>0</v>
      </c>
      <c r="AX186" s="1154">
        <v>0</v>
      </c>
      <c r="AY186" s="1154">
        <v>0</v>
      </c>
      <c r="AZ186" s="1154">
        <v>0</v>
      </c>
      <c r="BA186" s="1154">
        <v>0</v>
      </c>
      <c r="BB186" s="1155" t="s">
        <v>4162</v>
      </c>
      <c r="BC186" s="1155"/>
      <c r="BD186" s="1155"/>
      <c r="BE186" s="1144"/>
      <c r="BF186" s="1155"/>
      <c r="BG186" s="1155"/>
      <c r="BH186" s="1155"/>
      <c r="BI186" s="1143"/>
      <c r="BJ186" s="802"/>
      <c r="BK186" s="1143"/>
      <c r="BL186" s="1143"/>
      <c r="BM186" s="179"/>
      <c r="BN186" s="179"/>
    </row>
    <row r="187" spans="1:66" ht="16.5">
      <c r="A187" s="1143"/>
      <c r="B187" s="1144">
        <v>180</v>
      </c>
      <c r="C187" s="1144" t="s">
        <v>320</v>
      </c>
      <c r="D187" s="1145"/>
      <c r="E187" s="1146"/>
      <c r="F187" s="1145"/>
      <c r="G187" s="1146" t="s">
        <v>1948</v>
      </c>
      <c r="H187" s="1145"/>
      <c r="I187" s="1146"/>
      <c r="J187" s="1145"/>
      <c r="K187" s="1146"/>
      <c r="L187" s="1145"/>
      <c r="M187" s="1146"/>
      <c r="N187" s="1144" t="s">
        <v>1948</v>
      </c>
      <c r="O187" s="170" t="s">
        <v>1948</v>
      </c>
      <c r="P187" s="1147" t="s">
        <v>4778</v>
      </c>
      <c r="Q187" s="1148"/>
      <c r="R187" s="1149" t="s">
        <v>989</v>
      </c>
      <c r="S187" s="1144" t="s">
        <v>941</v>
      </c>
      <c r="T187" s="1150" t="s">
        <v>1948</v>
      </c>
      <c r="U187" s="1151" t="s">
        <v>1949</v>
      </c>
      <c r="V187" s="158" t="s">
        <v>304</v>
      </c>
      <c r="W187" s="1150" t="s">
        <v>1950</v>
      </c>
      <c r="X187" s="802">
        <v>1</v>
      </c>
      <c r="Y187" s="824" t="s">
        <v>945</v>
      </c>
      <c r="Z187" s="1152" t="s">
        <v>1008</v>
      </c>
      <c r="AA187" s="1144">
        <v>1</v>
      </c>
      <c r="AB187" s="1144" t="s">
        <v>979</v>
      </c>
      <c r="AC187" s="1144"/>
      <c r="AD187" s="1144"/>
      <c r="AE187" s="1144"/>
      <c r="AF187" s="1153"/>
      <c r="AG187" s="1154">
        <v>219.74893700000001</v>
      </c>
      <c r="AH187" s="1154">
        <v>0.1</v>
      </c>
      <c r="AI187" s="1154" t="s">
        <v>949</v>
      </c>
      <c r="AJ187" s="1154" t="s">
        <v>949</v>
      </c>
      <c r="AK187" s="1154" t="s">
        <v>1951</v>
      </c>
      <c r="AL187" s="1154" t="s">
        <v>949</v>
      </c>
      <c r="AM187" s="1154" t="s">
        <v>1952</v>
      </c>
      <c r="AN187" s="1154" t="s">
        <v>1953</v>
      </c>
      <c r="AO187" s="1154" t="s">
        <v>949</v>
      </c>
      <c r="AP187" s="1154">
        <v>0</v>
      </c>
      <c r="AQ187" s="1154" t="s">
        <v>1166</v>
      </c>
      <c r="AR187" s="1154" t="s">
        <v>949</v>
      </c>
      <c r="AS187" s="1154" t="s">
        <v>949</v>
      </c>
      <c r="AT187" s="1154">
        <v>0</v>
      </c>
      <c r="AU187" s="1154">
        <v>0</v>
      </c>
      <c r="AV187" s="1154">
        <v>0</v>
      </c>
      <c r="AW187" s="1154">
        <v>0</v>
      </c>
      <c r="AX187" s="1154">
        <v>0</v>
      </c>
      <c r="AY187" s="1154">
        <v>0</v>
      </c>
      <c r="AZ187" s="1154">
        <v>0</v>
      </c>
      <c r="BA187" s="1154">
        <v>0</v>
      </c>
      <c r="BB187" s="1155" t="s">
        <v>4665</v>
      </c>
      <c r="BC187" s="1155"/>
      <c r="BD187" s="1155"/>
      <c r="BE187" s="1144"/>
      <c r="BF187" s="1155"/>
      <c r="BG187" s="1155"/>
      <c r="BH187" s="1155"/>
      <c r="BI187" s="1143"/>
      <c r="BJ187" s="802"/>
      <c r="BK187" s="1143"/>
      <c r="BL187" s="1143"/>
      <c r="BM187" s="179"/>
      <c r="BN187" s="179"/>
    </row>
    <row r="188" spans="1:66" ht="16.5">
      <c r="A188" s="1143"/>
      <c r="B188" s="1144">
        <v>181</v>
      </c>
      <c r="C188" s="1144" t="s">
        <v>320</v>
      </c>
      <c r="D188" s="1145"/>
      <c r="E188" s="1146"/>
      <c r="F188" s="1145"/>
      <c r="G188" s="1146" t="s">
        <v>1954</v>
      </c>
      <c r="H188" s="1145"/>
      <c r="I188" s="1146"/>
      <c r="J188" s="1145"/>
      <c r="K188" s="1146"/>
      <c r="L188" s="1145"/>
      <c r="M188" s="1146"/>
      <c r="N188" s="1144" t="s">
        <v>1954</v>
      </c>
      <c r="O188" s="170" t="s">
        <v>1954</v>
      </c>
      <c r="P188" s="1147" t="s">
        <v>4778</v>
      </c>
      <c r="Q188" s="1148"/>
      <c r="R188" s="1149" t="s">
        <v>989</v>
      </c>
      <c r="S188" s="1144" t="s">
        <v>941</v>
      </c>
      <c r="T188" s="1150" t="s">
        <v>1955</v>
      </c>
      <c r="U188" s="1151" t="s">
        <v>1956</v>
      </c>
      <c r="V188" s="158" t="s">
        <v>304</v>
      </c>
      <c r="W188" s="1150" t="s">
        <v>1957</v>
      </c>
      <c r="X188" s="802">
        <v>1</v>
      </c>
      <c r="Y188" s="824" t="s">
        <v>945</v>
      </c>
      <c r="Z188" s="1152" t="s">
        <v>1008</v>
      </c>
      <c r="AA188" s="1144">
        <v>1</v>
      </c>
      <c r="AB188" s="1144" t="s">
        <v>979</v>
      </c>
      <c r="AC188" s="1144"/>
      <c r="AD188" s="1144"/>
      <c r="AE188" s="1144"/>
      <c r="AF188" s="1153"/>
      <c r="AG188" s="1154">
        <v>210.6</v>
      </c>
      <c r="AH188" s="1154" t="s">
        <v>949</v>
      </c>
      <c r="AI188" s="1154" t="s">
        <v>949</v>
      </c>
      <c r="AJ188" s="1154" t="s">
        <v>949</v>
      </c>
      <c r="AK188" s="1154" t="s">
        <v>1958</v>
      </c>
      <c r="AL188" s="1154" t="s">
        <v>949</v>
      </c>
      <c r="AM188" s="1154" t="s">
        <v>1952</v>
      </c>
      <c r="AN188" s="1154" t="s">
        <v>1953</v>
      </c>
      <c r="AO188" s="1154" t="s">
        <v>949</v>
      </c>
      <c r="AP188" s="1154" t="s">
        <v>949</v>
      </c>
      <c r="AQ188" s="1154" t="s">
        <v>1166</v>
      </c>
      <c r="AR188" s="1154" t="s">
        <v>949</v>
      </c>
      <c r="AS188" s="1154" t="s">
        <v>949</v>
      </c>
      <c r="AT188" s="1154">
        <v>0</v>
      </c>
      <c r="AU188" s="1154">
        <v>0</v>
      </c>
      <c r="AV188" s="1154">
        <v>0</v>
      </c>
      <c r="AW188" s="1154">
        <v>0</v>
      </c>
      <c r="AX188" s="1154">
        <v>0</v>
      </c>
      <c r="AY188" s="1154">
        <v>0</v>
      </c>
      <c r="AZ188" s="1154">
        <v>0</v>
      </c>
      <c r="BA188" s="1154">
        <v>0</v>
      </c>
      <c r="BB188" s="1155" t="s">
        <v>4162</v>
      </c>
      <c r="BC188" s="1155"/>
      <c r="BD188" s="1155" t="s">
        <v>4685</v>
      </c>
      <c r="BE188" s="1144"/>
      <c r="BF188" s="1155"/>
      <c r="BG188" s="1155"/>
      <c r="BH188" s="1155"/>
      <c r="BI188" s="1143"/>
      <c r="BJ188" s="802"/>
      <c r="BK188" s="1143"/>
      <c r="BL188" s="1143"/>
      <c r="BM188" s="179"/>
      <c r="BN188" s="179"/>
    </row>
    <row r="189" spans="1:66" ht="16.5">
      <c r="A189" s="1143"/>
      <c r="B189" s="1144">
        <v>182</v>
      </c>
      <c r="C189" s="1144" t="s">
        <v>320</v>
      </c>
      <c r="D189" s="1145"/>
      <c r="E189" s="1146"/>
      <c r="F189" s="1145"/>
      <c r="G189" s="1146" t="s">
        <v>1959</v>
      </c>
      <c r="H189" s="1145"/>
      <c r="I189" s="1146"/>
      <c r="J189" s="1145"/>
      <c r="K189" s="1146"/>
      <c r="L189" s="1145"/>
      <c r="M189" s="1146"/>
      <c r="N189" s="1144" t="s">
        <v>1959</v>
      </c>
      <c r="O189" s="170" t="s">
        <v>1959</v>
      </c>
      <c r="P189" s="1147" t="s">
        <v>4778</v>
      </c>
      <c r="Q189" s="1148"/>
      <c r="R189" s="1149" t="s">
        <v>989</v>
      </c>
      <c r="S189" s="1144" t="s">
        <v>941</v>
      </c>
      <c r="T189" s="1150" t="s">
        <v>1960</v>
      </c>
      <c r="U189" s="1151" t="s">
        <v>1961</v>
      </c>
      <c r="V189" s="158" t="s">
        <v>304</v>
      </c>
      <c r="W189" s="1150" t="s">
        <v>1962</v>
      </c>
      <c r="X189" s="802">
        <v>1</v>
      </c>
      <c r="Y189" s="824" t="s">
        <v>945</v>
      </c>
      <c r="Z189" s="1152" t="s">
        <v>1008</v>
      </c>
      <c r="AA189" s="1144">
        <v>1</v>
      </c>
      <c r="AB189" s="1144" t="s">
        <v>1126</v>
      </c>
      <c r="AC189" s="1144"/>
      <c r="AD189" s="1144" t="s">
        <v>1245</v>
      </c>
      <c r="AE189" s="1144"/>
      <c r="AF189" s="1153"/>
      <c r="AG189" s="1154">
        <v>95.15</v>
      </c>
      <c r="AH189" s="1154">
        <v>0.1</v>
      </c>
      <c r="AI189" s="1154">
        <v>7.93</v>
      </c>
      <c r="AJ189" s="1154">
        <v>0.75453950000000003</v>
      </c>
      <c r="AK189" s="1154" t="s">
        <v>1963</v>
      </c>
      <c r="AL189" s="1154" t="s">
        <v>949</v>
      </c>
      <c r="AM189" s="1154" t="s">
        <v>1084</v>
      </c>
      <c r="AN189" s="1154" t="s">
        <v>1085</v>
      </c>
      <c r="AO189" s="1154" t="s">
        <v>949</v>
      </c>
      <c r="AP189" s="1154">
        <v>0</v>
      </c>
      <c r="AQ189" s="1154" t="s">
        <v>1166</v>
      </c>
      <c r="AR189" s="1154" t="s">
        <v>949</v>
      </c>
      <c r="AS189" s="1154" t="s">
        <v>949</v>
      </c>
      <c r="AT189" s="1154">
        <v>0</v>
      </c>
      <c r="AU189" s="1154">
        <v>0</v>
      </c>
      <c r="AV189" s="1154">
        <v>0</v>
      </c>
      <c r="AW189" s="1154">
        <v>0</v>
      </c>
      <c r="AX189" s="1154">
        <v>0</v>
      </c>
      <c r="AY189" s="1154">
        <v>0</v>
      </c>
      <c r="AZ189" s="1154">
        <v>0</v>
      </c>
      <c r="BA189" s="1154">
        <v>0</v>
      </c>
      <c r="BB189" s="1155" t="s">
        <v>4665</v>
      </c>
      <c r="BC189" s="1155"/>
      <c r="BD189" s="1155"/>
      <c r="BE189" s="1144"/>
      <c r="BF189" s="1155">
        <v>4</v>
      </c>
      <c r="BG189" s="1155">
        <v>180</v>
      </c>
      <c r="BH189" s="1155">
        <v>2</v>
      </c>
      <c r="BI189" s="1143"/>
      <c r="BJ189" s="802"/>
      <c r="BK189" s="1143"/>
      <c r="BL189" s="1143"/>
      <c r="BM189" s="179"/>
      <c r="BN189" s="179"/>
    </row>
    <row r="190" spans="1:66" ht="16.5">
      <c r="A190" s="1143"/>
      <c r="B190" s="1144">
        <v>183</v>
      </c>
      <c r="C190" s="1144" t="s">
        <v>320</v>
      </c>
      <c r="D190" s="1145"/>
      <c r="E190" s="1146"/>
      <c r="F190" s="1145"/>
      <c r="G190" s="1146" t="s">
        <v>4895</v>
      </c>
      <c r="H190" s="1145"/>
      <c r="I190" s="1146"/>
      <c r="J190" s="1145"/>
      <c r="K190" s="1146"/>
      <c r="L190" s="1145"/>
      <c r="M190" s="1146"/>
      <c r="N190" s="1144" t="s">
        <v>4895</v>
      </c>
      <c r="O190" s="170" t="s">
        <v>1964</v>
      </c>
      <c r="P190" s="1147" t="s">
        <v>4777</v>
      </c>
      <c r="Q190" s="1148"/>
      <c r="R190" s="1149" t="s">
        <v>1059</v>
      </c>
      <c r="S190" s="1144" t="s">
        <v>941</v>
      </c>
      <c r="T190" s="1150" t="s">
        <v>1964</v>
      </c>
      <c r="U190" s="1151" t="s">
        <v>1965</v>
      </c>
      <c r="V190" s="158" t="s">
        <v>304</v>
      </c>
      <c r="W190" s="1150" t="s">
        <v>1966</v>
      </c>
      <c r="X190" s="802">
        <v>1</v>
      </c>
      <c r="Y190" s="824" t="s">
        <v>945</v>
      </c>
      <c r="Z190" s="1152" t="s">
        <v>1008</v>
      </c>
      <c r="AA190" s="1144">
        <v>1</v>
      </c>
      <c r="AB190" s="1144" t="s">
        <v>1081</v>
      </c>
      <c r="AC190" s="1144"/>
      <c r="AD190" s="1144" t="s">
        <v>1245</v>
      </c>
      <c r="AE190" s="1144"/>
      <c r="AF190" s="1153"/>
      <c r="AG190" s="1154" t="s">
        <v>949</v>
      </c>
      <c r="AH190" s="1154" t="s">
        <v>949</v>
      </c>
      <c r="AI190" s="1154" t="s">
        <v>949</v>
      </c>
      <c r="AJ190" s="1154" t="s">
        <v>949</v>
      </c>
      <c r="AK190" s="1154" t="s">
        <v>1967</v>
      </c>
      <c r="AL190" s="1154" t="s">
        <v>949</v>
      </c>
      <c r="AM190" s="1154" t="s">
        <v>949</v>
      </c>
      <c r="AN190" s="1154" t="s">
        <v>949</v>
      </c>
      <c r="AO190" s="1154" t="s">
        <v>949</v>
      </c>
      <c r="AP190" s="1154">
        <v>0</v>
      </c>
      <c r="AQ190" s="1154" t="s">
        <v>1968</v>
      </c>
      <c r="AR190" s="1154">
        <v>0</v>
      </c>
      <c r="AS190" s="1154">
        <v>0</v>
      </c>
      <c r="AT190" s="1154">
        <v>0</v>
      </c>
      <c r="AU190" s="1154">
        <v>0</v>
      </c>
      <c r="AV190" s="1154">
        <v>0</v>
      </c>
      <c r="AW190" s="1154">
        <v>0</v>
      </c>
      <c r="AX190" s="1154">
        <v>0</v>
      </c>
      <c r="AY190" s="1154">
        <v>0</v>
      </c>
      <c r="AZ190" s="1154">
        <v>0</v>
      </c>
      <c r="BA190" s="1154">
        <v>0</v>
      </c>
      <c r="BB190" s="1155" t="s">
        <v>4665</v>
      </c>
      <c r="BC190" s="1155"/>
      <c r="BD190" s="1155" t="s">
        <v>4677</v>
      </c>
      <c r="BE190" s="1144"/>
      <c r="BF190" s="1155">
        <v>2</v>
      </c>
      <c r="BG190" s="1155">
        <v>200</v>
      </c>
      <c r="BH190" s="1155">
        <v>2</v>
      </c>
      <c r="BI190" s="1143"/>
      <c r="BJ190" s="802"/>
      <c r="BK190" s="1143"/>
      <c r="BL190" s="1143"/>
      <c r="BM190" s="179"/>
      <c r="BN190" s="179"/>
    </row>
    <row r="191" spans="1:66" ht="16.5">
      <c r="A191" s="1143"/>
      <c r="B191" s="1144">
        <v>184</v>
      </c>
      <c r="C191" s="1144" t="s">
        <v>320</v>
      </c>
      <c r="D191" s="1145"/>
      <c r="E191" s="1146"/>
      <c r="F191" s="1145"/>
      <c r="G191" s="1146" t="s">
        <v>1969</v>
      </c>
      <c r="H191" s="1145"/>
      <c r="I191" s="1146"/>
      <c r="J191" s="1145"/>
      <c r="K191" s="1146"/>
      <c r="L191" s="1145"/>
      <c r="M191" s="1146"/>
      <c r="N191" s="1144" t="s">
        <v>1969</v>
      </c>
      <c r="O191" s="170" t="s">
        <v>1970</v>
      </c>
      <c r="P191" s="1147" t="s">
        <v>939</v>
      </c>
      <c r="Q191" s="1148"/>
      <c r="R191" s="1149" t="s">
        <v>940</v>
      </c>
      <c r="S191" s="1144" t="s">
        <v>941</v>
      </c>
      <c r="T191" s="1150" t="s">
        <v>1971</v>
      </c>
      <c r="U191" s="1151" t="s">
        <v>1972</v>
      </c>
      <c r="V191" s="158" t="s">
        <v>304</v>
      </c>
      <c r="W191" s="1150" t="s">
        <v>1973</v>
      </c>
      <c r="X191" s="802">
        <v>1</v>
      </c>
      <c r="Y191" s="824" t="s">
        <v>945</v>
      </c>
      <c r="Z191" s="1152" t="s">
        <v>1008</v>
      </c>
      <c r="AA191" s="1144">
        <v>0</v>
      </c>
      <c r="AB191" s="1144" t="s">
        <v>947</v>
      </c>
      <c r="AC191" s="1144"/>
      <c r="AD191" s="1144"/>
      <c r="AE191" s="1144"/>
      <c r="AF191" s="1153"/>
      <c r="AG191" s="1154" t="s">
        <v>949</v>
      </c>
      <c r="AH191" s="1154" t="s">
        <v>949</v>
      </c>
      <c r="AI191" s="1154" t="s">
        <v>949</v>
      </c>
      <c r="AJ191" s="1154" t="s">
        <v>949</v>
      </c>
      <c r="AK191" s="1154" t="s">
        <v>949</v>
      </c>
      <c r="AL191" s="1154" t="s">
        <v>949</v>
      </c>
      <c r="AM191" s="1154" t="s">
        <v>949</v>
      </c>
      <c r="AN191" s="1154" t="s">
        <v>949</v>
      </c>
      <c r="AO191" s="1154" t="s">
        <v>949</v>
      </c>
      <c r="AP191" s="1154" t="s">
        <v>949</v>
      </c>
      <c r="AQ191" s="1154" t="s">
        <v>949</v>
      </c>
      <c r="AR191" s="1154" t="s">
        <v>949</v>
      </c>
      <c r="AS191" s="1154" t="s">
        <v>949</v>
      </c>
      <c r="AT191" s="1154" t="s">
        <v>949</v>
      </c>
      <c r="AU191" s="1154" t="s">
        <v>949</v>
      </c>
      <c r="AV191" s="1154" t="s">
        <v>949</v>
      </c>
      <c r="AW191" s="1154" t="s">
        <v>949</v>
      </c>
      <c r="AX191" s="1154" t="s">
        <v>949</v>
      </c>
      <c r="AY191" s="1154" t="s">
        <v>949</v>
      </c>
      <c r="AZ191" s="1154" t="s">
        <v>949</v>
      </c>
      <c r="BA191" s="1154" t="s">
        <v>949</v>
      </c>
      <c r="BB191" s="1155" t="s">
        <v>4162</v>
      </c>
      <c r="BC191" s="1155"/>
      <c r="BD191" s="1155"/>
      <c r="BE191" s="1144"/>
      <c r="BF191" s="1155"/>
      <c r="BG191" s="1155"/>
      <c r="BH191" s="1155"/>
      <c r="BI191" s="1143"/>
      <c r="BJ191" s="802"/>
      <c r="BK191" s="1143"/>
      <c r="BL191" s="1143"/>
      <c r="BM191" s="179"/>
      <c r="BN191" s="179"/>
    </row>
    <row r="192" spans="1:66" ht="16.5">
      <c r="A192" s="1143"/>
      <c r="B192" s="1144">
        <v>185</v>
      </c>
      <c r="C192" s="1144" t="s">
        <v>320</v>
      </c>
      <c r="D192" s="1145"/>
      <c r="E192" s="1146"/>
      <c r="F192" s="1145"/>
      <c r="G192" s="1146"/>
      <c r="H192" s="1145" t="s">
        <v>1974</v>
      </c>
      <c r="I192" s="1146"/>
      <c r="J192" s="1145"/>
      <c r="K192" s="1146"/>
      <c r="L192" s="1145"/>
      <c r="M192" s="1146"/>
      <c r="N192" s="1144" t="s">
        <v>1974</v>
      </c>
      <c r="O192" s="170" t="s">
        <v>1974</v>
      </c>
      <c r="P192" s="1147" t="s">
        <v>4778</v>
      </c>
      <c r="Q192" s="1148"/>
      <c r="R192" s="1149"/>
      <c r="S192" s="1144" t="s">
        <v>941</v>
      </c>
      <c r="T192" s="1150" t="s">
        <v>1974</v>
      </c>
      <c r="U192" s="1151" t="s">
        <v>1975</v>
      </c>
      <c r="V192" s="158" t="s">
        <v>304</v>
      </c>
      <c r="W192" s="1150" t="s">
        <v>1976</v>
      </c>
      <c r="X192" s="802">
        <v>1</v>
      </c>
      <c r="Y192" s="824" t="s">
        <v>945</v>
      </c>
      <c r="Z192" s="1152" t="s">
        <v>1008</v>
      </c>
      <c r="AA192" s="1144">
        <v>1</v>
      </c>
      <c r="AB192" s="1144" t="s">
        <v>979</v>
      </c>
      <c r="AC192" s="1144"/>
      <c r="AD192" s="1144"/>
      <c r="AE192" s="1144"/>
      <c r="AF192" s="1153"/>
      <c r="AG192" s="1154">
        <v>25.132740999999999</v>
      </c>
      <c r="AH192" s="1154">
        <v>0.2</v>
      </c>
      <c r="AI192" s="1154" t="s">
        <v>949</v>
      </c>
      <c r="AJ192" s="1154" t="s">
        <v>949</v>
      </c>
      <c r="AK192" s="1154" t="s">
        <v>1977</v>
      </c>
      <c r="AL192" s="1154" t="s">
        <v>949</v>
      </c>
      <c r="AM192" s="1154" t="s">
        <v>1952</v>
      </c>
      <c r="AN192" s="1154" t="s">
        <v>1953</v>
      </c>
      <c r="AO192" s="1154" t="s">
        <v>949</v>
      </c>
      <c r="AP192" s="1154">
        <v>0</v>
      </c>
      <c r="AQ192" s="1154" t="s">
        <v>1166</v>
      </c>
      <c r="AR192" s="1154" t="s">
        <v>949</v>
      </c>
      <c r="AS192" s="1154" t="s">
        <v>949</v>
      </c>
      <c r="AT192" s="1154">
        <v>0</v>
      </c>
      <c r="AU192" s="1154">
        <v>0</v>
      </c>
      <c r="AV192" s="1154">
        <v>0</v>
      </c>
      <c r="AW192" s="1154">
        <v>0</v>
      </c>
      <c r="AX192" s="1154">
        <v>0</v>
      </c>
      <c r="AY192" s="1154">
        <v>0</v>
      </c>
      <c r="AZ192" s="1154">
        <v>0</v>
      </c>
      <c r="BA192" s="1154">
        <v>0</v>
      </c>
      <c r="BB192" s="1155" t="s">
        <v>4665</v>
      </c>
      <c r="BC192" s="1155"/>
      <c r="BD192" s="1155"/>
      <c r="BE192" s="1144"/>
      <c r="BF192" s="1155"/>
      <c r="BG192" s="1155"/>
      <c r="BH192" s="1155"/>
      <c r="BI192" s="1143"/>
      <c r="BJ192" s="802"/>
      <c r="BK192" s="1143"/>
      <c r="BL192" s="1143"/>
      <c r="BM192" s="179"/>
      <c r="BN192" s="179"/>
    </row>
    <row r="193" spans="1:66" ht="16.5">
      <c r="A193" s="1143"/>
      <c r="B193" s="1144">
        <v>186</v>
      </c>
      <c r="C193" s="1144" t="s">
        <v>320</v>
      </c>
      <c r="D193" s="1145"/>
      <c r="E193" s="1146"/>
      <c r="F193" s="1145"/>
      <c r="G193" s="1146"/>
      <c r="H193" s="1145" t="s">
        <v>1978</v>
      </c>
      <c r="I193" s="1146"/>
      <c r="J193" s="1145"/>
      <c r="K193" s="1146"/>
      <c r="L193" s="1145"/>
      <c r="M193" s="1146"/>
      <c r="N193" s="1144" t="s">
        <v>1978</v>
      </c>
      <c r="O193" s="170" t="s">
        <v>1978</v>
      </c>
      <c r="P193" s="1147" t="s">
        <v>4778</v>
      </c>
      <c r="Q193" s="1148"/>
      <c r="R193" s="1149"/>
      <c r="S193" s="1144" t="s">
        <v>941</v>
      </c>
      <c r="T193" s="1150" t="s">
        <v>1978</v>
      </c>
      <c r="U193" s="1151" t="s">
        <v>1979</v>
      </c>
      <c r="V193" s="158" t="s">
        <v>304</v>
      </c>
      <c r="W193" s="1150" t="s">
        <v>1980</v>
      </c>
      <c r="X193" s="802">
        <v>1</v>
      </c>
      <c r="Y193" s="824" t="s">
        <v>945</v>
      </c>
      <c r="Z193" s="1152" t="s">
        <v>1008</v>
      </c>
      <c r="AA193" s="1144">
        <v>1</v>
      </c>
      <c r="AB193" s="1144" t="s">
        <v>979</v>
      </c>
      <c r="AC193" s="1144"/>
      <c r="AD193" s="1144"/>
      <c r="AE193" s="1144"/>
      <c r="AF193" s="1153"/>
      <c r="AG193" s="1154">
        <v>537.21234400000003</v>
      </c>
      <c r="AH193" s="1154" t="s">
        <v>949</v>
      </c>
      <c r="AI193" s="1154" t="s">
        <v>949</v>
      </c>
      <c r="AJ193" s="1154" t="s">
        <v>949</v>
      </c>
      <c r="AK193" s="1154" t="s">
        <v>1981</v>
      </c>
      <c r="AL193" s="1154" t="s">
        <v>949</v>
      </c>
      <c r="AM193" s="1154" t="s">
        <v>1982</v>
      </c>
      <c r="AN193" s="1154" t="s">
        <v>1983</v>
      </c>
      <c r="AO193" s="1154" t="s">
        <v>949</v>
      </c>
      <c r="AP193" s="1154">
        <v>0</v>
      </c>
      <c r="AQ193" s="1154" t="s">
        <v>1166</v>
      </c>
      <c r="AR193" s="1154" t="s">
        <v>949</v>
      </c>
      <c r="AS193" s="1154" t="s">
        <v>949</v>
      </c>
      <c r="AT193" s="1154">
        <v>0</v>
      </c>
      <c r="AU193" s="1154">
        <v>0</v>
      </c>
      <c r="AV193" s="1154">
        <v>0</v>
      </c>
      <c r="AW193" s="1154">
        <v>0</v>
      </c>
      <c r="AX193" s="1154">
        <v>0</v>
      </c>
      <c r="AY193" s="1154">
        <v>0</v>
      </c>
      <c r="AZ193" s="1154">
        <v>0</v>
      </c>
      <c r="BA193" s="1154">
        <v>0</v>
      </c>
      <c r="BB193" s="1155" t="s">
        <v>4665</v>
      </c>
      <c r="BC193" s="1155"/>
      <c r="BD193" s="1155"/>
      <c r="BE193" s="1144"/>
      <c r="BF193" s="1155"/>
      <c r="BG193" s="1155"/>
      <c r="BH193" s="1155"/>
      <c r="BI193" s="1143"/>
      <c r="BJ193" s="802"/>
      <c r="BK193" s="1143"/>
      <c r="BL193" s="1143"/>
      <c r="BM193" s="179"/>
      <c r="BN193" s="179"/>
    </row>
    <row r="194" spans="1:66" ht="16.5">
      <c r="A194" s="1143"/>
      <c r="B194" s="1144">
        <v>187</v>
      </c>
      <c r="C194" s="1144" t="s">
        <v>320</v>
      </c>
      <c r="D194" s="1145"/>
      <c r="E194" s="1146"/>
      <c r="F194" s="1145"/>
      <c r="G194" s="1146"/>
      <c r="H194" s="1145" t="s">
        <v>1984</v>
      </c>
      <c r="I194" s="1146"/>
      <c r="J194" s="1145"/>
      <c r="K194" s="1146"/>
      <c r="L194" s="1145"/>
      <c r="M194" s="1146"/>
      <c r="N194" s="1144" t="s">
        <v>1984</v>
      </c>
      <c r="O194" s="170" t="s">
        <v>1985</v>
      </c>
      <c r="P194" s="1147" t="s">
        <v>4802</v>
      </c>
      <c r="Q194" s="1148"/>
      <c r="R194" s="1149" t="s">
        <v>1209</v>
      </c>
      <c r="S194" s="1144" t="s">
        <v>941</v>
      </c>
      <c r="T194" s="1150" t="s">
        <v>1986</v>
      </c>
      <c r="U194" s="1151" t="s">
        <v>1987</v>
      </c>
      <c r="V194" s="158" t="s">
        <v>304</v>
      </c>
      <c r="W194" s="1150" t="s">
        <v>1988</v>
      </c>
      <c r="X194" s="802">
        <v>1</v>
      </c>
      <c r="Y194" s="824" t="s">
        <v>945</v>
      </c>
      <c r="Z194" s="1152" t="s">
        <v>1008</v>
      </c>
      <c r="AA194" s="1144">
        <v>1</v>
      </c>
      <c r="AB194" s="1144" t="s">
        <v>1008</v>
      </c>
      <c r="AC194" s="1144"/>
      <c r="AD194" s="1144"/>
      <c r="AE194" s="1144"/>
      <c r="AF194" s="1153"/>
      <c r="AG194" s="1154">
        <v>68970.646760000003</v>
      </c>
      <c r="AH194" s="1154" t="s">
        <v>949</v>
      </c>
      <c r="AI194" s="1154">
        <v>1.2</v>
      </c>
      <c r="AJ194" s="1154">
        <v>82.764776112000007</v>
      </c>
      <c r="AK194" s="1154" t="s">
        <v>1989</v>
      </c>
      <c r="AL194" s="1154" t="s">
        <v>995</v>
      </c>
      <c r="AM194" s="1154" t="s">
        <v>1130</v>
      </c>
      <c r="AN194" s="1154" t="s">
        <v>1990</v>
      </c>
      <c r="AO194" s="1154" t="s">
        <v>1991</v>
      </c>
      <c r="AP194" s="1154" t="s">
        <v>1133</v>
      </c>
      <c r="AQ194" s="1154" t="s">
        <v>1142</v>
      </c>
      <c r="AR194" s="1154" t="s">
        <v>1015</v>
      </c>
      <c r="AS194" s="1154" t="s">
        <v>949</v>
      </c>
      <c r="AT194" s="1154">
        <v>0</v>
      </c>
      <c r="AU194" s="1154">
        <v>0</v>
      </c>
      <c r="AV194" s="1154">
        <v>0</v>
      </c>
      <c r="AW194" s="1154">
        <v>0</v>
      </c>
      <c r="AX194" s="1154">
        <v>0</v>
      </c>
      <c r="AY194" s="1154">
        <v>0</v>
      </c>
      <c r="AZ194" s="1154">
        <v>0</v>
      </c>
      <c r="BA194" s="1154">
        <v>0</v>
      </c>
      <c r="BB194" s="1155" t="s">
        <v>4162</v>
      </c>
      <c r="BC194" s="1155" t="s">
        <v>4690</v>
      </c>
      <c r="BD194" s="1155"/>
      <c r="BE194" s="1144"/>
      <c r="BF194" s="1155">
        <v>2</v>
      </c>
      <c r="BG194" s="1155">
        <v>450</v>
      </c>
      <c r="BH194" s="1155">
        <v>48</v>
      </c>
      <c r="BI194" s="1143"/>
      <c r="BJ194" s="802"/>
      <c r="BK194" s="1143"/>
      <c r="BL194" s="1143"/>
      <c r="BM194" s="179"/>
      <c r="BN194" s="179"/>
    </row>
    <row r="195" spans="1:66" ht="16.5">
      <c r="A195" s="1143"/>
      <c r="B195" s="1144">
        <v>188</v>
      </c>
      <c r="C195" s="1144" t="s">
        <v>320</v>
      </c>
      <c r="D195" s="1145"/>
      <c r="E195" s="1146"/>
      <c r="F195" s="1145"/>
      <c r="G195" s="1146"/>
      <c r="H195" s="1145" t="s">
        <v>1992</v>
      </c>
      <c r="I195" s="1146"/>
      <c r="J195" s="1145"/>
      <c r="K195" s="1146"/>
      <c r="L195" s="1145"/>
      <c r="M195" s="1146"/>
      <c r="N195" s="1144" t="s">
        <v>1992</v>
      </c>
      <c r="O195" s="170" t="s">
        <v>1992</v>
      </c>
      <c r="P195" s="1147" t="s">
        <v>4778</v>
      </c>
      <c r="Q195" s="1148"/>
      <c r="R195" s="1149" t="s">
        <v>1126</v>
      </c>
      <c r="S195" s="1144" t="s">
        <v>941</v>
      </c>
      <c r="T195" s="1150" t="s">
        <v>1993</v>
      </c>
      <c r="U195" s="1151" t="s">
        <v>1994</v>
      </c>
      <c r="V195" s="158" t="s">
        <v>304</v>
      </c>
      <c r="W195" s="1150" t="s">
        <v>1995</v>
      </c>
      <c r="X195" s="802">
        <v>1</v>
      </c>
      <c r="Y195" s="824" t="s">
        <v>945</v>
      </c>
      <c r="Z195" s="1152" t="s">
        <v>1008</v>
      </c>
      <c r="AA195" s="1144">
        <v>1</v>
      </c>
      <c r="AB195" s="1144" t="s">
        <v>1008</v>
      </c>
      <c r="AC195" s="1144"/>
      <c r="AD195" s="1144"/>
      <c r="AE195" s="1144"/>
      <c r="AF195" s="1153"/>
      <c r="AG195" s="1154">
        <v>25982.536</v>
      </c>
      <c r="AH195" s="1154" t="s">
        <v>949</v>
      </c>
      <c r="AI195" s="1154">
        <v>1.2</v>
      </c>
      <c r="AJ195" s="1154">
        <v>31.179044000000001</v>
      </c>
      <c r="AK195" s="1154" t="s">
        <v>1996</v>
      </c>
      <c r="AL195" s="1154" t="s">
        <v>995</v>
      </c>
      <c r="AM195" s="1154" t="s">
        <v>1130</v>
      </c>
      <c r="AN195" s="1154" t="s">
        <v>1131</v>
      </c>
      <c r="AO195" s="1154" t="s">
        <v>1132</v>
      </c>
      <c r="AP195" s="1154" t="s">
        <v>1133</v>
      </c>
      <c r="AQ195" s="1154" t="s">
        <v>1142</v>
      </c>
      <c r="AR195" s="1154" t="s">
        <v>949</v>
      </c>
      <c r="AS195" s="1154" t="s">
        <v>949</v>
      </c>
      <c r="AT195" s="1154">
        <v>0</v>
      </c>
      <c r="AU195" s="1154">
        <v>0</v>
      </c>
      <c r="AV195" s="1154" t="s">
        <v>1992</v>
      </c>
      <c r="AW195" s="1154" t="s">
        <v>1142</v>
      </c>
      <c r="AX195" s="1154">
        <v>0</v>
      </c>
      <c r="AY195" s="1154">
        <v>0</v>
      </c>
      <c r="AZ195" s="1154">
        <v>0</v>
      </c>
      <c r="BA195" s="1154">
        <v>0</v>
      </c>
      <c r="BB195" s="1155" t="s">
        <v>4162</v>
      </c>
      <c r="BC195" s="1155" t="s">
        <v>4414</v>
      </c>
      <c r="BD195" s="1155"/>
      <c r="BE195" s="1144"/>
      <c r="BF195" s="1155">
        <v>2</v>
      </c>
      <c r="BG195" s="1155">
        <v>300</v>
      </c>
      <c r="BH195" s="1155">
        <v>30</v>
      </c>
      <c r="BI195" s="1143"/>
      <c r="BJ195" s="802"/>
      <c r="BK195" s="1143"/>
      <c r="BL195" s="1143"/>
      <c r="BM195" s="179"/>
      <c r="BN195" s="179"/>
    </row>
    <row r="196" spans="1:66" ht="16.5">
      <c r="A196" s="1143"/>
      <c r="B196" s="1144">
        <v>189</v>
      </c>
      <c r="C196" s="1144" t="s">
        <v>320</v>
      </c>
      <c r="D196" s="1145"/>
      <c r="E196" s="1146"/>
      <c r="F196" s="1145"/>
      <c r="G196" s="1146"/>
      <c r="H196" s="1145" t="s">
        <v>1997</v>
      </c>
      <c r="I196" s="1146"/>
      <c r="J196" s="1145"/>
      <c r="K196" s="1146"/>
      <c r="L196" s="1145"/>
      <c r="M196" s="1146"/>
      <c r="N196" s="1144" t="s">
        <v>1997</v>
      </c>
      <c r="O196" s="170" t="s">
        <v>1998</v>
      </c>
      <c r="P196" s="1147" t="s">
        <v>939</v>
      </c>
      <c r="Q196" s="1148"/>
      <c r="R196" s="1149" t="s">
        <v>940</v>
      </c>
      <c r="S196" s="1144" t="s">
        <v>941</v>
      </c>
      <c r="T196" s="1150" t="s">
        <v>1999</v>
      </c>
      <c r="U196" s="1151" t="s">
        <v>2000</v>
      </c>
      <c r="V196" s="158" t="s">
        <v>304</v>
      </c>
      <c r="W196" s="1150" t="s">
        <v>2001</v>
      </c>
      <c r="X196" s="802">
        <v>1</v>
      </c>
      <c r="Y196" s="824" t="s">
        <v>945</v>
      </c>
      <c r="Z196" s="1152" t="s">
        <v>1008</v>
      </c>
      <c r="AA196" s="1144">
        <v>0</v>
      </c>
      <c r="AB196" s="1144" t="s">
        <v>947</v>
      </c>
      <c r="AC196" s="1144"/>
      <c r="AD196" s="1144"/>
      <c r="AE196" s="1144"/>
      <c r="AF196" s="1153"/>
      <c r="AG196" s="1154" t="s">
        <v>949</v>
      </c>
      <c r="AH196" s="1154" t="s">
        <v>949</v>
      </c>
      <c r="AI196" s="1154" t="s">
        <v>949</v>
      </c>
      <c r="AJ196" s="1154" t="s">
        <v>949</v>
      </c>
      <c r="AK196" s="1154" t="s">
        <v>949</v>
      </c>
      <c r="AL196" s="1154" t="s">
        <v>949</v>
      </c>
      <c r="AM196" s="1154" t="s">
        <v>949</v>
      </c>
      <c r="AN196" s="1154" t="s">
        <v>949</v>
      </c>
      <c r="AO196" s="1154" t="s">
        <v>949</v>
      </c>
      <c r="AP196" s="1154" t="s">
        <v>949</v>
      </c>
      <c r="AQ196" s="1154" t="s">
        <v>949</v>
      </c>
      <c r="AR196" s="1154" t="s">
        <v>949</v>
      </c>
      <c r="AS196" s="1154" t="s">
        <v>949</v>
      </c>
      <c r="AT196" s="1154" t="s">
        <v>949</v>
      </c>
      <c r="AU196" s="1154" t="s">
        <v>949</v>
      </c>
      <c r="AV196" s="1154" t="s">
        <v>949</v>
      </c>
      <c r="AW196" s="1154" t="s">
        <v>949</v>
      </c>
      <c r="AX196" s="1154" t="s">
        <v>949</v>
      </c>
      <c r="AY196" s="1154" t="s">
        <v>949</v>
      </c>
      <c r="AZ196" s="1154" t="s">
        <v>949</v>
      </c>
      <c r="BA196" s="1154" t="s">
        <v>949</v>
      </c>
      <c r="BB196" s="1155" t="s">
        <v>4162</v>
      </c>
      <c r="BC196" s="1155" t="s">
        <v>4414</v>
      </c>
      <c r="BD196" s="1155"/>
      <c r="BE196" s="1144"/>
      <c r="BF196" s="1155"/>
      <c r="BG196" s="1155"/>
      <c r="BH196" s="1155"/>
      <c r="BI196" s="1143"/>
      <c r="BJ196" s="802"/>
      <c r="BK196" s="1143"/>
      <c r="BL196" s="1143"/>
      <c r="BM196" s="179"/>
      <c r="BN196" s="179"/>
    </row>
    <row r="197" spans="1:66" ht="16.5">
      <c r="A197" s="1143"/>
      <c r="B197" s="1144">
        <v>190</v>
      </c>
      <c r="C197" s="1144" t="s">
        <v>320</v>
      </c>
      <c r="D197" s="1145"/>
      <c r="E197" s="1146"/>
      <c r="F197" s="1145"/>
      <c r="G197" s="1146"/>
      <c r="H197" s="1145"/>
      <c r="I197" s="1146" t="s">
        <v>2002</v>
      </c>
      <c r="J197" s="1145"/>
      <c r="K197" s="1146"/>
      <c r="L197" s="1145"/>
      <c r="M197" s="1146"/>
      <c r="N197" s="1144" t="s">
        <v>2002</v>
      </c>
      <c r="O197" s="170" t="s">
        <v>2002</v>
      </c>
      <c r="P197" s="1147" t="s">
        <v>4778</v>
      </c>
      <c r="Q197" s="1148"/>
      <c r="R197" s="1149" t="s">
        <v>948</v>
      </c>
      <c r="S197" s="1144" t="s">
        <v>941</v>
      </c>
      <c r="T197" s="1150" t="s">
        <v>2003</v>
      </c>
      <c r="U197" s="1151" t="s">
        <v>2004</v>
      </c>
      <c r="V197" s="158" t="s">
        <v>304</v>
      </c>
      <c r="W197" s="1150" t="s">
        <v>2005</v>
      </c>
      <c r="X197" s="802">
        <v>1</v>
      </c>
      <c r="Y197" s="824" t="s">
        <v>945</v>
      </c>
      <c r="Z197" s="1152" t="s">
        <v>1008</v>
      </c>
      <c r="AA197" s="1144">
        <v>1</v>
      </c>
      <c r="AB197" s="1144" t="s">
        <v>1008</v>
      </c>
      <c r="AC197" s="1144"/>
      <c r="AD197" s="1144"/>
      <c r="AE197" s="1144"/>
      <c r="AF197" s="1153"/>
      <c r="AG197" s="1154">
        <v>12999.404769999999</v>
      </c>
      <c r="AH197" s="1154" t="s">
        <v>949</v>
      </c>
      <c r="AI197" s="1154">
        <v>1.2</v>
      </c>
      <c r="AJ197" s="1154">
        <v>15.599285723999998</v>
      </c>
      <c r="AK197" s="1154" t="s">
        <v>2006</v>
      </c>
      <c r="AL197" s="1154" t="s">
        <v>995</v>
      </c>
      <c r="AM197" s="1154" t="s">
        <v>1130</v>
      </c>
      <c r="AN197" s="1154" t="s">
        <v>1131</v>
      </c>
      <c r="AO197" s="1154" t="s">
        <v>1132</v>
      </c>
      <c r="AP197" s="1154" t="s">
        <v>1133</v>
      </c>
      <c r="AQ197" s="1154" t="s">
        <v>1142</v>
      </c>
      <c r="AR197" s="1154" t="s">
        <v>949</v>
      </c>
      <c r="AS197" s="1154" t="s">
        <v>949</v>
      </c>
      <c r="AT197" s="1154">
        <v>0</v>
      </c>
      <c r="AU197" s="1154">
        <v>0</v>
      </c>
      <c r="AV197" s="1154" t="s">
        <v>2002</v>
      </c>
      <c r="AW197" s="1154" t="s">
        <v>1142</v>
      </c>
      <c r="AX197" s="1154">
        <v>0</v>
      </c>
      <c r="AY197" s="1154">
        <v>0</v>
      </c>
      <c r="AZ197" s="1154">
        <v>0</v>
      </c>
      <c r="BA197" s="1154">
        <v>0</v>
      </c>
      <c r="BB197" s="1155" t="s">
        <v>4162</v>
      </c>
      <c r="BC197" s="1155" t="s">
        <v>4414</v>
      </c>
      <c r="BD197" s="1155"/>
      <c r="BE197" s="1144"/>
      <c r="BF197" s="1155">
        <v>2</v>
      </c>
      <c r="BG197" s="1155">
        <v>300</v>
      </c>
      <c r="BH197" s="1155">
        <v>35</v>
      </c>
      <c r="BI197" s="1143"/>
      <c r="BJ197" s="802"/>
      <c r="BK197" s="1143"/>
      <c r="BL197" s="1143"/>
      <c r="BM197" s="179"/>
      <c r="BN197" s="179"/>
    </row>
    <row r="198" spans="1:66" ht="16.5">
      <c r="A198" s="1143"/>
      <c r="B198" s="1144">
        <v>191</v>
      </c>
      <c r="C198" s="1144" t="s">
        <v>320</v>
      </c>
      <c r="D198" s="1145"/>
      <c r="E198" s="1146"/>
      <c r="F198" s="1145"/>
      <c r="G198" s="1146"/>
      <c r="H198" s="1145"/>
      <c r="I198" s="1146" t="s">
        <v>2007</v>
      </c>
      <c r="J198" s="1145"/>
      <c r="K198" s="1146"/>
      <c r="L198" s="1145"/>
      <c r="M198" s="1146"/>
      <c r="N198" s="1144" t="s">
        <v>2007</v>
      </c>
      <c r="O198" s="170" t="s">
        <v>2008</v>
      </c>
      <c r="P198" s="1147" t="s">
        <v>4802</v>
      </c>
      <c r="Q198" s="1148"/>
      <c r="R198" s="1149" t="s">
        <v>979</v>
      </c>
      <c r="S198" s="1144" t="s">
        <v>941</v>
      </c>
      <c r="T198" s="1150" t="s">
        <v>2009</v>
      </c>
      <c r="U198" s="1151" t="s">
        <v>2010</v>
      </c>
      <c r="V198" s="158" t="s">
        <v>304</v>
      </c>
      <c r="W198" s="1150" t="s">
        <v>2011</v>
      </c>
      <c r="X198" s="802">
        <v>7</v>
      </c>
      <c r="Y198" s="824" t="s">
        <v>945</v>
      </c>
      <c r="Z198" s="1152" t="s">
        <v>1008</v>
      </c>
      <c r="AA198" s="1144">
        <v>1</v>
      </c>
      <c r="AB198" s="1144" t="s">
        <v>979</v>
      </c>
      <c r="AC198" s="1144"/>
      <c r="AD198" s="1144"/>
      <c r="AE198" s="1144"/>
      <c r="AF198" s="1153"/>
      <c r="AG198" s="1154">
        <v>11.84</v>
      </c>
      <c r="AH198" s="1154">
        <v>0.1</v>
      </c>
      <c r="AI198" s="1154">
        <v>1.38</v>
      </c>
      <c r="AJ198" s="1154">
        <v>1.6339200000000002E-2</v>
      </c>
      <c r="AK198" s="1154" t="s">
        <v>2012</v>
      </c>
      <c r="AL198" s="1154" t="s">
        <v>949</v>
      </c>
      <c r="AM198" s="1154" t="s">
        <v>1952</v>
      </c>
      <c r="AN198" s="1154" t="s">
        <v>1953</v>
      </c>
      <c r="AO198" s="1154" t="s">
        <v>2013</v>
      </c>
      <c r="AP198" s="1154" t="s">
        <v>949</v>
      </c>
      <c r="AQ198" s="1154" t="s">
        <v>1424</v>
      </c>
      <c r="AR198" s="1154" t="s">
        <v>1166</v>
      </c>
      <c r="AS198" s="1154" t="s">
        <v>949</v>
      </c>
      <c r="AT198" s="1154">
        <v>0</v>
      </c>
      <c r="AU198" s="1154">
        <v>0</v>
      </c>
      <c r="AV198" s="1154">
        <v>0</v>
      </c>
      <c r="AW198" s="1154">
        <v>0</v>
      </c>
      <c r="AX198" s="1154">
        <v>0</v>
      </c>
      <c r="AY198" s="1154">
        <v>0</v>
      </c>
      <c r="AZ198" s="1154">
        <v>0</v>
      </c>
      <c r="BA198" s="1154">
        <v>0</v>
      </c>
      <c r="BB198" s="1155" t="s">
        <v>4162</v>
      </c>
      <c r="BC198" s="1155"/>
      <c r="BD198" s="1155"/>
      <c r="BE198" s="1144"/>
      <c r="BF198" s="1155"/>
      <c r="BG198" s="1155"/>
      <c r="BH198" s="1155"/>
      <c r="BI198" s="1143"/>
      <c r="BJ198" s="802"/>
      <c r="BK198" s="1143"/>
      <c r="BL198" s="1143"/>
      <c r="BM198" s="179"/>
      <c r="BN198" s="179"/>
    </row>
    <row r="199" spans="1:66" ht="16.5">
      <c r="A199" s="1143"/>
      <c r="B199" s="1144">
        <v>192</v>
      </c>
      <c r="C199" s="1144" t="s">
        <v>320</v>
      </c>
      <c r="D199" s="1145"/>
      <c r="E199" s="1146"/>
      <c r="F199" s="1145"/>
      <c r="G199" s="1146"/>
      <c r="H199" s="1145"/>
      <c r="I199" s="1146" t="s">
        <v>2014</v>
      </c>
      <c r="J199" s="1145"/>
      <c r="K199" s="1146"/>
      <c r="L199" s="1145"/>
      <c r="M199" s="1146"/>
      <c r="N199" s="1144" t="s">
        <v>2014</v>
      </c>
      <c r="O199" s="170" t="s">
        <v>2015</v>
      </c>
      <c r="P199" s="1147" t="s">
        <v>4802</v>
      </c>
      <c r="Q199" s="1148"/>
      <c r="R199" s="1149" t="s">
        <v>1059</v>
      </c>
      <c r="S199" s="1144" t="s">
        <v>941</v>
      </c>
      <c r="T199" s="1150"/>
      <c r="U199" s="1151" t="s">
        <v>2016</v>
      </c>
      <c r="V199" s="158" t="s">
        <v>304</v>
      </c>
      <c r="W199" s="1150" t="s">
        <v>2017</v>
      </c>
      <c r="X199" s="802">
        <v>1</v>
      </c>
      <c r="Y199" s="824" t="s">
        <v>945</v>
      </c>
      <c r="Z199" s="1152" t="s">
        <v>1008</v>
      </c>
      <c r="AA199" s="1144">
        <v>1</v>
      </c>
      <c r="AB199" s="1144" t="s">
        <v>979</v>
      </c>
      <c r="AC199" s="1144"/>
      <c r="AD199" s="1144"/>
      <c r="AE199" s="1144"/>
      <c r="AF199" s="1153"/>
      <c r="AG199" s="1154">
        <v>9.24</v>
      </c>
      <c r="AH199" s="1154">
        <v>0.1</v>
      </c>
      <c r="AI199" s="1154" t="s">
        <v>949</v>
      </c>
      <c r="AJ199" s="1154" t="s">
        <v>949</v>
      </c>
      <c r="AK199" s="1154" t="s">
        <v>949</v>
      </c>
      <c r="AL199" s="1154" t="s">
        <v>949</v>
      </c>
      <c r="AM199" s="1154" t="s">
        <v>2018</v>
      </c>
      <c r="AN199" s="1154" t="s">
        <v>2019</v>
      </c>
      <c r="AO199" s="1154" t="s">
        <v>949</v>
      </c>
      <c r="AP199" s="1154" t="s">
        <v>949</v>
      </c>
      <c r="AQ199" s="1154" t="s">
        <v>1424</v>
      </c>
      <c r="AR199" s="1154" t="s">
        <v>1166</v>
      </c>
      <c r="AS199" s="1154" t="s">
        <v>949</v>
      </c>
      <c r="AT199" s="1154">
        <v>0</v>
      </c>
      <c r="AU199" s="1154">
        <v>0</v>
      </c>
      <c r="AV199" s="1154">
        <v>0</v>
      </c>
      <c r="AW199" s="1154">
        <v>0</v>
      </c>
      <c r="AX199" s="1154">
        <v>0</v>
      </c>
      <c r="AY199" s="1154">
        <v>0</v>
      </c>
      <c r="AZ199" s="1154">
        <v>0</v>
      </c>
      <c r="BA199" s="1154">
        <v>0</v>
      </c>
      <c r="BB199" s="1155" t="s">
        <v>4162</v>
      </c>
      <c r="BC199" s="1155"/>
      <c r="BD199" s="1155"/>
      <c r="BE199" s="1144"/>
      <c r="BF199" s="1155"/>
      <c r="BG199" s="1155"/>
      <c r="BH199" s="1155"/>
      <c r="BI199" s="1143"/>
      <c r="BJ199" s="802"/>
      <c r="BK199" s="1143"/>
      <c r="BL199" s="1143"/>
      <c r="BM199" s="179"/>
      <c r="BN199" s="179"/>
    </row>
    <row r="200" spans="1:66" ht="16.5">
      <c r="A200" s="1143"/>
      <c r="B200" s="1144">
        <v>193</v>
      </c>
      <c r="C200" s="1144" t="s">
        <v>320</v>
      </c>
      <c r="D200" s="1145"/>
      <c r="E200" s="1146"/>
      <c r="F200" s="1145"/>
      <c r="G200" s="1146" t="s">
        <v>2020</v>
      </c>
      <c r="H200" s="1145"/>
      <c r="I200" s="1146"/>
      <c r="J200" s="1145"/>
      <c r="K200" s="1146"/>
      <c r="L200" s="1145"/>
      <c r="M200" s="1146"/>
      <c r="N200" s="1144" t="s">
        <v>2020</v>
      </c>
      <c r="O200" s="170" t="s">
        <v>2020</v>
      </c>
      <c r="P200" s="1147" t="s">
        <v>4778</v>
      </c>
      <c r="Q200" s="1148"/>
      <c r="R200" s="1149"/>
      <c r="S200" s="1144" t="s">
        <v>941</v>
      </c>
      <c r="T200" s="1150" t="s">
        <v>2021</v>
      </c>
      <c r="U200" s="1151" t="s">
        <v>2022</v>
      </c>
      <c r="V200" s="158" t="s">
        <v>304</v>
      </c>
      <c r="W200" s="1150" t="s">
        <v>2023</v>
      </c>
      <c r="X200" s="802">
        <v>1</v>
      </c>
      <c r="Y200" s="824" t="s">
        <v>945</v>
      </c>
      <c r="Z200" s="1152" t="s">
        <v>1008</v>
      </c>
      <c r="AA200" s="1144">
        <v>1</v>
      </c>
      <c r="AB200" s="1144" t="s">
        <v>1008</v>
      </c>
      <c r="AC200" s="1144"/>
      <c r="AD200" s="1144"/>
      <c r="AE200" s="1144"/>
      <c r="AF200" s="1153"/>
      <c r="AG200" s="1154">
        <v>573.53678400000001</v>
      </c>
      <c r="AH200" s="1154" t="s">
        <v>949</v>
      </c>
      <c r="AI200" s="1154">
        <v>1.41</v>
      </c>
      <c r="AJ200" s="1154">
        <v>0.80868686544000001</v>
      </c>
      <c r="AK200" s="1154" t="s">
        <v>2024</v>
      </c>
      <c r="AL200" s="1154" t="s">
        <v>1083</v>
      </c>
      <c r="AM200" s="1154" t="s">
        <v>1293</v>
      </c>
      <c r="AN200" s="1154" t="s">
        <v>1685</v>
      </c>
      <c r="AO200" s="1154" t="s">
        <v>1686</v>
      </c>
      <c r="AP200" s="1154" t="s">
        <v>1296</v>
      </c>
      <c r="AQ200" s="1154" t="s">
        <v>1705</v>
      </c>
      <c r="AR200" s="1154" t="s">
        <v>949</v>
      </c>
      <c r="AS200" s="1154" t="s">
        <v>949</v>
      </c>
      <c r="AT200" s="1154">
        <v>0</v>
      </c>
      <c r="AU200" s="1154">
        <v>0</v>
      </c>
      <c r="AV200" s="1154" t="s">
        <v>2020</v>
      </c>
      <c r="AW200" s="1154" t="s">
        <v>1705</v>
      </c>
      <c r="AX200" s="1154">
        <v>0</v>
      </c>
      <c r="AY200" s="1154">
        <v>0</v>
      </c>
      <c r="AZ200" s="1154">
        <v>0</v>
      </c>
      <c r="BA200" s="1154">
        <v>0</v>
      </c>
      <c r="BB200" s="1155" t="s">
        <v>4162</v>
      </c>
      <c r="BC200" s="1155" t="s">
        <v>4407</v>
      </c>
      <c r="BD200" s="1155" t="s">
        <v>4698</v>
      </c>
      <c r="BE200" s="1144"/>
      <c r="BF200" s="1155">
        <v>4</v>
      </c>
      <c r="BG200" s="1155">
        <v>30</v>
      </c>
      <c r="BH200" s="1155">
        <v>20</v>
      </c>
      <c r="BI200" s="1143"/>
      <c r="BJ200" s="802"/>
      <c r="BK200" s="1143"/>
      <c r="BL200" s="1143"/>
      <c r="BM200" s="179"/>
      <c r="BN200" s="179"/>
    </row>
    <row r="201" spans="1:66" ht="16.5">
      <c r="A201" s="1143"/>
      <c r="B201" s="1144">
        <v>194</v>
      </c>
      <c r="C201" s="1144" t="s">
        <v>320</v>
      </c>
      <c r="D201" s="1145"/>
      <c r="E201" s="1146"/>
      <c r="F201" s="1145"/>
      <c r="G201" s="1146" t="s">
        <v>2025</v>
      </c>
      <c r="H201" s="1145"/>
      <c r="I201" s="1146"/>
      <c r="J201" s="1145"/>
      <c r="K201" s="1146"/>
      <c r="L201" s="1145"/>
      <c r="M201" s="1146"/>
      <c r="N201" s="1144" t="s">
        <v>2025</v>
      </c>
      <c r="O201" s="170" t="s">
        <v>2025</v>
      </c>
      <c r="P201" s="1147" t="s">
        <v>4778</v>
      </c>
      <c r="Q201" s="1148"/>
      <c r="R201" s="1149" t="s">
        <v>989</v>
      </c>
      <c r="S201" s="1144" t="s">
        <v>941</v>
      </c>
      <c r="T201" s="1150" t="s">
        <v>2026</v>
      </c>
      <c r="U201" s="1151" t="s">
        <v>2027</v>
      </c>
      <c r="V201" s="158" t="s">
        <v>304</v>
      </c>
      <c r="W201" s="1150" t="s">
        <v>2028</v>
      </c>
      <c r="X201" s="802">
        <v>1</v>
      </c>
      <c r="Y201" s="824" t="s">
        <v>945</v>
      </c>
      <c r="Z201" s="1152" t="s">
        <v>1008</v>
      </c>
      <c r="AA201" s="1144">
        <v>1</v>
      </c>
      <c r="AB201" s="1144" t="s">
        <v>1008</v>
      </c>
      <c r="AC201" s="1144"/>
      <c r="AD201" s="1144"/>
      <c r="AE201" s="1144"/>
      <c r="AF201" s="1153"/>
      <c r="AG201" s="1154">
        <v>374.80367999999999</v>
      </c>
      <c r="AH201" s="1154" t="s">
        <v>949</v>
      </c>
      <c r="AI201" s="1154">
        <v>1.41</v>
      </c>
      <c r="AJ201" s="1154">
        <v>0.52847319999999998</v>
      </c>
      <c r="AK201" s="1154" t="s">
        <v>2029</v>
      </c>
      <c r="AL201" s="1154" t="s">
        <v>1083</v>
      </c>
      <c r="AM201" s="1154" t="s">
        <v>1293</v>
      </c>
      <c r="AN201" s="1154" t="s">
        <v>1294</v>
      </c>
      <c r="AO201" s="1154" t="s">
        <v>1295</v>
      </c>
      <c r="AP201" s="1154" t="s">
        <v>949</v>
      </c>
      <c r="AQ201" s="1154" t="s">
        <v>1705</v>
      </c>
      <c r="AR201" s="1154" t="s">
        <v>949</v>
      </c>
      <c r="AS201" s="1154" t="s">
        <v>949</v>
      </c>
      <c r="AT201" s="1154">
        <v>0</v>
      </c>
      <c r="AU201" s="1154">
        <v>0</v>
      </c>
      <c r="AV201" s="1154" t="s">
        <v>2025</v>
      </c>
      <c r="AW201" s="1154" t="s">
        <v>1705</v>
      </c>
      <c r="AX201" s="1154">
        <v>0</v>
      </c>
      <c r="AY201" s="1154">
        <v>0</v>
      </c>
      <c r="AZ201" s="1154">
        <v>0</v>
      </c>
      <c r="BA201" s="1154">
        <v>0</v>
      </c>
      <c r="BB201" s="1155" t="s">
        <v>4162</v>
      </c>
      <c r="BC201" s="1155" t="s">
        <v>4407</v>
      </c>
      <c r="BD201" s="1155"/>
      <c r="BE201" s="1144"/>
      <c r="BF201" s="1155">
        <v>4</v>
      </c>
      <c r="BG201" s="1155">
        <v>30</v>
      </c>
      <c r="BH201" s="1155">
        <v>20</v>
      </c>
      <c r="BI201" s="1143"/>
      <c r="BJ201" s="802"/>
      <c r="BK201" s="1143"/>
      <c r="BL201" s="1143"/>
      <c r="BM201" s="179"/>
      <c r="BN201" s="179"/>
    </row>
    <row r="202" spans="1:66" ht="16.5">
      <c r="A202" s="1143"/>
      <c r="B202" s="1144">
        <v>195</v>
      </c>
      <c r="C202" s="1144" t="s">
        <v>320</v>
      </c>
      <c r="D202" s="1145"/>
      <c r="E202" s="1146"/>
      <c r="F202" s="1145"/>
      <c r="G202" s="1146" t="s">
        <v>2030</v>
      </c>
      <c r="H202" s="1145"/>
      <c r="I202" s="1146"/>
      <c r="J202" s="1145"/>
      <c r="K202" s="1146"/>
      <c r="L202" s="1145"/>
      <c r="M202" s="1146"/>
      <c r="N202" s="1144" t="s">
        <v>2030</v>
      </c>
      <c r="O202" s="170" t="s">
        <v>2030</v>
      </c>
      <c r="P202" s="1147" t="s">
        <v>4778</v>
      </c>
      <c r="Q202" s="1148"/>
      <c r="R202" s="1149" t="s">
        <v>1059</v>
      </c>
      <c r="S202" s="1144" t="s">
        <v>941</v>
      </c>
      <c r="T202" s="1150" t="s">
        <v>2031</v>
      </c>
      <c r="U202" s="1151" t="s">
        <v>2032</v>
      </c>
      <c r="V202" s="158" t="s">
        <v>304</v>
      </c>
      <c r="W202" s="1150" t="s">
        <v>2033</v>
      </c>
      <c r="X202" s="802">
        <v>1</v>
      </c>
      <c r="Y202" s="824" t="s">
        <v>945</v>
      </c>
      <c r="Z202" s="1152" t="s">
        <v>1008</v>
      </c>
      <c r="AA202" s="1144">
        <v>1</v>
      </c>
      <c r="AB202" s="1144" t="s">
        <v>1008</v>
      </c>
      <c r="AC202" s="1144"/>
      <c r="AD202" s="1144"/>
      <c r="AE202" s="1144"/>
      <c r="AF202" s="1153"/>
      <c r="AG202" s="1154">
        <v>271.912983</v>
      </c>
      <c r="AH202" s="1154" t="s">
        <v>949</v>
      </c>
      <c r="AI202" s="1154">
        <v>1.41</v>
      </c>
      <c r="AJ202" s="1154">
        <v>0.38339730603</v>
      </c>
      <c r="AK202" s="1154" t="s">
        <v>2034</v>
      </c>
      <c r="AL202" s="1154" t="s">
        <v>1083</v>
      </c>
      <c r="AM202" s="1154" t="s">
        <v>1293</v>
      </c>
      <c r="AN202" s="1154" t="s">
        <v>1685</v>
      </c>
      <c r="AO202" s="1154" t="s">
        <v>1686</v>
      </c>
      <c r="AP202" s="1154" t="s">
        <v>1296</v>
      </c>
      <c r="AQ202" s="1154" t="s">
        <v>1705</v>
      </c>
      <c r="AR202" s="1154" t="s">
        <v>949</v>
      </c>
      <c r="AS202" s="1154" t="s">
        <v>949</v>
      </c>
      <c r="AT202" s="1154">
        <v>0</v>
      </c>
      <c r="AU202" s="1154">
        <v>0</v>
      </c>
      <c r="AV202" s="1154" t="s">
        <v>2030</v>
      </c>
      <c r="AW202" s="1154" t="s">
        <v>1705</v>
      </c>
      <c r="AX202" s="1154">
        <v>0</v>
      </c>
      <c r="AY202" s="1154">
        <v>0</v>
      </c>
      <c r="AZ202" s="1154">
        <v>0</v>
      </c>
      <c r="BA202" s="1154">
        <v>0</v>
      </c>
      <c r="BB202" s="1155" t="s">
        <v>4162</v>
      </c>
      <c r="BC202" s="1155" t="s">
        <v>4407</v>
      </c>
      <c r="BD202" s="1155"/>
      <c r="BE202" s="1144"/>
      <c r="BF202" s="1155">
        <v>4</v>
      </c>
      <c r="BG202" s="1155">
        <v>30</v>
      </c>
      <c r="BH202" s="1155">
        <v>20</v>
      </c>
      <c r="BI202" s="1143"/>
      <c r="BJ202" s="802"/>
      <c r="BK202" s="1143"/>
      <c r="BL202" s="1143"/>
      <c r="BM202" s="179"/>
      <c r="BN202" s="179"/>
    </row>
    <row r="203" spans="1:66" ht="16.5">
      <c r="A203" s="1143"/>
      <c r="B203" s="1144">
        <v>196</v>
      </c>
      <c r="C203" s="1144" t="s">
        <v>320</v>
      </c>
      <c r="D203" s="1145"/>
      <c r="E203" s="1146"/>
      <c r="F203" s="1145"/>
      <c r="G203" s="1146" t="s">
        <v>2035</v>
      </c>
      <c r="H203" s="1145"/>
      <c r="I203" s="1146"/>
      <c r="J203" s="1145"/>
      <c r="K203" s="1146"/>
      <c r="L203" s="1145"/>
      <c r="M203" s="1146"/>
      <c r="N203" s="1144" t="s">
        <v>2035</v>
      </c>
      <c r="O203" s="170" t="s">
        <v>2035</v>
      </c>
      <c r="P203" s="1147" t="s">
        <v>4778</v>
      </c>
      <c r="Q203" s="1148"/>
      <c r="R203" s="1149"/>
      <c r="S203" s="1144" t="s">
        <v>941</v>
      </c>
      <c r="T203" s="1150" t="s">
        <v>2035</v>
      </c>
      <c r="U203" s="1151" t="s">
        <v>2036</v>
      </c>
      <c r="V203" s="158" t="s">
        <v>304</v>
      </c>
      <c r="W203" s="1150" t="s">
        <v>2037</v>
      </c>
      <c r="X203" s="802">
        <v>1</v>
      </c>
      <c r="Y203" s="824" t="s">
        <v>945</v>
      </c>
      <c r="Z203" s="1152" t="s">
        <v>1008</v>
      </c>
      <c r="AA203" s="1144">
        <v>1</v>
      </c>
      <c r="AB203" s="1144" t="s">
        <v>1081</v>
      </c>
      <c r="AC203" s="1144"/>
      <c r="AD203" s="1144"/>
      <c r="AE203" s="1144"/>
      <c r="AF203" s="1153"/>
      <c r="AG203" s="1154">
        <v>57.562527000000003</v>
      </c>
      <c r="AH203" s="1154">
        <v>0.2</v>
      </c>
      <c r="AI203" s="1154">
        <v>8.8000000000000007</v>
      </c>
      <c r="AJ203" s="1154">
        <v>0.50655023760000006</v>
      </c>
      <c r="AK203" s="1154" t="s">
        <v>949</v>
      </c>
      <c r="AL203" s="1154" t="s">
        <v>949</v>
      </c>
      <c r="AM203" s="1154" t="s">
        <v>2038</v>
      </c>
      <c r="AN203" s="1154" t="s">
        <v>2039</v>
      </c>
      <c r="AO203" s="1154" t="s">
        <v>949</v>
      </c>
      <c r="AP203" s="1154">
        <v>0</v>
      </c>
      <c r="AQ203" s="1154" t="s">
        <v>2040</v>
      </c>
      <c r="AR203" s="1154" t="s">
        <v>949</v>
      </c>
      <c r="AS203" s="1154" t="s">
        <v>949</v>
      </c>
      <c r="AT203" s="1154">
        <v>0</v>
      </c>
      <c r="AU203" s="1154">
        <v>0</v>
      </c>
      <c r="AV203" s="1154" t="s">
        <v>2035</v>
      </c>
      <c r="AW203" s="1154" t="s">
        <v>2040</v>
      </c>
      <c r="AX203" s="1154">
        <v>0</v>
      </c>
      <c r="AY203" s="1154">
        <v>0</v>
      </c>
      <c r="AZ203" s="1154">
        <v>0</v>
      </c>
      <c r="BA203" s="1154">
        <v>0</v>
      </c>
      <c r="BB203" s="1155" t="s">
        <v>4665</v>
      </c>
      <c r="BC203" s="1155"/>
      <c r="BD203" s="1155"/>
      <c r="BE203" s="1144"/>
      <c r="BF203" s="1155">
        <v>0</v>
      </c>
      <c r="BG203" s="1155">
        <v>0</v>
      </c>
      <c r="BH203" s="1155">
        <v>0</v>
      </c>
      <c r="BI203" s="1143"/>
      <c r="BJ203" s="802"/>
      <c r="BK203" s="1143"/>
      <c r="BL203" s="1143"/>
      <c r="BM203" s="179"/>
      <c r="BN203" s="179"/>
    </row>
    <row r="204" spans="1:66" ht="16.5">
      <c r="A204" s="1143"/>
      <c r="B204" s="1144">
        <v>197</v>
      </c>
      <c r="C204" s="1144" t="s">
        <v>320</v>
      </c>
      <c r="D204" s="1145"/>
      <c r="E204" s="1146"/>
      <c r="F204" s="1145"/>
      <c r="G204" s="1146" t="s">
        <v>2041</v>
      </c>
      <c r="H204" s="1145"/>
      <c r="I204" s="1146"/>
      <c r="J204" s="1145"/>
      <c r="K204" s="1146"/>
      <c r="L204" s="1145"/>
      <c r="M204" s="1146"/>
      <c r="N204" s="1144" t="s">
        <v>2041</v>
      </c>
      <c r="O204" s="170" t="s">
        <v>2041</v>
      </c>
      <c r="P204" s="1147" t="s">
        <v>4778</v>
      </c>
      <c r="Q204" s="1148"/>
      <c r="R204" s="1149"/>
      <c r="S204" s="1144" t="s">
        <v>941</v>
      </c>
      <c r="T204" s="1150" t="s">
        <v>2041</v>
      </c>
      <c r="U204" s="1151" t="s">
        <v>2042</v>
      </c>
      <c r="V204" s="158" t="s">
        <v>304</v>
      </c>
      <c r="W204" s="1150" t="s">
        <v>2043</v>
      </c>
      <c r="X204" s="802">
        <v>1</v>
      </c>
      <c r="Y204" s="824" t="s">
        <v>945</v>
      </c>
      <c r="Z204" s="1152" t="s">
        <v>1008</v>
      </c>
      <c r="AA204" s="1144">
        <v>1</v>
      </c>
      <c r="AB204" s="1144" t="s">
        <v>1081</v>
      </c>
      <c r="AC204" s="1144"/>
      <c r="AD204" s="1144"/>
      <c r="AE204" s="1144"/>
      <c r="AF204" s="1153"/>
      <c r="AG204" s="1154">
        <v>26.970195</v>
      </c>
      <c r="AH204" s="1154">
        <v>0.2</v>
      </c>
      <c r="AI204" s="1154">
        <v>8.8000000000000007</v>
      </c>
      <c r="AJ204" s="1154">
        <v>0.23733771600000003</v>
      </c>
      <c r="AK204" s="1154" t="s">
        <v>949</v>
      </c>
      <c r="AL204" s="1154" t="s">
        <v>949</v>
      </c>
      <c r="AM204" s="1154" t="s">
        <v>2038</v>
      </c>
      <c r="AN204" s="1154" t="s">
        <v>2039</v>
      </c>
      <c r="AO204" s="1154" t="s">
        <v>949</v>
      </c>
      <c r="AP204" s="1154">
        <v>0</v>
      </c>
      <c r="AQ204" s="1154" t="s">
        <v>2040</v>
      </c>
      <c r="AR204" s="1154" t="s">
        <v>949</v>
      </c>
      <c r="AS204" s="1154" t="s">
        <v>949</v>
      </c>
      <c r="AT204" s="1154">
        <v>0</v>
      </c>
      <c r="AU204" s="1154">
        <v>0</v>
      </c>
      <c r="AV204" s="1154" t="s">
        <v>2041</v>
      </c>
      <c r="AW204" s="1154" t="s">
        <v>2040</v>
      </c>
      <c r="AX204" s="1154">
        <v>0</v>
      </c>
      <c r="AY204" s="1154">
        <v>0</v>
      </c>
      <c r="AZ204" s="1154">
        <v>0</v>
      </c>
      <c r="BA204" s="1154">
        <v>0</v>
      </c>
      <c r="BB204" s="1155" t="s">
        <v>4665</v>
      </c>
      <c r="BC204" s="1155"/>
      <c r="BD204" s="1155"/>
      <c r="BE204" s="1144"/>
      <c r="BF204" s="1155">
        <v>0</v>
      </c>
      <c r="BG204" s="1155">
        <v>0</v>
      </c>
      <c r="BH204" s="1155">
        <v>0</v>
      </c>
      <c r="BI204" s="1143"/>
      <c r="BJ204" s="802"/>
      <c r="BK204" s="1143"/>
      <c r="BL204" s="1143"/>
      <c r="BM204" s="179"/>
      <c r="BN204" s="179"/>
    </row>
    <row r="205" spans="1:66" ht="16.5">
      <c r="A205" s="1143"/>
      <c r="B205" s="1144">
        <v>198</v>
      </c>
      <c r="C205" s="1144" t="s">
        <v>320</v>
      </c>
      <c r="D205" s="1145"/>
      <c r="E205" s="1146"/>
      <c r="F205" s="1145"/>
      <c r="G205" s="1146" t="s">
        <v>2044</v>
      </c>
      <c r="H205" s="1145"/>
      <c r="I205" s="1146"/>
      <c r="J205" s="1145"/>
      <c r="K205" s="1146"/>
      <c r="L205" s="1145"/>
      <c r="M205" s="1146"/>
      <c r="N205" s="1144" t="s">
        <v>2044</v>
      </c>
      <c r="O205" s="170" t="s">
        <v>2044</v>
      </c>
      <c r="P205" s="1147" t="s">
        <v>4778</v>
      </c>
      <c r="Q205" s="1148"/>
      <c r="R205" s="1149" t="s">
        <v>979</v>
      </c>
      <c r="S205" s="1144" t="s">
        <v>941</v>
      </c>
      <c r="T205" s="1150" t="s">
        <v>2045</v>
      </c>
      <c r="U205" s="1151" t="s">
        <v>2046</v>
      </c>
      <c r="V205" s="158" t="s">
        <v>304</v>
      </c>
      <c r="W205" s="1150" t="s">
        <v>2047</v>
      </c>
      <c r="X205" s="802">
        <v>1</v>
      </c>
      <c r="Y205" s="824" t="s">
        <v>945</v>
      </c>
      <c r="Z205" s="1152" t="s">
        <v>1008</v>
      </c>
      <c r="AA205" s="1144">
        <v>1</v>
      </c>
      <c r="AB205" s="1144" t="s">
        <v>1921</v>
      </c>
      <c r="AC205" s="1144"/>
      <c r="AD205" s="1144" t="s">
        <v>1245</v>
      </c>
      <c r="AE205" s="1144"/>
      <c r="AF205" s="1153"/>
      <c r="AG205" s="1154" t="s">
        <v>949</v>
      </c>
      <c r="AH205" s="1154" t="s">
        <v>949</v>
      </c>
      <c r="AI205" s="1154" t="s">
        <v>949</v>
      </c>
      <c r="AJ205" s="1154" t="s">
        <v>949</v>
      </c>
      <c r="AK205" s="1154" t="s">
        <v>2048</v>
      </c>
      <c r="AL205" s="1154" t="s">
        <v>949</v>
      </c>
      <c r="AM205" s="1154" t="s">
        <v>949</v>
      </c>
      <c r="AN205" s="1154" t="s">
        <v>949</v>
      </c>
      <c r="AO205" s="1154" t="s">
        <v>949</v>
      </c>
      <c r="AP205" s="1154" t="s">
        <v>949</v>
      </c>
      <c r="AQ205" s="1154" t="s">
        <v>1923</v>
      </c>
      <c r="AR205" s="1154" t="s">
        <v>949</v>
      </c>
      <c r="AS205" s="1154" t="s">
        <v>949</v>
      </c>
      <c r="AT205" s="1154">
        <v>0</v>
      </c>
      <c r="AU205" s="1154">
        <v>0</v>
      </c>
      <c r="AV205" s="1154">
        <v>0</v>
      </c>
      <c r="AW205" s="1154">
        <v>0</v>
      </c>
      <c r="AX205" s="1154">
        <v>0</v>
      </c>
      <c r="AY205" s="1154">
        <v>0</v>
      </c>
      <c r="AZ205" s="1154">
        <v>0</v>
      </c>
      <c r="BA205" s="1154">
        <v>0</v>
      </c>
      <c r="BB205" s="1155" t="s">
        <v>4162</v>
      </c>
      <c r="BC205" s="1155"/>
      <c r="BD205" s="1155" t="s">
        <v>4677</v>
      </c>
      <c r="BE205" s="1144"/>
      <c r="BF205" s="1155"/>
      <c r="BG205" s="1155"/>
      <c r="BH205" s="1155"/>
      <c r="BI205" s="1143"/>
      <c r="BJ205" s="802"/>
      <c r="BK205" s="1143"/>
      <c r="BL205" s="1143"/>
      <c r="BM205" s="179"/>
      <c r="BN205" s="179"/>
    </row>
    <row r="206" spans="1:66" ht="16.5">
      <c r="A206" s="1143"/>
      <c r="B206" s="1144">
        <v>199</v>
      </c>
      <c r="C206" s="1144" t="s">
        <v>320</v>
      </c>
      <c r="D206" s="1145"/>
      <c r="E206" s="1146"/>
      <c r="F206" s="1145"/>
      <c r="G206" s="1146" t="s">
        <v>2049</v>
      </c>
      <c r="H206" s="1145"/>
      <c r="I206" s="1146"/>
      <c r="J206" s="1145"/>
      <c r="K206" s="1146"/>
      <c r="L206" s="1145"/>
      <c r="M206" s="1146"/>
      <c r="N206" s="1144" t="s">
        <v>2049</v>
      </c>
      <c r="O206" s="170" t="s">
        <v>2049</v>
      </c>
      <c r="P206" s="1147" t="s">
        <v>4778</v>
      </c>
      <c r="Q206" s="1148"/>
      <c r="R206" s="1149" t="s">
        <v>989</v>
      </c>
      <c r="S206" s="1144" t="s">
        <v>941</v>
      </c>
      <c r="T206" s="1150" t="s">
        <v>2050</v>
      </c>
      <c r="U206" s="1151" t="s">
        <v>2051</v>
      </c>
      <c r="V206" s="158" t="s">
        <v>304</v>
      </c>
      <c r="W206" s="1150" t="s">
        <v>2052</v>
      </c>
      <c r="X206" s="802">
        <v>1</v>
      </c>
      <c r="Y206" s="824" t="s">
        <v>945</v>
      </c>
      <c r="Z206" s="1152" t="s">
        <v>1008</v>
      </c>
      <c r="AA206" s="1144">
        <v>1</v>
      </c>
      <c r="AB206" s="1144" t="s">
        <v>1008</v>
      </c>
      <c r="AC206" s="1144"/>
      <c r="AD206" s="1144"/>
      <c r="AE206" s="1144"/>
      <c r="AF206" s="1153"/>
      <c r="AG206" s="1154">
        <v>1417.6983</v>
      </c>
      <c r="AH206" s="1154" t="s">
        <v>949</v>
      </c>
      <c r="AI206" s="1154">
        <v>1.41</v>
      </c>
      <c r="AJ206" s="1154">
        <v>1.9989547000000001</v>
      </c>
      <c r="AK206" s="1154" t="s">
        <v>2053</v>
      </c>
      <c r="AL206" s="1154" t="s">
        <v>1083</v>
      </c>
      <c r="AM206" s="1154" t="s">
        <v>1293</v>
      </c>
      <c r="AN206" s="1154" t="s">
        <v>1294</v>
      </c>
      <c r="AO206" s="1154" t="s">
        <v>1295</v>
      </c>
      <c r="AP206" s="1154" t="s">
        <v>949</v>
      </c>
      <c r="AQ206" s="1154" t="s">
        <v>1705</v>
      </c>
      <c r="AR206" s="1154" t="s">
        <v>949</v>
      </c>
      <c r="AS206" s="1154" t="s">
        <v>949</v>
      </c>
      <c r="AT206" s="1154">
        <v>0</v>
      </c>
      <c r="AU206" s="1154">
        <v>0</v>
      </c>
      <c r="AV206" s="1154" t="s">
        <v>2049</v>
      </c>
      <c r="AW206" s="1154" t="s">
        <v>1705</v>
      </c>
      <c r="AX206" s="1154">
        <v>0</v>
      </c>
      <c r="AY206" s="1154">
        <v>0</v>
      </c>
      <c r="AZ206" s="1154">
        <v>0</v>
      </c>
      <c r="BA206" s="1154">
        <v>0</v>
      </c>
      <c r="BB206" s="1155" t="s">
        <v>4162</v>
      </c>
      <c r="BC206" s="1155" t="s">
        <v>4407</v>
      </c>
      <c r="BD206" s="1155" t="s">
        <v>4698</v>
      </c>
      <c r="BE206" s="1144"/>
      <c r="BF206" s="1155">
        <v>4</v>
      </c>
      <c r="BG206" s="1155">
        <v>30</v>
      </c>
      <c r="BH206" s="1155">
        <v>20</v>
      </c>
      <c r="BI206" s="1143"/>
      <c r="BJ206" s="802"/>
      <c r="BK206" s="1143"/>
      <c r="BL206" s="1143"/>
      <c r="BM206" s="179"/>
      <c r="BN206" s="179"/>
    </row>
    <row r="207" spans="1:66" ht="16.5">
      <c r="A207" s="1143"/>
      <c r="B207" s="1144">
        <v>200</v>
      </c>
      <c r="C207" s="1144" t="s">
        <v>320</v>
      </c>
      <c r="D207" s="1145"/>
      <c r="E207" s="1146"/>
      <c r="F207" s="1145"/>
      <c r="G207" s="1146" t="s">
        <v>2054</v>
      </c>
      <c r="H207" s="1145"/>
      <c r="I207" s="1146"/>
      <c r="J207" s="1145"/>
      <c r="K207" s="1146"/>
      <c r="L207" s="1145"/>
      <c r="M207" s="1146"/>
      <c r="N207" s="1144" t="s">
        <v>2054</v>
      </c>
      <c r="O207" s="170" t="s">
        <v>2054</v>
      </c>
      <c r="P207" s="1147" t="s">
        <v>4778</v>
      </c>
      <c r="Q207" s="1148"/>
      <c r="R207" s="1149" t="s">
        <v>1059</v>
      </c>
      <c r="S207" s="1144" t="s">
        <v>941</v>
      </c>
      <c r="T207" s="1150" t="s">
        <v>2054</v>
      </c>
      <c r="U207" s="1151" t="s">
        <v>2055</v>
      </c>
      <c r="V207" s="158" t="s">
        <v>304</v>
      </c>
      <c r="W207" s="1150" t="s">
        <v>2056</v>
      </c>
      <c r="X207" s="802">
        <v>1</v>
      </c>
      <c r="Y207" s="824" t="s">
        <v>945</v>
      </c>
      <c r="Z207" s="1152" t="s">
        <v>1008</v>
      </c>
      <c r="AA207" s="1144">
        <v>1</v>
      </c>
      <c r="AB207" s="1144" t="s">
        <v>1008</v>
      </c>
      <c r="AC207" s="1144"/>
      <c r="AD207" s="1144"/>
      <c r="AE207" s="1144"/>
      <c r="AF207" s="1153"/>
      <c r="AG207" s="1154">
        <v>841.221</v>
      </c>
      <c r="AH207" s="1154" t="s">
        <v>949</v>
      </c>
      <c r="AI207" s="1154">
        <v>1.41</v>
      </c>
      <c r="AJ207" s="1154">
        <v>1.1861216099999998</v>
      </c>
      <c r="AK207" s="1154" t="s">
        <v>949</v>
      </c>
      <c r="AL207" s="1154" t="s">
        <v>1083</v>
      </c>
      <c r="AM207" s="1154" t="s">
        <v>1293</v>
      </c>
      <c r="AN207" s="1154" t="s">
        <v>1294</v>
      </c>
      <c r="AO207" s="1154" t="s">
        <v>1295</v>
      </c>
      <c r="AP207" s="1154">
        <v>0</v>
      </c>
      <c r="AQ207" s="1154" t="s">
        <v>1712</v>
      </c>
      <c r="AR207" s="1154" t="s">
        <v>949</v>
      </c>
      <c r="AS207" s="1154" t="s">
        <v>949</v>
      </c>
      <c r="AT207" s="1154">
        <v>0</v>
      </c>
      <c r="AU207" s="1154">
        <v>0</v>
      </c>
      <c r="AV207" s="1154" t="s">
        <v>2054</v>
      </c>
      <c r="AW207" s="1154" t="s">
        <v>1459</v>
      </c>
      <c r="AX207" s="1154">
        <v>0</v>
      </c>
      <c r="AY207" s="1154">
        <v>0</v>
      </c>
      <c r="AZ207" s="1154">
        <v>0</v>
      </c>
      <c r="BA207" s="1154">
        <v>0</v>
      </c>
      <c r="BB207" s="1155" t="s">
        <v>4665</v>
      </c>
      <c r="BC207" s="1155" t="s">
        <v>4407</v>
      </c>
      <c r="BD207" s="1155" t="s">
        <v>4706</v>
      </c>
      <c r="BE207" s="1144"/>
      <c r="BF207" s="1155">
        <v>4</v>
      </c>
      <c r="BG207" s="1155">
        <v>50</v>
      </c>
      <c r="BH207" s="1155">
        <v>22</v>
      </c>
      <c r="BI207" s="1143"/>
      <c r="BJ207" s="802"/>
      <c r="BK207" s="1143"/>
      <c r="BL207" s="1143"/>
      <c r="BM207" s="179"/>
      <c r="BN207" s="179"/>
    </row>
    <row r="208" spans="1:66" ht="16.5">
      <c r="A208" s="1143"/>
      <c r="B208" s="1144">
        <v>201</v>
      </c>
      <c r="C208" s="1144" t="s">
        <v>320</v>
      </c>
      <c r="D208" s="1145"/>
      <c r="E208" s="1146"/>
      <c r="F208" s="1145"/>
      <c r="G208" s="1146" t="s">
        <v>2057</v>
      </c>
      <c r="H208" s="1145"/>
      <c r="I208" s="1146"/>
      <c r="J208" s="1145"/>
      <c r="K208" s="1146"/>
      <c r="L208" s="1145"/>
      <c r="M208" s="1146"/>
      <c r="N208" s="1144" t="s">
        <v>2057</v>
      </c>
      <c r="O208" s="170" t="s">
        <v>2057</v>
      </c>
      <c r="P208" s="1147" t="s">
        <v>4778</v>
      </c>
      <c r="Q208" s="1148"/>
      <c r="R208" s="1149"/>
      <c r="S208" s="1144" t="s">
        <v>941</v>
      </c>
      <c r="T208" s="1150" t="s">
        <v>2058</v>
      </c>
      <c r="U208" s="1151" t="s">
        <v>2059</v>
      </c>
      <c r="V208" s="158" t="s">
        <v>304</v>
      </c>
      <c r="W208" s="1150" t="s">
        <v>2060</v>
      </c>
      <c r="X208" s="802">
        <v>1</v>
      </c>
      <c r="Y208" s="824" t="s">
        <v>945</v>
      </c>
      <c r="Z208" s="1152" t="s">
        <v>1008</v>
      </c>
      <c r="AA208" s="1144">
        <v>1</v>
      </c>
      <c r="AB208" s="1144" t="s">
        <v>1008</v>
      </c>
      <c r="AC208" s="1144"/>
      <c r="AD208" s="1144"/>
      <c r="AE208" s="1144"/>
      <c r="AF208" s="1153"/>
      <c r="AG208" s="1154">
        <v>242.86964</v>
      </c>
      <c r="AH208" s="1154" t="s">
        <v>949</v>
      </c>
      <c r="AI208" s="1154">
        <v>1.41</v>
      </c>
      <c r="AJ208" s="1154">
        <v>0.34244619999999998</v>
      </c>
      <c r="AK208" s="1154" t="s">
        <v>2061</v>
      </c>
      <c r="AL208" s="1154" t="s">
        <v>995</v>
      </c>
      <c r="AM208" s="1154" t="s">
        <v>1293</v>
      </c>
      <c r="AN208" s="1154" t="s">
        <v>2062</v>
      </c>
      <c r="AO208" s="1154" t="s">
        <v>1295</v>
      </c>
      <c r="AP208" s="1154" t="s">
        <v>949</v>
      </c>
      <c r="AQ208" s="1154" t="s">
        <v>1215</v>
      </c>
      <c r="AR208" s="1154" t="s">
        <v>949</v>
      </c>
      <c r="AS208" s="1154" t="s">
        <v>949</v>
      </c>
      <c r="AT208" s="1154">
        <v>0</v>
      </c>
      <c r="AU208" s="1154">
        <v>0</v>
      </c>
      <c r="AV208" s="1154" t="s">
        <v>2057</v>
      </c>
      <c r="AW208" s="1154" t="s">
        <v>1215</v>
      </c>
      <c r="AX208" s="1154">
        <v>0</v>
      </c>
      <c r="AY208" s="1154">
        <v>0</v>
      </c>
      <c r="AZ208" s="1154">
        <v>0</v>
      </c>
      <c r="BA208" s="1154">
        <v>0</v>
      </c>
      <c r="BB208" s="1155" t="s">
        <v>4162</v>
      </c>
      <c r="BC208" s="1155" t="s">
        <v>4414</v>
      </c>
      <c r="BD208" s="1155" t="s">
        <v>4708</v>
      </c>
      <c r="BE208" s="1144"/>
      <c r="BF208" s="1155">
        <v>4</v>
      </c>
      <c r="BG208" s="1155">
        <v>50</v>
      </c>
      <c r="BH208" s="1155">
        <v>21</v>
      </c>
      <c r="BI208" s="1143"/>
      <c r="BJ208" s="802"/>
      <c r="BK208" s="1143"/>
      <c r="BL208" s="1143"/>
      <c r="BM208" s="179"/>
      <c r="BN208" s="179"/>
    </row>
    <row r="209" spans="1:66" ht="16.5">
      <c r="A209" s="1143"/>
      <c r="B209" s="1144">
        <v>202</v>
      </c>
      <c r="C209" s="1144" t="s">
        <v>320</v>
      </c>
      <c r="D209" s="1145"/>
      <c r="E209" s="1146"/>
      <c r="F209" s="1145"/>
      <c r="G209" s="1146" t="s">
        <v>2063</v>
      </c>
      <c r="H209" s="1145"/>
      <c r="I209" s="1146"/>
      <c r="J209" s="1145"/>
      <c r="K209" s="1146"/>
      <c r="L209" s="1145"/>
      <c r="M209" s="1146"/>
      <c r="N209" s="1144" t="s">
        <v>2063</v>
      </c>
      <c r="O209" s="170" t="s">
        <v>2063</v>
      </c>
      <c r="P209" s="1147" t="s">
        <v>4778</v>
      </c>
      <c r="Q209" s="1148"/>
      <c r="R209" s="1149"/>
      <c r="S209" s="1144" t="s">
        <v>941</v>
      </c>
      <c r="T209" s="1150" t="s">
        <v>2064</v>
      </c>
      <c r="U209" s="1151" t="s">
        <v>2065</v>
      </c>
      <c r="V209" s="158" t="s">
        <v>304</v>
      </c>
      <c r="W209" s="1150" t="s">
        <v>2066</v>
      </c>
      <c r="X209" s="802">
        <v>1</v>
      </c>
      <c r="Y209" s="824" t="s">
        <v>945</v>
      </c>
      <c r="Z209" s="1152" t="s">
        <v>1008</v>
      </c>
      <c r="AA209" s="1144">
        <v>1</v>
      </c>
      <c r="AB209" s="1144" t="s">
        <v>1008</v>
      </c>
      <c r="AC209" s="1144"/>
      <c r="AD209" s="1144"/>
      <c r="AE209" s="1144"/>
      <c r="AF209" s="1153"/>
      <c r="AG209" s="1154">
        <v>211.15799999999999</v>
      </c>
      <c r="AH209" s="1154" t="s">
        <v>949</v>
      </c>
      <c r="AI209" s="1154">
        <v>1.41</v>
      </c>
      <c r="AJ209" s="1154">
        <v>0.29773280000000002</v>
      </c>
      <c r="AK209" s="1154" t="s">
        <v>2067</v>
      </c>
      <c r="AL209" s="1154" t="s">
        <v>1083</v>
      </c>
      <c r="AM209" s="1154" t="s">
        <v>1293</v>
      </c>
      <c r="AN209" s="1154" t="s">
        <v>1294</v>
      </c>
      <c r="AO209" s="1154" t="s">
        <v>1295</v>
      </c>
      <c r="AP209" s="1154" t="s">
        <v>1296</v>
      </c>
      <c r="AQ209" s="1154" t="s">
        <v>1215</v>
      </c>
      <c r="AR209" s="1154" t="s">
        <v>949</v>
      </c>
      <c r="AS209" s="1154" t="s">
        <v>949</v>
      </c>
      <c r="AT209" s="1154">
        <v>0</v>
      </c>
      <c r="AU209" s="1154">
        <v>0</v>
      </c>
      <c r="AV209" s="1154" t="s">
        <v>2063</v>
      </c>
      <c r="AW209" s="1154" t="s">
        <v>1215</v>
      </c>
      <c r="AX209" s="1154">
        <v>0</v>
      </c>
      <c r="AY209" s="1154">
        <v>0</v>
      </c>
      <c r="AZ209" s="1154">
        <v>0</v>
      </c>
      <c r="BA209" s="1154">
        <v>0</v>
      </c>
      <c r="BB209" s="1155" t="s">
        <v>4162</v>
      </c>
      <c r="BC209" s="1155" t="s">
        <v>4414</v>
      </c>
      <c r="BD209" s="1155" t="s">
        <v>4710</v>
      </c>
      <c r="BE209" s="1144"/>
      <c r="BF209" s="1155">
        <v>4</v>
      </c>
      <c r="BG209" s="1155">
        <v>50</v>
      </c>
      <c r="BH209" s="1155">
        <v>21</v>
      </c>
      <c r="BI209" s="1143"/>
      <c r="BJ209" s="802"/>
      <c r="BK209" s="1143"/>
      <c r="BL209" s="1143"/>
      <c r="BM209" s="179"/>
      <c r="BN209" s="179"/>
    </row>
    <row r="210" spans="1:66" ht="16.5">
      <c r="A210" s="1143"/>
      <c r="B210" s="1144">
        <v>203</v>
      </c>
      <c r="C210" s="1144" t="s">
        <v>320</v>
      </c>
      <c r="D210" s="1145"/>
      <c r="E210" s="1146"/>
      <c r="F210" s="1145"/>
      <c r="G210" s="1146" t="s">
        <v>2068</v>
      </c>
      <c r="H210" s="1145"/>
      <c r="I210" s="1146"/>
      <c r="J210" s="1145"/>
      <c r="K210" s="1146"/>
      <c r="L210" s="1145"/>
      <c r="M210" s="1146"/>
      <c r="N210" s="1144" t="s">
        <v>2068</v>
      </c>
      <c r="O210" s="170" t="s">
        <v>2068</v>
      </c>
      <c r="P210" s="1147" t="s">
        <v>4778</v>
      </c>
      <c r="Q210" s="1148"/>
      <c r="R210" s="1149"/>
      <c r="S210" s="1144" t="s">
        <v>941</v>
      </c>
      <c r="T210" s="1150" t="s">
        <v>2069</v>
      </c>
      <c r="U210" s="1151" t="s">
        <v>2070</v>
      </c>
      <c r="V210" s="158" t="s">
        <v>304</v>
      </c>
      <c r="W210" s="1150" t="s">
        <v>2071</v>
      </c>
      <c r="X210" s="802">
        <v>1</v>
      </c>
      <c r="Y210" s="824" t="s">
        <v>945</v>
      </c>
      <c r="Z210" s="1152" t="s">
        <v>1008</v>
      </c>
      <c r="AA210" s="1144">
        <v>1</v>
      </c>
      <c r="AB210" s="1144" t="s">
        <v>1008</v>
      </c>
      <c r="AC210" s="1144"/>
      <c r="AD210" s="1144"/>
      <c r="AE210" s="1144"/>
      <c r="AF210" s="1153"/>
      <c r="AG210" s="1154">
        <v>85.699363000000005</v>
      </c>
      <c r="AH210" s="1154" t="s">
        <v>949</v>
      </c>
      <c r="AI210" s="1154">
        <v>1.41</v>
      </c>
      <c r="AJ210" s="1154">
        <v>0.1208361</v>
      </c>
      <c r="AK210" s="1154" t="s">
        <v>2072</v>
      </c>
      <c r="AL210" s="1154" t="s">
        <v>1083</v>
      </c>
      <c r="AM210" s="1154" t="s">
        <v>1293</v>
      </c>
      <c r="AN210" s="1154" t="s">
        <v>1294</v>
      </c>
      <c r="AO210" s="1154" t="s">
        <v>1295</v>
      </c>
      <c r="AP210" s="1154" t="s">
        <v>949</v>
      </c>
      <c r="AQ210" s="1154" t="s">
        <v>1215</v>
      </c>
      <c r="AR210" s="1154" t="s">
        <v>949</v>
      </c>
      <c r="AS210" s="1154" t="s">
        <v>949</v>
      </c>
      <c r="AT210" s="1154">
        <v>0</v>
      </c>
      <c r="AU210" s="1154">
        <v>0</v>
      </c>
      <c r="AV210" s="1154" t="s">
        <v>2068</v>
      </c>
      <c r="AW210" s="1154" t="s">
        <v>1215</v>
      </c>
      <c r="AX210" s="1154">
        <v>0</v>
      </c>
      <c r="AY210" s="1154">
        <v>0</v>
      </c>
      <c r="AZ210" s="1154">
        <v>0</v>
      </c>
      <c r="BA210" s="1154">
        <v>0</v>
      </c>
      <c r="BB210" s="1155" t="s">
        <v>4162</v>
      </c>
      <c r="BC210" s="1155" t="s">
        <v>4414</v>
      </c>
      <c r="BD210" s="1155" t="s">
        <v>4712</v>
      </c>
      <c r="BE210" s="1144"/>
      <c r="BF210" s="1155">
        <v>4</v>
      </c>
      <c r="BG210" s="1155">
        <v>30</v>
      </c>
      <c r="BH210" s="1155">
        <v>18</v>
      </c>
      <c r="BI210" s="1143"/>
      <c r="BJ210" s="802"/>
      <c r="BK210" s="1143"/>
      <c r="BL210" s="1143"/>
      <c r="BM210" s="179"/>
      <c r="BN210" s="179"/>
    </row>
    <row r="211" spans="1:66" ht="16.5">
      <c r="A211" s="1143"/>
      <c r="B211" s="1144">
        <v>204</v>
      </c>
      <c r="C211" s="1144" t="s">
        <v>320</v>
      </c>
      <c r="D211" s="1145"/>
      <c r="E211" s="1146"/>
      <c r="F211" s="1145"/>
      <c r="G211" s="1146" t="s">
        <v>2069</v>
      </c>
      <c r="H211" s="1145"/>
      <c r="I211" s="1146"/>
      <c r="J211" s="1145"/>
      <c r="K211" s="1146"/>
      <c r="L211" s="1145"/>
      <c r="M211" s="1146"/>
      <c r="N211" s="1144" t="s">
        <v>2069</v>
      </c>
      <c r="O211" s="170" t="s">
        <v>2069</v>
      </c>
      <c r="P211" s="1147" t="s">
        <v>4778</v>
      </c>
      <c r="Q211" s="1148"/>
      <c r="R211" s="1149" t="s">
        <v>989</v>
      </c>
      <c r="S211" s="1144" t="s">
        <v>941</v>
      </c>
      <c r="T211" s="1150"/>
      <c r="U211" s="1151" t="s">
        <v>2073</v>
      </c>
      <c r="V211" s="158" t="s">
        <v>304</v>
      </c>
      <c r="W211" s="1150" t="s">
        <v>2074</v>
      </c>
      <c r="X211" s="802">
        <v>1</v>
      </c>
      <c r="Y211" s="824" t="s">
        <v>945</v>
      </c>
      <c r="Z211" s="1152" t="s">
        <v>1008</v>
      </c>
      <c r="AA211" s="1144">
        <v>1</v>
      </c>
      <c r="AB211" s="1144" t="s">
        <v>1008</v>
      </c>
      <c r="AC211" s="1144"/>
      <c r="AD211" s="1144"/>
      <c r="AE211" s="1144"/>
      <c r="AF211" s="1153"/>
      <c r="AG211" s="1154">
        <v>39.270000000000003</v>
      </c>
      <c r="AH211" s="1154" t="s">
        <v>949</v>
      </c>
      <c r="AI211" s="1154">
        <v>1.41</v>
      </c>
      <c r="AJ211" s="1154">
        <v>5.5370700000000002E-2</v>
      </c>
      <c r="AK211" s="1154" t="s">
        <v>2075</v>
      </c>
      <c r="AL211" s="1154" t="s">
        <v>1083</v>
      </c>
      <c r="AM211" s="1154" t="s">
        <v>1293</v>
      </c>
      <c r="AN211" s="1154" t="s">
        <v>1294</v>
      </c>
      <c r="AO211" s="1154" t="s">
        <v>1295</v>
      </c>
      <c r="AP211" s="1154">
        <v>0</v>
      </c>
      <c r="AQ211" s="1154" t="s">
        <v>1142</v>
      </c>
      <c r="AR211" s="1154" t="s">
        <v>949</v>
      </c>
      <c r="AS211" s="1154" t="s">
        <v>949</v>
      </c>
      <c r="AT211" s="1154">
        <v>0</v>
      </c>
      <c r="AU211" s="1154">
        <v>0</v>
      </c>
      <c r="AV211" s="1154" t="s">
        <v>2069</v>
      </c>
      <c r="AW211" s="1154" t="s">
        <v>1142</v>
      </c>
      <c r="AX211" s="1154">
        <v>0</v>
      </c>
      <c r="AY211" s="1154">
        <v>0</v>
      </c>
      <c r="AZ211" s="1154">
        <v>0</v>
      </c>
      <c r="BA211" s="1154">
        <v>0</v>
      </c>
      <c r="BB211" s="1155" t="s">
        <v>4665</v>
      </c>
      <c r="BC211" s="1155" t="s">
        <v>4414</v>
      </c>
      <c r="BD211" s="1155" t="s">
        <v>4714</v>
      </c>
      <c r="BE211" s="1144"/>
      <c r="BF211" s="1155">
        <v>8</v>
      </c>
      <c r="BG211" s="1155">
        <v>50</v>
      </c>
      <c r="BH211" s="1155">
        <v>23</v>
      </c>
      <c r="BI211" s="1143"/>
      <c r="BJ211" s="802"/>
      <c r="BK211" s="1143"/>
      <c r="BL211" s="1143"/>
      <c r="BM211" s="179"/>
      <c r="BN211" s="179"/>
    </row>
    <row r="212" spans="1:66" ht="16.5">
      <c r="A212" s="1143"/>
      <c r="B212" s="1144">
        <v>205</v>
      </c>
      <c r="C212" s="1144" t="s">
        <v>320</v>
      </c>
      <c r="D212" s="1145"/>
      <c r="E212" s="1146"/>
      <c r="F212" s="1145"/>
      <c r="G212" s="1146" t="s">
        <v>2076</v>
      </c>
      <c r="H212" s="1145"/>
      <c r="I212" s="1146"/>
      <c r="J212" s="1145"/>
      <c r="K212" s="1146"/>
      <c r="L212" s="1145"/>
      <c r="M212" s="1146"/>
      <c r="N212" s="1144" t="s">
        <v>2076</v>
      </c>
      <c r="O212" s="170" t="s">
        <v>2076</v>
      </c>
      <c r="P212" s="1147" t="s">
        <v>4778</v>
      </c>
      <c r="Q212" s="1148"/>
      <c r="R212" s="1149" t="s">
        <v>1059</v>
      </c>
      <c r="S212" s="1144" t="s">
        <v>941</v>
      </c>
      <c r="T212" s="1150" t="s">
        <v>2076</v>
      </c>
      <c r="U212" s="1151" t="s">
        <v>2077</v>
      </c>
      <c r="V212" s="158" t="s">
        <v>304</v>
      </c>
      <c r="W212" s="1150" t="s">
        <v>2078</v>
      </c>
      <c r="X212" s="802">
        <v>1</v>
      </c>
      <c r="Y212" s="824" t="s">
        <v>945</v>
      </c>
      <c r="Z212" s="1152" t="s">
        <v>1008</v>
      </c>
      <c r="AA212" s="1144">
        <v>1</v>
      </c>
      <c r="AB212" s="1144" t="s">
        <v>1008</v>
      </c>
      <c r="AC212" s="1144"/>
      <c r="AD212" s="1144"/>
      <c r="AE212" s="1144"/>
      <c r="AF212" s="1153"/>
      <c r="AG212" s="1154">
        <v>534.59500000000003</v>
      </c>
      <c r="AH212" s="1154" t="s">
        <v>949</v>
      </c>
      <c r="AI212" s="1154">
        <v>0.91</v>
      </c>
      <c r="AJ212" s="1154">
        <v>0.75377899999999998</v>
      </c>
      <c r="AK212" s="1154" t="s">
        <v>2079</v>
      </c>
      <c r="AL212" s="1154" t="s">
        <v>1083</v>
      </c>
      <c r="AM212" s="1154" t="s">
        <v>2080</v>
      </c>
      <c r="AN212" s="1154" t="s">
        <v>2081</v>
      </c>
      <c r="AO212" s="1154" t="s">
        <v>2082</v>
      </c>
      <c r="AP212" s="1154">
        <v>0</v>
      </c>
      <c r="AQ212" s="1154" t="s">
        <v>1142</v>
      </c>
      <c r="AR212" s="1154" t="s">
        <v>949</v>
      </c>
      <c r="AS212" s="1154" t="s">
        <v>949</v>
      </c>
      <c r="AT212" s="1154">
        <v>0</v>
      </c>
      <c r="AU212" s="1154">
        <v>0</v>
      </c>
      <c r="AV212" s="1154" t="s">
        <v>2076</v>
      </c>
      <c r="AW212" s="1154" t="s">
        <v>1142</v>
      </c>
      <c r="AX212" s="1154">
        <v>0</v>
      </c>
      <c r="AY212" s="1154">
        <v>0</v>
      </c>
      <c r="AZ212" s="1154">
        <v>0</v>
      </c>
      <c r="BA212" s="1154">
        <v>0</v>
      </c>
      <c r="BB212" s="1155" t="s">
        <v>4665</v>
      </c>
      <c r="BC212" s="1155" t="s">
        <v>4414</v>
      </c>
      <c r="BD212" s="1155"/>
      <c r="BE212" s="1144"/>
      <c r="BF212" s="1155">
        <v>4</v>
      </c>
      <c r="BG212" s="1155">
        <v>75</v>
      </c>
      <c r="BH212" s="1155">
        <v>24</v>
      </c>
      <c r="BI212" s="1143"/>
      <c r="BJ212" s="802"/>
      <c r="BK212" s="1143"/>
      <c r="BL212" s="1143"/>
      <c r="BM212" s="179"/>
      <c r="BN212" s="179"/>
    </row>
    <row r="213" spans="1:66" ht="16.5">
      <c r="A213" s="1143"/>
      <c r="B213" s="1144">
        <v>206</v>
      </c>
      <c r="C213" s="1144" t="s">
        <v>320</v>
      </c>
      <c r="D213" s="1145"/>
      <c r="E213" s="1146"/>
      <c r="F213" s="1145"/>
      <c r="G213" s="1146" t="s">
        <v>2083</v>
      </c>
      <c r="H213" s="1145"/>
      <c r="I213" s="1146"/>
      <c r="J213" s="1145"/>
      <c r="K213" s="1146"/>
      <c r="L213" s="1145"/>
      <c r="M213" s="1146"/>
      <c r="N213" s="1144" t="s">
        <v>2083</v>
      </c>
      <c r="O213" s="170" t="s">
        <v>2083</v>
      </c>
      <c r="P213" s="1147" t="s">
        <v>4778</v>
      </c>
      <c r="Q213" s="1148"/>
      <c r="R213" s="1149"/>
      <c r="S213" s="1144" t="s">
        <v>941</v>
      </c>
      <c r="T213" s="1150" t="s">
        <v>2083</v>
      </c>
      <c r="U213" s="1151" t="s">
        <v>2084</v>
      </c>
      <c r="V213" s="158" t="s">
        <v>304</v>
      </c>
      <c r="W213" s="1150" t="s">
        <v>2085</v>
      </c>
      <c r="X213" s="802">
        <v>50</v>
      </c>
      <c r="Y213" s="824" t="s">
        <v>945</v>
      </c>
      <c r="Z213" s="1152" t="s">
        <v>1563</v>
      </c>
      <c r="AA213" s="1144">
        <v>1</v>
      </c>
      <c r="AB213" s="1144" t="s">
        <v>993</v>
      </c>
      <c r="AC213" s="1144"/>
      <c r="AD213" s="1144" t="s">
        <v>1245</v>
      </c>
      <c r="AE213" s="1144"/>
      <c r="AF213" s="1153"/>
      <c r="AG213" s="1154" t="s">
        <v>949</v>
      </c>
      <c r="AH213" s="1154" t="s">
        <v>949</v>
      </c>
      <c r="AI213" s="1154" t="s">
        <v>949</v>
      </c>
      <c r="AJ213" s="1154">
        <v>19.680997000000001</v>
      </c>
      <c r="AK213" s="1154" t="s">
        <v>949</v>
      </c>
      <c r="AL213" s="1154" t="s">
        <v>949</v>
      </c>
      <c r="AM213" s="1154" t="s">
        <v>949</v>
      </c>
      <c r="AN213" s="1154" t="s">
        <v>949</v>
      </c>
      <c r="AO213" s="1154" t="s">
        <v>949</v>
      </c>
      <c r="AP213" s="1154">
        <v>0</v>
      </c>
      <c r="AQ213" s="1154" t="s">
        <v>2086</v>
      </c>
      <c r="AR213" s="1154" t="s">
        <v>949</v>
      </c>
      <c r="AS213" s="1154" t="s">
        <v>949</v>
      </c>
      <c r="AT213" s="1154">
        <v>0</v>
      </c>
      <c r="AU213" s="1154">
        <v>0</v>
      </c>
      <c r="AV213" s="1154">
        <v>0</v>
      </c>
      <c r="AW213" s="1154">
        <v>0</v>
      </c>
      <c r="AX213" s="1154">
        <v>0</v>
      </c>
      <c r="AY213" s="1154">
        <v>0</v>
      </c>
      <c r="AZ213" s="1154">
        <v>0</v>
      </c>
      <c r="BA213" s="1154">
        <v>0</v>
      </c>
      <c r="BB213" s="1155" t="s">
        <v>4665</v>
      </c>
      <c r="BC213" s="1155"/>
      <c r="BD213" s="1155" t="s">
        <v>4393</v>
      </c>
      <c r="BE213" s="1144"/>
      <c r="BF213" s="1155"/>
      <c r="BG213" s="1155"/>
      <c r="BH213" s="1155"/>
      <c r="BI213" s="1143"/>
      <c r="BJ213" s="802"/>
      <c r="BK213" s="1143"/>
      <c r="BL213" s="1143"/>
      <c r="BM213" s="179"/>
      <c r="BN213" s="179"/>
    </row>
    <row r="214" spans="1:66" ht="16.5">
      <c r="A214" s="1143"/>
      <c r="B214" s="1144">
        <v>207</v>
      </c>
      <c r="C214" s="1144" t="s">
        <v>320</v>
      </c>
      <c r="D214" s="1145"/>
      <c r="E214" s="1146"/>
      <c r="F214" s="1145"/>
      <c r="G214" s="1146" t="s">
        <v>2087</v>
      </c>
      <c r="H214" s="1145"/>
      <c r="I214" s="1146"/>
      <c r="J214" s="1145"/>
      <c r="K214" s="1146"/>
      <c r="L214" s="1145"/>
      <c r="M214" s="1146"/>
      <c r="N214" s="1144" t="s">
        <v>2087</v>
      </c>
      <c r="O214" s="170" t="s">
        <v>2087</v>
      </c>
      <c r="P214" s="1147" t="s">
        <v>4778</v>
      </c>
      <c r="Q214" s="1148"/>
      <c r="R214" s="1149" t="s">
        <v>979</v>
      </c>
      <c r="S214" s="1144" t="s">
        <v>941</v>
      </c>
      <c r="T214" s="1150"/>
      <c r="U214" s="1151" t="s">
        <v>2088</v>
      </c>
      <c r="V214" s="158" t="s">
        <v>304</v>
      </c>
      <c r="W214" s="1150" t="s">
        <v>2089</v>
      </c>
      <c r="X214" s="802">
        <v>1</v>
      </c>
      <c r="Y214" s="824" t="s">
        <v>945</v>
      </c>
      <c r="Z214" s="1152" t="s">
        <v>1008</v>
      </c>
      <c r="AA214" s="1144">
        <v>1</v>
      </c>
      <c r="AB214" s="1144" t="s">
        <v>1008</v>
      </c>
      <c r="AC214" s="1144"/>
      <c r="AD214" s="1144"/>
      <c r="AE214" s="1144"/>
      <c r="AF214" s="1153"/>
      <c r="AG214" s="1154">
        <v>2709.2853399999999</v>
      </c>
      <c r="AH214" s="1154" t="s">
        <v>949</v>
      </c>
      <c r="AI214" s="1154">
        <v>1.41</v>
      </c>
      <c r="AJ214" s="1154">
        <v>3.8200923293999995</v>
      </c>
      <c r="AK214" s="1154" t="s">
        <v>2090</v>
      </c>
      <c r="AL214" s="1154" t="s">
        <v>995</v>
      </c>
      <c r="AM214" s="1154" t="s">
        <v>1293</v>
      </c>
      <c r="AN214" s="1154" t="s">
        <v>1294</v>
      </c>
      <c r="AO214" s="1154" t="s">
        <v>1295</v>
      </c>
      <c r="AP214" s="1154" t="s">
        <v>1296</v>
      </c>
      <c r="AQ214" s="1154" t="s">
        <v>1215</v>
      </c>
      <c r="AR214" s="1154" t="s">
        <v>949</v>
      </c>
      <c r="AS214" s="1154" t="s">
        <v>949</v>
      </c>
      <c r="AT214" s="1154">
        <v>0</v>
      </c>
      <c r="AU214" s="1154">
        <v>0</v>
      </c>
      <c r="AV214" s="1154" t="s">
        <v>2087</v>
      </c>
      <c r="AW214" s="1154" t="s">
        <v>1215</v>
      </c>
      <c r="AX214" s="1154">
        <v>0</v>
      </c>
      <c r="AY214" s="1154">
        <v>0</v>
      </c>
      <c r="AZ214" s="1154">
        <v>0</v>
      </c>
      <c r="BA214" s="1154">
        <v>0</v>
      </c>
      <c r="BB214" s="1155" t="s">
        <v>4162</v>
      </c>
      <c r="BC214" s="1155" t="s">
        <v>4414</v>
      </c>
      <c r="BD214" s="1155" t="s">
        <v>4717</v>
      </c>
      <c r="BE214" s="1144"/>
      <c r="BF214" s="1155">
        <v>4</v>
      </c>
      <c r="BG214" s="1155">
        <v>50</v>
      </c>
      <c r="BH214" s="1155">
        <v>23</v>
      </c>
      <c r="BI214" s="1143"/>
      <c r="BJ214" s="802"/>
      <c r="BK214" s="1143"/>
      <c r="BL214" s="1143"/>
      <c r="BM214" s="179"/>
      <c r="BN214" s="179"/>
    </row>
    <row r="215" spans="1:66" ht="16.5">
      <c r="A215" s="1143"/>
      <c r="B215" s="1144">
        <v>208</v>
      </c>
      <c r="C215" s="1144" t="s">
        <v>320</v>
      </c>
      <c r="D215" s="1145"/>
      <c r="E215" s="1146"/>
      <c r="F215" s="1145"/>
      <c r="G215" s="1146" t="s">
        <v>2091</v>
      </c>
      <c r="H215" s="1145"/>
      <c r="I215" s="1146"/>
      <c r="J215" s="1145"/>
      <c r="K215" s="1146"/>
      <c r="L215" s="1145"/>
      <c r="M215" s="1146"/>
      <c r="N215" s="1144" t="s">
        <v>2091</v>
      </c>
      <c r="O215" s="170" t="s">
        <v>2092</v>
      </c>
      <c r="P215" s="1147" t="s">
        <v>4802</v>
      </c>
      <c r="Q215" s="1148"/>
      <c r="R215" s="1149" t="s">
        <v>1126</v>
      </c>
      <c r="S215" s="1144" t="s">
        <v>941</v>
      </c>
      <c r="T215" s="1150"/>
      <c r="U215" s="1151" t="s">
        <v>2093</v>
      </c>
      <c r="V215" s="158" t="s">
        <v>304</v>
      </c>
      <c r="W215" s="1150" t="s">
        <v>2094</v>
      </c>
      <c r="X215" s="802">
        <v>1</v>
      </c>
      <c r="Y215" s="824" t="s">
        <v>945</v>
      </c>
      <c r="Z215" s="1152" t="s">
        <v>1008</v>
      </c>
      <c r="AA215" s="1144">
        <v>1</v>
      </c>
      <c r="AB215" s="1144" t="s">
        <v>979</v>
      </c>
      <c r="AC215" s="1144"/>
      <c r="AD215" s="1144"/>
      <c r="AE215" s="1144"/>
      <c r="AF215" s="1153"/>
      <c r="AG215" s="1154">
        <v>775.91238899999996</v>
      </c>
      <c r="AH215" s="1154">
        <v>2</v>
      </c>
      <c r="AI215" s="1154" t="s">
        <v>949</v>
      </c>
      <c r="AJ215" s="1154" t="s">
        <v>949</v>
      </c>
      <c r="AK215" s="1154" t="s">
        <v>2095</v>
      </c>
      <c r="AL215" s="1154" t="s">
        <v>949</v>
      </c>
      <c r="AM215" s="1154" t="s">
        <v>1253</v>
      </c>
      <c r="AN215" s="1154" t="s">
        <v>2096</v>
      </c>
      <c r="AO215" s="1154" t="s">
        <v>949</v>
      </c>
      <c r="AP215" s="1154" t="s">
        <v>949</v>
      </c>
      <c r="AQ215" s="1154" t="s">
        <v>1424</v>
      </c>
      <c r="AR215" s="1154" t="s">
        <v>1166</v>
      </c>
      <c r="AS215" s="1154" t="s">
        <v>949</v>
      </c>
      <c r="AT215" s="1154">
        <v>0</v>
      </c>
      <c r="AU215" s="1154">
        <v>0</v>
      </c>
      <c r="AV215" s="1154">
        <v>0</v>
      </c>
      <c r="AW215" s="1154">
        <v>0</v>
      </c>
      <c r="AX215" s="1154">
        <v>0</v>
      </c>
      <c r="AY215" s="1154">
        <v>0</v>
      </c>
      <c r="AZ215" s="1154">
        <v>0</v>
      </c>
      <c r="BA215" s="1154">
        <v>0</v>
      </c>
      <c r="BB215" s="1155" t="s">
        <v>4162</v>
      </c>
      <c r="BC215" s="1155"/>
      <c r="BD215" s="1155"/>
      <c r="BE215" s="1144"/>
      <c r="BF215" s="1155"/>
      <c r="BG215" s="1155"/>
      <c r="BH215" s="1155"/>
      <c r="BI215" s="1143"/>
      <c r="BJ215" s="802"/>
      <c r="BK215" s="1143"/>
      <c r="BL215" s="1143"/>
      <c r="BM215" s="179"/>
      <c r="BN215" s="179"/>
    </row>
    <row r="216" spans="1:66" ht="16.5">
      <c r="A216" s="1143"/>
      <c r="B216" s="1144">
        <v>209</v>
      </c>
      <c r="C216" s="1144" t="s">
        <v>320</v>
      </c>
      <c r="D216" s="1145"/>
      <c r="E216" s="1146"/>
      <c r="F216" s="1145"/>
      <c r="G216" s="1146" t="s">
        <v>2097</v>
      </c>
      <c r="H216" s="1145"/>
      <c r="I216" s="1146"/>
      <c r="J216" s="1145"/>
      <c r="K216" s="1146"/>
      <c r="L216" s="1145"/>
      <c r="M216" s="1146"/>
      <c r="N216" s="1144" t="s">
        <v>2097</v>
      </c>
      <c r="O216" s="170" t="s">
        <v>2097</v>
      </c>
      <c r="P216" s="1147" t="s">
        <v>4778</v>
      </c>
      <c r="Q216" s="1148"/>
      <c r="R216" s="1149"/>
      <c r="S216" s="1144" t="s">
        <v>941</v>
      </c>
      <c r="T216" s="1150"/>
      <c r="U216" s="1151" t="s">
        <v>2098</v>
      </c>
      <c r="V216" s="158" t="s">
        <v>304</v>
      </c>
      <c r="W216" s="1150" t="s">
        <v>2099</v>
      </c>
      <c r="X216" s="802">
        <v>1</v>
      </c>
      <c r="Y216" s="824" t="s">
        <v>945</v>
      </c>
      <c r="Z216" s="1152" t="s">
        <v>1008</v>
      </c>
      <c r="AA216" s="1144">
        <v>1</v>
      </c>
      <c r="AB216" s="1144" t="s">
        <v>979</v>
      </c>
      <c r="AC216" s="1144"/>
      <c r="AD216" s="1144"/>
      <c r="AE216" s="1144"/>
      <c r="AF216" s="1153"/>
      <c r="AG216" s="1154">
        <v>775.91238999999996</v>
      </c>
      <c r="AH216" s="1154">
        <v>2</v>
      </c>
      <c r="AI216" s="1154" t="s">
        <v>949</v>
      </c>
      <c r="AJ216" s="1154" t="s">
        <v>949</v>
      </c>
      <c r="AK216" s="1154" t="s">
        <v>2095</v>
      </c>
      <c r="AL216" s="1154" t="s">
        <v>949</v>
      </c>
      <c r="AM216" s="1154" t="s">
        <v>1253</v>
      </c>
      <c r="AN216" s="1154" t="s">
        <v>2100</v>
      </c>
      <c r="AO216" s="1154" t="s">
        <v>949</v>
      </c>
      <c r="AP216" s="1154" t="s">
        <v>949</v>
      </c>
      <c r="AQ216" s="1154" t="s">
        <v>1424</v>
      </c>
      <c r="AR216" s="1154" t="s">
        <v>949</v>
      </c>
      <c r="AS216" s="1154" t="s">
        <v>949</v>
      </c>
      <c r="AT216" s="1154">
        <v>0</v>
      </c>
      <c r="AU216" s="1154">
        <v>0</v>
      </c>
      <c r="AV216" s="1154">
        <v>0</v>
      </c>
      <c r="AW216" s="1154">
        <v>0</v>
      </c>
      <c r="AX216" s="1154">
        <v>0</v>
      </c>
      <c r="AY216" s="1154">
        <v>0</v>
      </c>
      <c r="AZ216" s="1154">
        <v>0</v>
      </c>
      <c r="BA216" s="1154">
        <v>0</v>
      </c>
      <c r="BB216" s="1155" t="s">
        <v>4162</v>
      </c>
      <c r="BC216" s="1155"/>
      <c r="BD216" s="1155"/>
      <c r="BE216" s="1144"/>
      <c r="BF216" s="1155"/>
      <c r="BG216" s="1155"/>
      <c r="BH216" s="1155"/>
      <c r="BI216" s="1143"/>
      <c r="BJ216" s="802"/>
      <c r="BK216" s="1143"/>
      <c r="BL216" s="1143"/>
      <c r="BM216" s="179"/>
      <c r="BN216" s="179"/>
    </row>
    <row r="217" spans="1:66" ht="16.5">
      <c r="A217" s="1143"/>
      <c r="B217" s="1144">
        <v>210</v>
      </c>
      <c r="C217" s="1144" t="s">
        <v>320</v>
      </c>
      <c r="D217" s="1145"/>
      <c r="E217" s="1146"/>
      <c r="F217" s="1145"/>
      <c r="G217" s="1146" t="s">
        <v>2101</v>
      </c>
      <c r="H217" s="1145"/>
      <c r="I217" s="1146"/>
      <c r="J217" s="1145"/>
      <c r="K217" s="1146"/>
      <c r="L217" s="1145"/>
      <c r="M217" s="1146"/>
      <c r="N217" s="1144" t="s">
        <v>2101</v>
      </c>
      <c r="O217" s="170" t="s">
        <v>2102</v>
      </c>
      <c r="P217" s="1147" t="s">
        <v>4802</v>
      </c>
      <c r="Q217" s="1148"/>
      <c r="R217" s="1149" t="s">
        <v>1059</v>
      </c>
      <c r="S217" s="1144" t="s">
        <v>941</v>
      </c>
      <c r="T217" s="1150"/>
      <c r="U217" s="1151" t="s">
        <v>2103</v>
      </c>
      <c r="V217" s="158" t="s">
        <v>304</v>
      </c>
      <c r="W217" s="1150" t="s">
        <v>2104</v>
      </c>
      <c r="X217" s="802">
        <v>1</v>
      </c>
      <c r="Y217" s="824" t="s">
        <v>945</v>
      </c>
      <c r="Z217" s="1152" t="s">
        <v>1008</v>
      </c>
      <c r="AA217" s="1144">
        <v>1</v>
      </c>
      <c r="AB217" s="1144" t="s">
        <v>979</v>
      </c>
      <c r="AC217" s="1144"/>
      <c r="AD217" s="1144"/>
      <c r="AE217" s="1144"/>
      <c r="AF217" s="1153"/>
      <c r="AG217" s="1154">
        <v>109.2</v>
      </c>
      <c r="AH217" s="1154">
        <v>0.3</v>
      </c>
      <c r="AI217" s="1154" t="s">
        <v>949</v>
      </c>
      <c r="AJ217" s="1154" t="s">
        <v>949</v>
      </c>
      <c r="AK217" s="1154" t="s">
        <v>2105</v>
      </c>
      <c r="AL217" s="1154" t="s">
        <v>949</v>
      </c>
      <c r="AM217" s="1154" t="s">
        <v>2018</v>
      </c>
      <c r="AN217" s="1154" t="s">
        <v>2106</v>
      </c>
      <c r="AO217" s="1154" t="s">
        <v>949</v>
      </c>
      <c r="AP217" s="1154" t="s">
        <v>949</v>
      </c>
      <c r="AQ217" s="1154" t="s">
        <v>1424</v>
      </c>
      <c r="AR217" s="1154" t="s">
        <v>1166</v>
      </c>
      <c r="AS217" s="1154" t="s">
        <v>949</v>
      </c>
      <c r="AT217" s="1154">
        <v>0</v>
      </c>
      <c r="AU217" s="1154">
        <v>0</v>
      </c>
      <c r="AV217" s="1154">
        <v>0</v>
      </c>
      <c r="AW217" s="1154">
        <v>0</v>
      </c>
      <c r="AX217" s="1154">
        <v>0</v>
      </c>
      <c r="AY217" s="1154">
        <v>0</v>
      </c>
      <c r="AZ217" s="1154">
        <v>0</v>
      </c>
      <c r="BA217" s="1154">
        <v>0</v>
      </c>
      <c r="BB217" s="1155" t="s">
        <v>4162</v>
      </c>
      <c r="BC217" s="1155"/>
      <c r="BD217" s="1155"/>
      <c r="BE217" s="1144"/>
      <c r="BF217" s="1155"/>
      <c r="BG217" s="1155"/>
      <c r="BH217" s="1155"/>
      <c r="BI217" s="1143"/>
      <c r="BJ217" s="802"/>
      <c r="BK217" s="1143"/>
      <c r="BL217" s="1143"/>
      <c r="BM217" s="179"/>
      <c r="BN217" s="179"/>
    </row>
    <row r="218" spans="1:66" ht="16.5">
      <c r="A218" s="1143"/>
      <c r="B218" s="1144">
        <v>211</v>
      </c>
      <c r="C218" s="1144" t="s">
        <v>320</v>
      </c>
      <c r="D218" s="1145"/>
      <c r="E218" s="1146"/>
      <c r="F218" s="1145"/>
      <c r="G218" s="1146" t="s">
        <v>2107</v>
      </c>
      <c r="H218" s="1145"/>
      <c r="I218" s="1146"/>
      <c r="J218" s="1145"/>
      <c r="K218" s="1146"/>
      <c r="L218" s="1145"/>
      <c r="M218" s="1146"/>
      <c r="N218" s="1144" t="s">
        <v>2107</v>
      </c>
      <c r="O218" s="170" t="s">
        <v>2107</v>
      </c>
      <c r="P218" s="1147" t="s">
        <v>4778</v>
      </c>
      <c r="Q218" s="1148"/>
      <c r="R218" s="1149"/>
      <c r="S218" s="1144" t="s">
        <v>941</v>
      </c>
      <c r="T218" s="1150"/>
      <c r="U218" s="1151" t="s">
        <v>2108</v>
      </c>
      <c r="V218" s="158" t="s">
        <v>304</v>
      </c>
      <c r="W218" s="1150" t="s">
        <v>2109</v>
      </c>
      <c r="X218" s="802">
        <v>1</v>
      </c>
      <c r="Y218" s="824" t="s">
        <v>945</v>
      </c>
      <c r="Z218" s="1152" t="s">
        <v>1008</v>
      </c>
      <c r="AA218" s="1144">
        <v>1</v>
      </c>
      <c r="AB218" s="1144" t="s">
        <v>979</v>
      </c>
      <c r="AC218" s="1144"/>
      <c r="AD218" s="1144"/>
      <c r="AE218" s="1144"/>
      <c r="AF218" s="1153"/>
      <c r="AG218" s="1154" t="s">
        <v>949</v>
      </c>
      <c r="AH218" s="1154" t="s">
        <v>949</v>
      </c>
      <c r="AI218" s="1154" t="s">
        <v>949</v>
      </c>
      <c r="AJ218" s="1154" t="s">
        <v>949</v>
      </c>
      <c r="AK218" s="1154" t="s">
        <v>949</v>
      </c>
      <c r="AL218" s="1154" t="s">
        <v>2110</v>
      </c>
      <c r="AM218" s="1154" t="s">
        <v>2111</v>
      </c>
      <c r="AN218" s="1154" t="s">
        <v>2112</v>
      </c>
      <c r="AO218" s="1154" t="s">
        <v>2113</v>
      </c>
      <c r="AP218" s="1154" t="s">
        <v>949</v>
      </c>
      <c r="AQ218" s="1154" t="s">
        <v>1166</v>
      </c>
      <c r="AR218" s="1154" t="s">
        <v>949</v>
      </c>
      <c r="AS218" s="1154" t="s">
        <v>949</v>
      </c>
      <c r="AT218" s="1154">
        <v>0</v>
      </c>
      <c r="AU218" s="1154">
        <v>0</v>
      </c>
      <c r="AV218" s="1154">
        <v>0</v>
      </c>
      <c r="AW218" s="1154">
        <v>0</v>
      </c>
      <c r="AX218" s="1154">
        <v>0</v>
      </c>
      <c r="AY218" s="1154">
        <v>0</v>
      </c>
      <c r="AZ218" s="1154">
        <v>0</v>
      </c>
      <c r="BA218" s="1154">
        <v>0</v>
      </c>
      <c r="BB218" s="1155"/>
      <c r="BC218" s="1155"/>
      <c r="BD218" s="1155"/>
      <c r="BE218" s="1144"/>
      <c r="BF218" s="1155"/>
      <c r="BG218" s="1155"/>
      <c r="BH218" s="1155"/>
      <c r="BI218" s="1143"/>
      <c r="BJ218" s="802"/>
      <c r="BK218" s="1143"/>
      <c r="BL218" s="1143"/>
      <c r="BM218" s="179"/>
      <c r="BN218" s="179"/>
    </row>
    <row r="219" spans="1:66" ht="16.5">
      <c r="A219" s="1143"/>
      <c r="B219" s="1144">
        <v>212</v>
      </c>
      <c r="C219" s="1144" t="s">
        <v>320</v>
      </c>
      <c r="D219" s="1145"/>
      <c r="E219" s="1146"/>
      <c r="F219" s="1145"/>
      <c r="G219" s="1146" t="s">
        <v>2114</v>
      </c>
      <c r="H219" s="1145"/>
      <c r="I219" s="1146"/>
      <c r="J219" s="1145"/>
      <c r="K219" s="1146"/>
      <c r="L219" s="1145"/>
      <c r="M219" s="1146"/>
      <c r="N219" s="1144" t="s">
        <v>2114</v>
      </c>
      <c r="O219" s="170" t="s">
        <v>2114</v>
      </c>
      <c r="P219" s="1147" t="s">
        <v>4778</v>
      </c>
      <c r="Q219" s="1148"/>
      <c r="R219" s="1149" t="s">
        <v>1126</v>
      </c>
      <c r="S219" s="1144" t="s">
        <v>941</v>
      </c>
      <c r="T219" s="1150"/>
      <c r="U219" s="1151" t="s">
        <v>2115</v>
      </c>
      <c r="V219" s="158" t="s">
        <v>304</v>
      </c>
      <c r="W219" s="1150" t="s">
        <v>2116</v>
      </c>
      <c r="X219" s="802">
        <v>1</v>
      </c>
      <c r="Y219" s="824" t="s">
        <v>945</v>
      </c>
      <c r="Z219" s="1152" t="s">
        <v>1008</v>
      </c>
      <c r="AA219" s="1144">
        <v>1</v>
      </c>
      <c r="AB219" s="1144" t="s">
        <v>1783</v>
      </c>
      <c r="AC219" s="1144"/>
      <c r="AD219" s="1144"/>
      <c r="AE219" s="1144"/>
      <c r="AF219" s="1153"/>
      <c r="AG219" s="1154">
        <v>271.48597000000001</v>
      </c>
      <c r="AH219" s="1154" t="s">
        <v>949</v>
      </c>
      <c r="AI219" s="1154">
        <v>7.85</v>
      </c>
      <c r="AJ219" s="1154">
        <v>2.1311648645000001</v>
      </c>
      <c r="AK219" s="1154" t="s">
        <v>2117</v>
      </c>
      <c r="AL219" s="1154" t="s">
        <v>949</v>
      </c>
      <c r="AM219" s="1154" t="s">
        <v>949</v>
      </c>
      <c r="AN219" s="1154" t="s">
        <v>2118</v>
      </c>
      <c r="AO219" s="1154" t="s">
        <v>949</v>
      </c>
      <c r="AP219" s="1154">
        <v>0</v>
      </c>
      <c r="AQ219" s="1154" t="s">
        <v>2119</v>
      </c>
      <c r="AR219" s="1154" t="s">
        <v>949</v>
      </c>
      <c r="AS219" s="1154" t="s">
        <v>949</v>
      </c>
      <c r="AT219" s="1154">
        <v>0</v>
      </c>
      <c r="AU219" s="1154">
        <v>0</v>
      </c>
      <c r="AV219" s="1154">
        <v>0</v>
      </c>
      <c r="AW219" s="1154">
        <v>0</v>
      </c>
      <c r="AX219" s="1154">
        <v>0</v>
      </c>
      <c r="AY219" s="1154">
        <v>0</v>
      </c>
      <c r="AZ219" s="1154">
        <v>0</v>
      </c>
      <c r="BA219" s="1154">
        <v>0</v>
      </c>
      <c r="BB219" s="1155" t="s">
        <v>4162</v>
      </c>
      <c r="BC219" s="1155"/>
      <c r="BD219" s="1155" t="s">
        <v>4723</v>
      </c>
      <c r="BE219" s="1144"/>
      <c r="BF219" s="1155"/>
      <c r="BG219" s="1155"/>
      <c r="BH219" s="1155"/>
      <c r="BI219" s="1143"/>
      <c r="BJ219" s="802"/>
      <c r="BK219" s="1143"/>
      <c r="BL219" s="1143"/>
      <c r="BM219" s="179"/>
      <c r="BN219" s="179"/>
    </row>
    <row r="220" spans="1:66" ht="16.5">
      <c r="A220" s="1143"/>
      <c r="B220" s="1144">
        <v>213</v>
      </c>
      <c r="C220" s="1144" t="s">
        <v>320</v>
      </c>
      <c r="D220" s="1145"/>
      <c r="E220" s="1146"/>
      <c r="F220" s="1145"/>
      <c r="G220" s="1146" t="s">
        <v>2120</v>
      </c>
      <c r="H220" s="1145"/>
      <c r="I220" s="1146"/>
      <c r="J220" s="1145"/>
      <c r="K220" s="1146"/>
      <c r="L220" s="1145"/>
      <c r="M220" s="1146"/>
      <c r="N220" s="1144" t="s">
        <v>2120</v>
      </c>
      <c r="O220" s="170" t="s">
        <v>2120</v>
      </c>
      <c r="P220" s="1147" t="s">
        <v>4778</v>
      </c>
      <c r="Q220" s="1148"/>
      <c r="R220" s="1149" t="s">
        <v>989</v>
      </c>
      <c r="S220" s="1144" t="s">
        <v>941</v>
      </c>
      <c r="T220" s="1150"/>
      <c r="U220" s="1151" t="s">
        <v>2121</v>
      </c>
      <c r="V220" s="158" t="s">
        <v>304</v>
      </c>
      <c r="W220" s="1150" t="s">
        <v>2122</v>
      </c>
      <c r="X220" s="802">
        <v>1</v>
      </c>
      <c r="Y220" s="824" t="s">
        <v>945</v>
      </c>
      <c r="Z220" s="1152" t="s">
        <v>1008</v>
      </c>
      <c r="AA220" s="1144">
        <v>1</v>
      </c>
      <c r="AB220" s="1144" t="s">
        <v>1008</v>
      </c>
      <c r="AC220" s="1144"/>
      <c r="AD220" s="1144"/>
      <c r="AE220" s="1144"/>
      <c r="AF220" s="1153"/>
      <c r="AG220" s="1154">
        <v>1509.4098710000001</v>
      </c>
      <c r="AH220" s="1154" t="s">
        <v>949</v>
      </c>
      <c r="AI220" s="1154">
        <v>1.41</v>
      </c>
      <c r="AJ220" s="1154">
        <v>2.1282679181099997</v>
      </c>
      <c r="AK220" s="1154" t="s">
        <v>2123</v>
      </c>
      <c r="AL220" s="1154" t="s">
        <v>1083</v>
      </c>
      <c r="AM220" s="1154" t="s">
        <v>1293</v>
      </c>
      <c r="AN220" s="1154" t="s">
        <v>1294</v>
      </c>
      <c r="AO220" s="1154" t="s">
        <v>1295</v>
      </c>
      <c r="AP220" s="1154" t="s">
        <v>1296</v>
      </c>
      <c r="AQ220" s="1154" t="s">
        <v>1705</v>
      </c>
      <c r="AR220" s="1154" t="s">
        <v>949</v>
      </c>
      <c r="AS220" s="1154" t="s">
        <v>949</v>
      </c>
      <c r="AT220" s="1154">
        <v>0</v>
      </c>
      <c r="AU220" s="1154">
        <v>0</v>
      </c>
      <c r="AV220" s="1154" t="s">
        <v>2120</v>
      </c>
      <c r="AW220" s="1154" t="s">
        <v>1705</v>
      </c>
      <c r="AX220" s="1154">
        <v>0</v>
      </c>
      <c r="AY220" s="1154">
        <v>0</v>
      </c>
      <c r="AZ220" s="1154">
        <v>0</v>
      </c>
      <c r="BA220" s="1154">
        <v>0</v>
      </c>
      <c r="BB220" s="1155" t="s">
        <v>4162</v>
      </c>
      <c r="BC220" s="1155" t="s">
        <v>4407</v>
      </c>
      <c r="BD220" s="1155" t="s">
        <v>4725</v>
      </c>
      <c r="BE220" s="1144"/>
      <c r="BF220" s="1155">
        <v>4</v>
      </c>
      <c r="BG220" s="1155">
        <v>30</v>
      </c>
      <c r="BH220" s="1155">
        <v>20</v>
      </c>
      <c r="BI220" s="1143"/>
      <c r="BJ220" s="802"/>
      <c r="BK220" s="1143"/>
      <c r="BL220" s="1143"/>
      <c r="BM220" s="179"/>
      <c r="BN220" s="179"/>
    </row>
    <row r="221" spans="1:66" ht="16.5">
      <c r="A221" s="1143"/>
      <c r="B221" s="1144">
        <v>214</v>
      </c>
      <c r="C221" s="1144" t="s">
        <v>320</v>
      </c>
      <c r="D221" s="1145"/>
      <c r="E221" s="1146"/>
      <c r="F221" s="1145"/>
      <c r="G221" s="1146" t="s">
        <v>2124</v>
      </c>
      <c r="H221" s="1145"/>
      <c r="I221" s="1146"/>
      <c r="J221" s="1145"/>
      <c r="K221" s="1146"/>
      <c r="L221" s="1145"/>
      <c r="M221" s="1146"/>
      <c r="N221" s="1144" t="s">
        <v>2124</v>
      </c>
      <c r="O221" s="170" t="s">
        <v>2124</v>
      </c>
      <c r="P221" s="1147" t="s">
        <v>4778</v>
      </c>
      <c r="Q221" s="1148"/>
      <c r="R221" s="1149"/>
      <c r="S221" s="1144" t="s">
        <v>941</v>
      </c>
      <c r="T221" s="1150"/>
      <c r="U221" s="1151" t="s">
        <v>2125</v>
      </c>
      <c r="V221" s="158" t="s">
        <v>304</v>
      </c>
      <c r="W221" s="1150" t="s">
        <v>2126</v>
      </c>
      <c r="X221" s="802">
        <v>1</v>
      </c>
      <c r="Y221" s="824" t="s">
        <v>945</v>
      </c>
      <c r="Z221" s="1152" t="s">
        <v>1008</v>
      </c>
      <c r="AA221" s="1144">
        <v>1</v>
      </c>
      <c r="AB221" s="1144" t="s">
        <v>1008</v>
      </c>
      <c r="AC221" s="1144"/>
      <c r="AD221" s="1144"/>
      <c r="AE221" s="1144"/>
      <c r="AF221" s="1153"/>
      <c r="AG221" s="1154">
        <v>309.82019000000003</v>
      </c>
      <c r="AH221" s="1154" t="s">
        <v>949</v>
      </c>
      <c r="AI221" s="1154">
        <v>1.41</v>
      </c>
      <c r="AJ221" s="1154">
        <v>0.43684650000000003</v>
      </c>
      <c r="AK221" s="1154" t="s">
        <v>2127</v>
      </c>
      <c r="AL221" s="1154" t="s">
        <v>1083</v>
      </c>
      <c r="AM221" s="1154" t="s">
        <v>1293</v>
      </c>
      <c r="AN221" s="1154" t="s">
        <v>1685</v>
      </c>
      <c r="AO221" s="1154" t="s">
        <v>1686</v>
      </c>
      <c r="AP221" s="1154" t="s">
        <v>949</v>
      </c>
      <c r="AQ221" s="1154" t="s">
        <v>1705</v>
      </c>
      <c r="AR221" s="1154" t="s">
        <v>949</v>
      </c>
      <c r="AS221" s="1154" t="s">
        <v>949</v>
      </c>
      <c r="AT221" s="1154">
        <v>0</v>
      </c>
      <c r="AU221" s="1154">
        <v>0</v>
      </c>
      <c r="AV221" s="1154" t="s">
        <v>2124</v>
      </c>
      <c r="AW221" s="1154" t="s">
        <v>1705</v>
      </c>
      <c r="AX221" s="1154">
        <v>0</v>
      </c>
      <c r="AY221" s="1154">
        <v>0</v>
      </c>
      <c r="AZ221" s="1154">
        <v>0</v>
      </c>
      <c r="BA221" s="1154">
        <v>0</v>
      </c>
      <c r="BB221" s="1155" t="s">
        <v>4162</v>
      </c>
      <c r="BC221" s="1155" t="s">
        <v>4407</v>
      </c>
      <c r="BD221" s="1155"/>
      <c r="BE221" s="1144"/>
      <c r="BF221" s="1155">
        <v>4</v>
      </c>
      <c r="BG221" s="1155">
        <v>30</v>
      </c>
      <c r="BH221" s="1155">
        <v>20</v>
      </c>
      <c r="BI221" s="1143"/>
      <c r="BJ221" s="802"/>
      <c r="BK221" s="1143"/>
      <c r="BL221" s="1143"/>
      <c r="BM221" s="179"/>
      <c r="BN221" s="179"/>
    </row>
    <row r="222" spans="1:66" ht="16.5">
      <c r="A222" s="1143"/>
      <c r="B222" s="1144">
        <v>215</v>
      </c>
      <c r="C222" s="1144" t="s">
        <v>320</v>
      </c>
      <c r="D222" s="1145"/>
      <c r="E222" s="1146"/>
      <c r="F222" s="1145"/>
      <c r="G222" s="1146" t="s">
        <v>2128</v>
      </c>
      <c r="H222" s="1145"/>
      <c r="I222" s="1146"/>
      <c r="J222" s="1145"/>
      <c r="K222" s="1146"/>
      <c r="L222" s="1145"/>
      <c r="M222" s="1146"/>
      <c r="N222" s="1144" t="s">
        <v>2128</v>
      </c>
      <c r="O222" s="170" t="s">
        <v>2128</v>
      </c>
      <c r="P222" s="1147" t="s">
        <v>4778</v>
      </c>
      <c r="Q222" s="1148"/>
      <c r="R222" s="1149"/>
      <c r="S222" s="1144" t="s">
        <v>941</v>
      </c>
      <c r="T222" s="1150"/>
      <c r="U222" s="1151" t="s">
        <v>2129</v>
      </c>
      <c r="V222" s="158" t="s">
        <v>304</v>
      </c>
      <c r="W222" s="1150" t="s">
        <v>2130</v>
      </c>
      <c r="X222" s="802">
        <v>1</v>
      </c>
      <c r="Y222" s="824" t="s">
        <v>945</v>
      </c>
      <c r="Z222" s="1152" t="s">
        <v>1008</v>
      </c>
      <c r="AA222" s="1144">
        <v>1</v>
      </c>
      <c r="AB222" s="1144" t="s">
        <v>1008</v>
      </c>
      <c r="AC222" s="1144"/>
      <c r="AD222" s="1144"/>
      <c r="AE222" s="1144"/>
      <c r="AF222" s="1153"/>
      <c r="AG222" s="1154">
        <v>191.601226</v>
      </c>
      <c r="AH222" s="1154" t="s">
        <v>949</v>
      </c>
      <c r="AI222" s="1154">
        <v>1.41</v>
      </c>
      <c r="AJ222" s="1154">
        <v>0.27015772865999998</v>
      </c>
      <c r="AK222" s="1154" t="s">
        <v>2131</v>
      </c>
      <c r="AL222" s="1154" t="s">
        <v>1083</v>
      </c>
      <c r="AM222" s="1154" t="s">
        <v>1293</v>
      </c>
      <c r="AN222" s="1154" t="s">
        <v>1685</v>
      </c>
      <c r="AO222" s="1154" t="s">
        <v>1686</v>
      </c>
      <c r="AP222" s="1154" t="s">
        <v>1296</v>
      </c>
      <c r="AQ222" s="1154" t="s">
        <v>1705</v>
      </c>
      <c r="AR222" s="1154" t="s">
        <v>949</v>
      </c>
      <c r="AS222" s="1154" t="s">
        <v>949</v>
      </c>
      <c r="AT222" s="1154">
        <v>0</v>
      </c>
      <c r="AU222" s="1154">
        <v>0</v>
      </c>
      <c r="AV222" s="1154" t="s">
        <v>2128</v>
      </c>
      <c r="AW222" s="1154" t="s">
        <v>1705</v>
      </c>
      <c r="AX222" s="1154">
        <v>0</v>
      </c>
      <c r="AY222" s="1154">
        <v>0</v>
      </c>
      <c r="AZ222" s="1154">
        <v>0</v>
      </c>
      <c r="BA222" s="1154">
        <v>0</v>
      </c>
      <c r="BB222" s="1155" t="s">
        <v>4162</v>
      </c>
      <c r="BC222" s="1155" t="s">
        <v>4407</v>
      </c>
      <c r="BD222" s="1155"/>
      <c r="BE222" s="1144"/>
      <c r="BF222" s="1155">
        <v>4</v>
      </c>
      <c r="BG222" s="1155">
        <v>30</v>
      </c>
      <c r="BH222" s="1155">
        <v>20</v>
      </c>
      <c r="BI222" s="1143"/>
      <c r="BJ222" s="802"/>
      <c r="BK222" s="1143"/>
      <c r="BL222" s="1143"/>
      <c r="BM222" s="179"/>
      <c r="BN222" s="179"/>
    </row>
    <row r="223" spans="1:66" ht="16.5">
      <c r="A223" s="1143"/>
      <c r="B223" s="1144">
        <v>216</v>
      </c>
      <c r="C223" s="1144" t="s">
        <v>320</v>
      </c>
      <c r="D223" s="1145"/>
      <c r="E223" s="1146"/>
      <c r="F223" s="1145"/>
      <c r="G223" s="1146" t="s">
        <v>2132</v>
      </c>
      <c r="H223" s="1145"/>
      <c r="I223" s="1146"/>
      <c r="J223" s="1145"/>
      <c r="K223" s="1146"/>
      <c r="L223" s="1145"/>
      <c r="M223" s="1146"/>
      <c r="N223" s="1144" t="s">
        <v>2132</v>
      </c>
      <c r="O223" s="170" t="s">
        <v>2132</v>
      </c>
      <c r="P223" s="1147" t="s">
        <v>4778</v>
      </c>
      <c r="Q223" s="1148"/>
      <c r="R223" s="1149" t="s">
        <v>1059</v>
      </c>
      <c r="S223" s="1144" t="s">
        <v>941</v>
      </c>
      <c r="T223" s="1150"/>
      <c r="U223" s="1151" t="s">
        <v>2133</v>
      </c>
      <c r="V223" s="158" t="s">
        <v>304</v>
      </c>
      <c r="W223" s="1150" t="s">
        <v>2134</v>
      </c>
      <c r="X223" s="802">
        <v>1</v>
      </c>
      <c r="Y223" s="824" t="s">
        <v>945</v>
      </c>
      <c r="Z223" s="1152" t="s">
        <v>1008</v>
      </c>
      <c r="AA223" s="1144">
        <v>1</v>
      </c>
      <c r="AB223" s="1144" t="s">
        <v>1008</v>
      </c>
      <c r="AC223" s="1144"/>
      <c r="AD223" s="1144"/>
      <c r="AE223" s="1144"/>
      <c r="AF223" s="1153"/>
      <c r="AG223" s="1154">
        <v>1325.4184</v>
      </c>
      <c r="AH223" s="1154" t="s">
        <v>949</v>
      </c>
      <c r="AI223" s="1154">
        <v>1.41</v>
      </c>
      <c r="AJ223" s="1154">
        <v>1.8688400000000001</v>
      </c>
      <c r="AK223" s="1154" t="s">
        <v>2135</v>
      </c>
      <c r="AL223" s="1154" t="s">
        <v>1083</v>
      </c>
      <c r="AM223" s="1154" t="s">
        <v>1293</v>
      </c>
      <c r="AN223" s="1154" t="s">
        <v>1294</v>
      </c>
      <c r="AO223" s="1154" t="s">
        <v>1295</v>
      </c>
      <c r="AP223" s="1154" t="s">
        <v>949</v>
      </c>
      <c r="AQ223" s="1154" t="s">
        <v>1705</v>
      </c>
      <c r="AR223" s="1154" t="s">
        <v>949</v>
      </c>
      <c r="AS223" s="1154" t="s">
        <v>949</v>
      </c>
      <c r="AT223" s="1154">
        <v>0</v>
      </c>
      <c r="AU223" s="1154">
        <v>0</v>
      </c>
      <c r="AV223" s="1154" t="s">
        <v>2132</v>
      </c>
      <c r="AW223" s="1154" t="s">
        <v>1705</v>
      </c>
      <c r="AX223" s="1154">
        <v>0</v>
      </c>
      <c r="AY223" s="1154">
        <v>0</v>
      </c>
      <c r="AZ223" s="1154">
        <v>0</v>
      </c>
      <c r="BA223" s="1154">
        <v>0</v>
      </c>
      <c r="BB223" s="1155" t="s">
        <v>4162</v>
      </c>
      <c r="BC223" s="1155" t="s">
        <v>4407</v>
      </c>
      <c r="BD223" s="1155"/>
      <c r="BE223" s="1144"/>
      <c r="BF223" s="1155">
        <v>4</v>
      </c>
      <c r="BG223" s="1155">
        <v>30</v>
      </c>
      <c r="BH223" s="1155">
        <v>20</v>
      </c>
      <c r="BI223" s="1143"/>
      <c r="BJ223" s="802"/>
      <c r="BK223" s="1143"/>
      <c r="BL223" s="1143"/>
      <c r="BM223" s="179"/>
      <c r="BN223" s="179"/>
    </row>
    <row r="224" spans="1:66" ht="16.5">
      <c r="A224" s="1143"/>
      <c r="B224" s="1144">
        <v>217</v>
      </c>
      <c r="C224" s="1144" t="s">
        <v>320</v>
      </c>
      <c r="D224" s="1145"/>
      <c r="E224" s="1146"/>
      <c r="F224" s="1145" t="s">
        <v>2136</v>
      </c>
      <c r="G224" s="1146"/>
      <c r="H224" s="1145"/>
      <c r="I224" s="1146"/>
      <c r="J224" s="1145"/>
      <c r="K224" s="1146"/>
      <c r="L224" s="1145"/>
      <c r="M224" s="1146"/>
      <c r="N224" s="1144" t="s">
        <v>2136</v>
      </c>
      <c r="O224" s="170" t="s">
        <v>2137</v>
      </c>
      <c r="P224" s="1147" t="s">
        <v>939</v>
      </c>
      <c r="Q224" s="1148"/>
      <c r="R224" s="1149" t="s">
        <v>940</v>
      </c>
      <c r="S224" s="1144" t="s">
        <v>941</v>
      </c>
      <c r="T224" s="1150" t="s">
        <v>2138</v>
      </c>
      <c r="U224" s="1151" t="s">
        <v>2139</v>
      </c>
      <c r="V224" s="158" t="s">
        <v>304</v>
      </c>
      <c r="W224" s="1150" t="s">
        <v>2140</v>
      </c>
      <c r="X224" s="802">
        <v>1</v>
      </c>
      <c r="Y224" s="824" t="s">
        <v>945</v>
      </c>
      <c r="Z224" s="1152" t="s">
        <v>1008</v>
      </c>
      <c r="AA224" s="1144">
        <v>0</v>
      </c>
      <c r="AB224" s="1144" t="s">
        <v>947</v>
      </c>
      <c r="AC224" s="1144"/>
      <c r="AD224" s="1144"/>
      <c r="AE224" s="1144"/>
      <c r="AF224" s="1153"/>
      <c r="AG224" s="1154" t="s">
        <v>949</v>
      </c>
      <c r="AH224" s="1154" t="s">
        <v>949</v>
      </c>
      <c r="AI224" s="1154" t="s">
        <v>949</v>
      </c>
      <c r="AJ224" s="1154" t="s">
        <v>949</v>
      </c>
      <c r="AK224" s="1154" t="s">
        <v>949</v>
      </c>
      <c r="AL224" s="1154" t="s">
        <v>949</v>
      </c>
      <c r="AM224" s="1154" t="s">
        <v>949</v>
      </c>
      <c r="AN224" s="1154" t="s">
        <v>949</v>
      </c>
      <c r="AO224" s="1154" t="s">
        <v>949</v>
      </c>
      <c r="AP224" s="1154" t="s">
        <v>949</v>
      </c>
      <c r="AQ224" s="1154" t="s">
        <v>949</v>
      </c>
      <c r="AR224" s="1154" t="s">
        <v>949</v>
      </c>
      <c r="AS224" s="1154" t="s">
        <v>949</v>
      </c>
      <c r="AT224" s="1154" t="s">
        <v>949</v>
      </c>
      <c r="AU224" s="1154" t="s">
        <v>949</v>
      </c>
      <c r="AV224" s="1154" t="s">
        <v>949</v>
      </c>
      <c r="AW224" s="1154" t="s">
        <v>949</v>
      </c>
      <c r="AX224" s="1154" t="s">
        <v>949</v>
      </c>
      <c r="AY224" s="1154" t="s">
        <v>949</v>
      </c>
      <c r="AZ224" s="1154" t="s">
        <v>949</v>
      </c>
      <c r="BA224" s="1154" t="s">
        <v>949</v>
      </c>
      <c r="BB224" s="1155" t="s">
        <v>4162</v>
      </c>
      <c r="BC224" s="1155"/>
      <c r="BD224" s="1155"/>
      <c r="BE224" s="1144"/>
      <c r="BF224" s="1155"/>
      <c r="BG224" s="1155"/>
      <c r="BH224" s="1155"/>
      <c r="BI224" s="1143"/>
      <c r="BJ224" s="802"/>
      <c r="BK224" s="1143"/>
      <c r="BL224" s="1143"/>
      <c r="BM224" s="179"/>
      <c r="BN224" s="179"/>
    </row>
    <row r="225" spans="1:66" ht="16.5">
      <c r="A225" s="1143"/>
      <c r="B225" s="1144">
        <v>218</v>
      </c>
      <c r="C225" s="1144" t="s">
        <v>320</v>
      </c>
      <c r="D225" s="1145"/>
      <c r="E225" s="1146"/>
      <c r="F225" s="1145"/>
      <c r="G225" s="1146" t="s">
        <v>1175</v>
      </c>
      <c r="H225" s="1145"/>
      <c r="I225" s="1146"/>
      <c r="J225" s="1145"/>
      <c r="K225" s="1146"/>
      <c r="L225" s="1145"/>
      <c r="M225" s="1146"/>
      <c r="N225" s="1144" t="s">
        <v>1175</v>
      </c>
      <c r="O225" s="170" t="s">
        <v>1175</v>
      </c>
      <c r="P225" s="1147" t="s">
        <v>4778</v>
      </c>
      <c r="Q225" s="1148"/>
      <c r="R225" s="1149"/>
      <c r="S225" s="1144" t="s">
        <v>941</v>
      </c>
      <c r="T225" s="1150" t="s">
        <v>1175</v>
      </c>
      <c r="U225" s="1151" t="s">
        <v>1176</v>
      </c>
      <c r="V225" s="158" t="s">
        <v>304</v>
      </c>
      <c r="W225" s="1150" t="s">
        <v>1177</v>
      </c>
      <c r="X225" s="802">
        <v>5</v>
      </c>
      <c r="Y225" s="824" t="s">
        <v>945</v>
      </c>
      <c r="Z225" s="1152" t="s">
        <v>1008</v>
      </c>
      <c r="AA225" s="1144">
        <v>1</v>
      </c>
      <c r="AB225" s="1144" t="s">
        <v>1008</v>
      </c>
      <c r="AC225" s="1144"/>
      <c r="AD225" s="1144"/>
      <c r="AE225" s="1144"/>
      <c r="AF225" s="1153"/>
      <c r="AG225" s="1154">
        <v>5.4169999999999998</v>
      </c>
      <c r="AH225" s="1154">
        <v>0.25</v>
      </c>
      <c r="AI225" s="1154">
        <v>1.37</v>
      </c>
      <c r="AJ225" s="1154">
        <v>7.0000000000000001E-3</v>
      </c>
      <c r="AK225" s="1154" t="s">
        <v>1178</v>
      </c>
      <c r="AL225" s="1154" t="s">
        <v>1083</v>
      </c>
      <c r="AM225" s="1154" t="s">
        <v>1179</v>
      </c>
      <c r="AN225" s="1154" t="s">
        <v>1180</v>
      </c>
      <c r="AO225" s="1154" t="s">
        <v>1181</v>
      </c>
      <c r="AP225" s="1154">
        <v>0</v>
      </c>
      <c r="AQ225" s="1154" t="s">
        <v>1166</v>
      </c>
      <c r="AR225" s="1154" t="s">
        <v>949</v>
      </c>
      <c r="AS225" s="1154" t="s">
        <v>949</v>
      </c>
      <c r="AT225" s="1154">
        <v>0</v>
      </c>
      <c r="AU225" s="1154">
        <v>0</v>
      </c>
      <c r="AV225" s="1154">
        <v>0</v>
      </c>
      <c r="AW225" s="1154">
        <v>0</v>
      </c>
      <c r="AX225" s="1154">
        <v>0</v>
      </c>
      <c r="AY225" s="1154">
        <v>0</v>
      </c>
      <c r="AZ225" s="1154">
        <v>0</v>
      </c>
      <c r="BA225" s="1154">
        <v>0</v>
      </c>
      <c r="BB225" s="1155" t="s">
        <v>4665</v>
      </c>
      <c r="BC225" s="1155"/>
      <c r="BD225" s="1155"/>
      <c r="BE225" s="1144"/>
      <c r="BF225" s="1155"/>
      <c r="BG225" s="1155"/>
      <c r="BH225" s="1155"/>
      <c r="BI225" s="1143"/>
      <c r="BJ225" s="802"/>
      <c r="BK225" s="1143"/>
      <c r="BL225" s="1143"/>
      <c r="BM225" s="179"/>
      <c r="BN225" s="179"/>
    </row>
    <row r="226" spans="1:66" ht="16.5">
      <c r="A226" s="1143"/>
      <c r="B226" s="1144">
        <v>219</v>
      </c>
      <c r="C226" s="1144" t="s">
        <v>320</v>
      </c>
      <c r="D226" s="1145"/>
      <c r="E226" s="1146"/>
      <c r="F226" s="1145"/>
      <c r="G226" s="1146" t="s">
        <v>1897</v>
      </c>
      <c r="H226" s="1145"/>
      <c r="I226" s="1146"/>
      <c r="J226" s="1145"/>
      <c r="K226" s="1146"/>
      <c r="L226" s="1145"/>
      <c r="M226" s="1146"/>
      <c r="N226" s="1144" t="s">
        <v>1897</v>
      </c>
      <c r="O226" s="170" t="s">
        <v>1898</v>
      </c>
      <c r="P226" s="1147" t="s">
        <v>4802</v>
      </c>
      <c r="Q226" s="1148"/>
      <c r="R226" s="1149"/>
      <c r="S226" s="1144" t="s">
        <v>941</v>
      </c>
      <c r="T226" s="1150" t="s">
        <v>1898</v>
      </c>
      <c r="U226" s="1151" t="s">
        <v>1899</v>
      </c>
      <c r="V226" s="158" t="s">
        <v>304</v>
      </c>
      <c r="W226" s="1150" t="s">
        <v>1900</v>
      </c>
      <c r="X226" s="802">
        <v>2</v>
      </c>
      <c r="Y226" s="824" t="s">
        <v>945</v>
      </c>
      <c r="Z226" s="1152" t="s">
        <v>1008</v>
      </c>
      <c r="AA226" s="1144">
        <v>1</v>
      </c>
      <c r="AB226" s="1144" t="s">
        <v>993</v>
      </c>
      <c r="AC226" s="1144"/>
      <c r="AD226" s="1144"/>
      <c r="AE226" s="1144"/>
      <c r="AF226" s="1153"/>
      <c r="AG226" s="1154" t="s">
        <v>949</v>
      </c>
      <c r="AH226" s="1154" t="s">
        <v>949</v>
      </c>
      <c r="AI226" s="1154" t="s">
        <v>949</v>
      </c>
      <c r="AJ226" s="1154" t="s">
        <v>949</v>
      </c>
      <c r="AK226" s="1154" t="s">
        <v>949</v>
      </c>
      <c r="AL226" s="1154" t="s">
        <v>949</v>
      </c>
      <c r="AM226" s="1154" t="s">
        <v>1023</v>
      </c>
      <c r="AN226" s="1154">
        <v>0</v>
      </c>
      <c r="AO226" s="1154" t="s">
        <v>945</v>
      </c>
      <c r="AP226" s="1154" t="s">
        <v>945</v>
      </c>
      <c r="AQ226" s="1154" t="s">
        <v>986</v>
      </c>
      <c r="AR226" s="1154" t="s">
        <v>1024</v>
      </c>
      <c r="AS226" s="1154" t="s">
        <v>949</v>
      </c>
      <c r="AT226" s="1154">
        <v>0</v>
      </c>
      <c r="AU226" s="1154">
        <v>0</v>
      </c>
      <c r="AV226" s="1154">
        <v>0</v>
      </c>
      <c r="AW226" s="1154">
        <v>0</v>
      </c>
      <c r="AX226" s="1154">
        <v>0</v>
      </c>
      <c r="AY226" s="1154">
        <v>0</v>
      </c>
      <c r="AZ226" s="1154">
        <v>0</v>
      </c>
      <c r="BA226" s="1154">
        <v>0</v>
      </c>
      <c r="BB226" s="1155" t="s">
        <v>4665</v>
      </c>
      <c r="BC226" s="1155"/>
      <c r="BD226" s="1155" t="s">
        <v>4731</v>
      </c>
      <c r="BE226" s="1144"/>
      <c r="BF226" s="1155"/>
      <c r="BG226" s="1155"/>
      <c r="BH226" s="1155"/>
      <c r="BI226" s="1143"/>
      <c r="BJ226" s="802"/>
      <c r="BK226" s="1143"/>
      <c r="BL226" s="1143"/>
      <c r="BM226" s="179"/>
      <c r="BN226" s="179"/>
    </row>
    <row r="227" spans="1:66" ht="16.5">
      <c r="A227" s="1143"/>
      <c r="B227" s="1144">
        <v>220</v>
      </c>
      <c r="C227" s="1144" t="s">
        <v>320</v>
      </c>
      <c r="D227" s="1145"/>
      <c r="E227" s="1146"/>
      <c r="F227" s="1145"/>
      <c r="G227" s="1146" t="s">
        <v>2141</v>
      </c>
      <c r="H227" s="1145"/>
      <c r="I227" s="1146"/>
      <c r="J227" s="1145"/>
      <c r="K227" s="1146"/>
      <c r="L227" s="1145"/>
      <c r="M227" s="1146"/>
      <c r="N227" s="1144" t="s">
        <v>2141</v>
      </c>
      <c r="O227" s="170" t="s">
        <v>2141</v>
      </c>
      <c r="P227" s="1147" t="s">
        <v>4778</v>
      </c>
      <c r="Q227" s="1148"/>
      <c r="R227" s="1149" t="s">
        <v>989</v>
      </c>
      <c r="S227" s="1144" t="s">
        <v>941</v>
      </c>
      <c r="T227" s="1150" t="s">
        <v>2141</v>
      </c>
      <c r="U227" s="1151" t="s">
        <v>2142</v>
      </c>
      <c r="V227" s="158" t="s">
        <v>304</v>
      </c>
      <c r="W227" s="1150" t="s">
        <v>2143</v>
      </c>
      <c r="X227" s="802">
        <v>2</v>
      </c>
      <c r="Y227" s="824" t="s">
        <v>945</v>
      </c>
      <c r="Z227" s="1152" t="s">
        <v>1008</v>
      </c>
      <c r="AA227" s="1144">
        <v>1</v>
      </c>
      <c r="AB227" s="1144" t="s">
        <v>1048</v>
      </c>
      <c r="AC227" s="1144"/>
      <c r="AD227" s="1144"/>
      <c r="AE227" s="1144"/>
      <c r="AF227" s="1153"/>
      <c r="AG227" s="1154">
        <v>6.5808330000000002</v>
      </c>
      <c r="AH227" s="1154">
        <v>0.32</v>
      </c>
      <c r="AI227" s="1154">
        <v>7.85</v>
      </c>
      <c r="AJ227" s="1154" t="s">
        <v>949</v>
      </c>
      <c r="AK227" s="1154" t="s">
        <v>2144</v>
      </c>
      <c r="AL227" s="1154" t="s">
        <v>949</v>
      </c>
      <c r="AM227" s="1154" t="s">
        <v>949</v>
      </c>
      <c r="AN227" s="1154" t="s">
        <v>949</v>
      </c>
      <c r="AO227" s="1154" t="s">
        <v>949</v>
      </c>
      <c r="AP227" s="1154">
        <v>0</v>
      </c>
      <c r="AQ227" s="1154" t="s">
        <v>1068</v>
      </c>
      <c r="AR227" s="1154" t="s">
        <v>949</v>
      </c>
      <c r="AS227" s="1154">
        <v>0</v>
      </c>
      <c r="AT227" s="1154">
        <v>0</v>
      </c>
      <c r="AU227" s="1154">
        <v>0</v>
      </c>
      <c r="AV227" s="1154">
        <v>0</v>
      </c>
      <c r="AW227" s="1154">
        <v>0</v>
      </c>
      <c r="AX227" s="1154">
        <v>0</v>
      </c>
      <c r="AY227" s="1154">
        <v>0</v>
      </c>
      <c r="AZ227" s="1154">
        <v>0</v>
      </c>
      <c r="BA227" s="1154">
        <v>0</v>
      </c>
      <c r="BB227" s="1155" t="s">
        <v>4665</v>
      </c>
      <c r="BC227" s="1155"/>
      <c r="BD227" s="1155"/>
      <c r="BE227" s="1144"/>
      <c r="BF227" s="1155"/>
      <c r="BG227" s="1155"/>
      <c r="BH227" s="1155"/>
      <c r="BI227" s="1143"/>
      <c r="BJ227" s="802"/>
      <c r="BK227" s="1143"/>
      <c r="BL227" s="1143"/>
      <c r="BM227" s="179"/>
      <c r="BN227" s="179"/>
    </row>
    <row r="228" spans="1:66" ht="16.5">
      <c r="A228" s="1143"/>
      <c r="B228" s="1144">
        <v>221</v>
      </c>
      <c r="C228" s="1144" t="s">
        <v>320</v>
      </c>
      <c r="D228" s="1145"/>
      <c r="E228" s="1146"/>
      <c r="F228" s="1145"/>
      <c r="G228" s="1146" t="s">
        <v>4896</v>
      </c>
      <c r="H228" s="1145"/>
      <c r="I228" s="1146"/>
      <c r="J228" s="1145"/>
      <c r="K228" s="1146"/>
      <c r="L228" s="1145"/>
      <c r="M228" s="1146"/>
      <c r="N228" s="1144" t="s">
        <v>4896</v>
      </c>
      <c r="O228" s="170" t="s">
        <v>2145</v>
      </c>
      <c r="P228" s="1147" t="s">
        <v>4777</v>
      </c>
      <c r="Q228" s="1148"/>
      <c r="R228" s="1149"/>
      <c r="S228" s="1144" t="s">
        <v>941</v>
      </c>
      <c r="T228" s="1150" t="s">
        <v>2145</v>
      </c>
      <c r="U228" s="1151" t="s">
        <v>2146</v>
      </c>
      <c r="V228" s="158" t="s">
        <v>304</v>
      </c>
      <c r="W228" s="1150" t="s">
        <v>2147</v>
      </c>
      <c r="X228" s="802">
        <v>1</v>
      </c>
      <c r="Y228" s="824" t="s">
        <v>945</v>
      </c>
      <c r="Z228" s="1152" t="s">
        <v>1008</v>
      </c>
      <c r="AA228" s="1144">
        <v>1</v>
      </c>
      <c r="AB228" s="1144" t="s">
        <v>1921</v>
      </c>
      <c r="AC228" s="1144"/>
      <c r="AD228" s="1144" t="s">
        <v>1245</v>
      </c>
      <c r="AE228" s="1144"/>
      <c r="AF228" s="1153"/>
      <c r="AG228" s="1154">
        <v>16575.753045000001</v>
      </c>
      <c r="AH228" s="1154" t="s">
        <v>949</v>
      </c>
      <c r="AI228" s="1154" t="s">
        <v>949</v>
      </c>
      <c r="AJ228" s="1154" t="s">
        <v>949</v>
      </c>
      <c r="AK228" s="1154" t="s">
        <v>2148</v>
      </c>
      <c r="AL228" s="1154" t="s">
        <v>949</v>
      </c>
      <c r="AM228" s="1154" t="s">
        <v>949</v>
      </c>
      <c r="AN228" s="1154" t="s">
        <v>949</v>
      </c>
      <c r="AO228" s="1154" t="s">
        <v>949</v>
      </c>
      <c r="AP228" s="1154">
        <v>0</v>
      </c>
      <c r="AQ228" s="1154" t="s">
        <v>1923</v>
      </c>
      <c r="AR228" s="1154" t="s">
        <v>2149</v>
      </c>
      <c r="AS228" s="1154">
        <v>0</v>
      </c>
      <c r="AT228" s="1154">
        <v>0</v>
      </c>
      <c r="AU228" s="1154">
        <v>0</v>
      </c>
      <c r="AV228" s="1154">
        <v>0</v>
      </c>
      <c r="AW228" s="1154">
        <v>0</v>
      </c>
      <c r="AX228" s="1154">
        <v>0</v>
      </c>
      <c r="AY228" s="1154">
        <v>0</v>
      </c>
      <c r="AZ228" s="1154">
        <v>0</v>
      </c>
      <c r="BA228" s="1154">
        <v>0</v>
      </c>
      <c r="BB228" s="1155" t="s">
        <v>4665</v>
      </c>
      <c r="BC228" s="1155"/>
      <c r="BD228" s="1155" t="s">
        <v>4734</v>
      </c>
      <c r="BE228" s="1144"/>
      <c r="BF228" s="1155"/>
      <c r="BG228" s="1155"/>
      <c r="BH228" s="1155"/>
      <c r="BI228" s="1143"/>
      <c r="BJ228" s="802"/>
      <c r="BK228" s="1143"/>
      <c r="BL228" s="1143"/>
      <c r="BM228" s="179"/>
      <c r="BN228" s="179"/>
    </row>
    <row r="229" spans="1:66" ht="16.5">
      <c r="A229" s="1143"/>
      <c r="B229" s="1144">
        <v>222</v>
      </c>
      <c r="C229" s="1144" t="s">
        <v>320</v>
      </c>
      <c r="D229" s="1145"/>
      <c r="E229" s="1146"/>
      <c r="F229" s="1145"/>
      <c r="G229" s="1146" t="s">
        <v>2150</v>
      </c>
      <c r="H229" s="1145"/>
      <c r="I229" s="1146"/>
      <c r="J229" s="1145"/>
      <c r="K229" s="1146"/>
      <c r="L229" s="1145"/>
      <c r="M229" s="1146"/>
      <c r="N229" s="1144" t="s">
        <v>2150</v>
      </c>
      <c r="O229" s="170" t="s">
        <v>2150</v>
      </c>
      <c r="P229" s="1147" t="s">
        <v>4778</v>
      </c>
      <c r="Q229" s="1148"/>
      <c r="R229" s="1149"/>
      <c r="S229" s="1144" t="s">
        <v>941</v>
      </c>
      <c r="T229" s="1150" t="s">
        <v>2150</v>
      </c>
      <c r="U229" s="1151" t="s">
        <v>2151</v>
      </c>
      <c r="V229" s="158" t="s">
        <v>304</v>
      </c>
      <c r="W229" s="1150" t="s">
        <v>2152</v>
      </c>
      <c r="X229" s="802">
        <v>2</v>
      </c>
      <c r="Y229" s="824" t="s">
        <v>945</v>
      </c>
      <c r="Z229" s="1152" t="s">
        <v>1008</v>
      </c>
      <c r="AA229" s="1144">
        <v>1</v>
      </c>
      <c r="AB229" s="1144" t="s">
        <v>979</v>
      </c>
      <c r="AC229" s="1144"/>
      <c r="AD229" s="1144"/>
      <c r="AE229" s="1144"/>
      <c r="AF229" s="1153"/>
      <c r="AG229" s="1154">
        <v>52.5</v>
      </c>
      <c r="AH229" s="1154" t="s">
        <v>949</v>
      </c>
      <c r="AI229" s="1154" t="s">
        <v>949</v>
      </c>
      <c r="AJ229" s="1154" t="s">
        <v>949</v>
      </c>
      <c r="AK229" s="1154" t="s">
        <v>2153</v>
      </c>
      <c r="AL229" s="1154" t="s">
        <v>949</v>
      </c>
      <c r="AM229" s="1154" t="s">
        <v>1930</v>
      </c>
      <c r="AN229" s="1154" t="s">
        <v>2154</v>
      </c>
      <c r="AO229" s="1154" t="s">
        <v>949</v>
      </c>
      <c r="AP229" s="1154">
        <v>0</v>
      </c>
      <c r="AQ229" s="1154" t="s">
        <v>1166</v>
      </c>
      <c r="AR229" s="1154" t="s">
        <v>949</v>
      </c>
      <c r="AS229" s="1154" t="s">
        <v>949</v>
      </c>
      <c r="AT229" s="1154">
        <v>0</v>
      </c>
      <c r="AU229" s="1154">
        <v>0</v>
      </c>
      <c r="AV229" s="1154">
        <v>0</v>
      </c>
      <c r="AW229" s="1154">
        <v>0</v>
      </c>
      <c r="AX229" s="1154">
        <v>0</v>
      </c>
      <c r="AY229" s="1154">
        <v>0</v>
      </c>
      <c r="AZ229" s="1154">
        <v>0</v>
      </c>
      <c r="BA229" s="1154">
        <v>0</v>
      </c>
      <c r="BB229" s="1155" t="s">
        <v>4665</v>
      </c>
      <c r="BC229" s="1155"/>
      <c r="BD229" s="1155" t="s">
        <v>1253</v>
      </c>
      <c r="BE229" s="1144"/>
      <c r="BF229" s="1155"/>
      <c r="BG229" s="1155"/>
      <c r="BH229" s="1155"/>
      <c r="BI229" s="1143"/>
      <c r="BJ229" s="802"/>
      <c r="BK229" s="1143"/>
      <c r="BL229" s="1143"/>
      <c r="BM229" s="179"/>
      <c r="BN229" s="179"/>
    </row>
    <row r="230" spans="1:66" ht="16.5">
      <c r="A230" s="1143"/>
      <c r="B230" s="1144">
        <v>223</v>
      </c>
      <c r="C230" s="1144" t="s">
        <v>320</v>
      </c>
      <c r="D230" s="1145"/>
      <c r="E230" s="1146"/>
      <c r="F230" s="1145"/>
      <c r="G230" s="1146" t="s">
        <v>2155</v>
      </c>
      <c r="H230" s="1145"/>
      <c r="I230" s="1146"/>
      <c r="J230" s="1145"/>
      <c r="K230" s="1146"/>
      <c r="L230" s="1145"/>
      <c r="M230" s="1146"/>
      <c r="N230" s="1144" t="s">
        <v>2155</v>
      </c>
      <c r="O230" s="170" t="s">
        <v>2155</v>
      </c>
      <c r="P230" s="1147" t="s">
        <v>4778</v>
      </c>
      <c r="Q230" s="1148"/>
      <c r="R230" s="1149" t="s">
        <v>1126</v>
      </c>
      <c r="S230" s="1144" t="s">
        <v>941</v>
      </c>
      <c r="T230" s="1150" t="s">
        <v>2155</v>
      </c>
      <c r="U230" s="1151" t="s">
        <v>2156</v>
      </c>
      <c r="V230" s="158" t="s">
        <v>304</v>
      </c>
      <c r="W230" s="1150" t="s">
        <v>2157</v>
      </c>
      <c r="X230" s="802">
        <v>1</v>
      </c>
      <c r="Y230" s="824" t="s">
        <v>945</v>
      </c>
      <c r="Z230" s="1152" t="s">
        <v>1008</v>
      </c>
      <c r="AA230" s="1144">
        <v>1</v>
      </c>
      <c r="AB230" s="1144" t="s">
        <v>1008</v>
      </c>
      <c r="AC230" s="1144"/>
      <c r="AD230" s="1144"/>
      <c r="AE230" s="1144"/>
      <c r="AF230" s="1153"/>
      <c r="AG230" s="1154">
        <v>184.84</v>
      </c>
      <c r="AH230" s="1154" t="s">
        <v>949</v>
      </c>
      <c r="AI230" s="1154">
        <v>1.41</v>
      </c>
      <c r="AJ230" s="1154">
        <v>0.26062439999999998</v>
      </c>
      <c r="AK230" s="1154" t="s">
        <v>949</v>
      </c>
      <c r="AL230" s="1154" t="s">
        <v>1083</v>
      </c>
      <c r="AM230" s="1154" t="s">
        <v>1293</v>
      </c>
      <c r="AN230" s="1154" t="s">
        <v>1294</v>
      </c>
      <c r="AO230" s="1154" t="s">
        <v>1295</v>
      </c>
      <c r="AP230" s="1154">
        <v>0</v>
      </c>
      <c r="AQ230" s="1154" t="s">
        <v>1142</v>
      </c>
      <c r="AR230" s="1154" t="s">
        <v>949</v>
      </c>
      <c r="AS230" s="1154" t="s">
        <v>949</v>
      </c>
      <c r="AT230" s="1154">
        <v>0</v>
      </c>
      <c r="AU230" s="1154">
        <v>0</v>
      </c>
      <c r="AV230" s="1154" t="s">
        <v>2155</v>
      </c>
      <c r="AW230" s="1154" t="s">
        <v>1142</v>
      </c>
      <c r="AX230" s="1154">
        <v>0</v>
      </c>
      <c r="AY230" s="1154">
        <v>0</v>
      </c>
      <c r="AZ230" s="1154">
        <v>0</v>
      </c>
      <c r="BA230" s="1154">
        <v>0</v>
      </c>
      <c r="BB230" s="1155" t="s">
        <v>4665</v>
      </c>
      <c r="BC230" s="1155" t="s">
        <v>4414</v>
      </c>
      <c r="BD230" s="1155"/>
      <c r="BE230" s="1144"/>
      <c r="BF230" s="1155">
        <v>8</v>
      </c>
      <c r="BG230" s="1155">
        <v>50</v>
      </c>
      <c r="BH230" s="1155">
        <v>26</v>
      </c>
      <c r="BI230" s="1143"/>
      <c r="BJ230" s="802"/>
      <c r="BK230" s="1143"/>
      <c r="BL230" s="1143"/>
      <c r="BM230" s="179"/>
      <c r="BN230" s="179"/>
    </row>
    <row r="231" spans="1:66" ht="16.5">
      <c r="A231" s="1143"/>
      <c r="B231" s="1144">
        <v>224</v>
      </c>
      <c r="C231" s="1144" t="s">
        <v>320</v>
      </c>
      <c r="D231" s="1145"/>
      <c r="E231" s="1146"/>
      <c r="F231" s="1145"/>
      <c r="G231" s="1146" t="s">
        <v>2158</v>
      </c>
      <c r="H231" s="1145"/>
      <c r="I231" s="1146"/>
      <c r="J231" s="1145"/>
      <c r="K231" s="1146"/>
      <c r="L231" s="1145"/>
      <c r="M231" s="1146"/>
      <c r="N231" s="1144" t="s">
        <v>2158</v>
      </c>
      <c r="O231" s="170" t="s">
        <v>2158</v>
      </c>
      <c r="P231" s="1147" t="s">
        <v>4778</v>
      </c>
      <c r="Q231" s="1148"/>
      <c r="R231" s="1149" t="s">
        <v>979</v>
      </c>
      <c r="S231" s="1144" t="s">
        <v>941</v>
      </c>
      <c r="T231" s="1150" t="s">
        <v>2158</v>
      </c>
      <c r="U231" s="1151" t="s">
        <v>2159</v>
      </c>
      <c r="V231" s="158" t="s">
        <v>304</v>
      </c>
      <c r="W231" s="1150" t="s">
        <v>2160</v>
      </c>
      <c r="X231" s="802">
        <v>1</v>
      </c>
      <c r="Y231" s="824" t="s">
        <v>945</v>
      </c>
      <c r="Z231" s="1152" t="s">
        <v>1008</v>
      </c>
      <c r="AA231" s="1144">
        <v>1</v>
      </c>
      <c r="AB231" s="1144" t="s">
        <v>1008</v>
      </c>
      <c r="AC231" s="1144"/>
      <c r="AD231" s="1144"/>
      <c r="AE231" s="1144"/>
      <c r="AF231" s="1153"/>
      <c r="AG231" s="1154">
        <v>203.93299999999999</v>
      </c>
      <c r="AH231" s="1154" t="s">
        <v>949</v>
      </c>
      <c r="AI231" s="1154">
        <v>1.41</v>
      </c>
      <c r="AJ231" s="1154">
        <v>0.28754552999999999</v>
      </c>
      <c r="AK231" s="1154" t="s">
        <v>949</v>
      </c>
      <c r="AL231" s="1154" t="s">
        <v>1083</v>
      </c>
      <c r="AM231" s="1154" t="s">
        <v>1293</v>
      </c>
      <c r="AN231" s="1154" t="s">
        <v>2062</v>
      </c>
      <c r="AO231" s="1154" t="s">
        <v>1295</v>
      </c>
      <c r="AP231" s="1154">
        <v>0</v>
      </c>
      <c r="AQ231" s="1154" t="s">
        <v>1142</v>
      </c>
      <c r="AR231" s="1154" t="s">
        <v>949</v>
      </c>
      <c r="AS231" s="1154" t="s">
        <v>949</v>
      </c>
      <c r="AT231" s="1154">
        <v>0</v>
      </c>
      <c r="AU231" s="1154">
        <v>0</v>
      </c>
      <c r="AV231" s="1154" t="s">
        <v>2158</v>
      </c>
      <c r="AW231" s="1154" t="s">
        <v>1142</v>
      </c>
      <c r="AX231" s="1154">
        <v>0</v>
      </c>
      <c r="AY231" s="1154">
        <v>0</v>
      </c>
      <c r="AZ231" s="1154">
        <v>0</v>
      </c>
      <c r="BA231" s="1154">
        <v>0</v>
      </c>
      <c r="BB231" s="1155" t="s">
        <v>4665</v>
      </c>
      <c r="BC231" s="1155" t="s">
        <v>4414</v>
      </c>
      <c r="BD231" s="1155"/>
      <c r="BE231" s="1144"/>
      <c r="BF231" s="1155">
        <v>4</v>
      </c>
      <c r="BG231" s="1155">
        <v>75</v>
      </c>
      <c r="BH231" s="1155">
        <v>28</v>
      </c>
      <c r="BI231" s="1143"/>
      <c r="BJ231" s="802"/>
      <c r="BK231" s="1143"/>
      <c r="BL231" s="1143"/>
      <c r="BM231" s="179"/>
      <c r="BN231" s="179"/>
    </row>
    <row r="232" spans="1:66" ht="16.5">
      <c r="A232" s="1143"/>
      <c r="B232" s="1144">
        <v>225</v>
      </c>
      <c r="C232" s="1144" t="s">
        <v>320</v>
      </c>
      <c r="D232" s="1145"/>
      <c r="E232" s="1146"/>
      <c r="F232" s="1145"/>
      <c r="G232" s="1146" t="s">
        <v>2161</v>
      </c>
      <c r="H232" s="1145"/>
      <c r="I232" s="1146"/>
      <c r="J232" s="1145"/>
      <c r="K232" s="1146"/>
      <c r="L232" s="1145"/>
      <c r="M232" s="1146"/>
      <c r="N232" s="1144" t="s">
        <v>2161</v>
      </c>
      <c r="O232" s="170" t="s">
        <v>2161</v>
      </c>
      <c r="P232" s="1147" t="s">
        <v>4778</v>
      </c>
      <c r="Q232" s="1148"/>
      <c r="R232" s="1149"/>
      <c r="S232" s="1144" t="s">
        <v>941</v>
      </c>
      <c r="T232" s="1150" t="s">
        <v>2162</v>
      </c>
      <c r="U232" s="1151" t="s">
        <v>2163</v>
      </c>
      <c r="V232" s="158" t="s">
        <v>304</v>
      </c>
      <c r="W232" s="1150" t="s">
        <v>2164</v>
      </c>
      <c r="X232" s="802">
        <v>1</v>
      </c>
      <c r="Y232" s="824" t="s">
        <v>945</v>
      </c>
      <c r="Z232" s="1152" t="s">
        <v>1008</v>
      </c>
      <c r="AA232" s="1144">
        <v>1</v>
      </c>
      <c r="AB232" s="1144" t="s">
        <v>979</v>
      </c>
      <c r="AC232" s="1144"/>
      <c r="AD232" s="1144"/>
      <c r="AE232" s="1144"/>
      <c r="AF232" s="1153"/>
      <c r="AG232" s="1154">
        <v>307.54570999999999</v>
      </c>
      <c r="AH232" s="1154" t="s">
        <v>949</v>
      </c>
      <c r="AI232" s="1154" t="s">
        <v>949</v>
      </c>
      <c r="AJ232" s="1154" t="s">
        <v>949</v>
      </c>
      <c r="AK232" s="1154" t="s">
        <v>2165</v>
      </c>
      <c r="AL232" s="1154" t="s">
        <v>949</v>
      </c>
      <c r="AM232" s="1154" t="s">
        <v>1930</v>
      </c>
      <c r="AN232" s="1154" t="s">
        <v>2154</v>
      </c>
      <c r="AO232" s="1154" t="s">
        <v>949</v>
      </c>
      <c r="AP232" s="1154" t="s">
        <v>949</v>
      </c>
      <c r="AQ232" s="1154" t="s">
        <v>1166</v>
      </c>
      <c r="AR232" s="1154" t="s">
        <v>949</v>
      </c>
      <c r="AS232" s="1154" t="s">
        <v>949</v>
      </c>
      <c r="AT232" s="1154">
        <v>0</v>
      </c>
      <c r="AU232" s="1154">
        <v>0</v>
      </c>
      <c r="AV232" s="1154">
        <v>0</v>
      </c>
      <c r="AW232" s="1154">
        <v>0</v>
      </c>
      <c r="AX232" s="1154">
        <v>0</v>
      </c>
      <c r="AY232" s="1154">
        <v>0</v>
      </c>
      <c r="AZ232" s="1154">
        <v>0</v>
      </c>
      <c r="BA232" s="1154">
        <v>0</v>
      </c>
      <c r="BB232" s="1155" t="s">
        <v>4162</v>
      </c>
      <c r="BC232" s="1155"/>
      <c r="BD232" s="1155"/>
      <c r="BE232" s="1144"/>
      <c r="BF232" s="1155"/>
      <c r="BG232" s="1155"/>
      <c r="BH232" s="1155"/>
      <c r="BI232" s="1143"/>
      <c r="BJ232" s="802"/>
      <c r="BK232" s="1143"/>
      <c r="BL232" s="1143"/>
      <c r="BM232" s="179"/>
      <c r="BN232" s="179"/>
    </row>
    <row r="233" spans="1:66" ht="16.5">
      <c r="A233" s="1143"/>
      <c r="B233" s="1144">
        <v>226</v>
      </c>
      <c r="C233" s="1144" t="s">
        <v>320</v>
      </c>
      <c r="D233" s="1145"/>
      <c r="E233" s="1146"/>
      <c r="F233" s="1145"/>
      <c r="G233" s="1146" t="s">
        <v>2166</v>
      </c>
      <c r="H233" s="1145"/>
      <c r="I233" s="1146"/>
      <c r="J233" s="1145"/>
      <c r="K233" s="1146"/>
      <c r="L233" s="1145"/>
      <c r="M233" s="1146"/>
      <c r="N233" s="1144" t="s">
        <v>2166</v>
      </c>
      <c r="O233" s="170" t="s">
        <v>2166</v>
      </c>
      <c r="P233" s="1147" t="s">
        <v>4778</v>
      </c>
      <c r="Q233" s="1148"/>
      <c r="R233" s="1149"/>
      <c r="S233" s="1144" t="s">
        <v>941</v>
      </c>
      <c r="T233" s="1150" t="s">
        <v>2167</v>
      </c>
      <c r="U233" s="1151" t="s">
        <v>2168</v>
      </c>
      <c r="V233" s="158" t="s">
        <v>304</v>
      </c>
      <c r="W233" s="1150" t="s">
        <v>2169</v>
      </c>
      <c r="X233" s="802">
        <v>1</v>
      </c>
      <c r="Y233" s="824" t="s">
        <v>945</v>
      </c>
      <c r="Z233" s="1152" t="s">
        <v>1008</v>
      </c>
      <c r="AA233" s="1144">
        <v>1</v>
      </c>
      <c r="AB233" s="1144" t="s">
        <v>979</v>
      </c>
      <c r="AC233" s="1144"/>
      <c r="AD233" s="1144"/>
      <c r="AE233" s="1144"/>
      <c r="AF233" s="1153"/>
      <c r="AG233" s="1154">
        <v>232.17071000000001</v>
      </c>
      <c r="AH233" s="1154" t="s">
        <v>949</v>
      </c>
      <c r="AI233" s="1154" t="s">
        <v>949</v>
      </c>
      <c r="AJ233" s="1154" t="s">
        <v>949</v>
      </c>
      <c r="AK233" s="1154" t="s">
        <v>2170</v>
      </c>
      <c r="AL233" s="1154" t="s">
        <v>949</v>
      </c>
      <c r="AM233" s="1154" t="s">
        <v>1930</v>
      </c>
      <c r="AN233" s="1154" t="s">
        <v>2154</v>
      </c>
      <c r="AO233" s="1154" t="s">
        <v>949</v>
      </c>
      <c r="AP233" s="1154" t="s">
        <v>949</v>
      </c>
      <c r="AQ233" s="1154" t="s">
        <v>1166</v>
      </c>
      <c r="AR233" s="1154" t="s">
        <v>949</v>
      </c>
      <c r="AS233" s="1154" t="s">
        <v>949</v>
      </c>
      <c r="AT233" s="1154">
        <v>0</v>
      </c>
      <c r="AU233" s="1154">
        <v>0</v>
      </c>
      <c r="AV233" s="1154">
        <v>0</v>
      </c>
      <c r="AW233" s="1154">
        <v>0</v>
      </c>
      <c r="AX233" s="1154">
        <v>0</v>
      </c>
      <c r="AY233" s="1154">
        <v>0</v>
      </c>
      <c r="AZ233" s="1154">
        <v>0</v>
      </c>
      <c r="BA233" s="1154">
        <v>0</v>
      </c>
      <c r="BB233" s="1155" t="s">
        <v>4162</v>
      </c>
      <c r="BC233" s="1155"/>
      <c r="BD233" s="1155"/>
      <c r="BE233" s="1144"/>
      <c r="BF233" s="1155"/>
      <c r="BG233" s="1155"/>
      <c r="BH233" s="1155"/>
      <c r="BI233" s="1143"/>
      <c r="BJ233" s="802"/>
      <c r="BK233" s="1143"/>
      <c r="BL233" s="1143"/>
      <c r="BM233" s="179"/>
      <c r="BN233" s="179"/>
    </row>
    <row r="234" spans="1:66" ht="16.5">
      <c r="A234" s="1143"/>
      <c r="B234" s="1144">
        <v>227</v>
      </c>
      <c r="C234" s="1144" t="s">
        <v>320</v>
      </c>
      <c r="D234" s="1145"/>
      <c r="E234" s="1146"/>
      <c r="F234" s="1145"/>
      <c r="G234" s="1146" t="s">
        <v>2171</v>
      </c>
      <c r="H234" s="1145"/>
      <c r="I234" s="1146"/>
      <c r="J234" s="1145"/>
      <c r="K234" s="1146"/>
      <c r="L234" s="1145"/>
      <c r="M234" s="1146"/>
      <c r="N234" s="1144" t="s">
        <v>2171</v>
      </c>
      <c r="O234" s="170" t="s">
        <v>2171</v>
      </c>
      <c r="P234" s="1147" t="s">
        <v>4778</v>
      </c>
      <c r="Q234" s="1148"/>
      <c r="R234" s="1149" t="s">
        <v>1244</v>
      </c>
      <c r="S234" s="1144" t="s">
        <v>941</v>
      </c>
      <c r="T234" s="1150" t="s">
        <v>2171</v>
      </c>
      <c r="U234" s="1151" t="s">
        <v>2172</v>
      </c>
      <c r="V234" s="158" t="s">
        <v>304</v>
      </c>
      <c r="W234" s="1150" t="s">
        <v>2173</v>
      </c>
      <c r="X234" s="802">
        <v>1</v>
      </c>
      <c r="Y234" s="824" t="s">
        <v>945</v>
      </c>
      <c r="Z234" s="1152" t="s">
        <v>1008</v>
      </c>
      <c r="AA234" s="1144">
        <v>1</v>
      </c>
      <c r="AB234" s="1144" t="s">
        <v>979</v>
      </c>
      <c r="AC234" s="1144"/>
      <c r="AD234" s="1144"/>
      <c r="AE234" s="1144"/>
      <c r="AF234" s="1153"/>
      <c r="AG234" s="1154">
        <v>209.478069</v>
      </c>
      <c r="AH234" s="1154">
        <v>0.1</v>
      </c>
      <c r="AI234" s="1154" t="s">
        <v>949</v>
      </c>
      <c r="AJ234" s="1154" t="s">
        <v>949</v>
      </c>
      <c r="AK234" s="1154" t="s">
        <v>2174</v>
      </c>
      <c r="AL234" s="1154" t="s">
        <v>949</v>
      </c>
      <c r="AM234" s="1154" t="s">
        <v>1952</v>
      </c>
      <c r="AN234" s="1154" t="s">
        <v>1953</v>
      </c>
      <c r="AO234" s="1154" t="s">
        <v>949</v>
      </c>
      <c r="AP234" s="1154">
        <v>0</v>
      </c>
      <c r="AQ234" s="1154" t="s">
        <v>1166</v>
      </c>
      <c r="AR234" s="1154" t="s">
        <v>949</v>
      </c>
      <c r="AS234" s="1154" t="s">
        <v>949</v>
      </c>
      <c r="AT234" s="1154">
        <v>0</v>
      </c>
      <c r="AU234" s="1154">
        <v>0</v>
      </c>
      <c r="AV234" s="1154">
        <v>0</v>
      </c>
      <c r="AW234" s="1154">
        <v>0</v>
      </c>
      <c r="AX234" s="1154">
        <v>0</v>
      </c>
      <c r="AY234" s="1154">
        <v>0</v>
      </c>
      <c r="AZ234" s="1154">
        <v>0</v>
      </c>
      <c r="BA234" s="1154">
        <v>0</v>
      </c>
      <c r="BB234" s="1155" t="s">
        <v>4665</v>
      </c>
      <c r="BC234" s="1155"/>
      <c r="BD234" s="1155"/>
      <c r="BE234" s="1144"/>
      <c r="BF234" s="1155"/>
      <c r="BG234" s="1155"/>
      <c r="BH234" s="1155"/>
      <c r="BI234" s="1143"/>
      <c r="BJ234" s="802"/>
      <c r="BK234" s="1143"/>
      <c r="BL234" s="1143"/>
      <c r="BM234" s="179"/>
      <c r="BN234" s="179"/>
    </row>
    <row r="235" spans="1:66" ht="16.5">
      <c r="A235" s="1143"/>
      <c r="B235" s="1144">
        <v>228</v>
      </c>
      <c r="C235" s="1144" t="s">
        <v>320</v>
      </c>
      <c r="D235" s="1145"/>
      <c r="E235" s="1146"/>
      <c r="F235" s="1145"/>
      <c r="G235" s="1146" t="s">
        <v>2175</v>
      </c>
      <c r="H235" s="1145"/>
      <c r="I235" s="1146"/>
      <c r="J235" s="1145"/>
      <c r="K235" s="1146"/>
      <c r="L235" s="1145"/>
      <c r="M235" s="1146"/>
      <c r="N235" s="1144" t="s">
        <v>2175</v>
      </c>
      <c r="O235" s="170" t="s">
        <v>2175</v>
      </c>
      <c r="P235" s="1147" t="s">
        <v>4778</v>
      </c>
      <c r="Q235" s="1148"/>
      <c r="R235" s="1149"/>
      <c r="S235" s="1144" t="s">
        <v>941</v>
      </c>
      <c r="T235" s="1150" t="s">
        <v>2175</v>
      </c>
      <c r="U235" s="1151" t="s">
        <v>2176</v>
      </c>
      <c r="V235" s="158" t="s">
        <v>304</v>
      </c>
      <c r="W235" s="1150" t="s">
        <v>2177</v>
      </c>
      <c r="X235" s="802">
        <v>1</v>
      </c>
      <c r="Y235" s="824" t="s">
        <v>945</v>
      </c>
      <c r="Z235" s="1152" t="s">
        <v>1008</v>
      </c>
      <c r="AA235" s="1144">
        <v>1</v>
      </c>
      <c r="AB235" s="1144" t="s">
        <v>979</v>
      </c>
      <c r="AC235" s="1144"/>
      <c r="AD235" s="1144"/>
      <c r="AE235" s="1144"/>
      <c r="AF235" s="1153"/>
      <c r="AG235" s="1154">
        <v>298.83859899999999</v>
      </c>
      <c r="AH235" s="1154" t="s">
        <v>949</v>
      </c>
      <c r="AI235" s="1154" t="s">
        <v>949</v>
      </c>
      <c r="AJ235" s="1154" t="s">
        <v>949</v>
      </c>
      <c r="AK235" s="1154" t="s">
        <v>2178</v>
      </c>
      <c r="AL235" s="1154" t="s">
        <v>949</v>
      </c>
      <c r="AM235" s="1154" t="s">
        <v>1930</v>
      </c>
      <c r="AN235" s="1154" t="s">
        <v>2154</v>
      </c>
      <c r="AO235" s="1154" t="s">
        <v>949</v>
      </c>
      <c r="AP235" s="1154">
        <v>0</v>
      </c>
      <c r="AQ235" s="1154" t="s">
        <v>1166</v>
      </c>
      <c r="AR235" s="1154" t="s">
        <v>949</v>
      </c>
      <c r="AS235" s="1154" t="s">
        <v>949</v>
      </c>
      <c r="AT235" s="1154">
        <v>0</v>
      </c>
      <c r="AU235" s="1154">
        <v>0</v>
      </c>
      <c r="AV235" s="1154">
        <v>0</v>
      </c>
      <c r="AW235" s="1154">
        <v>0</v>
      </c>
      <c r="AX235" s="1154">
        <v>0</v>
      </c>
      <c r="AY235" s="1154">
        <v>0</v>
      </c>
      <c r="AZ235" s="1154">
        <v>0</v>
      </c>
      <c r="BA235" s="1154">
        <v>0</v>
      </c>
      <c r="BB235" s="1155" t="s">
        <v>4665</v>
      </c>
      <c r="BC235" s="1155"/>
      <c r="BD235" s="1155"/>
      <c r="BE235" s="1144"/>
      <c r="BF235" s="1155"/>
      <c r="BG235" s="1155"/>
      <c r="BH235" s="1155"/>
      <c r="BI235" s="1143"/>
      <c r="BJ235" s="802"/>
      <c r="BK235" s="1143"/>
      <c r="BL235" s="1143"/>
      <c r="BM235" s="179"/>
      <c r="BN235" s="179"/>
    </row>
    <row r="236" spans="1:66" ht="16.5">
      <c r="A236" s="1143"/>
      <c r="B236" s="1144">
        <v>229</v>
      </c>
      <c r="C236" s="1144" t="s">
        <v>320</v>
      </c>
      <c r="D236" s="1145"/>
      <c r="E236" s="1146"/>
      <c r="F236" s="1145"/>
      <c r="G236" s="1146" t="s">
        <v>2179</v>
      </c>
      <c r="H236" s="1145"/>
      <c r="I236" s="1146"/>
      <c r="J236" s="1145"/>
      <c r="K236" s="1146"/>
      <c r="L236" s="1145"/>
      <c r="M236" s="1146"/>
      <c r="N236" s="1144" t="s">
        <v>2179</v>
      </c>
      <c r="O236" s="170" t="s">
        <v>2179</v>
      </c>
      <c r="P236" s="1147" t="s">
        <v>4778</v>
      </c>
      <c r="Q236" s="1148"/>
      <c r="R236" s="1149"/>
      <c r="S236" s="1144" t="s">
        <v>941</v>
      </c>
      <c r="T236" s="1150" t="s">
        <v>2179</v>
      </c>
      <c r="U236" s="1151" t="s">
        <v>2180</v>
      </c>
      <c r="V236" s="158" t="s">
        <v>304</v>
      </c>
      <c r="W236" s="1150" t="s">
        <v>2181</v>
      </c>
      <c r="X236" s="802">
        <v>1</v>
      </c>
      <c r="Y236" s="824" t="s">
        <v>945</v>
      </c>
      <c r="Z236" s="1152" t="s">
        <v>1008</v>
      </c>
      <c r="AA236" s="1144">
        <v>1</v>
      </c>
      <c r="AB236" s="1144" t="s">
        <v>979</v>
      </c>
      <c r="AC236" s="1144"/>
      <c r="AD236" s="1144"/>
      <c r="AE236" s="1144"/>
      <c r="AF236" s="1153"/>
      <c r="AG236" s="1154">
        <v>318.99252100000001</v>
      </c>
      <c r="AH236" s="1154" t="s">
        <v>949</v>
      </c>
      <c r="AI236" s="1154" t="s">
        <v>949</v>
      </c>
      <c r="AJ236" s="1154" t="s">
        <v>949</v>
      </c>
      <c r="AK236" s="1154" t="s">
        <v>2182</v>
      </c>
      <c r="AL236" s="1154" t="s">
        <v>949</v>
      </c>
      <c r="AM236" s="1154" t="s">
        <v>1930</v>
      </c>
      <c r="AN236" s="1154" t="s">
        <v>2154</v>
      </c>
      <c r="AO236" s="1154" t="s">
        <v>949</v>
      </c>
      <c r="AP236" s="1154">
        <v>0</v>
      </c>
      <c r="AQ236" s="1154" t="s">
        <v>1166</v>
      </c>
      <c r="AR236" s="1154" t="s">
        <v>949</v>
      </c>
      <c r="AS236" s="1154" t="s">
        <v>949</v>
      </c>
      <c r="AT236" s="1154">
        <v>0</v>
      </c>
      <c r="AU236" s="1154">
        <v>0</v>
      </c>
      <c r="AV236" s="1154">
        <v>0</v>
      </c>
      <c r="AW236" s="1154">
        <v>0</v>
      </c>
      <c r="AX236" s="1154">
        <v>0</v>
      </c>
      <c r="AY236" s="1154">
        <v>0</v>
      </c>
      <c r="AZ236" s="1154">
        <v>0</v>
      </c>
      <c r="BA236" s="1154">
        <v>0</v>
      </c>
      <c r="BB236" s="1155" t="s">
        <v>4665</v>
      </c>
      <c r="BC236" s="1155"/>
      <c r="BD236" s="1155"/>
      <c r="BE236" s="1144"/>
      <c r="BF236" s="1155"/>
      <c r="BG236" s="1155"/>
      <c r="BH236" s="1155"/>
      <c r="BI236" s="1143"/>
      <c r="BJ236" s="802"/>
      <c r="BK236" s="1143"/>
      <c r="BL236" s="1143"/>
      <c r="BM236" s="179"/>
      <c r="BN236" s="179"/>
    </row>
    <row r="237" spans="1:66" ht="16.5">
      <c r="A237" s="1143"/>
      <c r="B237" s="1144">
        <v>230</v>
      </c>
      <c r="C237" s="1144" t="s">
        <v>320</v>
      </c>
      <c r="D237" s="1145"/>
      <c r="E237" s="1146"/>
      <c r="F237" s="1145"/>
      <c r="G237" s="1146" t="s">
        <v>2183</v>
      </c>
      <c r="H237" s="1145"/>
      <c r="I237" s="1146"/>
      <c r="J237" s="1145"/>
      <c r="K237" s="1146"/>
      <c r="L237" s="1145"/>
      <c r="M237" s="1146"/>
      <c r="N237" s="1144" t="s">
        <v>2183</v>
      </c>
      <c r="O237" s="170" t="s">
        <v>2183</v>
      </c>
      <c r="P237" s="1147" t="s">
        <v>4778</v>
      </c>
      <c r="Q237" s="1148"/>
      <c r="R237" s="1149"/>
      <c r="S237" s="1144" t="s">
        <v>941</v>
      </c>
      <c r="T237" s="1150" t="s">
        <v>2183</v>
      </c>
      <c r="U237" s="1151" t="s">
        <v>2184</v>
      </c>
      <c r="V237" s="158" t="s">
        <v>304</v>
      </c>
      <c r="W237" s="1150" t="s">
        <v>2185</v>
      </c>
      <c r="X237" s="802">
        <v>1</v>
      </c>
      <c r="Y237" s="824" t="s">
        <v>945</v>
      </c>
      <c r="Z237" s="1152" t="s">
        <v>1008</v>
      </c>
      <c r="AA237" s="1144">
        <v>1</v>
      </c>
      <c r="AB237" s="1144" t="s">
        <v>979</v>
      </c>
      <c r="AC237" s="1144"/>
      <c r="AD237" s="1144"/>
      <c r="AE237" s="1144"/>
      <c r="AF237" s="1153"/>
      <c r="AG237" s="1154">
        <v>2348.64</v>
      </c>
      <c r="AH237" s="1154" t="s">
        <v>949</v>
      </c>
      <c r="AI237" s="1154" t="s">
        <v>949</v>
      </c>
      <c r="AJ237" s="1154" t="s">
        <v>949</v>
      </c>
      <c r="AK237" s="1154" t="s">
        <v>2186</v>
      </c>
      <c r="AL237" s="1154" t="s">
        <v>949</v>
      </c>
      <c r="AM237" s="1154" t="s">
        <v>1930</v>
      </c>
      <c r="AN237" s="1154" t="s">
        <v>2154</v>
      </c>
      <c r="AO237" s="1154" t="s">
        <v>949</v>
      </c>
      <c r="AP237" s="1154">
        <v>0</v>
      </c>
      <c r="AQ237" s="1154" t="s">
        <v>1166</v>
      </c>
      <c r="AR237" s="1154" t="s">
        <v>949</v>
      </c>
      <c r="AS237" s="1154" t="s">
        <v>949</v>
      </c>
      <c r="AT237" s="1154">
        <v>0</v>
      </c>
      <c r="AU237" s="1154">
        <v>0</v>
      </c>
      <c r="AV237" s="1154">
        <v>0</v>
      </c>
      <c r="AW237" s="1154">
        <v>0</v>
      </c>
      <c r="AX237" s="1154">
        <v>0</v>
      </c>
      <c r="AY237" s="1154">
        <v>0</v>
      </c>
      <c r="AZ237" s="1154">
        <v>0</v>
      </c>
      <c r="BA237" s="1154">
        <v>0</v>
      </c>
      <c r="BB237" s="1155" t="s">
        <v>4665</v>
      </c>
      <c r="BC237" s="1155"/>
      <c r="BD237" s="1155"/>
      <c r="BE237" s="1144"/>
      <c r="BF237" s="1155"/>
      <c r="BG237" s="1155"/>
      <c r="BH237" s="1155"/>
      <c r="BI237" s="1143"/>
      <c r="BJ237" s="802"/>
      <c r="BK237" s="1143"/>
      <c r="BL237" s="1143"/>
      <c r="BM237" s="179"/>
      <c r="BN237" s="179"/>
    </row>
    <row r="238" spans="1:66" ht="16.5">
      <c r="A238" s="1143"/>
      <c r="B238" s="1144">
        <v>231</v>
      </c>
      <c r="C238" s="1144" t="s">
        <v>320</v>
      </c>
      <c r="D238" s="1145"/>
      <c r="E238" s="1146"/>
      <c r="F238" s="1145"/>
      <c r="G238" s="1146" t="s">
        <v>2187</v>
      </c>
      <c r="H238" s="1145"/>
      <c r="I238" s="1146"/>
      <c r="J238" s="1145"/>
      <c r="K238" s="1146"/>
      <c r="L238" s="1145"/>
      <c r="M238" s="1146"/>
      <c r="N238" s="1144" t="s">
        <v>2187</v>
      </c>
      <c r="O238" s="170" t="s">
        <v>2188</v>
      </c>
      <c r="P238" s="1147" t="s">
        <v>4802</v>
      </c>
      <c r="Q238" s="1148"/>
      <c r="R238" s="1149" t="s">
        <v>948</v>
      </c>
      <c r="S238" s="1144" t="s">
        <v>941</v>
      </c>
      <c r="T238" s="1150" t="s">
        <v>2189</v>
      </c>
      <c r="U238" s="1151" t="s">
        <v>2190</v>
      </c>
      <c r="V238" s="158" t="s">
        <v>304</v>
      </c>
      <c r="W238" s="1150" t="s">
        <v>2191</v>
      </c>
      <c r="X238" s="802">
        <v>1</v>
      </c>
      <c r="Y238" s="824" t="s">
        <v>945</v>
      </c>
      <c r="Z238" s="1152" t="s">
        <v>1008</v>
      </c>
      <c r="AA238" s="1144">
        <v>1</v>
      </c>
      <c r="AB238" s="1144" t="s">
        <v>1008</v>
      </c>
      <c r="AC238" s="1144"/>
      <c r="AD238" s="1144"/>
      <c r="AE238" s="1144"/>
      <c r="AF238" s="1153"/>
      <c r="AG238" s="1154">
        <v>56072.074999999997</v>
      </c>
      <c r="AH238" s="1154" t="s">
        <v>949</v>
      </c>
      <c r="AI238" s="1154">
        <v>1.2</v>
      </c>
      <c r="AJ238" s="1154">
        <v>67.286490000000001</v>
      </c>
      <c r="AK238" s="1154" t="s">
        <v>2192</v>
      </c>
      <c r="AL238" s="1154" t="s">
        <v>995</v>
      </c>
      <c r="AM238" s="1154" t="s">
        <v>1130</v>
      </c>
      <c r="AN238" s="1154" t="s">
        <v>1990</v>
      </c>
      <c r="AO238" s="1154" t="s">
        <v>1991</v>
      </c>
      <c r="AP238" s="1154" t="s">
        <v>1133</v>
      </c>
      <c r="AQ238" s="1154" t="s">
        <v>1142</v>
      </c>
      <c r="AR238" s="1154" t="s">
        <v>1015</v>
      </c>
      <c r="AS238" s="1154" t="s">
        <v>949</v>
      </c>
      <c r="AT238" s="1154">
        <v>0</v>
      </c>
      <c r="AU238" s="1154">
        <v>0</v>
      </c>
      <c r="AV238" s="1154" t="s">
        <v>2187</v>
      </c>
      <c r="AW238" s="1154" t="s">
        <v>1142</v>
      </c>
      <c r="AX238" s="1154" t="s">
        <v>2193</v>
      </c>
      <c r="AY238" s="1154" t="s">
        <v>1015</v>
      </c>
      <c r="AZ238" s="1154">
        <v>0</v>
      </c>
      <c r="BA238" s="1154">
        <v>0</v>
      </c>
      <c r="BB238" s="1155" t="s">
        <v>4162</v>
      </c>
      <c r="BC238" s="1155" t="s">
        <v>4690</v>
      </c>
      <c r="BD238" s="1155" t="s">
        <v>4734</v>
      </c>
      <c r="BE238" s="1144"/>
      <c r="BF238" s="1155">
        <v>2</v>
      </c>
      <c r="BG238" s="1155">
        <v>450</v>
      </c>
      <c r="BH238" s="1155">
        <v>45</v>
      </c>
      <c r="BI238" s="1143"/>
      <c r="BJ238" s="802"/>
      <c r="BK238" s="1143"/>
      <c r="BL238" s="1143"/>
      <c r="BM238" s="179"/>
      <c r="BN238" s="179"/>
    </row>
    <row r="239" spans="1:66" ht="16.5">
      <c r="A239" s="1143"/>
      <c r="B239" s="1144">
        <v>232</v>
      </c>
      <c r="C239" s="1144" t="s">
        <v>320</v>
      </c>
      <c r="D239" s="1145"/>
      <c r="E239" s="1146"/>
      <c r="F239" s="1145"/>
      <c r="G239" s="1146" t="s">
        <v>2194</v>
      </c>
      <c r="H239" s="1145"/>
      <c r="I239" s="1146"/>
      <c r="J239" s="1145"/>
      <c r="K239" s="1146"/>
      <c r="L239" s="1145"/>
      <c r="M239" s="1146"/>
      <c r="N239" s="1144" t="s">
        <v>2194</v>
      </c>
      <c r="O239" s="170" t="s">
        <v>2195</v>
      </c>
      <c r="P239" s="1147" t="s">
        <v>4802</v>
      </c>
      <c r="Q239" s="1148"/>
      <c r="R239" s="1149" t="s">
        <v>1059</v>
      </c>
      <c r="S239" s="1144" t="s">
        <v>941</v>
      </c>
      <c r="T239" s="1150"/>
      <c r="U239" s="1151" t="s">
        <v>2196</v>
      </c>
      <c r="V239" s="158" t="s">
        <v>304</v>
      </c>
      <c r="W239" s="1150" t="s">
        <v>2197</v>
      </c>
      <c r="X239" s="802">
        <v>1</v>
      </c>
      <c r="Y239" s="824" t="s">
        <v>945</v>
      </c>
      <c r="Z239" s="1152" t="s">
        <v>1008</v>
      </c>
      <c r="AA239" s="1144">
        <v>1</v>
      </c>
      <c r="AB239" s="1144" t="s">
        <v>1008</v>
      </c>
      <c r="AC239" s="1144"/>
      <c r="AD239" s="1144"/>
      <c r="AE239" s="1144"/>
      <c r="AF239" s="1153"/>
      <c r="AG239" s="1154">
        <v>20392.48876</v>
      </c>
      <c r="AH239" s="1154" t="s">
        <v>949</v>
      </c>
      <c r="AI239" s="1154">
        <v>1.2</v>
      </c>
      <c r="AJ239" s="1154">
        <v>24.470987000000001</v>
      </c>
      <c r="AK239" s="1154" t="s">
        <v>2198</v>
      </c>
      <c r="AL239" s="1154" t="s">
        <v>995</v>
      </c>
      <c r="AM239" s="1154" t="s">
        <v>1130</v>
      </c>
      <c r="AN239" s="1154" t="s">
        <v>1131</v>
      </c>
      <c r="AO239" s="1154" t="s">
        <v>1132</v>
      </c>
      <c r="AP239" s="1154" t="s">
        <v>1133</v>
      </c>
      <c r="AQ239" s="1154" t="s">
        <v>1142</v>
      </c>
      <c r="AR239" s="1154">
        <v>0</v>
      </c>
      <c r="AS239" s="1154" t="s">
        <v>949</v>
      </c>
      <c r="AT239" s="1154">
        <v>0</v>
      </c>
      <c r="AU239" s="1154">
        <v>0</v>
      </c>
      <c r="AV239" s="1154" t="s">
        <v>2195</v>
      </c>
      <c r="AW239" s="1154" t="s">
        <v>1142</v>
      </c>
      <c r="AX239" s="1154">
        <v>0</v>
      </c>
      <c r="AY239" s="1154">
        <v>0</v>
      </c>
      <c r="AZ239" s="1154">
        <v>0</v>
      </c>
      <c r="BA239" s="1154">
        <v>0</v>
      </c>
      <c r="BB239" s="1155" t="s">
        <v>4162</v>
      </c>
      <c r="BC239" s="1155" t="s">
        <v>4414</v>
      </c>
      <c r="BD239" s="1155"/>
      <c r="BE239" s="1144"/>
      <c r="BF239" s="1155">
        <v>2</v>
      </c>
      <c r="BG239" s="1155">
        <v>300</v>
      </c>
      <c r="BH239" s="1155">
        <v>28</v>
      </c>
      <c r="BI239" s="1143"/>
      <c r="BJ239" s="802"/>
      <c r="BK239" s="1143"/>
      <c r="BL239" s="1143"/>
      <c r="BM239" s="179"/>
      <c r="BN239" s="179"/>
    </row>
    <row r="240" spans="1:66" ht="16.5">
      <c r="A240" s="1143"/>
      <c r="B240" s="1144">
        <v>233</v>
      </c>
      <c r="C240" s="1144" t="s">
        <v>320</v>
      </c>
      <c r="D240" s="1145"/>
      <c r="E240" s="1146"/>
      <c r="F240" s="1145"/>
      <c r="G240" s="1146" t="s">
        <v>2199</v>
      </c>
      <c r="H240" s="1145"/>
      <c r="I240" s="1146"/>
      <c r="J240" s="1145"/>
      <c r="K240" s="1146"/>
      <c r="L240" s="1145"/>
      <c r="M240" s="1146"/>
      <c r="N240" s="1144" t="s">
        <v>2199</v>
      </c>
      <c r="O240" s="170" t="s">
        <v>2199</v>
      </c>
      <c r="P240" s="1147" t="s">
        <v>4778</v>
      </c>
      <c r="Q240" s="1148"/>
      <c r="R240" s="1149"/>
      <c r="S240" s="1144" t="s">
        <v>941</v>
      </c>
      <c r="T240" s="1150" t="s">
        <v>2199</v>
      </c>
      <c r="U240" s="1151" t="s">
        <v>2200</v>
      </c>
      <c r="V240" s="158" t="s">
        <v>304</v>
      </c>
      <c r="W240" s="1150" t="s">
        <v>2201</v>
      </c>
      <c r="X240" s="802">
        <v>1</v>
      </c>
      <c r="Y240" s="824" t="s">
        <v>945</v>
      </c>
      <c r="Z240" s="1152" t="s">
        <v>1008</v>
      </c>
      <c r="AA240" s="1144">
        <v>1</v>
      </c>
      <c r="AB240" s="1144" t="s">
        <v>1081</v>
      </c>
      <c r="AC240" s="1144"/>
      <c r="AD240" s="1144"/>
      <c r="AE240" s="1144"/>
      <c r="AF240" s="1153"/>
      <c r="AG240" s="1154" t="s">
        <v>949</v>
      </c>
      <c r="AH240" s="1154">
        <v>0.2</v>
      </c>
      <c r="AI240" s="1154">
        <v>7.93</v>
      </c>
      <c r="AJ240" s="1154" t="s">
        <v>949</v>
      </c>
      <c r="AK240" s="1154" t="s">
        <v>949</v>
      </c>
      <c r="AL240" s="1154" t="s">
        <v>949</v>
      </c>
      <c r="AM240" s="1154" t="s">
        <v>1084</v>
      </c>
      <c r="AN240" s="1154" t="s">
        <v>1085</v>
      </c>
      <c r="AO240" s="1154" t="s">
        <v>949</v>
      </c>
      <c r="AP240" s="1154">
        <v>0</v>
      </c>
      <c r="AQ240" s="1154" t="s">
        <v>1087</v>
      </c>
      <c r="AR240" s="1154" t="s">
        <v>949</v>
      </c>
      <c r="AS240" s="1154" t="s">
        <v>949</v>
      </c>
      <c r="AT240" s="1154">
        <v>0</v>
      </c>
      <c r="AU240" s="1154">
        <v>0</v>
      </c>
      <c r="AV240" s="1154" t="s">
        <v>2199</v>
      </c>
      <c r="AW240" s="1154" t="s">
        <v>1087</v>
      </c>
      <c r="AX240" s="1154">
        <v>0</v>
      </c>
      <c r="AY240" s="1154">
        <v>0</v>
      </c>
      <c r="AZ240" s="1154">
        <v>0</v>
      </c>
      <c r="BA240" s="1154">
        <v>0</v>
      </c>
      <c r="BB240" s="1155" t="s">
        <v>4665</v>
      </c>
      <c r="BC240" s="1155"/>
      <c r="BD240" s="1155"/>
      <c r="BE240" s="1144"/>
      <c r="BF240" s="1155">
        <v>0</v>
      </c>
      <c r="BG240" s="1155">
        <v>0</v>
      </c>
      <c r="BH240" s="1155">
        <v>0</v>
      </c>
      <c r="BI240" s="1143"/>
      <c r="BJ240" s="802"/>
      <c r="BK240" s="1143"/>
      <c r="BL240" s="1143"/>
      <c r="BM240" s="179"/>
      <c r="BN240" s="179"/>
    </row>
    <row r="241" spans="1:66" ht="16.5">
      <c r="A241" s="1143"/>
      <c r="B241" s="1144">
        <v>234</v>
      </c>
      <c r="C241" s="1144" t="s">
        <v>320</v>
      </c>
      <c r="D241" s="1145"/>
      <c r="E241" s="1146"/>
      <c r="F241" s="1145"/>
      <c r="G241" s="1146" t="s">
        <v>4897</v>
      </c>
      <c r="H241" s="1145"/>
      <c r="I241" s="1146"/>
      <c r="J241" s="1145"/>
      <c r="K241" s="1146"/>
      <c r="L241" s="1145"/>
      <c r="M241" s="1146"/>
      <c r="N241" s="1144" t="s">
        <v>4897</v>
      </c>
      <c r="O241" s="170" t="s">
        <v>2202</v>
      </c>
      <c r="P241" s="1147" t="s">
        <v>4777</v>
      </c>
      <c r="Q241" s="1148"/>
      <c r="R241" s="1149" t="s">
        <v>1126</v>
      </c>
      <c r="S241" s="1144" t="s">
        <v>941</v>
      </c>
      <c r="T241" s="1150" t="s">
        <v>2202</v>
      </c>
      <c r="U241" s="1151" t="s">
        <v>2203</v>
      </c>
      <c r="V241" s="158" t="s">
        <v>304</v>
      </c>
      <c r="W241" s="1150" t="s">
        <v>2204</v>
      </c>
      <c r="X241" s="802">
        <v>1</v>
      </c>
      <c r="Y241" s="824" t="s">
        <v>945</v>
      </c>
      <c r="Z241" s="1152" t="s">
        <v>1008</v>
      </c>
      <c r="AA241" s="1144">
        <v>1</v>
      </c>
      <c r="AB241" s="1144" t="s">
        <v>1126</v>
      </c>
      <c r="AC241" s="1144"/>
      <c r="AD241" s="1144" t="s">
        <v>1245</v>
      </c>
      <c r="AE241" s="1144"/>
      <c r="AF241" s="1153"/>
      <c r="AG241" s="1154" t="s">
        <v>949</v>
      </c>
      <c r="AH241" s="1154" t="s">
        <v>949</v>
      </c>
      <c r="AI241" s="1154" t="s">
        <v>949</v>
      </c>
      <c r="AJ241" s="1154" t="s">
        <v>949</v>
      </c>
      <c r="AK241" s="1154" t="s">
        <v>949</v>
      </c>
      <c r="AL241" s="1154" t="s">
        <v>949</v>
      </c>
      <c r="AM241" s="1154" t="s">
        <v>949</v>
      </c>
      <c r="AN241" s="1154" t="s">
        <v>949</v>
      </c>
      <c r="AO241" s="1154" t="s">
        <v>949</v>
      </c>
      <c r="AP241" s="1154">
        <v>0</v>
      </c>
      <c r="AQ241" s="1154" t="s">
        <v>1968</v>
      </c>
      <c r="AR241" s="1154">
        <v>0</v>
      </c>
      <c r="AS241" s="1154">
        <v>0</v>
      </c>
      <c r="AT241" s="1154">
        <v>0</v>
      </c>
      <c r="AU241" s="1154">
        <v>0</v>
      </c>
      <c r="AV241" s="1154">
        <v>0</v>
      </c>
      <c r="AW241" s="1154">
        <v>0</v>
      </c>
      <c r="AX241" s="1154">
        <v>0</v>
      </c>
      <c r="AY241" s="1154">
        <v>0</v>
      </c>
      <c r="AZ241" s="1154">
        <v>0</v>
      </c>
      <c r="BA241" s="1154">
        <v>0</v>
      </c>
      <c r="BB241" s="1155" t="s">
        <v>4665</v>
      </c>
      <c r="BC241" s="1155"/>
      <c r="BD241" s="1155" t="s">
        <v>4734</v>
      </c>
      <c r="BE241" s="1144"/>
      <c r="BF241" s="1155">
        <v>0</v>
      </c>
      <c r="BG241" s="1155">
        <v>0</v>
      </c>
      <c r="BH241" s="1155">
        <v>0</v>
      </c>
      <c r="BI241" s="1143"/>
      <c r="BJ241" s="802"/>
      <c r="BK241" s="1143"/>
      <c r="BL241" s="1143"/>
      <c r="BM241" s="179"/>
      <c r="BN241" s="179"/>
    </row>
    <row r="242" spans="1:66" ht="16.5">
      <c r="A242" s="1143"/>
      <c r="B242" s="1144">
        <v>235</v>
      </c>
      <c r="C242" s="1144" t="s">
        <v>320</v>
      </c>
      <c r="D242" s="1145"/>
      <c r="E242" s="1146"/>
      <c r="F242" s="1145" t="s">
        <v>2205</v>
      </c>
      <c r="G242" s="1146"/>
      <c r="H242" s="1145"/>
      <c r="I242" s="1146"/>
      <c r="J242" s="1145"/>
      <c r="K242" s="1146"/>
      <c r="L242" s="1145"/>
      <c r="M242" s="1146"/>
      <c r="N242" s="1144" t="s">
        <v>2205</v>
      </c>
      <c r="O242" s="170" t="s">
        <v>2206</v>
      </c>
      <c r="P242" s="1147" t="s">
        <v>939</v>
      </c>
      <c r="Q242" s="1148"/>
      <c r="R242" s="1149" t="s">
        <v>940</v>
      </c>
      <c r="S242" s="1144" t="s">
        <v>941</v>
      </c>
      <c r="T242" s="1150"/>
      <c r="U242" s="1151" t="s">
        <v>2207</v>
      </c>
      <c r="V242" s="158" t="s">
        <v>304</v>
      </c>
      <c r="W242" s="1150" t="s">
        <v>2208</v>
      </c>
      <c r="X242" s="802">
        <v>1</v>
      </c>
      <c r="Y242" s="824" t="s">
        <v>945</v>
      </c>
      <c r="Z242" s="1152" t="s">
        <v>1008</v>
      </c>
      <c r="AA242" s="1144">
        <v>0</v>
      </c>
      <c r="AB242" s="1144" t="s">
        <v>947</v>
      </c>
      <c r="AC242" s="1144"/>
      <c r="AD242" s="1144"/>
      <c r="AE242" s="1144"/>
      <c r="AF242" s="1153"/>
      <c r="AG242" s="1154" t="s">
        <v>949</v>
      </c>
      <c r="AH242" s="1154" t="s">
        <v>949</v>
      </c>
      <c r="AI242" s="1154" t="s">
        <v>949</v>
      </c>
      <c r="AJ242" s="1154" t="s">
        <v>949</v>
      </c>
      <c r="AK242" s="1154" t="s">
        <v>949</v>
      </c>
      <c r="AL242" s="1154" t="s">
        <v>949</v>
      </c>
      <c r="AM242" s="1154" t="s">
        <v>949</v>
      </c>
      <c r="AN242" s="1154" t="s">
        <v>949</v>
      </c>
      <c r="AO242" s="1154" t="s">
        <v>949</v>
      </c>
      <c r="AP242" s="1154" t="s">
        <v>949</v>
      </c>
      <c r="AQ242" s="1154" t="s">
        <v>949</v>
      </c>
      <c r="AR242" s="1154" t="s">
        <v>949</v>
      </c>
      <c r="AS242" s="1154" t="s">
        <v>949</v>
      </c>
      <c r="AT242" s="1154" t="s">
        <v>949</v>
      </c>
      <c r="AU242" s="1154" t="s">
        <v>949</v>
      </c>
      <c r="AV242" s="1154" t="s">
        <v>949</v>
      </c>
      <c r="AW242" s="1154" t="s">
        <v>949</v>
      </c>
      <c r="AX242" s="1154" t="s">
        <v>949</v>
      </c>
      <c r="AY242" s="1154" t="s">
        <v>949</v>
      </c>
      <c r="AZ242" s="1154" t="s">
        <v>949</v>
      </c>
      <c r="BA242" s="1154" t="s">
        <v>949</v>
      </c>
      <c r="BB242" s="1155" t="s">
        <v>4162</v>
      </c>
      <c r="BC242" s="1155"/>
      <c r="BD242" s="1155"/>
      <c r="BE242" s="1144"/>
      <c r="BF242" s="1155"/>
      <c r="BG242" s="1155"/>
      <c r="BH242" s="1155"/>
      <c r="BI242" s="1143"/>
      <c r="BJ242" s="802"/>
      <c r="BK242" s="1143"/>
      <c r="BL242" s="1143"/>
      <c r="BM242" s="179"/>
      <c r="BN242" s="179"/>
    </row>
    <row r="243" spans="1:66" ht="16.5">
      <c r="A243" s="1143"/>
      <c r="B243" s="1144">
        <v>236</v>
      </c>
      <c r="C243" s="1144" t="s">
        <v>320</v>
      </c>
      <c r="D243" s="1145"/>
      <c r="E243" s="1146"/>
      <c r="F243" s="1145"/>
      <c r="G243" s="1146" t="s">
        <v>2209</v>
      </c>
      <c r="H243" s="1145"/>
      <c r="I243" s="1146"/>
      <c r="J243" s="1145"/>
      <c r="K243" s="1146"/>
      <c r="L243" s="1145"/>
      <c r="M243" s="1146"/>
      <c r="N243" s="1144" t="s">
        <v>2209</v>
      </c>
      <c r="O243" s="170" t="s">
        <v>2209</v>
      </c>
      <c r="P243" s="1147" t="s">
        <v>4778</v>
      </c>
      <c r="Q243" s="1148"/>
      <c r="R243" s="1149"/>
      <c r="S243" s="1144" t="s">
        <v>941</v>
      </c>
      <c r="T243" s="1150"/>
      <c r="U243" s="1151" t="s">
        <v>2210</v>
      </c>
      <c r="V243" s="158" t="s">
        <v>304</v>
      </c>
      <c r="W243" s="1150" t="s">
        <v>2211</v>
      </c>
      <c r="X243" s="802">
        <v>1</v>
      </c>
      <c r="Y243" s="824" t="s">
        <v>945</v>
      </c>
      <c r="Z243" s="1152" t="s">
        <v>1008</v>
      </c>
      <c r="AA243" s="1144">
        <v>1</v>
      </c>
      <c r="AB243" s="1144" t="s">
        <v>993</v>
      </c>
      <c r="AC243" s="1144"/>
      <c r="AD243" s="1144"/>
      <c r="AE243" s="1144"/>
      <c r="AF243" s="1153"/>
      <c r="AG243" s="1154" t="s">
        <v>949</v>
      </c>
      <c r="AH243" s="1154" t="s">
        <v>949</v>
      </c>
      <c r="AI243" s="1154" t="s">
        <v>949</v>
      </c>
      <c r="AJ243" s="1154" t="s">
        <v>949</v>
      </c>
      <c r="AK243" s="1154" t="s">
        <v>949</v>
      </c>
      <c r="AL243" s="1154" t="s">
        <v>949</v>
      </c>
      <c r="AM243" s="1154" t="s">
        <v>1023</v>
      </c>
      <c r="AN243" s="1154" t="s">
        <v>949</v>
      </c>
      <c r="AO243" s="1154" t="s">
        <v>949</v>
      </c>
      <c r="AP243" s="1154" t="s">
        <v>949</v>
      </c>
      <c r="AQ243" s="1154" t="s">
        <v>986</v>
      </c>
      <c r="AR243" s="1154" t="s">
        <v>1024</v>
      </c>
      <c r="AS243" s="1154" t="s">
        <v>949</v>
      </c>
      <c r="AT243" s="1154">
        <v>0</v>
      </c>
      <c r="AU243" s="1154">
        <v>0</v>
      </c>
      <c r="AV243" s="1154">
        <v>0</v>
      </c>
      <c r="AW243" s="1154">
        <v>0</v>
      </c>
      <c r="AX243" s="1154">
        <v>0</v>
      </c>
      <c r="AY243" s="1154">
        <v>0</v>
      </c>
      <c r="AZ243" s="1154">
        <v>0</v>
      </c>
      <c r="BA243" s="1154">
        <v>0</v>
      </c>
      <c r="BB243" s="1155"/>
      <c r="BC243" s="1155"/>
      <c r="BD243" s="1155"/>
      <c r="BE243" s="1144"/>
      <c r="BF243" s="1155"/>
      <c r="BG243" s="1155"/>
      <c r="BH243" s="1155"/>
      <c r="BI243" s="1143"/>
      <c r="BJ243" s="802"/>
      <c r="BK243" s="1143"/>
      <c r="BL243" s="1143"/>
      <c r="BM243" s="179"/>
      <c r="BN243" s="179"/>
    </row>
    <row r="244" spans="1:66" ht="16.5">
      <c r="A244" s="1143"/>
      <c r="B244" s="1144">
        <v>237</v>
      </c>
      <c r="C244" s="1144" t="s">
        <v>320</v>
      </c>
      <c r="D244" s="1145"/>
      <c r="E244" s="1146"/>
      <c r="F244" s="1145"/>
      <c r="G244" s="1146" t="s">
        <v>2212</v>
      </c>
      <c r="H244" s="1145"/>
      <c r="I244" s="1146"/>
      <c r="J244" s="1145"/>
      <c r="K244" s="1146"/>
      <c r="L244" s="1145"/>
      <c r="M244" s="1146"/>
      <c r="N244" s="1144" t="s">
        <v>2212</v>
      </c>
      <c r="O244" s="170" t="s">
        <v>2212</v>
      </c>
      <c r="P244" s="1147" t="s">
        <v>4778</v>
      </c>
      <c r="Q244" s="1148"/>
      <c r="R244" s="1149" t="s">
        <v>1059</v>
      </c>
      <c r="S244" s="1144" t="s">
        <v>941</v>
      </c>
      <c r="T244" s="1150"/>
      <c r="U244" s="1151" t="s">
        <v>2213</v>
      </c>
      <c r="V244" s="158" t="s">
        <v>304</v>
      </c>
      <c r="W244" s="1150" t="s">
        <v>2214</v>
      </c>
      <c r="X244" s="802">
        <v>1</v>
      </c>
      <c r="Y244" s="824" t="s">
        <v>945</v>
      </c>
      <c r="Z244" s="1152" t="s">
        <v>1008</v>
      </c>
      <c r="AA244" s="1144">
        <v>1</v>
      </c>
      <c r="AB244" s="1144" t="s">
        <v>1081</v>
      </c>
      <c r="AC244" s="1144"/>
      <c r="AD244" s="1144"/>
      <c r="AE244" s="1144"/>
      <c r="AF244" s="1153"/>
      <c r="AG244" s="1154">
        <v>483.6</v>
      </c>
      <c r="AH244" s="1154">
        <v>1</v>
      </c>
      <c r="AI244" s="1154">
        <v>7.93</v>
      </c>
      <c r="AJ244" s="1154">
        <v>3.8349479999999998</v>
      </c>
      <c r="AK244" s="1154" t="s">
        <v>2215</v>
      </c>
      <c r="AL244" s="1154" t="s">
        <v>2216</v>
      </c>
      <c r="AM244" s="1154" t="s">
        <v>1192</v>
      </c>
      <c r="AN244" s="1154" t="s">
        <v>949</v>
      </c>
      <c r="AO244" s="1154" t="s">
        <v>949</v>
      </c>
      <c r="AP244" s="1154" t="s">
        <v>949</v>
      </c>
      <c r="AQ244" s="1154" t="s">
        <v>1459</v>
      </c>
      <c r="AR244" s="1154" t="s">
        <v>949</v>
      </c>
      <c r="AS244" s="1154" t="s">
        <v>949</v>
      </c>
      <c r="AT244" s="1154">
        <v>0</v>
      </c>
      <c r="AU244" s="1154">
        <v>0</v>
      </c>
      <c r="AV244" s="1154" t="s">
        <v>2212</v>
      </c>
      <c r="AW244" s="1154" t="s">
        <v>1459</v>
      </c>
      <c r="AX244" s="1154">
        <v>0</v>
      </c>
      <c r="AY244" s="1154">
        <v>0</v>
      </c>
      <c r="AZ244" s="1154">
        <v>0</v>
      </c>
      <c r="BA244" s="1154">
        <v>0</v>
      </c>
      <c r="BB244" s="1155" t="s">
        <v>4162</v>
      </c>
      <c r="BC244" s="1155"/>
      <c r="BD244" s="1155"/>
      <c r="BE244" s="1144"/>
      <c r="BF244" s="1155"/>
      <c r="BG244" s="1155"/>
      <c r="BH244" s="1155"/>
      <c r="BI244" s="1143"/>
      <c r="BJ244" s="802"/>
      <c r="BK244" s="1143"/>
      <c r="BL244" s="1143"/>
      <c r="BM244" s="179"/>
      <c r="BN244" s="179"/>
    </row>
    <row r="245" spans="1:66" ht="16.5">
      <c r="A245" s="1143"/>
      <c r="B245" s="1144">
        <v>238</v>
      </c>
      <c r="C245" s="1144" t="s">
        <v>320</v>
      </c>
      <c r="D245" s="1145"/>
      <c r="E245" s="1146"/>
      <c r="F245" s="1145"/>
      <c r="G245" s="1146" t="s">
        <v>2217</v>
      </c>
      <c r="H245" s="1145"/>
      <c r="I245" s="1146"/>
      <c r="J245" s="1145"/>
      <c r="K245" s="1146"/>
      <c r="L245" s="1145"/>
      <c r="M245" s="1146"/>
      <c r="N245" s="1144" t="s">
        <v>2217</v>
      </c>
      <c r="O245" s="170" t="s">
        <v>2217</v>
      </c>
      <c r="P245" s="1147" t="s">
        <v>4778</v>
      </c>
      <c r="Q245" s="1148"/>
      <c r="R245" s="1149" t="s">
        <v>948</v>
      </c>
      <c r="S245" s="1144" t="s">
        <v>941</v>
      </c>
      <c r="T245" s="1150"/>
      <c r="U245" s="1151" t="s">
        <v>2218</v>
      </c>
      <c r="V245" s="158" t="s">
        <v>304</v>
      </c>
      <c r="W245" s="1150" t="s">
        <v>2219</v>
      </c>
      <c r="X245" s="802">
        <v>1</v>
      </c>
      <c r="Y245" s="824" t="s">
        <v>945</v>
      </c>
      <c r="Z245" s="1152" t="s">
        <v>1008</v>
      </c>
      <c r="AA245" s="1144">
        <v>1</v>
      </c>
      <c r="AB245" s="1144" t="s">
        <v>1008</v>
      </c>
      <c r="AC245" s="1144"/>
      <c r="AD245" s="1144"/>
      <c r="AE245" s="1144"/>
      <c r="AF245" s="1153"/>
      <c r="AG245" s="1154">
        <v>26694.46211</v>
      </c>
      <c r="AH245" s="1154" t="s">
        <v>949</v>
      </c>
      <c r="AI245" s="1154">
        <v>1.2</v>
      </c>
      <c r="AJ245" s="1154">
        <v>32.033354531999997</v>
      </c>
      <c r="AK245" s="1154" t="s">
        <v>2220</v>
      </c>
      <c r="AL245" s="1154" t="s">
        <v>995</v>
      </c>
      <c r="AM245" s="1154" t="s">
        <v>1010</v>
      </c>
      <c r="AN245" s="1154" t="s">
        <v>1011</v>
      </c>
      <c r="AO245" s="1154" t="s">
        <v>1012</v>
      </c>
      <c r="AP245" s="1154" t="s">
        <v>1013</v>
      </c>
      <c r="AQ245" s="1154" t="s">
        <v>1142</v>
      </c>
      <c r="AR245" s="1154" t="s">
        <v>949</v>
      </c>
      <c r="AS245" s="1154" t="s">
        <v>949</v>
      </c>
      <c r="AT245" s="1154">
        <v>0</v>
      </c>
      <c r="AU245" s="1154">
        <v>0</v>
      </c>
      <c r="AV245" s="1154" t="s">
        <v>2217</v>
      </c>
      <c r="AW245" s="1154" t="s">
        <v>1142</v>
      </c>
      <c r="AX245" s="1154">
        <v>0</v>
      </c>
      <c r="AY245" s="1154">
        <v>0</v>
      </c>
      <c r="AZ245" s="1154">
        <v>0</v>
      </c>
      <c r="BA245" s="1154">
        <v>0</v>
      </c>
      <c r="BB245" s="1155" t="s">
        <v>4162</v>
      </c>
      <c r="BC245" s="1155" t="s">
        <v>4690</v>
      </c>
      <c r="BD245" s="1155"/>
      <c r="BE245" s="1144"/>
      <c r="BF245" s="1155">
        <v>2</v>
      </c>
      <c r="BG245" s="1155">
        <v>320</v>
      </c>
      <c r="BH245" s="1155">
        <v>38</v>
      </c>
      <c r="BI245" s="1143"/>
      <c r="BJ245" s="802"/>
      <c r="BK245" s="1143"/>
      <c r="BL245" s="1143"/>
      <c r="BM245" s="179"/>
      <c r="BN245" s="179"/>
    </row>
    <row r="246" spans="1:66" ht="16.5">
      <c r="A246" s="1143"/>
      <c r="B246" s="1144">
        <v>239</v>
      </c>
      <c r="C246" s="1144" t="s">
        <v>320</v>
      </c>
      <c r="D246" s="1145"/>
      <c r="E246" s="1146"/>
      <c r="F246" s="1145"/>
      <c r="G246" s="1146" t="s">
        <v>2221</v>
      </c>
      <c r="H246" s="1145"/>
      <c r="I246" s="1146"/>
      <c r="J246" s="1145"/>
      <c r="K246" s="1146"/>
      <c r="L246" s="1145"/>
      <c r="M246" s="1146"/>
      <c r="N246" s="1144" t="s">
        <v>2221</v>
      </c>
      <c r="O246" s="170" t="s">
        <v>2222</v>
      </c>
      <c r="P246" s="1147" t="s">
        <v>4802</v>
      </c>
      <c r="Q246" s="1148"/>
      <c r="R246" s="1149" t="s">
        <v>1556</v>
      </c>
      <c r="S246" s="1144" t="s">
        <v>941</v>
      </c>
      <c r="T246" s="1150"/>
      <c r="U246" s="1151" t="s">
        <v>2223</v>
      </c>
      <c r="V246" s="158" t="s">
        <v>304</v>
      </c>
      <c r="W246" s="1150" t="s">
        <v>2224</v>
      </c>
      <c r="X246" s="802">
        <v>1</v>
      </c>
      <c r="Y246" s="824" t="s">
        <v>945</v>
      </c>
      <c r="Z246" s="1152" t="s">
        <v>1008</v>
      </c>
      <c r="AA246" s="1144">
        <v>1</v>
      </c>
      <c r="AB246" s="1144" t="s">
        <v>1008</v>
      </c>
      <c r="AC246" s="1144"/>
      <c r="AD246" s="1144"/>
      <c r="AE246" s="1144"/>
      <c r="AF246" s="1153"/>
      <c r="AG246" s="1154">
        <v>109938.37</v>
      </c>
      <c r="AH246" s="1154" t="s">
        <v>949</v>
      </c>
      <c r="AI246" s="1154">
        <v>1.2</v>
      </c>
      <c r="AJ246" s="1154">
        <v>131.92605</v>
      </c>
      <c r="AK246" s="1154" t="s">
        <v>2225</v>
      </c>
      <c r="AL246" s="1154" t="s">
        <v>995</v>
      </c>
      <c r="AM246" s="1154" t="s">
        <v>1010</v>
      </c>
      <c r="AN246" s="1154" t="s">
        <v>1011</v>
      </c>
      <c r="AO246" s="1154" t="s">
        <v>1012</v>
      </c>
      <c r="AP246" s="1154" t="s">
        <v>2226</v>
      </c>
      <c r="AQ246" s="1154" t="s">
        <v>1142</v>
      </c>
      <c r="AR246" s="1154" t="s">
        <v>1015</v>
      </c>
      <c r="AS246" s="1154" t="s">
        <v>949</v>
      </c>
      <c r="AT246" s="1154">
        <v>0</v>
      </c>
      <c r="AU246" s="1154">
        <v>0</v>
      </c>
      <c r="AV246" s="1154">
        <v>0</v>
      </c>
      <c r="AW246" s="1154">
        <v>0</v>
      </c>
      <c r="AX246" s="1154">
        <v>0</v>
      </c>
      <c r="AY246" s="1154">
        <v>0</v>
      </c>
      <c r="AZ246" s="1154">
        <v>0</v>
      </c>
      <c r="BA246" s="1154">
        <v>0</v>
      </c>
      <c r="BB246" s="1155" t="s">
        <v>4162</v>
      </c>
      <c r="BC246" s="1155" t="s">
        <v>4690</v>
      </c>
      <c r="BD246" s="1155" t="s">
        <v>4752</v>
      </c>
      <c r="BE246" s="1144"/>
      <c r="BF246" s="1155">
        <v>2</v>
      </c>
      <c r="BG246" s="1155">
        <v>450</v>
      </c>
      <c r="BH246" s="1155">
        <v>48</v>
      </c>
      <c r="BI246" s="1143"/>
      <c r="BJ246" s="802"/>
      <c r="BK246" s="1143"/>
      <c r="BL246" s="1143"/>
      <c r="BM246" s="179"/>
      <c r="BN246" s="179"/>
    </row>
    <row r="247" spans="1:66" ht="16.5">
      <c r="A247" s="1143"/>
      <c r="B247" s="1144">
        <v>240</v>
      </c>
      <c r="C247" s="1144" t="s">
        <v>320</v>
      </c>
      <c r="D247" s="1145"/>
      <c r="E247" s="1146"/>
      <c r="F247" s="1145"/>
      <c r="G247" s="1146" t="s">
        <v>1897</v>
      </c>
      <c r="H247" s="1145"/>
      <c r="I247" s="1146"/>
      <c r="J247" s="1145"/>
      <c r="K247" s="1146"/>
      <c r="L247" s="1145"/>
      <c r="M247" s="1146"/>
      <c r="N247" s="1144" t="s">
        <v>1897</v>
      </c>
      <c r="O247" s="170" t="s">
        <v>1898</v>
      </c>
      <c r="P247" s="1147" t="s">
        <v>4802</v>
      </c>
      <c r="Q247" s="1148"/>
      <c r="R247" s="1149"/>
      <c r="S247" s="1144" t="s">
        <v>941</v>
      </c>
      <c r="T247" s="1150" t="s">
        <v>1898</v>
      </c>
      <c r="U247" s="1151" t="s">
        <v>1899</v>
      </c>
      <c r="V247" s="158" t="s">
        <v>304</v>
      </c>
      <c r="W247" s="1150" t="s">
        <v>1900</v>
      </c>
      <c r="X247" s="802">
        <v>4</v>
      </c>
      <c r="Y247" s="824" t="s">
        <v>945</v>
      </c>
      <c r="Z247" s="1152" t="s">
        <v>1008</v>
      </c>
      <c r="AA247" s="1144">
        <v>1</v>
      </c>
      <c r="AB247" s="1144" t="s">
        <v>993</v>
      </c>
      <c r="AC247" s="1144"/>
      <c r="AD247" s="1144"/>
      <c r="AE247" s="1144"/>
      <c r="AF247" s="1153"/>
      <c r="AG247" s="1154" t="s">
        <v>949</v>
      </c>
      <c r="AH247" s="1154" t="s">
        <v>949</v>
      </c>
      <c r="AI247" s="1154" t="s">
        <v>949</v>
      </c>
      <c r="AJ247" s="1154" t="s">
        <v>949</v>
      </c>
      <c r="AK247" s="1154" t="s">
        <v>949</v>
      </c>
      <c r="AL247" s="1154" t="s">
        <v>949</v>
      </c>
      <c r="AM247" s="1154" t="s">
        <v>1023</v>
      </c>
      <c r="AN247" s="1154">
        <v>0</v>
      </c>
      <c r="AO247" s="1154" t="s">
        <v>945</v>
      </c>
      <c r="AP247" s="1154" t="s">
        <v>945</v>
      </c>
      <c r="AQ247" s="1154" t="s">
        <v>986</v>
      </c>
      <c r="AR247" s="1154" t="s">
        <v>1024</v>
      </c>
      <c r="AS247" s="1154" t="s">
        <v>949</v>
      </c>
      <c r="AT247" s="1154">
        <v>0</v>
      </c>
      <c r="AU247" s="1154">
        <v>0</v>
      </c>
      <c r="AV247" s="1154">
        <v>0</v>
      </c>
      <c r="AW247" s="1154">
        <v>0</v>
      </c>
      <c r="AX247" s="1154">
        <v>0</v>
      </c>
      <c r="AY247" s="1154">
        <v>0</v>
      </c>
      <c r="AZ247" s="1154">
        <v>0</v>
      </c>
      <c r="BA247" s="1154">
        <v>0</v>
      </c>
      <c r="BB247" s="1155" t="s">
        <v>4665</v>
      </c>
      <c r="BC247" s="1155"/>
      <c r="BD247" s="1155" t="s">
        <v>4731</v>
      </c>
      <c r="BE247" s="1144"/>
      <c r="BF247" s="1155"/>
      <c r="BG247" s="1155"/>
      <c r="BH247" s="1155"/>
      <c r="BI247" s="1143"/>
      <c r="BJ247" s="802"/>
      <c r="BK247" s="1143"/>
      <c r="BL247" s="1143"/>
      <c r="BM247" s="179"/>
      <c r="BN247" s="179"/>
    </row>
    <row r="248" spans="1:66" ht="16.5">
      <c r="A248" s="1143"/>
      <c r="B248" s="1144">
        <v>241</v>
      </c>
      <c r="C248" s="1144" t="s">
        <v>320</v>
      </c>
      <c r="D248" s="1145"/>
      <c r="E248" s="1146"/>
      <c r="F248" s="1145"/>
      <c r="G248" s="1146" t="s">
        <v>2227</v>
      </c>
      <c r="H248" s="1145"/>
      <c r="I248" s="1146"/>
      <c r="J248" s="1145"/>
      <c r="K248" s="1146"/>
      <c r="L248" s="1145"/>
      <c r="M248" s="1146"/>
      <c r="N248" s="1144" t="s">
        <v>2227</v>
      </c>
      <c r="O248" s="170" t="s">
        <v>2227</v>
      </c>
      <c r="P248" s="1147" t="s">
        <v>4778</v>
      </c>
      <c r="Q248" s="1148"/>
      <c r="R248" s="1149"/>
      <c r="S248" s="1144" t="s">
        <v>941</v>
      </c>
      <c r="T248" s="1150"/>
      <c r="U248" s="1151" t="s">
        <v>2228</v>
      </c>
      <c r="V248" s="158" t="s">
        <v>304</v>
      </c>
      <c r="W248" s="1150" t="s">
        <v>2229</v>
      </c>
      <c r="X248" s="802">
        <v>1</v>
      </c>
      <c r="Y248" s="824" t="s">
        <v>945</v>
      </c>
      <c r="Z248" s="1152" t="s">
        <v>1008</v>
      </c>
      <c r="AA248" s="1144">
        <v>1</v>
      </c>
      <c r="AB248" s="1144" t="s">
        <v>1008</v>
      </c>
      <c r="AC248" s="1144"/>
      <c r="AD248" s="1144"/>
      <c r="AE248" s="1144"/>
      <c r="AF248" s="1153"/>
      <c r="AG248" s="1154">
        <v>134.64346</v>
      </c>
      <c r="AH248" s="1154" t="s">
        <v>949</v>
      </c>
      <c r="AI248" s="1154">
        <v>1.41</v>
      </c>
      <c r="AJ248" s="1154">
        <v>0.1898472786</v>
      </c>
      <c r="AK248" s="1154" t="s">
        <v>2230</v>
      </c>
      <c r="AL248" s="1154" t="s">
        <v>1083</v>
      </c>
      <c r="AM248" s="1154" t="s">
        <v>1293</v>
      </c>
      <c r="AN248" s="1154" t="s">
        <v>1294</v>
      </c>
      <c r="AO248" s="1154" t="s">
        <v>1295</v>
      </c>
      <c r="AP248" s="1154" t="s">
        <v>1296</v>
      </c>
      <c r="AQ248" s="1154" t="s">
        <v>1215</v>
      </c>
      <c r="AR248" s="1154" t="s">
        <v>949</v>
      </c>
      <c r="AS248" s="1154" t="s">
        <v>949</v>
      </c>
      <c r="AT248" s="1154">
        <v>0</v>
      </c>
      <c r="AU248" s="1154">
        <v>0</v>
      </c>
      <c r="AV248" s="1154" t="s">
        <v>2227</v>
      </c>
      <c r="AW248" s="1154" t="s">
        <v>1215</v>
      </c>
      <c r="AX248" s="1154">
        <v>0</v>
      </c>
      <c r="AY248" s="1154">
        <v>0</v>
      </c>
      <c r="AZ248" s="1154">
        <v>0</v>
      </c>
      <c r="BA248" s="1154">
        <v>0</v>
      </c>
      <c r="BB248" s="1155" t="s">
        <v>4162</v>
      </c>
      <c r="BC248" s="1155"/>
      <c r="BD248" s="1155"/>
      <c r="BE248" s="1144"/>
      <c r="BF248" s="1155"/>
      <c r="BG248" s="1155"/>
      <c r="BH248" s="1155"/>
      <c r="BI248" s="1143"/>
      <c r="BJ248" s="802"/>
      <c r="BK248" s="1143"/>
      <c r="BL248" s="1143"/>
      <c r="BM248" s="179"/>
      <c r="BN248" s="179"/>
    </row>
    <row r="249" spans="1:66" ht="16.5">
      <c r="A249" s="1143"/>
      <c r="B249" s="1144">
        <v>242</v>
      </c>
      <c r="C249" s="1144" t="s">
        <v>320</v>
      </c>
      <c r="D249" s="1145"/>
      <c r="E249" s="1146"/>
      <c r="F249" s="1145"/>
      <c r="G249" s="1146" t="s">
        <v>2231</v>
      </c>
      <c r="H249" s="1145"/>
      <c r="I249" s="1146"/>
      <c r="J249" s="1145"/>
      <c r="K249" s="1146"/>
      <c r="L249" s="1145"/>
      <c r="M249" s="1146"/>
      <c r="N249" s="1144" t="s">
        <v>2231</v>
      </c>
      <c r="O249" s="170" t="s">
        <v>2232</v>
      </c>
      <c r="P249" s="1147" t="s">
        <v>4898</v>
      </c>
      <c r="Q249" s="1148" t="s">
        <v>2234</v>
      </c>
      <c r="R249" s="1149" t="s">
        <v>1126</v>
      </c>
      <c r="S249" s="1144" t="s">
        <v>941</v>
      </c>
      <c r="T249" s="1150"/>
      <c r="U249" s="1151" t="s">
        <v>2235</v>
      </c>
      <c r="V249" s="158" t="s">
        <v>304</v>
      </c>
      <c r="W249" s="1150" t="s">
        <v>2236</v>
      </c>
      <c r="X249" s="802">
        <v>1</v>
      </c>
      <c r="Y249" s="824" t="s">
        <v>945</v>
      </c>
      <c r="Z249" s="1152" t="s">
        <v>1008</v>
      </c>
      <c r="AA249" s="1144">
        <v>1</v>
      </c>
      <c r="AB249" s="1144" t="s">
        <v>1048</v>
      </c>
      <c r="AC249" s="1144"/>
      <c r="AD249" s="1144"/>
      <c r="AE249" s="1144"/>
      <c r="AF249" s="1153"/>
      <c r="AG249" s="1154" t="s">
        <v>949</v>
      </c>
      <c r="AH249" s="1154">
        <v>0.6</v>
      </c>
      <c r="AI249" s="1154">
        <v>7.85</v>
      </c>
      <c r="AJ249" s="1154" t="s">
        <v>949</v>
      </c>
      <c r="AK249" s="1154" t="s">
        <v>2237</v>
      </c>
      <c r="AL249" s="1154" t="s">
        <v>2238</v>
      </c>
      <c r="AM249" s="1154" t="s">
        <v>1623</v>
      </c>
      <c r="AN249" s="1154" t="s">
        <v>949</v>
      </c>
      <c r="AO249" s="1154" t="s">
        <v>949</v>
      </c>
      <c r="AP249" s="1154" t="s">
        <v>949</v>
      </c>
      <c r="AQ249" s="1154" t="s">
        <v>1624</v>
      </c>
      <c r="AR249" s="1154" t="s">
        <v>1068</v>
      </c>
      <c r="AS249" s="1154" t="s">
        <v>949</v>
      </c>
      <c r="AT249" s="1154">
        <v>0</v>
      </c>
      <c r="AU249" s="1154">
        <v>0</v>
      </c>
      <c r="AV249" s="1154">
        <v>0</v>
      </c>
      <c r="AW249" s="1154">
        <v>0</v>
      </c>
      <c r="AX249" s="1154">
        <v>0</v>
      </c>
      <c r="AY249" s="1154">
        <v>0</v>
      </c>
      <c r="AZ249" s="1154">
        <v>0</v>
      </c>
      <c r="BA249" s="1154">
        <v>0</v>
      </c>
      <c r="BB249" s="1155" t="s">
        <v>4162</v>
      </c>
      <c r="BC249" s="1155"/>
      <c r="BD249" s="1155"/>
      <c r="BE249" s="1144"/>
      <c r="BF249" s="1155"/>
      <c r="BG249" s="1155"/>
      <c r="BH249" s="1155"/>
      <c r="BI249" s="1143"/>
      <c r="BJ249" s="802"/>
      <c r="BK249" s="1143"/>
      <c r="BL249" s="1143"/>
      <c r="BM249" s="179"/>
      <c r="BN249" s="179"/>
    </row>
    <row r="250" spans="1:66" ht="16.5">
      <c r="A250" s="1143"/>
      <c r="B250" s="1144">
        <v>243</v>
      </c>
      <c r="C250" s="1144" t="s">
        <v>320</v>
      </c>
      <c r="D250" s="1145"/>
      <c r="E250" s="1146"/>
      <c r="F250" s="1145"/>
      <c r="G250" s="1146" t="s">
        <v>2239</v>
      </c>
      <c r="H250" s="1145"/>
      <c r="I250" s="1146"/>
      <c r="J250" s="1145"/>
      <c r="K250" s="1146"/>
      <c r="L250" s="1145"/>
      <c r="M250" s="1146"/>
      <c r="N250" s="1144" t="s">
        <v>2239</v>
      </c>
      <c r="O250" s="170" t="s">
        <v>2240</v>
      </c>
      <c r="P250" s="1147" t="s">
        <v>4898</v>
      </c>
      <c r="Q250" s="1148" t="s">
        <v>2234</v>
      </c>
      <c r="R250" s="1149" t="s">
        <v>1126</v>
      </c>
      <c r="S250" s="1144" t="s">
        <v>941</v>
      </c>
      <c r="T250" s="1150"/>
      <c r="U250" s="1151" t="s">
        <v>2241</v>
      </c>
      <c r="V250" s="158" t="s">
        <v>304</v>
      </c>
      <c r="W250" s="1150" t="s">
        <v>2242</v>
      </c>
      <c r="X250" s="802">
        <v>1</v>
      </c>
      <c r="Y250" s="824" t="s">
        <v>945</v>
      </c>
      <c r="Z250" s="1152" t="s">
        <v>1008</v>
      </c>
      <c r="AA250" s="1144">
        <v>1</v>
      </c>
      <c r="AB250" s="1144" t="s">
        <v>1048</v>
      </c>
      <c r="AC250" s="1144"/>
      <c r="AD250" s="1144"/>
      <c r="AE250" s="1144"/>
      <c r="AF250" s="1153"/>
      <c r="AG250" s="1154" t="s">
        <v>949</v>
      </c>
      <c r="AH250" s="1154" t="s">
        <v>949</v>
      </c>
      <c r="AI250" s="1154">
        <v>7.85</v>
      </c>
      <c r="AJ250" s="1154" t="s">
        <v>949</v>
      </c>
      <c r="AK250" s="1154" t="s">
        <v>2237</v>
      </c>
      <c r="AL250" s="1154" t="s">
        <v>2243</v>
      </c>
      <c r="AM250" s="1154" t="s">
        <v>1623</v>
      </c>
      <c r="AN250" s="1154" t="s">
        <v>949</v>
      </c>
      <c r="AO250" s="1154" t="s">
        <v>949</v>
      </c>
      <c r="AP250" s="1154">
        <v>0</v>
      </c>
      <c r="AQ250" s="1154" t="s">
        <v>1624</v>
      </c>
      <c r="AR250" s="1154" t="s">
        <v>1068</v>
      </c>
      <c r="AS250" s="1154" t="s">
        <v>949</v>
      </c>
      <c r="AT250" s="1154">
        <v>0</v>
      </c>
      <c r="AU250" s="1154">
        <v>0</v>
      </c>
      <c r="AV250" s="1154">
        <v>0</v>
      </c>
      <c r="AW250" s="1154">
        <v>0</v>
      </c>
      <c r="AX250" s="1154">
        <v>0</v>
      </c>
      <c r="AY250" s="1154">
        <v>0</v>
      </c>
      <c r="AZ250" s="1154">
        <v>0</v>
      </c>
      <c r="BA250" s="1154">
        <v>0</v>
      </c>
      <c r="BB250" s="1155" t="s">
        <v>4162</v>
      </c>
      <c r="BC250" s="1155"/>
      <c r="BD250" s="1155"/>
      <c r="BE250" s="1144"/>
      <c r="BF250" s="1155"/>
      <c r="BG250" s="1155"/>
      <c r="BH250" s="1155"/>
      <c r="BI250" s="1143"/>
      <c r="BJ250" s="802"/>
      <c r="BK250" s="1143"/>
      <c r="BL250" s="1143"/>
      <c r="BM250" s="179"/>
      <c r="BN250" s="179"/>
    </row>
    <row r="251" spans="1:66" ht="16.5">
      <c r="A251" s="1143"/>
      <c r="B251" s="1144">
        <v>244</v>
      </c>
      <c r="C251" s="1144" t="s">
        <v>320</v>
      </c>
      <c r="D251" s="1145"/>
      <c r="E251" s="1146"/>
      <c r="F251" s="1145"/>
      <c r="G251" s="1146" t="s">
        <v>2244</v>
      </c>
      <c r="H251" s="1145"/>
      <c r="I251" s="1146"/>
      <c r="J251" s="1145"/>
      <c r="K251" s="1146"/>
      <c r="L251" s="1145"/>
      <c r="M251" s="1146"/>
      <c r="N251" s="1144" t="s">
        <v>2244</v>
      </c>
      <c r="O251" s="170" t="s">
        <v>2244</v>
      </c>
      <c r="P251" s="1147" t="s">
        <v>4778</v>
      </c>
      <c r="Q251" s="1148"/>
      <c r="R251" s="1149" t="s">
        <v>1059</v>
      </c>
      <c r="S251" s="1144" t="s">
        <v>941</v>
      </c>
      <c r="T251" s="1150"/>
      <c r="U251" s="1151" t="s">
        <v>2245</v>
      </c>
      <c r="V251" s="158" t="s">
        <v>304</v>
      </c>
      <c r="W251" s="1150" t="s">
        <v>2246</v>
      </c>
      <c r="X251" s="802">
        <v>1</v>
      </c>
      <c r="Y251" s="824" t="s">
        <v>945</v>
      </c>
      <c r="Z251" s="1152" t="s">
        <v>1008</v>
      </c>
      <c r="AA251" s="1144">
        <v>1</v>
      </c>
      <c r="AB251" s="1144" t="s">
        <v>1048</v>
      </c>
      <c r="AC251" s="1144"/>
      <c r="AD251" s="1144"/>
      <c r="AE251" s="1144"/>
      <c r="AF251" s="1153"/>
      <c r="AG251" s="1154">
        <v>122.480761</v>
      </c>
      <c r="AH251" s="1154">
        <v>1.2</v>
      </c>
      <c r="AI251" s="1154">
        <v>7.85</v>
      </c>
      <c r="AJ251" s="1154" t="s">
        <v>949</v>
      </c>
      <c r="AK251" s="1154" t="s">
        <v>949</v>
      </c>
      <c r="AL251" s="1154" t="s">
        <v>2243</v>
      </c>
      <c r="AM251" s="1154" t="s">
        <v>1623</v>
      </c>
      <c r="AN251" s="1154" t="s">
        <v>949</v>
      </c>
      <c r="AO251" s="1154" t="s">
        <v>949</v>
      </c>
      <c r="AP251" s="1154">
        <v>0</v>
      </c>
      <c r="AQ251" s="1154" t="s">
        <v>1624</v>
      </c>
      <c r="AR251" s="1154" t="s">
        <v>949</v>
      </c>
      <c r="AS251" s="1154" t="s">
        <v>949</v>
      </c>
      <c r="AT251" s="1154">
        <v>0</v>
      </c>
      <c r="AU251" s="1154">
        <v>0</v>
      </c>
      <c r="AV251" s="1154">
        <v>0</v>
      </c>
      <c r="AW251" s="1154">
        <v>0</v>
      </c>
      <c r="AX251" s="1154">
        <v>0</v>
      </c>
      <c r="AY251" s="1154">
        <v>0</v>
      </c>
      <c r="AZ251" s="1154">
        <v>0</v>
      </c>
      <c r="BA251" s="1154">
        <v>0</v>
      </c>
      <c r="BB251" s="1155" t="s">
        <v>4162</v>
      </c>
      <c r="BC251" s="1155"/>
      <c r="BD251" s="1155"/>
      <c r="BE251" s="1144"/>
      <c r="BF251" s="1155"/>
      <c r="BG251" s="1155"/>
      <c r="BH251" s="1155"/>
      <c r="BI251" s="1143"/>
      <c r="BJ251" s="802"/>
      <c r="BK251" s="1143"/>
      <c r="BL251" s="1143"/>
      <c r="BM251" s="179"/>
      <c r="BN251" s="179"/>
    </row>
    <row r="252" spans="1:66" ht="16.5">
      <c r="A252" s="1143"/>
      <c r="B252" s="1144">
        <v>245</v>
      </c>
      <c r="C252" s="1144" t="s">
        <v>320</v>
      </c>
      <c r="D252" s="1145"/>
      <c r="E252" s="1146"/>
      <c r="F252" s="1145"/>
      <c r="G252" s="1146" t="s">
        <v>2247</v>
      </c>
      <c r="H252" s="1145"/>
      <c r="I252" s="1146"/>
      <c r="J252" s="1145"/>
      <c r="K252" s="1146"/>
      <c r="L252" s="1145"/>
      <c r="M252" s="1146"/>
      <c r="N252" s="1144" t="s">
        <v>2247</v>
      </c>
      <c r="O252" s="170" t="s">
        <v>2247</v>
      </c>
      <c r="P252" s="1147" t="s">
        <v>4778</v>
      </c>
      <c r="Q252" s="1148"/>
      <c r="R252" s="1149" t="s">
        <v>1059</v>
      </c>
      <c r="S252" s="1144" t="s">
        <v>941</v>
      </c>
      <c r="T252" s="1150"/>
      <c r="U252" s="1151" t="s">
        <v>2248</v>
      </c>
      <c r="V252" s="158" t="s">
        <v>304</v>
      </c>
      <c r="W252" s="1150" t="s">
        <v>2249</v>
      </c>
      <c r="X252" s="802">
        <v>1</v>
      </c>
      <c r="Y252" s="824" t="s">
        <v>945</v>
      </c>
      <c r="Z252" s="1152" t="s">
        <v>1008</v>
      </c>
      <c r="AA252" s="1144">
        <v>1</v>
      </c>
      <c r="AB252" s="1144" t="s">
        <v>1048</v>
      </c>
      <c r="AC252" s="1144"/>
      <c r="AD252" s="1144"/>
      <c r="AE252" s="1144"/>
      <c r="AF252" s="1153"/>
      <c r="AG252" s="1154">
        <v>122.48076</v>
      </c>
      <c r="AH252" s="1154">
        <v>1.2</v>
      </c>
      <c r="AI252" s="1154">
        <v>7.85</v>
      </c>
      <c r="AJ252" s="1154" t="s">
        <v>949</v>
      </c>
      <c r="AK252" s="1154" t="s">
        <v>949</v>
      </c>
      <c r="AL252" s="1154" t="s">
        <v>2243</v>
      </c>
      <c r="AM252" s="1154" t="s">
        <v>1623</v>
      </c>
      <c r="AN252" s="1154" t="s">
        <v>949</v>
      </c>
      <c r="AO252" s="1154" t="s">
        <v>949</v>
      </c>
      <c r="AP252" s="1154">
        <v>0</v>
      </c>
      <c r="AQ252" s="1154" t="s">
        <v>1624</v>
      </c>
      <c r="AR252" s="1154" t="s">
        <v>949</v>
      </c>
      <c r="AS252" s="1154" t="s">
        <v>949</v>
      </c>
      <c r="AT252" s="1154">
        <v>0</v>
      </c>
      <c r="AU252" s="1154">
        <v>0</v>
      </c>
      <c r="AV252" s="1154">
        <v>0</v>
      </c>
      <c r="AW252" s="1154">
        <v>0</v>
      </c>
      <c r="AX252" s="1154">
        <v>0</v>
      </c>
      <c r="AY252" s="1154">
        <v>0</v>
      </c>
      <c r="AZ252" s="1154">
        <v>0</v>
      </c>
      <c r="BA252" s="1154">
        <v>0</v>
      </c>
      <c r="BB252" s="1155" t="s">
        <v>4162</v>
      </c>
      <c r="BC252" s="1155"/>
      <c r="BD252" s="1155"/>
      <c r="BE252" s="1144"/>
      <c r="BF252" s="1155"/>
      <c r="BG252" s="1155"/>
      <c r="BH252" s="1155"/>
      <c r="BI252" s="1143"/>
      <c r="BJ252" s="802"/>
      <c r="BK252" s="1143"/>
      <c r="BL252" s="1143"/>
      <c r="BM252" s="179"/>
      <c r="BN252" s="179"/>
    </row>
    <row r="253" spans="1:66" ht="16.5">
      <c r="A253" s="1143"/>
      <c r="B253" s="1144">
        <v>246</v>
      </c>
      <c r="C253" s="1144" t="s">
        <v>320</v>
      </c>
      <c r="D253" s="1145"/>
      <c r="E253" s="1146"/>
      <c r="F253" s="1145"/>
      <c r="G253" s="1146" t="s">
        <v>2250</v>
      </c>
      <c r="H253" s="1145"/>
      <c r="I253" s="1146"/>
      <c r="J253" s="1145"/>
      <c r="K253" s="1146"/>
      <c r="L253" s="1145"/>
      <c r="M253" s="1146"/>
      <c r="N253" s="1144" t="s">
        <v>2250</v>
      </c>
      <c r="O253" s="170" t="s">
        <v>2251</v>
      </c>
      <c r="P253" s="1147" t="s">
        <v>4898</v>
      </c>
      <c r="Q253" s="1148"/>
      <c r="R253" s="1149"/>
      <c r="S253" s="1144" t="s">
        <v>941</v>
      </c>
      <c r="T253" s="1150"/>
      <c r="U253" s="1151" t="s">
        <v>2252</v>
      </c>
      <c r="V253" s="158" t="s">
        <v>304</v>
      </c>
      <c r="W253" s="1150" t="s">
        <v>2253</v>
      </c>
      <c r="X253" s="802">
        <v>1</v>
      </c>
      <c r="Y253" s="824" t="s">
        <v>945</v>
      </c>
      <c r="Z253" s="1152" t="s">
        <v>1008</v>
      </c>
      <c r="AA253" s="1144">
        <v>1</v>
      </c>
      <c r="AB253" s="1144" t="s">
        <v>1921</v>
      </c>
      <c r="AC253" s="1144"/>
      <c r="AD253" s="1144" t="s">
        <v>1245</v>
      </c>
      <c r="AE253" s="1144"/>
      <c r="AF253" s="1153"/>
      <c r="AG253" s="1154" t="s">
        <v>949</v>
      </c>
      <c r="AH253" s="1154" t="s">
        <v>949</v>
      </c>
      <c r="AI253" s="1154" t="s">
        <v>949</v>
      </c>
      <c r="AJ253" s="1154" t="s">
        <v>949</v>
      </c>
      <c r="AK253" s="1154" t="s">
        <v>2254</v>
      </c>
      <c r="AL253" s="1154" t="s">
        <v>949</v>
      </c>
      <c r="AM253" s="1154" t="s">
        <v>949</v>
      </c>
      <c r="AN253" s="1154" t="s">
        <v>949</v>
      </c>
      <c r="AO253" s="1154" t="s">
        <v>949</v>
      </c>
      <c r="AP253" s="1154" t="s">
        <v>949</v>
      </c>
      <c r="AQ253" s="1154" t="s">
        <v>2255</v>
      </c>
      <c r="AR253" s="1154" t="s">
        <v>949</v>
      </c>
      <c r="AS253" s="1154" t="s">
        <v>949</v>
      </c>
      <c r="AT253" s="1154">
        <v>0</v>
      </c>
      <c r="AU253" s="1154">
        <v>0</v>
      </c>
      <c r="AV253" s="1154">
        <v>0</v>
      </c>
      <c r="AW253" s="1154">
        <v>0</v>
      </c>
      <c r="AX253" s="1154">
        <v>0</v>
      </c>
      <c r="AY253" s="1154">
        <v>0</v>
      </c>
      <c r="AZ253" s="1154">
        <v>0</v>
      </c>
      <c r="BA253" s="1154">
        <v>0</v>
      </c>
      <c r="BB253" s="1155" t="s">
        <v>4162</v>
      </c>
      <c r="BC253" s="1155"/>
      <c r="BD253" s="1155"/>
      <c r="BE253" s="1144"/>
      <c r="BF253" s="1155"/>
      <c r="BG253" s="1155"/>
      <c r="BH253" s="1155"/>
      <c r="BI253" s="1143"/>
      <c r="BJ253" s="802"/>
      <c r="BK253" s="1143"/>
      <c r="BL253" s="1143"/>
      <c r="BM253" s="179"/>
      <c r="BN253" s="179"/>
    </row>
    <row r="254" spans="1:66" ht="16.5">
      <c r="A254" s="1143"/>
      <c r="B254" s="1144">
        <v>247</v>
      </c>
      <c r="C254" s="1144" t="s">
        <v>320</v>
      </c>
      <c r="D254" s="1145"/>
      <c r="E254" s="1146"/>
      <c r="F254" s="1145"/>
      <c r="G254" s="1146" t="s">
        <v>2256</v>
      </c>
      <c r="H254" s="1145"/>
      <c r="I254" s="1146"/>
      <c r="J254" s="1145"/>
      <c r="K254" s="1146"/>
      <c r="L254" s="1145"/>
      <c r="M254" s="1146"/>
      <c r="N254" s="1144" t="s">
        <v>2256</v>
      </c>
      <c r="O254" s="170" t="s">
        <v>2256</v>
      </c>
      <c r="P254" s="1147" t="s">
        <v>4778</v>
      </c>
      <c r="Q254" s="1148"/>
      <c r="R254" s="1149" t="s">
        <v>989</v>
      </c>
      <c r="S254" s="1144" t="s">
        <v>941</v>
      </c>
      <c r="T254" s="1150"/>
      <c r="U254" s="1151" t="s">
        <v>2257</v>
      </c>
      <c r="V254" s="158" t="s">
        <v>304</v>
      </c>
      <c r="W254" s="1150" t="s">
        <v>2258</v>
      </c>
      <c r="X254" s="802">
        <v>1</v>
      </c>
      <c r="Y254" s="824" t="s">
        <v>945</v>
      </c>
      <c r="Z254" s="1152" t="s">
        <v>1008</v>
      </c>
      <c r="AA254" s="1144">
        <v>1</v>
      </c>
      <c r="AB254" s="1144" t="s">
        <v>1783</v>
      </c>
      <c r="AC254" s="1144"/>
      <c r="AD254" s="1144"/>
      <c r="AE254" s="1144"/>
      <c r="AF254" s="1153"/>
      <c r="AG254" s="1154">
        <v>7609.1951740000004</v>
      </c>
      <c r="AH254" s="1154" t="s">
        <v>949</v>
      </c>
      <c r="AI254" s="1154">
        <v>7.85</v>
      </c>
      <c r="AJ254" s="1154">
        <v>59.732182115900002</v>
      </c>
      <c r="AK254" s="1154" t="s">
        <v>2259</v>
      </c>
      <c r="AL254" s="1154" t="s">
        <v>949</v>
      </c>
      <c r="AM254" s="1154" t="s">
        <v>949</v>
      </c>
      <c r="AN254" s="1154" t="s">
        <v>2118</v>
      </c>
      <c r="AO254" s="1154" t="s">
        <v>949</v>
      </c>
      <c r="AP254" s="1154">
        <v>0</v>
      </c>
      <c r="AQ254" s="1154" t="s">
        <v>2119</v>
      </c>
      <c r="AR254" s="1154" t="s">
        <v>949</v>
      </c>
      <c r="AS254" s="1154" t="s">
        <v>949</v>
      </c>
      <c r="AT254" s="1154">
        <v>0</v>
      </c>
      <c r="AU254" s="1154">
        <v>0</v>
      </c>
      <c r="AV254" s="1154">
        <v>0</v>
      </c>
      <c r="AW254" s="1154">
        <v>0</v>
      </c>
      <c r="AX254" s="1154">
        <v>0</v>
      </c>
      <c r="AY254" s="1154">
        <v>0</v>
      </c>
      <c r="AZ254" s="1154">
        <v>0</v>
      </c>
      <c r="BA254" s="1154">
        <v>0</v>
      </c>
      <c r="BB254" s="1155" t="s">
        <v>4162</v>
      </c>
      <c r="BC254" s="1155"/>
      <c r="BD254" s="1155"/>
      <c r="BE254" s="1144"/>
      <c r="BF254" s="1155"/>
      <c r="BG254" s="1155"/>
      <c r="BH254" s="1155"/>
      <c r="BI254" s="1143"/>
      <c r="BJ254" s="802"/>
      <c r="BK254" s="1143"/>
      <c r="BL254" s="1143"/>
      <c r="BM254" s="179"/>
      <c r="BN254" s="179"/>
    </row>
    <row r="255" spans="1:66" ht="16.5">
      <c r="A255" s="1143"/>
      <c r="B255" s="1144">
        <v>248</v>
      </c>
      <c r="C255" s="1144" t="s">
        <v>320</v>
      </c>
      <c r="D255" s="1145"/>
      <c r="E255" s="1146"/>
      <c r="F255" s="1145"/>
      <c r="G255" s="1146" t="s">
        <v>2260</v>
      </c>
      <c r="H255" s="1145"/>
      <c r="I255" s="1146"/>
      <c r="J255" s="1145"/>
      <c r="K255" s="1146"/>
      <c r="L255" s="1145"/>
      <c r="M255" s="1146"/>
      <c r="N255" s="1144" t="s">
        <v>2260</v>
      </c>
      <c r="O255" s="170" t="s">
        <v>2260</v>
      </c>
      <c r="P255" s="1147" t="s">
        <v>4778</v>
      </c>
      <c r="Q255" s="1148"/>
      <c r="R255" s="1149"/>
      <c r="S255" s="1144" t="s">
        <v>941</v>
      </c>
      <c r="T255" s="1150"/>
      <c r="U255" s="1151" t="s">
        <v>2261</v>
      </c>
      <c r="V255" s="158" t="s">
        <v>304</v>
      </c>
      <c r="W255" s="1150" t="s">
        <v>2262</v>
      </c>
      <c r="X255" s="802">
        <v>1</v>
      </c>
      <c r="Y255" s="824" t="s">
        <v>945</v>
      </c>
      <c r="Z255" s="1152" t="s">
        <v>1008</v>
      </c>
      <c r="AA255" s="1144">
        <v>1</v>
      </c>
      <c r="AB255" s="1144" t="s">
        <v>979</v>
      </c>
      <c r="AC255" s="1144"/>
      <c r="AD255" s="1144"/>
      <c r="AE255" s="1144"/>
      <c r="AF255" s="1153"/>
      <c r="AG255" s="1154">
        <v>70.479467</v>
      </c>
      <c r="AH255" s="1154">
        <v>0.2</v>
      </c>
      <c r="AI255" s="1154">
        <v>1.38</v>
      </c>
      <c r="AJ255" s="1154" t="s">
        <v>949</v>
      </c>
      <c r="AK255" s="1154" t="s">
        <v>2263</v>
      </c>
      <c r="AL255" s="1154" t="s">
        <v>2110</v>
      </c>
      <c r="AM255" s="1154" t="s">
        <v>1172</v>
      </c>
      <c r="AN255" s="1154" t="s">
        <v>2264</v>
      </c>
      <c r="AO255" s="1154" t="s">
        <v>2265</v>
      </c>
      <c r="AP255" s="1154" t="s">
        <v>949</v>
      </c>
      <c r="AQ255" s="1154" t="s">
        <v>1166</v>
      </c>
      <c r="AR255" s="1154" t="s">
        <v>949</v>
      </c>
      <c r="AS255" s="1154" t="s">
        <v>949</v>
      </c>
      <c r="AT255" s="1154">
        <v>0</v>
      </c>
      <c r="AU255" s="1154">
        <v>0</v>
      </c>
      <c r="AV255" s="1154">
        <v>0</v>
      </c>
      <c r="AW255" s="1154">
        <v>0</v>
      </c>
      <c r="AX255" s="1154">
        <v>0</v>
      </c>
      <c r="AY255" s="1154">
        <v>0</v>
      </c>
      <c r="AZ255" s="1154">
        <v>0</v>
      </c>
      <c r="BA255" s="1154">
        <v>0</v>
      </c>
      <c r="BB255" s="1155" t="s">
        <v>4162</v>
      </c>
      <c r="BC255" s="1155"/>
      <c r="BD255" s="1155"/>
      <c r="BE255" s="1144"/>
      <c r="BF255" s="1155"/>
      <c r="BG255" s="1155"/>
      <c r="BH255" s="1155"/>
      <c r="BI255" s="1143"/>
      <c r="BJ255" s="802"/>
      <c r="BK255" s="1143"/>
      <c r="BL255" s="1143"/>
      <c r="BM255" s="179"/>
      <c r="BN255" s="179"/>
    </row>
    <row r="256" spans="1:66" ht="16.5">
      <c r="A256" s="1143"/>
      <c r="B256" s="1144">
        <v>249</v>
      </c>
      <c r="C256" s="1144" t="s">
        <v>320</v>
      </c>
      <c r="D256" s="1145"/>
      <c r="E256" s="1146"/>
      <c r="F256" s="1145"/>
      <c r="G256" s="1146" t="s">
        <v>2266</v>
      </c>
      <c r="H256" s="1145"/>
      <c r="I256" s="1146"/>
      <c r="J256" s="1145"/>
      <c r="K256" s="1146"/>
      <c r="L256" s="1145"/>
      <c r="M256" s="1146"/>
      <c r="N256" s="1144" t="s">
        <v>2266</v>
      </c>
      <c r="O256" s="170" t="s">
        <v>2266</v>
      </c>
      <c r="P256" s="1147" t="s">
        <v>4778</v>
      </c>
      <c r="Q256" s="1148"/>
      <c r="R256" s="1149" t="s">
        <v>1059</v>
      </c>
      <c r="S256" s="1144" t="s">
        <v>941</v>
      </c>
      <c r="T256" s="1150"/>
      <c r="U256" s="1151" t="s">
        <v>2267</v>
      </c>
      <c r="V256" s="158" t="s">
        <v>304</v>
      </c>
      <c r="W256" s="1150" t="s">
        <v>2268</v>
      </c>
      <c r="X256" s="802">
        <v>1</v>
      </c>
      <c r="Y256" s="824" t="s">
        <v>945</v>
      </c>
      <c r="Z256" s="1152" t="s">
        <v>1008</v>
      </c>
      <c r="AA256" s="1144">
        <v>1</v>
      </c>
      <c r="AB256" s="1144" t="s">
        <v>979</v>
      </c>
      <c r="AC256" s="1144"/>
      <c r="AD256" s="1144"/>
      <c r="AE256" s="1144"/>
      <c r="AF256" s="1153"/>
      <c r="AG256" s="1154">
        <v>1219.92</v>
      </c>
      <c r="AH256" s="1154" t="s">
        <v>949</v>
      </c>
      <c r="AI256" s="1154" t="s">
        <v>949</v>
      </c>
      <c r="AJ256" s="1154" t="s">
        <v>949</v>
      </c>
      <c r="AK256" s="1154" t="s">
        <v>2269</v>
      </c>
      <c r="AL256" s="1154" t="s">
        <v>2110</v>
      </c>
      <c r="AM256" s="1154" t="s">
        <v>2111</v>
      </c>
      <c r="AN256" s="1154" t="s">
        <v>2112</v>
      </c>
      <c r="AO256" s="1154" t="s">
        <v>2113</v>
      </c>
      <c r="AP256" s="1154" t="s">
        <v>949</v>
      </c>
      <c r="AQ256" s="1154" t="s">
        <v>1166</v>
      </c>
      <c r="AR256" s="1154" t="s">
        <v>949</v>
      </c>
      <c r="AS256" s="1154" t="s">
        <v>949</v>
      </c>
      <c r="AT256" s="1154">
        <v>0</v>
      </c>
      <c r="AU256" s="1154">
        <v>0</v>
      </c>
      <c r="AV256" s="1154">
        <v>0</v>
      </c>
      <c r="AW256" s="1154">
        <v>0</v>
      </c>
      <c r="AX256" s="1154">
        <v>0</v>
      </c>
      <c r="AY256" s="1154">
        <v>0</v>
      </c>
      <c r="AZ256" s="1154">
        <v>0</v>
      </c>
      <c r="BA256" s="1154">
        <v>0</v>
      </c>
      <c r="BB256" s="1155" t="s">
        <v>4162</v>
      </c>
      <c r="BC256" s="1155"/>
      <c r="BD256" s="1155"/>
      <c r="BE256" s="1144"/>
      <c r="BF256" s="1155"/>
      <c r="BG256" s="1155"/>
      <c r="BH256" s="1155"/>
      <c r="BI256" s="1143"/>
      <c r="BJ256" s="802"/>
      <c r="BK256" s="1143"/>
      <c r="BL256" s="1143"/>
      <c r="BM256" s="179"/>
      <c r="BN256" s="179"/>
    </row>
    <row r="257" spans="1:66" ht="16.5">
      <c r="A257" s="1143"/>
      <c r="B257" s="1144">
        <v>250</v>
      </c>
      <c r="C257" s="1144" t="s">
        <v>320</v>
      </c>
      <c r="D257" s="1145"/>
      <c r="E257" s="1146" t="s">
        <v>2274</v>
      </c>
      <c r="F257" s="1145"/>
      <c r="G257" s="1146"/>
      <c r="H257" s="1145"/>
      <c r="I257" s="1146"/>
      <c r="J257" s="1145"/>
      <c r="K257" s="1146"/>
      <c r="L257" s="1145"/>
      <c r="M257" s="1146"/>
      <c r="N257" s="1144" t="s">
        <v>2274</v>
      </c>
      <c r="O257" s="170" t="s">
        <v>2275</v>
      </c>
      <c r="P257" s="1147" t="s">
        <v>939</v>
      </c>
      <c r="Q257" s="1148"/>
      <c r="R257" s="1149" t="s">
        <v>940</v>
      </c>
      <c r="S257" s="1144" t="s">
        <v>941</v>
      </c>
      <c r="T257" s="1150"/>
      <c r="U257" s="1151" t="s">
        <v>2276</v>
      </c>
      <c r="V257" s="158" t="s">
        <v>304</v>
      </c>
      <c r="W257" s="1150" t="s">
        <v>2277</v>
      </c>
      <c r="X257" s="802">
        <v>1</v>
      </c>
      <c r="Y257" s="824" t="s">
        <v>945</v>
      </c>
      <c r="Z257" s="1152" t="s">
        <v>1008</v>
      </c>
      <c r="AA257" s="1144">
        <v>0</v>
      </c>
      <c r="AB257" s="1144" t="s">
        <v>947</v>
      </c>
      <c r="AC257" s="1144"/>
      <c r="AD257" s="1144"/>
      <c r="AE257" s="1144"/>
      <c r="AF257" s="1153"/>
      <c r="AG257" s="1154" t="s">
        <v>949</v>
      </c>
      <c r="AH257" s="1154" t="s">
        <v>949</v>
      </c>
      <c r="AI257" s="1154" t="s">
        <v>949</v>
      </c>
      <c r="AJ257" s="1154" t="s">
        <v>949</v>
      </c>
      <c r="AK257" s="1154" t="s">
        <v>949</v>
      </c>
      <c r="AL257" s="1154" t="s">
        <v>949</v>
      </c>
      <c r="AM257" s="1154" t="s">
        <v>949</v>
      </c>
      <c r="AN257" s="1154" t="s">
        <v>949</v>
      </c>
      <c r="AO257" s="1154" t="s">
        <v>949</v>
      </c>
      <c r="AP257" s="1154" t="s">
        <v>949</v>
      </c>
      <c r="AQ257" s="1154" t="s">
        <v>949</v>
      </c>
      <c r="AR257" s="1154" t="s">
        <v>949</v>
      </c>
      <c r="AS257" s="1154" t="s">
        <v>949</v>
      </c>
      <c r="AT257" s="1154" t="s">
        <v>949</v>
      </c>
      <c r="AU257" s="1154" t="s">
        <v>949</v>
      </c>
      <c r="AV257" s="1154" t="s">
        <v>949</v>
      </c>
      <c r="AW257" s="1154" t="s">
        <v>949</v>
      </c>
      <c r="AX257" s="1154" t="s">
        <v>949</v>
      </c>
      <c r="AY257" s="1154" t="s">
        <v>949</v>
      </c>
      <c r="AZ257" s="1154" t="s">
        <v>949</v>
      </c>
      <c r="BA257" s="1154" t="s">
        <v>949</v>
      </c>
      <c r="BB257" s="1155" t="s">
        <v>4162</v>
      </c>
      <c r="BC257" s="1155"/>
      <c r="BD257" s="1155"/>
      <c r="BE257" s="1144"/>
      <c r="BF257" s="1155"/>
      <c r="BG257" s="1155"/>
      <c r="BH257" s="1155"/>
      <c r="BI257" s="1143"/>
      <c r="BJ257" s="802"/>
      <c r="BK257" s="1143"/>
      <c r="BL257" s="1143"/>
      <c r="BM257" s="179"/>
      <c r="BN257" s="179"/>
    </row>
    <row r="258" spans="1:66" ht="16.5">
      <c r="A258" s="1143"/>
      <c r="B258" s="1144">
        <v>251</v>
      </c>
      <c r="C258" s="1144" t="s">
        <v>320</v>
      </c>
      <c r="D258" s="1145"/>
      <c r="E258" s="1146"/>
      <c r="F258" s="1145" t="s">
        <v>2278</v>
      </c>
      <c r="G258" s="1146"/>
      <c r="H258" s="1145"/>
      <c r="I258" s="1146"/>
      <c r="J258" s="1145"/>
      <c r="K258" s="1146"/>
      <c r="L258" s="1145"/>
      <c r="M258" s="1146"/>
      <c r="N258" s="1144" t="s">
        <v>2278</v>
      </c>
      <c r="O258" s="170" t="s">
        <v>2278</v>
      </c>
      <c r="P258" s="1147" t="s">
        <v>4781</v>
      </c>
      <c r="Q258" s="1148"/>
      <c r="R258" s="1149" t="s">
        <v>976</v>
      </c>
      <c r="S258" s="1144" t="s">
        <v>941</v>
      </c>
      <c r="T258" s="1150"/>
      <c r="U258" s="1151"/>
      <c r="V258" s="158" t="s">
        <v>132</v>
      </c>
      <c r="W258" s="1150" t="s">
        <v>2279</v>
      </c>
      <c r="X258" s="802">
        <v>1</v>
      </c>
      <c r="Y258" s="824" t="s">
        <v>945</v>
      </c>
      <c r="Z258" s="1152" t="s">
        <v>946</v>
      </c>
      <c r="AA258" s="1144">
        <v>0</v>
      </c>
      <c r="AB258" s="1144" t="s">
        <v>947</v>
      </c>
      <c r="AC258" s="1144"/>
      <c r="AD258" s="1144"/>
      <c r="AE258" s="1144"/>
      <c r="AF258" s="1153"/>
      <c r="AG258" s="1154" t="s">
        <v>949</v>
      </c>
      <c r="AH258" s="1154" t="s">
        <v>949</v>
      </c>
      <c r="AI258" s="1154" t="s">
        <v>949</v>
      </c>
      <c r="AJ258" s="1154" t="s">
        <v>949</v>
      </c>
      <c r="AK258" s="1154" t="s">
        <v>949</v>
      </c>
      <c r="AL258" s="1154" t="s">
        <v>949</v>
      </c>
      <c r="AM258" s="1154" t="s">
        <v>949</v>
      </c>
      <c r="AN258" s="1154" t="s">
        <v>949</v>
      </c>
      <c r="AO258" s="1154" t="s">
        <v>949</v>
      </c>
      <c r="AP258" s="1154" t="s">
        <v>949</v>
      </c>
      <c r="AQ258" s="1154" t="s">
        <v>949</v>
      </c>
      <c r="AR258" s="1154" t="s">
        <v>949</v>
      </c>
      <c r="AS258" s="1154" t="s">
        <v>949</v>
      </c>
      <c r="AT258" s="1154" t="s">
        <v>949</v>
      </c>
      <c r="AU258" s="1154" t="s">
        <v>949</v>
      </c>
      <c r="AV258" s="1154" t="s">
        <v>949</v>
      </c>
      <c r="AW258" s="1154" t="s">
        <v>949</v>
      </c>
      <c r="AX258" s="1154" t="s">
        <v>949</v>
      </c>
      <c r="AY258" s="1154" t="s">
        <v>949</v>
      </c>
      <c r="AZ258" s="1154" t="s">
        <v>949</v>
      </c>
      <c r="BA258" s="1154" t="s">
        <v>949</v>
      </c>
      <c r="BB258" s="1155" t="s">
        <v>4162</v>
      </c>
      <c r="BC258" s="1155"/>
      <c r="BD258" s="1155"/>
      <c r="BE258" s="1144"/>
      <c r="BF258" s="1155"/>
      <c r="BG258" s="1155"/>
      <c r="BH258" s="1155"/>
      <c r="BI258" s="1143"/>
      <c r="BJ258" s="802" t="s">
        <v>949</v>
      </c>
      <c r="BK258" s="1143"/>
      <c r="BL258" s="1143"/>
      <c r="BM258" s="179"/>
      <c r="BN258" s="179"/>
    </row>
    <row r="259" spans="1:66" ht="16.5">
      <c r="A259" s="1143"/>
      <c r="B259" s="1144">
        <v>252</v>
      </c>
      <c r="C259" s="1144" t="s">
        <v>320</v>
      </c>
      <c r="D259" s="1145"/>
      <c r="E259" s="1146"/>
      <c r="F259" s="1145"/>
      <c r="G259" s="1146" t="s">
        <v>2282</v>
      </c>
      <c r="H259" s="1145"/>
      <c r="I259" s="1146"/>
      <c r="J259" s="1145"/>
      <c r="K259" s="1146"/>
      <c r="L259" s="1145"/>
      <c r="M259" s="1146"/>
      <c r="N259" s="1144" t="s">
        <v>2282</v>
      </c>
      <c r="O259" s="170" t="s">
        <v>2283</v>
      </c>
      <c r="P259" s="1147" t="s">
        <v>4894</v>
      </c>
      <c r="Q259" s="1148"/>
      <c r="R259" s="1149" t="s">
        <v>976</v>
      </c>
      <c r="S259" s="1144" t="s">
        <v>941</v>
      </c>
      <c r="T259" s="1150"/>
      <c r="U259" s="1151" t="s">
        <v>2284</v>
      </c>
      <c r="V259" s="158" t="s">
        <v>132</v>
      </c>
      <c r="W259" s="1150" t="s">
        <v>2285</v>
      </c>
      <c r="X259" s="802">
        <v>1</v>
      </c>
      <c r="Y259" s="824" t="s">
        <v>945</v>
      </c>
      <c r="Z259" s="1152" t="s">
        <v>946</v>
      </c>
      <c r="AA259" s="1144">
        <v>1</v>
      </c>
      <c r="AB259" s="1144" t="s">
        <v>979</v>
      </c>
      <c r="AC259" s="1144"/>
      <c r="AD259" s="1144"/>
      <c r="AE259" s="1144"/>
      <c r="AF259" s="1153"/>
      <c r="AG259" s="1154">
        <v>199.5</v>
      </c>
      <c r="AH259" s="1154">
        <v>9.5000000000000001E-2</v>
      </c>
      <c r="AI259" s="1154" t="s">
        <v>949</v>
      </c>
      <c r="AJ259" s="1154" t="s">
        <v>949</v>
      </c>
      <c r="AK259" s="1154" t="s">
        <v>2286</v>
      </c>
      <c r="AL259" s="1154" t="s">
        <v>1881</v>
      </c>
      <c r="AM259" s="1154" t="s">
        <v>1882</v>
      </c>
      <c r="AN259" s="1154" t="s">
        <v>949</v>
      </c>
      <c r="AO259" s="1154" t="s">
        <v>949</v>
      </c>
      <c r="AP259" s="1154" t="s">
        <v>949</v>
      </c>
      <c r="AQ259" s="1154" t="s">
        <v>1166</v>
      </c>
      <c r="AR259" s="1154" t="s">
        <v>986</v>
      </c>
      <c r="AS259" s="1154" t="s">
        <v>949</v>
      </c>
      <c r="AT259" s="1154" t="s">
        <v>949</v>
      </c>
      <c r="AU259" s="1154" t="s">
        <v>949</v>
      </c>
      <c r="AV259" s="1154" t="s">
        <v>949</v>
      </c>
      <c r="AW259" s="1154" t="s">
        <v>949</v>
      </c>
      <c r="AX259" s="1154" t="s">
        <v>949</v>
      </c>
      <c r="AY259" s="1154" t="s">
        <v>949</v>
      </c>
      <c r="AZ259" s="1154" t="s">
        <v>949</v>
      </c>
      <c r="BA259" s="1154" t="s">
        <v>949</v>
      </c>
      <c r="BB259" s="1155" t="s">
        <v>4162</v>
      </c>
      <c r="BC259" s="1155"/>
      <c r="BD259" s="1155"/>
      <c r="BE259" s="1144"/>
      <c r="BF259" s="1155"/>
      <c r="BG259" s="1155"/>
      <c r="BH259" s="1155"/>
      <c r="BI259" s="1143"/>
      <c r="BJ259" s="802" t="s">
        <v>949</v>
      </c>
      <c r="BK259" s="1143"/>
      <c r="BL259" s="1143"/>
      <c r="BM259" s="179"/>
      <c r="BN259" s="179"/>
    </row>
    <row r="260" spans="1:66" ht="16.5">
      <c r="A260" s="1143"/>
      <c r="B260" s="1144">
        <v>253</v>
      </c>
      <c r="C260" s="1144" t="s">
        <v>320</v>
      </c>
      <c r="D260" s="1145"/>
      <c r="E260" s="1146"/>
      <c r="F260" s="1145"/>
      <c r="G260" s="1146" t="s">
        <v>1886</v>
      </c>
      <c r="H260" s="1145"/>
      <c r="I260" s="1146"/>
      <c r="J260" s="1145"/>
      <c r="K260" s="1146"/>
      <c r="L260" s="1145"/>
      <c r="M260" s="1146"/>
      <c r="N260" s="1144" t="s">
        <v>1886</v>
      </c>
      <c r="O260" s="170" t="s">
        <v>1887</v>
      </c>
      <c r="P260" s="1147" t="s">
        <v>4773</v>
      </c>
      <c r="Q260" s="1148"/>
      <c r="R260" s="1149" t="s">
        <v>989</v>
      </c>
      <c r="S260" s="1144" t="s">
        <v>941</v>
      </c>
      <c r="T260" s="1150"/>
      <c r="U260" s="1151" t="s">
        <v>1888</v>
      </c>
      <c r="V260" s="158" t="s">
        <v>132</v>
      </c>
      <c r="W260" s="1150" t="s">
        <v>1889</v>
      </c>
      <c r="X260" s="802">
        <v>3.5000000000000003E-2</v>
      </c>
      <c r="Y260" s="824" t="s">
        <v>945</v>
      </c>
      <c r="Z260" s="1152" t="s">
        <v>992</v>
      </c>
      <c r="AA260" s="1144">
        <v>1</v>
      </c>
      <c r="AB260" s="1144" t="s">
        <v>993</v>
      </c>
      <c r="AC260" s="1144"/>
      <c r="AD260" s="1144"/>
      <c r="AE260" s="1144"/>
      <c r="AF260" s="1153"/>
      <c r="AG260" s="1154" t="s">
        <v>949</v>
      </c>
      <c r="AH260" s="1154" t="s">
        <v>949</v>
      </c>
      <c r="AI260" s="1154" t="s">
        <v>949</v>
      </c>
      <c r="AJ260" s="1154" t="s">
        <v>949</v>
      </c>
      <c r="AK260" s="1154" t="s">
        <v>1890</v>
      </c>
      <c r="AL260" s="1154" t="s">
        <v>995</v>
      </c>
      <c r="AM260" s="1154" t="s">
        <v>996</v>
      </c>
      <c r="AN260" s="1154" t="s">
        <v>1891</v>
      </c>
      <c r="AO260" s="1154" t="s">
        <v>998</v>
      </c>
      <c r="AP260" s="1154" t="s">
        <v>949</v>
      </c>
      <c r="AQ260" s="1154" t="s">
        <v>985</v>
      </c>
      <c r="AR260" s="1154" t="s">
        <v>986</v>
      </c>
      <c r="AS260" s="1154" t="s">
        <v>949</v>
      </c>
      <c r="AT260" s="1154" t="s">
        <v>949</v>
      </c>
      <c r="AU260" s="1154" t="s">
        <v>949</v>
      </c>
      <c r="AV260" s="1154" t="s">
        <v>949</v>
      </c>
      <c r="AW260" s="1154" t="s">
        <v>949</v>
      </c>
      <c r="AX260" s="1154" t="s">
        <v>949</v>
      </c>
      <c r="AY260" s="1154" t="s">
        <v>949</v>
      </c>
      <c r="AZ260" s="1154" t="s">
        <v>949</v>
      </c>
      <c r="BA260" s="1154" t="s">
        <v>949</v>
      </c>
      <c r="BB260" s="1155"/>
      <c r="BC260" s="1155"/>
      <c r="BD260" s="1155"/>
      <c r="BE260" s="1144"/>
      <c r="BF260" s="1155"/>
      <c r="BG260" s="1155"/>
      <c r="BH260" s="1155"/>
      <c r="BI260" s="1143"/>
      <c r="BJ260" s="802"/>
      <c r="BK260" s="1143"/>
      <c r="BL260" s="1143"/>
      <c r="BM260" s="179"/>
      <c r="BN260" s="179"/>
    </row>
    <row r="261" spans="1:66" ht="16.5">
      <c r="A261" s="1143"/>
      <c r="B261" s="1144">
        <v>254</v>
      </c>
      <c r="C261" s="1144" t="s">
        <v>320</v>
      </c>
      <c r="D261" s="1145"/>
      <c r="E261" s="1146"/>
      <c r="F261" s="1145" t="s">
        <v>2290</v>
      </c>
      <c r="G261" s="1146"/>
      <c r="H261" s="1145"/>
      <c r="I261" s="1146"/>
      <c r="J261" s="1145"/>
      <c r="K261" s="1146"/>
      <c r="L261" s="1145"/>
      <c r="M261" s="1146"/>
      <c r="N261" s="1144" t="s">
        <v>2290</v>
      </c>
      <c r="O261" s="170" t="s">
        <v>2291</v>
      </c>
      <c r="P261" s="1147" t="s">
        <v>4802</v>
      </c>
      <c r="Q261" s="1148"/>
      <c r="R261" s="1149" t="s">
        <v>979</v>
      </c>
      <c r="S261" s="1144" t="s">
        <v>941</v>
      </c>
      <c r="T261" s="1150"/>
      <c r="U261" s="1151" t="s">
        <v>2292</v>
      </c>
      <c r="V261" s="158" t="s">
        <v>304</v>
      </c>
      <c r="W261" s="1150" t="s">
        <v>2293</v>
      </c>
      <c r="X261" s="802">
        <v>1</v>
      </c>
      <c r="Y261" s="824" t="s">
        <v>945</v>
      </c>
      <c r="Z261" s="1152" t="s">
        <v>946</v>
      </c>
      <c r="AA261" s="1144">
        <v>1</v>
      </c>
      <c r="AB261" s="1144" t="s">
        <v>1081</v>
      </c>
      <c r="AC261" s="1144"/>
      <c r="AD261" s="1144"/>
      <c r="AE261" s="1144"/>
      <c r="AF261" s="1153"/>
      <c r="AG261" s="1154">
        <v>2712.8711389999999</v>
      </c>
      <c r="AH261" s="1154">
        <v>1</v>
      </c>
      <c r="AI261" s="1154">
        <v>7.93</v>
      </c>
      <c r="AJ261" s="1154">
        <v>21.51</v>
      </c>
      <c r="AK261" s="1154" t="s">
        <v>2294</v>
      </c>
      <c r="AL261" s="1154" t="s">
        <v>995</v>
      </c>
      <c r="AM261" s="1154" t="s">
        <v>2295</v>
      </c>
      <c r="AN261" s="1154">
        <v>0</v>
      </c>
      <c r="AO261" s="1154" t="s">
        <v>945</v>
      </c>
      <c r="AP261" s="1154">
        <v>0</v>
      </c>
      <c r="AQ261" s="1154" t="s">
        <v>1087</v>
      </c>
      <c r="AR261" s="1154" t="s">
        <v>1213</v>
      </c>
      <c r="AS261" s="1154" t="s">
        <v>949</v>
      </c>
      <c r="AT261" s="1154">
        <v>0</v>
      </c>
      <c r="AU261" s="1154">
        <v>0</v>
      </c>
      <c r="AV261" s="1154" t="s">
        <v>2290</v>
      </c>
      <c r="AW261" s="1154" t="s">
        <v>1087</v>
      </c>
      <c r="AX261" s="1154" t="s">
        <v>2296</v>
      </c>
      <c r="AY261" s="1154" t="s">
        <v>1213</v>
      </c>
      <c r="AZ261" s="1154">
        <v>0</v>
      </c>
      <c r="BA261" s="1154">
        <v>0</v>
      </c>
      <c r="BB261" s="1155" t="s">
        <v>4162</v>
      </c>
      <c r="BC261" s="1155"/>
      <c r="BD261" s="1155" t="s">
        <v>4401</v>
      </c>
      <c r="BE261" s="1144"/>
      <c r="BF261" s="1155">
        <v>0</v>
      </c>
      <c r="BG261" s="1155">
        <v>0</v>
      </c>
      <c r="BH261" s="1155">
        <v>0</v>
      </c>
      <c r="BI261" s="1143"/>
      <c r="BJ261" s="802"/>
      <c r="BK261" s="1143"/>
      <c r="BL261" s="1143"/>
      <c r="BM261" s="179"/>
      <c r="BN261" s="179"/>
    </row>
    <row r="262" spans="1:66" ht="16.5">
      <c r="A262" s="1143"/>
      <c r="B262" s="1144">
        <v>255</v>
      </c>
      <c r="C262" s="1144" t="s">
        <v>320</v>
      </c>
      <c r="D262" s="1145"/>
      <c r="E262" s="1146"/>
      <c r="F262" s="1145" t="s">
        <v>2297</v>
      </c>
      <c r="G262" s="1146"/>
      <c r="H262" s="1145"/>
      <c r="I262" s="1146"/>
      <c r="J262" s="1145"/>
      <c r="K262" s="1146"/>
      <c r="L262" s="1145"/>
      <c r="M262" s="1146"/>
      <c r="N262" s="1144" t="s">
        <v>2297</v>
      </c>
      <c r="O262" s="170" t="s">
        <v>2298</v>
      </c>
      <c r="P262" s="1147" t="s">
        <v>4802</v>
      </c>
      <c r="Q262" s="1148"/>
      <c r="R262" s="1149" t="s">
        <v>1209</v>
      </c>
      <c r="S262" s="1144" t="s">
        <v>941</v>
      </c>
      <c r="T262" s="1150"/>
      <c r="U262" s="1151" t="s">
        <v>2299</v>
      </c>
      <c r="V262" s="158" t="s">
        <v>304</v>
      </c>
      <c r="W262" s="1150" t="s">
        <v>2300</v>
      </c>
      <c r="X262" s="802">
        <v>1</v>
      </c>
      <c r="Y262" s="824" t="s">
        <v>945</v>
      </c>
      <c r="Z262" s="1152" t="s">
        <v>946</v>
      </c>
      <c r="AA262" s="1144">
        <v>1</v>
      </c>
      <c r="AB262" s="1144" t="s">
        <v>1008</v>
      </c>
      <c r="AC262" s="1144"/>
      <c r="AD262" s="1144"/>
      <c r="AE262" s="1144"/>
      <c r="AF262" s="1153"/>
      <c r="AG262" s="1154">
        <v>31853.089</v>
      </c>
      <c r="AH262" s="1154" t="s">
        <v>949</v>
      </c>
      <c r="AI262" s="1154">
        <v>1.2</v>
      </c>
      <c r="AJ262" s="1154">
        <v>38.223706</v>
      </c>
      <c r="AK262" s="1154" t="s">
        <v>2301</v>
      </c>
      <c r="AL262" s="1154" t="s">
        <v>995</v>
      </c>
      <c r="AM262" s="1154" t="s">
        <v>1130</v>
      </c>
      <c r="AN262" s="1154" t="s">
        <v>1131</v>
      </c>
      <c r="AO262" s="1154" t="s">
        <v>1132</v>
      </c>
      <c r="AP262" s="1154" t="s">
        <v>1133</v>
      </c>
      <c r="AQ262" s="1154" t="s">
        <v>1087</v>
      </c>
      <c r="AR262" s="1154">
        <v>0</v>
      </c>
      <c r="AS262" s="1154" t="s">
        <v>949</v>
      </c>
      <c r="AT262" s="1154">
        <v>0</v>
      </c>
      <c r="AU262" s="1154">
        <v>0</v>
      </c>
      <c r="AV262" s="1154" t="s">
        <v>2297</v>
      </c>
      <c r="AW262" s="1154" t="s">
        <v>1087</v>
      </c>
      <c r="AX262" s="1154" t="s">
        <v>2302</v>
      </c>
      <c r="AY262" s="1154" t="s">
        <v>1087</v>
      </c>
      <c r="AZ262" s="1154" t="s">
        <v>2303</v>
      </c>
      <c r="BA262" s="1154" t="s">
        <v>1087</v>
      </c>
      <c r="BB262" s="1155" t="s">
        <v>4162</v>
      </c>
      <c r="BC262" s="1155" t="s">
        <v>4411</v>
      </c>
      <c r="BD262" s="1155"/>
      <c r="BE262" s="1144"/>
      <c r="BF262" s="1155">
        <v>2</v>
      </c>
      <c r="BG262" s="1155">
        <v>250</v>
      </c>
      <c r="BH262" s="1155">
        <v>30</v>
      </c>
      <c r="BI262" s="1143"/>
      <c r="BJ262" s="802"/>
      <c r="BK262" s="1143"/>
      <c r="BL262" s="1143"/>
      <c r="BM262" s="179"/>
      <c r="BN262" s="179"/>
    </row>
    <row r="263" spans="1:66" ht="16.5">
      <c r="A263" s="1143"/>
      <c r="B263" s="1144">
        <v>256</v>
      </c>
      <c r="C263" s="1144" t="s">
        <v>320</v>
      </c>
      <c r="D263" s="1145"/>
      <c r="E263" s="1146"/>
      <c r="F263" s="1145" t="s">
        <v>2304</v>
      </c>
      <c r="G263" s="1146"/>
      <c r="H263" s="1145"/>
      <c r="I263" s="1146"/>
      <c r="J263" s="1145"/>
      <c r="K263" s="1146"/>
      <c r="L263" s="1145"/>
      <c r="M263" s="1146"/>
      <c r="N263" s="1144" t="s">
        <v>2304</v>
      </c>
      <c r="O263" s="170" t="s">
        <v>2305</v>
      </c>
      <c r="P263" s="1147" t="s">
        <v>4802</v>
      </c>
      <c r="Q263" s="1148"/>
      <c r="R263" s="1149" t="s">
        <v>1556</v>
      </c>
      <c r="S263" s="1144" t="s">
        <v>941</v>
      </c>
      <c r="T263" s="1150"/>
      <c r="U263" s="1151" t="s">
        <v>2306</v>
      </c>
      <c r="V263" s="158" t="s">
        <v>304</v>
      </c>
      <c r="W263" s="1150" t="s">
        <v>2307</v>
      </c>
      <c r="X263" s="802">
        <v>1</v>
      </c>
      <c r="Y263" s="824" t="s">
        <v>945</v>
      </c>
      <c r="Z263" s="1152" t="s">
        <v>946</v>
      </c>
      <c r="AA263" s="1144">
        <v>1</v>
      </c>
      <c r="AB263" s="1144" t="s">
        <v>1008</v>
      </c>
      <c r="AC263" s="1144"/>
      <c r="AD263" s="1144"/>
      <c r="AE263" s="1144"/>
      <c r="AF263" s="1153"/>
      <c r="AG263" s="1154">
        <v>17259.06336</v>
      </c>
      <c r="AH263" s="1154" t="s">
        <v>949</v>
      </c>
      <c r="AI263" s="1154">
        <v>1.2</v>
      </c>
      <c r="AJ263" s="1154">
        <v>20.710876032000002</v>
      </c>
      <c r="AK263" s="1154" t="s">
        <v>2308</v>
      </c>
      <c r="AL263" s="1154" t="s">
        <v>995</v>
      </c>
      <c r="AM263" s="1154" t="s">
        <v>1130</v>
      </c>
      <c r="AN263" s="1154" t="s">
        <v>1131</v>
      </c>
      <c r="AO263" s="1154" t="s">
        <v>1132</v>
      </c>
      <c r="AP263" s="1154" t="s">
        <v>1133</v>
      </c>
      <c r="AQ263" s="1154" t="s">
        <v>1087</v>
      </c>
      <c r="AR263" s="1154" t="s">
        <v>949</v>
      </c>
      <c r="AS263" s="1154" t="s">
        <v>949</v>
      </c>
      <c r="AT263" s="1154">
        <v>0</v>
      </c>
      <c r="AU263" s="1154">
        <v>0</v>
      </c>
      <c r="AV263" s="1154" t="s">
        <v>2305</v>
      </c>
      <c r="AW263" s="1154" t="s">
        <v>1087</v>
      </c>
      <c r="AX263" s="1154">
        <v>0</v>
      </c>
      <c r="AY263" s="1154">
        <v>0</v>
      </c>
      <c r="AZ263" s="1154">
        <v>0</v>
      </c>
      <c r="BA263" s="1154">
        <v>0</v>
      </c>
      <c r="BB263" s="1155" t="s">
        <v>4162</v>
      </c>
      <c r="BC263" s="1155" t="s">
        <v>4414</v>
      </c>
      <c r="BD263" s="1155"/>
      <c r="BE263" s="1144"/>
      <c r="BF263" s="1155">
        <v>2</v>
      </c>
      <c r="BG263" s="1155">
        <v>180</v>
      </c>
      <c r="BH263" s="1155">
        <v>28</v>
      </c>
      <c r="BI263" s="1143"/>
      <c r="BJ263" s="802"/>
      <c r="BK263" s="1143"/>
      <c r="BL263" s="1143"/>
      <c r="BM263" s="179"/>
      <c r="BN263" s="179"/>
    </row>
    <row r="264" spans="1:66" ht="16.5">
      <c r="A264" s="1143"/>
      <c r="B264" s="1144">
        <v>257</v>
      </c>
      <c r="C264" s="1144" t="s">
        <v>320</v>
      </c>
      <c r="D264" s="1145"/>
      <c r="E264" s="1146"/>
      <c r="F264" s="1145" t="s">
        <v>2309</v>
      </c>
      <c r="G264" s="1146"/>
      <c r="H264" s="1145"/>
      <c r="I264" s="1146"/>
      <c r="J264" s="1145"/>
      <c r="K264" s="1146"/>
      <c r="L264" s="1145"/>
      <c r="M264" s="1146"/>
      <c r="N264" s="1144" t="s">
        <v>2309</v>
      </c>
      <c r="O264" s="170" t="s">
        <v>2310</v>
      </c>
      <c r="P264" s="1147" t="s">
        <v>939</v>
      </c>
      <c r="Q264" s="1148"/>
      <c r="R264" s="1149" t="s">
        <v>1244</v>
      </c>
      <c r="S264" s="1144" t="s">
        <v>941</v>
      </c>
      <c r="T264" s="1150"/>
      <c r="U264" s="1151" t="s">
        <v>2311</v>
      </c>
      <c r="V264" s="158" t="s">
        <v>304</v>
      </c>
      <c r="W264" s="1150" t="s">
        <v>2312</v>
      </c>
      <c r="X264" s="802">
        <v>1</v>
      </c>
      <c r="Y264" s="824" t="s">
        <v>945</v>
      </c>
      <c r="Z264" s="1152" t="s">
        <v>946</v>
      </c>
      <c r="AA264" s="1144">
        <v>1</v>
      </c>
      <c r="AB264" s="1144" t="s">
        <v>1008</v>
      </c>
      <c r="AC264" s="1144"/>
      <c r="AD264" s="1144"/>
      <c r="AE264" s="1144"/>
      <c r="AF264" s="1153"/>
      <c r="AG264" s="1154">
        <v>28257.143</v>
      </c>
      <c r="AH264" s="1154" t="s">
        <v>949</v>
      </c>
      <c r="AI264" s="1154">
        <v>1.2</v>
      </c>
      <c r="AJ264" s="1154">
        <v>33.908571000000002</v>
      </c>
      <c r="AK264" s="1154" t="s">
        <v>2313</v>
      </c>
      <c r="AL264" s="1154" t="s">
        <v>995</v>
      </c>
      <c r="AM264" s="1154" t="s">
        <v>1130</v>
      </c>
      <c r="AN264" s="1154" t="s">
        <v>1131</v>
      </c>
      <c r="AO264" s="1154" t="s">
        <v>1132</v>
      </c>
      <c r="AP264" s="1154" t="s">
        <v>1133</v>
      </c>
      <c r="AQ264" s="1154" t="s">
        <v>1087</v>
      </c>
      <c r="AR264" s="1154" t="s">
        <v>2314</v>
      </c>
      <c r="AS264" s="1154" t="s">
        <v>1142</v>
      </c>
      <c r="AT264" s="1154">
        <v>0</v>
      </c>
      <c r="AU264" s="1154">
        <v>0</v>
      </c>
      <c r="AV264" s="1154" t="s">
        <v>2309</v>
      </c>
      <c r="AW264" s="1154" t="s">
        <v>1087</v>
      </c>
      <c r="AX264" s="1154" t="s">
        <v>2315</v>
      </c>
      <c r="AY264" s="1154" t="s">
        <v>2314</v>
      </c>
      <c r="AZ264" s="1154" t="s">
        <v>2316</v>
      </c>
      <c r="BA264" s="1154" t="s">
        <v>1142</v>
      </c>
      <c r="BB264" s="1155"/>
      <c r="BC264" s="1155"/>
      <c r="BD264" s="1155"/>
      <c r="BE264" s="1144"/>
      <c r="BF264" s="1155"/>
      <c r="BG264" s="1155"/>
      <c r="BH264" s="1155"/>
      <c r="BI264" s="1143"/>
      <c r="BJ264" s="802"/>
      <c r="BK264" s="1143"/>
      <c r="BL264" s="1143"/>
      <c r="BM264" s="179"/>
      <c r="BN264" s="179"/>
    </row>
    <row r="265" spans="1:66" ht="16.5">
      <c r="A265" s="1143"/>
      <c r="B265" s="1144">
        <v>258</v>
      </c>
      <c r="C265" s="1144" t="s">
        <v>320</v>
      </c>
      <c r="D265" s="1145"/>
      <c r="E265" s="1146"/>
      <c r="F265" s="1145" t="s">
        <v>2317</v>
      </c>
      <c r="G265" s="1146"/>
      <c r="H265" s="1145"/>
      <c r="I265" s="1146"/>
      <c r="J265" s="1145"/>
      <c r="K265" s="1146"/>
      <c r="L265" s="1145"/>
      <c r="M265" s="1146"/>
      <c r="N265" s="1144" t="s">
        <v>2317</v>
      </c>
      <c r="O265" s="170" t="s">
        <v>2318</v>
      </c>
      <c r="P265" s="1147" t="s">
        <v>939</v>
      </c>
      <c r="Q265" s="1148" t="s">
        <v>2319</v>
      </c>
      <c r="R265" s="1149" t="s">
        <v>989</v>
      </c>
      <c r="S265" s="1144" t="s">
        <v>941</v>
      </c>
      <c r="T265" s="1150"/>
      <c r="U265" s="1151" t="s">
        <v>2320</v>
      </c>
      <c r="V265" s="158" t="s">
        <v>304</v>
      </c>
      <c r="W265" s="1150" t="s">
        <v>2321</v>
      </c>
      <c r="X265" s="802">
        <v>1</v>
      </c>
      <c r="Y265" s="824" t="s">
        <v>945</v>
      </c>
      <c r="Z265" s="1152" t="s">
        <v>946</v>
      </c>
      <c r="AA265" s="1144">
        <v>1</v>
      </c>
      <c r="AB265" s="1144" t="s">
        <v>1008</v>
      </c>
      <c r="AC265" s="1144"/>
      <c r="AD265" s="1144"/>
      <c r="AE265" s="1144"/>
      <c r="AF265" s="1153"/>
      <c r="AG265" s="1154">
        <v>11379.397000000001</v>
      </c>
      <c r="AH265" s="1154" t="s">
        <v>949</v>
      </c>
      <c r="AI265" s="1154">
        <v>1.2</v>
      </c>
      <c r="AJ265" s="1154">
        <v>13.655276000000001</v>
      </c>
      <c r="AK265" s="1154" t="s">
        <v>2322</v>
      </c>
      <c r="AL265" s="1154" t="s">
        <v>995</v>
      </c>
      <c r="AM265" s="1154" t="s">
        <v>1130</v>
      </c>
      <c r="AN265" s="1154" t="s">
        <v>1131</v>
      </c>
      <c r="AO265" s="1154" t="s">
        <v>1132</v>
      </c>
      <c r="AP265" s="1154" t="s">
        <v>1133</v>
      </c>
      <c r="AQ265" s="1154" t="s">
        <v>1087</v>
      </c>
      <c r="AR265" s="1154">
        <v>0</v>
      </c>
      <c r="AS265" s="1154" t="s">
        <v>949</v>
      </c>
      <c r="AT265" s="1154">
        <v>0</v>
      </c>
      <c r="AU265" s="1154">
        <v>0</v>
      </c>
      <c r="AV265" s="1154" t="s">
        <v>2323</v>
      </c>
      <c r="AW265" s="1154" t="s">
        <v>1087</v>
      </c>
      <c r="AX265" s="1154" t="s">
        <v>2324</v>
      </c>
      <c r="AY265" s="1154" t="s">
        <v>1087</v>
      </c>
      <c r="AZ265" s="1154">
        <v>0</v>
      </c>
      <c r="BA265" s="1154">
        <v>0</v>
      </c>
      <c r="BB265" s="1155" t="s">
        <v>4162</v>
      </c>
      <c r="BC265" s="1155"/>
      <c r="BD265" s="1155"/>
      <c r="BE265" s="1144"/>
      <c r="BF265" s="1155">
        <v>4</v>
      </c>
      <c r="BG265" s="1155">
        <v>100</v>
      </c>
      <c r="BH265" s="1155">
        <v>23</v>
      </c>
      <c r="BI265" s="1143"/>
      <c r="BJ265" s="802"/>
      <c r="BK265" s="1143"/>
      <c r="BL265" s="1143"/>
      <c r="BM265" s="179"/>
      <c r="BN265" s="179"/>
    </row>
    <row r="266" spans="1:66" ht="16.5">
      <c r="A266" s="1143"/>
      <c r="B266" s="1144">
        <v>259</v>
      </c>
      <c r="C266" s="1144" t="s">
        <v>320</v>
      </c>
      <c r="D266" s="1145"/>
      <c r="E266" s="1146"/>
      <c r="F266" s="1145" t="s">
        <v>2325</v>
      </c>
      <c r="G266" s="1146"/>
      <c r="H266" s="1145"/>
      <c r="I266" s="1146"/>
      <c r="J266" s="1145"/>
      <c r="K266" s="1146"/>
      <c r="L266" s="1145"/>
      <c r="M266" s="1146"/>
      <c r="N266" s="1144" t="s">
        <v>2325</v>
      </c>
      <c r="O266" s="170" t="s">
        <v>2326</v>
      </c>
      <c r="P266" s="1147" t="s">
        <v>4777</v>
      </c>
      <c r="Q266" s="1148"/>
      <c r="R266" s="1149" t="s">
        <v>979</v>
      </c>
      <c r="S266" s="1144" t="s">
        <v>941</v>
      </c>
      <c r="T266" s="1150"/>
      <c r="U266" s="1151" t="s">
        <v>2327</v>
      </c>
      <c r="V266" s="158" t="s">
        <v>304</v>
      </c>
      <c r="W266" s="1150" t="s">
        <v>2328</v>
      </c>
      <c r="X266" s="802">
        <v>1</v>
      </c>
      <c r="Y266" s="824" t="s">
        <v>945</v>
      </c>
      <c r="Z266" s="1152" t="s">
        <v>946</v>
      </c>
      <c r="AA266" s="1144">
        <v>1</v>
      </c>
      <c r="AB266" s="1144" t="s">
        <v>979</v>
      </c>
      <c r="AC266" s="1144"/>
      <c r="AD266" s="1144"/>
      <c r="AE266" s="1144"/>
      <c r="AF266" s="1153"/>
      <c r="AG266" s="1154">
        <v>330.540661</v>
      </c>
      <c r="AH266" s="1154">
        <v>1</v>
      </c>
      <c r="AI266" s="1154" t="s">
        <v>949</v>
      </c>
      <c r="AJ266" s="1154" t="s">
        <v>949</v>
      </c>
      <c r="AK266" s="1154" t="s">
        <v>2329</v>
      </c>
      <c r="AL266" s="1154" t="s">
        <v>2110</v>
      </c>
      <c r="AM266" s="1154" t="s">
        <v>1253</v>
      </c>
      <c r="AN266" s="1154" t="s">
        <v>2096</v>
      </c>
      <c r="AO266" s="1154" t="s">
        <v>949</v>
      </c>
      <c r="AP266" s="1154" t="s">
        <v>949</v>
      </c>
      <c r="AQ266" s="1154" t="s">
        <v>1424</v>
      </c>
      <c r="AR266" s="1154" t="s">
        <v>1166</v>
      </c>
      <c r="AS266" s="1154" t="s">
        <v>949</v>
      </c>
      <c r="AT266" s="1154">
        <v>0</v>
      </c>
      <c r="AU266" s="1154">
        <v>0</v>
      </c>
      <c r="AV266" s="1154">
        <v>0</v>
      </c>
      <c r="AW266" s="1154">
        <v>0</v>
      </c>
      <c r="AX266" s="1154">
        <v>0</v>
      </c>
      <c r="AY266" s="1154">
        <v>0</v>
      </c>
      <c r="AZ266" s="1154">
        <v>0</v>
      </c>
      <c r="BA266" s="1154">
        <v>0</v>
      </c>
      <c r="BB266" s="1155" t="s">
        <v>4162</v>
      </c>
      <c r="BC266" s="1155"/>
      <c r="BD266" s="1155"/>
      <c r="BE266" s="1144"/>
      <c r="BF266" s="1155"/>
      <c r="BG266" s="1155"/>
      <c r="BH266" s="1155"/>
      <c r="BI266" s="1143"/>
      <c r="BJ266" s="802"/>
      <c r="BK266" s="1143"/>
      <c r="BL266" s="1143"/>
      <c r="BM266" s="179"/>
      <c r="BN266" s="179"/>
    </row>
    <row r="267" spans="1:66" ht="16.5">
      <c r="A267" s="1143"/>
      <c r="B267" s="1144">
        <v>260</v>
      </c>
      <c r="C267" s="1144" t="s">
        <v>320</v>
      </c>
      <c r="D267" s="1145"/>
      <c r="E267" s="1146"/>
      <c r="F267" s="1145" t="s">
        <v>2330</v>
      </c>
      <c r="G267" s="1146"/>
      <c r="H267" s="1145"/>
      <c r="I267" s="1146"/>
      <c r="J267" s="1145"/>
      <c r="K267" s="1146"/>
      <c r="L267" s="1145"/>
      <c r="M267" s="1146"/>
      <c r="N267" s="1144" t="s">
        <v>2330</v>
      </c>
      <c r="O267" s="170" t="s">
        <v>2330</v>
      </c>
      <c r="P267" s="1147" t="s">
        <v>4778</v>
      </c>
      <c r="Q267" s="1148"/>
      <c r="R267" s="1149" t="s">
        <v>989</v>
      </c>
      <c r="S267" s="1144" t="s">
        <v>941</v>
      </c>
      <c r="T267" s="1150"/>
      <c r="U267" s="1151" t="s">
        <v>2331</v>
      </c>
      <c r="V267" s="158" t="s">
        <v>304</v>
      </c>
      <c r="W267" s="1150" t="s">
        <v>2332</v>
      </c>
      <c r="X267" s="802">
        <v>1</v>
      </c>
      <c r="Y267" s="824" t="s">
        <v>945</v>
      </c>
      <c r="Z267" s="1152" t="s">
        <v>946</v>
      </c>
      <c r="AA267" s="1144">
        <v>1</v>
      </c>
      <c r="AB267" s="1144" t="s">
        <v>1008</v>
      </c>
      <c r="AC267" s="1144"/>
      <c r="AD267" s="1144"/>
      <c r="AE267" s="1144"/>
      <c r="AF267" s="1153"/>
      <c r="AG267" s="1154">
        <v>2715.6461450000002</v>
      </c>
      <c r="AH267" s="1154" t="s">
        <v>949</v>
      </c>
      <c r="AI267" s="1154">
        <v>1.2</v>
      </c>
      <c r="AJ267" s="1154">
        <v>3.2587754000000002</v>
      </c>
      <c r="AK267" s="1154" t="s">
        <v>2333</v>
      </c>
      <c r="AL267" s="1154" t="s">
        <v>995</v>
      </c>
      <c r="AM267" s="1154" t="s">
        <v>1130</v>
      </c>
      <c r="AN267" s="1154" t="s">
        <v>1131</v>
      </c>
      <c r="AO267" s="1154" t="s">
        <v>1132</v>
      </c>
      <c r="AP267" s="1154" t="s">
        <v>1133</v>
      </c>
      <c r="AQ267" s="1154" t="s">
        <v>1087</v>
      </c>
      <c r="AR267" s="1154" t="s">
        <v>949</v>
      </c>
      <c r="AS267" s="1154" t="s">
        <v>949</v>
      </c>
      <c r="AT267" s="1154">
        <v>0</v>
      </c>
      <c r="AU267" s="1154">
        <v>0</v>
      </c>
      <c r="AV267" s="1154" t="s">
        <v>2330</v>
      </c>
      <c r="AW267" s="1154" t="s">
        <v>1087</v>
      </c>
      <c r="AX267" s="1154">
        <v>0</v>
      </c>
      <c r="AY267" s="1154">
        <v>0</v>
      </c>
      <c r="AZ267" s="1154">
        <v>0</v>
      </c>
      <c r="BA267" s="1154">
        <v>0</v>
      </c>
      <c r="BB267" s="1155" t="s">
        <v>4162</v>
      </c>
      <c r="BC267" s="1155" t="s">
        <v>4411</v>
      </c>
      <c r="BD267" s="1155"/>
      <c r="BE267" s="1144"/>
      <c r="BF267" s="1155">
        <v>4</v>
      </c>
      <c r="BG267" s="1155">
        <v>50</v>
      </c>
      <c r="BH267" s="1155">
        <v>22</v>
      </c>
      <c r="BI267" s="1143"/>
      <c r="BJ267" s="802"/>
      <c r="BK267" s="1143"/>
      <c r="BL267" s="1143"/>
      <c r="BM267" s="179"/>
      <c r="BN267" s="179"/>
    </row>
    <row r="268" spans="1:66" ht="16.5">
      <c r="A268" s="1143"/>
      <c r="B268" s="1144">
        <v>261</v>
      </c>
      <c r="C268" s="1144" t="s">
        <v>320</v>
      </c>
      <c r="D268" s="1145"/>
      <c r="E268" s="1146"/>
      <c r="F268" s="1145" t="s">
        <v>2209</v>
      </c>
      <c r="G268" s="1146"/>
      <c r="H268" s="1145"/>
      <c r="I268" s="1146"/>
      <c r="J268" s="1145"/>
      <c r="K268" s="1146"/>
      <c r="L268" s="1145"/>
      <c r="M268" s="1146"/>
      <c r="N268" s="1144" t="s">
        <v>2209</v>
      </c>
      <c r="O268" s="170" t="s">
        <v>2209</v>
      </c>
      <c r="P268" s="1147" t="s">
        <v>4778</v>
      </c>
      <c r="Q268" s="1148"/>
      <c r="R268" s="1149"/>
      <c r="S268" s="1144" t="s">
        <v>941</v>
      </c>
      <c r="T268" s="1150" t="s">
        <v>2334</v>
      </c>
      <c r="U268" s="1151" t="s">
        <v>2210</v>
      </c>
      <c r="V268" s="158" t="s">
        <v>304</v>
      </c>
      <c r="W268" s="1150" t="s">
        <v>2211</v>
      </c>
      <c r="X268" s="802">
        <v>4</v>
      </c>
      <c r="Y268" s="824" t="s">
        <v>945</v>
      </c>
      <c r="Z268" s="1152" t="s">
        <v>946</v>
      </c>
      <c r="AA268" s="1144">
        <v>1</v>
      </c>
      <c r="AB268" s="1144" t="s">
        <v>993</v>
      </c>
      <c r="AC268" s="1144"/>
      <c r="AD268" s="1144"/>
      <c r="AE268" s="1144"/>
      <c r="AF268" s="1153"/>
      <c r="AG268" s="1154" t="s">
        <v>949</v>
      </c>
      <c r="AH268" s="1154" t="s">
        <v>949</v>
      </c>
      <c r="AI268" s="1154" t="s">
        <v>949</v>
      </c>
      <c r="AJ268" s="1154" t="s">
        <v>949</v>
      </c>
      <c r="AK268" s="1154" t="s">
        <v>949</v>
      </c>
      <c r="AL268" s="1154" t="s">
        <v>949</v>
      </c>
      <c r="AM268" s="1154" t="s">
        <v>1023</v>
      </c>
      <c r="AN268" s="1154" t="s">
        <v>949</v>
      </c>
      <c r="AO268" s="1154" t="s">
        <v>949</v>
      </c>
      <c r="AP268" s="1154" t="s">
        <v>949</v>
      </c>
      <c r="AQ268" s="1154" t="s">
        <v>986</v>
      </c>
      <c r="AR268" s="1154" t="s">
        <v>1024</v>
      </c>
      <c r="AS268" s="1154" t="s">
        <v>949</v>
      </c>
      <c r="AT268" s="1154">
        <v>0</v>
      </c>
      <c r="AU268" s="1154">
        <v>0</v>
      </c>
      <c r="AV268" s="1154">
        <v>0</v>
      </c>
      <c r="AW268" s="1154">
        <v>0</v>
      </c>
      <c r="AX268" s="1154">
        <v>0</v>
      </c>
      <c r="AY268" s="1154">
        <v>0</v>
      </c>
      <c r="AZ268" s="1154">
        <v>0</v>
      </c>
      <c r="BA268" s="1154">
        <v>0</v>
      </c>
      <c r="BB268" s="1155" t="s">
        <v>4665</v>
      </c>
      <c r="BC268" s="1155"/>
      <c r="BD268" s="1155"/>
      <c r="BE268" s="1144"/>
      <c r="BF268" s="1155"/>
      <c r="BG268" s="1155"/>
      <c r="BH268" s="1155"/>
      <c r="BI268" s="1143"/>
      <c r="BJ268" s="802"/>
      <c r="BK268" s="1143"/>
      <c r="BL268" s="1143"/>
      <c r="BM268" s="179"/>
      <c r="BN268" s="179"/>
    </row>
    <row r="269" spans="1:66" ht="16.5">
      <c r="A269" s="1143"/>
      <c r="B269" s="1144">
        <v>262</v>
      </c>
      <c r="C269" s="1144" t="s">
        <v>2335</v>
      </c>
      <c r="D269" s="1145" t="s">
        <v>2336</v>
      </c>
      <c r="E269" s="1146"/>
      <c r="F269" s="1145"/>
      <c r="G269" s="1146"/>
      <c r="H269" s="1145"/>
      <c r="I269" s="1146"/>
      <c r="J269" s="1145"/>
      <c r="K269" s="1146"/>
      <c r="L269" s="1145"/>
      <c r="M269" s="1146"/>
      <c r="N269" s="1144" t="s">
        <v>2336</v>
      </c>
      <c r="O269" s="170" t="s">
        <v>2337</v>
      </c>
      <c r="P269" s="1147" t="s">
        <v>939</v>
      </c>
      <c r="Q269" s="1148"/>
      <c r="R269" s="1149" t="s">
        <v>940</v>
      </c>
      <c r="S269" s="1144" t="s">
        <v>941</v>
      </c>
      <c r="T269" s="1150" t="s">
        <v>2336</v>
      </c>
      <c r="U269" s="1151" t="s">
        <v>2338</v>
      </c>
      <c r="V269" s="158" t="s">
        <v>304</v>
      </c>
      <c r="W269" s="1150" t="s">
        <v>2339</v>
      </c>
      <c r="X269" s="802">
        <v>1</v>
      </c>
      <c r="Y269" s="824" t="s">
        <v>945</v>
      </c>
      <c r="Z269" s="1152" t="s">
        <v>946</v>
      </c>
      <c r="AA269" s="1144">
        <v>0</v>
      </c>
      <c r="AB269" s="1144" t="s">
        <v>947</v>
      </c>
      <c r="AC269" s="1144" t="s">
        <v>948</v>
      </c>
      <c r="AD269" s="1144"/>
      <c r="AE269" s="1144"/>
      <c r="AF269" s="1153"/>
      <c r="AG269" s="1154" t="s">
        <v>949</v>
      </c>
      <c r="AH269" s="1154" t="s">
        <v>949</v>
      </c>
      <c r="AI269" s="1154" t="s">
        <v>949</v>
      </c>
      <c r="AJ269" s="1154" t="s">
        <v>949</v>
      </c>
      <c r="AK269" s="1154" t="s">
        <v>949</v>
      </c>
      <c r="AL269" s="1154" t="s">
        <v>949</v>
      </c>
      <c r="AM269" s="1154" t="s">
        <v>949</v>
      </c>
      <c r="AN269" s="1154" t="s">
        <v>949</v>
      </c>
      <c r="AO269" s="1154" t="s">
        <v>949</v>
      </c>
      <c r="AP269" s="1154" t="s">
        <v>949</v>
      </c>
      <c r="AQ269" s="1154" t="s">
        <v>949</v>
      </c>
      <c r="AR269" s="1154" t="s">
        <v>949</v>
      </c>
      <c r="AS269" s="1154" t="s">
        <v>949</v>
      </c>
      <c r="AT269" s="1154" t="s">
        <v>949</v>
      </c>
      <c r="AU269" s="1154" t="s">
        <v>949</v>
      </c>
      <c r="AV269" s="1154" t="s">
        <v>949</v>
      </c>
      <c r="AW269" s="1154" t="s">
        <v>949</v>
      </c>
      <c r="AX269" s="1154" t="s">
        <v>949</v>
      </c>
      <c r="AY269" s="1154" t="s">
        <v>949</v>
      </c>
      <c r="AZ269" s="1154" t="s">
        <v>949</v>
      </c>
      <c r="BA269" s="1154" t="s">
        <v>949</v>
      </c>
      <c r="BB269" s="1155" t="s">
        <v>4665</v>
      </c>
      <c r="BC269" s="1155"/>
      <c r="BD269" s="1155"/>
      <c r="BE269" s="1144"/>
      <c r="BF269" s="1155"/>
      <c r="BG269" s="1155"/>
      <c r="BH269" s="1155"/>
      <c r="BI269" s="1143"/>
      <c r="BJ269" s="802"/>
      <c r="BK269" s="1143"/>
      <c r="BL269" s="1143"/>
      <c r="BM269" s="179"/>
      <c r="BN269" s="179"/>
    </row>
    <row r="270" spans="1:66" ht="16.5">
      <c r="A270" s="1143"/>
      <c r="B270" s="1144">
        <v>263</v>
      </c>
      <c r="C270" s="1144" t="s">
        <v>2335</v>
      </c>
      <c r="D270" s="1145"/>
      <c r="E270" s="1146" t="s">
        <v>2340</v>
      </c>
      <c r="F270" s="1145"/>
      <c r="G270" s="1146"/>
      <c r="H270" s="1145"/>
      <c r="I270" s="1146"/>
      <c r="J270" s="1145"/>
      <c r="K270" s="1146"/>
      <c r="L270" s="1145"/>
      <c r="M270" s="1146"/>
      <c r="N270" s="1144" t="s">
        <v>2340</v>
      </c>
      <c r="O270" s="170" t="s">
        <v>2341</v>
      </c>
      <c r="P270" s="1147" t="s">
        <v>939</v>
      </c>
      <c r="Q270" s="1148"/>
      <c r="R270" s="1149" t="s">
        <v>940</v>
      </c>
      <c r="S270" s="1144" t="s">
        <v>941</v>
      </c>
      <c r="T270" s="1150" t="s">
        <v>2340</v>
      </c>
      <c r="U270" s="1151" t="s">
        <v>2342</v>
      </c>
      <c r="V270" s="158" t="s">
        <v>304</v>
      </c>
      <c r="W270" s="1150" t="s">
        <v>2343</v>
      </c>
      <c r="X270" s="802">
        <v>1</v>
      </c>
      <c r="Y270" s="824" t="s">
        <v>945</v>
      </c>
      <c r="Z270" s="1152" t="s">
        <v>946</v>
      </c>
      <c r="AA270" s="1144">
        <v>0</v>
      </c>
      <c r="AB270" s="1144" t="s">
        <v>947</v>
      </c>
      <c r="AC270" s="1144"/>
      <c r="AD270" s="1144"/>
      <c r="AE270" s="1144"/>
      <c r="AF270" s="1153"/>
      <c r="AG270" s="1154" t="s">
        <v>949</v>
      </c>
      <c r="AH270" s="1154" t="s">
        <v>949</v>
      </c>
      <c r="AI270" s="1154" t="s">
        <v>949</v>
      </c>
      <c r="AJ270" s="1154" t="s">
        <v>949</v>
      </c>
      <c r="AK270" s="1154" t="s">
        <v>949</v>
      </c>
      <c r="AL270" s="1154" t="s">
        <v>949</v>
      </c>
      <c r="AM270" s="1154" t="s">
        <v>949</v>
      </c>
      <c r="AN270" s="1154" t="s">
        <v>949</v>
      </c>
      <c r="AO270" s="1154" t="s">
        <v>949</v>
      </c>
      <c r="AP270" s="1154" t="s">
        <v>949</v>
      </c>
      <c r="AQ270" s="1154" t="s">
        <v>949</v>
      </c>
      <c r="AR270" s="1154" t="s">
        <v>949</v>
      </c>
      <c r="AS270" s="1154" t="s">
        <v>949</v>
      </c>
      <c r="AT270" s="1154" t="s">
        <v>949</v>
      </c>
      <c r="AU270" s="1154" t="s">
        <v>949</v>
      </c>
      <c r="AV270" s="1154" t="s">
        <v>949</v>
      </c>
      <c r="AW270" s="1154" t="s">
        <v>949</v>
      </c>
      <c r="AX270" s="1154" t="s">
        <v>949</v>
      </c>
      <c r="AY270" s="1154" t="s">
        <v>949</v>
      </c>
      <c r="AZ270" s="1154" t="s">
        <v>949</v>
      </c>
      <c r="BA270" s="1154" t="s">
        <v>949</v>
      </c>
      <c r="BB270" s="1155" t="s">
        <v>4665</v>
      </c>
      <c r="BC270" s="1155"/>
      <c r="BD270" s="1155"/>
      <c r="BE270" s="1144"/>
      <c r="BF270" s="1155"/>
      <c r="BG270" s="1155"/>
      <c r="BH270" s="1155"/>
      <c r="BI270" s="1143"/>
      <c r="BJ270" s="802"/>
      <c r="BK270" s="1143"/>
      <c r="BL270" s="1143"/>
      <c r="BM270" s="179"/>
      <c r="BN270" s="179"/>
    </row>
    <row r="271" spans="1:66" ht="16.5">
      <c r="A271" s="1143"/>
      <c r="B271" s="1144">
        <v>264</v>
      </c>
      <c r="C271" s="1144" t="s">
        <v>2335</v>
      </c>
      <c r="D271" s="1145"/>
      <c r="E271" s="1146"/>
      <c r="F271" s="1145" t="s">
        <v>2344</v>
      </c>
      <c r="G271" s="1146"/>
      <c r="H271" s="1145"/>
      <c r="I271" s="1146"/>
      <c r="J271" s="1145"/>
      <c r="K271" s="1146"/>
      <c r="L271" s="1145"/>
      <c r="M271" s="1146"/>
      <c r="N271" s="1144" t="s">
        <v>2344</v>
      </c>
      <c r="O271" s="170" t="s">
        <v>2344</v>
      </c>
      <c r="P271" s="1147" t="s">
        <v>4778</v>
      </c>
      <c r="Q271" s="1148"/>
      <c r="R271" s="1149" t="s">
        <v>989</v>
      </c>
      <c r="S271" s="1144" t="s">
        <v>941</v>
      </c>
      <c r="T271" s="1150" t="s">
        <v>2344</v>
      </c>
      <c r="U271" s="1151" t="s">
        <v>2345</v>
      </c>
      <c r="V271" s="158" t="s">
        <v>304</v>
      </c>
      <c r="W271" s="1150" t="s">
        <v>2346</v>
      </c>
      <c r="X271" s="802">
        <v>1</v>
      </c>
      <c r="Y271" s="824" t="s">
        <v>945</v>
      </c>
      <c r="Z271" s="1152" t="s">
        <v>946</v>
      </c>
      <c r="AA271" s="1144">
        <v>1</v>
      </c>
      <c r="AB271" s="1144" t="s">
        <v>1081</v>
      </c>
      <c r="AC271" s="1144"/>
      <c r="AD271" s="1144"/>
      <c r="AE271" s="1144"/>
      <c r="AF271" s="1153"/>
      <c r="AG271" s="1154" t="s">
        <v>949</v>
      </c>
      <c r="AH271" s="1154">
        <v>0.1</v>
      </c>
      <c r="AI271" s="1154">
        <v>7.93</v>
      </c>
      <c r="AJ271" s="1154" t="s">
        <v>949</v>
      </c>
      <c r="AK271" s="1154" t="s">
        <v>949</v>
      </c>
      <c r="AL271" s="1154" t="s">
        <v>949</v>
      </c>
      <c r="AM271" s="1154" t="s">
        <v>1084</v>
      </c>
      <c r="AN271" s="1154" t="s">
        <v>2347</v>
      </c>
      <c r="AO271" s="1154" t="s">
        <v>949</v>
      </c>
      <c r="AP271" s="1154">
        <v>0</v>
      </c>
      <c r="AQ271" s="1154" t="s">
        <v>2040</v>
      </c>
      <c r="AR271" s="1154" t="s">
        <v>949</v>
      </c>
      <c r="AS271" s="1154" t="s">
        <v>949</v>
      </c>
      <c r="AT271" s="1154">
        <v>0</v>
      </c>
      <c r="AU271" s="1154">
        <v>0</v>
      </c>
      <c r="AV271" s="1154" t="s">
        <v>2344</v>
      </c>
      <c r="AW271" s="1154" t="s">
        <v>2040</v>
      </c>
      <c r="AX271" s="1154">
        <v>0</v>
      </c>
      <c r="AY271" s="1154">
        <v>0</v>
      </c>
      <c r="AZ271" s="1154">
        <v>0</v>
      </c>
      <c r="BA271" s="1154">
        <v>0</v>
      </c>
      <c r="BB271" s="1155" t="s">
        <v>4665</v>
      </c>
      <c r="BC271" s="1155"/>
      <c r="BD271" s="1155"/>
      <c r="BE271" s="1144"/>
      <c r="BF271" s="1155">
        <v>0</v>
      </c>
      <c r="BG271" s="1155">
        <v>0</v>
      </c>
      <c r="BH271" s="1155">
        <v>0</v>
      </c>
      <c r="BI271" s="1143"/>
      <c r="BJ271" s="802"/>
      <c r="BK271" s="1143"/>
      <c r="BL271" s="1143"/>
      <c r="BM271" s="179"/>
      <c r="BN271" s="179"/>
    </row>
    <row r="272" spans="1:66" ht="16.5">
      <c r="A272" s="1143"/>
      <c r="B272" s="1144">
        <v>265</v>
      </c>
      <c r="C272" s="1144" t="s">
        <v>2335</v>
      </c>
      <c r="D272" s="1145"/>
      <c r="E272" s="1146"/>
      <c r="F272" s="1145" t="s">
        <v>2348</v>
      </c>
      <c r="G272" s="1146"/>
      <c r="H272" s="1145"/>
      <c r="I272" s="1146"/>
      <c r="J272" s="1145"/>
      <c r="K272" s="1146"/>
      <c r="L272" s="1145"/>
      <c r="M272" s="1146"/>
      <c r="N272" s="1144" t="s">
        <v>2348</v>
      </c>
      <c r="O272" s="170" t="s">
        <v>2349</v>
      </c>
      <c r="P272" s="1147" t="s">
        <v>939</v>
      </c>
      <c r="Q272" s="1148"/>
      <c r="R272" s="1149" t="s">
        <v>1126</v>
      </c>
      <c r="S272" s="1144" t="s">
        <v>941</v>
      </c>
      <c r="T272" s="1150" t="s">
        <v>2349</v>
      </c>
      <c r="U272" s="1151" t="s">
        <v>2350</v>
      </c>
      <c r="V272" s="158" t="s">
        <v>304</v>
      </c>
      <c r="W272" s="1150" t="s">
        <v>2351</v>
      </c>
      <c r="X272" s="802">
        <v>1</v>
      </c>
      <c r="Y272" s="824" t="s">
        <v>945</v>
      </c>
      <c r="Z272" s="1152" t="s">
        <v>946</v>
      </c>
      <c r="AA272" s="1144">
        <v>1</v>
      </c>
      <c r="AB272" s="1144" t="s">
        <v>1008</v>
      </c>
      <c r="AC272" s="1144"/>
      <c r="AD272" s="1144"/>
      <c r="AE272" s="1144"/>
      <c r="AF272" s="1153"/>
      <c r="AG272" s="1154">
        <v>6039.5770000000002</v>
      </c>
      <c r="AH272" s="1154" t="s">
        <v>949</v>
      </c>
      <c r="AI272" s="1154">
        <v>1.2</v>
      </c>
      <c r="AJ272" s="1154">
        <v>7.2474924000000005</v>
      </c>
      <c r="AK272" s="1154" t="s">
        <v>949</v>
      </c>
      <c r="AL272" s="1154" t="s">
        <v>995</v>
      </c>
      <c r="AM272" s="1154" t="s">
        <v>1130</v>
      </c>
      <c r="AN272" s="1154" t="s">
        <v>1990</v>
      </c>
      <c r="AO272" s="1154" t="s">
        <v>1991</v>
      </c>
      <c r="AP272" s="1154" t="s">
        <v>1133</v>
      </c>
      <c r="AQ272" s="1154" t="s">
        <v>1142</v>
      </c>
      <c r="AR272" s="1154" t="s">
        <v>1087</v>
      </c>
      <c r="AS272" s="1154" t="s">
        <v>949</v>
      </c>
      <c r="AT272" s="1154">
        <v>0</v>
      </c>
      <c r="AU272" s="1154">
        <v>0</v>
      </c>
      <c r="AV272" s="1154" t="s">
        <v>2348</v>
      </c>
      <c r="AW272" s="1154" t="s">
        <v>1142</v>
      </c>
      <c r="AX272" s="1154" t="s">
        <v>2352</v>
      </c>
      <c r="AY272" s="1154" t="s">
        <v>1087</v>
      </c>
      <c r="AZ272" s="1154" t="s">
        <v>949</v>
      </c>
      <c r="BA272" s="1154" t="s">
        <v>949</v>
      </c>
      <c r="BB272" s="1155"/>
      <c r="BC272" s="1155"/>
      <c r="BD272" s="1155"/>
      <c r="BE272" s="1144"/>
      <c r="BF272" s="1155"/>
      <c r="BG272" s="1155"/>
      <c r="BH272" s="1155"/>
      <c r="BI272" s="1143"/>
      <c r="BJ272" s="802"/>
      <c r="BK272" s="1143"/>
      <c r="BL272" s="1143"/>
      <c r="BM272" s="179"/>
      <c r="BN272" s="179"/>
    </row>
    <row r="273" spans="1:66" ht="16.5">
      <c r="A273" s="1143"/>
      <c r="B273" s="1144">
        <v>266</v>
      </c>
      <c r="C273" s="1144" t="s">
        <v>2335</v>
      </c>
      <c r="D273" s="1145"/>
      <c r="E273" s="1146" t="s">
        <v>2353</v>
      </c>
      <c r="F273" s="1145"/>
      <c r="G273" s="1146"/>
      <c r="H273" s="1145"/>
      <c r="I273" s="1146"/>
      <c r="J273" s="1145"/>
      <c r="K273" s="1146"/>
      <c r="L273" s="1145"/>
      <c r="M273" s="1146"/>
      <c r="N273" s="1144" t="s">
        <v>2353</v>
      </c>
      <c r="O273" s="170" t="s">
        <v>2355</v>
      </c>
      <c r="P273" s="1147" t="s">
        <v>939</v>
      </c>
      <c r="Q273" s="1148"/>
      <c r="R273" s="1149" t="s">
        <v>940</v>
      </c>
      <c r="S273" s="1144" t="s">
        <v>941</v>
      </c>
      <c r="T273" s="1150"/>
      <c r="U273" s="1151" t="s">
        <v>2356</v>
      </c>
      <c r="V273" s="158" t="s">
        <v>304</v>
      </c>
      <c r="W273" s="1150" t="s">
        <v>2357</v>
      </c>
      <c r="X273" s="802">
        <v>1</v>
      </c>
      <c r="Y273" s="824" t="s">
        <v>945</v>
      </c>
      <c r="Z273" s="1152" t="s">
        <v>946</v>
      </c>
      <c r="AA273" s="1144">
        <v>0</v>
      </c>
      <c r="AB273" s="1144" t="s">
        <v>2358</v>
      </c>
      <c r="AC273" s="1144"/>
      <c r="AD273" s="1144"/>
      <c r="AE273" s="1144"/>
      <c r="AF273" s="1153"/>
      <c r="AG273" s="1154" t="s">
        <v>949</v>
      </c>
      <c r="AH273" s="1154" t="s">
        <v>949</v>
      </c>
      <c r="AI273" s="1154" t="s">
        <v>949</v>
      </c>
      <c r="AJ273" s="1154" t="s">
        <v>949</v>
      </c>
      <c r="AK273" s="1154" t="s">
        <v>949</v>
      </c>
      <c r="AL273" s="1154" t="s">
        <v>949</v>
      </c>
      <c r="AM273" s="1154" t="s">
        <v>949</v>
      </c>
      <c r="AN273" s="1154" t="s">
        <v>949</v>
      </c>
      <c r="AO273" s="1154" t="s">
        <v>949</v>
      </c>
      <c r="AP273" s="1154" t="s">
        <v>949</v>
      </c>
      <c r="AQ273" s="1154" t="s">
        <v>949</v>
      </c>
      <c r="AR273" s="1154" t="s">
        <v>949</v>
      </c>
      <c r="AS273" s="1154" t="s">
        <v>949</v>
      </c>
      <c r="AT273" s="1154" t="s">
        <v>949</v>
      </c>
      <c r="AU273" s="1154" t="s">
        <v>949</v>
      </c>
      <c r="AV273" s="1154" t="s">
        <v>949</v>
      </c>
      <c r="AW273" s="1154" t="s">
        <v>949</v>
      </c>
      <c r="AX273" s="1154" t="s">
        <v>949</v>
      </c>
      <c r="AY273" s="1154" t="s">
        <v>949</v>
      </c>
      <c r="AZ273" s="1154" t="s">
        <v>949</v>
      </c>
      <c r="BA273" s="1154" t="s">
        <v>949</v>
      </c>
      <c r="BB273" s="1155"/>
      <c r="BC273" s="1155"/>
      <c r="BD273" s="1155"/>
      <c r="BE273" s="1144"/>
      <c r="BF273" s="1155"/>
      <c r="BG273" s="1155"/>
      <c r="BH273" s="1155"/>
      <c r="BI273" s="1143"/>
      <c r="BJ273" s="802"/>
      <c r="BK273" s="1143"/>
      <c r="BL273" s="1143"/>
      <c r="BM273" s="179"/>
      <c r="BN273" s="179"/>
    </row>
    <row r="274" spans="1:66" ht="16.5">
      <c r="A274" s="1143"/>
      <c r="B274" s="1144">
        <v>267</v>
      </c>
      <c r="C274" s="1144" t="s">
        <v>2335</v>
      </c>
      <c r="D274" s="1145"/>
      <c r="E274" s="1146"/>
      <c r="F274" s="1145" t="s">
        <v>2359</v>
      </c>
      <c r="G274" s="1146"/>
      <c r="H274" s="1145"/>
      <c r="I274" s="1146"/>
      <c r="J274" s="1145"/>
      <c r="K274" s="1146"/>
      <c r="L274" s="1145"/>
      <c r="M274" s="1146"/>
      <c r="N274" s="1144" t="s">
        <v>4899</v>
      </c>
      <c r="O274" s="170" t="s">
        <v>4900</v>
      </c>
      <c r="P274" s="1147" t="s">
        <v>4777</v>
      </c>
      <c r="Q274" s="1148"/>
      <c r="R274" s="1149" t="s">
        <v>989</v>
      </c>
      <c r="S274" s="1144" t="s">
        <v>941</v>
      </c>
      <c r="T274" s="1150" t="s">
        <v>2359</v>
      </c>
      <c r="U274" s="1151" t="s">
        <v>2360</v>
      </c>
      <c r="V274" s="158" t="s">
        <v>304</v>
      </c>
      <c r="W274" s="1150" t="s">
        <v>2361</v>
      </c>
      <c r="X274" s="802">
        <v>1</v>
      </c>
      <c r="Y274" s="824" t="s">
        <v>945</v>
      </c>
      <c r="Z274" s="1152" t="s">
        <v>946</v>
      </c>
      <c r="AA274" s="1144">
        <v>1</v>
      </c>
      <c r="AB274" s="1144" t="s">
        <v>1921</v>
      </c>
      <c r="AC274" s="1144"/>
      <c r="AD274" s="1144" t="s">
        <v>1245</v>
      </c>
      <c r="AE274" s="1144"/>
      <c r="AF274" s="1153"/>
      <c r="AG274" s="1154" t="s">
        <v>949</v>
      </c>
      <c r="AH274" s="1154" t="s">
        <v>949</v>
      </c>
      <c r="AI274" s="1154" t="s">
        <v>949</v>
      </c>
      <c r="AJ274" s="1154" t="s">
        <v>949</v>
      </c>
      <c r="AK274" s="1154" t="s">
        <v>949</v>
      </c>
      <c r="AL274" s="1154" t="s">
        <v>949</v>
      </c>
      <c r="AM274" s="1154" t="s">
        <v>949</v>
      </c>
      <c r="AN274" s="1154" t="s">
        <v>949</v>
      </c>
      <c r="AO274" s="1154" t="s">
        <v>949</v>
      </c>
      <c r="AP274" s="1154">
        <v>0</v>
      </c>
      <c r="AQ274" s="1154" t="s">
        <v>1923</v>
      </c>
      <c r="AR274" s="1154">
        <v>0</v>
      </c>
      <c r="AS274" s="1154">
        <v>0</v>
      </c>
      <c r="AT274" s="1154">
        <v>0</v>
      </c>
      <c r="AU274" s="1154">
        <v>0</v>
      </c>
      <c r="AV274" s="1154">
        <v>0</v>
      </c>
      <c r="AW274" s="1154">
        <v>0</v>
      </c>
      <c r="AX274" s="1154">
        <v>0</v>
      </c>
      <c r="AY274" s="1154">
        <v>0</v>
      </c>
      <c r="AZ274" s="1154">
        <v>0</v>
      </c>
      <c r="BA274" s="1154">
        <v>0</v>
      </c>
      <c r="BB274" s="1155" t="s">
        <v>4665</v>
      </c>
      <c r="BC274" s="1155"/>
      <c r="BD274" s="1155"/>
      <c r="BE274" s="1144"/>
      <c r="BF274" s="1155"/>
      <c r="BG274" s="1155"/>
      <c r="BH274" s="1155"/>
      <c r="BI274" s="1143"/>
      <c r="BJ274" s="802"/>
      <c r="BK274" s="1143"/>
      <c r="BL274" s="1143"/>
      <c r="BM274" s="179"/>
      <c r="BN274" s="179"/>
    </row>
    <row r="275" spans="1:66" ht="16.5">
      <c r="A275" s="1143"/>
      <c r="B275" s="1144">
        <v>268</v>
      </c>
      <c r="C275" s="1144" t="s">
        <v>2335</v>
      </c>
      <c r="D275" s="1145"/>
      <c r="E275" s="1146"/>
      <c r="F275" s="1145" t="s">
        <v>2362</v>
      </c>
      <c r="G275" s="1146"/>
      <c r="H275" s="1145"/>
      <c r="I275" s="1146"/>
      <c r="J275" s="1145"/>
      <c r="K275" s="1146"/>
      <c r="L275" s="1145"/>
      <c r="M275" s="1146"/>
      <c r="N275" s="1144" t="s">
        <v>2362</v>
      </c>
      <c r="O275" s="170" t="s">
        <v>2362</v>
      </c>
      <c r="P275" s="1147" t="s">
        <v>4778</v>
      </c>
      <c r="Q275" s="1148"/>
      <c r="R275" s="1149" t="s">
        <v>989</v>
      </c>
      <c r="S275" s="1144" t="s">
        <v>941</v>
      </c>
      <c r="T275" s="1150" t="s">
        <v>2362</v>
      </c>
      <c r="U275" s="1151" t="s">
        <v>2363</v>
      </c>
      <c r="V275" s="158" t="s">
        <v>304</v>
      </c>
      <c r="W275" s="1150" t="s">
        <v>2364</v>
      </c>
      <c r="X275" s="802">
        <v>1</v>
      </c>
      <c r="Y275" s="824" t="s">
        <v>945</v>
      </c>
      <c r="Z275" s="1152" t="s">
        <v>946</v>
      </c>
      <c r="AA275" s="1144">
        <v>1</v>
      </c>
      <c r="AB275" s="1144" t="s">
        <v>1008</v>
      </c>
      <c r="AC275" s="1144"/>
      <c r="AD275" s="1144"/>
      <c r="AE275" s="1144"/>
      <c r="AF275" s="1153"/>
      <c r="AG275" s="1154">
        <v>448.31200000000001</v>
      </c>
      <c r="AH275" s="1154" t="s">
        <v>949</v>
      </c>
      <c r="AI275" s="1154">
        <v>1.41</v>
      </c>
      <c r="AJ275" s="1154">
        <v>2.2000000000000002</v>
      </c>
      <c r="AK275" s="1154" t="s">
        <v>949</v>
      </c>
      <c r="AL275" s="1154" t="s">
        <v>1083</v>
      </c>
      <c r="AM275" s="1154" t="s">
        <v>1293</v>
      </c>
      <c r="AN275" s="1154" t="s">
        <v>1294</v>
      </c>
      <c r="AO275" s="1154" t="s">
        <v>1295</v>
      </c>
      <c r="AP275" s="1154">
        <v>0</v>
      </c>
      <c r="AQ275" s="1154" t="s">
        <v>1712</v>
      </c>
      <c r="AR275" s="1154" t="s">
        <v>949</v>
      </c>
      <c r="AS275" s="1154" t="s">
        <v>949</v>
      </c>
      <c r="AT275" s="1154">
        <v>0</v>
      </c>
      <c r="AU275" s="1154">
        <v>0</v>
      </c>
      <c r="AV275" s="1154" t="s">
        <v>2362</v>
      </c>
      <c r="AW275" s="1154" t="s">
        <v>1459</v>
      </c>
      <c r="AX275" s="1154">
        <v>0</v>
      </c>
      <c r="AY275" s="1154">
        <v>0</v>
      </c>
      <c r="AZ275" s="1154">
        <v>0</v>
      </c>
      <c r="BA275" s="1154">
        <v>0</v>
      </c>
      <c r="BB275" s="1155" t="s">
        <v>4665</v>
      </c>
      <c r="BC275" s="1155" t="s">
        <v>4407</v>
      </c>
      <c r="BD275" s="1155"/>
      <c r="BE275" s="1144"/>
      <c r="BF275" s="1155">
        <v>4</v>
      </c>
      <c r="BG275" s="1155">
        <v>50</v>
      </c>
      <c r="BH275" s="1155">
        <v>22</v>
      </c>
      <c r="BI275" s="1143"/>
      <c r="BJ275" s="802"/>
      <c r="BK275" s="1143"/>
      <c r="BL275" s="1143"/>
      <c r="BM275" s="179"/>
      <c r="BN275" s="179"/>
    </row>
    <row r="276" spans="1:66" ht="16.5">
      <c r="A276" s="1143"/>
      <c r="B276" s="1144">
        <v>269</v>
      </c>
      <c r="C276" s="1144" t="s">
        <v>2335</v>
      </c>
      <c r="D276" s="1145"/>
      <c r="E276" s="1146"/>
      <c r="F276" s="1145" t="s">
        <v>2365</v>
      </c>
      <c r="G276" s="1146"/>
      <c r="H276" s="1145"/>
      <c r="I276" s="1146"/>
      <c r="J276" s="1145"/>
      <c r="K276" s="1146"/>
      <c r="L276" s="1145"/>
      <c r="M276" s="1146"/>
      <c r="N276" s="1144" t="s">
        <v>2365</v>
      </c>
      <c r="O276" s="170" t="s">
        <v>2365</v>
      </c>
      <c r="P276" s="1147" t="s">
        <v>4778</v>
      </c>
      <c r="Q276" s="1148"/>
      <c r="R276" s="1149" t="s">
        <v>989</v>
      </c>
      <c r="S276" s="1144" t="s">
        <v>941</v>
      </c>
      <c r="T276" s="1150" t="s">
        <v>2365</v>
      </c>
      <c r="U276" s="1151" t="s">
        <v>2366</v>
      </c>
      <c r="V276" s="158" t="s">
        <v>304</v>
      </c>
      <c r="W276" s="1150" t="s">
        <v>2367</v>
      </c>
      <c r="X276" s="802">
        <v>2</v>
      </c>
      <c r="Y276" s="824" t="s">
        <v>945</v>
      </c>
      <c r="Z276" s="1152" t="s">
        <v>946</v>
      </c>
      <c r="AA276" s="1144">
        <v>1</v>
      </c>
      <c r="AB276" s="1144" t="s">
        <v>1008</v>
      </c>
      <c r="AC276" s="1144"/>
      <c r="AD276" s="1144"/>
      <c r="AE276" s="1144"/>
      <c r="AF276" s="1153"/>
      <c r="AG276" s="1154">
        <v>198.06</v>
      </c>
      <c r="AH276" s="1154" t="s">
        <v>949</v>
      </c>
      <c r="AI276" s="1154">
        <v>1.41</v>
      </c>
      <c r="AJ276" s="1154">
        <v>0.27926459999999997</v>
      </c>
      <c r="AK276" s="1154" t="s">
        <v>949</v>
      </c>
      <c r="AL276" s="1154" t="s">
        <v>1083</v>
      </c>
      <c r="AM276" s="1154" t="s">
        <v>1293</v>
      </c>
      <c r="AN276" s="1154" t="s">
        <v>1294</v>
      </c>
      <c r="AO276" s="1154" t="s">
        <v>1295</v>
      </c>
      <c r="AP276" s="1154" t="s">
        <v>1296</v>
      </c>
      <c r="AQ276" s="1154" t="s">
        <v>1142</v>
      </c>
      <c r="AR276" s="1154" t="s">
        <v>949</v>
      </c>
      <c r="AS276" s="1154" t="s">
        <v>949</v>
      </c>
      <c r="AT276" s="1154">
        <v>0</v>
      </c>
      <c r="AU276" s="1154">
        <v>0</v>
      </c>
      <c r="AV276" s="1154" t="s">
        <v>2365</v>
      </c>
      <c r="AW276" s="1154" t="s">
        <v>1142</v>
      </c>
      <c r="AX276" s="1154">
        <v>0</v>
      </c>
      <c r="AY276" s="1154">
        <v>0</v>
      </c>
      <c r="AZ276" s="1154">
        <v>0</v>
      </c>
      <c r="BA276" s="1154">
        <v>0</v>
      </c>
      <c r="BB276" s="1155" t="s">
        <v>4665</v>
      </c>
      <c r="BC276" s="1155" t="s">
        <v>4414</v>
      </c>
      <c r="BD276" s="1155"/>
      <c r="BE276" s="1144"/>
      <c r="BF276" s="1155">
        <v>8</v>
      </c>
      <c r="BG276" s="1155">
        <v>75</v>
      </c>
      <c r="BH276" s="1155">
        <v>23</v>
      </c>
      <c r="BI276" s="1143"/>
      <c r="BJ276" s="802"/>
      <c r="BK276" s="1143"/>
      <c r="BL276" s="1143"/>
      <c r="BM276" s="179"/>
      <c r="BN276" s="179"/>
    </row>
    <row r="277" spans="1:66" ht="16.5">
      <c r="A277" s="1143"/>
      <c r="B277" s="1144">
        <v>270</v>
      </c>
      <c r="C277" s="1144" t="s">
        <v>2335</v>
      </c>
      <c r="D277" s="1145"/>
      <c r="E277" s="1146"/>
      <c r="F277" s="1145" t="s">
        <v>2368</v>
      </c>
      <c r="G277" s="1146"/>
      <c r="H277" s="1145"/>
      <c r="I277" s="1146"/>
      <c r="J277" s="1145"/>
      <c r="K277" s="1146"/>
      <c r="L277" s="1145"/>
      <c r="M277" s="1146"/>
      <c r="N277" s="1144" t="s">
        <v>2368</v>
      </c>
      <c r="O277" s="170" t="s">
        <v>2368</v>
      </c>
      <c r="P277" s="1147" t="s">
        <v>4778</v>
      </c>
      <c r="Q277" s="1148"/>
      <c r="R277" s="1149" t="s">
        <v>989</v>
      </c>
      <c r="S277" s="1144" t="s">
        <v>941</v>
      </c>
      <c r="T277" s="1150" t="s">
        <v>2368</v>
      </c>
      <c r="U277" s="1151" t="s">
        <v>2369</v>
      </c>
      <c r="V277" s="158" t="s">
        <v>304</v>
      </c>
      <c r="W277" s="1150" t="s">
        <v>2370</v>
      </c>
      <c r="X277" s="802">
        <v>1</v>
      </c>
      <c r="Y277" s="824" t="s">
        <v>945</v>
      </c>
      <c r="Z277" s="1152" t="s">
        <v>946</v>
      </c>
      <c r="AA277" s="1144">
        <v>1</v>
      </c>
      <c r="AB277" s="1144" t="s">
        <v>1008</v>
      </c>
      <c r="AC277" s="1144"/>
      <c r="AD277" s="1144"/>
      <c r="AE277" s="1144"/>
      <c r="AF277" s="1153"/>
      <c r="AG277" s="1154">
        <v>662.875</v>
      </c>
      <c r="AH277" s="1154" t="s">
        <v>949</v>
      </c>
      <c r="AI277" s="1154">
        <v>1.41</v>
      </c>
      <c r="AJ277" s="1154">
        <v>0.67</v>
      </c>
      <c r="AK277" s="1154" t="s">
        <v>949</v>
      </c>
      <c r="AL277" s="1154" t="s">
        <v>995</v>
      </c>
      <c r="AM277" s="1154" t="s">
        <v>1293</v>
      </c>
      <c r="AN277" s="1154" t="s">
        <v>2062</v>
      </c>
      <c r="AO277" s="1154" t="s">
        <v>1295</v>
      </c>
      <c r="AP277" s="1154">
        <v>0</v>
      </c>
      <c r="AQ277" s="1154" t="s">
        <v>1142</v>
      </c>
      <c r="AR277" s="1154" t="s">
        <v>949</v>
      </c>
      <c r="AS277" s="1154" t="s">
        <v>949</v>
      </c>
      <c r="AT277" s="1154">
        <v>0</v>
      </c>
      <c r="AU277" s="1154">
        <v>0</v>
      </c>
      <c r="AV277" s="1154" t="s">
        <v>2368</v>
      </c>
      <c r="AW277" s="1154" t="s">
        <v>1142</v>
      </c>
      <c r="AX277" s="1154">
        <v>0</v>
      </c>
      <c r="AY277" s="1154">
        <v>0</v>
      </c>
      <c r="AZ277" s="1154">
        <v>0</v>
      </c>
      <c r="BA277" s="1154">
        <v>0</v>
      </c>
      <c r="BB277" s="1155" t="s">
        <v>4665</v>
      </c>
      <c r="BC277" s="1155" t="s">
        <v>4414</v>
      </c>
      <c r="BD277" s="1155"/>
      <c r="BE277" s="1144"/>
      <c r="BF277" s="1155">
        <v>2</v>
      </c>
      <c r="BG277" s="1155">
        <v>75</v>
      </c>
      <c r="BH277" s="1155">
        <v>23</v>
      </c>
      <c r="BI277" s="1143"/>
      <c r="BJ277" s="802"/>
      <c r="BK277" s="1143"/>
      <c r="BL277" s="1143"/>
      <c r="BM277" s="179"/>
      <c r="BN277" s="179"/>
    </row>
    <row r="278" spans="1:66" ht="16.5">
      <c r="A278" s="1143"/>
      <c r="B278" s="1144">
        <v>271</v>
      </c>
      <c r="C278" s="1144" t="s">
        <v>2335</v>
      </c>
      <c r="D278" s="1145"/>
      <c r="E278" s="1146"/>
      <c r="F278" s="1145" t="s">
        <v>2371</v>
      </c>
      <c r="G278" s="1146"/>
      <c r="H278" s="1145"/>
      <c r="I278" s="1146"/>
      <c r="J278" s="1145"/>
      <c r="K278" s="1146"/>
      <c r="L278" s="1145"/>
      <c r="M278" s="1146"/>
      <c r="N278" s="1144" t="s">
        <v>2371</v>
      </c>
      <c r="O278" s="170" t="s">
        <v>2371</v>
      </c>
      <c r="P278" s="1147" t="s">
        <v>4778</v>
      </c>
      <c r="Q278" s="1148"/>
      <c r="R278" s="1149" t="s">
        <v>1059</v>
      </c>
      <c r="S278" s="1144" t="s">
        <v>941</v>
      </c>
      <c r="T278" s="1150" t="s">
        <v>2371</v>
      </c>
      <c r="U278" s="1151" t="s">
        <v>2372</v>
      </c>
      <c r="V278" s="158" t="s">
        <v>304</v>
      </c>
      <c r="W278" s="1150" t="s">
        <v>2373</v>
      </c>
      <c r="X278" s="802">
        <v>1</v>
      </c>
      <c r="Y278" s="824" t="s">
        <v>945</v>
      </c>
      <c r="Z278" s="1152" t="s">
        <v>946</v>
      </c>
      <c r="AA278" s="1144">
        <v>1</v>
      </c>
      <c r="AB278" s="1144" t="s">
        <v>1008</v>
      </c>
      <c r="AC278" s="1144"/>
      <c r="AD278" s="1144"/>
      <c r="AE278" s="1144"/>
      <c r="AF278" s="1153"/>
      <c r="AG278" s="1154">
        <v>699.702</v>
      </c>
      <c r="AH278" s="1154" t="s">
        <v>949</v>
      </c>
      <c r="AI278" s="1154">
        <v>1.41</v>
      </c>
      <c r="AJ278" s="1154">
        <v>0.98657980000000001</v>
      </c>
      <c r="AK278" s="1154" t="s">
        <v>949</v>
      </c>
      <c r="AL278" s="1154" t="s">
        <v>1083</v>
      </c>
      <c r="AM278" s="1154" t="s">
        <v>1293</v>
      </c>
      <c r="AN278" s="1154" t="s">
        <v>1294</v>
      </c>
      <c r="AO278" s="1154" t="s">
        <v>1295</v>
      </c>
      <c r="AP278" s="1154" t="s">
        <v>1296</v>
      </c>
      <c r="AQ278" s="1154" t="s">
        <v>1142</v>
      </c>
      <c r="AR278" s="1154" t="s">
        <v>949</v>
      </c>
      <c r="AS278" s="1154" t="s">
        <v>949</v>
      </c>
      <c r="AT278" s="1154">
        <v>0</v>
      </c>
      <c r="AU278" s="1154">
        <v>0</v>
      </c>
      <c r="AV278" s="1154" t="s">
        <v>2371</v>
      </c>
      <c r="AW278" s="1154" t="s">
        <v>1142</v>
      </c>
      <c r="AX278" s="1154">
        <v>0</v>
      </c>
      <c r="AY278" s="1154">
        <v>0</v>
      </c>
      <c r="AZ278" s="1154">
        <v>0</v>
      </c>
      <c r="BA278" s="1154">
        <v>0</v>
      </c>
      <c r="BB278" s="1155" t="s">
        <v>4665</v>
      </c>
      <c r="BC278" s="1155" t="s">
        <v>4414</v>
      </c>
      <c r="BD278" s="1155"/>
      <c r="BE278" s="1144"/>
      <c r="BF278" s="1155">
        <v>2</v>
      </c>
      <c r="BG278" s="1155">
        <v>75</v>
      </c>
      <c r="BH278" s="1155">
        <v>25</v>
      </c>
      <c r="BI278" s="1143"/>
      <c r="BJ278" s="802"/>
      <c r="BK278" s="1143"/>
      <c r="BL278" s="1143"/>
      <c r="BM278" s="179"/>
      <c r="BN278" s="179"/>
    </row>
    <row r="279" spans="1:66" ht="16.5">
      <c r="A279" s="1143"/>
      <c r="B279" s="1144">
        <v>272</v>
      </c>
      <c r="C279" s="1144" t="s">
        <v>2335</v>
      </c>
      <c r="D279" s="1145"/>
      <c r="E279" s="1146"/>
      <c r="F279" s="1145" t="s">
        <v>2374</v>
      </c>
      <c r="G279" s="1146"/>
      <c r="H279" s="1145"/>
      <c r="I279" s="1146"/>
      <c r="J279" s="1145"/>
      <c r="K279" s="1146"/>
      <c r="L279" s="1145"/>
      <c r="M279" s="1146"/>
      <c r="N279" s="1144" t="s">
        <v>2374</v>
      </c>
      <c r="O279" s="170" t="s">
        <v>2374</v>
      </c>
      <c r="P279" s="1147" t="s">
        <v>4778</v>
      </c>
      <c r="Q279" s="1148"/>
      <c r="R279" s="1149" t="s">
        <v>989</v>
      </c>
      <c r="S279" s="1144" t="s">
        <v>941</v>
      </c>
      <c r="T279" s="1150" t="s">
        <v>2374</v>
      </c>
      <c r="U279" s="1151" t="s">
        <v>2375</v>
      </c>
      <c r="V279" s="158" t="s">
        <v>304</v>
      </c>
      <c r="W279" s="1150" t="s">
        <v>2376</v>
      </c>
      <c r="X279" s="802">
        <v>2</v>
      </c>
      <c r="Y279" s="824" t="s">
        <v>945</v>
      </c>
      <c r="Z279" s="1152" t="s">
        <v>946</v>
      </c>
      <c r="AA279" s="1144">
        <v>1</v>
      </c>
      <c r="AB279" s="1144" t="s">
        <v>1048</v>
      </c>
      <c r="AC279" s="1144"/>
      <c r="AD279" s="1144"/>
      <c r="AE279" s="1144"/>
      <c r="AF279" s="1153"/>
      <c r="AG279" s="1154" t="s">
        <v>949</v>
      </c>
      <c r="AH279" s="1154">
        <v>0.65</v>
      </c>
      <c r="AI279" s="1154">
        <v>7.85</v>
      </c>
      <c r="AJ279" s="1154" t="s">
        <v>949</v>
      </c>
      <c r="AK279" s="1154" t="s">
        <v>949</v>
      </c>
      <c r="AL279" s="1154" t="s">
        <v>949</v>
      </c>
      <c r="AM279" s="1154" t="s">
        <v>1051</v>
      </c>
      <c r="AN279" s="1154" t="s">
        <v>949</v>
      </c>
      <c r="AO279" s="1154" t="s">
        <v>949</v>
      </c>
      <c r="AP279" s="1154">
        <v>0</v>
      </c>
      <c r="AQ279" s="1154" t="s">
        <v>1068</v>
      </c>
      <c r="AR279" s="1154" t="s">
        <v>949</v>
      </c>
      <c r="AS279" s="1154" t="s">
        <v>949</v>
      </c>
      <c r="AT279" s="1154">
        <v>0</v>
      </c>
      <c r="AU279" s="1154">
        <v>0</v>
      </c>
      <c r="AV279" s="1154">
        <v>0</v>
      </c>
      <c r="AW279" s="1154">
        <v>0</v>
      </c>
      <c r="AX279" s="1154">
        <v>0</v>
      </c>
      <c r="AY279" s="1154">
        <v>0</v>
      </c>
      <c r="AZ279" s="1154">
        <v>0</v>
      </c>
      <c r="BA279" s="1154">
        <v>0</v>
      </c>
      <c r="BB279" s="1155" t="s">
        <v>4665</v>
      </c>
      <c r="BC279" s="1155"/>
      <c r="BD279" s="1155"/>
      <c r="BE279" s="1144"/>
      <c r="BF279" s="1155"/>
      <c r="BG279" s="1155"/>
      <c r="BH279" s="1155"/>
      <c r="BI279" s="1143"/>
      <c r="BJ279" s="802"/>
      <c r="BK279" s="1143"/>
      <c r="BL279" s="1143"/>
      <c r="BM279" s="179"/>
      <c r="BN279" s="179"/>
    </row>
    <row r="280" spans="1:66" ht="16.5">
      <c r="A280" s="1143"/>
      <c r="B280" s="1144">
        <v>273</v>
      </c>
      <c r="C280" s="1144" t="s">
        <v>466</v>
      </c>
      <c r="D280" s="1145" t="s">
        <v>4901</v>
      </c>
      <c r="E280" s="1146"/>
      <c r="F280" s="1145"/>
      <c r="G280" s="1146"/>
      <c r="H280" s="1145"/>
      <c r="I280" s="1146"/>
      <c r="J280" s="1145"/>
      <c r="K280" s="1146"/>
      <c r="L280" s="1145"/>
      <c r="M280" s="1146"/>
      <c r="N280" s="1144" t="s">
        <v>4902</v>
      </c>
      <c r="O280" s="170" t="s">
        <v>4901</v>
      </c>
      <c r="P280" s="1147" t="s">
        <v>4773</v>
      </c>
      <c r="Q280" s="1148" t="s">
        <v>1636</v>
      </c>
      <c r="R280" s="1149" t="s">
        <v>940</v>
      </c>
      <c r="S280" s="1144" t="s">
        <v>941</v>
      </c>
      <c r="T280" s="1150" t="s">
        <v>2379</v>
      </c>
      <c r="U280" s="1151" t="s">
        <v>2384</v>
      </c>
      <c r="V280" s="158" t="s">
        <v>90</v>
      </c>
      <c r="W280" s="1150" t="s">
        <v>4903</v>
      </c>
      <c r="X280" s="802">
        <v>1</v>
      </c>
      <c r="Y280" s="824" t="s">
        <v>945</v>
      </c>
      <c r="Z280" s="1152" t="s">
        <v>946</v>
      </c>
      <c r="AA280" s="1144">
        <v>0</v>
      </c>
      <c r="AB280" s="1144" t="s">
        <v>947</v>
      </c>
      <c r="AC280" s="1144"/>
      <c r="AD280" s="1144"/>
      <c r="AE280" s="1144"/>
      <c r="AF280" s="1153"/>
      <c r="AG280" s="1154" t="s">
        <v>949</v>
      </c>
      <c r="AH280" s="1154" t="s">
        <v>949</v>
      </c>
      <c r="AI280" s="1154" t="s">
        <v>949</v>
      </c>
      <c r="AJ280" s="1154" t="s">
        <v>949</v>
      </c>
      <c r="AK280" s="1154" t="s">
        <v>949</v>
      </c>
      <c r="AL280" s="1154" t="s">
        <v>949</v>
      </c>
      <c r="AM280" s="1154" t="s">
        <v>949</v>
      </c>
      <c r="AN280" s="1154" t="s">
        <v>949</v>
      </c>
      <c r="AO280" s="1154" t="s">
        <v>949</v>
      </c>
      <c r="AP280" s="1154" t="s">
        <v>949</v>
      </c>
      <c r="AQ280" s="1154" t="s">
        <v>949</v>
      </c>
      <c r="AR280" s="1154" t="s">
        <v>949</v>
      </c>
      <c r="AS280" s="1154" t="s">
        <v>949</v>
      </c>
      <c r="AT280" s="1154" t="s">
        <v>949</v>
      </c>
      <c r="AU280" s="1154" t="s">
        <v>949</v>
      </c>
      <c r="AV280" s="1154" t="s">
        <v>949</v>
      </c>
      <c r="AW280" s="1154" t="s">
        <v>949</v>
      </c>
      <c r="AX280" s="1154" t="s">
        <v>949</v>
      </c>
      <c r="AY280" s="1154" t="s">
        <v>949</v>
      </c>
      <c r="AZ280" s="1154" t="s">
        <v>949</v>
      </c>
      <c r="BA280" s="1154" t="s">
        <v>949</v>
      </c>
      <c r="BB280" s="1155" t="s">
        <v>4162</v>
      </c>
      <c r="BC280" s="1155"/>
      <c r="BD280" s="1155"/>
      <c r="BE280" s="1144"/>
      <c r="BF280" s="1155"/>
      <c r="BG280" s="1155"/>
      <c r="BH280" s="1155"/>
      <c r="BI280" s="1143"/>
      <c r="BJ280" s="802"/>
      <c r="BK280" s="1143"/>
      <c r="BL280" s="1143"/>
      <c r="BM280" s="179"/>
      <c r="BN280" s="179"/>
    </row>
    <row r="281" spans="1:66" ht="16.5">
      <c r="A281" s="1143"/>
      <c r="B281" s="1144">
        <v>274</v>
      </c>
      <c r="C281" s="1144" t="s">
        <v>466</v>
      </c>
      <c r="D281" s="1145"/>
      <c r="E281" s="1146" t="s">
        <v>1868</v>
      </c>
      <c r="F281" s="1145"/>
      <c r="G281" s="1146"/>
      <c r="H281" s="1145"/>
      <c r="I281" s="1146"/>
      <c r="J281" s="1145"/>
      <c r="K281" s="1146"/>
      <c r="L281" s="1145"/>
      <c r="M281" s="1146"/>
      <c r="N281" s="1144" t="s">
        <v>1868</v>
      </c>
      <c r="O281" s="170" t="s">
        <v>1868</v>
      </c>
      <c r="P281" s="1147" t="s">
        <v>4788</v>
      </c>
      <c r="Q281" s="1148" t="s">
        <v>1636</v>
      </c>
      <c r="R281" s="1149"/>
      <c r="S281" s="1144" t="s">
        <v>941</v>
      </c>
      <c r="T281" s="1150"/>
      <c r="U281" s="1151" t="s">
        <v>1869</v>
      </c>
      <c r="V281" s="158" t="s">
        <v>90</v>
      </c>
      <c r="W281" s="1150" t="s">
        <v>1870</v>
      </c>
      <c r="X281" s="802">
        <v>8.0000000000000002E-3</v>
      </c>
      <c r="Y281" s="824" t="s">
        <v>945</v>
      </c>
      <c r="Z281" s="1152" t="s">
        <v>1563</v>
      </c>
      <c r="AA281" s="1144">
        <v>1</v>
      </c>
      <c r="AB281" s="1144" t="s">
        <v>993</v>
      </c>
      <c r="AC281" s="1144"/>
      <c r="AD281" s="1144"/>
      <c r="AE281" s="1144"/>
      <c r="AF281" s="1153"/>
      <c r="AG281" s="1154" t="s">
        <v>949</v>
      </c>
      <c r="AH281" s="1154" t="s">
        <v>949</v>
      </c>
      <c r="AI281" s="1154" t="s">
        <v>949</v>
      </c>
      <c r="AJ281" s="1154" t="s">
        <v>949</v>
      </c>
      <c r="AK281" s="1154" t="s">
        <v>949</v>
      </c>
      <c r="AL281" s="1154" t="s">
        <v>949</v>
      </c>
      <c r="AM281" s="1154" t="s">
        <v>949</v>
      </c>
      <c r="AN281" s="1154" t="s">
        <v>949</v>
      </c>
      <c r="AO281" s="1154" t="s">
        <v>949</v>
      </c>
      <c r="AP281" s="1154" t="s">
        <v>949</v>
      </c>
      <c r="AQ281" s="1154" t="s">
        <v>1564</v>
      </c>
      <c r="AR281" s="1154" t="s">
        <v>949</v>
      </c>
      <c r="AS281" s="1154" t="s">
        <v>949</v>
      </c>
      <c r="AT281" s="1154">
        <v>0</v>
      </c>
      <c r="AU281" s="1154">
        <v>0</v>
      </c>
      <c r="AV281" s="1154">
        <v>0</v>
      </c>
      <c r="AW281" s="1154">
        <v>0</v>
      </c>
      <c r="AX281" s="1154">
        <v>0</v>
      </c>
      <c r="AY281" s="1154">
        <v>0</v>
      </c>
      <c r="AZ281" s="1154">
        <v>0</v>
      </c>
      <c r="BA281" s="1154">
        <v>0</v>
      </c>
      <c r="BB281" s="1155"/>
      <c r="BC281" s="1155"/>
      <c r="BD281" s="1155"/>
      <c r="BE281" s="1144"/>
      <c r="BF281" s="1155"/>
      <c r="BG281" s="1155"/>
      <c r="BH281" s="1155"/>
      <c r="BI281" s="1143"/>
      <c r="BJ281" s="802"/>
      <c r="BK281" s="1143"/>
      <c r="BL281" s="1143"/>
      <c r="BM281" s="179"/>
      <c r="BN281" s="179"/>
    </row>
    <row r="282" spans="1:66" ht="16.5">
      <c r="A282" s="1143"/>
      <c r="B282" s="1144">
        <v>275</v>
      </c>
      <c r="C282" s="1144" t="s">
        <v>466</v>
      </c>
      <c r="D282" s="1145"/>
      <c r="E282" s="1146" t="s">
        <v>4904</v>
      </c>
      <c r="F282" s="1145"/>
      <c r="G282" s="1146"/>
      <c r="H282" s="1145"/>
      <c r="I282" s="1146"/>
      <c r="J282" s="1145"/>
      <c r="K282" s="1146"/>
      <c r="L282" s="1145"/>
      <c r="M282" s="1146"/>
      <c r="N282" s="1144" t="s">
        <v>4905</v>
      </c>
      <c r="O282" s="170" t="s">
        <v>4904</v>
      </c>
      <c r="P282" s="1147" t="s">
        <v>4773</v>
      </c>
      <c r="Q282" s="1148" t="s">
        <v>1636</v>
      </c>
      <c r="R282" s="1149" t="s">
        <v>940</v>
      </c>
      <c r="S282" s="1144" t="s">
        <v>941</v>
      </c>
      <c r="T282" s="1150" t="s">
        <v>2388</v>
      </c>
      <c r="U282" s="1151" t="s">
        <v>2389</v>
      </c>
      <c r="V282" s="158" t="s">
        <v>90</v>
      </c>
      <c r="W282" s="1150" t="s">
        <v>4906</v>
      </c>
      <c r="X282" s="802">
        <v>1</v>
      </c>
      <c r="Y282" s="824" t="s">
        <v>945</v>
      </c>
      <c r="Z282" s="1152" t="s">
        <v>946</v>
      </c>
      <c r="AA282" s="1144">
        <v>0</v>
      </c>
      <c r="AB282" s="1144" t="s">
        <v>947</v>
      </c>
      <c r="AC282" s="1144" t="s">
        <v>948</v>
      </c>
      <c r="AD282" s="1144"/>
      <c r="AE282" s="1144"/>
      <c r="AF282" s="1153"/>
      <c r="AG282" s="1154" t="s">
        <v>949</v>
      </c>
      <c r="AH282" s="1154" t="s">
        <v>949</v>
      </c>
      <c r="AI282" s="1154" t="s">
        <v>949</v>
      </c>
      <c r="AJ282" s="1154" t="s">
        <v>949</v>
      </c>
      <c r="AK282" s="1154" t="s">
        <v>949</v>
      </c>
      <c r="AL282" s="1154" t="s">
        <v>949</v>
      </c>
      <c r="AM282" s="1154" t="s">
        <v>949</v>
      </c>
      <c r="AN282" s="1154" t="s">
        <v>949</v>
      </c>
      <c r="AO282" s="1154" t="s">
        <v>949</v>
      </c>
      <c r="AP282" s="1154" t="s">
        <v>949</v>
      </c>
      <c r="AQ282" s="1154" t="s">
        <v>949</v>
      </c>
      <c r="AR282" s="1154" t="s">
        <v>949</v>
      </c>
      <c r="AS282" s="1154" t="s">
        <v>949</v>
      </c>
      <c r="AT282" s="1154" t="s">
        <v>949</v>
      </c>
      <c r="AU282" s="1154" t="s">
        <v>949</v>
      </c>
      <c r="AV282" s="1154" t="s">
        <v>949</v>
      </c>
      <c r="AW282" s="1154" t="s">
        <v>949</v>
      </c>
      <c r="AX282" s="1154" t="s">
        <v>949</v>
      </c>
      <c r="AY282" s="1154" t="s">
        <v>949</v>
      </c>
      <c r="AZ282" s="1154" t="s">
        <v>949</v>
      </c>
      <c r="BA282" s="1154" t="s">
        <v>949</v>
      </c>
      <c r="BB282" s="1155" t="s">
        <v>4162</v>
      </c>
      <c r="BC282" s="1155"/>
      <c r="BD282" s="1155"/>
      <c r="BE282" s="1144"/>
      <c r="BF282" s="1155"/>
      <c r="BG282" s="1155"/>
      <c r="BH282" s="1155"/>
      <c r="BI282" s="1143"/>
      <c r="BJ282" s="802"/>
      <c r="BK282" s="1143"/>
      <c r="BL282" s="1143"/>
      <c r="BM282" s="179"/>
      <c r="BN282" s="179"/>
    </row>
    <row r="283" spans="1:66" ht="16.5">
      <c r="A283" s="1143"/>
      <c r="B283" s="1144">
        <v>276</v>
      </c>
      <c r="C283" s="1144" t="s">
        <v>466</v>
      </c>
      <c r="D283" s="1145"/>
      <c r="E283" s="1146"/>
      <c r="F283" s="1145" t="s">
        <v>2391</v>
      </c>
      <c r="G283" s="1146"/>
      <c r="H283" s="1145"/>
      <c r="I283" s="1146"/>
      <c r="J283" s="1145"/>
      <c r="K283" s="1146"/>
      <c r="L283" s="1145"/>
      <c r="M283" s="1146"/>
      <c r="N283" s="1144" t="s">
        <v>2392</v>
      </c>
      <c r="O283" s="170" t="s">
        <v>2391</v>
      </c>
      <c r="P283" s="1147" t="s">
        <v>4802</v>
      </c>
      <c r="Q283" s="1148" t="s">
        <v>1636</v>
      </c>
      <c r="R283" s="1149" t="s">
        <v>989</v>
      </c>
      <c r="S283" s="1144" t="s">
        <v>941</v>
      </c>
      <c r="T283" s="1150" t="s">
        <v>2393</v>
      </c>
      <c r="U283" s="1151" t="s">
        <v>2394</v>
      </c>
      <c r="V283" s="158" t="s">
        <v>90</v>
      </c>
      <c r="W283" s="1150" t="s">
        <v>2395</v>
      </c>
      <c r="X283" s="802">
        <v>1</v>
      </c>
      <c r="Y283" s="824" t="s">
        <v>945</v>
      </c>
      <c r="Z283" s="1152" t="s">
        <v>946</v>
      </c>
      <c r="AA283" s="1144">
        <v>1</v>
      </c>
      <c r="AB283" s="1144" t="s">
        <v>1008</v>
      </c>
      <c r="AC283" s="1144"/>
      <c r="AD283" s="1144"/>
      <c r="AE283" s="1144"/>
      <c r="AF283" s="1153"/>
      <c r="AG283" s="1154">
        <v>71814.323999999993</v>
      </c>
      <c r="AH283" s="1154">
        <v>2</v>
      </c>
      <c r="AI283" s="1154">
        <v>1.04</v>
      </c>
      <c r="AJ283" s="1154">
        <v>74.686897000000002</v>
      </c>
      <c r="AK283" s="1154" t="s">
        <v>2396</v>
      </c>
      <c r="AL283" s="1154" t="s">
        <v>995</v>
      </c>
      <c r="AM283" s="1154" t="s">
        <v>1130</v>
      </c>
      <c r="AN283" s="1154" t="s">
        <v>1131</v>
      </c>
      <c r="AO283" s="1154" t="s">
        <v>1132</v>
      </c>
      <c r="AP283" s="1154" t="s">
        <v>1133</v>
      </c>
      <c r="AQ283" s="1154" t="s">
        <v>2314</v>
      </c>
      <c r="AR283" s="1154" t="s">
        <v>2314</v>
      </c>
      <c r="AS283" s="1154" t="s">
        <v>949</v>
      </c>
      <c r="AT283" s="1154">
        <v>0</v>
      </c>
      <c r="AU283" s="1154">
        <v>0</v>
      </c>
      <c r="AV283" s="1154" t="s">
        <v>2392</v>
      </c>
      <c r="AW283" s="1154" t="s">
        <v>1087</v>
      </c>
      <c r="AX283" s="1154" t="s">
        <v>2397</v>
      </c>
      <c r="AY283" s="1154" t="s">
        <v>2314</v>
      </c>
      <c r="AZ283" s="1154">
        <v>0</v>
      </c>
      <c r="BA283" s="1154">
        <v>0</v>
      </c>
      <c r="BB283" s="1155" t="s">
        <v>4162</v>
      </c>
      <c r="BC283" s="1155" t="s">
        <v>4690</v>
      </c>
      <c r="BD283" s="1155"/>
      <c r="BE283" s="1144"/>
      <c r="BF283" s="1155">
        <v>2</v>
      </c>
      <c r="BG283" s="1155">
        <v>400</v>
      </c>
      <c r="BH283" s="1155">
        <v>38</v>
      </c>
      <c r="BI283" s="1143"/>
      <c r="BJ283" s="802"/>
      <c r="BK283" s="1143"/>
      <c r="BL283" s="1143"/>
      <c r="BM283" s="179"/>
      <c r="BN283" s="179"/>
    </row>
    <row r="284" spans="1:66" ht="16.5">
      <c r="A284" s="1143"/>
      <c r="B284" s="1144">
        <v>277</v>
      </c>
      <c r="C284" s="1144" t="s">
        <v>466</v>
      </c>
      <c r="D284" s="1145"/>
      <c r="E284" s="1146"/>
      <c r="F284" s="1145" t="s">
        <v>2398</v>
      </c>
      <c r="G284" s="1146"/>
      <c r="H284" s="1145"/>
      <c r="I284" s="1146"/>
      <c r="J284" s="1145"/>
      <c r="K284" s="1146"/>
      <c r="L284" s="1145"/>
      <c r="M284" s="1146"/>
      <c r="N284" s="1144" t="s">
        <v>2403</v>
      </c>
      <c r="O284" s="170" t="s">
        <v>2398</v>
      </c>
      <c r="P284" s="1147" t="s">
        <v>4802</v>
      </c>
      <c r="Q284" s="1148" t="s">
        <v>1636</v>
      </c>
      <c r="R284" s="1149" t="s">
        <v>989</v>
      </c>
      <c r="S284" s="1144" t="s">
        <v>941</v>
      </c>
      <c r="T284" s="1150" t="s">
        <v>2398</v>
      </c>
      <c r="U284" s="1151" t="s">
        <v>2400</v>
      </c>
      <c r="V284" s="158" t="s">
        <v>90</v>
      </c>
      <c r="W284" s="1150" t="s">
        <v>2401</v>
      </c>
      <c r="X284" s="802">
        <v>1</v>
      </c>
      <c r="Y284" s="824" t="s">
        <v>945</v>
      </c>
      <c r="Z284" s="1152" t="s">
        <v>946</v>
      </c>
      <c r="AA284" s="1144">
        <v>1</v>
      </c>
      <c r="AB284" s="1144" t="s">
        <v>1008</v>
      </c>
      <c r="AC284" s="1144"/>
      <c r="AD284" s="1144"/>
      <c r="AE284" s="1144"/>
      <c r="AF284" s="1153"/>
      <c r="AG284" s="1154">
        <v>4710.6400000000003</v>
      </c>
      <c r="AH284" s="1154">
        <v>2</v>
      </c>
      <c r="AI284" s="1154">
        <v>1.41</v>
      </c>
      <c r="AJ284" s="1154">
        <v>6.6419949999999996</v>
      </c>
      <c r="AK284" s="1154" t="s">
        <v>2402</v>
      </c>
      <c r="AL284" s="1154" t="s">
        <v>1083</v>
      </c>
      <c r="AM284" s="1154" t="s">
        <v>1293</v>
      </c>
      <c r="AN284" s="1154" t="s">
        <v>1294</v>
      </c>
      <c r="AO284" s="1154" t="s">
        <v>1295</v>
      </c>
      <c r="AP284" s="1154" t="s">
        <v>1296</v>
      </c>
      <c r="AQ284" s="1154" t="s">
        <v>1087</v>
      </c>
      <c r="AR284" s="1154" t="s">
        <v>945</v>
      </c>
      <c r="AS284" s="1154" t="s">
        <v>945</v>
      </c>
      <c r="AT284" s="1154">
        <v>0</v>
      </c>
      <c r="AU284" s="1154">
        <v>0</v>
      </c>
      <c r="AV284" s="1154" t="s">
        <v>2399</v>
      </c>
      <c r="AW284" s="1154" t="s">
        <v>1087</v>
      </c>
      <c r="AX284" s="1154" t="s">
        <v>2403</v>
      </c>
      <c r="AY284" s="1154" t="s">
        <v>1015</v>
      </c>
      <c r="AZ284" s="1154">
        <v>0</v>
      </c>
      <c r="BA284" s="1154">
        <v>0</v>
      </c>
      <c r="BB284" s="1155" t="s">
        <v>4665</v>
      </c>
      <c r="BC284" s="1155" t="s">
        <v>4414</v>
      </c>
      <c r="BD284" s="1155"/>
      <c r="BE284" s="1144"/>
      <c r="BF284" s="1155">
        <v>2</v>
      </c>
      <c r="BG284" s="1155">
        <v>120</v>
      </c>
      <c r="BH284" s="1155">
        <v>28</v>
      </c>
      <c r="BI284" s="1143"/>
      <c r="BJ284" s="802"/>
      <c r="BK284" s="1143"/>
      <c r="BL284" s="1143"/>
      <c r="BM284" s="179"/>
      <c r="BN284" s="179"/>
    </row>
    <row r="285" spans="1:66" ht="16.5">
      <c r="A285" s="1143"/>
      <c r="B285" s="1144">
        <v>278</v>
      </c>
      <c r="C285" s="1144" t="s">
        <v>466</v>
      </c>
      <c r="D285" s="1145"/>
      <c r="E285" s="1146"/>
      <c r="F285" s="1145" t="s">
        <v>2404</v>
      </c>
      <c r="G285" s="1146"/>
      <c r="H285" s="1145"/>
      <c r="I285" s="1146"/>
      <c r="J285" s="1145"/>
      <c r="K285" s="1146"/>
      <c r="L285" s="1145"/>
      <c r="M285" s="1146"/>
      <c r="N285" s="1144" t="s">
        <v>2405</v>
      </c>
      <c r="O285" s="170" t="s">
        <v>2404</v>
      </c>
      <c r="P285" s="1147" t="s">
        <v>4773</v>
      </c>
      <c r="Q285" s="1148" t="s">
        <v>2234</v>
      </c>
      <c r="R285" s="1149" t="s">
        <v>1126</v>
      </c>
      <c r="S285" s="1144" t="s">
        <v>941</v>
      </c>
      <c r="T285" s="1150"/>
      <c r="U285" s="1151" t="s">
        <v>2406</v>
      </c>
      <c r="V285" s="158" t="s">
        <v>90</v>
      </c>
      <c r="W285" s="1150" t="s">
        <v>2407</v>
      </c>
      <c r="X285" s="802">
        <v>1</v>
      </c>
      <c r="Y285" s="824" t="s">
        <v>945</v>
      </c>
      <c r="Z285" s="1152" t="s">
        <v>946</v>
      </c>
      <c r="AA285" s="1144">
        <v>1</v>
      </c>
      <c r="AB285" s="1144" t="s">
        <v>1008</v>
      </c>
      <c r="AC285" s="1144"/>
      <c r="AD285" s="1144"/>
      <c r="AE285" s="1144"/>
      <c r="AF285" s="1153"/>
      <c r="AG285" s="1154">
        <v>924</v>
      </c>
      <c r="AH285" s="1154" t="s">
        <v>949</v>
      </c>
      <c r="AI285" s="1154">
        <v>1.04</v>
      </c>
      <c r="AJ285" s="1154">
        <v>0.96099999999999997</v>
      </c>
      <c r="AK285" s="1154" t="s">
        <v>2408</v>
      </c>
      <c r="AL285" s="1154" t="s">
        <v>2409</v>
      </c>
      <c r="AM285" s="1154" t="s">
        <v>1130</v>
      </c>
      <c r="AN285" s="1154" t="s">
        <v>1131</v>
      </c>
      <c r="AO285" s="1154" t="s">
        <v>1132</v>
      </c>
      <c r="AP285" s="1154" t="s">
        <v>1133</v>
      </c>
      <c r="AQ285" s="1154" t="s">
        <v>1087</v>
      </c>
      <c r="AR285" s="1154" t="s">
        <v>949</v>
      </c>
      <c r="AS285" s="1154" t="s">
        <v>949</v>
      </c>
      <c r="AT285" s="1154">
        <v>0</v>
      </c>
      <c r="AU285" s="1154">
        <v>0</v>
      </c>
      <c r="AV285" s="1154" t="s">
        <v>2405</v>
      </c>
      <c r="AW285" s="1154" t="s">
        <v>1087</v>
      </c>
      <c r="AX285" s="1154">
        <v>0</v>
      </c>
      <c r="AY285" s="1154">
        <v>0</v>
      </c>
      <c r="AZ285" s="1154">
        <v>0</v>
      </c>
      <c r="BA285" s="1154">
        <v>0</v>
      </c>
      <c r="BB285" s="1155" t="s">
        <v>4665</v>
      </c>
      <c r="BC285" s="1155" t="s">
        <v>4414</v>
      </c>
      <c r="BD285" s="1155"/>
      <c r="BE285" s="1144"/>
      <c r="BF285" s="1155">
        <v>4</v>
      </c>
      <c r="BG285" s="1155">
        <v>180</v>
      </c>
      <c r="BH285" s="1155">
        <v>28</v>
      </c>
      <c r="BI285" s="1143"/>
      <c r="BJ285" s="802"/>
      <c r="BK285" s="1143"/>
      <c r="BL285" s="1143"/>
      <c r="BM285" s="179"/>
      <c r="BN285" s="179"/>
    </row>
    <row r="286" spans="1:66" ht="16.5">
      <c r="A286" s="1143"/>
      <c r="B286" s="1144">
        <v>279</v>
      </c>
      <c r="C286" s="1144" t="s">
        <v>466</v>
      </c>
      <c r="D286" s="1145"/>
      <c r="E286" s="1146"/>
      <c r="F286" s="1145" t="s">
        <v>2410</v>
      </c>
      <c r="G286" s="1146"/>
      <c r="H286" s="1145"/>
      <c r="I286" s="1146"/>
      <c r="J286" s="1145"/>
      <c r="K286" s="1146"/>
      <c r="L286" s="1145"/>
      <c r="M286" s="1146"/>
      <c r="N286" s="1144" t="s">
        <v>2411</v>
      </c>
      <c r="O286" s="170" t="s">
        <v>2410</v>
      </c>
      <c r="P286" s="1147" t="s">
        <v>4773</v>
      </c>
      <c r="Q286" s="1148" t="s">
        <v>2234</v>
      </c>
      <c r="R286" s="1149" t="s">
        <v>948</v>
      </c>
      <c r="S286" s="1144" t="s">
        <v>941</v>
      </c>
      <c r="T286" s="1150" t="s">
        <v>2412</v>
      </c>
      <c r="U286" s="1151" t="s">
        <v>2413</v>
      </c>
      <c r="V286" s="158" t="s">
        <v>90</v>
      </c>
      <c r="W286" s="1150" t="s">
        <v>2414</v>
      </c>
      <c r="X286" s="802">
        <v>1</v>
      </c>
      <c r="Y286" s="824" t="s">
        <v>945</v>
      </c>
      <c r="Z286" s="1152" t="s">
        <v>946</v>
      </c>
      <c r="AA286" s="1144">
        <v>1</v>
      </c>
      <c r="AB286" s="1144" t="s">
        <v>1126</v>
      </c>
      <c r="AC286" s="1144" t="s">
        <v>948</v>
      </c>
      <c r="AD286" s="1144" t="s">
        <v>1245</v>
      </c>
      <c r="AE286" s="1144"/>
      <c r="AF286" s="1153"/>
      <c r="AG286" s="1154">
        <v>18702.362000000001</v>
      </c>
      <c r="AH286" s="1154" t="s">
        <v>949</v>
      </c>
      <c r="AI286" s="1154" t="s">
        <v>949</v>
      </c>
      <c r="AJ286" s="1154" t="s">
        <v>949</v>
      </c>
      <c r="AK286" s="1154" t="s">
        <v>2423</v>
      </c>
      <c r="AL286" s="1154" t="s">
        <v>995</v>
      </c>
      <c r="AM286" s="1154" t="s">
        <v>949</v>
      </c>
      <c r="AN286" s="1154" t="s">
        <v>2424</v>
      </c>
      <c r="AO286" s="1154" t="s">
        <v>1554</v>
      </c>
      <c r="AP286" s="1154">
        <v>0</v>
      </c>
      <c r="AQ286" s="1154" t="s">
        <v>1554</v>
      </c>
      <c r="AR286" s="1154" t="s">
        <v>949</v>
      </c>
      <c r="AS286" s="1154" t="s">
        <v>949</v>
      </c>
      <c r="AT286" s="1154">
        <v>0</v>
      </c>
      <c r="AU286" s="1154">
        <v>0</v>
      </c>
      <c r="AV286" s="1154">
        <v>0</v>
      </c>
      <c r="AW286" s="1154">
        <v>0</v>
      </c>
      <c r="AX286" s="1154">
        <v>0</v>
      </c>
      <c r="AY286" s="1154">
        <v>0</v>
      </c>
      <c r="AZ286" s="1154">
        <v>0</v>
      </c>
      <c r="BA286" s="1154">
        <v>0</v>
      </c>
      <c r="BB286" s="1155" t="s">
        <v>4665</v>
      </c>
      <c r="BC286" s="1155"/>
      <c r="BD286" s="1155"/>
      <c r="BE286" s="1144"/>
      <c r="BF286" s="1155"/>
      <c r="BG286" s="1155"/>
      <c r="BH286" s="1155"/>
      <c r="BI286" s="1143"/>
      <c r="BJ286" s="802"/>
      <c r="BK286" s="1143"/>
      <c r="BL286" s="1143"/>
      <c r="BM286" s="179"/>
      <c r="BN286" s="179"/>
    </row>
    <row r="287" spans="1:66" ht="16.5">
      <c r="A287" s="1143"/>
      <c r="B287" s="1144">
        <v>280</v>
      </c>
      <c r="C287" s="1144" t="s">
        <v>466</v>
      </c>
      <c r="D287" s="1145"/>
      <c r="E287" s="1146"/>
      <c r="F287" s="1145"/>
      <c r="G287" s="1146" t="s">
        <v>2415</v>
      </c>
      <c r="H287" s="1145"/>
      <c r="I287" s="1146"/>
      <c r="J287" s="1145"/>
      <c r="K287" s="1146"/>
      <c r="L287" s="1145"/>
      <c r="M287" s="1146"/>
      <c r="N287" s="1144" t="s">
        <v>2415</v>
      </c>
      <c r="O287" s="170" t="s">
        <v>2415</v>
      </c>
      <c r="P287" s="1147" t="s">
        <v>4788</v>
      </c>
      <c r="Q287" s="1148"/>
      <c r="R287" s="1149" t="s">
        <v>1059</v>
      </c>
      <c r="S287" s="1144" t="s">
        <v>941</v>
      </c>
      <c r="T287" s="1150" t="s">
        <v>2415</v>
      </c>
      <c r="U287" s="1151"/>
      <c r="V287" s="158" t="s">
        <v>90</v>
      </c>
      <c r="W287" s="1150" t="s">
        <v>2416</v>
      </c>
      <c r="X287" s="802">
        <v>1</v>
      </c>
      <c r="Y287" s="824" t="s">
        <v>945</v>
      </c>
      <c r="Z287" s="1152" t="s">
        <v>946</v>
      </c>
      <c r="AA287" s="1144">
        <v>0</v>
      </c>
      <c r="AB287" s="1144" t="s">
        <v>1008</v>
      </c>
      <c r="AC287" s="1144"/>
      <c r="AD287" s="1144"/>
      <c r="AE287" s="1144"/>
      <c r="AF287" s="1153"/>
      <c r="AG287" s="1154">
        <v>6261.21</v>
      </c>
      <c r="AH287" s="1154">
        <v>2</v>
      </c>
      <c r="AI287" s="1154">
        <v>1.17</v>
      </c>
      <c r="AJ287" s="1154" t="s">
        <v>949</v>
      </c>
      <c r="AK287" s="1154" t="s">
        <v>2417</v>
      </c>
      <c r="AL287" s="1154" t="s">
        <v>981</v>
      </c>
      <c r="AM287" s="1154" t="s">
        <v>1293</v>
      </c>
      <c r="AN287" s="1154" t="s">
        <v>1294</v>
      </c>
      <c r="AO287" s="1154" t="s">
        <v>1295</v>
      </c>
      <c r="AP287" s="1154">
        <v>0</v>
      </c>
      <c r="AQ287" s="1154" t="s">
        <v>1554</v>
      </c>
      <c r="AR287" s="1154" t="s">
        <v>949</v>
      </c>
      <c r="AS287" s="1154" t="s">
        <v>949</v>
      </c>
      <c r="AT287" s="1154">
        <v>0</v>
      </c>
      <c r="AU287" s="1154">
        <v>0</v>
      </c>
      <c r="AV287" s="1154">
        <v>0</v>
      </c>
      <c r="AW287" s="1154">
        <v>0</v>
      </c>
      <c r="AX287" s="1154">
        <v>0</v>
      </c>
      <c r="AY287" s="1154">
        <v>0</v>
      </c>
      <c r="AZ287" s="1154">
        <v>0</v>
      </c>
      <c r="BA287" s="1154">
        <v>0</v>
      </c>
      <c r="BB287" s="1155" t="s">
        <v>4665</v>
      </c>
      <c r="BC287" s="1155" t="s">
        <v>4414</v>
      </c>
      <c r="BD287" s="1155"/>
      <c r="BE287" s="1144"/>
      <c r="BF287" s="1155">
        <v>4</v>
      </c>
      <c r="BG287" s="1155">
        <v>75</v>
      </c>
      <c r="BH287" s="1155">
        <v>23</v>
      </c>
      <c r="BI287" s="1143"/>
      <c r="BJ287" s="802"/>
      <c r="BK287" s="1143"/>
      <c r="BL287" s="1143"/>
      <c r="BM287" s="179"/>
      <c r="BN287" s="179"/>
    </row>
    <row r="288" spans="1:66" ht="16.5">
      <c r="A288" s="1143"/>
      <c r="B288" s="1144">
        <v>281</v>
      </c>
      <c r="C288" s="1144" t="s">
        <v>466</v>
      </c>
      <c r="D288" s="1145"/>
      <c r="E288" s="1146"/>
      <c r="F288" s="1145"/>
      <c r="G288" s="1146" t="s">
        <v>2420</v>
      </c>
      <c r="H288" s="1145"/>
      <c r="I288" s="1146"/>
      <c r="J288" s="1145"/>
      <c r="K288" s="1146"/>
      <c r="L288" s="1145"/>
      <c r="M288" s="1146"/>
      <c r="N288" s="1144" t="s">
        <v>2419</v>
      </c>
      <c r="O288" s="170" t="s">
        <v>2420</v>
      </c>
      <c r="P288" s="1147" t="s">
        <v>4773</v>
      </c>
      <c r="Q288" s="1148" t="s">
        <v>2234</v>
      </c>
      <c r="R288" s="1149" t="s">
        <v>948</v>
      </c>
      <c r="S288" s="1144" t="s">
        <v>941</v>
      </c>
      <c r="T288" s="1150" t="s">
        <v>2421</v>
      </c>
      <c r="U288" s="1151"/>
      <c r="V288" s="158" t="s">
        <v>90</v>
      </c>
      <c r="W288" s="1150" t="s">
        <v>2422</v>
      </c>
      <c r="X288" s="802">
        <v>1</v>
      </c>
      <c r="Y288" s="824" t="s">
        <v>945</v>
      </c>
      <c r="Z288" s="1152" t="s">
        <v>946</v>
      </c>
      <c r="AA288" s="1144">
        <v>0</v>
      </c>
      <c r="AB288" s="1144" t="s">
        <v>979</v>
      </c>
      <c r="AC288" s="1144"/>
      <c r="AD288" s="1144"/>
      <c r="AE288" s="1144"/>
      <c r="AF288" s="1153"/>
      <c r="AG288" s="1154">
        <v>15323.197514</v>
      </c>
      <c r="AH288" s="1154">
        <v>4.75</v>
      </c>
      <c r="AI288" s="1154" t="s">
        <v>945</v>
      </c>
      <c r="AJ288" s="1154" t="s">
        <v>945</v>
      </c>
      <c r="AK288" s="1154" t="s">
        <v>2423</v>
      </c>
      <c r="AL288" s="1154" t="s">
        <v>995</v>
      </c>
      <c r="AM288" s="1154" t="s">
        <v>1754</v>
      </c>
      <c r="AN288" s="1154" t="s">
        <v>2424</v>
      </c>
      <c r="AO288" s="1154" t="s">
        <v>1554</v>
      </c>
      <c r="AP288" s="1154">
        <v>0</v>
      </c>
      <c r="AQ288" s="1154" t="s">
        <v>2425</v>
      </c>
      <c r="AR288" s="1154" t="s">
        <v>949</v>
      </c>
      <c r="AS288" s="1154" t="s">
        <v>949</v>
      </c>
      <c r="AT288" s="1154">
        <v>0</v>
      </c>
      <c r="AU288" s="1154">
        <v>0</v>
      </c>
      <c r="AV288" s="1154">
        <v>0</v>
      </c>
      <c r="AW288" s="1154">
        <v>0</v>
      </c>
      <c r="AX288" s="1154">
        <v>0</v>
      </c>
      <c r="AY288" s="1154">
        <v>0</v>
      </c>
      <c r="AZ288" s="1154">
        <v>0</v>
      </c>
      <c r="BA288" s="1154">
        <v>0</v>
      </c>
      <c r="BB288" s="1155" t="s">
        <v>4665</v>
      </c>
      <c r="BC288" s="1155"/>
      <c r="BD288" s="1155"/>
      <c r="BE288" s="1144"/>
      <c r="BF288" s="1155"/>
      <c r="BG288" s="1155"/>
      <c r="BH288" s="1155"/>
      <c r="BI288" s="1143"/>
      <c r="BJ288" s="802"/>
      <c r="BK288" s="1143"/>
      <c r="BL288" s="1143"/>
      <c r="BM288" s="179"/>
      <c r="BN288" s="179"/>
    </row>
    <row r="289" spans="1:66" ht="16.5">
      <c r="A289" s="1143"/>
      <c r="B289" s="1144">
        <v>282</v>
      </c>
      <c r="C289" s="1144" t="s">
        <v>466</v>
      </c>
      <c r="D289" s="1145"/>
      <c r="E289" s="1146"/>
      <c r="F289" s="1145" t="s">
        <v>2426</v>
      </c>
      <c r="G289" s="1146"/>
      <c r="H289" s="1145"/>
      <c r="I289" s="1146"/>
      <c r="J289" s="1145"/>
      <c r="K289" s="1146"/>
      <c r="L289" s="1145"/>
      <c r="M289" s="1146"/>
      <c r="N289" s="1144" t="s">
        <v>2426</v>
      </c>
      <c r="O289" s="170" t="s">
        <v>2426</v>
      </c>
      <c r="P289" s="1147" t="s">
        <v>4786</v>
      </c>
      <c r="Q289" s="1148"/>
      <c r="R289" s="1149" t="s">
        <v>989</v>
      </c>
      <c r="S289" s="1144" t="s">
        <v>941</v>
      </c>
      <c r="T289" s="1150"/>
      <c r="U289" s="1151" t="s">
        <v>2427</v>
      </c>
      <c r="V289" s="158" t="s">
        <v>246</v>
      </c>
      <c r="W289" s="1150" t="s">
        <v>2428</v>
      </c>
      <c r="X289" s="802">
        <v>1</v>
      </c>
      <c r="Y289" s="824" t="s">
        <v>945</v>
      </c>
      <c r="Z289" s="1152" t="s">
        <v>946</v>
      </c>
      <c r="AA289" s="1144">
        <v>1</v>
      </c>
      <c r="AB289" s="1144" t="s">
        <v>1126</v>
      </c>
      <c r="AC289" s="1144" t="s">
        <v>948</v>
      </c>
      <c r="AD289" s="1144" t="s">
        <v>4787</v>
      </c>
      <c r="AE289" s="1144"/>
      <c r="AF289" s="1153"/>
      <c r="AG289" s="1154" t="s">
        <v>949</v>
      </c>
      <c r="AH289" s="1154" t="s">
        <v>949</v>
      </c>
      <c r="AI289" s="1154" t="s">
        <v>949</v>
      </c>
      <c r="AJ289" s="1154" t="s">
        <v>949</v>
      </c>
      <c r="AK289" s="1154" t="s">
        <v>949</v>
      </c>
      <c r="AL289" s="1154" t="s">
        <v>949</v>
      </c>
      <c r="AM289" s="1154" t="s">
        <v>949</v>
      </c>
      <c r="AN289" s="1154" t="s">
        <v>949</v>
      </c>
      <c r="AO289" s="1154" t="s">
        <v>949</v>
      </c>
      <c r="AP289" s="1154">
        <v>0</v>
      </c>
      <c r="AQ289" s="1154" t="s">
        <v>1334</v>
      </c>
      <c r="AR289" s="1154" t="s">
        <v>949</v>
      </c>
      <c r="AS289" s="1154" t="s">
        <v>949</v>
      </c>
      <c r="AT289" s="1154">
        <v>0</v>
      </c>
      <c r="AU289" s="1154">
        <v>0</v>
      </c>
      <c r="AV289" s="1154">
        <v>0</v>
      </c>
      <c r="AW289" s="1154">
        <v>0</v>
      </c>
      <c r="AX289" s="1154">
        <v>0</v>
      </c>
      <c r="AY289" s="1154">
        <v>0</v>
      </c>
      <c r="AZ289" s="1154">
        <v>0</v>
      </c>
      <c r="BA289" s="1154">
        <v>0</v>
      </c>
      <c r="BB289" s="1155" t="s">
        <v>4665</v>
      </c>
      <c r="BC289" s="1155"/>
      <c r="BD289" s="1155"/>
      <c r="BE289" s="1144"/>
      <c r="BF289" s="1155"/>
      <c r="BG289" s="1155"/>
      <c r="BH289" s="1155"/>
      <c r="BI289" s="1143"/>
      <c r="BJ289" s="802"/>
      <c r="BK289" s="1143"/>
      <c r="BL289" s="1143"/>
      <c r="BM289" s="179"/>
      <c r="BN289" s="179"/>
    </row>
    <row r="290" spans="1:66" ht="16.5">
      <c r="A290" s="1143"/>
      <c r="B290" s="1144">
        <v>283</v>
      </c>
      <c r="C290" s="1144" t="s">
        <v>466</v>
      </c>
      <c r="D290" s="1145"/>
      <c r="E290" s="1146" t="s">
        <v>1032</v>
      </c>
      <c r="F290" s="1145"/>
      <c r="G290" s="1146"/>
      <c r="H290" s="1145"/>
      <c r="I290" s="1146"/>
      <c r="J290" s="1145"/>
      <c r="K290" s="1146"/>
      <c r="L290" s="1145"/>
      <c r="M290" s="1146"/>
      <c r="N290" s="1144" t="s">
        <v>1032</v>
      </c>
      <c r="O290" s="170" t="s">
        <v>1033</v>
      </c>
      <c r="P290" s="1147" t="s">
        <v>4788</v>
      </c>
      <c r="Q290" s="1148" t="s">
        <v>1636</v>
      </c>
      <c r="R290" s="1149"/>
      <c r="S290" s="1144" t="s">
        <v>941</v>
      </c>
      <c r="T290" s="1150" t="s">
        <v>1033</v>
      </c>
      <c r="U290" s="1151" t="s">
        <v>1034</v>
      </c>
      <c r="V290" s="158" t="s">
        <v>2429</v>
      </c>
      <c r="W290" s="1150" t="s">
        <v>1035</v>
      </c>
      <c r="X290" s="802">
        <v>2</v>
      </c>
      <c r="Y290" s="824" t="s">
        <v>945</v>
      </c>
      <c r="Z290" s="1152" t="s">
        <v>946</v>
      </c>
      <c r="AA290" s="1144">
        <v>1</v>
      </c>
      <c r="AB290" s="1144" t="s">
        <v>993</v>
      </c>
      <c r="AC290" s="1144"/>
      <c r="AD290" s="1144"/>
      <c r="AE290" s="1144"/>
      <c r="AF290" s="1153"/>
      <c r="AG290" s="1154" t="s">
        <v>949</v>
      </c>
      <c r="AH290" s="1154" t="s">
        <v>949</v>
      </c>
      <c r="AI290" s="1154" t="s">
        <v>949</v>
      </c>
      <c r="AJ290" s="1154" t="s">
        <v>949</v>
      </c>
      <c r="AK290" s="1154" t="s">
        <v>949</v>
      </c>
      <c r="AL290" s="1154" t="s">
        <v>949</v>
      </c>
      <c r="AM290" s="1154" t="s">
        <v>949</v>
      </c>
      <c r="AN290" s="1154" t="s">
        <v>949</v>
      </c>
      <c r="AO290" s="1154" t="s">
        <v>949</v>
      </c>
      <c r="AP290" s="1154" t="s">
        <v>949</v>
      </c>
      <c r="AQ290" s="1154" t="s">
        <v>1024</v>
      </c>
      <c r="AR290" s="1154">
        <v>0</v>
      </c>
      <c r="AS290" s="1154">
        <v>0</v>
      </c>
      <c r="AT290" s="1154">
        <v>0</v>
      </c>
      <c r="AU290" s="1154">
        <v>0</v>
      </c>
      <c r="AV290" s="1154">
        <v>0</v>
      </c>
      <c r="AW290" s="1154">
        <v>0</v>
      </c>
      <c r="AX290" s="1154">
        <v>0</v>
      </c>
      <c r="AY290" s="1154">
        <v>0</v>
      </c>
      <c r="AZ290" s="1154">
        <v>0</v>
      </c>
      <c r="BA290" s="1154">
        <v>0</v>
      </c>
      <c r="BB290" s="1155" t="s">
        <v>4665</v>
      </c>
      <c r="BC290" s="1155"/>
      <c r="BD290" s="1155"/>
      <c r="BE290" s="1144"/>
      <c r="BF290" s="1155"/>
      <c r="BG290" s="1155"/>
      <c r="BH290" s="1155"/>
      <c r="BI290" s="1143"/>
      <c r="BJ290" s="802"/>
      <c r="BK290" s="1143"/>
      <c r="BL290" s="1143"/>
      <c r="BM290" s="179"/>
      <c r="BN290" s="179"/>
    </row>
    <row r="291" spans="1:66" ht="16.5">
      <c r="A291" s="1143"/>
      <c r="B291" s="1144">
        <v>284</v>
      </c>
      <c r="C291" s="1144" t="s">
        <v>466</v>
      </c>
      <c r="D291" s="1145"/>
      <c r="E291" s="1146" t="s">
        <v>4907</v>
      </c>
      <c r="F291" s="1145"/>
      <c r="G291" s="1146"/>
      <c r="H291" s="1145"/>
      <c r="I291" s="1146"/>
      <c r="J291" s="1145"/>
      <c r="K291" s="1146"/>
      <c r="L291" s="1145"/>
      <c r="M291" s="1146"/>
      <c r="N291" s="1144" t="s">
        <v>4908</v>
      </c>
      <c r="O291" s="170" t="s">
        <v>4907</v>
      </c>
      <c r="P291" s="1147" t="s">
        <v>4773</v>
      </c>
      <c r="Q291" s="1148" t="s">
        <v>1636</v>
      </c>
      <c r="R291" s="1149" t="s">
        <v>961</v>
      </c>
      <c r="S291" s="1144" t="s">
        <v>941</v>
      </c>
      <c r="T291" s="1150" t="s">
        <v>2432</v>
      </c>
      <c r="U291" s="1151" t="s">
        <v>2437</v>
      </c>
      <c r="V291" s="158" t="s">
        <v>90</v>
      </c>
      <c r="W291" s="1150" t="s">
        <v>4909</v>
      </c>
      <c r="X291" s="802">
        <v>1</v>
      </c>
      <c r="Y291" s="824" t="s">
        <v>945</v>
      </c>
      <c r="Z291" s="1152" t="s">
        <v>946</v>
      </c>
      <c r="AA291" s="1144">
        <v>0</v>
      </c>
      <c r="AB291" s="1144" t="s">
        <v>947</v>
      </c>
      <c r="AC291" s="1144" t="s">
        <v>948</v>
      </c>
      <c r="AD291" s="1144"/>
      <c r="AE291" s="1144"/>
      <c r="AF291" s="1153"/>
      <c r="AG291" s="1154" t="s">
        <v>949</v>
      </c>
      <c r="AH291" s="1154" t="s">
        <v>949</v>
      </c>
      <c r="AI291" s="1154" t="s">
        <v>949</v>
      </c>
      <c r="AJ291" s="1154" t="s">
        <v>949</v>
      </c>
      <c r="AK291" s="1154" t="s">
        <v>949</v>
      </c>
      <c r="AL291" s="1154" t="s">
        <v>949</v>
      </c>
      <c r="AM291" s="1154" t="s">
        <v>949</v>
      </c>
      <c r="AN291" s="1154" t="s">
        <v>949</v>
      </c>
      <c r="AO291" s="1154" t="s">
        <v>949</v>
      </c>
      <c r="AP291" s="1154" t="s">
        <v>949</v>
      </c>
      <c r="AQ291" s="1154" t="s">
        <v>949</v>
      </c>
      <c r="AR291" s="1154" t="s">
        <v>949</v>
      </c>
      <c r="AS291" s="1154" t="s">
        <v>949</v>
      </c>
      <c r="AT291" s="1154" t="s">
        <v>949</v>
      </c>
      <c r="AU291" s="1154" t="s">
        <v>949</v>
      </c>
      <c r="AV291" s="1154" t="s">
        <v>949</v>
      </c>
      <c r="AW291" s="1154" t="s">
        <v>949</v>
      </c>
      <c r="AX291" s="1154" t="s">
        <v>949</v>
      </c>
      <c r="AY291" s="1154" t="s">
        <v>949</v>
      </c>
      <c r="AZ291" s="1154" t="s">
        <v>949</v>
      </c>
      <c r="BA291" s="1154" t="s">
        <v>949</v>
      </c>
      <c r="BB291" s="1155" t="s">
        <v>4162</v>
      </c>
      <c r="BC291" s="1155"/>
      <c r="BD291" s="1155"/>
      <c r="BE291" s="1144"/>
      <c r="BF291" s="1155"/>
      <c r="BG291" s="1155"/>
      <c r="BH291" s="1155"/>
      <c r="BI291" s="1143"/>
      <c r="BJ291" s="802"/>
      <c r="BK291" s="1143"/>
      <c r="BL291" s="1143"/>
      <c r="BM291" s="179"/>
      <c r="BN291" s="179"/>
    </row>
    <row r="292" spans="1:66" ht="16.5">
      <c r="A292" s="1143"/>
      <c r="B292" s="1144">
        <v>285</v>
      </c>
      <c r="C292" s="1144" t="s">
        <v>466</v>
      </c>
      <c r="D292" s="1145"/>
      <c r="E292" s="1146"/>
      <c r="F292" s="1145" t="s">
        <v>2439</v>
      </c>
      <c r="G292" s="1146"/>
      <c r="H292" s="1145"/>
      <c r="I292" s="1146"/>
      <c r="J292" s="1145"/>
      <c r="K292" s="1146"/>
      <c r="L292" s="1145"/>
      <c r="M292" s="1146"/>
      <c r="N292" s="1144" t="s">
        <v>2439</v>
      </c>
      <c r="O292" s="170" t="s">
        <v>2439</v>
      </c>
      <c r="P292" s="1147" t="s">
        <v>4788</v>
      </c>
      <c r="Q292" s="1148" t="s">
        <v>1636</v>
      </c>
      <c r="R292" s="1149" t="s">
        <v>989</v>
      </c>
      <c r="S292" s="1144" t="s">
        <v>941</v>
      </c>
      <c r="T292" s="1150"/>
      <c r="U292" s="1151" t="s">
        <v>2440</v>
      </c>
      <c r="V292" s="158" t="s">
        <v>90</v>
      </c>
      <c r="W292" s="1150" t="s">
        <v>2441</v>
      </c>
      <c r="X292" s="802">
        <v>8</v>
      </c>
      <c r="Y292" s="824" t="s">
        <v>945</v>
      </c>
      <c r="Z292" s="1152" t="s">
        <v>946</v>
      </c>
      <c r="AA292" s="1144">
        <v>1</v>
      </c>
      <c r="AB292" s="1144" t="s">
        <v>1008</v>
      </c>
      <c r="AC292" s="1144"/>
      <c r="AD292" s="1144"/>
      <c r="AE292" s="1144"/>
      <c r="AF292" s="1153"/>
      <c r="AG292" s="1154">
        <v>31.783213</v>
      </c>
      <c r="AH292" s="1154">
        <v>1.4</v>
      </c>
      <c r="AI292" s="1154">
        <v>1.41</v>
      </c>
      <c r="AJ292" s="1154">
        <v>4.4810000000000003E-2</v>
      </c>
      <c r="AK292" s="1154" t="s">
        <v>2442</v>
      </c>
      <c r="AL292" s="1154" t="s">
        <v>1083</v>
      </c>
      <c r="AM292" s="1154" t="s">
        <v>1293</v>
      </c>
      <c r="AN292" s="1154" t="s">
        <v>1294</v>
      </c>
      <c r="AO292" s="1154" t="s">
        <v>1295</v>
      </c>
      <c r="AP292" s="1154" t="s">
        <v>1296</v>
      </c>
      <c r="AQ292" s="1154" t="s">
        <v>1215</v>
      </c>
      <c r="AR292" s="1154" t="s">
        <v>949</v>
      </c>
      <c r="AS292" s="1154" t="s">
        <v>949</v>
      </c>
      <c r="AT292" s="1154">
        <v>0</v>
      </c>
      <c r="AU292" s="1154">
        <v>0</v>
      </c>
      <c r="AV292" s="1154" t="s">
        <v>2439</v>
      </c>
      <c r="AW292" s="1154" t="s">
        <v>1215</v>
      </c>
      <c r="AX292" s="1154">
        <v>0</v>
      </c>
      <c r="AY292" s="1154">
        <v>0</v>
      </c>
      <c r="AZ292" s="1154">
        <v>0</v>
      </c>
      <c r="BA292" s="1154">
        <v>0</v>
      </c>
      <c r="BB292" s="1155" t="s">
        <v>4162</v>
      </c>
      <c r="BC292" s="1155"/>
      <c r="BD292" s="1155"/>
      <c r="BE292" s="1144"/>
      <c r="BF292" s="1155"/>
      <c r="BG292" s="1155"/>
      <c r="BH292" s="1155"/>
      <c r="BI292" s="1143"/>
      <c r="BJ292" s="802"/>
      <c r="BK292" s="1143"/>
      <c r="BL292" s="1143"/>
      <c r="BM292" s="179"/>
      <c r="BN292" s="179"/>
    </row>
    <row r="293" spans="1:66" ht="16.5">
      <c r="A293" s="1143"/>
      <c r="B293" s="1144">
        <v>286</v>
      </c>
      <c r="C293" s="1144" t="s">
        <v>466</v>
      </c>
      <c r="D293" s="1145"/>
      <c r="E293" s="1146"/>
      <c r="F293" s="1145" t="s">
        <v>4910</v>
      </c>
      <c r="G293" s="1146"/>
      <c r="H293" s="1145"/>
      <c r="I293" s="1146"/>
      <c r="J293" s="1145"/>
      <c r="K293" s="1146"/>
      <c r="L293" s="1145"/>
      <c r="M293" s="1146"/>
      <c r="N293" s="1144" t="s">
        <v>4911</v>
      </c>
      <c r="O293" s="170" t="s">
        <v>4910</v>
      </c>
      <c r="P293" s="1147" t="s">
        <v>4773</v>
      </c>
      <c r="Q293" s="1148" t="s">
        <v>4807</v>
      </c>
      <c r="R293" s="1149" t="s">
        <v>1209</v>
      </c>
      <c r="S293" s="1144" t="s">
        <v>941</v>
      </c>
      <c r="T293" s="1150" t="s">
        <v>2445</v>
      </c>
      <c r="U293" s="1151"/>
      <c r="V293" s="158" t="s">
        <v>90</v>
      </c>
      <c r="W293" s="1150" t="s">
        <v>4912</v>
      </c>
      <c r="X293" s="802">
        <v>1</v>
      </c>
      <c r="Y293" s="824" t="s">
        <v>945</v>
      </c>
      <c r="Z293" s="1152" t="s">
        <v>946</v>
      </c>
      <c r="AA293" s="1144">
        <v>1</v>
      </c>
      <c r="AB293" s="1144" t="s">
        <v>1008</v>
      </c>
      <c r="AC293" s="1144"/>
      <c r="AD293" s="1144"/>
      <c r="AE293" s="1144"/>
      <c r="AF293" s="1153">
        <v>0.5</v>
      </c>
      <c r="AG293" s="1154">
        <v>337885.37514000002</v>
      </c>
      <c r="AH293" s="1154">
        <v>2</v>
      </c>
      <c r="AI293" s="1154">
        <v>1.04</v>
      </c>
      <c r="AJ293" s="1154">
        <v>351.40079014560001</v>
      </c>
      <c r="AK293" s="1154" t="s">
        <v>4913</v>
      </c>
      <c r="AL293" s="1154" t="s">
        <v>4914</v>
      </c>
      <c r="AM293" s="1154" t="s">
        <v>1148</v>
      </c>
      <c r="AN293" s="1154" t="s">
        <v>1474</v>
      </c>
      <c r="AO293" s="1154" t="s">
        <v>1132</v>
      </c>
      <c r="AP293" s="1154" t="s">
        <v>1475</v>
      </c>
      <c r="AQ293" s="1154" t="s">
        <v>1142</v>
      </c>
      <c r="AR293" s="1154">
        <v>0</v>
      </c>
      <c r="AS293" s="1154">
        <v>0</v>
      </c>
      <c r="AT293" s="1154">
        <v>0</v>
      </c>
      <c r="AU293" s="1154">
        <v>0</v>
      </c>
      <c r="AV293" s="1154" t="s">
        <v>2452</v>
      </c>
      <c r="AW293" s="1154" t="s">
        <v>1142</v>
      </c>
      <c r="AX293" s="1154" t="s">
        <v>2453</v>
      </c>
      <c r="AY293" s="1154" t="s">
        <v>1142</v>
      </c>
      <c r="AZ293" s="1154" t="s">
        <v>2454</v>
      </c>
      <c r="BA293" s="1154" t="s">
        <v>1458</v>
      </c>
      <c r="BB293" s="1155" t="s">
        <v>4162</v>
      </c>
      <c r="BC293" s="1155" t="s">
        <v>4411</v>
      </c>
      <c r="BD293" s="1155"/>
      <c r="BE293" s="1144" t="s">
        <v>1244</v>
      </c>
      <c r="BF293" s="1155">
        <v>1</v>
      </c>
      <c r="BG293" s="1155">
        <v>350</v>
      </c>
      <c r="BH293" s="1155">
        <v>48</v>
      </c>
      <c r="BI293" s="1143"/>
      <c r="BJ293" s="802"/>
      <c r="BK293" s="1143"/>
      <c r="BL293" s="1143"/>
      <c r="BM293" s="179"/>
      <c r="BN293" s="179"/>
    </row>
    <row r="294" spans="1:66" ht="16.5">
      <c r="A294" s="1143"/>
      <c r="B294" s="1144">
        <v>287</v>
      </c>
      <c r="C294" s="1144" t="s">
        <v>466</v>
      </c>
      <c r="D294" s="1145"/>
      <c r="E294" s="1146"/>
      <c r="F294" s="1145" t="s">
        <v>4915</v>
      </c>
      <c r="G294" s="1146"/>
      <c r="H294" s="1145"/>
      <c r="I294" s="1146"/>
      <c r="J294" s="1145"/>
      <c r="K294" s="1146"/>
      <c r="L294" s="1145"/>
      <c r="M294" s="1146"/>
      <c r="N294" s="1144" t="s">
        <v>4915</v>
      </c>
      <c r="O294" s="170" t="s">
        <v>4915</v>
      </c>
      <c r="P294" s="1147" t="s">
        <v>4799</v>
      </c>
      <c r="Q294" s="1148"/>
      <c r="R294" s="1149" t="s">
        <v>989</v>
      </c>
      <c r="S294" s="1144" t="s">
        <v>941</v>
      </c>
      <c r="T294" s="1150"/>
      <c r="U294" s="1151" t="s">
        <v>2461</v>
      </c>
      <c r="V294" s="158" t="s">
        <v>132</v>
      </c>
      <c r="W294" s="1150" t="s">
        <v>4916</v>
      </c>
      <c r="X294" s="802">
        <v>1</v>
      </c>
      <c r="Y294" s="824" t="s">
        <v>945</v>
      </c>
      <c r="Z294" s="1152" t="s">
        <v>946</v>
      </c>
      <c r="AA294" s="1144">
        <v>1</v>
      </c>
      <c r="AB294" s="1144" t="s">
        <v>979</v>
      </c>
      <c r="AC294" s="1144"/>
      <c r="AD294" s="1144"/>
      <c r="AE294" s="1144"/>
      <c r="AF294" s="1153"/>
      <c r="AG294" s="1154" t="s">
        <v>949</v>
      </c>
      <c r="AH294" s="1154" t="s">
        <v>949</v>
      </c>
      <c r="AI294" s="1154" t="s">
        <v>949</v>
      </c>
      <c r="AJ294" s="1154" t="s">
        <v>949</v>
      </c>
      <c r="AK294" s="1154" t="s">
        <v>2463</v>
      </c>
      <c r="AL294" s="1154" t="s">
        <v>1412</v>
      </c>
      <c r="AM294" s="1154" t="s">
        <v>1421</v>
      </c>
      <c r="AN294" s="1154" t="s">
        <v>1422</v>
      </c>
      <c r="AO294" s="1154" t="s">
        <v>1423</v>
      </c>
      <c r="AP294" s="1154" t="s">
        <v>949</v>
      </c>
      <c r="AQ294" s="1154" t="s">
        <v>1424</v>
      </c>
      <c r="AR294" s="1154" t="s">
        <v>949</v>
      </c>
      <c r="AS294" s="1154" t="s">
        <v>949</v>
      </c>
      <c r="AT294" s="1154" t="s">
        <v>949</v>
      </c>
      <c r="AU294" s="1154" t="s">
        <v>949</v>
      </c>
      <c r="AV294" s="1154" t="s">
        <v>949</v>
      </c>
      <c r="AW294" s="1154" t="s">
        <v>949</v>
      </c>
      <c r="AX294" s="1154" t="s">
        <v>949</v>
      </c>
      <c r="AY294" s="1154" t="s">
        <v>949</v>
      </c>
      <c r="AZ294" s="1154" t="s">
        <v>949</v>
      </c>
      <c r="BA294" s="1154" t="s">
        <v>949</v>
      </c>
      <c r="BB294" s="1155"/>
      <c r="BC294" s="1155"/>
      <c r="BD294" s="1155"/>
      <c r="BE294" s="1144"/>
      <c r="BF294" s="1155"/>
      <c r="BG294" s="1155"/>
      <c r="BH294" s="1155"/>
      <c r="BI294" s="1143"/>
      <c r="BJ294" s="802"/>
      <c r="BK294" s="1143"/>
      <c r="BL294" s="1143"/>
      <c r="BM294" s="179"/>
      <c r="BN294" s="179"/>
    </row>
    <row r="295" spans="1:66" ht="16.5">
      <c r="A295" s="1143"/>
      <c r="B295" s="1144">
        <v>288</v>
      </c>
      <c r="C295" s="1144" t="s">
        <v>466</v>
      </c>
      <c r="D295" s="1145"/>
      <c r="E295" s="1146"/>
      <c r="F295" s="1145" t="s">
        <v>4917</v>
      </c>
      <c r="G295" s="1146"/>
      <c r="H295" s="1145"/>
      <c r="I295" s="1146"/>
      <c r="J295" s="1145"/>
      <c r="K295" s="1146"/>
      <c r="L295" s="1145"/>
      <c r="M295" s="1146"/>
      <c r="N295" s="1144" t="s">
        <v>4918</v>
      </c>
      <c r="O295" s="170" t="s">
        <v>4917</v>
      </c>
      <c r="P295" s="1147" t="s">
        <v>4773</v>
      </c>
      <c r="Q295" s="1148" t="s">
        <v>4807</v>
      </c>
      <c r="R295" s="1149" t="s">
        <v>1059</v>
      </c>
      <c r="S295" s="1144" t="s">
        <v>941</v>
      </c>
      <c r="T295" s="1150" t="s">
        <v>2466</v>
      </c>
      <c r="U295" s="1151" t="s">
        <v>2474</v>
      </c>
      <c r="V295" s="158" t="s">
        <v>90</v>
      </c>
      <c r="W295" s="1150" t="s">
        <v>4919</v>
      </c>
      <c r="X295" s="802">
        <v>1</v>
      </c>
      <c r="Y295" s="824" t="s">
        <v>945</v>
      </c>
      <c r="Z295" s="1152" t="s">
        <v>946</v>
      </c>
      <c r="AA295" s="1144">
        <v>1</v>
      </c>
      <c r="AB295" s="1144" t="s">
        <v>1008</v>
      </c>
      <c r="AC295" s="1144"/>
      <c r="AD295" s="1144"/>
      <c r="AE295" s="1144"/>
      <c r="AF295" s="1153">
        <v>0.5</v>
      </c>
      <c r="AG295" s="1154">
        <v>11809.781999999999</v>
      </c>
      <c r="AH295" s="1154">
        <v>2</v>
      </c>
      <c r="AI295" s="1154">
        <v>1.04</v>
      </c>
      <c r="AJ295" s="1154">
        <v>12.2821733</v>
      </c>
      <c r="AK295" s="1154" t="s">
        <v>2469</v>
      </c>
      <c r="AL295" s="1154" t="s">
        <v>4914</v>
      </c>
      <c r="AM295" s="1154" t="s">
        <v>1148</v>
      </c>
      <c r="AN295" s="1154" t="s">
        <v>1474</v>
      </c>
      <c r="AO295" s="1154" t="s">
        <v>1132</v>
      </c>
      <c r="AP295" s="1154" t="s">
        <v>1475</v>
      </c>
      <c r="AQ295" s="1154" t="s">
        <v>1087</v>
      </c>
      <c r="AR295" s="1154">
        <v>0</v>
      </c>
      <c r="AS295" s="1154">
        <v>0</v>
      </c>
      <c r="AT295" s="1154">
        <v>0</v>
      </c>
      <c r="AU295" s="1154">
        <v>0</v>
      </c>
      <c r="AV295" s="1154" t="s">
        <v>2471</v>
      </c>
      <c r="AW295" s="1154" t="s">
        <v>1087</v>
      </c>
      <c r="AX295" s="1154">
        <v>0</v>
      </c>
      <c r="AY295" s="1154">
        <v>0</v>
      </c>
      <c r="AZ295" s="1154">
        <v>0</v>
      </c>
      <c r="BA295" s="1154">
        <v>0</v>
      </c>
      <c r="BB295" s="1155" t="s">
        <v>4162</v>
      </c>
      <c r="BC295" s="1155" t="s">
        <v>4411</v>
      </c>
      <c r="BD295" s="1155"/>
      <c r="BE295" s="1144"/>
      <c r="BF295" s="1155">
        <v>2</v>
      </c>
      <c r="BG295" s="1155">
        <v>180</v>
      </c>
      <c r="BH295" s="1155">
        <v>33</v>
      </c>
      <c r="BI295" s="1143"/>
      <c r="BJ295" s="802"/>
      <c r="BK295" s="1143"/>
      <c r="BL295" s="1143"/>
      <c r="BM295" s="179"/>
      <c r="BN295" s="179"/>
    </row>
    <row r="296" spans="1:66" ht="16.5">
      <c r="A296" s="1143"/>
      <c r="B296" s="1144">
        <v>289</v>
      </c>
      <c r="C296" s="1144" t="s">
        <v>466</v>
      </c>
      <c r="D296" s="1145"/>
      <c r="E296" s="1146"/>
      <c r="F296" s="1145" t="s">
        <v>4920</v>
      </c>
      <c r="G296" s="1146"/>
      <c r="H296" s="1145"/>
      <c r="I296" s="1146"/>
      <c r="J296" s="1145"/>
      <c r="K296" s="1146"/>
      <c r="L296" s="1145"/>
      <c r="M296" s="1146"/>
      <c r="N296" s="1144" t="s">
        <v>4921</v>
      </c>
      <c r="O296" s="170" t="s">
        <v>4920</v>
      </c>
      <c r="P296" s="1147" t="s">
        <v>4773</v>
      </c>
      <c r="Q296" s="1148" t="s">
        <v>4807</v>
      </c>
      <c r="R296" s="1149" t="s">
        <v>1059</v>
      </c>
      <c r="S296" s="1144" t="s">
        <v>941</v>
      </c>
      <c r="T296" s="1150" t="s">
        <v>2479</v>
      </c>
      <c r="U296" s="1151" t="s">
        <v>2480</v>
      </c>
      <c r="V296" s="158" t="s">
        <v>90</v>
      </c>
      <c r="W296" s="1150" t="s">
        <v>4922</v>
      </c>
      <c r="X296" s="802">
        <v>1</v>
      </c>
      <c r="Y296" s="824" t="s">
        <v>945</v>
      </c>
      <c r="Z296" s="1152" t="s">
        <v>946</v>
      </c>
      <c r="AA296" s="1144">
        <v>1</v>
      </c>
      <c r="AB296" s="1144" t="s">
        <v>1008</v>
      </c>
      <c r="AC296" s="1144"/>
      <c r="AD296" s="1144"/>
      <c r="AE296" s="1144"/>
      <c r="AF296" s="1153">
        <v>0.5</v>
      </c>
      <c r="AG296" s="1154">
        <v>11958.056585</v>
      </c>
      <c r="AH296" s="1154">
        <v>2</v>
      </c>
      <c r="AI296" s="1154">
        <v>1.04</v>
      </c>
      <c r="AJ296" s="1154">
        <v>12.436378848400002</v>
      </c>
      <c r="AK296" s="1154" t="s">
        <v>2469</v>
      </c>
      <c r="AL296" s="1154" t="s">
        <v>4914</v>
      </c>
      <c r="AM296" s="1154" t="s">
        <v>1148</v>
      </c>
      <c r="AN296" s="1154" t="s">
        <v>1474</v>
      </c>
      <c r="AO296" s="1154" t="s">
        <v>1132</v>
      </c>
      <c r="AP296" s="1154" t="s">
        <v>1475</v>
      </c>
      <c r="AQ296" s="1154" t="s">
        <v>1087</v>
      </c>
      <c r="AR296" s="1154">
        <v>0</v>
      </c>
      <c r="AS296" s="1154">
        <v>0</v>
      </c>
      <c r="AT296" s="1154">
        <v>0</v>
      </c>
      <c r="AU296" s="1154">
        <v>0</v>
      </c>
      <c r="AV296" s="1154" t="s">
        <v>2482</v>
      </c>
      <c r="AW296" s="1154" t="s">
        <v>1087</v>
      </c>
      <c r="AX296" s="1154">
        <v>0</v>
      </c>
      <c r="AY296" s="1154">
        <v>0</v>
      </c>
      <c r="AZ296" s="1154">
        <v>0</v>
      </c>
      <c r="BA296" s="1154">
        <v>0</v>
      </c>
      <c r="BB296" s="1155" t="s">
        <v>4162</v>
      </c>
      <c r="BC296" s="1155" t="s">
        <v>4411</v>
      </c>
      <c r="BD296" s="1155"/>
      <c r="BE296" s="1144"/>
      <c r="BF296" s="1155">
        <v>2</v>
      </c>
      <c r="BG296" s="1155">
        <v>180</v>
      </c>
      <c r="BH296" s="1155">
        <v>33</v>
      </c>
      <c r="BI296" s="1143"/>
      <c r="BJ296" s="802"/>
      <c r="BK296" s="1143"/>
      <c r="BL296" s="1143"/>
      <c r="BM296" s="179"/>
      <c r="BN296" s="179"/>
    </row>
    <row r="297" spans="1:66" ht="16.5">
      <c r="A297" s="1143"/>
      <c r="B297" s="1144">
        <v>290</v>
      </c>
      <c r="C297" s="1144" t="s">
        <v>466</v>
      </c>
      <c r="D297" s="1145"/>
      <c r="E297" s="1146"/>
      <c r="F297" s="1145" t="s">
        <v>2487</v>
      </c>
      <c r="G297" s="1146"/>
      <c r="H297" s="1145"/>
      <c r="I297" s="1146"/>
      <c r="J297" s="1145"/>
      <c r="K297" s="1146"/>
      <c r="L297" s="1145"/>
      <c r="M297" s="1146"/>
      <c r="N297" s="1144" t="s">
        <v>2487</v>
      </c>
      <c r="O297" s="170" t="s">
        <v>2487</v>
      </c>
      <c r="P297" s="1147" t="s">
        <v>4788</v>
      </c>
      <c r="Q297" s="1148"/>
      <c r="R297" s="1149" t="s">
        <v>989</v>
      </c>
      <c r="S297" s="1144" t="s">
        <v>941</v>
      </c>
      <c r="T297" s="1150" t="s">
        <v>2488</v>
      </c>
      <c r="U297" s="1151" t="s">
        <v>2489</v>
      </c>
      <c r="V297" s="158" t="s">
        <v>90</v>
      </c>
      <c r="W297" s="1150" t="s">
        <v>2490</v>
      </c>
      <c r="X297" s="802">
        <v>1</v>
      </c>
      <c r="Y297" s="824" t="s">
        <v>945</v>
      </c>
      <c r="Z297" s="1152" t="s">
        <v>946</v>
      </c>
      <c r="AA297" s="1144">
        <v>1</v>
      </c>
      <c r="AB297" s="1144" t="s">
        <v>1008</v>
      </c>
      <c r="AC297" s="1144"/>
      <c r="AD297" s="1144"/>
      <c r="AE297" s="1144"/>
      <c r="AF297" s="1153"/>
      <c r="AG297" s="1154">
        <v>2584.4647239999999</v>
      </c>
      <c r="AH297" s="1154">
        <v>1.5</v>
      </c>
      <c r="AI297" s="1154">
        <v>1.04</v>
      </c>
      <c r="AJ297" s="1154">
        <v>2.6878432999999999</v>
      </c>
      <c r="AK297" s="1154" t="s">
        <v>2491</v>
      </c>
      <c r="AL297" s="1154" t="s">
        <v>2492</v>
      </c>
      <c r="AM297" s="1154" t="s">
        <v>1148</v>
      </c>
      <c r="AN297" s="1154" t="s">
        <v>1474</v>
      </c>
      <c r="AO297" s="1154" t="s">
        <v>1132</v>
      </c>
      <c r="AP297" s="1154" t="s">
        <v>1475</v>
      </c>
      <c r="AQ297" s="1154" t="s">
        <v>1142</v>
      </c>
      <c r="AR297" s="1154" t="s">
        <v>949</v>
      </c>
      <c r="AS297" s="1154" t="s">
        <v>949</v>
      </c>
      <c r="AT297" s="1154">
        <v>0</v>
      </c>
      <c r="AU297" s="1154">
        <v>0</v>
      </c>
      <c r="AV297" s="1154" t="s">
        <v>2487</v>
      </c>
      <c r="AW297" s="1154" t="s">
        <v>1142</v>
      </c>
      <c r="AX297" s="1154">
        <v>0</v>
      </c>
      <c r="AY297" s="1154">
        <v>0</v>
      </c>
      <c r="AZ297" s="1154">
        <v>0</v>
      </c>
      <c r="BA297" s="1154">
        <v>0</v>
      </c>
      <c r="BB297" s="1155" t="s">
        <v>4923</v>
      </c>
      <c r="BC297" s="1155"/>
      <c r="BD297" s="1155"/>
      <c r="BE297" s="1144"/>
      <c r="BF297" s="1155"/>
      <c r="BG297" s="1155"/>
      <c r="BH297" s="1155"/>
      <c r="BI297" s="1143"/>
      <c r="BJ297" s="802"/>
      <c r="BK297" s="1143"/>
      <c r="BL297" s="1143"/>
      <c r="BM297" s="179"/>
      <c r="BN297" s="179"/>
    </row>
    <row r="298" spans="1:66" ht="16.5">
      <c r="A298" s="1143"/>
      <c r="B298" s="1144">
        <v>291</v>
      </c>
      <c r="C298" s="1144" t="s">
        <v>466</v>
      </c>
      <c r="D298" s="1145"/>
      <c r="E298" s="1146"/>
      <c r="F298" s="1145" t="s">
        <v>2493</v>
      </c>
      <c r="G298" s="1146"/>
      <c r="H298" s="1145"/>
      <c r="I298" s="1146"/>
      <c r="J298" s="1145"/>
      <c r="K298" s="1146"/>
      <c r="L298" s="1145"/>
      <c r="M298" s="1146"/>
      <c r="N298" s="1144" t="s">
        <v>2493</v>
      </c>
      <c r="O298" s="170" t="s">
        <v>2493</v>
      </c>
      <c r="P298" s="1147" t="s">
        <v>4788</v>
      </c>
      <c r="Q298" s="1148"/>
      <c r="R298" s="1149" t="s">
        <v>1059</v>
      </c>
      <c r="S298" s="1144" t="s">
        <v>941</v>
      </c>
      <c r="T298" s="1150" t="s">
        <v>2493</v>
      </c>
      <c r="U298" s="1151" t="s">
        <v>2494</v>
      </c>
      <c r="V298" s="158" t="s">
        <v>90</v>
      </c>
      <c r="W298" s="1150" t="s">
        <v>2495</v>
      </c>
      <c r="X298" s="802">
        <v>1</v>
      </c>
      <c r="Y298" s="824" t="s">
        <v>945</v>
      </c>
      <c r="Z298" s="1152" t="s">
        <v>946</v>
      </c>
      <c r="AA298" s="1144">
        <v>1</v>
      </c>
      <c r="AB298" s="1144" t="s">
        <v>1008</v>
      </c>
      <c r="AC298" s="1144"/>
      <c r="AD298" s="1144"/>
      <c r="AE298" s="1144"/>
      <c r="AF298" s="1153"/>
      <c r="AG298" s="1154">
        <v>2745.2</v>
      </c>
      <c r="AH298" s="1154">
        <v>1.5</v>
      </c>
      <c r="AI298" s="1154">
        <v>1.41</v>
      </c>
      <c r="AJ298" s="1154" t="s">
        <v>949</v>
      </c>
      <c r="AK298" s="1154" t="s">
        <v>2496</v>
      </c>
      <c r="AL298" s="1154" t="s">
        <v>981</v>
      </c>
      <c r="AM298" s="1154" t="s">
        <v>1293</v>
      </c>
      <c r="AN298" s="1154" t="s">
        <v>1294</v>
      </c>
      <c r="AO298" s="1154" t="s">
        <v>1295</v>
      </c>
      <c r="AP298" s="1154">
        <v>0</v>
      </c>
      <c r="AQ298" s="1154" t="s">
        <v>1712</v>
      </c>
      <c r="AR298" s="1154" t="s">
        <v>949</v>
      </c>
      <c r="AS298" s="1154" t="s">
        <v>949</v>
      </c>
      <c r="AT298" s="1154">
        <v>0</v>
      </c>
      <c r="AU298" s="1154">
        <v>0</v>
      </c>
      <c r="AV298" s="1154" t="s">
        <v>2493</v>
      </c>
      <c r="AW298" s="1154" t="s">
        <v>1459</v>
      </c>
      <c r="AX298" s="1154">
        <v>0</v>
      </c>
      <c r="AY298" s="1154">
        <v>0</v>
      </c>
      <c r="AZ298" s="1154">
        <v>0</v>
      </c>
      <c r="BA298" s="1154">
        <v>0</v>
      </c>
      <c r="BB298" s="1155" t="s">
        <v>4665</v>
      </c>
      <c r="BC298" s="1155" t="s">
        <v>4414</v>
      </c>
      <c r="BD298" s="1155"/>
      <c r="BE298" s="1144"/>
      <c r="BF298" s="1155">
        <v>4</v>
      </c>
      <c r="BG298" s="1155">
        <v>100</v>
      </c>
      <c r="BH298" s="1155">
        <v>24</v>
      </c>
      <c r="BI298" s="1143"/>
      <c r="BJ298" s="802"/>
      <c r="BK298" s="1143"/>
      <c r="BL298" s="1143"/>
      <c r="BM298" s="179"/>
      <c r="BN298" s="179"/>
    </row>
    <row r="299" spans="1:66" ht="16.5">
      <c r="A299" s="1143"/>
      <c r="B299" s="1144">
        <v>292</v>
      </c>
      <c r="C299" s="1144" t="s">
        <v>466</v>
      </c>
      <c r="D299" s="1145"/>
      <c r="E299" s="1146"/>
      <c r="F299" s="1145" t="s">
        <v>4924</v>
      </c>
      <c r="G299" s="1146"/>
      <c r="H299" s="1145"/>
      <c r="I299" s="1146"/>
      <c r="J299" s="1145"/>
      <c r="K299" s="1146"/>
      <c r="L299" s="1145"/>
      <c r="M299" s="1146"/>
      <c r="N299" s="1144" t="s">
        <v>4925</v>
      </c>
      <c r="O299" s="170" t="s">
        <v>4924</v>
      </c>
      <c r="P299" s="1147" t="s">
        <v>4773</v>
      </c>
      <c r="Q299" s="1148" t="s">
        <v>4807</v>
      </c>
      <c r="R299" s="1149" t="s">
        <v>1126</v>
      </c>
      <c r="S299" s="1144" t="s">
        <v>941</v>
      </c>
      <c r="T299" s="1150"/>
      <c r="U299" s="1151" t="s">
        <v>2508</v>
      </c>
      <c r="V299" s="158" t="s">
        <v>90</v>
      </c>
      <c r="W299" s="1150" t="s">
        <v>4926</v>
      </c>
      <c r="X299" s="802">
        <v>1</v>
      </c>
      <c r="Y299" s="824" t="s">
        <v>945</v>
      </c>
      <c r="Z299" s="1152" t="s">
        <v>946</v>
      </c>
      <c r="AA299" s="1144">
        <v>1</v>
      </c>
      <c r="AB299" s="1144" t="s">
        <v>1008</v>
      </c>
      <c r="AC299" s="1144"/>
      <c r="AD299" s="1144"/>
      <c r="AE299" s="1144"/>
      <c r="AF299" s="1153">
        <v>0.5</v>
      </c>
      <c r="AG299" s="1154">
        <v>61705.070370000001</v>
      </c>
      <c r="AH299" s="1154">
        <v>2</v>
      </c>
      <c r="AI299" s="1154" t="s">
        <v>2502</v>
      </c>
      <c r="AJ299" s="1154">
        <v>61.526000000000003</v>
      </c>
      <c r="AK299" s="1154" t="s">
        <v>2503</v>
      </c>
      <c r="AL299" s="1154" t="s">
        <v>4914</v>
      </c>
      <c r="AM299" s="1154" t="s">
        <v>1148</v>
      </c>
      <c r="AN299" s="1154" t="s">
        <v>1474</v>
      </c>
      <c r="AO299" s="1154" t="s">
        <v>1132</v>
      </c>
      <c r="AP299" s="1154" t="s">
        <v>1475</v>
      </c>
      <c r="AQ299" s="1154" t="s">
        <v>1142</v>
      </c>
      <c r="AR299" s="1154">
        <v>0</v>
      </c>
      <c r="AS299" s="1154">
        <v>0</v>
      </c>
      <c r="AT299" s="1154">
        <v>0</v>
      </c>
      <c r="AU299" s="1154">
        <v>0</v>
      </c>
      <c r="AV299" s="1154" t="s">
        <v>2505</v>
      </c>
      <c r="AW299" s="1154" t="s">
        <v>1142</v>
      </c>
      <c r="AX299" s="1154">
        <v>0</v>
      </c>
      <c r="AY299" s="1154">
        <v>0</v>
      </c>
      <c r="AZ299" s="1154">
        <v>0</v>
      </c>
      <c r="BA299" s="1154">
        <v>0</v>
      </c>
      <c r="BB299" s="1155" t="s">
        <v>4923</v>
      </c>
      <c r="BC299" s="1155"/>
      <c r="BD299" s="1155"/>
      <c r="BE299" s="1144"/>
      <c r="BF299" s="1155"/>
      <c r="BG299" s="1155"/>
      <c r="BH299" s="1155"/>
      <c r="BI299" s="1143"/>
      <c r="BJ299" s="802"/>
      <c r="BK299" s="1143"/>
      <c r="BL299" s="1143"/>
      <c r="BM299" s="179"/>
      <c r="BN299" s="179"/>
    </row>
    <row r="300" spans="1:66" ht="16.5">
      <c r="A300" s="1143"/>
      <c r="B300" s="1144">
        <v>293</v>
      </c>
      <c r="C300" s="1144" t="s">
        <v>466</v>
      </c>
      <c r="D300" s="1145"/>
      <c r="E300" s="1146"/>
      <c r="F300" s="1145" t="s">
        <v>2511</v>
      </c>
      <c r="G300" s="1146"/>
      <c r="H300" s="1145"/>
      <c r="I300" s="1146"/>
      <c r="J300" s="1145"/>
      <c r="K300" s="1146"/>
      <c r="L300" s="1145"/>
      <c r="M300" s="1146"/>
      <c r="N300" s="1144" t="s">
        <v>2511</v>
      </c>
      <c r="O300" s="170" t="s">
        <v>2511</v>
      </c>
      <c r="P300" s="1147" t="s">
        <v>4788</v>
      </c>
      <c r="Q300" s="1148"/>
      <c r="R300" s="1149" t="s">
        <v>1126</v>
      </c>
      <c r="S300" s="1144" t="s">
        <v>941</v>
      </c>
      <c r="T300" s="1150"/>
      <c r="U300" s="1151" t="s">
        <v>2512</v>
      </c>
      <c r="V300" s="158" t="s">
        <v>90</v>
      </c>
      <c r="W300" s="1150" t="s">
        <v>2513</v>
      </c>
      <c r="X300" s="802">
        <v>1</v>
      </c>
      <c r="Y300" s="824" t="s">
        <v>945</v>
      </c>
      <c r="Z300" s="1152" t="s">
        <v>946</v>
      </c>
      <c r="AA300" s="1144">
        <v>1</v>
      </c>
      <c r="AB300" s="1144" t="s">
        <v>1048</v>
      </c>
      <c r="AC300" s="1144"/>
      <c r="AD300" s="1144"/>
      <c r="AE300" s="1144"/>
      <c r="AF300" s="1153"/>
      <c r="AG300" s="1154" t="s">
        <v>949</v>
      </c>
      <c r="AH300" s="1154" t="s">
        <v>1621</v>
      </c>
      <c r="AI300" s="1154" t="s">
        <v>949</v>
      </c>
      <c r="AJ300" s="1154" t="s">
        <v>949</v>
      </c>
      <c r="AK300" s="1154" t="s">
        <v>949</v>
      </c>
      <c r="AL300" s="1154" t="s">
        <v>1083</v>
      </c>
      <c r="AM300" s="1154" t="s">
        <v>1051</v>
      </c>
      <c r="AN300" s="1154" t="s">
        <v>949</v>
      </c>
      <c r="AO300" s="1154" t="s">
        <v>949</v>
      </c>
      <c r="AP300" s="1154" t="s">
        <v>949</v>
      </c>
      <c r="AQ300" s="1154" t="s">
        <v>1068</v>
      </c>
      <c r="AR300" s="1154" t="s">
        <v>949</v>
      </c>
      <c r="AS300" s="1154" t="s">
        <v>949</v>
      </c>
      <c r="AT300" s="1154">
        <v>0</v>
      </c>
      <c r="AU300" s="1154">
        <v>0</v>
      </c>
      <c r="AV300" s="1154">
        <v>0</v>
      </c>
      <c r="AW300" s="1154">
        <v>0</v>
      </c>
      <c r="AX300" s="1154">
        <v>0</v>
      </c>
      <c r="AY300" s="1154">
        <v>0</v>
      </c>
      <c r="AZ300" s="1154">
        <v>0</v>
      </c>
      <c r="BA300" s="1154">
        <v>0</v>
      </c>
      <c r="BB300" s="1155"/>
      <c r="BC300" s="1155"/>
      <c r="BD300" s="1155"/>
      <c r="BE300" s="1144"/>
      <c r="BF300" s="1155"/>
      <c r="BG300" s="1155"/>
      <c r="BH300" s="1155"/>
      <c r="BI300" s="1143"/>
      <c r="BJ300" s="802"/>
      <c r="BK300" s="1143"/>
      <c r="BL300" s="1143"/>
      <c r="BM300" s="179"/>
      <c r="BN300" s="179"/>
    </row>
    <row r="301" spans="1:66" ht="16.5">
      <c r="A301" s="1143"/>
      <c r="B301" s="1144">
        <v>294</v>
      </c>
      <c r="C301" s="1144" t="s">
        <v>466</v>
      </c>
      <c r="D301" s="1145"/>
      <c r="E301" s="1146"/>
      <c r="F301" s="1145" t="s">
        <v>2514</v>
      </c>
      <c r="G301" s="1146"/>
      <c r="H301" s="1145"/>
      <c r="I301" s="1146"/>
      <c r="J301" s="1145"/>
      <c r="K301" s="1146"/>
      <c r="L301" s="1145"/>
      <c r="M301" s="1146"/>
      <c r="N301" s="1144" t="s">
        <v>2514</v>
      </c>
      <c r="O301" s="170" t="s">
        <v>2514</v>
      </c>
      <c r="P301" s="1147" t="s">
        <v>4788</v>
      </c>
      <c r="Q301" s="1148"/>
      <c r="R301" s="1149" t="s">
        <v>1059</v>
      </c>
      <c r="S301" s="1144" t="s">
        <v>941</v>
      </c>
      <c r="T301" s="1150"/>
      <c r="U301" s="1151" t="s">
        <v>2515</v>
      </c>
      <c r="V301" s="158" t="s">
        <v>90</v>
      </c>
      <c r="W301" s="1150" t="s">
        <v>2516</v>
      </c>
      <c r="X301" s="802">
        <v>1</v>
      </c>
      <c r="Y301" s="824" t="s">
        <v>945</v>
      </c>
      <c r="Z301" s="1152" t="s">
        <v>946</v>
      </c>
      <c r="AA301" s="1144">
        <v>1</v>
      </c>
      <c r="AB301" s="1144" t="s">
        <v>993</v>
      </c>
      <c r="AC301" s="1144"/>
      <c r="AD301" s="1144"/>
      <c r="AE301" s="1144"/>
      <c r="AF301" s="1153"/>
      <c r="AG301" s="1154" t="s">
        <v>949</v>
      </c>
      <c r="AH301" s="1154" t="s">
        <v>949</v>
      </c>
      <c r="AI301" s="1154" t="s">
        <v>949</v>
      </c>
      <c r="AJ301" s="1154" t="s">
        <v>949</v>
      </c>
      <c r="AK301" s="1154" t="s">
        <v>949</v>
      </c>
      <c r="AL301" s="1154" t="s">
        <v>949</v>
      </c>
      <c r="AM301" s="1154" t="s">
        <v>949</v>
      </c>
      <c r="AN301" s="1154" t="s">
        <v>949</v>
      </c>
      <c r="AO301" s="1154" t="s">
        <v>949</v>
      </c>
      <c r="AP301" s="1154" t="s">
        <v>949</v>
      </c>
      <c r="AQ301" s="1154" t="s">
        <v>949</v>
      </c>
      <c r="AR301" s="1154" t="s">
        <v>949</v>
      </c>
      <c r="AS301" s="1154" t="s">
        <v>949</v>
      </c>
      <c r="AT301" s="1154">
        <v>0</v>
      </c>
      <c r="AU301" s="1154">
        <v>0</v>
      </c>
      <c r="AV301" s="1154">
        <v>0</v>
      </c>
      <c r="AW301" s="1154">
        <v>0</v>
      </c>
      <c r="AX301" s="1154">
        <v>0</v>
      </c>
      <c r="AY301" s="1154">
        <v>0</v>
      </c>
      <c r="AZ301" s="1154">
        <v>0</v>
      </c>
      <c r="BA301" s="1154">
        <v>0</v>
      </c>
      <c r="BB301" s="1155"/>
      <c r="BC301" s="1155"/>
      <c r="BD301" s="1155"/>
      <c r="BE301" s="1144"/>
      <c r="BF301" s="1155"/>
      <c r="BG301" s="1155"/>
      <c r="BH301" s="1155"/>
      <c r="BI301" s="1143"/>
      <c r="BJ301" s="802"/>
      <c r="BK301" s="1143"/>
      <c r="BL301" s="1143"/>
      <c r="BM301" s="179"/>
      <c r="BN301" s="179"/>
    </row>
    <row r="302" spans="1:66" ht="16.5">
      <c r="A302" s="1143"/>
      <c r="B302" s="1144">
        <v>295</v>
      </c>
      <c r="C302" s="1144" t="s">
        <v>466</v>
      </c>
      <c r="D302" s="1145"/>
      <c r="E302" s="1146"/>
      <c r="F302" s="1145" t="s">
        <v>2518</v>
      </c>
      <c r="G302" s="1146"/>
      <c r="H302" s="1145"/>
      <c r="I302" s="1146"/>
      <c r="J302" s="1145"/>
      <c r="K302" s="1146"/>
      <c r="L302" s="1145"/>
      <c r="M302" s="1146"/>
      <c r="N302" s="1144" t="s">
        <v>2518</v>
      </c>
      <c r="O302" s="170" t="s">
        <v>2517</v>
      </c>
      <c r="P302" s="1147" t="s">
        <v>4773</v>
      </c>
      <c r="Q302" s="1148" t="s">
        <v>1636</v>
      </c>
      <c r="R302" s="1149" t="s">
        <v>940</v>
      </c>
      <c r="S302" s="1144" t="s">
        <v>941</v>
      </c>
      <c r="T302" s="1150" t="s">
        <v>2519</v>
      </c>
      <c r="U302" s="1151" t="s">
        <v>2520</v>
      </c>
      <c r="V302" s="158" t="s">
        <v>90</v>
      </c>
      <c r="W302" s="1150" t="s">
        <v>2521</v>
      </c>
      <c r="X302" s="802">
        <v>1</v>
      </c>
      <c r="Y302" s="824" t="s">
        <v>945</v>
      </c>
      <c r="Z302" s="1152" t="s">
        <v>946</v>
      </c>
      <c r="AA302" s="1144">
        <v>0</v>
      </c>
      <c r="AB302" s="1144" t="s">
        <v>947</v>
      </c>
      <c r="AC302" s="1144"/>
      <c r="AD302" s="1144"/>
      <c r="AE302" s="1144"/>
      <c r="AF302" s="1153"/>
      <c r="AG302" s="1154" t="s">
        <v>949</v>
      </c>
      <c r="AH302" s="1154" t="s">
        <v>949</v>
      </c>
      <c r="AI302" s="1154" t="s">
        <v>949</v>
      </c>
      <c r="AJ302" s="1154" t="s">
        <v>949</v>
      </c>
      <c r="AK302" s="1154" t="s">
        <v>949</v>
      </c>
      <c r="AL302" s="1154" t="s">
        <v>949</v>
      </c>
      <c r="AM302" s="1154" t="s">
        <v>949</v>
      </c>
      <c r="AN302" s="1154" t="s">
        <v>949</v>
      </c>
      <c r="AO302" s="1154" t="s">
        <v>949</v>
      </c>
      <c r="AP302" s="1154" t="s">
        <v>949</v>
      </c>
      <c r="AQ302" s="1154" t="s">
        <v>949</v>
      </c>
      <c r="AR302" s="1154" t="s">
        <v>949</v>
      </c>
      <c r="AS302" s="1154" t="s">
        <v>949</v>
      </c>
      <c r="AT302" s="1154" t="s">
        <v>949</v>
      </c>
      <c r="AU302" s="1154" t="s">
        <v>949</v>
      </c>
      <c r="AV302" s="1154" t="s">
        <v>949</v>
      </c>
      <c r="AW302" s="1154" t="s">
        <v>949</v>
      </c>
      <c r="AX302" s="1154" t="s">
        <v>949</v>
      </c>
      <c r="AY302" s="1154" t="s">
        <v>949</v>
      </c>
      <c r="AZ302" s="1154" t="s">
        <v>949</v>
      </c>
      <c r="BA302" s="1154" t="s">
        <v>949</v>
      </c>
      <c r="BB302" s="1155" t="s">
        <v>4162</v>
      </c>
      <c r="BC302" s="1155"/>
      <c r="BD302" s="1155"/>
      <c r="BE302" s="1144"/>
      <c r="BF302" s="1155"/>
      <c r="BG302" s="1155"/>
      <c r="BH302" s="1155"/>
      <c r="BI302" s="1143"/>
      <c r="BJ302" s="802"/>
      <c r="BK302" s="1143"/>
      <c r="BL302" s="1143"/>
      <c r="BM302" s="179"/>
      <c r="BN302" s="179"/>
    </row>
    <row r="303" spans="1:66" ht="16.5">
      <c r="A303" s="1143"/>
      <c r="B303" s="1144">
        <v>296</v>
      </c>
      <c r="C303" s="1144" t="s">
        <v>466</v>
      </c>
      <c r="D303" s="1145"/>
      <c r="E303" s="1146"/>
      <c r="F303" s="1145"/>
      <c r="G303" s="1146" t="s">
        <v>2522</v>
      </c>
      <c r="H303" s="1145"/>
      <c r="I303" s="1146"/>
      <c r="J303" s="1145"/>
      <c r="K303" s="1146"/>
      <c r="L303" s="1145"/>
      <c r="M303" s="1146"/>
      <c r="N303" s="1144" t="s">
        <v>2523</v>
      </c>
      <c r="O303" s="170" t="s">
        <v>2522</v>
      </c>
      <c r="P303" s="1147" t="s">
        <v>4802</v>
      </c>
      <c r="Q303" s="1148" t="s">
        <v>1636</v>
      </c>
      <c r="R303" s="1149" t="s">
        <v>1059</v>
      </c>
      <c r="S303" s="1144" t="s">
        <v>941</v>
      </c>
      <c r="T303" s="1150" t="s">
        <v>2524</v>
      </c>
      <c r="U303" s="1151" t="s">
        <v>2525</v>
      </c>
      <c r="V303" s="158" t="s">
        <v>90</v>
      </c>
      <c r="W303" s="1150" t="s">
        <v>2526</v>
      </c>
      <c r="X303" s="802">
        <v>1</v>
      </c>
      <c r="Y303" s="824" t="s">
        <v>945</v>
      </c>
      <c r="Z303" s="1152" t="s">
        <v>946</v>
      </c>
      <c r="AA303" s="1144">
        <v>1</v>
      </c>
      <c r="AB303" s="1144" t="s">
        <v>1081</v>
      </c>
      <c r="AC303" s="1144"/>
      <c r="AD303" s="1144"/>
      <c r="AE303" s="1144"/>
      <c r="AF303" s="1153"/>
      <c r="AG303" s="1154">
        <v>20594.209490000001</v>
      </c>
      <c r="AH303" s="1154">
        <v>1</v>
      </c>
      <c r="AI303" s="1154">
        <v>7.8</v>
      </c>
      <c r="AJ303" s="1154">
        <v>160.63483402200001</v>
      </c>
      <c r="AK303" s="1154">
        <v>23.486702000000001</v>
      </c>
      <c r="AL303" s="1154" t="s">
        <v>1302</v>
      </c>
      <c r="AM303" s="1154" t="s">
        <v>1192</v>
      </c>
      <c r="AN303" s="1154">
        <v>0</v>
      </c>
      <c r="AO303" s="1154" t="s">
        <v>945</v>
      </c>
      <c r="AP303" s="1154">
        <v>0</v>
      </c>
      <c r="AQ303" s="1154" t="s">
        <v>1087</v>
      </c>
      <c r="AR303" s="1154" t="s">
        <v>1213</v>
      </c>
      <c r="AS303" s="1154" t="s">
        <v>949</v>
      </c>
      <c r="AT303" s="1154">
        <v>0</v>
      </c>
      <c r="AU303" s="1154">
        <v>0</v>
      </c>
      <c r="AV303" s="1154" t="s">
        <v>2523</v>
      </c>
      <c r="AW303" s="1154" t="s">
        <v>1087</v>
      </c>
      <c r="AX303" s="1154" t="s">
        <v>2527</v>
      </c>
      <c r="AY303" s="1154" t="s">
        <v>1215</v>
      </c>
      <c r="AZ303" s="1154">
        <v>0</v>
      </c>
      <c r="BA303" s="1154">
        <v>0</v>
      </c>
      <c r="BB303" s="1155" t="s">
        <v>4162</v>
      </c>
      <c r="BC303" s="1155"/>
      <c r="BD303" s="1155"/>
      <c r="BE303" s="1144"/>
      <c r="BF303" s="1155">
        <v>1</v>
      </c>
      <c r="BG303" s="1155">
        <v>315</v>
      </c>
      <c r="BH303" s="1155">
        <v>2</v>
      </c>
      <c r="BI303" s="1143"/>
      <c r="BJ303" s="802"/>
      <c r="BK303" s="1143"/>
      <c r="BL303" s="1143"/>
      <c r="BM303" s="179"/>
      <c r="BN303" s="179"/>
    </row>
    <row r="304" spans="1:66" ht="16.5">
      <c r="A304" s="1143"/>
      <c r="B304" s="1144">
        <v>297</v>
      </c>
      <c r="C304" s="1144" t="s">
        <v>466</v>
      </c>
      <c r="D304" s="1145"/>
      <c r="E304" s="1146"/>
      <c r="F304" s="1145"/>
      <c r="G304" s="1146" t="s">
        <v>2528</v>
      </c>
      <c r="H304" s="1145"/>
      <c r="I304" s="1146"/>
      <c r="J304" s="1145"/>
      <c r="K304" s="1146"/>
      <c r="L304" s="1145"/>
      <c r="M304" s="1146"/>
      <c r="N304" s="1144" t="s">
        <v>2528</v>
      </c>
      <c r="O304" s="170" t="s">
        <v>2528</v>
      </c>
      <c r="P304" s="1147" t="s">
        <v>4788</v>
      </c>
      <c r="Q304" s="1148" t="s">
        <v>1636</v>
      </c>
      <c r="R304" s="1149" t="s">
        <v>1059</v>
      </c>
      <c r="S304" s="1144" t="s">
        <v>941</v>
      </c>
      <c r="T304" s="1150" t="s">
        <v>2528</v>
      </c>
      <c r="U304" s="1151" t="s">
        <v>2529</v>
      </c>
      <c r="V304" s="158" t="s">
        <v>90</v>
      </c>
      <c r="W304" s="1150" t="s">
        <v>2530</v>
      </c>
      <c r="X304" s="802">
        <v>1</v>
      </c>
      <c r="Y304" s="824" t="s">
        <v>945</v>
      </c>
      <c r="Z304" s="1152" t="s">
        <v>946</v>
      </c>
      <c r="AA304" s="1144">
        <v>1</v>
      </c>
      <c r="AB304" s="1144" t="s">
        <v>979</v>
      </c>
      <c r="AC304" s="1144"/>
      <c r="AD304" s="1144"/>
      <c r="AE304" s="1144"/>
      <c r="AF304" s="1153"/>
      <c r="AG304" s="1154">
        <v>524.22300800000005</v>
      </c>
      <c r="AH304" s="1154">
        <v>1.1000000000000001</v>
      </c>
      <c r="AI304" s="1154" t="s">
        <v>949</v>
      </c>
      <c r="AJ304" s="1154">
        <v>1</v>
      </c>
      <c r="AK304" s="1154" t="s">
        <v>2531</v>
      </c>
      <c r="AL304" s="1154" t="s">
        <v>2532</v>
      </c>
      <c r="AM304" s="1154" t="s">
        <v>2533</v>
      </c>
      <c r="AN304" s="1154" t="s">
        <v>949</v>
      </c>
      <c r="AO304" s="1154" t="s">
        <v>949</v>
      </c>
      <c r="AP304" s="1154">
        <v>0</v>
      </c>
      <c r="AQ304" s="1154" t="s">
        <v>1166</v>
      </c>
      <c r="AR304" s="1154" t="s">
        <v>949</v>
      </c>
      <c r="AS304" s="1154" t="s">
        <v>949</v>
      </c>
      <c r="AT304" s="1154">
        <v>0</v>
      </c>
      <c r="AU304" s="1154">
        <v>0</v>
      </c>
      <c r="AV304" s="1154">
        <v>0</v>
      </c>
      <c r="AW304" s="1154">
        <v>0</v>
      </c>
      <c r="AX304" s="1154">
        <v>0</v>
      </c>
      <c r="AY304" s="1154">
        <v>0</v>
      </c>
      <c r="AZ304" s="1154">
        <v>0</v>
      </c>
      <c r="BA304" s="1154">
        <v>0</v>
      </c>
      <c r="BB304" s="1155" t="s">
        <v>4665</v>
      </c>
      <c r="BC304" s="1155"/>
      <c r="BD304" s="1155"/>
      <c r="BE304" s="1144"/>
      <c r="BF304" s="1155"/>
      <c r="BG304" s="1155"/>
      <c r="BH304" s="1155"/>
      <c r="BI304" s="1143"/>
      <c r="BJ304" s="802"/>
      <c r="BK304" s="1143"/>
      <c r="BL304" s="1143"/>
      <c r="BM304" s="179"/>
      <c r="BN304" s="179"/>
    </row>
    <row r="305" spans="1:66" ht="16.5">
      <c r="A305" s="1143"/>
      <c r="B305" s="1144">
        <v>298</v>
      </c>
      <c r="C305" s="1144" t="s">
        <v>466</v>
      </c>
      <c r="D305" s="1145"/>
      <c r="E305" s="1146"/>
      <c r="F305" s="1145" t="s">
        <v>2534</v>
      </c>
      <c r="G305" s="1146"/>
      <c r="H305" s="1145"/>
      <c r="I305" s="1146"/>
      <c r="J305" s="1145"/>
      <c r="K305" s="1146"/>
      <c r="L305" s="1145"/>
      <c r="M305" s="1146"/>
      <c r="N305" s="1144" t="s">
        <v>2534</v>
      </c>
      <c r="O305" s="170" t="s">
        <v>2534</v>
      </c>
      <c r="P305" s="1147" t="s">
        <v>4788</v>
      </c>
      <c r="Q305" s="1148" t="s">
        <v>1636</v>
      </c>
      <c r="R305" s="1149" t="s">
        <v>989</v>
      </c>
      <c r="S305" s="1144" t="s">
        <v>941</v>
      </c>
      <c r="T305" s="1150" t="s">
        <v>2534</v>
      </c>
      <c r="U305" s="1151" t="s">
        <v>2535</v>
      </c>
      <c r="V305" s="158" t="s">
        <v>90</v>
      </c>
      <c r="W305" s="1150" t="s">
        <v>2536</v>
      </c>
      <c r="X305" s="802">
        <v>1</v>
      </c>
      <c r="Y305" s="824" t="s">
        <v>945</v>
      </c>
      <c r="Z305" s="1152" t="s">
        <v>946</v>
      </c>
      <c r="AA305" s="1144">
        <v>1</v>
      </c>
      <c r="AB305" s="1144" t="s">
        <v>1008</v>
      </c>
      <c r="AC305" s="1144"/>
      <c r="AD305" s="1144"/>
      <c r="AE305" s="1144"/>
      <c r="AF305" s="1153"/>
      <c r="AG305" s="1154">
        <v>592.59900000000005</v>
      </c>
      <c r="AH305" s="1154">
        <v>1</v>
      </c>
      <c r="AI305" s="1154">
        <v>1.41</v>
      </c>
      <c r="AJ305" s="1154">
        <v>672.12122799999997</v>
      </c>
      <c r="AK305" s="1154" t="s">
        <v>2537</v>
      </c>
      <c r="AL305" s="1154" t="s">
        <v>1083</v>
      </c>
      <c r="AM305" s="1154" t="s">
        <v>1293</v>
      </c>
      <c r="AN305" s="1154" t="s">
        <v>1294</v>
      </c>
      <c r="AO305" s="1154" t="s">
        <v>1295</v>
      </c>
      <c r="AP305" s="1154">
        <v>0</v>
      </c>
      <c r="AQ305" s="1154" t="s">
        <v>1712</v>
      </c>
      <c r="AR305" s="1154" t="s">
        <v>949</v>
      </c>
      <c r="AS305" s="1154" t="s">
        <v>949</v>
      </c>
      <c r="AT305" s="1154">
        <v>0</v>
      </c>
      <c r="AU305" s="1154">
        <v>0</v>
      </c>
      <c r="AV305" s="1154" t="s">
        <v>2534</v>
      </c>
      <c r="AW305" s="1154" t="s">
        <v>1459</v>
      </c>
      <c r="AX305" s="1154">
        <v>0</v>
      </c>
      <c r="AY305" s="1154">
        <v>0</v>
      </c>
      <c r="AZ305" s="1154">
        <v>0</v>
      </c>
      <c r="BA305" s="1154">
        <v>0</v>
      </c>
      <c r="BB305" s="1155" t="s">
        <v>4665</v>
      </c>
      <c r="BC305" s="1155" t="s">
        <v>4407</v>
      </c>
      <c r="BD305" s="1155"/>
      <c r="BE305" s="1144"/>
      <c r="BF305" s="1155">
        <v>4</v>
      </c>
      <c r="BG305" s="1155">
        <v>50</v>
      </c>
      <c r="BH305" s="1155">
        <v>22</v>
      </c>
      <c r="BI305" s="1143"/>
      <c r="BJ305" s="802"/>
      <c r="BK305" s="1143"/>
      <c r="BL305" s="1143"/>
      <c r="BM305" s="179"/>
      <c r="BN305" s="179"/>
    </row>
    <row r="306" spans="1:66" ht="16.5">
      <c r="A306" s="1143"/>
      <c r="B306" s="1144">
        <v>299</v>
      </c>
      <c r="C306" s="1144" t="s">
        <v>466</v>
      </c>
      <c r="D306" s="1145"/>
      <c r="E306" s="1146"/>
      <c r="F306" s="1145" t="s">
        <v>2538</v>
      </c>
      <c r="G306" s="1146"/>
      <c r="H306" s="1145"/>
      <c r="I306" s="1146"/>
      <c r="J306" s="1145"/>
      <c r="K306" s="1146"/>
      <c r="L306" s="1145"/>
      <c r="M306" s="1146"/>
      <c r="N306" s="1144" t="s">
        <v>2538</v>
      </c>
      <c r="O306" s="170" t="s">
        <v>2538</v>
      </c>
      <c r="P306" s="1147" t="s">
        <v>4788</v>
      </c>
      <c r="Q306" s="1148" t="s">
        <v>1636</v>
      </c>
      <c r="R306" s="1149" t="s">
        <v>989</v>
      </c>
      <c r="S306" s="1144" t="s">
        <v>941</v>
      </c>
      <c r="T306" s="1150" t="s">
        <v>2538</v>
      </c>
      <c r="U306" s="1151" t="s">
        <v>2539</v>
      </c>
      <c r="V306" s="158" t="s">
        <v>90</v>
      </c>
      <c r="W306" s="1150" t="s">
        <v>2540</v>
      </c>
      <c r="X306" s="802">
        <v>1</v>
      </c>
      <c r="Y306" s="824" t="s">
        <v>945</v>
      </c>
      <c r="Z306" s="1152" t="s">
        <v>946</v>
      </c>
      <c r="AA306" s="1144">
        <v>1</v>
      </c>
      <c r="AB306" s="1144" t="s">
        <v>1048</v>
      </c>
      <c r="AC306" s="1144"/>
      <c r="AD306" s="1144"/>
      <c r="AE306" s="1144"/>
      <c r="AF306" s="1153"/>
      <c r="AG306" s="1154">
        <v>16.920000000000002</v>
      </c>
      <c r="AH306" s="1154" t="s">
        <v>2541</v>
      </c>
      <c r="AI306" s="1154" t="s">
        <v>949</v>
      </c>
      <c r="AJ306" s="1154" t="s">
        <v>949</v>
      </c>
      <c r="AK306" s="1154" t="s">
        <v>2542</v>
      </c>
      <c r="AL306" s="1154" t="s">
        <v>1302</v>
      </c>
      <c r="AM306" s="1154" t="s">
        <v>1051</v>
      </c>
      <c r="AN306" s="1154" t="s">
        <v>949</v>
      </c>
      <c r="AO306" s="1154" t="s">
        <v>949</v>
      </c>
      <c r="AP306" s="1154">
        <v>0</v>
      </c>
      <c r="AQ306" s="1154" t="s">
        <v>1068</v>
      </c>
      <c r="AR306" s="1154" t="s">
        <v>949</v>
      </c>
      <c r="AS306" s="1154" t="s">
        <v>949</v>
      </c>
      <c r="AT306" s="1154">
        <v>0</v>
      </c>
      <c r="AU306" s="1154">
        <v>0</v>
      </c>
      <c r="AV306" s="1154">
        <v>0</v>
      </c>
      <c r="AW306" s="1154">
        <v>0</v>
      </c>
      <c r="AX306" s="1154">
        <v>0</v>
      </c>
      <c r="AY306" s="1154">
        <v>0</v>
      </c>
      <c r="AZ306" s="1154">
        <v>0</v>
      </c>
      <c r="BA306" s="1154">
        <v>0</v>
      </c>
      <c r="BB306" s="1155" t="s">
        <v>4665</v>
      </c>
      <c r="BC306" s="1155"/>
      <c r="BD306" s="1155"/>
      <c r="BE306" s="1144"/>
      <c r="BF306" s="1155"/>
      <c r="BG306" s="1155"/>
      <c r="BH306" s="1155"/>
      <c r="BI306" s="1143"/>
      <c r="BJ306" s="802"/>
      <c r="BK306" s="1143"/>
      <c r="BL306" s="1143"/>
      <c r="BM306" s="179"/>
      <c r="BN306" s="179"/>
    </row>
    <row r="307" spans="1:66" ht="16.5">
      <c r="A307" s="1143"/>
      <c r="B307" s="1144">
        <v>300</v>
      </c>
      <c r="C307" s="1144" t="s">
        <v>466</v>
      </c>
      <c r="D307" s="1145"/>
      <c r="E307" s="1146"/>
      <c r="F307" s="1145" t="s">
        <v>2543</v>
      </c>
      <c r="G307" s="1146"/>
      <c r="H307" s="1145"/>
      <c r="I307" s="1146"/>
      <c r="J307" s="1145"/>
      <c r="K307" s="1146"/>
      <c r="L307" s="1145"/>
      <c r="M307" s="1146"/>
      <c r="N307" s="1144" t="s">
        <v>2543</v>
      </c>
      <c r="O307" s="170" t="s">
        <v>2543</v>
      </c>
      <c r="P307" s="1147" t="s">
        <v>4788</v>
      </c>
      <c r="Q307" s="1148" t="s">
        <v>1636</v>
      </c>
      <c r="R307" s="1149" t="s">
        <v>989</v>
      </c>
      <c r="S307" s="1144" t="s">
        <v>941</v>
      </c>
      <c r="T307" s="1150" t="s">
        <v>2543</v>
      </c>
      <c r="U307" s="1151" t="s">
        <v>2544</v>
      </c>
      <c r="V307" s="158" t="s">
        <v>90</v>
      </c>
      <c r="W307" s="1150" t="s">
        <v>2545</v>
      </c>
      <c r="X307" s="802">
        <v>1</v>
      </c>
      <c r="Y307" s="824" t="s">
        <v>945</v>
      </c>
      <c r="Z307" s="1152" t="s">
        <v>946</v>
      </c>
      <c r="AA307" s="1144">
        <v>1</v>
      </c>
      <c r="AB307" s="1144" t="s">
        <v>1048</v>
      </c>
      <c r="AC307" s="1144"/>
      <c r="AD307" s="1144"/>
      <c r="AE307" s="1144"/>
      <c r="AF307" s="1153"/>
      <c r="AG307" s="1154">
        <v>375.11700000000002</v>
      </c>
      <c r="AH307" s="1154" t="s">
        <v>2546</v>
      </c>
      <c r="AI307" s="1154" t="s">
        <v>949</v>
      </c>
      <c r="AJ307" s="1154" t="s">
        <v>949</v>
      </c>
      <c r="AK307" s="1154" t="s">
        <v>2547</v>
      </c>
      <c r="AL307" s="1154" t="s">
        <v>1302</v>
      </c>
      <c r="AM307" s="1154" t="s">
        <v>1051</v>
      </c>
      <c r="AN307" s="1154" t="s">
        <v>949</v>
      </c>
      <c r="AO307" s="1154" t="s">
        <v>949</v>
      </c>
      <c r="AP307" s="1154">
        <v>0</v>
      </c>
      <c r="AQ307" s="1154" t="s">
        <v>1068</v>
      </c>
      <c r="AR307" s="1154" t="s">
        <v>949</v>
      </c>
      <c r="AS307" s="1154" t="s">
        <v>949</v>
      </c>
      <c r="AT307" s="1154">
        <v>0</v>
      </c>
      <c r="AU307" s="1154">
        <v>0</v>
      </c>
      <c r="AV307" s="1154">
        <v>0</v>
      </c>
      <c r="AW307" s="1154">
        <v>0</v>
      </c>
      <c r="AX307" s="1154">
        <v>0</v>
      </c>
      <c r="AY307" s="1154">
        <v>0</v>
      </c>
      <c r="AZ307" s="1154">
        <v>0</v>
      </c>
      <c r="BA307" s="1154">
        <v>0</v>
      </c>
      <c r="BB307" s="1155" t="s">
        <v>4665</v>
      </c>
      <c r="BC307" s="1155"/>
      <c r="BD307" s="1155"/>
      <c r="BE307" s="1144"/>
      <c r="BF307" s="1155"/>
      <c r="BG307" s="1155"/>
      <c r="BH307" s="1155"/>
      <c r="BI307" s="1143"/>
      <c r="BJ307" s="802"/>
      <c r="BK307" s="1143"/>
      <c r="BL307" s="1143"/>
      <c r="BM307" s="179"/>
      <c r="BN307" s="179"/>
    </row>
    <row r="308" spans="1:66" ht="16.5">
      <c r="A308" s="1143"/>
      <c r="B308" s="1144">
        <v>301</v>
      </c>
      <c r="C308" s="1144" t="s">
        <v>466</v>
      </c>
      <c r="D308" s="1145"/>
      <c r="E308" s="1146"/>
      <c r="F308" s="1145" t="s">
        <v>4927</v>
      </c>
      <c r="G308" s="1146"/>
      <c r="H308" s="1145"/>
      <c r="I308" s="1146"/>
      <c r="J308" s="1145"/>
      <c r="K308" s="1146"/>
      <c r="L308" s="1145"/>
      <c r="M308" s="1146"/>
      <c r="N308" s="1144" t="s">
        <v>4928</v>
      </c>
      <c r="O308" s="170" t="s">
        <v>4927</v>
      </c>
      <c r="P308" s="1147" t="s">
        <v>4773</v>
      </c>
      <c r="Q308" s="1148" t="s">
        <v>4807</v>
      </c>
      <c r="R308" s="1149" t="s">
        <v>948</v>
      </c>
      <c r="S308" s="1144" t="s">
        <v>941</v>
      </c>
      <c r="T308" s="1150" t="s">
        <v>2550</v>
      </c>
      <c r="U308" s="1151" t="s">
        <v>2556</v>
      </c>
      <c r="V308" s="158" t="s">
        <v>90</v>
      </c>
      <c r="W308" s="1150" t="s">
        <v>4929</v>
      </c>
      <c r="X308" s="802">
        <v>1</v>
      </c>
      <c r="Y308" s="824" t="s">
        <v>945</v>
      </c>
      <c r="Z308" s="1152" t="s">
        <v>946</v>
      </c>
      <c r="AA308" s="1144">
        <v>1</v>
      </c>
      <c r="AB308" s="1144" t="s">
        <v>1008</v>
      </c>
      <c r="AC308" s="1144"/>
      <c r="AD308" s="1144"/>
      <c r="AE308" s="1144"/>
      <c r="AF308" s="1153">
        <v>0.5</v>
      </c>
      <c r="AG308" s="1154">
        <v>6193.04</v>
      </c>
      <c r="AH308" s="1154">
        <v>2</v>
      </c>
      <c r="AI308" s="1154">
        <v>1.04</v>
      </c>
      <c r="AJ308" s="1154">
        <v>6.4407616000000001</v>
      </c>
      <c r="AK308" s="1154" t="s">
        <v>2553</v>
      </c>
      <c r="AL308" s="1154" t="s">
        <v>4914</v>
      </c>
      <c r="AM308" s="1154" t="s">
        <v>1148</v>
      </c>
      <c r="AN308" s="1154" t="s">
        <v>1474</v>
      </c>
      <c r="AO308" s="1154" t="s">
        <v>1132</v>
      </c>
      <c r="AP308" s="1154" t="s">
        <v>1475</v>
      </c>
      <c r="AQ308" s="1154" t="s">
        <v>1459</v>
      </c>
      <c r="AR308" s="1154">
        <v>0</v>
      </c>
      <c r="AS308" s="1154">
        <v>0</v>
      </c>
      <c r="AT308" s="1154">
        <v>0</v>
      </c>
      <c r="AU308" s="1154">
        <v>0</v>
      </c>
      <c r="AV308" s="1154" t="s">
        <v>2550</v>
      </c>
      <c r="AW308" s="1154" t="s">
        <v>1459</v>
      </c>
      <c r="AX308" s="1154">
        <v>0</v>
      </c>
      <c r="AY308" s="1154">
        <v>0</v>
      </c>
      <c r="AZ308" s="1154">
        <v>0</v>
      </c>
      <c r="BA308" s="1154">
        <v>0</v>
      </c>
      <c r="BB308" s="1155"/>
      <c r="BC308" s="1155" t="s">
        <v>4414</v>
      </c>
      <c r="BD308" s="1155"/>
      <c r="BE308" s="1144"/>
      <c r="BF308" s="1155">
        <v>2</v>
      </c>
      <c r="BG308" s="1155">
        <v>75</v>
      </c>
      <c r="BH308" s="1155">
        <v>22</v>
      </c>
      <c r="BI308" s="1143"/>
      <c r="BJ308" s="802"/>
      <c r="BK308" s="1143"/>
      <c r="BL308" s="1143"/>
      <c r="BM308" s="179"/>
      <c r="BN308" s="179"/>
    </row>
    <row r="309" spans="1:66" ht="16.5">
      <c r="A309" s="1143"/>
      <c r="B309" s="1144">
        <v>302</v>
      </c>
      <c r="C309" s="1144" t="s">
        <v>466</v>
      </c>
      <c r="D309" s="1145"/>
      <c r="E309" s="1146"/>
      <c r="F309" s="1145" t="s">
        <v>2559</v>
      </c>
      <c r="G309" s="1146"/>
      <c r="H309" s="1145"/>
      <c r="I309" s="1146"/>
      <c r="J309" s="1145"/>
      <c r="K309" s="1146"/>
      <c r="L309" s="1145"/>
      <c r="M309" s="1146"/>
      <c r="N309" s="1144" t="s">
        <v>2559</v>
      </c>
      <c r="O309" s="170" t="s">
        <v>2558</v>
      </c>
      <c r="P309" s="1147" t="s">
        <v>4773</v>
      </c>
      <c r="Q309" s="1148" t="s">
        <v>1636</v>
      </c>
      <c r="R309" s="1149" t="s">
        <v>940</v>
      </c>
      <c r="S309" s="1144" t="s">
        <v>941</v>
      </c>
      <c r="T309" s="1150" t="s">
        <v>2560</v>
      </c>
      <c r="U309" s="1151" t="s">
        <v>2561</v>
      </c>
      <c r="V309" s="158" t="s">
        <v>90</v>
      </c>
      <c r="W309" s="1150" t="s">
        <v>2562</v>
      </c>
      <c r="X309" s="802">
        <v>1</v>
      </c>
      <c r="Y309" s="824" t="s">
        <v>945</v>
      </c>
      <c r="Z309" s="1152" t="s">
        <v>946</v>
      </c>
      <c r="AA309" s="1144">
        <v>0</v>
      </c>
      <c r="AB309" s="1144" t="s">
        <v>947</v>
      </c>
      <c r="AC309" s="1144"/>
      <c r="AD309" s="1144"/>
      <c r="AE309" s="1144"/>
      <c r="AF309" s="1153"/>
      <c r="AG309" s="1154" t="s">
        <v>949</v>
      </c>
      <c r="AH309" s="1154" t="s">
        <v>949</v>
      </c>
      <c r="AI309" s="1154" t="s">
        <v>949</v>
      </c>
      <c r="AJ309" s="1154" t="s">
        <v>949</v>
      </c>
      <c r="AK309" s="1154" t="s">
        <v>949</v>
      </c>
      <c r="AL309" s="1154" t="s">
        <v>949</v>
      </c>
      <c r="AM309" s="1154" t="s">
        <v>949</v>
      </c>
      <c r="AN309" s="1154" t="s">
        <v>949</v>
      </c>
      <c r="AO309" s="1154" t="s">
        <v>949</v>
      </c>
      <c r="AP309" s="1154" t="s">
        <v>949</v>
      </c>
      <c r="AQ309" s="1154" t="s">
        <v>949</v>
      </c>
      <c r="AR309" s="1154" t="s">
        <v>949</v>
      </c>
      <c r="AS309" s="1154" t="s">
        <v>949</v>
      </c>
      <c r="AT309" s="1154" t="s">
        <v>949</v>
      </c>
      <c r="AU309" s="1154" t="s">
        <v>949</v>
      </c>
      <c r="AV309" s="1154" t="s">
        <v>949</v>
      </c>
      <c r="AW309" s="1154" t="s">
        <v>949</v>
      </c>
      <c r="AX309" s="1154" t="s">
        <v>949</v>
      </c>
      <c r="AY309" s="1154" t="s">
        <v>949</v>
      </c>
      <c r="AZ309" s="1154" t="s">
        <v>949</v>
      </c>
      <c r="BA309" s="1154" t="s">
        <v>949</v>
      </c>
      <c r="BB309" s="1155" t="s">
        <v>4162</v>
      </c>
      <c r="BC309" s="1155"/>
      <c r="BD309" s="1155"/>
      <c r="BE309" s="1144"/>
      <c r="BF309" s="1155"/>
      <c r="BG309" s="1155"/>
      <c r="BH309" s="1155"/>
      <c r="BI309" s="1143"/>
      <c r="BJ309" s="802"/>
      <c r="BK309" s="1143"/>
      <c r="BL309" s="1143"/>
      <c r="BM309" s="179"/>
      <c r="BN309" s="179"/>
    </row>
    <row r="310" spans="1:66" ht="16.5">
      <c r="A310" s="1143"/>
      <c r="B310" s="1144">
        <v>303</v>
      </c>
      <c r="C310" s="1144" t="s">
        <v>466</v>
      </c>
      <c r="D310" s="1145"/>
      <c r="E310" s="1146"/>
      <c r="F310" s="1145"/>
      <c r="G310" s="1146" t="s">
        <v>2563</v>
      </c>
      <c r="H310" s="1145"/>
      <c r="I310" s="1146"/>
      <c r="J310" s="1145"/>
      <c r="K310" s="1146"/>
      <c r="L310" s="1145"/>
      <c r="M310" s="1146"/>
      <c r="N310" s="1144" t="s">
        <v>2563</v>
      </c>
      <c r="O310" s="170" t="s">
        <v>2563</v>
      </c>
      <c r="P310" s="1147" t="s">
        <v>4788</v>
      </c>
      <c r="Q310" s="1148" t="s">
        <v>1636</v>
      </c>
      <c r="R310" s="1149" t="s">
        <v>989</v>
      </c>
      <c r="S310" s="1144" t="s">
        <v>941</v>
      </c>
      <c r="T310" s="1150" t="s">
        <v>1297</v>
      </c>
      <c r="U310" s="1151" t="s">
        <v>2564</v>
      </c>
      <c r="V310" s="158" t="s">
        <v>90</v>
      </c>
      <c r="W310" s="1150" t="s">
        <v>1299</v>
      </c>
      <c r="X310" s="802">
        <v>1</v>
      </c>
      <c r="Y310" s="824" t="s">
        <v>945</v>
      </c>
      <c r="Z310" s="1152" t="s">
        <v>946</v>
      </c>
      <c r="AA310" s="1144">
        <v>1</v>
      </c>
      <c r="AB310" s="1144" t="s">
        <v>1048</v>
      </c>
      <c r="AC310" s="1144"/>
      <c r="AD310" s="1144"/>
      <c r="AE310" s="1144"/>
      <c r="AF310" s="1153"/>
      <c r="AG310" s="1154">
        <v>21.748000000000001</v>
      </c>
      <c r="AH310" s="1154" t="s">
        <v>1300</v>
      </c>
      <c r="AI310" s="1154" t="s">
        <v>949</v>
      </c>
      <c r="AJ310" s="1154" t="s">
        <v>949</v>
      </c>
      <c r="AK310" s="1154" t="s">
        <v>1301</v>
      </c>
      <c r="AL310" s="1154" t="s">
        <v>949</v>
      </c>
      <c r="AM310" s="1154" t="s">
        <v>1051</v>
      </c>
      <c r="AN310" s="1154" t="s">
        <v>949</v>
      </c>
      <c r="AO310" s="1154" t="s">
        <v>949</v>
      </c>
      <c r="AP310" s="1154" t="s">
        <v>949</v>
      </c>
      <c r="AQ310" s="1154" t="s">
        <v>1068</v>
      </c>
      <c r="AR310" s="1154" t="s">
        <v>949</v>
      </c>
      <c r="AS310" s="1154" t="s">
        <v>949</v>
      </c>
      <c r="AT310" s="1154">
        <v>0</v>
      </c>
      <c r="AU310" s="1154">
        <v>0</v>
      </c>
      <c r="AV310" s="1154">
        <v>0</v>
      </c>
      <c r="AW310" s="1154">
        <v>0</v>
      </c>
      <c r="AX310" s="1154">
        <v>0</v>
      </c>
      <c r="AY310" s="1154">
        <v>0</v>
      </c>
      <c r="AZ310" s="1154">
        <v>0</v>
      </c>
      <c r="BA310" s="1154">
        <v>0</v>
      </c>
      <c r="BB310" s="1155" t="s">
        <v>4162</v>
      </c>
      <c r="BC310" s="1155"/>
      <c r="BD310" s="1155"/>
      <c r="BE310" s="1144"/>
      <c r="BF310" s="1155"/>
      <c r="BG310" s="1155"/>
      <c r="BH310" s="1155"/>
      <c r="BI310" s="1143"/>
      <c r="BJ310" s="802"/>
      <c r="BK310" s="1143"/>
      <c r="BL310" s="1143"/>
      <c r="BM310" s="179"/>
      <c r="BN310" s="179"/>
    </row>
    <row r="311" spans="1:66" ht="16.5">
      <c r="A311" s="1143"/>
      <c r="B311" s="1144">
        <v>304</v>
      </c>
      <c r="C311" s="1144" t="s">
        <v>466</v>
      </c>
      <c r="D311" s="1145"/>
      <c r="E311" s="1146"/>
      <c r="F311" s="1145"/>
      <c r="G311" s="1146" t="s">
        <v>2565</v>
      </c>
      <c r="H311" s="1145"/>
      <c r="I311" s="1146"/>
      <c r="J311" s="1145"/>
      <c r="K311" s="1146"/>
      <c r="L311" s="1145"/>
      <c r="M311" s="1146"/>
      <c r="N311" s="1144" t="s">
        <v>2566</v>
      </c>
      <c r="O311" s="170" t="s">
        <v>2565</v>
      </c>
      <c r="P311" s="1147" t="s">
        <v>4773</v>
      </c>
      <c r="Q311" s="1148" t="s">
        <v>4930</v>
      </c>
      <c r="R311" s="1149" t="s">
        <v>1059</v>
      </c>
      <c r="S311" s="1144" t="s">
        <v>941</v>
      </c>
      <c r="T311" s="1150" t="s">
        <v>2567</v>
      </c>
      <c r="U311" s="1151" t="s">
        <v>2568</v>
      </c>
      <c r="V311" s="158" t="s">
        <v>90</v>
      </c>
      <c r="W311" s="1150" t="s">
        <v>2569</v>
      </c>
      <c r="X311" s="802">
        <v>1</v>
      </c>
      <c r="Y311" s="824" t="s">
        <v>945</v>
      </c>
      <c r="Z311" s="1152" t="s">
        <v>946</v>
      </c>
      <c r="AA311" s="1144">
        <v>1</v>
      </c>
      <c r="AB311" s="1144" t="s">
        <v>979</v>
      </c>
      <c r="AC311" s="1144"/>
      <c r="AD311" s="1144"/>
      <c r="AE311" s="1144"/>
      <c r="AF311" s="1153"/>
      <c r="AG311" s="1154">
        <v>790.818355</v>
      </c>
      <c r="AH311" s="1154">
        <v>1.2</v>
      </c>
      <c r="AI311" s="1154" t="s">
        <v>949</v>
      </c>
      <c r="AJ311" s="1154" t="s">
        <v>949</v>
      </c>
      <c r="AK311" s="1154" t="s">
        <v>2570</v>
      </c>
      <c r="AL311" s="1154" t="s">
        <v>2571</v>
      </c>
      <c r="AM311" s="1154" t="s">
        <v>2533</v>
      </c>
      <c r="AN311" s="1154" t="s">
        <v>949</v>
      </c>
      <c r="AO311" s="1154" t="s">
        <v>949</v>
      </c>
      <c r="AP311" s="1154">
        <v>0</v>
      </c>
      <c r="AQ311" s="1154" t="s">
        <v>1166</v>
      </c>
      <c r="AR311" s="1154" t="s">
        <v>949</v>
      </c>
      <c r="AS311" s="1154" t="s">
        <v>949</v>
      </c>
      <c r="AT311" s="1154">
        <v>0</v>
      </c>
      <c r="AU311" s="1154">
        <v>0</v>
      </c>
      <c r="AV311" s="1154">
        <v>0</v>
      </c>
      <c r="AW311" s="1154">
        <v>0</v>
      </c>
      <c r="AX311" s="1154">
        <v>0</v>
      </c>
      <c r="AY311" s="1154">
        <v>0</v>
      </c>
      <c r="AZ311" s="1154">
        <v>0</v>
      </c>
      <c r="BA311" s="1154">
        <v>0</v>
      </c>
      <c r="BB311" s="1155" t="s">
        <v>4665</v>
      </c>
      <c r="BC311" s="1155"/>
      <c r="BD311" s="1155"/>
      <c r="BE311" s="1144"/>
      <c r="BF311" s="1155"/>
      <c r="BG311" s="1155"/>
      <c r="BH311" s="1155"/>
      <c r="BI311" s="1143"/>
      <c r="BJ311" s="802"/>
      <c r="BK311" s="1143"/>
      <c r="BL311" s="1143"/>
      <c r="BM311" s="179"/>
      <c r="BN311" s="179"/>
    </row>
    <row r="312" spans="1:66" ht="16.5">
      <c r="A312" s="1143"/>
      <c r="B312" s="1144">
        <v>305</v>
      </c>
      <c r="C312" s="1144" t="s">
        <v>466</v>
      </c>
      <c r="D312" s="1145"/>
      <c r="E312" s="1146"/>
      <c r="F312" s="1145"/>
      <c r="G312" s="1146" t="s">
        <v>2572</v>
      </c>
      <c r="H312" s="1145"/>
      <c r="I312" s="1146"/>
      <c r="J312" s="1145"/>
      <c r="K312" s="1146"/>
      <c r="L312" s="1145"/>
      <c r="M312" s="1146"/>
      <c r="N312" s="1144" t="s">
        <v>2572</v>
      </c>
      <c r="O312" s="170" t="s">
        <v>2572</v>
      </c>
      <c r="P312" s="1147" t="s">
        <v>4788</v>
      </c>
      <c r="Q312" s="1148" t="s">
        <v>1636</v>
      </c>
      <c r="R312" s="1149" t="s">
        <v>1059</v>
      </c>
      <c r="S312" s="1144" t="s">
        <v>941</v>
      </c>
      <c r="T312" s="1150" t="s">
        <v>2572</v>
      </c>
      <c r="U312" s="1151" t="s">
        <v>2573</v>
      </c>
      <c r="V312" s="158" t="s">
        <v>90</v>
      </c>
      <c r="W312" s="1150" t="s">
        <v>2574</v>
      </c>
      <c r="X312" s="802">
        <v>1</v>
      </c>
      <c r="Y312" s="824" t="s">
        <v>945</v>
      </c>
      <c r="Z312" s="1152" t="s">
        <v>946</v>
      </c>
      <c r="AA312" s="1144">
        <v>1</v>
      </c>
      <c r="AB312" s="1144" t="s">
        <v>1008</v>
      </c>
      <c r="AC312" s="1144"/>
      <c r="AD312" s="1144"/>
      <c r="AE312" s="1144"/>
      <c r="AF312" s="1153"/>
      <c r="AG312" s="1154">
        <v>3364.08</v>
      </c>
      <c r="AH312" s="1154">
        <v>2</v>
      </c>
      <c r="AI312" s="1154">
        <v>1.17</v>
      </c>
      <c r="AJ312" s="1154" t="s">
        <v>949</v>
      </c>
      <c r="AK312" s="1154" t="s">
        <v>2575</v>
      </c>
      <c r="AL312" s="1154" t="s">
        <v>995</v>
      </c>
      <c r="AM312" s="1154" t="s">
        <v>1130</v>
      </c>
      <c r="AN312" s="1154" t="s">
        <v>1990</v>
      </c>
      <c r="AO312" s="1154" t="s">
        <v>1991</v>
      </c>
      <c r="AP312" s="1154" t="s">
        <v>1133</v>
      </c>
      <c r="AQ312" s="1154" t="s">
        <v>1712</v>
      </c>
      <c r="AR312" s="1154" t="s">
        <v>949</v>
      </c>
      <c r="AS312" s="1154" t="s">
        <v>949</v>
      </c>
      <c r="AT312" s="1154">
        <v>0</v>
      </c>
      <c r="AU312" s="1154">
        <v>0</v>
      </c>
      <c r="AV312" s="1154" t="s">
        <v>2572</v>
      </c>
      <c r="AW312" s="1154" t="s">
        <v>1459</v>
      </c>
      <c r="AX312" s="1154">
        <v>0</v>
      </c>
      <c r="AY312" s="1154">
        <v>0</v>
      </c>
      <c r="AZ312" s="1154">
        <v>0</v>
      </c>
      <c r="BA312" s="1154">
        <v>0</v>
      </c>
      <c r="BB312" s="1155" t="s">
        <v>4665</v>
      </c>
      <c r="BC312" s="1155" t="s">
        <v>4414</v>
      </c>
      <c r="BD312" s="1155"/>
      <c r="BE312" s="1144"/>
      <c r="BF312" s="1155">
        <v>4</v>
      </c>
      <c r="BG312" s="1155">
        <v>75</v>
      </c>
      <c r="BH312" s="1155">
        <v>23</v>
      </c>
      <c r="BI312" s="1143"/>
      <c r="BJ312" s="802"/>
      <c r="BK312" s="1143"/>
      <c r="BL312" s="1143"/>
      <c r="BM312" s="179"/>
      <c r="BN312" s="179"/>
    </row>
    <row r="313" spans="1:66" ht="16.5">
      <c r="A313" s="1143"/>
      <c r="B313" s="1144">
        <v>306</v>
      </c>
      <c r="C313" s="1144" t="s">
        <v>466</v>
      </c>
      <c r="D313" s="1145"/>
      <c r="E313" s="1146"/>
      <c r="F313" s="1145" t="s">
        <v>2576</v>
      </c>
      <c r="G313" s="1146"/>
      <c r="H313" s="1145"/>
      <c r="I313" s="1146"/>
      <c r="J313" s="1145"/>
      <c r="K313" s="1146"/>
      <c r="L313" s="1145"/>
      <c r="M313" s="1146"/>
      <c r="N313" s="1144" t="s">
        <v>2576</v>
      </c>
      <c r="O313" s="170" t="s">
        <v>2576</v>
      </c>
      <c r="P313" s="1147" t="s">
        <v>4788</v>
      </c>
      <c r="Q313" s="1148" t="s">
        <v>1636</v>
      </c>
      <c r="R313" s="1149" t="s">
        <v>1059</v>
      </c>
      <c r="S313" s="1144" t="s">
        <v>941</v>
      </c>
      <c r="T313" s="1150" t="s">
        <v>2576</v>
      </c>
      <c r="U313" s="1151" t="s">
        <v>2577</v>
      </c>
      <c r="V313" s="158" t="s">
        <v>90</v>
      </c>
      <c r="W313" s="1150" t="s">
        <v>2495</v>
      </c>
      <c r="X313" s="802">
        <v>2</v>
      </c>
      <c r="Y313" s="824" t="s">
        <v>945</v>
      </c>
      <c r="Z313" s="1152" t="s">
        <v>946</v>
      </c>
      <c r="AA313" s="1144">
        <v>1</v>
      </c>
      <c r="AB313" s="1144" t="s">
        <v>1008</v>
      </c>
      <c r="AC313" s="1144"/>
      <c r="AD313" s="1144"/>
      <c r="AE313" s="1144"/>
      <c r="AF313" s="1153"/>
      <c r="AG313" s="1154">
        <v>1330.0319999999999</v>
      </c>
      <c r="AH313" s="1154">
        <v>1.5</v>
      </c>
      <c r="AI313" s="1154">
        <v>1.41</v>
      </c>
      <c r="AJ313" s="1154">
        <v>1.8753451000000001</v>
      </c>
      <c r="AK313" s="1154" t="s">
        <v>2578</v>
      </c>
      <c r="AL313" s="1154" t="s">
        <v>981</v>
      </c>
      <c r="AM313" s="1154" t="s">
        <v>1293</v>
      </c>
      <c r="AN313" s="1154" t="s">
        <v>1294</v>
      </c>
      <c r="AO313" s="1154" t="s">
        <v>1295</v>
      </c>
      <c r="AP313" s="1154" t="s">
        <v>1296</v>
      </c>
      <c r="AQ313" s="1154" t="s">
        <v>1459</v>
      </c>
      <c r="AR313" s="1154" t="s">
        <v>949</v>
      </c>
      <c r="AS313" s="1154" t="s">
        <v>949</v>
      </c>
      <c r="AT313" s="1154">
        <v>0</v>
      </c>
      <c r="AU313" s="1154">
        <v>0</v>
      </c>
      <c r="AV313" s="1154" t="s">
        <v>2576</v>
      </c>
      <c r="AW313" s="1154" t="s">
        <v>1459</v>
      </c>
      <c r="AX313" s="1154">
        <v>0</v>
      </c>
      <c r="AY313" s="1154">
        <v>0</v>
      </c>
      <c r="AZ313" s="1154">
        <v>0</v>
      </c>
      <c r="BA313" s="1154">
        <v>0</v>
      </c>
      <c r="BB313" s="1155" t="s">
        <v>4665</v>
      </c>
      <c r="BC313" s="1155" t="s">
        <v>4414</v>
      </c>
      <c r="BD313" s="1155"/>
      <c r="BE313" s="1144"/>
      <c r="BF313" s="1155">
        <v>4</v>
      </c>
      <c r="BG313" s="1155">
        <v>50</v>
      </c>
      <c r="BH313" s="1155">
        <v>21</v>
      </c>
      <c r="BI313" s="1143"/>
      <c r="BJ313" s="802"/>
      <c r="BK313" s="1143"/>
      <c r="BL313" s="1143"/>
      <c r="BM313" s="179"/>
      <c r="BN313" s="179"/>
    </row>
    <row r="314" spans="1:66" ht="16.5">
      <c r="A314" s="1143"/>
      <c r="B314" s="1144">
        <v>307</v>
      </c>
      <c r="C314" s="1144" t="s">
        <v>466</v>
      </c>
      <c r="D314" s="1145"/>
      <c r="E314" s="1146"/>
      <c r="F314" s="1145" t="s">
        <v>2579</v>
      </c>
      <c r="G314" s="1146"/>
      <c r="H314" s="1145"/>
      <c r="I314" s="1146"/>
      <c r="J314" s="1145"/>
      <c r="K314" s="1146"/>
      <c r="L314" s="1145"/>
      <c r="M314" s="1146"/>
      <c r="N314" s="1144" t="s">
        <v>2579</v>
      </c>
      <c r="O314" s="170" t="s">
        <v>2579</v>
      </c>
      <c r="P314" s="1147" t="s">
        <v>4788</v>
      </c>
      <c r="Q314" s="1148" t="s">
        <v>1636</v>
      </c>
      <c r="R314" s="1149" t="s">
        <v>989</v>
      </c>
      <c r="S314" s="1144" t="s">
        <v>941</v>
      </c>
      <c r="T314" s="1150" t="s">
        <v>2579</v>
      </c>
      <c r="U314" s="1151" t="s">
        <v>2580</v>
      </c>
      <c r="V314" s="158" t="s">
        <v>90</v>
      </c>
      <c r="W314" s="1150" t="s">
        <v>2581</v>
      </c>
      <c r="X314" s="802">
        <v>2</v>
      </c>
      <c r="Y314" s="824" t="s">
        <v>945</v>
      </c>
      <c r="Z314" s="1152" t="s">
        <v>946</v>
      </c>
      <c r="AA314" s="1144">
        <v>1</v>
      </c>
      <c r="AB314" s="1144" t="s">
        <v>1048</v>
      </c>
      <c r="AC314" s="1144"/>
      <c r="AD314" s="1144"/>
      <c r="AE314" s="1144"/>
      <c r="AF314" s="1153"/>
      <c r="AG314" s="1154">
        <v>57.710999999999999</v>
      </c>
      <c r="AH314" s="1154" t="s">
        <v>2582</v>
      </c>
      <c r="AI314" s="1154" t="s">
        <v>949</v>
      </c>
      <c r="AJ314" s="1154" t="s">
        <v>949</v>
      </c>
      <c r="AK314" s="1154" t="s">
        <v>2583</v>
      </c>
      <c r="AL314" s="1154" t="s">
        <v>1302</v>
      </c>
      <c r="AM314" s="1154" t="s">
        <v>1051</v>
      </c>
      <c r="AN314" s="1154" t="s">
        <v>949</v>
      </c>
      <c r="AO314" s="1154" t="s">
        <v>949</v>
      </c>
      <c r="AP314" s="1154">
        <v>0</v>
      </c>
      <c r="AQ314" s="1154" t="s">
        <v>1068</v>
      </c>
      <c r="AR314" s="1154" t="s">
        <v>949</v>
      </c>
      <c r="AS314" s="1154" t="s">
        <v>949</v>
      </c>
      <c r="AT314" s="1154">
        <v>0</v>
      </c>
      <c r="AU314" s="1154">
        <v>0</v>
      </c>
      <c r="AV314" s="1154">
        <v>0</v>
      </c>
      <c r="AW314" s="1154">
        <v>0</v>
      </c>
      <c r="AX314" s="1154">
        <v>0</v>
      </c>
      <c r="AY314" s="1154">
        <v>0</v>
      </c>
      <c r="AZ314" s="1154">
        <v>0</v>
      </c>
      <c r="BA314" s="1154">
        <v>0</v>
      </c>
      <c r="BB314" s="1155" t="s">
        <v>4665</v>
      </c>
      <c r="BC314" s="1155"/>
      <c r="BD314" s="1155"/>
      <c r="BE314" s="1144"/>
      <c r="BF314" s="1155"/>
      <c r="BG314" s="1155"/>
      <c r="BH314" s="1155"/>
      <c r="BI314" s="1143"/>
      <c r="BJ314" s="802"/>
      <c r="BK314" s="1143"/>
      <c r="BL314" s="1143"/>
      <c r="BM314" s="179"/>
      <c r="BN314" s="179"/>
    </row>
    <row r="315" spans="1:66" ht="16.5">
      <c r="A315" s="1143"/>
      <c r="B315" s="1144">
        <v>308</v>
      </c>
      <c r="C315" s="1144" t="s">
        <v>466</v>
      </c>
      <c r="D315" s="1145"/>
      <c r="E315" s="1146"/>
      <c r="F315" s="1145" t="s">
        <v>1560</v>
      </c>
      <c r="G315" s="1146"/>
      <c r="H315" s="1145"/>
      <c r="I315" s="1146"/>
      <c r="J315" s="1145"/>
      <c r="K315" s="1146"/>
      <c r="L315" s="1145"/>
      <c r="M315" s="1146"/>
      <c r="N315" s="1144" t="s">
        <v>1560</v>
      </c>
      <c r="O315" s="170" t="s">
        <v>1560</v>
      </c>
      <c r="P315" s="1147" t="s">
        <v>4788</v>
      </c>
      <c r="Q315" s="1148" t="s">
        <v>1636</v>
      </c>
      <c r="R315" s="1149"/>
      <c r="S315" s="1144" t="s">
        <v>941</v>
      </c>
      <c r="T315" s="1150"/>
      <c r="U315" s="1151" t="s">
        <v>1561</v>
      </c>
      <c r="V315" s="158" t="s">
        <v>90</v>
      </c>
      <c r="W315" s="1150" t="s">
        <v>1562</v>
      </c>
      <c r="X315" s="802">
        <v>1.8</v>
      </c>
      <c r="Y315" s="824" t="s">
        <v>945</v>
      </c>
      <c r="Z315" s="1152" t="s">
        <v>1563</v>
      </c>
      <c r="AA315" s="1144">
        <v>1</v>
      </c>
      <c r="AB315" s="1144" t="s">
        <v>993</v>
      </c>
      <c r="AC315" s="1144"/>
      <c r="AD315" s="1144"/>
      <c r="AE315" s="1144"/>
      <c r="AF315" s="1153"/>
      <c r="AG315" s="1154" t="s">
        <v>949</v>
      </c>
      <c r="AH315" s="1154" t="s">
        <v>949</v>
      </c>
      <c r="AI315" s="1154" t="s">
        <v>949</v>
      </c>
      <c r="AJ315" s="1154" t="s">
        <v>949</v>
      </c>
      <c r="AK315" s="1154" t="s">
        <v>949</v>
      </c>
      <c r="AL315" s="1154" t="s">
        <v>949</v>
      </c>
      <c r="AM315" s="1154" t="s">
        <v>949</v>
      </c>
      <c r="AN315" s="1154" t="s">
        <v>949</v>
      </c>
      <c r="AO315" s="1154" t="s">
        <v>949</v>
      </c>
      <c r="AP315" s="1154" t="s">
        <v>949</v>
      </c>
      <c r="AQ315" s="1154" t="s">
        <v>1564</v>
      </c>
      <c r="AR315" s="1154" t="s">
        <v>949</v>
      </c>
      <c r="AS315" s="1154" t="s">
        <v>949</v>
      </c>
      <c r="AT315" s="1154">
        <v>0</v>
      </c>
      <c r="AU315" s="1154">
        <v>0</v>
      </c>
      <c r="AV315" s="1154">
        <v>0</v>
      </c>
      <c r="AW315" s="1154">
        <v>0</v>
      </c>
      <c r="AX315" s="1154">
        <v>0</v>
      </c>
      <c r="AY315" s="1154">
        <v>0</v>
      </c>
      <c r="AZ315" s="1154">
        <v>0</v>
      </c>
      <c r="BA315" s="1154">
        <v>0</v>
      </c>
      <c r="BB315" s="1155"/>
      <c r="BC315" s="1155"/>
      <c r="BD315" s="1155"/>
      <c r="BE315" s="1144"/>
      <c r="BF315" s="1155"/>
      <c r="BG315" s="1155"/>
      <c r="BH315" s="1155"/>
      <c r="BI315" s="1143"/>
      <c r="BJ315" s="802"/>
      <c r="BK315" s="1143"/>
      <c r="BL315" s="1143"/>
      <c r="BM315" s="179"/>
      <c r="BN315" s="179"/>
    </row>
    <row r="316" spans="1:66" ht="16.5">
      <c r="A316" s="1143"/>
      <c r="B316" s="1144">
        <v>309</v>
      </c>
      <c r="C316" s="1144" t="s">
        <v>4931</v>
      </c>
      <c r="D316" s="1145" t="s">
        <v>2585</v>
      </c>
      <c r="E316" s="1146"/>
      <c r="F316" s="1145"/>
      <c r="G316" s="1146"/>
      <c r="H316" s="1145"/>
      <c r="I316" s="1146"/>
      <c r="J316" s="1145"/>
      <c r="K316" s="1146"/>
      <c r="L316" s="1145"/>
      <c r="M316" s="1146"/>
      <c r="N316" s="1144" t="s">
        <v>2586</v>
      </c>
      <c r="O316" s="170" t="s">
        <v>2585</v>
      </c>
      <c r="P316" s="1147" t="s">
        <v>4773</v>
      </c>
      <c r="Q316" s="1148" t="s">
        <v>1636</v>
      </c>
      <c r="R316" s="1149" t="s">
        <v>940</v>
      </c>
      <c r="S316" s="1144" t="s">
        <v>941</v>
      </c>
      <c r="T316" s="1150" t="s">
        <v>2587</v>
      </c>
      <c r="U316" s="1151" t="s">
        <v>2588</v>
      </c>
      <c r="V316" s="158" t="s">
        <v>90</v>
      </c>
      <c r="W316" s="1150" t="s">
        <v>2589</v>
      </c>
      <c r="X316" s="802">
        <v>1</v>
      </c>
      <c r="Y316" s="824" t="s">
        <v>945</v>
      </c>
      <c r="Z316" s="1152" t="s">
        <v>946</v>
      </c>
      <c r="AA316" s="1144">
        <v>0</v>
      </c>
      <c r="AB316" s="1144" t="s">
        <v>947</v>
      </c>
      <c r="AC316" s="1144" t="s">
        <v>948</v>
      </c>
      <c r="AD316" s="1144"/>
      <c r="AE316" s="1144"/>
      <c r="AF316" s="1153"/>
      <c r="AG316" s="1154" t="s">
        <v>949</v>
      </c>
      <c r="AH316" s="1154" t="s">
        <v>949</v>
      </c>
      <c r="AI316" s="1154" t="s">
        <v>949</v>
      </c>
      <c r="AJ316" s="1154" t="s">
        <v>949</v>
      </c>
      <c r="AK316" s="1154" t="s">
        <v>949</v>
      </c>
      <c r="AL316" s="1154" t="s">
        <v>949</v>
      </c>
      <c r="AM316" s="1154" t="s">
        <v>949</v>
      </c>
      <c r="AN316" s="1154" t="s">
        <v>949</v>
      </c>
      <c r="AO316" s="1154" t="s">
        <v>949</v>
      </c>
      <c r="AP316" s="1154" t="s">
        <v>949</v>
      </c>
      <c r="AQ316" s="1154" t="s">
        <v>949</v>
      </c>
      <c r="AR316" s="1154" t="s">
        <v>949</v>
      </c>
      <c r="AS316" s="1154" t="s">
        <v>949</v>
      </c>
      <c r="AT316" s="1154" t="s">
        <v>949</v>
      </c>
      <c r="AU316" s="1154" t="s">
        <v>949</v>
      </c>
      <c r="AV316" s="1154" t="s">
        <v>949</v>
      </c>
      <c r="AW316" s="1154" t="s">
        <v>949</v>
      </c>
      <c r="AX316" s="1154" t="s">
        <v>949</v>
      </c>
      <c r="AY316" s="1154" t="s">
        <v>949</v>
      </c>
      <c r="AZ316" s="1154" t="s">
        <v>949</v>
      </c>
      <c r="BA316" s="1154" t="s">
        <v>949</v>
      </c>
      <c r="BB316" s="1155" t="s">
        <v>4162</v>
      </c>
      <c r="BC316" s="1155"/>
      <c r="BD316" s="1155"/>
      <c r="BE316" s="1144"/>
      <c r="BF316" s="1155"/>
      <c r="BG316" s="1155"/>
      <c r="BH316" s="1155"/>
      <c r="BI316" s="1143"/>
      <c r="BJ316" s="802"/>
      <c r="BK316" s="1143"/>
      <c r="BL316" s="1143"/>
      <c r="BM316" s="179"/>
      <c r="BN316" s="179"/>
    </row>
    <row r="317" spans="1:66" ht="16.5">
      <c r="A317" s="1143"/>
      <c r="B317" s="1144">
        <v>310</v>
      </c>
      <c r="C317" s="1144" t="s">
        <v>4931</v>
      </c>
      <c r="D317" s="1145"/>
      <c r="E317" s="1146" t="s">
        <v>2590</v>
      </c>
      <c r="F317" s="1145"/>
      <c r="G317" s="1146"/>
      <c r="H317" s="1145"/>
      <c r="I317" s="1146"/>
      <c r="J317" s="1145"/>
      <c r="K317" s="1146"/>
      <c r="L317" s="1145"/>
      <c r="M317" s="1146"/>
      <c r="N317" s="1144" t="s">
        <v>2591</v>
      </c>
      <c r="O317" s="170" t="s">
        <v>2590</v>
      </c>
      <c r="P317" s="1147" t="s">
        <v>4773</v>
      </c>
      <c r="Q317" s="1148" t="s">
        <v>1636</v>
      </c>
      <c r="R317" s="1149" t="s">
        <v>940</v>
      </c>
      <c r="S317" s="1144" t="s">
        <v>941</v>
      </c>
      <c r="T317" s="1150" t="s">
        <v>2592</v>
      </c>
      <c r="U317" s="1151" t="s">
        <v>2593</v>
      </c>
      <c r="V317" s="158" t="s">
        <v>90</v>
      </c>
      <c r="W317" s="1150" t="s">
        <v>2594</v>
      </c>
      <c r="X317" s="802">
        <v>1</v>
      </c>
      <c r="Y317" s="824" t="s">
        <v>945</v>
      </c>
      <c r="Z317" s="1152" t="s">
        <v>946</v>
      </c>
      <c r="AA317" s="1144">
        <v>0</v>
      </c>
      <c r="AB317" s="1144" t="s">
        <v>947</v>
      </c>
      <c r="AC317" s="1144"/>
      <c r="AD317" s="1144"/>
      <c r="AE317" s="1144"/>
      <c r="AF317" s="1153"/>
      <c r="AG317" s="1154" t="s">
        <v>949</v>
      </c>
      <c r="AH317" s="1154" t="s">
        <v>949</v>
      </c>
      <c r="AI317" s="1154" t="s">
        <v>949</v>
      </c>
      <c r="AJ317" s="1154" t="s">
        <v>949</v>
      </c>
      <c r="AK317" s="1154" t="s">
        <v>949</v>
      </c>
      <c r="AL317" s="1154" t="s">
        <v>949</v>
      </c>
      <c r="AM317" s="1154" t="s">
        <v>949</v>
      </c>
      <c r="AN317" s="1154" t="s">
        <v>949</v>
      </c>
      <c r="AO317" s="1154" t="s">
        <v>949</v>
      </c>
      <c r="AP317" s="1154" t="s">
        <v>949</v>
      </c>
      <c r="AQ317" s="1154" t="s">
        <v>949</v>
      </c>
      <c r="AR317" s="1154" t="s">
        <v>949</v>
      </c>
      <c r="AS317" s="1154" t="s">
        <v>949</v>
      </c>
      <c r="AT317" s="1154" t="s">
        <v>949</v>
      </c>
      <c r="AU317" s="1154" t="s">
        <v>949</v>
      </c>
      <c r="AV317" s="1154" t="s">
        <v>949</v>
      </c>
      <c r="AW317" s="1154" t="s">
        <v>949</v>
      </c>
      <c r="AX317" s="1154" t="s">
        <v>949</v>
      </c>
      <c r="AY317" s="1154" t="s">
        <v>949</v>
      </c>
      <c r="AZ317" s="1154" t="s">
        <v>949</v>
      </c>
      <c r="BA317" s="1154" t="s">
        <v>949</v>
      </c>
      <c r="BB317" s="1155" t="s">
        <v>4162</v>
      </c>
      <c r="BC317" s="1155"/>
      <c r="BD317" s="1155"/>
      <c r="BE317" s="1144"/>
      <c r="BF317" s="1155"/>
      <c r="BG317" s="1155"/>
      <c r="BH317" s="1155"/>
      <c r="BI317" s="1143"/>
      <c r="BJ317" s="802"/>
      <c r="BK317" s="1143"/>
      <c r="BL317" s="1143"/>
      <c r="BM317" s="179"/>
      <c r="BN317" s="179"/>
    </row>
    <row r="318" spans="1:66" ht="16.5">
      <c r="A318" s="1143"/>
      <c r="B318" s="1144">
        <v>311</v>
      </c>
      <c r="C318" s="1144" t="s">
        <v>4931</v>
      </c>
      <c r="D318" s="1145"/>
      <c r="E318" s="1146"/>
      <c r="F318" s="1145" t="s">
        <v>2595</v>
      </c>
      <c r="G318" s="1146"/>
      <c r="H318" s="1145"/>
      <c r="I318" s="1146"/>
      <c r="J318" s="1145"/>
      <c r="K318" s="1146"/>
      <c r="L318" s="1145"/>
      <c r="M318" s="1146"/>
      <c r="N318" s="1144" t="s">
        <v>2595</v>
      </c>
      <c r="O318" s="170" t="s">
        <v>2595</v>
      </c>
      <c r="P318" s="1147" t="s">
        <v>4788</v>
      </c>
      <c r="Q318" s="1148" t="s">
        <v>1636</v>
      </c>
      <c r="R318" s="1149" t="s">
        <v>1059</v>
      </c>
      <c r="S318" s="1144" t="s">
        <v>941</v>
      </c>
      <c r="T318" s="1150" t="s">
        <v>2595</v>
      </c>
      <c r="U318" s="1151" t="s">
        <v>2596</v>
      </c>
      <c r="V318" s="158" t="s">
        <v>90</v>
      </c>
      <c r="W318" s="1150" t="s">
        <v>2597</v>
      </c>
      <c r="X318" s="802">
        <v>1</v>
      </c>
      <c r="Y318" s="824" t="s">
        <v>945</v>
      </c>
      <c r="Z318" s="1152" t="s">
        <v>946</v>
      </c>
      <c r="AA318" s="1144">
        <v>1</v>
      </c>
      <c r="AB318" s="1144" t="s">
        <v>1008</v>
      </c>
      <c r="AC318" s="1144" t="s">
        <v>948</v>
      </c>
      <c r="AD318" s="1144"/>
      <c r="AE318" s="1144"/>
      <c r="AF318" s="1153"/>
      <c r="AG318" s="1154">
        <v>487.71</v>
      </c>
      <c r="AH318" s="1154" t="s">
        <v>949</v>
      </c>
      <c r="AI318" s="1154">
        <v>1.04</v>
      </c>
      <c r="AJ318" s="1154" t="s">
        <v>949</v>
      </c>
      <c r="AK318" s="1154" t="s">
        <v>2598</v>
      </c>
      <c r="AL318" s="1154" t="s">
        <v>995</v>
      </c>
      <c r="AM318" s="1154" t="s">
        <v>1130</v>
      </c>
      <c r="AN318" s="1154" t="s">
        <v>1990</v>
      </c>
      <c r="AO318" s="1154" t="s">
        <v>1991</v>
      </c>
      <c r="AP318" s="1154" t="s">
        <v>1133</v>
      </c>
      <c r="AQ318" s="1154" t="s">
        <v>1087</v>
      </c>
      <c r="AR318" s="1154" t="s">
        <v>949</v>
      </c>
      <c r="AS318" s="1154" t="s">
        <v>949</v>
      </c>
      <c r="AT318" s="1154">
        <v>0</v>
      </c>
      <c r="AU318" s="1154">
        <v>0</v>
      </c>
      <c r="AV318" s="1154" t="s">
        <v>2595</v>
      </c>
      <c r="AW318" s="1154" t="s">
        <v>1087</v>
      </c>
      <c r="AX318" s="1154">
        <v>0</v>
      </c>
      <c r="AY318" s="1154">
        <v>0</v>
      </c>
      <c r="AZ318" s="1154">
        <v>0</v>
      </c>
      <c r="BA318" s="1154">
        <v>0</v>
      </c>
      <c r="BB318" s="1155" t="s">
        <v>4665</v>
      </c>
      <c r="BC318" s="1155" t="s">
        <v>4414</v>
      </c>
      <c r="BD318" s="1155"/>
      <c r="BE318" s="1144"/>
      <c r="BF318" s="1155">
        <v>4</v>
      </c>
      <c r="BG318" s="1155">
        <v>100</v>
      </c>
      <c r="BH318" s="1155">
        <v>26</v>
      </c>
      <c r="BI318" s="1143"/>
      <c r="BJ318" s="802"/>
      <c r="BK318" s="1143"/>
      <c r="BL318" s="1143"/>
      <c r="BM318" s="179"/>
      <c r="BN318" s="179"/>
    </row>
    <row r="319" spans="1:66" ht="16.5">
      <c r="A319" s="1143"/>
      <c r="B319" s="1144">
        <v>312</v>
      </c>
      <c r="C319" s="1144" t="s">
        <v>4931</v>
      </c>
      <c r="D319" s="1145"/>
      <c r="E319" s="1146"/>
      <c r="F319" s="1145" t="s">
        <v>2599</v>
      </c>
      <c r="G319" s="1146"/>
      <c r="H319" s="1145"/>
      <c r="I319" s="1146"/>
      <c r="J319" s="1145"/>
      <c r="K319" s="1146"/>
      <c r="L319" s="1145"/>
      <c r="M319" s="1146"/>
      <c r="N319" s="1144" t="s">
        <v>2599</v>
      </c>
      <c r="O319" s="170" t="s">
        <v>2599</v>
      </c>
      <c r="P319" s="1147" t="s">
        <v>4788</v>
      </c>
      <c r="Q319" s="1148" t="s">
        <v>1636</v>
      </c>
      <c r="R319" s="1149" t="s">
        <v>989</v>
      </c>
      <c r="S319" s="1144" t="s">
        <v>941</v>
      </c>
      <c r="T319" s="1150" t="s">
        <v>2600</v>
      </c>
      <c r="U319" s="1151" t="s">
        <v>2601</v>
      </c>
      <c r="V319" s="158" t="s">
        <v>90</v>
      </c>
      <c r="W319" s="1150" t="s">
        <v>2602</v>
      </c>
      <c r="X319" s="802">
        <v>1</v>
      </c>
      <c r="Y319" s="824" t="s">
        <v>945</v>
      </c>
      <c r="Z319" s="1152" t="s">
        <v>946</v>
      </c>
      <c r="AA319" s="1144">
        <v>1</v>
      </c>
      <c r="AB319" s="1144" t="s">
        <v>1048</v>
      </c>
      <c r="AC319" s="1144"/>
      <c r="AD319" s="1144"/>
      <c r="AE319" s="1144"/>
      <c r="AF319" s="1153"/>
      <c r="AG319" s="1154" t="s">
        <v>949</v>
      </c>
      <c r="AH319" s="1154" t="s">
        <v>949</v>
      </c>
      <c r="AI319" s="1154" t="s">
        <v>949</v>
      </c>
      <c r="AJ319" s="1154">
        <v>184</v>
      </c>
      <c r="AK319" s="1154" t="s">
        <v>949</v>
      </c>
      <c r="AL319" s="1154" t="s">
        <v>1302</v>
      </c>
      <c r="AM319" s="1154" t="s">
        <v>1051</v>
      </c>
      <c r="AN319" s="1154" t="s">
        <v>949</v>
      </c>
      <c r="AO319" s="1154" t="s">
        <v>949</v>
      </c>
      <c r="AP319" s="1154">
        <v>0</v>
      </c>
      <c r="AQ319" s="1154" t="s">
        <v>1068</v>
      </c>
      <c r="AR319" s="1154" t="s">
        <v>949</v>
      </c>
      <c r="AS319" s="1154" t="s">
        <v>949</v>
      </c>
      <c r="AT319" s="1154">
        <v>0</v>
      </c>
      <c r="AU319" s="1154">
        <v>0</v>
      </c>
      <c r="AV319" s="1154">
        <v>0</v>
      </c>
      <c r="AW319" s="1154">
        <v>0</v>
      </c>
      <c r="AX319" s="1154">
        <v>0</v>
      </c>
      <c r="AY319" s="1154">
        <v>0</v>
      </c>
      <c r="AZ319" s="1154">
        <v>0</v>
      </c>
      <c r="BA319" s="1154">
        <v>0</v>
      </c>
      <c r="BB319" s="1155" t="s">
        <v>4665</v>
      </c>
      <c r="BC319" s="1155"/>
      <c r="BD319" s="1155"/>
      <c r="BE319" s="1144"/>
      <c r="BF319" s="1155"/>
      <c r="BG319" s="1155"/>
      <c r="BH319" s="1155"/>
      <c r="BI319" s="1143"/>
      <c r="BJ319" s="802"/>
      <c r="BK319" s="1143"/>
      <c r="BL319" s="1143"/>
      <c r="BM319" s="179"/>
      <c r="BN319" s="179"/>
    </row>
    <row r="320" spans="1:66" ht="16.5">
      <c r="A320" s="1143"/>
      <c r="B320" s="1144">
        <v>313</v>
      </c>
      <c r="C320" s="1144" t="s">
        <v>4931</v>
      </c>
      <c r="D320" s="1145"/>
      <c r="E320" s="1146"/>
      <c r="F320" s="1145" t="s">
        <v>2426</v>
      </c>
      <c r="G320" s="1146"/>
      <c r="H320" s="1145"/>
      <c r="I320" s="1146"/>
      <c r="J320" s="1145"/>
      <c r="K320" s="1146"/>
      <c r="L320" s="1145"/>
      <c r="M320" s="1146"/>
      <c r="N320" s="1144" t="s">
        <v>2426</v>
      </c>
      <c r="O320" s="170" t="s">
        <v>2426</v>
      </c>
      <c r="P320" s="1147" t="s">
        <v>4786</v>
      </c>
      <c r="Q320" s="1148"/>
      <c r="R320" s="1149" t="s">
        <v>989</v>
      </c>
      <c r="S320" s="1144" t="s">
        <v>941</v>
      </c>
      <c r="T320" s="1150"/>
      <c r="U320" s="1151" t="s">
        <v>2427</v>
      </c>
      <c r="V320" s="158" t="s">
        <v>246</v>
      </c>
      <c r="W320" s="1150" t="s">
        <v>2428</v>
      </c>
      <c r="X320" s="802">
        <v>1</v>
      </c>
      <c r="Y320" s="824" t="s">
        <v>945</v>
      </c>
      <c r="Z320" s="1152" t="s">
        <v>946</v>
      </c>
      <c r="AA320" s="1144">
        <v>1</v>
      </c>
      <c r="AB320" s="1144" t="s">
        <v>1126</v>
      </c>
      <c r="AC320" s="1144" t="s">
        <v>948</v>
      </c>
      <c r="AD320" s="1144" t="s">
        <v>4787</v>
      </c>
      <c r="AE320" s="1144"/>
      <c r="AF320" s="1153"/>
      <c r="AG320" s="1154" t="s">
        <v>949</v>
      </c>
      <c r="AH320" s="1154" t="s">
        <v>949</v>
      </c>
      <c r="AI320" s="1154" t="s">
        <v>949</v>
      </c>
      <c r="AJ320" s="1154" t="s">
        <v>949</v>
      </c>
      <c r="AK320" s="1154" t="s">
        <v>949</v>
      </c>
      <c r="AL320" s="1154" t="s">
        <v>949</v>
      </c>
      <c r="AM320" s="1154" t="s">
        <v>949</v>
      </c>
      <c r="AN320" s="1154" t="s">
        <v>949</v>
      </c>
      <c r="AO320" s="1154" t="s">
        <v>949</v>
      </c>
      <c r="AP320" s="1154">
        <v>0</v>
      </c>
      <c r="AQ320" s="1154" t="s">
        <v>1334</v>
      </c>
      <c r="AR320" s="1154" t="s">
        <v>949</v>
      </c>
      <c r="AS320" s="1154" t="s">
        <v>949</v>
      </c>
      <c r="AT320" s="1154">
        <v>0</v>
      </c>
      <c r="AU320" s="1154">
        <v>0</v>
      </c>
      <c r="AV320" s="1154">
        <v>0</v>
      </c>
      <c r="AW320" s="1154">
        <v>0</v>
      </c>
      <c r="AX320" s="1154">
        <v>0</v>
      </c>
      <c r="AY320" s="1154">
        <v>0</v>
      </c>
      <c r="AZ320" s="1154">
        <v>0</v>
      </c>
      <c r="BA320" s="1154">
        <v>0</v>
      </c>
      <c r="BB320" s="1155" t="s">
        <v>4665</v>
      </c>
      <c r="BC320" s="1155"/>
      <c r="BD320" s="1155"/>
      <c r="BE320" s="1144"/>
      <c r="BF320" s="1155"/>
      <c r="BG320" s="1155"/>
      <c r="BH320" s="1155"/>
      <c r="BI320" s="1143"/>
      <c r="BJ320" s="802"/>
      <c r="BK320" s="1143"/>
      <c r="BL320" s="1143"/>
      <c r="BM320" s="179"/>
      <c r="BN320" s="179"/>
    </row>
    <row r="321" spans="1:66" ht="16.5">
      <c r="A321" s="1143"/>
      <c r="B321" s="1144">
        <v>314</v>
      </c>
      <c r="C321" s="1144" t="s">
        <v>4931</v>
      </c>
      <c r="D321" s="1145"/>
      <c r="E321" s="1146" t="s">
        <v>2603</v>
      </c>
      <c r="F321" s="1145"/>
      <c r="G321" s="1146"/>
      <c r="H321" s="1145"/>
      <c r="I321" s="1146"/>
      <c r="J321" s="1145"/>
      <c r="K321" s="1146"/>
      <c r="L321" s="1145"/>
      <c r="M321" s="1146"/>
      <c r="N321" s="1144" t="s">
        <v>2604</v>
      </c>
      <c r="O321" s="170" t="s">
        <v>2603</v>
      </c>
      <c r="P321" s="1147" t="s">
        <v>4777</v>
      </c>
      <c r="Q321" s="1148" t="s">
        <v>1636</v>
      </c>
      <c r="R321" s="1149" t="s">
        <v>1126</v>
      </c>
      <c r="S321" s="1144" t="s">
        <v>941</v>
      </c>
      <c r="T321" s="1150" t="s">
        <v>2603</v>
      </c>
      <c r="U321" s="1151" t="s">
        <v>2605</v>
      </c>
      <c r="V321" s="158" t="s">
        <v>90</v>
      </c>
      <c r="W321" s="1150" t="s">
        <v>2606</v>
      </c>
      <c r="X321" s="802">
        <v>1</v>
      </c>
      <c r="Y321" s="824" t="s">
        <v>945</v>
      </c>
      <c r="Z321" s="1152" t="s">
        <v>946</v>
      </c>
      <c r="AA321" s="1144">
        <v>1</v>
      </c>
      <c r="AB321" s="1144" t="s">
        <v>1921</v>
      </c>
      <c r="AC321" s="1144"/>
      <c r="AD321" s="1144" t="s">
        <v>1245</v>
      </c>
      <c r="AE321" s="1144"/>
      <c r="AF321" s="1153"/>
      <c r="AG321" s="1154">
        <v>8190.451</v>
      </c>
      <c r="AH321" s="1154" t="s">
        <v>2607</v>
      </c>
      <c r="AI321" s="1154" t="s">
        <v>949</v>
      </c>
      <c r="AJ321" s="1154" t="s">
        <v>949</v>
      </c>
      <c r="AK321" s="1154" t="s">
        <v>2608</v>
      </c>
      <c r="AL321" s="1154" t="s">
        <v>2609</v>
      </c>
      <c r="AM321" s="1154" t="s">
        <v>2610</v>
      </c>
      <c r="AN321" s="1154" t="s">
        <v>2611</v>
      </c>
      <c r="AO321" s="1154" t="s">
        <v>2612</v>
      </c>
      <c r="AP321" s="1154" t="s">
        <v>949</v>
      </c>
      <c r="AQ321" s="1154" t="s">
        <v>2613</v>
      </c>
      <c r="AR321" s="1154" t="s">
        <v>2614</v>
      </c>
      <c r="AS321" s="1154" t="s">
        <v>2425</v>
      </c>
      <c r="AT321" s="1154">
        <v>0</v>
      </c>
      <c r="AU321" s="1154">
        <v>0</v>
      </c>
      <c r="AV321" s="1154">
        <v>0</v>
      </c>
      <c r="AW321" s="1154">
        <v>0</v>
      </c>
      <c r="AX321" s="1154">
        <v>0</v>
      </c>
      <c r="AY321" s="1154">
        <v>0</v>
      </c>
      <c r="AZ321" s="1154">
        <v>0</v>
      </c>
      <c r="BA321" s="1154">
        <v>0</v>
      </c>
      <c r="BB321" s="1155" t="s">
        <v>4665</v>
      </c>
      <c r="BC321" s="1155"/>
      <c r="BD321" s="1155"/>
      <c r="BE321" s="1144"/>
      <c r="BF321" s="1155"/>
      <c r="BG321" s="1155"/>
      <c r="BH321" s="1155"/>
      <c r="BI321" s="1143"/>
      <c r="BJ321" s="802"/>
      <c r="BK321" s="1143"/>
      <c r="BL321" s="1143"/>
      <c r="BM321" s="179"/>
      <c r="BN321" s="179"/>
    </row>
    <row r="322" spans="1:66" ht="16.5">
      <c r="A322" s="1143"/>
      <c r="B322" s="1144">
        <v>315</v>
      </c>
      <c r="C322" s="1144" t="s">
        <v>4931</v>
      </c>
      <c r="D322" s="1145"/>
      <c r="E322" s="1146" t="s">
        <v>2615</v>
      </c>
      <c r="F322" s="1145"/>
      <c r="G322" s="1146"/>
      <c r="H322" s="1145"/>
      <c r="I322" s="1146"/>
      <c r="J322" s="1145"/>
      <c r="K322" s="1146"/>
      <c r="L322" s="1145"/>
      <c r="M322" s="1146"/>
      <c r="N322" s="1144" t="s">
        <v>2616</v>
      </c>
      <c r="O322" s="170" t="s">
        <v>2615</v>
      </c>
      <c r="P322" s="1147" t="s">
        <v>4773</v>
      </c>
      <c r="Q322" s="1148" t="s">
        <v>1636</v>
      </c>
      <c r="R322" s="1149" t="s">
        <v>940</v>
      </c>
      <c r="S322" s="1144" t="s">
        <v>941</v>
      </c>
      <c r="T322" s="1150" t="s">
        <v>2616</v>
      </c>
      <c r="U322" s="1151" t="s">
        <v>2617</v>
      </c>
      <c r="V322" s="158" t="s">
        <v>90</v>
      </c>
      <c r="W322" s="1150" t="s">
        <v>2618</v>
      </c>
      <c r="X322" s="802">
        <v>1</v>
      </c>
      <c r="Y322" s="824" t="s">
        <v>945</v>
      </c>
      <c r="Z322" s="1152" t="s">
        <v>946</v>
      </c>
      <c r="AA322" s="1144">
        <v>0</v>
      </c>
      <c r="AB322" s="1144" t="s">
        <v>947</v>
      </c>
      <c r="AC322" s="1144"/>
      <c r="AD322" s="1144"/>
      <c r="AE322" s="1144"/>
      <c r="AF322" s="1153"/>
      <c r="AG322" s="1154" t="s">
        <v>949</v>
      </c>
      <c r="AH322" s="1154" t="s">
        <v>949</v>
      </c>
      <c r="AI322" s="1154" t="s">
        <v>949</v>
      </c>
      <c r="AJ322" s="1154" t="s">
        <v>949</v>
      </c>
      <c r="AK322" s="1154" t="s">
        <v>949</v>
      </c>
      <c r="AL322" s="1154" t="s">
        <v>949</v>
      </c>
      <c r="AM322" s="1154" t="s">
        <v>949</v>
      </c>
      <c r="AN322" s="1154" t="s">
        <v>949</v>
      </c>
      <c r="AO322" s="1154" t="s">
        <v>949</v>
      </c>
      <c r="AP322" s="1154" t="s">
        <v>949</v>
      </c>
      <c r="AQ322" s="1154" t="s">
        <v>949</v>
      </c>
      <c r="AR322" s="1154" t="s">
        <v>949</v>
      </c>
      <c r="AS322" s="1154" t="s">
        <v>949</v>
      </c>
      <c r="AT322" s="1154" t="s">
        <v>949</v>
      </c>
      <c r="AU322" s="1154" t="s">
        <v>949</v>
      </c>
      <c r="AV322" s="1154" t="s">
        <v>949</v>
      </c>
      <c r="AW322" s="1154" t="s">
        <v>949</v>
      </c>
      <c r="AX322" s="1154" t="s">
        <v>949</v>
      </c>
      <c r="AY322" s="1154" t="s">
        <v>949</v>
      </c>
      <c r="AZ322" s="1154" t="s">
        <v>949</v>
      </c>
      <c r="BA322" s="1154" t="s">
        <v>949</v>
      </c>
      <c r="BB322" s="1155" t="s">
        <v>4665</v>
      </c>
      <c r="BC322" s="1155"/>
      <c r="BD322" s="1155"/>
      <c r="BE322" s="1144"/>
      <c r="BF322" s="1155"/>
      <c r="BG322" s="1155"/>
      <c r="BH322" s="1155"/>
      <c r="BI322" s="1143"/>
      <c r="BJ322" s="802"/>
      <c r="BK322" s="1143"/>
      <c r="BL322" s="1143"/>
      <c r="BM322" s="179"/>
      <c r="BN322" s="179"/>
    </row>
    <row r="323" spans="1:66" ht="16.5">
      <c r="A323" s="1143"/>
      <c r="B323" s="1144">
        <v>316</v>
      </c>
      <c r="C323" s="1144" t="s">
        <v>4931</v>
      </c>
      <c r="D323" s="1145"/>
      <c r="E323" s="1146"/>
      <c r="F323" s="1145" t="s">
        <v>2620</v>
      </c>
      <c r="G323" s="1146"/>
      <c r="H323" s="1145"/>
      <c r="I323" s="1146"/>
      <c r="J323" s="1145"/>
      <c r="K323" s="1146"/>
      <c r="L323" s="1145"/>
      <c r="M323" s="1146"/>
      <c r="N323" s="1144" t="s">
        <v>2620</v>
      </c>
      <c r="O323" s="170" t="s">
        <v>2619</v>
      </c>
      <c r="P323" s="1147" t="s">
        <v>4802</v>
      </c>
      <c r="Q323" s="1148" t="s">
        <v>1636</v>
      </c>
      <c r="R323" s="1149" t="s">
        <v>989</v>
      </c>
      <c r="S323" s="1144" t="s">
        <v>941</v>
      </c>
      <c r="T323" s="1150" t="s">
        <v>2619</v>
      </c>
      <c r="U323" s="1151" t="s">
        <v>2621</v>
      </c>
      <c r="V323" s="158" t="s">
        <v>90</v>
      </c>
      <c r="W323" s="1150" t="s">
        <v>2622</v>
      </c>
      <c r="X323" s="802">
        <v>2</v>
      </c>
      <c r="Y323" s="824" t="s">
        <v>945</v>
      </c>
      <c r="Z323" s="1152" t="s">
        <v>946</v>
      </c>
      <c r="AA323" s="1144">
        <v>1</v>
      </c>
      <c r="AB323" s="1144" t="s">
        <v>1008</v>
      </c>
      <c r="AC323" s="1144"/>
      <c r="AD323" s="1144"/>
      <c r="AE323" s="1144"/>
      <c r="AF323" s="1153"/>
      <c r="AG323" s="1154">
        <v>979.01</v>
      </c>
      <c r="AH323" s="1154">
        <v>1</v>
      </c>
      <c r="AI323" s="1154">
        <v>1.41</v>
      </c>
      <c r="AJ323" s="1154" t="s">
        <v>949</v>
      </c>
      <c r="AK323" s="1154" t="s">
        <v>2623</v>
      </c>
      <c r="AL323" s="1154" t="s">
        <v>995</v>
      </c>
      <c r="AM323" s="1154" t="s">
        <v>1293</v>
      </c>
      <c r="AN323" s="1154" t="s">
        <v>1294</v>
      </c>
      <c r="AO323" s="1154" t="s">
        <v>1295</v>
      </c>
      <c r="AP323" s="1154">
        <v>0</v>
      </c>
      <c r="AQ323" s="1154" t="s">
        <v>1087</v>
      </c>
      <c r="AR323" s="1154" t="s">
        <v>1458</v>
      </c>
      <c r="AS323" s="1154" t="s">
        <v>945</v>
      </c>
      <c r="AT323" s="1154">
        <v>0</v>
      </c>
      <c r="AU323" s="1154">
        <v>0</v>
      </c>
      <c r="AV323" s="1154" t="s">
        <v>2619</v>
      </c>
      <c r="AW323" s="1154" t="s">
        <v>1087</v>
      </c>
      <c r="AX323" s="1154">
        <v>0</v>
      </c>
      <c r="AY323" s="1154">
        <v>0</v>
      </c>
      <c r="AZ323" s="1154">
        <v>0</v>
      </c>
      <c r="BA323" s="1154">
        <v>0</v>
      </c>
      <c r="BB323" s="1155" t="s">
        <v>4665</v>
      </c>
      <c r="BC323" s="1155" t="s">
        <v>4414</v>
      </c>
      <c r="BD323" s="1155"/>
      <c r="BE323" s="1144"/>
      <c r="BF323" s="1155">
        <v>8</v>
      </c>
      <c r="BG323" s="1155">
        <v>100</v>
      </c>
      <c r="BH323" s="1155">
        <v>23</v>
      </c>
      <c r="BI323" s="1143"/>
      <c r="BJ323" s="802"/>
      <c r="BK323" s="1143"/>
      <c r="BL323" s="1143"/>
      <c r="BM323" s="179"/>
      <c r="BN323" s="179"/>
    </row>
    <row r="324" spans="1:66" ht="16.5">
      <c r="A324" s="1143"/>
      <c r="B324" s="1144">
        <v>317</v>
      </c>
      <c r="C324" s="1144" t="s">
        <v>4931</v>
      </c>
      <c r="D324" s="1145"/>
      <c r="E324" s="1146"/>
      <c r="F324" s="1145" t="s">
        <v>2624</v>
      </c>
      <c r="G324" s="1146"/>
      <c r="H324" s="1145"/>
      <c r="I324" s="1146"/>
      <c r="J324" s="1145"/>
      <c r="K324" s="1146"/>
      <c r="L324" s="1145"/>
      <c r="M324" s="1146"/>
      <c r="N324" s="1144" t="s">
        <v>2624</v>
      </c>
      <c r="O324" s="170" t="s">
        <v>2624</v>
      </c>
      <c r="P324" s="1147" t="s">
        <v>4788</v>
      </c>
      <c r="Q324" s="1148" t="s">
        <v>1636</v>
      </c>
      <c r="R324" s="1149" t="s">
        <v>989</v>
      </c>
      <c r="S324" s="1144" t="s">
        <v>941</v>
      </c>
      <c r="T324" s="1150" t="s">
        <v>2624</v>
      </c>
      <c r="U324" s="1151" t="s">
        <v>2625</v>
      </c>
      <c r="V324" s="158" t="s">
        <v>90</v>
      </c>
      <c r="W324" s="1150" t="s">
        <v>2626</v>
      </c>
      <c r="X324" s="802">
        <v>2</v>
      </c>
      <c r="Y324" s="824" t="s">
        <v>945</v>
      </c>
      <c r="Z324" s="1152" t="s">
        <v>946</v>
      </c>
      <c r="AA324" s="1144">
        <v>1</v>
      </c>
      <c r="AB324" s="1144" t="s">
        <v>1048</v>
      </c>
      <c r="AC324" s="1144"/>
      <c r="AD324" s="1144"/>
      <c r="AE324" s="1144"/>
      <c r="AF324" s="1153"/>
      <c r="AG324" s="1154">
        <v>129.58000000000001</v>
      </c>
      <c r="AH324" s="1154" t="s">
        <v>1049</v>
      </c>
      <c r="AI324" s="1154" t="s">
        <v>949</v>
      </c>
      <c r="AJ324" s="1154" t="s">
        <v>949</v>
      </c>
      <c r="AK324" s="1154" t="s">
        <v>2627</v>
      </c>
      <c r="AL324" s="1154" t="s">
        <v>1302</v>
      </c>
      <c r="AM324" s="1154" t="s">
        <v>1051</v>
      </c>
      <c r="AN324" s="1154" t="s">
        <v>949</v>
      </c>
      <c r="AO324" s="1154" t="s">
        <v>949</v>
      </c>
      <c r="AP324" s="1154">
        <v>0</v>
      </c>
      <c r="AQ324" s="1154" t="s">
        <v>1068</v>
      </c>
      <c r="AR324" s="1154" t="s">
        <v>949</v>
      </c>
      <c r="AS324" s="1154" t="s">
        <v>949</v>
      </c>
      <c r="AT324" s="1154">
        <v>0</v>
      </c>
      <c r="AU324" s="1154">
        <v>0</v>
      </c>
      <c r="AV324" s="1154">
        <v>0</v>
      </c>
      <c r="AW324" s="1154">
        <v>0</v>
      </c>
      <c r="AX324" s="1154">
        <v>0</v>
      </c>
      <c r="AY324" s="1154">
        <v>0</v>
      </c>
      <c r="AZ324" s="1154">
        <v>0</v>
      </c>
      <c r="BA324" s="1154">
        <v>0</v>
      </c>
      <c r="BB324" s="1155" t="s">
        <v>4665</v>
      </c>
      <c r="BC324" s="1155"/>
      <c r="BD324" s="1155"/>
      <c r="BE324" s="1144"/>
      <c r="BF324" s="1155"/>
      <c r="BG324" s="1155"/>
      <c r="BH324" s="1155"/>
      <c r="BI324" s="1143"/>
      <c r="BJ324" s="802"/>
      <c r="BK324" s="1143"/>
      <c r="BL324" s="1143"/>
      <c r="BM324" s="179"/>
      <c r="BN324" s="179"/>
    </row>
    <row r="325" spans="1:66" ht="16.5">
      <c r="A325" s="1143"/>
      <c r="B325" s="1144">
        <v>318</v>
      </c>
      <c r="C325" s="1144" t="s">
        <v>4931</v>
      </c>
      <c r="D325" s="1145"/>
      <c r="E325" s="1146" t="s">
        <v>2628</v>
      </c>
      <c r="F325" s="1145"/>
      <c r="G325" s="1146"/>
      <c r="H325" s="1145"/>
      <c r="I325" s="1146"/>
      <c r="J325" s="1145"/>
      <c r="K325" s="1146"/>
      <c r="L325" s="1145"/>
      <c r="M325" s="1146"/>
      <c r="N325" s="1144" t="s">
        <v>2629</v>
      </c>
      <c r="O325" s="170" t="s">
        <v>2628</v>
      </c>
      <c r="P325" s="1147" t="s">
        <v>4802</v>
      </c>
      <c r="Q325" s="1148" t="s">
        <v>1636</v>
      </c>
      <c r="R325" s="1149"/>
      <c r="S325" s="1144" t="s">
        <v>941</v>
      </c>
      <c r="T325" s="1150" t="s">
        <v>2628</v>
      </c>
      <c r="U325" s="1151" t="s">
        <v>2630</v>
      </c>
      <c r="V325" s="158" t="s">
        <v>90</v>
      </c>
      <c r="W325" s="1150" t="s">
        <v>2631</v>
      </c>
      <c r="X325" s="802">
        <v>2</v>
      </c>
      <c r="Y325" s="824" t="s">
        <v>945</v>
      </c>
      <c r="Z325" s="1152" t="s">
        <v>946</v>
      </c>
      <c r="AA325" s="1144">
        <v>1</v>
      </c>
      <c r="AB325" s="1144" t="s">
        <v>1008</v>
      </c>
      <c r="AC325" s="1144"/>
      <c r="AD325" s="1144"/>
      <c r="AE325" s="1144"/>
      <c r="AF325" s="1153"/>
      <c r="AG325" s="1154">
        <v>469.29899999999998</v>
      </c>
      <c r="AH325" s="1154" t="s">
        <v>2632</v>
      </c>
      <c r="AI325" s="1154">
        <v>1.41</v>
      </c>
      <c r="AJ325" s="1154">
        <v>0.66171159999999996</v>
      </c>
      <c r="AK325" s="1154" t="s">
        <v>2633</v>
      </c>
      <c r="AL325" s="1154" t="s">
        <v>1083</v>
      </c>
      <c r="AM325" s="1154" t="s">
        <v>1293</v>
      </c>
      <c r="AN325" s="1154" t="s">
        <v>1294</v>
      </c>
      <c r="AO325" s="1154" t="s">
        <v>1295</v>
      </c>
      <c r="AP325" s="1154" t="s">
        <v>1296</v>
      </c>
      <c r="AQ325" s="1154" t="s">
        <v>1142</v>
      </c>
      <c r="AR325" s="1154" t="s">
        <v>1458</v>
      </c>
      <c r="AS325" s="1154" t="s">
        <v>949</v>
      </c>
      <c r="AT325" s="1154">
        <v>0</v>
      </c>
      <c r="AU325" s="1154">
        <v>0</v>
      </c>
      <c r="AV325" s="1154" t="s">
        <v>2629</v>
      </c>
      <c r="AW325" s="1154" t="s">
        <v>1142</v>
      </c>
      <c r="AX325" s="1154" t="s">
        <v>2634</v>
      </c>
      <c r="AY325" s="1154" t="s">
        <v>1458</v>
      </c>
      <c r="AZ325" s="1154">
        <v>0</v>
      </c>
      <c r="BA325" s="1154">
        <v>0</v>
      </c>
      <c r="BB325" s="1155" t="s">
        <v>4665</v>
      </c>
      <c r="BC325" s="1155" t="s">
        <v>4414</v>
      </c>
      <c r="BD325" s="1155"/>
      <c r="BE325" s="1144"/>
      <c r="BF325" s="1155">
        <v>0</v>
      </c>
      <c r="BG325" s="1155">
        <v>0</v>
      </c>
      <c r="BH325" s="1155">
        <v>0</v>
      </c>
      <c r="BI325" s="1143"/>
      <c r="BJ325" s="802"/>
      <c r="BK325" s="1143"/>
      <c r="BL325" s="1143"/>
      <c r="BM325" s="179"/>
      <c r="BN325" s="179"/>
    </row>
    <row r="326" spans="1:66" ht="16.5">
      <c r="A326" s="1143"/>
      <c r="B326" s="1144">
        <v>319</v>
      </c>
      <c r="C326" s="1144" t="s">
        <v>4931</v>
      </c>
      <c r="D326" s="1145"/>
      <c r="E326" s="1146" t="s">
        <v>2635</v>
      </c>
      <c r="F326" s="1145"/>
      <c r="G326" s="1146"/>
      <c r="H326" s="1145"/>
      <c r="I326" s="1146"/>
      <c r="J326" s="1145"/>
      <c r="K326" s="1146"/>
      <c r="L326" s="1145"/>
      <c r="M326" s="1146"/>
      <c r="N326" s="1144" t="s">
        <v>2640</v>
      </c>
      <c r="O326" s="170" t="s">
        <v>2635</v>
      </c>
      <c r="P326" s="1147" t="s">
        <v>4802</v>
      </c>
      <c r="Q326" s="1148" t="s">
        <v>1636</v>
      </c>
      <c r="R326" s="1149" t="s">
        <v>1126</v>
      </c>
      <c r="S326" s="1144" t="s">
        <v>941</v>
      </c>
      <c r="T326" s="1150" t="s">
        <v>2635</v>
      </c>
      <c r="U326" s="1151" t="s">
        <v>2637</v>
      </c>
      <c r="V326" s="158" t="s">
        <v>2429</v>
      </c>
      <c r="W326" s="1150" t="s">
        <v>2638</v>
      </c>
      <c r="X326" s="802">
        <v>1</v>
      </c>
      <c r="Y326" s="824" t="s">
        <v>945</v>
      </c>
      <c r="Z326" s="1152" t="s">
        <v>946</v>
      </c>
      <c r="AA326" s="1144">
        <v>1</v>
      </c>
      <c r="AB326" s="1144" t="s">
        <v>1008</v>
      </c>
      <c r="AC326" s="1144"/>
      <c r="AD326" s="1144"/>
      <c r="AE326" s="1144"/>
      <c r="AF326" s="1153"/>
      <c r="AG326" s="1154">
        <v>53753.06</v>
      </c>
      <c r="AH326" s="1154">
        <v>2</v>
      </c>
      <c r="AI326" s="1154">
        <v>1.04</v>
      </c>
      <c r="AJ326" s="1154">
        <v>55.902999999999999</v>
      </c>
      <c r="AK326" s="1154" t="s">
        <v>2639</v>
      </c>
      <c r="AL326" s="1154" t="s">
        <v>995</v>
      </c>
      <c r="AM326" s="1154" t="s">
        <v>1130</v>
      </c>
      <c r="AN326" s="1154" t="s">
        <v>1990</v>
      </c>
      <c r="AO326" s="1154" t="s">
        <v>1991</v>
      </c>
      <c r="AP326" s="1154" t="s">
        <v>1133</v>
      </c>
      <c r="AQ326" s="1154" t="s">
        <v>1459</v>
      </c>
      <c r="AR326" s="1154" t="s">
        <v>1458</v>
      </c>
      <c r="AS326" s="1154" t="s">
        <v>949</v>
      </c>
      <c r="AT326" s="1154">
        <v>0</v>
      </c>
      <c r="AU326" s="1154">
        <v>0</v>
      </c>
      <c r="AV326" s="1154" t="s">
        <v>2640</v>
      </c>
      <c r="AW326" s="1154" t="s">
        <v>1712</v>
      </c>
      <c r="AX326" s="1154" t="s">
        <v>2641</v>
      </c>
      <c r="AY326" s="1154" t="s">
        <v>1458</v>
      </c>
      <c r="AZ326" s="1154">
        <v>0</v>
      </c>
      <c r="BA326" s="1154">
        <v>0</v>
      </c>
      <c r="BB326" s="1155" t="s">
        <v>4665</v>
      </c>
      <c r="BC326" s="1155" t="s">
        <v>4690</v>
      </c>
      <c r="BD326" s="1155"/>
      <c r="BE326" s="1144"/>
      <c r="BF326" s="1155">
        <v>2</v>
      </c>
      <c r="BG326" s="1155">
        <v>220</v>
      </c>
      <c r="BH326" s="1155">
        <v>38</v>
      </c>
      <c r="BI326" s="1143"/>
      <c r="BJ326" s="802"/>
      <c r="BK326" s="1143"/>
      <c r="BL326" s="1143"/>
      <c r="BM326" s="179"/>
      <c r="BN326" s="179"/>
    </row>
    <row r="327" spans="1:66" ht="16.5">
      <c r="A327" s="1143"/>
      <c r="B327" s="1144">
        <v>320</v>
      </c>
      <c r="C327" s="1144" t="s">
        <v>649</v>
      </c>
      <c r="D327" s="1145" t="s">
        <v>3124</v>
      </c>
      <c r="E327" s="1146"/>
      <c r="F327" s="1145"/>
      <c r="G327" s="1146"/>
      <c r="H327" s="1145"/>
      <c r="I327" s="1146"/>
      <c r="J327" s="1145"/>
      <c r="K327" s="1146"/>
      <c r="L327" s="1145"/>
      <c r="M327" s="1146"/>
      <c r="N327" s="1144" t="s">
        <v>3125</v>
      </c>
      <c r="O327" s="170" t="s">
        <v>3124</v>
      </c>
      <c r="P327" s="1147" t="s">
        <v>4773</v>
      </c>
      <c r="Q327" s="1148" t="s">
        <v>3126</v>
      </c>
      <c r="R327" s="1149" t="s">
        <v>940</v>
      </c>
      <c r="S327" s="1144" t="s">
        <v>941</v>
      </c>
      <c r="T327" s="1150"/>
      <c r="U327" s="1151" t="s">
        <v>3127</v>
      </c>
      <c r="V327" s="158" t="s">
        <v>143</v>
      </c>
      <c r="W327" s="1150" t="s">
        <v>3128</v>
      </c>
      <c r="X327" s="802">
        <v>1</v>
      </c>
      <c r="Y327" s="824" t="s">
        <v>945</v>
      </c>
      <c r="Z327" s="1152" t="s">
        <v>946</v>
      </c>
      <c r="AA327" s="1144">
        <v>0</v>
      </c>
      <c r="AB327" s="1144" t="s">
        <v>947</v>
      </c>
      <c r="AC327" s="1144"/>
      <c r="AD327" s="1144"/>
      <c r="AE327" s="1144"/>
      <c r="AF327" s="1153"/>
      <c r="AG327" s="1154" t="s">
        <v>949</v>
      </c>
      <c r="AH327" s="1154" t="s">
        <v>949</v>
      </c>
      <c r="AI327" s="1154" t="s">
        <v>949</v>
      </c>
      <c r="AJ327" s="1154" t="s">
        <v>949</v>
      </c>
      <c r="AK327" s="1154" t="s">
        <v>949</v>
      </c>
      <c r="AL327" s="1154" t="s">
        <v>949</v>
      </c>
      <c r="AM327" s="1154" t="s">
        <v>949</v>
      </c>
      <c r="AN327" s="1154" t="s">
        <v>949</v>
      </c>
      <c r="AO327" s="1154" t="s">
        <v>949</v>
      </c>
      <c r="AP327" s="1154" t="s">
        <v>949</v>
      </c>
      <c r="AQ327" s="1154" t="s">
        <v>949</v>
      </c>
      <c r="AR327" s="1154" t="s">
        <v>949</v>
      </c>
      <c r="AS327" s="1154" t="s">
        <v>949</v>
      </c>
      <c r="AT327" s="1154" t="s">
        <v>949</v>
      </c>
      <c r="AU327" s="1154" t="s">
        <v>949</v>
      </c>
      <c r="AV327" s="1154" t="s">
        <v>949</v>
      </c>
      <c r="AW327" s="1154" t="s">
        <v>949</v>
      </c>
      <c r="AX327" s="1154" t="s">
        <v>949</v>
      </c>
      <c r="AY327" s="1154" t="s">
        <v>949</v>
      </c>
      <c r="AZ327" s="1154" t="s">
        <v>949</v>
      </c>
      <c r="BA327" s="1154" t="s">
        <v>949</v>
      </c>
      <c r="BB327" s="1155" t="s">
        <v>4162</v>
      </c>
      <c r="BC327" s="1155"/>
      <c r="BD327" s="1155"/>
      <c r="BE327" s="1144"/>
      <c r="BF327" s="1155"/>
      <c r="BG327" s="1155"/>
      <c r="BH327" s="1155"/>
      <c r="BI327" s="1143"/>
      <c r="BJ327" s="802" t="s">
        <v>949</v>
      </c>
      <c r="BK327" s="1143"/>
      <c r="BL327" s="1143"/>
      <c r="BM327" s="179"/>
      <c r="BN327" s="179"/>
    </row>
    <row r="328" spans="1:66" ht="16.5">
      <c r="A328" s="1143"/>
      <c r="B328" s="1144">
        <v>321</v>
      </c>
      <c r="C328" s="1144" t="s">
        <v>649</v>
      </c>
      <c r="D328" s="1145"/>
      <c r="E328" s="1146" t="s">
        <v>1033</v>
      </c>
      <c r="F328" s="1145"/>
      <c r="G328" s="1146"/>
      <c r="H328" s="1145"/>
      <c r="I328" s="1146"/>
      <c r="J328" s="1145"/>
      <c r="K328" s="1146"/>
      <c r="L328" s="1145"/>
      <c r="M328" s="1146"/>
      <c r="N328" s="1144" t="s">
        <v>1032</v>
      </c>
      <c r="O328" s="170" t="s">
        <v>1033</v>
      </c>
      <c r="P328" s="1147" t="s">
        <v>4782</v>
      </c>
      <c r="Q328" s="1148" t="s">
        <v>3126</v>
      </c>
      <c r="R328" s="1149"/>
      <c r="S328" s="1144" t="s">
        <v>941</v>
      </c>
      <c r="T328" s="1150" t="s">
        <v>1033</v>
      </c>
      <c r="U328" s="1151" t="s">
        <v>1034</v>
      </c>
      <c r="V328" s="158" t="s">
        <v>3129</v>
      </c>
      <c r="W328" s="1150" t="s">
        <v>1035</v>
      </c>
      <c r="X328" s="802">
        <v>2</v>
      </c>
      <c r="Y328" s="824" t="s">
        <v>945</v>
      </c>
      <c r="Z328" s="1152" t="s">
        <v>946</v>
      </c>
      <c r="AA328" s="1144">
        <v>1</v>
      </c>
      <c r="AB328" s="1144" t="s">
        <v>993</v>
      </c>
      <c r="AC328" s="1144"/>
      <c r="AD328" s="1144"/>
      <c r="AE328" s="1144"/>
      <c r="AF328" s="1153"/>
      <c r="AG328" s="1154" t="s">
        <v>949</v>
      </c>
      <c r="AH328" s="1154" t="s">
        <v>949</v>
      </c>
      <c r="AI328" s="1154" t="s">
        <v>949</v>
      </c>
      <c r="AJ328" s="1154" t="s">
        <v>949</v>
      </c>
      <c r="AK328" s="1154" t="s">
        <v>949</v>
      </c>
      <c r="AL328" s="1154" t="s">
        <v>949</v>
      </c>
      <c r="AM328" s="1154" t="s">
        <v>949</v>
      </c>
      <c r="AN328" s="1154" t="s">
        <v>949</v>
      </c>
      <c r="AO328" s="1154" t="s">
        <v>949</v>
      </c>
      <c r="AP328" s="1154" t="s">
        <v>949</v>
      </c>
      <c r="AQ328" s="1154" t="s">
        <v>1024</v>
      </c>
      <c r="AR328" s="1154">
        <v>0</v>
      </c>
      <c r="AS328" s="1154">
        <v>0</v>
      </c>
      <c r="AT328" s="1154">
        <v>0</v>
      </c>
      <c r="AU328" s="1154">
        <v>0</v>
      </c>
      <c r="AV328" s="1154">
        <v>0</v>
      </c>
      <c r="AW328" s="1154">
        <v>0</v>
      </c>
      <c r="AX328" s="1154">
        <v>0</v>
      </c>
      <c r="AY328" s="1154">
        <v>0</v>
      </c>
      <c r="AZ328" s="1154">
        <v>0</v>
      </c>
      <c r="BA328" s="1154">
        <v>0</v>
      </c>
      <c r="BB328" s="1155" t="s">
        <v>4665</v>
      </c>
      <c r="BC328" s="1155"/>
      <c r="BD328" s="1155"/>
      <c r="BE328" s="1144"/>
      <c r="BF328" s="1155"/>
      <c r="BG328" s="1155"/>
      <c r="BH328" s="1155"/>
      <c r="BI328" s="1143"/>
      <c r="BJ328" s="802" t="s">
        <v>1025</v>
      </c>
      <c r="BK328" s="1143"/>
      <c r="BL328" s="1143"/>
      <c r="BM328" s="179"/>
      <c r="BN328" s="179"/>
    </row>
    <row r="329" spans="1:66" ht="16.5">
      <c r="A329" s="1143"/>
      <c r="B329" s="1144">
        <v>322</v>
      </c>
      <c r="C329" s="1144" t="s">
        <v>649</v>
      </c>
      <c r="D329" s="1145"/>
      <c r="E329" s="1146" t="s">
        <v>3130</v>
      </c>
      <c r="F329" s="1145"/>
      <c r="G329" s="1146"/>
      <c r="H329" s="1145"/>
      <c r="I329" s="1146"/>
      <c r="J329" s="1145"/>
      <c r="K329" s="1146"/>
      <c r="L329" s="1145"/>
      <c r="M329" s="1146"/>
      <c r="N329" s="1144" t="s">
        <v>3131</v>
      </c>
      <c r="O329" s="170" t="s">
        <v>3130</v>
      </c>
      <c r="P329" s="1147" t="s">
        <v>4773</v>
      </c>
      <c r="Q329" s="1148" t="s">
        <v>3126</v>
      </c>
      <c r="R329" s="1149" t="s">
        <v>940</v>
      </c>
      <c r="S329" s="1144" t="s">
        <v>941</v>
      </c>
      <c r="T329" s="1150"/>
      <c r="U329" s="1151" t="s">
        <v>3132</v>
      </c>
      <c r="V329" s="158" t="s">
        <v>143</v>
      </c>
      <c r="W329" s="1150" t="s">
        <v>3133</v>
      </c>
      <c r="X329" s="802">
        <v>1</v>
      </c>
      <c r="Y329" s="824" t="s">
        <v>945</v>
      </c>
      <c r="Z329" s="1152" t="s">
        <v>946</v>
      </c>
      <c r="AA329" s="1144">
        <v>0</v>
      </c>
      <c r="AB329" s="1144" t="s">
        <v>947</v>
      </c>
      <c r="AC329" s="1144" t="s">
        <v>948</v>
      </c>
      <c r="AD329" s="1144"/>
      <c r="AE329" s="1144"/>
      <c r="AF329" s="1153"/>
      <c r="AG329" s="1154" t="s">
        <v>949</v>
      </c>
      <c r="AH329" s="1154" t="s">
        <v>949</v>
      </c>
      <c r="AI329" s="1154" t="s">
        <v>949</v>
      </c>
      <c r="AJ329" s="1154" t="s">
        <v>949</v>
      </c>
      <c r="AK329" s="1154" t="s">
        <v>949</v>
      </c>
      <c r="AL329" s="1154" t="s">
        <v>949</v>
      </c>
      <c r="AM329" s="1154" t="s">
        <v>949</v>
      </c>
      <c r="AN329" s="1154" t="s">
        <v>949</v>
      </c>
      <c r="AO329" s="1154" t="s">
        <v>949</v>
      </c>
      <c r="AP329" s="1154" t="s">
        <v>949</v>
      </c>
      <c r="AQ329" s="1154" t="s">
        <v>949</v>
      </c>
      <c r="AR329" s="1154" t="s">
        <v>949</v>
      </c>
      <c r="AS329" s="1154" t="s">
        <v>949</v>
      </c>
      <c r="AT329" s="1154" t="s">
        <v>949</v>
      </c>
      <c r="AU329" s="1154" t="s">
        <v>949</v>
      </c>
      <c r="AV329" s="1154" t="s">
        <v>949</v>
      </c>
      <c r="AW329" s="1154" t="s">
        <v>949</v>
      </c>
      <c r="AX329" s="1154" t="s">
        <v>949</v>
      </c>
      <c r="AY329" s="1154" t="s">
        <v>949</v>
      </c>
      <c r="AZ329" s="1154" t="s">
        <v>949</v>
      </c>
      <c r="BA329" s="1154" t="s">
        <v>949</v>
      </c>
      <c r="BB329" s="1155"/>
      <c r="BC329" s="1155"/>
      <c r="BD329" s="1155"/>
      <c r="BE329" s="1144"/>
      <c r="BF329" s="1155"/>
      <c r="BG329" s="1155"/>
      <c r="BH329" s="1155"/>
      <c r="BI329" s="1143"/>
      <c r="BJ329" s="802" t="s">
        <v>949</v>
      </c>
      <c r="BK329" s="1143"/>
      <c r="BL329" s="1143"/>
      <c r="BM329" s="179"/>
      <c r="BN329" s="179"/>
    </row>
    <row r="330" spans="1:66" ht="16.5">
      <c r="A330" s="1143"/>
      <c r="B330" s="1144">
        <v>323</v>
      </c>
      <c r="C330" s="1144" t="s">
        <v>649</v>
      </c>
      <c r="D330" s="1145"/>
      <c r="E330" s="1146"/>
      <c r="F330" s="1145" t="s">
        <v>3134</v>
      </c>
      <c r="G330" s="1146"/>
      <c r="H330" s="1145"/>
      <c r="I330" s="1146"/>
      <c r="J330" s="1145"/>
      <c r="K330" s="1146"/>
      <c r="L330" s="1145"/>
      <c r="M330" s="1146"/>
      <c r="N330" s="1144" t="s">
        <v>3135</v>
      </c>
      <c r="O330" s="170" t="s">
        <v>3134</v>
      </c>
      <c r="P330" s="1147" t="s">
        <v>4773</v>
      </c>
      <c r="Q330" s="1148" t="s">
        <v>3126</v>
      </c>
      <c r="R330" s="1149" t="s">
        <v>940</v>
      </c>
      <c r="S330" s="1144" t="s">
        <v>941</v>
      </c>
      <c r="T330" s="1150" t="s">
        <v>3136</v>
      </c>
      <c r="U330" s="1151" t="s">
        <v>3137</v>
      </c>
      <c r="V330" s="158" t="s">
        <v>143</v>
      </c>
      <c r="W330" s="1150" t="s">
        <v>3138</v>
      </c>
      <c r="X330" s="802">
        <v>1</v>
      </c>
      <c r="Y330" s="824" t="s">
        <v>945</v>
      </c>
      <c r="Z330" s="1152" t="s">
        <v>946</v>
      </c>
      <c r="AA330" s="1144">
        <v>0</v>
      </c>
      <c r="AB330" s="1144" t="s">
        <v>947</v>
      </c>
      <c r="AC330" s="1144"/>
      <c r="AD330" s="1144"/>
      <c r="AE330" s="1144"/>
      <c r="AF330" s="1153"/>
      <c r="AG330" s="1154" t="s">
        <v>949</v>
      </c>
      <c r="AH330" s="1154" t="s">
        <v>949</v>
      </c>
      <c r="AI330" s="1154" t="s">
        <v>949</v>
      </c>
      <c r="AJ330" s="1154" t="s">
        <v>949</v>
      </c>
      <c r="AK330" s="1154" t="s">
        <v>949</v>
      </c>
      <c r="AL330" s="1154" t="s">
        <v>949</v>
      </c>
      <c r="AM330" s="1154" t="s">
        <v>949</v>
      </c>
      <c r="AN330" s="1154" t="s">
        <v>949</v>
      </c>
      <c r="AO330" s="1154" t="s">
        <v>949</v>
      </c>
      <c r="AP330" s="1154" t="s">
        <v>949</v>
      </c>
      <c r="AQ330" s="1154" t="s">
        <v>949</v>
      </c>
      <c r="AR330" s="1154" t="s">
        <v>949</v>
      </c>
      <c r="AS330" s="1154" t="s">
        <v>949</v>
      </c>
      <c r="AT330" s="1154" t="s">
        <v>949</v>
      </c>
      <c r="AU330" s="1154" t="s">
        <v>949</v>
      </c>
      <c r="AV330" s="1154" t="s">
        <v>949</v>
      </c>
      <c r="AW330" s="1154" t="s">
        <v>949</v>
      </c>
      <c r="AX330" s="1154" t="s">
        <v>949</v>
      </c>
      <c r="AY330" s="1154" t="s">
        <v>949</v>
      </c>
      <c r="AZ330" s="1154" t="s">
        <v>949</v>
      </c>
      <c r="BA330" s="1154" t="s">
        <v>949</v>
      </c>
      <c r="BB330" s="1155" t="s">
        <v>4162</v>
      </c>
      <c r="BC330" s="1155"/>
      <c r="BD330" s="1155"/>
      <c r="BE330" s="1144"/>
      <c r="BF330" s="1155"/>
      <c r="BG330" s="1155"/>
      <c r="BH330" s="1155"/>
      <c r="BI330" s="1143"/>
      <c r="BJ330" s="802" t="s">
        <v>949</v>
      </c>
      <c r="BK330" s="1143"/>
      <c r="BL330" s="1143"/>
      <c r="BM330" s="179"/>
      <c r="BN330" s="179"/>
    </row>
    <row r="331" spans="1:66" ht="16.5">
      <c r="A331" s="1143"/>
      <c r="B331" s="1144">
        <v>324</v>
      </c>
      <c r="C331" s="1144" t="s">
        <v>649</v>
      </c>
      <c r="D331" s="1145"/>
      <c r="E331" s="1146"/>
      <c r="F331" s="1145"/>
      <c r="G331" s="1146" t="s">
        <v>3139</v>
      </c>
      <c r="H331" s="1145"/>
      <c r="I331" s="1146"/>
      <c r="J331" s="1145"/>
      <c r="K331" s="1146"/>
      <c r="L331" s="1145"/>
      <c r="M331" s="1146"/>
      <c r="N331" s="1144" t="s">
        <v>3139</v>
      </c>
      <c r="O331" s="170" t="s">
        <v>3139</v>
      </c>
      <c r="P331" s="1147" t="s">
        <v>4788</v>
      </c>
      <c r="Q331" s="1148" t="s">
        <v>3126</v>
      </c>
      <c r="R331" s="1149" t="s">
        <v>979</v>
      </c>
      <c r="S331" s="1144" t="s">
        <v>941</v>
      </c>
      <c r="T331" s="1150" t="s">
        <v>3140</v>
      </c>
      <c r="U331" s="1151" t="s">
        <v>3141</v>
      </c>
      <c r="V331" s="158" t="s">
        <v>143</v>
      </c>
      <c r="W331" s="1150" t="s">
        <v>3142</v>
      </c>
      <c r="X331" s="802">
        <v>1</v>
      </c>
      <c r="Y331" s="824" t="s">
        <v>945</v>
      </c>
      <c r="Z331" s="1152" t="s">
        <v>946</v>
      </c>
      <c r="AA331" s="1144">
        <v>1</v>
      </c>
      <c r="AB331" s="1144" t="s">
        <v>1008</v>
      </c>
      <c r="AC331" s="1144"/>
      <c r="AD331" s="1144"/>
      <c r="AE331" s="1144"/>
      <c r="AF331" s="1153"/>
      <c r="AG331" s="1154">
        <v>52112.052000000003</v>
      </c>
      <c r="AH331" s="1154">
        <v>1.5</v>
      </c>
      <c r="AI331" s="1154">
        <v>1.34</v>
      </c>
      <c r="AJ331" s="1154">
        <v>69.830150000000003</v>
      </c>
      <c r="AK331" s="1154" t="s">
        <v>3143</v>
      </c>
      <c r="AL331" s="1154" t="s">
        <v>995</v>
      </c>
      <c r="AM331" s="1154" t="s">
        <v>1172</v>
      </c>
      <c r="AN331" s="1154" t="s">
        <v>1173</v>
      </c>
      <c r="AO331" s="1154" t="s">
        <v>1132</v>
      </c>
      <c r="AP331" s="1154" t="s">
        <v>1174</v>
      </c>
      <c r="AQ331" s="1154" t="s">
        <v>1087</v>
      </c>
      <c r="AR331" s="1154" t="s">
        <v>949</v>
      </c>
      <c r="AS331" s="1154" t="s">
        <v>949</v>
      </c>
      <c r="AT331" s="1154">
        <v>0</v>
      </c>
      <c r="AU331" s="1154">
        <v>0</v>
      </c>
      <c r="AV331" s="1154" t="s">
        <v>3139</v>
      </c>
      <c r="AW331" s="1154" t="s">
        <v>1087</v>
      </c>
      <c r="AX331" s="1154">
        <v>0</v>
      </c>
      <c r="AY331" s="1154">
        <v>0</v>
      </c>
      <c r="AZ331" s="1154">
        <v>0</v>
      </c>
      <c r="BA331" s="1154">
        <v>0</v>
      </c>
      <c r="BB331" s="1155" t="s">
        <v>4162</v>
      </c>
      <c r="BC331" s="1155" t="s">
        <v>4414</v>
      </c>
      <c r="BD331" s="1155"/>
      <c r="BE331" s="1144"/>
      <c r="BF331" s="1155">
        <v>2</v>
      </c>
      <c r="BG331" s="1155">
        <v>350</v>
      </c>
      <c r="BH331" s="1155">
        <v>38</v>
      </c>
      <c r="BI331" s="1143"/>
      <c r="BJ331" s="802" t="s">
        <v>1025</v>
      </c>
      <c r="BK331" s="1143"/>
      <c r="BL331" s="1143"/>
      <c r="BM331" s="179"/>
      <c r="BN331" s="179"/>
    </row>
    <row r="332" spans="1:66" ht="16.5">
      <c r="A332" s="1143"/>
      <c r="B332" s="1144">
        <v>325</v>
      </c>
      <c r="C332" s="1144" t="s">
        <v>649</v>
      </c>
      <c r="D332" s="1145"/>
      <c r="E332" s="1146"/>
      <c r="F332" s="1145"/>
      <c r="G332" s="1146" t="s">
        <v>1033</v>
      </c>
      <c r="H332" s="1145"/>
      <c r="I332" s="1146"/>
      <c r="J332" s="1145"/>
      <c r="K332" s="1146"/>
      <c r="L332" s="1145"/>
      <c r="M332" s="1146"/>
      <c r="N332" s="1144" t="s">
        <v>1032</v>
      </c>
      <c r="O332" s="170" t="s">
        <v>1033</v>
      </c>
      <c r="P332" s="1147" t="s">
        <v>4782</v>
      </c>
      <c r="Q332" s="1148" t="s">
        <v>3126</v>
      </c>
      <c r="R332" s="1149"/>
      <c r="S332" s="1144" t="s">
        <v>941</v>
      </c>
      <c r="T332" s="1150" t="s">
        <v>1033</v>
      </c>
      <c r="U332" s="1151" t="s">
        <v>1034</v>
      </c>
      <c r="V332" s="158" t="s">
        <v>143</v>
      </c>
      <c r="W332" s="1150" t="s">
        <v>1035</v>
      </c>
      <c r="X332" s="802">
        <v>2</v>
      </c>
      <c r="Y332" s="824" t="s">
        <v>945</v>
      </c>
      <c r="Z332" s="1152" t="s">
        <v>946</v>
      </c>
      <c r="AA332" s="1144">
        <v>1</v>
      </c>
      <c r="AB332" s="1144" t="s">
        <v>993</v>
      </c>
      <c r="AC332" s="1144"/>
      <c r="AD332" s="1144"/>
      <c r="AE332" s="1144"/>
      <c r="AF332" s="1153"/>
      <c r="AG332" s="1154" t="s">
        <v>949</v>
      </c>
      <c r="AH332" s="1154" t="s">
        <v>949</v>
      </c>
      <c r="AI332" s="1154" t="s">
        <v>949</v>
      </c>
      <c r="AJ332" s="1154" t="s">
        <v>949</v>
      </c>
      <c r="AK332" s="1154" t="s">
        <v>949</v>
      </c>
      <c r="AL332" s="1154" t="s">
        <v>949</v>
      </c>
      <c r="AM332" s="1154" t="s">
        <v>949</v>
      </c>
      <c r="AN332" s="1154" t="s">
        <v>949</v>
      </c>
      <c r="AO332" s="1154" t="s">
        <v>949</v>
      </c>
      <c r="AP332" s="1154" t="s">
        <v>949</v>
      </c>
      <c r="AQ332" s="1154" t="s">
        <v>1024</v>
      </c>
      <c r="AR332" s="1154">
        <v>0</v>
      </c>
      <c r="AS332" s="1154">
        <v>0</v>
      </c>
      <c r="AT332" s="1154">
        <v>0</v>
      </c>
      <c r="AU332" s="1154">
        <v>0</v>
      </c>
      <c r="AV332" s="1154">
        <v>0</v>
      </c>
      <c r="AW332" s="1154">
        <v>0</v>
      </c>
      <c r="AX332" s="1154">
        <v>0</v>
      </c>
      <c r="AY332" s="1154">
        <v>0</v>
      </c>
      <c r="AZ332" s="1154">
        <v>0</v>
      </c>
      <c r="BA332" s="1154">
        <v>0</v>
      </c>
      <c r="BB332" s="1155" t="s">
        <v>4665</v>
      </c>
      <c r="BC332" s="1155"/>
      <c r="BD332" s="1155"/>
      <c r="BE332" s="1144"/>
      <c r="BF332" s="1155"/>
      <c r="BG332" s="1155"/>
      <c r="BH332" s="1155"/>
      <c r="BI332" s="1143"/>
      <c r="BJ332" s="802" t="s">
        <v>1025</v>
      </c>
      <c r="BK332" s="1143"/>
      <c r="BL332" s="1143"/>
      <c r="BM332" s="179"/>
      <c r="BN332" s="179"/>
    </row>
    <row r="333" spans="1:66" ht="16.5">
      <c r="A333" s="1143"/>
      <c r="B333" s="1144">
        <v>326</v>
      </c>
      <c r="C333" s="1144" t="s">
        <v>649</v>
      </c>
      <c r="D333" s="1145"/>
      <c r="E333" s="1146"/>
      <c r="F333" s="1145" t="s">
        <v>3144</v>
      </c>
      <c r="G333" s="1146"/>
      <c r="H333" s="1145"/>
      <c r="I333" s="1146"/>
      <c r="J333" s="1145"/>
      <c r="K333" s="1146"/>
      <c r="L333" s="1145"/>
      <c r="M333" s="1146"/>
      <c r="N333" s="1144" t="s">
        <v>3144</v>
      </c>
      <c r="O333" s="170" t="s">
        <v>3144</v>
      </c>
      <c r="P333" s="1147" t="s">
        <v>4788</v>
      </c>
      <c r="Q333" s="1148" t="s">
        <v>3126</v>
      </c>
      <c r="R333" s="1149" t="s">
        <v>989</v>
      </c>
      <c r="S333" s="1144" t="s">
        <v>941</v>
      </c>
      <c r="T333" s="1150" t="s">
        <v>3144</v>
      </c>
      <c r="U333" s="1151" t="s">
        <v>3145</v>
      </c>
      <c r="V333" s="158" t="s">
        <v>143</v>
      </c>
      <c r="W333" s="1150" t="s">
        <v>3146</v>
      </c>
      <c r="X333" s="802">
        <v>1</v>
      </c>
      <c r="Y333" s="824" t="s">
        <v>945</v>
      </c>
      <c r="Z333" s="1152" t="s">
        <v>946</v>
      </c>
      <c r="AA333" s="1144">
        <v>1</v>
      </c>
      <c r="AB333" s="1144" t="s">
        <v>1008</v>
      </c>
      <c r="AC333" s="1144"/>
      <c r="AD333" s="1144"/>
      <c r="AE333" s="1144"/>
      <c r="AF333" s="1153"/>
      <c r="AG333" s="1154">
        <v>793.79</v>
      </c>
      <c r="AH333" s="1154">
        <v>1.5</v>
      </c>
      <c r="AI333" s="1154">
        <v>1.41</v>
      </c>
      <c r="AJ333" s="1154">
        <v>1.1299999999999999</v>
      </c>
      <c r="AK333" s="1154" t="s">
        <v>3147</v>
      </c>
      <c r="AL333" s="1154" t="s">
        <v>1083</v>
      </c>
      <c r="AM333" s="1154" t="s">
        <v>1293</v>
      </c>
      <c r="AN333" s="1154" t="s">
        <v>1294</v>
      </c>
      <c r="AO333" s="1154" t="s">
        <v>1295</v>
      </c>
      <c r="AP333" s="1154" t="s">
        <v>949</v>
      </c>
      <c r="AQ333" s="1154" t="s">
        <v>1672</v>
      </c>
      <c r="AR333" s="1154" t="s">
        <v>949</v>
      </c>
      <c r="AS333" s="1154" t="s">
        <v>949</v>
      </c>
      <c r="AT333" s="1154">
        <v>0</v>
      </c>
      <c r="AU333" s="1154">
        <v>0</v>
      </c>
      <c r="AV333" s="1154" t="s">
        <v>3144</v>
      </c>
      <c r="AW333" s="1154" t="s">
        <v>1672</v>
      </c>
      <c r="AX333" s="1154">
        <v>0</v>
      </c>
      <c r="AY333" s="1154">
        <v>0</v>
      </c>
      <c r="AZ333" s="1154">
        <v>0</v>
      </c>
      <c r="BA333" s="1154">
        <v>0</v>
      </c>
      <c r="BB333" s="1155" t="s">
        <v>4665</v>
      </c>
      <c r="BC333" s="1155" t="s">
        <v>4407</v>
      </c>
      <c r="BD333" s="1155"/>
      <c r="BE333" s="1144"/>
      <c r="BF333" s="1155">
        <v>4</v>
      </c>
      <c r="BG333" s="1155">
        <v>30</v>
      </c>
      <c r="BH333" s="1155">
        <v>23</v>
      </c>
      <c r="BI333" s="1143"/>
      <c r="BJ333" s="802" t="s">
        <v>1025</v>
      </c>
      <c r="BK333" s="1143"/>
      <c r="BL333" s="1143"/>
      <c r="BM333" s="179"/>
      <c r="BN333" s="179"/>
    </row>
    <row r="334" spans="1:66" ht="16.5">
      <c r="A334" s="1143"/>
      <c r="B334" s="1144">
        <v>327</v>
      </c>
      <c r="C334" s="1144" t="s">
        <v>649</v>
      </c>
      <c r="D334" s="1145"/>
      <c r="E334" s="1146"/>
      <c r="F334" s="1145" t="s">
        <v>3148</v>
      </c>
      <c r="G334" s="1146"/>
      <c r="H334" s="1145"/>
      <c r="I334" s="1146"/>
      <c r="J334" s="1145"/>
      <c r="K334" s="1146"/>
      <c r="L334" s="1145"/>
      <c r="M334" s="1146"/>
      <c r="N334" s="1144" t="s">
        <v>3149</v>
      </c>
      <c r="O334" s="170" t="s">
        <v>3148</v>
      </c>
      <c r="P334" s="1147" t="s">
        <v>4773</v>
      </c>
      <c r="Q334" s="1148" t="s">
        <v>3126</v>
      </c>
      <c r="R334" s="1149" t="s">
        <v>940</v>
      </c>
      <c r="S334" s="1144" t="s">
        <v>941</v>
      </c>
      <c r="T334" s="1150" t="s">
        <v>3150</v>
      </c>
      <c r="U334" s="1151" t="s">
        <v>3151</v>
      </c>
      <c r="V334" s="158" t="s">
        <v>143</v>
      </c>
      <c r="W334" s="1150" t="s">
        <v>3152</v>
      </c>
      <c r="X334" s="802">
        <v>1</v>
      </c>
      <c r="Y334" s="824" t="s">
        <v>945</v>
      </c>
      <c r="Z334" s="1152" t="s">
        <v>946</v>
      </c>
      <c r="AA334" s="1144">
        <v>0</v>
      </c>
      <c r="AB334" s="1144" t="s">
        <v>947</v>
      </c>
      <c r="AC334" s="1144"/>
      <c r="AD334" s="1144"/>
      <c r="AE334" s="1144"/>
      <c r="AF334" s="1153"/>
      <c r="AG334" s="1154" t="s">
        <v>949</v>
      </c>
      <c r="AH334" s="1154" t="s">
        <v>949</v>
      </c>
      <c r="AI334" s="1154" t="s">
        <v>949</v>
      </c>
      <c r="AJ334" s="1154" t="s">
        <v>949</v>
      </c>
      <c r="AK334" s="1154" t="s">
        <v>949</v>
      </c>
      <c r="AL334" s="1154" t="s">
        <v>949</v>
      </c>
      <c r="AM334" s="1154" t="s">
        <v>949</v>
      </c>
      <c r="AN334" s="1154" t="s">
        <v>949</v>
      </c>
      <c r="AO334" s="1154" t="s">
        <v>949</v>
      </c>
      <c r="AP334" s="1154" t="s">
        <v>949</v>
      </c>
      <c r="AQ334" s="1154" t="s">
        <v>949</v>
      </c>
      <c r="AR334" s="1154" t="s">
        <v>949</v>
      </c>
      <c r="AS334" s="1154" t="s">
        <v>949</v>
      </c>
      <c r="AT334" s="1154" t="s">
        <v>949</v>
      </c>
      <c r="AU334" s="1154" t="s">
        <v>949</v>
      </c>
      <c r="AV334" s="1154" t="s">
        <v>949</v>
      </c>
      <c r="AW334" s="1154" t="s">
        <v>949</v>
      </c>
      <c r="AX334" s="1154" t="s">
        <v>949</v>
      </c>
      <c r="AY334" s="1154" t="s">
        <v>949</v>
      </c>
      <c r="AZ334" s="1154" t="s">
        <v>949</v>
      </c>
      <c r="BA334" s="1154" t="s">
        <v>949</v>
      </c>
      <c r="BB334" s="1155" t="s">
        <v>4162</v>
      </c>
      <c r="BC334" s="1155"/>
      <c r="BD334" s="1155"/>
      <c r="BE334" s="1144"/>
      <c r="BF334" s="1155"/>
      <c r="BG334" s="1155"/>
      <c r="BH334" s="1155"/>
      <c r="BI334" s="1143"/>
      <c r="BJ334" s="802" t="s">
        <v>949</v>
      </c>
      <c r="BK334" s="1143"/>
      <c r="BL334" s="1143"/>
      <c r="BM334" s="179"/>
      <c r="BN334" s="179"/>
    </row>
    <row r="335" spans="1:66" ht="16.5">
      <c r="A335" s="1143"/>
      <c r="B335" s="1144">
        <v>328</v>
      </c>
      <c r="C335" s="1144" t="s">
        <v>649</v>
      </c>
      <c r="D335" s="1145"/>
      <c r="E335" s="1146"/>
      <c r="F335" s="1145"/>
      <c r="G335" s="1146" t="s">
        <v>3153</v>
      </c>
      <c r="H335" s="1145"/>
      <c r="I335" s="1146"/>
      <c r="J335" s="1145"/>
      <c r="K335" s="1146"/>
      <c r="L335" s="1145"/>
      <c r="M335" s="1146"/>
      <c r="N335" s="1144" t="s">
        <v>3153</v>
      </c>
      <c r="O335" s="170" t="s">
        <v>3153</v>
      </c>
      <c r="P335" s="1147" t="s">
        <v>4788</v>
      </c>
      <c r="Q335" s="1148" t="s">
        <v>3126</v>
      </c>
      <c r="R335" s="1149" t="s">
        <v>979</v>
      </c>
      <c r="S335" s="1144" t="s">
        <v>941</v>
      </c>
      <c r="T335" s="1150" t="s">
        <v>3154</v>
      </c>
      <c r="U335" s="1151" t="s">
        <v>3155</v>
      </c>
      <c r="V335" s="158" t="s">
        <v>143</v>
      </c>
      <c r="W335" s="1150" t="s">
        <v>3156</v>
      </c>
      <c r="X335" s="802">
        <v>1</v>
      </c>
      <c r="Y335" s="824" t="s">
        <v>945</v>
      </c>
      <c r="Z335" s="1152" t="s">
        <v>946</v>
      </c>
      <c r="AA335" s="1144">
        <v>1</v>
      </c>
      <c r="AB335" s="1144" t="s">
        <v>1008</v>
      </c>
      <c r="AC335" s="1144"/>
      <c r="AD335" s="1144"/>
      <c r="AE335" s="1144"/>
      <c r="AF335" s="1153"/>
      <c r="AG335" s="1154">
        <v>593802.43999999994</v>
      </c>
      <c r="AH335" s="1154">
        <v>1.5</v>
      </c>
      <c r="AI335" s="1154">
        <v>1.34</v>
      </c>
      <c r="AJ335" s="1154">
        <v>795.69526959999996</v>
      </c>
      <c r="AK335" s="1154" t="s">
        <v>3157</v>
      </c>
      <c r="AL335" s="1154" t="s">
        <v>995</v>
      </c>
      <c r="AM335" s="1154" t="s">
        <v>1172</v>
      </c>
      <c r="AN335" s="1154" t="s">
        <v>1173</v>
      </c>
      <c r="AO335" s="1154" t="s">
        <v>1132</v>
      </c>
      <c r="AP335" s="1154" t="s">
        <v>1174</v>
      </c>
      <c r="AQ335" s="1154" t="s">
        <v>1087</v>
      </c>
      <c r="AR335" s="1154" t="s">
        <v>949</v>
      </c>
      <c r="AS335" s="1154" t="s">
        <v>949</v>
      </c>
      <c r="AT335" s="1154">
        <v>0</v>
      </c>
      <c r="AU335" s="1154">
        <v>0</v>
      </c>
      <c r="AV335" s="1154" t="s">
        <v>3153</v>
      </c>
      <c r="AW335" s="1154" t="s">
        <v>1087</v>
      </c>
      <c r="AX335" s="1154">
        <v>0</v>
      </c>
      <c r="AY335" s="1154">
        <v>0</v>
      </c>
      <c r="AZ335" s="1154">
        <v>0</v>
      </c>
      <c r="BA335" s="1154">
        <v>0</v>
      </c>
      <c r="BB335" s="1155" t="s">
        <v>4162</v>
      </c>
      <c r="BC335" s="1155" t="s">
        <v>4414</v>
      </c>
      <c r="BD335" s="1155"/>
      <c r="BE335" s="1144"/>
      <c r="BF335" s="1155">
        <v>2</v>
      </c>
      <c r="BG335" s="1155">
        <v>350</v>
      </c>
      <c r="BH335" s="1155">
        <v>38</v>
      </c>
      <c r="BI335" s="1143"/>
      <c r="BJ335" s="802" t="s">
        <v>1025</v>
      </c>
      <c r="BK335" s="1143"/>
      <c r="BL335" s="1143"/>
      <c r="BM335" s="179"/>
      <c r="BN335" s="179"/>
    </row>
    <row r="336" spans="1:66" ht="16.5">
      <c r="A336" s="1143"/>
      <c r="B336" s="1144">
        <v>329</v>
      </c>
      <c r="C336" s="1144" t="s">
        <v>649</v>
      </c>
      <c r="D336" s="1145"/>
      <c r="E336" s="1146"/>
      <c r="F336" s="1145"/>
      <c r="G336" s="1146" t="s">
        <v>3158</v>
      </c>
      <c r="H336" s="1145"/>
      <c r="I336" s="1146"/>
      <c r="J336" s="1145"/>
      <c r="K336" s="1146"/>
      <c r="L336" s="1145"/>
      <c r="M336" s="1146"/>
      <c r="N336" s="1144" t="s">
        <v>3159</v>
      </c>
      <c r="O336" s="170" t="s">
        <v>3158</v>
      </c>
      <c r="P336" s="1147" t="s">
        <v>4773</v>
      </c>
      <c r="Q336" s="1148" t="s">
        <v>3126</v>
      </c>
      <c r="R336" s="1149" t="s">
        <v>940</v>
      </c>
      <c r="S336" s="1144" t="s">
        <v>941</v>
      </c>
      <c r="T336" s="1150" t="s">
        <v>3159</v>
      </c>
      <c r="U336" s="1151" t="s">
        <v>3160</v>
      </c>
      <c r="V336" s="158" t="s">
        <v>143</v>
      </c>
      <c r="W336" s="1150" t="s">
        <v>3161</v>
      </c>
      <c r="X336" s="802">
        <v>1</v>
      </c>
      <c r="Y336" s="824" t="s">
        <v>945</v>
      </c>
      <c r="Z336" s="1152" t="s">
        <v>946</v>
      </c>
      <c r="AA336" s="1144">
        <v>0</v>
      </c>
      <c r="AB336" s="1144" t="s">
        <v>947</v>
      </c>
      <c r="AC336" s="1144"/>
      <c r="AD336" s="1144"/>
      <c r="AE336" s="1144"/>
      <c r="AF336" s="1153"/>
      <c r="AG336" s="1154" t="s">
        <v>949</v>
      </c>
      <c r="AH336" s="1154" t="s">
        <v>949</v>
      </c>
      <c r="AI336" s="1154" t="s">
        <v>949</v>
      </c>
      <c r="AJ336" s="1154" t="s">
        <v>949</v>
      </c>
      <c r="AK336" s="1154" t="s">
        <v>949</v>
      </c>
      <c r="AL336" s="1154" t="s">
        <v>949</v>
      </c>
      <c r="AM336" s="1154" t="s">
        <v>949</v>
      </c>
      <c r="AN336" s="1154" t="s">
        <v>949</v>
      </c>
      <c r="AO336" s="1154" t="s">
        <v>949</v>
      </c>
      <c r="AP336" s="1154" t="s">
        <v>949</v>
      </c>
      <c r="AQ336" s="1154" t="s">
        <v>949</v>
      </c>
      <c r="AR336" s="1154" t="s">
        <v>949</v>
      </c>
      <c r="AS336" s="1154" t="s">
        <v>949</v>
      </c>
      <c r="AT336" s="1154" t="s">
        <v>949</v>
      </c>
      <c r="AU336" s="1154" t="s">
        <v>949</v>
      </c>
      <c r="AV336" s="1154" t="s">
        <v>949</v>
      </c>
      <c r="AW336" s="1154" t="s">
        <v>949</v>
      </c>
      <c r="AX336" s="1154" t="s">
        <v>949</v>
      </c>
      <c r="AY336" s="1154" t="s">
        <v>949</v>
      </c>
      <c r="AZ336" s="1154" t="s">
        <v>949</v>
      </c>
      <c r="BA336" s="1154" t="s">
        <v>949</v>
      </c>
      <c r="BB336" s="1155" t="s">
        <v>4665</v>
      </c>
      <c r="BC336" s="1155"/>
      <c r="BD336" s="1155"/>
      <c r="BE336" s="1144"/>
      <c r="BF336" s="1155"/>
      <c r="BG336" s="1155"/>
      <c r="BH336" s="1155"/>
      <c r="BI336" s="1143"/>
      <c r="BJ336" s="802" t="s">
        <v>949</v>
      </c>
      <c r="BK336" s="1143"/>
      <c r="BL336" s="1143"/>
      <c r="BM336" s="179"/>
      <c r="BN336" s="179"/>
    </row>
    <row r="337" spans="1:66" ht="16.5">
      <c r="A337" s="1143"/>
      <c r="B337" s="1144">
        <v>330</v>
      </c>
      <c r="C337" s="1144" t="s">
        <v>649</v>
      </c>
      <c r="D337" s="1145"/>
      <c r="E337" s="1146"/>
      <c r="F337" s="1145"/>
      <c r="G337" s="1146"/>
      <c r="H337" s="1145" t="s">
        <v>3162</v>
      </c>
      <c r="I337" s="1146"/>
      <c r="J337" s="1145"/>
      <c r="K337" s="1146"/>
      <c r="L337" s="1145"/>
      <c r="M337" s="1146"/>
      <c r="N337" s="1144" t="s">
        <v>3162</v>
      </c>
      <c r="O337" s="170" t="s">
        <v>3162</v>
      </c>
      <c r="P337" s="1147" t="s">
        <v>4788</v>
      </c>
      <c r="Q337" s="1148" t="s">
        <v>3126</v>
      </c>
      <c r="R337" s="1149" t="s">
        <v>989</v>
      </c>
      <c r="S337" s="1144" t="s">
        <v>941</v>
      </c>
      <c r="T337" s="1150" t="s">
        <v>3162</v>
      </c>
      <c r="U337" s="1151" t="s">
        <v>3163</v>
      </c>
      <c r="V337" s="158" t="s">
        <v>143</v>
      </c>
      <c r="W337" s="1150" t="s">
        <v>3164</v>
      </c>
      <c r="X337" s="802">
        <v>4</v>
      </c>
      <c r="Y337" s="824" t="s">
        <v>945</v>
      </c>
      <c r="Z337" s="1152" t="s">
        <v>946</v>
      </c>
      <c r="AA337" s="1144">
        <v>1</v>
      </c>
      <c r="AB337" s="1144" t="s">
        <v>1048</v>
      </c>
      <c r="AC337" s="1144"/>
      <c r="AD337" s="1144"/>
      <c r="AE337" s="1144"/>
      <c r="AF337" s="1153"/>
      <c r="AG337" s="1154" t="s">
        <v>949</v>
      </c>
      <c r="AH337" s="1154" t="s">
        <v>3165</v>
      </c>
      <c r="AI337" s="1154" t="s">
        <v>949</v>
      </c>
      <c r="AJ337" s="1154">
        <v>0.45</v>
      </c>
      <c r="AK337" s="1154" t="s">
        <v>3166</v>
      </c>
      <c r="AL337" s="1154" t="s">
        <v>949</v>
      </c>
      <c r="AM337" s="1154" t="s">
        <v>1051</v>
      </c>
      <c r="AN337" s="1154" t="s">
        <v>949</v>
      </c>
      <c r="AO337" s="1154" t="s">
        <v>949</v>
      </c>
      <c r="AP337" s="1154" t="s">
        <v>949</v>
      </c>
      <c r="AQ337" s="1154" t="s">
        <v>1068</v>
      </c>
      <c r="AR337" s="1154" t="s">
        <v>949</v>
      </c>
      <c r="AS337" s="1154" t="s">
        <v>949</v>
      </c>
      <c r="AT337" s="1154">
        <v>0</v>
      </c>
      <c r="AU337" s="1154">
        <v>0</v>
      </c>
      <c r="AV337" s="1154">
        <v>0</v>
      </c>
      <c r="AW337" s="1154">
        <v>0</v>
      </c>
      <c r="AX337" s="1154">
        <v>0</v>
      </c>
      <c r="AY337" s="1154">
        <v>0</v>
      </c>
      <c r="AZ337" s="1154">
        <v>0</v>
      </c>
      <c r="BA337" s="1154">
        <v>0</v>
      </c>
      <c r="BB337" s="1155" t="s">
        <v>4665</v>
      </c>
      <c r="BC337" s="1155"/>
      <c r="BD337" s="1155"/>
      <c r="BE337" s="1144"/>
      <c r="BF337" s="1155"/>
      <c r="BG337" s="1155"/>
      <c r="BH337" s="1155"/>
      <c r="BI337" s="1143"/>
      <c r="BJ337" s="802" t="s">
        <v>1025</v>
      </c>
      <c r="BK337" s="1143"/>
      <c r="BL337" s="1143"/>
      <c r="BM337" s="179"/>
      <c r="BN337" s="179"/>
    </row>
    <row r="338" spans="1:66" ht="16.5">
      <c r="A338" s="1143"/>
      <c r="B338" s="1144">
        <v>331</v>
      </c>
      <c r="C338" s="1144" t="s">
        <v>649</v>
      </c>
      <c r="D338" s="1145"/>
      <c r="E338" s="1146"/>
      <c r="F338" s="1145"/>
      <c r="G338" s="1146"/>
      <c r="H338" s="1145"/>
      <c r="I338" s="1146" t="s">
        <v>1560</v>
      </c>
      <c r="J338" s="1145"/>
      <c r="K338" s="1146"/>
      <c r="L338" s="1145"/>
      <c r="M338" s="1146"/>
      <c r="N338" s="1144" t="s">
        <v>1560</v>
      </c>
      <c r="O338" s="170" t="s">
        <v>1560</v>
      </c>
      <c r="P338" s="1147" t="s">
        <v>4788</v>
      </c>
      <c r="Q338" s="1148"/>
      <c r="R338" s="1149"/>
      <c r="S338" s="1144" t="s">
        <v>941</v>
      </c>
      <c r="T338" s="1150"/>
      <c r="U338" s="1151" t="s">
        <v>1561</v>
      </c>
      <c r="V338" s="158" t="s">
        <v>143</v>
      </c>
      <c r="W338" s="1150" t="s">
        <v>1562</v>
      </c>
      <c r="X338" s="802">
        <v>0.4</v>
      </c>
      <c r="Y338" s="824" t="s">
        <v>945</v>
      </c>
      <c r="Z338" s="1152" t="s">
        <v>1563</v>
      </c>
      <c r="AA338" s="1144">
        <v>1</v>
      </c>
      <c r="AB338" s="1144" t="s">
        <v>993</v>
      </c>
      <c r="AC338" s="1144"/>
      <c r="AD338" s="1144"/>
      <c r="AE338" s="1144"/>
      <c r="AF338" s="1153"/>
      <c r="AG338" s="1154" t="s">
        <v>949</v>
      </c>
      <c r="AH338" s="1154" t="s">
        <v>949</v>
      </c>
      <c r="AI338" s="1154" t="s">
        <v>949</v>
      </c>
      <c r="AJ338" s="1154" t="s">
        <v>949</v>
      </c>
      <c r="AK338" s="1154" t="s">
        <v>949</v>
      </c>
      <c r="AL338" s="1154" t="s">
        <v>949</v>
      </c>
      <c r="AM338" s="1154" t="s">
        <v>949</v>
      </c>
      <c r="AN338" s="1154" t="s">
        <v>949</v>
      </c>
      <c r="AO338" s="1154" t="s">
        <v>949</v>
      </c>
      <c r="AP338" s="1154" t="s">
        <v>949</v>
      </c>
      <c r="AQ338" s="1154" t="s">
        <v>1564</v>
      </c>
      <c r="AR338" s="1154" t="s">
        <v>949</v>
      </c>
      <c r="AS338" s="1154" t="s">
        <v>949</v>
      </c>
      <c r="AT338" s="1154">
        <v>0</v>
      </c>
      <c r="AU338" s="1154">
        <v>0</v>
      </c>
      <c r="AV338" s="1154">
        <v>0</v>
      </c>
      <c r="AW338" s="1154">
        <v>0</v>
      </c>
      <c r="AX338" s="1154">
        <v>0</v>
      </c>
      <c r="AY338" s="1154">
        <v>0</v>
      </c>
      <c r="AZ338" s="1154">
        <v>0</v>
      </c>
      <c r="BA338" s="1154">
        <v>0</v>
      </c>
      <c r="BB338" s="1155"/>
      <c r="BC338" s="1155"/>
      <c r="BD338" s="1155"/>
      <c r="BE338" s="1144"/>
      <c r="BF338" s="1155"/>
      <c r="BG338" s="1155"/>
      <c r="BH338" s="1155"/>
      <c r="BI338" s="1143"/>
      <c r="BJ338" s="802" t="s">
        <v>1025</v>
      </c>
      <c r="BK338" s="1143"/>
      <c r="BL338" s="1143"/>
      <c r="BM338" s="179"/>
      <c r="BN338" s="179"/>
    </row>
    <row r="339" spans="1:66" ht="16.5">
      <c r="A339" s="1143"/>
      <c r="B339" s="1144">
        <v>332</v>
      </c>
      <c r="C339" s="1144" t="s">
        <v>649</v>
      </c>
      <c r="D339" s="1145"/>
      <c r="E339" s="1146"/>
      <c r="F339" s="1145"/>
      <c r="G339" s="1146"/>
      <c r="H339" s="1145" t="s">
        <v>3167</v>
      </c>
      <c r="I339" s="1146"/>
      <c r="J339" s="1145"/>
      <c r="K339" s="1146"/>
      <c r="L339" s="1145"/>
      <c r="M339" s="1146"/>
      <c r="N339" s="1144" t="s">
        <v>3168</v>
      </c>
      <c r="O339" s="170" t="s">
        <v>3167</v>
      </c>
      <c r="P339" s="1147" t="s">
        <v>4782</v>
      </c>
      <c r="Q339" s="1148" t="s">
        <v>3126</v>
      </c>
      <c r="R339" s="1149" t="s">
        <v>1059</v>
      </c>
      <c r="S339" s="1144" t="s">
        <v>941</v>
      </c>
      <c r="T339" s="1150" t="s">
        <v>3167</v>
      </c>
      <c r="U339" s="1151" t="s">
        <v>3169</v>
      </c>
      <c r="V339" s="158" t="s">
        <v>3129</v>
      </c>
      <c r="W339" s="1150" t="s">
        <v>3170</v>
      </c>
      <c r="X339" s="802">
        <v>4</v>
      </c>
      <c r="Y339" s="824" t="s">
        <v>945</v>
      </c>
      <c r="Z339" s="1152" t="s">
        <v>946</v>
      </c>
      <c r="AA339" s="1144">
        <v>1</v>
      </c>
      <c r="AB339" s="1144" t="s">
        <v>1008</v>
      </c>
      <c r="AC339" s="1144"/>
      <c r="AD339" s="1144"/>
      <c r="AE339" s="1144"/>
      <c r="AF339" s="1153"/>
      <c r="AG339" s="1154">
        <v>811.20399999999995</v>
      </c>
      <c r="AH339" s="1154" t="s">
        <v>3171</v>
      </c>
      <c r="AI339" s="1154">
        <v>1.41</v>
      </c>
      <c r="AJ339" s="1154">
        <v>1.1437976000000001</v>
      </c>
      <c r="AK339" s="1154" t="s">
        <v>3172</v>
      </c>
      <c r="AL339" s="1154" t="s">
        <v>995</v>
      </c>
      <c r="AM339" s="1154" t="s">
        <v>1293</v>
      </c>
      <c r="AN339" s="1154" t="s">
        <v>1294</v>
      </c>
      <c r="AO339" s="1154" t="s">
        <v>1295</v>
      </c>
      <c r="AP339" s="1154" t="s">
        <v>1296</v>
      </c>
      <c r="AQ339" s="1154" t="s">
        <v>1087</v>
      </c>
      <c r="AR339" s="1154" t="s">
        <v>2314</v>
      </c>
      <c r="AS339" s="1154" t="s">
        <v>949</v>
      </c>
      <c r="AT339" s="1154">
        <v>0</v>
      </c>
      <c r="AU339" s="1154">
        <v>0</v>
      </c>
      <c r="AV339" s="1154" t="s">
        <v>3168</v>
      </c>
      <c r="AW339" s="1154" t="s">
        <v>1087</v>
      </c>
      <c r="AX339" s="1154" t="s">
        <v>3173</v>
      </c>
      <c r="AY339" s="1154" t="s">
        <v>1087</v>
      </c>
      <c r="AZ339" s="1154">
        <v>0</v>
      </c>
      <c r="BA339" s="1154">
        <v>0</v>
      </c>
      <c r="BB339" s="1155" t="s">
        <v>4665</v>
      </c>
      <c r="BC339" s="1155" t="s">
        <v>4414</v>
      </c>
      <c r="BD339" s="1155"/>
      <c r="BE339" s="1144"/>
      <c r="BF339" s="1155">
        <v>8</v>
      </c>
      <c r="BG339" s="1155">
        <v>150</v>
      </c>
      <c r="BH339" s="1155">
        <v>26</v>
      </c>
      <c r="BI339" s="1143"/>
      <c r="BJ339" s="802" t="s">
        <v>1025</v>
      </c>
      <c r="BK339" s="1143"/>
      <c r="BL339" s="1143"/>
      <c r="BM339" s="179"/>
      <c r="BN339" s="179"/>
    </row>
    <row r="340" spans="1:66" ht="16.5">
      <c r="A340" s="1143"/>
      <c r="B340" s="1144">
        <v>333</v>
      </c>
      <c r="C340" s="1144" t="s">
        <v>649</v>
      </c>
      <c r="D340" s="1145"/>
      <c r="E340" s="1146"/>
      <c r="F340" s="1145"/>
      <c r="G340" s="1146" t="s">
        <v>3174</v>
      </c>
      <c r="H340" s="1145"/>
      <c r="I340" s="1146"/>
      <c r="J340" s="1145"/>
      <c r="K340" s="1146"/>
      <c r="L340" s="1145"/>
      <c r="M340" s="1146"/>
      <c r="N340" s="1144" t="s">
        <v>3175</v>
      </c>
      <c r="O340" s="170" t="s">
        <v>3174</v>
      </c>
      <c r="P340" s="1147" t="s">
        <v>4773</v>
      </c>
      <c r="Q340" s="1148" t="s">
        <v>3126</v>
      </c>
      <c r="R340" s="1149" t="s">
        <v>940</v>
      </c>
      <c r="S340" s="1144" t="s">
        <v>941</v>
      </c>
      <c r="T340" s="1150" t="s">
        <v>3176</v>
      </c>
      <c r="U340" s="1151" t="s">
        <v>3177</v>
      </c>
      <c r="V340" s="158" t="s">
        <v>143</v>
      </c>
      <c r="W340" s="1150" t="s">
        <v>3178</v>
      </c>
      <c r="X340" s="802">
        <v>1</v>
      </c>
      <c r="Y340" s="824" t="s">
        <v>945</v>
      </c>
      <c r="Z340" s="1152" t="s">
        <v>946</v>
      </c>
      <c r="AA340" s="1144">
        <v>0</v>
      </c>
      <c r="AB340" s="1144" t="s">
        <v>947</v>
      </c>
      <c r="AC340" s="1144"/>
      <c r="AD340" s="1144"/>
      <c r="AE340" s="1144"/>
      <c r="AF340" s="1153"/>
      <c r="AG340" s="1154" t="s">
        <v>949</v>
      </c>
      <c r="AH340" s="1154" t="s">
        <v>949</v>
      </c>
      <c r="AI340" s="1154" t="s">
        <v>949</v>
      </c>
      <c r="AJ340" s="1154" t="s">
        <v>949</v>
      </c>
      <c r="AK340" s="1154" t="s">
        <v>949</v>
      </c>
      <c r="AL340" s="1154" t="s">
        <v>949</v>
      </c>
      <c r="AM340" s="1154" t="s">
        <v>949</v>
      </c>
      <c r="AN340" s="1154" t="s">
        <v>949</v>
      </c>
      <c r="AO340" s="1154" t="s">
        <v>949</v>
      </c>
      <c r="AP340" s="1154" t="s">
        <v>949</v>
      </c>
      <c r="AQ340" s="1154" t="s">
        <v>949</v>
      </c>
      <c r="AR340" s="1154" t="s">
        <v>949</v>
      </c>
      <c r="AS340" s="1154" t="s">
        <v>949</v>
      </c>
      <c r="AT340" s="1154" t="s">
        <v>949</v>
      </c>
      <c r="AU340" s="1154" t="s">
        <v>949</v>
      </c>
      <c r="AV340" s="1154" t="s">
        <v>949</v>
      </c>
      <c r="AW340" s="1154" t="s">
        <v>949</v>
      </c>
      <c r="AX340" s="1154" t="s">
        <v>949</v>
      </c>
      <c r="AY340" s="1154" t="s">
        <v>949</v>
      </c>
      <c r="AZ340" s="1154" t="s">
        <v>949</v>
      </c>
      <c r="BA340" s="1154" t="s">
        <v>949</v>
      </c>
      <c r="BB340" s="1155" t="s">
        <v>4162</v>
      </c>
      <c r="BC340" s="1155"/>
      <c r="BD340" s="1155"/>
      <c r="BE340" s="1144"/>
      <c r="BF340" s="1155"/>
      <c r="BG340" s="1155"/>
      <c r="BH340" s="1155"/>
      <c r="BI340" s="1143"/>
      <c r="BJ340" s="802" t="s">
        <v>949</v>
      </c>
      <c r="BK340" s="1143"/>
      <c r="BL340" s="1143"/>
      <c r="BM340" s="179"/>
      <c r="BN340" s="179"/>
    </row>
    <row r="341" spans="1:66" ht="16.5">
      <c r="A341" s="1143"/>
      <c r="B341" s="1144">
        <v>334</v>
      </c>
      <c r="C341" s="1144" t="s">
        <v>649</v>
      </c>
      <c r="D341" s="1145"/>
      <c r="E341" s="1146"/>
      <c r="F341" s="1145"/>
      <c r="G341" s="1146"/>
      <c r="H341" s="1145" t="s">
        <v>2628</v>
      </c>
      <c r="I341" s="1146"/>
      <c r="J341" s="1145"/>
      <c r="K341" s="1146"/>
      <c r="L341" s="1145"/>
      <c r="M341" s="1146"/>
      <c r="N341" s="1144" t="s">
        <v>2629</v>
      </c>
      <c r="O341" s="170" t="s">
        <v>2628</v>
      </c>
      <c r="P341" s="1147" t="s">
        <v>4782</v>
      </c>
      <c r="Q341" s="1148" t="s">
        <v>3126</v>
      </c>
      <c r="R341" s="1149"/>
      <c r="S341" s="1144" t="s">
        <v>941</v>
      </c>
      <c r="T341" s="1150" t="s">
        <v>2628</v>
      </c>
      <c r="U341" s="1151" t="s">
        <v>2630</v>
      </c>
      <c r="V341" s="158" t="s">
        <v>3129</v>
      </c>
      <c r="W341" s="1150" t="s">
        <v>2631</v>
      </c>
      <c r="X341" s="802">
        <v>2</v>
      </c>
      <c r="Y341" s="824" t="s">
        <v>945</v>
      </c>
      <c r="Z341" s="1152" t="s">
        <v>946</v>
      </c>
      <c r="AA341" s="1144">
        <v>1</v>
      </c>
      <c r="AB341" s="1144" t="s">
        <v>1008</v>
      </c>
      <c r="AC341" s="1144"/>
      <c r="AD341" s="1144"/>
      <c r="AE341" s="1144"/>
      <c r="AF341" s="1153"/>
      <c r="AG341" s="1154">
        <v>469.29899999999998</v>
      </c>
      <c r="AH341" s="1154" t="s">
        <v>2632</v>
      </c>
      <c r="AI341" s="1154">
        <v>1.41</v>
      </c>
      <c r="AJ341" s="1154">
        <v>0.66171159999999996</v>
      </c>
      <c r="AK341" s="1154" t="s">
        <v>2633</v>
      </c>
      <c r="AL341" s="1154" t="s">
        <v>1083</v>
      </c>
      <c r="AM341" s="1154" t="s">
        <v>1293</v>
      </c>
      <c r="AN341" s="1154" t="s">
        <v>1294</v>
      </c>
      <c r="AO341" s="1154" t="s">
        <v>1295</v>
      </c>
      <c r="AP341" s="1154" t="s">
        <v>1296</v>
      </c>
      <c r="AQ341" s="1154" t="s">
        <v>1142</v>
      </c>
      <c r="AR341" s="1154" t="s">
        <v>1458</v>
      </c>
      <c r="AS341" s="1154" t="s">
        <v>949</v>
      </c>
      <c r="AT341" s="1154">
        <v>0</v>
      </c>
      <c r="AU341" s="1154">
        <v>0</v>
      </c>
      <c r="AV341" s="1154" t="s">
        <v>2629</v>
      </c>
      <c r="AW341" s="1154" t="s">
        <v>1142</v>
      </c>
      <c r="AX341" s="1154" t="s">
        <v>2634</v>
      </c>
      <c r="AY341" s="1154" t="s">
        <v>1458</v>
      </c>
      <c r="AZ341" s="1154">
        <v>0</v>
      </c>
      <c r="BA341" s="1154">
        <v>0</v>
      </c>
      <c r="BB341" s="1155" t="s">
        <v>4665</v>
      </c>
      <c r="BC341" s="1155" t="s">
        <v>4414</v>
      </c>
      <c r="BD341" s="1155"/>
      <c r="BE341" s="1144"/>
      <c r="BF341" s="1155">
        <v>0</v>
      </c>
      <c r="BG341" s="1155">
        <v>0</v>
      </c>
      <c r="BH341" s="1155">
        <v>0</v>
      </c>
      <c r="BI341" s="1143"/>
      <c r="BJ341" s="802" t="s">
        <v>1025</v>
      </c>
      <c r="BK341" s="1143"/>
      <c r="BL341" s="1143"/>
      <c r="BM341" s="179"/>
      <c r="BN341" s="179"/>
    </row>
    <row r="342" spans="1:66" ht="16.5">
      <c r="A342" s="1143"/>
      <c r="B342" s="1144">
        <v>335</v>
      </c>
      <c r="C342" s="1144" t="s">
        <v>649</v>
      </c>
      <c r="D342" s="1145"/>
      <c r="E342" s="1146"/>
      <c r="F342" s="1145"/>
      <c r="G342" s="1146"/>
      <c r="H342" s="1145" t="s">
        <v>3179</v>
      </c>
      <c r="I342" s="1146"/>
      <c r="J342" s="1145"/>
      <c r="K342" s="1146"/>
      <c r="L342" s="1145"/>
      <c r="M342" s="1146"/>
      <c r="N342" s="1144" t="s">
        <v>3180</v>
      </c>
      <c r="O342" s="170" t="s">
        <v>3179</v>
      </c>
      <c r="P342" s="1147" t="s">
        <v>4782</v>
      </c>
      <c r="Q342" s="1148" t="s">
        <v>3126</v>
      </c>
      <c r="R342" s="1149" t="s">
        <v>1059</v>
      </c>
      <c r="S342" s="1144" t="s">
        <v>941</v>
      </c>
      <c r="T342" s="1150" t="s">
        <v>3179</v>
      </c>
      <c r="U342" s="1151" t="s">
        <v>3181</v>
      </c>
      <c r="V342" s="158" t="s">
        <v>143</v>
      </c>
      <c r="W342" s="1150" t="s">
        <v>3182</v>
      </c>
      <c r="X342" s="802">
        <v>1</v>
      </c>
      <c r="Y342" s="824" t="s">
        <v>945</v>
      </c>
      <c r="Z342" s="1152" t="s">
        <v>946</v>
      </c>
      <c r="AA342" s="1144">
        <v>1</v>
      </c>
      <c r="AB342" s="1144" t="s">
        <v>1921</v>
      </c>
      <c r="AC342" s="1144"/>
      <c r="AD342" s="1144" t="s">
        <v>1245</v>
      </c>
      <c r="AE342" s="1144"/>
      <c r="AF342" s="1153"/>
      <c r="AG342" s="1154" t="s">
        <v>949</v>
      </c>
      <c r="AH342" s="1154" t="s">
        <v>3183</v>
      </c>
      <c r="AI342" s="1154" t="s">
        <v>949</v>
      </c>
      <c r="AJ342" s="1154" t="s">
        <v>949</v>
      </c>
      <c r="AK342" s="1154" t="s">
        <v>3184</v>
      </c>
      <c r="AL342" s="1154" t="s">
        <v>995</v>
      </c>
      <c r="AM342" s="1154" t="s">
        <v>2610</v>
      </c>
      <c r="AN342" s="1154" t="s">
        <v>2611</v>
      </c>
      <c r="AO342" s="1154" t="s">
        <v>2612</v>
      </c>
      <c r="AP342" s="1154" t="s">
        <v>949</v>
      </c>
      <c r="AQ342" s="1154" t="s">
        <v>2613</v>
      </c>
      <c r="AR342" s="1154" t="s">
        <v>2614</v>
      </c>
      <c r="AS342" s="1154" t="s">
        <v>2425</v>
      </c>
      <c r="AT342" s="1154">
        <v>0</v>
      </c>
      <c r="AU342" s="1154">
        <v>0</v>
      </c>
      <c r="AV342" s="1154">
        <v>0</v>
      </c>
      <c r="AW342" s="1154">
        <v>0</v>
      </c>
      <c r="AX342" s="1154">
        <v>0</v>
      </c>
      <c r="AY342" s="1154">
        <v>0</v>
      </c>
      <c r="AZ342" s="1154">
        <v>0</v>
      </c>
      <c r="BA342" s="1154">
        <v>0</v>
      </c>
      <c r="BB342" s="1155" t="s">
        <v>4665</v>
      </c>
      <c r="BC342" s="1155"/>
      <c r="BD342" s="1155"/>
      <c r="BE342" s="1144"/>
      <c r="BF342" s="1155"/>
      <c r="BG342" s="1155"/>
      <c r="BH342" s="1155"/>
      <c r="BI342" s="1143"/>
      <c r="BJ342" s="802" t="s">
        <v>1414</v>
      </c>
      <c r="BK342" s="1143"/>
      <c r="BL342" s="1143"/>
      <c r="BM342" s="179"/>
      <c r="BN342" s="179"/>
    </row>
    <row r="343" spans="1:66" ht="16.5">
      <c r="A343" s="1143"/>
      <c r="B343" s="1144">
        <v>336</v>
      </c>
      <c r="C343" s="1144" t="s">
        <v>649</v>
      </c>
      <c r="D343" s="1145"/>
      <c r="E343" s="1146"/>
      <c r="F343" s="1145"/>
      <c r="G343" s="1146"/>
      <c r="H343" s="1145"/>
      <c r="I343" s="1146" t="s">
        <v>3185</v>
      </c>
      <c r="J343" s="1145"/>
      <c r="K343" s="1146"/>
      <c r="L343" s="1145"/>
      <c r="M343" s="1146"/>
      <c r="N343" s="1144" t="s">
        <v>3185</v>
      </c>
      <c r="O343" s="170" t="s">
        <v>3185</v>
      </c>
      <c r="P343" s="1147" t="s">
        <v>4788</v>
      </c>
      <c r="Q343" s="1148" t="s">
        <v>3126</v>
      </c>
      <c r="R343" s="1149" t="s">
        <v>989</v>
      </c>
      <c r="S343" s="1144" t="s">
        <v>941</v>
      </c>
      <c r="T343" s="1150" t="s">
        <v>3185</v>
      </c>
      <c r="U343" s="1151"/>
      <c r="V343" s="158" t="s">
        <v>143</v>
      </c>
      <c r="W343" s="1150" t="s">
        <v>3186</v>
      </c>
      <c r="X343" s="802">
        <v>1</v>
      </c>
      <c r="Y343" s="824" t="s">
        <v>945</v>
      </c>
      <c r="Z343" s="1152" t="s">
        <v>946</v>
      </c>
      <c r="AA343" s="1144">
        <v>0</v>
      </c>
      <c r="AB343" s="1144" t="s">
        <v>1783</v>
      </c>
      <c r="AC343" s="1144"/>
      <c r="AD343" s="1144"/>
      <c r="AE343" s="1144"/>
      <c r="AF343" s="1153"/>
      <c r="AG343" s="1154">
        <v>5493.085</v>
      </c>
      <c r="AH343" s="1154" t="s">
        <v>3187</v>
      </c>
      <c r="AI343" s="1154">
        <v>7.85</v>
      </c>
      <c r="AJ343" s="1154">
        <v>43.120717249999998</v>
      </c>
      <c r="AK343" s="1154" t="s">
        <v>3188</v>
      </c>
      <c r="AL343" s="1154" t="s">
        <v>949</v>
      </c>
      <c r="AM343" s="1154" t="s">
        <v>1785</v>
      </c>
      <c r="AN343" s="1154">
        <v>1215</v>
      </c>
      <c r="AO343" s="1154" t="s">
        <v>949</v>
      </c>
      <c r="AP343" s="1154" t="s">
        <v>949</v>
      </c>
      <c r="AQ343" s="1154" t="s">
        <v>2613</v>
      </c>
      <c r="AR343" s="1154" t="s">
        <v>2614</v>
      </c>
      <c r="AS343" s="1154" t="s">
        <v>2425</v>
      </c>
      <c r="AT343" s="1154">
        <v>0</v>
      </c>
      <c r="AU343" s="1154">
        <v>0</v>
      </c>
      <c r="AV343" s="1154">
        <v>0</v>
      </c>
      <c r="AW343" s="1154">
        <v>0</v>
      </c>
      <c r="AX343" s="1154">
        <v>0</v>
      </c>
      <c r="AY343" s="1154">
        <v>0</v>
      </c>
      <c r="AZ343" s="1154">
        <v>0</v>
      </c>
      <c r="BA343" s="1154">
        <v>0</v>
      </c>
      <c r="BB343" s="1155"/>
      <c r="BC343" s="1155"/>
      <c r="BD343" s="1155"/>
      <c r="BE343" s="1144"/>
      <c r="BF343" s="1155"/>
      <c r="BG343" s="1155"/>
      <c r="BH343" s="1155"/>
      <c r="BI343" s="1143"/>
      <c r="BJ343" s="802" t="s">
        <v>949</v>
      </c>
      <c r="BK343" s="1143"/>
      <c r="BL343" s="1143"/>
      <c r="BM343" s="179"/>
      <c r="BN343" s="179"/>
    </row>
    <row r="344" spans="1:66" ht="16.5">
      <c r="A344" s="1143"/>
      <c r="B344" s="1144">
        <v>337</v>
      </c>
      <c r="C344" s="1144" t="s">
        <v>649</v>
      </c>
      <c r="D344" s="1145"/>
      <c r="E344" s="1146"/>
      <c r="F344" s="1145"/>
      <c r="G344" s="1146"/>
      <c r="H344" s="1145"/>
      <c r="I344" s="1146" t="s">
        <v>3189</v>
      </c>
      <c r="J344" s="1145"/>
      <c r="K344" s="1146"/>
      <c r="L344" s="1145"/>
      <c r="M344" s="1146"/>
      <c r="N344" s="1144" t="s">
        <v>3189</v>
      </c>
      <c r="O344" s="170" t="s">
        <v>3189</v>
      </c>
      <c r="P344" s="1147" t="s">
        <v>4788</v>
      </c>
      <c r="Q344" s="1148" t="s">
        <v>3126</v>
      </c>
      <c r="R344" s="1149"/>
      <c r="S344" s="1144" t="s">
        <v>941</v>
      </c>
      <c r="T344" s="1150" t="s">
        <v>3189</v>
      </c>
      <c r="U344" s="1151"/>
      <c r="V344" s="158" t="s">
        <v>143</v>
      </c>
      <c r="W344" s="1150" t="s">
        <v>3190</v>
      </c>
      <c r="X344" s="802">
        <v>2</v>
      </c>
      <c r="Y344" s="824" t="s">
        <v>945</v>
      </c>
      <c r="Z344" s="1152" t="s">
        <v>946</v>
      </c>
      <c r="AA344" s="1144">
        <v>0</v>
      </c>
      <c r="AB344" s="1144" t="s">
        <v>979</v>
      </c>
      <c r="AC344" s="1144"/>
      <c r="AD344" s="1144"/>
      <c r="AE344" s="1144"/>
      <c r="AF344" s="1153"/>
      <c r="AG344" s="1154">
        <v>963.07</v>
      </c>
      <c r="AH344" s="1154" t="s">
        <v>3191</v>
      </c>
      <c r="AI344" s="1154">
        <v>0.87</v>
      </c>
      <c r="AJ344" s="1154">
        <v>0.83787089999999997</v>
      </c>
      <c r="AK344" s="1154" t="s">
        <v>3192</v>
      </c>
      <c r="AL344" s="1154" t="s">
        <v>3193</v>
      </c>
      <c r="AM344" s="1154" t="s">
        <v>3194</v>
      </c>
      <c r="AN344" s="1154" t="s">
        <v>3195</v>
      </c>
      <c r="AO344" s="1154" t="s">
        <v>2612</v>
      </c>
      <c r="AP344" s="1154" t="s">
        <v>949</v>
      </c>
      <c r="AQ344" s="1154" t="s">
        <v>2613</v>
      </c>
      <c r="AR344" s="1154" t="s">
        <v>2614</v>
      </c>
      <c r="AS344" s="1154" t="s">
        <v>2425</v>
      </c>
      <c r="AT344" s="1154">
        <v>0</v>
      </c>
      <c r="AU344" s="1154">
        <v>0</v>
      </c>
      <c r="AV344" s="1154">
        <v>0</v>
      </c>
      <c r="AW344" s="1154">
        <v>0</v>
      </c>
      <c r="AX344" s="1154">
        <v>0</v>
      </c>
      <c r="AY344" s="1154">
        <v>0</v>
      </c>
      <c r="AZ344" s="1154">
        <v>0</v>
      </c>
      <c r="BA344" s="1154">
        <v>0</v>
      </c>
      <c r="BB344" s="1155"/>
      <c r="BC344" s="1155"/>
      <c r="BD344" s="1155"/>
      <c r="BE344" s="1144"/>
      <c r="BF344" s="1155"/>
      <c r="BG344" s="1155"/>
      <c r="BH344" s="1155"/>
      <c r="BI344" s="1143"/>
      <c r="BJ344" s="802" t="s">
        <v>949</v>
      </c>
      <c r="BK344" s="1143"/>
      <c r="BL344" s="1143"/>
      <c r="BM344" s="179"/>
      <c r="BN344" s="179"/>
    </row>
    <row r="345" spans="1:66" ht="16.5">
      <c r="A345" s="1143"/>
      <c r="B345" s="1144">
        <v>338</v>
      </c>
      <c r="C345" s="1144" t="s">
        <v>649</v>
      </c>
      <c r="D345" s="1145"/>
      <c r="E345" s="1146"/>
      <c r="F345" s="1145"/>
      <c r="G345" s="1146"/>
      <c r="H345" s="1145"/>
      <c r="I345" s="1146" t="s">
        <v>1560</v>
      </c>
      <c r="J345" s="1145"/>
      <c r="K345" s="1146"/>
      <c r="L345" s="1145"/>
      <c r="M345" s="1146"/>
      <c r="N345" s="1144" t="s">
        <v>1560</v>
      </c>
      <c r="O345" s="170" t="s">
        <v>1560</v>
      </c>
      <c r="P345" s="1147" t="s">
        <v>4788</v>
      </c>
      <c r="Q345" s="1148"/>
      <c r="R345" s="1149"/>
      <c r="S345" s="1144" t="s">
        <v>941</v>
      </c>
      <c r="T345" s="1150"/>
      <c r="U345" s="1151" t="s">
        <v>1561</v>
      </c>
      <c r="V345" s="158" t="s">
        <v>143</v>
      </c>
      <c r="W345" s="1150" t="s">
        <v>1562</v>
      </c>
      <c r="X345" s="802">
        <v>0.4</v>
      </c>
      <c r="Y345" s="824" t="s">
        <v>945</v>
      </c>
      <c r="Z345" s="1152" t="s">
        <v>1563</v>
      </c>
      <c r="AA345" s="1144">
        <v>1</v>
      </c>
      <c r="AB345" s="1144" t="s">
        <v>993</v>
      </c>
      <c r="AC345" s="1144"/>
      <c r="AD345" s="1144"/>
      <c r="AE345" s="1144"/>
      <c r="AF345" s="1153"/>
      <c r="AG345" s="1154" t="s">
        <v>949</v>
      </c>
      <c r="AH345" s="1154" t="s">
        <v>949</v>
      </c>
      <c r="AI345" s="1154" t="s">
        <v>949</v>
      </c>
      <c r="AJ345" s="1154" t="s">
        <v>949</v>
      </c>
      <c r="AK345" s="1154" t="s">
        <v>949</v>
      </c>
      <c r="AL345" s="1154" t="s">
        <v>949</v>
      </c>
      <c r="AM345" s="1154" t="s">
        <v>949</v>
      </c>
      <c r="AN345" s="1154" t="s">
        <v>949</v>
      </c>
      <c r="AO345" s="1154" t="s">
        <v>949</v>
      </c>
      <c r="AP345" s="1154" t="s">
        <v>949</v>
      </c>
      <c r="AQ345" s="1154" t="s">
        <v>1564</v>
      </c>
      <c r="AR345" s="1154" t="s">
        <v>949</v>
      </c>
      <c r="AS345" s="1154" t="s">
        <v>949</v>
      </c>
      <c r="AT345" s="1154">
        <v>0</v>
      </c>
      <c r="AU345" s="1154">
        <v>0</v>
      </c>
      <c r="AV345" s="1154">
        <v>0</v>
      </c>
      <c r="AW345" s="1154">
        <v>0</v>
      </c>
      <c r="AX345" s="1154">
        <v>0</v>
      </c>
      <c r="AY345" s="1154">
        <v>0</v>
      </c>
      <c r="AZ345" s="1154">
        <v>0</v>
      </c>
      <c r="BA345" s="1154">
        <v>0</v>
      </c>
      <c r="BB345" s="1155"/>
      <c r="BC345" s="1155"/>
      <c r="BD345" s="1155"/>
      <c r="BE345" s="1144"/>
      <c r="BF345" s="1155"/>
      <c r="BG345" s="1155"/>
      <c r="BH345" s="1155"/>
      <c r="BI345" s="1143"/>
      <c r="BJ345" s="802" t="s">
        <v>1025</v>
      </c>
      <c r="BK345" s="1143"/>
      <c r="BL345" s="1143"/>
      <c r="BM345" s="179"/>
      <c r="BN345" s="179"/>
    </row>
    <row r="346" spans="1:66" ht="16.5">
      <c r="A346" s="1143"/>
      <c r="B346" s="1144">
        <v>339</v>
      </c>
      <c r="C346" s="1144" t="s">
        <v>649</v>
      </c>
      <c r="D346" s="1145"/>
      <c r="E346" s="1146"/>
      <c r="F346" s="1145"/>
      <c r="G346" s="1146"/>
      <c r="H346" s="1145"/>
      <c r="I346" s="1146" t="s">
        <v>1868</v>
      </c>
      <c r="J346" s="1145"/>
      <c r="K346" s="1146"/>
      <c r="L346" s="1145"/>
      <c r="M346" s="1146"/>
      <c r="N346" s="1144" t="s">
        <v>1868</v>
      </c>
      <c r="O346" s="170" t="s">
        <v>1868</v>
      </c>
      <c r="P346" s="1147" t="s">
        <v>4788</v>
      </c>
      <c r="Q346" s="1148"/>
      <c r="R346" s="1149"/>
      <c r="S346" s="1144" t="s">
        <v>941</v>
      </c>
      <c r="T346" s="1150"/>
      <c r="U346" s="1151" t="s">
        <v>1869</v>
      </c>
      <c r="V346" s="158" t="s">
        <v>143</v>
      </c>
      <c r="W346" s="1150" t="s">
        <v>1870</v>
      </c>
      <c r="X346" s="802">
        <v>8.0000000000000002E-3</v>
      </c>
      <c r="Y346" s="824" t="s">
        <v>945</v>
      </c>
      <c r="Z346" s="1152" t="s">
        <v>1563</v>
      </c>
      <c r="AA346" s="1144">
        <v>1</v>
      </c>
      <c r="AB346" s="1144" t="s">
        <v>993</v>
      </c>
      <c r="AC346" s="1144"/>
      <c r="AD346" s="1144"/>
      <c r="AE346" s="1144"/>
      <c r="AF346" s="1153"/>
      <c r="AG346" s="1154" t="s">
        <v>949</v>
      </c>
      <c r="AH346" s="1154" t="s">
        <v>949</v>
      </c>
      <c r="AI346" s="1154" t="s">
        <v>949</v>
      </c>
      <c r="AJ346" s="1154" t="s">
        <v>949</v>
      </c>
      <c r="AK346" s="1154" t="s">
        <v>949</v>
      </c>
      <c r="AL346" s="1154" t="s">
        <v>949</v>
      </c>
      <c r="AM346" s="1154" t="s">
        <v>949</v>
      </c>
      <c r="AN346" s="1154" t="s">
        <v>949</v>
      </c>
      <c r="AO346" s="1154" t="s">
        <v>949</v>
      </c>
      <c r="AP346" s="1154" t="s">
        <v>949</v>
      </c>
      <c r="AQ346" s="1154" t="s">
        <v>1564</v>
      </c>
      <c r="AR346" s="1154" t="s">
        <v>949</v>
      </c>
      <c r="AS346" s="1154" t="s">
        <v>949</v>
      </c>
      <c r="AT346" s="1154">
        <v>0</v>
      </c>
      <c r="AU346" s="1154">
        <v>0</v>
      </c>
      <c r="AV346" s="1154">
        <v>0</v>
      </c>
      <c r="AW346" s="1154">
        <v>0</v>
      </c>
      <c r="AX346" s="1154">
        <v>0</v>
      </c>
      <c r="AY346" s="1154">
        <v>0</v>
      </c>
      <c r="AZ346" s="1154">
        <v>0</v>
      </c>
      <c r="BA346" s="1154">
        <v>0</v>
      </c>
      <c r="BB346" s="1155"/>
      <c r="BC346" s="1155"/>
      <c r="BD346" s="1155"/>
      <c r="BE346" s="1144"/>
      <c r="BF346" s="1155"/>
      <c r="BG346" s="1155"/>
      <c r="BH346" s="1155"/>
      <c r="BI346" s="1143"/>
      <c r="BJ346" s="802" t="s">
        <v>1025</v>
      </c>
      <c r="BK346" s="1143"/>
      <c r="BL346" s="1143"/>
      <c r="BM346" s="179"/>
      <c r="BN346" s="179"/>
    </row>
    <row r="347" spans="1:66" ht="16.5">
      <c r="A347" s="1143"/>
      <c r="B347" s="1144">
        <v>340</v>
      </c>
      <c r="C347" s="1144" t="s">
        <v>649</v>
      </c>
      <c r="D347" s="1145"/>
      <c r="E347" s="1146"/>
      <c r="F347" s="1145" t="s">
        <v>3196</v>
      </c>
      <c r="G347" s="1146"/>
      <c r="H347" s="1145"/>
      <c r="I347" s="1146"/>
      <c r="J347" s="1145"/>
      <c r="K347" s="1146"/>
      <c r="L347" s="1145"/>
      <c r="M347" s="1146"/>
      <c r="N347" s="1144" t="s">
        <v>3197</v>
      </c>
      <c r="O347" s="170" t="s">
        <v>3196</v>
      </c>
      <c r="P347" s="1147" t="s">
        <v>4782</v>
      </c>
      <c r="Q347" s="1148" t="s">
        <v>3126</v>
      </c>
      <c r="R347" s="1149" t="s">
        <v>1126</v>
      </c>
      <c r="S347" s="1144" t="s">
        <v>941</v>
      </c>
      <c r="T347" s="1150" t="s">
        <v>3196</v>
      </c>
      <c r="U347" s="1151" t="s">
        <v>3198</v>
      </c>
      <c r="V347" s="158" t="s">
        <v>143</v>
      </c>
      <c r="W347" s="1150" t="s">
        <v>3199</v>
      </c>
      <c r="X347" s="802">
        <v>1</v>
      </c>
      <c r="Y347" s="824" t="s">
        <v>945</v>
      </c>
      <c r="Z347" s="1152" t="s">
        <v>946</v>
      </c>
      <c r="AA347" s="1144">
        <v>1</v>
      </c>
      <c r="AB347" s="1144" t="s">
        <v>1126</v>
      </c>
      <c r="AC347" s="1144"/>
      <c r="AD347" s="1144"/>
      <c r="AE347" s="1144"/>
      <c r="AF347" s="1153"/>
      <c r="AG347" s="1154" t="s">
        <v>949</v>
      </c>
      <c r="AH347" s="1154" t="s">
        <v>949</v>
      </c>
      <c r="AI347" s="1154" t="s">
        <v>949</v>
      </c>
      <c r="AJ347" s="1154">
        <v>4.49</v>
      </c>
      <c r="AK347" s="1154" t="s">
        <v>3200</v>
      </c>
      <c r="AL347" s="1154" t="s">
        <v>1083</v>
      </c>
      <c r="AM347" s="1154" t="s">
        <v>1084</v>
      </c>
      <c r="AN347" s="1154" t="s">
        <v>1085</v>
      </c>
      <c r="AO347" s="1154" t="s">
        <v>3201</v>
      </c>
      <c r="AP347" s="1154" t="s">
        <v>949</v>
      </c>
      <c r="AQ347" s="1154" t="s">
        <v>1087</v>
      </c>
      <c r="AR347" s="1154" t="s">
        <v>1215</v>
      </c>
      <c r="AS347" s="1154" t="s">
        <v>949</v>
      </c>
      <c r="AT347" s="1154">
        <v>0</v>
      </c>
      <c r="AU347" s="1154">
        <v>0</v>
      </c>
      <c r="AV347" s="1154" t="s">
        <v>3197</v>
      </c>
      <c r="AW347" s="1154" t="s">
        <v>1087</v>
      </c>
      <c r="AX347" s="1154" t="s">
        <v>3202</v>
      </c>
      <c r="AY347" s="1154" t="s">
        <v>1215</v>
      </c>
      <c r="AZ347" s="1154">
        <v>0</v>
      </c>
      <c r="BA347" s="1154">
        <v>0</v>
      </c>
      <c r="BB347" s="1155" t="s">
        <v>4665</v>
      </c>
      <c r="BC347" s="1155"/>
      <c r="BD347" s="1155"/>
      <c r="BE347" s="1144"/>
      <c r="BF347" s="1155">
        <v>2</v>
      </c>
      <c r="BG347" s="1155">
        <v>160</v>
      </c>
      <c r="BH347" s="1155">
        <v>2</v>
      </c>
      <c r="BI347" s="1143"/>
      <c r="BJ347" s="802" t="s">
        <v>1414</v>
      </c>
      <c r="BK347" s="1143"/>
      <c r="BL347" s="1143"/>
      <c r="BM347" s="179"/>
      <c r="BN347" s="179"/>
    </row>
    <row r="348" spans="1:66" ht="16.5">
      <c r="A348" s="1143"/>
      <c r="B348" s="1144">
        <v>341</v>
      </c>
      <c r="C348" s="1144" t="s">
        <v>649</v>
      </c>
      <c r="D348" s="1145"/>
      <c r="E348" s="1146"/>
      <c r="F348" s="1145"/>
      <c r="G348" s="1146" t="s">
        <v>3203</v>
      </c>
      <c r="H348" s="1145"/>
      <c r="I348" s="1146"/>
      <c r="J348" s="1145"/>
      <c r="K348" s="1146"/>
      <c r="L348" s="1145"/>
      <c r="M348" s="1146"/>
      <c r="N348" s="1144" t="s">
        <v>3203</v>
      </c>
      <c r="O348" s="170" t="s">
        <v>3203</v>
      </c>
      <c r="P348" s="1147" t="s">
        <v>4788</v>
      </c>
      <c r="Q348" s="1148" t="s">
        <v>3126</v>
      </c>
      <c r="R348" s="1149" t="s">
        <v>1059</v>
      </c>
      <c r="S348" s="1144" t="s">
        <v>941</v>
      </c>
      <c r="T348" s="1150" t="s">
        <v>3203</v>
      </c>
      <c r="U348" s="1151"/>
      <c r="V348" s="158" t="s">
        <v>143</v>
      </c>
      <c r="W348" s="1150" t="s">
        <v>3204</v>
      </c>
      <c r="X348" s="802">
        <v>1</v>
      </c>
      <c r="Y348" s="824" t="s">
        <v>945</v>
      </c>
      <c r="Z348" s="1152" t="s">
        <v>946</v>
      </c>
      <c r="AA348" s="1144">
        <v>0</v>
      </c>
      <c r="AB348" s="1144" t="s">
        <v>1081</v>
      </c>
      <c r="AC348" s="1144"/>
      <c r="AD348" s="1144"/>
      <c r="AE348" s="1144"/>
      <c r="AF348" s="1153"/>
      <c r="AG348" s="1154">
        <v>515.16999999999996</v>
      </c>
      <c r="AH348" s="1154">
        <v>0.2</v>
      </c>
      <c r="AI348" s="1154">
        <v>7.93</v>
      </c>
      <c r="AJ348" s="1154">
        <v>4.0852980999999993</v>
      </c>
      <c r="AK348" s="1154" t="s">
        <v>3205</v>
      </c>
      <c r="AL348" s="1154" t="s">
        <v>949</v>
      </c>
      <c r="AM348" s="1154" t="s">
        <v>1084</v>
      </c>
      <c r="AN348" s="1154" t="s">
        <v>1085</v>
      </c>
      <c r="AO348" s="1154" t="s">
        <v>949</v>
      </c>
      <c r="AP348" s="1154" t="s">
        <v>949</v>
      </c>
      <c r="AQ348" s="1154" t="s">
        <v>1087</v>
      </c>
      <c r="AR348" s="1154" t="s">
        <v>1215</v>
      </c>
      <c r="AS348" s="1154" t="s">
        <v>949</v>
      </c>
      <c r="AT348" s="1154">
        <v>0</v>
      </c>
      <c r="AU348" s="1154">
        <v>0</v>
      </c>
      <c r="AV348" s="1154" t="s">
        <v>3203</v>
      </c>
      <c r="AW348" s="1154" t="s">
        <v>1087</v>
      </c>
      <c r="AX348" s="1154">
        <v>0</v>
      </c>
      <c r="AY348" s="1154">
        <v>0</v>
      </c>
      <c r="AZ348" s="1154">
        <v>0</v>
      </c>
      <c r="BA348" s="1154">
        <v>0</v>
      </c>
      <c r="BB348" s="1155" t="s">
        <v>4665</v>
      </c>
      <c r="BC348" s="1155"/>
      <c r="BD348" s="1155"/>
      <c r="BE348" s="1144"/>
      <c r="BF348" s="1155">
        <v>2</v>
      </c>
      <c r="BG348" s="1155">
        <v>160</v>
      </c>
      <c r="BH348" s="1155">
        <v>2</v>
      </c>
      <c r="BI348" s="1143"/>
      <c r="BJ348" s="802" t="s">
        <v>949</v>
      </c>
      <c r="BK348" s="1143"/>
      <c r="BL348" s="1143"/>
      <c r="BM348" s="179"/>
      <c r="BN348" s="179"/>
    </row>
    <row r="349" spans="1:66" ht="16.5">
      <c r="A349" s="1143"/>
      <c r="B349" s="1144">
        <v>342</v>
      </c>
      <c r="C349" s="1144" t="s">
        <v>649</v>
      </c>
      <c r="D349" s="1145"/>
      <c r="E349" s="1146"/>
      <c r="F349" s="1145"/>
      <c r="G349" s="1146" t="s">
        <v>3206</v>
      </c>
      <c r="H349" s="1145"/>
      <c r="I349" s="1146"/>
      <c r="J349" s="1145"/>
      <c r="K349" s="1146"/>
      <c r="L349" s="1145"/>
      <c r="M349" s="1146"/>
      <c r="N349" s="1144" t="s">
        <v>3206</v>
      </c>
      <c r="O349" s="170" t="s">
        <v>3206</v>
      </c>
      <c r="P349" s="1147" t="s">
        <v>4788</v>
      </c>
      <c r="Q349" s="1148" t="s">
        <v>3126</v>
      </c>
      <c r="R349" s="1149" t="s">
        <v>989</v>
      </c>
      <c r="S349" s="1144" t="s">
        <v>941</v>
      </c>
      <c r="T349" s="1150" t="s">
        <v>3206</v>
      </c>
      <c r="U349" s="1151"/>
      <c r="V349" s="158" t="s">
        <v>143</v>
      </c>
      <c r="W349" s="1150" t="s">
        <v>3207</v>
      </c>
      <c r="X349" s="802">
        <v>1</v>
      </c>
      <c r="Y349" s="824" t="s">
        <v>945</v>
      </c>
      <c r="Z349" s="1152" t="s">
        <v>946</v>
      </c>
      <c r="AA349" s="1144">
        <v>0</v>
      </c>
      <c r="AB349" s="1144" t="s">
        <v>993</v>
      </c>
      <c r="AC349" s="1144"/>
      <c r="AD349" s="1144"/>
      <c r="AE349" s="1144"/>
      <c r="AF349" s="1153"/>
      <c r="AG349" s="1154">
        <v>151.19800000000001</v>
      </c>
      <c r="AH349" s="1154">
        <v>0.2</v>
      </c>
      <c r="AI349" s="1154">
        <v>0.27</v>
      </c>
      <c r="AJ349" s="1154">
        <v>4.0823460000000006E-2</v>
      </c>
      <c r="AK349" s="1154" t="s">
        <v>3208</v>
      </c>
      <c r="AL349" s="1154" t="s">
        <v>949</v>
      </c>
      <c r="AM349" s="1154" t="s">
        <v>1084</v>
      </c>
      <c r="AN349" s="1154" t="s">
        <v>3209</v>
      </c>
      <c r="AO349" s="1154" t="s">
        <v>2614</v>
      </c>
      <c r="AP349" s="1154">
        <v>0</v>
      </c>
      <c r="AQ349" s="1154" t="s">
        <v>1087</v>
      </c>
      <c r="AR349" s="1154" t="s">
        <v>949</v>
      </c>
      <c r="AS349" s="1154" t="s">
        <v>949</v>
      </c>
      <c r="AT349" s="1154">
        <v>0</v>
      </c>
      <c r="AU349" s="1154">
        <v>0</v>
      </c>
      <c r="AV349" s="1154">
        <v>0</v>
      </c>
      <c r="AW349" s="1154">
        <v>0</v>
      </c>
      <c r="AX349" s="1154">
        <v>0</v>
      </c>
      <c r="AY349" s="1154">
        <v>0</v>
      </c>
      <c r="AZ349" s="1154">
        <v>0</v>
      </c>
      <c r="BA349" s="1154">
        <v>0</v>
      </c>
      <c r="BB349" s="1155" t="s">
        <v>4665</v>
      </c>
      <c r="BC349" s="1155"/>
      <c r="BD349" s="1155"/>
      <c r="BE349" s="1144"/>
      <c r="BF349" s="1155"/>
      <c r="BG349" s="1155"/>
      <c r="BH349" s="1155"/>
      <c r="BI349" s="1143"/>
      <c r="BJ349" s="802" t="s">
        <v>949</v>
      </c>
      <c r="BK349" s="1143"/>
      <c r="BL349" s="1143"/>
      <c r="BM349" s="179"/>
      <c r="BN349" s="179"/>
    </row>
    <row r="350" spans="1:66" ht="16.5">
      <c r="A350" s="1143"/>
      <c r="B350" s="1144">
        <v>343</v>
      </c>
      <c r="C350" s="1144" t="s">
        <v>649</v>
      </c>
      <c r="D350" s="1145"/>
      <c r="E350" s="1146" t="s">
        <v>3210</v>
      </c>
      <c r="F350" s="1145"/>
      <c r="G350" s="1146"/>
      <c r="H350" s="1145"/>
      <c r="I350" s="1146"/>
      <c r="J350" s="1145"/>
      <c r="K350" s="1146"/>
      <c r="L350" s="1145"/>
      <c r="M350" s="1146"/>
      <c r="N350" s="1144" t="s">
        <v>3211</v>
      </c>
      <c r="O350" s="170" t="s">
        <v>3210</v>
      </c>
      <c r="P350" s="1147" t="s">
        <v>4773</v>
      </c>
      <c r="Q350" s="1148" t="s">
        <v>3126</v>
      </c>
      <c r="R350" s="1149" t="s">
        <v>940</v>
      </c>
      <c r="S350" s="1144" t="s">
        <v>941</v>
      </c>
      <c r="T350" s="1150" t="s">
        <v>3212</v>
      </c>
      <c r="U350" s="1151" t="s">
        <v>3213</v>
      </c>
      <c r="V350" s="158" t="s">
        <v>143</v>
      </c>
      <c r="W350" s="1150" t="s">
        <v>3214</v>
      </c>
      <c r="X350" s="802">
        <v>1</v>
      </c>
      <c r="Y350" s="824" t="s">
        <v>945</v>
      </c>
      <c r="Z350" s="1152" t="s">
        <v>946</v>
      </c>
      <c r="AA350" s="1144">
        <v>0</v>
      </c>
      <c r="AB350" s="1144" t="s">
        <v>947</v>
      </c>
      <c r="AC350" s="1144" t="s">
        <v>948</v>
      </c>
      <c r="AD350" s="1144"/>
      <c r="AE350" s="1144"/>
      <c r="AF350" s="1153"/>
      <c r="AG350" s="1154" t="s">
        <v>949</v>
      </c>
      <c r="AH350" s="1154" t="s">
        <v>949</v>
      </c>
      <c r="AI350" s="1154" t="s">
        <v>949</v>
      </c>
      <c r="AJ350" s="1154" t="s">
        <v>949</v>
      </c>
      <c r="AK350" s="1154" t="s">
        <v>949</v>
      </c>
      <c r="AL350" s="1154" t="s">
        <v>949</v>
      </c>
      <c r="AM350" s="1154" t="s">
        <v>949</v>
      </c>
      <c r="AN350" s="1154" t="s">
        <v>949</v>
      </c>
      <c r="AO350" s="1154" t="s">
        <v>949</v>
      </c>
      <c r="AP350" s="1154" t="s">
        <v>949</v>
      </c>
      <c r="AQ350" s="1154" t="s">
        <v>949</v>
      </c>
      <c r="AR350" s="1154" t="s">
        <v>949</v>
      </c>
      <c r="AS350" s="1154" t="s">
        <v>949</v>
      </c>
      <c r="AT350" s="1154" t="s">
        <v>949</v>
      </c>
      <c r="AU350" s="1154" t="s">
        <v>949</v>
      </c>
      <c r="AV350" s="1154" t="s">
        <v>949</v>
      </c>
      <c r="AW350" s="1154" t="s">
        <v>949</v>
      </c>
      <c r="AX350" s="1154" t="s">
        <v>949</v>
      </c>
      <c r="AY350" s="1154" t="s">
        <v>949</v>
      </c>
      <c r="AZ350" s="1154" t="s">
        <v>949</v>
      </c>
      <c r="BA350" s="1154" t="s">
        <v>949</v>
      </c>
      <c r="BB350" s="1155" t="s">
        <v>4162</v>
      </c>
      <c r="BC350" s="1155"/>
      <c r="BD350" s="1155"/>
      <c r="BE350" s="1144"/>
      <c r="BF350" s="1155"/>
      <c r="BG350" s="1155"/>
      <c r="BH350" s="1155"/>
      <c r="BI350" s="1143"/>
      <c r="BJ350" s="802" t="s">
        <v>949</v>
      </c>
      <c r="BK350" s="1143"/>
      <c r="BL350" s="1143"/>
      <c r="BM350" s="179"/>
      <c r="BN350" s="179"/>
    </row>
    <row r="351" spans="1:66" ht="16.5">
      <c r="A351" s="1143"/>
      <c r="B351" s="1144">
        <v>344</v>
      </c>
      <c r="C351" s="1144" t="s">
        <v>649</v>
      </c>
      <c r="D351" s="1145"/>
      <c r="E351" s="1146"/>
      <c r="F351" s="1145" t="s">
        <v>3215</v>
      </c>
      <c r="G351" s="1146"/>
      <c r="H351" s="1145"/>
      <c r="I351" s="1146"/>
      <c r="J351" s="1145"/>
      <c r="K351" s="1146"/>
      <c r="L351" s="1145"/>
      <c r="M351" s="1146"/>
      <c r="N351" s="1144" t="s">
        <v>3216</v>
      </c>
      <c r="O351" s="170" t="s">
        <v>3215</v>
      </c>
      <c r="P351" s="1147" t="s">
        <v>4782</v>
      </c>
      <c r="Q351" s="1148" t="s">
        <v>3126</v>
      </c>
      <c r="R351" s="1149" t="s">
        <v>979</v>
      </c>
      <c r="S351" s="1144" t="s">
        <v>941</v>
      </c>
      <c r="T351" s="1150" t="s">
        <v>3217</v>
      </c>
      <c r="U351" s="1151" t="s">
        <v>3218</v>
      </c>
      <c r="V351" s="158" t="s">
        <v>143</v>
      </c>
      <c r="W351" s="1150" t="s">
        <v>3219</v>
      </c>
      <c r="X351" s="802">
        <v>1</v>
      </c>
      <c r="Y351" s="824" t="s">
        <v>945</v>
      </c>
      <c r="Z351" s="1152" t="s">
        <v>946</v>
      </c>
      <c r="AA351" s="1144">
        <v>1</v>
      </c>
      <c r="AB351" s="1144" t="s">
        <v>1008</v>
      </c>
      <c r="AC351" s="1144"/>
      <c r="AD351" s="1144"/>
      <c r="AE351" s="1144"/>
      <c r="AF351" s="1153"/>
      <c r="AG351" s="1154">
        <v>71957.118000000002</v>
      </c>
      <c r="AH351" s="1154">
        <v>1.5</v>
      </c>
      <c r="AI351" s="1154">
        <v>1.71</v>
      </c>
      <c r="AJ351" s="1154">
        <v>123.04667000000001</v>
      </c>
      <c r="AK351" s="1154" t="s">
        <v>3220</v>
      </c>
      <c r="AL351" s="1154" t="s">
        <v>995</v>
      </c>
      <c r="AM351" s="1154" t="s">
        <v>1172</v>
      </c>
      <c r="AN351" s="1154" t="s">
        <v>1173</v>
      </c>
      <c r="AO351" s="1154" t="s">
        <v>1132</v>
      </c>
      <c r="AP351" s="1154" t="s">
        <v>1174</v>
      </c>
      <c r="AQ351" s="1154" t="s">
        <v>1087</v>
      </c>
      <c r="AR351" s="1154" t="s">
        <v>2314</v>
      </c>
      <c r="AS351" s="1154" t="s">
        <v>949</v>
      </c>
      <c r="AT351" s="1154">
        <v>0</v>
      </c>
      <c r="AU351" s="1154">
        <v>0</v>
      </c>
      <c r="AV351" s="1154" t="s">
        <v>3215</v>
      </c>
      <c r="AW351" s="1154" t="s">
        <v>1087</v>
      </c>
      <c r="AX351" s="1154">
        <v>0</v>
      </c>
      <c r="AY351" s="1154">
        <v>0</v>
      </c>
      <c r="AZ351" s="1154">
        <v>0</v>
      </c>
      <c r="BA351" s="1154">
        <v>0</v>
      </c>
      <c r="BB351" s="1155" t="s">
        <v>4162</v>
      </c>
      <c r="BC351" s="1155" t="s">
        <v>4783</v>
      </c>
      <c r="BD351" s="1155"/>
      <c r="BE351" s="1144"/>
      <c r="BF351" s="1155">
        <v>2</v>
      </c>
      <c r="BG351" s="1155">
        <v>500</v>
      </c>
      <c r="BH351" s="1155">
        <v>45</v>
      </c>
      <c r="BI351" s="1143"/>
      <c r="BJ351" s="802" t="s">
        <v>1025</v>
      </c>
      <c r="BK351" s="1143"/>
      <c r="BL351" s="1143"/>
      <c r="BM351" s="179"/>
      <c r="BN351" s="179"/>
    </row>
    <row r="352" spans="1:66" ht="16.5">
      <c r="A352" s="1143"/>
      <c r="B352" s="1144">
        <v>345</v>
      </c>
      <c r="C352" s="1144" t="s">
        <v>649</v>
      </c>
      <c r="D352" s="1145"/>
      <c r="E352" s="1146"/>
      <c r="F352" s="1145" t="s">
        <v>3221</v>
      </c>
      <c r="G352" s="1146"/>
      <c r="H352" s="1145"/>
      <c r="I352" s="1146"/>
      <c r="J352" s="1145"/>
      <c r="K352" s="1146"/>
      <c r="L352" s="1145"/>
      <c r="M352" s="1146"/>
      <c r="N352" s="1144" t="s">
        <v>3221</v>
      </c>
      <c r="O352" s="170" t="s">
        <v>3221</v>
      </c>
      <c r="P352" s="1147" t="s">
        <v>4788</v>
      </c>
      <c r="Q352" s="1148" t="s">
        <v>3126</v>
      </c>
      <c r="R352" s="1149" t="s">
        <v>1244</v>
      </c>
      <c r="S352" s="1144" t="s">
        <v>941</v>
      </c>
      <c r="T352" s="1150" t="s">
        <v>3221</v>
      </c>
      <c r="U352" s="1151" t="s">
        <v>3222</v>
      </c>
      <c r="V352" s="158" t="s">
        <v>143</v>
      </c>
      <c r="W352" s="1150" t="s">
        <v>3223</v>
      </c>
      <c r="X352" s="802">
        <v>1</v>
      </c>
      <c r="Y352" s="824" t="s">
        <v>945</v>
      </c>
      <c r="Z352" s="1152" t="s">
        <v>946</v>
      </c>
      <c r="AA352" s="1144">
        <v>1</v>
      </c>
      <c r="AB352" s="1144" t="s">
        <v>1008</v>
      </c>
      <c r="AC352" s="1144"/>
      <c r="AD352" s="1144"/>
      <c r="AE352" s="1144"/>
      <c r="AF352" s="1153"/>
      <c r="AG352" s="1154">
        <v>663.36</v>
      </c>
      <c r="AH352" s="1154">
        <v>2</v>
      </c>
      <c r="AI352" s="1154">
        <v>1.2</v>
      </c>
      <c r="AJ352" s="1154">
        <v>0.76900000000000002</v>
      </c>
      <c r="AK352" s="1154" t="s">
        <v>3224</v>
      </c>
      <c r="AL352" s="1154" t="s">
        <v>995</v>
      </c>
      <c r="AM352" s="1154" t="s">
        <v>1172</v>
      </c>
      <c r="AN352" s="1154" t="s">
        <v>3225</v>
      </c>
      <c r="AO352" s="1154" t="s">
        <v>1012</v>
      </c>
      <c r="AP352" s="1154" t="s">
        <v>949</v>
      </c>
      <c r="AQ352" s="1154" t="s">
        <v>1087</v>
      </c>
      <c r="AR352" s="1154" t="s">
        <v>949</v>
      </c>
      <c r="AS352" s="1154" t="s">
        <v>949</v>
      </c>
      <c r="AT352" s="1154">
        <v>0</v>
      </c>
      <c r="AU352" s="1154">
        <v>0</v>
      </c>
      <c r="AV352" s="1154" t="s">
        <v>3221</v>
      </c>
      <c r="AW352" s="1154" t="s">
        <v>1087</v>
      </c>
      <c r="AX352" s="1154">
        <v>0</v>
      </c>
      <c r="AY352" s="1154">
        <v>0</v>
      </c>
      <c r="AZ352" s="1154">
        <v>0</v>
      </c>
      <c r="BA352" s="1154">
        <v>0</v>
      </c>
      <c r="BB352" s="1155" t="s">
        <v>4665</v>
      </c>
      <c r="BC352" s="1155" t="s">
        <v>4414</v>
      </c>
      <c r="BD352" s="1155"/>
      <c r="BE352" s="1144"/>
      <c r="BF352" s="1155">
        <v>4</v>
      </c>
      <c r="BG352" s="1155">
        <v>150</v>
      </c>
      <c r="BH352" s="1155">
        <v>23</v>
      </c>
      <c r="BI352" s="1143"/>
      <c r="BJ352" s="802" t="s">
        <v>1025</v>
      </c>
      <c r="BK352" s="1143"/>
      <c r="BL352" s="1143"/>
      <c r="BM352" s="179"/>
      <c r="BN352" s="179"/>
    </row>
    <row r="353" spans="1:66" ht="16.5">
      <c r="A353" s="1143"/>
      <c r="B353" s="1144">
        <v>346</v>
      </c>
      <c r="C353" s="1144" t="s">
        <v>649</v>
      </c>
      <c r="D353" s="1145"/>
      <c r="E353" s="1146"/>
      <c r="F353" s="1145" t="s">
        <v>3226</v>
      </c>
      <c r="G353" s="1146"/>
      <c r="H353" s="1145"/>
      <c r="I353" s="1146"/>
      <c r="J353" s="1145"/>
      <c r="K353" s="1146"/>
      <c r="L353" s="1145"/>
      <c r="M353" s="1146"/>
      <c r="N353" s="1144" t="s">
        <v>3226</v>
      </c>
      <c r="O353" s="170" t="s">
        <v>3226</v>
      </c>
      <c r="P353" s="1147" t="s">
        <v>4788</v>
      </c>
      <c r="Q353" s="1148" t="s">
        <v>3126</v>
      </c>
      <c r="R353" s="1149" t="s">
        <v>1126</v>
      </c>
      <c r="S353" s="1144" t="s">
        <v>941</v>
      </c>
      <c r="T353" s="1150" t="s">
        <v>3226</v>
      </c>
      <c r="U353" s="1151" t="s">
        <v>3227</v>
      </c>
      <c r="V353" s="158" t="s">
        <v>143</v>
      </c>
      <c r="W353" s="1150" t="s">
        <v>3228</v>
      </c>
      <c r="X353" s="802">
        <v>1</v>
      </c>
      <c r="Y353" s="824" t="s">
        <v>945</v>
      </c>
      <c r="Z353" s="1152" t="s">
        <v>946</v>
      </c>
      <c r="AA353" s="1144">
        <v>1</v>
      </c>
      <c r="AB353" s="1144" t="s">
        <v>1048</v>
      </c>
      <c r="AC353" s="1144"/>
      <c r="AD353" s="1144"/>
      <c r="AE353" s="1144"/>
      <c r="AF353" s="1153"/>
      <c r="AG353" s="1154" t="s">
        <v>949</v>
      </c>
      <c r="AH353" s="1154" t="s">
        <v>3229</v>
      </c>
      <c r="AI353" s="1154" t="s">
        <v>949</v>
      </c>
      <c r="AJ353" s="1154">
        <v>3.58</v>
      </c>
      <c r="AK353" s="1154" t="s">
        <v>3230</v>
      </c>
      <c r="AL353" s="1154" t="s">
        <v>949</v>
      </c>
      <c r="AM353" s="1154" t="s">
        <v>3231</v>
      </c>
      <c r="AN353" s="1154" t="s">
        <v>3231</v>
      </c>
      <c r="AO353" s="1154" t="s">
        <v>949</v>
      </c>
      <c r="AP353" s="1154" t="s">
        <v>949</v>
      </c>
      <c r="AQ353" s="1154" t="s">
        <v>1068</v>
      </c>
      <c r="AR353" s="1154" t="s">
        <v>949</v>
      </c>
      <c r="AS353" s="1154" t="s">
        <v>949</v>
      </c>
      <c r="AT353" s="1154">
        <v>0</v>
      </c>
      <c r="AU353" s="1154">
        <v>0</v>
      </c>
      <c r="AV353" s="1154">
        <v>0</v>
      </c>
      <c r="AW353" s="1154">
        <v>0</v>
      </c>
      <c r="AX353" s="1154">
        <v>0</v>
      </c>
      <c r="AY353" s="1154">
        <v>0</v>
      </c>
      <c r="AZ353" s="1154">
        <v>0</v>
      </c>
      <c r="BA353" s="1154">
        <v>0</v>
      </c>
      <c r="BB353" s="1155" t="s">
        <v>4665</v>
      </c>
      <c r="BC353" s="1155"/>
      <c r="BD353" s="1155"/>
      <c r="BE353" s="1144"/>
      <c r="BF353" s="1155"/>
      <c r="BG353" s="1155"/>
      <c r="BH353" s="1155"/>
      <c r="BI353" s="1143"/>
      <c r="BJ353" s="802" t="s">
        <v>1025</v>
      </c>
      <c r="BK353" s="1143"/>
      <c r="BL353" s="1143"/>
      <c r="BM353" s="179"/>
      <c r="BN353" s="179"/>
    </row>
    <row r="354" spans="1:66" ht="16.5">
      <c r="A354" s="1143"/>
      <c r="B354" s="1144">
        <v>347</v>
      </c>
      <c r="C354" s="1144" t="s">
        <v>649</v>
      </c>
      <c r="D354" s="1145"/>
      <c r="E354" s="1146"/>
      <c r="F354" s="1145" t="s">
        <v>3232</v>
      </c>
      <c r="G354" s="1146"/>
      <c r="H354" s="1145"/>
      <c r="I354" s="1146"/>
      <c r="J354" s="1145"/>
      <c r="K354" s="1146"/>
      <c r="L354" s="1145"/>
      <c r="M354" s="1146"/>
      <c r="N354" s="1144" t="s">
        <v>3232</v>
      </c>
      <c r="O354" s="170" t="s">
        <v>3232</v>
      </c>
      <c r="P354" s="1147" t="s">
        <v>4788</v>
      </c>
      <c r="Q354" s="1148" t="s">
        <v>3126</v>
      </c>
      <c r="R354" s="1149"/>
      <c r="S354" s="1144" t="s">
        <v>941</v>
      </c>
      <c r="T354" s="1150" t="s">
        <v>3232</v>
      </c>
      <c r="U354" s="1151" t="s">
        <v>3233</v>
      </c>
      <c r="V354" s="158" t="s">
        <v>143</v>
      </c>
      <c r="W354" s="1150" t="s">
        <v>3234</v>
      </c>
      <c r="X354" s="802">
        <v>1</v>
      </c>
      <c r="Y354" s="824" t="s">
        <v>945</v>
      </c>
      <c r="Z354" s="1152" t="s">
        <v>946</v>
      </c>
      <c r="AA354" s="1144">
        <v>1</v>
      </c>
      <c r="AB354" s="1144" t="s">
        <v>979</v>
      </c>
      <c r="AC354" s="1144"/>
      <c r="AD354" s="1144"/>
      <c r="AE354" s="1144"/>
      <c r="AF354" s="1153"/>
      <c r="AG354" s="1154">
        <v>490.56</v>
      </c>
      <c r="AH354" s="1154">
        <v>0.1</v>
      </c>
      <c r="AI354" s="1154">
        <v>1.38</v>
      </c>
      <c r="AJ354" s="1154">
        <v>0.83787089999999997</v>
      </c>
      <c r="AK354" s="1154" t="s">
        <v>3235</v>
      </c>
      <c r="AL354" s="1154" t="s">
        <v>2769</v>
      </c>
      <c r="AM354" s="1154" t="s">
        <v>2018</v>
      </c>
      <c r="AN354" s="1154" t="s">
        <v>3236</v>
      </c>
      <c r="AO354" s="1154" t="s">
        <v>1181</v>
      </c>
      <c r="AP354" s="1154" t="s">
        <v>949</v>
      </c>
      <c r="AQ354" s="1154" t="s">
        <v>1166</v>
      </c>
      <c r="AR354" s="1154" t="s">
        <v>949</v>
      </c>
      <c r="AS354" s="1154" t="s">
        <v>949</v>
      </c>
      <c r="AT354" s="1154">
        <v>0</v>
      </c>
      <c r="AU354" s="1154">
        <v>0</v>
      </c>
      <c r="AV354" s="1154">
        <v>0</v>
      </c>
      <c r="AW354" s="1154">
        <v>0</v>
      </c>
      <c r="AX354" s="1154">
        <v>0</v>
      </c>
      <c r="AY354" s="1154">
        <v>0</v>
      </c>
      <c r="AZ354" s="1154">
        <v>0</v>
      </c>
      <c r="BA354" s="1154">
        <v>0</v>
      </c>
      <c r="BB354" s="1155" t="s">
        <v>4665</v>
      </c>
      <c r="BC354" s="1155"/>
      <c r="BD354" s="1155"/>
      <c r="BE354" s="1144"/>
      <c r="BF354" s="1155"/>
      <c r="BG354" s="1155"/>
      <c r="BH354" s="1155"/>
      <c r="BI354" s="1143"/>
      <c r="BJ354" s="802" t="s">
        <v>1025</v>
      </c>
      <c r="BK354" s="1143"/>
      <c r="BL354" s="1143"/>
      <c r="BM354" s="179"/>
      <c r="BN354" s="179"/>
    </row>
    <row r="355" spans="1:66" ht="16.5">
      <c r="A355" s="1143"/>
      <c r="B355" s="1144">
        <v>348</v>
      </c>
      <c r="C355" s="1144" t="s">
        <v>649</v>
      </c>
      <c r="D355" s="1145"/>
      <c r="E355" s="1146"/>
      <c r="F355" s="1145" t="s">
        <v>2426</v>
      </c>
      <c r="G355" s="1146"/>
      <c r="H355" s="1145"/>
      <c r="I355" s="1146"/>
      <c r="J355" s="1145"/>
      <c r="K355" s="1146"/>
      <c r="L355" s="1145"/>
      <c r="M355" s="1146"/>
      <c r="N355" s="1144" t="s">
        <v>2426</v>
      </c>
      <c r="O355" s="170" t="s">
        <v>2426</v>
      </c>
      <c r="P355" s="1147" t="s">
        <v>4788</v>
      </c>
      <c r="Q355" s="1148"/>
      <c r="R355" s="1149" t="s">
        <v>989</v>
      </c>
      <c r="S355" s="1144" t="s">
        <v>941</v>
      </c>
      <c r="T355" s="1150"/>
      <c r="U355" s="1151" t="s">
        <v>2427</v>
      </c>
      <c r="V355" s="158" t="s">
        <v>246</v>
      </c>
      <c r="W355" s="1150" t="s">
        <v>2428</v>
      </c>
      <c r="X355" s="802">
        <v>1</v>
      </c>
      <c r="Y355" s="824" t="s">
        <v>945</v>
      </c>
      <c r="Z355" s="1152" t="s">
        <v>946</v>
      </c>
      <c r="AA355" s="1144">
        <v>1</v>
      </c>
      <c r="AB355" s="1144" t="s">
        <v>1126</v>
      </c>
      <c r="AC355" s="1144" t="s">
        <v>948</v>
      </c>
      <c r="AD355" s="1144" t="s">
        <v>4787</v>
      </c>
      <c r="AE355" s="1144"/>
      <c r="AF355" s="1153"/>
      <c r="AG355" s="1154" t="s">
        <v>949</v>
      </c>
      <c r="AH355" s="1154" t="s">
        <v>949</v>
      </c>
      <c r="AI355" s="1154" t="s">
        <v>949</v>
      </c>
      <c r="AJ355" s="1154" t="s">
        <v>949</v>
      </c>
      <c r="AK355" s="1154" t="s">
        <v>949</v>
      </c>
      <c r="AL355" s="1154" t="s">
        <v>949</v>
      </c>
      <c r="AM355" s="1154" t="s">
        <v>949</v>
      </c>
      <c r="AN355" s="1154" t="s">
        <v>949</v>
      </c>
      <c r="AO355" s="1154" t="s">
        <v>949</v>
      </c>
      <c r="AP355" s="1154">
        <v>0</v>
      </c>
      <c r="AQ355" s="1154" t="s">
        <v>1334</v>
      </c>
      <c r="AR355" s="1154" t="s">
        <v>949</v>
      </c>
      <c r="AS355" s="1154" t="s">
        <v>949</v>
      </c>
      <c r="AT355" s="1154">
        <v>0</v>
      </c>
      <c r="AU355" s="1154">
        <v>0</v>
      </c>
      <c r="AV355" s="1154">
        <v>0</v>
      </c>
      <c r="AW355" s="1154">
        <v>0</v>
      </c>
      <c r="AX355" s="1154">
        <v>0</v>
      </c>
      <c r="AY355" s="1154">
        <v>0</v>
      </c>
      <c r="AZ355" s="1154">
        <v>0</v>
      </c>
      <c r="BA355" s="1154">
        <v>0</v>
      </c>
      <c r="BB355" s="1155" t="s">
        <v>4665</v>
      </c>
      <c r="BC355" s="1155"/>
      <c r="BD355" s="1155"/>
      <c r="BE355" s="1144"/>
      <c r="BF355" s="1155"/>
      <c r="BG355" s="1155"/>
      <c r="BH355" s="1155"/>
      <c r="BI355" s="1143"/>
      <c r="BJ355" s="802"/>
      <c r="BK355" s="1143"/>
      <c r="BL355" s="1143"/>
      <c r="BM355" s="179"/>
      <c r="BN355" s="179"/>
    </row>
    <row r="356" spans="1:66" ht="16.5">
      <c r="A356" s="1143"/>
      <c r="B356" s="1144">
        <v>349</v>
      </c>
      <c r="C356" s="1144" t="s">
        <v>3237</v>
      </c>
      <c r="D356" s="1145" t="s">
        <v>3238</v>
      </c>
      <c r="E356" s="1146"/>
      <c r="F356" s="1145"/>
      <c r="G356" s="1146"/>
      <c r="H356" s="1145"/>
      <c r="I356" s="1146"/>
      <c r="J356" s="1145"/>
      <c r="K356" s="1146"/>
      <c r="L356" s="1145"/>
      <c r="M356" s="1146"/>
      <c r="N356" s="1144" t="s">
        <v>3238</v>
      </c>
      <c r="O356" s="170" t="s">
        <v>3239</v>
      </c>
      <c r="P356" s="1147" t="s">
        <v>939</v>
      </c>
      <c r="Q356" s="1148"/>
      <c r="R356" s="1149" t="s">
        <v>940</v>
      </c>
      <c r="S356" s="1144" t="s">
        <v>941</v>
      </c>
      <c r="T356" s="1150" t="s">
        <v>3240</v>
      </c>
      <c r="U356" s="1151" t="s">
        <v>3241</v>
      </c>
      <c r="V356" s="158" t="s">
        <v>605</v>
      </c>
      <c r="W356" s="1150" t="s">
        <v>3242</v>
      </c>
      <c r="X356" s="802">
        <v>1</v>
      </c>
      <c r="Y356" s="824" t="s">
        <v>945</v>
      </c>
      <c r="Z356" s="1152" t="s">
        <v>946</v>
      </c>
      <c r="AA356" s="1144">
        <v>0</v>
      </c>
      <c r="AB356" s="1144" t="s">
        <v>947</v>
      </c>
      <c r="AC356" s="1144"/>
      <c r="AD356" s="1144"/>
      <c r="AE356" s="1144"/>
      <c r="AF356" s="1153"/>
      <c r="AG356" s="1154" t="s">
        <v>949</v>
      </c>
      <c r="AH356" s="1154" t="s">
        <v>949</v>
      </c>
      <c r="AI356" s="1154" t="s">
        <v>949</v>
      </c>
      <c r="AJ356" s="1154" t="s">
        <v>949</v>
      </c>
      <c r="AK356" s="1154" t="s">
        <v>949</v>
      </c>
      <c r="AL356" s="1154" t="s">
        <v>949</v>
      </c>
      <c r="AM356" s="1154" t="s">
        <v>949</v>
      </c>
      <c r="AN356" s="1154" t="s">
        <v>949</v>
      </c>
      <c r="AO356" s="1154" t="s">
        <v>949</v>
      </c>
      <c r="AP356" s="1154" t="s">
        <v>949</v>
      </c>
      <c r="AQ356" s="1154" t="s">
        <v>949</v>
      </c>
      <c r="AR356" s="1154" t="s">
        <v>949</v>
      </c>
      <c r="AS356" s="1154" t="s">
        <v>949</v>
      </c>
      <c r="AT356" s="1154" t="s">
        <v>949</v>
      </c>
      <c r="AU356" s="1154" t="s">
        <v>949</v>
      </c>
      <c r="AV356" s="1154" t="s">
        <v>949</v>
      </c>
      <c r="AW356" s="1154" t="s">
        <v>949</v>
      </c>
      <c r="AX356" s="1154" t="s">
        <v>949</v>
      </c>
      <c r="AY356" s="1154" t="s">
        <v>949</v>
      </c>
      <c r="AZ356" s="1154" t="s">
        <v>949</v>
      </c>
      <c r="BA356" s="1154" t="s">
        <v>949</v>
      </c>
      <c r="BB356" s="1155"/>
      <c r="BC356" s="1155"/>
      <c r="BD356" s="1155"/>
      <c r="BE356" s="1144"/>
      <c r="BF356" s="1155"/>
      <c r="BG356" s="1155"/>
      <c r="BH356" s="1155"/>
      <c r="BI356" s="1143"/>
      <c r="BJ356" s="802" t="s">
        <v>1025</v>
      </c>
      <c r="BK356" s="1143"/>
      <c r="BL356" s="1143"/>
      <c r="BM356" s="179"/>
      <c r="BN356" s="179"/>
    </row>
    <row r="357" spans="1:66" ht="16.5">
      <c r="A357" s="1143"/>
      <c r="B357" s="1144">
        <v>350</v>
      </c>
      <c r="C357" s="1144" t="s">
        <v>3237</v>
      </c>
      <c r="D357" s="1145"/>
      <c r="E357" s="1146" t="s">
        <v>1027</v>
      </c>
      <c r="F357" s="1145"/>
      <c r="G357" s="1146"/>
      <c r="H357" s="1145"/>
      <c r="I357" s="1146"/>
      <c r="J357" s="1145"/>
      <c r="K357" s="1146"/>
      <c r="L357" s="1145"/>
      <c r="M357" s="1146"/>
      <c r="N357" s="1144" t="s">
        <v>1027</v>
      </c>
      <c r="O357" s="170" t="s">
        <v>1028</v>
      </c>
      <c r="P357" s="1147" t="s">
        <v>4802</v>
      </c>
      <c r="Q357" s="1148"/>
      <c r="R357" s="1149"/>
      <c r="S357" s="1144" t="s">
        <v>941</v>
      </c>
      <c r="T357" s="1150" t="s">
        <v>1028</v>
      </c>
      <c r="U357" s="1151" t="s">
        <v>1029</v>
      </c>
      <c r="V357" s="158" t="s">
        <v>605</v>
      </c>
      <c r="W357" s="1150" t="s">
        <v>1030</v>
      </c>
      <c r="X357" s="802">
        <v>4</v>
      </c>
      <c r="Y357" s="824" t="s">
        <v>945</v>
      </c>
      <c r="Z357" s="1152" t="s">
        <v>946</v>
      </c>
      <c r="AA357" s="1144">
        <v>1</v>
      </c>
      <c r="AB357" s="1144" t="s">
        <v>993</v>
      </c>
      <c r="AC357" s="1144"/>
      <c r="AD357" s="1144"/>
      <c r="AE357" s="1144"/>
      <c r="AF357" s="1153"/>
      <c r="AG357" s="1154" t="s">
        <v>949</v>
      </c>
      <c r="AH357" s="1154" t="s">
        <v>949</v>
      </c>
      <c r="AI357" s="1154" t="s">
        <v>949</v>
      </c>
      <c r="AJ357" s="1154" t="s">
        <v>949</v>
      </c>
      <c r="AK357" s="1154" t="s">
        <v>949</v>
      </c>
      <c r="AL357" s="1154" t="s">
        <v>949</v>
      </c>
      <c r="AM357" s="1154" t="s">
        <v>1023</v>
      </c>
      <c r="AN357" s="1154" t="s">
        <v>949</v>
      </c>
      <c r="AO357" s="1154" t="s">
        <v>949</v>
      </c>
      <c r="AP357" s="1154" t="s">
        <v>949</v>
      </c>
      <c r="AQ357" s="1154" t="s">
        <v>986</v>
      </c>
      <c r="AR357" s="1154" t="s">
        <v>1024</v>
      </c>
      <c r="AS357" s="1154" t="s">
        <v>949</v>
      </c>
      <c r="AT357" s="1154">
        <v>0</v>
      </c>
      <c r="AU357" s="1154">
        <v>0</v>
      </c>
      <c r="AV357" s="1154">
        <v>0</v>
      </c>
      <c r="AW357" s="1154">
        <v>0</v>
      </c>
      <c r="AX357" s="1154">
        <v>0</v>
      </c>
      <c r="AY357" s="1154">
        <v>0</v>
      </c>
      <c r="AZ357" s="1154">
        <v>0</v>
      </c>
      <c r="BA357" s="1154">
        <v>0</v>
      </c>
      <c r="BB357" s="1155"/>
      <c r="BC357" s="1155"/>
      <c r="BD357" s="1155"/>
      <c r="BE357" s="1144"/>
      <c r="BF357" s="1155"/>
      <c r="BG357" s="1155"/>
      <c r="BH357" s="1155"/>
      <c r="BI357" s="1143"/>
      <c r="BJ357" s="802" t="s">
        <v>1025</v>
      </c>
      <c r="BK357" s="1143"/>
      <c r="BL357" s="1143"/>
      <c r="BM357" s="179"/>
      <c r="BN357" s="179"/>
    </row>
    <row r="358" spans="1:66" ht="16.5">
      <c r="A358" s="1143"/>
      <c r="B358" s="1144">
        <v>351</v>
      </c>
      <c r="C358" s="1144" t="s">
        <v>3237</v>
      </c>
      <c r="D358" s="1145"/>
      <c r="E358" s="1146" t="s">
        <v>3243</v>
      </c>
      <c r="F358" s="1145"/>
      <c r="G358" s="1146"/>
      <c r="H358" s="1145"/>
      <c r="I358" s="1146"/>
      <c r="J358" s="1145"/>
      <c r="K358" s="1146"/>
      <c r="L358" s="1145"/>
      <c r="M358" s="1146"/>
      <c r="N358" s="1144" t="s">
        <v>3243</v>
      </c>
      <c r="O358" s="170" t="s">
        <v>3244</v>
      </c>
      <c r="P358" s="1147" t="s">
        <v>4773</v>
      </c>
      <c r="Q358" s="1148"/>
      <c r="R358" s="1149" t="s">
        <v>940</v>
      </c>
      <c r="S358" s="1144" t="s">
        <v>941</v>
      </c>
      <c r="T358" s="1150" t="s">
        <v>3245</v>
      </c>
      <c r="U358" s="1151" t="s">
        <v>3246</v>
      </c>
      <c r="V358" s="158" t="s">
        <v>605</v>
      </c>
      <c r="W358" s="1150" t="s">
        <v>3247</v>
      </c>
      <c r="X358" s="802">
        <v>1</v>
      </c>
      <c r="Y358" s="824" t="s">
        <v>945</v>
      </c>
      <c r="Z358" s="1152" t="s">
        <v>946</v>
      </c>
      <c r="AA358" s="1144">
        <v>0</v>
      </c>
      <c r="AB358" s="1144" t="s">
        <v>947</v>
      </c>
      <c r="AC358" s="1144" t="s">
        <v>948</v>
      </c>
      <c r="AD358" s="1144"/>
      <c r="AE358" s="1144"/>
      <c r="AF358" s="1153"/>
      <c r="AG358" s="1154" t="s">
        <v>949</v>
      </c>
      <c r="AH358" s="1154" t="s">
        <v>949</v>
      </c>
      <c r="AI358" s="1154" t="s">
        <v>949</v>
      </c>
      <c r="AJ358" s="1154" t="s">
        <v>949</v>
      </c>
      <c r="AK358" s="1154" t="s">
        <v>949</v>
      </c>
      <c r="AL358" s="1154" t="s">
        <v>949</v>
      </c>
      <c r="AM358" s="1154" t="s">
        <v>949</v>
      </c>
      <c r="AN358" s="1154" t="s">
        <v>949</v>
      </c>
      <c r="AO358" s="1154" t="s">
        <v>949</v>
      </c>
      <c r="AP358" s="1154" t="s">
        <v>949</v>
      </c>
      <c r="AQ358" s="1154" t="s">
        <v>949</v>
      </c>
      <c r="AR358" s="1154" t="s">
        <v>949</v>
      </c>
      <c r="AS358" s="1154" t="s">
        <v>949</v>
      </c>
      <c r="AT358" s="1154" t="s">
        <v>949</v>
      </c>
      <c r="AU358" s="1154" t="s">
        <v>949</v>
      </c>
      <c r="AV358" s="1154" t="s">
        <v>949</v>
      </c>
      <c r="AW358" s="1154" t="s">
        <v>949</v>
      </c>
      <c r="AX358" s="1154" t="s">
        <v>949</v>
      </c>
      <c r="AY358" s="1154" t="s">
        <v>949</v>
      </c>
      <c r="AZ358" s="1154" t="s">
        <v>949</v>
      </c>
      <c r="BA358" s="1154" t="s">
        <v>949</v>
      </c>
      <c r="BB358" s="1155"/>
      <c r="BC358" s="1155"/>
      <c r="BD358" s="1155"/>
      <c r="BE358" s="1144"/>
      <c r="BF358" s="1155"/>
      <c r="BG358" s="1155"/>
      <c r="BH358" s="1155"/>
      <c r="BI358" s="1143"/>
      <c r="BJ358" s="802" t="s">
        <v>1025</v>
      </c>
      <c r="BK358" s="1143"/>
      <c r="BL358" s="1143"/>
      <c r="BM358" s="179"/>
      <c r="BN358" s="179"/>
    </row>
    <row r="359" spans="1:66" ht="16.5">
      <c r="A359" s="1143"/>
      <c r="B359" s="1144">
        <v>352</v>
      </c>
      <c r="C359" s="1144" t="s">
        <v>3237</v>
      </c>
      <c r="D359" s="1145"/>
      <c r="E359" s="1146"/>
      <c r="F359" s="1145" t="s">
        <v>3248</v>
      </c>
      <c r="G359" s="1146"/>
      <c r="H359" s="1145"/>
      <c r="I359" s="1146"/>
      <c r="J359" s="1145"/>
      <c r="K359" s="1146"/>
      <c r="L359" s="1145"/>
      <c r="M359" s="1146"/>
      <c r="N359" s="1144" t="s">
        <v>3248</v>
      </c>
      <c r="O359" s="170" t="s">
        <v>3248</v>
      </c>
      <c r="P359" s="1147" t="s">
        <v>1037</v>
      </c>
      <c r="Q359" s="1148"/>
      <c r="R359" s="1149"/>
      <c r="S359" s="1144" t="s">
        <v>941</v>
      </c>
      <c r="T359" s="1150" t="s">
        <v>3248</v>
      </c>
      <c r="U359" s="1151" t="s">
        <v>3249</v>
      </c>
      <c r="V359" s="158" t="s">
        <v>605</v>
      </c>
      <c r="W359" s="1150" t="s">
        <v>3250</v>
      </c>
      <c r="X359" s="802">
        <v>0.36</v>
      </c>
      <c r="Y359" s="824" t="s">
        <v>945</v>
      </c>
      <c r="Z359" s="1152" t="s">
        <v>1563</v>
      </c>
      <c r="AA359" s="1144">
        <v>1</v>
      </c>
      <c r="AB359" s="1144" t="s">
        <v>993</v>
      </c>
      <c r="AC359" s="1144"/>
      <c r="AD359" s="1144"/>
      <c r="AE359" s="1144"/>
      <c r="AF359" s="1153"/>
      <c r="AG359" s="1154" t="s">
        <v>949</v>
      </c>
      <c r="AH359" s="1154" t="s">
        <v>949</v>
      </c>
      <c r="AI359" s="1154" t="s">
        <v>949</v>
      </c>
      <c r="AJ359" s="1154" t="s">
        <v>949</v>
      </c>
      <c r="AK359" s="1154" t="s">
        <v>949</v>
      </c>
      <c r="AL359" s="1154" t="s">
        <v>949</v>
      </c>
      <c r="AM359" s="1154" t="s">
        <v>949</v>
      </c>
      <c r="AN359" s="1154" t="s">
        <v>949</v>
      </c>
      <c r="AO359" s="1154" t="s">
        <v>949</v>
      </c>
      <c r="AP359" s="1154" t="s">
        <v>949</v>
      </c>
      <c r="AQ359" s="1154" t="s">
        <v>1564</v>
      </c>
      <c r="AR359" s="1154" t="s">
        <v>949</v>
      </c>
      <c r="AS359" s="1154" t="s">
        <v>949</v>
      </c>
      <c r="AT359" s="1154">
        <v>0</v>
      </c>
      <c r="AU359" s="1154">
        <v>0</v>
      </c>
      <c r="AV359" s="1154">
        <v>0</v>
      </c>
      <c r="AW359" s="1154">
        <v>0</v>
      </c>
      <c r="AX359" s="1154">
        <v>0</v>
      </c>
      <c r="AY359" s="1154">
        <v>0</v>
      </c>
      <c r="AZ359" s="1154">
        <v>0</v>
      </c>
      <c r="BA359" s="1154">
        <v>0</v>
      </c>
      <c r="BB359" s="1155"/>
      <c r="BC359" s="1155"/>
      <c r="BD359" s="1155"/>
      <c r="BE359" s="1144"/>
      <c r="BF359" s="1155"/>
      <c r="BG359" s="1155"/>
      <c r="BH359" s="1155"/>
      <c r="BI359" s="1143"/>
      <c r="BJ359" s="802" t="s">
        <v>1025</v>
      </c>
      <c r="BK359" s="1143"/>
      <c r="BL359" s="1143"/>
      <c r="BM359" s="179"/>
      <c r="BN359" s="179"/>
    </row>
    <row r="360" spans="1:66" ht="16.5">
      <c r="A360" s="1143"/>
      <c r="B360" s="1144">
        <v>353</v>
      </c>
      <c r="C360" s="1144" t="s">
        <v>3237</v>
      </c>
      <c r="D360" s="1145"/>
      <c r="E360" s="1146"/>
      <c r="F360" s="1145" t="s">
        <v>3251</v>
      </c>
      <c r="G360" s="1146"/>
      <c r="H360" s="1145"/>
      <c r="I360" s="1146"/>
      <c r="J360" s="1145"/>
      <c r="K360" s="1146"/>
      <c r="L360" s="1145"/>
      <c r="M360" s="1146"/>
      <c r="N360" s="1144" t="s">
        <v>3251</v>
      </c>
      <c r="O360" s="170" t="s">
        <v>3252</v>
      </c>
      <c r="P360" s="1147" t="s">
        <v>4802</v>
      </c>
      <c r="Q360" s="1148"/>
      <c r="R360" s="1149" t="s">
        <v>976</v>
      </c>
      <c r="S360" s="1144" t="s">
        <v>941</v>
      </c>
      <c r="T360" s="1150"/>
      <c r="U360" s="1151" t="s">
        <v>3254</v>
      </c>
      <c r="V360" s="158" t="s">
        <v>132</v>
      </c>
      <c r="W360" s="1150" t="s">
        <v>3255</v>
      </c>
      <c r="X360" s="802">
        <v>1</v>
      </c>
      <c r="Y360" s="824" t="s">
        <v>945</v>
      </c>
      <c r="Z360" s="1152" t="s">
        <v>946</v>
      </c>
      <c r="AA360" s="1144">
        <v>1</v>
      </c>
      <c r="AB360" s="1144" t="s">
        <v>979</v>
      </c>
      <c r="AC360" s="1144"/>
      <c r="AD360" s="1144"/>
      <c r="AE360" s="1144"/>
      <c r="AF360" s="1153"/>
      <c r="AG360" s="1154">
        <v>9.8000000000000007</v>
      </c>
      <c r="AH360" s="1154" t="s">
        <v>949</v>
      </c>
      <c r="AI360" s="1154" t="s">
        <v>949</v>
      </c>
      <c r="AJ360" s="1154" t="s">
        <v>949</v>
      </c>
      <c r="AK360" s="1154" t="s">
        <v>3256</v>
      </c>
      <c r="AL360" s="1154" t="s">
        <v>2216</v>
      </c>
      <c r="AM360" s="1154" t="s">
        <v>3257</v>
      </c>
      <c r="AN360" s="1154" t="s">
        <v>949</v>
      </c>
      <c r="AO360" s="1154" t="s">
        <v>949</v>
      </c>
      <c r="AP360" s="1154" t="s">
        <v>949</v>
      </c>
      <c r="AQ360" s="1154" t="s">
        <v>986</v>
      </c>
      <c r="AR360" s="1154" t="s">
        <v>3258</v>
      </c>
      <c r="AS360" s="1154" t="s">
        <v>949</v>
      </c>
      <c r="AT360" s="1154" t="s">
        <v>949</v>
      </c>
      <c r="AU360" s="1154" t="s">
        <v>949</v>
      </c>
      <c r="AV360" s="1154" t="s">
        <v>949</v>
      </c>
      <c r="AW360" s="1154" t="s">
        <v>949</v>
      </c>
      <c r="AX360" s="1154" t="s">
        <v>949</v>
      </c>
      <c r="AY360" s="1154" t="s">
        <v>949</v>
      </c>
      <c r="AZ360" s="1154" t="s">
        <v>949</v>
      </c>
      <c r="BA360" s="1154" t="s">
        <v>949</v>
      </c>
      <c r="BB360" s="1155"/>
      <c r="BC360" s="1155"/>
      <c r="BD360" s="1155"/>
      <c r="BE360" s="1144"/>
      <c r="BF360" s="1155"/>
      <c r="BG360" s="1155"/>
      <c r="BH360" s="1155"/>
      <c r="BI360" s="1143"/>
      <c r="BJ360" s="802" t="s">
        <v>1025</v>
      </c>
      <c r="BK360" s="1143"/>
      <c r="BL360" s="1143"/>
      <c r="BM360" s="179"/>
      <c r="BN360" s="179"/>
    </row>
    <row r="361" spans="1:66" ht="16.5">
      <c r="A361" s="1143"/>
      <c r="B361" s="1144">
        <v>354</v>
      </c>
      <c r="C361" s="1144" t="s">
        <v>3237</v>
      </c>
      <c r="D361" s="1145"/>
      <c r="E361" s="1146"/>
      <c r="F361" s="1145" t="s">
        <v>3259</v>
      </c>
      <c r="G361" s="1146"/>
      <c r="H361" s="1145"/>
      <c r="I361" s="1146"/>
      <c r="J361" s="1145"/>
      <c r="K361" s="1146"/>
      <c r="L361" s="1145"/>
      <c r="M361" s="1146"/>
      <c r="N361" s="1144" t="s">
        <v>3259</v>
      </c>
      <c r="O361" s="170" t="s">
        <v>3259</v>
      </c>
      <c r="P361" s="1147" t="s">
        <v>4781</v>
      </c>
      <c r="Q361" s="1148"/>
      <c r="R361" s="1149" t="s">
        <v>1126</v>
      </c>
      <c r="S361" s="1144" t="s">
        <v>941</v>
      </c>
      <c r="T361" s="1150"/>
      <c r="U361" s="1151" t="s">
        <v>3260</v>
      </c>
      <c r="V361" s="158" t="s">
        <v>132</v>
      </c>
      <c r="W361" s="1150" t="s">
        <v>3261</v>
      </c>
      <c r="X361" s="802">
        <v>1</v>
      </c>
      <c r="Y361" s="824" t="s">
        <v>945</v>
      </c>
      <c r="Z361" s="1152" t="s">
        <v>946</v>
      </c>
      <c r="AA361" s="1144">
        <v>1</v>
      </c>
      <c r="AB361" s="1144" t="s">
        <v>979</v>
      </c>
      <c r="AC361" s="1144"/>
      <c r="AD361" s="1144"/>
      <c r="AE361" s="1144"/>
      <c r="AF361" s="1153"/>
      <c r="AG361" s="1154" t="s">
        <v>949</v>
      </c>
      <c r="AH361" s="1154" t="s">
        <v>949</v>
      </c>
      <c r="AI361" s="1154" t="s">
        <v>949</v>
      </c>
      <c r="AJ361" s="1154" t="s">
        <v>949</v>
      </c>
      <c r="AK361" s="1154" t="s">
        <v>3262</v>
      </c>
      <c r="AL361" s="1154" t="s">
        <v>3263</v>
      </c>
      <c r="AM361" s="1154" t="s">
        <v>1163</v>
      </c>
      <c r="AN361" s="1154" t="s">
        <v>949</v>
      </c>
      <c r="AO361" s="1154" t="s">
        <v>949</v>
      </c>
      <c r="AP361" s="1154" t="s">
        <v>949</v>
      </c>
      <c r="AQ361" s="1154" t="s">
        <v>1166</v>
      </c>
      <c r="AR361" s="1154" t="s">
        <v>949</v>
      </c>
      <c r="AS361" s="1154" t="s">
        <v>949</v>
      </c>
      <c r="AT361" s="1154" t="s">
        <v>949</v>
      </c>
      <c r="AU361" s="1154" t="s">
        <v>949</v>
      </c>
      <c r="AV361" s="1154" t="s">
        <v>949</v>
      </c>
      <c r="AW361" s="1154" t="s">
        <v>949</v>
      </c>
      <c r="AX361" s="1154" t="s">
        <v>949</v>
      </c>
      <c r="AY361" s="1154" t="s">
        <v>949</v>
      </c>
      <c r="AZ361" s="1154" t="s">
        <v>949</v>
      </c>
      <c r="BA361" s="1154" t="s">
        <v>949</v>
      </c>
      <c r="BB361" s="1155"/>
      <c r="BC361" s="1155"/>
      <c r="BD361" s="1155"/>
      <c r="BE361" s="1144"/>
      <c r="BF361" s="1155"/>
      <c r="BG361" s="1155"/>
      <c r="BH361" s="1155"/>
      <c r="BI361" s="1143"/>
      <c r="BJ361" s="802"/>
      <c r="BK361" s="1143"/>
      <c r="BL361" s="1143"/>
      <c r="BM361" s="179"/>
      <c r="BN361" s="179"/>
    </row>
    <row r="362" spans="1:66" ht="16.5">
      <c r="A362" s="1143"/>
      <c r="B362" s="1144">
        <v>355</v>
      </c>
      <c r="C362" s="1144" t="s">
        <v>3237</v>
      </c>
      <c r="D362" s="1145"/>
      <c r="E362" s="1146"/>
      <c r="F362" s="1145" t="s">
        <v>3264</v>
      </c>
      <c r="G362" s="1146"/>
      <c r="H362" s="1145"/>
      <c r="I362" s="1146"/>
      <c r="J362" s="1145"/>
      <c r="K362" s="1146"/>
      <c r="L362" s="1145"/>
      <c r="M362" s="1146"/>
      <c r="N362" s="1144" t="s">
        <v>3264</v>
      </c>
      <c r="O362" s="170" t="s">
        <v>3264</v>
      </c>
      <c r="P362" s="1147" t="s">
        <v>4781</v>
      </c>
      <c r="Q362" s="1148"/>
      <c r="R362" s="1149" t="s">
        <v>1126</v>
      </c>
      <c r="S362" s="1144" t="s">
        <v>941</v>
      </c>
      <c r="T362" s="1150"/>
      <c r="U362" s="1151" t="s">
        <v>3265</v>
      </c>
      <c r="V362" s="158" t="s">
        <v>132</v>
      </c>
      <c r="W362" s="1150" t="s">
        <v>3266</v>
      </c>
      <c r="X362" s="802">
        <v>1</v>
      </c>
      <c r="Y362" s="824" t="s">
        <v>945</v>
      </c>
      <c r="Z362" s="1152" t="s">
        <v>946</v>
      </c>
      <c r="AA362" s="1144">
        <v>1</v>
      </c>
      <c r="AB362" s="1144" t="s">
        <v>979</v>
      </c>
      <c r="AC362" s="1144"/>
      <c r="AD362" s="1144"/>
      <c r="AE362" s="1144"/>
      <c r="AF362" s="1153"/>
      <c r="AG362" s="1154" t="s">
        <v>949</v>
      </c>
      <c r="AH362" s="1154" t="s">
        <v>949</v>
      </c>
      <c r="AI362" s="1154" t="s">
        <v>949</v>
      </c>
      <c r="AJ362" s="1154" t="s">
        <v>949</v>
      </c>
      <c r="AK362" s="1154" t="s">
        <v>3262</v>
      </c>
      <c r="AL362" s="1154" t="s">
        <v>3263</v>
      </c>
      <c r="AM362" s="1154" t="s">
        <v>1163</v>
      </c>
      <c r="AN362" s="1154" t="s">
        <v>949</v>
      </c>
      <c r="AO362" s="1154" t="s">
        <v>949</v>
      </c>
      <c r="AP362" s="1154" t="s">
        <v>949</v>
      </c>
      <c r="AQ362" s="1154" t="s">
        <v>1166</v>
      </c>
      <c r="AR362" s="1154" t="s">
        <v>949</v>
      </c>
      <c r="AS362" s="1154" t="s">
        <v>949</v>
      </c>
      <c r="AT362" s="1154" t="s">
        <v>949</v>
      </c>
      <c r="AU362" s="1154" t="s">
        <v>949</v>
      </c>
      <c r="AV362" s="1154" t="s">
        <v>949</v>
      </c>
      <c r="AW362" s="1154" t="s">
        <v>949</v>
      </c>
      <c r="AX362" s="1154" t="s">
        <v>949</v>
      </c>
      <c r="AY362" s="1154" t="s">
        <v>949</v>
      </c>
      <c r="AZ362" s="1154" t="s">
        <v>949</v>
      </c>
      <c r="BA362" s="1154" t="s">
        <v>949</v>
      </c>
      <c r="BB362" s="1155"/>
      <c r="BC362" s="1155"/>
      <c r="BD362" s="1155"/>
      <c r="BE362" s="1144"/>
      <c r="BF362" s="1155"/>
      <c r="BG362" s="1155"/>
      <c r="BH362" s="1155"/>
      <c r="BI362" s="1143"/>
      <c r="BJ362" s="802"/>
      <c r="BK362" s="1143"/>
      <c r="BL362" s="1143"/>
      <c r="BM362" s="179"/>
      <c r="BN362" s="179"/>
    </row>
    <row r="363" spans="1:66" ht="16.5">
      <c r="A363" s="1143"/>
      <c r="B363" s="1144">
        <v>356</v>
      </c>
      <c r="C363" s="1144" t="s">
        <v>3237</v>
      </c>
      <c r="D363" s="1145"/>
      <c r="E363" s="1146"/>
      <c r="F363" s="1145" t="s">
        <v>1156</v>
      </c>
      <c r="G363" s="1146"/>
      <c r="H363" s="1145"/>
      <c r="I363" s="1146"/>
      <c r="J363" s="1145"/>
      <c r="K363" s="1146"/>
      <c r="L363" s="1145"/>
      <c r="M363" s="1146"/>
      <c r="N363" s="1144" t="s">
        <v>1156</v>
      </c>
      <c r="O363" s="170" t="s">
        <v>1156</v>
      </c>
      <c r="P363" s="1147" t="s">
        <v>1037</v>
      </c>
      <c r="Q363" s="1148"/>
      <c r="R363" s="1149" t="s">
        <v>989</v>
      </c>
      <c r="S363" s="1144" t="s">
        <v>941</v>
      </c>
      <c r="T363" s="1150" t="s">
        <v>1158</v>
      </c>
      <c r="U363" s="1151" t="s">
        <v>1159</v>
      </c>
      <c r="V363" s="158" t="s">
        <v>132</v>
      </c>
      <c r="W363" s="1150" t="s">
        <v>1160</v>
      </c>
      <c r="X363" s="802">
        <v>1</v>
      </c>
      <c r="Y363" s="824" t="s">
        <v>945</v>
      </c>
      <c r="Z363" s="1152" t="s">
        <v>946</v>
      </c>
      <c r="AA363" s="1144">
        <v>1</v>
      </c>
      <c r="AB363" s="1144" t="s">
        <v>979</v>
      </c>
      <c r="AC363" s="1144"/>
      <c r="AD363" s="1144"/>
      <c r="AE363" s="1144"/>
      <c r="AF363" s="1153"/>
      <c r="AG363" s="1154" t="s">
        <v>949</v>
      </c>
      <c r="AH363" s="1154">
        <v>0.05</v>
      </c>
      <c r="AI363" s="1154" t="s">
        <v>949</v>
      </c>
      <c r="AJ363" s="1154" t="s">
        <v>949</v>
      </c>
      <c r="AK363" s="1154" t="s">
        <v>1161</v>
      </c>
      <c r="AL363" s="1154" t="s">
        <v>1162</v>
      </c>
      <c r="AM363" s="1154" t="s">
        <v>1163</v>
      </c>
      <c r="AN363" s="1154" t="s">
        <v>1164</v>
      </c>
      <c r="AO363" s="1154" t="s">
        <v>1165</v>
      </c>
      <c r="AP363" s="1154" t="s">
        <v>949</v>
      </c>
      <c r="AQ363" s="1154" t="s">
        <v>1166</v>
      </c>
      <c r="AR363" s="1154" t="s">
        <v>949</v>
      </c>
      <c r="AS363" s="1154" t="s">
        <v>949</v>
      </c>
      <c r="AT363" s="1154" t="s">
        <v>949</v>
      </c>
      <c r="AU363" s="1154" t="s">
        <v>949</v>
      </c>
      <c r="AV363" s="1154" t="s">
        <v>949</v>
      </c>
      <c r="AW363" s="1154" t="s">
        <v>949</v>
      </c>
      <c r="AX363" s="1154" t="s">
        <v>949</v>
      </c>
      <c r="AY363" s="1154" t="s">
        <v>949</v>
      </c>
      <c r="AZ363" s="1154" t="s">
        <v>949</v>
      </c>
      <c r="BA363" s="1154" t="s">
        <v>949</v>
      </c>
      <c r="BB363" s="1155"/>
      <c r="BC363" s="1155"/>
      <c r="BD363" s="1155"/>
      <c r="BE363" s="1144"/>
      <c r="BF363" s="1155"/>
      <c r="BG363" s="1155"/>
      <c r="BH363" s="1155"/>
      <c r="BI363" s="1143"/>
      <c r="BJ363" s="802" t="s">
        <v>1025</v>
      </c>
      <c r="BK363" s="1143"/>
      <c r="BL363" s="1143"/>
      <c r="BM363" s="179"/>
      <c r="BN363" s="179"/>
    </row>
    <row r="364" spans="1:66" ht="16.5">
      <c r="A364" s="1143"/>
      <c r="B364" s="1144">
        <v>357</v>
      </c>
      <c r="C364" s="1144" t="s">
        <v>3237</v>
      </c>
      <c r="D364" s="1145"/>
      <c r="E364" s="1146"/>
      <c r="F364" s="1145" t="s">
        <v>3267</v>
      </c>
      <c r="G364" s="1146"/>
      <c r="H364" s="1145"/>
      <c r="I364" s="1146"/>
      <c r="J364" s="1145"/>
      <c r="K364" s="1146"/>
      <c r="L364" s="1145"/>
      <c r="M364" s="1146"/>
      <c r="N364" s="1144" t="s">
        <v>3267</v>
      </c>
      <c r="O364" s="170" t="s">
        <v>3268</v>
      </c>
      <c r="P364" s="1147" t="s">
        <v>939</v>
      </c>
      <c r="Q364" s="1148"/>
      <c r="R364" s="1149" t="s">
        <v>940</v>
      </c>
      <c r="S364" s="1144" t="s">
        <v>941</v>
      </c>
      <c r="T364" s="1150" t="s">
        <v>3269</v>
      </c>
      <c r="U364" s="1151" t="s">
        <v>3270</v>
      </c>
      <c r="V364" s="158" t="s">
        <v>605</v>
      </c>
      <c r="W364" s="1150" t="s">
        <v>3271</v>
      </c>
      <c r="X364" s="802">
        <v>1</v>
      </c>
      <c r="Y364" s="824" t="s">
        <v>945</v>
      </c>
      <c r="Z364" s="1152" t="s">
        <v>946</v>
      </c>
      <c r="AA364" s="1144">
        <v>0</v>
      </c>
      <c r="AB364" s="1144" t="s">
        <v>947</v>
      </c>
      <c r="AC364" s="1144"/>
      <c r="AD364" s="1144"/>
      <c r="AE364" s="1144"/>
      <c r="AF364" s="1153"/>
      <c r="AG364" s="1154" t="s">
        <v>949</v>
      </c>
      <c r="AH364" s="1154" t="s">
        <v>949</v>
      </c>
      <c r="AI364" s="1154" t="s">
        <v>949</v>
      </c>
      <c r="AJ364" s="1154" t="s">
        <v>949</v>
      </c>
      <c r="AK364" s="1154" t="s">
        <v>949</v>
      </c>
      <c r="AL364" s="1154" t="s">
        <v>949</v>
      </c>
      <c r="AM364" s="1154" t="s">
        <v>949</v>
      </c>
      <c r="AN364" s="1154" t="s">
        <v>949</v>
      </c>
      <c r="AO364" s="1154" t="s">
        <v>949</v>
      </c>
      <c r="AP364" s="1154" t="s">
        <v>949</v>
      </c>
      <c r="AQ364" s="1154" t="s">
        <v>949</v>
      </c>
      <c r="AR364" s="1154" t="s">
        <v>949</v>
      </c>
      <c r="AS364" s="1154" t="s">
        <v>949</v>
      </c>
      <c r="AT364" s="1154" t="s">
        <v>949</v>
      </c>
      <c r="AU364" s="1154" t="s">
        <v>949</v>
      </c>
      <c r="AV364" s="1154" t="s">
        <v>949</v>
      </c>
      <c r="AW364" s="1154" t="s">
        <v>949</v>
      </c>
      <c r="AX364" s="1154" t="s">
        <v>949</v>
      </c>
      <c r="AY364" s="1154" t="s">
        <v>949</v>
      </c>
      <c r="AZ364" s="1154" t="s">
        <v>949</v>
      </c>
      <c r="BA364" s="1154" t="s">
        <v>949</v>
      </c>
      <c r="BB364" s="1155"/>
      <c r="BC364" s="1155"/>
      <c r="BD364" s="1155"/>
      <c r="BE364" s="1144"/>
      <c r="BF364" s="1155"/>
      <c r="BG364" s="1155"/>
      <c r="BH364" s="1155"/>
      <c r="BI364" s="1143"/>
      <c r="BJ364" s="802" t="s">
        <v>1025</v>
      </c>
      <c r="BK364" s="1143"/>
      <c r="BL364" s="1143"/>
      <c r="BM364" s="179"/>
      <c r="BN364" s="179"/>
    </row>
    <row r="365" spans="1:66" ht="16.5">
      <c r="A365" s="1143"/>
      <c r="B365" s="1144">
        <v>358</v>
      </c>
      <c r="C365" s="1144" t="s">
        <v>3237</v>
      </c>
      <c r="D365" s="1145"/>
      <c r="E365" s="1146"/>
      <c r="F365" s="1145"/>
      <c r="G365" s="1146" t="s">
        <v>3272</v>
      </c>
      <c r="H365" s="1145"/>
      <c r="I365" s="1146"/>
      <c r="J365" s="1145"/>
      <c r="K365" s="1146"/>
      <c r="L365" s="1145"/>
      <c r="M365" s="1146"/>
      <c r="N365" s="1144" t="s">
        <v>3272</v>
      </c>
      <c r="O365" s="170" t="s">
        <v>3273</v>
      </c>
      <c r="P365" s="1147" t="s">
        <v>939</v>
      </c>
      <c r="Q365" s="1148"/>
      <c r="R365" s="1149" t="s">
        <v>940</v>
      </c>
      <c r="S365" s="1144" t="s">
        <v>941</v>
      </c>
      <c r="T365" s="1150" t="s">
        <v>3274</v>
      </c>
      <c r="U365" s="1151" t="s">
        <v>3275</v>
      </c>
      <c r="V365" s="158" t="s">
        <v>605</v>
      </c>
      <c r="W365" s="1150" t="s">
        <v>3276</v>
      </c>
      <c r="X365" s="802">
        <v>1</v>
      </c>
      <c r="Y365" s="824" t="s">
        <v>945</v>
      </c>
      <c r="Z365" s="1152" t="s">
        <v>946</v>
      </c>
      <c r="AA365" s="1144">
        <v>0</v>
      </c>
      <c r="AB365" s="1144" t="s">
        <v>947</v>
      </c>
      <c r="AC365" s="1144"/>
      <c r="AD365" s="1144"/>
      <c r="AE365" s="1144"/>
      <c r="AF365" s="1153"/>
      <c r="AG365" s="1154" t="s">
        <v>949</v>
      </c>
      <c r="AH365" s="1154" t="s">
        <v>949</v>
      </c>
      <c r="AI365" s="1154" t="s">
        <v>949</v>
      </c>
      <c r="AJ365" s="1154" t="s">
        <v>949</v>
      </c>
      <c r="AK365" s="1154" t="s">
        <v>949</v>
      </c>
      <c r="AL365" s="1154" t="s">
        <v>949</v>
      </c>
      <c r="AM365" s="1154" t="s">
        <v>949</v>
      </c>
      <c r="AN365" s="1154" t="s">
        <v>949</v>
      </c>
      <c r="AO365" s="1154" t="s">
        <v>949</v>
      </c>
      <c r="AP365" s="1154" t="s">
        <v>949</v>
      </c>
      <c r="AQ365" s="1154" t="s">
        <v>949</v>
      </c>
      <c r="AR365" s="1154" t="s">
        <v>949</v>
      </c>
      <c r="AS365" s="1154" t="s">
        <v>949</v>
      </c>
      <c r="AT365" s="1154" t="s">
        <v>949</v>
      </c>
      <c r="AU365" s="1154" t="s">
        <v>949</v>
      </c>
      <c r="AV365" s="1154" t="s">
        <v>949</v>
      </c>
      <c r="AW365" s="1154" t="s">
        <v>949</v>
      </c>
      <c r="AX365" s="1154" t="s">
        <v>949</v>
      </c>
      <c r="AY365" s="1154" t="s">
        <v>949</v>
      </c>
      <c r="AZ365" s="1154" t="s">
        <v>949</v>
      </c>
      <c r="BA365" s="1154" t="s">
        <v>949</v>
      </c>
      <c r="BB365" s="1155"/>
      <c r="BC365" s="1155"/>
      <c r="BD365" s="1155"/>
      <c r="BE365" s="1144"/>
      <c r="BF365" s="1155"/>
      <c r="BG365" s="1155"/>
      <c r="BH365" s="1155"/>
      <c r="BI365" s="1143"/>
      <c r="BJ365" s="802" t="s">
        <v>1025</v>
      </c>
      <c r="BK365" s="1143"/>
      <c r="BL365" s="1143"/>
      <c r="BM365" s="179"/>
      <c r="BN365" s="179"/>
    </row>
    <row r="366" spans="1:66" ht="16.5">
      <c r="A366" s="1143"/>
      <c r="B366" s="1144">
        <v>359</v>
      </c>
      <c r="C366" s="1144" t="s">
        <v>3237</v>
      </c>
      <c r="D366" s="1145"/>
      <c r="E366" s="1146"/>
      <c r="F366" s="1145"/>
      <c r="G366" s="1146"/>
      <c r="H366" s="1145" t="s">
        <v>2837</v>
      </c>
      <c r="I366" s="1146"/>
      <c r="J366" s="1145"/>
      <c r="K366" s="1146"/>
      <c r="L366" s="1145"/>
      <c r="M366" s="1146"/>
      <c r="N366" s="1144" t="s">
        <v>2837</v>
      </c>
      <c r="O366" s="170" t="s">
        <v>2838</v>
      </c>
      <c r="P366" s="1147" t="s">
        <v>4802</v>
      </c>
      <c r="Q366" s="1148"/>
      <c r="R366" s="1149"/>
      <c r="S366" s="1144" t="s">
        <v>941</v>
      </c>
      <c r="T366" s="1150" t="s">
        <v>2838</v>
      </c>
      <c r="U366" s="1151" t="s">
        <v>2839</v>
      </c>
      <c r="V366" s="158" t="s">
        <v>605</v>
      </c>
      <c r="W366" s="1150" t="s">
        <v>2840</v>
      </c>
      <c r="X366" s="802">
        <v>1</v>
      </c>
      <c r="Y366" s="824" t="s">
        <v>945</v>
      </c>
      <c r="Z366" s="1152" t="s">
        <v>946</v>
      </c>
      <c r="AA366" s="1144">
        <v>1</v>
      </c>
      <c r="AB366" s="1144" t="s">
        <v>993</v>
      </c>
      <c r="AC366" s="1144"/>
      <c r="AD366" s="1144"/>
      <c r="AE366" s="1144"/>
      <c r="AF366" s="1153"/>
      <c r="AG366" s="1154" t="s">
        <v>949</v>
      </c>
      <c r="AH366" s="1154" t="s">
        <v>949</v>
      </c>
      <c r="AI366" s="1154" t="s">
        <v>949</v>
      </c>
      <c r="AJ366" s="1154" t="s">
        <v>949</v>
      </c>
      <c r="AK366" s="1154" t="s">
        <v>949</v>
      </c>
      <c r="AL366" s="1154" t="s">
        <v>949</v>
      </c>
      <c r="AM366" s="1154" t="s">
        <v>2841</v>
      </c>
      <c r="AN366" s="1154" t="s">
        <v>949</v>
      </c>
      <c r="AO366" s="1154" t="s">
        <v>949</v>
      </c>
      <c r="AP366" s="1154" t="s">
        <v>949</v>
      </c>
      <c r="AQ366" s="1154" t="s">
        <v>986</v>
      </c>
      <c r="AR366" s="1154" t="s">
        <v>1024</v>
      </c>
      <c r="AS366" s="1154" t="s">
        <v>949</v>
      </c>
      <c r="AT366" s="1154">
        <v>0</v>
      </c>
      <c r="AU366" s="1154">
        <v>0</v>
      </c>
      <c r="AV366" s="1154">
        <v>0</v>
      </c>
      <c r="AW366" s="1154">
        <v>0</v>
      </c>
      <c r="AX366" s="1154">
        <v>0</v>
      </c>
      <c r="AY366" s="1154">
        <v>0</v>
      </c>
      <c r="AZ366" s="1154">
        <v>0</v>
      </c>
      <c r="BA366" s="1154">
        <v>0</v>
      </c>
      <c r="BB366" s="1155"/>
      <c r="BC366" s="1155"/>
      <c r="BD366" s="1155"/>
      <c r="BE366" s="1144"/>
      <c r="BF366" s="1155"/>
      <c r="BG366" s="1155"/>
      <c r="BH366" s="1155"/>
      <c r="BI366" s="1143"/>
      <c r="BJ366" s="802" t="s">
        <v>1025</v>
      </c>
      <c r="BK366" s="1143"/>
      <c r="BL366" s="1143"/>
      <c r="BM366" s="179"/>
      <c r="BN366" s="179"/>
    </row>
    <row r="367" spans="1:66" ht="16.5">
      <c r="A367" s="1143"/>
      <c r="B367" s="1144">
        <v>360</v>
      </c>
      <c r="C367" s="1144" t="s">
        <v>3237</v>
      </c>
      <c r="D367" s="1145"/>
      <c r="E367" s="1146"/>
      <c r="F367" s="1145"/>
      <c r="G367" s="1146"/>
      <c r="H367" s="1145" t="s">
        <v>3277</v>
      </c>
      <c r="I367" s="1146"/>
      <c r="J367" s="1145"/>
      <c r="K367" s="1146"/>
      <c r="L367" s="1145"/>
      <c r="M367" s="1146"/>
      <c r="N367" s="1144" t="s">
        <v>3277</v>
      </c>
      <c r="O367" s="170" t="s">
        <v>3278</v>
      </c>
      <c r="P367" s="1147" t="s">
        <v>4802</v>
      </c>
      <c r="Q367" s="1148"/>
      <c r="R367" s="1149"/>
      <c r="S367" s="1144" t="s">
        <v>941</v>
      </c>
      <c r="T367" s="1150" t="s">
        <v>3278</v>
      </c>
      <c r="U367" s="1151" t="s">
        <v>3279</v>
      </c>
      <c r="V367" s="158" t="s">
        <v>605</v>
      </c>
      <c r="W367" s="1150" t="s">
        <v>3280</v>
      </c>
      <c r="X367" s="802">
        <v>1</v>
      </c>
      <c r="Y367" s="824" t="s">
        <v>945</v>
      </c>
      <c r="Z367" s="1152" t="s">
        <v>946</v>
      </c>
      <c r="AA367" s="1144">
        <v>1</v>
      </c>
      <c r="AB367" s="1144" t="s">
        <v>993</v>
      </c>
      <c r="AC367" s="1144"/>
      <c r="AD367" s="1144"/>
      <c r="AE367" s="1144"/>
      <c r="AF367" s="1153"/>
      <c r="AG367" s="1154" t="s">
        <v>949</v>
      </c>
      <c r="AH367" s="1154" t="s">
        <v>949</v>
      </c>
      <c r="AI367" s="1154" t="s">
        <v>949</v>
      </c>
      <c r="AJ367" s="1154" t="s">
        <v>949</v>
      </c>
      <c r="AK367" s="1154" t="s">
        <v>949</v>
      </c>
      <c r="AL367" s="1154" t="s">
        <v>949</v>
      </c>
      <c r="AM367" s="1154" t="s">
        <v>949</v>
      </c>
      <c r="AN367" s="1154" t="s">
        <v>949</v>
      </c>
      <c r="AO367" s="1154" t="s">
        <v>949</v>
      </c>
      <c r="AP367" s="1154" t="s">
        <v>949</v>
      </c>
      <c r="AQ367" s="1154" t="s">
        <v>986</v>
      </c>
      <c r="AR367" s="1154" t="s">
        <v>1024</v>
      </c>
      <c r="AS367" s="1154" t="s">
        <v>949</v>
      </c>
      <c r="AT367" s="1154">
        <v>0</v>
      </c>
      <c r="AU367" s="1154">
        <v>0</v>
      </c>
      <c r="AV367" s="1154">
        <v>0</v>
      </c>
      <c r="AW367" s="1154">
        <v>0</v>
      </c>
      <c r="AX367" s="1154">
        <v>0</v>
      </c>
      <c r="AY367" s="1154">
        <v>0</v>
      </c>
      <c r="AZ367" s="1154">
        <v>0</v>
      </c>
      <c r="BA367" s="1154">
        <v>0</v>
      </c>
      <c r="BB367" s="1155"/>
      <c r="BC367" s="1155"/>
      <c r="BD367" s="1155"/>
      <c r="BE367" s="1144"/>
      <c r="BF367" s="1155"/>
      <c r="BG367" s="1155"/>
      <c r="BH367" s="1155"/>
      <c r="BI367" s="1143"/>
      <c r="BJ367" s="802" t="s">
        <v>1025</v>
      </c>
      <c r="BK367" s="1143"/>
      <c r="BL367" s="1143"/>
      <c r="BM367" s="179"/>
      <c r="BN367" s="179"/>
    </row>
    <row r="368" spans="1:66" ht="16.5">
      <c r="A368" s="1143" t="s">
        <v>3281</v>
      </c>
      <c r="B368" s="1144">
        <v>361</v>
      </c>
      <c r="C368" s="1144" t="s">
        <v>3237</v>
      </c>
      <c r="D368" s="1145"/>
      <c r="E368" s="1146"/>
      <c r="F368" s="1145"/>
      <c r="G368" s="1146"/>
      <c r="H368" s="1145" t="s">
        <v>3282</v>
      </c>
      <c r="I368" s="1146"/>
      <c r="J368" s="1145"/>
      <c r="K368" s="1146"/>
      <c r="L368" s="1145"/>
      <c r="M368" s="1146"/>
      <c r="N368" s="1144" t="s">
        <v>3282</v>
      </c>
      <c r="O368" s="170" t="s">
        <v>3283</v>
      </c>
      <c r="P368" s="1147" t="s">
        <v>4932</v>
      </c>
      <c r="Q368" s="1148" t="s">
        <v>2234</v>
      </c>
      <c r="R368" s="1149" t="s">
        <v>1059</v>
      </c>
      <c r="S368" s="1144" t="s">
        <v>941</v>
      </c>
      <c r="T368" s="1150" t="s">
        <v>3284</v>
      </c>
      <c r="U368" s="1151" t="s">
        <v>3285</v>
      </c>
      <c r="V368" s="158" t="s">
        <v>605</v>
      </c>
      <c r="W368" s="1150" t="s">
        <v>3286</v>
      </c>
      <c r="X368" s="802">
        <v>1</v>
      </c>
      <c r="Y368" s="824" t="s">
        <v>945</v>
      </c>
      <c r="Z368" s="1152" t="s">
        <v>946</v>
      </c>
      <c r="AA368" s="1144">
        <v>1</v>
      </c>
      <c r="AB368" s="1144" t="s">
        <v>1244</v>
      </c>
      <c r="AC368" s="1144"/>
      <c r="AD368" s="1144" t="s">
        <v>1245</v>
      </c>
      <c r="AE368" s="1144"/>
      <c r="AF368" s="1153"/>
      <c r="AG368" s="1154" t="s">
        <v>949</v>
      </c>
      <c r="AH368" s="1154" t="s">
        <v>949</v>
      </c>
      <c r="AI368" s="1154" t="s">
        <v>949</v>
      </c>
      <c r="AJ368" s="1154" t="s">
        <v>949</v>
      </c>
      <c r="AK368" s="1154" t="s">
        <v>949</v>
      </c>
      <c r="AL368" s="1154" t="s">
        <v>949</v>
      </c>
      <c r="AM368" s="1154" t="s">
        <v>949</v>
      </c>
      <c r="AN368" s="1154" t="s">
        <v>949</v>
      </c>
      <c r="AO368" s="1154" t="s">
        <v>949</v>
      </c>
      <c r="AP368" s="1154" t="s">
        <v>949</v>
      </c>
      <c r="AQ368" s="1154" t="s">
        <v>3287</v>
      </c>
      <c r="AR368" s="1154" t="s">
        <v>3288</v>
      </c>
      <c r="AS368" s="1154" t="s">
        <v>949</v>
      </c>
      <c r="AT368" s="1154">
        <v>0</v>
      </c>
      <c r="AU368" s="1154">
        <v>0</v>
      </c>
      <c r="AV368" s="1154">
        <v>0</v>
      </c>
      <c r="AW368" s="1154">
        <v>0</v>
      </c>
      <c r="AX368" s="1154">
        <v>0</v>
      </c>
      <c r="AY368" s="1154">
        <v>0</v>
      </c>
      <c r="AZ368" s="1154">
        <v>0</v>
      </c>
      <c r="BA368" s="1154">
        <v>0</v>
      </c>
      <c r="BB368" s="1155"/>
      <c r="BC368" s="1155"/>
      <c r="BD368" s="1155"/>
      <c r="BE368" s="1144"/>
      <c r="BF368" s="1155"/>
      <c r="BG368" s="1155"/>
      <c r="BH368" s="1155"/>
      <c r="BI368" s="1143"/>
      <c r="BJ368" s="802" t="s">
        <v>1414</v>
      </c>
      <c r="BK368" s="1143"/>
      <c r="BL368" s="1143"/>
      <c r="BM368" s="179"/>
      <c r="BN368" s="179"/>
    </row>
    <row r="369" spans="1:66" ht="16.5">
      <c r="A369" s="1143"/>
      <c r="B369" s="1144">
        <v>362</v>
      </c>
      <c r="C369" s="1144" t="s">
        <v>3237</v>
      </c>
      <c r="D369" s="1145"/>
      <c r="E369" s="1146"/>
      <c r="F369" s="1145"/>
      <c r="G369" s="1146"/>
      <c r="H369" s="1145" t="s">
        <v>3289</v>
      </c>
      <c r="I369" s="1146"/>
      <c r="J369" s="1145"/>
      <c r="K369" s="1146"/>
      <c r="L369" s="1145"/>
      <c r="M369" s="1146"/>
      <c r="N369" s="1144" t="s">
        <v>3289</v>
      </c>
      <c r="O369" s="170" t="s">
        <v>3289</v>
      </c>
      <c r="P369" s="1147" t="s">
        <v>1037</v>
      </c>
      <c r="Q369" s="1148"/>
      <c r="R369" s="1149"/>
      <c r="S369" s="1144" t="s">
        <v>941</v>
      </c>
      <c r="T369" s="1150" t="s">
        <v>3290</v>
      </c>
      <c r="U369" s="1151" t="s">
        <v>3291</v>
      </c>
      <c r="V369" s="158" t="s">
        <v>605</v>
      </c>
      <c r="W369" s="1150" t="s">
        <v>3292</v>
      </c>
      <c r="X369" s="802">
        <v>1</v>
      </c>
      <c r="Y369" s="824" t="s">
        <v>945</v>
      </c>
      <c r="Z369" s="1152" t="s">
        <v>946</v>
      </c>
      <c r="AA369" s="1144">
        <v>1</v>
      </c>
      <c r="AB369" s="1144" t="s">
        <v>1081</v>
      </c>
      <c r="AC369" s="1144"/>
      <c r="AD369" s="1144"/>
      <c r="AE369" s="1144"/>
      <c r="AF369" s="1153"/>
      <c r="AG369" s="1154">
        <v>192.714</v>
      </c>
      <c r="AH369" s="1154">
        <v>1.6</v>
      </c>
      <c r="AI369" s="1154">
        <v>7.93</v>
      </c>
      <c r="AJ369" s="1154" t="s">
        <v>949</v>
      </c>
      <c r="AK369" s="1154" t="s">
        <v>3293</v>
      </c>
      <c r="AL369" s="1154" t="s">
        <v>949</v>
      </c>
      <c r="AM369" s="1154" t="s">
        <v>1192</v>
      </c>
      <c r="AN369" s="1154" t="s">
        <v>1193</v>
      </c>
      <c r="AO369" s="1154" t="s">
        <v>1194</v>
      </c>
      <c r="AP369" s="1154" t="s">
        <v>949</v>
      </c>
      <c r="AQ369" s="1154" t="s">
        <v>1087</v>
      </c>
      <c r="AR369" s="1154" t="s">
        <v>949</v>
      </c>
      <c r="AS369" s="1154" t="s">
        <v>949</v>
      </c>
      <c r="AT369" s="1154">
        <v>0</v>
      </c>
      <c r="AU369" s="1154">
        <v>0</v>
      </c>
      <c r="AV369" s="1154" t="s">
        <v>3289</v>
      </c>
      <c r="AW369" s="1154" t="s">
        <v>1087</v>
      </c>
      <c r="AX369" s="1154">
        <v>0</v>
      </c>
      <c r="AY369" s="1154">
        <v>0</v>
      </c>
      <c r="AZ369" s="1154">
        <v>0</v>
      </c>
      <c r="BA369" s="1154">
        <v>0</v>
      </c>
      <c r="BB369" s="1155"/>
      <c r="BC369" s="1155"/>
      <c r="BD369" s="1155"/>
      <c r="BE369" s="1144"/>
      <c r="BF369" s="1155">
        <v>0</v>
      </c>
      <c r="BG369" s="1155">
        <v>0</v>
      </c>
      <c r="BH369" s="1155">
        <v>0</v>
      </c>
      <c r="BI369" s="1143"/>
      <c r="BJ369" s="802" t="s">
        <v>1025</v>
      </c>
      <c r="BK369" s="1143"/>
      <c r="BL369" s="1143"/>
      <c r="BM369" s="179"/>
      <c r="BN369" s="179"/>
    </row>
    <row r="370" spans="1:66" ht="16.5">
      <c r="A370" s="1143"/>
      <c r="B370" s="1144">
        <v>363</v>
      </c>
      <c r="C370" s="1144" t="s">
        <v>3237</v>
      </c>
      <c r="D370" s="1145"/>
      <c r="E370" s="1146"/>
      <c r="F370" s="1145"/>
      <c r="G370" s="1146" t="s">
        <v>3294</v>
      </c>
      <c r="H370" s="1145"/>
      <c r="I370" s="1146"/>
      <c r="J370" s="1145"/>
      <c r="K370" s="1146"/>
      <c r="L370" s="1145"/>
      <c r="M370" s="1146"/>
      <c r="N370" s="1144" t="s">
        <v>3294</v>
      </c>
      <c r="O370" s="170" t="s">
        <v>3295</v>
      </c>
      <c r="P370" s="1147" t="s">
        <v>939</v>
      </c>
      <c r="Q370" s="1148"/>
      <c r="R370" s="1149" t="s">
        <v>940</v>
      </c>
      <c r="S370" s="1144" t="s">
        <v>941</v>
      </c>
      <c r="T370" s="1150" t="s">
        <v>3294</v>
      </c>
      <c r="U370" s="1151" t="s">
        <v>3296</v>
      </c>
      <c r="V370" s="158" t="s">
        <v>605</v>
      </c>
      <c r="W370" s="1150" t="s">
        <v>3297</v>
      </c>
      <c r="X370" s="802">
        <v>1</v>
      </c>
      <c r="Y370" s="824" t="s">
        <v>945</v>
      </c>
      <c r="Z370" s="1152" t="s">
        <v>946</v>
      </c>
      <c r="AA370" s="1144">
        <v>0</v>
      </c>
      <c r="AB370" s="1144" t="s">
        <v>947</v>
      </c>
      <c r="AC370" s="1144"/>
      <c r="AD370" s="1144"/>
      <c r="AE370" s="1144"/>
      <c r="AF370" s="1153"/>
      <c r="AG370" s="1154" t="s">
        <v>949</v>
      </c>
      <c r="AH370" s="1154" t="s">
        <v>949</v>
      </c>
      <c r="AI370" s="1154" t="s">
        <v>949</v>
      </c>
      <c r="AJ370" s="1154" t="s">
        <v>949</v>
      </c>
      <c r="AK370" s="1154" t="s">
        <v>949</v>
      </c>
      <c r="AL370" s="1154" t="s">
        <v>949</v>
      </c>
      <c r="AM370" s="1154" t="s">
        <v>949</v>
      </c>
      <c r="AN370" s="1154" t="s">
        <v>949</v>
      </c>
      <c r="AO370" s="1154" t="s">
        <v>949</v>
      </c>
      <c r="AP370" s="1154" t="s">
        <v>949</v>
      </c>
      <c r="AQ370" s="1154" t="s">
        <v>949</v>
      </c>
      <c r="AR370" s="1154" t="s">
        <v>949</v>
      </c>
      <c r="AS370" s="1154" t="s">
        <v>949</v>
      </c>
      <c r="AT370" s="1154" t="s">
        <v>949</v>
      </c>
      <c r="AU370" s="1154" t="s">
        <v>949</v>
      </c>
      <c r="AV370" s="1154" t="s">
        <v>949</v>
      </c>
      <c r="AW370" s="1154" t="s">
        <v>949</v>
      </c>
      <c r="AX370" s="1154" t="s">
        <v>949</v>
      </c>
      <c r="AY370" s="1154" t="s">
        <v>949</v>
      </c>
      <c r="AZ370" s="1154" t="s">
        <v>949</v>
      </c>
      <c r="BA370" s="1154" t="s">
        <v>949</v>
      </c>
      <c r="BB370" s="1155"/>
      <c r="BC370" s="1155"/>
      <c r="BD370" s="1155"/>
      <c r="BE370" s="1144"/>
      <c r="BF370" s="1155"/>
      <c r="BG370" s="1155"/>
      <c r="BH370" s="1155"/>
      <c r="BI370" s="1143"/>
      <c r="BJ370" s="802" t="s">
        <v>1025</v>
      </c>
      <c r="BK370" s="1143"/>
      <c r="BL370" s="1143"/>
      <c r="BM370" s="179"/>
      <c r="BN370" s="179"/>
    </row>
    <row r="371" spans="1:66" ht="16.5">
      <c r="A371" s="1143"/>
      <c r="B371" s="1144">
        <v>364</v>
      </c>
      <c r="C371" s="1144" t="s">
        <v>3237</v>
      </c>
      <c r="D371" s="1145"/>
      <c r="E371" s="1146"/>
      <c r="F371" s="1145"/>
      <c r="G371" s="1146"/>
      <c r="H371" s="1145" t="s">
        <v>3277</v>
      </c>
      <c r="I371" s="1146"/>
      <c r="J371" s="1145"/>
      <c r="K371" s="1146"/>
      <c r="L371" s="1145"/>
      <c r="M371" s="1146"/>
      <c r="N371" s="1144" t="s">
        <v>3277</v>
      </c>
      <c r="O371" s="170" t="s">
        <v>3278</v>
      </c>
      <c r="P371" s="1147" t="s">
        <v>4802</v>
      </c>
      <c r="Q371" s="1148"/>
      <c r="R371" s="1149"/>
      <c r="S371" s="1144" t="s">
        <v>941</v>
      </c>
      <c r="T371" s="1150" t="s">
        <v>3278</v>
      </c>
      <c r="U371" s="1151" t="s">
        <v>3279</v>
      </c>
      <c r="V371" s="158" t="s">
        <v>605</v>
      </c>
      <c r="W371" s="1150" t="s">
        <v>3280</v>
      </c>
      <c r="X371" s="802">
        <v>1</v>
      </c>
      <c r="Y371" s="824" t="s">
        <v>945</v>
      </c>
      <c r="Z371" s="1152" t="s">
        <v>946</v>
      </c>
      <c r="AA371" s="1144">
        <v>1</v>
      </c>
      <c r="AB371" s="1144" t="s">
        <v>993</v>
      </c>
      <c r="AC371" s="1144"/>
      <c r="AD371" s="1144"/>
      <c r="AE371" s="1144"/>
      <c r="AF371" s="1153"/>
      <c r="AG371" s="1154" t="s">
        <v>949</v>
      </c>
      <c r="AH371" s="1154" t="s">
        <v>949</v>
      </c>
      <c r="AI371" s="1154" t="s">
        <v>949</v>
      </c>
      <c r="AJ371" s="1154" t="s">
        <v>949</v>
      </c>
      <c r="AK371" s="1154" t="s">
        <v>949</v>
      </c>
      <c r="AL371" s="1154" t="s">
        <v>949</v>
      </c>
      <c r="AM371" s="1154" t="s">
        <v>949</v>
      </c>
      <c r="AN371" s="1154" t="s">
        <v>949</v>
      </c>
      <c r="AO371" s="1154" t="s">
        <v>949</v>
      </c>
      <c r="AP371" s="1154" t="s">
        <v>949</v>
      </c>
      <c r="AQ371" s="1154" t="s">
        <v>986</v>
      </c>
      <c r="AR371" s="1154" t="s">
        <v>1024</v>
      </c>
      <c r="AS371" s="1154" t="s">
        <v>949</v>
      </c>
      <c r="AT371" s="1154">
        <v>0</v>
      </c>
      <c r="AU371" s="1154">
        <v>0</v>
      </c>
      <c r="AV371" s="1154">
        <v>0</v>
      </c>
      <c r="AW371" s="1154">
        <v>0</v>
      </c>
      <c r="AX371" s="1154">
        <v>0</v>
      </c>
      <c r="AY371" s="1154">
        <v>0</v>
      </c>
      <c r="AZ371" s="1154">
        <v>0</v>
      </c>
      <c r="BA371" s="1154">
        <v>0</v>
      </c>
      <c r="BB371" s="1155"/>
      <c r="BC371" s="1155"/>
      <c r="BD371" s="1155"/>
      <c r="BE371" s="1144"/>
      <c r="BF371" s="1155"/>
      <c r="BG371" s="1155"/>
      <c r="BH371" s="1155"/>
      <c r="BI371" s="1143"/>
      <c r="BJ371" s="802" t="s">
        <v>1025</v>
      </c>
      <c r="BK371" s="1143"/>
      <c r="BL371" s="1143"/>
      <c r="BM371" s="179"/>
      <c r="BN371" s="179"/>
    </row>
    <row r="372" spans="1:66" ht="16.5">
      <c r="A372" s="1143"/>
      <c r="B372" s="1144">
        <v>365</v>
      </c>
      <c r="C372" s="1144" t="s">
        <v>3237</v>
      </c>
      <c r="D372" s="1145"/>
      <c r="E372" s="1146"/>
      <c r="F372" s="1145"/>
      <c r="G372" s="1146"/>
      <c r="H372" s="1145" t="s">
        <v>3298</v>
      </c>
      <c r="I372" s="1146"/>
      <c r="J372" s="1145"/>
      <c r="K372" s="1146"/>
      <c r="L372" s="1145"/>
      <c r="M372" s="1146"/>
      <c r="N372" s="1144" t="s">
        <v>3298</v>
      </c>
      <c r="O372" s="170" t="s">
        <v>3298</v>
      </c>
      <c r="P372" s="1147" t="s">
        <v>1037</v>
      </c>
      <c r="Q372" s="1148"/>
      <c r="R372" s="1149"/>
      <c r="S372" s="1144" t="s">
        <v>941</v>
      </c>
      <c r="T372" s="1150" t="s">
        <v>3298</v>
      </c>
      <c r="U372" s="1151" t="s">
        <v>3299</v>
      </c>
      <c r="V372" s="158" t="s">
        <v>605</v>
      </c>
      <c r="W372" s="1150" t="s">
        <v>3300</v>
      </c>
      <c r="X372" s="802">
        <v>1</v>
      </c>
      <c r="Y372" s="824" t="s">
        <v>945</v>
      </c>
      <c r="Z372" s="1152" t="s">
        <v>946</v>
      </c>
      <c r="AA372" s="1144">
        <v>1</v>
      </c>
      <c r="AB372" s="1144" t="s">
        <v>1244</v>
      </c>
      <c r="AC372" s="1144"/>
      <c r="AD372" s="1144" t="s">
        <v>1245</v>
      </c>
      <c r="AE372" s="1144"/>
      <c r="AF372" s="1153"/>
      <c r="AG372" s="1154" t="s">
        <v>949</v>
      </c>
      <c r="AH372" s="1154" t="s">
        <v>949</v>
      </c>
      <c r="AI372" s="1154" t="s">
        <v>949</v>
      </c>
      <c r="AJ372" s="1154" t="s">
        <v>949</v>
      </c>
      <c r="AK372" s="1154" t="s">
        <v>949</v>
      </c>
      <c r="AL372" s="1154" t="s">
        <v>949</v>
      </c>
      <c r="AM372" s="1154" t="s">
        <v>949</v>
      </c>
      <c r="AN372" s="1154" t="s">
        <v>949</v>
      </c>
      <c r="AO372" s="1154" t="s">
        <v>949</v>
      </c>
      <c r="AP372" s="1154" t="s">
        <v>949</v>
      </c>
      <c r="AQ372" s="1154" t="s">
        <v>3301</v>
      </c>
      <c r="AR372" s="1154" t="s">
        <v>949</v>
      </c>
      <c r="AS372" s="1154" t="s">
        <v>949</v>
      </c>
      <c r="AT372" s="1154">
        <v>0</v>
      </c>
      <c r="AU372" s="1154">
        <v>0</v>
      </c>
      <c r="AV372" s="1154">
        <v>0</v>
      </c>
      <c r="AW372" s="1154">
        <v>0</v>
      </c>
      <c r="AX372" s="1154">
        <v>0</v>
      </c>
      <c r="AY372" s="1154">
        <v>0</v>
      </c>
      <c r="AZ372" s="1154">
        <v>0</v>
      </c>
      <c r="BA372" s="1154">
        <v>0</v>
      </c>
      <c r="BB372" s="1155"/>
      <c r="BC372" s="1155"/>
      <c r="BD372" s="1155"/>
      <c r="BE372" s="1144"/>
      <c r="BF372" s="1155"/>
      <c r="BG372" s="1155"/>
      <c r="BH372" s="1155"/>
      <c r="BI372" s="1143"/>
      <c r="BJ372" s="802" t="s">
        <v>1414</v>
      </c>
      <c r="BK372" s="1143"/>
      <c r="BL372" s="1143"/>
      <c r="BM372" s="179"/>
      <c r="BN372" s="179"/>
    </row>
    <row r="373" spans="1:66" ht="16.5">
      <c r="A373" s="1143"/>
      <c r="B373" s="1144">
        <v>366</v>
      </c>
      <c r="C373" s="1144" t="s">
        <v>3237</v>
      </c>
      <c r="D373" s="1145"/>
      <c r="E373" s="1146"/>
      <c r="F373" s="1145"/>
      <c r="G373" s="1146" t="s">
        <v>3302</v>
      </c>
      <c r="H373" s="1145"/>
      <c r="I373" s="1146"/>
      <c r="J373" s="1145"/>
      <c r="K373" s="1146"/>
      <c r="L373" s="1145"/>
      <c r="M373" s="1146"/>
      <c r="N373" s="1144" t="s">
        <v>3302</v>
      </c>
      <c r="O373" s="170" t="s">
        <v>3303</v>
      </c>
      <c r="P373" s="1147" t="s">
        <v>939</v>
      </c>
      <c r="Q373" s="1148"/>
      <c r="R373" s="1149" t="s">
        <v>940</v>
      </c>
      <c r="S373" s="1144" t="s">
        <v>941</v>
      </c>
      <c r="T373" s="1150" t="s">
        <v>3304</v>
      </c>
      <c r="U373" s="1151" t="s">
        <v>3305</v>
      </c>
      <c r="V373" s="158" t="s">
        <v>605</v>
      </c>
      <c r="W373" s="1150" t="s">
        <v>3306</v>
      </c>
      <c r="X373" s="802">
        <v>1</v>
      </c>
      <c r="Y373" s="824" t="s">
        <v>945</v>
      </c>
      <c r="Z373" s="1152" t="s">
        <v>946</v>
      </c>
      <c r="AA373" s="1144">
        <v>0</v>
      </c>
      <c r="AB373" s="1144" t="s">
        <v>947</v>
      </c>
      <c r="AC373" s="1144"/>
      <c r="AD373" s="1144"/>
      <c r="AE373" s="1144"/>
      <c r="AF373" s="1153"/>
      <c r="AG373" s="1154" t="s">
        <v>949</v>
      </c>
      <c r="AH373" s="1154" t="s">
        <v>949</v>
      </c>
      <c r="AI373" s="1154" t="s">
        <v>949</v>
      </c>
      <c r="AJ373" s="1154" t="s">
        <v>949</v>
      </c>
      <c r="AK373" s="1154" t="s">
        <v>949</v>
      </c>
      <c r="AL373" s="1154" t="s">
        <v>949</v>
      </c>
      <c r="AM373" s="1154" t="s">
        <v>949</v>
      </c>
      <c r="AN373" s="1154" t="s">
        <v>949</v>
      </c>
      <c r="AO373" s="1154" t="s">
        <v>949</v>
      </c>
      <c r="AP373" s="1154" t="s">
        <v>949</v>
      </c>
      <c r="AQ373" s="1154" t="s">
        <v>949</v>
      </c>
      <c r="AR373" s="1154" t="s">
        <v>949</v>
      </c>
      <c r="AS373" s="1154" t="s">
        <v>949</v>
      </c>
      <c r="AT373" s="1154" t="s">
        <v>949</v>
      </c>
      <c r="AU373" s="1154" t="s">
        <v>949</v>
      </c>
      <c r="AV373" s="1154" t="s">
        <v>949</v>
      </c>
      <c r="AW373" s="1154" t="s">
        <v>949</v>
      </c>
      <c r="AX373" s="1154" t="s">
        <v>949</v>
      </c>
      <c r="AY373" s="1154" t="s">
        <v>949</v>
      </c>
      <c r="AZ373" s="1154" t="s">
        <v>949</v>
      </c>
      <c r="BA373" s="1154" t="s">
        <v>949</v>
      </c>
      <c r="BB373" s="1155"/>
      <c r="BC373" s="1155"/>
      <c r="BD373" s="1155"/>
      <c r="BE373" s="1144"/>
      <c r="BF373" s="1155"/>
      <c r="BG373" s="1155"/>
      <c r="BH373" s="1155"/>
      <c r="BI373" s="1143"/>
      <c r="BJ373" s="802" t="s">
        <v>1025</v>
      </c>
      <c r="BK373" s="1143"/>
      <c r="BL373" s="1143"/>
      <c r="BM373" s="179"/>
      <c r="BN373" s="179"/>
    </row>
    <row r="374" spans="1:66" ht="16.5">
      <c r="A374" s="1143"/>
      <c r="B374" s="1144">
        <v>367</v>
      </c>
      <c r="C374" s="1144" t="s">
        <v>3237</v>
      </c>
      <c r="D374" s="1145"/>
      <c r="E374" s="1146"/>
      <c r="F374" s="1145"/>
      <c r="G374" s="1146"/>
      <c r="H374" s="1145" t="s">
        <v>2837</v>
      </c>
      <c r="I374" s="1146"/>
      <c r="J374" s="1145"/>
      <c r="K374" s="1146"/>
      <c r="L374" s="1145"/>
      <c r="M374" s="1146"/>
      <c r="N374" s="1144" t="s">
        <v>2837</v>
      </c>
      <c r="O374" s="170" t="s">
        <v>2838</v>
      </c>
      <c r="P374" s="1147" t="s">
        <v>4802</v>
      </c>
      <c r="Q374" s="1148"/>
      <c r="R374" s="1149"/>
      <c r="S374" s="1144" t="s">
        <v>941</v>
      </c>
      <c r="T374" s="1150" t="s">
        <v>2838</v>
      </c>
      <c r="U374" s="1151" t="s">
        <v>2839</v>
      </c>
      <c r="V374" s="158" t="s">
        <v>605</v>
      </c>
      <c r="W374" s="1150" t="s">
        <v>2840</v>
      </c>
      <c r="X374" s="802">
        <v>3</v>
      </c>
      <c r="Y374" s="824" t="s">
        <v>945</v>
      </c>
      <c r="Z374" s="1152" t="s">
        <v>946</v>
      </c>
      <c r="AA374" s="1144">
        <v>1</v>
      </c>
      <c r="AB374" s="1144" t="s">
        <v>993</v>
      </c>
      <c r="AC374" s="1144"/>
      <c r="AD374" s="1144"/>
      <c r="AE374" s="1144"/>
      <c r="AF374" s="1153"/>
      <c r="AG374" s="1154" t="s">
        <v>949</v>
      </c>
      <c r="AH374" s="1154" t="s">
        <v>949</v>
      </c>
      <c r="AI374" s="1154" t="s">
        <v>949</v>
      </c>
      <c r="AJ374" s="1154" t="s">
        <v>949</v>
      </c>
      <c r="AK374" s="1154" t="s">
        <v>949</v>
      </c>
      <c r="AL374" s="1154" t="s">
        <v>949</v>
      </c>
      <c r="AM374" s="1154" t="s">
        <v>2841</v>
      </c>
      <c r="AN374" s="1154" t="s">
        <v>949</v>
      </c>
      <c r="AO374" s="1154" t="s">
        <v>949</v>
      </c>
      <c r="AP374" s="1154" t="s">
        <v>949</v>
      </c>
      <c r="AQ374" s="1154" t="s">
        <v>986</v>
      </c>
      <c r="AR374" s="1154" t="s">
        <v>1024</v>
      </c>
      <c r="AS374" s="1154" t="s">
        <v>949</v>
      </c>
      <c r="AT374" s="1154">
        <v>0</v>
      </c>
      <c r="AU374" s="1154">
        <v>0</v>
      </c>
      <c r="AV374" s="1154">
        <v>0</v>
      </c>
      <c r="AW374" s="1154">
        <v>0</v>
      </c>
      <c r="AX374" s="1154">
        <v>0</v>
      </c>
      <c r="AY374" s="1154">
        <v>0</v>
      </c>
      <c r="AZ374" s="1154">
        <v>0</v>
      </c>
      <c r="BA374" s="1154">
        <v>0</v>
      </c>
      <c r="BB374" s="1155"/>
      <c r="BC374" s="1155"/>
      <c r="BD374" s="1155"/>
      <c r="BE374" s="1144"/>
      <c r="BF374" s="1155"/>
      <c r="BG374" s="1155"/>
      <c r="BH374" s="1155"/>
      <c r="BI374" s="1143"/>
      <c r="BJ374" s="802" t="s">
        <v>1025</v>
      </c>
      <c r="BK374" s="1143"/>
      <c r="BL374" s="1143"/>
      <c r="BM374" s="179"/>
      <c r="BN374" s="179"/>
    </row>
    <row r="375" spans="1:66" ht="16.5">
      <c r="A375" s="1143"/>
      <c r="B375" s="1144">
        <v>368</v>
      </c>
      <c r="C375" s="1144" t="s">
        <v>3237</v>
      </c>
      <c r="D375" s="1145"/>
      <c r="E375" s="1146"/>
      <c r="F375" s="1145"/>
      <c r="G375" s="1146"/>
      <c r="H375" s="1145" t="s">
        <v>3307</v>
      </c>
      <c r="I375" s="1146"/>
      <c r="J375" s="1145"/>
      <c r="K375" s="1146"/>
      <c r="L375" s="1145"/>
      <c r="M375" s="1146"/>
      <c r="N375" s="1144" t="s">
        <v>3307</v>
      </c>
      <c r="O375" s="170" t="s">
        <v>3307</v>
      </c>
      <c r="P375" s="1147" t="s">
        <v>1037</v>
      </c>
      <c r="Q375" s="1148"/>
      <c r="R375" s="1149" t="s">
        <v>1244</v>
      </c>
      <c r="S375" s="1144" t="s">
        <v>941</v>
      </c>
      <c r="T375" s="1150" t="s">
        <v>3307</v>
      </c>
      <c r="U375" s="1151" t="s">
        <v>3308</v>
      </c>
      <c r="V375" s="158" t="s">
        <v>605</v>
      </c>
      <c r="W375" s="1150" t="s">
        <v>3309</v>
      </c>
      <c r="X375" s="802">
        <v>1</v>
      </c>
      <c r="Y375" s="824" t="s">
        <v>945</v>
      </c>
      <c r="Z375" s="1152" t="s">
        <v>946</v>
      </c>
      <c r="AA375" s="1144">
        <v>1</v>
      </c>
      <c r="AB375" s="1144" t="s">
        <v>1244</v>
      </c>
      <c r="AC375" s="1144"/>
      <c r="AD375" s="1144" t="s">
        <v>1245</v>
      </c>
      <c r="AE375" s="1144"/>
      <c r="AF375" s="1153"/>
      <c r="AG375" s="1154" t="s">
        <v>949</v>
      </c>
      <c r="AH375" s="1154" t="s">
        <v>949</v>
      </c>
      <c r="AI375" s="1154" t="s">
        <v>949</v>
      </c>
      <c r="AJ375" s="1154" t="s">
        <v>949</v>
      </c>
      <c r="AK375" s="1154" t="s">
        <v>949</v>
      </c>
      <c r="AL375" s="1154" t="s">
        <v>949</v>
      </c>
      <c r="AM375" s="1154" t="s">
        <v>949</v>
      </c>
      <c r="AN375" s="1154" t="s">
        <v>949</v>
      </c>
      <c r="AO375" s="1154" t="s">
        <v>949</v>
      </c>
      <c r="AP375" s="1154" t="s">
        <v>949</v>
      </c>
      <c r="AQ375" s="1154" t="s">
        <v>1068</v>
      </c>
      <c r="AR375" s="1154" t="s">
        <v>949</v>
      </c>
      <c r="AS375" s="1154" t="s">
        <v>949</v>
      </c>
      <c r="AT375" s="1154">
        <v>0</v>
      </c>
      <c r="AU375" s="1154">
        <v>0</v>
      </c>
      <c r="AV375" s="1154">
        <v>0</v>
      </c>
      <c r="AW375" s="1154">
        <v>0</v>
      </c>
      <c r="AX375" s="1154">
        <v>0</v>
      </c>
      <c r="AY375" s="1154">
        <v>0</v>
      </c>
      <c r="AZ375" s="1154">
        <v>0</v>
      </c>
      <c r="BA375" s="1154">
        <v>0</v>
      </c>
      <c r="BB375" s="1155"/>
      <c r="BC375" s="1155"/>
      <c r="BD375" s="1155"/>
      <c r="BE375" s="1144"/>
      <c r="BF375" s="1155"/>
      <c r="BG375" s="1155"/>
      <c r="BH375" s="1155"/>
      <c r="BI375" s="1143"/>
      <c r="BJ375" s="802" t="s">
        <v>1414</v>
      </c>
      <c r="BK375" s="1143"/>
      <c r="BL375" s="1143"/>
      <c r="BM375" s="179"/>
      <c r="BN375" s="179"/>
    </row>
    <row r="376" spans="1:66" ht="16.5">
      <c r="A376" s="1143"/>
      <c r="B376" s="1144">
        <v>369</v>
      </c>
      <c r="C376" s="1144" t="s">
        <v>3237</v>
      </c>
      <c r="D376" s="1145"/>
      <c r="E376" s="1146"/>
      <c r="F376" s="1145"/>
      <c r="G376" s="1146"/>
      <c r="H376" s="1145" t="s">
        <v>3310</v>
      </c>
      <c r="I376" s="1146"/>
      <c r="J376" s="1145"/>
      <c r="K376" s="1146"/>
      <c r="L376" s="1145"/>
      <c r="M376" s="1146"/>
      <c r="N376" s="1144" t="s">
        <v>3310</v>
      </c>
      <c r="O376" s="170" t="s">
        <v>3311</v>
      </c>
      <c r="P376" s="1147" t="s">
        <v>4802</v>
      </c>
      <c r="Q376" s="1148"/>
      <c r="R376" s="1149" t="s">
        <v>1059</v>
      </c>
      <c r="S376" s="1144" t="s">
        <v>941</v>
      </c>
      <c r="T376" s="1150" t="s">
        <v>3312</v>
      </c>
      <c r="U376" s="1151" t="s">
        <v>3313</v>
      </c>
      <c r="V376" s="158" t="s">
        <v>605</v>
      </c>
      <c r="W376" s="1150" t="s">
        <v>3314</v>
      </c>
      <c r="X376" s="802">
        <v>1</v>
      </c>
      <c r="Y376" s="824" t="s">
        <v>945</v>
      </c>
      <c r="Z376" s="1152" t="s">
        <v>946</v>
      </c>
      <c r="AA376" s="1144">
        <v>1</v>
      </c>
      <c r="AB376" s="1144" t="s">
        <v>1048</v>
      </c>
      <c r="AC376" s="1144"/>
      <c r="AD376" s="1144"/>
      <c r="AE376" s="1144"/>
      <c r="AF376" s="1153"/>
      <c r="AG376" s="1154" t="s">
        <v>949</v>
      </c>
      <c r="AH376" s="1154" t="s">
        <v>949</v>
      </c>
      <c r="AI376" s="1154" t="s">
        <v>949</v>
      </c>
      <c r="AJ376" s="1154" t="s">
        <v>949</v>
      </c>
      <c r="AK376" s="1154" t="s">
        <v>949</v>
      </c>
      <c r="AL376" s="1154" t="s">
        <v>949</v>
      </c>
      <c r="AM376" s="1154" t="s">
        <v>949</v>
      </c>
      <c r="AN376" s="1154" t="s">
        <v>949</v>
      </c>
      <c r="AO376" s="1154" t="s">
        <v>949</v>
      </c>
      <c r="AP376" s="1154" t="s">
        <v>949</v>
      </c>
      <c r="AQ376" s="1154" t="s">
        <v>1624</v>
      </c>
      <c r="AR376" s="1154" t="s">
        <v>1068</v>
      </c>
      <c r="AS376" s="1154" t="s">
        <v>949</v>
      </c>
      <c r="AT376" s="1154">
        <v>0</v>
      </c>
      <c r="AU376" s="1154">
        <v>0</v>
      </c>
      <c r="AV376" s="1154">
        <v>0</v>
      </c>
      <c r="AW376" s="1154">
        <v>0</v>
      </c>
      <c r="AX376" s="1154">
        <v>0</v>
      </c>
      <c r="AY376" s="1154">
        <v>0</v>
      </c>
      <c r="AZ376" s="1154">
        <v>0</v>
      </c>
      <c r="BA376" s="1154">
        <v>0</v>
      </c>
      <c r="BB376" s="1155"/>
      <c r="BC376" s="1155"/>
      <c r="BD376" s="1155"/>
      <c r="BE376" s="1144"/>
      <c r="BF376" s="1155"/>
      <c r="BG376" s="1155"/>
      <c r="BH376" s="1155"/>
      <c r="BI376" s="1143"/>
      <c r="BJ376" s="802" t="s">
        <v>1025</v>
      </c>
      <c r="BK376" s="1143"/>
      <c r="BL376" s="1143"/>
      <c r="BM376" s="179"/>
      <c r="BN376" s="179"/>
    </row>
    <row r="377" spans="1:66" ht="16.5">
      <c r="A377" s="1143"/>
      <c r="B377" s="1144">
        <v>370</v>
      </c>
      <c r="C377" s="1144" t="s">
        <v>3237</v>
      </c>
      <c r="D377" s="1145"/>
      <c r="E377" s="1146"/>
      <c r="F377" s="1145"/>
      <c r="G377" s="1146"/>
      <c r="H377" s="1145" t="s">
        <v>3315</v>
      </c>
      <c r="I377" s="1146"/>
      <c r="J377" s="1145"/>
      <c r="K377" s="1146"/>
      <c r="L377" s="1145"/>
      <c r="M377" s="1146"/>
      <c r="N377" s="1144" t="s">
        <v>3315</v>
      </c>
      <c r="O377" s="170" t="s">
        <v>3316</v>
      </c>
      <c r="P377" s="1147" t="s">
        <v>4802</v>
      </c>
      <c r="Q377" s="1148"/>
      <c r="R377" s="1149" t="s">
        <v>1059</v>
      </c>
      <c r="S377" s="1144" t="s">
        <v>941</v>
      </c>
      <c r="T377" s="1150" t="s">
        <v>3317</v>
      </c>
      <c r="U377" s="1151" t="s">
        <v>3318</v>
      </c>
      <c r="V377" s="158" t="s">
        <v>605</v>
      </c>
      <c r="W377" s="1150" t="s">
        <v>3319</v>
      </c>
      <c r="X377" s="802">
        <v>1</v>
      </c>
      <c r="Y377" s="824" t="s">
        <v>945</v>
      </c>
      <c r="Z377" s="1152" t="s">
        <v>946</v>
      </c>
      <c r="AA377" s="1144">
        <v>1</v>
      </c>
      <c r="AB377" s="1144" t="s">
        <v>1048</v>
      </c>
      <c r="AC377" s="1144"/>
      <c r="AD377" s="1144"/>
      <c r="AE377" s="1144"/>
      <c r="AF377" s="1153"/>
      <c r="AG377" s="1154" t="s">
        <v>949</v>
      </c>
      <c r="AH377" s="1154" t="s">
        <v>949</v>
      </c>
      <c r="AI377" s="1154" t="s">
        <v>949</v>
      </c>
      <c r="AJ377" s="1154" t="s">
        <v>949</v>
      </c>
      <c r="AK377" s="1154" t="s">
        <v>949</v>
      </c>
      <c r="AL377" s="1154" t="s">
        <v>949</v>
      </c>
      <c r="AM377" s="1154" t="s">
        <v>949</v>
      </c>
      <c r="AN377" s="1154" t="s">
        <v>949</v>
      </c>
      <c r="AO377" s="1154" t="s">
        <v>949</v>
      </c>
      <c r="AP377" s="1154" t="s">
        <v>949</v>
      </c>
      <c r="AQ377" s="1154" t="s">
        <v>1624</v>
      </c>
      <c r="AR377" s="1154" t="s">
        <v>1068</v>
      </c>
      <c r="AS377" s="1154" t="s">
        <v>949</v>
      </c>
      <c r="AT377" s="1154">
        <v>0</v>
      </c>
      <c r="AU377" s="1154">
        <v>0</v>
      </c>
      <c r="AV377" s="1154">
        <v>0</v>
      </c>
      <c r="AW377" s="1154">
        <v>0</v>
      </c>
      <c r="AX377" s="1154">
        <v>0</v>
      </c>
      <c r="AY377" s="1154">
        <v>0</v>
      </c>
      <c r="AZ377" s="1154">
        <v>0</v>
      </c>
      <c r="BA377" s="1154">
        <v>0</v>
      </c>
      <c r="BB377" s="1155"/>
      <c r="BC377" s="1155"/>
      <c r="BD377" s="1155"/>
      <c r="BE377" s="1144"/>
      <c r="BF377" s="1155"/>
      <c r="BG377" s="1155"/>
      <c r="BH377" s="1155"/>
      <c r="BI377" s="1143"/>
      <c r="BJ377" s="802" t="s">
        <v>1025</v>
      </c>
      <c r="BK377" s="1143"/>
      <c r="BL377" s="1143"/>
      <c r="BM377" s="179"/>
      <c r="BN377" s="179"/>
    </row>
    <row r="378" spans="1:66" ht="16.5">
      <c r="A378" s="1143"/>
      <c r="B378" s="1144">
        <v>371</v>
      </c>
      <c r="C378" s="1144" t="s">
        <v>3237</v>
      </c>
      <c r="D378" s="1145"/>
      <c r="E378" s="1146"/>
      <c r="F378" s="1145"/>
      <c r="G378" s="1146" t="s">
        <v>3320</v>
      </c>
      <c r="H378" s="1145"/>
      <c r="I378" s="1146"/>
      <c r="J378" s="1145"/>
      <c r="K378" s="1146"/>
      <c r="L378" s="1145"/>
      <c r="M378" s="1146"/>
      <c r="N378" s="1144" t="s">
        <v>3320</v>
      </c>
      <c r="O378" s="170" t="s">
        <v>3321</v>
      </c>
      <c r="P378" s="1147" t="s">
        <v>939</v>
      </c>
      <c r="Q378" s="1148"/>
      <c r="R378" s="1149" t="s">
        <v>940</v>
      </c>
      <c r="S378" s="1144" t="s">
        <v>941</v>
      </c>
      <c r="T378" s="1150" t="s">
        <v>3320</v>
      </c>
      <c r="U378" s="1151" t="s">
        <v>3322</v>
      </c>
      <c r="V378" s="158" t="s">
        <v>605</v>
      </c>
      <c r="W378" s="1150" t="s">
        <v>3323</v>
      </c>
      <c r="X378" s="802">
        <v>1</v>
      </c>
      <c r="Y378" s="824" t="s">
        <v>945</v>
      </c>
      <c r="Z378" s="1152" t="s">
        <v>946</v>
      </c>
      <c r="AA378" s="1144">
        <v>0</v>
      </c>
      <c r="AB378" s="1144" t="s">
        <v>947</v>
      </c>
      <c r="AC378" s="1144"/>
      <c r="AD378" s="1144"/>
      <c r="AE378" s="1144"/>
      <c r="AF378" s="1153"/>
      <c r="AG378" s="1154" t="s">
        <v>949</v>
      </c>
      <c r="AH378" s="1154" t="s">
        <v>949</v>
      </c>
      <c r="AI378" s="1154" t="s">
        <v>949</v>
      </c>
      <c r="AJ378" s="1154" t="s">
        <v>949</v>
      </c>
      <c r="AK378" s="1154" t="s">
        <v>949</v>
      </c>
      <c r="AL378" s="1154" t="s">
        <v>949</v>
      </c>
      <c r="AM378" s="1154" t="s">
        <v>949</v>
      </c>
      <c r="AN378" s="1154" t="s">
        <v>949</v>
      </c>
      <c r="AO378" s="1154" t="s">
        <v>949</v>
      </c>
      <c r="AP378" s="1154" t="s">
        <v>949</v>
      </c>
      <c r="AQ378" s="1154" t="s">
        <v>949</v>
      </c>
      <c r="AR378" s="1154" t="s">
        <v>949</v>
      </c>
      <c r="AS378" s="1154" t="s">
        <v>949</v>
      </c>
      <c r="AT378" s="1154" t="s">
        <v>949</v>
      </c>
      <c r="AU378" s="1154" t="s">
        <v>949</v>
      </c>
      <c r="AV378" s="1154" t="s">
        <v>949</v>
      </c>
      <c r="AW378" s="1154" t="s">
        <v>949</v>
      </c>
      <c r="AX378" s="1154" t="s">
        <v>949</v>
      </c>
      <c r="AY378" s="1154" t="s">
        <v>949</v>
      </c>
      <c r="AZ378" s="1154" t="s">
        <v>949</v>
      </c>
      <c r="BA378" s="1154" t="s">
        <v>949</v>
      </c>
      <c r="BB378" s="1155"/>
      <c r="BC378" s="1155"/>
      <c r="BD378" s="1155"/>
      <c r="BE378" s="1144"/>
      <c r="BF378" s="1155"/>
      <c r="BG378" s="1155"/>
      <c r="BH378" s="1155"/>
      <c r="BI378" s="1143"/>
      <c r="BJ378" s="802" t="s">
        <v>1025</v>
      </c>
      <c r="BK378" s="1143"/>
      <c r="BL378" s="1143"/>
      <c r="BM378" s="179"/>
      <c r="BN378" s="179"/>
    </row>
    <row r="379" spans="1:66" ht="16.5">
      <c r="A379" s="1143" t="s">
        <v>999</v>
      </c>
      <c r="B379" s="1144">
        <v>372</v>
      </c>
      <c r="C379" s="1144" t="s">
        <v>3237</v>
      </c>
      <c r="D379" s="1145"/>
      <c r="E379" s="1146"/>
      <c r="F379" s="1145"/>
      <c r="G379" s="1146"/>
      <c r="H379" s="1145" t="s">
        <v>3325</v>
      </c>
      <c r="I379" s="1146"/>
      <c r="J379" s="1145"/>
      <c r="K379" s="1146"/>
      <c r="L379" s="1145"/>
      <c r="M379" s="1146"/>
      <c r="N379" s="1144" t="s">
        <v>3325</v>
      </c>
      <c r="O379" s="170" t="s">
        <v>3325</v>
      </c>
      <c r="P379" s="1147" t="s">
        <v>1037</v>
      </c>
      <c r="Q379" s="1148"/>
      <c r="R379" s="1149" t="s">
        <v>1126</v>
      </c>
      <c r="S379" s="1144" t="s">
        <v>941</v>
      </c>
      <c r="T379" s="1150" t="s">
        <v>3325</v>
      </c>
      <c r="U379" s="1151" t="s">
        <v>3326</v>
      </c>
      <c r="V379" s="158" t="s">
        <v>605</v>
      </c>
      <c r="W379" s="1150" t="s">
        <v>3327</v>
      </c>
      <c r="X379" s="802">
        <v>3</v>
      </c>
      <c r="Y379" s="824" t="s">
        <v>945</v>
      </c>
      <c r="Z379" s="1152" t="s">
        <v>946</v>
      </c>
      <c r="AA379" s="1144">
        <v>1</v>
      </c>
      <c r="AB379" s="1144" t="s">
        <v>1008</v>
      </c>
      <c r="AC379" s="1144"/>
      <c r="AD379" s="1144"/>
      <c r="AE379" s="1144"/>
      <c r="AF379" s="1153"/>
      <c r="AG379" s="1154">
        <v>265.29399999999998</v>
      </c>
      <c r="AH379" s="1154" t="s">
        <v>949</v>
      </c>
      <c r="AI379" s="1154">
        <v>1.7</v>
      </c>
      <c r="AJ379" s="1154">
        <v>0.45</v>
      </c>
      <c r="AK379" s="1154" t="s">
        <v>949</v>
      </c>
      <c r="AL379" s="1154" t="s">
        <v>1083</v>
      </c>
      <c r="AM379" s="1154" t="s">
        <v>3328</v>
      </c>
      <c r="AN379" s="1154" t="s">
        <v>3329</v>
      </c>
      <c r="AO379" s="1154" t="s">
        <v>3330</v>
      </c>
      <c r="AP379" s="1154" t="s">
        <v>949</v>
      </c>
      <c r="AQ379" s="1154" t="s">
        <v>3331</v>
      </c>
      <c r="AR379" s="1154" t="s">
        <v>3332</v>
      </c>
      <c r="AS379" s="1154" t="s">
        <v>949</v>
      </c>
      <c r="AT379" s="1154">
        <v>0</v>
      </c>
      <c r="AU379" s="1154">
        <v>0</v>
      </c>
      <c r="AV379" s="1154">
        <v>0</v>
      </c>
      <c r="AW379" s="1154">
        <v>0</v>
      </c>
      <c r="AX379" s="1154">
        <v>0</v>
      </c>
      <c r="AY379" s="1154">
        <v>0</v>
      </c>
      <c r="AZ379" s="1154">
        <v>0</v>
      </c>
      <c r="BA379" s="1154">
        <v>0</v>
      </c>
      <c r="BB379" s="1155"/>
      <c r="BC379" s="1155"/>
      <c r="BD379" s="1155"/>
      <c r="BE379" s="1144"/>
      <c r="BF379" s="1155">
        <v>0</v>
      </c>
      <c r="BG379" s="1155">
        <v>0</v>
      </c>
      <c r="BH379" s="1155">
        <v>0</v>
      </c>
      <c r="BI379" s="1143"/>
      <c r="BJ379" s="802" t="s">
        <v>1414</v>
      </c>
      <c r="BK379" s="1143"/>
      <c r="BL379" s="1143"/>
      <c r="BM379" s="179"/>
      <c r="BN379" s="179"/>
    </row>
    <row r="380" spans="1:66" ht="16.5">
      <c r="A380" s="1143" t="s">
        <v>999</v>
      </c>
      <c r="B380" s="1144">
        <v>373</v>
      </c>
      <c r="C380" s="1144" t="s">
        <v>3237</v>
      </c>
      <c r="D380" s="1145"/>
      <c r="E380" s="1146"/>
      <c r="F380" s="1145"/>
      <c r="G380" s="1146"/>
      <c r="H380" s="1145" t="s">
        <v>3333</v>
      </c>
      <c r="I380" s="1146"/>
      <c r="J380" s="1145"/>
      <c r="K380" s="1146"/>
      <c r="L380" s="1145"/>
      <c r="M380" s="1146"/>
      <c r="N380" s="1144" t="s">
        <v>3333</v>
      </c>
      <c r="O380" s="170" t="s">
        <v>3333</v>
      </c>
      <c r="P380" s="1147" t="s">
        <v>1037</v>
      </c>
      <c r="Q380" s="1148"/>
      <c r="R380" s="1149"/>
      <c r="S380" s="1144" t="s">
        <v>941</v>
      </c>
      <c r="T380" s="1150" t="s">
        <v>3333</v>
      </c>
      <c r="U380" s="1151" t="s">
        <v>3334</v>
      </c>
      <c r="V380" s="158" t="s">
        <v>605</v>
      </c>
      <c r="W380" s="1150" t="s">
        <v>3335</v>
      </c>
      <c r="X380" s="802">
        <v>3</v>
      </c>
      <c r="Y380" s="824" t="s">
        <v>945</v>
      </c>
      <c r="Z380" s="1152" t="s">
        <v>946</v>
      </c>
      <c r="AA380" s="1144">
        <v>1</v>
      </c>
      <c r="AB380" s="1144" t="s">
        <v>1048</v>
      </c>
      <c r="AC380" s="1144"/>
      <c r="AD380" s="1144"/>
      <c r="AE380" s="1144"/>
      <c r="AF380" s="1153"/>
      <c r="AG380" s="1154" t="s">
        <v>949</v>
      </c>
      <c r="AH380" s="1154" t="s">
        <v>949</v>
      </c>
      <c r="AI380" s="1154" t="s">
        <v>949</v>
      </c>
      <c r="AJ380" s="1154" t="s">
        <v>949</v>
      </c>
      <c r="AK380" s="1154" t="s">
        <v>949</v>
      </c>
      <c r="AL380" s="1154" t="s">
        <v>949</v>
      </c>
      <c r="AM380" s="1154" t="s">
        <v>949</v>
      </c>
      <c r="AN380" s="1154" t="s">
        <v>949</v>
      </c>
      <c r="AO380" s="1154" t="s">
        <v>949</v>
      </c>
      <c r="AP380" s="1154" t="s">
        <v>949</v>
      </c>
      <c r="AQ380" s="1154" t="s">
        <v>1068</v>
      </c>
      <c r="AR380" s="1154" t="s">
        <v>949</v>
      </c>
      <c r="AS380" s="1154" t="s">
        <v>949</v>
      </c>
      <c r="AT380" s="1154">
        <v>0</v>
      </c>
      <c r="AU380" s="1154">
        <v>0</v>
      </c>
      <c r="AV380" s="1154">
        <v>0</v>
      </c>
      <c r="AW380" s="1154">
        <v>0</v>
      </c>
      <c r="AX380" s="1154">
        <v>0</v>
      </c>
      <c r="AY380" s="1154">
        <v>0</v>
      </c>
      <c r="AZ380" s="1154">
        <v>0</v>
      </c>
      <c r="BA380" s="1154">
        <v>0</v>
      </c>
      <c r="BB380" s="1155"/>
      <c r="BC380" s="1155"/>
      <c r="BD380" s="1155"/>
      <c r="BE380" s="1144"/>
      <c r="BF380" s="1155"/>
      <c r="BG380" s="1155"/>
      <c r="BH380" s="1155"/>
      <c r="BI380" s="1143"/>
      <c r="BJ380" s="802" t="s">
        <v>1025</v>
      </c>
      <c r="BK380" s="1143"/>
      <c r="BL380" s="1143"/>
      <c r="BM380" s="179"/>
      <c r="BN380" s="179"/>
    </row>
    <row r="381" spans="1:66" ht="16.5">
      <c r="A381" s="1143"/>
      <c r="B381" s="1144">
        <v>374</v>
      </c>
      <c r="C381" s="1144" t="s">
        <v>3237</v>
      </c>
      <c r="D381" s="1145"/>
      <c r="E381" s="1146"/>
      <c r="F381" s="1145"/>
      <c r="G381" s="1146" t="s">
        <v>3336</v>
      </c>
      <c r="H381" s="1145"/>
      <c r="I381" s="1146"/>
      <c r="J381" s="1145"/>
      <c r="K381" s="1146"/>
      <c r="L381" s="1145"/>
      <c r="M381" s="1146"/>
      <c r="N381" s="1144" t="s">
        <v>3336</v>
      </c>
      <c r="O381" s="170" t="s">
        <v>3337</v>
      </c>
      <c r="P381" s="1147" t="s">
        <v>939</v>
      </c>
      <c r="Q381" s="1148"/>
      <c r="R381" s="1149" t="s">
        <v>940</v>
      </c>
      <c r="S381" s="1144" t="s">
        <v>941</v>
      </c>
      <c r="T381" s="1150" t="s">
        <v>3338</v>
      </c>
      <c r="U381" s="1151" t="s">
        <v>3339</v>
      </c>
      <c r="V381" s="158" t="s">
        <v>605</v>
      </c>
      <c r="W381" s="1150" t="s">
        <v>3340</v>
      </c>
      <c r="X381" s="802">
        <v>1</v>
      </c>
      <c r="Y381" s="824" t="s">
        <v>945</v>
      </c>
      <c r="Z381" s="1152" t="s">
        <v>946</v>
      </c>
      <c r="AA381" s="1144">
        <v>0</v>
      </c>
      <c r="AB381" s="1144" t="s">
        <v>947</v>
      </c>
      <c r="AC381" s="1144"/>
      <c r="AD381" s="1144"/>
      <c r="AE381" s="1144"/>
      <c r="AF381" s="1153"/>
      <c r="AG381" s="1154" t="s">
        <v>949</v>
      </c>
      <c r="AH381" s="1154" t="s">
        <v>949</v>
      </c>
      <c r="AI381" s="1154" t="s">
        <v>949</v>
      </c>
      <c r="AJ381" s="1154" t="s">
        <v>949</v>
      </c>
      <c r="AK381" s="1154" t="s">
        <v>949</v>
      </c>
      <c r="AL381" s="1154" t="s">
        <v>949</v>
      </c>
      <c r="AM381" s="1154" t="s">
        <v>949</v>
      </c>
      <c r="AN381" s="1154" t="s">
        <v>949</v>
      </c>
      <c r="AO381" s="1154" t="s">
        <v>949</v>
      </c>
      <c r="AP381" s="1154" t="s">
        <v>949</v>
      </c>
      <c r="AQ381" s="1154" t="s">
        <v>949</v>
      </c>
      <c r="AR381" s="1154" t="s">
        <v>949</v>
      </c>
      <c r="AS381" s="1154" t="s">
        <v>949</v>
      </c>
      <c r="AT381" s="1154" t="s">
        <v>949</v>
      </c>
      <c r="AU381" s="1154" t="s">
        <v>949</v>
      </c>
      <c r="AV381" s="1154" t="s">
        <v>949</v>
      </c>
      <c r="AW381" s="1154" t="s">
        <v>949</v>
      </c>
      <c r="AX381" s="1154" t="s">
        <v>949</v>
      </c>
      <c r="AY381" s="1154" t="s">
        <v>949</v>
      </c>
      <c r="AZ381" s="1154" t="s">
        <v>949</v>
      </c>
      <c r="BA381" s="1154" t="s">
        <v>949</v>
      </c>
      <c r="BB381" s="1155"/>
      <c r="BC381" s="1155"/>
      <c r="BD381" s="1155"/>
      <c r="BE381" s="1144"/>
      <c r="BF381" s="1155"/>
      <c r="BG381" s="1155"/>
      <c r="BH381" s="1155"/>
      <c r="BI381" s="1143"/>
      <c r="BJ381" s="802" t="s">
        <v>1025</v>
      </c>
      <c r="BK381" s="1143"/>
      <c r="BL381" s="1143"/>
      <c r="BM381" s="179"/>
      <c r="BN381" s="179"/>
    </row>
    <row r="382" spans="1:66" ht="16.5">
      <c r="A382" s="1143"/>
      <c r="B382" s="1144">
        <v>375</v>
      </c>
      <c r="C382" s="1144" t="s">
        <v>3237</v>
      </c>
      <c r="D382" s="1145"/>
      <c r="E382" s="1146"/>
      <c r="F382" s="1145"/>
      <c r="G382" s="1146"/>
      <c r="H382" s="1145" t="s">
        <v>3341</v>
      </c>
      <c r="I382" s="1146"/>
      <c r="J382" s="1145"/>
      <c r="K382" s="1146"/>
      <c r="L382" s="1145"/>
      <c r="M382" s="1146"/>
      <c r="N382" s="1144" t="s">
        <v>3341</v>
      </c>
      <c r="O382" s="170" t="s">
        <v>3342</v>
      </c>
      <c r="P382" s="1147" t="s">
        <v>4802</v>
      </c>
      <c r="Q382" s="1148"/>
      <c r="R382" s="1149" t="s">
        <v>1244</v>
      </c>
      <c r="S382" s="1144" t="s">
        <v>941</v>
      </c>
      <c r="T382" s="1150" t="s">
        <v>3343</v>
      </c>
      <c r="U382" s="1151" t="s">
        <v>3344</v>
      </c>
      <c r="V382" s="158" t="s">
        <v>605</v>
      </c>
      <c r="W382" s="1150" t="s">
        <v>3345</v>
      </c>
      <c r="X382" s="802">
        <v>1</v>
      </c>
      <c r="Y382" s="824" t="s">
        <v>945</v>
      </c>
      <c r="Z382" s="1152" t="s">
        <v>946</v>
      </c>
      <c r="AA382" s="1144">
        <v>1</v>
      </c>
      <c r="AB382" s="1144" t="s">
        <v>1008</v>
      </c>
      <c r="AC382" s="1144"/>
      <c r="AD382" s="1144"/>
      <c r="AE382" s="1144"/>
      <c r="AF382" s="1153"/>
      <c r="AG382" s="1154">
        <v>85381.910287999999</v>
      </c>
      <c r="AH382" s="1154">
        <v>1.5</v>
      </c>
      <c r="AI382" s="1154">
        <v>1.7</v>
      </c>
      <c r="AJ382" s="1154">
        <v>145.149</v>
      </c>
      <c r="AK382" s="1154" t="s">
        <v>3346</v>
      </c>
      <c r="AL382" s="1154" t="s">
        <v>995</v>
      </c>
      <c r="AM382" s="1154" t="s">
        <v>2018</v>
      </c>
      <c r="AN382" s="1154" t="s">
        <v>3347</v>
      </c>
      <c r="AO382" s="1154" t="s">
        <v>1132</v>
      </c>
      <c r="AP382" s="1154" t="s">
        <v>949</v>
      </c>
      <c r="AQ382" s="1154" t="s">
        <v>1087</v>
      </c>
      <c r="AR382" s="1154" t="s">
        <v>949</v>
      </c>
      <c r="AS382" s="1154" t="s">
        <v>949</v>
      </c>
      <c r="AT382" s="1154">
        <v>0</v>
      </c>
      <c r="AU382" s="1154">
        <v>0</v>
      </c>
      <c r="AV382" s="1154" t="s">
        <v>3342</v>
      </c>
      <c r="AW382" s="1154" t="s">
        <v>1087</v>
      </c>
      <c r="AX382" s="1154">
        <v>0</v>
      </c>
      <c r="AY382" s="1154">
        <v>0</v>
      </c>
      <c r="AZ382" s="1154">
        <v>0</v>
      </c>
      <c r="BA382" s="1154">
        <v>0</v>
      </c>
      <c r="BB382" s="1155"/>
      <c r="BC382" s="1155"/>
      <c r="BD382" s="1155"/>
      <c r="BE382" s="1144"/>
      <c r="BF382" s="1155">
        <v>2</v>
      </c>
      <c r="BG382" s="1155">
        <v>400</v>
      </c>
      <c r="BH382" s="1155">
        <v>45</v>
      </c>
      <c r="BI382" s="1143"/>
      <c r="BJ382" s="802" t="s">
        <v>1025</v>
      </c>
      <c r="BK382" s="1143"/>
      <c r="BL382" s="1143"/>
      <c r="BM382" s="179"/>
      <c r="BN382" s="179"/>
    </row>
    <row r="383" spans="1:66" ht="16.5">
      <c r="A383" s="1143"/>
      <c r="B383" s="1144">
        <v>376</v>
      </c>
      <c r="C383" s="1144" t="s">
        <v>3237</v>
      </c>
      <c r="D383" s="1145"/>
      <c r="E383" s="1146"/>
      <c r="F383" s="1145"/>
      <c r="G383" s="1146"/>
      <c r="H383" s="1145" t="s">
        <v>3348</v>
      </c>
      <c r="I383" s="1146"/>
      <c r="J383" s="1145"/>
      <c r="K383" s="1146"/>
      <c r="L383" s="1145"/>
      <c r="M383" s="1146"/>
      <c r="N383" s="1144" t="s">
        <v>3348</v>
      </c>
      <c r="O383" s="170" t="s">
        <v>3349</v>
      </c>
      <c r="P383" s="1147" t="s">
        <v>4802</v>
      </c>
      <c r="Q383" s="1148"/>
      <c r="R383" s="1149"/>
      <c r="S383" s="1144" t="s">
        <v>941</v>
      </c>
      <c r="T383" s="1150" t="s">
        <v>3349</v>
      </c>
      <c r="U383" s="1151" t="s">
        <v>3350</v>
      </c>
      <c r="V383" s="158" t="s">
        <v>605</v>
      </c>
      <c r="W383" s="1150" t="s">
        <v>3351</v>
      </c>
      <c r="X383" s="802">
        <v>1</v>
      </c>
      <c r="Y383" s="824" t="s">
        <v>945</v>
      </c>
      <c r="Z383" s="1152" t="s">
        <v>946</v>
      </c>
      <c r="AA383" s="1144">
        <v>1</v>
      </c>
      <c r="AB383" s="1144" t="s">
        <v>993</v>
      </c>
      <c r="AC383" s="1144"/>
      <c r="AD383" s="1144"/>
      <c r="AE383" s="1144"/>
      <c r="AF383" s="1153"/>
      <c r="AG383" s="1154" t="s">
        <v>949</v>
      </c>
      <c r="AH383" s="1154" t="s">
        <v>949</v>
      </c>
      <c r="AI383" s="1154" t="s">
        <v>949</v>
      </c>
      <c r="AJ383" s="1154" t="s">
        <v>949</v>
      </c>
      <c r="AK383" s="1154" t="s">
        <v>949</v>
      </c>
      <c r="AL383" s="1154" t="s">
        <v>949</v>
      </c>
      <c r="AM383" s="1154" t="s">
        <v>949</v>
      </c>
      <c r="AN383" s="1154" t="s">
        <v>949</v>
      </c>
      <c r="AO383" s="1154" t="s">
        <v>949</v>
      </c>
      <c r="AP383" s="1154" t="s">
        <v>949</v>
      </c>
      <c r="AQ383" s="1154" t="s">
        <v>986</v>
      </c>
      <c r="AR383" s="1154" t="s">
        <v>1024</v>
      </c>
      <c r="AS383" s="1154" t="s">
        <v>949</v>
      </c>
      <c r="AT383" s="1154">
        <v>0</v>
      </c>
      <c r="AU383" s="1154">
        <v>0</v>
      </c>
      <c r="AV383" s="1154">
        <v>0</v>
      </c>
      <c r="AW383" s="1154">
        <v>0</v>
      </c>
      <c r="AX383" s="1154">
        <v>0</v>
      </c>
      <c r="AY383" s="1154">
        <v>0</v>
      </c>
      <c r="AZ383" s="1154">
        <v>0</v>
      </c>
      <c r="BA383" s="1154">
        <v>0</v>
      </c>
      <c r="BB383" s="1155"/>
      <c r="BC383" s="1155"/>
      <c r="BD383" s="1155"/>
      <c r="BE383" s="1144"/>
      <c r="BF383" s="1155"/>
      <c r="BG383" s="1155"/>
      <c r="BH383" s="1155"/>
      <c r="BI383" s="1143"/>
      <c r="BJ383" s="802" t="s">
        <v>1025</v>
      </c>
      <c r="BK383" s="1143"/>
      <c r="BL383" s="1143"/>
      <c r="BM383" s="179"/>
      <c r="BN383" s="179"/>
    </row>
    <row r="384" spans="1:66" ht="16.5">
      <c r="A384" s="1143"/>
      <c r="B384" s="1144">
        <v>377</v>
      </c>
      <c r="C384" s="1144" t="s">
        <v>3237</v>
      </c>
      <c r="D384" s="1145"/>
      <c r="E384" s="1146"/>
      <c r="F384" s="1145"/>
      <c r="G384" s="1146"/>
      <c r="H384" s="1145" t="s">
        <v>3352</v>
      </c>
      <c r="I384" s="1146"/>
      <c r="J384" s="1145"/>
      <c r="K384" s="1146"/>
      <c r="L384" s="1145"/>
      <c r="M384" s="1146"/>
      <c r="N384" s="1144" t="s">
        <v>3352</v>
      </c>
      <c r="O384" s="170" t="s">
        <v>3353</v>
      </c>
      <c r="P384" s="1147" t="s">
        <v>4802</v>
      </c>
      <c r="Q384" s="1148"/>
      <c r="R384" s="1149"/>
      <c r="S384" s="1144" t="s">
        <v>941</v>
      </c>
      <c r="T384" s="1150" t="s">
        <v>3353</v>
      </c>
      <c r="U384" s="1151" t="s">
        <v>3354</v>
      </c>
      <c r="V384" s="158" t="s">
        <v>605</v>
      </c>
      <c r="W384" s="1150" t="s">
        <v>3355</v>
      </c>
      <c r="X384" s="802">
        <v>5</v>
      </c>
      <c r="Y384" s="824" t="s">
        <v>945</v>
      </c>
      <c r="Z384" s="1152" t="s">
        <v>946</v>
      </c>
      <c r="AA384" s="1144">
        <v>1</v>
      </c>
      <c r="AB384" s="1144" t="s">
        <v>1783</v>
      </c>
      <c r="AC384" s="1144"/>
      <c r="AD384" s="1144"/>
      <c r="AE384" s="1144"/>
      <c r="AF384" s="1153"/>
      <c r="AG384" s="1154" t="s">
        <v>949</v>
      </c>
      <c r="AH384" s="1154" t="s">
        <v>949</v>
      </c>
      <c r="AI384" s="1154" t="s">
        <v>949</v>
      </c>
      <c r="AJ384" s="1154">
        <v>77.569999999999993</v>
      </c>
      <c r="AK384" s="1154" t="s">
        <v>949</v>
      </c>
      <c r="AL384" s="1154" t="s">
        <v>949</v>
      </c>
      <c r="AM384" s="1154" t="s">
        <v>949</v>
      </c>
      <c r="AN384" s="1154" t="s">
        <v>949</v>
      </c>
      <c r="AO384" s="1154" t="s">
        <v>949</v>
      </c>
      <c r="AP384" s="1154">
        <v>0</v>
      </c>
      <c r="AQ384" s="1154" t="s">
        <v>3356</v>
      </c>
      <c r="AR384" s="1154" t="s">
        <v>945</v>
      </c>
      <c r="AS384" s="1154" t="s">
        <v>945</v>
      </c>
      <c r="AT384" s="1154">
        <v>0</v>
      </c>
      <c r="AU384" s="1154">
        <v>0</v>
      </c>
      <c r="AV384" s="1154">
        <v>0</v>
      </c>
      <c r="AW384" s="1154">
        <v>0</v>
      </c>
      <c r="AX384" s="1154">
        <v>0</v>
      </c>
      <c r="AY384" s="1154">
        <v>0</v>
      </c>
      <c r="AZ384" s="1154">
        <v>0</v>
      </c>
      <c r="BA384" s="1154">
        <v>0</v>
      </c>
      <c r="BB384" s="1155"/>
      <c r="BC384" s="1155"/>
      <c r="BD384" s="1155"/>
      <c r="BE384" s="1144"/>
      <c r="BF384" s="1155"/>
      <c r="BG384" s="1155"/>
      <c r="BH384" s="1155"/>
      <c r="BI384" s="1143"/>
      <c r="BJ384" s="802" t="s">
        <v>1025</v>
      </c>
      <c r="BK384" s="1143"/>
      <c r="BL384" s="1143"/>
      <c r="BM384" s="179"/>
      <c r="BN384" s="179"/>
    </row>
    <row r="385" spans="1:66" ht="16.5">
      <c r="A385" s="1143"/>
      <c r="B385" s="1144">
        <v>378</v>
      </c>
      <c r="C385" s="1144" t="s">
        <v>3237</v>
      </c>
      <c r="D385" s="1145"/>
      <c r="E385" s="1146"/>
      <c r="F385" s="1145" t="s">
        <v>3357</v>
      </c>
      <c r="G385" s="1146"/>
      <c r="H385" s="1145"/>
      <c r="I385" s="1146"/>
      <c r="J385" s="1145"/>
      <c r="K385" s="1146"/>
      <c r="L385" s="1145"/>
      <c r="M385" s="1146"/>
      <c r="N385" s="1144" t="s">
        <v>3357</v>
      </c>
      <c r="O385" s="170" t="s">
        <v>3358</v>
      </c>
      <c r="P385" s="1147" t="s">
        <v>939</v>
      </c>
      <c r="Q385" s="1148"/>
      <c r="R385" s="1149" t="s">
        <v>940</v>
      </c>
      <c r="S385" s="1144" t="s">
        <v>941</v>
      </c>
      <c r="T385" s="1150" t="s">
        <v>3359</v>
      </c>
      <c r="U385" s="1151" t="s">
        <v>3360</v>
      </c>
      <c r="V385" s="158" t="s">
        <v>605</v>
      </c>
      <c r="W385" s="1150" t="s">
        <v>3361</v>
      </c>
      <c r="X385" s="802">
        <v>1</v>
      </c>
      <c r="Y385" s="824" t="s">
        <v>945</v>
      </c>
      <c r="Z385" s="1152" t="s">
        <v>946</v>
      </c>
      <c r="AA385" s="1144">
        <v>0</v>
      </c>
      <c r="AB385" s="1144" t="s">
        <v>947</v>
      </c>
      <c r="AC385" s="1144"/>
      <c r="AD385" s="1144"/>
      <c r="AE385" s="1144"/>
      <c r="AF385" s="1153"/>
      <c r="AG385" s="1154" t="s">
        <v>949</v>
      </c>
      <c r="AH385" s="1154" t="s">
        <v>949</v>
      </c>
      <c r="AI385" s="1154" t="s">
        <v>949</v>
      </c>
      <c r="AJ385" s="1154" t="s">
        <v>949</v>
      </c>
      <c r="AK385" s="1154" t="s">
        <v>949</v>
      </c>
      <c r="AL385" s="1154" t="s">
        <v>949</v>
      </c>
      <c r="AM385" s="1154" t="s">
        <v>949</v>
      </c>
      <c r="AN385" s="1154" t="s">
        <v>949</v>
      </c>
      <c r="AO385" s="1154" t="s">
        <v>949</v>
      </c>
      <c r="AP385" s="1154" t="s">
        <v>949</v>
      </c>
      <c r="AQ385" s="1154" t="s">
        <v>949</v>
      </c>
      <c r="AR385" s="1154" t="s">
        <v>949</v>
      </c>
      <c r="AS385" s="1154" t="s">
        <v>949</v>
      </c>
      <c r="AT385" s="1154" t="s">
        <v>949</v>
      </c>
      <c r="AU385" s="1154" t="s">
        <v>949</v>
      </c>
      <c r="AV385" s="1154" t="s">
        <v>949</v>
      </c>
      <c r="AW385" s="1154" t="s">
        <v>949</v>
      </c>
      <c r="AX385" s="1154" t="s">
        <v>949</v>
      </c>
      <c r="AY385" s="1154" t="s">
        <v>949</v>
      </c>
      <c r="AZ385" s="1154" t="s">
        <v>949</v>
      </c>
      <c r="BA385" s="1154" t="s">
        <v>949</v>
      </c>
      <c r="BB385" s="1155"/>
      <c r="BC385" s="1155"/>
      <c r="BD385" s="1155"/>
      <c r="BE385" s="1144"/>
      <c r="BF385" s="1155"/>
      <c r="BG385" s="1155"/>
      <c r="BH385" s="1155"/>
      <c r="BI385" s="1143"/>
      <c r="BJ385" s="802" t="s">
        <v>1025</v>
      </c>
      <c r="BK385" s="1143"/>
      <c r="BL385" s="1143"/>
      <c r="BM385" s="179"/>
      <c r="BN385" s="179"/>
    </row>
    <row r="386" spans="1:66" ht="16.5">
      <c r="A386" s="1143"/>
      <c r="B386" s="1144">
        <v>379</v>
      </c>
      <c r="C386" s="1144" t="s">
        <v>3237</v>
      </c>
      <c r="D386" s="1145"/>
      <c r="E386" s="1146"/>
      <c r="F386" s="1145"/>
      <c r="G386" s="1146" t="s">
        <v>3362</v>
      </c>
      <c r="H386" s="1145"/>
      <c r="I386" s="1146"/>
      <c r="J386" s="1145"/>
      <c r="K386" s="1146"/>
      <c r="L386" s="1145"/>
      <c r="M386" s="1146"/>
      <c r="N386" s="1144" t="s">
        <v>3362</v>
      </c>
      <c r="O386" s="170" t="s">
        <v>3363</v>
      </c>
      <c r="P386" s="1147" t="s">
        <v>939</v>
      </c>
      <c r="Q386" s="1148"/>
      <c r="R386" s="1149" t="s">
        <v>940</v>
      </c>
      <c r="S386" s="1144" t="s">
        <v>941</v>
      </c>
      <c r="T386" s="1150" t="s">
        <v>3364</v>
      </c>
      <c r="U386" s="1151" t="s">
        <v>3365</v>
      </c>
      <c r="V386" s="158" t="s">
        <v>605</v>
      </c>
      <c r="W386" s="1150" t="s">
        <v>3366</v>
      </c>
      <c r="X386" s="802">
        <v>1</v>
      </c>
      <c r="Y386" s="824" t="s">
        <v>945</v>
      </c>
      <c r="Z386" s="1152" t="s">
        <v>946</v>
      </c>
      <c r="AA386" s="1144">
        <v>0</v>
      </c>
      <c r="AB386" s="1144" t="s">
        <v>947</v>
      </c>
      <c r="AC386" s="1144"/>
      <c r="AD386" s="1144"/>
      <c r="AE386" s="1144"/>
      <c r="AF386" s="1153"/>
      <c r="AG386" s="1154" t="s">
        <v>949</v>
      </c>
      <c r="AH386" s="1154" t="s">
        <v>949</v>
      </c>
      <c r="AI386" s="1154" t="s">
        <v>949</v>
      </c>
      <c r="AJ386" s="1154" t="s">
        <v>949</v>
      </c>
      <c r="AK386" s="1154" t="s">
        <v>949</v>
      </c>
      <c r="AL386" s="1154" t="s">
        <v>949</v>
      </c>
      <c r="AM386" s="1154" t="s">
        <v>949</v>
      </c>
      <c r="AN386" s="1154" t="s">
        <v>949</v>
      </c>
      <c r="AO386" s="1154" t="s">
        <v>949</v>
      </c>
      <c r="AP386" s="1154" t="s">
        <v>949</v>
      </c>
      <c r="AQ386" s="1154" t="s">
        <v>949</v>
      </c>
      <c r="AR386" s="1154" t="s">
        <v>949</v>
      </c>
      <c r="AS386" s="1154" t="s">
        <v>949</v>
      </c>
      <c r="AT386" s="1154" t="s">
        <v>949</v>
      </c>
      <c r="AU386" s="1154" t="s">
        <v>949</v>
      </c>
      <c r="AV386" s="1154" t="s">
        <v>949</v>
      </c>
      <c r="AW386" s="1154" t="s">
        <v>949</v>
      </c>
      <c r="AX386" s="1154" t="s">
        <v>949</v>
      </c>
      <c r="AY386" s="1154" t="s">
        <v>949</v>
      </c>
      <c r="AZ386" s="1154" t="s">
        <v>949</v>
      </c>
      <c r="BA386" s="1154" t="s">
        <v>949</v>
      </c>
      <c r="BB386" s="1155"/>
      <c r="BC386" s="1155"/>
      <c r="BD386" s="1155"/>
      <c r="BE386" s="1144"/>
      <c r="BF386" s="1155"/>
      <c r="BG386" s="1155"/>
      <c r="BH386" s="1155"/>
      <c r="BI386" s="1143"/>
      <c r="BJ386" s="802" t="s">
        <v>1025</v>
      </c>
      <c r="BK386" s="1143"/>
      <c r="BL386" s="1143"/>
      <c r="BM386" s="179"/>
      <c r="BN386" s="179"/>
    </row>
    <row r="387" spans="1:66" ht="16.5">
      <c r="A387" s="1143"/>
      <c r="B387" s="1144">
        <v>380</v>
      </c>
      <c r="C387" s="1144" t="s">
        <v>3237</v>
      </c>
      <c r="D387" s="1145"/>
      <c r="E387" s="1146"/>
      <c r="F387" s="1145"/>
      <c r="G387" s="1146"/>
      <c r="H387" s="1145" t="s">
        <v>1771</v>
      </c>
      <c r="I387" s="1146"/>
      <c r="J387" s="1145"/>
      <c r="K387" s="1146"/>
      <c r="L387" s="1145"/>
      <c r="M387" s="1146"/>
      <c r="N387" s="1144" t="s">
        <v>1771</v>
      </c>
      <c r="O387" s="170" t="s">
        <v>1772</v>
      </c>
      <c r="P387" s="1147" t="s">
        <v>4802</v>
      </c>
      <c r="Q387" s="1148"/>
      <c r="R387" s="1149"/>
      <c r="S387" s="1144" t="s">
        <v>941</v>
      </c>
      <c r="T387" s="1150" t="s">
        <v>3349</v>
      </c>
      <c r="U387" s="1151" t="s">
        <v>1773</v>
      </c>
      <c r="V387" s="158" t="s">
        <v>605</v>
      </c>
      <c r="W387" s="1150" t="s">
        <v>1774</v>
      </c>
      <c r="X387" s="802">
        <v>1</v>
      </c>
      <c r="Y387" s="824" t="s">
        <v>945</v>
      </c>
      <c r="Z387" s="1152" t="s">
        <v>946</v>
      </c>
      <c r="AA387" s="1144">
        <v>1</v>
      </c>
      <c r="AB387" s="1144" t="s">
        <v>993</v>
      </c>
      <c r="AC387" s="1144"/>
      <c r="AD387" s="1144"/>
      <c r="AE387" s="1144"/>
      <c r="AF387" s="1153"/>
      <c r="AG387" s="1154" t="s">
        <v>949</v>
      </c>
      <c r="AH387" s="1154" t="s">
        <v>949</v>
      </c>
      <c r="AI387" s="1154" t="s">
        <v>949</v>
      </c>
      <c r="AJ387" s="1154" t="s">
        <v>949</v>
      </c>
      <c r="AK387" s="1154" t="s">
        <v>949</v>
      </c>
      <c r="AL387" s="1154">
        <v>0</v>
      </c>
      <c r="AM387" s="1154">
        <v>0</v>
      </c>
      <c r="AN387" s="1154">
        <v>0</v>
      </c>
      <c r="AO387" s="1154" t="s">
        <v>945</v>
      </c>
      <c r="AP387" s="1154">
        <v>0</v>
      </c>
      <c r="AQ387" s="1154" t="s">
        <v>986</v>
      </c>
      <c r="AR387" s="1154" t="s">
        <v>1024</v>
      </c>
      <c r="AS387" s="1154" t="s">
        <v>949</v>
      </c>
      <c r="AT387" s="1154">
        <v>0</v>
      </c>
      <c r="AU387" s="1154">
        <v>0</v>
      </c>
      <c r="AV387" s="1154">
        <v>0</v>
      </c>
      <c r="AW387" s="1154">
        <v>0</v>
      </c>
      <c r="AX387" s="1154">
        <v>0</v>
      </c>
      <c r="AY387" s="1154">
        <v>0</v>
      </c>
      <c r="AZ387" s="1154">
        <v>0</v>
      </c>
      <c r="BA387" s="1154">
        <v>0</v>
      </c>
      <c r="BB387" s="1155"/>
      <c r="BC387" s="1155"/>
      <c r="BD387" s="1155"/>
      <c r="BE387" s="1144"/>
      <c r="BF387" s="1155"/>
      <c r="BG387" s="1155"/>
      <c r="BH387" s="1155"/>
      <c r="BI387" s="1143"/>
      <c r="BJ387" s="802" t="s">
        <v>1025</v>
      </c>
      <c r="BK387" s="1143"/>
      <c r="BL387" s="1143"/>
      <c r="BM387" s="179"/>
      <c r="BN387" s="179"/>
    </row>
    <row r="388" spans="1:66" ht="16.5">
      <c r="A388" s="1143" t="s">
        <v>3367</v>
      </c>
      <c r="B388" s="1144">
        <v>381</v>
      </c>
      <c r="C388" s="1144" t="s">
        <v>3237</v>
      </c>
      <c r="D388" s="1145"/>
      <c r="E388" s="1146"/>
      <c r="F388" s="1145"/>
      <c r="G388" s="1146"/>
      <c r="H388" s="1145" t="s">
        <v>3368</v>
      </c>
      <c r="I388" s="1146"/>
      <c r="J388" s="1145"/>
      <c r="K388" s="1146"/>
      <c r="L388" s="1145"/>
      <c r="M388" s="1146"/>
      <c r="N388" s="1144" t="s">
        <v>3368</v>
      </c>
      <c r="O388" s="170" t="s">
        <v>3368</v>
      </c>
      <c r="P388" s="1147" t="s">
        <v>1037</v>
      </c>
      <c r="Q388" s="1148"/>
      <c r="R388" s="1149" t="s">
        <v>1126</v>
      </c>
      <c r="S388" s="1144" t="s">
        <v>941</v>
      </c>
      <c r="T388" s="1150"/>
      <c r="U388" s="1151" t="s">
        <v>3369</v>
      </c>
      <c r="V388" s="158" t="s">
        <v>605</v>
      </c>
      <c r="W388" s="1150" t="s">
        <v>3370</v>
      </c>
      <c r="X388" s="802">
        <v>1</v>
      </c>
      <c r="Y388" s="824" t="s">
        <v>945</v>
      </c>
      <c r="Z388" s="1152" t="s">
        <v>946</v>
      </c>
      <c r="AA388" s="1144">
        <v>1</v>
      </c>
      <c r="AB388" s="1144" t="s">
        <v>1008</v>
      </c>
      <c r="AC388" s="1144"/>
      <c r="AD388" s="1144"/>
      <c r="AE388" s="1144"/>
      <c r="AF388" s="1153"/>
      <c r="AG388" s="1154">
        <v>1882.8440000000001</v>
      </c>
      <c r="AH388" s="1154">
        <v>2</v>
      </c>
      <c r="AI388" s="1154">
        <v>1.34</v>
      </c>
      <c r="AJ388" s="1154">
        <v>2.5230000000000001</v>
      </c>
      <c r="AK388" s="1154" t="s">
        <v>949</v>
      </c>
      <c r="AL388" s="1154" t="s">
        <v>3371</v>
      </c>
      <c r="AM388" s="1154" t="s">
        <v>1172</v>
      </c>
      <c r="AN388" s="1154" t="s">
        <v>1488</v>
      </c>
      <c r="AO388" s="1154" t="s">
        <v>1132</v>
      </c>
      <c r="AP388" s="1154" t="s">
        <v>1174</v>
      </c>
      <c r="AQ388" s="1154" t="s">
        <v>1087</v>
      </c>
      <c r="AR388" s="1154" t="s">
        <v>949</v>
      </c>
      <c r="AS388" s="1154" t="s">
        <v>949</v>
      </c>
      <c r="AT388" s="1154">
        <v>0</v>
      </c>
      <c r="AU388" s="1154">
        <v>0</v>
      </c>
      <c r="AV388" s="1154" t="s">
        <v>3368</v>
      </c>
      <c r="AW388" s="1154" t="s">
        <v>1087</v>
      </c>
      <c r="AX388" s="1154">
        <v>0</v>
      </c>
      <c r="AY388" s="1154">
        <v>0</v>
      </c>
      <c r="AZ388" s="1154">
        <v>0</v>
      </c>
      <c r="BA388" s="1154">
        <v>0</v>
      </c>
      <c r="BB388" s="1155"/>
      <c r="BC388" s="1155"/>
      <c r="BD388" s="1155"/>
      <c r="BE388" s="1144"/>
      <c r="BF388" s="1155">
        <v>4</v>
      </c>
      <c r="BG388" s="1155">
        <v>50</v>
      </c>
      <c r="BH388" s="1155">
        <v>21</v>
      </c>
      <c r="BI388" s="1143"/>
      <c r="BJ388" s="802" t="s">
        <v>1025</v>
      </c>
      <c r="BK388" s="1143"/>
      <c r="BL388" s="1143"/>
      <c r="BM388" s="179"/>
      <c r="BN388" s="179"/>
    </row>
    <row r="389" spans="1:66" ht="16.5">
      <c r="A389" s="1143"/>
      <c r="B389" s="1144">
        <v>382</v>
      </c>
      <c r="C389" s="1144" t="s">
        <v>3237</v>
      </c>
      <c r="D389" s="1145"/>
      <c r="E389" s="1146"/>
      <c r="F389" s="1145"/>
      <c r="G389" s="1146"/>
      <c r="H389" s="1145" t="s">
        <v>3372</v>
      </c>
      <c r="I389" s="1146"/>
      <c r="J389" s="1145"/>
      <c r="K389" s="1146"/>
      <c r="L389" s="1145"/>
      <c r="M389" s="1146"/>
      <c r="N389" s="1144" t="s">
        <v>3372</v>
      </c>
      <c r="O389" s="170" t="s">
        <v>3372</v>
      </c>
      <c r="P389" s="1147" t="s">
        <v>1037</v>
      </c>
      <c r="Q389" s="1148"/>
      <c r="R389" s="1149" t="s">
        <v>1126</v>
      </c>
      <c r="S389" s="1144" t="s">
        <v>941</v>
      </c>
      <c r="T389" s="1150" t="s">
        <v>3373</v>
      </c>
      <c r="U389" s="1151" t="s">
        <v>3374</v>
      </c>
      <c r="V389" s="158" t="s">
        <v>605</v>
      </c>
      <c r="W389" s="1150" t="s">
        <v>3375</v>
      </c>
      <c r="X389" s="802">
        <v>1</v>
      </c>
      <c r="Y389" s="824" t="s">
        <v>945</v>
      </c>
      <c r="Z389" s="1152" t="s">
        <v>946</v>
      </c>
      <c r="AA389" s="1144">
        <v>1</v>
      </c>
      <c r="AB389" s="1144" t="s">
        <v>1081</v>
      </c>
      <c r="AC389" s="1144"/>
      <c r="AD389" s="1144"/>
      <c r="AE389" s="1144"/>
      <c r="AF389" s="1153"/>
      <c r="AG389" s="1154">
        <v>602.09900000000005</v>
      </c>
      <c r="AH389" s="1154">
        <v>1.6</v>
      </c>
      <c r="AI389" s="1154">
        <v>7.93</v>
      </c>
      <c r="AJ389" s="1154">
        <v>4.7746450999999999</v>
      </c>
      <c r="AK389" s="1154" t="s">
        <v>3376</v>
      </c>
      <c r="AL389" s="1154" t="s">
        <v>949</v>
      </c>
      <c r="AM389" s="1154" t="s">
        <v>1192</v>
      </c>
      <c r="AN389" s="1154" t="s">
        <v>1193</v>
      </c>
      <c r="AO389" s="1154" t="s">
        <v>1194</v>
      </c>
      <c r="AP389" s="1154" t="s">
        <v>949</v>
      </c>
      <c r="AQ389" s="1154" t="s">
        <v>1087</v>
      </c>
      <c r="AR389" s="1154" t="s">
        <v>949</v>
      </c>
      <c r="AS389" s="1154" t="s">
        <v>949</v>
      </c>
      <c r="AT389" s="1154">
        <v>0</v>
      </c>
      <c r="AU389" s="1154">
        <v>0</v>
      </c>
      <c r="AV389" s="1154" t="s">
        <v>3372</v>
      </c>
      <c r="AW389" s="1154" t="s">
        <v>1087</v>
      </c>
      <c r="AX389" s="1154">
        <v>0</v>
      </c>
      <c r="AY389" s="1154">
        <v>0</v>
      </c>
      <c r="AZ389" s="1154">
        <v>0</v>
      </c>
      <c r="BA389" s="1154">
        <v>0</v>
      </c>
      <c r="BB389" s="1155"/>
      <c r="BC389" s="1155"/>
      <c r="BD389" s="1155"/>
      <c r="BE389" s="1144"/>
      <c r="BF389" s="1155">
        <v>0</v>
      </c>
      <c r="BG389" s="1155">
        <v>0</v>
      </c>
      <c r="BH389" s="1155">
        <v>0</v>
      </c>
      <c r="BI389" s="1143"/>
      <c r="BJ389" s="802" t="s">
        <v>1025</v>
      </c>
      <c r="BK389" s="1143"/>
      <c r="BL389" s="1143"/>
      <c r="BM389" s="179"/>
      <c r="BN389" s="179"/>
    </row>
    <row r="390" spans="1:66" ht="16.5">
      <c r="A390" s="1143"/>
      <c r="B390" s="1144">
        <v>383</v>
      </c>
      <c r="C390" s="1144" t="s">
        <v>3237</v>
      </c>
      <c r="D390" s="1145"/>
      <c r="E390" s="1146"/>
      <c r="F390" s="1145"/>
      <c r="G390" s="1146" t="s">
        <v>3377</v>
      </c>
      <c r="H390" s="1145"/>
      <c r="I390" s="1146"/>
      <c r="J390" s="1145"/>
      <c r="K390" s="1146"/>
      <c r="L390" s="1145"/>
      <c r="M390" s="1146"/>
      <c r="N390" s="1144" t="s">
        <v>3377</v>
      </c>
      <c r="O390" s="170" t="s">
        <v>3378</v>
      </c>
      <c r="P390" s="1147" t="s">
        <v>939</v>
      </c>
      <c r="Q390" s="1148"/>
      <c r="R390" s="1149" t="s">
        <v>940</v>
      </c>
      <c r="S390" s="1144" t="s">
        <v>941</v>
      </c>
      <c r="T390" s="1150" t="s">
        <v>3364</v>
      </c>
      <c r="U390" s="1151" t="s">
        <v>3365</v>
      </c>
      <c r="V390" s="158" t="s">
        <v>605</v>
      </c>
      <c r="W390" s="1150" t="s">
        <v>3379</v>
      </c>
      <c r="X390" s="802">
        <v>1</v>
      </c>
      <c r="Y390" s="824" t="s">
        <v>945</v>
      </c>
      <c r="Z390" s="1152" t="s">
        <v>946</v>
      </c>
      <c r="AA390" s="1144">
        <v>0</v>
      </c>
      <c r="AB390" s="1144" t="s">
        <v>947</v>
      </c>
      <c r="AC390" s="1144"/>
      <c r="AD390" s="1144"/>
      <c r="AE390" s="1144"/>
      <c r="AF390" s="1153"/>
      <c r="AG390" s="1154" t="s">
        <v>949</v>
      </c>
      <c r="AH390" s="1154" t="s">
        <v>949</v>
      </c>
      <c r="AI390" s="1154" t="s">
        <v>949</v>
      </c>
      <c r="AJ390" s="1154" t="s">
        <v>949</v>
      </c>
      <c r="AK390" s="1154" t="s">
        <v>949</v>
      </c>
      <c r="AL390" s="1154" t="s">
        <v>949</v>
      </c>
      <c r="AM390" s="1154" t="s">
        <v>949</v>
      </c>
      <c r="AN390" s="1154" t="s">
        <v>949</v>
      </c>
      <c r="AO390" s="1154" t="s">
        <v>949</v>
      </c>
      <c r="AP390" s="1154" t="s">
        <v>949</v>
      </c>
      <c r="AQ390" s="1154" t="s">
        <v>949</v>
      </c>
      <c r="AR390" s="1154" t="s">
        <v>949</v>
      </c>
      <c r="AS390" s="1154" t="s">
        <v>949</v>
      </c>
      <c r="AT390" s="1154" t="s">
        <v>949</v>
      </c>
      <c r="AU390" s="1154" t="s">
        <v>949</v>
      </c>
      <c r="AV390" s="1154" t="s">
        <v>949</v>
      </c>
      <c r="AW390" s="1154" t="s">
        <v>949</v>
      </c>
      <c r="AX390" s="1154" t="s">
        <v>949</v>
      </c>
      <c r="AY390" s="1154" t="s">
        <v>949</v>
      </c>
      <c r="AZ390" s="1154" t="s">
        <v>949</v>
      </c>
      <c r="BA390" s="1154" t="s">
        <v>949</v>
      </c>
      <c r="BB390" s="1155"/>
      <c r="BC390" s="1155"/>
      <c r="BD390" s="1155"/>
      <c r="BE390" s="1144"/>
      <c r="BF390" s="1155"/>
      <c r="BG390" s="1155"/>
      <c r="BH390" s="1155"/>
      <c r="BI390" s="1143"/>
      <c r="BJ390" s="802" t="s">
        <v>1025</v>
      </c>
      <c r="BK390" s="1143"/>
      <c r="BL390" s="1143"/>
      <c r="BM390" s="179"/>
      <c r="BN390" s="179"/>
    </row>
    <row r="391" spans="1:66" ht="16.5">
      <c r="A391" s="1143"/>
      <c r="B391" s="1144">
        <v>384</v>
      </c>
      <c r="C391" s="1144" t="s">
        <v>3237</v>
      </c>
      <c r="D391" s="1145"/>
      <c r="E391" s="1146"/>
      <c r="F391" s="1145"/>
      <c r="G391" s="1146"/>
      <c r="H391" s="1145" t="s">
        <v>1771</v>
      </c>
      <c r="I391" s="1146"/>
      <c r="J391" s="1145"/>
      <c r="K391" s="1146"/>
      <c r="L391" s="1145"/>
      <c r="M391" s="1146"/>
      <c r="N391" s="1144" t="s">
        <v>1771</v>
      </c>
      <c r="O391" s="170" t="s">
        <v>1772</v>
      </c>
      <c r="P391" s="1147" t="s">
        <v>4802</v>
      </c>
      <c r="Q391" s="1148"/>
      <c r="R391" s="1149"/>
      <c r="S391" s="1144" t="s">
        <v>941</v>
      </c>
      <c r="T391" s="1150" t="s">
        <v>3349</v>
      </c>
      <c r="U391" s="1151" t="s">
        <v>1773</v>
      </c>
      <c r="V391" s="158" t="s">
        <v>605</v>
      </c>
      <c r="W391" s="1150" t="s">
        <v>1774</v>
      </c>
      <c r="X391" s="802">
        <v>1</v>
      </c>
      <c r="Y391" s="824" t="s">
        <v>945</v>
      </c>
      <c r="Z391" s="1152" t="s">
        <v>946</v>
      </c>
      <c r="AA391" s="1144">
        <v>1</v>
      </c>
      <c r="AB391" s="1144" t="s">
        <v>993</v>
      </c>
      <c r="AC391" s="1144"/>
      <c r="AD391" s="1144"/>
      <c r="AE391" s="1144"/>
      <c r="AF391" s="1153"/>
      <c r="AG391" s="1154" t="s">
        <v>949</v>
      </c>
      <c r="AH391" s="1154" t="s">
        <v>949</v>
      </c>
      <c r="AI391" s="1154" t="s">
        <v>949</v>
      </c>
      <c r="AJ391" s="1154" t="s">
        <v>949</v>
      </c>
      <c r="AK391" s="1154" t="s">
        <v>949</v>
      </c>
      <c r="AL391" s="1154">
        <v>0</v>
      </c>
      <c r="AM391" s="1154">
        <v>0</v>
      </c>
      <c r="AN391" s="1154">
        <v>0</v>
      </c>
      <c r="AO391" s="1154" t="s">
        <v>945</v>
      </c>
      <c r="AP391" s="1154">
        <v>0</v>
      </c>
      <c r="AQ391" s="1154" t="s">
        <v>986</v>
      </c>
      <c r="AR391" s="1154" t="s">
        <v>1024</v>
      </c>
      <c r="AS391" s="1154" t="s">
        <v>949</v>
      </c>
      <c r="AT391" s="1154">
        <v>0</v>
      </c>
      <c r="AU391" s="1154">
        <v>0</v>
      </c>
      <c r="AV391" s="1154">
        <v>0</v>
      </c>
      <c r="AW391" s="1154">
        <v>0</v>
      </c>
      <c r="AX391" s="1154">
        <v>0</v>
      </c>
      <c r="AY391" s="1154">
        <v>0</v>
      </c>
      <c r="AZ391" s="1154">
        <v>0</v>
      </c>
      <c r="BA391" s="1154">
        <v>0</v>
      </c>
      <c r="BB391" s="1155"/>
      <c r="BC391" s="1155"/>
      <c r="BD391" s="1155"/>
      <c r="BE391" s="1144"/>
      <c r="BF391" s="1155"/>
      <c r="BG391" s="1155"/>
      <c r="BH391" s="1155"/>
      <c r="BI391" s="1143"/>
      <c r="BJ391" s="802" t="s">
        <v>1025</v>
      </c>
      <c r="BK391" s="1143"/>
      <c r="BL391" s="1143"/>
      <c r="BM391" s="179"/>
      <c r="BN391" s="179"/>
    </row>
    <row r="392" spans="1:66" ht="16.5">
      <c r="A392" s="1143" t="s">
        <v>3367</v>
      </c>
      <c r="B392" s="1144">
        <v>385</v>
      </c>
      <c r="C392" s="1144" t="s">
        <v>3237</v>
      </c>
      <c r="D392" s="1145"/>
      <c r="E392" s="1146"/>
      <c r="F392" s="1145"/>
      <c r="G392" s="1146"/>
      <c r="H392" s="1145" t="s">
        <v>3380</v>
      </c>
      <c r="I392" s="1146"/>
      <c r="J392" s="1145"/>
      <c r="K392" s="1146"/>
      <c r="L392" s="1145"/>
      <c r="M392" s="1146"/>
      <c r="N392" s="1144" t="s">
        <v>3380</v>
      </c>
      <c r="O392" s="170" t="s">
        <v>3380</v>
      </c>
      <c r="P392" s="1147" t="s">
        <v>1037</v>
      </c>
      <c r="Q392" s="1148"/>
      <c r="R392" s="1149" t="s">
        <v>1126</v>
      </c>
      <c r="S392" s="1144" t="s">
        <v>941</v>
      </c>
      <c r="T392" s="1150"/>
      <c r="U392" s="1151" t="s">
        <v>3381</v>
      </c>
      <c r="V392" s="158" t="s">
        <v>605</v>
      </c>
      <c r="W392" s="1150" t="s">
        <v>3382</v>
      </c>
      <c r="X392" s="802">
        <v>1</v>
      </c>
      <c r="Y392" s="824" t="s">
        <v>945</v>
      </c>
      <c r="Z392" s="1152" t="s">
        <v>946</v>
      </c>
      <c r="AA392" s="1144">
        <v>1</v>
      </c>
      <c r="AB392" s="1144" t="s">
        <v>1008</v>
      </c>
      <c r="AC392" s="1144"/>
      <c r="AD392" s="1144"/>
      <c r="AE392" s="1144"/>
      <c r="AF392" s="1153"/>
      <c r="AG392" s="1154">
        <v>2019.03</v>
      </c>
      <c r="AH392" s="1154">
        <v>2</v>
      </c>
      <c r="AI392" s="1154">
        <v>1.34</v>
      </c>
      <c r="AJ392" s="1154">
        <v>2.7054999999999998</v>
      </c>
      <c r="AK392" s="1154" t="s">
        <v>949</v>
      </c>
      <c r="AL392" s="1154" t="s">
        <v>3371</v>
      </c>
      <c r="AM392" s="1154" t="s">
        <v>1172</v>
      </c>
      <c r="AN392" s="1154" t="s">
        <v>1488</v>
      </c>
      <c r="AO392" s="1154" t="s">
        <v>1132</v>
      </c>
      <c r="AP392" s="1154" t="s">
        <v>1174</v>
      </c>
      <c r="AQ392" s="1154" t="s">
        <v>1087</v>
      </c>
      <c r="AR392" s="1154" t="s">
        <v>949</v>
      </c>
      <c r="AS392" s="1154" t="s">
        <v>949</v>
      </c>
      <c r="AT392" s="1154">
        <v>0</v>
      </c>
      <c r="AU392" s="1154">
        <v>0</v>
      </c>
      <c r="AV392" s="1154" t="s">
        <v>3380</v>
      </c>
      <c r="AW392" s="1154" t="s">
        <v>1087</v>
      </c>
      <c r="AX392" s="1154">
        <v>0</v>
      </c>
      <c r="AY392" s="1154">
        <v>0</v>
      </c>
      <c r="AZ392" s="1154">
        <v>0</v>
      </c>
      <c r="BA392" s="1154">
        <v>0</v>
      </c>
      <c r="BB392" s="1155"/>
      <c r="BC392" s="1155"/>
      <c r="BD392" s="1155"/>
      <c r="BE392" s="1144"/>
      <c r="BF392" s="1155">
        <v>4</v>
      </c>
      <c r="BG392" s="1155">
        <v>50</v>
      </c>
      <c r="BH392" s="1155">
        <v>21</v>
      </c>
      <c r="BI392" s="1143"/>
      <c r="BJ392" s="802" t="s">
        <v>1025</v>
      </c>
      <c r="BK392" s="1143"/>
      <c r="BL392" s="1143"/>
      <c r="BM392" s="179"/>
      <c r="BN392" s="179"/>
    </row>
    <row r="393" spans="1:66" ht="16.5">
      <c r="A393" s="1143"/>
      <c r="B393" s="1144">
        <v>386</v>
      </c>
      <c r="C393" s="1144" t="s">
        <v>3237</v>
      </c>
      <c r="D393" s="1145"/>
      <c r="E393" s="1146"/>
      <c r="F393" s="1145"/>
      <c r="G393" s="1146"/>
      <c r="H393" s="1145" t="s">
        <v>3372</v>
      </c>
      <c r="I393" s="1146"/>
      <c r="J393" s="1145"/>
      <c r="K393" s="1146"/>
      <c r="L393" s="1145"/>
      <c r="M393" s="1146"/>
      <c r="N393" s="1144" t="s">
        <v>3372</v>
      </c>
      <c r="O393" s="170" t="s">
        <v>3372</v>
      </c>
      <c r="P393" s="1147" t="s">
        <v>1037</v>
      </c>
      <c r="Q393" s="1148"/>
      <c r="R393" s="1149" t="s">
        <v>1126</v>
      </c>
      <c r="S393" s="1144" t="s">
        <v>941</v>
      </c>
      <c r="T393" s="1150" t="s">
        <v>3373</v>
      </c>
      <c r="U393" s="1151" t="s">
        <v>3374</v>
      </c>
      <c r="V393" s="158" t="s">
        <v>605</v>
      </c>
      <c r="W393" s="1150" t="s">
        <v>3375</v>
      </c>
      <c r="X393" s="802">
        <v>1</v>
      </c>
      <c r="Y393" s="824" t="s">
        <v>945</v>
      </c>
      <c r="Z393" s="1152" t="s">
        <v>946</v>
      </c>
      <c r="AA393" s="1144">
        <v>1</v>
      </c>
      <c r="AB393" s="1144" t="s">
        <v>1081</v>
      </c>
      <c r="AC393" s="1144"/>
      <c r="AD393" s="1144"/>
      <c r="AE393" s="1144"/>
      <c r="AF393" s="1153"/>
      <c r="AG393" s="1154">
        <v>602.09900000000005</v>
      </c>
      <c r="AH393" s="1154">
        <v>1.6</v>
      </c>
      <c r="AI393" s="1154">
        <v>7.93</v>
      </c>
      <c r="AJ393" s="1154">
        <v>4.7746450999999999</v>
      </c>
      <c r="AK393" s="1154" t="s">
        <v>3376</v>
      </c>
      <c r="AL393" s="1154" t="s">
        <v>949</v>
      </c>
      <c r="AM393" s="1154" t="s">
        <v>1192</v>
      </c>
      <c r="AN393" s="1154" t="s">
        <v>1193</v>
      </c>
      <c r="AO393" s="1154" t="s">
        <v>1194</v>
      </c>
      <c r="AP393" s="1154" t="s">
        <v>949</v>
      </c>
      <c r="AQ393" s="1154" t="s">
        <v>1087</v>
      </c>
      <c r="AR393" s="1154" t="s">
        <v>949</v>
      </c>
      <c r="AS393" s="1154" t="s">
        <v>949</v>
      </c>
      <c r="AT393" s="1154">
        <v>0</v>
      </c>
      <c r="AU393" s="1154">
        <v>0</v>
      </c>
      <c r="AV393" s="1154" t="s">
        <v>3372</v>
      </c>
      <c r="AW393" s="1154" t="s">
        <v>1087</v>
      </c>
      <c r="AX393" s="1154">
        <v>0</v>
      </c>
      <c r="AY393" s="1154">
        <v>0</v>
      </c>
      <c r="AZ393" s="1154">
        <v>0</v>
      </c>
      <c r="BA393" s="1154">
        <v>0</v>
      </c>
      <c r="BB393" s="1155"/>
      <c r="BC393" s="1155"/>
      <c r="BD393" s="1155"/>
      <c r="BE393" s="1144"/>
      <c r="BF393" s="1155">
        <v>0</v>
      </c>
      <c r="BG393" s="1155">
        <v>0</v>
      </c>
      <c r="BH393" s="1155">
        <v>0</v>
      </c>
      <c r="BI393" s="1143"/>
      <c r="BJ393" s="802" t="s">
        <v>1025</v>
      </c>
      <c r="BK393" s="1143"/>
      <c r="BL393" s="1143"/>
      <c r="BM393" s="179"/>
      <c r="BN393" s="179"/>
    </row>
    <row r="394" spans="1:66" ht="16.5">
      <c r="A394" s="1143"/>
      <c r="B394" s="1144">
        <v>387</v>
      </c>
      <c r="C394" s="1144" t="s">
        <v>3237</v>
      </c>
      <c r="D394" s="1145"/>
      <c r="E394" s="1146"/>
      <c r="F394" s="1145"/>
      <c r="G394" s="1146" t="s">
        <v>3383</v>
      </c>
      <c r="H394" s="1145"/>
      <c r="I394" s="1146"/>
      <c r="J394" s="1145"/>
      <c r="K394" s="1146"/>
      <c r="L394" s="1145"/>
      <c r="M394" s="1146"/>
      <c r="N394" s="1144" t="s">
        <v>3383</v>
      </c>
      <c r="O394" s="170" t="s">
        <v>3384</v>
      </c>
      <c r="P394" s="1147" t="s">
        <v>939</v>
      </c>
      <c r="Q394" s="1148"/>
      <c r="R394" s="1149" t="s">
        <v>940</v>
      </c>
      <c r="S394" s="1144" t="s">
        <v>941</v>
      </c>
      <c r="T394" s="1150" t="s">
        <v>3383</v>
      </c>
      <c r="U394" s="1151" t="s">
        <v>3385</v>
      </c>
      <c r="V394" s="158" t="s">
        <v>605</v>
      </c>
      <c r="W394" s="1150" t="s">
        <v>3386</v>
      </c>
      <c r="X394" s="802">
        <v>1</v>
      </c>
      <c r="Y394" s="824" t="s">
        <v>945</v>
      </c>
      <c r="Z394" s="1152" t="s">
        <v>946</v>
      </c>
      <c r="AA394" s="1144">
        <v>0</v>
      </c>
      <c r="AB394" s="1144" t="s">
        <v>947</v>
      </c>
      <c r="AC394" s="1144"/>
      <c r="AD394" s="1144"/>
      <c r="AE394" s="1144"/>
      <c r="AF394" s="1153"/>
      <c r="AG394" s="1154" t="s">
        <v>949</v>
      </c>
      <c r="AH394" s="1154" t="s">
        <v>949</v>
      </c>
      <c r="AI394" s="1154" t="s">
        <v>949</v>
      </c>
      <c r="AJ394" s="1154" t="s">
        <v>949</v>
      </c>
      <c r="AK394" s="1154" t="s">
        <v>949</v>
      </c>
      <c r="AL394" s="1154" t="s">
        <v>949</v>
      </c>
      <c r="AM394" s="1154" t="s">
        <v>949</v>
      </c>
      <c r="AN394" s="1154" t="s">
        <v>949</v>
      </c>
      <c r="AO394" s="1154" t="s">
        <v>949</v>
      </c>
      <c r="AP394" s="1154" t="s">
        <v>949</v>
      </c>
      <c r="AQ394" s="1154" t="s">
        <v>949</v>
      </c>
      <c r="AR394" s="1154" t="s">
        <v>949</v>
      </c>
      <c r="AS394" s="1154" t="s">
        <v>949</v>
      </c>
      <c r="AT394" s="1154" t="s">
        <v>949</v>
      </c>
      <c r="AU394" s="1154" t="s">
        <v>949</v>
      </c>
      <c r="AV394" s="1154" t="s">
        <v>949</v>
      </c>
      <c r="AW394" s="1154" t="s">
        <v>949</v>
      </c>
      <c r="AX394" s="1154" t="s">
        <v>949</v>
      </c>
      <c r="AY394" s="1154" t="s">
        <v>949</v>
      </c>
      <c r="AZ394" s="1154" t="s">
        <v>949</v>
      </c>
      <c r="BA394" s="1154" t="s">
        <v>949</v>
      </c>
      <c r="BB394" s="1155"/>
      <c r="BC394" s="1155"/>
      <c r="BD394" s="1155"/>
      <c r="BE394" s="1144"/>
      <c r="BF394" s="1155"/>
      <c r="BG394" s="1155"/>
      <c r="BH394" s="1155"/>
      <c r="BI394" s="1143"/>
      <c r="BJ394" s="802" t="s">
        <v>1025</v>
      </c>
      <c r="BK394" s="1143"/>
      <c r="BL394" s="1143"/>
      <c r="BM394" s="179"/>
      <c r="BN394" s="179"/>
    </row>
    <row r="395" spans="1:66" ht="16.5">
      <c r="A395" s="1143"/>
      <c r="B395" s="1144">
        <v>388</v>
      </c>
      <c r="C395" s="1144" t="s">
        <v>3237</v>
      </c>
      <c r="D395" s="1145"/>
      <c r="E395" s="1146"/>
      <c r="F395" s="1145"/>
      <c r="G395" s="1146"/>
      <c r="H395" s="1145" t="s">
        <v>3348</v>
      </c>
      <c r="I395" s="1146"/>
      <c r="J395" s="1145"/>
      <c r="K395" s="1146"/>
      <c r="L395" s="1145"/>
      <c r="M395" s="1146"/>
      <c r="N395" s="1144" t="s">
        <v>3348</v>
      </c>
      <c r="O395" s="170" t="s">
        <v>3349</v>
      </c>
      <c r="P395" s="1147" t="s">
        <v>4802</v>
      </c>
      <c r="Q395" s="1148"/>
      <c r="R395" s="1149"/>
      <c r="S395" s="1144" t="s">
        <v>941</v>
      </c>
      <c r="T395" s="1150" t="s">
        <v>3349</v>
      </c>
      <c r="U395" s="1151" t="s">
        <v>3350</v>
      </c>
      <c r="V395" s="158" t="s">
        <v>605</v>
      </c>
      <c r="W395" s="1150" t="s">
        <v>3351</v>
      </c>
      <c r="X395" s="802">
        <v>1</v>
      </c>
      <c r="Y395" s="824" t="s">
        <v>945</v>
      </c>
      <c r="Z395" s="1152" t="s">
        <v>946</v>
      </c>
      <c r="AA395" s="1144">
        <v>1</v>
      </c>
      <c r="AB395" s="1144" t="s">
        <v>993</v>
      </c>
      <c r="AC395" s="1144"/>
      <c r="AD395" s="1144"/>
      <c r="AE395" s="1144"/>
      <c r="AF395" s="1153"/>
      <c r="AG395" s="1154" t="s">
        <v>949</v>
      </c>
      <c r="AH395" s="1154" t="s">
        <v>949</v>
      </c>
      <c r="AI395" s="1154" t="s">
        <v>949</v>
      </c>
      <c r="AJ395" s="1154" t="s">
        <v>949</v>
      </c>
      <c r="AK395" s="1154" t="s">
        <v>949</v>
      </c>
      <c r="AL395" s="1154" t="s">
        <v>949</v>
      </c>
      <c r="AM395" s="1154" t="s">
        <v>949</v>
      </c>
      <c r="AN395" s="1154" t="s">
        <v>949</v>
      </c>
      <c r="AO395" s="1154" t="s">
        <v>949</v>
      </c>
      <c r="AP395" s="1154" t="s">
        <v>949</v>
      </c>
      <c r="AQ395" s="1154" t="s">
        <v>986</v>
      </c>
      <c r="AR395" s="1154" t="s">
        <v>1024</v>
      </c>
      <c r="AS395" s="1154" t="s">
        <v>949</v>
      </c>
      <c r="AT395" s="1154">
        <v>0</v>
      </c>
      <c r="AU395" s="1154">
        <v>0</v>
      </c>
      <c r="AV395" s="1154">
        <v>0</v>
      </c>
      <c r="AW395" s="1154">
        <v>0</v>
      </c>
      <c r="AX395" s="1154">
        <v>0</v>
      </c>
      <c r="AY395" s="1154">
        <v>0</v>
      </c>
      <c r="AZ395" s="1154">
        <v>0</v>
      </c>
      <c r="BA395" s="1154">
        <v>0</v>
      </c>
      <c r="BB395" s="1155"/>
      <c r="BC395" s="1155"/>
      <c r="BD395" s="1155"/>
      <c r="BE395" s="1144"/>
      <c r="BF395" s="1155"/>
      <c r="BG395" s="1155"/>
      <c r="BH395" s="1155"/>
      <c r="BI395" s="1143"/>
      <c r="BJ395" s="802" t="s">
        <v>1025</v>
      </c>
      <c r="BK395" s="1143"/>
      <c r="BL395" s="1143"/>
      <c r="BM395" s="179"/>
      <c r="BN395" s="179"/>
    </row>
    <row r="396" spans="1:66" ht="16.5">
      <c r="A396" s="1143"/>
      <c r="B396" s="1144">
        <v>389</v>
      </c>
      <c r="C396" s="1144" t="s">
        <v>3237</v>
      </c>
      <c r="D396" s="1145"/>
      <c r="E396" s="1146"/>
      <c r="F396" s="1145"/>
      <c r="G396" s="1146"/>
      <c r="H396" s="1145" t="s">
        <v>3387</v>
      </c>
      <c r="I396" s="1146"/>
      <c r="J396" s="1145"/>
      <c r="K396" s="1146"/>
      <c r="L396" s="1145"/>
      <c r="M396" s="1146"/>
      <c r="N396" s="1144" t="s">
        <v>3387</v>
      </c>
      <c r="O396" s="170" t="s">
        <v>3388</v>
      </c>
      <c r="P396" s="1147" t="s">
        <v>939</v>
      </c>
      <c r="Q396" s="1148"/>
      <c r="R396" s="1149" t="s">
        <v>979</v>
      </c>
      <c r="S396" s="1144" t="s">
        <v>941</v>
      </c>
      <c r="T396" s="1150" t="s">
        <v>3388</v>
      </c>
      <c r="U396" s="1151" t="s">
        <v>3389</v>
      </c>
      <c r="V396" s="158" t="s">
        <v>605</v>
      </c>
      <c r="W396" s="1150" t="s">
        <v>3390</v>
      </c>
      <c r="X396" s="802">
        <v>1</v>
      </c>
      <c r="Y396" s="824" t="s">
        <v>945</v>
      </c>
      <c r="Z396" s="1152" t="s">
        <v>946</v>
      </c>
      <c r="AA396" s="1144">
        <v>1</v>
      </c>
      <c r="AB396" s="1144" t="s">
        <v>1008</v>
      </c>
      <c r="AC396" s="1144"/>
      <c r="AD396" s="1144"/>
      <c r="AE396" s="1144"/>
      <c r="AF396" s="1153"/>
      <c r="AG396" s="1154">
        <v>24583.41879</v>
      </c>
      <c r="AH396" s="1154">
        <v>2</v>
      </c>
      <c r="AI396" s="1154">
        <v>1.7</v>
      </c>
      <c r="AJ396" s="1154">
        <v>41.79</v>
      </c>
      <c r="AK396" s="1154" t="s">
        <v>3391</v>
      </c>
      <c r="AL396" s="1154" t="s">
        <v>995</v>
      </c>
      <c r="AM396" s="1154" t="s">
        <v>2018</v>
      </c>
      <c r="AN396" s="1154" t="s">
        <v>3347</v>
      </c>
      <c r="AO396" s="1154" t="s">
        <v>1132</v>
      </c>
      <c r="AP396" s="1154" t="s">
        <v>3392</v>
      </c>
      <c r="AQ396" s="1154" t="s">
        <v>1459</v>
      </c>
      <c r="AR396" s="1154" t="s">
        <v>1087</v>
      </c>
      <c r="AS396" s="1154" t="s">
        <v>949</v>
      </c>
      <c r="AT396" s="1154">
        <v>0</v>
      </c>
      <c r="AU396" s="1154">
        <v>0</v>
      </c>
      <c r="AV396" s="1154" t="s">
        <v>3387</v>
      </c>
      <c r="AW396" s="1154" t="s">
        <v>1459</v>
      </c>
      <c r="AX396" s="1154">
        <v>0</v>
      </c>
      <c r="AY396" s="1154">
        <v>0</v>
      </c>
      <c r="AZ396" s="1154">
        <v>0</v>
      </c>
      <c r="BA396" s="1154">
        <v>0</v>
      </c>
      <c r="BB396" s="1155"/>
      <c r="BC396" s="1155"/>
      <c r="BD396" s="1155"/>
      <c r="BE396" s="1144"/>
      <c r="BF396" s="1155">
        <v>2</v>
      </c>
      <c r="BG396" s="1155">
        <v>180</v>
      </c>
      <c r="BH396" s="1155">
        <v>28</v>
      </c>
      <c r="BI396" s="1143"/>
      <c r="BJ396" s="802" t="s">
        <v>1025</v>
      </c>
      <c r="BK396" s="1143"/>
      <c r="BL396" s="1143"/>
      <c r="BM396" s="179"/>
      <c r="BN396" s="179"/>
    </row>
    <row r="397" spans="1:66" ht="16.5">
      <c r="A397" s="1143"/>
      <c r="B397" s="1144">
        <v>390</v>
      </c>
      <c r="C397" s="1144" t="s">
        <v>3237</v>
      </c>
      <c r="D397" s="1145"/>
      <c r="E397" s="1146"/>
      <c r="F397" s="1145"/>
      <c r="G397" s="1146" t="s">
        <v>3393</v>
      </c>
      <c r="H397" s="1145"/>
      <c r="I397" s="1146"/>
      <c r="J397" s="1145"/>
      <c r="K397" s="1146"/>
      <c r="L397" s="1145"/>
      <c r="M397" s="1146"/>
      <c r="N397" s="1144" t="s">
        <v>3393</v>
      </c>
      <c r="O397" s="170" t="s">
        <v>3394</v>
      </c>
      <c r="P397" s="1147" t="s">
        <v>939</v>
      </c>
      <c r="Q397" s="1148"/>
      <c r="R397" s="1149" t="s">
        <v>940</v>
      </c>
      <c r="S397" s="1144" t="s">
        <v>941</v>
      </c>
      <c r="T397" s="1150" t="s">
        <v>3395</v>
      </c>
      <c r="U397" s="1151" t="s">
        <v>3396</v>
      </c>
      <c r="V397" s="158" t="s">
        <v>605</v>
      </c>
      <c r="W397" s="1150" t="s">
        <v>3397</v>
      </c>
      <c r="X397" s="802">
        <v>1</v>
      </c>
      <c r="Y397" s="824" t="s">
        <v>945</v>
      </c>
      <c r="Z397" s="1152" t="s">
        <v>946</v>
      </c>
      <c r="AA397" s="1144">
        <v>0</v>
      </c>
      <c r="AB397" s="1144" t="s">
        <v>947</v>
      </c>
      <c r="AC397" s="1144"/>
      <c r="AD397" s="1144"/>
      <c r="AE397" s="1144"/>
      <c r="AF397" s="1153"/>
      <c r="AG397" s="1154" t="s">
        <v>949</v>
      </c>
      <c r="AH397" s="1154" t="s">
        <v>949</v>
      </c>
      <c r="AI397" s="1154" t="s">
        <v>949</v>
      </c>
      <c r="AJ397" s="1154" t="s">
        <v>949</v>
      </c>
      <c r="AK397" s="1154" t="s">
        <v>949</v>
      </c>
      <c r="AL397" s="1154" t="s">
        <v>949</v>
      </c>
      <c r="AM397" s="1154" t="s">
        <v>949</v>
      </c>
      <c r="AN397" s="1154" t="s">
        <v>949</v>
      </c>
      <c r="AO397" s="1154" t="s">
        <v>949</v>
      </c>
      <c r="AP397" s="1154" t="s">
        <v>949</v>
      </c>
      <c r="AQ397" s="1154" t="s">
        <v>949</v>
      </c>
      <c r="AR397" s="1154" t="s">
        <v>949</v>
      </c>
      <c r="AS397" s="1154" t="s">
        <v>949</v>
      </c>
      <c r="AT397" s="1154" t="s">
        <v>949</v>
      </c>
      <c r="AU397" s="1154" t="s">
        <v>949</v>
      </c>
      <c r="AV397" s="1154" t="s">
        <v>949</v>
      </c>
      <c r="AW397" s="1154" t="s">
        <v>949</v>
      </c>
      <c r="AX397" s="1154" t="s">
        <v>949</v>
      </c>
      <c r="AY397" s="1154" t="s">
        <v>949</v>
      </c>
      <c r="AZ397" s="1154" t="s">
        <v>949</v>
      </c>
      <c r="BA397" s="1154" t="s">
        <v>949</v>
      </c>
      <c r="BB397" s="1155"/>
      <c r="BC397" s="1155"/>
      <c r="BD397" s="1155"/>
      <c r="BE397" s="1144"/>
      <c r="BF397" s="1155"/>
      <c r="BG397" s="1155"/>
      <c r="BH397" s="1155"/>
      <c r="BI397" s="1143"/>
      <c r="BJ397" s="802" t="s">
        <v>1025</v>
      </c>
      <c r="BK397" s="1143"/>
      <c r="BL397" s="1143"/>
      <c r="BM397" s="179"/>
      <c r="BN397" s="179"/>
    </row>
    <row r="398" spans="1:66" ht="16.5">
      <c r="A398" s="1143"/>
      <c r="B398" s="1144">
        <v>391</v>
      </c>
      <c r="C398" s="1144" t="s">
        <v>3237</v>
      </c>
      <c r="D398" s="1145"/>
      <c r="E398" s="1146"/>
      <c r="F398" s="1145"/>
      <c r="G398" s="1146"/>
      <c r="H398" s="1145" t="s">
        <v>3398</v>
      </c>
      <c r="I398" s="1146"/>
      <c r="J398" s="1145"/>
      <c r="K398" s="1146"/>
      <c r="L398" s="1145"/>
      <c r="M398" s="1146"/>
      <c r="N398" s="1144" t="s">
        <v>3398</v>
      </c>
      <c r="O398" s="170" t="s">
        <v>3399</v>
      </c>
      <c r="P398" s="1147" t="s">
        <v>939</v>
      </c>
      <c r="Q398" s="1148"/>
      <c r="R398" s="1149" t="s">
        <v>940</v>
      </c>
      <c r="S398" s="1144" t="s">
        <v>941</v>
      </c>
      <c r="T398" s="1150" t="s">
        <v>3400</v>
      </c>
      <c r="U398" s="1151" t="s">
        <v>3401</v>
      </c>
      <c r="V398" s="158" t="s">
        <v>605</v>
      </c>
      <c r="W398" s="1150" t="s">
        <v>3402</v>
      </c>
      <c r="X398" s="802">
        <v>1</v>
      </c>
      <c r="Y398" s="824" t="s">
        <v>945</v>
      </c>
      <c r="Z398" s="1152" t="s">
        <v>946</v>
      </c>
      <c r="AA398" s="1144">
        <v>0</v>
      </c>
      <c r="AB398" s="1144" t="s">
        <v>947</v>
      </c>
      <c r="AC398" s="1144"/>
      <c r="AD398" s="1144"/>
      <c r="AE398" s="1144"/>
      <c r="AF398" s="1153"/>
      <c r="AG398" s="1154" t="s">
        <v>949</v>
      </c>
      <c r="AH398" s="1154" t="s">
        <v>949</v>
      </c>
      <c r="AI398" s="1154" t="s">
        <v>949</v>
      </c>
      <c r="AJ398" s="1154" t="s">
        <v>949</v>
      </c>
      <c r="AK398" s="1154" t="s">
        <v>949</v>
      </c>
      <c r="AL398" s="1154" t="s">
        <v>949</v>
      </c>
      <c r="AM398" s="1154" t="s">
        <v>949</v>
      </c>
      <c r="AN398" s="1154" t="s">
        <v>949</v>
      </c>
      <c r="AO398" s="1154" t="s">
        <v>949</v>
      </c>
      <c r="AP398" s="1154" t="s">
        <v>949</v>
      </c>
      <c r="AQ398" s="1154" t="s">
        <v>949</v>
      </c>
      <c r="AR398" s="1154" t="s">
        <v>949</v>
      </c>
      <c r="AS398" s="1154" t="s">
        <v>949</v>
      </c>
      <c r="AT398" s="1154" t="s">
        <v>949</v>
      </c>
      <c r="AU398" s="1154" t="s">
        <v>949</v>
      </c>
      <c r="AV398" s="1154" t="s">
        <v>949</v>
      </c>
      <c r="AW398" s="1154" t="s">
        <v>949</v>
      </c>
      <c r="AX398" s="1154" t="s">
        <v>949</v>
      </c>
      <c r="AY398" s="1154" t="s">
        <v>949</v>
      </c>
      <c r="AZ398" s="1154" t="s">
        <v>949</v>
      </c>
      <c r="BA398" s="1154" t="s">
        <v>949</v>
      </c>
      <c r="BB398" s="1155"/>
      <c r="BC398" s="1155"/>
      <c r="BD398" s="1155"/>
      <c r="BE398" s="1144"/>
      <c r="BF398" s="1155"/>
      <c r="BG398" s="1155"/>
      <c r="BH398" s="1155"/>
      <c r="BI398" s="1143"/>
      <c r="BJ398" s="802" t="s">
        <v>1025</v>
      </c>
      <c r="BK398" s="1143"/>
      <c r="BL398" s="1143"/>
      <c r="BM398" s="179"/>
      <c r="BN398" s="179"/>
    </row>
    <row r="399" spans="1:66" ht="16.5">
      <c r="A399" s="1143"/>
      <c r="B399" s="1144">
        <v>392</v>
      </c>
      <c r="C399" s="1144" t="s">
        <v>3237</v>
      </c>
      <c r="D399" s="1145"/>
      <c r="E399" s="1146"/>
      <c r="F399" s="1145"/>
      <c r="G399" s="1146"/>
      <c r="H399" s="1145"/>
      <c r="I399" s="1146" t="s">
        <v>3403</v>
      </c>
      <c r="J399" s="1145"/>
      <c r="K399" s="1146"/>
      <c r="L399" s="1145"/>
      <c r="M399" s="1146"/>
      <c r="N399" s="1144" t="s">
        <v>3403</v>
      </c>
      <c r="O399" s="170" t="s">
        <v>3404</v>
      </c>
      <c r="P399" s="1147" t="s">
        <v>939</v>
      </c>
      <c r="Q399" s="1148" t="s">
        <v>2234</v>
      </c>
      <c r="R399" s="1149"/>
      <c r="S399" s="1144" t="s">
        <v>941</v>
      </c>
      <c r="T399" s="1150" t="s">
        <v>3405</v>
      </c>
      <c r="U399" s="1151" t="s">
        <v>3406</v>
      </c>
      <c r="V399" s="158" t="s">
        <v>605</v>
      </c>
      <c r="W399" s="1150" t="s">
        <v>3407</v>
      </c>
      <c r="X399" s="802">
        <v>1</v>
      </c>
      <c r="Y399" s="824" t="s">
        <v>945</v>
      </c>
      <c r="Z399" s="1152" t="s">
        <v>946</v>
      </c>
      <c r="AA399" s="1144">
        <v>1</v>
      </c>
      <c r="AB399" s="1144" t="s">
        <v>1921</v>
      </c>
      <c r="AC399" s="1144"/>
      <c r="AD399" s="1144" t="s">
        <v>1245</v>
      </c>
      <c r="AE399" s="1144"/>
      <c r="AF399" s="1153"/>
      <c r="AG399" s="1154" t="s">
        <v>949</v>
      </c>
      <c r="AH399" s="1154" t="s">
        <v>949</v>
      </c>
      <c r="AI399" s="1154" t="s">
        <v>949</v>
      </c>
      <c r="AJ399" s="1154" t="s">
        <v>949</v>
      </c>
      <c r="AK399" s="1154" t="s">
        <v>949</v>
      </c>
      <c r="AL399" s="1154" t="s">
        <v>949</v>
      </c>
      <c r="AM399" s="1154" t="s">
        <v>949</v>
      </c>
      <c r="AN399" s="1154" t="s">
        <v>949</v>
      </c>
      <c r="AO399" s="1154" t="s">
        <v>949</v>
      </c>
      <c r="AP399" s="1154" t="s">
        <v>949</v>
      </c>
      <c r="AQ399" s="1154" t="s">
        <v>2614</v>
      </c>
      <c r="AR399" s="1154" t="s">
        <v>949</v>
      </c>
      <c r="AS399" s="1154" t="s">
        <v>949</v>
      </c>
      <c r="AT399" s="1154">
        <v>0</v>
      </c>
      <c r="AU399" s="1154">
        <v>0</v>
      </c>
      <c r="AV399" s="1154">
        <v>0</v>
      </c>
      <c r="AW399" s="1154">
        <v>0</v>
      </c>
      <c r="AX399" s="1154">
        <v>0</v>
      </c>
      <c r="AY399" s="1154">
        <v>0</v>
      </c>
      <c r="AZ399" s="1154">
        <v>0</v>
      </c>
      <c r="BA399" s="1154">
        <v>0</v>
      </c>
      <c r="BB399" s="1155"/>
      <c r="BC399" s="1155"/>
      <c r="BD399" s="1155"/>
      <c r="BE399" s="1144"/>
      <c r="BF399" s="1155"/>
      <c r="BG399" s="1155"/>
      <c r="BH399" s="1155"/>
      <c r="BI399" s="1143"/>
      <c r="BJ399" s="802" t="s">
        <v>1414</v>
      </c>
      <c r="BK399" s="1143"/>
      <c r="BL399" s="1143"/>
      <c r="BM399" s="179"/>
      <c r="BN399" s="179"/>
    </row>
    <row r="400" spans="1:66" ht="16.5">
      <c r="A400" s="1143" t="s">
        <v>3408</v>
      </c>
      <c r="B400" s="1144">
        <v>393</v>
      </c>
      <c r="C400" s="1144" t="s">
        <v>3237</v>
      </c>
      <c r="D400" s="1145"/>
      <c r="E400" s="1146"/>
      <c r="F400" s="1145"/>
      <c r="G400" s="1146"/>
      <c r="H400" s="1145"/>
      <c r="I400" s="1146" t="s">
        <v>3409</v>
      </c>
      <c r="J400" s="1145"/>
      <c r="K400" s="1146"/>
      <c r="L400" s="1145"/>
      <c r="M400" s="1146"/>
      <c r="N400" s="1144" t="s">
        <v>3409</v>
      </c>
      <c r="O400" s="170" t="s">
        <v>3409</v>
      </c>
      <c r="P400" s="1147" t="s">
        <v>4933</v>
      </c>
      <c r="Q400" s="1148"/>
      <c r="R400" s="1149" t="s">
        <v>989</v>
      </c>
      <c r="S400" s="1144" t="s">
        <v>941</v>
      </c>
      <c r="T400" s="1150" t="s">
        <v>3409</v>
      </c>
      <c r="U400" s="1151" t="s">
        <v>3412</v>
      </c>
      <c r="V400" s="158" t="s">
        <v>605</v>
      </c>
      <c r="W400" s="1150" t="s">
        <v>3413</v>
      </c>
      <c r="X400" s="802">
        <v>2</v>
      </c>
      <c r="Y400" s="824" t="s">
        <v>945</v>
      </c>
      <c r="Z400" s="1152" t="s">
        <v>946</v>
      </c>
      <c r="AA400" s="1144">
        <v>1</v>
      </c>
      <c r="AB400" s="1144" t="s">
        <v>1008</v>
      </c>
      <c r="AC400" s="1144"/>
      <c r="AD400" s="1144"/>
      <c r="AE400" s="1144"/>
      <c r="AF400" s="1153"/>
      <c r="AG400" s="1154">
        <v>535.66700000000003</v>
      </c>
      <c r="AH400" s="1154" t="s">
        <v>949</v>
      </c>
      <c r="AI400" s="1154">
        <v>1.59</v>
      </c>
      <c r="AJ400" s="1154">
        <v>0.85</v>
      </c>
      <c r="AK400" s="1154" t="s">
        <v>949</v>
      </c>
      <c r="AL400" s="1154" t="s">
        <v>995</v>
      </c>
      <c r="AM400" s="1154" t="s">
        <v>3414</v>
      </c>
      <c r="AN400" s="1154" t="s">
        <v>3415</v>
      </c>
      <c r="AO400" s="1154" t="s">
        <v>949</v>
      </c>
      <c r="AP400" s="1154" t="s">
        <v>949</v>
      </c>
      <c r="AQ400" s="1154" t="s">
        <v>3416</v>
      </c>
      <c r="AR400" s="1154" t="s">
        <v>949</v>
      </c>
      <c r="AS400" s="1154" t="s">
        <v>949</v>
      </c>
      <c r="AT400" s="1154">
        <v>0</v>
      </c>
      <c r="AU400" s="1154">
        <v>0</v>
      </c>
      <c r="AV400" s="1154">
        <v>0</v>
      </c>
      <c r="AW400" s="1154">
        <v>0</v>
      </c>
      <c r="AX400" s="1154">
        <v>0</v>
      </c>
      <c r="AY400" s="1154">
        <v>0</v>
      </c>
      <c r="AZ400" s="1154">
        <v>0</v>
      </c>
      <c r="BA400" s="1154">
        <v>0</v>
      </c>
      <c r="BB400" s="1155"/>
      <c r="BC400" s="1155"/>
      <c r="BD400" s="1155"/>
      <c r="BE400" s="1144"/>
      <c r="BF400" s="1155">
        <v>0</v>
      </c>
      <c r="BG400" s="1155">
        <v>0</v>
      </c>
      <c r="BH400" s="1155">
        <v>0</v>
      </c>
      <c r="BI400" s="1143"/>
      <c r="BJ400" s="802" t="s">
        <v>1025</v>
      </c>
      <c r="BK400" s="1143"/>
      <c r="BL400" s="1143"/>
      <c r="BM400" s="179"/>
      <c r="BN400" s="179"/>
    </row>
    <row r="401" spans="1:66" ht="16.5">
      <c r="A401" s="1143"/>
      <c r="B401" s="1144">
        <v>394</v>
      </c>
      <c r="C401" s="1144" t="s">
        <v>3237</v>
      </c>
      <c r="D401" s="1145"/>
      <c r="E401" s="1146"/>
      <c r="F401" s="1145"/>
      <c r="G401" s="1146"/>
      <c r="H401" s="1145" t="s">
        <v>3417</v>
      </c>
      <c r="I401" s="1146"/>
      <c r="J401" s="1145"/>
      <c r="K401" s="1146"/>
      <c r="L401" s="1145"/>
      <c r="M401" s="1146"/>
      <c r="N401" s="1144" t="s">
        <v>3417</v>
      </c>
      <c r="O401" s="170" t="s">
        <v>3418</v>
      </c>
      <c r="P401" s="1147" t="s">
        <v>939</v>
      </c>
      <c r="Q401" s="1148"/>
      <c r="R401" s="1149" t="s">
        <v>940</v>
      </c>
      <c r="S401" s="1144" t="s">
        <v>941</v>
      </c>
      <c r="T401" s="1150" t="s">
        <v>3419</v>
      </c>
      <c r="U401" s="1151" t="s">
        <v>3420</v>
      </c>
      <c r="V401" s="158" t="s">
        <v>605</v>
      </c>
      <c r="W401" s="1150" t="s">
        <v>3421</v>
      </c>
      <c r="X401" s="802">
        <v>1</v>
      </c>
      <c r="Y401" s="824" t="s">
        <v>945</v>
      </c>
      <c r="Z401" s="1152" t="s">
        <v>946</v>
      </c>
      <c r="AA401" s="1144">
        <v>0</v>
      </c>
      <c r="AB401" s="1144" t="s">
        <v>947</v>
      </c>
      <c r="AC401" s="1144"/>
      <c r="AD401" s="1144"/>
      <c r="AE401" s="1144"/>
      <c r="AF401" s="1153"/>
      <c r="AG401" s="1154" t="s">
        <v>949</v>
      </c>
      <c r="AH401" s="1154" t="s">
        <v>949</v>
      </c>
      <c r="AI401" s="1154" t="s">
        <v>949</v>
      </c>
      <c r="AJ401" s="1154" t="s">
        <v>949</v>
      </c>
      <c r="AK401" s="1154" t="s">
        <v>949</v>
      </c>
      <c r="AL401" s="1154" t="s">
        <v>949</v>
      </c>
      <c r="AM401" s="1154" t="s">
        <v>949</v>
      </c>
      <c r="AN401" s="1154" t="s">
        <v>949</v>
      </c>
      <c r="AO401" s="1154" t="s">
        <v>949</v>
      </c>
      <c r="AP401" s="1154" t="s">
        <v>949</v>
      </c>
      <c r="AQ401" s="1154" t="s">
        <v>949</v>
      </c>
      <c r="AR401" s="1154" t="s">
        <v>949</v>
      </c>
      <c r="AS401" s="1154" t="s">
        <v>949</v>
      </c>
      <c r="AT401" s="1154" t="s">
        <v>949</v>
      </c>
      <c r="AU401" s="1154" t="s">
        <v>949</v>
      </c>
      <c r="AV401" s="1154" t="s">
        <v>949</v>
      </c>
      <c r="AW401" s="1154" t="s">
        <v>949</v>
      </c>
      <c r="AX401" s="1154" t="s">
        <v>949</v>
      </c>
      <c r="AY401" s="1154" t="s">
        <v>949</v>
      </c>
      <c r="AZ401" s="1154" t="s">
        <v>949</v>
      </c>
      <c r="BA401" s="1154" t="s">
        <v>949</v>
      </c>
      <c r="BB401" s="1155"/>
      <c r="BC401" s="1155"/>
      <c r="BD401" s="1155"/>
      <c r="BE401" s="1144"/>
      <c r="BF401" s="1155"/>
      <c r="BG401" s="1155"/>
      <c r="BH401" s="1155"/>
      <c r="BI401" s="1143"/>
      <c r="BJ401" s="802" t="s">
        <v>1025</v>
      </c>
      <c r="BK401" s="1143"/>
      <c r="BL401" s="1143"/>
      <c r="BM401" s="179"/>
      <c r="BN401" s="179"/>
    </row>
    <row r="402" spans="1:66" ht="16.5">
      <c r="A402" s="1143"/>
      <c r="B402" s="1144">
        <v>395</v>
      </c>
      <c r="C402" s="1144" t="s">
        <v>3237</v>
      </c>
      <c r="D402" s="1145"/>
      <c r="E402" s="1146"/>
      <c r="F402" s="1145"/>
      <c r="G402" s="1146"/>
      <c r="H402" s="1145"/>
      <c r="I402" s="1146" t="s">
        <v>3422</v>
      </c>
      <c r="J402" s="1145"/>
      <c r="K402" s="1146"/>
      <c r="L402" s="1145"/>
      <c r="M402" s="1146"/>
      <c r="N402" s="1144" t="s">
        <v>3422</v>
      </c>
      <c r="O402" s="170" t="s">
        <v>3422</v>
      </c>
      <c r="P402" s="1147" t="s">
        <v>1037</v>
      </c>
      <c r="Q402" s="1148"/>
      <c r="R402" s="1149" t="s">
        <v>1059</v>
      </c>
      <c r="S402" s="1144" t="s">
        <v>941</v>
      </c>
      <c r="T402" s="1150" t="s">
        <v>3422</v>
      </c>
      <c r="U402" s="1151" t="s">
        <v>3423</v>
      </c>
      <c r="V402" s="158" t="s">
        <v>605</v>
      </c>
      <c r="W402" s="1150" t="s">
        <v>3424</v>
      </c>
      <c r="X402" s="802">
        <v>1</v>
      </c>
      <c r="Y402" s="824" t="s">
        <v>945</v>
      </c>
      <c r="Z402" s="1152" t="s">
        <v>946</v>
      </c>
      <c r="AA402" s="1144">
        <v>1</v>
      </c>
      <c r="AB402" s="1144" t="s">
        <v>1048</v>
      </c>
      <c r="AC402" s="1144"/>
      <c r="AD402" s="1144"/>
      <c r="AE402" s="1144"/>
      <c r="AF402" s="1153"/>
      <c r="AG402" s="1154" t="s">
        <v>949</v>
      </c>
      <c r="AH402" s="1154" t="s">
        <v>3425</v>
      </c>
      <c r="AI402" s="1154" t="s">
        <v>949</v>
      </c>
      <c r="AJ402" s="1154" t="s">
        <v>949</v>
      </c>
      <c r="AK402" s="1154" t="s">
        <v>949</v>
      </c>
      <c r="AL402" s="1154" t="s">
        <v>949</v>
      </c>
      <c r="AM402" s="1154" t="s">
        <v>1051</v>
      </c>
      <c r="AN402" s="1154" t="s">
        <v>949</v>
      </c>
      <c r="AO402" s="1154" t="s">
        <v>949</v>
      </c>
      <c r="AP402" s="1154" t="s">
        <v>949</v>
      </c>
      <c r="AQ402" s="1154" t="s">
        <v>1068</v>
      </c>
      <c r="AR402" s="1154" t="s">
        <v>949</v>
      </c>
      <c r="AS402" s="1154" t="s">
        <v>949</v>
      </c>
      <c r="AT402" s="1154">
        <v>0</v>
      </c>
      <c r="AU402" s="1154">
        <v>0</v>
      </c>
      <c r="AV402" s="1154">
        <v>0</v>
      </c>
      <c r="AW402" s="1154">
        <v>0</v>
      </c>
      <c r="AX402" s="1154">
        <v>0</v>
      </c>
      <c r="AY402" s="1154">
        <v>0</v>
      </c>
      <c r="AZ402" s="1154">
        <v>0</v>
      </c>
      <c r="BA402" s="1154">
        <v>0</v>
      </c>
      <c r="BB402" s="1155"/>
      <c r="BC402" s="1155"/>
      <c r="BD402" s="1155"/>
      <c r="BE402" s="1144"/>
      <c r="BF402" s="1155"/>
      <c r="BG402" s="1155"/>
      <c r="BH402" s="1155"/>
      <c r="BI402" s="1143"/>
      <c r="BJ402" s="802" t="s">
        <v>1025</v>
      </c>
      <c r="BK402" s="1143"/>
      <c r="BL402" s="1143"/>
      <c r="BM402" s="179"/>
      <c r="BN402" s="179"/>
    </row>
    <row r="403" spans="1:66" ht="16.5">
      <c r="A403" s="1143"/>
      <c r="B403" s="1144">
        <v>396</v>
      </c>
      <c r="C403" s="1144" t="s">
        <v>3237</v>
      </c>
      <c r="D403" s="1145"/>
      <c r="E403" s="1146"/>
      <c r="F403" s="1145"/>
      <c r="G403" s="1146"/>
      <c r="H403" s="1145"/>
      <c r="I403" s="1146" t="s">
        <v>3426</v>
      </c>
      <c r="J403" s="1145"/>
      <c r="K403" s="1146"/>
      <c r="L403" s="1145"/>
      <c r="M403" s="1146"/>
      <c r="N403" s="1144" t="s">
        <v>3426</v>
      </c>
      <c r="O403" s="170" t="s">
        <v>3426</v>
      </c>
      <c r="P403" s="1147" t="s">
        <v>1037</v>
      </c>
      <c r="Q403" s="1148"/>
      <c r="R403" s="1149"/>
      <c r="S403" s="1144" t="s">
        <v>941</v>
      </c>
      <c r="T403" s="1150" t="s">
        <v>3427</v>
      </c>
      <c r="U403" s="1151" t="s">
        <v>3428</v>
      </c>
      <c r="V403" s="158" t="s">
        <v>605</v>
      </c>
      <c r="W403" s="1150" t="s">
        <v>3429</v>
      </c>
      <c r="X403" s="802">
        <v>1</v>
      </c>
      <c r="Y403" s="824" t="s">
        <v>945</v>
      </c>
      <c r="Z403" s="1152" t="s">
        <v>946</v>
      </c>
      <c r="AA403" s="1144">
        <v>1</v>
      </c>
      <c r="AB403" s="1144" t="s">
        <v>1048</v>
      </c>
      <c r="AC403" s="1144"/>
      <c r="AD403" s="1144"/>
      <c r="AE403" s="1144"/>
      <c r="AF403" s="1153"/>
      <c r="AG403" s="1154" t="s">
        <v>949</v>
      </c>
      <c r="AH403" s="1154" t="s">
        <v>949</v>
      </c>
      <c r="AI403" s="1154" t="s">
        <v>949</v>
      </c>
      <c r="AJ403" s="1154" t="s">
        <v>949</v>
      </c>
      <c r="AK403" s="1154" t="s">
        <v>949</v>
      </c>
      <c r="AL403" s="1154" t="s">
        <v>949</v>
      </c>
      <c r="AM403" s="1154" t="s">
        <v>1051</v>
      </c>
      <c r="AN403" s="1154" t="s">
        <v>949</v>
      </c>
      <c r="AO403" s="1154" t="s">
        <v>949</v>
      </c>
      <c r="AP403" s="1154" t="s">
        <v>949</v>
      </c>
      <c r="AQ403" s="1154" t="s">
        <v>1068</v>
      </c>
      <c r="AR403" s="1154" t="s">
        <v>949</v>
      </c>
      <c r="AS403" s="1154" t="s">
        <v>949</v>
      </c>
      <c r="AT403" s="1154">
        <v>0</v>
      </c>
      <c r="AU403" s="1154">
        <v>0</v>
      </c>
      <c r="AV403" s="1154">
        <v>0</v>
      </c>
      <c r="AW403" s="1154">
        <v>0</v>
      </c>
      <c r="AX403" s="1154">
        <v>0</v>
      </c>
      <c r="AY403" s="1154">
        <v>0</v>
      </c>
      <c r="AZ403" s="1154">
        <v>0</v>
      </c>
      <c r="BA403" s="1154">
        <v>0</v>
      </c>
      <c r="BB403" s="1155"/>
      <c r="BC403" s="1155"/>
      <c r="BD403" s="1155"/>
      <c r="BE403" s="1144"/>
      <c r="BF403" s="1155"/>
      <c r="BG403" s="1155"/>
      <c r="BH403" s="1155"/>
      <c r="BI403" s="1143"/>
      <c r="BJ403" s="802" t="s">
        <v>1025</v>
      </c>
      <c r="BK403" s="1143"/>
      <c r="BL403" s="1143"/>
      <c r="BM403" s="179"/>
      <c r="BN403" s="179"/>
    </row>
    <row r="404" spans="1:66" ht="16.5">
      <c r="A404" s="1143"/>
      <c r="B404" s="1144">
        <v>397</v>
      </c>
      <c r="C404" s="1144" t="s">
        <v>3237</v>
      </c>
      <c r="D404" s="1145"/>
      <c r="E404" s="1146"/>
      <c r="F404" s="1145"/>
      <c r="G404" s="1146"/>
      <c r="H404" s="1145"/>
      <c r="I404" s="1146" t="s">
        <v>3431</v>
      </c>
      <c r="J404" s="1145"/>
      <c r="K404" s="1146"/>
      <c r="L404" s="1145"/>
      <c r="M404" s="1146"/>
      <c r="N404" s="1144" t="s">
        <v>3431</v>
      </c>
      <c r="O404" s="170" t="s">
        <v>3431</v>
      </c>
      <c r="P404" s="1147" t="s">
        <v>4802</v>
      </c>
      <c r="Q404" s="1148"/>
      <c r="R404" s="1149"/>
      <c r="S404" s="1144" t="s">
        <v>941</v>
      </c>
      <c r="T404" s="1150" t="s">
        <v>3432</v>
      </c>
      <c r="U404" s="1151" t="s">
        <v>3433</v>
      </c>
      <c r="V404" s="158" t="s">
        <v>605</v>
      </c>
      <c r="W404" s="1150" t="s">
        <v>3434</v>
      </c>
      <c r="X404" s="802">
        <v>1</v>
      </c>
      <c r="Y404" s="824" t="s">
        <v>945</v>
      </c>
      <c r="Z404" s="1152" t="s">
        <v>946</v>
      </c>
      <c r="AA404" s="1144">
        <v>1</v>
      </c>
      <c r="AB404" s="1144" t="s">
        <v>1921</v>
      </c>
      <c r="AC404" s="1144"/>
      <c r="AD404" s="1144" t="s">
        <v>1245</v>
      </c>
      <c r="AE404" s="1144"/>
      <c r="AF404" s="1153"/>
      <c r="AG404" s="1154" t="s">
        <v>949</v>
      </c>
      <c r="AH404" s="1154" t="s">
        <v>949</v>
      </c>
      <c r="AI404" s="1154" t="s">
        <v>949</v>
      </c>
      <c r="AJ404" s="1154" t="s">
        <v>949</v>
      </c>
      <c r="AK404" s="1154" t="s">
        <v>949</v>
      </c>
      <c r="AL404" s="1154" t="s">
        <v>949</v>
      </c>
      <c r="AM404" s="1154" t="s">
        <v>949</v>
      </c>
      <c r="AN404" s="1154" t="s">
        <v>949</v>
      </c>
      <c r="AO404" s="1154" t="s">
        <v>949</v>
      </c>
      <c r="AP404" s="1154" t="s">
        <v>949</v>
      </c>
      <c r="AQ404" s="1154" t="s">
        <v>2614</v>
      </c>
      <c r="AR404" s="1154">
        <v>0</v>
      </c>
      <c r="AS404" s="1154" t="s">
        <v>949</v>
      </c>
      <c r="AT404" s="1154">
        <v>0</v>
      </c>
      <c r="AU404" s="1154">
        <v>0</v>
      </c>
      <c r="AV404" s="1154">
        <v>0</v>
      </c>
      <c r="AW404" s="1154">
        <v>0</v>
      </c>
      <c r="AX404" s="1154">
        <v>0</v>
      </c>
      <c r="AY404" s="1154">
        <v>0</v>
      </c>
      <c r="AZ404" s="1154">
        <v>0</v>
      </c>
      <c r="BA404" s="1154">
        <v>0</v>
      </c>
      <c r="BB404" s="1155"/>
      <c r="BC404" s="1155"/>
      <c r="BD404" s="1155"/>
      <c r="BE404" s="1144"/>
      <c r="BF404" s="1155"/>
      <c r="BG404" s="1155"/>
      <c r="BH404" s="1155"/>
      <c r="BI404" s="1143"/>
      <c r="BJ404" s="802" t="s">
        <v>1414</v>
      </c>
      <c r="BK404" s="1143"/>
      <c r="BL404" s="1143"/>
      <c r="BM404" s="179"/>
      <c r="BN404" s="179"/>
    </row>
    <row r="405" spans="1:66" ht="16.5">
      <c r="A405" s="1143" t="s">
        <v>3435</v>
      </c>
      <c r="B405" s="1144">
        <v>398</v>
      </c>
      <c r="C405" s="1144" t="s">
        <v>3237</v>
      </c>
      <c r="D405" s="1145"/>
      <c r="E405" s="1146"/>
      <c r="F405" s="1145"/>
      <c r="G405" s="1146"/>
      <c r="H405" s="1145"/>
      <c r="I405" s="1146" t="s">
        <v>3436</v>
      </c>
      <c r="J405" s="1145"/>
      <c r="K405" s="1146"/>
      <c r="L405" s="1145"/>
      <c r="M405" s="1146"/>
      <c r="N405" s="1144" t="s">
        <v>3436</v>
      </c>
      <c r="O405" s="170" t="s">
        <v>3436</v>
      </c>
      <c r="P405" s="1147" t="s">
        <v>4933</v>
      </c>
      <c r="Q405" s="1148"/>
      <c r="R405" s="1149" t="s">
        <v>1059</v>
      </c>
      <c r="S405" s="1144" t="s">
        <v>941</v>
      </c>
      <c r="T405" s="1150" t="s">
        <v>3436</v>
      </c>
      <c r="U405" s="1151" t="s">
        <v>3439</v>
      </c>
      <c r="V405" s="158" t="s">
        <v>605</v>
      </c>
      <c r="W405" s="1150" t="s">
        <v>3440</v>
      </c>
      <c r="X405" s="802">
        <v>1</v>
      </c>
      <c r="Y405" s="824" t="s">
        <v>945</v>
      </c>
      <c r="Z405" s="1152" t="s">
        <v>946</v>
      </c>
      <c r="AA405" s="1144">
        <v>1</v>
      </c>
      <c r="AB405" s="1144" t="s">
        <v>1008</v>
      </c>
      <c r="AC405" s="1144"/>
      <c r="AD405" s="1144"/>
      <c r="AE405" s="1144"/>
      <c r="AF405" s="1153"/>
      <c r="AG405" s="1154">
        <v>3455.357</v>
      </c>
      <c r="AH405" s="1154" t="s">
        <v>949</v>
      </c>
      <c r="AI405" s="1154">
        <v>1.59</v>
      </c>
      <c r="AJ405" s="1154">
        <v>5.49</v>
      </c>
      <c r="AK405" s="1154" t="s">
        <v>949</v>
      </c>
      <c r="AL405" s="1154" t="s">
        <v>995</v>
      </c>
      <c r="AM405" s="1154" t="s">
        <v>3414</v>
      </c>
      <c r="AN405" s="1154" t="s">
        <v>3441</v>
      </c>
      <c r="AO405" s="1154" t="s">
        <v>3330</v>
      </c>
      <c r="AP405" s="1154" t="s">
        <v>949</v>
      </c>
      <c r="AQ405" s="1154" t="s">
        <v>3331</v>
      </c>
      <c r="AR405" s="1154" t="s">
        <v>3332</v>
      </c>
      <c r="AS405" s="1154" t="s">
        <v>949</v>
      </c>
      <c r="AT405" s="1154">
        <v>0</v>
      </c>
      <c r="AU405" s="1154">
        <v>0</v>
      </c>
      <c r="AV405" s="1154">
        <v>0</v>
      </c>
      <c r="AW405" s="1154">
        <v>0</v>
      </c>
      <c r="AX405" s="1154">
        <v>0</v>
      </c>
      <c r="AY405" s="1154">
        <v>0</v>
      </c>
      <c r="AZ405" s="1154">
        <v>0</v>
      </c>
      <c r="BA405" s="1154">
        <v>0</v>
      </c>
      <c r="BB405" s="1155"/>
      <c r="BC405" s="1155"/>
      <c r="BD405" s="1155"/>
      <c r="BE405" s="1144"/>
      <c r="BF405" s="1155">
        <v>0</v>
      </c>
      <c r="BG405" s="1155">
        <v>0</v>
      </c>
      <c r="BH405" s="1155">
        <v>0</v>
      </c>
      <c r="BI405" s="1143"/>
      <c r="BJ405" s="802" t="s">
        <v>1025</v>
      </c>
      <c r="BK405" s="1143"/>
      <c r="BL405" s="1143"/>
      <c r="BM405" s="179"/>
      <c r="BN405" s="179"/>
    </row>
    <row r="406" spans="1:66" ht="16.5">
      <c r="A406" s="1143" t="s">
        <v>3442</v>
      </c>
      <c r="B406" s="1144">
        <v>399</v>
      </c>
      <c r="C406" s="1144" t="s">
        <v>3237</v>
      </c>
      <c r="D406" s="1145"/>
      <c r="E406" s="1146"/>
      <c r="F406" s="1145"/>
      <c r="G406" s="1146"/>
      <c r="H406" s="1145"/>
      <c r="I406" s="1146" t="s">
        <v>3443</v>
      </c>
      <c r="J406" s="1145"/>
      <c r="K406" s="1146"/>
      <c r="L406" s="1145"/>
      <c r="M406" s="1146"/>
      <c r="N406" s="1144" t="s">
        <v>3443</v>
      </c>
      <c r="O406" s="170" t="s">
        <v>3443</v>
      </c>
      <c r="P406" s="1147" t="s">
        <v>4933</v>
      </c>
      <c r="Q406" s="1148"/>
      <c r="R406" s="1149" t="s">
        <v>1126</v>
      </c>
      <c r="S406" s="1144" t="s">
        <v>941</v>
      </c>
      <c r="T406" s="1150" t="s">
        <v>3443</v>
      </c>
      <c r="U406" s="1151" t="s">
        <v>3446</v>
      </c>
      <c r="V406" s="158" t="s">
        <v>605</v>
      </c>
      <c r="W406" s="1150" t="s">
        <v>3447</v>
      </c>
      <c r="X406" s="802">
        <v>2</v>
      </c>
      <c r="Y406" s="824" t="s">
        <v>945</v>
      </c>
      <c r="Z406" s="1152" t="s">
        <v>946</v>
      </c>
      <c r="AA406" s="1144">
        <v>1</v>
      </c>
      <c r="AB406" s="1144" t="s">
        <v>1008</v>
      </c>
      <c r="AC406" s="1144"/>
      <c r="AD406" s="1144"/>
      <c r="AE406" s="1144"/>
      <c r="AF406" s="1153"/>
      <c r="AG406" s="1154">
        <v>917.14499999999998</v>
      </c>
      <c r="AH406" s="1154" t="s">
        <v>949</v>
      </c>
      <c r="AI406" s="1154">
        <v>1.61</v>
      </c>
      <c r="AJ406" s="1154">
        <v>1.48</v>
      </c>
      <c r="AK406" s="1154" t="s">
        <v>949</v>
      </c>
      <c r="AL406" s="1154" t="s">
        <v>995</v>
      </c>
      <c r="AM406" s="1154" t="s">
        <v>3414</v>
      </c>
      <c r="AN406" s="1154" t="s">
        <v>3448</v>
      </c>
      <c r="AO406" s="1154" t="s">
        <v>3332</v>
      </c>
      <c r="AP406" s="1154" t="s">
        <v>949</v>
      </c>
      <c r="AQ406" s="1154" t="s">
        <v>3332</v>
      </c>
      <c r="AR406" s="1154" t="s">
        <v>3416</v>
      </c>
      <c r="AS406" s="1154" t="s">
        <v>949</v>
      </c>
      <c r="AT406" s="1154">
        <v>0</v>
      </c>
      <c r="AU406" s="1154">
        <v>0</v>
      </c>
      <c r="AV406" s="1154">
        <v>0</v>
      </c>
      <c r="AW406" s="1154">
        <v>0</v>
      </c>
      <c r="AX406" s="1154">
        <v>0</v>
      </c>
      <c r="AY406" s="1154">
        <v>0</v>
      </c>
      <c r="AZ406" s="1154">
        <v>0</v>
      </c>
      <c r="BA406" s="1154">
        <v>0</v>
      </c>
      <c r="BB406" s="1155"/>
      <c r="BC406" s="1155"/>
      <c r="BD406" s="1155"/>
      <c r="BE406" s="1144"/>
      <c r="BF406" s="1155">
        <v>0</v>
      </c>
      <c r="BG406" s="1155">
        <v>0</v>
      </c>
      <c r="BH406" s="1155">
        <v>0</v>
      </c>
      <c r="BI406" s="1143"/>
      <c r="BJ406" s="802" t="s">
        <v>1025</v>
      </c>
      <c r="BK406" s="1143"/>
      <c r="BL406" s="1143"/>
      <c r="BM406" s="179"/>
      <c r="BN406" s="179"/>
    </row>
    <row r="407" spans="1:66" ht="16.5">
      <c r="A407" s="1143"/>
      <c r="B407" s="1144">
        <v>400</v>
      </c>
      <c r="C407" s="1144" t="s">
        <v>3237</v>
      </c>
      <c r="D407" s="1145"/>
      <c r="E407" s="1146"/>
      <c r="F407" s="1145"/>
      <c r="G407" s="1146"/>
      <c r="H407" s="1145" t="s">
        <v>3449</v>
      </c>
      <c r="I407" s="1146"/>
      <c r="J407" s="1145"/>
      <c r="K407" s="1146"/>
      <c r="L407" s="1145"/>
      <c r="M407" s="1146"/>
      <c r="N407" s="1144" t="s">
        <v>3449</v>
      </c>
      <c r="O407" s="170" t="s">
        <v>3450</v>
      </c>
      <c r="P407" s="1147" t="s">
        <v>4802</v>
      </c>
      <c r="Q407" s="1148"/>
      <c r="R407" s="1149" t="s">
        <v>1244</v>
      </c>
      <c r="S407" s="1144" t="s">
        <v>941</v>
      </c>
      <c r="T407" s="1150" t="s">
        <v>3451</v>
      </c>
      <c r="U407" s="1151" t="s">
        <v>3452</v>
      </c>
      <c r="V407" s="158" t="s">
        <v>605</v>
      </c>
      <c r="W407" s="1150" t="s">
        <v>3453</v>
      </c>
      <c r="X407" s="802">
        <v>1</v>
      </c>
      <c r="Y407" s="824" t="s">
        <v>945</v>
      </c>
      <c r="Z407" s="1152" t="s">
        <v>946</v>
      </c>
      <c r="AA407" s="1144">
        <v>1</v>
      </c>
      <c r="AB407" s="1144" t="s">
        <v>1081</v>
      </c>
      <c r="AC407" s="1144"/>
      <c r="AD407" s="1144"/>
      <c r="AE407" s="1144"/>
      <c r="AF407" s="1153"/>
      <c r="AG407" s="1154">
        <v>23878.687000000002</v>
      </c>
      <c r="AH407" s="1154">
        <v>1</v>
      </c>
      <c r="AI407" s="1154">
        <v>7.93</v>
      </c>
      <c r="AJ407" s="1154">
        <v>189.35799</v>
      </c>
      <c r="AK407" s="1154" t="s">
        <v>3454</v>
      </c>
      <c r="AL407" s="1154" t="s">
        <v>949</v>
      </c>
      <c r="AM407" s="1154" t="s">
        <v>1192</v>
      </c>
      <c r="AN407" s="1154" t="s">
        <v>1193</v>
      </c>
      <c r="AO407" s="1154" t="s">
        <v>1194</v>
      </c>
      <c r="AP407" s="1154" t="s">
        <v>949</v>
      </c>
      <c r="AQ407" s="1154" t="s">
        <v>1087</v>
      </c>
      <c r="AR407" s="1154">
        <v>0</v>
      </c>
      <c r="AS407" s="1154" t="s">
        <v>949</v>
      </c>
      <c r="AT407" s="1154">
        <v>0</v>
      </c>
      <c r="AU407" s="1154">
        <v>0</v>
      </c>
      <c r="AV407" s="1154" t="s">
        <v>3449</v>
      </c>
      <c r="AW407" s="1154" t="s">
        <v>1087</v>
      </c>
      <c r="AX407" s="1154">
        <v>0</v>
      </c>
      <c r="AY407" s="1154">
        <v>0</v>
      </c>
      <c r="AZ407" s="1154">
        <v>0</v>
      </c>
      <c r="BA407" s="1154">
        <v>0</v>
      </c>
      <c r="BB407" s="1155"/>
      <c r="BC407" s="1155"/>
      <c r="BD407" s="1155"/>
      <c r="BE407" s="1144"/>
      <c r="BF407" s="1155">
        <v>1</v>
      </c>
      <c r="BG407" s="1155">
        <v>315</v>
      </c>
      <c r="BH407" s="1155">
        <v>2</v>
      </c>
      <c r="BI407" s="1143"/>
      <c r="BJ407" s="802" t="s">
        <v>1025</v>
      </c>
      <c r="BK407" s="1143"/>
      <c r="BL407" s="1143"/>
      <c r="BM407" s="179"/>
      <c r="BN407" s="179"/>
    </row>
    <row r="408" spans="1:66" ht="16.5">
      <c r="A408" s="1143"/>
      <c r="B408" s="1144">
        <v>401</v>
      </c>
      <c r="C408" s="1144" t="s">
        <v>3237</v>
      </c>
      <c r="D408" s="1145"/>
      <c r="E408" s="1146"/>
      <c r="F408" s="1145"/>
      <c r="G408" s="1146"/>
      <c r="H408" s="1145"/>
      <c r="I408" s="1146" t="s">
        <v>3455</v>
      </c>
      <c r="J408" s="1145"/>
      <c r="K408" s="1146"/>
      <c r="L408" s="1145"/>
      <c r="M408" s="1146"/>
      <c r="N408" s="1144" t="s">
        <v>3455</v>
      </c>
      <c r="O408" s="170" t="s">
        <v>3455</v>
      </c>
      <c r="P408" s="1147" t="s">
        <v>1037</v>
      </c>
      <c r="Q408" s="1148"/>
      <c r="R408" s="1149" t="s">
        <v>1244</v>
      </c>
      <c r="S408" s="1144" t="s">
        <v>941</v>
      </c>
      <c r="T408" s="1150" t="s">
        <v>3456</v>
      </c>
      <c r="U408" s="1151"/>
      <c r="V408" s="158" t="s">
        <v>605</v>
      </c>
      <c r="W408" s="1150" t="s">
        <v>3457</v>
      </c>
      <c r="X408" s="802">
        <v>1</v>
      </c>
      <c r="Y408" s="824" t="s">
        <v>945</v>
      </c>
      <c r="Z408" s="1152" t="s">
        <v>946</v>
      </c>
      <c r="AA408" s="1144">
        <v>0</v>
      </c>
      <c r="AB408" s="1144" t="s">
        <v>1081</v>
      </c>
      <c r="AC408" s="1144"/>
      <c r="AD408" s="1144"/>
      <c r="AE408" s="1144"/>
      <c r="AF408" s="1153"/>
      <c r="AG408" s="1154">
        <v>23878.687000000002</v>
      </c>
      <c r="AH408" s="1154">
        <v>1</v>
      </c>
      <c r="AI408" s="1154">
        <v>7.93</v>
      </c>
      <c r="AJ408" s="1154">
        <v>189.35799</v>
      </c>
      <c r="AK408" s="1154" t="s">
        <v>3454</v>
      </c>
      <c r="AL408" s="1154" t="s">
        <v>949</v>
      </c>
      <c r="AM408" s="1154" t="s">
        <v>1192</v>
      </c>
      <c r="AN408" s="1154" t="s">
        <v>1193</v>
      </c>
      <c r="AO408" s="1154" t="s">
        <v>1194</v>
      </c>
      <c r="AP408" s="1154" t="s">
        <v>949</v>
      </c>
      <c r="AQ408" s="1154" t="s">
        <v>1087</v>
      </c>
      <c r="AR408" s="1154" t="s">
        <v>949</v>
      </c>
      <c r="AS408" s="1154" t="s">
        <v>949</v>
      </c>
      <c r="AT408" s="1154">
        <v>0</v>
      </c>
      <c r="AU408" s="1154">
        <v>0</v>
      </c>
      <c r="AV408" s="1154" t="s">
        <v>3455</v>
      </c>
      <c r="AW408" s="1154" t="s">
        <v>1087</v>
      </c>
      <c r="AX408" s="1154">
        <v>0</v>
      </c>
      <c r="AY408" s="1154">
        <v>0</v>
      </c>
      <c r="AZ408" s="1154">
        <v>0</v>
      </c>
      <c r="BA408" s="1154">
        <v>0</v>
      </c>
      <c r="BB408" s="1155"/>
      <c r="BC408" s="1155"/>
      <c r="BD408" s="1155"/>
      <c r="BE408" s="1144"/>
      <c r="BF408" s="1155">
        <v>0</v>
      </c>
      <c r="BG408" s="1155">
        <v>0</v>
      </c>
      <c r="BH408" s="1155">
        <v>0</v>
      </c>
      <c r="BI408" s="1143"/>
      <c r="BJ408" s="802" t="s">
        <v>1025</v>
      </c>
      <c r="BK408" s="1143"/>
      <c r="BL408" s="1143"/>
      <c r="BM408" s="179"/>
      <c r="BN408" s="179"/>
    </row>
    <row r="409" spans="1:66" ht="16.5">
      <c r="A409" s="1143"/>
      <c r="B409" s="1144">
        <v>402</v>
      </c>
      <c r="C409" s="1144" t="s">
        <v>3237</v>
      </c>
      <c r="D409" s="1145"/>
      <c r="E409" s="1146"/>
      <c r="F409" s="1145"/>
      <c r="G409" s="1146"/>
      <c r="H409" s="1145"/>
      <c r="I409" s="1146" t="s">
        <v>3458</v>
      </c>
      <c r="J409" s="1145"/>
      <c r="K409" s="1146"/>
      <c r="L409" s="1145"/>
      <c r="M409" s="1146"/>
      <c r="N409" s="1144" t="s">
        <v>3458</v>
      </c>
      <c r="O409" s="170" t="s">
        <v>3458</v>
      </c>
      <c r="P409" s="1147" t="s">
        <v>1037</v>
      </c>
      <c r="Q409" s="1148"/>
      <c r="R409" s="1149" t="s">
        <v>989</v>
      </c>
      <c r="S409" s="1144" t="s">
        <v>941</v>
      </c>
      <c r="T409" s="1150"/>
      <c r="U409" s="1151"/>
      <c r="V409" s="158" t="s">
        <v>605</v>
      </c>
      <c r="W409" s="1150" t="s">
        <v>3459</v>
      </c>
      <c r="X409" s="802">
        <v>2</v>
      </c>
      <c r="Y409" s="824" t="s">
        <v>945</v>
      </c>
      <c r="Z409" s="1152" t="s">
        <v>946</v>
      </c>
      <c r="AA409" s="1144">
        <v>0</v>
      </c>
      <c r="AB409" s="1144" t="s">
        <v>1783</v>
      </c>
      <c r="AC409" s="1144"/>
      <c r="AD409" s="1144"/>
      <c r="AE409" s="1144"/>
      <c r="AF409" s="1153"/>
      <c r="AG409" s="1154" t="s">
        <v>949</v>
      </c>
      <c r="AH409" s="1154" t="s">
        <v>949</v>
      </c>
      <c r="AI409" s="1154" t="s">
        <v>949</v>
      </c>
      <c r="AJ409" s="1154" t="s">
        <v>949</v>
      </c>
      <c r="AK409" s="1154" t="s">
        <v>949</v>
      </c>
      <c r="AL409" s="1154" t="s">
        <v>949</v>
      </c>
      <c r="AM409" s="1154" t="s">
        <v>1785</v>
      </c>
      <c r="AN409" s="1154">
        <v>1215</v>
      </c>
      <c r="AO409" s="1154" t="s">
        <v>949</v>
      </c>
      <c r="AP409" s="1154" t="s">
        <v>949</v>
      </c>
      <c r="AQ409" s="1154" t="s">
        <v>1087</v>
      </c>
      <c r="AR409" s="1154" t="s">
        <v>949</v>
      </c>
      <c r="AS409" s="1154" t="s">
        <v>949</v>
      </c>
      <c r="AT409" s="1154">
        <v>0</v>
      </c>
      <c r="AU409" s="1154">
        <v>0</v>
      </c>
      <c r="AV409" s="1154">
        <v>0</v>
      </c>
      <c r="AW409" s="1154">
        <v>0</v>
      </c>
      <c r="AX409" s="1154">
        <v>0</v>
      </c>
      <c r="AY409" s="1154">
        <v>0</v>
      </c>
      <c r="AZ409" s="1154">
        <v>0</v>
      </c>
      <c r="BA409" s="1154">
        <v>0</v>
      </c>
      <c r="BB409" s="1155"/>
      <c r="BC409" s="1155"/>
      <c r="BD409" s="1155"/>
      <c r="BE409" s="1144"/>
      <c r="BF409" s="1155"/>
      <c r="BG409" s="1155"/>
      <c r="BH409" s="1155"/>
      <c r="BI409" s="1143"/>
      <c r="BJ409" s="802" t="s">
        <v>1025</v>
      </c>
      <c r="BK409" s="1143"/>
      <c r="BL409" s="1143"/>
      <c r="BM409" s="179"/>
      <c r="BN409" s="179"/>
    </row>
    <row r="410" spans="1:66" ht="16.5">
      <c r="A410" s="1143"/>
      <c r="B410" s="1144">
        <v>403</v>
      </c>
      <c r="C410" s="1144" t="s">
        <v>3237</v>
      </c>
      <c r="D410" s="1145"/>
      <c r="E410" s="1146"/>
      <c r="F410" s="1145"/>
      <c r="G410" s="1146"/>
      <c r="H410" s="1145"/>
      <c r="I410" s="1146" t="s">
        <v>3460</v>
      </c>
      <c r="J410" s="1145"/>
      <c r="K410" s="1146"/>
      <c r="L410" s="1145"/>
      <c r="M410" s="1146"/>
      <c r="N410" s="1144" t="s">
        <v>3460</v>
      </c>
      <c r="O410" s="170" t="s">
        <v>3460</v>
      </c>
      <c r="P410" s="1147" t="s">
        <v>1037</v>
      </c>
      <c r="Q410" s="1148"/>
      <c r="R410" s="1149"/>
      <c r="S410" s="1144" t="s">
        <v>941</v>
      </c>
      <c r="T410" s="1150" t="s">
        <v>3460</v>
      </c>
      <c r="U410" s="1151"/>
      <c r="V410" s="158" t="s">
        <v>605</v>
      </c>
      <c r="W410" s="1150" t="s">
        <v>3461</v>
      </c>
      <c r="X410" s="802">
        <v>2</v>
      </c>
      <c r="Y410" s="824" t="s">
        <v>945</v>
      </c>
      <c r="Z410" s="1152" t="s">
        <v>946</v>
      </c>
      <c r="AA410" s="1144">
        <v>0</v>
      </c>
      <c r="AB410" s="1144" t="s">
        <v>1783</v>
      </c>
      <c r="AC410" s="1144"/>
      <c r="AD410" s="1144"/>
      <c r="AE410" s="1144"/>
      <c r="AF410" s="1153"/>
      <c r="AG410" s="1154" t="s">
        <v>949</v>
      </c>
      <c r="AH410" s="1154" t="s">
        <v>949</v>
      </c>
      <c r="AI410" s="1154" t="s">
        <v>949</v>
      </c>
      <c r="AJ410" s="1154" t="s">
        <v>949</v>
      </c>
      <c r="AK410" s="1154" t="s">
        <v>949</v>
      </c>
      <c r="AL410" s="1154" t="s">
        <v>949</v>
      </c>
      <c r="AM410" s="1154" t="s">
        <v>1785</v>
      </c>
      <c r="AN410" s="1154">
        <v>1215</v>
      </c>
      <c r="AO410" s="1154" t="s">
        <v>949</v>
      </c>
      <c r="AP410" s="1154" t="s">
        <v>949</v>
      </c>
      <c r="AQ410" s="1154" t="s">
        <v>1712</v>
      </c>
      <c r="AR410" s="1154" t="s">
        <v>949</v>
      </c>
      <c r="AS410" s="1154" t="s">
        <v>949</v>
      </c>
      <c r="AT410" s="1154">
        <v>0</v>
      </c>
      <c r="AU410" s="1154">
        <v>0</v>
      </c>
      <c r="AV410" s="1154">
        <v>0</v>
      </c>
      <c r="AW410" s="1154">
        <v>0</v>
      </c>
      <c r="AX410" s="1154">
        <v>0</v>
      </c>
      <c r="AY410" s="1154">
        <v>0</v>
      </c>
      <c r="AZ410" s="1154">
        <v>0</v>
      </c>
      <c r="BA410" s="1154">
        <v>0</v>
      </c>
      <c r="BB410" s="1155"/>
      <c r="BC410" s="1155"/>
      <c r="BD410" s="1155"/>
      <c r="BE410" s="1144"/>
      <c r="BF410" s="1155"/>
      <c r="BG410" s="1155"/>
      <c r="BH410" s="1155"/>
      <c r="BI410" s="1143"/>
      <c r="BJ410" s="802" t="s">
        <v>1025</v>
      </c>
      <c r="BK410" s="1143"/>
      <c r="BL410" s="1143"/>
      <c r="BM410" s="179"/>
      <c r="BN410" s="179"/>
    </row>
    <row r="411" spans="1:66" ht="16.5">
      <c r="A411" s="1143"/>
      <c r="B411" s="1144">
        <v>404</v>
      </c>
      <c r="C411" s="1144" t="s">
        <v>3237</v>
      </c>
      <c r="D411" s="1145"/>
      <c r="E411" s="1146"/>
      <c r="F411" s="1145"/>
      <c r="G411" s="1146"/>
      <c r="H411" s="1145" t="s">
        <v>3348</v>
      </c>
      <c r="I411" s="1146"/>
      <c r="J411" s="1145"/>
      <c r="K411" s="1146"/>
      <c r="L411" s="1145"/>
      <c r="M411" s="1146"/>
      <c r="N411" s="1144" t="s">
        <v>3348</v>
      </c>
      <c r="O411" s="170" t="s">
        <v>3349</v>
      </c>
      <c r="P411" s="1147" t="s">
        <v>4802</v>
      </c>
      <c r="Q411" s="1148"/>
      <c r="R411" s="1149"/>
      <c r="S411" s="1144" t="s">
        <v>941</v>
      </c>
      <c r="T411" s="1150" t="s">
        <v>3349</v>
      </c>
      <c r="U411" s="1151" t="s">
        <v>3350</v>
      </c>
      <c r="V411" s="158" t="s">
        <v>605</v>
      </c>
      <c r="W411" s="1150" t="s">
        <v>3351</v>
      </c>
      <c r="X411" s="802">
        <v>4</v>
      </c>
      <c r="Y411" s="824" t="s">
        <v>945</v>
      </c>
      <c r="Z411" s="1152" t="s">
        <v>946</v>
      </c>
      <c r="AA411" s="1144">
        <v>1</v>
      </c>
      <c r="AB411" s="1144" t="s">
        <v>993</v>
      </c>
      <c r="AC411" s="1144"/>
      <c r="AD411" s="1144"/>
      <c r="AE411" s="1144"/>
      <c r="AF411" s="1153"/>
      <c r="AG411" s="1154" t="s">
        <v>949</v>
      </c>
      <c r="AH411" s="1154" t="s">
        <v>949</v>
      </c>
      <c r="AI411" s="1154" t="s">
        <v>949</v>
      </c>
      <c r="AJ411" s="1154" t="s">
        <v>949</v>
      </c>
      <c r="AK411" s="1154" t="s">
        <v>949</v>
      </c>
      <c r="AL411" s="1154" t="s">
        <v>949</v>
      </c>
      <c r="AM411" s="1154" t="s">
        <v>949</v>
      </c>
      <c r="AN411" s="1154" t="s">
        <v>949</v>
      </c>
      <c r="AO411" s="1154" t="s">
        <v>949</v>
      </c>
      <c r="AP411" s="1154" t="s">
        <v>949</v>
      </c>
      <c r="AQ411" s="1154" t="s">
        <v>986</v>
      </c>
      <c r="AR411" s="1154" t="s">
        <v>1024</v>
      </c>
      <c r="AS411" s="1154" t="s">
        <v>949</v>
      </c>
      <c r="AT411" s="1154">
        <v>0</v>
      </c>
      <c r="AU411" s="1154">
        <v>0</v>
      </c>
      <c r="AV411" s="1154">
        <v>0</v>
      </c>
      <c r="AW411" s="1154">
        <v>0</v>
      </c>
      <c r="AX411" s="1154">
        <v>0</v>
      </c>
      <c r="AY411" s="1154">
        <v>0</v>
      </c>
      <c r="AZ411" s="1154">
        <v>0</v>
      </c>
      <c r="BA411" s="1154">
        <v>0</v>
      </c>
      <c r="BB411" s="1155"/>
      <c r="BC411" s="1155"/>
      <c r="BD411" s="1155"/>
      <c r="BE411" s="1144"/>
      <c r="BF411" s="1155"/>
      <c r="BG411" s="1155"/>
      <c r="BH411" s="1155"/>
      <c r="BI411" s="1143"/>
      <c r="BJ411" s="802" t="s">
        <v>1025</v>
      </c>
      <c r="BK411" s="1143"/>
      <c r="BL411" s="1143"/>
      <c r="BM411" s="179"/>
      <c r="BN411" s="179"/>
    </row>
    <row r="412" spans="1:66" ht="16.5">
      <c r="A412" s="1143"/>
      <c r="B412" s="1144">
        <v>405</v>
      </c>
      <c r="C412" s="1144" t="s">
        <v>3237</v>
      </c>
      <c r="D412" s="1145"/>
      <c r="E412" s="1146"/>
      <c r="F412" s="1145"/>
      <c r="G412" s="1146"/>
      <c r="H412" s="1145" t="s">
        <v>3462</v>
      </c>
      <c r="I412" s="1146"/>
      <c r="J412" s="1145"/>
      <c r="K412" s="1146"/>
      <c r="L412" s="1145"/>
      <c r="M412" s="1146"/>
      <c r="N412" s="1144" t="s">
        <v>3462</v>
      </c>
      <c r="O412" s="170" t="s">
        <v>3462</v>
      </c>
      <c r="P412" s="1147" t="s">
        <v>1037</v>
      </c>
      <c r="Q412" s="1148"/>
      <c r="R412" s="1149"/>
      <c r="S412" s="1144" t="s">
        <v>941</v>
      </c>
      <c r="T412" s="1150" t="s">
        <v>3462</v>
      </c>
      <c r="U412" s="1151" t="s">
        <v>3463</v>
      </c>
      <c r="V412" s="158" t="s">
        <v>605</v>
      </c>
      <c r="W412" s="1150" t="s">
        <v>3464</v>
      </c>
      <c r="X412" s="802">
        <v>1</v>
      </c>
      <c r="Y412" s="824" t="s">
        <v>945</v>
      </c>
      <c r="Z412" s="1152" t="s">
        <v>946</v>
      </c>
      <c r="AA412" s="1144">
        <v>1</v>
      </c>
      <c r="AB412" s="1144" t="s">
        <v>1081</v>
      </c>
      <c r="AC412" s="1144"/>
      <c r="AD412" s="1144"/>
      <c r="AE412" s="1144"/>
      <c r="AF412" s="1153"/>
      <c r="AG412" s="1154" t="s">
        <v>949</v>
      </c>
      <c r="AH412" s="1154">
        <v>0.8</v>
      </c>
      <c r="AI412" s="1154" t="s">
        <v>949</v>
      </c>
      <c r="AJ412" s="1154" t="s">
        <v>949</v>
      </c>
      <c r="AK412" s="1154" t="s">
        <v>3465</v>
      </c>
      <c r="AL412" s="1154" t="s">
        <v>949</v>
      </c>
      <c r="AM412" s="1154" t="s">
        <v>1192</v>
      </c>
      <c r="AN412" s="1154" t="s">
        <v>1193</v>
      </c>
      <c r="AO412" s="1154" t="s">
        <v>1194</v>
      </c>
      <c r="AP412" s="1154" t="s">
        <v>949</v>
      </c>
      <c r="AQ412" s="1154" t="s">
        <v>1712</v>
      </c>
      <c r="AR412" s="1154" t="s">
        <v>949</v>
      </c>
      <c r="AS412" s="1154" t="s">
        <v>949</v>
      </c>
      <c r="AT412" s="1154">
        <v>0</v>
      </c>
      <c r="AU412" s="1154">
        <v>0</v>
      </c>
      <c r="AV412" s="1154" t="s">
        <v>3462</v>
      </c>
      <c r="AW412" s="1154" t="s">
        <v>1712</v>
      </c>
      <c r="AX412" s="1154">
        <v>0</v>
      </c>
      <c r="AY412" s="1154">
        <v>0</v>
      </c>
      <c r="AZ412" s="1154">
        <v>0</v>
      </c>
      <c r="BA412" s="1154">
        <v>0</v>
      </c>
      <c r="BB412" s="1155"/>
      <c r="BC412" s="1155"/>
      <c r="BD412" s="1155"/>
      <c r="BE412" s="1144"/>
      <c r="BF412" s="1155">
        <v>0</v>
      </c>
      <c r="BG412" s="1155">
        <v>0</v>
      </c>
      <c r="BH412" s="1155">
        <v>0</v>
      </c>
      <c r="BI412" s="1143"/>
      <c r="BJ412" s="802" t="s">
        <v>1025</v>
      </c>
      <c r="BK412" s="1143"/>
      <c r="BL412" s="1143"/>
      <c r="BM412" s="179"/>
      <c r="BN412" s="179"/>
    </row>
    <row r="413" spans="1:66" ht="16.5">
      <c r="A413" s="1143"/>
      <c r="B413" s="1144">
        <v>406</v>
      </c>
      <c r="C413" s="1144" t="s">
        <v>3237</v>
      </c>
      <c r="D413" s="1145"/>
      <c r="E413" s="1146"/>
      <c r="F413" s="1145" t="s">
        <v>3466</v>
      </c>
      <c r="G413" s="1146"/>
      <c r="H413" s="1145"/>
      <c r="I413" s="1146"/>
      <c r="J413" s="1145"/>
      <c r="K413" s="1146"/>
      <c r="L413" s="1145"/>
      <c r="M413" s="1146"/>
      <c r="N413" s="1144" t="s">
        <v>3466</v>
      </c>
      <c r="O413" s="170" t="s">
        <v>3467</v>
      </c>
      <c r="P413" s="1147" t="s">
        <v>939</v>
      </c>
      <c r="Q413" s="1148"/>
      <c r="R413" s="1149" t="s">
        <v>940</v>
      </c>
      <c r="S413" s="1144" t="s">
        <v>941</v>
      </c>
      <c r="T413" s="1150"/>
      <c r="U413" s="1151" t="s">
        <v>3468</v>
      </c>
      <c r="V413" s="158" t="s">
        <v>605</v>
      </c>
      <c r="W413" s="1150" t="s">
        <v>3469</v>
      </c>
      <c r="X413" s="802">
        <v>1</v>
      </c>
      <c r="Y413" s="824" t="s">
        <v>945</v>
      </c>
      <c r="Z413" s="1152" t="s">
        <v>946</v>
      </c>
      <c r="AA413" s="1144">
        <v>0</v>
      </c>
      <c r="AB413" s="1144" t="s">
        <v>947</v>
      </c>
      <c r="AC413" s="1144"/>
      <c r="AD413" s="1144"/>
      <c r="AE413" s="1144"/>
      <c r="AF413" s="1153"/>
      <c r="AG413" s="1154" t="s">
        <v>949</v>
      </c>
      <c r="AH413" s="1154" t="s">
        <v>949</v>
      </c>
      <c r="AI413" s="1154" t="s">
        <v>949</v>
      </c>
      <c r="AJ413" s="1154" t="s">
        <v>949</v>
      </c>
      <c r="AK413" s="1154" t="s">
        <v>949</v>
      </c>
      <c r="AL413" s="1154" t="s">
        <v>949</v>
      </c>
      <c r="AM413" s="1154" t="s">
        <v>949</v>
      </c>
      <c r="AN413" s="1154" t="s">
        <v>949</v>
      </c>
      <c r="AO413" s="1154" t="s">
        <v>949</v>
      </c>
      <c r="AP413" s="1154" t="s">
        <v>949</v>
      </c>
      <c r="AQ413" s="1154" t="s">
        <v>949</v>
      </c>
      <c r="AR413" s="1154" t="s">
        <v>949</v>
      </c>
      <c r="AS413" s="1154" t="s">
        <v>949</v>
      </c>
      <c r="AT413" s="1154" t="s">
        <v>949</v>
      </c>
      <c r="AU413" s="1154" t="s">
        <v>949</v>
      </c>
      <c r="AV413" s="1154" t="s">
        <v>949</v>
      </c>
      <c r="AW413" s="1154" t="s">
        <v>949</v>
      </c>
      <c r="AX413" s="1154" t="s">
        <v>949</v>
      </c>
      <c r="AY413" s="1154" t="s">
        <v>949</v>
      </c>
      <c r="AZ413" s="1154" t="s">
        <v>949</v>
      </c>
      <c r="BA413" s="1154" t="s">
        <v>949</v>
      </c>
      <c r="BB413" s="1155"/>
      <c r="BC413" s="1155"/>
      <c r="BD413" s="1155"/>
      <c r="BE413" s="1144"/>
      <c r="BF413" s="1155"/>
      <c r="BG413" s="1155"/>
      <c r="BH413" s="1155"/>
      <c r="BI413" s="1143"/>
      <c r="BJ413" s="802" t="s">
        <v>1025</v>
      </c>
      <c r="BK413" s="1143"/>
      <c r="BL413" s="1143"/>
      <c r="BM413" s="179"/>
      <c r="BN413" s="179"/>
    </row>
    <row r="414" spans="1:66" ht="16.5">
      <c r="A414" s="1143"/>
      <c r="B414" s="1144">
        <v>407</v>
      </c>
      <c r="C414" s="1144" t="s">
        <v>3237</v>
      </c>
      <c r="D414" s="1145"/>
      <c r="E414" s="1146"/>
      <c r="F414" s="1145"/>
      <c r="G414" s="1146" t="s">
        <v>3470</v>
      </c>
      <c r="H414" s="1145"/>
      <c r="I414" s="1146"/>
      <c r="J414" s="1145"/>
      <c r="K414" s="1146"/>
      <c r="L414" s="1145"/>
      <c r="M414" s="1146"/>
      <c r="N414" s="1144" t="s">
        <v>3470</v>
      </c>
      <c r="O414" s="170" t="s">
        <v>3471</v>
      </c>
      <c r="P414" s="1147" t="s">
        <v>4802</v>
      </c>
      <c r="Q414" s="1148"/>
      <c r="R414" s="1149" t="s">
        <v>1126</v>
      </c>
      <c r="S414" s="1144" t="s">
        <v>941</v>
      </c>
      <c r="T414" s="1150"/>
      <c r="U414" s="1151" t="s">
        <v>3472</v>
      </c>
      <c r="V414" s="158" t="s">
        <v>605</v>
      </c>
      <c r="W414" s="1150" t="s">
        <v>3473</v>
      </c>
      <c r="X414" s="802">
        <v>1</v>
      </c>
      <c r="Y414" s="824" t="s">
        <v>945</v>
      </c>
      <c r="Z414" s="1152" t="s">
        <v>946</v>
      </c>
      <c r="AA414" s="1144">
        <v>1</v>
      </c>
      <c r="AB414" s="1144" t="s">
        <v>1008</v>
      </c>
      <c r="AC414" s="1144"/>
      <c r="AD414" s="1144"/>
      <c r="AE414" s="1144"/>
      <c r="AF414" s="1153"/>
      <c r="AG414" s="1154">
        <v>8772.8944979999997</v>
      </c>
      <c r="AH414" s="1154">
        <v>1.5</v>
      </c>
      <c r="AI414" s="1154">
        <v>1.7</v>
      </c>
      <c r="AJ414" s="1154">
        <v>14.91</v>
      </c>
      <c r="AK414" s="1154" t="s">
        <v>3474</v>
      </c>
      <c r="AL414" s="1154" t="s">
        <v>995</v>
      </c>
      <c r="AM414" s="1154" t="s">
        <v>2018</v>
      </c>
      <c r="AN414" s="1154" t="s">
        <v>3347</v>
      </c>
      <c r="AO414" s="1154" t="s">
        <v>1132</v>
      </c>
      <c r="AP414" s="1154" t="s">
        <v>949</v>
      </c>
      <c r="AQ414" s="1154" t="s">
        <v>1087</v>
      </c>
      <c r="AR414" s="1154" t="s">
        <v>949</v>
      </c>
      <c r="AS414" s="1154" t="s">
        <v>949</v>
      </c>
      <c r="AT414" s="1154">
        <v>0</v>
      </c>
      <c r="AU414" s="1154">
        <v>0</v>
      </c>
      <c r="AV414" s="1154" t="s">
        <v>3471</v>
      </c>
      <c r="AW414" s="1154" t="s">
        <v>1087</v>
      </c>
      <c r="AX414" s="1154">
        <v>0</v>
      </c>
      <c r="AY414" s="1154">
        <v>0</v>
      </c>
      <c r="AZ414" s="1154">
        <v>0</v>
      </c>
      <c r="BA414" s="1154">
        <v>0</v>
      </c>
      <c r="BB414" s="1155"/>
      <c r="BC414" s="1155"/>
      <c r="BD414" s="1155"/>
      <c r="BE414" s="1144"/>
      <c r="BF414" s="1155">
        <v>4</v>
      </c>
      <c r="BG414" s="1155">
        <v>250</v>
      </c>
      <c r="BH414" s="1155">
        <v>30</v>
      </c>
      <c r="BI414" s="1143"/>
      <c r="BJ414" s="802" t="s">
        <v>1025</v>
      </c>
      <c r="BK414" s="1143"/>
      <c r="BL414" s="1143"/>
      <c r="BM414" s="179"/>
      <c r="BN414" s="179"/>
    </row>
    <row r="415" spans="1:66" ht="16.5">
      <c r="A415" s="1143"/>
      <c r="B415" s="1144">
        <v>408</v>
      </c>
      <c r="C415" s="1144" t="s">
        <v>3237</v>
      </c>
      <c r="D415" s="1145"/>
      <c r="E415" s="1146"/>
      <c r="F415" s="1145"/>
      <c r="G415" s="1146" t="s">
        <v>1032</v>
      </c>
      <c r="H415" s="1145"/>
      <c r="I415" s="1146"/>
      <c r="J415" s="1145"/>
      <c r="K415" s="1146"/>
      <c r="L415" s="1145"/>
      <c r="M415" s="1146"/>
      <c r="N415" s="1144" t="s">
        <v>1032</v>
      </c>
      <c r="O415" s="170" t="s">
        <v>1033</v>
      </c>
      <c r="P415" s="1147" t="s">
        <v>4802</v>
      </c>
      <c r="Q415" s="1148"/>
      <c r="R415" s="1149"/>
      <c r="S415" s="1144" t="s">
        <v>941</v>
      </c>
      <c r="T415" s="1150" t="s">
        <v>1033</v>
      </c>
      <c r="U415" s="1151" t="s">
        <v>1034</v>
      </c>
      <c r="V415" s="158" t="s">
        <v>605</v>
      </c>
      <c r="W415" s="1150" t="s">
        <v>1035</v>
      </c>
      <c r="X415" s="802">
        <v>1</v>
      </c>
      <c r="Y415" s="824" t="s">
        <v>945</v>
      </c>
      <c r="Z415" s="1152" t="s">
        <v>946</v>
      </c>
      <c r="AA415" s="1144">
        <v>1</v>
      </c>
      <c r="AB415" s="1144" t="s">
        <v>993</v>
      </c>
      <c r="AC415" s="1144"/>
      <c r="AD415" s="1144"/>
      <c r="AE415" s="1144"/>
      <c r="AF415" s="1153"/>
      <c r="AG415" s="1154" t="s">
        <v>949</v>
      </c>
      <c r="AH415" s="1154" t="s">
        <v>949</v>
      </c>
      <c r="AI415" s="1154" t="s">
        <v>949</v>
      </c>
      <c r="AJ415" s="1154" t="s">
        <v>949</v>
      </c>
      <c r="AK415" s="1154" t="s">
        <v>949</v>
      </c>
      <c r="AL415" s="1154" t="s">
        <v>949</v>
      </c>
      <c r="AM415" s="1154" t="s">
        <v>949</v>
      </c>
      <c r="AN415" s="1154" t="s">
        <v>949</v>
      </c>
      <c r="AO415" s="1154" t="s">
        <v>949</v>
      </c>
      <c r="AP415" s="1154" t="s">
        <v>949</v>
      </c>
      <c r="AQ415" s="1154" t="s">
        <v>1024</v>
      </c>
      <c r="AR415" s="1154">
        <v>0</v>
      </c>
      <c r="AS415" s="1154">
        <v>0</v>
      </c>
      <c r="AT415" s="1154">
        <v>0</v>
      </c>
      <c r="AU415" s="1154">
        <v>0</v>
      </c>
      <c r="AV415" s="1154">
        <v>0</v>
      </c>
      <c r="AW415" s="1154">
        <v>0</v>
      </c>
      <c r="AX415" s="1154">
        <v>0</v>
      </c>
      <c r="AY415" s="1154">
        <v>0</v>
      </c>
      <c r="AZ415" s="1154">
        <v>0</v>
      </c>
      <c r="BA415" s="1154">
        <v>0</v>
      </c>
      <c r="BB415" s="1155"/>
      <c r="BC415" s="1155"/>
      <c r="BD415" s="1155"/>
      <c r="BE415" s="1144"/>
      <c r="BF415" s="1155"/>
      <c r="BG415" s="1155"/>
      <c r="BH415" s="1155"/>
      <c r="BI415" s="1143"/>
      <c r="BJ415" s="802" t="s">
        <v>1025</v>
      </c>
      <c r="BK415" s="1143"/>
      <c r="BL415" s="1143"/>
      <c r="BM415" s="179"/>
      <c r="BN415" s="179"/>
    </row>
    <row r="416" spans="1:66" ht="16.5">
      <c r="A416" s="1143"/>
      <c r="B416" s="1144">
        <v>409</v>
      </c>
      <c r="C416" s="1144" t="s">
        <v>3237</v>
      </c>
      <c r="D416" s="1145"/>
      <c r="E416" s="1146"/>
      <c r="F416" s="1145" t="s">
        <v>3475</v>
      </c>
      <c r="G416" s="1146"/>
      <c r="H416" s="1145"/>
      <c r="I416" s="1146"/>
      <c r="J416" s="1145"/>
      <c r="K416" s="1146"/>
      <c r="L416" s="1145"/>
      <c r="M416" s="1146"/>
      <c r="N416" s="1144" t="s">
        <v>3475</v>
      </c>
      <c r="O416" s="170" t="s">
        <v>3476</v>
      </c>
      <c r="P416" s="1147" t="s">
        <v>939</v>
      </c>
      <c r="Q416" s="1148"/>
      <c r="R416" s="1149" t="s">
        <v>940</v>
      </c>
      <c r="S416" s="1144" t="s">
        <v>941</v>
      </c>
      <c r="T416" s="1150"/>
      <c r="U416" s="1151" t="s">
        <v>3477</v>
      </c>
      <c r="V416" s="158" t="s">
        <v>605</v>
      </c>
      <c r="W416" s="1150" t="s">
        <v>3478</v>
      </c>
      <c r="X416" s="802">
        <v>1</v>
      </c>
      <c r="Y416" s="824" t="s">
        <v>945</v>
      </c>
      <c r="Z416" s="1152" t="s">
        <v>946</v>
      </c>
      <c r="AA416" s="1144">
        <v>0</v>
      </c>
      <c r="AB416" s="1144" t="s">
        <v>947</v>
      </c>
      <c r="AC416" s="1144"/>
      <c r="AD416" s="1144"/>
      <c r="AE416" s="1144"/>
      <c r="AF416" s="1153"/>
      <c r="AG416" s="1154" t="s">
        <v>949</v>
      </c>
      <c r="AH416" s="1154" t="s">
        <v>949</v>
      </c>
      <c r="AI416" s="1154" t="s">
        <v>949</v>
      </c>
      <c r="AJ416" s="1154" t="s">
        <v>949</v>
      </c>
      <c r="AK416" s="1154" t="s">
        <v>949</v>
      </c>
      <c r="AL416" s="1154" t="s">
        <v>949</v>
      </c>
      <c r="AM416" s="1154" t="s">
        <v>949</v>
      </c>
      <c r="AN416" s="1154" t="s">
        <v>949</v>
      </c>
      <c r="AO416" s="1154" t="s">
        <v>949</v>
      </c>
      <c r="AP416" s="1154" t="s">
        <v>949</v>
      </c>
      <c r="AQ416" s="1154" t="s">
        <v>949</v>
      </c>
      <c r="AR416" s="1154" t="s">
        <v>949</v>
      </c>
      <c r="AS416" s="1154" t="s">
        <v>949</v>
      </c>
      <c r="AT416" s="1154" t="s">
        <v>949</v>
      </c>
      <c r="AU416" s="1154" t="s">
        <v>949</v>
      </c>
      <c r="AV416" s="1154" t="s">
        <v>949</v>
      </c>
      <c r="AW416" s="1154" t="s">
        <v>949</v>
      </c>
      <c r="AX416" s="1154" t="s">
        <v>949</v>
      </c>
      <c r="AY416" s="1154" t="s">
        <v>949</v>
      </c>
      <c r="AZ416" s="1154" t="s">
        <v>949</v>
      </c>
      <c r="BA416" s="1154" t="s">
        <v>949</v>
      </c>
      <c r="BB416" s="1155"/>
      <c r="BC416" s="1155"/>
      <c r="BD416" s="1155"/>
      <c r="BE416" s="1144"/>
      <c r="BF416" s="1155"/>
      <c r="BG416" s="1155"/>
      <c r="BH416" s="1155"/>
      <c r="BI416" s="1143"/>
      <c r="BJ416" s="802" t="s">
        <v>1025</v>
      </c>
      <c r="BK416" s="1143"/>
      <c r="BL416" s="1143"/>
      <c r="BM416" s="179"/>
      <c r="BN416" s="179"/>
    </row>
    <row r="417" spans="1:66" ht="16.5">
      <c r="A417" s="1143"/>
      <c r="B417" s="1144">
        <v>410</v>
      </c>
      <c r="C417" s="1144" t="s">
        <v>3237</v>
      </c>
      <c r="D417" s="1145"/>
      <c r="E417" s="1146"/>
      <c r="F417" s="1145"/>
      <c r="G417" s="1146" t="s">
        <v>3479</v>
      </c>
      <c r="H417" s="1145"/>
      <c r="I417" s="1146"/>
      <c r="J417" s="1145"/>
      <c r="K417" s="1146"/>
      <c r="L417" s="1145"/>
      <c r="M417" s="1146"/>
      <c r="N417" s="1144" t="s">
        <v>3479</v>
      </c>
      <c r="O417" s="170" t="s">
        <v>3480</v>
      </c>
      <c r="P417" s="1147" t="s">
        <v>4802</v>
      </c>
      <c r="Q417" s="1148"/>
      <c r="R417" s="1149" t="s">
        <v>1126</v>
      </c>
      <c r="S417" s="1144" t="s">
        <v>941</v>
      </c>
      <c r="T417" s="1150"/>
      <c r="U417" s="1151" t="s">
        <v>3481</v>
      </c>
      <c r="V417" s="158" t="s">
        <v>605</v>
      </c>
      <c r="W417" s="1150" t="s">
        <v>3482</v>
      </c>
      <c r="X417" s="802">
        <v>1</v>
      </c>
      <c r="Y417" s="824" t="s">
        <v>945</v>
      </c>
      <c r="Z417" s="1152" t="s">
        <v>946</v>
      </c>
      <c r="AA417" s="1144">
        <v>1</v>
      </c>
      <c r="AB417" s="1144" t="s">
        <v>1008</v>
      </c>
      <c r="AC417" s="1144"/>
      <c r="AD417" s="1144"/>
      <c r="AE417" s="1144"/>
      <c r="AF417" s="1153"/>
      <c r="AG417" s="1154">
        <v>8590.6450000000004</v>
      </c>
      <c r="AH417" s="1154">
        <v>1.5</v>
      </c>
      <c r="AI417" s="1154">
        <v>1.7</v>
      </c>
      <c r="AJ417" s="1154">
        <v>14.6</v>
      </c>
      <c r="AK417" s="1154" t="s">
        <v>3483</v>
      </c>
      <c r="AL417" s="1154" t="s">
        <v>995</v>
      </c>
      <c r="AM417" s="1154" t="s">
        <v>2018</v>
      </c>
      <c r="AN417" s="1154" t="s">
        <v>3347</v>
      </c>
      <c r="AO417" s="1154" t="s">
        <v>1132</v>
      </c>
      <c r="AP417" s="1154" t="s">
        <v>949</v>
      </c>
      <c r="AQ417" s="1154" t="s">
        <v>1087</v>
      </c>
      <c r="AR417" s="1154" t="s">
        <v>949</v>
      </c>
      <c r="AS417" s="1154" t="s">
        <v>949</v>
      </c>
      <c r="AT417" s="1154">
        <v>0</v>
      </c>
      <c r="AU417" s="1154">
        <v>0</v>
      </c>
      <c r="AV417" s="1154" t="s">
        <v>3480</v>
      </c>
      <c r="AW417" s="1154" t="s">
        <v>1087</v>
      </c>
      <c r="AX417" s="1154">
        <v>0</v>
      </c>
      <c r="AY417" s="1154">
        <v>0</v>
      </c>
      <c r="AZ417" s="1154">
        <v>0</v>
      </c>
      <c r="BA417" s="1154">
        <v>0</v>
      </c>
      <c r="BB417" s="1155"/>
      <c r="BC417" s="1155"/>
      <c r="BD417" s="1155"/>
      <c r="BE417" s="1144"/>
      <c r="BF417" s="1155">
        <v>4</v>
      </c>
      <c r="BG417" s="1155">
        <v>250</v>
      </c>
      <c r="BH417" s="1155">
        <v>30</v>
      </c>
      <c r="BI417" s="1143"/>
      <c r="BJ417" s="802" t="s">
        <v>1025</v>
      </c>
      <c r="BK417" s="1143"/>
      <c r="BL417" s="1143"/>
      <c r="BM417" s="179"/>
      <c r="BN417" s="179"/>
    </row>
    <row r="418" spans="1:66" ht="16.5">
      <c r="A418" s="1143"/>
      <c r="B418" s="1144">
        <v>411</v>
      </c>
      <c r="C418" s="1144" t="s">
        <v>3237</v>
      </c>
      <c r="D418" s="1145"/>
      <c r="E418" s="1146"/>
      <c r="F418" s="1145"/>
      <c r="G418" s="1146" t="s">
        <v>1032</v>
      </c>
      <c r="H418" s="1145"/>
      <c r="I418" s="1146"/>
      <c r="J418" s="1145"/>
      <c r="K418" s="1146"/>
      <c r="L418" s="1145"/>
      <c r="M418" s="1146"/>
      <c r="N418" s="1144" t="s">
        <v>1032</v>
      </c>
      <c r="O418" s="170" t="s">
        <v>1033</v>
      </c>
      <c r="P418" s="1147" t="s">
        <v>4802</v>
      </c>
      <c r="Q418" s="1148"/>
      <c r="R418" s="1149"/>
      <c r="S418" s="1144" t="s">
        <v>941</v>
      </c>
      <c r="T418" s="1150" t="s">
        <v>1033</v>
      </c>
      <c r="U418" s="1151" t="s">
        <v>1034</v>
      </c>
      <c r="V418" s="158" t="s">
        <v>605</v>
      </c>
      <c r="W418" s="1150" t="s">
        <v>1035</v>
      </c>
      <c r="X418" s="802">
        <v>1</v>
      </c>
      <c r="Y418" s="824" t="s">
        <v>945</v>
      </c>
      <c r="Z418" s="1152" t="s">
        <v>946</v>
      </c>
      <c r="AA418" s="1144">
        <v>1</v>
      </c>
      <c r="AB418" s="1144" t="s">
        <v>993</v>
      </c>
      <c r="AC418" s="1144"/>
      <c r="AD418" s="1144"/>
      <c r="AE418" s="1144"/>
      <c r="AF418" s="1153"/>
      <c r="AG418" s="1154" t="s">
        <v>949</v>
      </c>
      <c r="AH418" s="1154" t="s">
        <v>949</v>
      </c>
      <c r="AI418" s="1154" t="s">
        <v>949</v>
      </c>
      <c r="AJ418" s="1154" t="s">
        <v>949</v>
      </c>
      <c r="AK418" s="1154" t="s">
        <v>949</v>
      </c>
      <c r="AL418" s="1154" t="s">
        <v>949</v>
      </c>
      <c r="AM418" s="1154" t="s">
        <v>949</v>
      </c>
      <c r="AN418" s="1154" t="s">
        <v>949</v>
      </c>
      <c r="AO418" s="1154" t="s">
        <v>949</v>
      </c>
      <c r="AP418" s="1154" t="s">
        <v>949</v>
      </c>
      <c r="AQ418" s="1154" t="s">
        <v>1024</v>
      </c>
      <c r="AR418" s="1154">
        <v>0</v>
      </c>
      <c r="AS418" s="1154">
        <v>0</v>
      </c>
      <c r="AT418" s="1154">
        <v>0</v>
      </c>
      <c r="AU418" s="1154">
        <v>0</v>
      </c>
      <c r="AV418" s="1154">
        <v>0</v>
      </c>
      <c r="AW418" s="1154">
        <v>0</v>
      </c>
      <c r="AX418" s="1154">
        <v>0</v>
      </c>
      <c r="AY418" s="1154">
        <v>0</v>
      </c>
      <c r="AZ418" s="1154">
        <v>0</v>
      </c>
      <c r="BA418" s="1154">
        <v>0</v>
      </c>
      <c r="BB418" s="1155"/>
      <c r="BC418" s="1155"/>
      <c r="BD418" s="1155"/>
      <c r="BE418" s="1144"/>
      <c r="BF418" s="1155"/>
      <c r="BG418" s="1155"/>
      <c r="BH418" s="1155"/>
      <c r="BI418" s="1143"/>
      <c r="BJ418" s="802" t="s">
        <v>1025</v>
      </c>
      <c r="BK418" s="1143"/>
      <c r="BL418" s="1143"/>
      <c r="BM418" s="179"/>
      <c r="BN418" s="179"/>
    </row>
    <row r="419" spans="1:66" ht="16.5">
      <c r="A419" s="1143"/>
      <c r="B419" s="1144">
        <v>412</v>
      </c>
      <c r="C419" s="1144" t="s">
        <v>3484</v>
      </c>
      <c r="D419" s="1145" t="s">
        <v>3485</v>
      </c>
      <c r="E419" s="1146"/>
      <c r="F419" s="1145"/>
      <c r="G419" s="1146"/>
      <c r="H419" s="1145"/>
      <c r="I419" s="1146"/>
      <c r="J419" s="1145"/>
      <c r="K419" s="1146"/>
      <c r="L419" s="1145"/>
      <c r="M419" s="1146"/>
      <c r="N419" s="1144" t="s">
        <v>3486</v>
      </c>
      <c r="O419" s="170" t="s">
        <v>3485</v>
      </c>
      <c r="P419" s="1147" t="s">
        <v>4773</v>
      </c>
      <c r="Q419" s="1148" t="s">
        <v>3126</v>
      </c>
      <c r="R419" s="1149" t="s">
        <v>940</v>
      </c>
      <c r="S419" s="1144" t="s">
        <v>941</v>
      </c>
      <c r="T419" s="1150" t="s">
        <v>3487</v>
      </c>
      <c r="U419" s="1151" t="s">
        <v>3488</v>
      </c>
      <c r="V419" s="158" t="s">
        <v>143</v>
      </c>
      <c r="W419" s="1150" t="s">
        <v>3489</v>
      </c>
      <c r="X419" s="802">
        <v>1</v>
      </c>
      <c r="Y419" s="824" t="s">
        <v>945</v>
      </c>
      <c r="Z419" s="1152" t="s">
        <v>946</v>
      </c>
      <c r="AA419" s="1144">
        <v>0</v>
      </c>
      <c r="AB419" s="1144" t="s">
        <v>947</v>
      </c>
      <c r="AC419" s="1144"/>
      <c r="AD419" s="1144"/>
      <c r="AE419" s="1144"/>
      <c r="AF419" s="1153"/>
      <c r="AG419" s="1154" t="s">
        <v>949</v>
      </c>
      <c r="AH419" s="1154" t="s">
        <v>949</v>
      </c>
      <c r="AI419" s="1154" t="s">
        <v>949</v>
      </c>
      <c r="AJ419" s="1154" t="s">
        <v>949</v>
      </c>
      <c r="AK419" s="1154" t="s">
        <v>949</v>
      </c>
      <c r="AL419" s="1154" t="s">
        <v>949</v>
      </c>
      <c r="AM419" s="1154" t="s">
        <v>949</v>
      </c>
      <c r="AN419" s="1154" t="s">
        <v>949</v>
      </c>
      <c r="AO419" s="1154" t="s">
        <v>949</v>
      </c>
      <c r="AP419" s="1154" t="s">
        <v>949</v>
      </c>
      <c r="AQ419" s="1154" t="s">
        <v>949</v>
      </c>
      <c r="AR419" s="1154" t="s">
        <v>949</v>
      </c>
      <c r="AS419" s="1154" t="s">
        <v>949</v>
      </c>
      <c r="AT419" s="1154" t="s">
        <v>949</v>
      </c>
      <c r="AU419" s="1154" t="s">
        <v>949</v>
      </c>
      <c r="AV419" s="1154" t="s">
        <v>949</v>
      </c>
      <c r="AW419" s="1154" t="s">
        <v>949</v>
      </c>
      <c r="AX419" s="1154" t="s">
        <v>949</v>
      </c>
      <c r="AY419" s="1154" t="s">
        <v>949</v>
      </c>
      <c r="AZ419" s="1154" t="s">
        <v>949</v>
      </c>
      <c r="BA419" s="1154" t="s">
        <v>949</v>
      </c>
      <c r="BB419" s="1155" t="s">
        <v>4162</v>
      </c>
      <c r="BC419" s="1155"/>
      <c r="BD419" s="1155"/>
      <c r="BE419" s="1144"/>
      <c r="BF419" s="1155"/>
      <c r="BG419" s="1155"/>
      <c r="BH419" s="1155"/>
      <c r="BI419" s="1143"/>
      <c r="BJ419" s="802" t="s">
        <v>949</v>
      </c>
      <c r="BK419" s="1143"/>
      <c r="BL419" s="1143"/>
      <c r="BM419" s="179"/>
      <c r="BN419" s="179"/>
    </row>
    <row r="420" spans="1:66" ht="16.5">
      <c r="A420" s="1143"/>
      <c r="B420" s="1144">
        <v>413</v>
      </c>
      <c r="C420" s="1144" t="s">
        <v>3484</v>
      </c>
      <c r="D420" s="1145"/>
      <c r="E420" s="1146" t="s">
        <v>1656</v>
      </c>
      <c r="F420" s="1145"/>
      <c r="G420" s="1146"/>
      <c r="H420" s="1145"/>
      <c r="I420" s="1146"/>
      <c r="J420" s="1145"/>
      <c r="K420" s="1146"/>
      <c r="L420" s="1145"/>
      <c r="M420" s="1146"/>
      <c r="N420" s="1144" t="s">
        <v>1656</v>
      </c>
      <c r="O420" s="170" t="s">
        <v>1656</v>
      </c>
      <c r="P420" s="1147" t="s">
        <v>4788</v>
      </c>
      <c r="Q420" s="1148" t="s">
        <v>3126</v>
      </c>
      <c r="R420" s="1149"/>
      <c r="S420" s="1144" t="s">
        <v>941</v>
      </c>
      <c r="T420" s="1150"/>
      <c r="U420" s="1151" t="s">
        <v>1657</v>
      </c>
      <c r="V420" s="158" t="s">
        <v>143</v>
      </c>
      <c r="W420" s="1150" t="s">
        <v>1658</v>
      </c>
      <c r="X420" s="802">
        <v>0.03</v>
      </c>
      <c r="Y420" s="824" t="s">
        <v>945</v>
      </c>
      <c r="Z420" s="1152" t="s">
        <v>1563</v>
      </c>
      <c r="AA420" s="1144">
        <v>1</v>
      </c>
      <c r="AB420" s="1144" t="s">
        <v>993</v>
      </c>
      <c r="AC420" s="1144"/>
      <c r="AD420" s="1144"/>
      <c r="AE420" s="1144"/>
      <c r="AF420" s="1153">
        <v>0.5</v>
      </c>
      <c r="AG420" s="1154" t="s">
        <v>949</v>
      </c>
      <c r="AH420" s="1154" t="s">
        <v>949</v>
      </c>
      <c r="AI420" s="1154" t="s">
        <v>949</v>
      </c>
      <c r="AJ420" s="1154" t="s">
        <v>949</v>
      </c>
      <c r="AK420" s="1154" t="s">
        <v>949</v>
      </c>
      <c r="AL420" s="1154" t="s">
        <v>949</v>
      </c>
      <c r="AM420" s="1154" t="s">
        <v>949</v>
      </c>
      <c r="AN420" s="1154" t="s">
        <v>949</v>
      </c>
      <c r="AO420" s="1154" t="s">
        <v>949</v>
      </c>
      <c r="AP420" s="1154" t="s">
        <v>949</v>
      </c>
      <c r="AQ420" s="1154" t="s">
        <v>1564</v>
      </c>
      <c r="AR420" s="1154" t="s">
        <v>949</v>
      </c>
      <c r="AS420" s="1154" t="s">
        <v>949</v>
      </c>
      <c r="AT420" s="1154">
        <v>0</v>
      </c>
      <c r="AU420" s="1154">
        <v>0</v>
      </c>
      <c r="AV420" s="1154">
        <v>0</v>
      </c>
      <c r="AW420" s="1154">
        <v>0</v>
      </c>
      <c r="AX420" s="1154">
        <v>0</v>
      </c>
      <c r="AY420" s="1154">
        <v>0</v>
      </c>
      <c r="AZ420" s="1154">
        <v>0</v>
      </c>
      <c r="BA420" s="1154">
        <v>0</v>
      </c>
      <c r="BB420" s="1155"/>
      <c r="BC420" s="1155"/>
      <c r="BD420" s="1155"/>
      <c r="BE420" s="1144"/>
      <c r="BF420" s="1155"/>
      <c r="BG420" s="1155"/>
      <c r="BH420" s="1155"/>
      <c r="BI420" s="1143"/>
      <c r="BJ420" s="802" t="s">
        <v>1025</v>
      </c>
      <c r="BK420" s="1143"/>
      <c r="BL420" s="1143"/>
      <c r="BM420" s="179"/>
      <c r="BN420" s="179"/>
    </row>
    <row r="421" spans="1:66" ht="16.5">
      <c r="A421" s="1143"/>
      <c r="B421" s="1144">
        <v>414</v>
      </c>
      <c r="C421" s="1144" t="s">
        <v>3484</v>
      </c>
      <c r="D421" s="1145"/>
      <c r="E421" s="1146" t="s">
        <v>3490</v>
      </c>
      <c r="F421" s="1145"/>
      <c r="G421" s="1146"/>
      <c r="H421" s="1145"/>
      <c r="I421" s="1146"/>
      <c r="J421" s="1145"/>
      <c r="K421" s="1146"/>
      <c r="L421" s="1145"/>
      <c r="M421" s="1146"/>
      <c r="N421" s="1144" t="s">
        <v>3491</v>
      </c>
      <c r="O421" s="170" t="s">
        <v>3490</v>
      </c>
      <c r="P421" s="1147" t="s">
        <v>4773</v>
      </c>
      <c r="Q421" s="1148" t="s">
        <v>3126</v>
      </c>
      <c r="R421" s="1149" t="s">
        <v>940</v>
      </c>
      <c r="S421" s="1144" t="s">
        <v>941</v>
      </c>
      <c r="T421" s="1150" t="s">
        <v>2616</v>
      </c>
      <c r="U421" s="1151" t="s">
        <v>3492</v>
      </c>
      <c r="V421" s="158" t="s">
        <v>143</v>
      </c>
      <c r="W421" s="1150" t="s">
        <v>3493</v>
      </c>
      <c r="X421" s="802">
        <v>1</v>
      </c>
      <c r="Y421" s="824" t="s">
        <v>945</v>
      </c>
      <c r="Z421" s="1152" t="s">
        <v>946</v>
      </c>
      <c r="AA421" s="1144">
        <v>0</v>
      </c>
      <c r="AB421" s="1144" t="s">
        <v>947</v>
      </c>
      <c r="AC421" s="1144" t="s">
        <v>948</v>
      </c>
      <c r="AD421" s="1144"/>
      <c r="AE421" s="1144"/>
      <c r="AF421" s="1153"/>
      <c r="AG421" s="1154" t="s">
        <v>949</v>
      </c>
      <c r="AH421" s="1154" t="s">
        <v>949</v>
      </c>
      <c r="AI421" s="1154" t="s">
        <v>949</v>
      </c>
      <c r="AJ421" s="1154" t="s">
        <v>949</v>
      </c>
      <c r="AK421" s="1154" t="s">
        <v>949</v>
      </c>
      <c r="AL421" s="1154" t="s">
        <v>949</v>
      </c>
      <c r="AM421" s="1154" t="s">
        <v>949</v>
      </c>
      <c r="AN421" s="1154" t="s">
        <v>949</v>
      </c>
      <c r="AO421" s="1154" t="s">
        <v>949</v>
      </c>
      <c r="AP421" s="1154" t="s">
        <v>949</v>
      </c>
      <c r="AQ421" s="1154" t="s">
        <v>949</v>
      </c>
      <c r="AR421" s="1154" t="s">
        <v>949</v>
      </c>
      <c r="AS421" s="1154" t="s">
        <v>949</v>
      </c>
      <c r="AT421" s="1154" t="s">
        <v>949</v>
      </c>
      <c r="AU421" s="1154" t="s">
        <v>949</v>
      </c>
      <c r="AV421" s="1154" t="s">
        <v>949</v>
      </c>
      <c r="AW421" s="1154" t="s">
        <v>949</v>
      </c>
      <c r="AX421" s="1154" t="s">
        <v>949</v>
      </c>
      <c r="AY421" s="1154" t="s">
        <v>949</v>
      </c>
      <c r="AZ421" s="1154" t="s">
        <v>949</v>
      </c>
      <c r="BA421" s="1154" t="s">
        <v>949</v>
      </c>
      <c r="BB421" s="1155" t="s">
        <v>4162</v>
      </c>
      <c r="BC421" s="1155"/>
      <c r="BD421" s="1155"/>
      <c r="BE421" s="1144"/>
      <c r="BF421" s="1155"/>
      <c r="BG421" s="1155"/>
      <c r="BH421" s="1155"/>
      <c r="BI421" s="1143"/>
      <c r="BJ421" s="802" t="s">
        <v>949</v>
      </c>
      <c r="BK421" s="1143"/>
      <c r="BL421" s="1143"/>
      <c r="BM421" s="179"/>
      <c r="BN421" s="179"/>
    </row>
    <row r="422" spans="1:66" ht="16.5">
      <c r="A422" s="1143"/>
      <c r="B422" s="1144">
        <v>415</v>
      </c>
      <c r="C422" s="1144" t="s">
        <v>3484</v>
      </c>
      <c r="D422" s="1145"/>
      <c r="E422" s="1146"/>
      <c r="F422" s="1145" t="s">
        <v>2619</v>
      </c>
      <c r="G422" s="1146"/>
      <c r="H422" s="1145"/>
      <c r="I422" s="1146"/>
      <c r="J422" s="1145"/>
      <c r="K422" s="1146"/>
      <c r="L422" s="1145"/>
      <c r="M422" s="1146"/>
      <c r="N422" s="1144" t="s">
        <v>2620</v>
      </c>
      <c r="O422" s="170" t="s">
        <v>2619</v>
      </c>
      <c r="P422" s="1147" t="s">
        <v>4782</v>
      </c>
      <c r="Q422" s="1148" t="s">
        <v>3126</v>
      </c>
      <c r="R422" s="1149" t="s">
        <v>989</v>
      </c>
      <c r="S422" s="1144" t="s">
        <v>941</v>
      </c>
      <c r="T422" s="1150" t="s">
        <v>2619</v>
      </c>
      <c r="U422" s="1151" t="s">
        <v>2621</v>
      </c>
      <c r="V422" s="158" t="s">
        <v>3129</v>
      </c>
      <c r="W422" s="1150" t="s">
        <v>2622</v>
      </c>
      <c r="X422" s="802">
        <v>4</v>
      </c>
      <c r="Y422" s="824" t="s">
        <v>945</v>
      </c>
      <c r="Z422" s="1152" t="s">
        <v>946</v>
      </c>
      <c r="AA422" s="1144">
        <v>1</v>
      </c>
      <c r="AB422" s="1144" t="s">
        <v>1008</v>
      </c>
      <c r="AC422" s="1144"/>
      <c r="AD422" s="1144"/>
      <c r="AE422" s="1144"/>
      <c r="AF422" s="1153"/>
      <c r="AG422" s="1154">
        <v>979.01</v>
      </c>
      <c r="AH422" s="1154">
        <v>1</v>
      </c>
      <c r="AI422" s="1154">
        <v>1.41</v>
      </c>
      <c r="AJ422" s="1154" t="s">
        <v>949</v>
      </c>
      <c r="AK422" s="1154" t="s">
        <v>2623</v>
      </c>
      <c r="AL422" s="1154" t="s">
        <v>995</v>
      </c>
      <c r="AM422" s="1154" t="s">
        <v>1293</v>
      </c>
      <c r="AN422" s="1154" t="s">
        <v>1294</v>
      </c>
      <c r="AO422" s="1154" t="s">
        <v>1295</v>
      </c>
      <c r="AP422" s="1154">
        <v>0</v>
      </c>
      <c r="AQ422" s="1154" t="s">
        <v>1087</v>
      </c>
      <c r="AR422" s="1154" t="s">
        <v>1458</v>
      </c>
      <c r="AS422" s="1154" t="s">
        <v>945</v>
      </c>
      <c r="AT422" s="1154">
        <v>0</v>
      </c>
      <c r="AU422" s="1154">
        <v>0</v>
      </c>
      <c r="AV422" s="1154" t="s">
        <v>2619</v>
      </c>
      <c r="AW422" s="1154" t="s">
        <v>1087</v>
      </c>
      <c r="AX422" s="1154">
        <v>0</v>
      </c>
      <c r="AY422" s="1154">
        <v>0</v>
      </c>
      <c r="AZ422" s="1154">
        <v>0</v>
      </c>
      <c r="BA422" s="1154">
        <v>0</v>
      </c>
      <c r="BB422" s="1155" t="s">
        <v>4665</v>
      </c>
      <c r="BC422" s="1155" t="s">
        <v>4414</v>
      </c>
      <c r="BD422" s="1155"/>
      <c r="BE422" s="1144"/>
      <c r="BF422" s="1155">
        <v>8</v>
      </c>
      <c r="BG422" s="1155">
        <v>100</v>
      </c>
      <c r="BH422" s="1155">
        <v>23</v>
      </c>
      <c r="BI422" s="1143"/>
      <c r="BJ422" s="802" t="s">
        <v>1025</v>
      </c>
      <c r="BK422" s="1143"/>
      <c r="BL422" s="1143"/>
      <c r="BM422" s="179"/>
      <c r="BN422" s="179"/>
    </row>
    <row r="423" spans="1:66" ht="16.5">
      <c r="A423" s="1143"/>
      <c r="B423" s="1144">
        <v>416</v>
      </c>
      <c r="C423" s="1144" t="s">
        <v>3484</v>
      </c>
      <c r="D423" s="1145"/>
      <c r="E423" s="1146"/>
      <c r="F423" s="1145" t="s">
        <v>2624</v>
      </c>
      <c r="G423" s="1146"/>
      <c r="H423" s="1145"/>
      <c r="I423" s="1146"/>
      <c r="J423" s="1145"/>
      <c r="K423" s="1146"/>
      <c r="L423" s="1145"/>
      <c r="M423" s="1146"/>
      <c r="N423" s="1144" t="s">
        <v>2624</v>
      </c>
      <c r="O423" s="170" t="s">
        <v>2624</v>
      </c>
      <c r="P423" s="1147" t="s">
        <v>4788</v>
      </c>
      <c r="Q423" s="1148" t="s">
        <v>3126</v>
      </c>
      <c r="R423" s="1149" t="s">
        <v>989</v>
      </c>
      <c r="S423" s="1144" t="s">
        <v>941</v>
      </c>
      <c r="T423" s="1150" t="s">
        <v>2624</v>
      </c>
      <c r="U423" s="1151" t="s">
        <v>2625</v>
      </c>
      <c r="V423" s="158" t="s">
        <v>143</v>
      </c>
      <c r="W423" s="1150" t="s">
        <v>2626</v>
      </c>
      <c r="X423" s="802">
        <v>4</v>
      </c>
      <c r="Y423" s="824" t="s">
        <v>945</v>
      </c>
      <c r="Z423" s="1152" t="s">
        <v>946</v>
      </c>
      <c r="AA423" s="1144">
        <v>1</v>
      </c>
      <c r="AB423" s="1144" t="s">
        <v>1048</v>
      </c>
      <c r="AC423" s="1144"/>
      <c r="AD423" s="1144"/>
      <c r="AE423" s="1144"/>
      <c r="AF423" s="1153"/>
      <c r="AG423" s="1154">
        <v>129.58000000000001</v>
      </c>
      <c r="AH423" s="1154" t="s">
        <v>1049</v>
      </c>
      <c r="AI423" s="1154" t="s">
        <v>949</v>
      </c>
      <c r="AJ423" s="1154" t="s">
        <v>949</v>
      </c>
      <c r="AK423" s="1154" t="s">
        <v>2627</v>
      </c>
      <c r="AL423" s="1154" t="s">
        <v>1302</v>
      </c>
      <c r="AM423" s="1154" t="s">
        <v>1051</v>
      </c>
      <c r="AN423" s="1154" t="s">
        <v>949</v>
      </c>
      <c r="AO423" s="1154" t="s">
        <v>949</v>
      </c>
      <c r="AP423" s="1154">
        <v>0</v>
      </c>
      <c r="AQ423" s="1154" t="s">
        <v>1068</v>
      </c>
      <c r="AR423" s="1154" t="s">
        <v>949</v>
      </c>
      <c r="AS423" s="1154" t="s">
        <v>949</v>
      </c>
      <c r="AT423" s="1154">
        <v>0</v>
      </c>
      <c r="AU423" s="1154">
        <v>0</v>
      </c>
      <c r="AV423" s="1154">
        <v>0</v>
      </c>
      <c r="AW423" s="1154">
        <v>0</v>
      </c>
      <c r="AX423" s="1154">
        <v>0</v>
      </c>
      <c r="AY423" s="1154">
        <v>0</v>
      </c>
      <c r="AZ423" s="1154">
        <v>0</v>
      </c>
      <c r="BA423" s="1154">
        <v>0</v>
      </c>
      <c r="BB423" s="1155" t="s">
        <v>4665</v>
      </c>
      <c r="BC423" s="1155"/>
      <c r="BD423" s="1155"/>
      <c r="BE423" s="1144"/>
      <c r="BF423" s="1155"/>
      <c r="BG423" s="1155"/>
      <c r="BH423" s="1155"/>
      <c r="BI423" s="1143"/>
      <c r="BJ423" s="802" t="s">
        <v>1025</v>
      </c>
      <c r="BK423" s="1143"/>
      <c r="BL423" s="1143"/>
      <c r="BM423" s="179"/>
      <c r="BN423" s="179"/>
    </row>
    <row r="424" spans="1:66" ht="16.5">
      <c r="A424" s="1143"/>
      <c r="B424" s="1144">
        <v>417</v>
      </c>
      <c r="C424" s="1144" t="s">
        <v>3484</v>
      </c>
      <c r="D424" s="1145"/>
      <c r="E424" s="1146"/>
      <c r="F424" s="1145"/>
      <c r="G424" s="1146" t="s">
        <v>1560</v>
      </c>
      <c r="H424" s="1145"/>
      <c r="I424" s="1146"/>
      <c r="J424" s="1145"/>
      <c r="K424" s="1146"/>
      <c r="L424" s="1145"/>
      <c r="M424" s="1146"/>
      <c r="N424" s="1144" t="s">
        <v>1560</v>
      </c>
      <c r="O424" s="170" t="s">
        <v>1560</v>
      </c>
      <c r="P424" s="1147" t="s">
        <v>4788</v>
      </c>
      <c r="Q424" s="1148"/>
      <c r="R424" s="1149"/>
      <c r="S424" s="1144" t="s">
        <v>941</v>
      </c>
      <c r="T424" s="1150"/>
      <c r="U424" s="1151" t="s">
        <v>1561</v>
      </c>
      <c r="V424" s="158" t="s">
        <v>143</v>
      </c>
      <c r="W424" s="1150" t="s">
        <v>1562</v>
      </c>
      <c r="X424" s="802">
        <v>0.4</v>
      </c>
      <c r="Y424" s="824" t="s">
        <v>945</v>
      </c>
      <c r="Z424" s="1152" t="s">
        <v>1563</v>
      </c>
      <c r="AA424" s="1144">
        <v>1</v>
      </c>
      <c r="AB424" s="1144" t="s">
        <v>993</v>
      </c>
      <c r="AC424" s="1144"/>
      <c r="AD424" s="1144"/>
      <c r="AE424" s="1144"/>
      <c r="AF424" s="1153"/>
      <c r="AG424" s="1154" t="s">
        <v>949</v>
      </c>
      <c r="AH424" s="1154" t="s">
        <v>949</v>
      </c>
      <c r="AI424" s="1154" t="s">
        <v>949</v>
      </c>
      <c r="AJ424" s="1154" t="s">
        <v>949</v>
      </c>
      <c r="AK424" s="1154" t="s">
        <v>949</v>
      </c>
      <c r="AL424" s="1154" t="s">
        <v>949</v>
      </c>
      <c r="AM424" s="1154" t="s">
        <v>949</v>
      </c>
      <c r="AN424" s="1154" t="s">
        <v>949</v>
      </c>
      <c r="AO424" s="1154" t="s">
        <v>949</v>
      </c>
      <c r="AP424" s="1154" t="s">
        <v>949</v>
      </c>
      <c r="AQ424" s="1154" t="s">
        <v>1564</v>
      </c>
      <c r="AR424" s="1154" t="s">
        <v>949</v>
      </c>
      <c r="AS424" s="1154" t="s">
        <v>949</v>
      </c>
      <c r="AT424" s="1154">
        <v>0</v>
      </c>
      <c r="AU424" s="1154">
        <v>0</v>
      </c>
      <c r="AV424" s="1154">
        <v>0</v>
      </c>
      <c r="AW424" s="1154">
        <v>0</v>
      </c>
      <c r="AX424" s="1154">
        <v>0</v>
      </c>
      <c r="AY424" s="1154">
        <v>0</v>
      </c>
      <c r="AZ424" s="1154">
        <v>0</v>
      </c>
      <c r="BA424" s="1154">
        <v>0</v>
      </c>
      <c r="BB424" s="1155"/>
      <c r="BC424" s="1155"/>
      <c r="BD424" s="1155"/>
      <c r="BE424" s="1144"/>
      <c r="BF424" s="1155"/>
      <c r="BG424" s="1155"/>
      <c r="BH424" s="1155"/>
      <c r="BI424" s="1143"/>
      <c r="BJ424" s="802" t="s">
        <v>1025</v>
      </c>
      <c r="BK424" s="1143"/>
      <c r="BL424" s="1143"/>
      <c r="BM424" s="179"/>
      <c r="BN424" s="179"/>
    </row>
    <row r="425" spans="1:66" ht="16.5">
      <c r="A425" s="1143"/>
      <c r="B425" s="1144">
        <v>418</v>
      </c>
      <c r="C425" s="1144" t="s">
        <v>3484</v>
      </c>
      <c r="D425" s="1145"/>
      <c r="E425" s="1146" t="s">
        <v>3494</v>
      </c>
      <c r="F425" s="1145"/>
      <c r="G425" s="1146"/>
      <c r="H425" s="1145"/>
      <c r="I425" s="1146"/>
      <c r="J425" s="1145"/>
      <c r="K425" s="1146"/>
      <c r="L425" s="1145"/>
      <c r="M425" s="1146"/>
      <c r="N425" s="1144" t="s">
        <v>3495</v>
      </c>
      <c r="O425" s="170" t="s">
        <v>3494</v>
      </c>
      <c r="P425" s="1147" t="s">
        <v>4773</v>
      </c>
      <c r="Q425" s="1148" t="s">
        <v>3126</v>
      </c>
      <c r="R425" s="1149" t="s">
        <v>940</v>
      </c>
      <c r="S425" s="1144" t="s">
        <v>941</v>
      </c>
      <c r="T425" s="1150"/>
      <c r="U425" s="1151" t="s">
        <v>3496</v>
      </c>
      <c r="V425" s="158" t="s">
        <v>143</v>
      </c>
      <c r="W425" s="1150" t="s">
        <v>3497</v>
      </c>
      <c r="X425" s="802">
        <v>1</v>
      </c>
      <c r="Y425" s="824" t="s">
        <v>945</v>
      </c>
      <c r="Z425" s="1152" t="s">
        <v>946</v>
      </c>
      <c r="AA425" s="1144">
        <v>0</v>
      </c>
      <c r="AB425" s="1144" t="s">
        <v>947</v>
      </c>
      <c r="AC425" s="1144" t="s">
        <v>948</v>
      </c>
      <c r="AD425" s="1144"/>
      <c r="AE425" s="1144"/>
      <c r="AF425" s="1153"/>
      <c r="AG425" s="1154" t="s">
        <v>949</v>
      </c>
      <c r="AH425" s="1154" t="s">
        <v>949</v>
      </c>
      <c r="AI425" s="1154" t="s">
        <v>949</v>
      </c>
      <c r="AJ425" s="1154" t="s">
        <v>949</v>
      </c>
      <c r="AK425" s="1154" t="s">
        <v>949</v>
      </c>
      <c r="AL425" s="1154" t="s">
        <v>949</v>
      </c>
      <c r="AM425" s="1154" t="s">
        <v>949</v>
      </c>
      <c r="AN425" s="1154" t="s">
        <v>949</v>
      </c>
      <c r="AO425" s="1154" t="s">
        <v>949</v>
      </c>
      <c r="AP425" s="1154" t="s">
        <v>949</v>
      </c>
      <c r="AQ425" s="1154" t="s">
        <v>949</v>
      </c>
      <c r="AR425" s="1154" t="s">
        <v>949</v>
      </c>
      <c r="AS425" s="1154" t="s">
        <v>949</v>
      </c>
      <c r="AT425" s="1154" t="s">
        <v>949</v>
      </c>
      <c r="AU425" s="1154" t="s">
        <v>949</v>
      </c>
      <c r="AV425" s="1154" t="s">
        <v>949</v>
      </c>
      <c r="AW425" s="1154" t="s">
        <v>949</v>
      </c>
      <c r="AX425" s="1154" t="s">
        <v>949</v>
      </c>
      <c r="AY425" s="1154" t="s">
        <v>949</v>
      </c>
      <c r="AZ425" s="1154" t="s">
        <v>949</v>
      </c>
      <c r="BA425" s="1154" t="s">
        <v>949</v>
      </c>
      <c r="BB425" s="1155"/>
      <c r="BC425" s="1155"/>
      <c r="BD425" s="1155"/>
      <c r="BE425" s="1144"/>
      <c r="BF425" s="1155"/>
      <c r="BG425" s="1155"/>
      <c r="BH425" s="1155"/>
      <c r="BI425" s="1143"/>
      <c r="BJ425" s="802" t="s">
        <v>949</v>
      </c>
      <c r="BK425" s="1143"/>
      <c r="BL425" s="1143"/>
      <c r="BM425" s="179"/>
      <c r="BN425" s="179"/>
    </row>
    <row r="426" spans="1:66" ht="16.5">
      <c r="A426" s="1143"/>
      <c r="B426" s="1144">
        <v>419</v>
      </c>
      <c r="C426" s="1144" t="s">
        <v>3484</v>
      </c>
      <c r="D426" s="1145"/>
      <c r="E426" s="1146"/>
      <c r="F426" s="1145" t="s">
        <v>3498</v>
      </c>
      <c r="G426" s="1146"/>
      <c r="H426" s="1145"/>
      <c r="I426" s="1146"/>
      <c r="J426" s="1145"/>
      <c r="K426" s="1146"/>
      <c r="L426" s="1145"/>
      <c r="M426" s="1146"/>
      <c r="N426" s="1144" t="s">
        <v>3499</v>
      </c>
      <c r="O426" s="170" t="s">
        <v>3498</v>
      </c>
      <c r="P426" s="1147" t="s">
        <v>4773</v>
      </c>
      <c r="Q426" s="1148" t="s">
        <v>3126</v>
      </c>
      <c r="R426" s="1149" t="s">
        <v>940</v>
      </c>
      <c r="S426" s="1144" t="s">
        <v>941</v>
      </c>
      <c r="T426" s="1150" t="s">
        <v>3500</v>
      </c>
      <c r="U426" s="1151" t="s">
        <v>3501</v>
      </c>
      <c r="V426" s="158" t="s">
        <v>143</v>
      </c>
      <c r="W426" s="1150" t="s">
        <v>3502</v>
      </c>
      <c r="X426" s="802">
        <v>1</v>
      </c>
      <c r="Y426" s="824" t="s">
        <v>945</v>
      </c>
      <c r="Z426" s="1152" t="s">
        <v>946</v>
      </c>
      <c r="AA426" s="1144">
        <v>0</v>
      </c>
      <c r="AB426" s="1144" t="s">
        <v>947</v>
      </c>
      <c r="AC426" s="1144"/>
      <c r="AD426" s="1144"/>
      <c r="AE426" s="1144"/>
      <c r="AF426" s="1153"/>
      <c r="AG426" s="1154" t="s">
        <v>949</v>
      </c>
      <c r="AH426" s="1154" t="s">
        <v>949</v>
      </c>
      <c r="AI426" s="1154" t="s">
        <v>949</v>
      </c>
      <c r="AJ426" s="1154" t="s">
        <v>949</v>
      </c>
      <c r="AK426" s="1154" t="s">
        <v>949</v>
      </c>
      <c r="AL426" s="1154" t="s">
        <v>949</v>
      </c>
      <c r="AM426" s="1154" t="s">
        <v>949</v>
      </c>
      <c r="AN426" s="1154" t="s">
        <v>949</v>
      </c>
      <c r="AO426" s="1154" t="s">
        <v>949</v>
      </c>
      <c r="AP426" s="1154" t="s">
        <v>949</v>
      </c>
      <c r="AQ426" s="1154" t="s">
        <v>949</v>
      </c>
      <c r="AR426" s="1154" t="s">
        <v>949</v>
      </c>
      <c r="AS426" s="1154" t="s">
        <v>949</v>
      </c>
      <c r="AT426" s="1154" t="s">
        <v>949</v>
      </c>
      <c r="AU426" s="1154" t="s">
        <v>949</v>
      </c>
      <c r="AV426" s="1154" t="s">
        <v>949</v>
      </c>
      <c r="AW426" s="1154" t="s">
        <v>949</v>
      </c>
      <c r="AX426" s="1154" t="s">
        <v>949</v>
      </c>
      <c r="AY426" s="1154" t="s">
        <v>949</v>
      </c>
      <c r="AZ426" s="1154" t="s">
        <v>949</v>
      </c>
      <c r="BA426" s="1154" t="s">
        <v>949</v>
      </c>
      <c r="BB426" s="1155" t="s">
        <v>4162</v>
      </c>
      <c r="BC426" s="1155"/>
      <c r="BD426" s="1155"/>
      <c r="BE426" s="1144"/>
      <c r="BF426" s="1155"/>
      <c r="BG426" s="1155"/>
      <c r="BH426" s="1155"/>
      <c r="BI426" s="1143"/>
      <c r="BJ426" s="802" t="s">
        <v>949</v>
      </c>
      <c r="BK426" s="1143"/>
      <c r="BL426" s="1143"/>
      <c r="BM426" s="179"/>
      <c r="BN426" s="179"/>
    </row>
    <row r="427" spans="1:66" ht="16.5">
      <c r="A427" s="1143"/>
      <c r="B427" s="1144">
        <v>420</v>
      </c>
      <c r="C427" s="1144" t="s">
        <v>3484</v>
      </c>
      <c r="D427" s="1145"/>
      <c r="E427" s="1146"/>
      <c r="F427" s="1145"/>
      <c r="G427" s="1146" t="s">
        <v>3503</v>
      </c>
      <c r="H427" s="1145"/>
      <c r="I427" s="1146"/>
      <c r="J427" s="1145"/>
      <c r="K427" s="1146"/>
      <c r="L427" s="1145"/>
      <c r="M427" s="1146"/>
      <c r="N427" s="1144" t="s">
        <v>3503</v>
      </c>
      <c r="O427" s="170" t="s">
        <v>3503</v>
      </c>
      <c r="P427" s="1147" t="s">
        <v>4788</v>
      </c>
      <c r="Q427" s="1148" t="s">
        <v>3126</v>
      </c>
      <c r="R427" s="1149" t="s">
        <v>1126</v>
      </c>
      <c r="S427" s="1144" t="s">
        <v>941</v>
      </c>
      <c r="T427" s="1150" t="s">
        <v>3503</v>
      </c>
      <c r="U427" s="1151" t="s">
        <v>3504</v>
      </c>
      <c r="V427" s="158" t="s">
        <v>143</v>
      </c>
      <c r="W427" s="1150" t="s">
        <v>2631</v>
      </c>
      <c r="X427" s="802">
        <v>2</v>
      </c>
      <c r="Y427" s="824" t="s">
        <v>945</v>
      </c>
      <c r="Z427" s="1152" t="s">
        <v>946</v>
      </c>
      <c r="AA427" s="1144">
        <v>1</v>
      </c>
      <c r="AB427" s="1144" t="s">
        <v>1008</v>
      </c>
      <c r="AC427" s="1144"/>
      <c r="AD427" s="1144"/>
      <c r="AE427" s="1144"/>
      <c r="AF427" s="1153"/>
      <c r="AG427" s="1154">
        <v>469.29899999999998</v>
      </c>
      <c r="AH427" s="1154">
        <v>2</v>
      </c>
      <c r="AI427" s="1154">
        <v>1.41</v>
      </c>
      <c r="AJ427" s="1154">
        <v>0.67</v>
      </c>
      <c r="AK427" s="1154" t="s">
        <v>3505</v>
      </c>
      <c r="AL427" s="1154" t="s">
        <v>1083</v>
      </c>
      <c r="AM427" s="1154" t="s">
        <v>1293</v>
      </c>
      <c r="AN427" s="1154" t="s">
        <v>1294</v>
      </c>
      <c r="AO427" s="1154" t="s">
        <v>1295</v>
      </c>
      <c r="AP427" s="1154" t="s">
        <v>949</v>
      </c>
      <c r="AQ427" s="1154" t="s">
        <v>1142</v>
      </c>
      <c r="AR427" s="1154" t="s">
        <v>949</v>
      </c>
      <c r="AS427" s="1154" t="s">
        <v>949</v>
      </c>
      <c r="AT427" s="1154">
        <v>0</v>
      </c>
      <c r="AU427" s="1154">
        <v>0</v>
      </c>
      <c r="AV427" s="1154" t="s">
        <v>3503</v>
      </c>
      <c r="AW427" s="1154" t="s">
        <v>1142</v>
      </c>
      <c r="AX427" s="1154">
        <v>0</v>
      </c>
      <c r="AY427" s="1154">
        <v>0</v>
      </c>
      <c r="AZ427" s="1154">
        <v>0</v>
      </c>
      <c r="BA427" s="1154">
        <v>0</v>
      </c>
      <c r="BB427" s="1155" t="s">
        <v>4665</v>
      </c>
      <c r="BC427" s="1155" t="s">
        <v>4414</v>
      </c>
      <c r="BD427" s="1155"/>
      <c r="BE427" s="1144"/>
      <c r="BF427" s="1155">
        <v>8</v>
      </c>
      <c r="BG427" s="1155">
        <v>50</v>
      </c>
      <c r="BH427" s="1155">
        <v>26</v>
      </c>
      <c r="BI427" s="1143"/>
      <c r="BJ427" s="802" t="s">
        <v>1025</v>
      </c>
      <c r="BK427" s="1143"/>
      <c r="BL427" s="1143"/>
      <c r="BM427" s="179"/>
      <c r="BN427" s="179"/>
    </row>
    <row r="428" spans="1:66" ht="16.5">
      <c r="A428" s="1143"/>
      <c r="B428" s="1144">
        <v>421</v>
      </c>
      <c r="C428" s="1144" t="s">
        <v>3484</v>
      </c>
      <c r="D428" s="1145"/>
      <c r="E428" s="1146"/>
      <c r="F428" s="1145"/>
      <c r="G428" s="1146" t="s">
        <v>3506</v>
      </c>
      <c r="H428" s="1145"/>
      <c r="I428" s="1146"/>
      <c r="J428" s="1145"/>
      <c r="K428" s="1146"/>
      <c r="L428" s="1145"/>
      <c r="M428" s="1146"/>
      <c r="N428" s="1144" t="s">
        <v>3506</v>
      </c>
      <c r="O428" s="170" t="s">
        <v>3506</v>
      </c>
      <c r="P428" s="1147" t="s">
        <v>4788</v>
      </c>
      <c r="Q428" s="1148" t="s">
        <v>3126</v>
      </c>
      <c r="R428" s="1149"/>
      <c r="S428" s="1144" t="s">
        <v>941</v>
      </c>
      <c r="T428" s="1150" t="s">
        <v>3506</v>
      </c>
      <c r="U428" s="1151" t="s">
        <v>3507</v>
      </c>
      <c r="V428" s="158" t="s">
        <v>143</v>
      </c>
      <c r="W428" s="1150" t="s">
        <v>3508</v>
      </c>
      <c r="X428" s="802">
        <v>1</v>
      </c>
      <c r="Y428" s="824" t="s">
        <v>945</v>
      </c>
      <c r="Z428" s="1152" t="s">
        <v>946</v>
      </c>
      <c r="AA428" s="1144">
        <v>1</v>
      </c>
      <c r="AB428" s="1144" t="s">
        <v>1008</v>
      </c>
      <c r="AC428" s="1144"/>
      <c r="AD428" s="1144"/>
      <c r="AE428" s="1144"/>
      <c r="AF428" s="1153"/>
      <c r="AG428" s="1154">
        <v>776.06500000000005</v>
      </c>
      <c r="AH428" s="1154">
        <v>1</v>
      </c>
      <c r="AI428" s="1154">
        <v>1.41</v>
      </c>
      <c r="AJ428" s="1154">
        <v>1.0942516499999999</v>
      </c>
      <c r="AK428" s="1154" t="s">
        <v>3509</v>
      </c>
      <c r="AL428" s="1154" t="s">
        <v>1083</v>
      </c>
      <c r="AM428" s="1154" t="s">
        <v>1293</v>
      </c>
      <c r="AN428" s="1154" t="s">
        <v>1294</v>
      </c>
      <c r="AO428" s="1154" t="s">
        <v>1295</v>
      </c>
      <c r="AP428" s="1154" t="s">
        <v>1296</v>
      </c>
      <c r="AQ428" s="1154" t="s">
        <v>1672</v>
      </c>
      <c r="AR428" s="1154" t="s">
        <v>949</v>
      </c>
      <c r="AS428" s="1154" t="s">
        <v>949</v>
      </c>
      <c r="AT428" s="1154">
        <v>0</v>
      </c>
      <c r="AU428" s="1154">
        <v>0</v>
      </c>
      <c r="AV428" s="1154" t="s">
        <v>3506</v>
      </c>
      <c r="AW428" s="1154" t="s">
        <v>1672</v>
      </c>
      <c r="AX428" s="1154">
        <v>0</v>
      </c>
      <c r="AY428" s="1154">
        <v>0</v>
      </c>
      <c r="AZ428" s="1154">
        <v>0</v>
      </c>
      <c r="BA428" s="1154">
        <v>0</v>
      </c>
      <c r="BB428" s="1155" t="s">
        <v>4665</v>
      </c>
      <c r="BC428" s="1155" t="s">
        <v>4407</v>
      </c>
      <c r="BD428" s="1155"/>
      <c r="BE428" s="1144"/>
      <c r="BF428" s="1155">
        <v>4</v>
      </c>
      <c r="BG428" s="1155">
        <v>30</v>
      </c>
      <c r="BH428" s="1155">
        <v>22</v>
      </c>
      <c r="BI428" s="1143"/>
      <c r="BJ428" s="802" t="s">
        <v>1025</v>
      </c>
      <c r="BK428" s="1143"/>
      <c r="BL428" s="1143"/>
      <c r="BM428" s="179"/>
      <c r="BN428" s="179"/>
    </row>
    <row r="429" spans="1:66" ht="16.5">
      <c r="A429" s="1143"/>
      <c r="B429" s="1144">
        <v>422</v>
      </c>
      <c r="C429" s="1144" t="s">
        <v>3484</v>
      </c>
      <c r="D429" s="1145"/>
      <c r="E429" s="1146"/>
      <c r="F429" s="1145"/>
      <c r="G429" s="1146" t="s">
        <v>3510</v>
      </c>
      <c r="H429" s="1145"/>
      <c r="I429" s="1146"/>
      <c r="J429" s="1145"/>
      <c r="K429" s="1146"/>
      <c r="L429" s="1145"/>
      <c r="M429" s="1146"/>
      <c r="N429" s="1144" t="s">
        <v>3510</v>
      </c>
      <c r="O429" s="170" t="s">
        <v>3510</v>
      </c>
      <c r="P429" s="1147" t="s">
        <v>4788</v>
      </c>
      <c r="Q429" s="1148" t="s">
        <v>3126</v>
      </c>
      <c r="R429" s="1149"/>
      <c r="S429" s="1144" t="s">
        <v>941</v>
      </c>
      <c r="T429" s="1150" t="s">
        <v>3510</v>
      </c>
      <c r="U429" s="1151" t="s">
        <v>3511</v>
      </c>
      <c r="V429" s="158" t="s">
        <v>143</v>
      </c>
      <c r="W429" s="1150" t="s">
        <v>3512</v>
      </c>
      <c r="X429" s="802">
        <v>2</v>
      </c>
      <c r="Y429" s="824" t="s">
        <v>945</v>
      </c>
      <c r="Z429" s="1152" t="s">
        <v>946</v>
      </c>
      <c r="AA429" s="1144">
        <v>1</v>
      </c>
      <c r="AB429" s="1144" t="s">
        <v>993</v>
      </c>
      <c r="AC429" s="1144"/>
      <c r="AD429" s="1144"/>
      <c r="AE429" s="1144"/>
      <c r="AF429" s="1153"/>
      <c r="AG429" s="1154">
        <v>25.393999999999998</v>
      </c>
      <c r="AH429" s="1154">
        <v>0.6</v>
      </c>
      <c r="AI429" s="1154" t="s">
        <v>949</v>
      </c>
      <c r="AJ429" s="1154" t="s">
        <v>949</v>
      </c>
      <c r="AK429" s="1154" t="s">
        <v>949</v>
      </c>
      <c r="AL429" s="1154" t="s">
        <v>949</v>
      </c>
      <c r="AM429" s="1154" t="s">
        <v>949</v>
      </c>
      <c r="AN429" s="1154" t="s">
        <v>949</v>
      </c>
      <c r="AO429" s="1154" t="s">
        <v>949</v>
      </c>
      <c r="AP429" s="1154" t="s">
        <v>949</v>
      </c>
      <c r="AQ429" s="1154" t="s">
        <v>986</v>
      </c>
      <c r="AR429" s="1154" t="s">
        <v>949</v>
      </c>
      <c r="AS429" s="1154" t="s">
        <v>949</v>
      </c>
      <c r="AT429" s="1154">
        <v>0</v>
      </c>
      <c r="AU429" s="1154">
        <v>0</v>
      </c>
      <c r="AV429" s="1154">
        <v>0</v>
      </c>
      <c r="AW429" s="1154">
        <v>0</v>
      </c>
      <c r="AX429" s="1154">
        <v>0</v>
      </c>
      <c r="AY429" s="1154">
        <v>0</v>
      </c>
      <c r="AZ429" s="1154">
        <v>0</v>
      </c>
      <c r="BA429" s="1154">
        <v>0</v>
      </c>
      <c r="BB429" s="1155" t="s">
        <v>4665</v>
      </c>
      <c r="BC429" s="1155"/>
      <c r="BD429" s="1155"/>
      <c r="BE429" s="1144"/>
      <c r="BF429" s="1155"/>
      <c r="BG429" s="1155"/>
      <c r="BH429" s="1155"/>
      <c r="BI429" s="1143"/>
      <c r="BJ429" s="802" t="s">
        <v>1025</v>
      </c>
      <c r="BK429" s="1143"/>
      <c r="BL429" s="1143"/>
      <c r="BM429" s="179"/>
      <c r="BN429" s="179"/>
    </row>
    <row r="430" spans="1:66" ht="16.5">
      <c r="A430" s="1143"/>
      <c r="B430" s="1144">
        <v>423</v>
      </c>
      <c r="C430" s="1144" t="s">
        <v>3484</v>
      </c>
      <c r="D430" s="1145"/>
      <c r="E430" s="1146"/>
      <c r="F430" s="1145"/>
      <c r="G430" s="1146" t="s">
        <v>3513</v>
      </c>
      <c r="H430" s="1145"/>
      <c r="I430" s="1146"/>
      <c r="J430" s="1145"/>
      <c r="K430" s="1146"/>
      <c r="L430" s="1145"/>
      <c r="M430" s="1146"/>
      <c r="N430" s="1144" t="s">
        <v>3514</v>
      </c>
      <c r="O430" s="170" t="s">
        <v>3513</v>
      </c>
      <c r="P430" s="1147" t="s">
        <v>4782</v>
      </c>
      <c r="Q430" s="1148" t="s">
        <v>3126</v>
      </c>
      <c r="R430" s="1149" t="s">
        <v>979</v>
      </c>
      <c r="S430" s="1144" t="s">
        <v>941</v>
      </c>
      <c r="T430" s="1150" t="s">
        <v>3513</v>
      </c>
      <c r="U430" s="1151" t="s">
        <v>3515</v>
      </c>
      <c r="V430" s="158" t="s">
        <v>143</v>
      </c>
      <c r="W430" s="1150" t="s">
        <v>3516</v>
      </c>
      <c r="X430" s="802">
        <v>1</v>
      </c>
      <c r="Y430" s="824" t="s">
        <v>945</v>
      </c>
      <c r="Z430" s="1152" t="s">
        <v>946</v>
      </c>
      <c r="AA430" s="1144">
        <v>1</v>
      </c>
      <c r="AB430" s="1144" t="s">
        <v>1921</v>
      </c>
      <c r="AC430" s="1144"/>
      <c r="AD430" s="1144" t="s">
        <v>1245</v>
      </c>
      <c r="AE430" s="1144"/>
      <c r="AF430" s="1153"/>
      <c r="AG430" s="1154" t="s">
        <v>949</v>
      </c>
      <c r="AH430" s="1154" t="s">
        <v>3517</v>
      </c>
      <c r="AI430" s="1154" t="s">
        <v>949</v>
      </c>
      <c r="AJ430" s="1154" t="s">
        <v>949</v>
      </c>
      <c r="AK430" s="1154" t="s">
        <v>3518</v>
      </c>
      <c r="AL430" s="1154" t="s">
        <v>995</v>
      </c>
      <c r="AM430" s="1154" t="s">
        <v>2610</v>
      </c>
      <c r="AN430" s="1154" t="s">
        <v>2611</v>
      </c>
      <c r="AO430" s="1154" t="s">
        <v>2612</v>
      </c>
      <c r="AP430" s="1154" t="s">
        <v>949</v>
      </c>
      <c r="AQ430" s="1154" t="s">
        <v>2613</v>
      </c>
      <c r="AR430" s="1154" t="s">
        <v>2614</v>
      </c>
      <c r="AS430" s="1154" t="s">
        <v>2425</v>
      </c>
      <c r="AT430" s="1154">
        <v>0</v>
      </c>
      <c r="AU430" s="1154">
        <v>0</v>
      </c>
      <c r="AV430" s="1154">
        <v>0</v>
      </c>
      <c r="AW430" s="1154">
        <v>0</v>
      </c>
      <c r="AX430" s="1154">
        <v>0</v>
      </c>
      <c r="AY430" s="1154">
        <v>0</v>
      </c>
      <c r="AZ430" s="1154">
        <v>0</v>
      </c>
      <c r="BA430" s="1154">
        <v>0</v>
      </c>
      <c r="BB430" s="1155" t="s">
        <v>4665</v>
      </c>
      <c r="BC430" s="1155"/>
      <c r="BD430" s="1155"/>
      <c r="BE430" s="1144"/>
      <c r="BF430" s="1155"/>
      <c r="BG430" s="1155"/>
      <c r="BH430" s="1155"/>
      <c r="BI430" s="1143"/>
      <c r="BJ430" s="802" t="s">
        <v>1414</v>
      </c>
      <c r="BK430" s="1143"/>
      <c r="BL430" s="1143"/>
      <c r="BM430" s="179"/>
      <c r="BN430" s="179"/>
    </row>
    <row r="431" spans="1:66" ht="16.5">
      <c r="A431" s="1143"/>
      <c r="B431" s="1144">
        <v>424</v>
      </c>
      <c r="C431" s="1144" t="s">
        <v>3484</v>
      </c>
      <c r="D431" s="1145"/>
      <c r="E431" s="1146"/>
      <c r="F431" s="1145"/>
      <c r="G431" s="1146"/>
      <c r="H431" s="1145" t="s">
        <v>3519</v>
      </c>
      <c r="I431" s="1146"/>
      <c r="J431" s="1145"/>
      <c r="K431" s="1146"/>
      <c r="L431" s="1145"/>
      <c r="M431" s="1146"/>
      <c r="N431" s="1144" t="s">
        <v>3519</v>
      </c>
      <c r="O431" s="170" t="s">
        <v>3519</v>
      </c>
      <c r="P431" s="1147" t="s">
        <v>4788</v>
      </c>
      <c r="Q431" s="1148" t="s">
        <v>3126</v>
      </c>
      <c r="R431" s="1149" t="s">
        <v>1059</v>
      </c>
      <c r="S431" s="1144" t="s">
        <v>941</v>
      </c>
      <c r="T431" s="1150" t="s">
        <v>3519</v>
      </c>
      <c r="U431" s="1151"/>
      <c r="V431" s="158" t="s">
        <v>143</v>
      </c>
      <c r="W431" s="1150" t="s">
        <v>3520</v>
      </c>
      <c r="X431" s="802">
        <v>1</v>
      </c>
      <c r="Y431" s="824" t="s">
        <v>945</v>
      </c>
      <c r="Z431" s="1152" t="s">
        <v>946</v>
      </c>
      <c r="AA431" s="1144">
        <v>0</v>
      </c>
      <c r="AB431" s="1144" t="s">
        <v>1783</v>
      </c>
      <c r="AC431" s="1144"/>
      <c r="AD431" s="1144"/>
      <c r="AE431" s="1144"/>
      <c r="AF431" s="1153"/>
      <c r="AG431" s="1154">
        <v>4806.66</v>
      </c>
      <c r="AH431" s="1154" t="s">
        <v>3187</v>
      </c>
      <c r="AI431" s="1154">
        <v>7.85</v>
      </c>
      <c r="AJ431" s="1154">
        <v>37.732280999999993</v>
      </c>
      <c r="AK431" s="1154" t="s">
        <v>3521</v>
      </c>
      <c r="AL431" s="1154" t="s">
        <v>949</v>
      </c>
      <c r="AM431" s="1154" t="s">
        <v>1785</v>
      </c>
      <c r="AN431" s="1154">
        <v>1215</v>
      </c>
      <c r="AO431" s="1154" t="s">
        <v>949</v>
      </c>
      <c r="AP431" s="1154" t="s">
        <v>949</v>
      </c>
      <c r="AQ431" s="1154" t="s">
        <v>2613</v>
      </c>
      <c r="AR431" s="1154" t="s">
        <v>2614</v>
      </c>
      <c r="AS431" s="1154" t="s">
        <v>2425</v>
      </c>
      <c r="AT431" s="1154">
        <v>0</v>
      </c>
      <c r="AU431" s="1154">
        <v>0</v>
      </c>
      <c r="AV431" s="1154">
        <v>0</v>
      </c>
      <c r="AW431" s="1154">
        <v>0</v>
      </c>
      <c r="AX431" s="1154">
        <v>0</v>
      </c>
      <c r="AY431" s="1154">
        <v>0</v>
      </c>
      <c r="AZ431" s="1154">
        <v>0</v>
      </c>
      <c r="BA431" s="1154">
        <v>0</v>
      </c>
      <c r="BB431" s="1155"/>
      <c r="BC431" s="1155"/>
      <c r="BD431" s="1155"/>
      <c r="BE431" s="1144"/>
      <c r="BF431" s="1155"/>
      <c r="BG431" s="1155"/>
      <c r="BH431" s="1155"/>
      <c r="BI431" s="1143"/>
      <c r="BJ431" s="802" t="s">
        <v>949</v>
      </c>
      <c r="BK431" s="1143"/>
      <c r="BL431" s="1143"/>
      <c r="BM431" s="179"/>
      <c r="BN431" s="179"/>
    </row>
    <row r="432" spans="1:66" ht="16.5">
      <c r="A432" s="1143"/>
      <c r="B432" s="1144">
        <v>425</v>
      </c>
      <c r="C432" s="1144" t="s">
        <v>3484</v>
      </c>
      <c r="D432" s="1145"/>
      <c r="E432" s="1146"/>
      <c r="F432" s="1145"/>
      <c r="G432" s="1146"/>
      <c r="H432" s="1145" t="s">
        <v>3522</v>
      </c>
      <c r="I432" s="1146"/>
      <c r="J432" s="1145"/>
      <c r="K432" s="1146"/>
      <c r="L432" s="1145"/>
      <c r="M432" s="1146"/>
      <c r="N432" s="1144" t="s">
        <v>3522</v>
      </c>
      <c r="O432" s="170" t="s">
        <v>3522</v>
      </c>
      <c r="P432" s="1147" t="s">
        <v>4788</v>
      </c>
      <c r="Q432" s="1148" t="s">
        <v>3126</v>
      </c>
      <c r="R432" s="1149"/>
      <c r="S432" s="1144" t="s">
        <v>941</v>
      </c>
      <c r="T432" s="1150" t="s">
        <v>3522</v>
      </c>
      <c r="U432" s="1151"/>
      <c r="V432" s="158" t="s">
        <v>143</v>
      </c>
      <c r="W432" s="1150" t="s">
        <v>3523</v>
      </c>
      <c r="X432" s="802">
        <v>2</v>
      </c>
      <c r="Y432" s="824" t="s">
        <v>945</v>
      </c>
      <c r="Z432" s="1152" t="s">
        <v>946</v>
      </c>
      <c r="AA432" s="1144">
        <v>0</v>
      </c>
      <c r="AB432" s="1144" t="s">
        <v>979</v>
      </c>
      <c r="AC432" s="1144"/>
      <c r="AD432" s="1144"/>
      <c r="AE432" s="1144"/>
      <c r="AF432" s="1153"/>
      <c r="AG432" s="1154">
        <v>1116.7380000000001</v>
      </c>
      <c r="AH432" s="1154" t="s">
        <v>3524</v>
      </c>
      <c r="AI432" s="1154">
        <v>0.87</v>
      </c>
      <c r="AJ432" s="1154">
        <v>0.97156206000000012</v>
      </c>
      <c r="AK432" s="1154" t="s">
        <v>3525</v>
      </c>
      <c r="AL432" s="1154" t="s">
        <v>3193</v>
      </c>
      <c r="AM432" s="1154" t="s">
        <v>3194</v>
      </c>
      <c r="AN432" s="1154" t="s">
        <v>3195</v>
      </c>
      <c r="AO432" s="1154" t="s">
        <v>2612</v>
      </c>
      <c r="AP432" s="1154" t="s">
        <v>949</v>
      </c>
      <c r="AQ432" s="1154" t="s">
        <v>2613</v>
      </c>
      <c r="AR432" s="1154" t="s">
        <v>2614</v>
      </c>
      <c r="AS432" s="1154" t="s">
        <v>2425</v>
      </c>
      <c r="AT432" s="1154">
        <v>0</v>
      </c>
      <c r="AU432" s="1154">
        <v>0</v>
      </c>
      <c r="AV432" s="1154">
        <v>0</v>
      </c>
      <c r="AW432" s="1154">
        <v>0</v>
      </c>
      <c r="AX432" s="1154">
        <v>0</v>
      </c>
      <c r="AY432" s="1154">
        <v>0</v>
      </c>
      <c r="AZ432" s="1154">
        <v>0</v>
      </c>
      <c r="BA432" s="1154">
        <v>0</v>
      </c>
      <c r="BB432" s="1155"/>
      <c r="BC432" s="1155"/>
      <c r="BD432" s="1155"/>
      <c r="BE432" s="1144"/>
      <c r="BF432" s="1155"/>
      <c r="BG432" s="1155"/>
      <c r="BH432" s="1155"/>
      <c r="BI432" s="1143"/>
      <c r="BJ432" s="802" t="s">
        <v>949</v>
      </c>
      <c r="BK432" s="1143"/>
      <c r="BL432" s="1143"/>
      <c r="BM432" s="179"/>
      <c r="BN432" s="179"/>
    </row>
    <row r="433" spans="1:66" ht="16.5">
      <c r="A433" s="1143"/>
      <c r="B433" s="1144">
        <v>426</v>
      </c>
      <c r="C433" s="1144" t="s">
        <v>3484</v>
      </c>
      <c r="D433" s="1145"/>
      <c r="E433" s="1146"/>
      <c r="F433" s="1145"/>
      <c r="G433" s="1146"/>
      <c r="H433" s="1145" t="s">
        <v>1560</v>
      </c>
      <c r="I433" s="1146"/>
      <c r="J433" s="1145"/>
      <c r="K433" s="1146"/>
      <c r="L433" s="1145"/>
      <c r="M433" s="1146"/>
      <c r="N433" s="1144" t="s">
        <v>1560</v>
      </c>
      <c r="O433" s="170" t="s">
        <v>1560</v>
      </c>
      <c r="P433" s="1147" t="s">
        <v>4788</v>
      </c>
      <c r="Q433" s="1148"/>
      <c r="R433" s="1149"/>
      <c r="S433" s="1144" t="s">
        <v>941</v>
      </c>
      <c r="T433" s="1150"/>
      <c r="U433" s="1151" t="s">
        <v>1561</v>
      </c>
      <c r="V433" s="158" t="s">
        <v>143</v>
      </c>
      <c r="W433" s="1150" t="s">
        <v>1562</v>
      </c>
      <c r="X433" s="802">
        <v>0.4</v>
      </c>
      <c r="Y433" s="824" t="s">
        <v>945</v>
      </c>
      <c r="Z433" s="1152" t="s">
        <v>1563</v>
      </c>
      <c r="AA433" s="1144">
        <v>1</v>
      </c>
      <c r="AB433" s="1144" t="s">
        <v>993</v>
      </c>
      <c r="AC433" s="1144"/>
      <c r="AD433" s="1144"/>
      <c r="AE433" s="1144"/>
      <c r="AF433" s="1153"/>
      <c r="AG433" s="1154" t="s">
        <v>949</v>
      </c>
      <c r="AH433" s="1154" t="s">
        <v>949</v>
      </c>
      <c r="AI433" s="1154" t="s">
        <v>949</v>
      </c>
      <c r="AJ433" s="1154" t="s">
        <v>949</v>
      </c>
      <c r="AK433" s="1154" t="s">
        <v>949</v>
      </c>
      <c r="AL433" s="1154" t="s">
        <v>949</v>
      </c>
      <c r="AM433" s="1154" t="s">
        <v>949</v>
      </c>
      <c r="AN433" s="1154" t="s">
        <v>949</v>
      </c>
      <c r="AO433" s="1154" t="s">
        <v>949</v>
      </c>
      <c r="AP433" s="1154" t="s">
        <v>949</v>
      </c>
      <c r="AQ433" s="1154" t="s">
        <v>1564</v>
      </c>
      <c r="AR433" s="1154" t="s">
        <v>949</v>
      </c>
      <c r="AS433" s="1154" t="s">
        <v>949</v>
      </c>
      <c r="AT433" s="1154">
        <v>0</v>
      </c>
      <c r="AU433" s="1154">
        <v>0</v>
      </c>
      <c r="AV433" s="1154">
        <v>0</v>
      </c>
      <c r="AW433" s="1154">
        <v>0</v>
      </c>
      <c r="AX433" s="1154">
        <v>0</v>
      </c>
      <c r="AY433" s="1154">
        <v>0</v>
      </c>
      <c r="AZ433" s="1154">
        <v>0</v>
      </c>
      <c r="BA433" s="1154">
        <v>0</v>
      </c>
      <c r="BB433" s="1155"/>
      <c r="BC433" s="1155"/>
      <c r="BD433" s="1155"/>
      <c r="BE433" s="1144"/>
      <c r="BF433" s="1155"/>
      <c r="BG433" s="1155"/>
      <c r="BH433" s="1155"/>
      <c r="BI433" s="1143"/>
      <c r="BJ433" s="802" t="s">
        <v>1025</v>
      </c>
      <c r="BK433" s="1143"/>
      <c r="BL433" s="1143"/>
      <c r="BM433" s="179"/>
      <c r="BN433" s="179"/>
    </row>
    <row r="434" spans="1:66" ht="16.5">
      <c r="A434" s="1143"/>
      <c r="B434" s="1144">
        <v>427</v>
      </c>
      <c r="C434" s="1144" t="s">
        <v>3484</v>
      </c>
      <c r="D434" s="1145"/>
      <c r="E434" s="1146"/>
      <c r="F434" s="1145" t="s">
        <v>3526</v>
      </c>
      <c r="G434" s="1146"/>
      <c r="H434" s="1145"/>
      <c r="I434" s="1146"/>
      <c r="J434" s="1145"/>
      <c r="K434" s="1146"/>
      <c r="L434" s="1145"/>
      <c r="M434" s="1146"/>
      <c r="N434" s="1144" t="s">
        <v>3527</v>
      </c>
      <c r="O434" s="170" t="s">
        <v>3526</v>
      </c>
      <c r="P434" s="1147" t="s">
        <v>4782</v>
      </c>
      <c r="Q434" s="1148" t="s">
        <v>3126</v>
      </c>
      <c r="R434" s="1149" t="s">
        <v>1059</v>
      </c>
      <c r="S434" s="1144" t="s">
        <v>941</v>
      </c>
      <c r="T434" s="1150" t="s">
        <v>3528</v>
      </c>
      <c r="U434" s="1151" t="s">
        <v>3529</v>
      </c>
      <c r="V434" s="158" t="s">
        <v>143</v>
      </c>
      <c r="W434" s="1150" t="s">
        <v>3530</v>
      </c>
      <c r="X434" s="802">
        <v>1</v>
      </c>
      <c r="Y434" s="824" t="s">
        <v>945</v>
      </c>
      <c r="Z434" s="1152" t="s">
        <v>946</v>
      </c>
      <c r="AA434" s="1144">
        <v>1</v>
      </c>
      <c r="AB434" s="1144" t="s">
        <v>1008</v>
      </c>
      <c r="AC434" s="1144"/>
      <c r="AD434" s="1144"/>
      <c r="AE434" s="1144"/>
      <c r="AF434" s="1153"/>
      <c r="AG434" s="1154">
        <v>175134.408</v>
      </c>
      <c r="AH434" s="1154">
        <v>2</v>
      </c>
      <c r="AI434" s="1154">
        <v>1.05</v>
      </c>
      <c r="AJ434" s="1154">
        <v>183.89113</v>
      </c>
      <c r="AK434" s="1154" t="s">
        <v>3531</v>
      </c>
      <c r="AL434" s="1154" t="s">
        <v>995</v>
      </c>
      <c r="AM434" s="1154" t="s">
        <v>1130</v>
      </c>
      <c r="AN434" s="1154" t="s">
        <v>1990</v>
      </c>
      <c r="AO434" s="1154" t="s">
        <v>1991</v>
      </c>
      <c r="AP434" s="1154" t="s">
        <v>1133</v>
      </c>
      <c r="AQ434" s="1154" t="s">
        <v>1142</v>
      </c>
      <c r="AR434" s="1154" t="s">
        <v>1015</v>
      </c>
      <c r="AS434" s="1154" t="s">
        <v>949</v>
      </c>
      <c r="AT434" s="1154">
        <v>0</v>
      </c>
      <c r="AU434" s="1154">
        <v>0</v>
      </c>
      <c r="AV434" s="1154" t="s">
        <v>3527</v>
      </c>
      <c r="AW434" s="1154" t="s">
        <v>1142</v>
      </c>
      <c r="AX434" s="1154" t="s">
        <v>3532</v>
      </c>
      <c r="AY434" s="1154" t="s">
        <v>1015</v>
      </c>
      <c r="AZ434" s="1154">
        <v>0</v>
      </c>
      <c r="BA434" s="1154">
        <v>0</v>
      </c>
      <c r="BB434" s="1155" t="s">
        <v>4162</v>
      </c>
      <c r="BC434" s="1155" t="s">
        <v>4414</v>
      </c>
      <c r="BD434" s="1155"/>
      <c r="BE434" s="1144"/>
      <c r="BF434" s="1155">
        <v>1</v>
      </c>
      <c r="BG434" s="1155">
        <v>400</v>
      </c>
      <c r="BH434" s="1155">
        <v>42</v>
      </c>
      <c r="BI434" s="1143"/>
      <c r="BJ434" s="802" t="s">
        <v>1025</v>
      </c>
      <c r="BK434" s="1143"/>
      <c r="BL434" s="1143"/>
      <c r="BM434" s="179"/>
      <c r="BN434" s="179"/>
    </row>
    <row r="435" spans="1:66" ht="16.5">
      <c r="A435" s="1143"/>
      <c r="B435" s="1144">
        <v>428</v>
      </c>
      <c r="C435" s="1144" t="s">
        <v>3484</v>
      </c>
      <c r="D435" s="1145"/>
      <c r="E435" s="1146"/>
      <c r="F435" s="1145" t="s">
        <v>3533</v>
      </c>
      <c r="G435" s="1146"/>
      <c r="H435" s="1145"/>
      <c r="I435" s="1146"/>
      <c r="J435" s="1145"/>
      <c r="K435" s="1146"/>
      <c r="L435" s="1145"/>
      <c r="M435" s="1146"/>
      <c r="N435" s="1144" t="s">
        <v>3534</v>
      </c>
      <c r="O435" s="170" t="s">
        <v>3533</v>
      </c>
      <c r="P435" s="1147" t="s">
        <v>4773</v>
      </c>
      <c r="Q435" s="1148" t="s">
        <v>3126</v>
      </c>
      <c r="R435" s="1149" t="s">
        <v>940</v>
      </c>
      <c r="S435" s="1144" t="s">
        <v>941</v>
      </c>
      <c r="T435" s="1150" t="s">
        <v>3535</v>
      </c>
      <c r="U435" s="1151" t="s">
        <v>3536</v>
      </c>
      <c r="V435" s="158" t="s">
        <v>143</v>
      </c>
      <c r="W435" s="1150" t="s">
        <v>3537</v>
      </c>
      <c r="X435" s="802">
        <v>1</v>
      </c>
      <c r="Y435" s="824" t="s">
        <v>945</v>
      </c>
      <c r="Z435" s="1152" t="s">
        <v>946</v>
      </c>
      <c r="AA435" s="1144">
        <v>0</v>
      </c>
      <c r="AB435" s="1144" t="s">
        <v>947</v>
      </c>
      <c r="AC435" s="1144"/>
      <c r="AD435" s="1144"/>
      <c r="AE435" s="1144"/>
      <c r="AF435" s="1153"/>
      <c r="AG435" s="1154" t="s">
        <v>949</v>
      </c>
      <c r="AH435" s="1154" t="s">
        <v>949</v>
      </c>
      <c r="AI435" s="1154" t="s">
        <v>949</v>
      </c>
      <c r="AJ435" s="1154" t="s">
        <v>949</v>
      </c>
      <c r="AK435" s="1154" t="s">
        <v>949</v>
      </c>
      <c r="AL435" s="1154" t="s">
        <v>949</v>
      </c>
      <c r="AM435" s="1154" t="s">
        <v>949</v>
      </c>
      <c r="AN435" s="1154" t="s">
        <v>949</v>
      </c>
      <c r="AO435" s="1154" t="s">
        <v>949</v>
      </c>
      <c r="AP435" s="1154" t="s">
        <v>949</v>
      </c>
      <c r="AQ435" s="1154" t="s">
        <v>949</v>
      </c>
      <c r="AR435" s="1154" t="s">
        <v>949</v>
      </c>
      <c r="AS435" s="1154" t="s">
        <v>949</v>
      </c>
      <c r="AT435" s="1154" t="s">
        <v>949</v>
      </c>
      <c r="AU435" s="1154" t="s">
        <v>949</v>
      </c>
      <c r="AV435" s="1154" t="s">
        <v>949</v>
      </c>
      <c r="AW435" s="1154" t="s">
        <v>949</v>
      </c>
      <c r="AX435" s="1154" t="s">
        <v>949</v>
      </c>
      <c r="AY435" s="1154" t="s">
        <v>949</v>
      </c>
      <c r="AZ435" s="1154" t="s">
        <v>949</v>
      </c>
      <c r="BA435" s="1154" t="s">
        <v>949</v>
      </c>
      <c r="BB435" s="1155" t="s">
        <v>4162</v>
      </c>
      <c r="BC435" s="1155"/>
      <c r="BD435" s="1155"/>
      <c r="BE435" s="1144"/>
      <c r="BF435" s="1155"/>
      <c r="BG435" s="1155"/>
      <c r="BH435" s="1155"/>
      <c r="BI435" s="1143"/>
      <c r="BJ435" s="802" t="s">
        <v>949</v>
      </c>
      <c r="BK435" s="1143"/>
      <c r="BL435" s="1143"/>
      <c r="BM435" s="179"/>
      <c r="BN435" s="179"/>
    </row>
    <row r="436" spans="1:66" ht="16.5">
      <c r="A436" s="1143"/>
      <c r="B436" s="1144">
        <v>429</v>
      </c>
      <c r="C436" s="1144" t="s">
        <v>3484</v>
      </c>
      <c r="D436" s="1145"/>
      <c r="E436" s="1146"/>
      <c r="F436" s="1145"/>
      <c r="G436" s="1146" t="s">
        <v>3503</v>
      </c>
      <c r="H436" s="1145"/>
      <c r="I436" s="1146"/>
      <c r="J436" s="1145"/>
      <c r="K436" s="1146"/>
      <c r="L436" s="1145"/>
      <c r="M436" s="1146"/>
      <c r="N436" s="1144" t="s">
        <v>3503</v>
      </c>
      <c r="O436" s="170" t="s">
        <v>3503</v>
      </c>
      <c r="P436" s="1147" t="s">
        <v>4788</v>
      </c>
      <c r="Q436" s="1148" t="s">
        <v>3126</v>
      </c>
      <c r="R436" s="1149" t="s">
        <v>1126</v>
      </c>
      <c r="S436" s="1144" t="s">
        <v>941</v>
      </c>
      <c r="T436" s="1150" t="s">
        <v>3503</v>
      </c>
      <c r="U436" s="1151" t="s">
        <v>3504</v>
      </c>
      <c r="V436" s="158" t="s">
        <v>143</v>
      </c>
      <c r="W436" s="1150" t="s">
        <v>2631</v>
      </c>
      <c r="X436" s="802">
        <v>2</v>
      </c>
      <c r="Y436" s="824" t="s">
        <v>945</v>
      </c>
      <c r="Z436" s="1152" t="s">
        <v>946</v>
      </c>
      <c r="AA436" s="1144">
        <v>1</v>
      </c>
      <c r="AB436" s="1144" t="s">
        <v>1008</v>
      </c>
      <c r="AC436" s="1144"/>
      <c r="AD436" s="1144"/>
      <c r="AE436" s="1144"/>
      <c r="AF436" s="1153"/>
      <c r="AG436" s="1154">
        <v>469.29899999999998</v>
      </c>
      <c r="AH436" s="1154">
        <v>2</v>
      </c>
      <c r="AI436" s="1154">
        <v>1.41</v>
      </c>
      <c r="AJ436" s="1154">
        <v>0.67</v>
      </c>
      <c r="AK436" s="1154" t="s">
        <v>3505</v>
      </c>
      <c r="AL436" s="1154" t="s">
        <v>1083</v>
      </c>
      <c r="AM436" s="1154" t="s">
        <v>1293</v>
      </c>
      <c r="AN436" s="1154" t="s">
        <v>1294</v>
      </c>
      <c r="AO436" s="1154" t="s">
        <v>1295</v>
      </c>
      <c r="AP436" s="1154" t="s">
        <v>949</v>
      </c>
      <c r="AQ436" s="1154" t="s">
        <v>1142</v>
      </c>
      <c r="AR436" s="1154" t="s">
        <v>949</v>
      </c>
      <c r="AS436" s="1154" t="s">
        <v>949</v>
      </c>
      <c r="AT436" s="1154">
        <v>0</v>
      </c>
      <c r="AU436" s="1154">
        <v>0</v>
      </c>
      <c r="AV436" s="1154" t="s">
        <v>3503</v>
      </c>
      <c r="AW436" s="1154" t="s">
        <v>1142</v>
      </c>
      <c r="AX436" s="1154">
        <v>0</v>
      </c>
      <c r="AY436" s="1154">
        <v>0</v>
      </c>
      <c r="AZ436" s="1154">
        <v>0</v>
      </c>
      <c r="BA436" s="1154">
        <v>0</v>
      </c>
      <c r="BB436" s="1155" t="s">
        <v>4665</v>
      </c>
      <c r="BC436" s="1155" t="s">
        <v>4414</v>
      </c>
      <c r="BD436" s="1155"/>
      <c r="BE436" s="1144"/>
      <c r="BF436" s="1155">
        <v>8</v>
      </c>
      <c r="BG436" s="1155">
        <v>50</v>
      </c>
      <c r="BH436" s="1155">
        <v>26</v>
      </c>
      <c r="BI436" s="1143"/>
      <c r="BJ436" s="802" t="s">
        <v>1025</v>
      </c>
      <c r="BK436" s="1143"/>
      <c r="BL436" s="1143"/>
      <c r="BM436" s="179"/>
      <c r="BN436" s="179"/>
    </row>
    <row r="437" spans="1:66" ht="16.5">
      <c r="A437" s="1143"/>
      <c r="B437" s="1144">
        <v>430</v>
      </c>
      <c r="C437" s="1144" t="s">
        <v>3484</v>
      </c>
      <c r="D437" s="1145"/>
      <c r="E437" s="1146"/>
      <c r="F437" s="1145"/>
      <c r="G437" s="1146" t="s">
        <v>3538</v>
      </c>
      <c r="H437" s="1145"/>
      <c r="I437" s="1146"/>
      <c r="J437" s="1145"/>
      <c r="K437" s="1146"/>
      <c r="L437" s="1145"/>
      <c r="M437" s="1146"/>
      <c r="N437" s="1144" t="s">
        <v>3538</v>
      </c>
      <c r="O437" s="170" t="s">
        <v>3538</v>
      </c>
      <c r="P437" s="1147" t="s">
        <v>4788</v>
      </c>
      <c r="Q437" s="1148" t="s">
        <v>3126</v>
      </c>
      <c r="R437" s="1149"/>
      <c r="S437" s="1144" t="s">
        <v>941</v>
      </c>
      <c r="T437" s="1150" t="s">
        <v>3538</v>
      </c>
      <c r="U437" s="1151" t="s">
        <v>3539</v>
      </c>
      <c r="V437" s="158" t="s">
        <v>143</v>
      </c>
      <c r="W437" s="1150" t="s">
        <v>3540</v>
      </c>
      <c r="X437" s="802">
        <v>1</v>
      </c>
      <c r="Y437" s="824" t="s">
        <v>945</v>
      </c>
      <c r="Z437" s="1152" t="s">
        <v>946</v>
      </c>
      <c r="AA437" s="1144">
        <v>1</v>
      </c>
      <c r="AB437" s="1144" t="s">
        <v>1008</v>
      </c>
      <c r="AC437" s="1144"/>
      <c r="AD437" s="1144"/>
      <c r="AE437" s="1144"/>
      <c r="AF437" s="1153"/>
      <c r="AG437" s="1154">
        <v>930.49</v>
      </c>
      <c r="AH437" s="1154">
        <v>1</v>
      </c>
      <c r="AI437" s="1154">
        <v>1.41</v>
      </c>
      <c r="AJ437" s="1154">
        <v>1.3119909000000001</v>
      </c>
      <c r="AK437" s="1154" t="s">
        <v>3541</v>
      </c>
      <c r="AL437" s="1154" t="s">
        <v>1083</v>
      </c>
      <c r="AM437" s="1154" t="s">
        <v>1293</v>
      </c>
      <c r="AN437" s="1154" t="s">
        <v>1294</v>
      </c>
      <c r="AO437" s="1154" t="s">
        <v>1295</v>
      </c>
      <c r="AP437" s="1154" t="s">
        <v>949</v>
      </c>
      <c r="AQ437" s="1154" t="s">
        <v>1672</v>
      </c>
      <c r="AR437" s="1154" t="s">
        <v>949</v>
      </c>
      <c r="AS437" s="1154" t="s">
        <v>949</v>
      </c>
      <c r="AT437" s="1154">
        <v>0</v>
      </c>
      <c r="AU437" s="1154">
        <v>0</v>
      </c>
      <c r="AV437" s="1154" t="s">
        <v>3538</v>
      </c>
      <c r="AW437" s="1154" t="s">
        <v>1672</v>
      </c>
      <c r="AX437" s="1154">
        <v>0</v>
      </c>
      <c r="AY437" s="1154">
        <v>0</v>
      </c>
      <c r="AZ437" s="1154">
        <v>0</v>
      </c>
      <c r="BA437" s="1154">
        <v>0</v>
      </c>
      <c r="BB437" s="1155" t="s">
        <v>4665</v>
      </c>
      <c r="BC437" s="1155" t="s">
        <v>4407</v>
      </c>
      <c r="BD437" s="1155"/>
      <c r="BE437" s="1144"/>
      <c r="BF437" s="1155">
        <v>4</v>
      </c>
      <c r="BG437" s="1155">
        <v>30</v>
      </c>
      <c r="BH437" s="1155">
        <v>22</v>
      </c>
      <c r="BI437" s="1143"/>
      <c r="BJ437" s="802" t="s">
        <v>1025</v>
      </c>
      <c r="BK437" s="1143"/>
      <c r="BL437" s="1143"/>
      <c r="BM437" s="179"/>
      <c r="BN437" s="179"/>
    </row>
    <row r="438" spans="1:66" ht="16.5">
      <c r="A438" s="1143"/>
      <c r="B438" s="1144">
        <v>431</v>
      </c>
      <c r="C438" s="1144" t="s">
        <v>3484</v>
      </c>
      <c r="D438" s="1145"/>
      <c r="E438" s="1146"/>
      <c r="F438" s="1145"/>
      <c r="G438" s="1146" t="s">
        <v>3506</v>
      </c>
      <c r="H438" s="1145"/>
      <c r="I438" s="1146"/>
      <c r="J438" s="1145"/>
      <c r="K438" s="1146"/>
      <c r="L438" s="1145"/>
      <c r="M438" s="1146"/>
      <c r="N438" s="1144" t="s">
        <v>3506</v>
      </c>
      <c r="O438" s="170" t="s">
        <v>3506</v>
      </c>
      <c r="P438" s="1147" t="s">
        <v>4788</v>
      </c>
      <c r="Q438" s="1148" t="s">
        <v>3126</v>
      </c>
      <c r="R438" s="1149"/>
      <c r="S438" s="1144" t="s">
        <v>941</v>
      </c>
      <c r="T438" s="1150" t="s">
        <v>3506</v>
      </c>
      <c r="U438" s="1151" t="s">
        <v>3507</v>
      </c>
      <c r="V438" s="158" t="s">
        <v>143</v>
      </c>
      <c r="W438" s="1150" t="s">
        <v>3508</v>
      </c>
      <c r="X438" s="802">
        <v>1</v>
      </c>
      <c r="Y438" s="824" t="s">
        <v>945</v>
      </c>
      <c r="Z438" s="1152" t="s">
        <v>946</v>
      </c>
      <c r="AA438" s="1144">
        <v>1</v>
      </c>
      <c r="AB438" s="1144" t="s">
        <v>1008</v>
      </c>
      <c r="AC438" s="1144"/>
      <c r="AD438" s="1144"/>
      <c r="AE438" s="1144"/>
      <c r="AF438" s="1153"/>
      <c r="AG438" s="1154">
        <v>776.06500000000005</v>
      </c>
      <c r="AH438" s="1154">
        <v>1</v>
      </c>
      <c r="AI438" s="1154">
        <v>1.41</v>
      </c>
      <c r="AJ438" s="1154">
        <v>1.0942516499999999</v>
      </c>
      <c r="AK438" s="1154" t="s">
        <v>3509</v>
      </c>
      <c r="AL438" s="1154" t="s">
        <v>1083</v>
      </c>
      <c r="AM438" s="1154" t="s">
        <v>1293</v>
      </c>
      <c r="AN438" s="1154" t="s">
        <v>1294</v>
      </c>
      <c r="AO438" s="1154" t="s">
        <v>1295</v>
      </c>
      <c r="AP438" s="1154" t="s">
        <v>1296</v>
      </c>
      <c r="AQ438" s="1154" t="s">
        <v>1672</v>
      </c>
      <c r="AR438" s="1154" t="s">
        <v>949</v>
      </c>
      <c r="AS438" s="1154" t="s">
        <v>949</v>
      </c>
      <c r="AT438" s="1154">
        <v>0</v>
      </c>
      <c r="AU438" s="1154">
        <v>0</v>
      </c>
      <c r="AV438" s="1154" t="s">
        <v>3506</v>
      </c>
      <c r="AW438" s="1154" t="s">
        <v>1672</v>
      </c>
      <c r="AX438" s="1154">
        <v>0</v>
      </c>
      <c r="AY438" s="1154">
        <v>0</v>
      </c>
      <c r="AZ438" s="1154">
        <v>0</v>
      </c>
      <c r="BA438" s="1154">
        <v>0</v>
      </c>
      <c r="BB438" s="1155" t="s">
        <v>4665</v>
      </c>
      <c r="BC438" s="1155" t="s">
        <v>4407</v>
      </c>
      <c r="BD438" s="1155"/>
      <c r="BE438" s="1144"/>
      <c r="BF438" s="1155">
        <v>4</v>
      </c>
      <c r="BG438" s="1155">
        <v>30</v>
      </c>
      <c r="BH438" s="1155">
        <v>22</v>
      </c>
      <c r="BI438" s="1143"/>
      <c r="BJ438" s="802" t="s">
        <v>1025</v>
      </c>
      <c r="BK438" s="1143"/>
      <c r="BL438" s="1143"/>
      <c r="BM438" s="179"/>
      <c r="BN438" s="179"/>
    </row>
    <row r="439" spans="1:66" ht="16.5">
      <c r="A439" s="1143"/>
      <c r="B439" s="1144">
        <v>432</v>
      </c>
      <c r="C439" s="1144" t="s">
        <v>3484</v>
      </c>
      <c r="D439" s="1145"/>
      <c r="E439" s="1146"/>
      <c r="F439" s="1145"/>
      <c r="G439" s="1146" t="s">
        <v>3510</v>
      </c>
      <c r="H439" s="1145"/>
      <c r="I439" s="1146"/>
      <c r="J439" s="1145"/>
      <c r="K439" s="1146"/>
      <c r="L439" s="1145"/>
      <c r="M439" s="1146"/>
      <c r="N439" s="1144" t="s">
        <v>3510</v>
      </c>
      <c r="O439" s="170" t="s">
        <v>3510</v>
      </c>
      <c r="P439" s="1147" t="s">
        <v>4788</v>
      </c>
      <c r="Q439" s="1148" t="s">
        <v>3126</v>
      </c>
      <c r="R439" s="1149"/>
      <c r="S439" s="1144" t="s">
        <v>941</v>
      </c>
      <c r="T439" s="1150" t="s">
        <v>3510</v>
      </c>
      <c r="U439" s="1151" t="s">
        <v>3511</v>
      </c>
      <c r="V439" s="158" t="s">
        <v>143</v>
      </c>
      <c r="W439" s="1150" t="s">
        <v>3512</v>
      </c>
      <c r="X439" s="802">
        <v>3</v>
      </c>
      <c r="Y439" s="824" t="s">
        <v>945</v>
      </c>
      <c r="Z439" s="1152" t="s">
        <v>946</v>
      </c>
      <c r="AA439" s="1144">
        <v>1</v>
      </c>
      <c r="AB439" s="1144" t="s">
        <v>993</v>
      </c>
      <c r="AC439" s="1144"/>
      <c r="AD439" s="1144"/>
      <c r="AE439" s="1144"/>
      <c r="AF439" s="1153"/>
      <c r="AG439" s="1154">
        <v>25.393999999999998</v>
      </c>
      <c r="AH439" s="1154">
        <v>0.6</v>
      </c>
      <c r="AI439" s="1154" t="s">
        <v>949</v>
      </c>
      <c r="AJ439" s="1154" t="s">
        <v>949</v>
      </c>
      <c r="AK439" s="1154" t="s">
        <v>949</v>
      </c>
      <c r="AL439" s="1154" t="s">
        <v>949</v>
      </c>
      <c r="AM439" s="1154" t="s">
        <v>949</v>
      </c>
      <c r="AN439" s="1154" t="s">
        <v>949</v>
      </c>
      <c r="AO439" s="1154" t="s">
        <v>949</v>
      </c>
      <c r="AP439" s="1154" t="s">
        <v>949</v>
      </c>
      <c r="AQ439" s="1154" t="s">
        <v>986</v>
      </c>
      <c r="AR439" s="1154" t="s">
        <v>949</v>
      </c>
      <c r="AS439" s="1154" t="s">
        <v>949</v>
      </c>
      <c r="AT439" s="1154">
        <v>0</v>
      </c>
      <c r="AU439" s="1154">
        <v>0</v>
      </c>
      <c r="AV439" s="1154">
        <v>0</v>
      </c>
      <c r="AW439" s="1154">
        <v>0</v>
      </c>
      <c r="AX439" s="1154">
        <v>0</v>
      </c>
      <c r="AY439" s="1154">
        <v>0</v>
      </c>
      <c r="AZ439" s="1154">
        <v>0</v>
      </c>
      <c r="BA439" s="1154">
        <v>0</v>
      </c>
      <c r="BB439" s="1155" t="s">
        <v>4665</v>
      </c>
      <c r="BC439" s="1155"/>
      <c r="BD439" s="1155"/>
      <c r="BE439" s="1144"/>
      <c r="BF439" s="1155"/>
      <c r="BG439" s="1155"/>
      <c r="BH439" s="1155"/>
      <c r="BI439" s="1143"/>
      <c r="BJ439" s="802" t="s">
        <v>1025</v>
      </c>
      <c r="BK439" s="1143"/>
      <c r="BL439" s="1143"/>
      <c r="BM439" s="179"/>
      <c r="BN439" s="179"/>
    </row>
    <row r="440" spans="1:66" ht="16.5">
      <c r="A440" s="1143"/>
      <c r="B440" s="1144">
        <v>433</v>
      </c>
      <c r="C440" s="1144" t="s">
        <v>3484</v>
      </c>
      <c r="D440" s="1145"/>
      <c r="E440" s="1146"/>
      <c r="F440" s="1145"/>
      <c r="G440" s="1146" t="s">
        <v>3542</v>
      </c>
      <c r="H440" s="1145"/>
      <c r="I440" s="1146"/>
      <c r="J440" s="1145"/>
      <c r="K440" s="1146"/>
      <c r="L440" s="1145"/>
      <c r="M440" s="1146"/>
      <c r="N440" s="1144" t="s">
        <v>3543</v>
      </c>
      <c r="O440" s="170" t="s">
        <v>3542</v>
      </c>
      <c r="P440" s="1147" t="s">
        <v>4782</v>
      </c>
      <c r="Q440" s="1148" t="s">
        <v>3126</v>
      </c>
      <c r="R440" s="1149" t="s">
        <v>979</v>
      </c>
      <c r="S440" s="1144" t="s">
        <v>941</v>
      </c>
      <c r="T440" s="1150" t="s">
        <v>3542</v>
      </c>
      <c r="U440" s="1151" t="s">
        <v>3544</v>
      </c>
      <c r="V440" s="158" t="s">
        <v>143</v>
      </c>
      <c r="W440" s="1150" t="s">
        <v>3545</v>
      </c>
      <c r="X440" s="802">
        <v>1</v>
      </c>
      <c r="Y440" s="824" t="s">
        <v>945</v>
      </c>
      <c r="Z440" s="1152" t="s">
        <v>946</v>
      </c>
      <c r="AA440" s="1144">
        <v>1</v>
      </c>
      <c r="AB440" s="1144" t="s">
        <v>1921</v>
      </c>
      <c r="AC440" s="1144"/>
      <c r="AD440" s="1144" t="s">
        <v>1245</v>
      </c>
      <c r="AE440" s="1144"/>
      <c r="AF440" s="1153"/>
      <c r="AG440" s="1154" t="s">
        <v>949</v>
      </c>
      <c r="AH440" s="1154" t="s">
        <v>3517</v>
      </c>
      <c r="AI440" s="1154" t="s">
        <v>949</v>
      </c>
      <c r="AJ440" s="1154" t="s">
        <v>949</v>
      </c>
      <c r="AK440" s="1154" t="s">
        <v>3518</v>
      </c>
      <c r="AL440" s="1154" t="s">
        <v>995</v>
      </c>
      <c r="AM440" s="1154" t="s">
        <v>2610</v>
      </c>
      <c r="AN440" s="1154" t="s">
        <v>2611</v>
      </c>
      <c r="AO440" s="1154" t="s">
        <v>2612</v>
      </c>
      <c r="AP440" s="1154" t="s">
        <v>949</v>
      </c>
      <c r="AQ440" s="1154" t="s">
        <v>2613</v>
      </c>
      <c r="AR440" s="1154" t="s">
        <v>2614</v>
      </c>
      <c r="AS440" s="1154" t="s">
        <v>2425</v>
      </c>
      <c r="AT440" s="1154">
        <v>0</v>
      </c>
      <c r="AU440" s="1154">
        <v>0</v>
      </c>
      <c r="AV440" s="1154">
        <v>0</v>
      </c>
      <c r="AW440" s="1154">
        <v>0</v>
      </c>
      <c r="AX440" s="1154">
        <v>0</v>
      </c>
      <c r="AY440" s="1154">
        <v>0</v>
      </c>
      <c r="AZ440" s="1154">
        <v>0</v>
      </c>
      <c r="BA440" s="1154">
        <v>0</v>
      </c>
      <c r="BB440" s="1155" t="s">
        <v>4665</v>
      </c>
      <c r="BC440" s="1155"/>
      <c r="BD440" s="1155"/>
      <c r="BE440" s="1144"/>
      <c r="BF440" s="1155"/>
      <c r="BG440" s="1155"/>
      <c r="BH440" s="1155"/>
      <c r="BI440" s="1143"/>
      <c r="BJ440" s="802" t="s">
        <v>1414</v>
      </c>
      <c r="BK440" s="1143"/>
      <c r="BL440" s="1143"/>
      <c r="BM440" s="179"/>
      <c r="BN440" s="179"/>
    </row>
    <row r="441" spans="1:66" ht="16.5">
      <c r="A441" s="1143"/>
      <c r="B441" s="1144">
        <v>434</v>
      </c>
      <c r="C441" s="1144" t="s">
        <v>3484</v>
      </c>
      <c r="D441" s="1145"/>
      <c r="E441" s="1146"/>
      <c r="F441" s="1145"/>
      <c r="G441" s="1146"/>
      <c r="H441" s="1145" t="s">
        <v>3546</v>
      </c>
      <c r="I441" s="1146"/>
      <c r="J441" s="1145"/>
      <c r="K441" s="1146"/>
      <c r="L441" s="1145"/>
      <c r="M441" s="1146"/>
      <c r="N441" s="1144" t="s">
        <v>3546</v>
      </c>
      <c r="O441" s="170" t="s">
        <v>3546</v>
      </c>
      <c r="P441" s="1147" t="s">
        <v>4788</v>
      </c>
      <c r="Q441" s="1148" t="s">
        <v>3126</v>
      </c>
      <c r="R441" s="1149" t="s">
        <v>1059</v>
      </c>
      <c r="S441" s="1144" t="s">
        <v>941</v>
      </c>
      <c r="T441" s="1150" t="s">
        <v>3519</v>
      </c>
      <c r="U441" s="1151"/>
      <c r="V441" s="158" t="s">
        <v>143</v>
      </c>
      <c r="W441" s="1150" t="s">
        <v>3547</v>
      </c>
      <c r="X441" s="802">
        <v>1</v>
      </c>
      <c r="Y441" s="824" t="s">
        <v>945</v>
      </c>
      <c r="Z441" s="1152" t="s">
        <v>946</v>
      </c>
      <c r="AA441" s="1144">
        <v>0</v>
      </c>
      <c r="AB441" s="1144" t="s">
        <v>1783</v>
      </c>
      <c r="AC441" s="1144"/>
      <c r="AD441" s="1144"/>
      <c r="AE441" s="1144"/>
      <c r="AF441" s="1153"/>
      <c r="AG441" s="1154">
        <v>5326.0720000000001</v>
      </c>
      <c r="AH441" s="1154" t="s">
        <v>3187</v>
      </c>
      <c r="AI441" s="1154">
        <v>7.85</v>
      </c>
      <c r="AJ441" s="1154">
        <v>41.809665199999998</v>
      </c>
      <c r="AK441" s="1154" t="s">
        <v>3548</v>
      </c>
      <c r="AL441" s="1154" t="s">
        <v>949</v>
      </c>
      <c r="AM441" s="1154" t="s">
        <v>1785</v>
      </c>
      <c r="AN441" s="1154">
        <v>1215</v>
      </c>
      <c r="AO441" s="1154" t="s">
        <v>949</v>
      </c>
      <c r="AP441" s="1154" t="s">
        <v>949</v>
      </c>
      <c r="AQ441" s="1154" t="s">
        <v>2613</v>
      </c>
      <c r="AR441" s="1154" t="s">
        <v>2614</v>
      </c>
      <c r="AS441" s="1154" t="s">
        <v>2425</v>
      </c>
      <c r="AT441" s="1154">
        <v>0</v>
      </c>
      <c r="AU441" s="1154">
        <v>0</v>
      </c>
      <c r="AV441" s="1154">
        <v>0</v>
      </c>
      <c r="AW441" s="1154">
        <v>0</v>
      </c>
      <c r="AX441" s="1154">
        <v>0</v>
      </c>
      <c r="AY441" s="1154">
        <v>0</v>
      </c>
      <c r="AZ441" s="1154">
        <v>0</v>
      </c>
      <c r="BA441" s="1154">
        <v>0</v>
      </c>
      <c r="BB441" s="1155"/>
      <c r="BC441" s="1155"/>
      <c r="BD441" s="1155"/>
      <c r="BE441" s="1144"/>
      <c r="BF441" s="1155"/>
      <c r="BG441" s="1155"/>
      <c r="BH441" s="1155"/>
      <c r="BI441" s="1143"/>
      <c r="BJ441" s="802" t="s">
        <v>949</v>
      </c>
      <c r="BK441" s="1143"/>
      <c r="BL441" s="1143"/>
      <c r="BM441" s="179"/>
      <c r="BN441" s="179"/>
    </row>
    <row r="442" spans="1:66" ht="16.5">
      <c r="A442" s="1143"/>
      <c r="B442" s="1144">
        <v>435</v>
      </c>
      <c r="C442" s="1144" t="s">
        <v>3484</v>
      </c>
      <c r="D442" s="1145"/>
      <c r="E442" s="1146"/>
      <c r="F442" s="1145"/>
      <c r="G442" s="1146"/>
      <c r="H442" s="1145" t="s">
        <v>3522</v>
      </c>
      <c r="I442" s="1146"/>
      <c r="J442" s="1145"/>
      <c r="K442" s="1146"/>
      <c r="L442" s="1145"/>
      <c r="M442" s="1146"/>
      <c r="N442" s="1144" t="s">
        <v>3522</v>
      </c>
      <c r="O442" s="170" t="s">
        <v>3522</v>
      </c>
      <c r="P442" s="1147" t="s">
        <v>4788</v>
      </c>
      <c r="Q442" s="1148" t="s">
        <v>3126</v>
      </c>
      <c r="R442" s="1149"/>
      <c r="S442" s="1144" t="s">
        <v>941</v>
      </c>
      <c r="T442" s="1150" t="s">
        <v>3522</v>
      </c>
      <c r="U442" s="1151"/>
      <c r="V442" s="158" t="s">
        <v>143</v>
      </c>
      <c r="W442" s="1150" t="s">
        <v>3523</v>
      </c>
      <c r="X442" s="802">
        <v>2</v>
      </c>
      <c r="Y442" s="824" t="s">
        <v>945</v>
      </c>
      <c r="Z442" s="1152" t="s">
        <v>946</v>
      </c>
      <c r="AA442" s="1144">
        <v>0</v>
      </c>
      <c r="AB442" s="1144" t="s">
        <v>979</v>
      </c>
      <c r="AC442" s="1144"/>
      <c r="AD442" s="1144"/>
      <c r="AE442" s="1144"/>
      <c r="AF442" s="1153"/>
      <c r="AG442" s="1154">
        <v>1116.7380000000001</v>
      </c>
      <c r="AH442" s="1154" t="s">
        <v>3524</v>
      </c>
      <c r="AI442" s="1154">
        <v>0.87</v>
      </c>
      <c r="AJ442" s="1154">
        <v>0.97156206000000012</v>
      </c>
      <c r="AK442" s="1154" t="s">
        <v>3525</v>
      </c>
      <c r="AL442" s="1154" t="s">
        <v>3193</v>
      </c>
      <c r="AM442" s="1154" t="s">
        <v>3194</v>
      </c>
      <c r="AN442" s="1154" t="s">
        <v>3195</v>
      </c>
      <c r="AO442" s="1154" t="s">
        <v>2612</v>
      </c>
      <c r="AP442" s="1154" t="s">
        <v>949</v>
      </c>
      <c r="AQ442" s="1154" t="s">
        <v>2613</v>
      </c>
      <c r="AR442" s="1154" t="s">
        <v>2614</v>
      </c>
      <c r="AS442" s="1154" t="s">
        <v>2425</v>
      </c>
      <c r="AT442" s="1154">
        <v>0</v>
      </c>
      <c r="AU442" s="1154">
        <v>0</v>
      </c>
      <c r="AV442" s="1154">
        <v>0</v>
      </c>
      <c r="AW442" s="1154">
        <v>0</v>
      </c>
      <c r="AX442" s="1154">
        <v>0</v>
      </c>
      <c r="AY442" s="1154">
        <v>0</v>
      </c>
      <c r="AZ442" s="1154">
        <v>0</v>
      </c>
      <c r="BA442" s="1154">
        <v>0</v>
      </c>
      <c r="BB442" s="1155"/>
      <c r="BC442" s="1155"/>
      <c r="BD442" s="1155"/>
      <c r="BE442" s="1144"/>
      <c r="BF442" s="1155"/>
      <c r="BG442" s="1155"/>
      <c r="BH442" s="1155"/>
      <c r="BI442" s="1143"/>
      <c r="BJ442" s="802" t="s">
        <v>949</v>
      </c>
      <c r="BK442" s="1143"/>
      <c r="BL442" s="1143"/>
      <c r="BM442" s="179"/>
      <c r="BN442" s="179"/>
    </row>
    <row r="443" spans="1:66" ht="16.5">
      <c r="A443" s="1143"/>
      <c r="B443" s="1144">
        <v>436</v>
      </c>
      <c r="C443" s="1144" t="s">
        <v>3484</v>
      </c>
      <c r="D443" s="1145"/>
      <c r="E443" s="1146"/>
      <c r="F443" s="1145"/>
      <c r="G443" s="1146"/>
      <c r="H443" s="1145" t="s">
        <v>1560</v>
      </c>
      <c r="I443" s="1146"/>
      <c r="J443" s="1145"/>
      <c r="K443" s="1146"/>
      <c r="L443" s="1145"/>
      <c r="M443" s="1146"/>
      <c r="N443" s="1144" t="s">
        <v>1560</v>
      </c>
      <c r="O443" s="170" t="s">
        <v>1560</v>
      </c>
      <c r="P443" s="1147" t="s">
        <v>4788</v>
      </c>
      <c r="Q443" s="1148" t="s">
        <v>3126</v>
      </c>
      <c r="R443" s="1149"/>
      <c r="S443" s="1144" t="s">
        <v>941</v>
      </c>
      <c r="T443" s="1150"/>
      <c r="U443" s="1151" t="s">
        <v>1561</v>
      </c>
      <c r="V443" s="158" t="s">
        <v>143</v>
      </c>
      <c r="W443" s="1150" t="s">
        <v>1562</v>
      </c>
      <c r="X443" s="802">
        <v>0.4</v>
      </c>
      <c r="Y443" s="824" t="s">
        <v>945</v>
      </c>
      <c r="Z443" s="1152" t="s">
        <v>1563</v>
      </c>
      <c r="AA443" s="1144">
        <v>1</v>
      </c>
      <c r="AB443" s="1144" t="s">
        <v>993</v>
      </c>
      <c r="AC443" s="1144"/>
      <c r="AD443" s="1144"/>
      <c r="AE443" s="1144"/>
      <c r="AF443" s="1153"/>
      <c r="AG443" s="1154" t="s">
        <v>949</v>
      </c>
      <c r="AH443" s="1154" t="s">
        <v>949</v>
      </c>
      <c r="AI443" s="1154" t="s">
        <v>949</v>
      </c>
      <c r="AJ443" s="1154" t="s">
        <v>949</v>
      </c>
      <c r="AK443" s="1154" t="s">
        <v>949</v>
      </c>
      <c r="AL443" s="1154" t="s">
        <v>949</v>
      </c>
      <c r="AM443" s="1154" t="s">
        <v>949</v>
      </c>
      <c r="AN443" s="1154" t="s">
        <v>949</v>
      </c>
      <c r="AO443" s="1154" t="s">
        <v>949</v>
      </c>
      <c r="AP443" s="1154" t="s">
        <v>949</v>
      </c>
      <c r="AQ443" s="1154" t="s">
        <v>1564</v>
      </c>
      <c r="AR443" s="1154" t="s">
        <v>949</v>
      </c>
      <c r="AS443" s="1154" t="s">
        <v>949</v>
      </c>
      <c r="AT443" s="1154">
        <v>0</v>
      </c>
      <c r="AU443" s="1154">
        <v>0</v>
      </c>
      <c r="AV443" s="1154">
        <v>0</v>
      </c>
      <c r="AW443" s="1154">
        <v>0</v>
      </c>
      <c r="AX443" s="1154">
        <v>0</v>
      </c>
      <c r="AY443" s="1154">
        <v>0</v>
      </c>
      <c r="AZ443" s="1154">
        <v>0</v>
      </c>
      <c r="BA443" s="1154">
        <v>0</v>
      </c>
      <c r="BB443" s="1155"/>
      <c r="BC443" s="1155"/>
      <c r="BD443" s="1155"/>
      <c r="BE443" s="1144"/>
      <c r="BF443" s="1155"/>
      <c r="BG443" s="1155"/>
      <c r="BH443" s="1155"/>
      <c r="BI443" s="1143"/>
      <c r="BJ443" s="802" t="s">
        <v>1025</v>
      </c>
      <c r="BK443" s="1143"/>
      <c r="BL443" s="1143"/>
      <c r="BM443" s="179"/>
      <c r="BN443" s="179"/>
    </row>
    <row r="444" spans="1:66" ht="16.5">
      <c r="A444" s="1143"/>
      <c r="B444" s="1144">
        <v>437</v>
      </c>
      <c r="C444" s="1144" t="s">
        <v>3484</v>
      </c>
      <c r="D444" s="1145"/>
      <c r="E444" s="1146"/>
      <c r="F444" s="1145"/>
      <c r="G444" s="1146"/>
      <c r="H444" s="1145" t="s">
        <v>1868</v>
      </c>
      <c r="I444" s="1146"/>
      <c r="J444" s="1145"/>
      <c r="K444" s="1146"/>
      <c r="L444" s="1145"/>
      <c r="M444" s="1146"/>
      <c r="N444" s="1144" t="s">
        <v>1868</v>
      </c>
      <c r="O444" s="170" t="s">
        <v>1868</v>
      </c>
      <c r="P444" s="1147" t="s">
        <v>4788</v>
      </c>
      <c r="Q444" s="1148" t="s">
        <v>3126</v>
      </c>
      <c r="R444" s="1149"/>
      <c r="S444" s="1144" t="s">
        <v>941</v>
      </c>
      <c r="T444" s="1150"/>
      <c r="U444" s="1151" t="s">
        <v>1869</v>
      </c>
      <c r="V444" s="158" t="s">
        <v>143</v>
      </c>
      <c r="W444" s="1150" t="s">
        <v>1870</v>
      </c>
      <c r="X444" s="802">
        <v>1.6E-2</v>
      </c>
      <c r="Y444" s="824" t="s">
        <v>945</v>
      </c>
      <c r="Z444" s="1152" t="s">
        <v>1563</v>
      </c>
      <c r="AA444" s="1144">
        <v>1</v>
      </c>
      <c r="AB444" s="1144" t="s">
        <v>993</v>
      </c>
      <c r="AC444" s="1144"/>
      <c r="AD444" s="1144"/>
      <c r="AE444" s="1144"/>
      <c r="AF444" s="1153"/>
      <c r="AG444" s="1154" t="s">
        <v>949</v>
      </c>
      <c r="AH444" s="1154" t="s">
        <v>949</v>
      </c>
      <c r="AI444" s="1154" t="s">
        <v>949</v>
      </c>
      <c r="AJ444" s="1154" t="s">
        <v>949</v>
      </c>
      <c r="AK444" s="1154" t="s">
        <v>949</v>
      </c>
      <c r="AL444" s="1154" t="s">
        <v>949</v>
      </c>
      <c r="AM444" s="1154" t="s">
        <v>949</v>
      </c>
      <c r="AN444" s="1154" t="s">
        <v>949</v>
      </c>
      <c r="AO444" s="1154" t="s">
        <v>949</v>
      </c>
      <c r="AP444" s="1154" t="s">
        <v>949</v>
      </c>
      <c r="AQ444" s="1154" t="s">
        <v>1564</v>
      </c>
      <c r="AR444" s="1154" t="s">
        <v>949</v>
      </c>
      <c r="AS444" s="1154" t="s">
        <v>949</v>
      </c>
      <c r="AT444" s="1154">
        <v>0</v>
      </c>
      <c r="AU444" s="1154">
        <v>0</v>
      </c>
      <c r="AV444" s="1154">
        <v>0</v>
      </c>
      <c r="AW444" s="1154">
        <v>0</v>
      </c>
      <c r="AX444" s="1154">
        <v>0</v>
      </c>
      <c r="AY444" s="1154">
        <v>0</v>
      </c>
      <c r="AZ444" s="1154">
        <v>0</v>
      </c>
      <c r="BA444" s="1154">
        <v>0</v>
      </c>
      <c r="BB444" s="1155"/>
      <c r="BC444" s="1155"/>
      <c r="BD444" s="1155"/>
      <c r="BE444" s="1144"/>
      <c r="BF444" s="1155"/>
      <c r="BG444" s="1155"/>
      <c r="BH444" s="1155"/>
      <c r="BI444" s="1143"/>
      <c r="BJ444" s="802" t="s">
        <v>1025</v>
      </c>
      <c r="BK444" s="1143"/>
      <c r="BL444" s="1143"/>
      <c r="BM444" s="179"/>
      <c r="BN444" s="179"/>
    </row>
    <row r="445" spans="1:66" ht="16.5">
      <c r="A445" s="1143"/>
      <c r="B445" s="1144">
        <v>438</v>
      </c>
      <c r="C445" s="1144" t="s">
        <v>3484</v>
      </c>
      <c r="D445" s="1145"/>
      <c r="E445" s="1146"/>
      <c r="F445" s="1145" t="s">
        <v>3549</v>
      </c>
      <c r="G445" s="1146"/>
      <c r="H445" s="1145"/>
      <c r="I445" s="1146"/>
      <c r="J445" s="1145"/>
      <c r="K445" s="1146"/>
      <c r="L445" s="1145"/>
      <c r="M445" s="1146"/>
      <c r="N445" s="1144" t="s">
        <v>3549</v>
      </c>
      <c r="O445" s="170" t="s">
        <v>3549</v>
      </c>
      <c r="P445" s="1147" t="s">
        <v>4788</v>
      </c>
      <c r="Q445" s="1148" t="s">
        <v>3126</v>
      </c>
      <c r="R445" s="1149"/>
      <c r="S445" s="1144" t="s">
        <v>941</v>
      </c>
      <c r="T445" s="1150" t="s">
        <v>3550</v>
      </c>
      <c r="U445" s="1151" t="s">
        <v>3551</v>
      </c>
      <c r="V445" s="158" t="s">
        <v>143</v>
      </c>
      <c r="W445" s="1150" t="s">
        <v>3552</v>
      </c>
      <c r="X445" s="802">
        <v>1</v>
      </c>
      <c r="Y445" s="824" t="s">
        <v>945</v>
      </c>
      <c r="Z445" s="1152" t="s">
        <v>946</v>
      </c>
      <c r="AA445" s="1144">
        <v>1</v>
      </c>
      <c r="AB445" s="1144" t="s">
        <v>993</v>
      </c>
      <c r="AC445" s="1144"/>
      <c r="AD445" s="1144" t="s">
        <v>1245</v>
      </c>
      <c r="AE445" s="1144"/>
      <c r="AF445" s="1153"/>
      <c r="AG445" s="1154" t="s">
        <v>949</v>
      </c>
      <c r="AH445" s="1154" t="s">
        <v>949</v>
      </c>
      <c r="AI445" s="1154" t="s">
        <v>949</v>
      </c>
      <c r="AJ445" s="1154" t="s">
        <v>949</v>
      </c>
      <c r="AK445" s="1154" t="s">
        <v>3553</v>
      </c>
      <c r="AL445" s="1154" t="s">
        <v>949</v>
      </c>
      <c r="AM445" s="1154" t="s">
        <v>949</v>
      </c>
      <c r="AN445" s="1154" t="s">
        <v>949</v>
      </c>
      <c r="AO445" s="1154" t="s">
        <v>949</v>
      </c>
      <c r="AP445" s="1154" t="s">
        <v>949</v>
      </c>
      <c r="AQ445" s="1154" t="s">
        <v>1757</v>
      </c>
      <c r="AR445" s="1154" t="s">
        <v>949</v>
      </c>
      <c r="AS445" s="1154" t="s">
        <v>949</v>
      </c>
      <c r="AT445" s="1154">
        <v>0</v>
      </c>
      <c r="AU445" s="1154">
        <v>0</v>
      </c>
      <c r="AV445" s="1154">
        <v>0</v>
      </c>
      <c r="AW445" s="1154">
        <v>0</v>
      </c>
      <c r="AX445" s="1154">
        <v>0</v>
      </c>
      <c r="AY445" s="1154">
        <v>0</v>
      </c>
      <c r="AZ445" s="1154">
        <v>0</v>
      </c>
      <c r="BA445" s="1154">
        <v>0</v>
      </c>
      <c r="BB445" s="1155" t="s">
        <v>4162</v>
      </c>
      <c r="BC445" s="1155"/>
      <c r="BD445" s="1155"/>
      <c r="BE445" s="1144"/>
      <c r="BF445" s="1155"/>
      <c r="BG445" s="1155"/>
      <c r="BH445" s="1155"/>
      <c r="BI445" s="1143"/>
      <c r="BJ445" s="802" t="s">
        <v>1025</v>
      </c>
      <c r="BK445" s="1143"/>
      <c r="BL445" s="1143"/>
      <c r="BM445" s="179"/>
      <c r="BN445" s="179"/>
    </row>
    <row r="446" spans="1:66" ht="16.5">
      <c r="A446" s="1143"/>
      <c r="B446" s="1144">
        <v>439</v>
      </c>
      <c r="C446" s="1144" t="s">
        <v>3554</v>
      </c>
      <c r="D446" s="1145" t="s">
        <v>4934</v>
      </c>
      <c r="E446" s="1146"/>
      <c r="F446" s="1145"/>
      <c r="G446" s="1146"/>
      <c r="H446" s="1145"/>
      <c r="I446" s="1146"/>
      <c r="J446" s="1145"/>
      <c r="K446" s="1146"/>
      <c r="L446" s="1145"/>
      <c r="M446" s="1146"/>
      <c r="N446" s="1144" t="s">
        <v>4935</v>
      </c>
      <c r="O446" s="170" t="s">
        <v>4936</v>
      </c>
      <c r="P446" s="1147" t="s">
        <v>4937</v>
      </c>
      <c r="Q446" s="1148"/>
      <c r="R446" s="1149" t="s">
        <v>940</v>
      </c>
      <c r="S446" s="1144" t="s">
        <v>941</v>
      </c>
      <c r="T446" s="1150"/>
      <c r="U446" s="1151"/>
      <c r="V446" s="158" t="s">
        <v>246</v>
      </c>
      <c r="W446" s="1150" t="s">
        <v>3558</v>
      </c>
      <c r="X446" s="802">
        <v>1</v>
      </c>
      <c r="Y446" s="824" t="s">
        <v>945</v>
      </c>
      <c r="Z446" s="1152" t="s">
        <v>946</v>
      </c>
      <c r="AA446" s="1144">
        <v>0</v>
      </c>
      <c r="AB446" s="1144" t="s">
        <v>947</v>
      </c>
      <c r="AC446" s="1144">
        <v>0</v>
      </c>
      <c r="AD446" s="1144"/>
      <c r="AE446" s="1144"/>
      <c r="AF446" s="1153"/>
      <c r="AG446" s="1154" t="s">
        <v>949</v>
      </c>
      <c r="AH446" s="1154" t="s">
        <v>949</v>
      </c>
      <c r="AI446" s="1154" t="s">
        <v>949</v>
      </c>
      <c r="AJ446" s="1154" t="s">
        <v>949</v>
      </c>
      <c r="AK446" s="1154" t="s">
        <v>949</v>
      </c>
      <c r="AL446" s="1154" t="s">
        <v>949</v>
      </c>
      <c r="AM446" s="1154" t="s">
        <v>949</v>
      </c>
      <c r="AN446" s="1154" t="s">
        <v>949</v>
      </c>
      <c r="AO446" s="1154" t="s">
        <v>949</v>
      </c>
      <c r="AP446" s="1154" t="s">
        <v>949</v>
      </c>
      <c r="AQ446" s="1154" t="s">
        <v>949</v>
      </c>
      <c r="AR446" s="1154" t="s">
        <v>949</v>
      </c>
      <c r="AS446" s="1154" t="s">
        <v>949</v>
      </c>
      <c r="AT446" s="1154" t="s">
        <v>949</v>
      </c>
      <c r="AU446" s="1154" t="s">
        <v>949</v>
      </c>
      <c r="AV446" s="1154" t="s">
        <v>949</v>
      </c>
      <c r="AW446" s="1154" t="s">
        <v>949</v>
      </c>
      <c r="AX446" s="1154" t="s">
        <v>949</v>
      </c>
      <c r="AY446" s="1154" t="s">
        <v>949</v>
      </c>
      <c r="AZ446" s="1154" t="s">
        <v>949</v>
      </c>
      <c r="BA446" s="1154" t="s">
        <v>949</v>
      </c>
      <c r="BB446" s="1155"/>
      <c r="BC446" s="1155"/>
      <c r="BD446" s="1155"/>
      <c r="BE446" s="1144"/>
      <c r="BF446" s="1155"/>
      <c r="BG446" s="1155"/>
      <c r="BH446" s="1155"/>
      <c r="BI446" s="1143"/>
      <c r="BJ446" s="802"/>
      <c r="BK446" s="1143"/>
      <c r="BL446" s="1143"/>
      <c r="BM446" s="179"/>
      <c r="BN446" s="179"/>
    </row>
    <row r="447" spans="1:66" ht="16.5">
      <c r="A447" s="1143"/>
      <c r="B447" s="1144">
        <v>440</v>
      </c>
      <c r="C447" s="1144" t="s">
        <v>3554</v>
      </c>
      <c r="D447" s="1145"/>
      <c r="E447" s="1146" t="s">
        <v>4938</v>
      </c>
      <c r="F447" s="1145"/>
      <c r="G447" s="1146"/>
      <c r="H447" s="1145"/>
      <c r="I447" s="1146"/>
      <c r="J447" s="1145"/>
      <c r="K447" s="1146"/>
      <c r="L447" s="1145"/>
      <c r="M447" s="1146"/>
      <c r="N447" s="1144" t="s">
        <v>4938</v>
      </c>
      <c r="O447" s="170" t="s">
        <v>4939</v>
      </c>
      <c r="P447" s="1147" t="s">
        <v>4940</v>
      </c>
      <c r="Q447" s="1148"/>
      <c r="R447" s="1149" t="s">
        <v>989</v>
      </c>
      <c r="S447" s="1144" t="s">
        <v>941</v>
      </c>
      <c r="T447" s="1150"/>
      <c r="U447" s="1151"/>
      <c r="V447" s="158" t="s">
        <v>246</v>
      </c>
      <c r="W447" s="1150" t="s">
        <v>4941</v>
      </c>
      <c r="X447" s="802">
        <v>1</v>
      </c>
      <c r="Y447" s="824" t="s">
        <v>945</v>
      </c>
      <c r="Z447" s="1152" t="s">
        <v>946</v>
      </c>
      <c r="AA447" s="1144">
        <v>1</v>
      </c>
      <c r="AB447" s="1144" t="s">
        <v>1244</v>
      </c>
      <c r="AC447" s="1144" t="s">
        <v>948</v>
      </c>
      <c r="AD447" s="1144" t="s">
        <v>4787</v>
      </c>
      <c r="AE447" s="1144"/>
      <c r="AF447" s="1153"/>
      <c r="AG447" s="1154" t="s">
        <v>949</v>
      </c>
      <c r="AH447" s="1154" t="s">
        <v>949</v>
      </c>
      <c r="AI447" s="1154" t="s">
        <v>949</v>
      </c>
      <c r="AJ447" s="1154" t="s">
        <v>949</v>
      </c>
      <c r="AK447" s="1154" t="s">
        <v>949</v>
      </c>
      <c r="AL447" s="1154">
        <v>0</v>
      </c>
      <c r="AM447" s="1154">
        <v>0</v>
      </c>
      <c r="AN447" s="1154">
        <v>0</v>
      </c>
      <c r="AO447" s="1154" t="s">
        <v>945</v>
      </c>
      <c r="AP447" s="1154">
        <v>0</v>
      </c>
      <c r="AQ447" s="1154" t="s">
        <v>1338</v>
      </c>
      <c r="AR447" s="1154">
        <v>0</v>
      </c>
      <c r="AS447" s="1154">
        <v>0</v>
      </c>
      <c r="AT447" s="1154">
        <v>0</v>
      </c>
      <c r="AU447" s="1154">
        <v>0</v>
      </c>
      <c r="AV447" s="1154">
        <v>0</v>
      </c>
      <c r="AW447" s="1154">
        <v>0</v>
      </c>
      <c r="AX447" s="1154">
        <v>0</v>
      </c>
      <c r="AY447" s="1154">
        <v>0</v>
      </c>
      <c r="AZ447" s="1154">
        <v>0</v>
      </c>
      <c r="BA447" s="1154">
        <v>0</v>
      </c>
      <c r="BB447" s="1155" t="s">
        <v>4162</v>
      </c>
      <c r="BC447" s="1155"/>
      <c r="BD447" s="1155"/>
      <c r="BE447" s="1144"/>
      <c r="BF447" s="1155"/>
      <c r="BG447" s="1155"/>
      <c r="BH447" s="1155"/>
      <c r="BI447" s="1143"/>
      <c r="BJ447" s="802"/>
      <c r="BK447" s="1143"/>
      <c r="BL447" s="1143"/>
      <c r="BM447" s="179"/>
      <c r="BN447" s="179"/>
    </row>
    <row r="448" spans="1:66" ht="16.5">
      <c r="A448" s="1143"/>
      <c r="B448" s="1144">
        <v>441</v>
      </c>
      <c r="C448" s="1144" t="s">
        <v>3554</v>
      </c>
      <c r="D448" s="1145"/>
      <c r="E448" s="1146" t="s">
        <v>4942</v>
      </c>
      <c r="F448" s="1145"/>
      <c r="G448" s="1146"/>
      <c r="H448" s="1145"/>
      <c r="I448" s="1146"/>
      <c r="J448" s="1145"/>
      <c r="K448" s="1146"/>
      <c r="L448" s="1145"/>
      <c r="M448" s="1146"/>
      <c r="N448" s="1144" t="s">
        <v>4942</v>
      </c>
      <c r="O448" s="170" t="s">
        <v>4943</v>
      </c>
      <c r="P448" s="1147" t="s">
        <v>4940</v>
      </c>
      <c r="Q448" s="1148"/>
      <c r="R448" s="1149" t="s">
        <v>989</v>
      </c>
      <c r="S448" s="1144" t="s">
        <v>941</v>
      </c>
      <c r="T448" s="1150"/>
      <c r="U448" s="1151"/>
      <c r="V448" s="158" t="s">
        <v>246</v>
      </c>
      <c r="W448" s="1150" t="s">
        <v>4944</v>
      </c>
      <c r="X448" s="802">
        <v>1</v>
      </c>
      <c r="Y448" s="824" t="s">
        <v>945</v>
      </c>
      <c r="Z448" s="1152" t="s">
        <v>946</v>
      </c>
      <c r="AA448" s="1144">
        <v>1</v>
      </c>
      <c r="AB448" s="1144" t="s">
        <v>1244</v>
      </c>
      <c r="AC448" s="1144"/>
      <c r="AD448" s="1144" t="s">
        <v>4787</v>
      </c>
      <c r="AE448" s="1144"/>
      <c r="AF448" s="1153"/>
      <c r="AG448" s="1154" t="s">
        <v>949</v>
      </c>
      <c r="AH448" s="1154" t="s">
        <v>949</v>
      </c>
      <c r="AI448" s="1154" t="s">
        <v>949</v>
      </c>
      <c r="AJ448" s="1154" t="s">
        <v>949</v>
      </c>
      <c r="AK448" s="1154" t="s">
        <v>949</v>
      </c>
      <c r="AL448" s="1154">
        <v>0</v>
      </c>
      <c r="AM448" s="1154">
        <v>0</v>
      </c>
      <c r="AN448" s="1154">
        <v>0</v>
      </c>
      <c r="AO448" s="1154" t="s">
        <v>945</v>
      </c>
      <c r="AP448" s="1154">
        <v>0</v>
      </c>
      <c r="AQ448" s="1154" t="s">
        <v>1338</v>
      </c>
      <c r="AR448" s="1154">
        <v>0</v>
      </c>
      <c r="AS448" s="1154">
        <v>0</v>
      </c>
      <c r="AT448" s="1154">
        <v>0</v>
      </c>
      <c r="AU448" s="1154">
        <v>0</v>
      </c>
      <c r="AV448" s="1154">
        <v>0</v>
      </c>
      <c r="AW448" s="1154">
        <v>0</v>
      </c>
      <c r="AX448" s="1154">
        <v>0</v>
      </c>
      <c r="AY448" s="1154">
        <v>0</v>
      </c>
      <c r="AZ448" s="1154">
        <v>0</v>
      </c>
      <c r="BA448" s="1154">
        <v>0</v>
      </c>
      <c r="BB448" s="1155" t="s">
        <v>4162</v>
      </c>
      <c r="BC448" s="1155"/>
      <c r="BD448" s="1155"/>
      <c r="BE448" s="1144"/>
      <c r="BF448" s="1155"/>
      <c r="BG448" s="1155"/>
      <c r="BH448" s="1155"/>
      <c r="BI448" s="1143"/>
      <c r="BJ448" s="802"/>
      <c r="BK448" s="1143"/>
      <c r="BL448" s="1143"/>
      <c r="BM448" s="179"/>
      <c r="BN448" s="179"/>
    </row>
    <row r="449" spans="1:66" ht="16.5">
      <c r="A449" s="1143"/>
      <c r="B449" s="1144">
        <v>442</v>
      </c>
      <c r="C449" s="1144" t="s">
        <v>3719</v>
      </c>
      <c r="D449" s="1145" t="s">
        <v>4945</v>
      </c>
      <c r="E449" s="1146"/>
      <c r="F449" s="1145"/>
      <c r="G449" s="1146"/>
      <c r="H449" s="1145"/>
      <c r="I449" s="1146"/>
      <c r="J449" s="1145"/>
      <c r="K449" s="1146"/>
      <c r="L449" s="1145"/>
      <c r="M449" s="1146"/>
      <c r="N449" s="1144" t="s">
        <v>4945</v>
      </c>
      <c r="O449" s="170" t="s">
        <v>4946</v>
      </c>
      <c r="P449" s="1147" t="s">
        <v>4773</v>
      </c>
      <c r="Q449" s="1148"/>
      <c r="R449" s="1149" t="s">
        <v>961</v>
      </c>
      <c r="S449" s="1144" t="s">
        <v>941</v>
      </c>
      <c r="T449" s="1150"/>
      <c r="U449" s="1151"/>
      <c r="V449" s="158" t="s">
        <v>132</v>
      </c>
      <c r="W449" s="1150" t="s">
        <v>4947</v>
      </c>
      <c r="X449" s="802">
        <v>1</v>
      </c>
      <c r="Y449" s="824" t="s">
        <v>945</v>
      </c>
      <c r="Z449" s="1152" t="s">
        <v>946</v>
      </c>
      <c r="AA449" s="1144">
        <v>0</v>
      </c>
      <c r="AB449" s="1144" t="s">
        <v>947</v>
      </c>
      <c r="AC449" s="1144">
        <v>0</v>
      </c>
      <c r="AD449" s="1144"/>
      <c r="AE449" s="1144"/>
      <c r="AF449" s="1153"/>
      <c r="AG449" s="1154" t="s">
        <v>949</v>
      </c>
      <c r="AH449" s="1154" t="s">
        <v>949</v>
      </c>
      <c r="AI449" s="1154" t="s">
        <v>949</v>
      </c>
      <c r="AJ449" s="1154" t="s">
        <v>949</v>
      </c>
      <c r="AK449" s="1154" t="s">
        <v>949</v>
      </c>
      <c r="AL449" s="1154" t="s">
        <v>949</v>
      </c>
      <c r="AM449" s="1154" t="s">
        <v>949</v>
      </c>
      <c r="AN449" s="1154" t="s">
        <v>949</v>
      </c>
      <c r="AO449" s="1154" t="s">
        <v>949</v>
      </c>
      <c r="AP449" s="1154" t="s">
        <v>949</v>
      </c>
      <c r="AQ449" s="1154" t="s">
        <v>949</v>
      </c>
      <c r="AR449" s="1154" t="s">
        <v>949</v>
      </c>
      <c r="AS449" s="1154" t="s">
        <v>949</v>
      </c>
      <c r="AT449" s="1154" t="s">
        <v>949</v>
      </c>
      <c r="AU449" s="1154" t="s">
        <v>949</v>
      </c>
      <c r="AV449" s="1154" t="s">
        <v>949</v>
      </c>
      <c r="AW449" s="1154" t="s">
        <v>949</v>
      </c>
      <c r="AX449" s="1154" t="s">
        <v>949</v>
      </c>
      <c r="AY449" s="1154" t="s">
        <v>949</v>
      </c>
      <c r="AZ449" s="1154" t="s">
        <v>949</v>
      </c>
      <c r="BA449" s="1154" t="s">
        <v>949</v>
      </c>
      <c r="BB449" s="1155"/>
      <c r="BC449" s="1155"/>
      <c r="BD449" s="1155"/>
      <c r="BE449" s="1144"/>
      <c r="BF449" s="1155"/>
      <c r="BG449" s="1155"/>
      <c r="BH449" s="1155"/>
      <c r="BI449" s="1143"/>
      <c r="BJ449" s="802"/>
      <c r="BK449" s="1143"/>
      <c r="BL449" s="1143"/>
      <c r="BM449" s="179"/>
      <c r="BN449" s="179"/>
    </row>
    <row r="450" spans="1:66" ht="16.5">
      <c r="A450" s="1143"/>
      <c r="B450" s="1144">
        <v>443</v>
      </c>
      <c r="C450" s="1144" t="s">
        <v>3719</v>
      </c>
      <c r="D450" s="1145"/>
      <c r="E450" s="1146" t="s">
        <v>3765</v>
      </c>
      <c r="F450" s="1145"/>
      <c r="G450" s="1146"/>
      <c r="H450" s="1145"/>
      <c r="I450" s="1146"/>
      <c r="J450" s="1145"/>
      <c r="K450" s="1146"/>
      <c r="L450" s="1145"/>
      <c r="M450" s="1146"/>
      <c r="N450" s="1144" t="s">
        <v>3765</v>
      </c>
      <c r="O450" s="170" t="s">
        <v>3766</v>
      </c>
      <c r="P450" s="1147" t="s">
        <v>4948</v>
      </c>
      <c r="Q450" s="1148"/>
      <c r="R450" s="1149" t="s">
        <v>989</v>
      </c>
      <c r="S450" s="1144" t="s">
        <v>941</v>
      </c>
      <c r="T450" s="1150"/>
      <c r="U450" s="1151" t="s">
        <v>3768</v>
      </c>
      <c r="V450" s="158" t="s">
        <v>132</v>
      </c>
      <c r="W450" s="1150" t="s">
        <v>3769</v>
      </c>
      <c r="X450" s="802">
        <v>1</v>
      </c>
      <c r="Y450" s="824" t="s">
        <v>945</v>
      </c>
      <c r="Z450" s="1152" t="s">
        <v>946</v>
      </c>
      <c r="AA450" s="1144">
        <v>1</v>
      </c>
      <c r="AB450" s="1144" t="s">
        <v>979</v>
      </c>
      <c r="AC450" s="1144"/>
      <c r="AD450" s="1144"/>
      <c r="AE450" s="1144"/>
      <c r="AF450" s="1153"/>
      <c r="AG450" s="1154">
        <v>2232</v>
      </c>
      <c r="AH450" s="1154">
        <v>0.03</v>
      </c>
      <c r="AI450" s="1154" t="s">
        <v>3770</v>
      </c>
      <c r="AJ450" s="1154" t="s">
        <v>949</v>
      </c>
      <c r="AK450" s="1154" t="s">
        <v>3771</v>
      </c>
      <c r="AL450" s="1154" t="s">
        <v>3772</v>
      </c>
      <c r="AM450" s="1154" t="s">
        <v>3773</v>
      </c>
      <c r="AN450" s="1154" t="s">
        <v>949</v>
      </c>
      <c r="AO450" s="1154" t="s">
        <v>949</v>
      </c>
      <c r="AP450" s="1154" t="s">
        <v>3774</v>
      </c>
      <c r="AQ450" s="1154" t="s">
        <v>3775</v>
      </c>
      <c r="AR450" s="1154" t="s">
        <v>949</v>
      </c>
      <c r="AS450" s="1154" t="s">
        <v>949</v>
      </c>
      <c r="AT450" s="1154" t="s">
        <v>949</v>
      </c>
      <c r="AU450" s="1154" t="s">
        <v>949</v>
      </c>
      <c r="AV450" s="1154" t="s">
        <v>949</v>
      </c>
      <c r="AW450" s="1154" t="s">
        <v>949</v>
      </c>
      <c r="AX450" s="1154" t="s">
        <v>949</v>
      </c>
      <c r="AY450" s="1154" t="s">
        <v>949</v>
      </c>
      <c r="AZ450" s="1154" t="s">
        <v>949</v>
      </c>
      <c r="BA450" s="1154" t="s">
        <v>949</v>
      </c>
      <c r="BB450" s="1155" t="s">
        <v>4162</v>
      </c>
      <c r="BC450" s="1155"/>
      <c r="BD450" s="1155"/>
      <c r="BE450" s="1144"/>
      <c r="BF450" s="1155"/>
      <c r="BG450" s="1155"/>
      <c r="BH450" s="1155"/>
      <c r="BI450" s="1143"/>
      <c r="BJ450" s="802"/>
      <c r="BK450" s="1143"/>
      <c r="BL450" s="1143"/>
      <c r="BM450" s="179"/>
      <c r="BN450" s="179"/>
    </row>
    <row r="451" spans="1:66" ht="16.5">
      <c r="A451" s="1143"/>
      <c r="B451" s="1144">
        <v>444</v>
      </c>
      <c r="C451" s="1144" t="s">
        <v>3719</v>
      </c>
      <c r="D451" s="1145"/>
      <c r="E451" s="1146" t="s">
        <v>4949</v>
      </c>
      <c r="F451" s="1145"/>
      <c r="G451" s="1146"/>
      <c r="H451" s="1145"/>
      <c r="I451" s="1146"/>
      <c r="J451" s="1145"/>
      <c r="K451" s="1146"/>
      <c r="L451" s="1145"/>
      <c r="M451" s="1146"/>
      <c r="N451" s="1144" t="s">
        <v>4949</v>
      </c>
      <c r="O451" s="170" t="s">
        <v>4949</v>
      </c>
      <c r="P451" s="1147" t="s">
        <v>4781</v>
      </c>
      <c r="Q451" s="1148"/>
      <c r="R451" s="1149" t="s">
        <v>976</v>
      </c>
      <c r="S451" s="1144" t="s">
        <v>941</v>
      </c>
      <c r="T451" s="1150"/>
      <c r="U451" s="1151"/>
      <c r="V451" s="158" t="s">
        <v>132</v>
      </c>
      <c r="W451" s="1150" t="s">
        <v>4950</v>
      </c>
      <c r="X451" s="802">
        <v>1</v>
      </c>
      <c r="Y451" s="824" t="s">
        <v>945</v>
      </c>
      <c r="Z451" s="1152" t="s">
        <v>946</v>
      </c>
      <c r="AA451" s="1144">
        <v>1</v>
      </c>
      <c r="AB451" s="1144" t="s">
        <v>979</v>
      </c>
      <c r="AC451" s="1144"/>
      <c r="AD451" s="1144"/>
      <c r="AE451" s="1144"/>
      <c r="AF451" s="1153"/>
      <c r="AG451" s="1154" t="s">
        <v>949</v>
      </c>
      <c r="AH451" s="1154" t="s">
        <v>949</v>
      </c>
      <c r="AI451" s="1154" t="s">
        <v>949</v>
      </c>
      <c r="AJ451" s="1154" t="s">
        <v>949</v>
      </c>
      <c r="AK451" s="1154" t="s">
        <v>4951</v>
      </c>
      <c r="AL451" s="1154" t="s">
        <v>3787</v>
      </c>
      <c r="AM451" s="1154" t="s">
        <v>3788</v>
      </c>
      <c r="AN451" s="1154" t="s">
        <v>949</v>
      </c>
      <c r="AO451" s="1154" t="s">
        <v>949</v>
      </c>
      <c r="AP451" s="1154" t="s">
        <v>949</v>
      </c>
      <c r="AQ451" s="1154" t="s">
        <v>4952</v>
      </c>
      <c r="AR451" s="1154" t="s">
        <v>949</v>
      </c>
      <c r="AS451" s="1154" t="s">
        <v>949</v>
      </c>
      <c r="AT451" s="1154" t="s">
        <v>949</v>
      </c>
      <c r="AU451" s="1154" t="s">
        <v>949</v>
      </c>
      <c r="AV451" s="1154" t="s">
        <v>949</v>
      </c>
      <c r="AW451" s="1154" t="s">
        <v>949</v>
      </c>
      <c r="AX451" s="1154" t="s">
        <v>949</v>
      </c>
      <c r="AY451" s="1154" t="s">
        <v>949</v>
      </c>
      <c r="AZ451" s="1154" t="s">
        <v>949</v>
      </c>
      <c r="BA451" s="1154" t="s">
        <v>949</v>
      </c>
      <c r="BB451" s="1155" t="s">
        <v>4162</v>
      </c>
      <c r="BC451" s="1155"/>
      <c r="BD451" s="1155"/>
      <c r="BE451" s="1144"/>
      <c r="BF451" s="1155"/>
      <c r="BG451" s="1155"/>
      <c r="BH451" s="1155"/>
      <c r="BI451" s="1143"/>
      <c r="BJ451" s="802"/>
      <c r="BK451" s="1143"/>
      <c r="BL451" s="1143"/>
      <c r="BM451" s="179"/>
      <c r="BN451" s="179"/>
    </row>
    <row r="452" spans="1:66" ht="16.5">
      <c r="A452" s="1143"/>
      <c r="B452" s="1144">
        <v>445</v>
      </c>
      <c r="C452" s="1144" t="s">
        <v>3719</v>
      </c>
      <c r="D452" s="1145"/>
      <c r="E452" s="1146" t="s">
        <v>3812</v>
      </c>
      <c r="F452" s="1145"/>
      <c r="G452" s="1146"/>
      <c r="H452" s="1145"/>
      <c r="I452" s="1146"/>
      <c r="J452" s="1145"/>
      <c r="K452" s="1146"/>
      <c r="L452" s="1145"/>
      <c r="M452" s="1146"/>
      <c r="N452" s="1144" t="s">
        <v>3812</v>
      </c>
      <c r="O452" s="170" t="s">
        <v>3812</v>
      </c>
      <c r="P452" s="1147" t="s">
        <v>4799</v>
      </c>
      <c r="Q452" s="1148"/>
      <c r="R452" s="1149" t="s">
        <v>976</v>
      </c>
      <c r="S452" s="1144" t="s">
        <v>941</v>
      </c>
      <c r="T452" s="1150"/>
      <c r="U452" s="1151"/>
      <c r="V452" s="158" t="s">
        <v>132</v>
      </c>
      <c r="W452" s="1150" t="s">
        <v>3814</v>
      </c>
      <c r="X452" s="802">
        <v>1</v>
      </c>
      <c r="Y452" s="824" t="s">
        <v>945</v>
      </c>
      <c r="Z452" s="1152" t="s">
        <v>946</v>
      </c>
      <c r="AA452" s="1144">
        <v>1</v>
      </c>
      <c r="AB452" s="1144" t="s">
        <v>979</v>
      </c>
      <c r="AC452" s="1144"/>
      <c r="AD452" s="1144"/>
      <c r="AE452" s="1144"/>
      <c r="AF452" s="1153"/>
      <c r="AG452" s="1154">
        <v>910.00000000000011</v>
      </c>
      <c r="AH452" s="1154">
        <v>7.0000000000000007E-2</v>
      </c>
      <c r="AI452" s="1154" t="s">
        <v>949</v>
      </c>
      <c r="AJ452" s="1154" t="s">
        <v>949</v>
      </c>
      <c r="AK452" s="1154" t="s">
        <v>3807</v>
      </c>
      <c r="AL452" s="1154" t="s">
        <v>3808</v>
      </c>
      <c r="AM452" s="1154" t="s">
        <v>3788</v>
      </c>
      <c r="AN452" s="1154" t="s">
        <v>949</v>
      </c>
      <c r="AO452" s="1154" t="s">
        <v>949</v>
      </c>
      <c r="AP452" s="1154" t="s">
        <v>949</v>
      </c>
      <c r="AQ452" s="1154" t="s">
        <v>3809</v>
      </c>
      <c r="AR452" s="1154" t="s">
        <v>3810</v>
      </c>
      <c r="AS452" s="1154" t="s">
        <v>949</v>
      </c>
      <c r="AT452" s="1154" t="s">
        <v>949</v>
      </c>
      <c r="AU452" s="1154" t="s">
        <v>949</v>
      </c>
      <c r="AV452" s="1154" t="s">
        <v>949</v>
      </c>
      <c r="AW452" s="1154" t="s">
        <v>949</v>
      </c>
      <c r="AX452" s="1154" t="s">
        <v>949</v>
      </c>
      <c r="AY452" s="1154" t="s">
        <v>949</v>
      </c>
      <c r="AZ452" s="1154" t="s">
        <v>949</v>
      </c>
      <c r="BA452" s="1154" t="s">
        <v>949</v>
      </c>
      <c r="BB452" s="1155" t="s">
        <v>4162</v>
      </c>
      <c r="BC452" s="1155"/>
      <c r="BD452" s="1155"/>
      <c r="BE452" s="1144"/>
      <c r="BF452" s="1155"/>
      <c r="BG452" s="1155"/>
      <c r="BH452" s="1155"/>
      <c r="BI452" s="1143"/>
      <c r="BJ452" s="802"/>
      <c r="BK452" s="1143"/>
      <c r="BL452" s="1143"/>
      <c r="BM452" s="179"/>
      <c r="BN452" s="179"/>
    </row>
    <row r="453" spans="1:66" ht="16.5">
      <c r="A453" s="1143"/>
      <c r="B453" s="1144">
        <v>446</v>
      </c>
      <c r="C453" s="1144" t="s">
        <v>3719</v>
      </c>
      <c r="D453" s="1145"/>
      <c r="E453" s="1146" t="s">
        <v>4953</v>
      </c>
      <c r="F453" s="1145"/>
      <c r="G453" s="1146"/>
      <c r="H453" s="1145"/>
      <c r="I453" s="1146"/>
      <c r="J453" s="1145"/>
      <c r="K453" s="1146"/>
      <c r="L453" s="1145"/>
      <c r="M453" s="1146"/>
      <c r="N453" s="1144" t="s">
        <v>4953</v>
      </c>
      <c r="O453" s="170" t="s">
        <v>4954</v>
      </c>
      <c r="P453" s="1147" t="s">
        <v>4799</v>
      </c>
      <c r="Q453" s="1148"/>
      <c r="R453" s="1149" t="s">
        <v>989</v>
      </c>
      <c r="S453" s="1144" t="s">
        <v>941</v>
      </c>
      <c r="T453" s="1150"/>
      <c r="U453" s="1151"/>
      <c r="V453" s="158" t="s">
        <v>132</v>
      </c>
      <c r="W453" s="1150" t="s">
        <v>4955</v>
      </c>
      <c r="X453" s="802">
        <v>1</v>
      </c>
      <c r="Y453" s="824" t="s">
        <v>945</v>
      </c>
      <c r="Z453" s="1152" t="s">
        <v>946</v>
      </c>
      <c r="AA453" s="1144">
        <v>1</v>
      </c>
      <c r="AB453" s="1144" t="s">
        <v>979</v>
      </c>
      <c r="AC453" s="1144"/>
      <c r="AD453" s="1144"/>
      <c r="AE453" s="1144"/>
      <c r="AF453" s="1153"/>
      <c r="AG453" s="1154">
        <v>23437.5</v>
      </c>
      <c r="AH453" s="1154">
        <v>1.3</v>
      </c>
      <c r="AI453" s="1154" t="s">
        <v>949</v>
      </c>
      <c r="AJ453" s="1154" t="s">
        <v>949</v>
      </c>
      <c r="AK453" s="1154" t="s">
        <v>4956</v>
      </c>
      <c r="AL453" s="1154" t="s">
        <v>1881</v>
      </c>
      <c r="AM453" s="1154" t="s">
        <v>1172</v>
      </c>
      <c r="AN453" s="1154" t="s">
        <v>949</v>
      </c>
      <c r="AO453" s="1154" t="s">
        <v>949</v>
      </c>
      <c r="AP453" s="1154" t="s">
        <v>949</v>
      </c>
      <c r="AQ453" s="1154" t="s">
        <v>3827</v>
      </c>
      <c r="AR453" s="1154" t="s">
        <v>949</v>
      </c>
      <c r="AS453" s="1154" t="s">
        <v>949</v>
      </c>
      <c r="AT453" s="1154" t="s">
        <v>949</v>
      </c>
      <c r="AU453" s="1154" t="s">
        <v>949</v>
      </c>
      <c r="AV453" s="1154" t="s">
        <v>949</v>
      </c>
      <c r="AW453" s="1154" t="s">
        <v>949</v>
      </c>
      <c r="AX453" s="1154" t="s">
        <v>949</v>
      </c>
      <c r="AY453" s="1154" t="s">
        <v>949</v>
      </c>
      <c r="AZ453" s="1154" t="s">
        <v>949</v>
      </c>
      <c r="BA453" s="1154" t="s">
        <v>949</v>
      </c>
      <c r="BB453" s="1155" t="s">
        <v>4162</v>
      </c>
      <c r="BC453" s="1155"/>
      <c r="BD453" s="1155"/>
      <c r="BE453" s="1144"/>
      <c r="BF453" s="1155"/>
      <c r="BG453" s="1155"/>
      <c r="BH453" s="1155"/>
      <c r="BI453" s="1143"/>
      <c r="BJ453" s="802"/>
      <c r="BK453" s="1143"/>
      <c r="BL453" s="1143"/>
      <c r="BM453" s="179"/>
      <c r="BN453" s="179"/>
    </row>
    <row r="454" spans="1:66" ht="16.5">
      <c r="A454" s="1143"/>
      <c r="B454" s="1144">
        <v>447</v>
      </c>
      <c r="C454" s="1144" t="s">
        <v>3719</v>
      </c>
      <c r="D454" s="1145"/>
      <c r="E454" s="1146" t="s">
        <v>3828</v>
      </c>
      <c r="F454" s="1145"/>
      <c r="G454" s="1146"/>
      <c r="H454" s="1145"/>
      <c r="I454" s="1146"/>
      <c r="J454" s="1145"/>
      <c r="K454" s="1146"/>
      <c r="L454" s="1145"/>
      <c r="M454" s="1146"/>
      <c r="N454" s="1144" t="s">
        <v>3828</v>
      </c>
      <c r="O454" s="170" t="s">
        <v>3829</v>
      </c>
      <c r="P454" s="1147" t="s">
        <v>4948</v>
      </c>
      <c r="Q454" s="1148"/>
      <c r="R454" s="1149" t="s">
        <v>989</v>
      </c>
      <c r="S454" s="1144" t="s">
        <v>941</v>
      </c>
      <c r="T454" s="1150"/>
      <c r="U454" s="1151" t="s">
        <v>3830</v>
      </c>
      <c r="V454" s="158" t="s">
        <v>132</v>
      </c>
      <c r="W454" s="1150" t="s">
        <v>3831</v>
      </c>
      <c r="X454" s="802">
        <v>1</v>
      </c>
      <c r="Y454" s="824" t="s">
        <v>945</v>
      </c>
      <c r="Z454" s="1152" t="s">
        <v>946</v>
      </c>
      <c r="AA454" s="1144">
        <v>1</v>
      </c>
      <c r="AB454" s="1144" t="s">
        <v>979</v>
      </c>
      <c r="AC454" s="1144"/>
      <c r="AD454" s="1144"/>
      <c r="AE454" s="1144"/>
      <c r="AF454" s="1153"/>
      <c r="AG454" s="1154">
        <v>1360</v>
      </c>
      <c r="AH454" s="1154">
        <v>2.7E-2</v>
      </c>
      <c r="AI454" s="1154" t="s">
        <v>3770</v>
      </c>
      <c r="AJ454" s="1154" t="s">
        <v>949</v>
      </c>
      <c r="AK454" s="1154" t="s">
        <v>3832</v>
      </c>
      <c r="AL454" s="1154" t="s">
        <v>3833</v>
      </c>
      <c r="AM454" s="1154" t="s">
        <v>3834</v>
      </c>
      <c r="AN454" s="1154" t="s">
        <v>949</v>
      </c>
      <c r="AO454" s="1154" t="s">
        <v>949</v>
      </c>
      <c r="AP454" s="1154" t="s">
        <v>3835</v>
      </c>
      <c r="AQ454" s="1154" t="s">
        <v>3836</v>
      </c>
      <c r="AR454" s="1154" t="s">
        <v>949</v>
      </c>
      <c r="AS454" s="1154" t="s">
        <v>949</v>
      </c>
      <c r="AT454" s="1154" t="s">
        <v>949</v>
      </c>
      <c r="AU454" s="1154" t="s">
        <v>949</v>
      </c>
      <c r="AV454" s="1154" t="s">
        <v>949</v>
      </c>
      <c r="AW454" s="1154" t="s">
        <v>949</v>
      </c>
      <c r="AX454" s="1154" t="s">
        <v>949</v>
      </c>
      <c r="AY454" s="1154" t="s">
        <v>949</v>
      </c>
      <c r="AZ454" s="1154" t="s">
        <v>949</v>
      </c>
      <c r="BA454" s="1154" t="s">
        <v>949</v>
      </c>
      <c r="BB454" s="1155" t="s">
        <v>4162</v>
      </c>
      <c r="BC454" s="1155"/>
      <c r="BD454" s="1155"/>
      <c r="BE454" s="1144"/>
      <c r="BF454" s="1155"/>
      <c r="BG454" s="1155"/>
      <c r="BH454" s="1155"/>
      <c r="BI454" s="1143"/>
      <c r="BJ454" s="802"/>
      <c r="BK454" s="1143"/>
      <c r="BL454" s="1143"/>
      <c r="BM454" s="179"/>
      <c r="BN454" s="179"/>
    </row>
    <row r="455" spans="1:66" ht="16.5">
      <c r="A455" s="1143"/>
      <c r="B455" s="1144">
        <v>448</v>
      </c>
      <c r="C455" s="1144" t="s">
        <v>3719</v>
      </c>
      <c r="D455" s="1145"/>
      <c r="E455" s="1146" t="s">
        <v>4957</v>
      </c>
      <c r="F455" s="1145"/>
      <c r="G455" s="1146"/>
      <c r="H455" s="1145"/>
      <c r="I455" s="1146"/>
      <c r="J455" s="1145"/>
      <c r="K455" s="1146"/>
      <c r="L455" s="1145"/>
      <c r="M455" s="1146"/>
      <c r="N455" s="1144" t="s">
        <v>4957</v>
      </c>
      <c r="O455" s="170" t="s">
        <v>4957</v>
      </c>
      <c r="P455" s="1147" t="s">
        <v>4781</v>
      </c>
      <c r="Q455" s="1148"/>
      <c r="R455" s="1149" t="s">
        <v>976</v>
      </c>
      <c r="S455" s="1144" t="s">
        <v>941</v>
      </c>
      <c r="T455" s="1150"/>
      <c r="U455" s="1151"/>
      <c r="V455" s="158" t="s">
        <v>132</v>
      </c>
      <c r="W455" s="1150" t="s">
        <v>4958</v>
      </c>
      <c r="X455" s="802">
        <v>1</v>
      </c>
      <c r="Y455" s="824" t="s">
        <v>945</v>
      </c>
      <c r="Z455" s="1152" t="s">
        <v>946</v>
      </c>
      <c r="AA455" s="1144">
        <v>0</v>
      </c>
      <c r="AB455" s="1144" t="s">
        <v>947</v>
      </c>
      <c r="AC455" s="1144"/>
      <c r="AD455" s="1144"/>
      <c r="AE455" s="1144"/>
      <c r="AF455" s="1153"/>
      <c r="AG455" s="1154" t="s">
        <v>949</v>
      </c>
      <c r="AH455" s="1154" t="s">
        <v>949</v>
      </c>
      <c r="AI455" s="1154" t="s">
        <v>949</v>
      </c>
      <c r="AJ455" s="1154" t="s">
        <v>949</v>
      </c>
      <c r="AK455" s="1154" t="s">
        <v>949</v>
      </c>
      <c r="AL455" s="1154" t="s">
        <v>949</v>
      </c>
      <c r="AM455" s="1154" t="s">
        <v>949</v>
      </c>
      <c r="AN455" s="1154" t="s">
        <v>949</v>
      </c>
      <c r="AO455" s="1154" t="s">
        <v>949</v>
      </c>
      <c r="AP455" s="1154" t="s">
        <v>949</v>
      </c>
      <c r="AQ455" s="1154" t="s">
        <v>949</v>
      </c>
      <c r="AR455" s="1154" t="s">
        <v>949</v>
      </c>
      <c r="AS455" s="1154" t="s">
        <v>949</v>
      </c>
      <c r="AT455" s="1154" t="s">
        <v>949</v>
      </c>
      <c r="AU455" s="1154" t="s">
        <v>949</v>
      </c>
      <c r="AV455" s="1154" t="s">
        <v>949</v>
      </c>
      <c r="AW455" s="1154" t="s">
        <v>949</v>
      </c>
      <c r="AX455" s="1154" t="s">
        <v>949</v>
      </c>
      <c r="AY455" s="1154" t="s">
        <v>949</v>
      </c>
      <c r="AZ455" s="1154" t="s">
        <v>949</v>
      </c>
      <c r="BA455" s="1154" t="s">
        <v>949</v>
      </c>
      <c r="BB455" s="1155"/>
      <c r="BC455" s="1155"/>
      <c r="BD455" s="1155"/>
      <c r="BE455" s="1144"/>
      <c r="BF455" s="1155"/>
      <c r="BG455" s="1155"/>
      <c r="BH455" s="1155"/>
      <c r="BI455" s="1143"/>
      <c r="BJ455" s="802"/>
      <c r="BK455" s="1143"/>
      <c r="BL455" s="1143"/>
      <c r="BM455" s="179"/>
      <c r="BN455" s="179"/>
    </row>
    <row r="456" spans="1:66" ht="16.5">
      <c r="A456" s="1143"/>
      <c r="B456" s="1144">
        <v>449</v>
      </c>
      <c r="C456" s="1144" t="s">
        <v>3719</v>
      </c>
      <c r="D456" s="1145"/>
      <c r="E456" s="1146"/>
      <c r="F456" s="1145" t="s">
        <v>3877</v>
      </c>
      <c r="G456" s="1146"/>
      <c r="H456" s="1145"/>
      <c r="I456" s="1146"/>
      <c r="J456" s="1145"/>
      <c r="K456" s="1146"/>
      <c r="L456" s="1145"/>
      <c r="M456" s="1146"/>
      <c r="N456" s="1144" t="s">
        <v>3877</v>
      </c>
      <c r="O456" s="170" t="s">
        <v>3878</v>
      </c>
      <c r="P456" s="1147" t="s">
        <v>4894</v>
      </c>
      <c r="Q456" s="1148"/>
      <c r="R456" s="1149" t="s">
        <v>1059</v>
      </c>
      <c r="S456" s="1144" t="s">
        <v>941</v>
      </c>
      <c r="T456" s="1150"/>
      <c r="U456" s="1151" t="s">
        <v>3879</v>
      </c>
      <c r="V456" s="158" t="s">
        <v>132</v>
      </c>
      <c r="W456" s="1150" t="s">
        <v>3880</v>
      </c>
      <c r="X456" s="802">
        <v>1</v>
      </c>
      <c r="Y456" s="824" t="s">
        <v>945</v>
      </c>
      <c r="Z456" s="1152" t="s">
        <v>946</v>
      </c>
      <c r="AA456" s="1144">
        <v>1</v>
      </c>
      <c r="AB456" s="1144" t="s">
        <v>979</v>
      </c>
      <c r="AC456" s="1144" t="s">
        <v>948</v>
      </c>
      <c r="AD456" s="1144"/>
      <c r="AE456" s="1144"/>
      <c r="AF456" s="1153"/>
      <c r="AG456" s="1154">
        <v>250.8</v>
      </c>
      <c r="AH456" s="1154">
        <v>9.5000000000000001E-2</v>
      </c>
      <c r="AI456" s="1154" t="s">
        <v>949</v>
      </c>
      <c r="AJ456" s="1154" t="s">
        <v>949</v>
      </c>
      <c r="AK456" s="1154" t="s">
        <v>3881</v>
      </c>
      <c r="AL456" s="1154" t="s">
        <v>1881</v>
      </c>
      <c r="AM456" s="1154" t="s">
        <v>1882</v>
      </c>
      <c r="AN456" s="1154" t="s">
        <v>949</v>
      </c>
      <c r="AO456" s="1154" t="s">
        <v>949</v>
      </c>
      <c r="AP456" s="1154" t="s">
        <v>949</v>
      </c>
      <c r="AQ456" s="1154" t="s">
        <v>985</v>
      </c>
      <c r="AR456" s="1154" t="s">
        <v>986</v>
      </c>
      <c r="AS456" s="1154" t="s">
        <v>949</v>
      </c>
      <c r="AT456" s="1154" t="s">
        <v>949</v>
      </c>
      <c r="AU456" s="1154" t="s">
        <v>949</v>
      </c>
      <c r="AV456" s="1154" t="s">
        <v>949</v>
      </c>
      <c r="AW456" s="1154" t="s">
        <v>949</v>
      </c>
      <c r="AX456" s="1154" t="s">
        <v>949</v>
      </c>
      <c r="AY456" s="1154" t="s">
        <v>949</v>
      </c>
      <c r="AZ456" s="1154" t="s">
        <v>949</v>
      </c>
      <c r="BA456" s="1154" t="s">
        <v>949</v>
      </c>
      <c r="BB456" s="1155"/>
      <c r="BC456" s="1155"/>
      <c r="BD456" s="1155"/>
      <c r="BE456" s="1144"/>
      <c r="BF456" s="1155"/>
      <c r="BG456" s="1155"/>
      <c r="BH456" s="1155"/>
      <c r="BI456" s="1143"/>
      <c r="BJ456" s="802"/>
      <c r="BK456" s="1143"/>
      <c r="BL456" s="1143"/>
      <c r="BM456" s="179"/>
      <c r="BN456" s="179"/>
    </row>
    <row r="457" spans="1:66" ht="16.5">
      <c r="A457" s="1143"/>
      <c r="B457" s="1144">
        <v>450</v>
      </c>
      <c r="C457" s="1144" t="s">
        <v>3719</v>
      </c>
      <c r="D457" s="1145"/>
      <c r="E457" s="1146"/>
      <c r="F457" s="1145" t="s">
        <v>1886</v>
      </c>
      <c r="G457" s="1146"/>
      <c r="H457" s="1145"/>
      <c r="I457" s="1146"/>
      <c r="J457" s="1145"/>
      <c r="K457" s="1146"/>
      <c r="L457" s="1145"/>
      <c r="M457" s="1146"/>
      <c r="N457" s="1144" t="s">
        <v>1886</v>
      </c>
      <c r="O457" s="170" t="s">
        <v>1887</v>
      </c>
      <c r="P457" s="1147" t="s">
        <v>4773</v>
      </c>
      <c r="Q457" s="1148"/>
      <c r="R457" s="1149" t="s">
        <v>989</v>
      </c>
      <c r="S457" s="1144" t="s">
        <v>941</v>
      </c>
      <c r="T457" s="1150"/>
      <c r="U457" s="1151" t="s">
        <v>1888</v>
      </c>
      <c r="V457" s="158" t="s">
        <v>132</v>
      </c>
      <c r="W457" s="1150" t="s">
        <v>1889</v>
      </c>
      <c r="X457" s="802">
        <v>2.1999999999999999E-2</v>
      </c>
      <c r="Y457" s="824" t="s">
        <v>945</v>
      </c>
      <c r="Z457" s="1152" t="s">
        <v>992</v>
      </c>
      <c r="AA457" s="1144">
        <v>1</v>
      </c>
      <c r="AB457" s="1144" t="s">
        <v>993</v>
      </c>
      <c r="AC457" s="1144"/>
      <c r="AD457" s="1144"/>
      <c r="AE457" s="1144"/>
      <c r="AF457" s="1153"/>
      <c r="AG457" s="1154" t="s">
        <v>949</v>
      </c>
      <c r="AH457" s="1154" t="s">
        <v>949</v>
      </c>
      <c r="AI457" s="1154" t="s">
        <v>949</v>
      </c>
      <c r="AJ457" s="1154" t="s">
        <v>949</v>
      </c>
      <c r="AK457" s="1154" t="s">
        <v>1890</v>
      </c>
      <c r="AL457" s="1154" t="s">
        <v>995</v>
      </c>
      <c r="AM457" s="1154" t="s">
        <v>996</v>
      </c>
      <c r="AN457" s="1154" t="s">
        <v>1891</v>
      </c>
      <c r="AO457" s="1154" t="s">
        <v>998</v>
      </c>
      <c r="AP457" s="1154" t="s">
        <v>949</v>
      </c>
      <c r="AQ457" s="1154" t="s">
        <v>985</v>
      </c>
      <c r="AR457" s="1154" t="s">
        <v>986</v>
      </c>
      <c r="AS457" s="1154" t="s">
        <v>949</v>
      </c>
      <c r="AT457" s="1154" t="s">
        <v>949</v>
      </c>
      <c r="AU457" s="1154" t="s">
        <v>949</v>
      </c>
      <c r="AV457" s="1154" t="s">
        <v>949</v>
      </c>
      <c r="AW457" s="1154" t="s">
        <v>949</v>
      </c>
      <c r="AX457" s="1154" t="s">
        <v>949</v>
      </c>
      <c r="AY457" s="1154" t="s">
        <v>949</v>
      </c>
      <c r="AZ457" s="1154" t="s">
        <v>949</v>
      </c>
      <c r="BA457" s="1154" t="s">
        <v>949</v>
      </c>
      <c r="BB457" s="1155"/>
      <c r="BC457" s="1155"/>
      <c r="BD457" s="1155"/>
      <c r="BE457" s="1144"/>
      <c r="BF457" s="1155"/>
      <c r="BG457" s="1155"/>
      <c r="BH457" s="1155"/>
      <c r="BI457" s="1143"/>
      <c r="BJ457" s="802"/>
      <c r="BK457" s="1143"/>
      <c r="BL457" s="1143"/>
      <c r="BM457" s="179"/>
      <c r="BN457" s="179"/>
    </row>
    <row r="458" spans="1:66" ht="16.5">
      <c r="A458" s="1143"/>
      <c r="B458" s="1144">
        <v>451</v>
      </c>
      <c r="C458" s="1144" t="s">
        <v>3719</v>
      </c>
      <c r="D458" s="1145"/>
      <c r="E458" s="1146" t="s">
        <v>4959</v>
      </c>
      <c r="F458" s="1145"/>
      <c r="G458" s="1146"/>
      <c r="H458" s="1145"/>
      <c r="I458" s="1146"/>
      <c r="J458" s="1145"/>
      <c r="K458" s="1146"/>
      <c r="L458" s="1145"/>
      <c r="M458" s="1146"/>
      <c r="N458" s="1144" t="s">
        <v>4959</v>
      </c>
      <c r="O458" s="170" t="s">
        <v>4960</v>
      </c>
      <c r="P458" s="1147" t="s">
        <v>4894</v>
      </c>
      <c r="Q458" s="1148"/>
      <c r="R458" s="1149" t="s">
        <v>976</v>
      </c>
      <c r="S458" s="1144" t="s">
        <v>941</v>
      </c>
      <c r="T458" s="1150"/>
      <c r="U458" s="1151"/>
      <c r="V458" s="158" t="s">
        <v>132</v>
      </c>
      <c r="W458" s="1150" t="s">
        <v>4961</v>
      </c>
      <c r="X458" s="802">
        <v>1</v>
      </c>
      <c r="Y458" s="824" t="s">
        <v>945</v>
      </c>
      <c r="Z458" s="1152" t="s">
        <v>946</v>
      </c>
      <c r="AA458" s="1144">
        <v>1</v>
      </c>
      <c r="AB458" s="1144" t="s">
        <v>979</v>
      </c>
      <c r="AC458" s="1144" t="s">
        <v>948</v>
      </c>
      <c r="AD458" s="1144"/>
      <c r="AE458" s="1144"/>
      <c r="AF458" s="1153"/>
      <c r="AG458" s="1154">
        <v>4469000</v>
      </c>
      <c r="AH458" s="1154" t="s">
        <v>949</v>
      </c>
      <c r="AI458" s="1154" t="s">
        <v>3901</v>
      </c>
      <c r="AJ458" s="1154" t="s">
        <v>4962</v>
      </c>
      <c r="AK458" s="1154" t="s">
        <v>4963</v>
      </c>
      <c r="AL458" s="1154" t="s">
        <v>1083</v>
      </c>
      <c r="AM458" s="1154" t="s">
        <v>3904</v>
      </c>
      <c r="AN458" s="1154" t="s">
        <v>949</v>
      </c>
      <c r="AO458" s="1154" t="s">
        <v>949</v>
      </c>
      <c r="AP458" s="1154" t="s">
        <v>3905</v>
      </c>
      <c r="AQ458" s="1154" t="s">
        <v>3906</v>
      </c>
      <c r="AR458" s="1154" t="s">
        <v>3907</v>
      </c>
      <c r="AS458" s="1154" t="s">
        <v>949</v>
      </c>
      <c r="AT458" s="1154" t="s">
        <v>949</v>
      </c>
      <c r="AU458" s="1154" t="s">
        <v>949</v>
      </c>
      <c r="AV458" s="1154" t="s">
        <v>949</v>
      </c>
      <c r="AW458" s="1154" t="s">
        <v>949</v>
      </c>
      <c r="AX458" s="1154" t="s">
        <v>949</v>
      </c>
      <c r="AY458" s="1154" t="s">
        <v>949</v>
      </c>
      <c r="AZ458" s="1154" t="s">
        <v>949</v>
      </c>
      <c r="BA458" s="1154" t="s">
        <v>949</v>
      </c>
      <c r="BB458" s="1155" t="s">
        <v>4162</v>
      </c>
      <c r="BC458" s="1155"/>
      <c r="BD458" s="1155"/>
      <c r="BE458" s="1144"/>
      <c r="BF458" s="1155"/>
      <c r="BG458" s="1155"/>
      <c r="BH458" s="1155"/>
      <c r="BI458" s="1143"/>
      <c r="BJ458" s="802"/>
      <c r="BK458" s="1143"/>
      <c r="BL458" s="1143"/>
      <c r="BM458" s="179"/>
      <c r="BN458" s="179"/>
    </row>
    <row r="459" spans="1:66" ht="16.5">
      <c r="A459" s="1143"/>
      <c r="B459" s="1144">
        <v>452</v>
      </c>
      <c r="C459" s="1144" t="s">
        <v>3719</v>
      </c>
      <c r="D459" s="1145"/>
      <c r="E459" s="1146" t="s">
        <v>4964</v>
      </c>
      <c r="F459" s="1145"/>
      <c r="G459" s="1146"/>
      <c r="H459" s="1145"/>
      <c r="I459" s="1146"/>
      <c r="J459" s="1145"/>
      <c r="K459" s="1146"/>
      <c r="L459" s="1145"/>
      <c r="M459" s="1146"/>
      <c r="N459" s="1144" t="s">
        <v>4964</v>
      </c>
      <c r="O459" s="170" t="s">
        <v>4965</v>
      </c>
      <c r="P459" s="1147" t="s">
        <v>4894</v>
      </c>
      <c r="Q459" s="1148"/>
      <c r="R459" s="1149" t="s">
        <v>976</v>
      </c>
      <c r="S459" s="1144" t="s">
        <v>941</v>
      </c>
      <c r="T459" s="1150"/>
      <c r="U459" s="1151"/>
      <c r="V459" s="158" t="s">
        <v>132</v>
      </c>
      <c r="W459" s="1150" t="s">
        <v>4966</v>
      </c>
      <c r="X459" s="802">
        <v>1</v>
      </c>
      <c r="Y459" s="824" t="s">
        <v>945</v>
      </c>
      <c r="Z459" s="1152" t="s">
        <v>946</v>
      </c>
      <c r="AA459" s="1144">
        <v>1</v>
      </c>
      <c r="AB459" s="1144" t="s">
        <v>979</v>
      </c>
      <c r="AC459" s="1144" t="s">
        <v>948</v>
      </c>
      <c r="AD459" s="1144"/>
      <c r="AE459" s="1144"/>
      <c r="AF459" s="1153"/>
      <c r="AG459" s="1154">
        <v>4228700</v>
      </c>
      <c r="AH459" s="1154" t="s">
        <v>949</v>
      </c>
      <c r="AI459" s="1154" t="s">
        <v>3901</v>
      </c>
      <c r="AJ459" s="1154" t="s">
        <v>4962</v>
      </c>
      <c r="AK459" s="1154" t="s">
        <v>4963</v>
      </c>
      <c r="AL459" s="1154" t="s">
        <v>1083</v>
      </c>
      <c r="AM459" s="1154" t="s">
        <v>3904</v>
      </c>
      <c r="AN459" s="1154" t="s">
        <v>949</v>
      </c>
      <c r="AO459" s="1154" t="s">
        <v>949</v>
      </c>
      <c r="AP459" s="1154" t="s">
        <v>3905</v>
      </c>
      <c r="AQ459" s="1154" t="s">
        <v>3906</v>
      </c>
      <c r="AR459" s="1154" t="s">
        <v>3907</v>
      </c>
      <c r="AS459" s="1154" t="s">
        <v>949</v>
      </c>
      <c r="AT459" s="1154" t="s">
        <v>949</v>
      </c>
      <c r="AU459" s="1154" t="s">
        <v>949</v>
      </c>
      <c r="AV459" s="1154" t="s">
        <v>949</v>
      </c>
      <c r="AW459" s="1154" t="s">
        <v>949</v>
      </c>
      <c r="AX459" s="1154" t="s">
        <v>949</v>
      </c>
      <c r="AY459" s="1154" t="s">
        <v>949</v>
      </c>
      <c r="AZ459" s="1154" t="s">
        <v>949</v>
      </c>
      <c r="BA459" s="1154" t="s">
        <v>949</v>
      </c>
      <c r="BB459" s="1155" t="s">
        <v>4162</v>
      </c>
      <c r="BC459" s="1155"/>
      <c r="BD459" s="1155"/>
      <c r="BE459" s="1144"/>
      <c r="BF459" s="1155"/>
      <c r="BG459" s="1155"/>
      <c r="BH459" s="1155"/>
      <c r="BI459" s="1143"/>
      <c r="BJ459" s="802"/>
      <c r="BK459" s="1143"/>
      <c r="BL459" s="1143"/>
      <c r="BM459" s="179"/>
      <c r="BN459" s="179"/>
    </row>
    <row r="460" spans="1:66" ht="16.5">
      <c r="A460" s="1143"/>
      <c r="B460" s="1144">
        <v>453</v>
      </c>
      <c r="C460" s="1144" t="s">
        <v>3719</v>
      </c>
      <c r="D460" s="1145"/>
      <c r="E460" s="1146" t="s">
        <v>4967</v>
      </c>
      <c r="F460" s="1145"/>
      <c r="G460" s="1146"/>
      <c r="H460" s="1145"/>
      <c r="I460" s="1146"/>
      <c r="J460" s="1145"/>
      <c r="K460" s="1146"/>
      <c r="L460" s="1145"/>
      <c r="M460" s="1146"/>
      <c r="N460" s="1144" t="s">
        <v>4967</v>
      </c>
      <c r="O460" s="170" t="s">
        <v>4967</v>
      </c>
      <c r="P460" s="1147" t="s">
        <v>4781</v>
      </c>
      <c r="Q460" s="1148"/>
      <c r="R460" s="1149" t="s">
        <v>976</v>
      </c>
      <c r="S460" s="1144" t="s">
        <v>941</v>
      </c>
      <c r="T460" s="1150"/>
      <c r="U460" s="1151"/>
      <c r="V460" s="158" t="s">
        <v>132</v>
      </c>
      <c r="W460" s="1150" t="s">
        <v>4968</v>
      </c>
      <c r="X460" s="802">
        <v>1</v>
      </c>
      <c r="Y460" s="824" t="s">
        <v>945</v>
      </c>
      <c r="Z460" s="1152" t="s">
        <v>946</v>
      </c>
      <c r="AA460" s="1144">
        <v>1</v>
      </c>
      <c r="AB460" s="1144" t="s">
        <v>979</v>
      </c>
      <c r="AC460" s="1144" t="s">
        <v>948</v>
      </c>
      <c r="AD460" s="1144"/>
      <c r="AE460" s="1144"/>
      <c r="AF460" s="1153"/>
      <c r="AG460" s="1154">
        <v>26325</v>
      </c>
      <c r="AH460" s="1154">
        <v>2.7E-2</v>
      </c>
      <c r="AI460" s="1154" t="s">
        <v>3770</v>
      </c>
      <c r="AJ460" s="1154">
        <v>0</v>
      </c>
      <c r="AK460" s="1154" t="s">
        <v>4969</v>
      </c>
      <c r="AL460" s="1154" t="s">
        <v>3914</v>
      </c>
      <c r="AM460" s="1154" t="s">
        <v>3834</v>
      </c>
      <c r="AN460" s="1154" t="s">
        <v>949</v>
      </c>
      <c r="AO460" s="1154" t="s">
        <v>949</v>
      </c>
      <c r="AP460" s="1154" t="s">
        <v>3835</v>
      </c>
      <c r="AQ460" s="1154" t="s">
        <v>3836</v>
      </c>
      <c r="AR460" s="1154" t="s">
        <v>949</v>
      </c>
      <c r="AS460" s="1154" t="s">
        <v>949</v>
      </c>
      <c r="AT460" s="1154" t="s">
        <v>949</v>
      </c>
      <c r="AU460" s="1154" t="s">
        <v>949</v>
      </c>
      <c r="AV460" s="1154" t="s">
        <v>949</v>
      </c>
      <c r="AW460" s="1154" t="s">
        <v>949</v>
      </c>
      <c r="AX460" s="1154" t="s">
        <v>949</v>
      </c>
      <c r="AY460" s="1154" t="s">
        <v>949</v>
      </c>
      <c r="AZ460" s="1154" t="s">
        <v>949</v>
      </c>
      <c r="BA460" s="1154" t="s">
        <v>949</v>
      </c>
      <c r="BB460" s="1155" t="s">
        <v>4162</v>
      </c>
      <c r="BC460" s="1155"/>
      <c r="BD460" s="1155"/>
      <c r="BE460" s="1144"/>
      <c r="BF460" s="1155"/>
      <c r="BG460" s="1155"/>
      <c r="BH460" s="1155"/>
      <c r="BI460" s="1143"/>
      <c r="BJ460" s="802"/>
      <c r="BK460" s="1143"/>
      <c r="BL460" s="1143"/>
      <c r="BM460" s="179"/>
      <c r="BN460" s="179"/>
    </row>
    <row r="461" spans="1:66" ht="16.5">
      <c r="A461" s="1143"/>
      <c r="B461" s="1144">
        <v>454</v>
      </c>
      <c r="C461" s="1144" t="s">
        <v>3719</v>
      </c>
      <c r="D461" s="1145"/>
      <c r="E461" s="1146" t="s">
        <v>4970</v>
      </c>
      <c r="F461" s="1145"/>
      <c r="G461" s="1146"/>
      <c r="H461" s="1145"/>
      <c r="I461" s="1146"/>
      <c r="J461" s="1145"/>
      <c r="K461" s="1146"/>
      <c r="L461" s="1145"/>
      <c r="M461" s="1146"/>
      <c r="N461" s="1144" t="s">
        <v>4970</v>
      </c>
      <c r="O461" s="170" t="s">
        <v>4971</v>
      </c>
      <c r="P461" s="1147" t="s">
        <v>4894</v>
      </c>
      <c r="Q461" s="1148"/>
      <c r="R461" s="1149" t="s">
        <v>989</v>
      </c>
      <c r="S461" s="1144" t="s">
        <v>941</v>
      </c>
      <c r="T461" s="1150"/>
      <c r="U461" s="1151"/>
      <c r="V461" s="158" t="s">
        <v>132</v>
      </c>
      <c r="W461" s="1150" t="s">
        <v>4972</v>
      </c>
      <c r="X461" s="802">
        <v>1</v>
      </c>
      <c r="Y461" s="824" t="s">
        <v>945</v>
      </c>
      <c r="Z461" s="1152" t="s">
        <v>946</v>
      </c>
      <c r="AA461" s="1144">
        <v>1</v>
      </c>
      <c r="AB461" s="1144" t="s">
        <v>979</v>
      </c>
      <c r="AC461" s="1144" t="s">
        <v>948</v>
      </c>
      <c r="AD461" s="1144"/>
      <c r="AE461" s="1144"/>
      <c r="AF461" s="1153"/>
      <c r="AG461" s="1154">
        <v>73440000</v>
      </c>
      <c r="AH461" s="1154">
        <v>7</v>
      </c>
      <c r="AI461" s="1154" t="s">
        <v>949</v>
      </c>
      <c r="AJ461" s="1154" t="s">
        <v>949</v>
      </c>
      <c r="AK461" s="1154" t="s">
        <v>4973</v>
      </c>
      <c r="AL461" s="1154" t="s">
        <v>3926</v>
      </c>
      <c r="AM461" s="1154" t="s">
        <v>3920</v>
      </c>
      <c r="AN461" s="1154" t="s">
        <v>3927</v>
      </c>
      <c r="AO461" s="1154" t="s">
        <v>949</v>
      </c>
      <c r="AP461" s="1154" t="s">
        <v>949</v>
      </c>
      <c r="AQ461" s="1154" t="s">
        <v>3836</v>
      </c>
      <c r="AR461" s="1154" t="s">
        <v>985</v>
      </c>
      <c r="AS461" s="1154" t="s">
        <v>949</v>
      </c>
      <c r="AT461" s="1154" t="s">
        <v>949</v>
      </c>
      <c r="AU461" s="1154" t="s">
        <v>949</v>
      </c>
      <c r="AV461" s="1154" t="s">
        <v>949</v>
      </c>
      <c r="AW461" s="1154" t="s">
        <v>949</v>
      </c>
      <c r="AX461" s="1154" t="s">
        <v>949</v>
      </c>
      <c r="AY461" s="1154" t="s">
        <v>949</v>
      </c>
      <c r="AZ461" s="1154" t="s">
        <v>949</v>
      </c>
      <c r="BA461" s="1154" t="s">
        <v>949</v>
      </c>
      <c r="BB461" s="1155" t="s">
        <v>4162</v>
      </c>
      <c r="BC461" s="1155"/>
      <c r="BD461" s="1155"/>
      <c r="BE461" s="1144"/>
      <c r="BF461" s="1155"/>
      <c r="BG461" s="1155"/>
      <c r="BH461" s="1155"/>
      <c r="BI461" s="1143"/>
      <c r="BJ461" s="802"/>
      <c r="BK461" s="1143"/>
      <c r="BL461" s="1143"/>
      <c r="BM461" s="179"/>
      <c r="BN461" s="179"/>
    </row>
    <row r="462" spans="1:66" ht="16.5">
      <c r="A462" s="1143"/>
      <c r="B462" s="1144">
        <v>455</v>
      </c>
      <c r="C462" s="1144" t="s">
        <v>3719</v>
      </c>
      <c r="D462" s="1145"/>
      <c r="E462" s="1146" t="s">
        <v>4974</v>
      </c>
      <c r="F462" s="1145"/>
      <c r="G462" s="1146"/>
      <c r="H462" s="1145"/>
      <c r="I462" s="1146"/>
      <c r="J462" s="1145"/>
      <c r="K462" s="1146"/>
      <c r="L462" s="1145"/>
      <c r="M462" s="1146"/>
      <c r="N462" s="1144" t="s">
        <v>4974</v>
      </c>
      <c r="O462" s="170" t="s">
        <v>4974</v>
      </c>
      <c r="P462" s="1147" t="s">
        <v>4781</v>
      </c>
      <c r="Q462" s="1148"/>
      <c r="R462" s="1149" t="s">
        <v>989</v>
      </c>
      <c r="S462" s="1144" t="s">
        <v>941</v>
      </c>
      <c r="T462" s="1150"/>
      <c r="U462" s="1151"/>
      <c r="V462" s="158" t="s">
        <v>132</v>
      </c>
      <c r="W462" s="1150" t="s">
        <v>4975</v>
      </c>
      <c r="X462" s="802">
        <v>1</v>
      </c>
      <c r="Y462" s="824" t="s">
        <v>945</v>
      </c>
      <c r="Z462" s="1152" t="s">
        <v>946</v>
      </c>
      <c r="AA462" s="1144">
        <v>1</v>
      </c>
      <c r="AB462" s="1144" t="s">
        <v>979</v>
      </c>
      <c r="AC462" s="1144"/>
      <c r="AD462" s="1144"/>
      <c r="AE462" s="1144"/>
      <c r="AF462" s="1153"/>
      <c r="AG462" s="1154" t="s">
        <v>949</v>
      </c>
      <c r="AH462" s="1154" t="s">
        <v>949</v>
      </c>
      <c r="AI462" s="1154" t="s">
        <v>949</v>
      </c>
      <c r="AJ462" s="1154" t="s">
        <v>949</v>
      </c>
      <c r="AK462" s="1154" t="s">
        <v>3937</v>
      </c>
      <c r="AL462" s="1154" t="s">
        <v>1412</v>
      </c>
      <c r="AM462" s="1154" t="s">
        <v>3938</v>
      </c>
      <c r="AN462" s="1154" t="s">
        <v>983</v>
      </c>
      <c r="AO462" s="1154" t="s">
        <v>984</v>
      </c>
      <c r="AP462" s="1154" t="s">
        <v>949</v>
      </c>
      <c r="AQ462" s="1154" t="s">
        <v>1166</v>
      </c>
      <c r="AR462" s="1154" t="s">
        <v>949</v>
      </c>
      <c r="AS462" s="1154" t="s">
        <v>949</v>
      </c>
      <c r="AT462" s="1154" t="s">
        <v>949</v>
      </c>
      <c r="AU462" s="1154" t="s">
        <v>949</v>
      </c>
      <c r="AV462" s="1154" t="s">
        <v>949</v>
      </c>
      <c r="AW462" s="1154" t="s">
        <v>949</v>
      </c>
      <c r="AX462" s="1154" t="s">
        <v>949</v>
      </c>
      <c r="AY462" s="1154" t="s">
        <v>949</v>
      </c>
      <c r="AZ462" s="1154" t="s">
        <v>949</v>
      </c>
      <c r="BA462" s="1154" t="s">
        <v>949</v>
      </c>
      <c r="BB462" s="1155"/>
      <c r="BC462" s="1155"/>
      <c r="BD462" s="1155"/>
      <c r="BE462" s="1144"/>
      <c r="BF462" s="1155"/>
      <c r="BG462" s="1155"/>
      <c r="BH462" s="1155"/>
      <c r="BI462" s="1143"/>
      <c r="BJ462" s="802"/>
      <c r="BK462" s="1143"/>
      <c r="BL462" s="1143"/>
      <c r="BM462" s="179"/>
      <c r="BN462" s="179"/>
    </row>
    <row r="463" spans="1:66" ht="16.5">
      <c r="A463" s="1143"/>
      <c r="B463" s="1144">
        <v>456</v>
      </c>
      <c r="C463" s="1144" t="s">
        <v>3719</v>
      </c>
      <c r="D463" s="1145"/>
      <c r="E463" s="1146" t="s">
        <v>4976</v>
      </c>
      <c r="F463" s="1145"/>
      <c r="G463" s="1146"/>
      <c r="H463" s="1145"/>
      <c r="I463" s="1146"/>
      <c r="J463" s="1145"/>
      <c r="K463" s="1146"/>
      <c r="L463" s="1145"/>
      <c r="M463" s="1146"/>
      <c r="N463" s="1144" t="s">
        <v>4976</v>
      </c>
      <c r="O463" s="170" t="s">
        <v>4976</v>
      </c>
      <c r="P463" s="1147" t="s">
        <v>4781</v>
      </c>
      <c r="Q463" s="1148"/>
      <c r="R463" s="1149" t="s">
        <v>976</v>
      </c>
      <c r="S463" s="1144" t="s">
        <v>941</v>
      </c>
      <c r="T463" s="1150"/>
      <c r="U463" s="1151"/>
      <c r="V463" s="158" t="s">
        <v>132</v>
      </c>
      <c r="W463" s="1150" t="s">
        <v>4977</v>
      </c>
      <c r="X463" s="802">
        <v>1</v>
      </c>
      <c r="Y463" s="824" t="s">
        <v>945</v>
      </c>
      <c r="Z463" s="1152" t="s">
        <v>946</v>
      </c>
      <c r="AA463" s="1144">
        <v>0</v>
      </c>
      <c r="AB463" s="1144" t="s">
        <v>947</v>
      </c>
      <c r="AC463" s="1144"/>
      <c r="AD463" s="1144"/>
      <c r="AE463" s="1144"/>
      <c r="AF463" s="1153"/>
      <c r="AG463" s="1154" t="s">
        <v>949</v>
      </c>
      <c r="AH463" s="1154" t="s">
        <v>949</v>
      </c>
      <c r="AI463" s="1154" t="s">
        <v>949</v>
      </c>
      <c r="AJ463" s="1154" t="s">
        <v>949</v>
      </c>
      <c r="AK463" s="1154" t="s">
        <v>949</v>
      </c>
      <c r="AL463" s="1154" t="s">
        <v>949</v>
      </c>
      <c r="AM463" s="1154" t="s">
        <v>949</v>
      </c>
      <c r="AN463" s="1154" t="s">
        <v>949</v>
      </c>
      <c r="AO463" s="1154" t="s">
        <v>949</v>
      </c>
      <c r="AP463" s="1154" t="s">
        <v>949</v>
      </c>
      <c r="AQ463" s="1154" t="s">
        <v>949</v>
      </c>
      <c r="AR463" s="1154" t="s">
        <v>949</v>
      </c>
      <c r="AS463" s="1154" t="s">
        <v>949</v>
      </c>
      <c r="AT463" s="1154" t="s">
        <v>949</v>
      </c>
      <c r="AU463" s="1154" t="s">
        <v>949</v>
      </c>
      <c r="AV463" s="1154" t="s">
        <v>949</v>
      </c>
      <c r="AW463" s="1154" t="s">
        <v>949</v>
      </c>
      <c r="AX463" s="1154" t="s">
        <v>949</v>
      </c>
      <c r="AY463" s="1154" t="s">
        <v>949</v>
      </c>
      <c r="AZ463" s="1154" t="s">
        <v>949</v>
      </c>
      <c r="BA463" s="1154" t="s">
        <v>949</v>
      </c>
      <c r="BB463" s="1155"/>
      <c r="BC463" s="1155"/>
      <c r="BD463" s="1155"/>
      <c r="BE463" s="1144"/>
      <c r="BF463" s="1155"/>
      <c r="BG463" s="1155"/>
      <c r="BH463" s="1155"/>
      <c r="BI463" s="1143"/>
      <c r="BJ463" s="802"/>
      <c r="BK463" s="1143"/>
      <c r="BL463" s="1143"/>
      <c r="BM463" s="179"/>
      <c r="BN463" s="179"/>
    </row>
    <row r="464" spans="1:66" ht="16.5">
      <c r="A464" s="1143"/>
      <c r="B464" s="1144">
        <v>457</v>
      </c>
      <c r="C464" s="1144" t="s">
        <v>3719</v>
      </c>
      <c r="D464" s="1145"/>
      <c r="E464" s="1146"/>
      <c r="F464" s="1145" t="s">
        <v>3970</v>
      </c>
      <c r="G464" s="1146"/>
      <c r="H464" s="1145"/>
      <c r="I464" s="1146"/>
      <c r="J464" s="1145"/>
      <c r="K464" s="1146"/>
      <c r="L464" s="1145"/>
      <c r="M464" s="1146"/>
      <c r="N464" s="1144" t="s">
        <v>3970</v>
      </c>
      <c r="O464" s="170" t="s">
        <v>3971</v>
      </c>
      <c r="P464" s="1147" t="s">
        <v>4894</v>
      </c>
      <c r="Q464" s="1148"/>
      <c r="R464" s="1149" t="s">
        <v>976</v>
      </c>
      <c r="S464" s="1144" t="s">
        <v>941</v>
      </c>
      <c r="T464" s="1150"/>
      <c r="U464" s="1151" t="s">
        <v>3972</v>
      </c>
      <c r="V464" s="158" t="s">
        <v>132</v>
      </c>
      <c r="W464" s="1150" t="s">
        <v>3973</v>
      </c>
      <c r="X464" s="802">
        <v>1</v>
      </c>
      <c r="Y464" s="824" t="s">
        <v>945</v>
      </c>
      <c r="Z464" s="1152" t="s">
        <v>946</v>
      </c>
      <c r="AA464" s="1144">
        <v>1</v>
      </c>
      <c r="AB464" s="1144" t="s">
        <v>979</v>
      </c>
      <c r="AC464" s="1144" t="s">
        <v>948</v>
      </c>
      <c r="AD464" s="1144"/>
      <c r="AE464" s="1144"/>
      <c r="AF464" s="1153"/>
      <c r="AG464" s="1154">
        <v>828</v>
      </c>
      <c r="AH464" s="1154">
        <v>7.0000000000000007E-2</v>
      </c>
      <c r="AI464" s="1154" t="s">
        <v>949</v>
      </c>
      <c r="AJ464" s="1154" t="s">
        <v>949</v>
      </c>
      <c r="AK464" s="1154" t="s">
        <v>3974</v>
      </c>
      <c r="AL464" s="1154" t="s">
        <v>981</v>
      </c>
      <c r="AM464" s="1154" t="s">
        <v>982</v>
      </c>
      <c r="AN464" s="1154" t="s">
        <v>983</v>
      </c>
      <c r="AO464" s="1154" t="s">
        <v>984</v>
      </c>
      <c r="AP464" s="1154" t="s">
        <v>949</v>
      </c>
      <c r="AQ464" s="1154" t="s">
        <v>985</v>
      </c>
      <c r="AR464" s="1154" t="s">
        <v>986</v>
      </c>
      <c r="AS464" s="1154" t="s">
        <v>949</v>
      </c>
      <c r="AT464" s="1154" t="s">
        <v>949</v>
      </c>
      <c r="AU464" s="1154" t="s">
        <v>949</v>
      </c>
      <c r="AV464" s="1154" t="s">
        <v>949</v>
      </c>
      <c r="AW464" s="1154" t="s">
        <v>949</v>
      </c>
      <c r="AX464" s="1154" t="s">
        <v>949</v>
      </c>
      <c r="AY464" s="1154" t="s">
        <v>949</v>
      </c>
      <c r="AZ464" s="1154" t="s">
        <v>949</v>
      </c>
      <c r="BA464" s="1154" t="s">
        <v>949</v>
      </c>
      <c r="BB464" s="1155" t="s">
        <v>4162</v>
      </c>
      <c r="BC464" s="1155"/>
      <c r="BD464" s="1155"/>
      <c r="BE464" s="1144"/>
      <c r="BF464" s="1155"/>
      <c r="BG464" s="1155"/>
      <c r="BH464" s="1155"/>
      <c r="BI464" s="1143"/>
      <c r="BJ464" s="802"/>
      <c r="BK464" s="1143"/>
      <c r="BL464" s="1143"/>
      <c r="BM464" s="179"/>
      <c r="BN464" s="179"/>
    </row>
    <row r="465" spans="1:66" ht="16.5">
      <c r="A465" s="1143"/>
      <c r="B465" s="1144">
        <v>458</v>
      </c>
      <c r="C465" s="1144" t="s">
        <v>3719</v>
      </c>
      <c r="D465" s="1145"/>
      <c r="E465" s="1146"/>
      <c r="F465" s="1145" t="s">
        <v>987</v>
      </c>
      <c r="G465" s="1146"/>
      <c r="H465" s="1145"/>
      <c r="I465" s="1146"/>
      <c r="J465" s="1145"/>
      <c r="K465" s="1146"/>
      <c r="L465" s="1145"/>
      <c r="M465" s="1146"/>
      <c r="N465" s="1144" t="s">
        <v>987</v>
      </c>
      <c r="O465" s="170" t="s">
        <v>988</v>
      </c>
      <c r="P465" s="1147" t="s">
        <v>4773</v>
      </c>
      <c r="Q465" s="1148"/>
      <c r="R465" s="1149" t="s">
        <v>989</v>
      </c>
      <c r="S465" s="1144" t="s">
        <v>941</v>
      </c>
      <c r="T465" s="1150"/>
      <c r="U465" s="1151" t="s">
        <v>990</v>
      </c>
      <c r="V465" s="158" t="s">
        <v>132</v>
      </c>
      <c r="W465" s="1150" t="s">
        <v>991</v>
      </c>
      <c r="X465" s="802">
        <v>0.02</v>
      </c>
      <c r="Y465" s="824" t="s">
        <v>945</v>
      </c>
      <c r="Z465" s="1152" t="s">
        <v>992</v>
      </c>
      <c r="AA465" s="1144">
        <v>1</v>
      </c>
      <c r="AB465" s="1144" t="s">
        <v>993</v>
      </c>
      <c r="AC465" s="1144"/>
      <c r="AD465" s="1144"/>
      <c r="AE465" s="1144"/>
      <c r="AF465" s="1153"/>
      <c r="AG465" s="1154" t="s">
        <v>949</v>
      </c>
      <c r="AH465" s="1154" t="s">
        <v>949</v>
      </c>
      <c r="AI465" s="1154" t="s">
        <v>949</v>
      </c>
      <c r="AJ465" s="1154" t="s">
        <v>949</v>
      </c>
      <c r="AK465" s="1154" t="s">
        <v>994</v>
      </c>
      <c r="AL465" s="1154" t="s">
        <v>995</v>
      </c>
      <c r="AM465" s="1154" t="s">
        <v>996</v>
      </c>
      <c r="AN465" s="1154" t="s">
        <v>997</v>
      </c>
      <c r="AO465" s="1154" t="s">
        <v>998</v>
      </c>
      <c r="AP465" s="1154" t="s">
        <v>949</v>
      </c>
      <c r="AQ465" s="1154" t="s">
        <v>985</v>
      </c>
      <c r="AR465" s="1154" t="s">
        <v>986</v>
      </c>
      <c r="AS465" s="1154" t="s">
        <v>949</v>
      </c>
      <c r="AT465" s="1154" t="s">
        <v>949</v>
      </c>
      <c r="AU465" s="1154" t="s">
        <v>949</v>
      </c>
      <c r="AV465" s="1154" t="s">
        <v>949</v>
      </c>
      <c r="AW465" s="1154" t="s">
        <v>949</v>
      </c>
      <c r="AX465" s="1154" t="s">
        <v>949</v>
      </c>
      <c r="AY465" s="1154" t="s">
        <v>949</v>
      </c>
      <c r="AZ465" s="1154" t="s">
        <v>949</v>
      </c>
      <c r="BA465" s="1154" t="s">
        <v>949</v>
      </c>
      <c r="BB465" s="1155" t="s">
        <v>4162</v>
      </c>
      <c r="BC465" s="1155"/>
      <c r="BD465" s="1155"/>
      <c r="BE465" s="1144"/>
      <c r="BF465" s="1155"/>
      <c r="BG465" s="1155"/>
      <c r="BH465" s="1155"/>
      <c r="BI465" s="1143"/>
      <c r="BJ465" s="802"/>
      <c r="BK465" s="1143"/>
      <c r="BL465" s="1143"/>
      <c r="BM465" s="179"/>
      <c r="BN465" s="179"/>
    </row>
    <row r="466" spans="1:66" ht="16.5">
      <c r="A466" s="1143"/>
      <c r="B466" s="1144">
        <v>459</v>
      </c>
      <c r="C466" s="1144" t="s">
        <v>3719</v>
      </c>
      <c r="D466" s="1145"/>
      <c r="E466" s="1146" t="s">
        <v>3984</v>
      </c>
      <c r="F466" s="1145"/>
      <c r="G466" s="1146"/>
      <c r="H466" s="1145"/>
      <c r="I466" s="1146"/>
      <c r="J466" s="1145"/>
      <c r="K466" s="1146"/>
      <c r="L466" s="1145"/>
      <c r="M466" s="1146"/>
      <c r="N466" s="1144" t="s">
        <v>3984</v>
      </c>
      <c r="O466" s="170" t="s">
        <v>3985</v>
      </c>
      <c r="P466" s="1147" t="s">
        <v>4894</v>
      </c>
      <c r="Q466" s="1148"/>
      <c r="R466" s="1149" t="s">
        <v>976</v>
      </c>
      <c r="S466" s="1144" t="s">
        <v>941</v>
      </c>
      <c r="T466" s="1150"/>
      <c r="U466" s="1151" t="s">
        <v>3986</v>
      </c>
      <c r="V466" s="158" t="s">
        <v>132</v>
      </c>
      <c r="W466" s="1150" t="s">
        <v>3987</v>
      </c>
      <c r="X466" s="802">
        <v>1.56</v>
      </c>
      <c r="Y466" s="824" t="s">
        <v>945</v>
      </c>
      <c r="Z466" s="1152" t="s">
        <v>992</v>
      </c>
      <c r="AA466" s="1144">
        <v>1</v>
      </c>
      <c r="AB466" s="1144" t="s">
        <v>993</v>
      </c>
      <c r="AC466" s="1144" t="s">
        <v>948</v>
      </c>
      <c r="AD466" s="1144"/>
      <c r="AE466" s="1144"/>
      <c r="AF466" s="1153"/>
      <c r="AG466" s="1154" t="s">
        <v>949</v>
      </c>
      <c r="AH466" s="1154">
        <v>0.08</v>
      </c>
      <c r="AI466" s="1154" t="s">
        <v>949</v>
      </c>
      <c r="AJ466" s="1154" t="s">
        <v>949</v>
      </c>
      <c r="AK466" s="1154" t="s">
        <v>3988</v>
      </c>
      <c r="AL466" s="1154" t="s">
        <v>3989</v>
      </c>
      <c r="AM466" s="1154" t="s">
        <v>2018</v>
      </c>
      <c r="AN466" s="1154" t="s">
        <v>3990</v>
      </c>
      <c r="AO466" s="1154" t="s">
        <v>3991</v>
      </c>
      <c r="AP466" s="1154" t="s">
        <v>949</v>
      </c>
      <c r="AQ466" s="1154" t="s">
        <v>985</v>
      </c>
      <c r="AR466" s="1154" t="s">
        <v>986</v>
      </c>
      <c r="AS466" s="1154" t="s">
        <v>949</v>
      </c>
      <c r="AT466" s="1154" t="s">
        <v>949</v>
      </c>
      <c r="AU466" s="1154" t="s">
        <v>949</v>
      </c>
      <c r="AV466" s="1154" t="s">
        <v>949</v>
      </c>
      <c r="AW466" s="1154" t="s">
        <v>949</v>
      </c>
      <c r="AX466" s="1154" t="s">
        <v>949</v>
      </c>
      <c r="AY466" s="1154" t="s">
        <v>949</v>
      </c>
      <c r="AZ466" s="1154" t="s">
        <v>949</v>
      </c>
      <c r="BA466" s="1154" t="s">
        <v>949</v>
      </c>
      <c r="BB466" s="1155" t="s">
        <v>4162</v>
      </c>
      <c r="BC466" s="1155"/>
      <c r="BD466" s="1155"/>
      <c r="BE466" s="1144"/>
      <c r="BF466" s="1155"/>
      <c r="BG466" s="1155"/>
      <c r="BH466" s="1155"/>
      <c r="BI466" s="1143"/>
      <c r="BJ466" s="802"/>
      <c r="BK466" s="1143"/>
      <c r="BL466" s="1143"/>
      <c r="BM466" s="179"/>
      <c r="BN466" s="179"/>
    </row>
    <row r="467" spans="1:66" ht="16.5">
      <c r="A467" s="1143"/>
      <c r="B467" s="1144">
        <v>460</v>
      </c>
      <c r="C467" s="1144" t="s">
        <v>3719</v>
      </c>
      <c r="D467" s="1145"/>
      <c r="E467" s="1146" t="s">
        <v>3992</v>
      </c>
      <c r="F467" s="1145"/>
      <c r="G467" s="1146"/>
      <c r="H467" s="1145"/>
      <c r="I467" s="1146"/>
      <c r="J467" s="1145"/>
      <c r="K467" s="1146"/>
      <c r="L467" s="1145"/>
      <c r="M467" s="1146"/>
      <c r="N467" s="1144" t="s">
        <v>3992</v>
      </c>
      <c r="O467" s="170" t="s">
        <v>3993</v>
      </c>
      <c r="P467" s="1147" t="s">
        <v>4894</v>
      </c>
      <c r="Q467" s="1148"/>
      <c r="R467" s="1149" t="s">
        <v>976</v>
      </c>
      <c r="S467" s="1144" t="s">
        <v>941</v>
      </c>
      <c r="T467" s="1150"/>
      <c r="U467" s="1151" t="s">
        <v>3994</v>
      </c>
      <c r="V467" s="158" t="s">
        <v>132</v>
      </c>
      <c r="W467" s="1150" t="s">
        <v>3995</v>
      </c>
      <c r="X467" s="802">
        <v>0.12</v>
      </c>
      <c r="Y467" s="824" t="s">
        <v>945</v>
      </c>
      <c r="Z467" s="1152" t="s">
        <v>992</v>
      </c>
      <c r="AA467" s="1144">
        <v>1</v>
      </c>
      <c r="AB467" s="1144" t="s">
        <v>993</v>
      </c>
      <c r="AC467" s="1144" t="s">
        <v>949</v>
      </c>
      <c r="AD467" s="1144" t="s">
        <v>949</v>
      </c>
      <c r="AE467" s="1144" t="s">
        <v>949</v>
      </c>
      <c r="AF467" s="1153"/>
      <c r="AG467" s="1154" t="s">
        <v>949</v>
      </c>
      <c r="AH467" s="1154">
        <v>0.05</v>
      </c>
      <c r="AI467" s="1154" t="s">
        <v>949</v>
      </c>
      <c r="AJ467" s="1154" t="s">
        <v>949</v>
      </c>
      <c r="AK467" s="1154" t="s">
        <v>3988</v>
      </c>
      <c r="AL467" s="1154" t="s">
        <v>2769</v>
      </c>
      <c r="AM467" s="1154" t="s">
        <v>3996</v>
      </c>
      <c r="AN467" s="1154" t="s">
        <v>949</v>
      </c>
      <c r="AO467" s="1154" t="s">
        <v>949</v>
      </c>
      <c r="AP467" s="1154" t="s">
        <v>949</v>
      </c>
      <c r="AQ467" s="1154" t="s">
        <v>985</v>
      </c>
      <c r="AR467" s="1154" t="s">
        <v>986</v>
      </c>
      <c r="AS467" s="1154" t="s">
        <v>949</v>
      </c>
      <c r="AT467" s="1154" t="s">
        <v>949</v>
      </c>
      <c r="AU467" s="1154" t="s">
        <v>949</v>
      </c>
      <c r="AV467" s="1154" t="s">
        <v>949</v>
      </c>
      <c r="AW467" s="1154" t="s">
        <v>949</v>
      </c>
      <c r="AX467" s="1154" t="s">
        <v>949</v>
      </c>
      <c r="AY467" s="1154" t="s">
        <v>949</v>
      </c>
      <c r="AZ467" s="1154" t="s">
        <v>949</v>
      </c>
      <c r="BA467" s="1154" t="s">
        <v>949</v>
      </c>
      <c r="BB467" s="1155" t="s">
        <v>4162</v>
      </c>
      <c r="BC467" s="1155"/>
      <c r="BD467" s="1155"/>
      <c r="BE467" s="1144"/>
      <c r="BF467" s="1155"/>
      <c r="BG467" s="1155"/>
      <c r="BH467" s="1155"/>
      <c r="BI467" s="1143"/>
      <c r="BJ467" s="802"/>
      <c r="BK467" s="1143"/>
      <c r="BL467" s="1143"/>
      <c r="BM467" s="179"/>
      <c r="BN467" s="179"/>
    </row>
    <row r="468" spans="1:66" ht="16.5">
      <c r="A468" s="1143"/>
      <c r="B468" s="1144">
        <v>461</v>
      </c>
      <c r="C468" s="1144" t="s">
        <v>3719</v>
      </c>
      <c r="D468" s="1145"/>
      <c r="E468" s="1146" t="s">
        <v>3997</v>
      </c>
      <c r="F468" s="1145"/>
      <c r="G468" s="1146"/>
      <c r="H468" s="1145"/>
      <c r="I468" s="1146"/>
      <c r="J468" s="1145"/>
      <c r="K468" s="1146"/>
      <c r="L468" s="1145"/>
      <c r="M468" s="1146"/>
      <c r="N468" s="1144" t="s">
        <v>3997</v>
      </c>
      <c r="O468" s="170" t="s">
        <v>3998</v>
      </c>
      <c r="P468" s="1147" t="s">
        <v>4894</v>
      </c>
      <c r="Q468" s="1148"/>
      <c r="R468" s="1149" t="s">
        <v>976</v>
      </c>
      <c r="S468" s="1144" t="s">
        <v>941</v>
      </c>
      <c r="T468" s="1150"/>
      <c r="U468" s="1151" t="s">
        <v>3999</v>
      </c>
      <c r="V468" s="158" t="s">
        <v>132</v>
      </c>
      <c r="W468" s="1150" t="s">
        <v>4000</v>
      </c>
      <c r="X468" s="802">
        <v>1.35</v>
      </c>
      <c r="Y468" s="824" t="s">
        <v>945</v>
      </c>
      <c r="Z468" s="1152" t="s">
        <v>992</v>
      </c>
      <c r="AA468" s="1144">
        <v>1</v>
      </c>
      <c r="AB468" s="1144" t="s">
        <v>993</v>
      </c>
      <c r="AC468" s="1144"/>
      <c r="AD468" s="1144"/>
      <c r="AE468" s="1144"/>
      <c r="AF468" s="1153"/>
      <c r="AG468" s="1154" t="s">
        <v>949</v>
      </c>
      <c r="AH468" s="1154">
        <v>5.0999999999999997E-2</v>
      </c>
      <c r="AI468" s="1154" t="s">
        <v>949</v>
      </c>
      <c r="AJ468" s="1154" t="s">
        <v>949</v>
      </c>
      <c r="AK468" s="1154" t="s">
        <v>4001</v>
      </c>
      <c r="AL468" s="1154" t="s">
        <v>2769</v>
      </c>
      <c r="AM468" s="1154" t="s">
        <v>3996</v>
      </c>
      <c r="AN468" s="1154" t="s">
        <v>949</v>
      </c>
      <c r="AO468" s="1154" t="s">
        <v>949</v>
      </c>
      <c r="AP468" s="1154" t="s">
        <v>949</v>
      </c>
      <c r="AQ468" s="1154" t="s">
        <v>4002</v>
      </c>
      <c r="AR468" s="1154" t="s">
        <v>986</v>
      </c>
      <c r="AS468" s="1154" t="s">
        <v>949</v>
      </c>
      <c r="AT468" s="1154" t="s">
        <v>949</v>
      </c>
      <c r="AU468" s="1154" t="s">
        <v>949</v>
      </c>
      <c r="AV468" s="1154" t="s">
        <v>949</v>
      </c>
      <c r="AW468" s="1154" t="s">
        <v>949</v>
      </c>
      <c r="AX468" s="1154" t="s">
        <v>949</v>
      </c>
      <c r="AY468" s="1154" t="s">
        <v>949</v>
      </c>
      <c r="AZ468" s="1154" t="s">
        <v>949</v>
      </c>
      <c r="BA468" s="1154" t="s">
        <v>949</v>
      </c>
      <c r="BB468" s="1155" t="s">
        <v>4162</v>
      </c>
      <c r="BC468" s="1155"/>
      <c r="BD468" s="1155"/>
      <c r="BE468" s="1144"/>
      <c r="BF468" s="1155"/>
      <c r="BG468" s="1155"/>
      <c r="BH468" s="1155"/>
      <c r="BI468" s="1143"/>
      <c r="BJ468" s="802"/>
      <c r="BK468" s="1143"/>
      <c r="BL468" s="1143"/>
      <c r="BM468" s="179"/>
      <c r="BN468" s="179"/>
    </row>
    <row r="469" spans="1:66" ht="16.5">
      <c r="A469" s="1143"/>
      <c r="B469" s="1144">
        <v>462</v>
      </c>
      <c r="C469" s="1144" t="s">
        <v>3719</v>
      </c>
      <c r="D469" s="1145"/>
      <c r="E469" s="1146" t="s">
        <v>4003</v>
      </c>
      <c r="F469" s="1145"/>
      <c r="G469" s="1146"/>
      <c r="H469" s="1145"/>
      <c r="I469" s="1146"/>
      <c r="J469" s="1145"/>
      <c r="K469" s="1146"/>
      <c r="L469" s="1145"/>
      <c r="M469" s="1146"/>
      <c r="N469" s="1144" t="s">
        <v>4003</v>
      </c>
      <c r="O469" s="170" t="s">
        <v>4004</v>
      </c>
      <c r="P469" s="1147" t="s">
        <v>4894</v>
      </c>
      <c r="Q469" s="1148"/>
      <c r="R469" s="1149" t="s">
        <v>976</v>
      </c>
      <c r="S469" s="1144" t="s">
        <v>941</v>
      </c>
      <c r="T469" s="1150"/>
      <c r="U469" s="1151" t="s">
        <v>4005</v>
      </c>
      <c r="V469" s="158" t="s">
        <v>132</v>
      </c>
      <c r="W469" s="1150" t="s">
        <v>4006</v>
      </c>
      <c r="X469" s="802">
        <v>0.87</v>
      </c>
      <c r="Y469" s="824" t="s">
        <v>945</v>
      </c>
      <c r="Z469" s="1152" t="s">
        <v>992</v>
      </c>
      <c r="AA469" s="1144">
        <v>1</v>
      </c>
      <c r="AB469" s="1144" t="s">
        <v>979</v>
      </c>
      <c r="AC469" s="1144"/>
      <c r="AD469" s="1144"/>
      <c r="AE469" s="1144"/>
      <c r="AF469" s="1153"/>
      <c r="AG469" s="1154">
        <v>1320000</v>
      </c>
      <c r="AH469" s="1154">
        <v>0.75</v>
      </c>
      <c r="AI469" s="1154" t="s">
        <v>949</v>
      </c>
      <c r="AJ469" s="1154" t="s">
        <v>949</v>
      </c>
      <c r="AK469" s="1154" t="s">
        <v>4007</v>
      </c>
      <c r="AL469" s="1154" t="s">
        <v>4008</v>
      </c>
      <c r="AM469" s="1154" t="s">
        <v>2018</v>
      </c>
      <c r="AN469" s="1154" t="s">
        <v>949</v>
      </c>
      <c r="AO469" s="1154" t="s">
        <v>949</v>
      </c>
      <c r="AP469" s="1154" t="s">
        <v>949</v>
      </c>
      <c r="AQ469" s="1154" t="s">
        <v>985</v>
      </c>
      <c r="AR469" s="1154" t="s">
        <v>986</v>
      </c>
      <c r="AS469" s="1154" t="s">
        <v>949</v>
      </c>
      <c r="AT469" s="1154" t="s">
        <v>949</v>
      </c>
      <c r="AU469" s="1154" t="s">
        <v>949</v>
      </c>
      <c r="AV469" s="1154" t="s">
        <v>949</v>
      </c>
      <c r="AW469" s="1154" t="s">
        <v>949</v>
      </c>
      <c r="AX469" s="1154" t="s">
        <v>949</v>
      </c>
      <c r="AY469" s="1154" t="s">
        <v>949</v>
      </c>
      <c r="AZ469" s="1154" t="s">
        <v>949</v>
      </c>
      <c r="BA469" s="1154" t="s">
        <v>949</v>
      </c>
      <c r="BB469" s="1155" t="s">
        <v>4162</v>
      </c>
      <c r="BC469" s="1155"/>
      <c r="BD469" s="1155"/>
      <c r="BE469" s="1144"/>
      <c r="BF469" s="1155"/>
      <c r="BG469" s="1155"/>
      <c r="BH469" s="1155"/>
      <c r="BI469" s="1143"/>
      <c r="BJ469" s="802"/>
      <c r="BK469" s="1143"/>
      <c r="BL469" s="1143"/>
      <c r="BM469" s="179"/>
      <c r="BN469" s="179"/>
    </row>
    <row r="470" spans="1:66" ht="16.5">
      <c r="A470" s="1143"/>
      <c r="B470" s="1144">
        <v>463</v>
      </c>
      <c r="C470" s="1144" t="s">
        <v>3719</v>
      </c>
      <c r="D470" s="1145"/>
      <c r="E470" s="1146" t="s">
        <v>4009</v>
      </c>
      <c r="F470" s="1145"/>
      <c r="G470" s="1146"/>
      <c r="H470" s="1145"/>
      <c r="I470" s="1146"/>
      <c r="J470" s="1145"/>
      <c r="K470" s="1146"/>
      <c r="L470" s="1145"/>
      <c r="M470" s="1146"/>
      <c r="N470" s="1144" t="s">
        <v>4009</v>
      </c>
      <c r="O470" s="170" t="s">
        <v>4010</v>
      </c>
      <c r="P470" s="1147" t="s">
        <v>4894</v>
      </c>
      <c r="Q470" s="1148"/>
      <c r="R470" s="1149" t="s">
        <v>976</v>
      </c>
      <c r="S470" s="1144" t="s">
        <v>941</v>
      </c>
      <c r="T470" s="1150"/>
      <c r="U470" s="1151" t="s">
        <v>4011</v>
      </c>
      <c r="V470" s="158" t="s">
        <v>132</v>
      </c>
      <c r="W470" s="1150" t="s">
        <v>4012</v>
      </c>
      <c r="X470" s="802">
        <v>2.96</v>
      </c>
      <c r="Y470" s="824" t="s">
        <v>945</v>
      </c>
      <c r="Z470" s="1152" t="s">
        <v>992</v>
      </c>
      <c r="AA470" s="1144">
        <v>1</v>
      </c>
      <c r="AB470" s="1144" t="s">
        <v>979</v>
      </c>
      <c r="AC470" s="1144"/>
      <c r="AD470" s="1144"/>
      <c r="AE470" s="1144"/>
      <c r="AF470" s="1153"/>
      <c r="AG470" s="1154" t="s">
        <v>949</v>
      </c>
      <c r="AH470" s="1154">
        <v>2.5000000000000001E-2</v>
      </c>
      <c r="AI470" s="1154">
        <v>0.91800000000000004</v>
      </c>
      <c r="AJ470" s="1154" t="s">
        <v>949</v>
      </c>
      <c r="AK470" s="1154" t="s">
        <v>4013</v>
      </c>
      <c r="AL470" s="1154" t="s">
        <v>2769</v>
      </c>
      <c r="AM470" s="1154" t="s">
        <v>4014</v>
      </c>
      <c r="AN470" s="1154" t="s">
        <v>949</v>
      </c>
      <c r="AO470" s="1154" t="s">
        <v>949</v>
      </c>
      <c r="AP470" s="1154" t="s">
        <v>949</v>
      </c>
      <c r="AQ470" s="1154" t="s">
        <v>985</v>
      </c>
      <c r="AR470" s="1154" t="s">
        <v>986</v>
      </c>
      <c r="AS470" s="1154" t="s">
        <v>949</v>
      </c>
      <c r="AT470" s="1154" t="s">
        <v>949</v>
      </c>
      <c r="AU470" s="1154" t="s">
        <v>949</v>
      </c>
      <c r="AV470" s="1154" t="s">
        <v>949</v>
      </c>
      <c r="AW470" s="1154" t="s">
        <v>949</v>
      </c>
      <c r="AX470" s="1154" t="s">
        <v>949</v>
      </c>
      <c r="AY470" s="1154" t="s">
        <v>949</v>
      </c>
      <c r="AZ470" s="1154" t="s">
        <v>949</v>
      </c>
      <c r="BA470" s="1154" t="s">
        <v>949</v>
      </c>
      <c r="BB470" s="1155" t="s">
        <v>4162</v>
      </c>
      <c r="BC470" s="1155"/>
      <c r="BD470" s="1155"/>
      <c r="BE470" s="1144"/>
      <c r="BF470" s="1155"/>
      <c r="BG470" s="1155"/>
      <c r="BH470" s="1155"/>
      <c r="BI470" s="1143"/>
      <c r="BJ470" s="802"/>
      <c r="BK470" s="1143"/>
      <c r="BL470" s="1143"/>
      <c r="BM470" s="179"/>
      <c r="BN470" s="179"/>
    </row>
    <row r="471" spans="1:66" ht="16.5">
      <c r="A471" s="1143"/>
      <c r="B471" s="1144">
        <v>464</v>
      </c>
      <c r="C471" s="1144" t="s">
        <v>3719</v>
      </c>
      <c r="D471" s="1145"/>
      <c r="E471" s="1146" t="s">
        <v>4015</v>
      </c>
      <c r="F471" s="1145"/>
      <c r="G471" s="1146"/>
      <c r="H471" s="1145"/>
      <c r="I471" s="1146"/>
      <c r="J471" s="1145"/>
      <c r="K471" s="1146"/>
      <c r="L471" s="1145"/>
      <c r="M471" s="1146"/>
      <c r="N471" s="1144" t="s">
        <v>4015</v>
      </c>
      <c r="O471" s="170" t="s">
        <v>4016</v>
      </c>
      <c r="P471" s="1147" t="s">
        <v>4894</v>
      </c>
      <c r="Q471" s="1148"/>
      <c r="R471" s="1149" t="s">
        <v>976</v>
      </c>
      <c r="S471" s="1144" t="s">
        <v>941</v>
      </c>
      <c r="T471" s="1150"/>
      <c r="U471" s="1151" t="s">
        <v>4017</v>
      </c>
      <c r="V471" s="158" t="s">
        <v>132</v>
      </c>
      <c r="W471" s="1150" t="s">
        <v>4018</v>
      </c>
      <c r="X471" s="802">
        <v>1</v>
      </c>
      <c r="Y471" s="824">
        <v>24</v>
      </c>
      <c r="Z471" s="1152" t="s">
        <v>946</v>
      </c>
      <c r="AA471" s="1144">
        <v>1</v>
      </c>
      <c r="AB471" s="1144" t="s">
        <v>979</v>
      </c>
      <c r="AC471" s="1144"/>
      <c r="AD471" s="1144"/>
      <c r="AE471" s="1144"/>
      <c r="AF471" s="1153"/>
      <c r="AG471" s="1154">
        <v>160524000</v>
      </c>
      <c r="AH471" s="1154">
        <v>18</v>
      </c>
      <c r="AI471" s="1154" t="s">
        <v>949</v>
      </c>
      <c r="AJ471" s="1154">
        <v>26000</v>
      </c>
      <c r="AK471" s="1154" t="s">
        <v>4019</v>
      </c>
      <c r="AL471" s="1154" t="s">
        <v>4020</v>
      </c>
      <c r="AM471" s="1154" t="s">
        <v>4021</v>
      </c>
      <c r="AN471" s="1154" t="s">
        <v>949</v>
      </c>
      <c r="AO471" s="1154" t="s">
        <v>949</v>
      </c>
      <c r="AP471" s="1154" t="s">
        <v>949</v>
      </c>
      <c r="AQ471" s="1154" t="s">
        <v>4022</v>
      </c>
      <c r="AR471" s="1154" t="s">
        <v>986</v>
      </c>
      <c r="AS471" s="1154" t="s">
        <v>949</v>
      </c>
      <c r="AT471" s="1154" t="s">
        <v>949</v>
      </c>
      <c r="AU471" s="1154" t="s">
        <v>949</v>
      </c>
      <c r="AV471" s="1154" t="s">
        <v>949</v>
      </c>
      <c r="AW471" s="1154" t="s">
        <v>949</v>
      </c>
      <c r="AX471" s="1154" t="s">
        <v>949</v>
      </c>
      <c r="AY471" s="1154" t="s">
        <v>949</v>
      </c>
      <c r="AZ471" s="1154" t="s">
        <v>949</v>
      </c>
      <c r="BA471" s="1154" t="s">
        <v>949</v>
      </c>
      <c r="BB471" s="1155" t="s">
        <v>4162</v>
      </c>
      <c r="BC471" s="1155"/>
      <c r="BD471" s="1155"/>
      <c r="BE471" s="1144"/>
      <c r="BF471" s="1155"/>
      <c r="BG471" s="1155"/>
      <c r="BH471" s="1155"/>
      <c r="BI471" s="1143"/>
      <c r="BJ471" s="802"/>
      <c r="BK471" s="1143"/>
      <c r="BL471" s="1143"/>
      <c r="BM471" s="179"/>
      <c r="BN471" s="179"/>
    </row>
    <row r="472" spans="1:66" ht="16.5">
      <c r="A472" s="1143"/>
      <c r="B472" s="1144">
        <v>465</v>
      </c>
      <c r="C472" s="1144" t="s">
        <v>3719</v>
      </c>
      <c r="D472" s="1145"/>
      <c r="E472" s="1146" t="s">
        <v>4031</v>
      </c>
      <c r="F472" s="1145"/>
      <c r="G472" s="1146"/>
      <c r="H472" s="1145"/>
      <c r="I472" s="1146"/>
      <c r="J472" s="1145"/>
      <c r="K472" s="1146"/>
      <c r="L472" s="1145"/>
      <c r="M472" s="1146"/>
      <c r="N472" s="1144" t="s">
        <v>4031</v>
      </c>
      <c r="O472" s="170" t="s">
        <v>4032</v>
      </c>
      <c r="P472" s="1147" t="s">
        <v>4894</v>
      </c>
      <c r="Q472" s="1148"/>
      <c r="R472" s="1149" t="s">
        <v>976</v>
      </c>
      <c r="S472" s="1144" t="s">
        <v>941</v>
      </c>
      <c r="T472" s="1150"/>
      <c r="U472" s="1151" t="s">
        <v>4033</v>
      </c>
      <c r="V472" s="158" t="s">
        <v>132</v>
      </c>
      <c r="W472" s="1150" t="s">
        <v>4034</v>
      </c>
      <c r="X472" s="802">
        <v>2</v>
      </c>
      <c r="Y472" s="824">
        <v>24</v>
      </c>
      <c r="Z472" s="1152" t="s">
        <v>946</v>
      </c>
      <c r="AA472" s="1144">
        <v>1</v>
      </c>
      <c r="AB472" s="1144" t="s">
        <v>979</v>
      </c>
      <c r="AC472" s="1144"/>
      <c r="AD472" s="1144"/>
      <c r="AE472" s="1144"/>
      <c r="AF472" s="1153"/>
      <c r="AG472" s="1154">
        <v>480000</v>
      </c>
      <c r="AH472" s="1154">
        <v>5</v>
      </c>
      <c r="AI472" s="1154" t="s">
        <v>949</v>
      </c>
      <c r="AJ472" s="1154" t="s">
        <v>4027</v>
      </c>
      <c r="AK472" s="1154" t="s">
        <v>4035</v>
      </c>
      <c r="AL472" s="1154" t="s">
        <v>4029</v>
      </c>
      <c r="AM472" s="1154" t="s">
        <v>4030</v>
      </c>
      <c r="AN472" s="1154" t="s">
        <v>949</v>
      </c>
      <c r="AO472" s="1154" t="s">
        <v>949</v>
      </c>
      <c r="AP472" s="1154" t="s">
        <v>949</v>
      </c>
      <c r="AQ472" s="1154" t="s">
        <v>3836</v>
      </c>
      <c r="AR472" s="1154" t="s">
        <v>986</v>
      </c>
      <c r="AS472" s="1154" t="s">
        <v>949</v>
      </c>
      <c r="AT472" s="1154" t="s">
        <v>949</v>
      </c>
      <c r="AU472" s="1154" t="s">
        <v>949</v>
      </c>
      <c r="AV472" s="1154" t="s">
        <v>949</v>
      </c>
      <c r="AW472" s="1154" t="s">
        <v>949</v>
      </c>
      <c r="AX472" s="1154" t="s">
        <v>949</v>
      </c>
      <c r="AY472" s="1154" t="s">
        <v>949</v>
      </c>
      <c r="AZ472" s="1154" t="s">
        <v>949</v>
      </c>
      <c r="BA472" s="1154" t="s">
        <v>949</v>
      </c>
      <c r="BB472" s="1155" t="s">
        <v>4162</v>
      </c>
      <c r="BC472" s="1155"/>
      <c r="BD472" s="1155"/>
      <c r="BE472" s="1144"/>
      <c r="BF472" s="1155"/>
      <c r="BG472" s="1155"/>
      <c r="BH472" s="1155"/>
      <c r="BI472" s="1143"/>
      <c r="BJ472" s="802"/>
      <c r="BK472" s="1143"/>
      <c r="BL472" s="1143"/>
      <c r="BM472" s="179"/>
      <c r="BN472" s="179"/>
    </row>
    <row r="473" spans="1:66" ht="16.5">
      <c r="A473" s="1143"/>
      <c r="B473" s="1144">
        <v>466</v>
      </c>
      <c r="C473" s="1144" t="s">
        <v>3719</v>
      </c>
      <c r="D473" s="1145"/>
      <c r="E473" s="1146" t="s">
        <v>4036</v>
      </c>
      <c r="F473" s="1145"/>
      <c r="G473" s="1146"/>
      <c r="H473" s="1145"/>
      <c r="I473" s="1146"/>
      <c r="J473" s="1145"/>
      <c r="K473" s="1146"/>
      <c r="L473" s="1145"/>
      <c r="M473" s="1146"/>
      <c r="N473" s="1144" t="s">
        <v>4036</v>
      </c>
      <c r="O473" s="170" t="s">
        <v>4037</v>
      </c>
      <c r="P473" s="1147" t="s">
        <v>4894</v>
      </c>
      <c r="Q473" s="1148"/>
      <c r="R473" s="1149" t="s">
        <v>976</v>
      </c>
      <c r="S473" s="1144" t="s">
        <v>941</v>
      </c>
      <c r="T473" s="1150"/>
      <c r="U473" s="1151" t="s">
        <v>4038</v>
      </c>
      <c r="V473" s="158" t="s">
        <v>132</v>
      </c>
      <c r="W473" s="1150" t="s">
        <v>4039</v>
      </c>
      <c r="X473" s="802">
        <v>2</v>
      </c>
      <c r="Y473" s="824">
        <v>24</v>
      </c>
      <c r="Z473" s="1152" t="s">
        <v>946</v>
      </c>
      <c r="AA473" s="1144">
        <v>1</v>
      </c>
      <c r="AB473" s="1144" t="s">
        <v>979</v>
      </c>
      <c r="AC473" s="1144"/>
      <c r="AD473" s="1144"/>
      <c r="AE473" s="1144"/>
      <c r="AF473" s="1153"/>
      <c r="AG473" s="1154">
        <v>637500</v>
      </c>
      <c r="AH473" s="1154">
        <v>5</v>
      </c>
      <c r="AI473" s="1154" t="s">
        <v>949</v>
      </c>
      <c r="AJ473" s="1154" t="s">
        <v>4027</v>
      </c>
      <c r="AK473" s="1154" t="s">
        <v>4040</v>
      </c>
      <c r="AL473" s="1154" t="s">
        <v>4029</v>
      </c>
      <c r="AM473" s="1154" t="s">
        <v>4030</v>
      </c>
      <c r="AN473" s="1154" t="s">
        <v>949</v>
      </c>
      <c r="AO473" s="1154" t="s">
        <v>949</v>
      </c>
      <c r="AP473" s="1154" t="s">
        <v>949</v>
      </c>
      <c r="AQ473" s="1154" t="s">
        <v>4022</v>
      </c>
      <c r="AR473" s="1154" t="s">
        <v>986</v>
      </c>
      <c r="AS473" s="1154" t="s">
        <v>949</v>
      </c>
      <c r="AT473" s="1154" t="s">
        <v>949</v>
      </c>
      <c r="AU473" s="1154" t="s">
        <v>949</v>
      </c>
      <c r="AV473" s="1154" t="s">
        <v>949</v>
      </c>
      <c r="AW473" s="1154" t="s">
        <v>949</v>
      </c>
      <c r="AX473" s="1154" t="s">
        <v>949</v>
      </c>
      <c r="AY473" s="1154" t="s">
        <v>949</v>
      </c>
      <c r="AZ473" s="1154" t="s">
        <v>949</v>
      </c>
      <c r="BA473" s="1154" t="s">
        <v>949</v>
      </c>
      <c r="BB473" s="1155" t="s">
        <v>4162</v>
      </c>
      <c r="BC473" s="1155"/>
      <c r="BD473" s="1155"/>
      <c r="BE473" s="1144"/>
      <c r="BF473" s="1155"/>
      <c r="BG473" s="1155"/>
      <c r="BH473" s="1155"/>
      <c r="BI473" s="1143"/>
      <c r="BJ473" s="802"/>
      <c r="BK473" s="1143"/>
      <c r="BL473" s="1143"/>
      <c r="BM473" s="179"/>
      <c r="BN473" s="179"/>
    </row>
    <row r="474" spans="1:66" ht="16.5">
      <c r="A474" s="1143"/>
      <c r="B474" s="1144">
        <v>467</v>
      </c>
      <c r="C474" s="1144" t="s">
        <v>3719</v>
      </c>
      <c r="D474" s="1145"/>
      <c r="E474" s="1146" t="s">
        <v>4978</v>
      </c>
      <c r="F474" s="1145"/>
      <c r="G474" s="1146"/>
      <c r="H474" s="1145"/>
      <c r="I474" s="1146"/>
      <c r="J474" s="1145"/>
      <c r="K474" s="1146"/>
      <c r="L474" s="1145"/>
      <c r="M474" s="1146"/>
      <c r="N474" s="1144" t="s">
        <v>4978</v>
      </c>
      <c r="O474" s="170" t="s">
        <v>4979</v>
      </c>
      <c r="P474" s="1147" t="s">
        <v>4894</v>
      </c>
      <c r="Q474" s="1148"/>
      <c r="R474" s="1149" t="s">
        <v>989</v>
      </c>
      <c r="S474" s="1144" t="s">
        <v>941</v>
      </c>
      <c r="T474" s="1150"/>
      <c r="U474" s="1151"/>
      <c r="V474" s="158" t="s">
        <v>132</v>
      </c>
      <c r="W474" s="1150" t="s">
        <v>4980</v>
      </c>
      <c r="X474" s="802">
        <v>4</v>
      </c>
      <c r="Y474" s="824">
        <v>24</v>
      </c>
      <c r="Z474" s="1152" t="s">
        <v>946</v>
      </c>
      <c r="AA474" s="1144">
        <v>1</v>
      </c>
      <c r="AB474" s="1144" t="s">
        <v>979</v>
      </c>
      <c r="AC474" s="1144"/>
      <c r="AD474" s="1144"/>
      <c r="AE474" s="1144"/>
      <c r="AF474" s="1153"/>
      <c r="AG474" s="1154">
        <v>288000</v>
      </c>
      <c r="AH474" s="1154">
        <v>5</v>
      </c>
      <c r="AI474" s="1154" t="s">
        <v>945</v>
      </c>
      <c r="AJ474" s="1154" t="s">
        <v>4027</v>
      </c>
      <c r="AK474" s="1154" t="s">
        <v>4981</v>
      </c>
      <c r="AL474" s="1154" t="s">
        <v>4029</v>
      </c>
      <c r="AM474" s="1154" t="s">
        <v>4030</v>
      </c>
      <c r="AN474" s="1154" t="s">
        <v>949</v>
      </c>
      <c r="AO474" s="1154" t="s">
        <v>949</v>
      </c>
      <c r="AP474" s="1154" t="s">
        <v>949</v>
      </c>
      <c r="AQ474" s="1154" t="s">
        <v>4982</v>
      </c>
      <c r="AR474" s="1154" t="s">
        <v>949</v>
      </c>
      <c r="AS474" s="1154" t="s">
        <v>949</v>
      </c>
      <c r="AT474" s="1154" t="s">
        <v>949</v>
      </c>
      <c r="AU474" s="1154" t="s">
        <v>949</v>
      </c>
      <c r="AV474" s="1154" t="s">
        <v>949</v>
      </c>
      <c r="AW474" s="1154" t="s">
        <v>949</v>
      </c>
      <c r="AX474" s="1154" t="s">
        <v>949</v>
      </c>
      <c r="AY474" s="1154" t="s">
        <v>949</v>
      </c>
      <c r="AZ474" s="1154" t="s">
        <v>949</v>
      </c>
      <c r="BA474" s="1154" t="s">
        <v>949</v>
      </c>
      <c r="BB474" s="1155" t="s">
        <v>4162</v>
      </c>
      <c r="BC474" s="1155"/>
      <c r="BD474" s="1155"/>
      <c r="BE474" s="1144"/>
      <c r="BF474" s="1155"/>
      <c r="BG474" s="1155"/>
      <c r="BH474" s="1155"/>
      <c r="BI474" s="1143"/>
      <c r="BJ474" s="802"/>
      <c r="BK474" s="1143"/>
      <c r="BL474" s="1143"/>
      <c r="BM474" s="179"/>
      <c r="BN474" s="179"/>
    </row>
    <row r="475" spans="1:66" ht="16.5">
      <c r="A475" s="1143"/>
      <c r="B475" s="1144">
        <v>468</v>
      </c>
      <c r="C475" s="1144" t="s">
        <v>3719</v>
      </c>
      <c r="D475" s="1145"/>
      <c r="E475" s="1146" t="s">
        <v>4054</v>
      </c>
      <c r="F475" s="1145"/>
      <c r="G475" s="1146"/>
      <c r="H475" s="1145"/>
      <c r="I475" s="1146"/>
      <c r="J475" s="1145"/>
      <c r="K475" s="1146"/>
      <c r="L475" s="1145"/>
      <c r="M475" s="1146"/>
      <c r="N475" s="1144" t="s">
        <v>4054</v>
      </c>
      <c r="O475" s="170" t="s">
        <v>4054</v>
      </c>
      <c r="P475" s="1147" t="s">
        <v>4781</v>
      </c>
      <c r="Q475" s="1148"/>
      <c r="R475" s="1149" t="s">
        <v>989</v>
      </c>
      <c r="S475" s="1144" t="s">
        <v>941</v>
      </c>
      <c r="T475" s="1150"/>
      <c r="U475" s="1151"/>
      <c r="V475" s="158" t="s">
        <v>132</v>
      </c>
      <c r="W475" s="1150" t="s">
        <v>4056</v>
      </c>
      <c r="X475" s="802">
        <v>2</v>
      </c>
      <c r="Y475" s="824">
        <v>24</v>
      </c>
      <c r="Z475" s="1152" t="s">
        <v>946</v>
      </c>
      <c r="AA475" s="1144">
        <v>0</v>
      </c>
      <c r="AB475" s="1144" t="s">
        <v>947</v>
      </c>
      <c r="AC475" s="1144"/>
      <c r="AD475" s="1144"/>
      <c r="AE475" s="1144"/>
      <c r="AF475" s="1153"/>
      <c r="AG475" s="1154" t="s">
        <v>949</v>
      </c>
      <c r="AH475" s="1154" t="s">
        <v>949</v>
      </c>
      <c r="AI475" s="1154" t="s">
        <v>949</v>
      </c>
      <c r="AJ475" s="1154" t="s">
        <v>949</v>
      </c>
      <c r="AK475" s="1154" t="s">
        <v>949</v>
      </c>
      <c r="AL475" s="1154" t="s">
        <v>949</v>
      </c>
      <c r="AM475" s="1154" t="s">
        <v>949</v>
      </c>
      <c r="AN475" s="1154" t="s">
        <v>949</v>
      </c>
      <c r="AO475" s="1154" t="s">
        <v>949</v>
      </c>
      <c r="AP475" s="1154" t="s">
        <v>949</v>
      </c>
      <c r="AQ475" s="1154" t="s">
        <v>949</v>
      </c>
      <c r="AR475" s="1154" t="s">
        <v>949</v>
      </c>
      <c r="AS475" s="1154" t="s">
        <v>949</v>
      </c>
      <c r="AT475" s="1154" t="s">
        <v>949</v>
      </c>
      <c r="AU475" s="1154" t="s">
        <v>949</v>
      </c>
      <c r="AV475" s="1154" t="s">
        <v>949</v>
      </c>
      <c r="AW475" s="1154" t="s">
        <v>949</v>
      </c>
      <c r="AX475" s="1154" t="s">
        <v>949</v>
      </c>
      <c r="AY475" s="1154" t="s">
        <v>949</v>
      </c>
      <c r="AZ475" s="1154" t="s">
        <v>949</v>
      </c>
      <c r="BA475" s="1154" t="s">
        <v>949</v>
      </c>
      <c r="BB475" s="1155" t="s">
        <v>4162</v>
      </c>
      <c r="BC475" s="1155"/>
      <c r="BD475" s="1155"/>
      <c r="BE475" s="1144"/>
      <c r="BF475" s="1155"/>
      <c r="BG475" s="1155"/>
      <c r="BH475" s="1155"/>
      <c r="BI475" s="1143"/>
      <c r="BJ475" s="802"/>
      <c r="BK475" s="1143"/>
      <c r="BL475" s="1143"/>
      <c r="BM475" s="179"/>
      <c r="BN475" s="179"/>
    </row>
    <row r="476" spans="1:66" ht="16.5">
      <c r="A476" s="1143"/>
      <c r="B476" s="1144">
        <v>469</v>
      </c>
      <c r="C476" s="1144" t="s">
        <v>3719</v>
      </c>
      <c r="D476" s="1145"/>
      <c r="E476" s="1146"/>
      <c r="F476" s="1145" t="s">
        <v>4057</v>
      </c>
      <c r="G476" s="1146"/>
      <c r="H476" s="1145"/>
      <c r="I476" s="1146"/>
      <c r="J476" s="1145"/>
      <c r="K476" s="1146"/>
      <c r="L476" s="1145"/>
      <c r="M476" s="1146"/>
      <c r="N476" s="1144" t="s">
        <v>4057</v>
      </c>
      <c r="O476" s="170" t="s">
        <v>4058</v>
      </c>
      <c r="P476" s="1147" t="s">
        <v>4894</v>
      </c>
      <c r="Q476" s="1148"/>
      <c r="R476" s="1149" t="s">
        <v>976</v>
      </c>
      <c r="S476" s="1144" t="s">
        <v>941</v>
      </c>
      <c r="T476" s="1150"/>
      <c r="U476" s="1151" t="s">
        <v>4059</v>
      </c>
      <c r="V476" s="158" t="s">
        <v>132</v>
      </c>
      <c r="W476" s="1150" t="s">
        <v>4060</v>
      </c>
      <c r="X476" s="802">
        <v>1</v>
      </c>
      <c r="Y476" s="824" t="s">
        <v>945</v>
      </c>
      <c r="Z476" s="1152" t="s">
        <v>946</v>
      </c>
      <c r="AA476" s="1144">
        <v>1</v>
      </c>
      <c r="AB476" s="1144" t="s">
        <v>979</v>
      </c>
      <c r="AC476" s="1144"/>
      <c r="AD476" s="1144"/>
      <c r="AE476" s="1144"/>
      <c r="AF476" s="1153"/>
      <c r="AG476" s="1154">
        <v>1860.48</v>
      </c>
      <c r="AH476" s="1154">
        <v>7.0000000000000007E-2</v>
      </c>
      <c r="AI476" s="1154" t="s">
        <v>949</v>
      </c>
      <c r="AJ476" s="1154" t="s">
        <v>949</v>
      </c>
      <c r="AK476" s="1154" t="s">
        <v>4061</v>
      </c>
      <c r="AL476" s="1154" t="s">
        <v>981</v>
      </c>
      <c r="AM476" s="1154" t="s">
        <v>982</v>
      </c>
      <c r="AN476" s="1154" t="s">
        <v>983</v>
      </c>
      <c r="AO476" s="1154" t="s">
        <v>984</v>
      </c>
      <c r="AP476" s="1154" t="s">
        <v>949</v>
      </c>
      <c r="AQ476" s="1154" t="s">
        <v>985</v>
      </c>
      <c r="AR476" s="1154" t="s">
        <v>986</v>
      </c>
      <c r="AS476" s="1154" t="s">
        <v>949</v>
      </c>
      <c r="AT476" s="1154" t="s">
        <v>949</v>
      </c>
      <c r="AU476" s="1154" t="s">
        <v>949</v>
      </c>
      <c r="AV476" s="1154" t="s">
        <v>949</v>
      </c>
      <c r="AW476" s="1154" t="s">
        <v>949</v>
      </c>
      <c r="AX476" s="1154" t="s">
        <v>949</v>
      </c>
      <c r="AY476" s="1154" t="s">
        <v>949</v>
      </c>
      <c r="AZ476" s="1154" t="s">
        <v>949</v>
      </c>
      <c r="BA476" s="1154" t="s">
        <v>949</v>
      </c>
      <c r="BB476" s="1155" t="s">
        <v>4162</v>
      </c>
      <c r="BC476" s="1155"/>
      <c r="BD476" s="1155"/>
      <c r="BE476" s="1144"/>
      <c r="BF476" s="1155"/>
      <c r="BG476" s="1155"/>
      <c r="BH476" s="1155"/>
      <c r="BI476" s="1143"/>
      <c r="BJ476" s="802"/>
      <c r="BK476" s="1143"/>
      <c r="BL476" s="1143"/>
      <c r="BM476" s="179"/>
      <c r="BN476" s="179"/>
    </row>
    <row r="477" spans="1:66" ht="16.5">
      <c r="A477" s="1143"/>
      <c r="B477" s="1144">
        <v>470</v>
      </c>
      <c r="C477" s="1144" t="s">
        <v>3719</v>
      </c>
      <c r="D477" s="1145"/>
      <c r="E477" s="1146"/>
      <c r="F477" s="1145" t="s">
        <v>4062</v>
      </c>
      <c r="G477" s="1146"/>
      <c r="H477" s="1145"/>
      <c r="I477" s="1146"/>
      <c r="J477" s="1145"/>
      <c r="K477" s="1146"/>
      <c r="L477" s="1145"/>
      <c r="M477" s="1146"/>
      <c r="N477" s="1144" t="s">
        <v>4062</v>
      </c>
      <c r="O477" s="170" t="s">
        <v>4063</v>
      </c>
      <c r="P477" s="1147" t="s">
        <v>4773</v>
      </c>
      <c r="Q477" s="1148"/>
      <c r="R477" s="1149" t="s">
        <v>989</v>
      </c>
      <c r="S477" s="1144" t="s">
        <v>941</v>
      </c>
      <c r="T477" s="1150"/>
      <c r="U477" s="1151" t="s">
        <v>4064</v>
      </c>
      <c r="V477" s="158" t="s">
        <v>132</v>
      </c>
      <c r="W477" s="1150" t="s">
        <v>4065</v>
      </c>
      <c r="X477" s="802">
        <v>0.10199999999999999</v>
      </c>
      <c r="Y477" s="824" t="s">
        <v>945</v>
      </c>
      <c r="Z477" s="1152" t="s">
        <v>992</v>
      </c>
      <c r="AA477" s="1144">
        <v>1</v>
      </c>
      <c r="AB477" s="1144" t="s">
        <v>993</v>
      </c>
      <c r="AC477" s="1144"/>
      <c r="AD477" s="1144"/>
      <c r="AE477" s="1144"/>
      <c r="AF477" s="1153"/>
      <c r="AG477" s="1154" t="s">
        <v>949</v>
      </c>
      <c r="AH477" s="1154" t="s">
        <v>949</v>
      </c>
      <c r="AI477" s="1154" t="s">
        <v>949</v>
      </c>
      <c r="AJ477" s="1154" t="s">
        <v>949</v>
      </c>
      <c r="AK477" s="1154" t="s">
        <v>1890</v>
      </c>
      <c r="AL477" s="1154" t="s">
        <v>995</v>
      </c>
      <c r="AM477" s="1154" t="s">
        <v>996</v>
      </c>
      <c r="AN477" s="1154" t="s">
        <v>997</v>
      </c>
      <c r="AO477" s="1154" t="s">
        <v>998</v>
      </c>
      <c r="AP477" s="1154" t="s">
        <v>949</v>
      </c>
      <c r="AQ477" s="1154" t="s">
        <v>985</v>
      </c>
      <c r="AR477" s="1154" t="s">
        <v>986</v>
      </c>
      <c r="AS477" s="1154" t="s">
        <v>949</v>
      </c>
      <c r="AT477" s="1154" t="s">
        <v>949</v>
      </c>
      <c r="AU477" s="1154" t="s">
        <v>949</v>
      </c>
      <c r="AV477" s="1154" t="s">
        <v>949</v>
      </c>
      <c r="AW477" s="1154" t="s">
        <v>949</v>
      </c>
      <c r="AX477" s="1154" t="s">
        <v>949</v>
      </c>
      <c r="AY477" s="1154" t="s">
        <v>949</v>
      </c>
      <c r="AZ477" s="1154" t="s">
        <v>949</v>
      </c>
      <c r="BA477" s="1154" t="s">
        <v>949</v>
      </c>
      <c r="BB477" s="1155" t="s">
        <v>4162</v>
      </c>
      <c r="BC477" s="1155"/>
      <c r="BD477" s="1155"/>
      <c r="BE477" s="1144"/>
      <c r="BF477" s="1155"/>
      <c r="BG477" s="1155"/>
      <c r="BH477" s="1155"/>
      <c r="BI477" s="1143"/>
      <c r="BJ477" s="802"/>
      <c r="BK477" s="1143"/>
      <c r="BL477" s="1143"/>
      <c r="BM477" s="179"/>
      <c r="BN477" s="179"/>
    </row>
    <row r="478" spans="1:66" ht="16.5">
      <c r="A478" s="1143"/>
      <c r="B478" s="1144">
        <v>471</v>
      </c>
      <c r="C478" s="1144" t="s">
        <v>3719</v>
      </c>
      <c r="D478" s="1145"/>
      <c r="E478" s="1146" t="s">
        <v>4066</v>
      </c>
      <c r="F478" s="1145"/>
      <c r="G478" s="1146"/>
      <c r="H478" s="1145"/>
      <c r="I478" s="1146"/>
      <c r="J478" s="1145"/>
      <c r="K478" s="1146"/>
      <c r="L478" s="1145"/>
      <c r="M478" s="1146"/>
      <c r="N478" s="1144" t="s">
        <v>4066</v>
      </c>
      <c r="O478" s="170" t="s">
        <v>4066</v>
      </c>
      <c r="P478" s="1147" t="s">
        <v>4781</v>
      </c>
      <c r="Q478" s="1148"/>
      <c r="R478" s="1149" t="s">
        <v>989</v>
      </c>
      <c r="S478" s="1144" t="s">
        <v>941</v>
      </c>
      <c r="T478" s="1150"/>
      <c r="U478" s="1151"/>
      <c r="V478" s="158" t="s">
        <v>132</v>
      </c>
      <c r="W478" s="1150" t="s">
        <v>4068</v>
      </c>
      <c r="X478" s="802">
        <v>2</v>
      </c>
      <c r="Y478" s="824">
        <v>24</v>
      </c>
      <c r="Z478" s="1152" t="s">
        <v>946</v>
      </c>
      <c r="AA478" s="1144">
        <v>0</v>
      </c>
      <c r="AB478" s="1144" t="s">
        <v>947</v>
      </c>
      <c r="AC478" s="1144"/>
      <c r="AD478" s="1144"/>
      <c r="AE478" s="1144"/>
      <c r="AF478" s="1153"/>
      <c r="AG478" s="1154" t="s">
        <v>949</v>
      </c>
      <c r="AH478" s="1154" t="s">
        <v>949</v>
      </c>
      <c r="AI478" s="1154" t="s">
        <v>949</v>
      </c>
      <c r="AJ478" s="1154" t="s">
        <v>949</v>
      </c>
      <c r="AK478" s="1154" t="s">
        <v>949</v>
      </c>
      <c r="AL478" s="1154" t="s">
        <v>949</v>
      </c>
      <c r="AM478" s="1154" t="s">
        <v>949</v>
      </c>
      <c r="AN478" s="1154" t="s">
        <v>949</v>
      </c>
      <c r="AO478" s="1154" t="s">
        <v>949</v>
      </c>
      <c r="AP478" s="1154" t="s">
        <v>949</v>
      </c>
      <c r="AQ478" s="1154" t="s">
        <v>949</v>
      </c>
      <c r="AR478" s="1154" t="s">
        <v>949</v>
      </c>
      <c r="AS478" s="1154" t="s">
        <v>949</v>
      </c>
      <c r="AT478" s="1154" t="s">
        <v>949</v>
      </c>
      <c r="AU478" s="1154" t="s">
        <v>949</v>
      </c>
      <c r="AV478" s="1154" t="s">
        <v>949</v>
      </c>
      <c r="AW478" s="1154" t="s">
        <v>949</v>
      </c>
      <c r="AX478" s="1154" t="s">
        <v>949</v>
      </c>
      <c r="AY478" s="1154" t="s">
        <v>949</v>
      </c>
      <c r="AZ478" s="1154" t="s">
        <v>949</v>
      </c>
      <c r="BA478" s="1154" t="s">
        <v>949</v>
      </c>
      <c r="BB478" s="1155" t="s">
        <v>4162</v>
      </c>
      <c r="BC478" s="1155"/>
      <c r="BD478" s="1155"/>
      <c r="BE478" s="1144"/>
      <c r="BF478" s="1155"/>
      <c r="BG478" s="1155"/>
      <c r="BH478" s="1155"/>
      <c r="BI478" s="1143"/>
      <c r="BJ478" s="802"/>
      <c r="BK478" s="1143"/>
      <c r="BL478" s="1143"/>
      <c r="BM478" s="179"/>
      <c r="BN478" s="179"/>
    </row>
    <row r="479" spans="1:66" ht="16.5">
      <c r="A479" s="1143"/>
      <c r="B479" s="1144">
        <v>472</v>
      </c>
      <c r="C479" s="1144" t="s">
        <v>3719</v>
      </c>
      <c r="D479" s="1145"/>
      <c r="E479" s="1146"/>
      <c r="F479" s="1145" t="s">
        <v>973</v>
      </c>
      <c r="G479" s="1146"/>
      <c r="H479" s="1145"/>
      <c r="I479" s="1146"/>
      <c r="J479" s="1145"/>
      <c r="K479" s="1146"/>
      <c r="L479" s="1145"/>
      <c r="M479" s="1146"/>
      <c r="N479" s="1144" t="s">
        <v>973</v>
      </c>
      <c r="O479" s="170" t="s">
        <v>974</v>
      </c>
      <c r="P479" s="1147" t="s">
        <v>4894</v>
      </c>
      <c r="Q479" s="1148"/>
      <c r="R479" s="1149" t="s">
        <v>976</v>
      </c>
      <c r="S479" s="1144" t="s">
        <v>941</v>
      </c>
      <c r="T479" s="1150"/>
      <c r="U479" s="1151" t="s">
        <v>977</v>
      </c>
      <c r="V479" s="158" t="s">
        <v>132</v>
      </c>
      <c r="W479" s="1150" t="s">
        <v>978</v>
      </c>
      <c r="X479" s="802">
        <v>1</v>
      </c>
      <c r="Y479" s="824" t="s">
        <v>945</v>
      </c>
      <c r="Z479" s="1152" t="s">
        <v>946</v>
      </c>
      <c r="AA479" s="1144">
        <v>1</v>
      </c>
      <c r="AB479" s="1144" t="s">
        <v>979</v>
      </c>
      <c r="AC479" s="1144"/>
      <c r="AD479" s="1144"/>
      <c r="AE479" s="1144"/>
      <c r="AF479" s="1153"/>
      <c r="AG479" s="1154">
        <v>182.4</v>
      </c>
      <c r="AH479" s="1154">
        <v>7.0000000000000007E-2</v>
      </c>
      <c r="AI479" s="1154" t="s">
        <v>949</v>
      </c>
      <c r="AJ479" s="1154" t="s">
        <v>949</v>
      </c>
      <c r="AK479" s="1154" t="s">
        <v>980</v>
      </c>
      <c r="AL479" s="1154" t="s">
        <v>981</v>
      </c>
      <c r="AM479" s="1154" t="s">
        <v>982</v>
      </c>
      <c r="AN479" s="1154" t="s">
        <v>983</v>
      </c>
      <c r="AO479" s="1154" t="s">
        <v>984</v>
      </c>
      <c r="AP479" s="1154" t="s">
        <v>949</v>
      </c>
      <c r="AQ479" s="1154" t="s">
        <v>985</v>
      </c>
      <c r="AR479" s="1154" t="s">
        <v>986</v>
      </c>
      <c r="AS479" s="1154" t="s">
        <v>949</v>
      </c>
      <c r="AT479" s="1154" t="s">
        <v>949</v>
      </c>
      <c r="AU479" s="1154" t="s">
        <v>949</v>
      </c>
      <c r="AV479" s="1154" t="s">
        <v>949</v>
      </c>
      <c r="AW479" s="1154" t="s">
        <v>949</v>
      </c>
      <c r="AX479" s="1154" t="s">
        <v>949</v>
      </c>
      <c r="AY479" s="1154" t="s">
        <v>949</v>
      </c>
      <c r="AZ479" s="1154" t="s">
        <v>949</v>
      </c>
      <c r="BA479" s="1154" t="s">
        <v>949</v>
      </c>
      <c r="BB479" s="1155" t="s">
        <v>4162</v>
      </c>
      <c r="BC479" s="1155"/>
      <c r="BD479" s="1155"/>
      <c r="BE479" s="1144"/>
      <c r="BF479" s="1155"/>
      <c r="BG479" s="1155"/>
      <c r="BH479" s="1155"/>
      <c r="BI479" s="1143"/>
      <c r="BJ479" s="802"/>
      <c r="BK479" s="1143"/>
      <c r="BL479" s="1143"/>
      <c r="BM479" s="179"/>
      <c r="BN479" s="179"/>
    </row>
    <row r="480" spans="1:66" ht="16.5">
      <c r="A480" s="1143"/>
      <c r="B480" s="1144">
        <v>473</v>
      </c>
      <c r="C480" s="1144" t="s">
        <v>3719</v>
      </c>
      <c r="D480" s="1145"/>
      <c r="E480" s="1146"/>
      <c r="F480" s="1145" t="s">
        <v>987</v>
      </c>
      <c r="G480" s="1146"/>
      <c r="H480" s="1145"/>
      <c r="I480" s="1146"/>
      <c r="J480" s="1145"/>
      <c r="K480" s="1146"/>
      <c r="L480" s="1145"/>
      <c r="M480" s="1146"/>
      <c r="N480" s="1144" t="s">
        <v>987</v>
      </c>
      <c r="O480" s="170" t="s">
        <v>988</v>
      </c>
      <c r="P480" s="1147" t="s">
        <v>4773</v>
      </c>
      <c r="Q480" s="1148"/>
      <c r="R480" s="1149" t="s">
        <v>989</v>
      </c>
      <c r="S480" s="1144" t="s">
        <v>941</v>
      </c>
      <c r="T480" s="1150"/>
      <c r="U480" s="1151" t="s">
        <v>990</v>
      </c>
      <c r="V480" s="158" t="s">
        <v>132</v>
      </c>
      <c r="W480" s="1150" t="s">
        <v>991</v>
      </c>
      <c r="X480" s="802">
        <v>0.02</v>
      </c>
      <c r="Y480" s="824" t="s">
        <v>945</v>
      </c>
      <c r="Z480" s="1152" t="s">
        <v>992</v>
      </c>
      <c r="AA480" s="1144">
        <v>1</v>
      </c>
      <c r="AB480" s="1144" t="s">
        <v>993</v>
      </c>
      <c r="AC480" s="1144"/>
      <c r="AD480" s="1144"/>
      <c r="AE480" s="1144"/>
      <c r="AF480" s="1153"/>
      <c r="AG480" s="1154" t="s">
        <v>949</v>
      </c>
      <c r="AH480" s="1154" t="s">
        <v>949</v>
      </c>
      <c r="AI480" s="1154" t="s">
        <v>949</v>
      </c>
      <c r="AJ480" s="1154" t="s">
        <v>949</v>
      </c>
      <c r="AK480" s="1154" t="s">
        <v>994</v>
      </c>
      <c r="AL480" s="1154" t="s">
        <v>995</v>
      </c>
      <c r="AM480" s="1154" t="s">
        <v>996</v>
      </c>
      <c r="AN480" s="1154" t="s">
        <v>997</v>
      </c>
      <c r="AO480" s="1154" t="s">
        <v>998</v>
      </c>
      <c r="AP480" s="1154" t="s">
        <v>949</v>
      </c>
      <c r="AQ480" s="1154" t="s">
        <v>985</v>
      </c>
      <c r="AR480" s="1154" t="s">
        <v>986</v>
      </c>
      <c r="AS480" s="1154" t="s">
        <v>949</v>
      </c>
      <c r="AT480" s="1154" t="s">
        <v>949</v>
      </c>
      <c r="AU480" s="1154" t="s">
        <v>949</v>
      </c>
      <c r="AV480" s="1154" t="s">
        <v>949</v>
      </c>
      <c r="AW480" s="1154" t="s">
        <v>949</v>
      </c>
      <c r="AX480" s="1154" t="s">
        <v>949</v>
      </c>
      <c r="AY480" s="1154" t="s">
        <v>949</v>
      </c>
      <c r="AZ480" s="1154" t="s">
        <v>949</v>
      </c>
      <c r="BA480" s="1154" t="s">
        <v>949</v>
      </c>
      <c r="BB480" s="1155" t="s">
        <v>4162</v>
      </c>
      <c r="BC480" s="1155"/>
      <c r="BD480" s="1155"/>
      <c r="BE480" s="1144"/>
      <c r="BF480" s="1155"/>
      <c r="BG480" s="1155"/>
      <c r="BH480" s="1155"/>
      <c r="BI480" s="1143"/>
      <c r="BJ480" s="802"/>
      <c r="BK480" s="1143"/>
      <c r="BL480" s="1143"/>
      <c r="BM480" s="179"/>
      <c r="BN480" s="179"/>
    </row>
    <row r="481" spans="1:66" ht="16.5">
      <c r="A481" s="1143"/>
      <c r="B481" s="1144">
        <v>474</v>
      </c>
      <c r="C481" s="1144" t="s">
        <v>3719</v>
      </c>
      <c r="D481" s="1145"/>
      <c r="E481" s="1146" t="s">
        <v>4069</v>
      </c>
      <c r="F481" s="1145"/>
      <c r="G481" s="1146"/>
      <c r="H481" s="1145"/>
      <c r="I481" s="1146"/>
      <c r="J481" s="1145"/>
      <c r="K481" s="1146"/>
      <c r="L481" s="1145"/>
      <c r="M481" s="1146"/>
      <c r="N481" s="1144" t="s">
        <v>4069</v>
      </c>
      <c r="O481" s="170" t="s">
        <v>4070</v>
      </c>
      <c r="P481" s="1147" t="s">
        <v>4894</v>
      </c>
      <c r="Q481" s="1148"/>
      <c r="R481" s="1149" t="s">
        <v>976</v>
      </c>
      <c r="S481" s="1144" t="s">
        <v>941</v>
      </c>
      <c r="T481" s="1150"/>
      <c r="U481" s="1151" t="s">
        <v>4071</v>
      </c>
      <c r="V481" s="158" t="s">
        <v>132</v>
      </c>
      <c r="W481" s="1150" t="s">
        <v>4072</v>
      </c>
      <c r="X481" s="802">
        <v>1</v>
      </c>
      <c r="Y481" s="824">
        <v>1000</v>
      </c>
      <c r="Z481" s="1152" t="s">
        <v>946</v>
      </c>
      <c r="AA481" s="1144">
        <v>1</v>
      </c>
      <c r="AB481" s="1144" t="s">
        <v>979</v>
      </c>
      <c r="AC481" s="1144"/>
      <c r="AD481" s="1144"/>
      <c r="AE481" s="1144"/>
      <c r="AF481" s="1153"/>
      <c r="AG481" s="1154">
        <v>4365.9000000000005</v>
      </c>
      <c r="AH481" s="1154">
        <v>7.0000000000000007E-2</v>
      </c>
      <c r="AI481" s="1154" t="s">
        <v>949</v>
      </c>
      <c r="AJ481" s="1154" t="s">
        <v>949</v>
      </c>
      <c r="AK481" s="1154" t="s">
        <v>4073</v>
      </c>
      <c r="AL481" s="1154" t="s">
        <v>981</v>
      </c>
      <c r="AM481" s="1154" t="s">
        <v>4074</v>
      </c>
      <c r="AN481" s="1154" t="s">
        <v>949</v>
      </c>
      <c r="AO481" s="1154" t="s">
        <v>949</v>
      </c>
      <c r="AP481" s="1154" t="s">
        <v>949</v>
      </c>
      <c r="AQ481" s="1154" t="s">
        <v>3258</v>
      </c>
      <c r="AR481" s="1154" t="s">
        <v>986</v>
      </c>
      <c r="AS481" s="1154" t="s">
        <v>949</v>
      </c>
      <c r="AT481" s="1154" t="s">
        <v>949</v>
      </c>
      <c r="AU481" s="1154" t="s">
        <v>949</v>
      </c>
      <c r="AV481" s="1154" t="s">
        <v>949</v>
      </c>
      <c r="AW481" s="1154" t="s">
        <v>949</v>
      </c>
      <c r="AX481" s="1154" t="s">
        <v>949</v>
      </c>
      <c r="AY481" s="1154" t="s">
        <v>949</v>
      </c>
      <c r="AZ481" s="1154" t="s">
        <v>949</v>
      </c>
      <c r="BA481" s="1154" t="s">
        <v>949</v>
      </c>
      <c r="BB481" s="1155" t="s">
        <v>4162</v>
      </c>
      <c r="BC481" s="1155"/>
      <c r="BD481" s="1155"/>
      <c r="BE481" s="1144"/>
      <c r="BF481" s="1155"/>
      <c r="BG481" s="1155"/>
      <c r="BH481" s="1155"/>
      <c r="BI481" s="1143"/>
      <c r="BJ481" s="802"/>
      <c r="BK481" s="1143"/>
      <c r="BL481" s="1143"/>
      <c r="BM481" s="179"/>
      <c r="BN481" s="179"/>
    </row>
    <row r="482" spans="1:66" ht="16.5">
      <c r="A482" s="1143"/>
      <c r="B482" s="1144">
        <v>475</v>
      </c>
      <c r="C482" s="1144" t="s">
        <v>3719</v>
      </c>
      <c r="D482" s="1145"/>
      <c r="E482" s="1146" t="s">
        <v>4075</v>
      </c>
      <c r="F482" s="1145"/>
      <c r="G482" s="1146"/>
      <c r="H482" s="1145"/>
      <c r="I482" s="1146"/>
      <c r="J482" s="1145"/>
      <c r="K482" s="1146"/>
      <c r="L482" s="1145"/>
      <c r="M482" s="1146"/>
      <c r="N482" s="1144" t="s">
        <v>4075</v>
      </c>
      <c r="O482" s="170" t="s">
        <v>4076</v>
      </c>
      <c r="P482" s="1147" t="s">
        <v>4894</v>
      </c>
      <c r="Q482" s="1148"/>
      <c r="R482" s="1149" t="s">
        <v>976</v>
      </c>
      <c r="S482" s="1144" t="s">
        <v>941</v>
      </c>
      <c r="T482" s="1150"/>
      <c r="U482" s="1151" t="s">
        <v>4077</v>
      </c>
      <c r="V482" s="158" t="s">
        <v>132</v>
      </c>
      <c r="W482" s="1150" t="s">
        <v>4078</v>
      </c>
      <c r="X482" s="802">
        <v>2</v>
      </c>
      <c r="Y482" s="824">
        <v>600</v>
      </c>
      <c r="Z482" s="1152" t="s">
        <v>946</v>
      </c>
      <c r="AA482" s="1144">
        <v>1</v>
      </c>
      <c r="AB482" s="1144" t="s">
        <v>979</v>
      </c>
      <c r="AC482" s="1144"/>
      <c r="AD482" s="1144"/>
      <c r="AE482" s="1144"/>
      <c r="AF482" s="1153"/>
      <c r="AG482" s="1154">
        <v>7200000</v>
      </c>
      <c r="AH482" s="1154" t="s">
        <v>949</v>
      </c>
      <c r="AI482" s="1154" t="s">
        <v>949</v>
      </c>
      <c r="AJ482" s="1154" t="s">
        <v>949</v>
      </c>
      <c r="AK482" s="1154" t="s">
        <v>4079</v>
      </c>
      <c r="AL482" s="1154" t="s">
        <v>4029</v>
      </c>
      <c r="AM482" s="1154" t="s">
        <v>4080</v>
      </c>
      <c r="AN482" s="1154" t="s">
        <v>949</v>
      </c>
      <c r="AO482" s="1154" t="s">
        <v>949</v>
      </c>
      <c r="AP482" s="1154" t="s">
        <v>949</v>
      </c>
      <c r="AQ482" s="1154" t="s">
        <v>4022</v>
      </c>
      <c r="AR482" s="1154" t="s">
        <v>986</v>
      </c>
      <c r="AS482" s="1154" t="s">
        <v>949</v>
      </c>
      <c r="AT482" s="1154" t="s">
        <v>949</v>
      </c>
      <c r="AU482" s="1154" t="s">
        <v>949</v>
      </c>
      <c r="AV482" s="1154" t="s">
        <v>949</v>
      </c>
      <c r="AW482" s="1154" t="s">
        <v>949</v>
      </c>
      <c r="AX482" s="1154" t="s">
        <v>949</v>
      </c>
      <c r="AY482" s="1154" t="s">
        <v>949</v>
      </c>
      <c r="AZ482" s="1154" t="s">
        <v>949</v>
      </c>
      <c r="BA482" s="1154" t="s">
        <v>949</v>
      </c>
      <c r="BB482" s="1155" t="s">
        <v>4162</v>
      </c>
      <c r="BC482" s="1155"/>
      <c r="BD482" s="1155"/>
      <c r="BE482" s="1144"/>
      <c r="BF482" s="1155"/>
      <c r="BG482" s="1155"/>
      <c r="BH482" s="1155"/>
      <c r="BI482" s="1143"/>
      <c r="BJ482" s="802"/>
      <c r="BK482" s="1143"/>
      <c r="BL482" s="1143"/>
      <c r="BM482" s="179"/>
      <c r="BN482" s="179"/>
    </row>
    <row r="483" spans="1:66" ht="16.5">
      <c r="A483" s="1143"/>
      <c r="B483" s="1144">
        <v>476</v>
      </c>
      <c r="C483" s="1144" t="s">
        <v>3719</v>
      </c>
      <c r="D483" s="1145"/>
      <c r="E483" s="1146" t="s">
        <v>4081</v>
      </c>
      <c r="F483" s="1145"/>
      <c r="G483" s="1146"/>
      <c r="H483" s="1145"/>
      <c r="I483" s="1146"/>
      <c r="J483" s="1145"/>
      <c r="K483" s="1146"/>
      <c r="L483" s="1145"/>
      <c r="M483" s="1146"/>
      <c r="N483" s="1144" t="s">
        <v>4081</v>
      </c>
      <c r="O483" s="170" t="s">
        <v>4082</v>
      </c>
      <c r="P483" s="1147" t="s">
        <v>4894</v>
      </c>
      <c r="Q483" s="1148"/>
      <c r="R483" s="1149" t="s">
        <v>976</v>
      </c>
      <c r="S483" s="1144" t="s">
        <v>941</v>
      </c>
      <c r="T483" s="1150"/>
      <c r="U483" s="1151" t="s">
        <v>4083</v>
      </c>
      <c r="V483" s="158" t="s">
        <v>132</v>
      </c>
      <c r="W483" s="1150" t="s">
        <v>4084</v>
      </c>
      <c r="X483" s="802">
        <v>1</v>
      </c>
      <c r="Y483" s="824">
        <v>24</v>
      </c>
      <c r="Z483" s="1152" t="s">
        <v>946</v>
      </c>
      <c r="AA483" s="1144">
        <v>1</v>
      </c>
      <c r="AB483" s="1144" t="s">
        <v>979</v>
      </c>
      <c r="AC483" s="1144"/>
      <c r="AD483" s="1144"/>
      <c r="AE483" s="1144"/>
      <c r="AF483" s="1153"/>
      <c r="AG483" s="1154">
        <v>6096000</v>
      </c>
      <c r="AH483" s="1154">
        <v>5</v>
      </c>
      <c r="AI483" s="1154" t="s">
        <v>949</v>
      </c>
      <c r="AJ483" s="1154" t="s">
        <v>949</v>
      </c>
      <c r="AK483" s="1154" t="s">
        <v>4085</v>
      </c>
      <c r="AL483" s="1154" t="s">
        <v>4029</v>
      </c>
      <c r="AM483" s="1154" t="s">
        <v>4086</v>
      </c>
      <c r="AN483" s="1154" t="s">
        <v>4087</v>
      </c>
      <c r="AO483" s="1154" t="s">
        <v>949</v>
      </c>
      <c r="AP483" s="1154" t="s">
        <v>949</v>
      </c>
      <c r="AQ483" s="1154" t="s">
        <v>985</v>
      </c>
      <c r="AR483" s="1154" t="s">
        <v>986</v>
      </c>
      <c r="AS483" s="1154" t="s">
        <v>949</v>
      </c>
      <c r="AT483" s="1154" t="s">
        <v>949</v>
      </c>
      <c r="AU483" s="1154" t="s">
        <v>949</v>
      </c>
      <c r="AV483" s="1154" t="s">
        <v>949</v>
      </c>
      <c r="AW483" s="1154" t="s">
        <v>949</v>
      </c>
      <c r="AX483" s="1154" t="s">
        <v>949</v>
      </c>
      <c r="AY483" s="1154" t="s">
        <v>949</v>
      </c>
      <c r="AZ483" s="1154" t="s">
        <v>949</v>
      </c>
      <c r="BA483" s="1154" t="s">
        <v>949</v>
      </c>
      <c r="BB483" s="1155" t="s">
        <v>4162</v>
      </c>
      <c r="BC483" s="1155"/>
      <c r="BD483" s="1155"/>
      <c r="BE483" s="1144"/>
      <c r="BF483" s="1155"/>
      <c r="BG483" s="1155"/>
      <c r="BH483" s="1155"/>
      <c r="BI483" s="1143"/>
      <c r="BJ483" s="802"/>
      <c r="BK483" s="1143"/>
      <c r="BL483" s="1143"/>
      <c r="BM483" s="179"/>
      <c r="BN483" s="179"/>
    </row>
    <row r="484" spans="1:66" ht="16.5">
      <c r="A484" s="1143"/>
      <c r="B484" s="1144">
        <v>477</v>
      </c>
      <c r="C484" s="1144" t="s">
        <v>3719</v>
      </c>
      <c r="D484" s="1145"/>
      <c r="E484" s="1146" t="s">
        <v>4088</v>
      </c>
      <c r="F484" s="1145"/>
      <c r="G484" s="1146"/>
      <c r="H484" s="1145"/>
      <c r="I484" s="1146"/>
      <c r="J484" s="1145"/>
      <c r="K484" s="1146"/>
      <c r="L484" s="1145"/>
      <c r="M484" s="1146"/>
      <c r="N484" s="1144" t="s">
        <v>4088</v>
      </c>
      <c r="O484" s="170" t="s">
        <v>4089</v>
      </c>
      <c r="P484" s="1147" t="s">
        <v>4894</v>
      </c>
      <c r="Q484" s="1148"/>
      <c r="R484" s="1149" t="s">
        <v>976</v>
      </c>
      <c r="S484" s="1144" t="s">
        <v>941</v>
      </c>
      <c r="T484" s="1150"/>
      <c r="U484" s="1151" t="s">
        <v>4090</v>
      </c>
      <c r="V484" s="158" t="s">
        <v>132</v>
      </c>
      <c r="W484" s="1150" t="s">
        <v>4091</v>
      </c>
      <c r="X484" s="802">
        <v>1</v>
      </c>
      <c r="Y484" s="824">
        <v>24</v>
      </c>
      <c r="Z484" s="1152" t="s">
        <v>946</v>
      </c>
      <c r="AA484" s="1144">
        <v>1</v>
      </c>
      <c r="AB484" s="1144" t="s">
        <v>979</v>
      </c>
      <c r="AC484" s="1144"/>
      <c r="AD484" s="1144"/>
      <c r="AE484" s="1144"/>
      <c r="AF484" s="1153"/>
      <c r="AG484" s="1154">
        <v>144000</v>
      </c>
      <c r="AH484" s="1154">
        <v>0.08</v>
      </c>
      <c r="AI484" s="1154" t="s">
        <v>3770</v>
      </c>
      <c r="AJ484" s="1154" t="s">
        <v>949</v>
      </c>
      <c r="AK484" s="1154" t="s">
        <v>4092</v>
      </c>
      <c r="AL484" s="1154" t="s">
        <v>2769</v>
      </c>
      <c r="AM484" s="1154" t="s">
        <v>3773</v>
      </c>
      <c r="AN484" s="1154" t="s">
        <v>949</v>
      </c>
      <c r="AO484" s="1154" t="s">
        <v>949</v>
      </c>
      <c r="AP484" s="1154" t="s">
        <v>949</v>
      </c>
      <c r="AQ484" s="1154" t="s">
        <v>4022</v>
      </c>
      <c r="AR484" s="1154" t="s">
        <v>986</v>
      </c>
      <c r="AS484" s="1154" t="s">
        <v>949</v>
      </c>
      <c r="AT484" s="1154" t="s">
        <v>949</v>
      </c>
      <c r="AU484" s="1154" t="s">
        <v>949</v>
      </c>
      <c r="AV484" s="1154" t="s">
        <v>949</v>
      </c>
      <c r="AW484" s="1154" t="s">
        <v>949</v>
      </c>
      <c r="AX484" s="1154" t="s">
        <v>949</v>
      </c>
      <c r="AY484" s="1154" t="s">
        <v>949</v>
      </c>
      <c r="AZ484" s="1154" t="s">
        <v>949</v>
      </c>
      <c r="BA484" s="1154" t="s">
        <v>949</v>
      </c>
      <c r="BB484" s="1155" t="s">
        <v>4162</v>
      </c>
      <c r="BC484" s="1155"/>
      <c r="BD484" s="1155"/>
      <c r="BE484" s="1144"/>
      <c r="BF484" s="1155"/>
      <c r="BG484" s="1155"/>
      <c r="BH484" s="1155"/>
      <c r="BI484" s="1143"/>
      <c r="BJ484" s="802"/>
      <c r="BK484" s="1143"/>
      <c r="BL484" s="1143"/>
      <c r="BM484" s="179"/>
      <c r="BN484" s="179"/>
    </row>
    <row r="485" spans="1:66" ht="16.5">
      <c r="A485" s="1143"/>
      <c r="B485" s="1144">
        <v>478</v>
      </c>
      <c r="C485" s="1144" t="s">
        <v>3719</v>
      </c>
      <c r="D485" s="1145"/>
      <c r="E485" s="1146" t="s">
        <v>4093</v>
      </c>
      <c r="F485" s="1145"/>
      <c r="G485" s="1146"/>
      <c r="H485" s="1145"/>
      <c r="I485" s="1146"/>
      <c r="J485" s="1145"/>
      <c r="K485" s="1146"/>
      <c r="L485" s="1145"/>
      <c r="M485" s="1146"/>
      <c r="N485" s="1144" t="s">
        <v>4094</v>
      </c>
      <c r="O485" s="170" t="s">
        <v>4093</v>
      </c>
      <c r="P485" s="1147" t="s">
        <v>4781</v>
      </c>
      <c r="Q485" s="1148"/>
      <c r="R485" s="1149" t="s">
        <v>976</v>
      </c>
      <c r="S485" s="1144" t="s">
        <v>941</v>
      </c>
      <c r="T485" s="1150"/>
      <c r="U485" s="1151"/>
      <c r="V485" s="158" t="s">
        <v>132</v>
      </c>
      <c r="W485" s="1150" t="s">
        <v>4095</v>
      </c>
      <c r="X485" s="802">
        <v>5</v>
      </c>
      <c r="Y485" s="824" t="s">
        <v>945</v>
      </c>
      <c r="Z485" s="1152" t="s">
        <v>946</v>
      </c>
      <c r="AA485" s="1144">
        <v>0</v>
      </c>
      <c r="AB485" s="1144" t="s">
        <v>947</v>
      </c>
      <c r="AC485" s="1144"/>
      <c r="AD485" s="1144"/>
      <c r="AE485" s="1144"/>
      <c r="AF485" s="1153"/>
      <c r="AG485" s="1154" t="s">
        <v>949</v>
      </c>
      <c r="AH485" s="1154" t="s">
        <v>949</v>
      </c>
      <c r="AI485" s="1154" t="s">
        <v>949</v>
      </c>
      <c r="AJ485" s="1154" t="s">
        <v>949</v>
      </c>
      <c r="AK485" s="1154" t="s">
        <v>949</v>
      </c>
      <c r="AL485" s="1154" t="s">
        <v>949</v>
      </c>
      <c r="AM485" s="1154" t="s">
        <v>949</v>
      </c>
      <c r="AN485" s="1154" t="s">
        <v>949</v>
      </c>
      <c r="AO485" s="1154" t="s">
        <v>949</v>
      </c>
      <c r="AP485" s="1154" t="s">
        <v>949</v>
      </c>
      <c r="AQ485" s="1154" t="s">
        <v>949</v>
      </c>
      <c r="AR485" s="1154" t="s">
        <v>949</v>
      </c>
      <c r="AS485" s="1154" t="s">
        <v>949</v>
      </c>
      <c r="AT485" s="1154" t="s">
        <v>949</v>
      </c>
      <c r="AU485" s="1154" t="s">
        <v>949</v>
      </c>
      <c r="AV485" s="1154" t="s">
        <v>949</v>
      </c>
      <c r="AW485" s="1154" t="s">
        <v>949</v>
      </c>
      <c r="AX485" s="1154" t="s">
        <v>949</v>
      </c>
      <c r="AY485" s="1154" t="s">
        <v>949</v>
      </c>
      <c r="AZ485" s="1154" t="s">
        <v>949</v>
      </c>
      <c r="BA485" s="1154" t="s">
        <v>949</v>
      </c>
      <c r="BB485" s="1155" t="s">
        <v>4162</v>
      </c>
      <c r="BC485" s="1155"/>
      <c r="BD485" s="1155"/>
      <c r="BE485" s="1144"/>
      <c r="BF485" s="1155"/>
      <c r="BG485" s="1155"/>
      <c r="BH485" s="1155"/>
      <c r="BI485" s="1143"/>
      <c r="BJ485" s="802"/>
      <c r="BK485" s="1143"/>
      <c r="BL485" s="1143"/>
      <c r="BM485" s="179"/>
      <c r="BN485" s="179"/>
    </row>
    <row r="486" spans="1:66" ht="16.5">
      <c r="A486" s="1143"/>
      <c r="B486" s="1144">
        <v>479</v>
      </c>
      <c r="C486" s="1144" t="s">
        <v>3719</v>
      </c>
      <c r="D486" s="1145"/>
      <c r="E486" s="1146"/>
      <c r="F486" s="1145" t="s">
        <v>4096</v>
      </c>
      <c r="G486" s="1146"/>
      <c r="H486" s="1145"/>
      <c r="I486" s="1146"/>
      <c r="J486" s="1145"/>
      <c r="K486" s="1146"/>
      <c r="L486" s="1145"/>
      <c r="M486" s="1146"/>
      <c r="N486" s="1144" t="s">
        <v>4096</v>
      </c>
      <c r="O486" s="170" t="s">
        <v>4097</v>
      </c>
      <c r="P486" s="1147" t="s">
        <v>4894</v>
      </c>
      <c r="Q486" s="1148"/>
      <c r="R486" s="1149" t="s">
        <v>976</v>
      </c>
      <c r="S486" s="1144" t="s">
        <v>941</v>
      </c>
      <c r="T486" s="1150"/>
      <c r="U486" s="1151" t="s">
        <v>4099</v>
      </c>
      <c r="V486" s="158" t="s">
        <v>132</v>
      </c>
      <c r="W486" s="1150" t="s">
        <v>4100</v>
      </c>
      <c r="X486" s="802">
        <v>1</v>
      </c>
      <c r="Y486" s="824" t="s">
        <v>945</v>
      </c>
      <c r="Z486" s="1152" t="s">
        <v>946</v>
      </c>
      <c r="AA486" s="1144">
        <v>1</v>
      </c>
      <c r="AB486" s="1144" t="s">
        <v>979</v>
      </c>
      <c r="AC486" s="1144"/>
      <c r="AD486" s="1144"/>
      <c r="AE486" s="1144"/>
      <c r="AF486" s="1153"/>
      <c r="AG486" s="1154">
        <v>65.52</v>
      </c>
      <c r="AH486" s="1154">
        <v>7.0000000000000007E-2</v>
      </c>
      <c r="AI486" s="1154" t="s">
        <v>949</v>
      </c>
      <c r="AJ486" s="1154" t="s">
        <v>949</v>
      </c>
      <c r="AK486" s="1154" t="s">
        <v>4101</v>
      </c>
      <c r="AL486" s="1154" t="s">
        <v>981</v>
      </c>
      <c r="AM486" s="1154" t="s">
        <v>982</v>
      </c>
      <c r="AN486" s="1154" t="s">
        <v>983</v>
      </c>
      <c r="AO486" s="1154" t="s">
        <v>984</v>
      </c>
      <c r="AP486" s="1154" t="s">
        <v>949</v>
      </c>
      <c r="AQ486" s="1154" t="s">
        <v>3258</v>
      </c>
      <c r="AR486" s="1154" t="s">
        <v>986</v>
      </c>
      <c r="AS486" s="1154" t="s">
        <v>949</v>
      </c>
      <c r="AT486" s="1154" t="s">
        <v>949</v>
      </c>
      <c r="AU486" s="1154" t="s">
        <v>949</v>
      </c>
      <c r="AV486" s="1154" t="s">
        <v>949</v>
      </c>
      <c r="AW486" s="1154" t="s">
        <v>949</v>
      </c>
      <c r="AX486" s="1154" t="s">
        <v>949</v>
      </c>
      <c r="AY486" s="1154" t="s">
        <v>949</v>
      </c>
      <c r="AZ486" s="1154" t="s">
        <v>949</v>
      </c>
      <c r="BA486" s="1154" t="s">
        <v>949</v>
      </c>
      <c r="BB486" s="1155" t="s">
        <v>4162</v>
      </c>
      <c r="BC486" s="1155"/>
      <c r="BD486" s="1155"/>
      <c r="BE486" s="1144"/>
      <c r="BF486" s="1155"/>
      <c r="BG486" s="1155"/>
      <c r="BH486" s="1155"/>
      <c r="BI486" s="1143"/>
      <c r="BJ486" s="802"/>
      <c r="BK486" s="1143"/>
      <c r="BL486" s="1143"/>
      <c r="BM486" s="179"/>
      <c r="BN486" s="179"/>
    </row>
    <row r="487" spans="1:66" ht="16.5">
      <c r="A487" s="1143"/>
      <c r="B487" s="1144">
        <v>480</v>
      </c>
      <c r="C487" s="1144" t="s">
        <v>3719</v>
      </c>
      <c r="D487" s="1145"/>
      <c r="E487" s="1146"/>
      <c r="F487" s="1145" t="s">
        <v>987</v>
      </c>
      <c r="G487" s="1146"/>
      <c r="H487" s="1145"/>
      <c r="I487" s="1146"/>
      <c r="J487" s="1145"/>
      <c r="K487" s="1146"/>
      <c r="L487" s="1145"/>
      <c r="M487" s="1146"/>
      <c r="N487" s="1144" t="s">
        <v>987</v>
      </c>
      <c r="O487" s="170" t="s">
        <v>988</v>
      </c>
      <c r="P487" s="1147" t="s">
        <v>4773</v>
      </c>
      <c r="Q487" s="1148"/>
      <c r="R487" s="1149" t="s">
        <v>989</v>
      </c>
      <c r="S487" s="1144" t="s">
        <v>941</v>
      </c>
      <c r="T487" s="1150"/>
      <c r="U487" s="1151" t="s">
        <v>990</v>
      </c>
      <c r="V487" s="158" t="s">
        <v>132</v>
      </c>
      <c r="W487" s="1150" t="s">
        <v>991</v>
      </c>
      <c r="X487" s="802">
        <v>0.02</v>
      </c>
      <c r="Y487" s="824" t="s">
        <v>945</v>
      </c>
      <c r="Z487" s="1152" t="s">
        <v>992</v>
      </c>
      <c r="AA487" s="1144">
        <v>1</v>
      </c>
      <c r="AB487" s="1144" t="s">
        <v>993</v>
      </c>
      <c r="AC487" s="1144"/>
      <c r="AD487" s="1144"/>
      <c r="AE487" s="1144"/>
      <c r="AF487" s="1153"/>
      <c r="AG487" s="1154" t="s">
        <v>949</v>
      </c>
      <c r="AH487" s="1154" t="s">
        <v>949</v>
      </c>
      <c r="AI487" s="1154" t="s">
        <v>949</v>
      </c>
      <c r="AJ487" s="1154" t="s">
        <v>949</v>
      </c>
      <c r="AK487" s="1154" t="s">
        <v>994</v>
      </c>
      <c r="AL487" s="1154" t="s">
        <v>995</v>
      </c>
      <c r="AM487" s="1154" t="s">
        <v>996</v>
      </c>
      <c r="AN487" s="1154" t="s">
        <v>997</v>
      </c>
      <c r="AO487" s="1154" t="s">
        <v>998</v>
      </c>
      <c r="AP487" s="1154" t="s">
        <v>949</v>
      </c>
      <c r="AQ487" s="1154" t="s">
        <v>985</v>
      </c>
      <c r="AR487" s="1154" t="s">
        <v>986</v>
      </c>
      <c r="AS487" s="1154" t="s">
        <v>949</v>
      </c>
      <c r="AT487" s="1154" t="s">
        <v>949</v>
      </c>
      <c r="AU487" s="1154" t="s">
        <v>949</v>
      </c>
      <c r="AV487" s="1154" t="s">
        <v>949</v>
      </c>
      <c r="AW487" s="1154" t="s">
        <v>949</v>
      </c>
      <c r="AX487" s="1154" t="s">
        <v>949</v>
      </c>
      <c r="AY487" s="1154" t="s">
        <v>949</v>
      </c>
      <c r="AZ487" s="1154" t="s">
        <v>949</v>
      </c>
      <c r="BA487" s="1154" t="s">
        <v>949</v>
      </c>
      <c r="BB487" s="1155" t="s">
        <v>4162</v>
      </c>
      <c r="BC487" s="1155"/>
      <c r="BD487" s="1155"/>
      <c r="BE487" s="1144"/>
      <c r="BF487" s="1155"/>
      <c r="BG487" s="1155"/>
      <c r="BH487" s="1155"/>
      <c r="BI487" s="1143"/>
      <c r="BJ487" s="802"/>
      <c r="BK487" s="1143"/>
      <c r="BL487" s="1143"/>
      <c r="BM487" s="179"/>
      <c r="BN487" s="179"/>
    </row>
    <row r="488" spans="1:66" ht="16.5">
      <c r="A488" s="1143"/>
      <c r="B488" s="1144">
        <v>481</v>
      </c>
      <c r="C488" s="1144" t="s">
        <v>3719</v>
      </c>
      <c r="D488" s="1145"/>
      <c r="E488" s="1146" t="s">
        <v>4111</v>
      </c>
      <c r="F488" s="1145"/>
      <c r="G488" s="1146"/>
      <c r="H488" s="1145"/>
      <c r="I488" s="1146"/>
      <c r="J488" s="1145"/>
      <c r="K488" s="1146"/>
      <c r="L488" s="1145"/>
      <c r="M488" s="1146"/>
      <c r="N488" s="1144" t="s">
        <v>4111</v>
      </c>
      <c r="O488" s="170" t="s">
        <v>4111</v>
      </c>
      <c r="P488" s="1147" t="s">
        <v>4786</v>
      </c>
      <c r="Q488" s="1148"/>
      <c r="R488" s="1149" t="s">
        <v>989</v>
      </c>
      <c r="S488" s="1144" t="s">
        <v>941</v>
      </c>
      <c r="T488" s="1150" t="s">
        <v>4939</v>
      </c>
      <c r="U488" s="1151"/>
      <c r="V488" s="158" t="s">
        <v>246</v>
      </c>
      <c r="W488" s="1150" t="s">
        <v>4112</v>
      </c>
      <c r="X488" s="802">
        <v>1</v>
      </c>
      <c r="Y488" s="824" t="s">
        <v>945</v>
      </c>
      <c r="Z488" s="1152" t="s">
        <v>946</v>
      </c>
      <c r="AA488" s="1144">
        <v>1</v>
      </c>
      <c r="AB488" s="1144" t="s">
        <v>1244</v>
      </c>
      <c r="AC488" s="1144" t="s">
        <v>948</v>
      </c>
      <c r="AD488" s="1144" t="s">
        <v>4787</v>
      </c>
      <c r="AE488" s="1144"/>
      <c r="AF488" s="1153"/>
      <c r="AG488" s="1154" t="s">
        <v>949</v>
      </c>
      <c r="AH488" s="1154" t="s">
        <v>949</v>
      </c>
      <c r="AI488" s="1154" t="s">
        <v>949</v>
      </c>
      <c r="AJ488" s="1154" t="s">
        <v>949</v>
      </c>
      <c r="AK488" s="1154" t="s">
        <v>949</v>
      </c>
      <c r="AL488" s="1154" t="s">
        <v>949</v>
      </c>
      <c r="AM488" s="1154" t="s">
        <v>949</v>
      </c>
      <c r="AN488" s="1154" t="s">
        <v>949</v>
      </c>
      <c r="AO488" s="1154" t="s">
        <v>949</v>
      </c>
      <c r="AP488" s="1154" t="s">
        <v>949</v>
      </c>
      <c r="AQ488" s="1154" t="s">
        <v>1372</v>
      </c>
      <c r="AR488" s="1154" t="s">
        <v>949</v>
      </c>
      <c r="AS488" s="1154" t="s">
        <v>949</v>
      </c>
      <c r="AT488" s="1154">
        <v>0</v>
      </c>
      <c r="AU488" s="1154">
        <v>0</v>
      </c>
      <c r="AV488" s="1154">
        <v>0</v>
      </c>
      <c r="AW488" s="1154">
        <v>0</v>
      </c>
      <c r="AX488" s="1154">
        <v>0</v>
      </c>
      <c r="AY488" s="1154">
        <v>0</v>
      </c>
      <c r="AZ488" s="1154">
        <v>0</v>
      </c>
      <c r="BA488" s="1154">
        <v>0</v>
      </c>
      <c r="BB488" s="1155" t="s">
        <v>4162</v>
      </c>
      <c r="BC488" s="1155"/>
      <c r="BD488" s="1155"/>
      <c r="BE488" s="1144"/>
      <c r="BF488" s="1155"/>
      <c r="BG488" s="1155"/>
      <c r="BH488" s="1155"/>
      <c r="BI488" s="1143"/>
      <c r="BJ488" s="802"/>
      <c r="BK488" s="1143"/>
      <c r="BL488" s="1143"/>
      <c r="BM488" s="179"/>
      <c r="BN488" s="179"/>
    </row>
    <row r="489" spans="1:66" ht="16.5">
      <c r="A489" s="1143"/>
      <c r="B489" s="1144">
        <v>482</v>
      </c>
      <c r="C489" s="1144" t="s">
        <v>3719</v>
      </c>
      <c r="D489" s="1145"/>
      <c r="E489" s="1146" t="s">
        <v>4113</v>
      </c>
      <c r="F489" s="1145"/>
      <c r="G489" s="1146"/>
      <c r="H489" s="1145"/>
      <c r="I489" s="1146"/>
      <c r="J489" s="1145"/>
      <c r="K489" s="1146"/>
      <c r="L489" s="1145"/>
      <c r="M489" s="1146"/>
      <c r="N489" s="1144" t="s">
        <v>4113</v>
      </c>
      <c r="O489" s="170" t="s">
        <v>4113</v>
      </c>
      <c r="P489" s="1147" t="s">
        <v>4786</v>
      </c>
      <c r="Q489" s="1148"/>
      <c r="R489" s="1149" t="s">
        <v>989</v>
      </c>
      <c r="S489" s="1144" t="s">
        <v>941</v>
      </c>
      <c r="T489" s="1150" t="s">
        <v>4943</v>
      </c>
      <c r="U489" s="1151" t="s">
        <v>4114</v>
      </c>
      <c r="V489" s="158" t="s">
        <v>246</v>
      </c>
      <c r="W489" s="1150" t="s">
        <v>4115</v>
      </c>
      <c r="X489" s="802">
        <v>1</v>
      </c>
      <c r="Y489" s="824" t="s">
        <v>945</v>
      </c>
      <c r="Z489" s="1152" t="s">
        <v>946</v>
      </c>
      <c r="AA489" s="1144">
        <v>1</v>
      </c>
      <c r="AB489" s="1144" t="s">
        <v>1244</v>
      </c>
      <c r="AC489" s="1144" t="s">
        <v>948</v>
      </c>
      <c r="AD489" s="1144" t="s">
        <v>4787</v>
      </c>
      <c r="AE489" s="1144"/>
      <c r="AF489" s="1153"/>
      <c r="AG489" s="1154" t="s">
        <v>949</v>
      </c>
      <c r="AH489" s="1154" t="s">
        <v>949</v>
      </c>
      <c r="AI489" s="1154" t="s">
        <v>949</v>
      </c>
      <c r="AJ489" s="1154" t="s">
        <v>949</v>
      </c>
      <c r="AK489" s="1154" t="s">
        <v>949</v>
      </c>
      <c r="AL489" s="1154" t="s">
        <v>949</v>
      </c>
      <c r="AM489" s="1154" t="s">
        <v>949</v>
      </c>
      <c r="AN489" s="1154" t="s">
        <v>949</v>
      </c>
      <c r="AO489" s="1154" t="s">
        <v>949</v>
      </c>
      <c r="AP489" s="1154" t="s">
        <v>949</v>
      </c>
      <c r="AQ489" s="1154" t="s">
        <v>4116</v>
      </c>
      <c r="AR489" s="1154" t="s">
        <v>949</v>
      </c>
      <c r="AS489" s="1154" t="s">
        <v>949</v>
      </c>
      <c r="AT489" s="1154">
        <v>0</v>
      </c>
      <c r="AU489" s="1154">
        <v>0</v>
      </c>
      <c r="AV489" s="1154">
        <v>0</v>
      </c>
      <c r="AW489" s="1154">
        <v>0</v>
      </c>
      <c r="AX489" s="1154">
        <v>0</v>
      </c>
      <c r="AY489" s="1154">
        <v>0</v>
      </c>
      <c r="AZ489" s="1154">
        <v>0</v>
      </c>
      <c r="BA489" s="1154">
        <v>0</v>
      </c>
      <c r="BB489" s="1155" t="s">
        <v>4162</v>
      </c>
      <c r="BC489" s="1155"/>
      <c r="BD489" s="1155"/>
      <c r="BE489" s="1144"/>
      <c r="BF489" s="1155"/>
      <c r="BG489" s="1155"/>
      <c r="BH489" s="1155"/>
      <c r="BI489" s="1143"/>
      <c r="BJ489" s="802"/>
      <c r="BK489" s="1143"/>
      <c r="BL489" s="1143"/>
      <c r="BM489" s="179"/>
      <c r="BN489" s="179"/>
    </row>
  </sheetData>
  <protectedRanges>
    <protectedRange algorithmName="SHA-512" hashValue="0ASek4FIM1QO+6iXsGvC991E+FgR0XFG5aqsj6vItRmwiiv2pw+YmVuij5iu1Y3vyNBl9a8F1i6L/BoO0lWbQA==" saltValue="NXKlEwB+8NcvU6F7cEyUjQ==" spinCount="100000" sqref="AS7:AU7" name="区域1_1"/>
    <protectedRange algorithmName="SHA-512" hashValue="z9mwbZEvtX/GE9+hl1m4om/xCqF9tX2eVCjhFYD9W0NTptM8U31nkbf0qm/RwFY5rNi6jH33YH1It9Zm0SGrtg==" saltValue="PjBg5PnD372CyTL6XB1ohQ==" spinCount="100000" sqref="AG264:BA264" name="区域1_3"/>
    <protectedRange algorithmName="SHA-512" hashValue="z9mwbZEvtX/GE9+hl1m4om/xCqF9tX2eVCjhFYD9W0NTptM8U31nkbf0qm/RwFY5rNi6jH33YH1It9Zm0SGrtg==" saltValue="PjBg5PnD372CyTL6XB1ohQ==" spinCount="100000" sqref="AT72:BA72" name="区域1_4"/>
    <protectedRange algorithmName="SHA-512" hashValue="z9mwbZEvtX/GE9+hl1m4om/xCqF9tX2eVCjhFYD9W0NTptM8U31nkbf0qm/RwFY5rNi6jH33YH1It9Zm0SGrtg==" saltValue="PjBg5PnD372CyTL6XB1ohQ==" spinCount="100000" sqref="AG10:BA11" name="区域1_5"/>
  </protectedRanges>
  <autoFilter ref="A7:BY489" xr:uid="{DF07CEE4-676D-4FB6-B1A8-B840E33D6E71}"/>
  <phoneticPr fontId="1" type="noConversion"/>
  <pageMargins left="0.7" right="0.7" top="0.75" bottom="0.75" header="0.3" footer="0.3"/>
  <pageSetup paperSize="9"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14043-953E-4FE9-8125-E0A37A8C759B}">
  <dimension ref="A1:BS132"/>
  <sheetViews>
    <sheetView zoomScale="70" zoomScaleNormal="70" workbookViewId="0">
      <pane xSplit="17" ySplit="7" topLeftCell="R8" activePane="bottomRight" state="frozen"/>
      <selection pane="topRight"/>
      <selection pane="bottomLeft"/>
      <selection pane="bottomRight" activeCell="R24" sqref="R24"/>
    </sheetView>
  </sheetViews>
  <sheetFormatPr defaultColWidth="8.75" defaultRowHeight="14.25" outlineLevelCol="1"/>
  <cols>
    <col min="1" max="1" width="3.375" style="200" customWidth="1"/>
    <col min="2" max="2" width="7.75" style="200" customWidth="1"/>
    <col min="3" max="3" width="8.75" style="200"/>
    <col min="4" max="13" width="2.375" style="200" customWidth="1"/>
    <col min="14" max="15" width="11" style="200" customWidth="1"/>
    <col min="16" max="16" width="26.625" style="277" customWidth="1"/>
    <col min="17" max="17" width="11" style="200" customWidth="1"/>
    <col min="18" max="18" width="13.375" style="86" customWidth="1"/>
    <col min="19" max="19" width="10.375" style="86" customWidth="1" outlineLevel="1"/>
    <col min="20" max="20" width="12.125" style="86" customWidth="1"/>
    <col min="21" max="21" width="16.125" style="86" customWidth="1"/>
    <col min="22" max="22" width="8.375" style="86" customWidth="1"/>
    <col min="23" max="23" width="34.375" style="86" customWidth="1"/>
    <col min="24" max="24" width="4.375" style="86" customWidth="1"/>
    <col min="25" max="25" width="6" style="86" customWidth="1"/>
    <col min="26" max="26" width="4.375" style="86" customWidth="1"/>
    <col min="27" max="32" width="5.125" style="86" customWidth="1"/>
    <col min="33" max="33" width="11" style="86" customWidth="1"/>
    <col min="34" max="54" width="11.75" style="86" customWidth="1"/>
    <col min="55" max="55" width="15.75" style="86" bestFit="1" customWidth="1"/>
    <col min="56" max="56" width="12" style="86" bestFit="1" customWidth="1"/>
    <col min="57" max="57" width="38.375" style="86" bestFit="1" customWidth="1"/>
    <col min="58" max="58" width="12" style="86" bestFit="1" customWidth="1"/>
    <col min="59" max="59" width="16.375" style="86" bestFit="1" customWidth="1"/>
    <col min="60" max="60" width="22.75" style="86" bestFit="1" customWidth="1"/>
    <col min="61" max="61" width="19.375" style="86" bestFit="1" customWidth="1"/>
    <col min="62" max="16384" width="8.75" style="86"/>
  </cols>
  <sheetData>
    <row r="1" spans="1:63" ht="20.85" customHeight="1">
      <c r="A1" s="205"/>
      <c r="S1" s="1306" t="s">
        <v>4764</v>
      </c>
    </row>
    <row r="2" spans="1:63" ht="33">
      <c r="A2" s="201"/>
      <c r="B2" s="1468" t="s">
        <v>810</v>
      </c>
      <c r="C2" s="1468"/>
      <c r="D2" s="1468"/>
      <c r="E2" s="1468"/>
      <c r="F2" s="1468"/>
      <c r="G2" s="1468"/>
      <c r="H2" s="1468"/>
      <c r="I2" s="1468"/>
      <c r="J2" s="1468"/>
      <c r="K2" s="1468"/>
      <c r="L2" s="1468"/>
      <c r="M2" s="1468"/>
      <c r="N2" s="1469"/>
      <c r="O2" s="1308"/>
      <c r="P2" s="1176"/>
      <c r="Q2" s="1308"/>
      <c r="R2" s="158"/>
      <c r="S2" s="1177" t="s">
        <v>4983</v>
      </c>
      <c r="T2" s="5"/>
      <c r="U2" s="5"/>
      <c r="V2" s="5"/>
      <c r="W2" s="87"/>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1178"/>
      <c r="BC2" s="5"/>
      <c r="BD2" s="5"/>
      <c r="BE2" s="5"/>
      <c r="BF2" s="5"/>
      <c r="BG2" s="5"/>
      <c r="BH2" s="5"/>
      <c r="BI2" s="5"/>
      <c r="BJ2" s="6"/>
      <c r="BK2" s="88"/>
    </row>
    <row r="3" spans="1:63" ht="16.5">
      <c r="A3" s="201"/>
      <c r="B3" s="1468"/>
      <c r="C3" s="1468"/>
      <c r="D3" s="1468"/>
      <c r="E3" s="1468"/>
      <c r="F3" s="1468"/>
      <c r="G3" s="1468"/>
      <c r="H3" s="1468"/>
      <c r="I3" s="1468"/>
      <c r="J3" s="1468"/>
      <c r="K3" s="1468"/>
      <c r="L3" s="1468"/>
      <c r="M3" s="1468"/>
      <c r="N3" s="1469"/>
      <c r="O3" s="1179"/>
      <c r="P3" s="1180"/>
      <c r="Q3" s="1179"/>
      <c r="R3" s="1181" t="s">
        <v>817</v>
      </c>
      <c r="S3" s="333">
        <v>43003244</v>
      </c>
      <c r="T3" s="5"/>
      <c r="U3" s="5"/>
      <c r="V3" s="5"/>
      <c r="W3" s="87"/>
      <c r="X3" s="5"/>
      <c r="Y3" s="5"/>
      <c r="Z3" s="5"/>
      <c r="AA3" s="5"/>
      <c r="AB3" s="5"/>
      <c r="AC3" s="5"/>
      <c r="AD3" s="5"/>
      <c r="AE3" s="5"/>
      <c r="AF3" s="5"/>
      <c r="AG3" s="5"/>
      <c r="AZ3" s="5"/>
      <c r="BA3" s="5"/>
      <c r="BB3" s="5"/>
      <c r="BC3" s="5"/>
      <c r="BD3" s="5"/>
      <c r="BE3" s="5"/>
      <c r="BF3" s="5"/>
      <c r="BG3" s="1182"/>
      <c r="BH3" s="1182"/>
      <c r="BI3" s="1182"/>
      <c r="BJ3" s="111"/>
      <c r="BK3" s="89"/>
    </row>
    <row r="4" spans="1:63" ht="16.5">
      <c r="A4" s="201"/>
      <c r="B4" s="1468"/>
      <c r="C4" s="1468"/>
      <c r="D4" s="1468"/>
      <c r="E4" s="1468"/>
      <c r="F4" s="1468"/>
      <c r="G4" s="1468"/>
      <c r="H4" s="1468"/>
      <c r="I4" s="1468"/>
      <c r="J4" s="1468"/>
      <c r="K4" s="1468"/>
      <c r="L4" s="1468"/>
      <c r="M4" s="1468"/>
      <c r="N4" s="1469"/>
      <c r="O4" s="1179"/>
      <c r="P4" s="1180"/>
      <c r="Q4" s="1179"/>
      <c r="R4" s="1181" t="s">
        <v>828</v>
      </c>
      <c r="S4" s="333">
        <v>43003246</v>
      </c>
      <c r="T4" s="5"/>
      <c r="U4" s="5"/>
      <c r="V4" s="5"/>
      <c r="W4" s="87"/>
      <c r="X4" s="5"/>
      <c r="Y4" s="5"/>
      <c r="Z4" s="5"/>
      <c r="AA4" s="5"/>
      <c r="AB4" s="5"/>
      <c r="AC4" s="5"/>
      <c r="AD4" s="5"/>
      <c r="AE4" s="5"/>
      <c r="AF4" s="5"/>
      <c r="AG4" s="5"/>
      <c r="AZ4" s="5"/>
      <c r="BA4" s="5"/>
      <c r="BB4" s="1178"/>
      <c r="BC4" s="5"/>
      <c r="BD4" s="5"/>
      <c r="BE4" s="5"/>
      <c r="BF4" s="5"/>
      <c r="BG4" s="5"/>
      <c r="BH4" s="5"/>
      <c r="BI4" s="5"/>
      <c r="BJ4" s="6"/>
      <c r="BK4" s="88"/>
    </row>
    <row r="5" spans="1:63" ht="16.5">
      <c r="A5" s="201"/>
      <c r="B5" s="1468"/>
      <c r="C5" s="1468"/>
      <c r="D5" s="1468"/>
      <c r="E5" s="1468"/>
      <c r="F5" s="1468"/>
      <c r="G5" s="1468"/>
      <c r="H5" s="1468"/>
      <c r="I5" s="1468"/>
      <c r="J5" s="1468"/>
      <c r="K5" s="1468"/>
      <c r="L5" s="1468"/>
      <c r="M5" s="1468"/>
      <c r="N5" s="1469"/>
      <c r="O5" s="1179"/>
      <c r="P5" s="1180"/>
      <c r="Q5" s="1179"/>
      <c r="R5" s="1181" t="s">
        <v>846</v>
      </c>
      <c r="S5" s="1171"/>
      <c r="T5" s="5"/>
      <c r="U5" s="5"/>
      <c r="V5" s="5"/>
      <c r="W5" s="87"/>
      <c r="X5" s="5"/>
      <c r="Y5" s="5"/>
      <c r="Z5" s="5"/>
      <c r="AA5" s="5"/>
      <c r="AB5" s="5"/>
      <c r="AC5" s="5"/>
      <c r="AD5" s="5"/>
      <c r="AE5" s="5"/>
      <c r="AF5" s="5"/>
      <c r="AG5" s="5"/>
      <c r="AH5" s="1467" t="s">
        <v>816</v>
      </c>
      <c r="AI5" s="1467"/>
      <c r="AJ5" s="1467"/>
      <c r="AK5" s="1467"/>
      <c r="AL5" s="1467"/>
      <c r="AM5" s="5"/>
      <c r="AN5" s="5"/>
      <c r="AO5" s="5"/>
      <c r="AP5" s="5"/>
      <c r="AQ5" s="5"/>
      <c r="AR5" s="5"/>
      <c r="AS5" s="5"/>
      <c r="AT5" s="5"/>
      <c r="AU5" s="5"/>
      <c r="AV5" s="5"/>
      <c r="AW5" s="5"/>
      <c r="AX5" s="5"/>
      <c r="AY5" s="5"/>
      <c r="AZ5" s="5"/>
      <c r="BA5" s="5"/>
      <c r="BB5" s="1178"/>
      <c r="BC5" s="5"/>
      <c r="BD5" s="5"/>
      <c r="BE5" s="5"/>
      <c r="BF5" s="5"/>
      <c r="BG5" s="5"/>
      <c r="BH5" s="5"/>
      <c r="BI5" s="5"/>
      <c r="BJ5" s="6"/>
      <c r="BK5" s="88"/>
    </row>
    <row r="6" spans="1:63" ht="16.5">
      <c r="A6" s="201"/>
      <c r="B6" s="1470"/>
      <c r="C6" s="1470"/>
      <c r="D6" s="1470"/>
      <c r="E6" s="1470"/>
      <c r="F6" s="1470"/>
      <c r="G6" s="1470"/>
      <c r="H6" s="1470"/>
      <c r="I6" s="1470"/>
      <c r="J6" s="1470"/>
      <c r="K6" s="1470"/>
      <c r="L6" s="1470"/>
      <c r="M6" s="1470"/>
      <c r="N6" s="1471"/>
      <c r="O6" s="1179"/>
      <c r="P6" s="1180"/>
      <c r="Q6" s="1179"/>
      <c r="R6" s="1181" t="s">
        <v>863</v>
      </c>
      <c r="S6" s="1171"/>
      <c r="T6" s="5"/>
      <c r="U6" s="5"/>
      <c r="V6" s="5"/>
      <c r="W6" s="87"/>
      <c r="X6" s="5"/>
      <c r="Y6" s="5"/>
      <c r="Z6" s="5"/>
      <c r="AA6" s="5"/>
      <c r="AB6" s="5"/>
      <c r="AC6" s="5"/>
      <c r="AD6" s="5"/>
      <c r="AE6" s="5"/>
      <c r="AF6" s="5"/>
      <c r="AG6" s="5"/>
      <c r="AH6" s="1307" t="s">
        <v>945</v>
      </c>
      <c r="AI6" s="1307" t="s">
        <v>945</v>
      </c>
      <c r="AJ6" s="1307" t="s">
        <v>945</v>
      </c>
      <c r="AK6" s="1307" t="s">
        <v>945</v>
      </c>
      <c r="AL6" s="1307" t="s">
        <v>945</v>
      </c>
      <c r="AM6" s="5"/>
      <c r="AN6" s="5"/>
      <c r="AO6" s="5"/>
      <c r="AP6" s="5"/>
      <c r="AQ6" s="5"/>
      <c r="AR6" s="5"/>
      <c r="AS6" s="5"/>
      <c r="AT6" s="5"/>
      <c r="AU6" s="5"/>
      <c r="AV6" s="5"/>
      <c r="AW6" s="5"/>
      <c r="AX6" s="5"/>
      <c r="AY6" s="5"/>
      <c r="AZ6" s="5"/>
      <c r="BA6" s="5"/>
      <c r="BB6" s="1178"/>
      <c r="BC6" s="5"/>
      <c r="BD6" s="5"/>
      <c r="BE6" s="5"/>
      <c r="BF6" s="5"/>
      <c r="BG6" s="5"/>
      <c r="BH6" s="5"/>
      <c r="BI6" s="5"/>
      <c r="BJ6" s="6"/>
      <c r="BK6" s="88"/>
    </row>
    <row r="7" spans="1:63" ht="58.5" customHeight="1">
      <c r="A7" s="204"/>
      <c r="B7" s="1183" t="s">
        <v>3</v>
      </c>
      <c r="C7" s="1184" t="s">
        <v>876</v>
      </c>
      <c r="D7" s="1184">
        <v>1</v>
      </c>
      <c r="E7" s="1184">
        <v>2</v>
      </c>
      <c r="F7" s="1184">
        <v>3</v>
      </c>
      <c r="G7" s="1184">
        <v>4</v>
      </c>
      <c r="H7" s="1184">
        <v>5</v>
      </c>
      <c r="I7" s="1184">
        <v>6</v>
      </c>
      <c r="J7" s="1184">
        <v>7</v>
      </c>
      <c r="K7" s="1184">
        <v>8</v>
      </c>
      <c r="L7" s="1184">
        <v>9</v>
      </c>
      <c r="M7" s="1184" t="s">
        <v>4140</v>
      </c>
      <c r="N7" s="168" t="s">
        <v>4141</v>
      </c>
      <c r="O7" s="173" t="s">
        <v>878</v>
      </c>
      <c r="P7" s="169" t="s">
        <v>879</v>
      </c>
      <c r="Q7" s="1185" t="s">
        <v>880</v>
      </c>
      <c r="R7" s="168" t="s">
        <v>881</v>
      </c>
      <c r="S7" s="1177" t="s">
        <v>4984</v>
      </c>
      <c r="T7" s="168" t="s">
        <v>897</v>
      </c>
      <c r="U7" s="168" t="s">
        <v>898</v>
      </c>
      <c r="V7" s="168" t="s">
        <v>899</v>
      </c>
      <c r="W7" s="1186" t="s">
        <v>900</v>
      </c>
      <c r="X7" s="168" t="s">
        <v>901</v>
      </c>
      <c r="Y7" s="168" t="s">
        <v>902</v>
      </c>
      <c r="Z7" s="168" t="s">
        <v>903</v>
      </c>
      <c r="AA7" s="168" t="s">
        <v>904</v>
      </c>
      <c r="AB7" s="168" t="s">
        <v>905</v>
      </c>
      <c r="AC7" s="168" t="s">
        <v>906</v>
      </c>
      <c r="AD7" s="168" t="s">
        <v>907</v>
      </c>
      <c r="AE7" s="168" t="s">
        <v>4150</v>
      </c>
      <c r="AF7" s="168" t="s">
        <v>4151</v>
      </c>
      <c r="AG7" s="1187" t="s">
        <v>4985</v>
      </c>
      <c r="AH7" s="164" t="s">
        <v>910</v>
      </c>
      <c r="AI7" s="164" t="s">
        <v>911</v>
      </c>
      <c r="AJ7" s="164" t="s">
        <v>912</v>
      </c>
      <c r="AK7" s="164" t="s">
        <v>913</v>
      </c>
      <c r="AL7" s="164" t="s">
        <v>914</v>
      </c>
      <c r="AM7" s="165" t="s">
        <v>915</v>
      </c>
      <c r="AN7" s="165" t="s">
        <v>916</v>
      </c>
      <c r="AO7" s="165" t="s">
        <v>917</v>
      </c>
      <c r="AP7" s="165" t="s">
        <v>918</v>
      </c>
      <c r="AQ7" s="165" t="s">
        <v>919</v>
      </c>
      <c r="AR7" s="212" t="s">
        <v>920</v>
      </c>
      <c r="AS7" s="212" t="s">
        <v>921</v>
      </c>
      <c r="AT7" s="212" t="s">
        <v>922</v>
      </c>
      <c r="AU7" s="212" t="s">
        <v>923</v>
      </c>
      <c r="AV7" s="212" t="s">
        <v>924</v>
      </c>
      <c r="AW7" s="164" t="s">
        <v>925</v>
      </c>
      <c r="AX7" s="164" t="s">
        <v>926</v>
      </c>
      <c r="AY7" s="164" t="s">
        <v>927</v>
      </c>
      <c r="AZ7" s="164" t="s">
        <v>928</v>
      </c>
      <c r="BA7" s="164" t="s">
        <v>929</v>
      </c>
      <c r="BB7" s="164" t="s">
        <v>930</v>
      </c>
      <c r="BC7" s="1186" t="s">
        <v>4152</v>
      </c>
      <c r="BD7" s="1186" t="s">
        <v>4153</v>
      </c>
      <c r="BE7" s="1186" t="s">
        <v>4154</v>
      </c>
      <c r="BF7" s="1186" t="s">
        <v>931</v>
      </c>
      <c r="BG7" s="1186" t="s">
        <v>4155</v>
      </c>
      <c r="BH7" s="1186" t="s">
        <v>933</v>
      </c>
      <c r="BI7" s="1186" t="s">
        <v>934</v>
      </c>
      <c r="BJ7" s="113"/>
      <c r="BK7" s="90"/>
    </row>
    <row r="8" spans="1:63" ht="16.5">
      <c r="A8" s="203"/>
      <c r="B8" s="1188">
        <v>1</v>
      </c>
      <c r="C8" s="1188" t="s">
        <v>320</v>
      </c>
      <c r="D8" s="1189" t="s">
        <v>4986</v>
      </c>
      <c r="E8" s="1190"/>
      <c r="F8" s="1189"/>
      <c r="G8" s="1190"/>
      <c r="H8" s="1189"/>
      <c r="I8" s="1190"/>
      <c r="J8" s="1189"/>
      <c r="K8" s="1190"/>
      <c r="L8" s="1189"/>
      <c r="M8" s="1190"/>
      <c r="N8" s="1191" t="s">
        <v>4986</v>
      </c>
      <c r="O8" s="1191" t="s">
        <v>4987</v>
      </c>
      <c r="P8" s="276" t="s">
        <v>939</v>
      </c>
      <c r="Q8" s="1191"/>
      <c r="R8" s="1071" t="s">
        <v>940</v>
      </c>
      <c r="S8" s="1071" t="s">
        <v>4098</v>
      </c>
      <c r="T8" s="1071"/>
      <c r="U8" s="1071"/>
      <c r="V8" s="246" t="s">
        <v>304</v>
      </c>
      <c r="W8" s="239" t="s">
        <v>4988</v>
      </c>
      <c r="X8" s="210">
        <v>1</v>
      </c>
      <c r="Y8" s="1192" t="s">
        <v>945</v>
      </c>
      <c r="Z8" s="1193" t="s">
        <v>946</v>
      </c>
      <c r="AA8" s="1071">
        <v>0</v>
      </c>
      <c r="AB8" s="1071" t="s">
        <v>947</v>
      </c>
      <c r="AC8" s="1071">
        <v>0</v>
      </c>
      <c r="AD8" s="1071"/>
      <c r="AE8" s="1071"/>
      <c r="AF8" s="1194"/>
      <c r="AG8" s="1071"/>
      <c r="AH8" s="1154" t="s">
        <v>949</v>
      </c>
      <c r="AI8" s="1154" t="s">
        <v>949</v>
      </c>
      <c r="AJ8" s="1154" t="s">
        <v>949</v>
      </c>
      <c r="AK8" s="1154" t="s">
        <v>949</v>
      </c>
      <c r="AL8" s="1154" t="s">
        <v>949</v>
      </c>
      <c r="AM8" s="1154" t="s">
        <v>949</v>
      </c>
      <c r="AN8" s="1154" t="s">
        <v>949</v>
      </c>
      <c r="AO8" s="1154" t="s">
        <v>949</v>
      </c>
      <c r="AP8" s="1154" t="s">
        <v>949</v>
      </c>
      <c r="AQ8" s="1154" t="s">
        <v>949</v>
      </c>
      <c r="AR8" s="1154" t="s">
        <v>949</v>
      </c>
      <c r="AS8" s="1154" t="s">
        <v>949</v>
      </c>
      <c r="AT8" s="1154" t="s">
        <v>949</v>
      </c>
      <c r="AU8" s="1154" t="s">
        <v>949</v>
      </c>
      <c r="AV8" s="1154" t="s">
        <v>949</v>
      </c>
      <c r="AW8" s="1154" t="s">
        <v>949</v>
      </c>
      <c r="AX8" s="1154" t="s">
        <v>949</v>
      </c>
      <c r="AY8" s="1154" t="s">
        <v>949</v>
      </c>
      <c r="AZ8" s="1154" t="s">
        <v>949</v>
      </c>
      <c r="BA8" s="1154" t="s">
        <v>949</v>
      </c>
      <c r="BB8" s="1154" t="s">
        <v>949</v>
      </c>
      <c r="BC8" s="1071"/>
      <c r="BD8" s="1071"/>
      <c r="BE8" s="1071"/>
      <c r="BF8" s="1071"/>
      <c r="BG8" s="1071"/>
      <c r="BH8" s="1071"/>
      <c r="BI8" s="1071"/>
      <c r="BJ8" s="34"/>
      <c r="BK8" s="88"/>
    </row>
    <row r="9" spans="1:63" ht="16.5">
      <c r="A9" s="6"/>
      <c r="B9" s="158">
        <v>2</v>
      </c>
      <c r="C9" s="1188" t="s">
        <v>320</v>
      </c>
      <c r="D9" s="1175" t="s">
        <v>4186</v>
      </c>
      <c r="E9" s="1172" t="s">
        <v>4507</v>
      </c>
      <c r="F9" s="1175"/>
      <c r="G9" s="1172"/>
      <c r="H9" s="1175"/>
      <c r="I9" s="1172"/>
      <c r="J9" s="1175"/>
      <c r="K9" s="1172"/>
      <c r="L9" s="1175"/>
      <c r="M9" s="1195"/>
      <c r="N9" s="158" t="s">
        <v>4507</v>
      </c>
      <c r="O9" s="158" t="s">
        <v>4509</v>
      </c>
      <c r="P9" s="41" t="s">
        <v>4894</v>
      </c>
      <c r="Q9" s="158"/>
      <c r="R9" s="1071" t="s">
        <v>1126</v>
      </c>
      <c r="S9" s="159" t="s">
        <v>941</v>
      </c>
      <c r="T9" s="1091" t="s">
        <v>945</v>
      </c>
      <c r="U9" s="1196" t="s">
        <v>4510</v>
      </c>
      <c r="V9" s="158" t="s">
        <v>132</v>
      </c>
      <c r="W9" s="239" t="s">
        <v>4511</v>
      </c>
      <c r="X9" s="647">
        <v>1</v>
      </c>
      <c r="Y9" s="1197">
        <v>9</v>
      </c>
      <c r="Z9" s="1198" t="s">
        <v>1008</v>
      </c>
      <c r="AA9" s="158">
        <v>1</v>
      </c>
      <c r="AB9" s="158" t="s">
        <v>979</v>
      </c>
      <c r="AC9" s="158" t="s">
        <v>945</v>
      </c>
      <c r="AD9" s="158" t="s">
        <v>945</v>
      </c>
      <c r="AE9" s="158" t="s">
        <v>4192</v>
      </c>
      <c r="AF9" s="267" t="s">
        <v>945</v>
      </c>
      <c r="AG9" s="158"/>
      <c r="AH9" s="1154">
        <v>68956720</v>
      </c>
      <c r="AI9" s="1154">
        <v>7</v>
      </c>
      <c r="AJ9" s="1154" t="s">
        <v>949</v>
      </c>
      <c r="AK9" s="1154" t="s">
        <v>949</v>
      </c>
      <c r="AL9" s="1154" t="s">
        <v>4512</v>
      </c>
      <c r="AM9" s="1154" t="s">
        <v>4194</v>
      </c>
      <c r="AN9" s="1154" t="s">
        <v>3920</v>
      </c>
      <c r="AO9" s="1154" t="s">
        <v>4513</v>
      </c>
      <c r="AP9" s="1154" t="s">
        <v>949</v>
      </c>
      <c r="AQ9" s="1154" t="s">
        <v>949</v>
      </c>
      <c r="AR9" s="1154" t="s">
        <v>3809</v>
      </c>
      <c r="AS9" s="1154" t="s">
        <v>985</v>
      </c>
      <c r="AT9" s="1154" t="s">
        <v>3810</v>
      </c>
      <c r="AU9" s="1154" t="s">
        <v>949</v>
      </c>
      <c r="AV9" s="1154" t="s">
        <v>949</v>
      </c>
      <c r="AW9" s="1154" t="s">
        <v>949</v>
      </c>
      <c r="AX9" s="1154" t="s">
        <v>949</v>
      </c>
      <c r="AY9" s="1154" t="s">
        <v>949</v>
      </c>
      <c r="AZ9" s="1154" t="s">
        <v>949</v>
      </c>
      <c r="BA9" s="1154" t="s">
        <v>949</v>
      </c>
      <c r="BB9" s="1154" t="s">
        <v>949</v>
      </c>
      <c r="BC9" s="158" t="s">
        <v>4162</v>
      </c>
      <c r="BD9" s="158" t="s">
        <v>945</v>
      </c>
      <c r="BE9" s="158" t="s">
        <v>945</v>
      </c>
      <c r="BF9" s="158" t="s">
        <v>945</v>
      </c>
      <c r="BG9" s="158" t="s">
        <v>945</v>
      </c>
      <c r="BH9" s="158" t="s">
        <v>945</v>
      </c>
      <c r="BI9" s="158" t="s">
        <v>945</v>
      </c>
      <c r="BJ9" s="6"/>
      <c r="BK9" s="88"/>
    </row>
    <row r="10" spans="1:63" ht="16.5">
      <c r="A10" s="6"/>
      <c r="B10" s="158">
        <v>3</v>
      </c>
      <c r="C10" s="1188" t="s">
        <v>320</v>
      </c>
      <c r="D10" s="1175" t="s">
        <v>4186</v>
      </c>
      <c r="E10" s="1172" t="s">
        <v>4989</v>
      </c>
      <c r="F10" s="1175"/>
      <c r="G10" s="1172"/>
      <c r="H10" s="1175"/>
      <c r="I10" s="1172"/>
      <c r="J10" s="1175"/>
      <c r="K10" s="1172"/>
      <c r="L10" s="1175"/>
      <c r="M10" s="1195"/>
      <c r="N10" s="158" t="s">
        <v>4989</v>
      </c>
      <c r="O10" s="158" t="s">
        <v>4533</v>
      </c>
      <c r="P10" s="41" t="s">
        <v>4894</v>
      </c>
      <c r="Q10" s="41"/>
      <c r="R10" s="1071" t="s">
        <v>989</v>
      </c>
      <c r="S10" s="158" t="s">
        <v>941</v>
      </c>
      <c r="T10" s="158" t="s">
        <v>945</v>
      </c>
      <c r="U10" s="1163"/>
      <c r="V10" s="158" t="s">
        <v>132</v>
      </c>
      <c r="W10" s="239" t="s">
        <v>4536</v>
      </c>
      <c r="X10" s="647">
        <v>1</v>
      </c>
      <c r="Y10" s="1197" t="s">
        <v>945</v>
      </c>
      <c r="Z10" s="1198" t="s">
        <v>1008</v>
      </c>
      <c r="AA10" s="158">
        <v>1</v>
      </c>
      <c r="AB10" s="158" t="s">
        <v>979</v>
      </c>
      <c r="AC10" s="158" t="s">
        <v>945</v>
      </c>
      <c r="AD10" s="158" t="s">
        <v>945</v>
      </c>
      <c r="AE10" s="158" t="s">
        <v>4192</v>
      </c>
      <c r="AF10" s="267" t="s">
        <v>945</v>
      </c>
      <c r="AG10" s="158"/>
      <c r="AH10" s="1154">
        <v>8094900</v>
      </c>
      <c r="AI10" s="1154">
        <v>2</v>
      </c>
      <c r="AJ10" s="1154" t="s">
        <v>949</v>
      </c>
      <c r="AK10" s="1154" t="s">
        <v>949</v>
      </c>
      <c r="AL10" s="1154" t="s">
        <v>4519</v>
      </c>
      <c r="AM10" s="1154" t="s">
        <v>4220</v>
      </c>
      <c r="AN10" s="1154" t="s">
        <v>3840</v>
      </c>
      <c r="AO10" s="1154" t="s">
        <v>4537</v>
      </c>
      <c r="AP10" s="1154" t="s">
        <v>949</v>
      </c>
      <c r="AQ10" s="1154" t="s">
        <v>949</v>
      </c>
      <c r="AR10" s="1154" t="s">
        <v>3836</v>
      </c>
      <c r="AS10" s="1154" t="s">
        <v>985</v>
      </c>
      <c r="AT10" s="1154" t="s">
        <v>949</v>
      </c>
      <c r="AU10" s="1154" t="s">
        <v>949</v>
      </c>
      <c r="AV10" s="1154" t="s">
        <v>949</v>
      </c>
      <c r="AW10" s="1154" t="s">
        <v>949</v>
      </c>
      <c r="AX10" s="1154" t="s">
        <v>949</v>
      </c>
      <c r="AY10" s="1154" t="s">
        <v>949</v>
      </c>
      <c r="AZ10" s="1154" t="s">
        <v>949</v>
      </c>
      <c r="BA10" s="1154" t="s">
        <v>949</v>
      </c>
      <c r="BB10" s="1154" t="s">
        <v>949</v>
      </c>
      <c r="BC10" s="158" t="s">
        <v>4162</v>
      </c>
      <c r="BD10" s="158" t="s">
        <v>945</v>
      </c>
      <c r="BE10" s="158" t="s">
        <v>945</v>
      </c>
      <c r="BF10" s="158" t="s">
        <v>945</v>
      </c>
      <c r="BG10" s="158" t="s">
        <v>945</v>
      </c>
      <c r="BH10" s="158" t="s">
        <v>945</v>
      </c>
      <c r="BI10" s="158" t="s">
        <v>945</v>
      </c>
      <c r="BJ10" s="6"/>
      <c r="BK10" s="88"/>
    </row>
    <row r="11" spans="1:63" ht="16.5">
      <c r="A11" s="6"/>
      <c r="B11" s="158">
        <v>4</v>
      </c>
      <c r="C11" s="1188" t="s">
        <v>320</v>
      </c>
      <c r="D11" s="1175" t="s">
        <v>4186</v>
      </c>
      <c r="E11" s="1172" t="s">
        <v>4990</v>
      </c>
      <c r="F11" s="1175"/>
      <c r="G11" s="1172"/>
      <c r="H11" s="1175"/>
      <c r="I11" s="1172"/>
      <c r="J11" s="1175"/>
      <c r="K11" s="1172"/>
      <c r="L11" s="1175"/>
      <c r="M11" s="1195"/>
      <c r="N11" s="158" t="s">
        <v>4991</v>
      </c>
      <c r="O11" s="158" t="s">
        <v>4543</v>
      </c>
      <c r="P11" s="41" t="s">
        <v>4894</v>
      </c>
      <c r="Q11" s="158"/>
      <c r="R11" s="1071" t="s">
        <v>1059</v>
      </c>
      <c r="S11" s="158" t="s">
        <v>941</v>
      </c>
      <c r="T11" s="158" t="s">
        <v>945</v>
      </c>
      <c r="U11" s="1163" t="s">
        <v>4544</v>
      </c>
      <c r="V11" s="158" t="s">
        <v>132</v>
      </c>
      <c r="W11" s="239" t="s">
        <v>4545</v>
      </c>
      <c r="X11" s="647">
        <v>1</v>
      </c>
      <c r="Y11" s="1197" t="s">
        <v>945</v>
      </c>
      <c r="Z11" s="1198" t="s">
        <v>1008</v>
      </c>
      <c r="AA11" s="158">
        <v>1</v>
      </c>
      <c r="AB11" s="158" t="s">
        <v>979</v>
      </c>
      <c r="AC11" s="158" t="s">
        <v>945</v>
      </c>
      <c r="AD11" s="158" t="s">
        <v>945</v>
      </c>
      <c r="AE11" s="158" t="s">
        <v>4192</v>
      </c>
      <c r="AF11" s="267" t="s">
        <v>945</v>
      </c>
      <c r="AG11" s="158"/>
      <c r="AH11" s="1154">
        <v>869500</v>
      </c>
      <c r="AI11" s="1154" t="s">
        <v>949</v>
      </c>
      <c r="AJ11" s="1154" t="s">
        <v>4546</v>
      </c>
      <c r="AK11" s="1154" t="s">
        <v>4547</v>
      </c>
      <c r="AL11" s="1154" t="s">
        <v>4548</v>
      </c>
      <c r="AM11" s="1154" t="s">
        <v>1083</v>
      </c>
      <c r="AN11" s="1154" t="s">
        <v>4549</v>
      </c>
      <c r="AO11" s="1154" t="s">
        <v>949</v>
      </c>
      <c r="AP11" s="1154" t="s">
        <v>949</v>
      </c>
      <c r="AQ11" s="1154" t="s">
        <v>3905</v>
      </c>
      <c r="AR11" s="1154" t="s">
        <v>3906</v>
      </c>
      <c r="AS11" s="1154" t="s">
        <v>3907</v>
      </c>
      <c r="AT11" s="1154">
        <v>0</v>
      </c>
      <c r="AU11" s="1154" t="s">
        <v>949</v>
      </c>
      <c r="AV11" s="1154" t="s">
        <v>949</v>
      </c>
      <c r="AW11" s="1154" t="s">
        <v>949</v>
      </c>
      <c r="AX11" s="1154" t="s">
        <v>949</v>
      </c>
      <c r="AY11" s="1154" t="s">
        <v>949</v>
      </c>
      <c r="AZ11" s="1154" t="s">
        <v>949</v>
      </c>
      <c r="BA11" s="1154" t="s">
        <v>949</v>
      </c>
      <c r="BB11" s="1154" t="s">
        <v>949</v>
      </c>
      <c r="BC11" s="158" t="s">
        <v>4162</v>
      </c>
      <c r="BD11" s="158" t="s">
        <v>945</v>
      </c>
      <c r="BE11" s="158" t="s">
        <v>945</v>
      </c>
      <c r="BF11" s="158" t="s">
        <v>945</v>
      </c>
      <c r="BG11" s="158" t="s">
        <v>945</v>
      </c>
      <c r="BH11" s="158" t="s">
        <v>945</v>
      </c>
      <c r="BI11" s="158" t="s">
        <v>945</v>
      </c>
      <c r="BJ11" s="6"/>
      <c r="BK11" s="88"/>
    </row>
    <row r="12" spans="1:63" ht="16.5">
      <c r="A12" s="6"/>
      <c r="B12" s="158">
        <v>5</v>
      </c>
      <c r="C12" s="1188" t="s">
        <v>320</v>
      </c>
      <c r="D12" s="1175" t="s">
        <v>4186</v>
      </c>
      <c r="E12" s="1172" t="s">
        <v>4550</v>
      </c>
      <c r="F12" s="1175"/>
      <c r="G12" s="1172"/>
      <c r="H12" s="1175"/>
      <c r="I12" s="1172"/>
      <c r="J12" s="1175"/>
      <c r="K12" s="1172"/>
      <c r="L12" s="1175"/>
      <c r="M12" s="1195"/>
      <c r="N12" s="158" t="s">
        <v>4992</v>
      </c>
      <c r="O12" s="158" t="s">
        <v>4552</v>
      </c>
      <c r="P12" s="41" t="s">
        <v>4894</v>
      </c>
      <c r="Q12" s="158"/>
      <c r="R12" s="1071" t="s">
        <v>1126</v>
      </c>
      <c r="S12" s="158" t="s">
        <v>941</v>
      </c>
      <c r="T12" s="158" t="s">
        <v>945</v>
      </c>
      <c r="U12" s="1163" t="s">
        <v>4553</v>
      </c>
      <c r="V12" s="158" t="s">
        <v>132</v>
      </c>
      <c r="W12" s="239" t="s">
        <v>4554</v>
      </c>
      <c r="X12" s="647">
        <v>1</v>
      </c>
      <c r="Y12" s="1197" t="s">
        <v>945</v>
      </c>
      <c r="Z12" s="1198" t="s">
        <v>1008</v>
      </c>
      <c r="AA12" s="158">
        <v>1</v>
      </c>
      <c r="AB12" s="158" t="s">
        <v>979</v>
      </c>
      <c r="AC12" s="158" t="s">
        <v>945</v>
      </c>
      <c r="AD12" s="158" t="s">
        <v>945</v>
      </c>
      <c r="AE12" s="158" t="s">
        <v>4192</v>
      </c>
      <c r="AF12" s="267" t="s">
        <v>945</v>
      </c>
      <c r="AG12" s="158"/>
      <c r="AH12" s="1154">
        <v>876700</v>
      </c>
      <c r="AI12" s="1154" t="s">
        <v>949</v>
      </c>
      <c r="AJ12" s="1154" t="s">
        <v>4546</v>
      </c>
      <c r="AK12" s="1154" t="s">
        <v>4555</v>
      </c>
      <c r="AL12" s="1154" t="s">
        <v>4548</v>
      </c>
      <c r="AM12" s="1154" t="s">
        <v>1083</v>
      </c>
      <c r="AN12" s="1154" t="s">
        <v>4549</v>
      </c>
      <c r="AO12" s="1154" t="s">
        <v>949</v>
      </c>
      <c r="AP12" s="1154" t="s">
        <v>949</v>
      </c>
      <c r="AQ12" s="1154" t="s">
        <v>3905</v>
      </c>
      <c r="AR12" s="1154" t="s">
        <v>3907</v>
      </c>
      <c r="AS12" s="1154" t="s">
        <v>3907</v>
      </c>
      <c r="AT12" s="1154" t="s">
        <v>949</v>
      </c>
      <c r="AU12" s="1154" t="s">
        <v>949</v>
      </c>
      <c r="AV12" s="1154" t="s">
        <v>949</v>
      </c>
      <c r="AW12" s="1154" t="s">
        <v>949</v>
      </c>
      <c r="AX12" s="1154" t="s">
        <v>949</v>
      </c>
      <c r="AY12" s="1154" t="s">
        <v>949</v>
      </c>
      <c r="AZ12" s="1154" t="s">
        <v>949</v>
      </c>
      <c r="BA12" s="1154" t="s">
        <v>949</v>
      </c>
      <c r="BB12" s="1154" t="s">
        <v>949</v>
      </c>
      <c r="BC12" s="158" t="s">
        <v>4162</v>
      </c>
      <c r="BD12" s="158" t="s">
        <v>945</v>
      </c>
      <c r="BE12" s="158" t="s">
        <v>945</v>
      </c>
      <c r="BF12" s="158" t="s">
        <v>945</v>
      </c>
      <c r="BG12" s="158" t="s">
        <v>945</v>
      </c>
      <c r="BH12" s="158" t="s">
        <v>945</v>
      </c>
      <c r="BI12" s="158" t="s">
        <v>945</v>
      </c>
      <c r="BJ12" s="6"/>
      <c r="BK12" s="88"/>
    </row>
    <row r="13" spans="1:63" ht="16.5">
      <c r="A13" s="6"/>
      <c r="B13" s="158">
        <v>6</v>
      </c>
      <c r="C13" s="1188" t="s">
        <v>320</v>
      </c>
      <c r="D13" s="1175" t="s">
        <v>4186</v>
      </c>
      <c r="E13" s="1172" t="s">
        <v>4556</v>
      </c>
      <c r="F13" s="1175"/>
      <c r="G13" s="1172"/>
      <c r="H13" s="1175"/>
      <c r="I13" s="1172"/>
      <c r="J13" s="1175"/>
      <c r="K13" s="1172"/>
      <c r="L13" s="1175"/>
      <c r="M13" s="1195"/>
      <c r="N13" s="158" t="s">
        <v>4557</v>
      </c>
      <c r="O13" s="267" t="s">
        <v>4557</v>
      </c>
      <c r="P13" s="1199" t="s">
        <v>4781</v>
      </c>
      <c r="Q13" s="158"/>
      <c r="R13" s="1071" t="s">
        <v>1059</v>
      </c>
      <c r="S13" s="158" t="s">
        <v>941</v>
      </c>
      <c r="T13" s="158" t="s">
        <v>945</v>
      </c>
      <c r="U13" s="1196" t="s">
        <v>4558</v>
      </c>
      <c r="V13" s="329" t="s">
        <v>132</v>
      </c>
      <c r="W13" s="239" t="s">
        <v>4559</v>
      </c>
      <c r="X13" s="647">
        <v>1</v>
      </c>
      <c r="Y13" s="1197" t="s">
        <v>945</v>
      </c>
      <c r="Z13" s="1198" t="s">
        <v>1008</v>
      </c>
      <c r="AA13" s="158">
        <v>1</v>
      </c>
      <c r="AB13" s="158" t="s">
        <v>993</v>
      </c>
      <c r="AC13" s="158" t="s">
        <v>945</v>
      </c>
      <c r="AD13" s="158" t="s">
        <v>945</v>
      </c>
      <c r="AE13" s="158" t="s">
        <v>4192</v>
      </c>
      <c r="AF13" s="267" t="s">
        <v>945</v>
      </c>
      <c r="AG13" s="158"/>
      <c r="AH13" s="1154">
        <v>5940</v>
      </c>
      <c r="AI13" s="1154">
        <v>0.03</v>
      </c>
      <c r="AJ13" s="1154" t="s">
        <v>3770</v>
      </c>
      <c r="AK13" s="1154" t="s">
        <v>949</v>
      </c>
      <c r="AL13" s="1154" t="s">
        <v>4560</v>
      </c>
      <c r="AM13" s="1154" t="s">
        <v>4245</v>
      </c>
      <c r="AN13" s="1154" t="s">
        <v>3773</v>
      </c>
      <c r="AO13" s="1154" t="s">
        <v>949</v>
      </c>
      <c r="AP13" s="1154" t="s">
        <v>949</v>
      </c>
      <c r="AQ13" s="1154" t="s">
        <v>949</v>
      </c>
      <c r="AR13" s="1154" t="s">
        <v>1166</v>
      </c>
      <c r="AS13" s="1154" t="s">
        <v>949</v>
      </c>
      <c r="AT13" s="1154" t="s">
        <v>949</v>
      </c>
      <c r="AU13" s="1154" t="s">
        <v>949</v>
      </c>
      <c r="AV13" s="1154" t="s">
        <v>949</v>
      </c>
      <c r="AW13" s="1154" t="s">
        <v>949</v>
      </c>
      <c r="AX13" s="1154" t="s">
        <v>949</v>
      </c>
      <c r="AY13" s="1154" t="s">
        <v>949</v>
      </c>
      <c r="AZ13" s="1154" t="s">
        <v>949</v>
      </c>
      <c r="BA13" s="1154" t="s">
        <v>949</v>
      </c>
      <c r="BB13" s="1154" t="s">
        <v>949</v>
      </c>
      <c r="BC13" s="158" t="s">
        <v>945</v>
      </c>
      <c r="BD13" s="158" t="s">
        <v>945</v>
      </c>
      <c r="BE13" s="158" t="s">
        <v>945</v>
      </c>
      <c r="BF13" s="158" t="s">
        <v>945</v>
      </c>
      <c r="BG13" s="158" t="s">
        <v>945</v>
      </c>
      <c r="BH13" s="158" t="s">
        <v>945</v>
      </c>
      <c r="BI13" s="158" t="s">
        <v>945</v>
      </c>
      <c r="BJ13" s="6"/>
      <c r="BK13" s="88"/>
    </row>
    <row r="14" spans="1:63" ht="16.5">
      <c r="A14" s="6"/>
      <c r="B14" s="158">
        <v>7</v>
      </c>
      <c r="C14" s="1188" t="s">
        <v>320</v>
      </c>
      <c r="D14" s="1175" t="s">
        <v>4186</v>
      </c>
      <c r="E14" s="1172" t="s">
        <v>4247</v>
      </c>
      <c r="F14" s="1175"/>
      <c r="G14" s="1172"/>
      <c r="H14" s="1175"/>
      <c r="I14" s="1172"/>
      <c r="J14" s="1175"/>
      <c r="K14" s="1172"/>
      <c r="L14" s="1175"/>
      <c r="M14" s="1195"/>
      <c r="N14" s="158" t="s">
        <v>4247</v>
      </c>
      <c r="O14" s="158" t="s">
        <v>4249</v>
      </c>
      <c r="P14" s="275" t="s">
        <v>4894</v>
      </c>
      <c r="Q14" s="160"/>
      <c r="R14" s="1071" t="s">
        <v>976</v>
      </c>
      <c r="S14" s="160" t="s">
        <v>941</v>
      </c>
      <c r="T14" s="160" t="s">
        <v>945</v>
      </c>
      <c r="U14" s="1169" t="s">
        <v>4250</v>
      </c>
      <c r="V14" s="158" t="s">
        <v>132</v>
      </c>
      <c r="W14" s="239" t="s">
        <v>4251</v>
      </c>
      <c r="X14" s="647">
        <v>0.15</v>
      </c>
      <c r="Y14" s="1197" t="s">
        <v>945</v>
      </c>
      <c r="Z14" s="1198" t="s">
        <v>1081</v>
      </c>
      <c r="AA14" s="158">
        <v>1</v>
      </c>
      <c r="AB14" s="158" t="s">
        <v>993</v>
      </c>
      <c r="AC14" s="158" t="s">
        <v>945</v>
      </c>
      <c r="AD14" s="158" t="s">
        <v>945</v>
      </c>
      <c r="AE14" s="158" t="s">
        <v>4192</v>
      </c>
      <c r="AF14" s="267" t="s">
        <v>945</v>
      </c>
      <c r="AG14" s="158"/>
      <c r="AH14" s="1154" t="s">
        <v>949</v>
      </c>
      <c r="AI14" s="1154">
        <v>5.0999999999999997E-2</v>
      </c>
      <c r="AJ14" s="1154" t="s">
        <v>949</v>
      </c>
      <c r="AK14" s="1154" t="s">
        <v>949</v>
      </c>
      <c r="AL14" s="1154" t="s">
        <v>4252</v>
      </c>
      <c r="AM14" s="1154" t="s">
        <v>2769</v>
      </c>
      <c r="AN14" s="1154" t="s">
        <v>3996</v>
      </c>
      <c r="AO14" s="1154" t="s">
        <v>949</v>
      </c>
      <c r="AP14" s="1154" t="s">
        <v>949</v>
      </c>
      <c r="AQ14" s="1154" t="s">
        <v>949</v>
      </c>
      <c r="AR14" s="1154" t="s">
        <v>4002</v>
      </c>
      <c r="AS14" s="1154" t="s">
        <v>986</v>
      </c>
      <c r="AT14" s="1154" t="s">
        <v>949</v>
      </c>
      <c r="AU14" s="1154" t="s">
        <v>949</v>
      </c>
      <c r="AV14" s="1154" t="s">
        <v>949</v>
      </c>
      <c r="AW14" s="1154" t="s">
        <v>949</v>
      </c>
      <c r="AX14" s="1154" t="s">
        <v>949</v>
      </c>
      <c r="AY14" s="1154" t="s">
        <v>949</v>
      </c>
      <c r="AZ14" s="1154" t="s">
        <v>949</v>
      </c>
      <c r="BA14" s="1154" t="s">
        <v>949</v>
      </c>
      <c r="BB14" s="1154" t="s">
        <v>949</v>
      </c>
      <c r="BC14" s="158" t="s">
        <v>4162</v>
      </c>
      <c r="BD14" s="158" t="s">
        <v>945</v>
      </c>
      <c r="BE14" s="158" t="s">
        <v>945</v>
      </c>
      <c r="BF14" s="158" t="s">
        <v>945</v>
      </c>
      <c r="BG14" s="158" t="s">
        <v>945</v>
      </c>
      <c r="BH14" s="158" t="s">
        <v>945</v>
      </c>
      <c r="BI14" s="158" t="s">
        <v>945</v>
      </c>
      <c r="BJ14" s="106"/>
      <c r="BK14" s="88"/>
    </row>
    <row r="15" spans="1:63" ht="16.5">
      <c r="A15" s="6"/>
      <c r="B15" s="158">
        <v>8</v>
      </c>
      <c r="C15" s="1188" t="s">
        <v>320</v>
      </c>
      <c r="D15" s="1175" t="s">
        <v>4186</v>
      </c>
      <c r="E15" s="1172" t="s">
        <v>4561</v>
      </c>
      <c r="F15" s="1175"/>
      <c r="G15" s="1172"/>
      <c r="H15" s="1175"/>
      <c r="I15" s="1172"/>
      <c r="J15" s="1175"/>
      <c r="K15" s="1172"/>
      <c r="L15" s="1175"/>
      <c r="M15" s="1195"/>
      <c r="N15" s="158" t="s">
        <v>4562</v>
      </c>
      <c r="O15" s="267" t="s">
        <v>4562</v>
      </c>
      <c r="P15" s="41" t="s">
        <v>4781</v>
      </c>
      <c r="Q15" s="158"/>
      <c r="R15" s="1071" t="s">
        <v>989</v>
      </c>
      <c r="S15" s="158" t="s">
        <v>941</v>
      </c>
      <c r="T15" s="158" t="s">
        <v>945</v>
      </c>
      <c r="U15" s="1196" t="s">
        <v>4563</v>
      </c>
      <c r="V15" s="329" t="s">
        <v>132</v>
      </c>
      <c r="W15" s="239" t="s">
        <v>4564</v>
      </c>
      <c r="X15" s="647">
        <v>1</v>
      </c>
      <c r="Y15" s="1197">
        <v>9</v>
      </c>
      <c r="Z15" s="1198" t="s">
        <v>1008</v>
      </c>
      <c r="AA15" s="158">
        <v>1</v>
      </c>
      <c r="AB15" s="158" t="s">
        <v>979</v>
      </c>
      <c r="AC15" s="158" t="s">
        <v>945</v>
      </c>
      <c r="AD15" s="158" t="s">
        <v>945</v>
      </c>
      <c r="AE15" s="158" t="s">
        <v>4192</v>
      </c>
      <c r="AF15" s="267" t="s">
        <v>945</v>
      </c>
      <c r="AG15" s="158"/>
      <c r="AH15" s="1154">
        <v>355080</v>
      </c>
      <c r="AI15" s="1154">
        <v>3</v>
      </c>
      <c r="AJ15" s="1154" t="s">
        <v>949</v>
      </c>
      <c r="AK15" s="1154" t="s">
        <v>949</v>
      </c>
      <c r="AL15" s="1154" t="s">
        <v>4565</v>
      </c>
      <c r="AM15" s="1154" t="s">
        <v>4029</v>
      </c>
      <c r="AN15" s="1154" t="s">
        <v>4566</v>
      </c>
      <c r="AO15" s="1154" t="s">
        <v>4567</v>
      </c>
      <c r="AP15" s="1154" t="s">
        <v>949</v>
      </c>
      <c r="AQ15" s="1154" t="s">
        <v>949</v>
      </c>
      <c r="AR15" s="1154" t="s">
        <v>3836</v>
      </c>
      <c r="AS15" s="1154" t="s">
        <v>949</v>
      </c>
      <c r="AT15" s="1154" t="s">
        <v>949</v>
      </c>
      <c r="AU15" s="1154" t="s">
        <v>949</v>
      </c>
      <c r="AV15" s="1154" t="s">
        <v>949</v>
      </c>
      <c r="AW15" s="1154" t="s">
        <v>949</v>
      </c>
      <c r="AX15" s="1154" t="s">
        <v>949</v>
      </c>
      <c r="AY15" s="1154" t="s">
        <v>949</v>
      </c>
      <c r="AZ15" s="1154" t="s">
        <v>949</v>
      </c>
      <c r="BA15" s="1154" t="s">
        <v>949</v>
      </c>
      <c r="BB15" s="1154" t="s">
        <v>949</v>
      </c>
      <c r="BC15" s="158" t="s">
        <v>945</v>
      </c>
      <c r="BD15" s="158" t="s">
        <v>945</v>
      </c>
      <c r="BE15" s="158" t="s">
        <v>945</v>
      </c>
      <c r="BF15" s="158" t="s">
        <v>945</v>
      </c>
      <c r="BG15" s="158" t="s">
        <v>945</v>
      </c>
      <c r="BH15" s="158" t="s">
        <v>945</v>
      </c>
      <c r="BI15" s="158" t="s">
        <v>945</v>
      </c>
      <c r="BJ15" s="6"/>
      <c r="BK15" s="88"/>
    </row>
    <row r="16" spans="1:63" ht="16.5">
      <c r="A16" s="6"/>
      <c r="B16" s="158">
        <v>9</v>
      </c>
      <c r="C16" s="1188" t="s">
        <v>320</v>
      </c>
      <c r="D16" s="1175" t="s">
        <v>945</v>
      </c>
      <c r="E16" s="1172" t="s">
        <v>4259</v>
      </c>
      <c r="F16" s="1175"/>
      <c r="G16" s="1172"/>
      <c r="H16" s="1175"/>
      <c r="I16" s="1172"/>
      <c r="J16" s="1175"/>
      <c r="K16" s="1172"/>
      <c r="L16" s="1175"/>
      <c r="M16" s="1195"/>
      <c r="N16" s="158" t="s">
        <v>4259</v>
      </c>
      <c r="O16" s="267" t="s">
        <v>4259</v>
      </c>
      <c r="P16" s="41" t="s">
        <v>4781</v>
      </c>
      <c r="Q16" s="158"/>
      <c r="R16" s="1071" t="s">
        <v>976</v>
      </c>
      <c r="S16" s="158" t="s">
        <v>941</v>
      </c>
      <c r="T16" s="158" t="s">
        <v>945</v>
      </c>
      <c r="U16" s="158"/>
      <c r="V16" s="329" t="s">
        <v>132</v>
      </c>
      <c r="W16" s="239" t="s">
        <v>4261</v>
      </c>
      <c r="X16" s="647">
        <v>1</v>
      </c>
      <c r="Y16" s="1197" t="s">
        <v>945</v>
      </c>
      <c r="Z16" s="1198" t="s">
        <v>1008</v>
      </c>
      <c r="AA16" s="158">
        <v>1</v>
      </c>
      <c r="AB16" s="158" t="s">
        <v>979</v>
      </c>
      <c r="AC16" s="158" t="s">
        <v>945</v>
      </c>
      <c r="AD16" s="158" t="s">
        <v>945</v>
      </c>
      <c r="AE16" s="158" t="s">
        <v>4192</v>
      </c>
      <c r="AF16" s="267" t="s">
        <v>945</v>
      </c>
      <c r="AG16" s="158"/>
      <c r="AH16" s="1154">
        <v>180</v>
      </c>
      <c r="AI16" s="1154">
        <v>0.05</v>
      </c>
      <c r="AJ16" s="1154" t="s">
        <v>949</v>
      </c>
      <c r="AK16" s="1154" t="s">
        <v>949</v>
      </c>
      <c r="AL16" s="1154" t="s">
        <v>4258</v>
      </c>
      <c r="AM16" s="1154" t="s">
        <v>2769</v>
      </c>
      <c r="AN16" s="1154" t="s">
        <v>4262</v>
      </c>
      <c r="AO16" s="1154" t="s">
        <v>949</v>
      </c>
      <c r="AP16" s="1154" t="s">
        <v>949</v>
      </c>
      <c r="AQ16" s="1154" t="s">
        <v>949</v>
      </c>
      <c r="AR16" s="1154" t="s">
        <v>1166</v>
      </c>
      <c r="AS16" s="1154" t="s">
        <v>949</v>
      </c>
      <c r="AT16" s="1154" t="s">
        <v>949</v>
      </c>
      <c r="AU16" s="1154" t="s">
        <v>949</v>
      </c>
      <c r="AV16" s="1154" t="s">
        <v>949</v>
      </c>
      <c r="AW16" s="1154" t="s">
        <v>949</v>
      </c>
      <c r="AX16" s="1154" t="s">
        <v>949</v>
      </c>
      <c r="AY16" s="1154" t="s">
        <v>949</v>
      </c>
      <c r="AZ16" s="1154" t="s">
        <v>949</v>
      </c>
      <c r="BA16" s="1154" t="s">
        <v>949</v>
      </c>
      <c r="BB16" s="1154" t="s">
        <v>949</v>
      </c>
      <c r="BC16" s="158" t="s">
        <v>945</v>
      </c>
      <c r="BD16" s="158" t="s">
        <v>945</v>
      </c>
      <c r="BE16" s="158" t="s">
        <v>945</v>
      </c>
      <c r="BF16" s="158" t="s">
        <v>945</v>
      </c>
      <c r="BG16" s="158" t="s">
        <v>945</v>
      </c>
      <c r="BH16" s="158" t="s">
        <v>945</v>
      </c>
      <c r="BI16" s="158" t="s">
        <v>945</v>
      </c>
      <c r="BJ16" s="6"/>
      <c r="BK16" s="88"/>
    </row>
    <row r="17" spans="1:63" ht="16.5">
      <c r="A17" s="6"/>
      <c r="B17" s="158">
        <v>10</v>
      </c>
      <c r="C17" s="1188" t="s">
        <v>320</v>
      </c>
      <c r="D17" s="1175" t="s">
        <v>945</v>
      </c>
      <c r="E17" s="1172" t="s">
        <v>4571</v>
      </c>
      <c r="F17" s="1175"/>
      <c r="G17" s="1172"/>
      <c r="H17" s="1175"/>
      <c r="I17" s="1172"/>
      <c r="J17" s="1175"/>
      <c r="K17" s="1172"/>
      <c r="L17" s="1175"/>
      <c r="M17" s="1172"/>
      <c r="N17" s="158" t="s">
        <v>4572</v>
      </c>
      <c r="O17" s="210" t="s">
        <v>4572</v>
      </c>
      <c r="P17" s="41" t="s">
        <v>4781</v>
      </c>
      <c r="Q17" s="158"/>
      <c r="R17" s="1071" t="s">
        <v>976</v>
      </c>
      <c r="S17" s="158" t="s">
        <v>941</v>
      </c>
      <c r="T17" s="158" t="s">
        <v>945</v>
      </c>
      <c r="U17" s="158"/>
      <c r="V17" s="329" t="s">
        <v>132</v>
      </c>
      <c r="W17" s="239" t="s">
        <v>4573</v>
      </c>
      <c r="X17" s="647">
        <v>1</v>
      </c>
      <c r="Y17" s="1197" t="s">
        <v>945</v>
      </c>
      <c r="Z17" s="1198" t="s">
        <v>1008</v>
      </c>
      <c r="AA17" s="158">
        <v>0</v>
      </c>
      <c r="AB17" s="158" t="s">
        <v>947</v>
      </c>
      <c r="AC17" s="158" t="s">
        <v>945</v>
      </c>
      <c r="AD17" s="158" t="s">
        <v>945</v>
      </c>
      <c r="AE17" s="158" t="s">
        <v>4192</v>
      </c>
      <c r="AF17" s="267" t="s">
        <v>945</v>
      </c>
      <c r="AG17" s="158"/>
      <c r="AH17" s="1154" t="s">
        <v>949</v>
      </c>
      <c r="AI17" s="1154" t="s">
        <v>949</v>
      </c>
      <c r="AJ17" s="1154" t="s">
        <v>949</v>
      </c>
      <c r="AK17" s="1154" t="s">
        <v>949</v>
      </c>
      <c r="AL17" s="1154" t="s">
        <v>949</v>
      </c>
      <c r="AM17" s="1154" t="s">
        <v>949</v>
      </c>
      <c r="AN17" s="1154" t="s">
        <v>949</v>
      </c>
      <c r="AO17" s="1154" t="s">
        <v>949</v>
      </c>
      <c r="AP17" s="1154" t="s">
        <v>949</v>
      </c>
      <c r="AQ17" s="1154" t="s">
        <v>949</v>
      </c>
      <c r="AR17" s="1154" t="s">
        <v>949</v>
      </c>
      <c r="AS17" s="1154" t="s">
        <v>949</v>
      </c>
      <c r="AT17" s="1154" t="s">
        <v>949</v>
      </c>
      <c r="AU17" s="1154" t="s">
        <v>949</v>
      </c>
      <c r="AV17" s="1154" t="s">
        <v>949</v>
      </c>
      <c r="AW17" s="1154" t="s">
        <v>949</v>
      </c>
      <c r="AX17" s="1154" t="s">
        <v>949</v>
      </c>
      <c r="AY17" s="1154" t="s">
        <v>949</v>
      </c>
      <c r="AZ17" s="1154" t="s">
        <v>949</v>
      </c>
      <c r="BA17" s="1154" t="s">
        <v>949</v>
      </c>
      <c r="BB17" s="1154" t="s">
        <v>949</v>
      </c>
      <c r="BC17" s="158" t="s">
        <v>4162</v>
      </c>
      <c r="BD17" s="158" t="s">
        <v>945</v>
      </c>
      <c r="BE17" s="158" t="s">
        <v>945</v>
      </c>
      <c r="BF17" s="158" t="s">
        <v>945</v>
      </c>
      <c r="BG17" s="158" t="s">
        <v>945</v>
      </c>
      <c r="BH17" s="158" t="s">
        <v>945</v>
      </c>
      <c r="BI17" s="158" t="s">
        <v>945</v>
      </c>
      <c r="BJ17" s="6"/>
      <c r="BK17" s="88"/>
    </row>
    <row r="18" spans="1:63" ht="16.5">
      <c r="A18" s="6"/>
      <c r="B18" s="158">
        <v>11</v>
      </c>
      <c r="C18" s="1188" t="s">
        <v>320</v>
      </c>
      <c r="D18" s="1175" t="s">
        <v>945</v>
      </c>
      <c r="E18" s="1172" t="s">
        <v>945</v>
      </c>
      <c r="F18" s="1175" t="s">
        <v>1876</v>
      </c>
      <c r="G18" s="1172"/>
      <c r="H18" s="1175"/>
      <c r="I18" s="1172"/>
      <c r="J18" s="1175"/>
      <c r="K18" s="1172"/>
      <c r="L18" s="1175"/>
      <c r="M18" s="1195"/>
      <c r="N18" s="158" t="s">
        <v>1876</v>
      </c>
      <c r="O18" s="158" t="s">
        <v>1877</v>
      </c>
      <c r="P18" s="275" t="s">
        <v>4894</v>
      </c>
      <c r="Q18" s="160"/>
      <c r="R18" s="1071" t="s">
        <v>976</v>
      </c>
      <c r="S18" s="160" t="s">
        <v>941</v>
      </c>
      <c r="T18" s="160" t="s">
        <v>945</v>
      </c>
      <c r="U18" s="1200"/>
      <c r="V18" s="158" t="s">
        <v>132</v>
      </c>
      <c r="W18" s="239" t="s">
        <v>1879</v>
      </c>
      <c r="X18" s="647">
        <v>1</v>
      </c>
      <c r="Y18" s="1197" t="s">
        <v>945</v>
      </c>
      <c r="Z18" s="1198" t="s">
        <v>1008</v>
      </c>
      <c r="AA18" s="158">
        <v>1</v>
      </c>
      <c r="AB18" s="158" t="s">
        <v>979</v>
      </c>
      <c r="AC18" s="158" t="s">
        <v>945</v>
      </c>
      <c r="AD18" s="158" t="s">
        <v>945</v>
      </c>
      <c r="AE18" s="158" t="s">
        <v>4282</v>
      </c>
      <c r="AF18" s="267" t="s">
        <v>945</v>
      </c>
      <c r="AG18" s="158"/>
      <c r="AH18" s="1154">
        <v>456</v>
      </c>
      <c r="AI18" s="1154">
        <v>9.5000000000000001E-2</v>
      </c>
      <c r="AJ18" s="1154" t="s">
        <v>949</v>
      </c>
      <c r="AK18" s="1154" t="s">
        <v>949</v>
      </c>
      <c r="AL18" s="1154" t="s">
        <v>1880</v>
      </c>
      <c r="AM18" s="1154" t="s">
        <v>1881</v>
      </c>
      <c r="AN18" s="1154" t="s">
        <v>1882</v>
      </c>
      <c r="AO18" s="1154" t="s">
        <v>949</v>
      </c>
      <c r="AP18" s="1154" t="s">
        <v>949</v>
      </c>
      <c r="AQ18" s="1154" t="s">
        <v>949</v>
      </c>
      <c r="AR18" s="1154" t="s">
        <v>1166</v>
      </c>
      <c r="AS18" s="1154" t="s">
        <v>986</v>
      </c>
      <c r="AT18" s="1154" t="s">
        <v>949</v>
      </c>
      <c r="AU18" s="1154" t="s">
        <v>949</v>
      </c>
      <c r="AV18" s="1154" t="s">
        <v>949</v>
      </c>
      <c r="AW18" s="1154" t="s">
        <v>949</v>
      </c>
      <c r="AX18" s="1154" t="s">
        <v>949</v>
      </c>
      <c r="AY18" s="1154" t="s">
        <v>949</v>
      </c>
      <c r="AZ18" s="1154" t="s">
        <v>949</v>
      </c>
      <c r="BA18" s="1154" t="s">
        <v>949</v>
      </c>
      <c r="BB18" s="1154" t="s">
        <v>949</v>
      </c>
      <c r="BC18" s="158" t="s">
        <v>4162</v>
      </c>
      <c r="BD18" s="158" t="s">
        <v>945</v>
      </c>
      <c r="BE18" s="158" t="s">
        <v>945</v>
      </c>
      <c r="BF18" s="158" t="s">
        <v>945</v>
      </c>
      <c r="BG18" s="158" t="s">
        <v>945</v>
      </c>
      <c r="BH18" s="158" t="s">
        <v>945</v>
      </c>
      <c r="BI18" s="158" t="s">
        <v>945</v>
      </c>
      <c r="BJ18" s="6"/>
      <c r="BK18" s="88"/>
    </row>
    <row r="19" spans="1:63" ht="16.5">
      <c r="A19" s="6"/>
      <c r="B19" s="158">
        <v>12</v>
      </c>
      <c r="C19" s="1188" t="s">
        <v>320</v>
      </c>
      <c r="D19" s="1175" t="s">
        <v>945</v>
      </c>
      <c r="E19" s="1172" t="s">
        <v>945</v>
      </c>
      <c r="F19" s="1175" t="s">
        <v>1886</v>
      </c>
      <c r="G19" s="1172"/>
      <c r="H19" s="1175"/>
      <c r="I19" s="1172"/>
      <c r="J19" s="1175"/>
      <c r="K19" s="1172"/>
      <c r="L19" s="1175"/>
      <c r="M19" s="1195"/>
      <c r="N19" s="158" t="s">
        <v>1886</v>
      </c>
      <c r="O19" s="158" t="s">
        <v>1887</v>
      </c>
      <c r="P19" s="41" t="s">
        <v>4773</v>
      </c>
      <c r="Q19" s="158"/>
      <c r="R19" s="1071" t="s">
        <v>989</v>
      </c>
      <c r="S19" s="158" t="s">
        <v>941</v>
      </c>
      <c r="T19" s="158" t="s">
        <v>945</v>
      </c>
      <c r="U19" s="1164" t="s">
        <v>1888</v>
      </c>
      <c r="V19" s="158" t="s">
        <v>132</v>
      </c>
      <c r="W19" s="239" t="s">
        <v>1889</v>
      </c>
      <c r="X19" s="647">
        <v>0.12</v>
      </c>
      <c r="Y19" s="1197" t="s">
        <v>945</v>
      </c>
      <c r="Z19" s="313" t="s">
        <v>1081</v>
      </c>
      <c r="AA19" s="158">
        <v>1</v>
      </c>
      <c r="AB19" s="158" t="s">
        <v>993</v>
      </c>
      <c r="AC19" s="158" t="s">
        <v>945</v>
      </c>
      <c r="AD19" s="158" t="s">
        <v>945</v>
      </c>
      <c r="AE19" s="158" t="s">
        <v>4282</v>
      </c>
      <c r="AF19" s="267" t="s">
        <v>945</v>
      </c>
      <c r="AG19" s="158"/>
      <c r="AH19" s="1154" t="s">
        <v>949</v>
      </c>
      <c r="AI19" s="1154" t="s">
        <v>949</v>
      </c>
      <c r="AJ19" s="1154" t="s">
        <v>949</v>
      </c>
      <c r="AK19" s="1154" t="s">
        <v>949</v>
      </c>
      <c r="AL19" s="1154" t="s">
        <v>1890</v>
      </c>
      <c r="AM19" s="1154" t="s">
        <v>995</v>
      </c>
      <c r="AN19" s="1154" t="s">
        <v>996</v>
      </c>
      <c r="AO19" s="1154" t="s">
        <v>1891</v>
      </c>
      <c r="AP19" s="1154" t="s">
        <v>998</v>
      </c>
      <c r="AQ19" s="1154" t="s">
        <v>949</v>
      </c>
      <c r="AR19" s="1154" t="s">
        <v>985</v>
      </c>
      <c r="AS19" s="1154" t="s">
        <v>986</v>
      </c>
      <c r="AT19" s="1154" t="s">
        <v>949</v>
      </c>
      <c r="AU19" s="1154" t="s">
        <v>949</v>
      </c>
      <c r="AV19" s="1154" t="s">
        <v>949</v>
      </c>
      <c r="AW19" s="1154" t="s">
        <v>949</v>
      </c>
      <c r="AX19" s="1154" t="s">
        <v>949</v>
      </c>
      <c r="AY19" s="1154" t="s">
        <v>949</v>
      </c>
      <c r="AZ19" s="1154" t="s">
        <v>949</v>
      </c>
      <c r="BA19" s="1154" t="s">
        <v>949</v>
      </c>
      <c r="BB19" s="1154" t="s">
        <v>949</v>
      </c>
      <c r="BC19" s="158" t="s">
        <v>4162</v>
      </c>
      <c r="BD19" s="158" t="s">
        <v>945</v>
      </c>
      <c r="BE19" s="158" t="s">
        <v>945</v>
      </c>
      <c r="BF19" s="158" t="s">
        <v>945</v>
      </c>
      <c r="BG19" s="158" t="s">
        <v>945</v>
      </c>
      <c r="BH19" s="158" t="s">
        <v>945</v>
      </c>
      <c r="BI19" s="158" t="s">
        <v>945</v>
      </c>
      <c r="BJ19" s="6"/>
      <c r="BK19" s="88"/>
    </row>
    <row r="20" spans="1:63" ht="16.5">
      <c r="A20" s="11"/>
      <c r="B20" s="158">
        <v>13</v>
      </c>
      <c r="C20" s="1188" t="s">
        <v>320</v>
      </c>
      <c r="D20" s="1175" t="s">
        <v>945</v>
      </c>
      <c r="E20" s="1172" t="s">
        <v>4595</v>
      </c>
      <c r="F20" s="1175"/>
      <c r="G20" s="1172"/>
      <c r="H20" s="1175"/>
      <c r="I20" s="1172"/>
      <c r="J20" s="1175"/>
      <c r="K20" s="1172"/>
      <c r="L20" s="1175"/>
      <c r="M20" s="1172"/>
      <c r="N20" s="158" t="s">
        <v>4596</v>
      </c>
      <c r="O20" s="210" t="s">
        <v>4596</v>
      </c>
      <c r="P20" s="41" t="s">
        <v>4781</v>
      </c>
      <c r="Q20" s="158"/>
      <c r="R20" s="1071" t="s">
        <v>976</v>
      </c>
      <c r="S20" s="158" t="s">
        <v>941</v>
      </c>
      <c r="T20" s="158" t="s">
        <v>945</v>
      </c>
      <c r="U20" s="158"/>
      <c r="V20" s="329" t="s">
        <v>132</v>
      </c>
      <c r="W20" s="239" t="s">
        <v>4597</v>
      </c>
      <c r="X20" s="647">
        <v>1</v>
      </c>
      <c r="Y20" s="1197" t="s">
        <v>945</v>
      </c>
      <c r="Z20" s="1198" t="s">
        <v>1008</v>
      </c>
      <c r="AA20" s="158">
        <v>0</v>
      </c>
      <c r="AB20" s="158" t="s">
        <v>947</v>
      </c>
      <c r="AC20" s="158" t="s">
        <v>945</v>
      </c>
      <c r="AD20" s="158" t="s">
        <v>945</v>
      </c>
      <c r="AE20" s="158" t="s">
        <v>4192</v>
      </c>
      <c r="AF20" s="267" t="s">
        <v>945</v>
      </c>
      <c r="AG20" s="158"/>
      <c r="AH20" s="1154" t="s">
        <v>949</v>
      </c>
      <c r="AI20" s="1154" t="s">
        <v>949</v>
      </c>
      <c r="AJ20" s="1154" t="s">
        <v>949</v>
      </c>
      <c r="AK20" s="1154" t="s">
        <v>949</v>
      </c>
      <c r="AL20" s="1154" t="s">
        <v>949</v>
      </c>
      <c r="AM20" s="1154" t="s">
        <v>949</v>
      </c>
      <c r="AN20" s="1154" t="s">
        <v>949</v>
      </c>
      <c r="AO20" s="1154" t="s">
        <v>949</v>
      </c>
      <c r="AP20" s="1154" t="s">
        <v>949</v>
      </c>
      <c r="AQ20" s="1154" t="s">
        <v>949</v>
      </c>
      <c r="AR20" s="1154" t="s">
        <v>949</v>
      </c>
      <c r="AS20" s="1154" t="s">
        <v>949</v>
      </c>
      <c r="AT20" s="1154" t="s">
        <v>949</v>
      </c>
      <c r="AU20" s="1154" t="s">
        <v>949</v>
      </c>
      <c r="AV20" s="1154" t="s">
        <v>949</v>
      </c>
      <c r="AW20" s="1154" t="s">
        <v>949</v>
      </c>
      <c r="AX20" s="1154" t="s">
        <v>949</v>
      </c>
      <c r="AY20" s="1154" t="s">
        <v>949</v>
      </c>
      <c r="AZ20" s="1154" t="s">
        <v>949</v>
      </c>
      <c r="BA20" s="1154" t="s">
        <v>949</v>
      </c>
      <c r="BB20" s="1154" t="s">
        <v>949</v>
      </c>
      <c r="BC20" s="158" t="s">
        <v>4162</v>
      </c>
      <c r="BD20" s="158" t="s">
        <v>945</v>
      </c>
      <c r="BE20" s="158" t="s">
        <v>945</v>
      </c>
      <c r="BF20" s="158" t="s">
        <v>945</v>
      </c>
      <c r="BG20" s="158" t="s">
        <v>945</v>
      </c>
      <c r="BH20" s="158" t="s">
        <v>945</v>
      </c>
      <c r="BI20" s="158" t="s">
        <v>945</v>
      </c>
      <c r="BJ20" s="6"/>
      <c r="BK20" s="88"/>
    </row>
    <row r="21" spans="1:63" ht="16.5">
      <c r="A21" s="6"/>
      <c r="B21" s="158">
        <v>14</v>
      </c>
      <c r="C21" s="1188" t="s">
        <v>320</v>
      </c>
      <c r="D21" s="1175" t="s">
        <v>945</v>
      </c>
      <c r="E21" s="1172" t="s">
        <v>945</v>
      </c>
      <c r="F21" s="1175" t="s">
        <v>4292</v>
      </c>
      <c r="G21" s="1172"/>
      <c r="H21" s="1175"/>
      <c r="I21" s="1172"/>
      <c r="J21" s="1175"/>
      <c r="K21" s="1172"/>
      <c r="L21" s="1175"/>
      <c r="M21" s="1195"/>
      <c r="N21" s="158" t="s">
        <v>4292</v>
      </c>
      <c r="O21" s="158" t="s">
        <v>3779</v>
      </c>
      <c r="P21" s="275" t="s">
        <v>4894</v>
      </c>
      <c r="Q21" s="160"/>
      <c r="R21" s="158" t="s">
        <v>976</v>
      </c>
      <c r="S21" s="160" t="s">
        <v>941</v>
      </c>
      <c r="T21" s="160" t="s">
        <v>945</v>
      </c>
      <c r="U21" s="1200" t="s">
        <v>3780</v>
      </c>
      <c r="V21" s="158" t="s">
        <v>132</v>
      </c>
      <c r="W21" s="41" t="s">
        <v>3781</v>
      </c>
      <c r="X21" s="647">
        <v>1</v>
      </c>
      <c r="Y21" s="1197" t="s">
        <v>945</v>
      </c>
      <c r="Z21" s="1198" t="s">
        <v>1008</v>
      </c>
      <c r="AA21" s="158">
        <v>1</v>
      </c>
      <c r="AB21" s="158" t="s">
        <v>979</v>
      </c>
      <c r="AC21" s="158" t="s">
        <v>945</v>
      </c>
      <c r="AD21" s="158" t="s">
        <v>945</v>
      </c>
      <c r="AE21" s="158" t="s">
        <v>4282</v>
      </c>
      <c r="AF21" s="267" t="s">
        <v>945</v>
      </c>
      <c r="AG21" s="158"/>
      <c r="AH21" s="1154">
        <v>507</v>
      </c>
      <c r="AI21" s="1154">
        <v>7.0000000000000007E-2</v>
      </c>
      <c r="AJ21" s="1154" t="s">
        <v>949</v>
      </c>
      <c r="AK21" s="1154" t="s">
        <v>949</v>
      </c>
      <c r="AL21" s="1154" t="s">
        <v>3782</v>
      </c>
      <c r="AM21" s="1154" t="s">
        <v>981</v>
      </c>
      <c r="AN21" s="1154" t="s">
        <v>982</v>
      </c>
      <c r="AO21" s="1154" t="s">
        <v>983</v>
      </c>
      <c r="AP21" s="1154" t="s">
        <v>984</v>
      </c>
      <c r="AQ21" s="1154" t="s">
        <v>949</v>
      </c>
      <c r="AR21" s="1154" t="s">
        <v>3258</v>
      </c>
      <c r="AS21" s="1154" t="s">
        <v>986</v>
      </c>
      <c r="AT21" s="1154" t="s">
        <v>949</v>
      </c>
      <c r="AU21" s="1154" t="s">
        <v>949</v>
      </c>
      <c r="AV21" s="1154" t="s">
        <v>949</v>
      </c>
      <c r="AW21" s="1154" t="s">
        <v>949</v>
      </c>
      <c r="AX21" s="1154" t="s">
        <v>949</v>
      </c>
      <c r="AY21" s="1154" t="s">
        <v>949</v>
      </c>
      <c r="AZ21" s="1154" t="s">
        <v>949</v>
      </c>
      <c r="BA21" s="1154" t="s">
        <v>949</v>
      </c>
      <c r="BB21" s="1154" t="s">
        <v>949</v>
      </c>
      <c r="BC21" s="158" t="s">
        <v>4162</v>
      </c>
      <c r="BD21" s="158" t="s">
        <v>945</v>
      </c>
      <c r="BE21" s="158" t="s">
        <v>945</v>
      </c>
      <c r="BF21" s="158" t="s">
        <v>945</v>
      </c>
      <c r="BG21" s="158" t="s">
        <v>945</v>
      </c>
      <c r="BH21" s="158" t="s">
        <v>945</v>
      </c>
      <c r="BI21" s="158" t="s">
        <v>945</v>
      </c>
      <c r="BJ21" s="6"/>
      <c r="BK21" s="1111"/>
    </row>
    <row r="22" spans="1:63" ht="16.5">
      <c r="A22" s="6"/>
      <c r="B22" s="158">
        <v>15</v>
      </c>
      <c r="C22" s="1188" t="s">
        <v>320</v>
      </c>
      <c r="D22" s="1175" t="s">
        <v>945</v>
      </c>
      <c r="E22" s="1172" t="s">
        <v>945</v>
      </c>
      <c r="F22" s="1175" t="s">
        <v>987</v>
      </c>
      <c r="G22" s="1172"/>
      <c r="H22" s="1175"/>
      <c r="I22" s="1172"/>
      <c r="J22" s="1175"/>
      <c r="K22" s="1172"/>
      <c r="L22" s="1175"/>
      <c r="M22" s="1195"/>
      <c r="N22" s="158" t="s">
        <v>987</v>
      </c>
      <c r="O22" s="158" t="s">
        <v>988</v>
      </c>
      <c r="P22" s="41" t="s">
        <v>4773</v>
      </c>
      <c r="Q22" s="158"/>
      <c r="R22" s="158" t="s">
        <v>989</v>
      </c>
      <c r="S22" s="158" t="s">
        <v>941</v>
      </c>
      <c r="T22" s="158" t="s">
        <v>945</v>
      </c>
      <c r="U22" s="1164" t="s">
        <v>990</v>
      </c>
      <c r="V22" s="158" t="s">
        <v>132</v>
      </c>
      <c r="W22" s="41" t="s">
        <v>991</v>
      </c>
      <c r="X22" s="647">
        <v>7.0000000000000007E-2</v>
      </c>
      <c r="Y22" s="1197" t="s">
        <v>945</v>
      </c>
      <c r="Z22" s="313" t="s">
        <v>1081</v>
      </c>
      <c r="AA22" s="158">
        <v>1</v>
      </c>
      <c r="AB22" s="158" t="s">
        <v>993</v>
      </c>
      <c r="AC22" s="158" t="s">
        <v>945</v>
      </c>
      <c r="AD22" s="158" t="s">
        <v>945</v>
      </c>
      <c r="AE22" s="158" t="s">
        <v>4282</v>
      </c>
      <c r="AF22" s="267" t="s">
        <v>945</v>
      </c>
      <c r="AG22" s="158"/>
      <c r="AH22" s="1154" t="s">
        <v>949</v>
      </c>
      <c r="AI22" s="1154" t="s">
        <v>949</v>
      </c>
      <c r="AJ22" s="1154" t="s">
        <v>949</v>
      </c>
      <c r="AK22" s="1154" t="s">
        <v>949</v>
      </c>
      <c r="AL22" s="1154" t="s">
        <v>994</v>
      </c>
      <c r="AM22" s="1154" t="s">
        <v>995</v>
      </c>
      <c r="AN22" s="1154" t="s">
        <v>996</v>
      </c>
      <c r="AO22" s="1154" t="s">
        <v>997</v>
      </c>
      <c r="AP22" s="1154" t="s">
        <v>998</v>
      </c>
      <c r="AQ22" s="1154" t="s">
        <v>949</v>
      </c>
      <c r="AR22" s="1154" t="s">
        <v>985</v>
      </c>
      <c r="AS22" s="1154" t="s">
        <v>986</v>
      </c>
      <c r="AT22" s="1154" t="s">
        <v>949</v>
      </c>
      <c r="AU22" s="1154" t="s">
        <v>949</v>
      </c>
      <c r="AV22" s="1154" t="s">
        <v>949</v>
      </c>
      <c r="AW22" s="1154" t="s">
        <v>949</v>
      </c>
      <c r="AX22" s="1154" t="s">
        <v>949</v>
      </c>
      <c r="AY22" s="1154" t="s">
        <v>949</v>
      </c>
      <c r="AZ22" s="1154" t="s">
        <v>949</v>
      </c>
      <c r="BA22" s="1154" t="s">
        <v>949</v>
      </c>
      <c r="BB22" s="1154" t="s">
        <v>949</v>
      </c>
      <c r="BC22" s="158" t="s">
        <v>4162</v>
      </c>
      <c r="BD22" s="158" t="s">
        <v>945</v>
      </c>
      <c r="BE22" s="158" t="s">
        <v>945</v>
      </c>
      <c r="BF22" s="158" t="s">
        <v>945</v>
      </c>
      <c r="BG22" s="158" t="s">
        <v>945</v>
      </c>
      <c r="BH22" s="158" t="s">
        <v>945</v>
      </c>
      <c r="BI22" s="158" t="s">
        <v>945</v>
      </c>
      <c r="BJ22" s="6"/>
      <c r="BK22" s="1111"/>
    </row>
    <row r="23" spans="1:63" ht="16.5">
      <c r="A23" s="6"/>
      <c r="B23" s="158">
        <v>16</v>
      </c>
      <c r="C23" s="1188" t="s">
        <v>320</v>
      </c>
      <c r="D23" s="1175" t="s">
        <v>945</v>
      </c>
      <c r="E23" s="1172" t="s">
        <v>4616</v>
      </c>
      <c r="F23" s="1175"/>
      <c r="G23" s="1172"/>
      <c r="H23" s="1175"/>
      <c r="I23" s="1172"/>
      <c r="J23" s="1175"/>
      <c r="K23" s="1172"/>
      <c r="L23" s="1175"/>
      <c r="M23" s="1195"/>
      <c r="N23" s="158" t="s">
        <v>4616</v>
      </c>
      <c r="O23" s="267" t="s">
        <v>4616</v>
      </c>
      <c r="P23" s="41" t="s">
        <v>4781</v>
      </c>
      <c r="Q23" s="158"/>
      <c r="R23" s="1071" t="s">
        <v>989</v>
      </c>
      <c r="S23" s="158" t="s">
        <v>941</v>
      </c>
      <c r="T23" s="158" t="s">
        <v>945</v>
      </c>
      <c r="U23" s="158"/>
      <c r="V23" s="329" t="s">
        <v>132</v>
      </c>
      <c r="W23" s="239" t="s">
        <v>4618</v>
      </c>
      <c r="X23" s="647">
        <v>1</v>
      </c>
      <c r="Y23" s="1197">
        <v>9</v>
      </c>
      <c r="Z23" s="1198" t="s">
        <v>1008</v>
      </c>
      <c r="AA23" s="158">
        <v>0</v>
      </c>
      <c r="AB23" s="158" t="s">
        <v>947</v>
      </c>
      <c r="AC23" s="158" t="s">
        <v>945</v>
      </c>
      <c r="AD23" s="158" t="s">
        <v>945</v>
      </c>
      <c r="AE23" s="158" t="s">
        <v>4192</v>
      </c>
      <c r="AF23" s="267" t="s">
        <v>945</v>
      </c>
      <c r="AG23" s="158"/>
      <c r="AH23" s="1154" t="s">
        <v>949</v>
      </c>
      <c r="AI23" s="1154" t="s">
        <v>949</v>
      </c>
      <c r="AJ23" s="1154" t="s">
        <v>949</v>
      </c>
      <c r="AK23" s="1154" t="s">
        <v>949</v>
      </c>
      <c r="AL23" s="1154" t="s">
        <v>949</v>
      </c>
      <c r="AM23" s="1154" t="s">
        <v>949</v>
      </c>
      <c r="AN23" s="1154" t="s">
        <v>949</v>
      </c>
      <c r="AO23" s="1154" t="s">
        <v>949</v>
      </c>
      <c r="AP23" s="1154" t="s">
        <v>949</v>
      </c>
      <c r="AQ23" s="1154" t="s">
        <v>949</v>
      </c>
      <c r="AR23" s="1154" t="s">
        <v>949</v>
      </c>
      <c r="AS23" s="1154" t="s">
        <v>949</v>
      </c>
      <c r="AT23" s="1154" t="s">
        <v>949</v>
      </c>
      <c r="AU23" s="1154" t="s">
        <v>949</v>
      </c>
      <c r="AV23" s="1154" t="s">
        <v>949</v>
      </c>
      <c r="AW23" s="1154" t="s">
        <v>949</v>
      </c>
      <c r="AX23" s="1154" t="s">
        <v>949</v>
      </c>
      <c r="AY23" s="1154" t="s">
        <v>949</v>
      </c>
      <c r="AZ23" s="1154" t="s">
        <v>949</v>
      </c>
      <c r="BA23" s="1154" t="s">
        <v>949</v>
      </c>
      <c r="BB23" s="1154" t="s">
        <v>949</v>
      </c>
      <c r="BC23" s="158" t="s">
        <v>4162</v>
      </c>
      <c r="BD23" s="158" t="s">
        <v>945</v>
      </c>
      <c r="BE23" s="158" t="s">
        <v>945</v>
      </c>
      <c r="BF23" s="158" t="s">
        <v>945</v>
      </c>
      <c r="BG23" s="158" t="s">
        <v>945</v>
      </c>
      <c r="BH23" s="158" t="s">
        <v>945</v>
      </c>
      <c r="BI23" s="158" t="s">
        <v>945</v>
      </c>
      <c r="BJ23" s="6"/>
      <c r="BK23" s="88"/>
    </row>
    <row r="24" spans="1:63" ht="16.5">
      <c r="A24" s="6"/>
      <c r="B24" s="158">
        <v>17</v>
      </c>
      <c r="C24" s="1188" t="s">
        <v>320</v>
      </c>
      <c r="D24" s="1175" t="s">
        <v>945</v>
      </c>
      <c r="E24" s="1172" t="s">
        <v>945</v>
      </c>
      <c r="F24" s="1175" t="s">
        <v>4323</v>
      </c>
      <c r="G24" s="1172"/>
      <c r="H24" s="1175"/>
      <c r="I24" s="1172"/>
      <c r="J24" s="1175"/>
      <c r="K24" s="1172"/>
      <c r="L24" s="1175"/>
      <c r="M24" s="1195"/>
      <c r="N24" s="158" t="s">
        <v>4323</v>
      </c>
      <c r="O24" s="158" t="s">
        <v>4325</v>
      </c>
      <c r="P24" s="275" t="s">
        <v>4894</v>
      </c>
      <c r="Q24" s="160"/>
      <c r="R24" s="1071" t="s">
        <v>976</v>
      </c>
      <c r="S24" s="160" t="s">
        <v>941</v>
      </c>
      <c r="T24" s="160" t="s">
        <v>945</v>
      </c>
      <c r="U24" s="1169" t="s">
        <v>4326</v>
      </c>
      <c r="V24" s="158" t="s">
        <v>132</v>
      </c>
      <c r="W24" s="239" t="s">
        <v>4327</v>
      </c>
      <c r="X24" s="647">
        <v>1</v>
      </c>
      <c r="Y24" s="1197">
        <v>9</v>
      </c>
      <c r="Z24" s="1198" t="s">
        <v>1008</v>
      </c>
      <c r="AA24" s="158">
        <v>1</v>
      </c>
      <c r="AB24" s="158" t="s">
        <v>979</v>
      </c>
      <c r="AC24" s="158" t="s">
        <v>945</v>
      </c>
      <c r="AD24" s="158" t="s">
        <v>945</v>
      </c>
      <c r="AE24" s="158" t="s">
        <v>4282</v>
      </c>
      <c r="AF24" s="267" t="s">
        <v>945</v>
      </c>
      <c r="AG24" s="158"/>
      <c r="AH24" s="1154">
        <v>2424</v>
      </c>
      <c r="AI24" s="1154">
        <v>7.0000000000000007E-2</v>
      </c>
      <c r="AJ24" s="1154" t="s">
        <v>949</v>
      </c>
      <c r="AK24" s="1154" t="s">
        <v>949</v>
      </c>
      <c r="AL24" s="1154" t="s">
        <v>4328</v>
      </c>
      <c r="AM24" s="1154" t="s">
        <v>981</v>
      </c>
      <c r="AN24" s="1154" t="s">
        <v>982</v>
      </c>
      <c r="AO24" s="1154" t="s">
        <v>983</v>
      </c>
      <c r="AP24" s="1154" t="s">
        <v>984</v>
      </c>
      <c r="AQ24" s="1154" t="s">
        <v>949</v>
      </c>
      <c r="AR24" s="1154" t="s">
        <v>3258</v>
      </c>
      <c r="AS24" s="1154" t="s">
        <v>986</v>
      </c>
      <c r="AT24" s="1154" t="s">
        <v>949</v>
      </c>
      <c r="AU24" s="1154" t="s">
        <v>949</v>
      </c>
      <c r="AV24" s="1154" t="s">
        <v>949</v>
      </c>
      <c r="AW24" s="1154" t="s">
        <v>949</v>
      </c>
      <c r="AX24" s="1154" t="s">
        <v>949</v>
      </c>
      <c r="AY24" s="1154" t="s">
        <v>949</v>
      </c>
      <c r="AZ24" s="1154" t="s">
        <v>949</v>
      </c>
      <c r="BA24" s="1154" t="s">
        <v>949</v>
      </c>
      <c r="BB24" s="1154" t="s">
        <v>949</v>
      </c>
      <c r="BC24" s="158" t="s">
        <v>4162</v>
      </c>
      <c r="BD24" s="158" t="s">
        <v>945</v>
      </c>
      <c r="BE24" s="158" t="s">
        <v>945</v>
      </c>
      <c r="BF24" s="158" t="s">
        <v>945</v>
      </c>
      <c r="BG24" s="158" t="s">
        <v>945</v>
      </c>
      <c r="BH24" s="158" t="s">
        <v>945</v>
      </c>
      <c r="BI24" s="158" t="s">
        <v>945</v>
      </c>
      <c r="BJ24" s="6"/>
      <c r="BK24" s="88"/>
    </row>
    <row r="25" spans="1:63" s="85" customFormat="1" ht="16.5">
      <c r="A25" s="11"/>
      <c r="B25" s="158">
        <v>18</v>
      </c>
      <c r="C25" s="1188" t="s">
        <v>320</v>
      </c>
      <c r="D25" s="1175" t="s">
        <v>945</v>
      </c>
      <c r="E25" s="1172" t="s">
        <v>945</v>
      </c>
      <c r="F25" s="1158" t="s">
        <v>4062</v>
      </c>
      <c r="G25" s="1173"/>
      <c r="H25" s="1158"/>
      <c r="I25" s="1173"/>
      <c r="J25" s="1158"/>
      <c r="K25" s="1173"/>
      <c r="L25" s="1158"/>
      <c r="M25" s="1174"/>
      <c r="N25" s="158" t="s">
        <v>4062</v>
      </c>
      <c r="O25" s="158" t="s">
        <v>4063</v>
      </c>
      <c r="P25" s="41" t="s">
        <v>4773</v>
      </c>
      <c r="Q25" s="158"/>
      <c r="R25" s="158" t="s">
        <v>989</v>
      </c>
      <c r="S25" s="158" t="s">
        <v>941</v>
      </c>
      <c r="T25" s="158" t="s">
        <v>945</v>
      </c>
      <c r="U25" s="1164" t="s">
        <v>4064</v>
      </c>
      <c r="V25" s="158" t="s">
        <v>132</v>
      </c>
      <c r="W25" s="239" t="s">
        <v>4065</v>
      </c>
      <c r="X25" s="647">
        <v>0.2</v>
      </c>
      <c r="Y25" s="1197" t="s">
        <v>945</v>
      </c>
      <c r="Z25" s="313" t="s">
        <v>1081</v>
      </c>
      <c r="AA25" s="158">
        <v>1</v>
      </c>
      <c r="AB25" s="158" t="s">
        <v>993</v>
      </c>
      <c r="AC25" s="158" t="s">
        <v>945</v>
      </c>
      <c r="AD25" s="158" t="s">
        <v>945</v>
      </c>
      <c r="AE25" s="158" t="s">
        <v>4282</v>
      </c>
      <c r="AF25" s="267" t="s">
        <v>945</v>
      </c>
      <c r="AG25" s="158"/>
      <c r="AH25" s="1154" t="s">
        <v>949</v>
      </c>
      <c r="AI25" s="1154" t="s">
        <v>949</v>
      </c>
      <c r="AJ25" s="1154" t="s">
        <v>949</v>
      </c>
      <c r="AK25" s="1154" t="s">
        <v>949</v>
      </c>
      <c r="AL25" s="1154" t="s">
        <v>1890</v>
      </c>
      <c r="AM25" s="1154" t="s">
        <v>995</v>
      </c>
      <c r="AN25" s="1154" t="s">
        <v>996</v>
      </c>
      <c r="AO25" s="1154" t="s">
        <v>997</v>
      </c>
      <c r="AP25" s="1154" t="s">
        <v>998</v>
      </c>
      <c r="AQ25" s="1154" t="s">
        <v>949</v>
      </c>
      <c r="AR25" s="1154" t="s">
        <v>985</v>
      </c>
      <c r="AS25" s="1154" t="s">
        <v>986</v>
      </c>
      <c r="AT25" s="1154" t="s">
        <v>949</v>
      </c>
      <c r="AU25" s="1154" t="s">
        <v>949</v>
      </c>
      <c r="AV25" s="1154" t="s">
        <v>949</v>
      </c>
      <c r="AW25" s="1154" t="s">
        <v>949</v>
      </c>
      <c r="AX25" s="1154" t="s">
        <v>949</v>
      </c>
      <c r="AY25" s="1154" t="s">
        <v>949</v>
      </c>
      <c r="AZ25" s="1154" t="s">
        <v>949</v>
      </c>
      <c r="BA25" s="1154" t="s">
        <v>949</v>
      </c>
      <c r="BB25" s="1154" t="s">
        <v>949</v>
      </c>
      <c r="BC25" s="158" t="s">
        <v>4162</v>
      </c>
      <c r="BD25" s="158" t="s">
        <v>945</v>
      </c>
      <c r="BE25" s="158" t="s">
        <v>945</v>
      </c>
      <c r="BF25" s="158" t="s">
        <v>945</v>
      </c>
      <c r="BG25" s="158" t="s">
        <v>945</v>
      </c>
      <c r="BH25" s="158" t="s">
        <v>945</v>
      </c>
      <c r="BI25" s="158" t="s">
        <v>945</v>
      </c>
      <c r="BJ25" s="11"/>
      <c r="BK25" s="633"/>
    </row>
    <row r="26" spans="1:63" ht="16.5">
      <c r="A26" s="6"/>
      <c r="B26" s="158">
        <v>19</v>
      </c>
      <c r="C26" s="1188" t="s">
        <v>320</v>
      </c>
      <c r="D26" s="1175" t="s">
        <v>945</v>
      </c>
      <c r="E26" s="1172" t="s">
        <v>4330</v>
      </c>
      <c r="F26" s="1175"/>
      <c r="G26" s="1172"/>
      <c r="H26" s="1175"/>
      <c r="I26" s="1172"/>
      <c r="J26" s="1175"/>
      <c r="K26" s="1172"/>
      <c r="L26" s="1175"/>
      <c r="M26" s="1195"/>
      <c r="N26" s="158" t="s">
        <v>4330</v>
      </c>
      <c r="O26" s="158" t="s">
        <v>4332</v>
      </c>
      <c r="P26" s="41" t="s">
        <v>4894</v>
      </c>
      <c r="Q26" s="158"/>
      <c r="R26" s="1071" t="s">
        <v>976</v>
      </c>
      <c r="S26" s="158" t="s">
        <v>941</v>
      </c>
      <c r="T26" s="158" t="s">
        <v>945</v>
      </c>
      <c r="U26" s="329" t="s">
        <v>4333</v>
      </c>
      <c r="V26" s="187" t="s">
        <v>132</v>
      </c>
      <c r="W26" s="239" t="s">
        <v>4334</v>
      </c>
      <c r="X26" s="647">
        <v>1</v>
      </c>
      <c r="Y26" s="1197">
        <v>300</v>
      </c>
      <c r="Z26" s="1198" t="s">
        <v>1008</v>
      </c>
      <c r="AA26" s="158">
        <v>1</v>
      </c>
      <c r="AB26" s="158" t="s">
        <v>979</v>
      </c>
      <c r="AC26" s="158" t="s">
        <v>945</v>
      </c>
      <c r="AD26" s="158" t="s">
        <v>945</v>
      </c>
      <c r="AE26" s="158" t="s">
        <v>4192</v>
      </c>
      <c r="AF26" s="267" t="s">
        <v>945</v>
      </c>
      <c r="AG26" s="158"/>
      <c r="AH26" s="1154">
        <v>528</v>
      </c>
      <c r="AI26" s="1154">
        <v>7.0000000000000007E-2</v>
      </c>
      <c r="AJ26" s="1154" t="s">
        <v>949</v>
      </c>
      <c r="AK26" s="1154" t="s">
        <v>949</v>
      </c>
      <c r="AL26" s="1154" t="s">
        <v>4335</v>
      </c>
      <c r="AM26" s="1154" t="s">
        <v>3787</v>
      </c>
      <c r="AN26" s="1154" t="s">
        <v>982</v>
      </c>
      <c r="AO26" s="1154" t="s">
        <v>983</v>
      </c>
      <c r="AP26" s="1154" t="s">
        <v>984</v>
      </c>
      <c r="AQ26" s="1154" t="s">
        <v>949</v>
      </c>
      <c r="AR26" s="1154" t="s">
        <v>1166</v>
      </c>
      <c r="AS26" s="1154" t="s">
        <v>986</v>
      </c>
      <c r="AT26" s="1154" t="s">
        <v>949</v>
      </c>
      <c r="AU26" s="1154" t="s">
        <v>949</v>
      </c>
      <c r="AV26" s="1154" t="s">
        <v>949</v>
      </c>
      <c r="AW26" s="1154" t="s">
        <v>949</v>
      </c>
      <c r="AX26" s="1154" t="s">
        <v>949</v>
      </c>
      <c r="AY26" s="1154" t="s">
        <v>949</v>
      </c>
      <c r="AZ26" s="1154" t="s">
        <v>949</v>
      </c>
      <c r="BA26" s="1154" t="s">
        <v>949</v>
      </c>
      <c r="BB26" s="1154" t="s">
        <v>949</v>
      </c>
      <c r="BC26" s="158" t="s">
        <v>945</v>
      </c>
      <c r="BD26" s="158" t="s">
        <v>945</v>
      </c>
      <c r="BE26" s="158" t="s">
        <v>945</v>
      </c>
      <c r="BF26" s="158" t="s">
        <v>945</v>
      </c>
      <c r="BG26" s="158" t="s">
        <v>945</v>
      </c>
      <c r="BH26" s="158" t="s">
        <v>945</v>
      </c>
      <c r="BI26" s="158" t="s">
        <v>945</v>
      </c>
      <c r="BJ26" s="6"/>
      <c r="BK26" s="88"/>
    </row>
    <row r="27" spans="1:63" ht="16.5">
      <c r="A27" s="6"/>
      <c r="B27" s="158">
        <v>20</v>
      </c>
      <c r="C27" s="1188" t="s">
        <v>320</v>
      </c>
      <c r="D27" s="1175" t="s">
        <v>945</v>
      </c>
      <c r="E27" s="1173" t="s">
        <v>4054</v>
      </c>
      <c r="F27" s="1175"/>
      <c r="G27" s="1172"/>
      <c r="H27" s="1175"/>
      <c r="I27" s="1172"/>
      <c r="J27" s="1175"/>
      <c r="K27" s="1172"/>
      <c r="L27" s="1175"/>
      <c r="M27" s="1195"/>
      <c r="N27" s="158" t="s">
        <v>4054</v>
      </c>
      <c r="O27" s="267" t="s">
        <v>4054</v>
      </c>
      <c r="P27" s="41" t="s">
        <v>4781</v>
      </c>
      <c r="Q27" s="158"/>
      <c r="R27" s="1071" t="s">
        <v>989</v>
      </c>
      <c r="S27" s="158" t="s">
        <v>941</v>
      </c>
      <c r="T27" s="158" t="s">
        <v>945</v>
      </c>
      <c r="U27" s="158"/>
      <c r="V27" s="329" t="s">
        <v>132</v>
      </c>
      <c r="W27" s="239" t="s">
        <v>4056</v>
      </c>
      <c r="X27" s="647">
        <v>2</v>
      </c>
      <c r="Y27" s="1197">
        <v>108</v>
      </c>
      <c r="Z27" s="1198" t="s">
        <v>1008</v>
      </c>
      <c r="AA27" s="158">
        <v>0</v>
      </c>
      <c r="AB27" s="158" t="s">
        <v>947</v>
      </c>
      <c r="AC27" s="158" t="s">
        <v>945</v>
      </c>
      <c r="AD27" s="158" t="s">
        <v>945</v>
      </c>
      <c r="AE27" s="158" t="s">
        <v>4192</v>
      </c>
      <c r="AF27" s="267" t="s">
        <v>945</v>
      </c>
      <c r="AG27" s="158"/>
      <c r="AH27" s="1154" t="s">
        <v>949</v>
      </c>
      <c r="AI27" s="1154" t="s">
        <v>949</v>
      </c>
      <c r="AJ27" s="1154" t="s">
        <v>949</v>
      </c>
      <c r="AK27" s="1154" t="s">
        <v>949</v>
      </c>
      <c r="AL27" s="1154" t="s">
        <v>949</v>
      </c>
      <c r="AM27" s="1154" t="s">
        <v>949</v>
      </c>
      <c r="AN27" s="1154" t="s">
        <v>949</v>
      </c>
      <c r="AO27" s="1154" t="s">
        <v>949</v>
      </c>
      <c r="AP27" s="1154" t="s">
        <v>949</v>
      </c>
      <c r="AQ27" s="1154" t="s">
        <v>949</v>
      </c>
      <c r="AR27" s="1154" t="s">
        <v>949</v>
      </c>
      <c r="AS27" s="1154" t="s">
        <v>949</v>
      </c>
      <c r="AT27" s="1154" t="s">
        <v>949</v>
      </c>
      <c r="AU27" s="1154" t="s">
        <v>949</v>
      </c>
      <c r="AV27" s="1154" t="s">
        <v>949</v>
      </c>
      <c r="AW27" s="1154" t="s">
        <v>949</v>
      </c>
      <c r="AX27" s="1154" t="s">
        <v>949</v>
      </c>
      <c r="AY27" s="1154" t="s">
        <v>949</v>
      </c>
      <c r="AZ27" s="1154" t="s">
        <v>949</v>
      </c>
      <c r="BA27" s="1154" t="s">
        <v>949</v>
      </c>
      <c r="BB27" s="1154" t="s">
        <v>949</v>
      </c>
      <c r="BC27" s="158" t="s">
        <v>4162</v>
      </c>
      <c r="BD27" s="158" t="s">
        <v>945</v>
      </c>
      <c r="BE27" s="158" t="s">
        <v>945</v>
      </c>
      <c r="BF27" s="158" t="s">
        <v>945</v>
      </c>
      <c r="BG27" s="158" t="s">
        <v>945</v>
      </c>
      <c r="BH27" s="158" t="s">
        <v>945</v>
      </c>
      <c r="BI27" s="158" t="s">
        <v>945</v>
      </c>
      <c r="BJ27" s="6"/>
      <c r="BK27" s="88"/>
    </row>
    <row r="28" spans="1:63" ht="16.5">
      <c r="A28" s="6"/>
      <c r="B28" s="158">
        <v>21</v>
      </c>
      <c r="C28" s="1188" t="s">
        <v>320</v>
      </c>
      <c r="D28" s="1175" t="s">
        <v>945</v>
      </c>
      <c r="E28" s="1172" t="s">
        <v>945</v>
      </c>
      <c r="F28" s="1175" t="s">
        <v>4057</v>
      </c>
      <c r="G28" s="1172"/>
      <c r="H28" s="1175"/>
      <c r="I28" s="1172"/>
      <c r="J28" s="1175"/>
      <c r="K28" s="1172"/>
      <c r="L28" s="1175"/>
      <c r="M28" s="1195"/>
      <c r="N28" s="158" t="s">
        <v>4057</v>
      </c>
      <c r="O28" s="158" t="s">
        <v>4058</v>
      </c>
      <c r="P28" s="275" t="s">
        <v>4894</v>
      </c>
      <c r="Q28" s="160"/>
      <c r="R28" s="1071" t="s">
        <v>976</v>
      </c>
      <c r="S28" s="160" t="s">
        <v>941</v>
      </c>
      <c r="T28" s="160" t="s">
        <v>945</v>
      </c>
      <c r="U28" s="1169" t="s">
        <v>4059</v>
      </c>
      <c r="V28" s="158" t="s">
        <v>132</v>
      </c>
      <c r="W28" s="239" t="s">
        <v>4060</v>
      </c>
      <c r="X28" s="647">
        <v>2</v>
      </c>
      <c r="Y28" s="1197">
        <v>108</v>
      </c>
      <c r="Z28" s="1198" t="s">
        <v>1008</v>
      </c>
      <c r="AA28" s="158">
        <v>1</v>
      </c>
      <c r="AB28" s="158" t="s">
        <v>979</v>
      </c>
      <c r="AC28" s="158" t="s">
        <v>945</v>
      </c>
      <c r="AD28" s="158" t="s">
        <v>945</v>
      </c>
      <c r="AE28" s="158" t="s">
        <v>4282</v>
      </c>
      <c r="AF28" s="267" t="s">
        <v>945</v>
      </c>
      <c r="AG28" s="158"/>
      <c r="AH28" s="1154">
        <v>1860.48</v>
      </c>
      <c r="AI28" s="1154">
        <v>7.0000000000000007E-2</v>
      </c>
      <c r="AJ28" s="1154" t="s">
        <v>949</v>
      </c>
      <c r="AK28" s="1154" t="s">
        <v>949</v>
      </c>
      <c r="AL28" s="1154" t="s">
        <v>4061</v>
      </c>
      <c r="AM28" s="1154" t="s">
        <v>981</v>
      </c>
      <c r="AN28" s="1154" t="s">
        <v>982</v>
      </c>
      <c r="AO28" s="1154" t="s">
        <v>983</v>
      </c>
      <c r="AP28" s="1154" t="s">
        <v>984</v>
      </c>
      <c r="AQ28" s="1154" t="s">
        <v>949</v>
      </c>
      <c r="AR28" s="1154" t="s">
        <v>985</v>
      </c>
      <c r="AS28" s="1154" t="s">
        <v>986</v>
      </c>
      <c r="AT28" s="1154" t="s">
        <v>949</v>
      </c>
      <c r="AU28" s="1154" t="s">
        <v>949</v>
      </c>
      <c r="AV28" s="1154" t="s">
        <v>949</v>
      </c>
      <c r="AW28" s="1154" t="s">
        <v>949</v>
      </c>
      <c r="AX28" s="1154" t="s">
        <v>949</v>
      </c>
      <c r="AY28" s="1154" t="s">
        <v>949</v>
      </c>
      <c r="AZ28" s="1154" t="s">
        <v>949</v>
      </c>
      <c r="BA28" s="1154" t="s">
        <v>949</v>
      </c>
      <c r="BB28" s="1154" t="s">
        <v>949</v>
      </c>
      <c r="BC28" s="158" t="s">
        <v>4162</v>
      </c>
      <c r="BD28" s="158" t="s">
        <v>945</v>
      </c>
      <c r="BE28" s="158" t="s">
        <v>945</v>
      </c>
      <c r="BF28" s="158" t="s">
        <v>945</v>
      </c>
      <c r="BG28" s="158" t="s">
        <v>945</v>
      </c>
      <c r="BH28" s="158" t="s">
        <v>945</v>
      </c>
      <c r="BI28" s="158" t="s">
        <v>945</v>
      </c>
      <c r="BJ28" s="6"/>
      <c r="BK28" s="88"/>
    </row>
    <row r="29" spans="1:63" ht="16.5">
      <c r="A29" s="6"/>
      <c r="B29" s="158">
        <v>22</v>
      </c>
      <c r="C29" s="1188" t="s">
        <v>320</v>
      </c>
      <c r="D29" s="1175" t="s">
        <v>945</v>
      </c>
      <c r="E29" s="1172" t="s">
        <v>945</v>
      </c>
      <c r="F29" s="1158" t="s">
        <v>4062</v>
      </c>
      <c r="G29" s="1173"/>
      <c r="H29" s="1158"/>
      <c r="I29" s="1173"/>
      <c r="J29" s="1158"/>
      <c r="K29" s="1173"/>
      <c r="L29" s="1158"/>
      <c r="M29" s="1174"/>
      <c r="N29" s="158" t="s">
        <v>4062</v>
      </c>
      <c r="O29" s="158" t="s">
        <v>4063</v>
      </c>
      <c r="P29" s="41" t="s">
        <v>4773</v>
      </c>
      <c r="Q29" s="158"/>
      <c r="R29" s="1071" t="s">
        <v>989</v>
      </c>
      <c r="S29" s="158" t="s">
        <v>941</v>
      </c>
      <c r="T29" s="158" t="s">
        <v>945</v>
      </c>
      <c r="U29" s="1164" t="s">
        <v>4064</v>
      </c>
      <c r="V29" s="158" t="s">
        <v>132</v>
      </c>
      <c r="W29" s="239" t="s">
        <v>4065</v>
      </c>
      <c r="X29" s="647">
        <v>0.2</v>
      </c>
      <c r="Y29" s="1197" t="s">
        <v>945</v>
      </c>
      <c r="Z29" s="313" t="s">
        <v>1081</v>
      </c>
      <c r="AA29" s="158">
        <v>1</v>
      </c>
      <c r="AB29" s="158" t="s">
        <v>993</v>
      </c>
      <c r="AC29" s="158" t="s">
        <v>945</v>
      </c>
      <c r="AD29" s="158" t="s">
        <v>945</v>
      </c>
      <c r="AE29" s="158" t="s">
        <v>4282</v>
      </c>
      <c r="AF29" s="267" t="s">
        <v>945</v>
      </c>
      <c r="AG29" s="158"/>
      <c r="AH29" s="1154" t="s">
        <v>949</v>
      </c>
      <c r="AI29" s="1154" t="s">
        <v>949</v>
      </c>
      <c r="AJ29" s="1154" t="s">
        <v>949</v>
      </c>
      <c r="AK29" s="1154" t="s">
        <v>949</v>
      </c>
      <c r="AL29" s="1154" t="s">
        <v>1890</v>
      </c>
      <c r="AM29" s="1154" t="s">
        <v>995</v>
      </c>
      <c r="AN29" s="1154" t="s">
        <v>996</v>
      </c>
      <c r="AO29" s="1154" t="s">
        <v>997</v>
      </c>
      <c r="AP29" s="1154" t="s">
        <v>998</v>
      </c>
      <c r="AQ29" s="1154" t="s">
        <v>949</v>
      </c>
      <c r="AR29" s="1154" t="s">
        <v>985</v>
      </c>
      <c r="AS29" s="1154" t="s">
        <v>986</v>
      </c>
      <c r="AT29" s="1154" t="s">
        <v>949</v>
      </c>
      <c r="AU29" s="1154" t="s">
        <v>949</v>
      </c>
      <c r="AV29" s="1154" t="s">
        <v>949</v>
      </c>
      <c r="AW29" s="1154" t="s">
        <v>949</v>
      </c>
      <c r="AX29" s="1154" t="s">
        <v>949</v>
      </c>
      <c r="AY29" s="1154" t="s">
        <v>949</v>
      </c>
      <c r="AZ29" s="1154" t="s">
        <v>949</v>
      </c>
      <c r="BA29" s="1154" t="s">
        <v>949</v>
      </c>
      <c r="BB29" s="1154" t="s">
        <v>949</v>
      </c>
      <c r="BC29" s="158" t="s">
        <v>4162</v>
      </c>
      <c r="BD29" s="158" t="s">
        <v>945</v>
      </c>
      <c r="BE29" s="158" t="s">
        <v>945</v>
      </c>
      <c r="BF29" s="158" t="s">
        <v>945</v>
      </c>
      <c r="BG29" s="158" t="s">
        <v>945</v>
      </c>
      <c r="BH29" s="158" t="s">
        <v>945</v>
      </c>
      <c r="BI29" s="158" t="s">
        <v>945</v>
      </c>
      <c r="BJ29" s="6"/>
      <c r="BK29" s="88"/>
    </row>
    <row r="30" spans="1:63" ht="16.5">
      <c r="A30" s="6"/>
      <c r="B30" s="158">
        <v>23</v>
      </c>
      <c r="C30" s="1188" t="s">
        <v>320</v>
      </c>
      <c r="D30" s="1175" t="s">
        <v>945</v>
      </c>
      <c r="E30" s="1172" t="s">
        <v>4066</v>
      </c>
      <c r="F30" s="1175"/>
      <c r="G30" s="1172"/>
      <c r="H30" s="1175"/>
      <c r="I30" s="1172"/>
      <c r="J30" s="1175"/>
      <c r="K30" s="1172"/>
      <c r="L30" s="1175"/>
      <c r="M30" s="1195"/>
      <c r="N30" s="158" t="s">
        <v>4066</v>
      </c>
      <c r="O30" s="267" t="s">
        <v>4066</v>
      </c>
      <c r="P30" s="41" t="s">
        <v>4781</v>
      </c>
      <c r="Q30" s="158"/>
      <c r="R30" s="1071" t="s">
        <v>989</v>
      </c>
      <c r="S30" s="158" t="s">
        <v>941</v>
      </c>
      <c r="T30" s="158" t="s">
        <v>945</v>
      </c>
      <c r="U30" s="158"/>
      <c r="V30" s="329" t="s">
        <v>132</v>
      </c>
      <c r="W30" s="239" t="s">
        <v>4068</v>
      </c>
      <c r="X30" s="647">
        <v>2</v>
      </c>
      <c r="Y30" s="1197">
        <v>108</v>
      </c>
      <c r="Z30" s="1198" t="s">
        <v>1008</v>
      </c>
      <c r="AA30" s="158">
        <v>0</v>
      </c>
      <c r="AB30" s="158" t="s">
        <v>947</v>
      </c>
      <c r="AC30" s="158" t="s">
        <v>945</v>
      </c>
      <c r="AD30" s="158" t="s">
        <v>945</v>
      </c>
      <c r="AE30" s="158" t="s">
        <v>4192</v>
      </c>
      <c r="AF30" s="267" t="s">
        <v>945</v>
      </c>
      <c r="AG30" s="158"/>
      <c r="AH30" s="1154" t="s">
        <v>949</v>
      </c>
      <c r="AI30" s="1154" t="s">
        <v>949</v>
      </c>
      <c r="AJ30" s="1154" t="s">
        <v>949</v>
      </c>
      <c r="AK30" s="1154" t="s">
        <v>949</v>
      </c>
      <c r="AL30" s="1154" t="s">
        <v>949</v>
      </c>
      <c r="AM30" s="1154" t="s">
        <v>949</v>
      </c>
      <c r="AN30" s="1154" t="s">
        <v>949</v>
      </c>
      <c r="AO30" s="1154" t="s">
        <v>949</v>
      </c>
      <c r="AP30" s="1154" t="s">
        <v>949</v>
      </c>
      <c r="AQ30" s="1154" t="s">
        <v>949</v>
      </c>
      <c r="AR30" s="1154" t="s">
        <v>949</v>
      </c>
      <c r="AS30" s="1154" t="s">
        <v>949</v>
      </c>
      <c r="AT30" s="1154" t="s">
        <v>949</v>
      </c>
      <c r="AU30" s="1154" t="s">
        <v>949</v>
      </c>
      <c r="AV30" s="1154" t="s">
        <v>949</v>
      </c>
      <c r="AW30" s="1154" t="s">
        <v>949</v>
      </c>
      <c r="AX30" s="1154" t="s">
        <v>949</v>
      </c>
      <c r="AY30" s="1154" t="s">
        <v>949</v>
      </c>
      <c r="AZ30" s="1154" t="s">
        <v>949</v>
      </c>
      <c r="BA30" s="1154" t="s">
        <v>949</v>
      </c>
      <c r="BB30" s="1154" t="s">
        <v>949</v>
      </c>
      <c r="BC30" s="158" t="s">
        <v>4162</v>
      </c>
      <c r="BD30" s="158" t="s">
        <v>945</v>
      </c>
      <c r="BE30" s="158" t="s">
        <v>945</v>
      </c>
      <c r="BF30" s="158" t="s">
        <v>945</v>
      </c>
      <c r="BG30" s="158" t="s">
        <v>945</v>
      </c>
      <c r="BH30" s="158" t="s">
        <v>945</v>
      </c>
      <c r="BI30" s="158" t="s">
        <v>945</v>
      </c>
      <c r="BJ30" s="6"/>
      <c r="BK30" s="88"/>
    </row>
    <row r="31" spans="1:63" ht="16.5">
      <c r="A31" s="6"/>
      <c r="B31" s="158">
        <v>24</v>
      </c>
      <c r="C31" s="1188" t="s">
        <v>320</v>
      </c>
      <c r="D31" s="1175" t="s">
        <v>945</v>
      </c>
      <c r="E31" s="1172" t="s">
        <v>945</v>
      </c>
      <c r="F31" s="1175" t="s">
        <v>973</v>
      </c>
      <c r="G31" s="1172"/>
      <c r="H31" s="1175"/>
      <c r="I31" s="1172"/>
      <c r="J31" s="1175"/>
      <c r="K31" s="1172"/>
      <c r="L31" s="1175"/>
      <c r="M31" s="1195"/>
      <c r="N31" s="158" t="s">
        <v>973</v>
      </c>
      <c r="O31" s="158" t="s">
        <v>974</v>
      </c>
      <c r="P31" s="275" t="s">
        <v>4894</v>
      </c>
      <c r="Q31" s="160"/>
      <c r="R31" s="1071" t="s">
        <v>976</v>
      </c>
      <c r="S31" s="160" t="s">
        <v>941</v>
      </c>
      <c r="T31" s="160" t="s">
        <v>945</v>
      </c>
      <c r="U31" s="1159" t="s">
        <v>977</v>
      </c>
      <c r="V31" s="158" t="s">
        <v>132</v>
      </c>
      <c r="W31" s="239" t="s">
        <v>978</v>
      </c>
      <c r="X31" s="647">
        <v>2</v>
      </c>
      <c r="Y31" s="1197">
        <v>108</v>
      </c>
      <c r="Z31" s="1198" t="s">
        <v>1008</v>
      </c>
      <c r="AA31" s="158">
        <v>1</v>
      </c>
      <c r="AB31" s="158" t="s">
        <v>979</v>
      </c>
      <c r="AC31" s="158" t="s">
        <v>945</v>
      </c>
      <c r="AD31" s="158" t="s">
        <v>945</v>
      </c>
      <c r="AE31" s="158" t="s">
        <v>4282</v>
      </c>
      <c r="AF31" s="267" t="s">
        <v>945</v>
      </c>
      <c r="AG31" s="158"/>
      <c r="AH31" s="1154">
        <v>182.4</v>
      </c>
      <c r="AI31" s="1154">
        <v>7.0000000000000007E-2</v>
      </c>
      <c r="AJ31" s="1154" t="s">
        <v>949</v>
      </c>
      <c r="AK31" s="1154" t="s">
        <v>949</v>
      </c>
      <c r="AL31" s="1154" t="s">
        <v>980</v>
      </c>
      <c r="AM31" s="1154" t="s">
        <v>981</v>
      </c>
      <c r="AN31" s="1154" t="s">
        <v>982</v>
      </c>
      <c r="AO31" s="1154" t="s">
        <v>983</v>
      </c>
      <c r="AP31" s="1154" t="s">
        <v>984</v>
      </c>
      <c r="AQ31" s="1154" t="s">
        <v>949</v>
      </c>
      <c r="AR31" s="1154" t="s">
        <v>985</v>
      </c>
      <c r="AS31" s="1154" t="s">
        <v>986</v>
      </c>
      <c r="AT31" s="1154" t="s">
        <v>949</v>
      </c>
      <c r="AU31" s="1154" t="s">
        <v>949</v>
      </c>
      <c r="AV31" s="1154" t="s">
        <v>949</v>
      </c>
      <c r="AW31" s="1154" t="s">
        <v>949</v>
      </c>
      <c r="AX31" s="1154" t="s">
        <v>949</v>
      </c>
      <c r="AY31" s="1154" t="s">
        <v>949</v>
      </c>
      <c r="AZ31" s="1154" t="s">
        <v>949</v>
      </c>
      <c r="BA31" s="1154" t="s">
        <v>949</v>
      </c>
      <c r="BB31" s="1154" t="s">
        <v>949</v>
      </c>
      <c r="BC31" s="158" t="s">
        <v>4162</v>
      </c>
      <c r="BD31" s="158" t="s">
        <v>945</v>
      </c>
      <c r="BE31" s="158" t="s">
        <v>945</v>
      </c>
      <c r="BF31" s="158" t="s">
        <v>945</v>
      </c>
      <c r="BG31" s="158" t="s">
        <v>945</v>
      </c>
      <c r="BH31" s="158" t="s">
        <v>945</v>
      </c>
      <c r="BI31" s="158" t="s">
        <v>945</v>
      </c>
      <c r="BJ31" s="6"/>
      <c r="BK31" s="88"/>
    </row>
    <row r="32" spans="1:63" ht="16.5">
      <c r="A32" s="6"/>
      <c r="B32" s="158">
        <v>25</v>
      </c>
      <c r="C32" s="1188" t="s">
        <v>320</v>
      </c>
      <c r="D32" s="1175" t="s">
        <v>945</v>
      </c>
      <c r="E32" s="1172" t="s">
        <v>945</v>
      </c>
      <c r="F32" s="1175" t="s">
        <v>987</v>
      </c>
      <c r="G32" s="1172"/>
      <c r="H32" s="1175"/>
      <c r="I32" s="1172"/>
      <c r="J32" s="1175"/>
      <c r="K32" s="1172"/>
      <c r="L32" s="1175"/>
      <c r="M32" s="1195"/>
      <c r="N32" s="158" t="s">
        <v>987</v>
      </c>
      <c r="O32" s="158" t="s">
        <v>988</v>
      </c>
      <c r="P32" s="41" t="s">
        <v>4773</v>
      </c>
      <c r="Q32" s="158"/>
      <c r="R32" s="1071" t="s">
        <v>989</v>
      </c>
      <c r="S32" s="158" t="s">
        <v>941</v>
      </c>
      <c r="T32" s="158" t="s">
        <v>945</v>
      </c>
      <c r="U32" s="1164" t="s">
        <v>990</v>
      </c>
      <c r="V32" s="158" t="s">
        <v>132</v>
      </c>
      <c r="W32" s="239" t="s">
        <v>991</v>
      </c>
      <c r="X32" s="647">
        <v>0.02</v>
      </c>
      <c r="Y32" s="1197" t="s">
        <v>945</v>
      </c>
      <c r="Z32" s="313" t="s">
        <v>1081</v>
      </c>
      <c r="AA32" s="158">
        <v>1</v>
      </c>
      <c r="AB32" s="158" t="s">
        <v>993</v>
      </c>
      <c r="AC32" s="158" t="s">
        <v>945</v>
      </c>
      <c r="AD32" s="158" t="s">
        <v>945</v>
      </c>
      <c r="AE32" s="158" t="s">
        <v>4282</v>
      </c>
      <c r="AF32" s="267" t="s">
        <v>945</v>
      </c>
      <c r="AG32" s="158"/>
      <c r="AH32" s="1154" t="s">
        <v>949</v>
      </c>
      <c r="AI32" s="1154" t="s">
        <v>949</v>
      </c>
      <c r="AJ32" s="1154" t="s">
        <v>949</v>
      </c>
      <c r="AK32" s="1154" t="s">
        <v>949</v>
      </c>
      <c r="AL32" s="1154" t="s">
        <v>994</v>
      </c>
      <c r="AM32" s="1154" t="s">
        <v>995</v>
      </c>
      <c r="AN32" s="1154" t="s">
        <v>996</v>
      </c>
      <c r="AO32" s="1154" t="s">
        <v>997</v>
      </c>
      <c r="AP32" s="1154" t="s">
        <v>998</v>
      </c>
      <c r="AQ32" s="1154" t="s">
        <v>949</v>
      </c>
      <c r="AR32" s="1154" t="s">
        <v>985</v>
      </c>
      <c r="AS32" s="1154" t="s">
        <v>986</v>
      </c>
      <c r="AT32" s="1154" t="s">
        <v>949</v>
      </c>
      <c r="AU32" s="1154" t="s">
        <v>949</v>
      </c>
      <c r="AV32" s="1154" t="s">
        <v>949</v>
      </c>
      <c r="AW32" s="1154" t="s">
        <v>949</v>
      </c>
      <c r="AX32" s="1154" t="s">
        <v>949</v>
      </c>
      <c r="AY32" s="1154" t="s">
        <v>949</v>
      </c>
      <c r="AZ32" s="1154" t="s">
        <v>949</v>
      </c>
      <c r="BA32" s="1154" t="s">
        <v>949</v>
      </c>
      <c r="BB32" s="1154" t="s">
        <v>949</v>
      </c>
      <c r="BC32" s="158" t="s">
        <v>4162</v>
      </c>
      <c r="BD32" s="158" t="s">
        <v>945</v>
      </c>
      <c r="BE32" s="158" t="s">
        <v>945</v>
      </c>
      <c r="BF32" s="158" t="s">
        <v>945</v>
      </c>
      <c r="BG32" s="158" t="s">
        <v>945</v>
      </c>
      <c r="BH32" s="158" t="s">
        <v>945</v>
      </c>
      <c r="BI32" s="158" t="s">
        <v>945</v>
      </c>
      <c r="BJ32" s="6"/>
      <c r="BK32" s="88"/>
    </row>
    <row r="33" spans="1:63" ht="16.5">
      <c r="A33" s="6"/>
      <c r="B33" s="158">
        <v>26</v>
      </c>
      <c r="C33" s="1188" t="s">
        <v>320</v>
      </c>
      <c r="D33" s="1175" t="s">
        <v>945</v>
      </c>
      <c r="E33" s="1172" t="s">
        <v>4003</v>
      </c>
      <c r="F33" s="1175"/>
      <c r="G33" s="1172"/>
      <c r="H33" s="1175"/>
      <c r="I33" s="1172"/>
      <c r="J33" s="1175"/>
      <c r="K33" s="1172"/>
      <c r="L33" s="1175"/>
      <c r="M33" s="1195"/>
      <c r="N33" s="158" t="s">
        <v>4003</v>
      </c>
      <c r="O33" s="158" t="s">
        <v>4004</v>
      </c>
      <c r="P33" s="41" t="s">
        <v>4894</v>
      </c>
      <c r="Q33" s="158"/>
      <c r="R33" s="1071" t="s">
        <v>976</v>
      </c>
      <c r="S33" s="158" t="s">
        <v>941</v>
      </c>
      <c r="T33" s="187" t="s">
        <v>945</v>
      </c>
      <c r="U33" s="1164" t="s">
        <v>4005</v>
      </c>
      <c r="V33" s="187" t="s">
        <v>132</v>
      </c>
      <c r="W33" s="239" t="s">
        <v>4006</v>
      </c>
      <c r="X33" s="647">
        <v>0.16</v>
      </c>
      <c r="Y33" s="1197" t="s">
        <v>945</v>
      </c>
      <c r="Z33" s="313" t="s">
        <v>1081</v>
      </c>
      <c r="AA33" s="158">
        <v>1</v>
      </c>
      <c r="AB33" s="158" t="s">
        <v>979</v>
      </c>
      <c r="AC33" s="158" t="s">
        <v>945</v>
      </c>
      <c r="AD33" s="158" t="s">
        <v>945</v>
      </c>
      <c r="AE33" s="158" t="s">
        <v>4192</v>
      </c>
      <c r="AF33" s="267" t="s">
        <v>945</v>
      </c>
      <c r="AG33" s="158"/>
      <c r="AH33" s="1154">
        <v>1320000</v>
      </c>
      <c r="AI33" s="1154">
        <v>0.75</v>
      </c>
      <c r="AJ33" s="1154" t="s">
        <v>949</v>
      </c>
      <c r="AK33" s="1154" t="s">
        <v>949</v>
      </c>
      <c r="AL33" s="1154" t="s">
        <v>4007</v>
      </c>
      <c r="AM33" s="1154" t="s">
        <v>4008</v>
      </c>
      <c r="AN33" s="1154" t="s">
        <v>2018</v>
      </c>
      <c r="AO33" s="1154" t="s">
        <v>949</v>
      </c>
      <c r="AP33" s="1154" t="s">
        <v>949</v>
      </c>
      <c r="AQ33" s="1154" t="s">
        <v>949</v>
      </c>
      <c r="AR33" s="1154" t="s">
        <v>985</v>
      </c>
      <c r="AS33" s="1154" t="s">
        <v>986</v>
      </c>
      <c r="AT33" s="1154" t="s">
        <v>949</v>
      </c>
      <c r="AU33" s="1154" t="s">
        <v>949</v>
      </c>
      <c r="AV33" s="1154" t="s">
        <v>949</v>
      </c>
      <c r="AW33" s="1154" t="s">
        <v>949</v>
      </c>
      <c r="AX33" s="1154" t="s">
        <v>949</v>
      </c>
      <c r="AY33" s="1154" t="s">
        <v>949</v>
      </c>
      <c r="AZ33" s="1154" t="s">
        <v>949</v>
      </c>
      <c r="BA33" s="1154" t="s">
        <v>949</v>
      </c>
      <c r="BB33" s="1154" t="s">
        <v>949</v>
      </c>
      <c r="BC33" s="158" t="s">
        <v>4162</v>
      </c>
      <c r="BD33" s="158" t="s">
        <v>945</v>
      </c>
      <c r="BE33" s="158" t="s">
        <v>945</v>
      </c>
      <c r="BF33" s="158" t="s">
        <v>945</v>
      </c>
      <c r="BG33" s="158" t="s">
        <v>945</v>
      </c>
      <c r="BH33" s="158" t="s">
        <v>945</v>
      </c>
      <c r="BI33" s="158" t="s">
        <v>945</v>
      </c>
      <c r="BJ33" s="6"/>
      <c r="BK33" s="88"/>
    </row>
    <row r="34" spans="1:63" ht="16.5">
      <c r="A34" s="6"/>
      <c r="B34" s="158">
        <v>27</v>
      </c>
      <c r="C34" s="1188" t="s">
        <v>320</v>
      </c>
      <c r="D34" s="1175" t="s">
        <v>945</v>
      </c>
      <c r="E34" s="1172" t="s">
        <v>4009</v>
      </c>
      <c r="F34" s="1175"/>
      <c r="G34" s="1172"/>
      <c r="H34" s="1175"/>
      <c r="I34" s="1172"/>
      <c r="J34" s="1175"/>
      <c r="K34" s="1172"/>
      <c r="L34" s="1175"/>
      <c r="M34" s="1195"/>
      <c r="N34" s="158" t="s">
        <v>4009</v>
      </c>
      <c r="O34" s="158" t="s">
        <v>4010</v>
      </c>
      <c r="P34" s="41" t="s">
        <v>4894</v>
      </c>
      <c r="Q34" s="158"/>
      <c r="R34" s="1071" t="s">
        <v>976</v>
      </c>
      <c r="S34" s="158" t="s">
        <v>941</v>
      </c>
      <c r="T34" s="187" t="s">
        <v>945</v>
      </c>
      <c r="U34" s="1164" t="s">
        <v>4011</v>
      </c>
      <c r="V34" s="187" t="s">
        <v>132</v>
      </c>
      <c r="W34" s="239" t="s">
        <v>4012</v>
      </c>
      <c r="X34" s="647">
        <v>0.48</v>
      </c>
      <c r="Y34" s="1197" t="s">
        <v>945</v>
      </c>
      <c r="Z34" s="313" t="s">
        <v>1081</v>
      </c>
      <c r="AA34" s="158">
        <v>1</v>
      </c>
      <c r="AB34" s="158" t="s">
        <v>979</v>
      </c>
      <c r="AC34" s="158" t="s">
        <v>945</v>
      </c>
      <c r="AD34" s="158" t="s">
        <v>945</v>
      </c>
      <c r="AE34" s="158" t="s">
        <v>4192</v>
      </c>
      <c r="AF34" s="267" t="s">
        <v>945</v>
      </c>
      <c r="AG34" s="158"/>
      <c r="AH34" s="1154" t="s">
        <v>949</v>
      </c>
      <c r="AI34" s="1154">
        <v>2.5000000000000001E-2</v>
      </c>
      <c r="AJ34" s="1154">
        <v>0.91800000000000004</v>
      </c>
      <c r="AK34" s="1154" t="s">
        <v>949</v>
      </c>
      <c r="AL34" s="1154" t="s">
        <v>4013</v>
      </c>
      <c r="AM34" s="1154" t="s">
        <v>2769</v>
      </c>
      <c r="AN34" s="1154" t="s">
        <v>4014</v>
      </c>
      <c r="AO34" s="1154" t="s">
        <v>949</v>
      </c>
      <c r="AP34" s="1154" t="s">
        <v>949</v>
      </c>
      <c r="AQ34" s="1154" t="s">
        <v>949</v>
      </c>
      <c r="AR34" s="1154" t="s">
        <v>985</v>
      </c>
      <c r="AS34" s="1154" t="s">
        <v>986</v>
      </c>
      <c r="AT34" s="1154" t="s">
        <v>949</v>
      </c>
      <c r="AU34" s="1154" t="s">
        <v>949</v>
      </c>
      <c r="AV34" s="1154" t="s">
        <v>949</v>
      </c>
      <c r="AW34" s="1154" t="s">
        <v>949</v>
      </c>
      <c r="AX34" s="1154" t="s">
        <v>949</v>
      </c>
      <c r="AY34" s="1154" t="s">
        <v>949</v>
      </c>
      <c r="AZ34" s="1154" t="s">
        <v>949</v>
      </c>
      <c r="BA34" s="1154" t="s">
        <v>949</v>
      </c>
      <c r="BB34" s="1154" t="s">
        <v>949</v>
      </c>
      <c r="BC34" s="158" t="s">
        <v>4162</v>
      </c>
      <c r="BD34" s="158" t="s">
        <v>945</v>
      </c>
      <c r="BE34" s="158" t="s">
        <v>945</v>
      </c>
      <c r="BF34" s="158" t="s">
        <v>945</v>
      </c>
      <c r="BG34" s="158" t="s">
        <v>945</v>
      </c>
      <c r="BH34" s="158" t="s">
        <v>945</v>
      </c>
      <c r="BI34" s="158" t="s">
        <v>945</v>
      </c>
      <c r="BJ34" s="6"/>
      <c r="BK34" s="88"/>
    </row>
    <row r="35" spans="1:63" ht="16.5">
      <c r="A35" s="6"/>
      <c r="B35" s="158">
        <v>28</v>
      </c>
      <c r="C35" s="1188" t="s">
        <v>320</v>
      </c>
      <c r="D35" s="1175" t="s">
        <v>945</v>
      </c>
      <c r="E35" s="1172" t="s">
        <v>4340</v>
      </c>
      <c r="F35" s="1175"/>
      <c r="G35" s="1172"/>
      <c r="H35" s="1175"/>
      <c r="I35" s="1172"/>
      <c r="J35" s="1175"/>
      <c r="K35" s="1172"/>
      <c r="L35" s="1175"/>
      <c r="M35" s="1195"/>
      <c r="N35" s="158" t="s">
        <v>4340</v>
      </c>
      <c r="O35" s="158" t="s">
        <v>4342</v>
      </c>
      <c r="P35" s="41" t="s">
        <v>4894</v>
      </c>
      <c r="Q35" s="158"/>
      <c r="R35" s="1071" t="s">
        <v>976</v>
      </c>
      <c r="S35" s="158" t="s">
        <v>941</v>
      </c>
      <c r="T35" s="187" t="s">
        <v>945</v>
      </c>
      <c r="U35" s="1164" t="s">
        <v>4343</v>
      </c>
      <c r="V35" s="187" t="s">
        <v>132</v>
      </c>
      <c r="W35" s="239" t="s">
        <v>4344</v>
      </c>
      <c r="X35" s="647">
        <v>2</v>
      </c>
      <c r="Y35" s="1197">
        <v>108</v>
      </c>
      <c r="Z35" s="1198" t="s">
        <v>1008</v>
      </c>
      <c r="AA35" s="158">
        <v>1</v>
      </c>
      <c r="AB35" s="158" t="s">
        <v>979</v>
      </c>
      <c r="AC35" s="158" t="s">
        <v>945</v>
      </c>
      <c r="AD35" s="158" t="s">
        <v>945</v>
      </c>
      <c r="AE35" s="158" t="s">
        <v>4192</v>
      </c>
      <c r="AF35" s="267" t="s">
        <v>945</v>
      </c>
      <c r="AG35" s="158"/>
      <c r="AH35" s="1154">
        <v>151200000</v>
      </c>
      <c r="AI35" s="1154">
        <v>18</v>
      </c>
      <c r="AJ35" s="1154" t="s">
        <v>949</v>
      </c>
      <c r="AK35" s="1154" t="s">
        <v>4345</v>
      </c>
      <c r="AL35" s="1154" t="s">
        <v>4346</v>
      </c>
      <c r="AM35" s="1154" t="s">
        <v>4020</v>
      </c>
      <c r="AN35" s="1154" t="s">
        <v>4021</v>
      </c>
      <c r="AO35" s="1154" t="s">
        <v>949</v>
      </c>
      <c r="AP35" s="1154" t="s">
        <v>949</v>
      </c>
      <c r="AQ35" s="1154" t="s">
        <v>949</v>
      </c>
      <c r="AR35" s="1154" t="s">
        <v>4022</v>
      </c>
      <c r="AS35" s="1154" t="s">
        <v>986</v>
      </c>
      <c r="AT35" s="1154" t="s">
        <v>949</v>
      </c>
      <c r="AU35" s="1154" t="s">
        <v>949</v>
      </c>
      <c r="AV35" s="1154" t="s">
        <v>949</v>
      </c>
      <c r="AW35" s="1154" t="s">
        <v>949</v>
      </c>
      <c r="AX35" s="1154" t="s">
        <v>949</v>
      </c>
      <c r="AY35" s="1154" t="s">
        <v>949</v>
      </c>
      <c r="AZ35" s="1154" t="s">
        <v>949</v>
      </c>
      <c r="BA35" s="1154" t="s">
        <v>949</v>
      </c>
      <c r="BB35" s="1154" t="s">
        <v>949</v>
      </c>
      <c r="BC35" s="158" t="s">
        <v>4162</v>
      </c>
      <c r="BD35" s="158" t="s">
        <v>945</v>
      </c>
      <c r="BE35" s="158" t="s">
        <v>945</v>
      </c>
      <c r="BF35" s="158" t="s">
        <v>945</v>
      </c>
      <c r="BG35" s="158" t="s">
        <v>945</v>
      </c>
      <c r="BH35" s="158" t="s">
        <v>945</v>
      </c>
      <c r="BI35" s="158" t="s">
        <v>945</v>
      </c>
      <c r="BJ35" s="6"/>
      <c r="BK35" s="88"/>
    </row>
    <row r="36" spans="1:63" ht="16.5">
      <c r="A36" s="6"/>
      <c r="B36" s="158">
        <v>29</v>
      </c>
      <c r="C36" s="1188" t="s">
        <v>320</v>
      </c>
      <c r="D36" s="1175" t="s">
        <v>945</v>
      </c>
      <c r="E36" s="1172" t="s">
        <v>4622</v>
      </c>
      <c r="F36" s="1175"/>
      <c r="G36" s="1172"/>
      <c r="H36" s="1175"/>
      <c r="I36" s="1172"/>
      <c r="J36" s="1175"/>
      <c r="K36" s="1172"/>
      <c r="L36" s="1175"/>
      <c r="M36" s="1195"/>
      <c r="N36" s="158" t="s">
        <v>4622</v>
      </c>
      <c r="O36" s="158" t="s">
        <v>4624</v>
      </c>
      <c r="P36" s="41" t="s">
        <v>4894</v>
      </c>
      <c r="Q36" s="158"/>
      <c r="R36" s="1071" t="s">
        <v>976</v>
      </c>
      <c r="S36" s="158" t="s">
        <v>941</v>
      </c>
      <c r="T36" s="187" t="s">
        <v>945</v>
      </c>
      <c r="U36" s="1164" t="s">
        <v>4625</v>
      </c>
      <c r="V36" s="187" t="s">
        <v>132</v>
      </c>
      <c r="W36" s="239" t="s">
        <v>4626</v>
      </c>
      <c r="X36" s="647">
        <v>1</v>
      </c>
      <c r="Y36" s="1197">
        <v>108</v>
      </c>
      <c r="Z36" s="1198" t="s">
        <v>1008</v>
      </c>
      <c r="AA36" s="158">
        <v>1</v>
      </c>
      <c r="AB36" s="158" t="s">
        <v>979</v>
      </c>
      <c r="AC36" s="158" t="s">
        <v>945</v>
      </c>
      <c r="AD36" s="158" t="s">
        <v>945</v>
      </c>
      <c r="AE36" s="158" t="s">
        <v>4192</v>
      </c>
      <c r="AF36" s="267" t="s">
        <v>945</v>
      </c>
      <c r="AG36" s="158"/>
      <c r="AH36" s="1154">
        <v>5405000</v>
      </c>
      <c r="AI36" s="1154">
        <v>5</v>
      </c>
      <c r="AJ36" s="1154" t="s">
        <v>949</v>
      </c>
      <c r="AK36" s="1154" t="s">
        <v>949</v>
      </c>
      <c r="AL36" s="1154" t="s">
        <v>4627</v>
      </c>
      <c r="AM36" s="1154" t="s">
        <v>4029</v>
      </c>
      <c r="AN36" s="1154" t="s">
        <v>4086</v>
      </c>
      <c r="AO36" s="1154" t="s">
        <v>4353</v>
      </c>
      <c r="AP36" s="1154" t="s">
        <v>949</v>
      </c>
      <c r="AQ36" s="1154" t="s">
        <v>949</v>
      </c>
      <c r="AR36" s="1154" t="s">
        <v>985</v>
      </c>
      <c r="AS36" s="1154" t="s">
        <v>986</v>
      </c>
      <c r="AT36" s="1154" t="s">
        <v>949</v>
      </c>
      <c r="AU36" s="1154" t="s">
        <v>949</v>
      </c>
      <c r="AV36" s="1154" t="s">
        <v>949</v>
      </c>
      <c r="AW36" s="1154" t="s">
        <v>949</v>
      </c>
      <c r="AX36" s="1154" t="s">
        <v>949</v>
      </c>
      <c r="AY36" s="1154" t="s">
        <v>949</v>
      </c>
      <c r="AZ36" s="1154" t="s">
        <v>949</v>
      </c>
      <c r="BA36" s="1154" t="s">
        <v>949</v>
      </c>
      <c r="BB36" s="1154" t="s">
        <v>949</v>
      </c>
      <c r="BC36" s="158" t="s">
        <v>945</v>
      </c>
      <c r="BD36" s="158" t="s">
        <v>945</v>
      </c>
      <c r="BE36" s="158" t="s">
        <v>945</v>
      </c>
      <c r="BF36" s="158" t="s">
        <v>945</v>
      </c>
      <c r="BG36" s="158" t="s">
        <v>945</v>
      </c>
      <c r="BH36" s="158" t="s">
        <v>945</v>
      </c>
      <c r="BI36" s="158" t="s">
        <v>945</v>
      </c>
      <c r="BJ36" s="6"/>
      <c r="BK36" s="88"/>
    </row>
    <row r="37" spans="1:63" ht="16.5">
      <c r="A37" s="6"/>
      <c r="B37" s="158">
        <v>30</v>
      </c>
      <c r="C37" s="1188" t="s">
        <v>320</v>
      </c>
      <c r="D37" s="1175" t="s">
        <v>945</v>
      </c>
      <c r="E37" s="1172" t="s">
        <v>4628</v>
      </c>
      <c r="F37" s="1175"/>
      <c r="G37" s="1172"/>
      <c r="H37" s="1175"/>
      <c r="I37" s="1172"/>
      <c r="J37" s="1175"/>
      <c r="K37" s="1172"/>
      <c r="L37" s="1175"/>
      <c r="M37" s="1195"/>
      <c r="N37" s="158" t="s">
        <v>4628</v>
      </c>
      <c r="O37" s="158" t="s">
        <v>4630</v>
      </c>
      <c r="P37" s="41" t="s">
        <v>4894</v>
      </c>
      <c r="Q37" s="158"/>
      <c r="R37" s="1071" t="s">
        <v>976</v>
      </c>
      <c r="S37" s="158" t="s">
        <v>941</v>
      </c>
      <c r="T37" s="187" t="s">
        <v>945</v>
      </c>
      <c r="U37" s="1164" t="s">
        <v>4631</v>
      </c>
      <c r="V37" s="187" t="s">
        <v>132</v>
      </c>
      <c r="W37" s="239" t="s">
        <v>4632</v>
      </c>
      <c r="X37" s="647">
        <v>2</v>
      </c>
      <c r="Y37" s="1197">
        <v>108</v>
      </c>
      <c r="Z37" s="1198" t="s">
        <v>1008</v>
      </c>
      <c r="AA37" s="158">
        <v>1</v>
      </c>
      <c r="AB37" s="158" t="s">
        <v>979</v>
      </c>
      <c r="AC37" s="158" t="s">
        <v>945</v>
      </c>
      <c r="AD37" s="158" t="s">
        <v>945</v>
      </c>
      <c r="AE37" s="158" t="s">
        <v>4192</v>
      </c>
      <c r="AF37" s="267" t="s">
        <v>945</v>
      </c>
      <c r="AG37" s="158"/>
      <c r="AH37" s="1154">
        <v>577000</v>
      </c>
      <c r="AI37" s="1154">
        <v>5</v>
      </c>
      <c r="AJ37" s="1154" t="s">
        <v>949</v>
      </c>
      <c r="AK37" s="1154" t="s">
        <v>4027</v>
      </c>
      <c r="AL37" s="1154" t="s">
        <v>4633</v>
      </c>
      <c r="AM37" s="1154" t="s">
        <v>4029</v>
      </c>
      <c r="AN37" s="1154" t="s">
        <v>4030</v>
      </c>
      <c r="AO37" s="1154" t="s">
        <v>949</v>
      </c>
      <c r="AP37" s="1154" t="s">
        <v>949</v>
      </c>
      <c r="AQ37" s="1154" t="s">
        <v>949</v>
      </c>
      <c r="AR37" s="1154" t="s">
        <v>4022</v>
      </c>
      <c r="AS37" s="1154" t="s">
        <v>986</v>
      </c>
      <c r="AT37" s="1154" t="s">
        <v>949</v>
      </c>
      <c r="AU37" s="1154" t="s">
        <v>949</v>
      </c>
      <c r="AV37" s="1154" t="s">
        <v>949</v>
      </c>
      <c r="AW37" s="1154" t="s">
        <v>949</v>
      </c>
      <c r="AX37" s="1154" t="s">
        <v>949</v>
      </c>
      <c r="AY37" s="1154" t="s">
        <v>949</v>
      </c>
      <c r="AZ37" s="1154" t="s">
        <v>949</v>
      </c>
      <c r="BA37" s="1154" t="s">
        <v>949</v>
      </c>
      <c r="BB37" s="1154" t="s">
        <v>949</v>
      </c>
      <c r="BC37" s="158" t="s">
        <v>945</v>
      </c>
      <c r="BD37" s="158" t="s">
        <v>945</v>
      </c>
      <c r="BE37" s="158" t="s">
        <v>945</v>
      </c>
      <c r="BF37" s="158" t="s">
        <v>945</v>
      </c>
      <c r="BG37" s="158" t="s">
        <v>945</v>
      </c>
      <c r="BH37" s="158" t="s">
        <v>945</v>
      </c>
      <c r="BI37" s="158" t="s">
        <v>945</v>
      </c>
      <c r="BJ37" s="6"/>
      <c r="BK37" s="88"/>
    </row>
    <row r="38" spans="1:63" ht="16.5">
      <c r="A38" s="6"/>
      <c r="B38" s="158">
        <v>31</v>
      </c>
      <c r="C38" s="1188" t="s">
        <v>320</v>
      </c>
      <c r="D38" s="1175" t="s">
        <v>945</v>
      </c>
      <c r="E38" s="1172" t="s">
        <v>4634</v>
      </c>
      <c r="F38" s="1175"/>
      <c r="G38" s="1172"/>
      <c r="H38" s="1175"/>
      <c r="I38" s="1172"/>
      <c r="J38" s="1175"/>
      <c r="K38" s="1172"/>
      <c r="L38" s="1175"/>
      <c r="M38" s="1195"/>
      <c r="N38" s="158" t="s">
        <v>4634</v>
      </c>
      <c r="O38" s="158" t="s">
        <v>4636</v>
      </c>
      <c r="P38" s="41" t="s">
        <v>4894</v>
      </c>
      <c r="Q38" s="158"/>
      <c r="R38" s="1071" t="s">
        <v>976</v>
      </c>
      <c r="S38" s="158" t="s">
        <v>941</v>
      </c>
      <c r="T38" s="187" t="s">
        <v>945</v>
      </c>
      <c r="U38" s="1164" t="s">
        <v>4637</v>
      </c>
      <c r="V38" s="187" t="s">
        <v>132</v>
      </c>
      <c r="W38" s="239" t="s">
        <v>4638</v>
      </c>
      <c r="X38" s="647">
        <v>2</v>
      </c>
      <c r="Y38" s="1197">
        <v>108</v>
      </c>
      <c r="Z38" s="1198" t="s">
        <v>1008</v>
      </c>
      <c r="AA38" s="158">
        <v>1</v>
      </c>
      <c r="AB38" s="158" t="s">
        <v>979</v>
      </c>
      <c r="AC38" s="158" t="s">
        <v>945</v>
      </c>
      <c r="AD38" s="158" t="s">
        <v>945</v>
      </c>
      <c r="AE38" s="158" t="s">
        <v>4192</v>
      </c>
      <c r="AF38" s="267" t="s">
        <v>945</v>
      </c>
      <c r="AG38" s="158"/>
      <c r="AH38" s="1154">
        <v>470000</v>
      </c>
      <c r="AI38" s="1154">
        <v>5</v>
      </c>
      <c r="AJ38" s="1154" t="s">
        <v>949</v>
      </c>
      <c r="AK38" s="1154" t="s">
        <v>4027</v>
      </c>
      <c r="AL38" s="1154" t="s">
        <v>4639</v>
      </c>
      <c r="AM38" s="1154" t="s">
        <v>4029</v>
      </c>
      <c r="AN38" s="1154" t="s">
        <v>4030</v>
      </c>
      <c r="AO38" s="1154" t="s">
        <v>949</v>
      </c>
      <c r="AP38" s="1154" t="s">
        <v>949</v>
      </c>
      <c r="AQ38" s="1154" t="s">
        <v>949</v>
      </c>
      <c r="AR38" s="1154" t="s">
        <v>986</v>
      </c>
      <c r="AS38" s="1154" t="s">
        <v>4022</v>
      </c>
      <c r="AT38" s="1154" t="s">
        <v>949</v>
      </c>
      <c r="AU38" s="1154" t="s">
        <v>949</v>
      </c>
      <c r="AV38" s="1154" t="s">
        <v>949</v>
      </c>
      <c r="AW38" s="1154" t="s">
        <v>949</v>
      </c>
      <c r="AX38" s="1154" t="s">
        <v>949</v>
      </c>
      <c r="AY38" s="1154" t="s">
        <v>949</v>
      </c>
      <c r="AZ38" s="1154" t="s">
        <v>949</v>
      </c>
      <c r="BA38" s="1154" t="s">
        <v>949</v>
      </c>
      <c r="BB38" s="1154" t="s">
        <v>949</v>
      </c>
      <c r="BC38" s="158" t="s">
        <v>945</v>
      </c>
      <c r="BD38" s="158" t="s">
        <v>945</v>
      </c>
      <c r="BE38" s="158" t="s">
        <v>945</v>
      </c>
      <c r="BF38" s="158" t="s">
        <v>945</v>
      </c>
      <c r="BG38" s="158" t="s">
        <v>945</v>
      </c>
      <c r="BH38" s="158" t="s">
        <v>945</v>
      </c>
      <c r="BI38" s="158" t="s">
        <v>945</v>
      </c>
      <c r="BJ38" s="23"/>
      <c r="BK38" s="88"/>
    </row>
    <row r="39" spans="1:63" ht="16.5">
      <c r="A39" s="6"/>
      <c r="B39" s="158">
        <v>32</v>
      </c>
      <c r="C39" s="1188" t="s">
        <v>320</v>
      </c>
      <c r="D39" s="1175" t="s">
        <v>945</v>
      </c>
      <c r="E39" s="1172" t="s">
        <v>4640</v>
      </c>
      <c r="F39" s="1175"/>
      <c r="G39" s="1172"/>
      <c r="H39" s="1175"/>
      <c r="I39" s="1172"/>
      <c r="J39" s="1175"/>
      <c r="K39" s="1172"/>
      <c r="L39" s="1175"/>
      <c r="M39" s="1195"/>
      <c r="N39" s="158" t="s">
        <v>4640</v>
      </c>
      <c r="O39" s="158" t="s">
        <v>4642</v>
      </c>
      <c r="P39" s="41" t="s">
        <v>4894</v>
      </c>
      <c r="Q39" s="158"/>
      <c r="R39" s="1071" t="s">
        <v>976</v>
      </c>
      <c r="S39" s="158" t="s">
        <v>941</v>
      </c>
      <c r="T39" s="187" t="s">
        <v>945</v>
      </c>
      <c r="U39" s="1164" t="s">
        <v>4643</v>
      </c>
      <c r="V39" s="187" t="s">
        <v>132</v>
      </c>
      <c r="W39" s="239" t="s">
        <v>4644</v>
      </c>
      <c r="X39" s="647">
        <v>4</v>
      </c>
      <c r="Y39" s="1197">
        <v>108</v>
      </c>
      <c r="Z39" s="1198" t="s">
        <v>1008</v>
      </c>
      <c r="AA39" s="158">
        <v>1</v>
      </c>
      <c r="AB39" s="158" t="s">
        <v>979</v>
      </c>
      <c r="AC39" s="158" t="s">
        <v>945</v>
      </c>
      <c r="AD39" s="158" t="s">
        <v>945</v>
      </c>
      <c r="AE39" s="158" t="s">
        <v>4192</v>
      </c>
      <c r="AF39" s="267" t="s">
        <v>945</v>
      </c>
      <c r="AG39" s="158"/>
      <c r="AH39" s="1154">
        <v>547500</v>
      </c>
      <c r="AI39" s="1154">
        <v>5</v>
      </c>
      <c r="AJ39" s="1154" t="s">
        <v>949</v>
      </c>
      <c r="AK39" s="1154" t="s">
        <v>4027</v>
      </c>
      <c r="AL39" s="1154" t="s">
        <v>4645</v>
      </c>
      <c r="AM39" s="1154" t="s">
        <v>4029</v>
      </c>
      <c r="AN39" s="1154" t="s">
        <v>4030</v>
      </c>
      <c r="AO39" s="1154" t="s">
        <v>949</v>
      </c>
      <c r="AP39" s="1154" t="s">
        <v>949</v>
      </c>
      <c r="AQ39" s="1154" t="s">
        <v>949</v>
      </c>
      <c r="AR39" s="1154" t="s">
        <v>4022</v>
      </c>
      <c r="AS39" s="1154" t="s">
        <v>986</v>
      </c>
      <c r="AT39" s="1154" t="s">
        <v>949</v>
      </c>
      <c r="AU39" s="1154" t="s">
        <v>949</v>
      </c>
      <c r="AV39" s="1154" t="s">
        <v>949</v>
      </c>
      <c r="AW39" s="1154" t="s">
        <v>949</v>
      </c>
      <c r="AX39" s="1154" t="s">
        <v>949</v>
      </c>
      <c r="AY39" s="1154" t="s">
        <v>949</v>
      </c>
      <c r="AZ39" s="1154" t="s">
        <v>949</v>
      </c>
      <c r="BA39" s="1154" t="s">
        <v>949</v>
      </c>
      <c r="BB39" s="1154" t="s">
        <v>949</v>
      </c>
      <c r="BC39" s="158" t="s">
        <v>945</v>
      </c>
      <c r="BD39" s="158" t="s">
        <v>945</v>
      </c>
      <c r="BE39" s="158" t="s">
        <v>945</v>
      </c>
      <c r="BF39" s="158" t="s">
        <v>945</v>
      </c>
      <c r="BG39" s="158" t="s">
        <v>945</v>
      </c>
      <c r="BH39" s="158" t="s">
        <v>945</v>
      </c>
      <c r="BI39" s="158" t="s">
        <v>945</v>
      </c>
      <c r="BJ39" s="6"/>
      <c r="BK39" s="88"/>
    </row>
    <row r="40" spans="1:63" ht="16.5">
      <c r="A40" s="6"/>
      <c r="B40" s="158">
        <v>33</v>
      </c>
      <c r="C40" s="1188" t="s">
        <v>320</v>
      </c>
      <c r="D40" s="1175" t="s">
        <v>945</v>
      </c>
      <c r="E40" s="1172" t="s">
        <v>4367</v>
      </c>
      <c r="F40" s="1175"/>
      <c r="G40" s="1172"/>
      <c r="H40" s="1175"/>
      <c r="I40" s="1172"/>
      <c r="J40" s="1175"/>
      <c r="K40" s="1172"/>
      <c r="L40" s="1175"/>
      <c r="M40" s="1195"/>
      <c r="N40" s="158" t="s">
        <v>4367</v>
      </c>
      <c r="O40" s="158" t="s">
        <v>4369</v>
      </c>
      <c r="P40" s="41" t="s">
        <v>4894</v>
      </c>
      <c r="Q40" s="158"/>
      <c r="R40" s="1071" t="s">
        <v>976</v>
      </c>
      <c r="S40" s="158" t="s">
        <v>941</v>
      </c>
      <c r="T40" s="187" t="s">
        <v>945</v>
      </c>
      <c r="U40" s="1163" t="s">
        <v>4370</v>
      </c>
      <c r="V40" s="187" t="s">
        <v>132</v>
      </c>
      <c r="W40" s="239" t="s">
        <v>4371</v>
      </c>
      <c r="X40" s="647">
        <v>1</v>
      </c>
      <c r="Y40" s="1197">
        <v>999</v>
      </c>
      <c r="Z40" s="1198" t="s">
        <v>1008</v>
      </c>
      <c r="AA40" s="158">
        <v>1</v>
      </c>
      <c r="AB40" s="158" t="s">
        <v>979</v>
      </c>
      <c r="AC40" s="158" t="s">
        <v>945</v>
      </c>
      <c r="AD40" s="158" t="s">
        <v>945</v>
      </c>
      <c r="AE40" s="158" t="s">
        <v>4192</v>
      </c>
      <c r="AF40" s="267" t="s">
        <v>945</v>
      </c>
      <c r="AG40" s="158"/>
      <c r="AH40" s="1154">
        <v>179500</v>
      </c>
      <c r="AI40" s="1154">
        <v>5</v>
      </c>
      <c r="AJ40" s="1154" t="s">
        <v>949</v>
      </c>
      <c r="AK40" s="1154" t="s">
        <v>4027</v>
      </c>
      <c r="AL40" s="1154" t="s">
        <v>4372</v>
      </c>
      <c r="AM40" s="1154" t="s">
        <v>4029</v>
      </c>
      <c r="AN40" s="1154" t="s">
        <v>4030</v>
      </c>
      <c r="AO40" s="1154" t="s">
        <v>949</v>
      </c>
      <c r="AP40" s="1154" t="s">
        <v>949</v>
      </c>
      <c r="AQ40" s="1154" t="s">
        <v>949</v>
      </c>
      <c r="AR40" s="1154" t="s">
        <v>4022</v>
      </c>
      <c r="AS40" s="1154" t="s">
        <v>986</v>
      </c>
      <c r="AT40" s="1154" t="s">
        <v>949</v>
      </c>
      <c r="AU40" s="1154" t="s">
        <v>949</v>
      </c>
      <c r="AV40" s="1154" t="s">
        <v>949</v>
      </c>
      <c r="AW40" s="1154" t="s">
        <v>949</v>
      </c>
      <c r="AX40" s="1154" t="s">
        <v>949</v>
      </c>
      <c r="AY40" s="1154" t="s">
        <v>949</v>
      </c>
      <c r="AZ40" s="1154" t="s">
        <v>949</v>
      </c>
      <c r="BA40" s="1154" t="s">
        <v>949</v>
      </c>
      <c r="BB40" s="1154" t="s">
        <v>949</v>
      </c>
      <c r="BC40" s="158" t="s">
        <v>945</v>
      </c>
      <c r="BD40" s="158" t="s">
        <v>945</v>
      </c>
      <c r="BE40" s="158" t="s">
        <v>945</v>
      </c>
      <c r="BF40" s="158" t="s">
        <v>945</v>
      </c>
      <c r="BG40" s="158" t="s">
        <v>945</v>
      </c>
      <c r="BH40" s="158" t="s">
        <v>945</v>
      </c>
      <c r="BI40" s="158" t="s">
        <v>945</v>
      </c>
      <c r="BJ40" s="6"/>
      <c r="BK40" s="88"/>
    </row>
    <row r="41" spans="1:63" ht="16.5">
      <c r="A41" s="6"/>
      <c r="B41" s="158">
        <v>34</v>
      </c>
      <c r="C41" s="1188" t="s">
        <v>320</v>
      </c>
      <c r="D41" s="1175" t="s">
        <v>945</v>
      </c>
      <c r="E41" s="1172" t="s">
        <v>4373</v>
      </c>
      <c r="F41" s="1175"/>
      <c r="G41" s="1172"/>
      <c r="H41" s="1175"/>
      <c r="I41" s="1172"/>
      <c r="J41" s="1175"/>
      <c r="K41" s="1172"/>
      <c r="L41" s="1175"/>
      <c r="M41" s="1195"/>
      <c r="N41" s="158" t="s">
        <v>4373</v>
      </c>
      <c r="O41" s="158" t="s">
        <v>4375</v>
      </c>
      <c r="P41" s="41" t="s">
        <v>4894</v>
      </c>
      <c r="Q41" s="158"/>
      <c r="R41" s="1071" t="s">
        <v>976</v>
      </c>
      <c r="S41" s="158" t="s">
        <v>941</v>
      </c>
      <c r="T41" s="187" t="s">
        <v>945</v>
      </c>
      <c r="U41" s="1163" t="s">
        <v>4376</v>
      </c>
      <c r="V41" s="187" t="s">
        <v>132</v>
      </c>
      <c r="W41" s="239" t="s">
        <v>4377</v>
      </c>
      <c r="X41" s="647">
        <v>1</v>
      </c>
      <c r="Y41" s="1197">
        <v>999</v>
      </c>
      <c r="Z41" s="1198" t="s">
        <v>1008</v>
      </c>
      <c r="AA41" s="158">
        <v>1</v>
      </c>
      <c r="AB41" s="158" t="s">
        <v>979</v>
      </c>
      <c r="AC41" s="158" t="s">
        <v>945</v>
      </c>
      <c r="AD41" s="158" t="s">
        <v>945</v>
      </c>
      <c r="AE41" s="158" t="s">
        <v>4192</v>
      </c>
      <c r="AF41" s="267" t="s">
        <v>945</v>
      </c>
      <c r="AG41" s="158"/>
      <c r="AH41" s="1154">
        <v>359000</v>
      </c>
      <c r="AI41" s="1154">
        <v>5</v>
      </c>
      <c r="AJ41" s="1154" t="s">
        <v>949</v>
      </c>
      <c r="AK41" s="1154" t="s">
        <v>4027</v>
      </c>
      <c r="AL41" s="1154" t="s">
        <v>4378</v>
      </c>
      <c r="AM41" s="1154" t="s">
        <v>4029</v>
      </c>
      <c r="AN41" s="1154" t="s">
        <v>4030</v>
      </c>
      <c r="AO41" s="1154" t="s">
        <v>949</v>
      </c>
      <c r="AP41" s="1154" t="s">
        <v>949</v>
      </c>
      <c r="AQ41" s="1154" t="s">
        <v>949</v>
      </c>
      <c r="AR41" s="1154" t="s">
        <v>4022</v>
      </c>
      <c r="AS41" s="1154" t="s">
        <v>986</v>
      </c>
      <c r="AT41" s="1154" t="s">
        <v>949</v>
      </c>
      <c r="AU41" s="1154" t="s">
        <v>949</v>
      </c>
      <c r="AV41" s="1154" t="s">
        <v>949</v>
      </c>
      <c r="AW41" s="1154" t="s">
        <v>949</v>
      </c>
      <c r="AX41" s="1154" t="s">
        <v>949</v>
      </c>
      <c r="AY41" s="1154" t="s">
        <v>949</v>
      </c>
      <c r="AZ41" s="1154" t="s">
        <v>949</v>
      </c>
      <c r="BA41" s="1154" t="s">
        <v>949</v>
      </c>
      <c r="BB41" s="1154" t="s">
        <v>949</v>
      </c>
      <c r="BC41" s="158" t="s">
        <v>4162</v>
      </c>
      <c r="BD41" s="158" t="s">
        <v>945</v>
      </c>
      <c r="BE41" s="158" t="s">
        <v>945</v>
      </c>
      <c r="BF41" s="158" t="s">
        <v>945</v>
      </c>
      <c r="BG41" s="158" t="s">
        <v>945</v>
      </c>
      <c r="BH41" s="158" t="s">
        <v>945</v>
      </c>
      <c r="BI41" s="158" t="s">
        <v>945</v>
      </c>
      <c r="BJ41" s="6"/>
      <c r="BK41" s="88"/>
    </row>
    <row r="42" spans="1:63" ht="16.5">
      <c r="A42" s="6"/>
      <c r="B42" s="158">
        <v>35</v>
      </c>
      <c r="C42" s="1188" t="s">
        <v>320</v>
      </c>
      <c r="D42" s="1175" t="s">
        <v>945</v>
      </c>
      <c r="E42" s="1172" t="s">
        <v>4379</v>
      </c>
      <c r="F42" s="1175"/>
      <c r="G42" s="1172"/>
      <c r="H42" s="1175"/>
      <c r="I42" s="1172"/>
      <c r="J42" s="1175"/>
      <c r="K42" s="1172"/>
      <c r="L42" s="1175"/>
      <c r="M42" s="1195"/>
      <c r="N42" s="158" t="s">
        <v>4379</v>
      </c>
      <c r="O42" s="158" t="s">
        <v>4381</v>
      </c>
      <c r="P42" s="41" t="s">
        <v>4894</v>
      </c>
      <c r="Q42" s="158"/>
      <c r="R42" s="1071" t="s">
        <v>976</v>
      </c>
      <c r="S42" s="158" t="s">
        <v>941</v>
      </c>
      <c r="T42" s="187" t="s">
        <v>945</v>
      </c>
      <c r="U42" s="1163" t="s">
        <v>4382</v>
      </c>
      <c r="V42" s="187" t="s">
        <v>132</v>
      </c>
      <c r="W42" s="239" t="s">
        <v>4383</v>
      </c>
      <c r="X42" s="647">
        <v>1</v>
      </c>
      <c r="Y42" s="1197">
        <v>108</v>
      </c>
      <c r="Z42" s="1198" t="s">
        <v>1008</v>
      </c>
      <c r="AA42" s="158">
        <v>1</v>
      </c>
      <c r="AB42" s="158" t="s">
        <v>979</v>
      </c>
      <c r="AC42" s="158" t="s">
        <v>945</v>
      </c>
      <c r="AD42" s="158" t="s">
        <v>945</v>
      </c>
      <c r="AE42" s="158" t="s">
        <v>4192</v>
      </c>
      <c r="AF42" s="267" t="s">
        <v>945</v>
      </c>
      <c r="AG42" s="158"/>
      <c r="AH42" s="1154">
        <v>134400</v>
      </c>
      <c r="AI42" s="1154">
        <v>0.08</v>
      </c>
      <c r="AJ42" s="1154" t="s">
        <v>3770</v>
      </c>
      <c r="AK42" s="1154" t="s">
        <v>949</v>
      </c>
      <c r="AL42" s="1154" t="s">
        <v>4384</v>
      </c>
      <c r="AM42" s="1154" t="s">
        <v>2769</v>
      </c>
      <c r="AN42" s="1154" t="s">
        <v>3773</v>
      </c>
      <c r="AO42" s="1154" t="s">
        <v>949</v>
      </c>
      <c r="AP42" s="1154" t="s">
        <v>949</v>
      </c>
      <c r="AQ42" s="1154" t="s">
        <v>949</v>
      </c>
      <c r="AR42" s="1154" t="s">
        <v>4022</v>
      </c>
      <c r="AS42" s="1154" t="s">
        <v>986</v>
      </c>
      <c r="AT42" s="1154" t="s">
        <v>949</v>
      </c>
      <c r="AU42" s="1154" t="s">
        <v>949</v>
      </c>
      <c r="AV42" s="1154" t="s">
        <v>949</v>
      </c>
      <c r="AW42" s="1154" t="s">
        <v>949</v>
      </c>
      <c r="AX42" s="1154" t="s">
        <v>949</v>
      </c>
      <c r="AY42" s="1154" t="s">
        <v>949</v>
      </c>
      <c r="AZ42" s="1154" t="s">
        <v>949</v>
      </c>
      <c r="BA42" s="1154" t="s">
        <v>949</v>
      </c>
      <c r="BB42" s="1154" t="s">
        <v>949</v>
      </c>
      <c r="BC42" s="158" t="s">
        <v>4162</v>
      </c>
      <c r="BD42" s="158" t="s">
        <v>945</v>
      </c>
      <c r="BE42" s="158" t="s">
        <v>945</v>
      </c>
      <c r="BF42" s="158" t="s">
        <v>945</v>
      </c>
      <c r="BG42" s="158" t="s">
        <v>945</v>
      </c>
      <c r="BH42" s="158" t="s">
        <v>945</v>
      </c>
      <c r="BI42" s="158" t="s">
        <v>945</v>
      </c>
      <c r="BJ42" s="6"/>
      <c r="BK42" s="88"/>
    </row>
    <row r="43" spans="1:63" ht="16.5">
      <c r="A43" s="6"/>
      <c r="B43" s="158">
        <v>36</v>
      </c>
      <c r="C43" s="1188" t="s">
        <v>320</v>
      </c>
      <c r="D43" s="1175" t="s">
        <v>945</v>
      </c>
      <c r="E43" s="1172" t="s">
        <v>4069</v>
      </c>
      <c r="F43" s="1175"/>
      <c r="G43" s="1172"/>
      <c r="H43" s="1175"/>
      <c r="I43" s="1172"/>
      <c r="J43" s="1175"/>
      <c r="K43" s="1172"/>
      <c r="L43" s="1175"/>
      <c r="M43" s="1195"/>
      <c r="N43" s="158" t="s">
        <v>4069</v>
      </c>
      <c r="O43" s="158" t="s">
        <v>4070</v>
      </c>
      <c r="P43" s="41" t="s">
        <v>4894</v>
      </c>
      <c r="Q43" s="158"/>
      <c r="R43" s="1071" t="s">
        <v>976</v>
      </c>
      <c r="S43" s="158" t="s">
        <v>941</v>
      </c>
      <c r="T43" s="158" t="s">
        <v>945</v>
      </c>
      <c r="U43" s="329" t="s">
        <v>4071</v>
      </c>
      <c r="V43" s="187" t="s">
        <v>132</v>
      </c>
      <c r="W43" s="239" t="s">
        <v>4072</v>
      </c>
      <c r="X43" s="647">
        <v>1</v>
      </c>
      <c r="Y43" s="1197">
        <v>1000</v>
      </c>
      <c r="Z43" s="1198" t="s">
        <v>1008</v>
      </c>
      <c r="AA43" s="158">
        <v>1</v>
      </c>
      <c r="AB43" s="158" t="s">
        <v>979</v>
      </c>
      <c r="AC43" s="158" t="s">
        <v>945</v>
      </c>
      <c r="AD43" s="158" t="s">
        <v>945</v>
      </c>
      <c r="AE43" s="158" t="s">
        <v>4192</v>
      </c>
      <c r="AF43" s="267" t="s">
        <v>945</v>
      </c>
      <c r="AG43" s="158"/>
      <c r="AH43" s="1154">
        <v>4365.9000000000005</v>
      </c>
      <c r="AI43" s="1154">
        <v>7.0000000000000007E-2</v>
      </c>
      <c r="AJ43" s="1154" t="s">
        <v>949</v>
      </c>
      <c r="AK43" s="1154" t="s">
        <v>949</v>
      </c>
      <c r="AL43" s="1154" t="s">
        <v>4073</v>
      </c>
      <c r="AM43" s="1154" t="s">
        <v>981</v>
      </c>
      <c r="AN43" s="1154" t="s">
        <v>4074</v>
      </c>
      <c r="AO43" s="1154" t="s">
        <v>949</v>
      </c>
      <c r="AP43" s="1154" t="s">
        <v>949</v>
      </c>
      <c r="AQ43" s="1154" t="s">
        <v>949</v>
      </c>
      <c r="AR43" s="1154" t="s">
        <v>3258</v>
      </c>
      <c r="AS43" s="1154" t="s">
        <v>986</v>
      </c>
      <c r="AT43" s="1154" t="s">
        <v>949</v>
      </c>
      <c r="AU43" s="1154" t="s">
        <v>949</v>
      </c>
      <c r="AV43" s="1154" t="s">
        <v>949</v>
      </c>
      <c r="AW43" s="1154" t="s">
        <v>949</v>
      </c>
      <c r="AX43" s="1154" t="s">
        <v>949</v>
      </c>
      <c r="AY43" s="1154" t="s">
        <v>949</v>
      </c>
      <c r="AZ43" s="1154" t="s">
        <v>949</v>
      </c>
      <c r="BA43" s="1154" t="s">
        <v>949</v>
      </c>
      <c r="BB43" s="1154" t="s">
        <v>949</v>
      </c>
      <c r="BC43" s="158" t="s">
        <v>4162</v>
      </c>
      <c r="BD43" s="158" t="s">
        <v>945</v>
      </c>
      <c r="BE43" s="158" t="s">
        <v>945</v>
      </c>
      <c r="BF43" s="158" t="s">
        <v>945</v>
      </c>
      <c r="BG43" s="158" t="s">
        <v>945</v>
      </c>
      <c r="BH43" s="158" t="s">
        <v>945</v>
      </c>
      <c r="BI43" s="158" t="s">
        <v>945</v>
      </c>
      <c r="BJ43" s="6"/>
      <c r="BK43" s="88"/>
    </row>
    <row r="44" spans="1:63" ht="16.5">
      <c r="A44" s="6"/>
      <c r="B44" s="158">
        <v>37</v>
      </c>
      <c r="C44" s="1188" t="s">
        <v>320</v>
      </c>
      <c r="D44" s="1175" t="s">
        <v>945</v>
      </c>
      <c r="E44" s="1172" t="s">
        <v>4075</v>
      </c>
      <c r="F44" s="1175"/>
      <c r="G44" s="1172"/>
      <c r="H44" s="1175"/>
      <c r="I44" s="1172"/>
      <c r="J44" s="1175"/>
      <c r="K44" s="1172"/>
      <c r="L44" s="1175"/>
      <c r="M44" s="1195"/>
      <c r="N44" s="158" t="s">
        <v>4075</v>
      </c>
      <c r="O44" s="158" t="s">
        <v>4076</v>
      </c>
      <c r="P44" s="41" t="s">
        <v>4894</v>
      </c>
      <c r="Q44" s="158"/>
      <c r="R44" s="1071" t="s">
        <v>976</v>
      </c>
      <c r="S44" s="158" t="s">
        <v>941</v>
      </c>
      <c r="T44" s="158" t="s">
        <v>945</v>
      </c>
      <c r="U44" s="329" t="s">
        <v>4077</v>
      </c>
      <c r="V44" s="187" t="s">
        <v>132</v>
      </c>
      <c r="W44" s="239" t="s">
        <v>4078</v>
      </c>
      <c r="X44" s="647">
        <v>2</v>
      </c>
      <c r="Y44" s="1197">
        <v>600</v>
      </c>
      <c r="Z44" s="1198" t="s">
        <v>1008</v>
      </c>
      <c r="AA44" s="158">
        <v>1</v>
      </c>
      <c r="AB44" s="158" t="s">
        <v>979</v>
      </c>
      <c r="AC44" s="158" t="s">
        <v>945</v>
      </c>
      <c r="AD44" s="158" t="s">
        <v>945</v>
      </c>
      <c r="AE44" s="158" t="s">
        <v>4192</v>
      </c>
      <c r="AF44" s="267" t="s">
        <v>945</v>
      </c>
      <c r="AG44" s="158"/>
      <c r="AH44" s="1154">
        <v>7200000</v>
      </c>
      <c r="AI44" s="1154" t="s">
        <v>949</v>
      </c>
      <c r="AJ44" s="1154" t="s">
        <v>949</v>
      </c>
      <c r="AK44" s="1154" t="s">
        <v>949</v>
      </c>
      <c r="AL44" s="1154" t="s">
        <v>4079</v>
      </c>
      <c r="AM44" s="1154" t="s">
        <v>4029</v>
      </c>
      <c r="AN44" s="1154" t="s">
        <v>4080</v>
      </c>
      <c r="AO44" s="1154" t="s">
        <v>949</v>
      </c>
      <c r="AP44" s="1154" t="s">
        <v>949</v>
      </c>
      <c r="AQ44" s="1154" t="s">
        <v>949</v>
      </c>
      <c r="AR44" s="1154" t="s">
        <v>4022</v>
      </c>
      <c r="AS44" s="1154" t="s">
        <v>986</v>
      </c>
      <c r="AT44" s="1154" t="s">
        <v>949</v>
      </c>
      <c r="AU44" s="1154" t="s">
        <v>949</v>
      </c>
      <c r="AV44" s="1154" t="s">
        <v>949</v>
      </c>
      <c r="AW44" s="1154" t="s">
        <v>949</v>
      </c>
      <c r="AX44" s="1154" t="s">
        <v>949</v>
      </c>
      <c r="AY44" s="1154" t="s">
        <v>949</v>
      </c>
      <c r="AZ44" s="1154" t="s">
        <v>949</v>
      </c>
      <c r="BA44" s="1154" t="s">
        <v>949</v>
      </c>
      <c r="BB44" s="1154" t="s">
        <v>949</v>
      </c>
      <c r="BC44" s="158" t="s">
        <v>4162</v>
      </c>
      <c r="BD44" s="158" t="s">
        <v>945</v>
      </c>
      <c r="BE44" s="158" t="s">
        <v>945</v>
      </c>
      <c r="BF44" s="158" t="s">
        <v>945</v>
      </c>
      <c r="BG44" s="158" t="s">
        <v>945</v>
      </c>
      <c r="BH44" s="158" t="s">
        <v>945</v>
      </c>
      <c r="BI44" s="158" t="s">
        <v>945</v>
      </c>
      <c r="BJ44" s="6"/>
      <c r="BK44" s="88"/>
    </row>
    <row r="45" spans="1:63" ht="16.5">
      <c r="A45" s="201"/>
      <c r="B45" s="1188">
        <v>38</v>
      </c>
      <c r="C45" s="1188" t="s">
        <v>320</v>
      </c>
      <c r="D45" s="1201" t="s">
        <v>945</v>
      </c>
      <c r="E45" s="1202" t="s">
        <v>4647</v>
      </c>
      <c r="F45" s="1201"/>
      <c r="G45" s="1202"/>
      <c r="H45" s="1201"/>
      <c r="I45" s="1202"/>
      <c r="J45" s="1201"/>
      <c r="K45" s="1202"/>
      <c r="L45" s="1201"/>
      <c r="M45" s="1202"/>
      <c r="N45" s="1188" t="s">
        <v>4647</v>
      </c>
      <c r="O45" s="1203" t="s">
        <v>4649</v>
      </c>
      <c r="P45" s="276" t="s">
        <v>939</v>
      </c>
      <c r="Q45" s="1203"/>
      <c r="R45" s="1071" t="s">
        <v>940</v>
      </c>
      <c r="S45" s="160" t="s">
        <v>941</v>
      </c>
      <c r="T45" s="1169" t="s">
        <v>945</v>
      </c>
      <c r="U45" s="158" t="s">
        <v>4650</v>
      </c>
      <c r="V45" s="158" t="s">
        <v>304</v>
      </c>
      <c r="W45" s="239" t="s">
        <v>4651</v>
      </c>
      <c r="X45" s="647">
        <v>1</v>
      </c>
      <c r="Y45" s="1197" t="s">
        <v>945</v>
      </c>
      <c r="Z45" s="1198" t="s">
        <v>1008</v>
      </c>
      <c r="AA45" s="158">
        <v>0</v>
      </c>
      <c r="AB45" s="158" t="s">
        <v>947</v>
      </c>
      <c r="AC45" s="158" t="s">
        <v>945</v>
      </c>
      <c r="AD45" s="158" t="s">
        <v>945</v>
      </c>
      <c r="AE45" s="158" t="s">
        <v>949</v>
      </c>
      <c r="AF45" s="267" t="s">
        <v>945</v>
      </c>
      <c r="AG45" s="158"/>
      <c r="AH45" s="1154" t="s">
        <v>949</v>
      </c>
      <c r="AI45" s="1154" t="s">
        <v>949</v>
      </c>
      <c r="AJ45" s="1154" t="s">
        <v>949</v>
      </c>
      <c r="AK45" s="1154" t="s">
        <v>949</v>
      </c>
      <c r="AL45" s="1154" t="s">
        <v>949</v>
      </c>
      <c r="AM45" s="1154" t="s">
        <v>949</v>
      </c>
      <c r="AN45" s="1154" t="s">
        <v>949</v>
      </c>
      <c r="AO45" s="1154" t="s">
        <v>949</v>
      </c>
      <c r="AP45" s="1154" t="s">
        <v>949</v>
      </c>
      <c r="AQ45" s="1154" t="s">
        <v>949</v>
      </c>
      <c r="AR45" s="1154" t="s">
        <v>949</v>
      </c>
      <c r="AS45" s="1154" t="s">
        <v>949</v>
      </c>
      <c r="AT45" s="1154" t="s">
        <v>949</v>
      </c>
      <c r="AU45" s="1154" t="s">
        <v>949</v>
      </c>
      <c r="AV45" s="1154" t="s">
        <v>949</v>
      </c>
      <c r="AW45" s="1154" t="s">
        <v>949</v>
      </c>
      <c r="AX45" s="1154" t="s">
        <v>949</v>
      </c>
      <c r="AY45" s="1154" t="s">
        <v>949</v>
      </c>
      <c r="AZ45" s="1154" t="s">
        <v>949</v>
      </c>
      <c r="BA45" s="1154" t="s">
        <v>949</v>
      </c>
      <c r="BB45" s="1154" t="s">
        <v>949</v>
      </c>
      <c r="BC45" s="158" t="s">
        <v>4162</v>
      </c>
      <c r="BD45" s="158" t="s">
        <v>945</v>
      </c>
      <c r="BE45" s="158" t="s">
        <v>945</v>
      </c>
      <c r="BF45" s="158" t="s">
        <v>945</v>
      </c>
      <c r="BG45" s="158" t="s">
        <v>945</v>
      </c>
      <c r="BH45" s="158" t="s">
        <v>945</v>
      </c>
      <c r="BI45" s="158" t="s">
        <v>945</v>
      </c>
      <c r="BJ45" s="6"/>
      <c r="BK45" s="88"/>
    </row>
    <row r="46" spans="1:63" ht="16.5">
      <c r="A46" s="201"/>
      <c r="B46" s="1188">
        <v>39</v>
      </c>
      <c r="C46" s="1188" t="s">
        <v>320</v>
      </c>
      <c r="D46" s="1201" t="s">
        <v>945</v>
      </c>
      <c r="E46" s="1202" t="s">
        <v>945</v>
      </c>
      <c r="F46" s="1201" t="s">
        <v>4660</v>
      </c>
      <c r="G46" s="1202"/>
      <c r="H46" s="1201"/>
      <c r="I46" s="1202"/>
      <c r="J46" s="1201"/>
      <c r="K46" s="1202"/>
      <c r="L46" s="1201"/>
      <c r="M46" s="1202"/>
      <c r="N46" s="1188" t="s">
        <v>4660</v>
      </c>
      <c r="O46" s="1204" t="s">
        <v>4662</v>
      </c>
      <c r="P46" s="276" t="s">
        <v>939</v>
      </c>
      <c r="Q46" s="1204"/>
      <c r="R46" s="1071" t="s">
        <v>940</v>
      </c>
      <c r="S46" s="158" t="s">
        <v>941</v>
      </c>
      <c r="T46" s="329" t="s">
        <v>1894</v>
      </c>
      <c r="U46" s="158" t="s">
        <v>4663</v>
      </c>
      <c r="V46" s="158" t="s">
        <v>304</v>
      </c>
      <c r="W46" s="239" t="s">
        <v>1896</v>
      </c>
      <c r="X46" s="647">
        <v>1</v>
      </c>
      <c r="Y46" s="1197" t="s">
        <v>945</v>
      </c>
      <c r="Z46" s="1198" t="s">
        <v>1008</v>
      </c>
      <c r="AA46" s="158">
        <v>0</v>
      </c>
      <c r="AB46" s="158" t="s">
        <v>947</v>
      </c>
      <c r="AC46" s="158" t="s">
        <v>945</v>
      </c>
      <c r="AD46" s="158" t="s">
        <v>945</v>
      </c>
      <c r="AE46" s="158" t="s">
        <v>949</v>
      </c>
      <c r="AF46" s="267" t="s">
        <v>945</v>
      </c>
      <c r="AG46" s="158"/>
      <c r="AH46" s="1154" t="s">
        <v>949</v>
      </c>
      <c r="AI46" s="1154" t="s">
        <v>949</v>
      </c>
      <c r="AJ46" s="1154" t="s">
        <v>949</v>
      </c>
      <c r="AK46" s="1154" t="s">
        <v>949</v>
      </c>
      <c r="AL46" s="1154" t="s">
        <v>949</v>
      </c>
      <c r="AM46" s="1154" t="s">
        <v>949</v>
      </c>
      <c r="AN46" s="1154" t="s">
        <v>949</v>
      </c>
      <c r="AO46" s="1154" t="s">
        <v>949</v>
      </c>
      <c r="AP46" s="1154" t="s">
        <v>949</v>
      </c>
      <c r="AQ46" s="1154" t="s">
        <v>949</v>
      </c>
      <c r="AR46" s="1154" t="s">
        <v>949</v>
      </c>
      <c r="AS46" s="1154" t="s">
        <v>949</v>
      </c>
      <c r="AT46" s="1154" t="s">
        <v>949</v>
      </c>
      <c r="AU46" s="1154" t="s">
        <v>949</v>
      </c>
      <c r="AV46" s="1154" t="s">
        <v>949</v>
      </c>
      <c r="AW46" s="1154" t="s">
        <v>949</v>
      </c>
      <c r="AX46" s="1154" t="s">
        <v>949</v>
      </c>
      <c r="AY46" s="1154" t="s">
        <v>949</v>
      </c>
      <c r="AZ46" s="1154" t="s">
        <v>949</v>
      </c>
      <c r="BA46" s="1154" t="s">
        <v>949</v>
      </c>
      <c r="BB46" s="1154" t="s">
        <v>949</v>
      </c>
      <c r="BC46" s="158" t="s">
        <v>4162</v>
      </c>
      <c r="BD46" s="158" t="s">
        <v>945</v>
      </c>
      <c r="BE46" s="158" t="s">
        <v>945</v>
      </c>
      <c r="BF46" s="158" t="s">
        <v>945</v>
      </c>
      <c r="BG46" s="158" t="s">
        <v>945</v>
      </c>
      <c r="BH46" s="158" t="s">
        <v>945</v>
      </c>
      <c r="BI46" s="158" t="s">
        <v>945</v>
      </c>
      <c r="BJ46" s="6"/>
      <c r="BK46" s="88"/>
    </row>
    <row r="47" spans="1:63" ht="16.5">
      <c r="A47" s="6"/>
      <c r="B47" s="158">
        <v>40</v>
      </c>
      <c r="C47" s="1188" t="s">
        <v>320</v>
      </c>
      <c r="D47" s="1175"/>
      <c r="E47" s="1172"/>
      <c r="F47" s="1175"/>
      <c r="G47" s="1175" t="s">
        <v>1860</v>
      </c>
      <c r="H47" s="1175"/>
      <c r="I47" s="1172"/>
      <c r="J47" s="1175"/>
      <c r="K47" s="1172"/>
      <c r="L47" s="1175"/>
      <c r="M47" s="1172"/>
      <c r="N47" s="158" t="s">
        <v>1860</v>
      </c>
      <c r="O47" s="158" t="s">
        <v>1861</v>
      </c>
      <c r="P47" s="276" t="s">
        <v>4802</v>
      </c>
      <c r="Q47" s="158"/>
      <c r="R47" s="1071"/>
      <c r="S47" s="158" t="s">
        <v>941</v>
      </c>
      <c r="T47" s="158"/>
      <c r="U47" s="392" t="s">
        <v>1862</v>
      </c>
      <c r="V47" s="392" t="s">
        <v>304</v>
      </c>
      <c r="W47" s="239" t="s">
        <v>1863</v>
      </c>
      <c r="X47" s="647">
        <v>0.75</v>
      </c>
      <c r="Y47" s="1197" t="s">
        <v>945</v>
      </c>
      <c r="Z47" s="1160" t="s">
        <v>1563</v>
      </c>
      <c r="AA47" s="1161">
        <v>1</v>
      </c>
      <c r="AB47" s="1144" t="s">
        <v>4665</v>
      </c>
      <c r="AC47" s="158"/>
      <c r="AD47" s="158"/>
      <c r="AE47" s="158"/>
      <c r="AF47" s="267"/>
      <c r="AG47" s="158"/>
      <c r="AH47" s="1154" t="s">
        <v>949</v>
      </c>
      <c r="AI47" s="1154" t="s">
        <v>949</v>
      </c>
      <c r="AJ47" s="1154" t="s">
        <v>949</v>
      </c>
      <c r="AK47" s="1154" t="s">
        <v>949</v>
      </c>
      <c r="AL47" s="1154" t="s">
        <v>949</v>
      </c>
      <c r="AM47" s="1154" t="s">
        <v>949</v>
      </c>
      <c r="AN47" s="1154" t="s">
        <v>949</v>
      </c>
      <c r="AO47" s="1154">
        <v>0</v>
      </c>
      <c r="AP47" s="1154" t="s">
        <v>945</v>
      </c>
      <c r="AQ47" s="1154">
        <v>0</v>
      </c>
      <c r="AR47" s="1154" t="s">
        <v>986</v>
      </c>
      <c r="AS47" s="1154" t="s">
        <v>1166</v>
      </c>
      <c r="AT47" s="1154" t="s">
        <v>949</v>
      </c>
      <c r="AU47" s="1154">
        <v>0</v>
      </c>
      <c r="AV47" s="1154">
        <v>0</v>
      </c>
      <c r="AW47" s="1154">
        <v>0</v>
      </c>
      <c r="AX47" s="1154">
        <v>0</v>
      </c>
      <c r="AY47" s="1154">
        <v>0</v>
      </c>
      <c r="AZ47" s="1154">
        <v>0</v>
      </c>
      <c r="BA47" s="1154">
        <v>0</v>
      </c>
      <c r="BB47" s="1154">
        <v>0</v>
      </c>
      <c r="BC47" s="158"/>
      <c r="BD47" s="158"/>
      <c r="BE47" s="158"/>
      <c r="BF47" s="158"/>
      <c r="BG47" s="158"/>
      <c r="BH47" s="158"/>
      <c r="BI47" s="158"/>
      <c r="BJ47" s="6"/>
      <c r="BK47" s="88"/>
    </row>
    <row r="48" spans="1:63" ht="16.5">
      <c r="A48" s="6"/>
      <c r="B48" s="158">
        <v>41</v>
      </c>
      <c r="C48" s="1188" t="s">
        <v>320</v>
      </c>
      <c r="D48" s="1175"/>
      <c r="E48" s="1172"/>
      <c r="F48" s="1175"/>
      <c r="G48" s="1175" t="s">
        <v>1864</v>
      </c>
      <c r="H48" s="1175"/>
      <c r="I48" s="1172"/>
      <c r="J48" s="1175"/>
      <c r="K48" s="1172"/>
      <c r="L48" s="1175"/>
      <c r="M48" s="1172"/>
      <c r="N48" s="158" t="s">
        <v>1864</v>
      </c>
      <c r="O48" s="158" t="s">
        <v>1865</v>
      </c>
      <c r="P48" s="276" t="s">
        <v>4802</v>
      </c>
      <c r="Q48" s="158"/>
      <c r="R48" s="1071"/>
      <c r="S48" s="158" t="s">
        <v>941</v>
      </c>
      <c r="T48" s="158"/>
      <c r="U48" s="392" t="s">
        <v>1866</v>
      </c>
      <c r="V48" s="1162" t="s">
        <v>304</v>
      </c>
      <c r="W48" s="239" t="s">
        <v>1867</v>
      </c>
      <c r="X48" s="647">
        <v>0.5</v>
      </c>
      <c r="Y48" s="1197" t="s">
        <v>945</v>
      </c>
      <c r="Z48" s="1160" t="s">
        <v>1563</v>
      </c>
      <c r="AA48" s="392">
        <v>1</v>
      </c>
      <c r="AB48" s="1144" t="s">
        <v>4665</v>
      </c>
      <c r="AC48" s="158"/>
      <c r="AD48" s="158"/>
      <c r="AE48" s="158"/>
      <c r="AF48" s="267"/>
      <c r="AG48" s="158"/>
      <c r="AH48" s="1154" t="s">
        <v>949</v>
      </c>
      <c r="AI48" s="1154" t="s">
        <v>949</v>
      </c>
      <c r="AJ48" s="1154" t="s">
        <v>949</v>
      </c>
      <c r="AK48" s="1154" t="s">
        <v>949</v>
      </c>
      <c r="AL48" s="1154" t="s">
        <v>949</v>
      </c>
      <c r="AM48" s="1154" t="s">
        <v>949</v>
      </c>
      <c r="AN48" s="1154" t="s">
        <v>949</v>
      </c>
      <c r="AO48" s="1154">
        <v>0</v>
      </c>
      <c r="AP48" s="1154" t="s">
        <v>945</v>
      </c>
      <c r="AQ48" s="1154">
        <v>0</v>
      </c>
      <c r="AR48" s="1154" t="s">
        <v>986</v>
      </c>
      <c r="AS48" s="1154" t="s">
        <v>1166</v>
      </c>
      <c r="AT48" s="1154" t="s">
        <v>949</v>
      </c>
      <c r="AU48" s="1154">
        <v>0</v>
      </c>
      <c r="AV48" s="1154">
        <v>0</v>
      </c>
      <c r="AW48" s="1154">
        <v>0</v>
      </c>
      <c r="AX48" s="1154">
        <v>0</v>
      </c>
      <c r="AY48" s="1154">
        <v>0</v>
      </c>
      <c r="AZ48" s="1154">
        <v>0</v>
      </c>
      <c r="BA48" s="1154">
        <v>0</v>
      </c>
      <c r="BB48" s="1154">
        <v>0</v>
      </c>
      <c r="BC48" s="158"/>
      <c r="BD48" s="158"/>
      <c r="BE48" s="158"/>
      <c r="BF48" s="158"/>
      <c r="BG48" s="158"/>
      <c r="BH48" s="158"/>
      <c r="BI48" s="158"/>
      <c r="BJ48" s="6"/>
      <c r="BK48" s="88"/>
    </row>
    <row r="49" spans="1:63" ht="16.5">
      <c r="A49" s="201"/>
      <c r="B49" s="1188">
        <v>42</v>
      </c>
      <c r="C49" s="1188" t="s">
        <v>320</v>
      </c>
      <c r="D49" s="1201" t="s">
        <v>945</v>
      </c>
      <c r="E49" s="1202" t="s">
        <v>945</v>
      </c>
      <c r="F49" s="1201" t="s">
        <v>945</v>
      </c>
      <c r="G49" s="1202" t="s">
        <v>1656</v>
      </c>
      <c r="H49" s="1201"/>
      <c r="I49" s="1202"/>
      <c r="J49" s="1201"/>
      <c r="K49" s="1202"/>
      <c r="L49" s="1201"/>
      <c r="M49" s="1202"/>
      <c r="N49" s="1188" t="s">
        <v>1656</v>
      </c>
      <c r="O49" s="1204" t="s">
        <v>1656</v>
      </c>
      <c r="P49" s="1205" t="s">
        <v>4778</v>
      </c>
      <c r="Q49" s="1204"/>
      <c r="R49" s="1071"/>
      <c r="S49" s="158" t="s">
        <v>941</v>
      </c>
      <c r="T49" s="329" t="s">
        <v>945</v>
      </c>
      <c r="U49" s="158" t="s">
        <v>1657</v>
      </c>
      <c r="V49" s="158" t="s">
        <v>304</v>
      </c>
      <c r="W49" s="239" t="s">
        <v>1658</v>
      </c>
      <c r="X49" s="647">
        <v>0.1</v>
      </c>
      <c r="Y49" s="1197" t="s">
        <v>945</v>
      </c>
      <c r="Z49" s="1206" t="s">
        <v>1563</v>
      </c>
      <c r="AA49" s="158">
        <v>1</v>
      </c>
      <c r="AB49" s="158" t="s">
        <v>993</v>
      </c>
      <c r="AC49" s="158" t="s">
        <v>945</v>
      </c>
      <c r="AD49" s="158" t="s">
        <v>945</v>
      </c>
      <c r="AE49" s="158" t="s">
        <v>945</v>
      </c>
      <c r="AF49" s="267" t="s">
        <v>945</v>
      </c>
      <c r="AG49" s="158"/>
      <c r="AH49" s="1154" t="s">
        <v>949</v>
      </c>
      <c r="AI49" s="1154" t="s">
        <v>949</v>
      </c>
      <c r="AJ49" s="1154" t="s">
        <v>949</v>
      </c>
      <c r="AK49" s="1154" t="s">
        <v>949</v>
      </c>
      <c r="AL49" s="1154" t="s">
        <v>949</v>
      </c>
      <c r="AM49" s="1154" t="s">
        <v>949</v>
      </c>
      <c r="AN49" s="1154" t="s">
        <v>949</v>
      </c>
      <c r="AO49" s="1154" t="s">
        <v>949</v>
      </c>
      <c r="AP49" s="1154" t="s">
        <v>949</v>
      </c>
      <c r="AQ49" s="1154" t="s">
        <v>949</v>
      </c>
      <c r="AR49" s="1154" t="s">
        <v>1564</v>
      </c>
      <c r="AS49" s="1154" t="s">
        <v>949</v>
      </c>
      <c r="AT49" s="1154" t="s">
        <v>949</v>
      </c>
      <c r="AU49" s="1154">
        <v>0</v>
      </c>
      <c r="AV49" s="1154">
        <v>0</v>
      </c>
      <c r="AW49" s="1154">
        <v>0</v>
      </c>
      <c r="AX49" s="1154">
        <v>0</v>
      </c>
      <c r="AY49" s="1154">
        <v>0</v>
      </c>
      <c r="AZ49" s="1154">
        <v>0</v>
      </c>
      <c r="BA49" s="1154">
        <v>0</v>
      </c>
      <c r="BB49" s="1154">
        <v>0</v>
      </c>
      <c r="BC49" s="158" t="s">
        <v>945</v>
      </c>
      <c r="BD49" s="158" t="s">
        <v>945</v>
      </c>
      <c r="BE49" s="158" t="s">
        <v>945</v>
      </c>
      <c r="BF49" s="158" t="s">
        <v>945</v>
      </c>
      <c r="BG49" s="158" t="s">
        <v>945</v>
      </c>
      <c r="BH49" s="158" t="s">
        <v>945</v>
      </c>
      <c r="BI49" s="158" t="s">
        <v>945</v>
      </c>
      <c r="BJ49" s="6"/>
      <c r="BK49" s="88"/>
    </row>
    <row r="50" spans="1:63" ht="16.5">
      <c r="A50" s="201"/>
      <c r="B50" s="1188">
        <v>43</v>
      </c>
      <c r="C50" s="1188" t="s">
        <v>320</v>
      </c>
      <c r="D50" s="1201" t="s">
        <v>945</v>
      </c>
      <c r="E50" s="1202" t="s">
        <v>945</v>
      </c>
      <c r="F50" s="1201" t="s">
        <v>945</v>
      </c>
      <c r="G50" s="1202" t="s">
        <v>1560</v>
      </c>
      <c r="H50" s="1201"/>
      <c r="I50" s="1202"/>
      <c r="J50" s="1201"/>
      <c r="K50" s="1202"/>
      <c r="L50" s="1201"/>
      <c r="M50" s="1202"/>
      <c r="N50" s="1188" t="s">
        <v>1560</v>
      </c>
      <c r="O50" s="1204" t="s">
        <v>1560</v>
      </c>
      <c r="P50" s="1205" t="s">
        <v>4778</v>
      </c>
      <c r="Q50" s="1204"/>
      <c r="R50" s="1071"/>
      <c r="S50" s="158" t="s">
        <v>941</v>
      </c>
      <c r="T50" s="329" t="s">
        <v>945</v>
      </c>
      <c r="U50" s="158" t="s">
        <v>1561</v>
      </c>
      <c r="V50" s="158" t="s">
        <v>304</v>
      </c>
      <c r="W50" s="239" t="s">
        <v>1562</v>
      </c>
      <c r="X50" s="647">
        <v>0.15</v>
      </c>
      <c r="Y50" s="1197" t="s">
        <v>945</v>
      </c>
      <c r="Z50" s="1206" t="s">
        <v>1563</v>
      </c>
      <c r="AA50" s="158">
        <v>1</v>
      </c>
      <c r="AB50" s="158" t="s">
        <v>993</v>
      </c>
      <c r="AC50" s="158" t="s">
        <v>945</v>
      </c>
      <c r="AD50" s="158" t="s">
        <v>945</v>
      </c>
      <c r="AE50" s="158" t="s">
        <v>945</v>
      </c>
      <c r="AF50" s="267" t="s">
        <v>945</v>
      </c>
      <c r="AG50" s="158"/>
      <c r="AH50" s="1154" t="s">
        <v>949</v>
      </c>
      <c r="AI50" s="1154" t="s">
        <v>949</v>
      </c>
      <c r="AJ50" s="1154" t="s">
        <v>949</v>
      </c>
      <c r="AK50" s="1154" t="s">
        <v>949</v>
      </c>
      <c r="AL50" s="1154" t="s">
        <v>949</v>
      </c>
      <c r="AM50" s="1154" t="s">
        <v>949</v>
      </c>
      <c r="AN50" s="1154" t="s">
        <v>949</v>
      </c>
      <c r="AO50" s="1154" t="s">
        <v>949</v>
      </c>
      <c r="AP50" s="1154" t="s">
        <v>949</v>
      </c>
      <c r="AQ50" s="1154" t="s">
        <v>949</v>
      </c>
      <c r="AR50" s="1154" t="s">
        <v>1564</v>
      </c>
      <c r="AS50" s="1154" t="s">
        <v>949</v>
      </c>
      <c r="AT50" s="1154" t="s">
        <v>949</v>
      </c>
      <c r="AU50" s="1154">
        <v>0</v>
      </c>
      <c r="AV50" s="1154">
        <v>0</v>
      </c>
      <c r="AW50" s="1154">
        <v>0</v>
      </c>
      <c r="AX50" s="1154">
        <v>0</v>
      </c>
      <c r="AY50" s="1154">
        <v>0</v>
      </c>
      <c r="AZ50" s="1154">
        <v>0</v>
      </c>
      <c r="BA50" s="1154">
        <v>0</v>
      </c>
      <c r="BB50" s="1154">
        <v>0</v>
      </c>
      <c r="BC50" s="158" t="s">
        <v>945</v>
      </c>
      <c r="BD50" s="158" t="s">
        <v>945</v>
      </c>
      <c r="BE50" s="158" t="s">
        <v>945</v>
      </c>
      <c r="BF50" s="158" t="s">
        <v>945</v>
      </c>
      <c r="BG50" s="158" t="s">
        <v>945</v>
      </c>
      <c r="BH50" s="158" t="s">
        <v>945</v>
      </c>
      <c r="BI50" s="158" t="s">
        <v>945</v>
      </c>
      <c r="BJ50" s="6"/>
      <c r="BK50" s="88"/>
    </row>
    <row r="51" spans="1:63" ht="16.5">
      <c r="A51" s="201"/>
      <c r="B51" s="1188">
        <v>44</v>
      </c>
      <c r="C51" s="1188" t="s">
        <v>320</v>
      </c>
      <c r="D51" s="1201" t="s">
        <v>945</v>
      </c>
      <c r="E51" s="1202" t="s">
        <v>945</v>
      </c>
      <c r="F51" s="1201" t="s">
        <v>945</v>
      </c>
      <c r="G51" s="1202" t="s">
        <v>1868</v>
      </c>
      <c r="H51" s="1201"/>
      <c r="I51" s="1202"/>
      <c r="J51" s="1201"/>
      <c r="K51" s="1202"/>
      <c r="L51" s="1201"/>
      <c r="M51" s="1202"/>
      <c r="N51" s="1188" t="s">
        <v>1868</v>
      </c>
      <c r="O51" s="1204" t="s">
        <v>1868</v>
      </c>
      <c r="P51" s="1205" t="s">
        <v>4778</v>
      </c>
      <c r="Q51" s="1204"/>
      <c r="R51" s="1071"/>
      <c r="S51" s="158" t="s">
        <v>941</v>
      </c>
      <c r="T51" s="329" t="s">
        <v>945</v>
      </c>
      <c r="U51" s="158" t="s">
        <v>1869</v>
      </c>
      <c r="V51" s="158" t="s">
        <v>304</v>
      </c>
      <c r="W51" s="239" t="s">
        <v>1870</v>
      </c>
      <c r="X51" s="647">
        <v>0.03</v>
      </c>
      <c r="Y51" s="1197" t="s">
        <v>945</v>
      </c>
      <c r="Z51" s="1206" t="s">
        <v>1563</v>
      </c>
      <c r="AA51" s="158">
        <v>1</v>
      </c>
      <c r="AB51" s="158" t="s">
        <v>993</v>
      </c>
      <c r="AC51" s="158" t="s">
        <v>945</v>
      </c>
      <c r="AD51" s="158" t="s">
        <v>945</v>
      </c>
      <c r="AE51" s="158" t="s">
        <v>945</v>
      </c>
      <c r="AF51" s="267" t="s">
        <v>945</v>
      </c>
      <c r="AG51" s="158"/>
      <c r="AH51" s="1154" t="s">
        <v>949</v>
      </c>
      <c r="AI51" s="1154" t="s">
        <v>949</v>
      </c>
      <c r="AJ51" s="1154" t="s">
        <v>949</v>
      </c>
      <c r="AK51" s="1154" t="s">
        <v>949</v>
      </c>
      <c r="AL51" s="1154" t="s">
        <v>949</v>
      </c>
      <c r="AM51" s="1154" t="s">
        <v>949</v>
      </c>
      <c r="AN51" s="1154" t="s">
        <v>949</v>
      </c>
      <c r="AO51" s="1154" t="s">
        <v>949</v>
      </c>
      <c r="AP51" s="1154" t="s">
        <v>949</v>
      </c>
      <c r="AQ51" s="1154" t="s">
        <v>949</v>
      </c>
      <c r="AR51" s="1154" t="s">
        <v>1564</v>
      </c>
      <c r="AS51" s="1154" t="s">
        <v>949</v>
      </c>
      <c r="AT51" s="1154" t="s">
        <v>949</v>
      </c>
      <c r="AU51" s="1154">
        <v>0</v>
      </c>
      <c r="AV51" s="1154">
        <v>0</v>
      </c>
      <c r="AW51" s="1154">
        <v>0</v>
      </c>
      <c r="AX51" s="1154">
        <v>0</v>
      </c>
      <c r="AY51" s="1154">
        <v>0</v>
      </c>
      <c r="AZ51" s="1154">
        <v>0</v>
      </c>
      <c r="BA51" s="1154">
        <v>0</v>
      </c>
      <c r="BB51" s="1154">
        <v>0</v>
      </c>
      <c r="BC51" s="158" t="s">
        <v>945</v>
      </c>
      <c r="BD51" s="158" t="s">
        <v>945</v>
      </c>
      <c r="BE51" s="158" t="s">
        <v>945</v>
      </c>
      <c r="BF51" s="158" t="s">
        <v>945</v>
      </c>
      <c r="BG51" s="158" t="s">
        <v>945</v>
      </c>
      <c r="BH51" s="158" t="s">
        <v>945</v>
      </c>
      <c r="BI51" s="158" t="s">
        <v>945</v>
      </c>
      <c r="BJ51" s="6"/>
      <c r="BK51" s="88"/>
    </row>
    <row r="52" spans="1:63" ht="16.5">
      <c r="A52" s="201"/>
      <c r="B52" s="1188">
        <v>45</v>
      </c>
      <c r="C52" s="1188" t="s">
        <v>320</v>
      </c>
      <c r="D52" s="1201" t="s">
        <v>945</v>
      </c>
      <c r="E52" s="1202" t="s">
        <v>945</v>
      </c>
      <c r="F52" s="1201" t="s">
        <v>945</v>
      </c>
      <c r="G52" s="1202" t="s">
        <v>1897</v>
      </c>
      <c r="H52" s="1201"/>
      <c r="I52" s="1202"/>
      <c r="J52" s="1201"/>
      <c r="K52" s="1202"/>
      <c r="L52" s="1201"/>
      <c r="M52" s="1202"/>
      <c r="N52" s="1188" t="s">
        <v>1897</v>
      </c>
      <c r="O52" s="1188" t="s">
        <v>1898</v>
      </c>
      <c r="P52" s="276" t="s">
        <v>4802</v>
      </c>
      <c r="Q52" s="1207"/>
      <c r="R52" s="1071"/>
      <c r="S52" s="158" t="s">
        <v>941</v>
      </c>
      <c r="T52" s="329" t="s">
        <v>1898</v>
      </c>
      <c r="U52" s="158" t="s">
        <v>1899</v>
      </c>
      <c r="V52" s="158" t="s">
        <v>304</v>
      </c>
      <c r="W52" s="239" t="s">
        <v>1900</v>
      </c>
      <c r="X52" s="647">
        <v>2</v>
      </c>
      <c r="Y52" s="1197" t="s">
        <v>945</v>
      </c>
      <c r="Z52" s="1198" t="s">
        <v>1008</v>
      </c>
      <c r="AA52" s="158">
        <v>1</v>
      </c>
      <c r="AB52" s="158" t="s">
        <v>993</v>
      </c>
      <c r="AC52" s="158" t="s">
        <v>945</v>
      </c>
      <c r="AD52" s="158" t="s">
        <v>945</v>
      </c>
      <c r="AE52" s="158" t="s">
        <v>4282</v>
      </c>
      <c r="AF52" s="267" t="s">
        <v>945</v>
      </c>
      <c r="AG52" s="158"/>
      <c r="AH52" s="1154" t="s">
        <v>949</v>
      </c>
      <c r="AI52" s="1154" t="s">
        <v>949</v>
      </c>
      <c r="AJ52" s="1154" t="s">
        <v>949</v>
      </c>
      <c r="AK52" s="1154" t="s">
        <v>949</v>
      </c>
      <c r="AL52" s="1154" t="s">
        <v>949</v>
      </c>
      <c r="AM52" s="1154" t="s">
        <v>949</v>
      </c>
      <c r="AN52" s="1154" t="s">
        <v>1023</v>
      </c>
      <c r="AO52" s="1154">
        <v>0</v>
      </c>
      <c r="AP52" s="1154" t="s">
        <v>945</v>
      </c>
      <c r="AQ52" s="1154" t="s">
        <v>945</v>
      </c>
      <c r="AR52" s="1154" t="s">
        <v>986</v>
      </c>
      <c r="AS52" s="1154" t="s">
        <v>1024</v>
      </c>
      <c r="AT52" s="1154" t="s">
        <v>949</v>
      </c>
      <c r="AU52" s="1154">
        <v>0</v>
      </c>
      <c r="AV52" s="1154">
        <v>0</v>
      </c>
      <c r="AW52" s="1154">
        <v>0</v>
      </c>
      <c r="AX52" s="1154">
        <v>0</v>
      </c>
      <c r="AY52" s="1154">
        <v>0</v>
      </c>
      <c r="AZ52" s="1154">
        <v>0</v>
      </c>
      <c r="BA52" s="1154">
        <v>0</v>
      </c>
      <c r="BB52" s="1154">
        <v>0</v>
      </c>
      <c r="BC52" s="158" t="s">
        <v>945</v>
      </c>
      <c r="BD52" s="158" t="s">
        <v>945</v>
      </c>
      <c r="BE52" s="158" t="s">
        <v>945</v>
      </c>
      <c r="BF52" s="158" t="s">
        <v>945</v>
      </c>
      <c r="BG52" s="158" t="s">
        <v>945</v>
      </c>
      <c r="BH52" s="158" t="s">
        <v>945</v>
      </c>
      <c r="BI52" s="158" t="s">
        <v>945</v>
      </c>
      <c r="BJ52" s="6"/>
      <c r="BK52" s="88"/>
    </row>
    <row r="53" spans="1:63" ht="16.5">
      <c r="A53" s="201"/>
      <c r="B53" s="1188">
        <v>46</v>
      </c>
      <c r="C53" s="1188" t="s">
        <v>320</v>
      </c>
      <c r="D53" s="1201" t="s">
        <v>945</v>
      </c>
      <c r="E53" s="1202" t="s">
        <v>945</v>
      </c>
      <c r="F53" s="1201" t="s">
        <v>945</v>
      </c>
      <c r="G53" s="1202" t="s">
        <v>1901</v>
      </c>
      <c r="H53" s="1201"/>
      <c r="I53" s="1202"/>
      <c r="J53" s="1201"/>
      <c r="K53" s="1202"/>
      <c r="L53" s="1201"/>
      <c r="M53" s="1202"/>
      <c r="N53" s="1188" t="s">
        <v>1901</v>
      </c>
      <c r="O53" s="1204" t="s">
        <v>1901</v>
      </c>
      <c r="P53" s="1205" t="s">
        <v>4778</v>
      </c>
      <c r="Q53" s="1203"/>
      <c r="R53" s="1071"/>
      <c r="S53" s="158" t="s">
        <v>941</v>
      </c>
      <c r="T53" s="329" t="s">
        <v>1901</v>
      </c>
      <c r="U53" s="158" t="s">
        <v>1902</v>
      </c>
      <c r="V53" s="158" t="s">
        <v>304</v>
      </c>
      <c r="W53" s="239" t="s">
        <v>1903</v>
      </c>
      <c r="X53" s="647">
        <v>2</v>
      </c>
      <c r="Y53" s="1197" t="s">
        <v>945</v>
      </c>
      <c r="Z53" s="1198" t="s">
        <v>1008</v>
      </c>
      <c r="AA53" s="158">
        <v>1</v>
      </c>
      <c r="AB53" s="158" t="s">
        <v>993</v>
      </c>
      <c r="AC53" s="158" t="s">
        <v>945</v>
      </c>
      <c r="AD53" s="158" t="s">
        <v>945</v>
      </c>
      <c r="AE53" s="158" t="s">
        <v>4282</v>
      </c>
      <c r="AF53" s="267" t="s">
        <v>945</v>
      </c>
      <c r="AG53" s="158"/>
      <c r="AH53" s="1154" t="s">
        <v>949</v>
      </c>
      <c r="AI53" s="1154" t="s">
        <v>949</v>
      </c>
      <c r="AJ53" s="1154" t="s">
        <v>949</v>
      </c>
      <c r="AK53" s="1154" t="s">
        <v>949</v>
      </c>
      <c r="AL53" s="1154" t="s">
        <v>949</v>
      </c>
      <c r="AM53" s="1154" t="s">
        <v>949</v>
      </c>
      <c r="AN53" s="1154" t="s">
        <v>949</v>
      </c>
      <c r="AO53" s="1154" t="s">
        <v>949</v>
      </c>
      <c r="AP53" s="1154" t="s">
        <v>949</v>
      </c>
      <c r="AQ53" s="1154" t="s">
        <v>949</v>
      </c>
      <c r="AR53" s="1154" t="s">
        <v>1166</v>
      </c>
      <c r="AS53" s="1154" t="s">
        <v>949</v>
      </c>
      <c r="AT53" s="1154" t="s">
        <v>949</v>
      </c>
      <c r="AU53" s="1154">
        <v>0</v>
      </c>
      <c r="AV53" s="1154">
        <v>0</v>
      </c>
      <c r="AW53" s="1154">
        <v>0</v>
      </c>
      <c r="AX53" s="1154">
        <v>0</v>
      </c>
      <c r="AY53" s="1154">
        <v>0</v>
      </c>
      <c r="AZ53" s="1154">
        <v>0</v>
      </c>
      <c r="BA53" s="1154">
        <v>0</v>
      </c>
      <c r="BB53" s="1154">
        <v>0</v>
      </c>
      <c r="BC53" s="158" t="s">
        <v>945</v>
      </c>
      <c r="BD53" s="158" t="s">
        <v>945</v>
      </c>
      <c r="BE53" s="158" t="s">
        <v>945</v>
      </c>
      <c r="BF53" s="158" t="s">
        <v>945</v>
      </c>
      <c r="BG53" s="158" t="s">
        <v>945</v>
      </c>
      <c r="BH53" s="158" t="s">
        <v>945</v>
      </c>
      <c r="BI53" s="158" t="s">
        <v>945</v>
      </c>
      <c r="BJ53" s="6"/>
      <c r="BK53" s="88"/>
    </row>
    <row r="54" spans="1:63" ht="16.5">
      <c r="A54" s="201"/>
      <c r="B54" s="1188">
        <v>47</v>
      </c>
      <c r="C54" s="1188" t="s">
        <v>320</v>
      </c>
      <c r="D54" s="1201" t="s">
        <v>945</v>
      </c>
      <c r="E54" s="1202" t="s">
        <v>945</v>
      </c>
      <c r="F54" s="1201" t="s">
        <v>945</v>
      </c>
      <c r="G54" s="1202" t="s">
        <v>1904</v>
      </c>
      <c r="H54" s="1201"/>
      <c r="I54" s="1202"/>
      <c r="J54" s="1201"/>
      <c r="K54" s="1202"/>
      <c r="L54" s="1201"/>
      <c r="M54" s="1202"/>
      <c r="N54" s="1188" t="s">
        <v>1904</v>
      </c>
      <c r="O54" s="1204" t="s">
        <v>1904</v>
      </c>
      <c r="P54" s="1205" t="s">
        <v>4778</v>
      </c>
      <c r="Q54" s="1204"/>
      <c r="R54" s="1071" t="s">
        <v>989</v>
      </c>
      <c r="S54" s="158" t="s">
        <v>941</v>
      </c>
      <c r="T54" s="329" t="s">
        <v>4672</v>
      </c>
      <c r="U54" s="158" t="s">
        <v>1906</v>
      </c>
      <c r="V54" s="158" t="s">
        <v>304</v>
      </c>
      <c r="W54" s="239" t="s">
        <v>1907</v>
      </c>
      <c r="X54" s="647">
        <v>1</v>
      </c>
      <c r="Y54" s="1197" t="s">
        <v>945</v>
      </c>
      <c r="Z54" s="1198" t="s">
        <v>1008</v>
      </c>
      <c r="AA54" s="158">
        <v>1</v>
      </c>
      <c r="AB54" s="158" t="s">
        <v>979</v>
      </c>
      <c r="AC54" s="158" t="s">
        <v>945</v>
      </c>
      <c r="AD54" s="158" t="s">
        <v>945</v>
      </c>
      <c r="AE54" s="158" t="s">
        <v>4282</v>
      </c>
      <c r="AF54" s="267" t="s">
        <v>945</v>
      </c>
      <c r="AG54" s="158"/>
      <c r="AH54" s="1154">
        <v>301.41068300000001</v>
      </c>
      <c r="AI54" s="1154" t="s">
        <v>949</v>
      </c>
      <c r="AJ54" s="1154" t="s">
        <v>949</v>
      </c>
      <c r="AK54" s="1154" t="s">
        <v>949</v>
      </c>
      <c r="AL54" s="1154" t="s">
        <v>1908</v>
      </c>
      <c r="AM54" s="1154" t="s">
        <v>949</v>
      </c>
      <c r="AN54" s="1154" t="s">
        <v>1253</v>
      </c>
      <c r="AO54" s="1154" t="s">
        <v>1909</v>
      </c>
      <c r="AP54" s="1154" t="s">
        <v>949</v>
      </c>
      <c r="AQ54" s="1154" t="s">
        <v>949</v>
      </c>
      <c r="AR54" s="1154" t="s">
        <v>1166</v>
      </c>
      <c r="AS54" s="1154" t="s">
        <v>949</v>
      </c>
      <c r="AT54" s="1154" t="s">
        <v>949</v>
      </c>
      <c r="AU54" s="1154">
        <v>0</v>
      </c>
      <c r="AV54" s="1154">
        <v>0</v>
      </c>
      <c r="AW54" s="1154">
        <v>0</v>
      </c>
      <c r="AX54" s="1154">
        <v>0</v>
      </c>
      <c r="AY54" s="1154">
        <v>0</v>
      </c>
      <c r="AZ54" s="1154">
        <v>0</v>
      </c>
      <c r="BA54" s="1154">
        <v>0</v>
      </c>
      <c r="BB54" s="1154">
        <v>0</v>
      </c>
      <c r="BC54" s="158" t="s">
        <v>4162</v>
      </c>
      <c r="BD54" s="158" t="s">
        <v>945</v>
      </c>
      <c r="BE54" s="158" t="s">
        <v>945</v>
      </c>
      <c r="BF54" s="158" t="s">
        <v>945</v>
      </c>
      <c r="BG54" s="158" t="s">
        <v>945</v>
      </c>
      <c r="BH54" s="158" t="s">
        <v>945</v>
      </c>
      <c r="BI54" s="158" t="s">
        <v>945</v>
      </c>
      <c r="BJ54" s="6"/>
      <c r="BK54" s="88"/>
    </row>
    <row r="55" spans="1:63" ht="16.5">
      <c r="A55" s="201"/>
      <c r="B55" s="1188">
        <v>48</v>
      </c>
      <c r="C55" s="1188" t="s">
        <v>320</v>
      </c>
      <c r="D55" s="1201" t="s">
        <v>945</v>
      </c>
      <c r="E55" s="1202" t="s">
        <v>945</v>
      </c>
      <c r="F55" s="1201" t="s">
        <v>945</v>
      </c>
      <c r="G55" s="1202" t="s">
        <v>1910</v>
      </c>
      <c r="H55" s="1201"/>
      <c r="I55" s="1202"/>
      <c r="J55" s="1201"/>
      <c r="K55" s="1202"/>
      <c r="L55" s="1201"/>
      <c r="M55" s="1202"/>
      <c r="N55" s="1188" t="s">
        <v>1910</v>
      </c>
      <c r="O55" s="1204" t="s">
        <v>1910</v>
      </c>
      <c r="P55" s="1205" t="s">
        <v>4778</v>
      </c>
      <c r="R55" s="1071" t="s">
        <v>1059</v>
      </c>
      <c r="S55" s="158" t="s">
        <v>941</v>
      </c>
      <c r="T55" s="329" t="s">
        <v>1910</v>
      </c>
      <c r="U55" s="158" t="s">
        <v>1911</v>
      </c>
      <c r="V55" s="158" t="s">
        <v>304</v>
      </c>
      <c r="W55" s="239" t="s">
        <v>1912</v>
      </c>
      <c r="X55" s="647">
        <v>1</v>
      </c>
      <c r="Y55" s="1197" t="s">
        <v>945</v>
      </c>
      <c r="Z55" s="1198" t="s">
        <v>1008</v>
      </c>
      <c r="AA55" s="158">
        <v>1</v>
      </c>
      <c r="AB55" s="158" t="s">
        <v>1008</v>
      </c>
      <c r="AC55" s="158" t="s">
        <v>945</v>
      </c>
      <c r="AD55" s="158" t="s">
        <v>945</v>
      </c>
      <c r="AE55" s="158" t="s">
        <v>4282</v>
      </c>
      <c r="AF55" s="267" t="s">
        <v>945</v>
      </c>
      <c r="AG55" s="158"/>
      <c r="AH55" s="1154">
        <v>102.494</v>
      </c>
      <c r="AI55" s="1154" t="s">
        <v>949</v>
      </c>
      <c r="AJ55" s="1154">
        <v>1.41</v>
      </c>
      <c r="AK55" s="1154">
        <v>0.14451654</v>
      </c>
      <c r="AL55" s="1154" t="s">
        <v>949</v>
      </c>
      <c r="AM55" s="1154" t="s">
        <v>1083</v>
      </c>
      <c r="AN55" s="1154" t="s">
        <v>1293</v>
      </c>
      <c r="AO55" s="1154" t="s">
        <v>1294</v>
      </c>
      <c r="AP55" s="1154" t="s">
        <v>1295</v>
      </c>
      <c r="AQ55" s="1154">
        <v>0</v>
      </c>
      <c r="AR55" s="1154" t="s">
        <v>1142</v>
      </c>
      <c r="AS55" s="1154" t="s">
        <v>949</v>
      </c>
      <c r="AT55" s="1154" t="s">
        <v>949</v>
      </c>
      <c r="AU55" s="1154">
        <v>0</v>
      </c>
      <c r="AV55" s="1154">
        <v>0</v>
      </c>
      <c r="AW55" s="1154" t="s">
        <v>1910</v>
      </c>
      <c r="AX55" s="1154" t="s">
        <v>1142</v>
      </c>
      <c r="AY55" s="1154">
        <v>0</v>
      </c>
      <c r="AZ55" s="1154">
        <v>0</v>
      </c>
      <c r="BA55" s="1154">
        <v>0</v>
      </c>
      <c r="BB55" s="1154">
        <v>0</v>
      </c>
      <c r="BC55" s="158" t="s">
        <v>945</v>
      </c>
      <c r="BD55" s="158" t="s">
        <v>4407</v>
      </c>
      <c r="BE55" s="158" t="s">
        <v>945</v>
      </c>
      <c r="BF55" s="158" t="s">
        <v>945</v>
      </c>
      <c r="BG55" s="158">
        <v>8</v>
      </c>
      <c r="BH55" s="158">
        <v>50</v>
      </c>
      <c r="BI55" s="158">
        <v>22</v>
      </c>
      <c r="BJ55" s="6"/>
      <c r="BK55" s="88"/>
    </row>
    <row r="56" spans="1:63" ht="16.5">
      <c r="A56" s="201"/>
      <c r="B56" s="1188">
        <v>49</v>
      </c>
      <c r="C56" s="1188" t="s">
        <v>320</v>
      </c>
      <c r="D56" s="1201" t="s">
        <v>945</v>
      </c>
      <c r="E56" s="1202" t="s">
        <v>945</v>
      </c>
      <c r="F56" s="1201" t="s">
        <v>945</v>
      </c>
      <c r="G56" s="1202" t="s">
        <v>1913</v>
      </c>
      <c r="H56" s="1201"/>
      <c r="I56" s="1202"/>
      <c r="J56" s="1201"/>
      <c r="K56" s="1202"/>
      <c r="L56" s="1201"/>
      <c r="M56" s="1202"/>
      <c r="N56" s="1188" t="s">
        <v>1913</v>
      </c>
      <c r="O56" s="1204" t="s">
        <v>1913</v>
      </c>
      <c r="P56" s="1205" t="s">
        <v>4778</v>
      </c>
      <c r="Q56" s="1204"/>
      <c r="R56" s="1071"/>
      <c r="S56" s="158" t="s">
        <v>941</v>
      </c>
      <c r="T56" s="329" t="s">
        <v>1913</v>
      </c>
      <c r="U56" s="158" t="s">
        <v>1914</v>
      </c>
      <c r="V56" s="158" t="s">
        <v>304</v>
      </c>
      <c r="W56" s="239" t="s">
        <v>1915</v>
      </c>
      <c r="X56" s="647">
        <v>2</v>
      </c>
      <c r="Y56" s="1197" t="s">
        <v>945</v>
      </c>
      <c r="Z56" s="1198" t="s">
        <v>1008</v>
      </c>
      <c r="AA56" s="158">
        <v>1</v>
      </c>
      <c r="AB56" s="158" t="s">
        <v>979</v>
      </c>
      <c r="AC56" s="158" t="s">
        <v>945</v>
      </c>
      <c r="AD56" s="158" t="s">
        <v>945</v>
      </c>
      <c r="AE56" s="158" t="s">
        <v>4282</v>
      </c>
      <c r="AF56" s="267" t="s">
        <v>945</v>
      </c>
      <c r="AG56" s="158"/>
      <c r="AH56" s="1154">
        <v>100.31498000000001</v>
      </c>
      <c r="AI56" s="1154" t="s">
        <v>949</v>
      </c>
      <c r="AJ56" s="1154" t="s">
        <v>949</v>
      </c>
      <c r="AK56" s="1154" t="s">
        <v>949</v>
      </c>
      <c r="AL56" s="1154" t="s">
        <v>949</v>
      </c>
      <c r="AM56" s="1154" t="s">
        <v>949</v>
      </c>
      <c r="AN56" s="1154" t="s">
        <v>1253</v>
      </c>
      <c r="AO56" s="1154" t="s">
        <v>1916</v>
      </c>
      <c r="AP56" s="1154" t="s">
        <v>949</v>
      </c>
      <c r="AQ56" s="1154">
        <v>0</v>
      </c>
      <c r="AR56" s="1154" t="s">
        <v>1166</v>
      </c>
      <c r="AS56" s="1154" t="s">
        <v>949</v>
      </c>
      <c r="AT56" s="1154" t="s">
        <v>949</v>
      </c>
      <c r="AU56" s="1154">
        <v>0</v>
      </c>
      <c r="AV56" s="1154">
        <v>0</v>
      </c>
      <c r="AW56" s="1154">
        <v>0</v>
      </c>
      <c r="AX56" s="1154">
        <v>0</v>
      </c>
      <c r="AY56" s="1154">
        <v>0</v>
      </c>
      <c r="AZ56" s="1154">
        <v>0</v>
      </c>
      <c r="BA56" s="1154">
        <v>0</v>
      </c>
      <c r="BB56" s="1154">
        <v>0</v>
      </c>
      <c r="BC56" s="158" t="s">
        <v>945</v>
      </c>
      <c r="BD56" s="158" t="s">
        <v>945</v>
      </c>
      <c r="BE56" s="158" t="s">
        <v>945</v>
      </c>
      <c r="BF56" s="158" t="s">
        <v>945</v>
      </c>
      <c r="BG56" s="158" t="s">
        <v>945</v>
      </c>
      <c r="BH56" s="158" t="s">
        <v>945</v>
      </c>
      <c r="BI56" s="158" t="s">
        <v>945</v>
      </c>
      <c r="BJ56" s="6"/>
      <c r="BK56" s="88"/>
    </row>
    <row r="57" spans="1:63" ht="16.5">
      <c r="A57" s="201"/>
      <c r="B57" s="1188">
        <v>50</v>
      </c>
      <c r="C57" s="1188" t="s">
        <v>320</v>
      </c>
      <c r="D57" s="1201" t="s">
        <v>945</v>
      </c>
      <c r="E57" s="1202" t="s">
        <v>945</v>
      </c>
      <c r="F57" s="1201" t="s">
        <v>945</v>
      </c>
      <c r="G57" s="1202" t="s">
        <v>1917</v>
      </c>
      <c r="H57" s="1201"/>
      <c r="I57" s="1202"/>
      <c r="J57" s="1201"/>
      <c r="K57" s="1202"/>
      <c r="L57" s="1201"/>
      <c r="M57" s="1202"/>
      <c r="N57" s="1188" t="s">
        <v>4676</v>
      </c>
      <c r="O57" s="1204" t="s">
        <v>1917</v>
      </c>
      <c r="P57" s="1205" t="s">
        <v>4778</v>
      </c>
      <c r="Q57" s="1207"/>
      <c r="R57" s="1071" t="s">
        <v>989</v>
      </c>
      <c r="S57" s="158" t="s">
        <v>941</v>
      </c>
      <c r="T57" s="329" t="s">
        <v>1918</v>
      </c>
      <c r="U57" s="158" t="s">
        <v>1919</v>
      </c>
      <c r="V57" s="158" t="s">
        <v>304</v>
      </c>
      <c r="W57" s="239" t="s">
        <v>1920</v>
      </c>
      <c r="X57" s="647">
        <v>1</v>
      </c>
      <c r="Y57" s="1197" t="s">
        <v>945</v>
      </c>
      <c r="Z57" s="1198" t="s">
        <v>1008</v>
      </c>
      <c r="AA57" s="158">
        <v>1</v>
      </c>
      <c r="AB57" s="158" t="s">
        <v>1921</v>
      </c>
      <c r="AC57" s="158" t="s">
        <v>945</v>
      </c>
      <c r="AD57" s="158" t="s">
        <v>1245</v>
      </c>
      <c r="AE57" s="158" t="s">
        <v>4282</v>
      </c>
      <c r="AF57" s="267" t="s">
        <v>945</v>
      </c>
      <c r="AG57" s="158"/>
      <c r="AH57" s="1154" t="s">
        <v>949</v>
      </c>
      <c r="AI57" s="1154" t="s">
        <v>949</v>
      </c>
      <c r="AJ57" s="1154" t="s">
        <v>949</v>
      </c>
      <c r="AK57" s="1154" t="s">
        <v>949</v>
      </c>
      <c r="AL57" s="1154" t="s">
        <v>1922</v>
      </c>
      <c r="AM57" s="1154" t="s">
        <v>949</v>
      </c>
      <c r="AN57" s="1154" t="s">
        <v>949</v>
      </c>
      <c r="AO57" s="1154" t="s">
        <v>949</v>
      </c>
      <c r="AP57" s="1154" t="s">
        <v>949</v>
      </c>
      <c r="AQ57" s="1154" t="s">
        <v>949</v>
      </c>
      <c r="AR57" s="1154" t="s">
        <v>1923</v>
      </c>
      <c r="AS57" s="1154" t="s">
        <v>949</v>
      </c>
      <c r="AT57" s="1154" t="s">
        <v>949</v>
      </c>
      <c r="AU57" s="1154">
        <v>0</v>
      </c>
      <c r="AV57" s="1154">
        <v>0</v>
      </c>
      <c r="AW57" s="1154">
        <v>0</v>
      </c>
      <c r="AX57" s="1154">
        <v>0</v>
      </c>
      <c r="AY57" s="1154">
        <v>0</v>
      </c>
      <c r="AZ57" s="1154">
        <v>0</v>
      </c>
      <c r="BA57" s="1154">
        <v>0</v>
      </c>
      <c r="BB57" s="1154">
        <v>0</v>
      </c>
      <c r="BC57" s="158" t="s">
        <v>4162</v>
      </c>
      <c r="BD57" s="158" t="s">
        <v>945</v>
      </c>
      <c r="BE57" s="158" t="s">
        <v>4677</v>
      </c>
      <c r="BF57" s="158" t="s">
        <v>945</v>
      </c>
      <c r="BG57" s="158" t="s">
        <v>945</v>
      </c>
      <c r="BH57" s="158" t="s">
        <v>945</v>
      </c>
      <c r="BI57" s="158" t="s">
        <v>945</v>
      </c>
      <c r="BJ57" s="6"/>
      <c r="BK57" s="88"/>
    </row>
    <row r="58" spans="1:63" ht="16.5">
      <c r="A58" s="201"/>
      <c r="B58" s="1188">
        <v>51</v>
      </c>
      <c r="C58" s="1188" t="s">
        <v>320</v>
      </c>
      <c r="D58" s="1201" t="s">
        <v>945</v>
      </c>
      <c r="E58" s="1202" t="s">
        <v>945</v>
      </c>
      <c r="F58" s="1201" t="s">
        <v>945</v>
      </c>
      <c r="G58" s="1202" t="s">
        <v>1924</v>
      </c>
      <c r="H58" s="1201"/>
      <c r="I58" s="1202"/>
      <c r="J58" s="1201"/>
      <c r="K58" s="1202"/>
      <c r="L58" s="1201"/>
      <c r="M58" s="1202"/>
      <c r="N58" s="1188" t="s">
        <v>1924</v>
      </c>
      <c r="O58" s="1204" t="s">
        <v>1924</v>
      </c>
      <c r="P58" s="1205" t="s">
        <v>4778</v>
      </c>
      <c r="Q58" s="1203"/>
      <c r="R58" s="1071" t="s">
        <v>1126</v>
      </c>
      <c r="S58" s="158" t="s">
        <v>941</v>
      </c>
      <c r="T58" s="329" t="s">
        <v>1924</v>
      </c>
      <c r="U58" s="158" t="s">
        <v>1925</v>
      </c>
      <c r="V58" s="158" t="s">
        <v>304</v>
      </c>
      <c r="W58" s="239" t="s">
        <v>1926</v>
      </c>
      <c r="X58" s="647">
        <v>1</v>
      </c>
      <c r="Y58" s="1197" t="s">
        <v>945</v>
      </c>
      <c r="Z58" s="1198" t="s">
        <v>1008</v>
      </c>
      <c r="AA58" s="158">
        <v>1</v>
      </c>
      <c r="AB58" s="158" t="s">
        <v>1008</v>
      </c>
      <c r="AC58" s="158" t="s">
        <v>945</v>
      </c>
      <c r="AD58" s="158" t="s">
        <v>945</v>
      </c>
      <c r="AE58" s="158" t="s">
        <v>4282</v>
      </c>
      <c r="AF58" s="267" t="s">
        <v>945</v>
      </c>
      <c r="AG58" s="158"/>
      <c r="AH58" s="1154">
        <v>249.292</v>
      </c>
      <c r="AI58" s="1154" t="s">
        <v>949</v>
      </c>
      <c r="AJ58" s="1154">
        <v>1.41</v>
      </c>
      <c r="AK58" s="1154">
        <v>0.35150171999999996</v>
      </c>
      <c r="AL58" s="1154" t="s">
        <v>949</v>
      </c>
      <c r="AM58" s="1154" t="s">
        <v>1083</v>
      </c>
      <c r="AN58" s="1154" t="s">
        <v>1293</v>
      </c>
      <c r="AO58" s="1154" t="s">
        <v>1294</v>
      </c>
      <c r="AP58" s="1154" t="s">
        <v>1295</v>
      </c>
      <c r="AQ58" s="1154">
        <v>0</v>
      </c>
      <c r="AR58" s="1154" t="s">
        <v>1142</v>
      </c>
      <c r="AS58" s="1154" t="s">
        <v>949</v>
      </c>
      <c r="AT58" s="1154" t="s">
        <v>949</v>
      </c>
      <c r="AU58" s="1154">
        <v>0</v>
      </c>
      <c r="AV58" s="1154">
        <v>0</v>
      </c>
      <c r="AW58" s="1154" t="s">
        <v>1924</v>
      </c>
      <c r="AX58" s="1154" t="s">
        <v>1142</v>
      </c>
      <c r="AY58" s="1154">
        <v>0</v>
      </c>
      <c r="AZ58" s="1154">
        <v>0</v>
      </c>
      <c r="BA58" s="1154">
        <v>0</v>
      </c>
      <c r="BB58" s="1154">
        <v>0</v>
      </c>
      <c r="BC58" s="158" t="s">
        <v>945</v>
      </c>
      <c r="BD58" s="158" t="s">
        <v>4414</v>
      </c>
      <c r="BE58" s="158" t="s">
        <v>945</v>
      </c>
      <c r="BF58" s="158" t="s">
        <v>945</v>
      </c>
      <c r="BG58" s="158">
        <v>4</v>
      </c>
      <c r="BH58" s="158">
        <v>75</v>
      </c>
      <c r="BI58" s="158">
        <v>25</v>
      </c>
      <c r="BJ58" s="6"/>
      <c r="BK58" s="88"/>
    </row>
    <row r="59" spans="1:63" ht="16.5">
      <c r="A59" s="201"/>
      <c r="B59" s="1188">
        <v>52</v>
      </c>
      <c r="C59" s="1188" t="s">
        <v>320</v>
      </c>
      <c r="D59" s="1201" t="s">
        <v>945</v>
      </c>
      <c r="E59" s="1202" t="s">
        <v>945</v>
      </c>
      <c r="F59" s="1201" t="s">
        <v>945</v>
      </c>
      <c r="G59" s="1202" t="s">
        <v>1927</v>
      </c>
      <c r="H59" s="1201"/>
      <c r="I59" s="1202"/>
      <c r="J59" s="1201"/>
      <c r="K59" s="1202"/>
      <c r="L59" s="1201"/>
      <c r="M59" s="1202"/>
      <c r="N59" s="1188" t="s">
        <v>1927</v>
      </c>
      <c r="O59" s="1204" t="s">
        <v>1927</v>
      </c>
      <c r="P59" s="1205" t="s">
        <v>4778</v>
      </c>
      <c r="Q59" s="1204"/>
      <c r="R59" s="1071" t="s">
        <v>1059</v>
      </c>
      <c r="S59" s="158" t="s">
        <v>941</v>
      </c>
      <c r="T59" s="329" t="s">
        <v>1927</v>
      </c>
      <c r="U59" s="158" t="s">
        <v>1928</v>
      </c>
      <c r="V59" s="158" t="s">
        <v>304</v>
      </c>
      <c r="W59" s="239" t="s">
        <v>1929</v>
      </c>
      <c r="X59" s="647">
        <v>1</v>
      </c>
      <c r="Y59" s="1197" t="s">
        <v>945</v>
      </c>
      <c r="Z59" s="1198" t="s">
        <v>1008</v>
      </c>
      <c r="AA59" s="158">
        <v>1</v>
      </c>
      <c r="AB59" s="158" t="s">
        <v>979</v>
      </c>
      <c r="AC59" s="158" t="s">
        <v>945</v>
      </c>
      <c r="AD59" s="158" t="s">
        <v>945</v>
      </c>
      <c r="AE59" s="158" t="s">
        <v>4282</v>
      </c>
      <c r="AF59" s="267" t="s">
        <v>945</v>
      </c>
      <c r="AG59" s="158"/>
      <c r="AH59" s="1154">
        <v>61.695</v>
      </c>
      <c r="AI59" s="1154" t="s">
        <v>949</v>
      </c>
      <c r="AJ59" s="1154" t="s">
        <v>949</v>
      </c>
      <c r="AK59" s="1154" t="s">
        <v>949</v>
      </c>
      <c r="AL59" s="1154" t="s">
        <v>949</v>
      </c>
      <c r="AM59" s="1154" t="s">
        <v>949</v>
      </c>
      <c r="AN59" s="1154" t="s">
        <v>1930</v>
      </c>
      <c r="AO59" s="1154" t="s">
        <v>1931</v>
      </c>
      <c r="AP59" s="1154" t="s">
        <v>949</v>
      </c>
      <c r="AQ59" s="1154">
        <v>0</v>
      </c>
      <c r="AR59" s="1154" t="s">
        <v>1166</v>
      </c>
      <c r="AS59" s="1154" t="s">
        <v>949</v>
      </c>
      <c r="AT59" s="1154" t="s">
        <v>949</v>
      </c>
      <c r="AU59" s="1154">
        <v>0</v>
      </c>
      <c r="AV59" s="1154">
        <v>0</v>
      </c>
      <c r="AW59" s="1154">
        <v>0</v>
      </c>
      <c r="AX59" s="1154">
        <v>0</v>
      </c>
      <c r="AY59" s="1154">
        <v>0</v>
      </c>
      <c r="AZ59" s="1154">
        <v>0</v>
      </c>
      <c r="BA59" s="1154">
        <v>0</v>
      </c>
      <c r="BB59" s="1154">
        <v>0</v>
      </c>
      <c r="BC59" s="158" t="s">
        <v>945</v>
      </c>
      <c r="BD59" s="158" t="s">
        <v>945</v>
      </c>
      <c r="BE59" s="158" t="s">
        <v>945</v>
      </c>
      <c r="BF59" s="158" t="s">
        <v>945</v>
      </c>
      <c r="BG59" s="158" t="s">
        <v>945</v>
      </c>
      <c r="BH59" s="158" t="s">
        <v>945</v>
      </c>
      <c r="BI59" s="158" t="s">
        <v>945</v>
      </c>
      <c r="BJ59" s="6"/>
      <c r="BK59" s="88"/>
    </row>
    <row r="60" spans="1:63" ht="16.5">
      <c r="A60" s="201"/>
      <c r="B60" s="1188">
        <v>53</v>
      </c>
      <c r="C60" s="1188" t="s">
        <v>320</v>
      </c>
      <c r="D60" s="1201" t="s">
        <v>945</v>
      </c>
      <c r="E60" s="1202" t="s">
        <v>945</v>
      </c>
      <c r="F60" s="1201" t="s">
        <v>945</v>
      </c>
      <c r="G60" s="1202" t="s">
        <v>1932</v>
      </c>
      <c r="H60" s="1201"/>
      <c r="I60" s="1202"/>
      <c r="J60" s="1201"/>
      <c r="K60" s="1202"/>
      <c r="L60" s="1201"/>
      <c r="M60" s="1202"/>
      <c r="N60" s="1188" t="s">
        <v>1932</v>
      </c>
      <c r="O60" s="1204" t="s">
        <v>1932</v>
      </c>
      <c r="P60" s="1205" t="s">
        <v>4778</v>
      </c>
      <c r="Q60" s="1204"/>
      <c r="R60" s="1071" t="s">
        <v>1059</v>
      </c>
      <c r="S60" s="158" t="s">
        <v>941</v>
      </c>
      <c r="T60" s="329" t="s">
        <v>1932</v>
      </c>
      <c r="U60" s="158" t="s">
        <v>1933</v>
      </c>
      <c r="V60" s="158" t="s">
        <v>304</v>
      </c>
      <c r="W60" s="239" t="s">
        <v>1934</v>
      </c>
      <c r="X60" s="647">
        <v>1</v>
      </c>
      <c r="Y60" s="1197" t="s">
        <v>945</v>
      </c>
      <c r="Z60" s="1198" t="s">
        <v>1008</v>
      </c>
      <c r="AA60" s="158">
        <v>1</v>
      </c>
      <c r="AB60" s="158" t="s">
        <v>979</v>
      </c>
      <c r="AC60" s="158" t="s">
        <v>945</v>
      </c>
      <c r="AD60" s="158" t="s">
        <v>945</v>
      </c>
      <c r="AE60" s="158" t="s">
        <v>4282</v>
      </c>
      <c r="AF60" s="267" t="s">
        <v>945</v>
      </c>
      <c r="AG60" s="158"/>
      <c r="AH60" s="1154">
        <v>61.695</v>
      </c>
      <c r="AI60" s="1154" t="s">
        <v>949</v>
      </c>
      <c r="AJ60" s="1154" t="s">
        <v>949</v>
      </c>
      <c r="AK60" s="1154" t="s">
        <v>949</v>
      </c>
      <c r="AL60" s="1154" t="s">
        <v>1935</v>
      </c>
      <c r="AM60" s="1154" t="s">
        <v>949</v>
      </c>
      <c r="AN60" s="1154" t="s">
        <v>1930</v>
      </c>
      <c r="AO60" s="1154" t="s">
        <v>1931</v>
      </c>
      <c r="AP60" s="1154" t="s">
        <v>949</v>
      </c>
      <c r="AQ60" s="1154">
        <v>0</v>
      </c>
      <c r="AR60" s="1154" t="s">
        <v>1166</v>
      </c>
      <c r="AS60" s="1154" t="s">
        <v>949</v>
      </c>
      <c r="AT60" s="1154" t="s">
        <v>949</v>
      </c>
      <c r="AU60" s="1154">
        <v>0</v>
      </c>
      <c r="AV60" s="1154">
        <v>0</v>
      </c>
      <c r="AW60" s="1154">
        <v>0</v>
      </c>
      <c r="AX60" s="1154">
        <v>0</v>
      </c>
      <c r="AY60" s="1154">
        <v>0</v>
      </c>
      <c r="AZ60" s="1154">
        <v>0</v>
      </c>
      <c r="BA60" s="1154">
        <v>0</v>
      </c>
      <c r="BB60" s="1154">
        <v>0</v>
      </c>
      <c r="BC60" s="158" t="s">
        <v>945</v>
      </c>
      <c r="BD60" s="158" t="s">
        <v>945</v>
      </c>
      <c r="BE60" s="158" t="s">
        <v>945</v>
      </c>
      <c r="BF60" s="158" t="s">
        <v>945</v>
      </c>
      <c r="BG60" s="158" t="s">
        <v>945</v>
      </c>
      <c r="BH60" s="158" t="s">
        <v>945</v>
      </c>
      <c r="BI60" s="158" t="s">
        <v>945</v>
      </c>
      <c r="BJ60" s="6"/>
      <c r="BK60" s="88"/>
    </row>
    <row r="61" spans="1:63" ht="16.5">
      <c r="A61" s="201"/>
      <c r="B61" s="1188">
        <v>54</v>
      </c>
      <c r="C61" s="1188" t="s">
        <v>320</v>
      </c>
      <c r="D61" s="1201" t="s">
        <v>945</v>
      </c>
      <c r="E61" s="1202" t="s">
        <v>945</v>
      </c>
      <c r="F61" s="1201" t="s">
        <v>945</v>
      </c>
      <c r="G61" s="1202" t="s">
        <v>1936</v>
      </c>
      <c r="H61" s="1201"/>
      <c r="I61" s="1202"/>
      <c r="J61" s="1201"/>
      <c r="K61" s="1202"/>
      <c r="L61" s="1201"/>
      <c r="M61" s="1202"/>
      <c r="N61" s="1188" t="s">
        <v>1936</v>
      </c>
      <c r="O61" s="1204" t="s">
        <v>1936</v>
      </c>
      <c r="P61" s="1205" t="s">
        <v>4778</v>
      </c>
      <c r="Q61" s="1204"/>
      <c r="R61" s="1071" t="s">
        <v>989</v>
      </c>
      <c r="S61" s="158" t="s">
        <v>941</v>
      </c>
      <c r="T61" s="329" t="s">
        <v>1938</v>
      </c>
      <c r="U61" s="158" t="s">
        <v>1939</v>
      </c>
      <c r="V61" s="158" t="s">
        <v>304</v>
      </c>
      <c r="W61" s="239" t="s">
        <v>1940</v>
      </c>
      <c r="X61" s="647">
        <v>1</v>
      </c>
      <c r="Y61" s="1197" t="s">
        <v>945</v>
      </c>
      <c r="Z61" s="1198" t="s">
        <v>1008</v>
      </c>
      <c r="AA61" s="158">
        <v>1</v>
      </c>
      <c r="AB61" s="158" t="s">
        <v>979</v>
      </c>
      <c r="AC61" s="158" t="s">
        <v>945</v>
      </c>
      <c r="AD61" s="158" t="s">
        <v>945</v>
      </c>
      <c r="AE61" s="158" t="s">
        <v>4282</v>
      </c>
      <c r="AF61" s="267" t="s">
        <v>945</v>
      </c>
      <c r="AG61" s="158"/>
      <c r="AH61" s="1154">
        <v>265.48185999999998</v>
      </c>
      <c r="AI61" s="1154" t="s">
        <v>949</v>
      </c>
      <c r="AJ61" s="1154" t="s">
        <v>949</v>
      </c>
      <c r="AK61" s="1154" t="s">
        <v>949</v>
      </c>
      <c r="AL61" s="1154" t="s">
        <v>1941</v>
      </c>
      <c r="AM61" s="1154" t="s">
        <v>949</v>
      </c>
      <c r="AN61" s="1154" t="s">
        <v>1253</v>
      </c>
      <c r="AO61" s="1154" t="s">
        <v>1909</v>
      </c>
      <c r="AP61" s="1154" t="s">
        <v>949</v>
      </c>
      <c r="AQ61" s="1154" t="s">
        <v>949</v>
      </c>
      <c r="AR61" s="1154" t="s">
        <v>1166</v>
      </c>
      <c r="AS61" s="1154" t="s">
        <v>949</v>
      </c>
      <c r="AT61" s="1154" t="s">
        <v>949</v>
      </c>
      <c r="AU61" s="1154">
        <v>0</v>
      </c>
      <c r="AV61" s="1154">
        <v>0</v>
      </c>
      <c r="AW61" s="1154">
        <v>0</v>
      </c>
      <c r="AX61" s="1154">
        <v>0</v>
      </c>
      <c r="AY61" s="1154">
        <v>0</v>
      </c>
      <c r="AZ61" s="1154">
        <v>0</v>
      </c>
      <c r="BA61" s="1154">
        <v>0</v>
      </c>
      <c r="BB61" s="1154">
        <v>0</v>
      </c>
      <c r="BC61" s="158" t="s">
        <v>4162</v>
      </c>
      <c r="BD61" s="158" t="s">
        <v>945</v>
      </c>
      <c r="BE61" s="158" t="s">
        <v>945</v>
      </c>
      <c r="BF61" s="158" t="s">
        <v>945</v>
      </c>
      <c r="BG61" s="158" t="s">
        <v>945</v>
      </c>
      <c r="BH61" s="158" t="s">
        <v>945</v>
      </c>
      <c r="BI61" s="158" t="s">
        <v>945</v>
      </c>
      <c r="BJ61" s="6"/>
      <c r="BK61" s="88"/>
    </row>
    <row r="62" spans="1:63" ht="16.5">
      <c r="A62" s="201"/>
      <c r="B62" s="1188">
        <v>55</v>
      </c>
      <c r="C62" s="1188" t="s">
        <v>320</v>
      </c>
      <c r="D62" s="1201" t="s">
        <v>945</v>
      </c>
      <c r="E62" s="1202" t="s">
        <v>945</v>
      </c>
      <c r="F62" s="1201" t="s">
        <v>945</v>
      </c>
      <c r="G62" s="1202" t="s">
        <v>1942</v>
      </c>
      <c r="H62" s="1201"/>
      <c r="I62" s="1202"/>
      <c r="J62" s="1201"/>
      <c r="K62" s="1202"/>
      <c r="L62" s="1201"/>
      <c r="M62" s="1202"/>
      <c r="N62" s="1188" t="s">
        <v>1942</v>
      </c>
      <c r="O62" s="1204" t="s">
        <v>1942</v>
      </c>
      <c r="P62" s="1205" t="s">
        <v>4778</v>
      </c>
      <c r="Q62" s="1204"/>
      <c r="R62" s="1071" t="s">
        <v>989</v>
      </c>
      <c r="S62" s="158" t="s">
        <v>941</v>
      </c>
      <c r="T62" s="329" t="s">
        <v>1943</v>
      </c>
      <c r="U62" s="158" t="s">
        <v>1944</v>
      </c>
      <c r="V62" s="158" t="s">
        <v>304</v>
      </c>
      <c r="W62" s="239" t="s">
        <v>1945</v>
      </c>
      <c r="X62" s="647">
        <v>1</v>
      </c>
      <c r="Y62" s="1197" t="s">
        <v>945</v>
      </c>
      <c r="Z62" s="1198" t="s">
        <v>1008</v>
      </c>
      <c r="AA62" s="158">
        <v>1</v>
      </c>
      <c r="AB62" s="158" t="s">
        <v>979</v>
      </c>
      <c r="AC62" s="158" t="s">
        <v>945</v>
      </c>
      <c r="AD62" s="158" t="s">
        <v>945</v>
      </c>
      <c r="AE62" s="158" t="s">
        <v>4282</v>
      </c>
      <c r="AF62" s="267" t="s">
        <v>945</v>
      </c>
      <c r="AG62" s="158"/>
      <c r="AH62" s="1154">
        <v>4039.1110979999999</v>
      </c>
      <c r="AI62" s="1154" t="s">
        <v>949</v>
      </c>
      <c r="AJ62" s="1154" t="s">
        <v>949</v>
      </c>
      <c r="AK62" s="1154" t="s">
        <v>949</v>
      </c>
      <c r="AL62" s="1154" t="s">
        <v>1946</v>
      </c>
      <c r="AM62" s="1154" t="s">
        <v>949</v>
      </c>
      <c r="AN62" s="1154" t="s">
        <v>1253</v>
      </c>
      <c r="AO62" s="1154" t="s">
        <v>1947</v>
      </c>
      <c r="AP62" s="1154" t="s">
        <v>949</v>
      </c>
      <c r="AQ62" s="1154" t="s">
        <v>949</v>
      </c>
      <c r="AR62" s="1154" t="s">
        <v>1166</v>
      </c>
      <c r="AS62" s="1154" t="s">
        <v>949</v>
      </c>
      <c r="AT62" s="1154" t="s">
        <v>949</v>
      </c>
      <c r="AU62" s="1154">
        <v>0</v>
      </c>
      <c r="AV62" s="1154">
        <v>0</v>
      </c>
      <c r="AW62" s="1154">
        <v>0</v>
      </c>
      <c r="AX62" s="1154">
        <v>0</v>
      </c>
      <c r="AY62" s="1154">
        <v>0</v>
      </c>
      <c r="AZ62" s="1154">
        <v>0</v>
      </c>
      <c r="BA62" s="1154">
        <v>0</v>
      </c>
      <c r="BB62" s="1154">
        <v>0</v>
      </c>
      <c r="BC62" s="158" t="s">
        <v>4162</v>
      </c>
      <c r="BD62" s="158" t="s">
        <v>945</v>
      </c>
      <c r="BE62" s="158" t="s">
        <v>945</v>
      </c>
      <c r="BF62" s="158" t="s">
        <v>945</v>
      </c>
      <c r="BG62" s="158" t="s">
        <v>945</v>
      </c>
      <c r="BH62" s="158" t="s">
        <v>945</v>
      </c>
      <c r="BI62" s="158" t="s">
        <v>945</v>
      </c>
      <c r="BJ62" s="6"/>
      <c r="BK62" s="88"/>
    </row>
    <row r="63" spans="1:63" ht="16.5">
      <c r="A63" s="201"/>
      <c r="B63" s="1188">
        <v>56</v>
      </c>
      <c r="C63" s="1188" t="s">
        <v>320</v>
      </c>
      <c r="D63" s="1201" t="s">
        <v>945</v>
      </c>
      <c r="E63" s="1202" t="s">
        <v>945</v>
      </c>
      <c r="F63" s="1201" t="s">
        <v>945</v>
      </c>
      <c r="G63" s="1202" t="s">
        <v>1948</v>
      </c>
      <c r="H63" s="1201"/>
      <c r="I63" s="1202"/>
      <c r="J63" s="1201"/>
      <c r="K63" s="1202"/>
      <c r="L63" s="1201"/>
      <c r="M63" s="1202"/>
      <c r="N63" s="1188" t="s">
        <v>1948</v>
      </c>
      <c r="O63" s="1204" t="s">
        <v>1948</v>
      </c>
      <c r="P63" s="1205" t="s">
        <v>4778</v>
      </c>
      <c r="Q63" s="1204"/>
      <c r="R63" s="1071" t="s">
        <v>989</v>
      </c>
      <c r="S63" s="158" t="s">
        <v>941</v>
      </c>
      <c r="T63" s="329" t="s">
        <v>1948</v>
      </c>
      <c r="U63" s="158" t="s">
        <v>1949</v>
      </c>
      <c r="V63" s="158" t="s">
        <v>304</v>
      </c>
      <c r="W63" s="239" t="s">
        <v>1950</v>
      </c>
      <c r="X63" s="647">
        <v>1</v>
      </c>
      <c r="Y63" s="1197" t="s">
        <v>945</v>
      </c>
      <c r="Z63" s="1198" t="s">
        <v>1008</v>
      </c>
      <c r="AA63" s="158">
        <v>1</v>
      </c>
      <c r="AB63" s="158" t="s">
        <v>979</v>
      </c>
      <c r="AC63" s="158" t="s">
        <v>945</v>
      </c>
      <c r="AD63" s="158" t="s">
        <v>945</v>
      </c>
      <c r="AE63" s="158" t="s">
        <v>4282</v>
      </c>
      <c r="AF63" s="267" t="s">
        <v>945</v>
      </c>
      <c r="AG63" s="158"/>
      <c r="AH63" s="1154">
        <v>219.74893700000001</v>
      </c>
      <c r="AI63" s="1154">
        <v>0.1</v>
      </c>
      <c r="AJ63" s="1154" t="s">
        <v>949</v>
      </c>
      <c r="AK63" s="1154" t="s">
        <v>949</v>
      </c>
      <c r="AL63" s="1154" t="s">
        <v>1951</v>
      </c>
      <c r="AM63" s="1154" t="s">
        <v>949</v>
      </c>
      <c r="AN63" s="1154" t="s">
        <v>1952</v>
      </c>
      <c r="AO63" s="1154" t="s">
        <v>1953</v>
      </c>
      <c r="AP63" s="1154" t="s">
        <v>949</v>
      </c>
      <c r="AQ63" s="1154">
        <v>0</v>
      </c>
      <c r="AR63" s="1154" t="s">
        <v>1166</v>
      </c>
      <c r="AS63" s="1154" t="s">
        <v>949</v>
      </c>
      <c r="AT63" s="1154" t="s">
        <v>949</v>
      </c>
      <c r="AU63" s="1154">
        <v>0</v>
      </c>
      <c r="AV63" s="1154">
        <v>0</v>
      </c>
      <c r="AW63" s="1154">
        <v>0</v>
      </c>
      <c r="AX63" s="1154">
        <v>0</v>
      </c>
      <c r="AY63" s="1154">
        <v>0</v>
      </c>
      <c r="AZ63" s="1154">
        <v>0</v>
      </c>
      <c r="BA63" s="1154">
        <v>0</v>
      </c>
      <c r="BB63" s="1154">
        <v>0</v>
      </c>
      <c r="BC63" s="158" t="s">
        <v>945</v>
      </c>
      <c r="BD63" s="158" t="s">
        <v>945</v>
      </c>
      <c r="BE63" s="158" t="s">
        <v>945</v>
      </c>
      <c r="BF63" s="158" t="s">
        <v>945</v>
      </c>
      <c r="BG63" s="158" t="s">
        <v>945</v>
      </c>
      <c r="BH63" s="158" t="s">
        <v>945</v>
      </c>
      <c r="BI63" s="158" t="s">
        <v>945</v>
      </c>
      <c r="BJ63" s="6"/>
      <c r="BK63" s="88"/>
    </row>
    <row r="64" spans="1:63" ht="16.5">
      <c r="A64" s="201"/>
      <c r="B64" s="1188">
        <v>57</v>
      </c>
      <c r="C64" s="1188" t="s">
        <v>320</v>
      </c>
      <c r="D64" s="1201" t="s">
        <v>945</v>
      </c>
      <c r="E64" s="1202" t="s">
        <v>945</v>
      </c>
      <c r="F64" s="1201" t="s">
        <v>945</v>
      </c>
      <c r="G64" s="1202" t="s">
        <v>1954</v>
      </c>
      <c r="H64" s="1201"/>
      <c r="I64" s="1202"/>
      <c r="J64" s="1201"/>
      <c r="K64" s="1202"/>
      <c r="L64" s="1201"/>
      <c r="M64" s="1202"/>
      <c r="N64" s="1188" t="s">
        <v>1954</v>
      </c>
      <c r="O64" s="1204" t="s">
        <v>1954</v>
      </c>
      <c r="P64" s="1205" t="s">
        <v>4778</v>
      </c>
      <c r="Q64" s="1188"/>
      <c r="R64" s="1071" t="s">
        <v>989</v>
      </c>
      <c r="S64" s="160" t="s">
        <v>941</v>
      </c>
      <c r="T64" s="158" t="s">
        <v>1955</v>
      </c>
      <c r="U64" s="158" t="s">
        <v>1956</v>
      </c>
      <c r="V64" s="158" t="s">
        <v>304</v>
      </c>
      <c r="W64" s="239" t="s">
        <v>1957</v>
      </c>
      <c r="X64" s="647">
        <v>1</v>
      </c>
      <c r="Y64" s="1197" t="s">
        <v>945</v>
      </c>
      <c r="Z64" s="1198" t="s">
        <v>1008</v>
      </c>
      <c r="AA64" s="158">
        <v>1</v>
      </c>
      <c r="AB64" s="158" t="s">
        <v>979</v>
      </c>
      <c r="AC64" s="158" t="s">
        <v>945</v>
      </c>
      <c r="AD64" s="158" t="s">
        <v>945</v>
      </c>
      <c r="AE64" s="158" t="s">
        <v>4282</v>
      </c>
      <c r="AF64" s="267" t="s">
        <v>945</v>
      </c>
      <c r="AG64" s="158"/>
      <c r="AH64" s="1154">
        <v>210.6</v>
      </c>
      <c r="AI64" s="1154" t="s">
        <v>949</v>
      </c>
      <c r="AJ64" s="1154" t="s">
        <v>949</v>
      </c>
      <c r="AK64" s="1154" t="s">
        <v>949</v>
      </c>
      <c r="AL64" s="1154" t="s">
        <v>1958</v>
      </c>
      <c r="AM64" s="1154" t="s">
        <v>949</v>
      </c>
      <c r="AN64" s="1154" t="s">
        <v>1952</v>
      </c>
      <c r="AO64" s="1154" t="s">
        <v>1953</v>
      </c>
      <c r="AP64" s="1154" t="s">
        <v>949</v>
      </c>
      <c r="AQ64" s="1154" t="s">
        <v>949</v>
      </c>
      <c r="AR64" s="1154" t="s">
        <v>1166</v>
      </c>
      <c r="AS64" s="1154" t="s">
        <v>949</v>
      </c>
      <c r="AT64" s="1154" t="s">
        <v>949</v>
      </c>
      <c r="AU64" s="1154">
        <v>0</v>
      </c>
      <c r="AV64" s="1154">
        <v>0</v>
      </c>
      <c r="AW64" s="1154">
        <v>0</v>
      </c>
      <c r="AX64" s="1154">
        <v>0</v>
      </c>
      <c r="AY64" s="1154">
        <v>0</v>
      </c>
      <c r="AZ64" s="1154">
        <v>0</v>
      </c>
      <c r="BA64" s="1154">
        <v>0</v>
      </c>
      <c r="BB64" s="1154">
        <v>0</v>
      </c>
      <c r="BC64" s="158" t="s">
        <v>4162</v>
      </c>
      <c r="BD64" s="158" t="s">
        <v>945</v>
      </c>
      <c r="BE64" s="158" t="s">
        <v>4685</v>
      </c>
      <c r="BF64" s="158" t="s">
        <v>945</v>
      </c>
      <c r="BG64" s="158" t="s">
        <v>945</v>
      </c>
      <c r="BH64" s="158" t="s">
        <v>945</v>
      </c>
      <c r="BI64" s="158" t="s">
        <v>945</v>
      </c>
      <c r="BJ64" s="6"/>
      <c r="BK64" s="88"/>
    </row>
    <row r="65" spans="1:71" ht="16.5">
      <c r="A65" s="201"/>
      <c r="B65" s="1188">
        <v>58</v>
      </c>
      <c r="C65" s="1188" t="s">
        <v>320</v>
      </c>
      <c r="D65" s="1201" t="s">
        <v>945</v>
      </c>
      <c r="E65" s="1202" t="s">
        <v>945</v>
      </c>
      <c r="F65" s="1201" t="s">
        <v>945</v>
      </c>
      <c r="G65" s="1202" t="s">
        <v>1960</v>
      </c>
      <c r="H65" s="1201"/>
      <c r="I65" s="1202"/>
      <c r="J65" s="1201"/>
      <c r="K65" s="1202"/>
      <c r="L65" s="1201"/>
      <c r="M65" s="1202"/>
      <c r="N65" s="1188" t="s">
        <v>1959</v>
      </c>
      <c r="O65" s="1204" t="s">
        <v>1959</v>
      </c>
      <c r="P65" s="1205" t="s">
        <v>4778</v>
      </c>
      <c r="Q65" s="1188"/>
      <c r="R65" s="1071" t="s">
        <v>989</v>
      </c>
      <c r="S65" s="158" t="s">
        <v>941</v>
      </c>
      <c r="T65" s="158" t="s">
        <v>1960</v>
      </c>
      <c r="U65" s="158" t="s">
        <v>1961</v>
      </c>
      <c r="V65" s="158" t="s">
        <v>304</v>
      </c>
      <c r="W65" s="239" t="s">
        <v>1962</v>
      </c>
      <c r="X65" s="647">
        <v>1</v>
      </c>
      <c r="Y65" s="1197" t="s">
        <v>945</v>
      </c>
      <c r="Z65" s="1198" t="s">
        <v>1008</v>
      </c>
      <c r="AA65" s="158">
        <v>1</v>
      </c>
      <c r="AB65" s="158" t="s">
        <v>1126</v>
      </c>
      <c r="AC65" s="158" t="s">
        <v>945</v>
      </c>
      <c r="AD65" s="158" t="s">
        <v>1245</v>
      </c>
      <c r="AE65" s="158" t="s">
        <v>4282</v>
      </c>
      <c r="AF65" s="267" t="s">
        <v>945</v>
      </c>
      <c r="AG65" s="158"/>
      <c r="AH65" s="1154">
        <v>95.15</v>
      </c>
      <c r="AI65" s="1154">
        <v>0.1</v>
      </c>
      <c r="AJ65" s="1154">
        <v>7.93</v>
      </c>
      <c r="AK65" s="1154">
        <v>0.75453950000000003</v>
      </c>
      <c r="AL65" s="1154" t="s">
        <v>1963</v>
      </c>
      <c r="AM65" s="1154" t="s">
        <v>949</v>
      </c>
      <c r="AN65" s="1154" t="s">
        <v>1084</v>
      </c>
      <c r="AO65" s="1154" t="s">
        <v>1085</v>
      </c>
      <c r="AP65" s="1154" t="s">
        <v>949</v>
      </c>
      <c r="AQ65" s="1154">
        <v>0</v>
      </c>
      <c r="AR65" s="1154" t="s">
        <v>1166</v>
      </c>
      <c r="AS65" s="1154" t="s">
        <v>949</v>
      </c>
      <c r="AT65" s="1154" t="s">
        <v>949</v>
      </c>
      <c r="AU65" s="1154">
        <v>0</v>
      </c>
      <c r="AV65" s="1154">
        <v>0</v>
      </c>
      <c r="AW65" s="1154">
        <v>0</v>
      </c>
      <c r="AX65" s="1154">
        <v>0</v>
      </c>
      <c r="AY65" s="1154">
        <v>0</v>
      </c>
      <c r="AZ65" s="1154">
        <v>0</v>
      </c>
      <c r="BA65" s="1154">
        <v>0</v>
      </c>
      <c r="BB65" s="1154">
        <v>0</v>
      </c>
      <c r="BC65" s="158" t="s">
        <v>945</v>
      </c>
      <c r="BD65" s="158" t="s">
        <v>945</v>
      </c>
      <c r="BE65" s="158" t="s">
        <v>945</v>
      </c>
      <c r="BF65" s="158" t="s">
        <v>945</v>
      </c>
      <c r="BG65" s="158">
        <v>4</v>
      </c>
      <c r="BH65" s="158">
        <v>180</v>
      </c>
      <c r="BI65" s="158">
        <v>2</v>
      </c>
      <c r="BJ65" s="6"/>
      <c r="BK65" s="88"/>
    </row>
    <row r="66" spans="1:71" s="85" customFormat="1" ht="16.5">
      <c r="A66" s="630"/>
      <c r="B66" s="1144">
        <v>59</v>
      </c>
      <c r="C66" s="1188" t="s">
        <v>320</v>
      </c>
      <c r="D66" s="1145"/>
      <c r="E66" s="1146"/>
      <c r="F66" s="1145"/>
      <c r="G66" s="1146" t="s">
        <v>4895</v>
      </c>
      <c r="H66" s="1145"/>
      <c r="I66" s="1146"/>
      <c r="J66" s="1145"/>
      <c r="K66" s="1146"/>
      <c r="L66" s="1145"/>
      <c r="M66" s="1146"/>
      <c r="N66" s="1144" t="s">
        <v>4895</v>
      </c>
      <c r="O66" s="1148" t="s">
        <v>4993</v>
      </c>
      <c r="P66" s="1147" t="s">
        <v>4777</v>
      </c>
      <c r="Q66" s="1148"/>
      <c r="R66" s="1071" t="s">
        <v>1059</v>
      </c>
      <c r="S66" s="1144" t="s">
        <v>941</v>
      </c>
      <c r="T66" s="1144" t="s">
        <v>1964</v>
      </c>
      <c r="U66" s="307" t="s">
        <v>1965</v>
      </c>
      <c r="V66" s="1157" t="s">
        <v>304</v>
      </c>
      <c r="W66" s="239" t="s">
        <v>1966</v>
      </c>
      <c r="X66" s="647">
        <v>1</v>
      </c>
      <c r="Y66" s="1197" t="s">
        <v>945</v>
      </c>
      <c r="Z66" s="1166" t="s">
        <v>1008</v>
      </c>
      <c r="AA66" s="1144">
        <v>1</v>
      </c>
      <c r="AB66" s="1144" t="s">
        <v>1081</v>
      </c>
      <c r="AC66" s="1144"/>
      <c r="AD66" s="1144" t="s">
        <v>1245</v>
      </c>
      <c r="AE66" s="1144"/>
      <c r="AF66" s="1144"/>
      <c r="AG66" s="86"/>
      <c r="AH66" s="1154" t="s">
        <v>949</v>
      </c>
      <c r="AI66" s="1154" t="s">
        <v>949</v>
      </c>
      <c r="AJ66" s="1154" t="s">
        <v>949</v>
      </c>
      <c r="AK66" s="1154" t="s">
        <v>949</v>
      </c>
      <c r="AL66" s="1154" t="s">
        <v>1967</v>
      </c>
      <c r="AM66" s="1154" t="s">
        <v>949</v>
      </c>
      <c r="AN66" s="1154" t="s">
        <v>949</v>
      </c>
      <c r="AO66" s="1154" t="s">
        <v>949</v>
      </c>
      <c r="AP66" s="1154" t="s">
        <v>949</v>
      </c>
      <c r="AQ66" s="1154">
        <v>0</v>
      </c>
      <c r="AR66" s="1154" t="s">
        <v>1968</v>
      </c>
      <c r="AS66" s="1154">
        <v>0</v>
      </c>
      <c r="AT66" s="1154">
        <v>0</v>
      </c>
      <c r="AU66" s="1154">
        <v>0</v>
      </c>
      <c r="AV66" s="1154">
        <v>0</v>
      </c>
      <c r="AW66" s="1154">
        <v>0</v>
      </c>
      <c r="AX66" s="1154">
        <v>0</v>
      </c>
      <c r="AY66" s="1154">
        <v>0</v>
      </c>
      <c r="AZ66" s="1154">
        <v>0</v>
      </c>
      <c r="BA66" s="1154">
        <v>0</v>
      </c>
      <c r="BB66" s="1154">
        <v>0</v>
      </c>
      <c r="BC66" s="86"/>
      <c r="BD66" s="86"/>
      <c r="BE66" s="86"/>
      <c r="BF66" s="86"/>
      <c r="BG66" s="1155" t="s">
        <v>4665</v>
      </c>
      <c r="BH66" s="1167"/>
      <c r="BI66" s="1167" t="s">
        <v>4677</v>
      </c>
      <c r="BJ66" s="184"/>
      <c r="BK66" s="631">
        <v>2</v>
      </c>
      <c r="BL66" s="631">
        <v>200</v>
      </c>
      <c r="BM66" s="631">
        <v>2</v>
      </c>
      <c r="BN66" s="630"/>
      <c r="BO66" s="631"/>
      <c r="BP66" s="630"/>
      <c r="BQ66" s="630"/>
      <c r="BR66" s="630"/>
      <c r="BS66" s="630"/>
    </row>
    <row r="67" spans="1:71" ht="16.5">
      <c r="A67" s="201"/>
      <c r="B67" s="1188">
        <v>60</v>
      </c>
      <c r="C67" s="1188" t="s">
        <v>320</v>
      </c>
      <c r="D67" s="1201" t="s">
        <v>945</v>
      </c>
      <c r="E67" s="1202" t="s">
        <v>945</v>
      </c>
      <c r="F67" s="1201" t="s">
        <v>945</v>
      </c>
      <c r="G67" s="1202" t="s">
        <v>1969</v>
      </c>
      <c r="H67" s="1201"/>
      <c r="I67" s="1202"/>
      <c r="J67" s="1201"/>
      <c r="K67" s="1202"/>
      <c r="L67" s="1201"/>
      <c r="M67" s="1202"/>
      <c r="N67" s="1188" t="s">
        <v>1969</v>
      </c>
      <c r="O67" s="1144" t="s">
        <v>1970</v>
      </c>
      <c r="P67" s="276" t="s">
        <v>939</v>
      </c>
      <c r="Q67" s="1208"/>
      <c r="R67" s="1071" t="s">
        <v>940</v>
      </c>
      <c r="S67" s="160" t="s">
        <v>941</v>
      </c>
      <c r="T67" s="158" t="s">
        <v>1971</v>
      </c>
      <c r="U67" s="158" t="s">
        <v>1972</v>
      </c>
      <c r="V67" s="158" t="s">
        <v>304</v>
      </c>
      <c r="W67" s="239" t="s">
        <v>1973</v>
      </c>
      <c r="X67" s="647">
        <v>1</v>
      </c>
      <c r="Y67" s="1197" t="s">
        <v>945</v>
      </c>
      <c r="Z67" s="1198" t="s">
        <v>1008</v>
      </c>
      <c r="AA67" s="158">
        <v>0</v>
      </c>
      <c r="AB67" s="158" t="s">
        <v>947</v>
      </c>
      <c r="AC67" s="158" t="s">
        <v>945</v>
      </c>
      <c r="AD67" s="158" t="s">
        <v>945</v>
      </c>
      <c r="AE67" s="158" t="s">
        <v>4282</v>
      </c>
      <c r="AF67" s="267" t="s">
        <v>945</v>
      </c>
      <c r="AG67" s="158"/>
      <c r="AH67" s="1154" t="s">
        <v>949</v>
      </c>
      <c r="AI67" s="1154" t="s">
        <v>949</v>
      </c>
      <c r="AJ67" s="1154" t="s">
        <v>949</v>
      </c>
      <c r="AK67" s="1154" t="s">
        <v>949</v>
      </c>
      <c r="AL67" s="1154" t="s">
        <v>949</v>
      </c>
      <c r="AM67" s="1154" t="s">
        <v>949</v>
      </c>
      <c r="AN67" s="1154" t="s">
        <v>949</v>
      </c>
      <c r="AO67" s="1154" t="s">
        <v>949</v>
      </c>
      <c r="AP67" s="1154" t="s">
        <v>949</v>
      </c>
      <c r="AQ67" s="1154" t="s">
        <v>949</v>
      </c>
      <c r="AR67" s="1154" t="s">
        <v>949</v>
      </c>
      <c r="AS67" s="1154" t="s">
        <v>949</v>
      </c>
      <c r="AT67" s="1154" t="s">
        <v>949</v>
      </c>
      <c r="AU67" s="1154" t="s">
        <v>949</v>
      </c>
      <c r="AV67" s="1154" t="s">
        <v>949</v>
      </c>
      <c r="AW67" s="1154" t="s">
        <v>949</v>
      </c>
      <c r="AX67" s="1154" t="s">
        <v>949</v>
      </c>
      <c r="AY67" s="1154" t="s">
        <v>949</v>
      </c>
      <c r="AZ67" s="1154" t="s">
        <v>949</v>
      </c>
      <c r="BA67" s="1154" t="s">
        <v>949</v>
      </c>
      <c r="BB67" s="1154" t="s">
        <v>949</v>
      </c>
      <c r="BC67" s="158" t="s">
        <v>4162</v>
      </c>
      <c r="BD67" s="158" t="s">
        <v>945</v>
      </c>
      <c r="BE67" s="158" t="s">
        <v>945</v>
      </c>
      <c r="BF67" s="158" t="s">
        <v>945</v>
      </c>
      <c r="BG67" s="158" t="s">
        <v>945</v>
      </c>
      <c r="BH67" s="158" t="s">
        <v>945</v>
      </c>
      <c r="BI67" s="158" t="s">
        <v>945</v>
      </c>
      <c r="BJ67" s="6"/>
      <c r="BK67" s="88"/>
    </row>
    <row r="68" spans="1:71" ht="16.5">
      <c r="A68" s="201"/>
      <c r="B68" s="1188">
        <v>61</v>
      </c>
      <c r="C68" s="1188" t="s">
        <v>320</v>
      </c>
      <c r="D68" s="1201" t="s">
        <v>945</v>
      </c>
      <c r="E68" s="1202" t="s">
        <v>945</v>
      </c>
      <c r="F68" s="1201" t="s">
        <v>945</v>
      </c>
      <c r="G68" s="1202" t="s">
        <v>945</v>
      </c>
      <c r="H68" s="1201" t="s">
        <v>1974</v>
      </c>
      <c r="I68" s="1202"/>
      <c r="J68" s="1201"/>
      <c r="K68" s="1202"/>
      <c r="L68" s="1201"/>
      <c r="M68" s="1202"/>
      <c r="N68" s="1188" t="s">
        <v>1974</v>
      </c>
      <c r="O68" s="1204" t="s">
        <v>1974</v>
      </c>
      <c r="P68" s="1205" t="s">
        <v>4778</v>
      </c>
      <c r="Q68" s="1188"/>
      <c r="R68" s="1071"/>
      <c r="S68" s="158" t="s">
        <v>941</v>
      </c>
      <c r="T68" s="158" t="s">
        <v>1974</v>
      </c>
      <c r="U68" s="158" t="s">
        <v>1975</v>
      </c>
      <c r="V68" s="158" t="s">
        <v>304</v>
      </c>
      <c r="W68" s="239" t="s">
        <v>1976</v>
      </c>
      <c r="X68" s="647">
        <v>1</v>
      </c>
      <c r="Y68" s="1197" t="s">
        <v>945</v>
      </c>
      <c r="Z68" s="1198" t="s">
        <v>1008</v>
      </c>
      <c r="AA68" s="158">
        <v>1</v>
      </c>
      <c r="AB68" s="158" t="s">
        <v>979</v>
      </c>
      <c r="AC68" s="158" t="s">
        <v>945</v>
      </c>
      <c r="AD68" s="158" t="s">
        <v>945</v>
      </c>
      <c r="AE68" s="158" t="s">
        <v>4282</v>
      </c>
      <c r="AF68" s="267" t="s">
        <v>945</v>
      </c>
      <c r="AG68" s="158"/>
      <c r="AH68" s="1154">
        <v>25.132740999999999</v>
      </c>
      <c r="AI68" s="1154">
        <v>0.2</v>
      </c>
      <c r="AJ68" s="1154" t="s">
        <v>949</v>
      </c>
      <c r="AK68" s="1154" t="s">
        <v>949</v>
      </c>
      <c r="AL68" s="1154" t="s">
        <v>1977</v>
      </c>
      <c r="AM68" s="1154" t="s">
        <v>949</v>
      </c>
      <c r="AN68" s="1154" t="s">
        <v>1952</v>
      </c>
      <c r="AO68" s="1154" t="s">
        <v>1953</v>
      </c>
      <c r="AP68" s="1154" t="s">
        <v>949</v>
      </c>
      <c r="AQ68" s="1154">
        <v>0</v>
      </c>
      <c r="AR68" s="1154" t="s">
        <v>1166</v>
      </c>
      <c r="AS68" s="1154" t="s">
        <v>949</v>
      </c>
      <c r="AT68" s="1154" t="s">
        <v>949</v>
      </c>
      <c r="AU68" s="1154">
        <v>0</v>
      </c>
      <c r="AV68" s="1154">
        <v>0</v>
      </c>
      <c r="AW68" s="1154">
        <v>0</v>
      </c>
      <c r="AX68" s="1154">
        <v>0</v>
      </c>
      <c r="AY68" s="1154">
        <v>0</v>
      </c>
      <c r="AZ68" s="1154">
        <v>0</v>
      </c>
      <c r="BA68" s="1154">
        <v>0</v>
      </c>
      <c r="BB68" s="1154">
        <v>0</v>
      </c>
      <c r="BC68" s="158" t="s">
        <v>945</v>
      </c>
      <c r="BD68" s="158" t="s">
        <v>945</v>
      </c>
      <c r="BE68" s="158" t="s">
        <v>945</v>
      </c>
      <c r="BF68" s="158" t="s">
        <v>945</v>
      </c>
      <c r="BG68" s="158" t="s">
        <v>945</v>
      </c>
      <c r="BH68" s="158" t="s">
        <v>945</v>
      </c>
      <c r="BI68" s="158" t="s">
        <v>945</v>
      </c>
      <c r="BJ68" s="6"/>
      <c r="BK68" s="88"/>
    </row>
    <row r="69" spans="1:71" ht="16.5">
      <c r="A69" s="201"/>
      <c r="B69" s="1188">
        <v>62</v>
      </c>
      <c r="C69" s="1188" t="s">
        <v>320</v>
      </c>
      <c r="D69" s="1201" t="s">
        <v>945</v>
      </c>
      <c r="E69" s="1202" t="s">
        <v>945</v>
      </c>
      <c r="F69" s="1201" t="s">
        <v>945</v>
      </c>
      <c r="G69" s="1202" t="s">
        <v>945</v>
      </c>
      <c r="H69" s="1201" t="s">
        <v>1978</v>
      </c>
      <c r="I69" s="1202"/>
      <c r="J69" s="1201"/>
      <c r="K69" s="1202"/>
      <c r="L69" s="1201"/>
      <c r="M69" s="1202"/>
      <c r="N69" s="1188" t="s">
        <v>1978</v>
      </c>
      <c r="O69" s="1204" t="s">
        <v>1978</v>
      </c>
      <c r="P69" s="1205" t="s">
        <v>4778</v>
      </c>
      <c r="Q69" s="1188"/>
      <c r="R69" s="1071"/>
      <c r="S69" s="158" t="s">
        <v>941</v>
      </c>
      <c r="T69" s="158" t="s">
        <v>1978</v>
      </c>
      <c r="U69" s="158" t="s">
        <v>1979</v>
      </c>
      <c r="V69" s="158" t="s">
        <v>304</v>
      </c>
      <c r="W69" s="239" t="s">
        <v>1980</v>
      </c>
      <c r="X69" s="647">
        <v>1</v>
      </c>
      <c r="Y69" s="1197" t="s">
        <v>945</v>
      </c>
      <c r="Z69" s="1198" t="s">
        <v>1008</v>
      </c>
      <c r="AA69" s="158">
        <v>1</v>
      </c>
      <c r="AB69" s="158" t="s">
        <v>979</v>
      </c>
      <c r="AC69" s="158" t="s">
        <v>945</v>
      </c>
      <c r="AD69" s="158" t="s">
        <v>945</v>
      </c>
      <c r="AE69" s="158" t="s">
        <v>4282</v>
      </c>
      <c r="AF69" s="267" t="s">
        <v>945</v>
      </c>
      <c r="AG69" s="158"/>
      <c r="AH69" s="1154">
        <v>537.21234400000003</v>
      </c>
      <c r="AI69" s="1154" t="s">
        <v>949</v>
      </c>
      <c r="AJ69" s="1154" t="s">
        <v>949</v>
      </c>
      <c r="AK69" s="1154" t="s">
        <v>949</v>
      </c>
      <c r="AL69" s="1154" t="s">
        <v>1981</v>
      </c>
      <c r="AM69" s="1154" t="s">
        <v>949</v>
      </c>
      <c r="AN69" s="1154" t="s">
        <v>1982</v>
      </c>
      <c r="AO69" s="1154" t="s">
        <v>1983</v>
      </c>
      <c r="AP69" s="1154" t="s">
        <v>949</v>
      </c>
      <c r="AQ69" s="1154">
        <v>0</v>
      </c>
      <c r="AR69" s="1154" t="s">
        <v>1166</v>
      </c>
      <c r="AS69" s="1154" t="s">
        <v>949</v>
      </c>
      <c r="AT69" s="1154" t="s">
        <v>949</v>
      </c>
      <c r="AU69" s="1154">
        <v>0</v>
      </c>
      <c r="AV69" s="1154">
        <v>0</v>
      </c>
      <c r="AW69" s="1154">
        <v>0</v>
      </c>
      <c r="AX69" s="1154">
        <v>0</v>
      </c>
      <c r="AY69" s="1154">
        <v>0</v>
      </c>
      <c r="AZ69" s="1154">
        <v>0</v>
      </c>
      <c r="BA69" s="1154">
        <v>0</v>
      </c>
      <c r="BB69" s="1154">
        <v>0</v>
      </c>
      <c r="BC69" s="158" t="s">
        <v>945</v>
      </c>
      <c r="BD69" s="158" t="s">
        <v>945</v>
      </c>
      <c r="BE69" s="158" t="s">
        <v>945</v>
      </c>
      <c r="BF69" s="158" t="s">
        <v>945</v>
      </c>
      <c r="BG69" s="158" t="s">
        <v>945</v>
      </c>
      <c r="BH69" s="158" t="s">
        <v>945</v>
      </c>
      <c r="BI69" s="158" t="s">
        <v>945</v>
      </c>
      <c r="BJ69" s="6"/>
      <c r="BK69" s="88"/>
    </row>
    <row r="70" spans="1:71" ht="16.5">
      <c r="A70" s="201"/>
      <c r="B70" s="1188">
        <v>63</v>
      </c>
      <c r="C70" s="1188" t="s">
        <v>320</v>
      </c>
      <c r="D70" s="1201" t="s">
        <v>945</v>
      </c>
      <c r="E70" s="1202" t="s">
        <v>945</v>
      </c>
      <c r="F70" s="1201" t="s">
        <v>945</v>
      </c>
      <c r="G70" s="1202" t="s">
        <v>945</v>
      </c>
      <c r="H70" s="1201" t="s">
        <v>1984</v>
      </c>
      <c r="I70" s="1202"/>
      <c r="J70" s="1201"/>
      <c r="K70" s="1202"/>
      <c r="L70" s="1201"/>
      <c r="M70" s="1202"/>
      <c r="N70" s="1188" t="s">
        <v>1984</v>
      </c>
      <c r="O70" s="1188" t="s">
        <v>1985</v>
      </c>
      <c r="P70" s="276" t="s">
        <v>4802</v>
      </c>
      <c r="Q70" s="1188"/>
      <c r="R70" s="1071" t="s">
        <v>1209</v>
      </c>
      <c r="S70" s="158" t="s">
        <v>941</v>
      </c>
      <c r="T70" s="158" t="s">
        <v>1986</v>
      </c>
      <c r="U70" s="158" t="s">
        <v>1987</v>
      </c>
      <c r="V70" s="158" t="s">
        <v>304</v>
      </c>
      <c r="W70" s="239" t="s">
        <v>1988</v>
      </c>
      <c r="X70" s="647">
        <v>1</v>
      </c>
      <c r="Y70" s="1197" t="s">
        <v>945</v>
      </c>
      <c r="Z70" s="1198" t="s">
        <v>1008</v>
      </c>
      <c r="AA70" s="158">
        <v>1</v>
      </c>
      <c r="AB70" s="158" t="s">
        <v>1008</v>
      </c>
      <c r="AC70" s="158" t="s">
        <v>945</v>
      </c>
      <c r="AD70" s="158" t="s">
        <v>945</v>
      </c>
      <c r="AE70" s="158" t="s">
        <v>4282</v>
      </c>
      <c r="AF70" s="267" t="s">
        <v>945</v>
      </c>
      <c r="AG70" s="158"/>
      <c r="AH70" s="1154">
        <v>68970.646760000003</v>
      </c>
      <c r="AI70" s="1154" t="s">
        <v>949</v>
      </c>
      <c r="AJ70" s="1154">
        <v>1.2</v>
      </c>
      <c r="AK70" s="1154">
        <v>82.764776112000007</v>
      </c>
      <c r="AL70" s="1154" t="s">
        <v>1989</v>
      </c>
      <c r="AM70" s="1154" t="s">
        <v>995</v>
      </c>
      <c r="AN70" s="1154" t="s">
        <v>1130</v>
      </c>
      <c r="AO70" s="1154" t="s">
        <v>1990</v>
      </c>
      <c r="AP70" s="1154" t="s">
        <v>1991</v>
      </c>
      <c r="AQ70" s="1154" t="s">
        <v>1133</v>
      </c>
      <c r="AR70" s="1154" t="s">
        <v>1142</v>
      </c>
      <c r="AS70" s="1154" t="s">
        <v>1015</v>
      </c>
      <c r="AT70" s="1154" t="s">
        <v>949</v>
      </c>
      <c r="AU70" s="1154">
        <v>0</v>
      </c>
      <c r="AV70" s="1154">
        <v>0</v>
      </c>
      <c r="AW70" s="1154">
        <v>0</v>
      </c>
      <c r="AX70" s="1154">
        <v>0</v>
      </c>
      <c r="AY70" s="1154">
        <v>0</v>
      </c>
      <c r="AZ70" s="1154">
        <v>0</v>
      </c>
      <c r="BA70" s="1154">
        <v>0</v>
      </c>
      <c r="BB70" s="1154">
        <v>0</v>
      </c>
      <c r="BC70" s="158" t="s">
        <v>4162</v>
      </c>
      <c r="BD70" s="158" t="s">
        <v>4690</v>
      </c>
      <c r="BE70" s="158" t="s">
        <v>945</v>
      </c>
      <c r="BF70" s="158" t="s">
        <v>945</v>
      </c>
      <c r="BG70" s="158">
        <v>2</v>
      </c>
      <c r="BH70" s="158">
        <v>450</v>
      </c>
      <c r="BI70" s="158">
        <v>48</v>
      </c>
      <c r="BJ70" s="6"/>
      <c r="BK70" s="88"/>
    </row>
    <row r="71" spans="1:71" ht="16.5">
      <c r="A71" s="201"/>
      <c r="B71" s="1188">
        <v>64</v>
      </c>
      <c r="C71" s="1188" t="s">
        <v>320</v>
      </c>
      <c r="D71" s="1201" t="s">
        <v>945</v>
      </c>
      <c r="E71" s="1202" t="s">
        <v>945</v>
      </c>
      <c r="F71" s="1201" t="s">
        <v>945</v>
      </c>
      <c r="G71" s="1202" t="s">
        <v>945</v>
      </c>
      <c r="H71" s="1201" t="s">
        <v>1992</v>
      </c>
      <c r="I71" s="1202"/>
      <c r="J71" s="1201"/>
      <c r="K71" s="1202"/>
      <c r="L71" s="1201"/>
      <c r="M71" s="1202"/>
      <c r="N71" s="1188" t="s">
        <v>1992</v>
      </c>
      <c r="O71" s="1204" t="s">
        <v>1992</v>
      </c>
      <c r="P71" s="1205" t="s">
        <v>4778</v>
      </c>
      <c r="Q71" s="1188"/>
      <c r="R71" s="1071" t="s">
        <v>1126</v>
      </c>
      <c r="S71" s="158" t="s">
        <v>941</v>
      </c>
      <c r="T71" s="158" t="s">
        <v>1993</v>
      </c>
      <c r="U71" s="158" t="s">
        <v>1994</v>
      </c>
      <c r="V71" s="158" t="s">
        <v>304</v>
      </c>
      <c r="W71" s="239" t="s">
        <v>1995</v>
      </c>
      <c r="X71" s="647">
        <v>1</v>
      </c>
      <c r="Y71" s="1197" t="s">
        <v>945</v>
      </c>
      <c r="Z71" s="1198" t="s">
        <v>1008</v>
      </c>
      <c r="AA71" s="158">
        <v>1</v>
      </c>
      <c r="AB71" s="158" t="s">
        <v>1008</v>
      </c>
      <c r="AC71" s="158" t="s">
        <v>945</v>
      </c>
      <c r="AD71" s="158" t="s">
        <v>945</v>
      </c>
      <c r="AE71" s="158" t="s">
        <v>4282</v>
      </c>
      <c r="AF71" s="267" t="s">
        <v>945</v>
      </c>
      <c r="AG71" s="158"/>
      <c r="AH71" s="1154">
        <v>25982.536</v>
      </c>
      <c r="AI71" s="1154" t="s">
        <v>949</v>
      </c>
      <c r="AJ71" s="1154">
        <v>1.2</v>
      </c>
      <c r="AK71" s="1154">
        <v>31.179044000000001</v>
      </c>
      <c r="AL71" s="1154" t="s">
        <v>1996</v>
      </c>
      <c r="AM71" s="1154" t="s">
        <v>995</v>
      </c>
      <c r="AN71" s="1154" t="s">
        <v>1130</v>
      </c>
      <c r="AO71" s="1154" t="s">
        <v>1131</v>
      </c>
      <c r="AP71" s="1154" t="s">
        <v>1132</v>
      </c>
      <c r="AQ71" s="1154" t="s">
        <v>1133</v>
      </c>
      <c r="AR71" s="1154" t="s">
        <v>1142</v>
      </c>
      <c r="AS71" s="1154" t="s">
        <v>949</v>
      </c>
      <c r="AT71" s="1154" t="s">
        <v>949</v>
      </c>
      <c r="AU71" s="1154">
        <v>0</v>
      </c>
      <c r="AV71" s="1154">
        <v>0</v>
      </c>
      <c r="AW71" s="1154" t="s">
        <v>1992</v>
      </c>
      <c r="AX71" s="1154" t="s">
        <v>1142</v>
      </c>
      <c r="AY71" s="1154">
        <v>0</v>
      </c>
      <c r="AZ71" s="1154">
        <v>0</v>
      </c>
      <c r="BA71" s="1154">
        <v>0</v>
      </c>
      <c r="BB71" s="1154">
        <v>0</v>
      </c>
      <c r="BC71" s="158" t="s">
        <v>4162</v>
      </c>
      <c r="BD71" s="158" t="s">
        <v>4414</v>
      </c>
      <c r="BE71" s="158" t="s">
        <v>945</v>
      </c>
      <c r="BF71" s="158" t="s">
        <v>945</v>
      </c>
      <c r="BG71" s="158">
        <v>2</v>
      </c>
      <c r="BH71" s="158">
        <v>300</v>
      </c>
      <c r="BI71" s="158">
        <v>30</v>
      </c>
      <c r="BJ71" s="6"/>
      <c r="BK71" s="88"/>
    </row>
    <row r="72" spans="1:71" ht="16.5">
      <c r="A72" s="201"/>
      <c r="B72" s="1188">
        <v>65</v>
      </c>
      <c r="C72" s="1188" t="s">
        <v>320</v>
      </c>
      <c r="D72" s="1201" t="s">
        <v>945</v>
      </c>
      <c r="E72" s="1202" t="s">
        <v>945</v>
      </c>
      <c r="F72" s="1201" t="s">
        <v>945</v>
      </c>
      <c r="G72" s="1202" t="s">
        <v>945</v>
      </c>
      <c r="H72" s="1201" t="s">
        <v>1997</v>
      </c>
      <c r="I72" s="1202"/>
      <c r="J72" s="1201"/>
      <c r="K72" s="1202"/>
      <c r="L72" s="1201"/>
      <c r="M72" s="1202"/>
      <c r="N72" s="1188" t="s">
        <v>1997</v>
      </c>
      <c r="O72" s="1144" t="s">
        <v>1998</v>
      </c>
      <c r="P72" s="276" t="s">
        <v>939</v>
      </c>
      <c r="Q72" s="1188"/>
      <c r="R72" s="1071" t="s">
        <v>940</v>
      </c>
      <c r="S72" s="158" t="s">
        <v>941</v>
      </c>
      <c r="T72" s="158" t="s">
        <v>1999</v>
      </c>
      <c r="U72" s="158" t="s">
        <v>2000</v>
      </c>
      <c r="V72" s="158" t="s">
        <v>304</v>
      </c>
      <c r="W72" s="239" t="s">
        <v>2001</v>
      </c>
      <c r="X72" s="647">
        <v>1</v>
      </c>
      <c r="Y72" s="1197" t="s">
        <v>945</v>
      </c>
      <c r="Z72" s="1198" t="s">
        <v>1008</v>
      </c>
      <c r="AA72" s="158">
        <v>0</v>
      </c>
      <c r="AB72" s="158" t="s">
        <v>947</v>
      </c>
      <c r="AC72" s="158" t="s">
        <v>945</v>
      </c>
      <c r="AD72" s="158" t="s">
        <v>945</v>
      </c>
      <c r="AE72" s="158" t="s">
        <v>4282</v>
      </c>
      <c r="AF72" s="267" t="s">
        <v>945</v>
      </c>
      <c r="AG72" s="158"/>
      <c r="AH72" s="1154" t="s">
        <v>949</v>
      </c>
      <c r="AI72" s="1154" t="s">
        <v>949</v>
      </c>
      <c r="AJ72" s="1154" t="s">
        <v>949</v>
      </c>
      <c r="AK72" s="1154" t="s">
        <v>949</v>
      </c>
      <c r="AL72" s="1154" t="s">
        <v>949</v>
      </c>
      <c r="AM72" s="1154" t="s">
        <v>949</v>
      </c>
      <c r="AN72" s="1154" t="s">
        <v>949</v>
      </c>
      <c r="AO72" s="1154" t="s">
        <v>949</v>
      </c>
      <c r="AP72" s="1154" t="s">
        <v>949</v>
      </c>
      <c r="AQ72" s="1154" t="s">
        <v>949</v>
      </c>
      <c r="AR72" s="1154" t="s">
        <v>949</v>
      </c>
      <c r="AS72" s="1154" t="s">
        <v>949</v>
      </c>
      <c r="AT72" s="1154" t="s">
        <v>949</v>
      </c>
      <c r="AU72" s="1154" t="s">
        <v>949</v>
      </c>
      <c r="AV72" s="1154" t="s">
        <v>949</v>
      </c>
      <c r="AW72" s="1154" t="s">
        <v>949</v>
      </c>
      <c r="AX72" s="1154" t="s">
        <v>949</v>
      </c>
      <c r="AY72" s="1154" t="s">
        <v>949</v>
      </c>
      <c r="AZ72" s="1154" t="s">
        <v>949</v>
      </c>
      <c r="BA72" s="1154" t="s">
        <v>949</v>
      </c>
      <c r="BB72" s="1154" t="s">
        <v>949</v>
      </c>
      <c r="BC72" s="158" t="s">
        <v>4162</v>
      </c>
      <c r="BD72" s="158" t="s">
        <v>4414</v>
      </c>
      <c r="BE72" s="158" t="s">
        <v>945</v>
      </c>
      <c r="BF72" s="158" t="s">
        <v>945</v>
      </c>
      <c r="BG72" s="158" t="s">
        <v>945</v>
      </c>
      <c r="BH72" s="158" t="s">
        <v>945</v>
      </c>
      <c r="BI72" s="158" t="s">
        <v>945</v>
      </c>
      <c r="BJ72" s="6"/>
      <c r="BK72" s="88"/>
    </row>
    <row r="73" spans="1:71" ht="16.5">
      <c r="A73" s="201"/>
      <c r="B73" s="1188">
        <v>66</v>
      </c>
      <c r="C73" s="1188" t="s">
        <v>320</v>
      </c>
      <c r="D73" s="1201" t="s">
        <v>945</v>
      </c>
      <c r="E73" s="1202" t="s">
        <v>945</v>
      </c>
      <c r="F73" s="1201" t="s">
        <v>945</v>
      </c>
      <c r="G73" s="1202" t="s">
        <v>945</v>
      </c>
      <c r="H73" s="1201" t="s">
        <v>945</v>
      </c>
      <c r="I73" s="1202" t="s">
        <v>2002</v>
      </c>
      <c r="J73" s="1201"/>
      <c r="K73" s="1202"/>
      <c r="L73" s="1201"/>
      <c r="M73" s="1202"/>
      <c r="N73" s="1188" t="s">
        <v>2002</v>
      </c>
      <c r="O73" s="1204" t="s">
        <v>2002</v>
      </c>
      <c r="P73" s="1205" t="s">
        <v>4778</v>
      </c>
      <c r="Q73" s="1188"/>
      <c r="R73" s="1071" t="s">
        <v>948</v>
      </c>
      <c r="S73" s="158" t="s">
        <v>941</v>
      </c>
      <c r="T73" s="158" t="s">
        <v>2003</v>
      </c>
      <c r="U73" s="158" t="s">
        <v>2004</v>
      </c>
      <c r="V73" s="158" t="s">
        <v>304</v>
      </c>
      <c r="W73" s="239" t="s">
        <v>2005</v>
      </c>
      <c r="X73" s="647">
        <v>1</v>
      </c>
      <c r="Y73" s="1197" t="s">
        <v>945</v>
      </c>
      <c r="Z73" s="1198" t="s">
        <v>1008</v>
      </c>
      <c r="AA73" s="158">
        <v>1</v>
      </c>
      <c r="AB73" s="158" t="s">
        <v>1008</v>
      </c>
      <c r="AC73" s="158" t="s">
        <v>945</v>
      </c>
      <c r="AD73" s="158" t="s">
        <v>945</v>
      </c>
      <c r="AE73" s="158" t="s">
        <v>4282</v>
      </c>
      <c r="AF73" s="267" t="s">
        <v>945</v>
      </c>
      <c r="AG73" s="158"/>
      <c r="AH73" s="1154">
        <v>12999.404769999999</v>
      </c>
      <c r="AI73" s="1154" t="s">
        <v>949</v>
      </c>
      <c r="AJ73" s="1154">
        <v>1.2</v>
      </c>
      <c r="AK73" s="1154">
        <v>15.599285723999998</v>
      </c>
      <c r="AL73" s="1154" t="s">
        <v>2006</v>
      </c>
      <c r="AM73" s="1154" t="s">
        <v>995</v>
      </c>
      <c r="AN73" s="1154" t="s">
        <v>1130</v>
      </c>
      <c r="AO73" s="1154" t="s">
        <v>1131</v>
      </c>
      <c r="AP73" s="1154" t="s">
        <v>1132</v>
      </c>
      <c r="AQ73" s="1154" t="s">
        <v>1133</v>
      </c>
      <c r="AR73" s="1154" t="s">
        <v>1142</v>
      </c>
      <c r="AS73" s="1154" t="s">
        <v>949</v>
      </c>
      <c r="AT73" s="1154" t="s">
        <v>949</v>
      </c>
      <c r="AU73" s="1154">
        <v>0</v>
      </c>
      <c r="AV73" s="1154">
        <v>0</v>
      </c>
      <c r="AW73" s="1154" t="s">
        <v>2002</v>
      </c>
      <c r="AX73" s="1154" t="s">
        <v>1142</v>
      </c>
      <c r="AY73" s="1154">
        <v>0</v>
      </c>
      <c r="AZ73" s="1154">
        <v>0</v>
      </c>
      <c r="BA73" s="1154">
        <v>0</v>
      </c>
      <c r="BB73" s="1154">
        <v>0</v>
      </c>
      <c r="BC73" s="158" t="s">
        <v>4162</v>
      </c>
      <c r="BD73" s="158" t="s">
        <v>4414</v>
      </c>
      <c r="BE73" s="158" t="s">
        <v>945</v>
      </c>
      <c r="BF73" s="158" t="s">
        <v>945</v>
      </c>
      <c r="BG73" s="158">
        <v>2</v>
      </c>
      <c r="BH73" s="158">
        <v>300</v>
      </c>
      <c r="BI73" s="158">
        <v>35</v>
      </c>
      <c r="BJ73" s="6"/>
      <c r="BK73" s="88"/>
    </row>
    <row r="74" spans="1:71" ht="16.5">
      <c r="A74" s="201"/>
      <c r="B74" s="1188">
        <v>67</v>
      </c>
      <c r="C74" s="1188" t="s">
        <v>320</v>
      </c>
      <c r="D74" s="1201" t="s">
        <v>945</v>
      </c>
      <c r="E74" s="1202" t="s">
        <v>945</v>
      </c>
      <c r="F74" s="1201" t="s">
        <v>945</v>
      </c>
      <c r="G74" s="1202" t="s">
        <v>945</v>
      </c>
      <c r="H74" s="1201" t="s">
        <v>945</v>
      </c>
      <c r="I74" s="1202" t="s">
        <v>2007</v>
      </c>
      <c r="J74" s="1201"/>
      <c r="K74" s="1202"/>
      <c r="L74" s="1201"/>
      <c r="M74" s="1202"/>
      <c r="N74" s="1188" t="s">
        <v>2007</v>
      </c>
      <c r="O74" s="1188" t="s">
        <v>2008</v>
      </c>
      <c r="P74" s="276" t="s">
        <v>4802</v>
      </c>
      <c r="Q74" s="1209"/>
      <c r="R74" s="1071" t="s">
        <v>979</v>
      </c>
      <c r="S74" s="159" t="s">
        <v>941</v>
      </c>
      <c r="T74" s="158" t="s">
        <v>2009</v>
      </c>
      <c r="U74" s="158" t="s">
        <v>2010</v>
      </c>
      <c r="V74" s="158" t="s">
        <v>304</v>
      </c>
      <c r="W74" s="239" t="s">
        <v>2011</v>
      </c>
      <c r="X74" s="647">
        <v>7</v>
      </c>
      <c r="Y74" s="1197" t="s">
        <v>945</v>
      </c>
      <c r="Z74" s="1198" t="s">
        <v>1008</v>
      </c>
      <c r="AA74" s="158">
        <v>1</v>
      </c>
      <c r="AB74" s="158" t="s">
        <v>979</v>
      </c>
      <c r="AC74" s="158" t="s">
        <v>945</v>
      </c>
      <c r="AD74" s="158" t="s">
        <v>945</v>
      </c>
      <c r="AE74" s="158" t="s">
        <v>4282</v>
      </c>
      <c r="AF74" s="267" t="s">
        <v>945</v>
      </c>
      <c r="AG74" s="158"/>
      <c r="AH74" s="1154">
        <v>11.84</v>
      </c>
      <c r="AI74" s="1154">
        <v>0.1</v>
      </c>
      <c r="AJ74" s="1154">
        <v>1.38</v>
      </c>
      <c r="AK74" s="1154">
        <v>1.6339200000000002E-2</v>
      </c>
      <c r="AL74" s="1154" t="s">
        <v>2012</v>
      </c>
      <c r="AM74" s="1154" t="s">
        <v>949</v>
      </c>
      <c r="AN74" s="1154" t="s">
        <v>1952</v>
      </c>
      <c r="AO74" s="1154" t="s">
        <v>1953</v>
      </c>
      <c r="AP74" s="1154" t="s">
        <v>2013</v>
      </c>
      <c r="AQ74" s="1154" t="s">
        <v>949</v>
      </c>
      <c r="AR74" s="1154" t="s">
        <v>1424</v>
      </c>
      <c r="AS74" s="1154" t="s">
        <v>1166</v>
      </c>
      <c r="AT74" s="1154" t="s">
        <v>949</v>
      </c>
      <c r="AU74" s="1154">
        <v>0</v>
      </c>
      <c r="AV74" s="1154">
        <v>0</v>
      </c>
      <c r="AW74" s="1154">
        <v>0</v>
      </c>
      <c r="AX74" s="1154">
        <v>0</v>
      </c>
      <c r="AY74" s="1154">
        <v>0</v>
      </c>
      <c r="AZ74" s="1154">
        <v>0</v>
      </c>
      <c r="BA74" s="1154">
        <v>0</v>
      </c>
      <c r="BB74" s="1154">
        <v>0</v>
      </c>
      <c r="BC74" s="158" t="s">
        <v>4162</v>
      </c>
      <c r="BD74" s="158" t="s">
        <v>945</v>
      </c>
      <c r="BE74" s="158" t="s">
        <v>4695</v>
      </c>
      <c r="BF74" s="158" t="s">
        <v>945</v>
      </c>
      <c r="BG74" s="158" t="s">
        <v>945</v>
      </c>
      <c r="BH74" s="158" t="s">
        <v>945</v>
      </c>
      <c r="BI74" s="158" t="s">
        <v>945</v>
      </c>
      <c r="BJ74" s="6"/>
      <c r="BK74" s="88"/>
    </row>
    <row r="75" spans="1:71" ht="16.5">
      <c r="A75" s="201"/>
      <c r="B75" s="1188">
        <v>68</v>
      </c>
      <c r="C75" s="1188" t="s">
        <v>320</v>
      </c>
      <c r="D75" s="1201" t="s">
        <v>945</v>
      </c>
      <c r="E75" s="1202" t="s">
        <v>945</v>
      </c>
      <c r="F75" s="1201" t="s">
        <v>945</v>
      </c>
      <c r="G75" s="1202" t="s">
        <v>945</v>
      </c>
      <c r="H75" s="1201" t="s">
        <v>945</v>
      </c>
      <c r="I75" s="1202" t="s">
        <v>2014</v>
      </c>
      <c r="J75" s="1201"/>
      <c r="K75" s="1202"/>
      <c r="L75" s="1201"/>
      <c r="M75" s="1202"/>
      <c r="N75" s="1188" t="s">
        <v>2014</v>
      </c>
      <c r="O75" s="1188" t="s">
        <v>2015</v>
      </c>
      <c r="P75" s="276" t="s">
        <v>4802</v>
      </c>
      <c r="Q75" s="1210"/>
      <c r="R75" s="1071" t="s">
        <v>1059</v>
      </c>
      <c r="S75" s="797" t="s">
        <v>941</v>
      </c>
      <c r="T75" s="158" t="s">
        <v>2009</v>
      </c>
      <c r="U75" s="158" t="s">
        <v>2016</v>
      </c>
      <c r="V75" s="158" t="s">
        <v>304</v>
      </c>
      <c r="W75" s="239" t="s">
        <v>2017</v>
      </c>
      <c r="X75" s="647">
        <v>1</v>
      </c>
      <c r="Y75" s="1197" t="s">
        <v>945</v>
      </c>
      <c r="Z75" s="1198" t="s">
        <v>1008</v>
      </c>
      <c r="AA75" s="158">
        <v>1</v>
      </c>
      <c r="AB75" s="158" t="s">
        <v>979</v>
      </c>
      <c r="AC75" s="158" t="s">
        <v>945</v>
      </c>
      <c r="AD75" s="158" t="s">
        <v>945</v>
      </c>
      <c r="AE75" s="158" t="s">
        <v>4282</v>
      </c>
      <c r="AF75" s="267" t="s">
        <v>945</v>
      </c>
      <c r="AG75" s="158"/>
      <c r="AH75" s="1154">
        <v>9.24</v>
      </c>
      <c r="AI75" s="1154">
        <v>0.1</v>
      </c>
      <c r="AJ75" s="1154" t="s">
        <v>949</v>
      </c>
      <c r="AK75" s="1154" t="s">
        <v>949</v>
      </c>
      <c r="AL75" s="1154" t="s">
        <v>949</v>
      </c>
      <c r="AM75" s="1154" t="s">
        <v>949</v>
      </c>
      <c r="AN75" s="1154" t="s">
        <v>2018</v>
      </c>
      <c r="AO75" s="1154" t="s">
        <v>2019</v>
      </c>
      <c r="AP75" s="1154" t="s">
        <v>949</v>
      </c>
      <c r="AQ75" s="1154" t="s">
        <v>949</v>
      </c>
      <c r="AR75" s="1154" t="s">
        <v>1424</v>
      </c>
      <c r="AS75" s="1154" t="s">
        <v>1166</v>
      </c>
      <c r="AT75" s="1154" t="s">
        <v>949</v>
      </c>
      <c r="AU75" s="1154">
        <v>0</v>
      </c>
      <c r="AV75" s="1154">
        <v>0</v>
      </c>
      <c r="AW75" s="1154">
        <v>0</v>
      </c>
      <c r="AX75" s="1154">
        <v>0</v>
      </c>
      <c r="AY75" s="1154">
        <v>0</v>
      </c>
      <c r="AZ75" s="1154">
        <v>0</v>
      </c>
      <c r="BA75" s="1154">
        <v>0</v>
      </c>
      <c r="BB75" s="1154">
        <v>0</v>
      </c>
      <c r="BC75" s="158" t="s">
        <v>4162</v>
      </c>
      <c r="BD75" s="158" t="s">
        <v>945</v>
      </c>
      <c r="BE75" s="158" t="s">
        <v>4695</v>
      </c>
      <c r="BF75" s="158" t="s">
        <v>945</v>
      </c>
      <c r="BG75" s="158" t="s">
        <v>945</v>
      </c>
      <c r="BH75" s="158" t="s">
        <v>945</v>
      </c>
      <c r="BI75" s="158" t="s">
        <v>945</v>
      </c>
      <c r="BJ75" s="6"/>
      <c r="BK75" s="88"/>
    </row>
    <row r="76" spans="1:71" ht="16.5">
      <c r="A76" s="201"/>
      <c r="B76" s="1188">
        <v>69</v>
      </c>
      <c r="C76" s="1188" t="s">
        <v>320</v>
      </c>
      <c r="D76" s="1201" t="s">
        <v>945</v>
      </c>
      <c r="E76" s="1202" t="s">
        <v>945</v>
      </c>
      <c r="F76" s="1201" t="s">
        <v>945</v>
      </c>
      <c r="G76" s="1202" t="s">
        <v>2020</v>
      </c>
      <c r="H76" s="1201"/>
      <c r="I76" s="1202"/>
      <c r="J76" s="1201"/>
      <c r="K76" s="1202"/>
      <c r="L76" s="1201"/>
      <c r="M76" s="1202"/>
      <c r="N76" s="1188" t="s">
        <v>2020</v>
      </c>
      <c r="O76" s="1204" t="s">
        <v>2020</v>
      </c>
      <c r="P76" s="1205" t="s">
        <v>4778</v>
      </c>
      <c r="Q76" s="1208"/>
      <c r="R76" s="1071"/>
      <c r="S76" s="160" t="s">
        <v>941</v>
      </c>
      <c r="T76" s="158" t="s">
        <v>2021</v>
      </c>
      <c r="U76" s="158" t="s">
        <v>2022</v>
      </c>
      <c r="V76" s="158" t="s">
        <v>304</v>
      </c>
      <c r="W76" s="239" t="s">
        <v>2023</v>
      </c>
      <c r="X76" s="647">
        <v>1</v>
      </c>
      <c r="Y76" s="1197" t="s">
        <v>945</v>
      </c>
      <c r="Z76" s="1198" t="s">
        <v>1008</v>
      </c>
      <c r="AA76" s="158">
        <v>1</v>
      </c>
      <c r="AB76" s="158" t="s">
        <v>1008</v>
      </c>
      <c r="AC76" s="158" t="s">
        <v>945</v>
      </c>
      <c r="AD76" s="158" t="s">
        <v>945</v>
      </c>
      <c r="AE76" s="158" t="s">
        <v>4282</v>
      </c>
      <c r="AF76" s="267" t="s">
        <v>945</v>
      </c>
      <c r="AG76" s="158"/>
      <c r="AH76" s="1154">
        <v>573.53678400000001</v>
      </c>
      <c r="AI76" s="1154" t="s">
        <v>949</v>
      </c>
      <c r="AJ76" s="1154">
        <v>1.41</v>
      </c>
      <c r="AK76" s="1154">
        <v>0.80868686544000001</v>
      </c>
      <c r="AL76" s="1154" t="s">
        <v>2024</v>
      </c>
      <c r="AM76" s="1154" t="s">
        <v>1083</v>
      </c>
      <c r="AN76" s="1154" t="s">
        <v>1293</v>
      </c>
      <c r="AO76" s="1154" t="s">
        <v>1685</v>
      </c>
      <c r="AP76" s="1154" t="s">
        <v>1686</v>
      </c>
      <c r="AQ76" s="1154" t="s">
        <v>1296</v>
      </c>
      <c r="AR76" s="1154" t="s">
        <v>1705</v>
      </c>
      <c r="AS76" s="1154" t="s">
        <v>949</v>
      </c>
      <c r="AT76" s="1154" t="s">
        <v>949</v>
      </c>
      <c r="AU76" s="1154">
        <v>0</v>
      </c>
      <c r="AV76" s="1154">
        <v>0</v>
      </c>
      <c r="AW76" s="1154" t="s">
        <v>2020</v>
      </c>
      <c r="AX76" s="1154" t="s">
        <v>1705</v>
      </c>
      <c r="AY76" s="1154">
        <v>0</v>
      </c>
      <c r="AZ76" s="1154">
        <v>0</v>
      </c>
      <c r="BA76" s="1154">
        <v>0</v>
      </c>
      <c r="BB76" s="1154">
        <v>0</v>
      </c>
      <c r="BC76" s="158" t="s">
        <v>4162</v>
      </c>
      <c r="BD76" s="158" t="s">
        <v>4407</v>
      </c>
      <c r="BE76" s="158" t="s">
        <v>4698</v>
      </c>
      <c r="BF76" s="158" t="s">
        <v>945</v>
      </c>
      <c r="BG76" s="158">
        <v>4</v>
      </c>
      <c r="BH76" s="158">
        <v>30</v>
      </c>
      <c r="BI76" s="158">
        <v>20</v>
      </c>
      <c r="BJ76" s="6"/>
      <c r="BK76" s="88"/>
    </row>
    <row r="77" spans="1:71" ht="16.5">
      <c r="A77" s="201"/>
      <c r="B77" s="1188">
        <v>70</v>
      </c>
      <c r="C77" s="1188" t="s">
        <v>320</v>
      </c>
      <c r="D77" s="1201" t="s">
        <v>945</v>
      </c>
      <c r="E77" s="1202" t="s">
        <v>945</v>
      </c>
      <c r="F77" s="1201" t="s">
        <v>945</v>
      </c>
      <c r="G77" s="1202" t="s">
        <v>2025</v>
      </c>
      <c r="H77" s="1201"/>
      <c r="I77" s="1202"/>
      <c r="J77" s="1201"/>
      <c r="K77" s="1202"/>
      <c r="L77" s="1201"/>
      <c r="M77" s="1202"/>
      <c r="N77" s="1188" t="s">
        <v>2025</v>
      </c>
      <c r="O77" s="1204" t="s">
        <v>2025</v>
      </c>
      <c r="P77" s="1205" t="s">
        <v>4778</v>
      </c>
      <c r="Q77" s="1188"/>
      <c r="R77" s="1071" t="s">
        <v>989</v>
      </c>
      <c r="S77" s="158" t="s">
        <v>941</v>
      </c>
      <c r="T77" s="158" t="s">
        <v>2026</v>
      </c>
      <c r="U77" s="158" t="s">
        <v>2027</v>
      </c>
      <c r="V77" s="158" t="s">
        <v>304</v>
      </c>
      <c r="W77" s="239" t="s">
        <v>2028</v>
      </c>
      <c r="X77" s="647">
        <v>1</v>
      </c>
      <c r="Y77" s="1197" t="s">
        <v>945</v>
      </c>
      <c r="Z77" s="1198" t="s">
        <v>1008</v>
      </c>
      <c r="AA77" s="158">
        <v>1</v>
      </c>
      <c r="AB77" s="158" t="s">
        <v>1008</v>
      </c>
      <c r="AC77" s="158" t="s">
        <v>945</v>
      </c>
      <c r="AD77" s="158" t="s">
        <v>945</v>
      </c>
      <c r="AE77" s="158" t="s">
        <v>4282</v>
      </c>
      <c r="AF77" s="267" t="s">
        <v>945</v>
      </c>
      <c r="AG77" s="158"/>
      <c r="AH77" s="1154">
        <v>374.80367999999999</v>
      </c>
      <c r="AI77" s="1154" t="s">
        <v>949</v>
      </c>
      <c r="AJ77" s="1154">
        <v>1.41</v>
      </c>
      <c r="AK77" s="1154">
        <v>0.52847319999999998</v>
      </c>
      <c r="AL77" s="1154" t="s">
        <v>2029</v>
      </c>
      <c r="AM77" s="1154" t="s">
        <v>1083</v>
      </c>
      <c r="AN77" s="1154" t="s">
        <v>1293</v>
      </c>
      <c r="AO77" s="1154" t="s">
        <v>1294</v>
      </c>
      <c r="AP77" s="1154" t="s">
        <v>1295</v>
      </c>
      <c r="AQ77" s="1154" t="s">
        <v>949</v>
      </c>
      <c r="AR77" s="1154" t="s">
        <v>1705</v>
      </c>
      <c r="AS77" s="1154" t="s">
        <v>949</v>
      </c>
      <c r="AT77" s="1154" t="s">
        <v>949</v>
      </c>
      <c r="AU77" s="1154">
        <v>0</v>
      </c>
      <c r="AV77" s="1154">
        <v>0</v>
      </c>
      <c r="AW77" s="1154" t="s">
        <v>2025</v>
      </c>
      <c r="AX77" s="1154" t="s">
        <v>1705</v>
      </c>
      <c r="AY77" s="1154">
        <v>0</v>
      </c>
      <c r="AZ77" s="1154">
        <v>0</v>
      </c>
      <c r="BA77" s="1154">
        <v>0</v>
      </c>
      <c r="BB77" s="1154">
        <v>0</v>
      </c>
      <c r="BC77" s="158" t="s">
        <v>4162</v>
      </c>
      <c r="BD77" s="158" t="s">
        <v>4407</v>
      </c>
      <c r="BE77" s="158" t="s">
        <v>945</v>
      </c>
      <c r="BF77" s="158" t="s">
        <v>945</v>
      </c>
      <c r="BG77" s="158">
        <v>4</v>
      </c>
      <c r="BH77" s="158">
        <v>30</v>
      </c>
      <c r="BI77" s="158">
        <v>20</v>
      </c>
      <c r="BJ77" s="6"/>
      <c r="BK77" s="88"/>
    </row>
    <row r="78" spans="1:71" ht="16.5">
      <c r="A78" s="201"/>
      <c r="B78" s="1188">
        <v>71</v>
      </c>
      <c r="C78" s="1188" t="s">
        <v>320</v>
      </c>
      <c r="D78" s="1201" t="s">
        <v>945</v>
      </c>
      <c r="E78" s="1202" t="s">
        <v>945</v>
      </c>
      <c r="F78" s="1201" t="s">
        <v>945</v>
      </c>
      <c r="G78" s="1202" t="s">
        <v>2030</v>
      </c>
      <c r="H78" s="1201"/>
      <c r="I78" s="1202"/>
      <c r="J78" s="1201"/>
      <c r="K78" s="1202"/>
      <c r="L78" s="1201"/>
      <c r="M78" s="1202"/>
      <c r="N78" s="1188" t="s">
        <v>2030</v>
      </c>
      <c r="O78" s="1204" t="s">
        <v>2030</v>
      </c>
      <c r="P78" s="1205" t="s">
        <v>4778</v>
      </c>
      <c r="Q78" s="1188"/>
      <c r="R78" s="1071" t="s">
        <v>1059</v>
      </c>
      <c r="S78" s="158" t="s">
        <v>941</v>
      </c>
      <c r="T78" s="158" t="s">
        <v>2031</v>
      </c>
      <c r="U78" s="158" t="s">
        <v>2032</v>
      </c>
      <c r="V78" s="158" t="s">
        <v>304</v>
      </c>
      <c r="W78" s="239" t="s">
        <v>2033</v>
      </c>
      <c r="X78" s="647">
        <v>1</v>
      </c>
      <c r="Y78" s="1197" t="s">
        <v>945</v>
      </c>
      <c r="Z78" s="1198" t="s">
        <v>1008</v>
      </c>
      <c r="AA78" s="158">
        <v>1</v>
      </c>
      <c r="AB78" s="158" t="s">
        <v>1008</v>
      </c>
      <c r="AC78" s="158" t="s">
        <v>945</v>
      </c>
      <c r="AD78" s="158" t="s">
        <v>945</v>
      </c>
      <c r="AE78" s="158" t="s">
        <v>4282</v>
      </c>
      <c r="AF78" s="267" t="s">
        <v>945</v>
      </c>
      <c r="AG78" s="158"/>
      <c r="AH78" s="1154">
        <v>271.912983</v>
      </c>
      <c r="AI78" s="1154" t="s">
        <v>949</v>
      </c>
      <c r="AJ78" s="1154">
        <v>1.41</v>
      </c>
      <c r="AK78" s="1154">
        <v>0.38339730603</v>
      </c>
      <c r="AL78" s="1154" t="s">
        <v>2034</v>
      </c>
      <c r="AM78" s="1154" t="s">
        <v>1083</v>
      </c>
      <c r="AN78" s="1154" t="s">
        <v>1293</v>
      </c>
      <c r="AO78" s="1154" t="s">
        <v>1685</v>
      </c>
      <c r="AP78" s="1154" t="s">
        <v>1686</v>
      </c>
      <c r="AQ78" s="1154" t="s">
        <v>1296</v>
      </c>
      <c r="AR78" s="1154" t="s">
        <v>1705</v>
      </c>
      <c r="AS78" s="1154" t="s">
        <v>949</v>
      </c>
      <c r="AT78" s="1154" t="s">
        <v>949</v>
      </c>
      <c r="AU78" s="1154">
        <v>0</v>
      </c>
      <c r="AV78" s="1154">
        <v>0</v>
      </c>
      <c r="AW78" s="1154" t="s">
        <v>2030</v>
      </c>
      <c r="AX78" s="1154" t="s">
        <v>1705</v>
      </c>
      <c r="AY78" s="1154">
        <v>0</v>
      </c>
      <c r="AZ78" s="1154">
        <v>0</v>
      </c>
      <c r="BA78" s="1154">
        <v>0</v>
      </c>
      <c r="BB78" s="1154">
        <v>0</v>
      </c>
      <c r="BC78" s="158" t="s">
        <v>4162</v>
      </c>
      <c r="BD78" s="158" t="s">
        <v>4407</v>
      </c>
      <c r="BE78" s="158" t="s">
        <v>945</v>
      </c>
      <c r="BF78" s="158" t="s">
        <v>945</v>
      </c>
      <c r="BG78" s="158">
        <v>4</v>
      </c>
      <c r="BH78" s="158">
        <v>30</v>
      </c>
      <c r="BI78" s="158">
        <v>20</v>
      </c>
      <c r="BJ78" s="6"/>
      <c r="BK78" s="88"/>
    </row>
    <row r="79" spans="1:71" ht="16.5">
      <c r="A79" s="201"/>
      <c r="B79" s="1188">
        <v>72</v>
      </c>
      <c r="C79" s="1188" t="s">
        <v>320</v>
      </c>
      <c r="D79" s="1201" t="s">
        <v>945</v>
      </c>
      <c r="E79" s="1202" t="s">
        <v>945</v>
      </c>
      <c r="F79" s="1201" t="s">
        <v>945</v>
      </c>
      <c r="G79" s="1202" t="s">
        <v>2035</v>
      </c>
      <c r="H79" s="1201"/>
      <c r="I79" s="1202"/>
      <c r="J79" s="1201"/>
      <c r="K79" s="1202"/>
      <c r="L79" s="1201"/>
      <c r="M79" s="1202"/>
      <c r="N79" s="1188" t="s">
        <v>2035</v>
      </c>
      <c r="O79" s="1204" t="s">
        <v>2035</v>
      </c>
      <c r="P79" s="1205" t="s">
        <v>4778</v>
      </c>
      <c r="Q79" s="1188"/>
      <c r="R79" s="1071"/>
      <c r="S79" s="158" t="s">
        <v>941</v>
      </c>
      <c r="T79" s="158" t="s">
        <v>2035</v>
      </c>
      <c r="U79" s="158" t="s">
        <v>2036</v>
      </c>
      <c r="V79" s="158" t="s">
        <v>304</v>
      </c>
      <c r="W79" s="239" t="s">
        <v>2037</v>
      </c>
      <c r="X79" s="647">
        <v>1</v>
      </c>
      <c r="Y79" s="1197" t="s">
        <v>945</v>
      </c>
      <c r="Z79" s="1198" t="s">
        <v>1008</v>
      </c>
      <c r="AA79" s="158">
        <v>1</v>
      </c>
      <c r="AB79" s="158" t="s">
        <v>1081</v>
      </c>
      <c r="AC79" s="158" t="s">
        <v>945</v>
      </c>
      <c r="AD79" s="158" t="s">
        <v>945</v>
      </c>
      <c r="AE79" s="158" t="s">
        <v>4282</v>
      </c>
      <c r="AF79" s="267" t="s">
        <v>945</v>
      </c>
      <c r="AG79" s="158"/>
      <c r="AH79" s="1154">
        <v>57.562527000000003</v>
      </c>
      <c r="AI79" s="1154">
        <v>0.2</v>
      </c>
      <c r="AJ79" s="1154">
        <v>8.8000000000000007</v>
      </c>
      <c r="AK79" s="1154">
        <v>0.50655023760000006</v>
      </c>
      <c r="AL79" s="1154" t="s">
        <v>949</v>
      </c>
      <c r="AM79" s="1154" t="s">
        <v>949</v>
      </c>
      <c r="AN79" s="1154" t="s">
        <v>2038</v>
      </c>
      <c r="AO79" s="1154" t="s">
        <v>2039</v>
      </c>
      <c r="AP79" s="1154" t="s">
        <v>949</v>
      </c>
      <c r="AQ79" s="1154">
        <v>0</v>
      </c>
      <c r="AR79" s="1154" t="s">
        <v>2040</v>
      </c>
      <c r="AS79" s="1154" t="s">
        <v>949</v>
      </c>
      <c r="AT79" s="1154" t="s">
        <v>949</v>
      </c>
      <c r="AU79" s="1154">
        <v>0</v>
      </c>
      <c r="AV79" s="1154">
        <v>0</v>
      </c>
      <c r="AW79" s="1154" t="s">
        <v>2035</v>
      </c>
      <c r="AX79" s="1154" t="s">
        <v>2040</v>
      </c>
      <c r="AY79" s="1154">
        <v>0</v>
      </c>
      <c r="AZ79" s="1154">
        <v>0</v>
      </c>
      <c r="BA79" s="1154">
        <v>0</v>
      </c>
      <c r="BB79" s="1154">
        <v>0</v>
      </c>
      <c r="BC79" s="158" t="s">
        <v>945</v>
      </c>
      <c r="BD79" s="158" t="s">
        <v>945</v>
      </c>
      <c r="BE79" s="158" t="s">
        <v>945</v>
      </c>
      <c r="BF79" s="158" t="s">
        <v>945</v>
      </c>
      <c r="BG79" s="158">
        <v>0</v>
      </c>
      <c r="BH79" s="158">
        <v>0</v>
      </c>
      <c r="BI79" s="158">
        <v>0</v>
      </c>
      <c r="BJ79" s="6"/>
      <c r="BK79" s="88"/>
    </row>
    <row r="80" spans="1:71" ht="16.5">
      <c r="A80" s="201"/>
      <c r="B80" s="1188">
        <v>73</v>
      </c>
      <c r="C80" s="1188" t="s">
        <v>320</v>
      </c>
      <c r="D80" s="1201" t="s">
        <v>945</v>
      </c>
      <c r="E80" s="1202" t="s">
        <v>945</v>
      </c>
      <c r="F80" s="1201" t="s">
        <v>945</v>
      </c>
      <c r="G80" s="1202" t="s">
        <v>2041</v>
      </c>
      <c r="H80" s="1201"/>
      <c r="I80" s="1202"/>
      <c r="J80" s="1201"/>
      <c r="K80" s="1202"/>
      <c r="L80" s="1201"/>
      <c r="M80" s="1202"/>
      <c r="N80" s="1188" t="s">
        <v>2041</v>
      </c>
      <c r="O80" s="1204" t="s">
        <v>2041</v>
      </c>
      <c r="P80" s="1205" t="s">
        <v>4778</v>
      </c>
      <c r="Q80" s="1188"/>
      <c r="R80" s="1071"/>
      <c r="S80" s="158" t="s">
        <v>941</v>
      </c>
      <c r="T80" s="158" t="s">
        <v>2041</v>
      </c>
      <c r="U80" s="158" t="s">
        <v>2042</v>
      </c>
      <c r="V80" s="158" t="s">
        <v>304</v>
      </c>
      <c r="W80" s="239" t="s">
        <v>2043</v>
      </c>
      <c r="X80" s="647">
        <v>1</v>
      </c>
      <c r="Y80" s="1197" t="s">
        <v>945</v>
      </c>
      <c r="Z80" s="1198" t="s">
        <v>1008</v>
      </c>
      <c r="AA80" s="158">
        <v>1</v>
      </c>
      <c r="AB80" s="158" t="s">
        <v>1081</v>
      </c>
      <c r="AC80" s="158" t="s">
        <v>945</v>
      </c>
      <c r="AD80" s="158" t="s">
        <v>945</v>
      </c>
      <c r="AE80" s="158" t="s">
        <v>4282</v>
      </c>
      <c r="AF80" s="267" t="s">
        <v>945</v>
      </c>
      <c r="AG80" s="158"/>
      <c r="AH80" s="1154">
        <v>26.970195</v>
      </c>
      <c r="AI80" s="1154">
        <v>0.2</v>
      </c>
      <c r="AJ80" s="1154">
        <v>8.8000000000000007</v>
      </c>
      <c r="AK80" s="1154">
        <v>0.23733771600000003</v>
      </c>
      <c r="AL80" s="1154" t="s">
        <v>949</v>
      </c>
      <c r="AM80" s="1154" t="s">
        <v>949</v>
      </c>
      <c r="AN80" s="1154" t="s">
        <v>2038</v>
      </c>
      <c r="AO80" s="1154" t="s">
        <v>2039</v>
      </c>
      <c r="AP80" s="1154" t="s">
        <v>949</v>
      </c>
      <c r="AQ80" s="1154">
        <v>0</v>
      </c>
      <c r="AR80" s="1154" t="s">
        <v>2040</v>
      </c>
      <c r="AS80" s="1154" t="s">
        <v>949</v>
      </c>
      <c r="AT80" s="1154" t="s">
        <v>949</v>
      </c>
      <c r="AU80" s="1154">
        <v>0</v>
      </c>
      <c r="AV80" s="1154">
        <v>0</v>
      </c>
      <c r="AW80" s="1154" t="s">
        <v>2041</v>
      </c>
      <c r="AX80" s="1154" t="s">
        <v>2040</v>
      </c>
      <c r="AY80" s="1154">
        <v>0</v>
      </c>
      <c r="AZ80" s="1154">
        <v>0</v>
      </c>
      <c r="BA80" s="1154">
        <v>0</v>
      </c>
      <c r="BB80" s="1154">
        <v>0</v>
      </c>
      <c r="BC80" s="158" t="s">
        <v>945</v>
      </c>
      <c r="BD80" s="158" t="s">
        <v>945</v>
      </c>
      <c r="BE80" s="158" t="s">
        <v>945</v>
      </c>
      <c r="BF80" s="158" t="s">
        <v>945</v>
      </c>
      <c r="BG80" s="158">
        <v>0</v>
      </c>
      <c r="BH80" s="158">
        <v>0</v>
      </c>
      <c r="BI80" s="158">
        <v>0</v>
      </c>
      <c r="BJ80" s="6"/>
      <c r="BK80" s="88"/>
    </row>
    <row r="81" spans="1:63" ht="16.5">
      <c r="A81" s="201"/>
      <c r="B81" s="1188">
        <v>74</v>
      </c>
      <c r="C81" s="1188" t="s">
        <v>320</v>
      </c>
      <c r="D81" s="1201" t="s">
        <v>945</v>
      </c>
      <c r="E81" s="1202" t="s">
        <v>945</v>
      </c>
      <c r="F81" s="1201" t="s">
        <v>945</v>
      </c>
      <c r="G81" s="1202" t="s">
        <v>2044</v>
      </c>
      <c r="H81" s="1201"/>
      <c r="I81" s="1202"/>
      <c r="J81" s="1201"/>
      <c r="K81" s="1202"/>
      <c r="L81" s="1201"/>
      <c r="M81" s="1202"/>
      <c r="N81" s="1188" t="s">
        <v>2044</v>
      </c>
      <c r="O81" s="1204" t="s">
        <v>2044</v>
      </c>
      <c r="P81" s="1205" t="s">
        <v>4778</v>
      </c>
      <c r="Q81" s="1188"/>
      <c r="R81" s="1071" t="s">
        <v>979</v>
      </c>
      <c r="S81" s="158" t="s">
        <v>941</v>
      </c>
      <c r="T81" s="158" t="s">
        <v>2045</v>
      </c>
      <c r="U81" s="158" t="s">
        <v>2046</v>
      </c>
      <c r="V81" s="158" t="s">
        <v>304</v>
      </c>
      <c r="W81" s="239" t="s">
        <v>2047</v>
      </c>
      <c r="X81" s="647">
        <v>1</v>
      </c>
      <c r="Y81" s="1197" t="s">
        <v>945</v>
      </c>
      <c r="Z81" s="1198" t="s">
        <v>1008</v>
      </c>
      <c r="AA81" s="158">
        <v>1</v>
      </c>
      <c r="AB81" s="158" t="s">
        <v>1921</v>
      </c>
      <c r="AC81" s="158" t="s">
        <v>945</v>
      </c>
      <c r="AD81" s="158" t="s">
        <v>1245</v>
      </c>
      <c r="AE81" s="158" t="s">
        <v>4282</v>
      </c>
      <c r="AF81" s="267" t="s">
        <v>945</v>
      </c>
      <c r="AG81" s="158"/>
      <c r="AH81" s="1154" t="s">
        <v>949</v>
      </c>
      <c r="AI81" s="1154" t="s">
        <v>949</v>
      </c>
      <c r="AJ81" s="1154" t="s">
        <v>949</v>
      </c>
      <c r="AK81" s="1154" t="s">
        <v>949</v>
      </c>
      <c r="AL81" s="1154" t="s">
        <v>2048</v>
      </c>
      <c r="AM81" s="1154" t="s">
        <v>949</v>
      </c>
      <c r="AN81" s="1154" t="s">
        <v>949</v>
      </c>
      <c r="AO81" s="1154" t="s">
        <v>949</v>
      </c>
      <c r="AP81" s="1154" t="s">
        <v>949</v>
      </c>
      <c r="AQ81" s="1154" t="s">
        <v>949</v>
      </c>
      <c r="AR81" s="1154" t="s">
        <v>1923</v>
      </c>
      <c r="AS81" s="1154" t="s">
        <v>949</v>
      </c>
      <c r="AT81" s="1154" t="s">
        <v>949</v>
      </c>
      <c r="AU81" s="1154">
        <v>0</v>
      </c>
      <c r="AV81" s="1154">
        <v>0</v>
      </c>
      <c r="AW81" s="1154">
        <v>0</v>
      </c>
      <c r="AX81" s="1154">
        <v>0</v>
      </c>
      <c r="AY81" s="1154">
        <v>0</v>
      </c>
      <c r="AZ81" s="1154">
        <v>0</v>
      </c>
      <c r="BA81" s="1154">
        <v>0</v>
      </c>
      <c r="BB81" s="1154">
        <v>0</v>
      </c>
      <c r="BC81" s="158" t="s">
        <v>4162</v>
      </c>
      <c r="BD81" s="158" t="s">
        <v>945</v>
      </c>
      <c r="BE81" s="158" t="s">
        <v>4677</v>
      </c>
      <c r="BF81" s="158" t="s">
        <v>945</v>
      </c>
      <c r="BG81" s="158" t="s">
        <v>945</v>
      </c>
      <c r="BH81" s="158" t="s">
        <v>945</v>
      </c>
      <c r="BI81" s="158" t="s">
        <v>945</v>
      </c>
      <c r="BJ81" s="6"/>
      <c r="BK81" s="88"/>
    </row>
    <row r="82" spans="1:63" ht="16.5">
      <c r="A82" s="201"/>
      <c r="B82" s="1188">
        <v>75</v>
      </c>
      <c r="C82" s="1188" t="s">
        <v>320</v>
      </c>
      <c r="D82" s="1201" t="s">
        <v>945</v>
      </c>
      <c r="E82" s="1202" t="s">
        <v>945</v>
      </c>
      <c r="F82" s="1201" t="s">
        <v>945</v>
      </c>
      <c r="G82" s="1202" t="s">
        <v>2049</v>
      </c>
      <c r="H82" s="1201"/>
      <c r="I82" s="1202"/>
      <c r="J82" s="1201"/>
      <c r="K82" s="1202"/>
      <c r="L82" s="1201"/>
      <c r="M82" s="1202"/>
      <c r="N82" s="1188" t="s">
        <v>2049</v>
      </c>
      <c r="O82" s="1204" t="s">
        <v>2049</v>
      </c>
      <c r="P82" s="1205" t="s">
        <v>4778</v>
      </c>
      <c r="Q82" s="1188"/>
      <c r="R82" s="1071" t="s">
        <v>989</v>
      </c>
      <c r="S82" s="158" t="s">
        <v>941</v>
      </c>
      <c r="T82" s="158" t="s">
        <v>2050</v>
      </c>
      <c r="U82" s="158" t="s">
        <v>2051</v>
      </c>
      <c r="V82" s="158" t="s">
        <v>304</v>
      </c>
      <c r="W82" s="239" t="s">
        <v>2052</v>
      </c>
      <c r="X82" s="647">
        <v>1</v>
      </c>
      <c r="Y82" s="1197" t="s">
        <v>945</v>
      </c>
      <c r="Z82" s="1198" t="s">
        <v>1008</v>
      </c>
      <c r="AA82" s="158">
        <v>1</v>
      </c>
      <c r="AB82" s="158" t="s">
        <v>1008</v>
      </c>
      <c r="AC82" s="158" t="s">
        <v>945</v>
      </c>
      <c r="AD82" s="158" t="s">
        <v>945</v>
      </c>
      <c r="AE82" s="158" t="s">
        <v>4282</v>
      </c>
      <c r="AF82" s="267" t="s">
        <v>945</v>
      </c>
      <c r="AG82" s="158"/>
      <c r="AH82" s="1154">
        <v>1417.6983</v>
      </c>
      <c r="AI82" s="1154" t="s">
        <v>949</v>
      </c>
      <c r="AJ82" s="1154">
        <v>1.41</v>
      </c>
      <c r="AK82" s="1154">
        <v>1.9989547000000001</v>
      </c>
      <c r="AL82" s="1154" t="s">
        <v>2053</v>
      </c>
      <c r="AM82" s="1154" t="s">
        <v>1083</v>
      </c>
      <c r="AN82" s="1154" t="s">
        <v>1293</v>
      </c>
      <c r="AO82" s="1154" t="s">
        <v>1294</v>
      </c>
      <c r="AP82" s="1154" t="s">
        <v>1295</v>
      </c>
      <c r="AQ82" s="1154" t="s">
        <v>949</v>
      </c>
      <c r="AR82" s="1154" t="s">
        <v>1705</v>
      </c>
      <c r="AS82" s="1154" t="s">
        <v>949</v>
      </c>
      <c r="AT82" s="1154" t="s">
        <v>949</v>
      </c>
      <c r="AU82" s="1154">
        <v>0</v>
      </c>
      <c r="AV82" s="1154">
        <v>0</v>
      </c>
      <c r="AW82" s="1154" t="s">
        <v>2049</v>
      </c>
      <c r="AX82" s="1154" t="s">
        <v>1705</v>
      </c>
      <c r="AY82" s="1154">
        <v>0</v>
      </c>
      <c r="AZ82" s="1154">
        <v>0</v>
      </c>
      <c r="BA82" s="1154">
        <v>0</v>
      </c>
      <c r="BB82" s="1154">
        <v>0</v>
      </c>
      <c r="BC82" s="158" t="s">
        <v>4162</v>
      </c>
      <c r="BD82" s="158" t="s">
        <v>4407</v>
      </c>
      <c r="BE82" s="158" t="s">
        <v>4698</v>
      </c>
      <c r="BF82" s="158" t="s">
        <v>945</v>
      </c>
      <c r="BG82" s="158">
        <v>4</v>
      </c>
      <c r="BH82" s="158">
        <v>30</v>
      </c>
      <c r="BI82" s="158">
        <v>20</v>
      </c>
      <c r="BJ82" s="6"/>
      <c r="BK82" s="88"/>
    </row>
    <row r="83" spans="1:63" ht="16.5">
      <c r="A83" s="201"/>
      <c r="B83" s="1188">
        <v>76</v>
      </c>
      <c r="C83" s="1188" t="s">
        <v>320</v>
      </c>
      <c r="D83" s="1201" t="s">
        <v>945</v>
      </c>
      <c r="E83" s="1202" t="s">
        <v>945</v>
      </c>
      <c r="F83" s="1201" t="s">
        <v>945</v>
      </c>
      <c r="G83" s="1202" t="s">
        <v>2054</v>
      </c>
      <c r="H83" s="1201"/>
      <c r="I83" s="1202"/>
      <c r="J83" s="1201"/>
      <c r="K83" s="1202"/>
      <c r="L83" s="1201"/>
      <c r="M83" s="1202"/>
      <c r="N83" s="1188" t="s">
        <v>2054</v>
      </c>
      <c r="O83" s="1204" t="s">
        <v>2054</v>
      </c>
      <c r="P83" s="1205" t="s">
        <v>4778</v>
      </c>
      <c r="Q83" s="1188"/>
      <c r="R83" s="1071" t="s">
        <v>1059</v>
      </c>
      <c r="S83" s="158" t="s">
        <v>941</v>
      </c>
      <c r="T83" s="158" t="s">
        <v>2054</v>
      </c>
      <c r="U83" s="158" t="s">
        <v>2055</v>
      </c>
      <c r="V83" s="158" t="s">
        <v>304</v>
      </c>
      <c r="W83" s="239" t="s">
        <v>2056</v>
      </c>
      <c r="X83" s="647">
        <v>1</v>
      </c>
      <c r="Y83" s="1197" t="s">
        <v>945</v>
      </c>
      <c r="Z83" s="1198" t="s">
        <v>1008</v>
      </c>
      <c r="AA83" s="158">
        <v>1</v>
      </c>
      <c r="AB83" s="158" t="s">
        <v>1008</v>
      </c>
      <c r="AC83" s="158" t="s">
        <v>945</v>
      </c>
      <c r="AD83" s="158" t="s">
        <v>945</v>
      </c>
      <c r="AE83" s="158" t="s">
        <v>4282</v>
      </c>
      <c r="AF83" s="267" t="s">
        <v>945</v>
      </c>
      <c r="AG83" s="158"/>
      <c r="AH83" s="1154">
        <v>841.221</v>
      </c>
      <c r="AI83" s="1154" t="s">
        <v>949</v>
      </c>
      <c r="AJ83" s="1154">
        <v>1.41</v>
      </c>
      <c r="AK83" s="1154">
        <v>1.1861216099999998</v>
      </c>
      <c r="AL83" s="1154" t="s">
        <v>949</v>
      </c>
      <c r="AM83" s="1154" t="s">
        <v>1083</v>
      </c>
      <c r="AN83" s="1154" t="s">
        <v>1293</v>
      </c>
      <c r="AO83" s="1154" t="s">
        <v>1294</v>
      </c>
      <c r="AP83" s="1154" t="s">
        <v>1295</v>
      </c>
      <c r="AQ83" s="1154">
        <v>0</v>
      </c>
      <c r="AR83" s="1154" t="s">
        <v>1712</v>
      </c>
      <c r="AS83" s="1154" t="s">
        <v>949</v>
      </c>
      <c r="AT83" s="1154" t="s">
        <v>949</v>
      </c>
      <c r="AU83" s="1154">
        <v>0</v>
      </c>
      <c r="AV83" s="1154">
        <v>0</v>
      </c>
      <c r="AW83" s="1154" t="s">
        <v>2054</v>
      </c>
      <c r="AX83" s="1154" t="s">
        <v>1459</v>
      </c>
      <c r="AY83" s="1154">
        <v>0</v>
      </c>
      <c r="AZ83" s="1154">
        <v>0</v>
      </c>
      <c r="BA83" s="1154">
        <v>0</v>
      </c>
      <c r="BB83" s="1154">
        <v>0</v>
      </c>
      <c r="BC83" s="158" t="s">
        <v>945</v>
      </c>
      <c r="BD83" s="158" t="s">
        <v>4407</v>
      </c>
      <c r="BE83" s="158" t="s">
        <v>4706</v>
      </c>
      <c r="BF83" s="158" t="s">
        <v>945</v>
      </c>
      <c r="BG83" s="158">
        <v>4</v>
      </c>
      <c r="BH83" s="158">
        <v>50</v>
      </c>
      <c r="BI83" s="158">
        <v>22</v>
      </c>
      <c r="BJ83" s="6"/>
      <c r="BK83" s="88"/>
    </row>
    <row r="84" spans="1:63" ht="16.5">
      <c r="A84" s="201"/>
      <c r="B84" s="1188">
        <v>77</v>
      </c>
      <c r="C84" s="1188" t="s">
        <v>320</v>
      </c>
      <c r="D84" s="1201" t="s">
        <v>945</v>
      </c>
      <c r="E84" s="1202" t="s">
        <v>945</v>
      </c>
      <c r="F84" s="1201" t="s">
        <v>945</v>
      </c>
      <c r="G84" s="1202" t="s">
        <v>2057</v>
      </c>
      <c r="H84" s="1201"/>
      <c r="I84" s="1202"/>
      <c r="J84" s="1201"/>
      <c r="K84" s="1202"/>
      <c r="L84" s="1201"/>
      <c r="M84" s="1202"/>
      <c r="N84" s="1188" t="s">
        <v>2057</v>
      </c>
      <c r="O84" s="1204" t="s">
        <v>2057</v>
      </c>
      <c r="P84" s="1205" t="s">
        <v>4778</v>
      </c>
      <c r="Q84" s="1188"/>
      <c r="R84" s="1071"/>
      <c r="S84" s="158" t="s">
        <v>941</v>
      </c>
      <c r="T84" s="158" t="s">
        <v>2058</v>
      </c>
      <c r="U84" s="158" t="s">
        <v>2059</v>
      </c>
      <c r="V84" s="158" t="s">
        <v>304</v>
      </c>
      <c r="W84" s="239" t="s">
        <v>2060</v>
      </c>
      <c r="X84" s="647">
        <v>1</v>
      </c>
      <c r="Y84" s="1197" t="s">
        <v>945</v>
      </c>
      <c r="Z84" s="1198" t="s">
        <v>1008</v>
      </c>
      <c r="AA84" s="158">
        <v>1</v>
      </c>
      <c r="AB84" s="158" t="s">
        <v>1008</v>
      </c>
      <c r="AC84" s="158" t="s">
        <v>945</v>
      </c>
      <c r="AD84" s="158" t="s">
        <v>945</v>
      </c>
      <c r="AE84" s="158" t="s">
        <v>4282</v>
      </c>
      <c r="AF84" s="267" t="s">
        <v>945</v>
      </c>
      <c r="AG84" s="158"/>
      <c r="AH84" s="1154">
        <v>242.86964</v>
      </c>
      <c r="AI84" s="1154" t="s">
        <v>949</v>
      </c>
      <c r="AJ84" s="1154">
        <v>1.41</v>
      </c>
      <c r="AK84" s="1154">
        <v>0.34244619999999998</v>
      </c>
      <c r="AL84" s="1154" t="s">
        <v>2061</v>
      </c>
      <c r="AM84" s="1154" t="s">
        <v>995</v>
      </c>
      <c r="AN84" s="1154" t="s">
        <v>1293</v>
      </c>
      <c r="AO84" s="1154" t="s">
        <v>2062</v>
      </c>
      <c r="AP84" s="1154" t="s">
        <v>1295</v>
      </c>
      <c r="AQ84" s="1154" t="s">
        <v>949</v>
      </c>
      <c r="AR84" s="1154" t="s">
        <v>1215</v>
      </c>
      <c r="AS84" s="1154" t="s">
        <v>949</v>
      </c>
      <c r="AT84" s="1154" t="s">
        <v>949</v>
      </c>
      <c r="AU84" s="1154">
        <v>0</v>
      </c>
      <c r="AV84" s="1154">
        <v>0</v>
      </c>
      <c r="AW84" s="1154" t="s">
        <v>2057</v>
      </c>
      <c r="AX84" s="1154" t="s">
        <v>1215</v>
      </c>
      <c r="AY84" s="1154">
        <v>0</v>
      </c>
      <c r="AZ84" s="1154">
        <v>0</v>
      </c>
      <c r="BA84" s="1154">
        <v>0</v>
      </c>
      <c r="BB84" s="1154">
        <v>0</v>
      </c>
      <c r="BC84" s="158" t="s">
        <v>4162</v>
      </c>
      <c r="BD84" s="158" t="s">
        <v>4414</v>
      </c>
      <c r="BE84" s="158" t="s">
        <v>4708</v>
      </c>
      <c r="BF84" s="158" t="s">
        <v>945</v>
      </c>
      <c r="BG84" s="158">
        <v>4</v>
      </c>
      <c r="BH84" s="158">
        <v>50</v>
      </c>
      <c r="BI84" s="158">
        <v>21</v>
      </c>
      <c r="BJ84" s="6"/>
      <c r="BK84" s="88"/>
    </row>
    <row r="85" spans="1:63" ht="16.5">
      <c r="A85" s="201"/>
      <c r="B85" s="1188">
        <v>78</v>
      </c>
      <c r="C85" s="1188" t="s">
        <v>320</v>
      </c>
      <c r="D85" s="1201" t="s">
        <v>945</v>
      </c>
      <c r="E85" s="1202" t="s">
        <v>945</v>
      </c>
      <c r="F85" s="1201" t="s">
        <v>945</v>
      </c>
      <c r="G85" s="1202" t="s">
        <v>2063</v>
      </c>
      <c r="H85" s="1201"/>
      <c r="I85" s="1202"/>
      <c r="J85" s="1201"/>
      <c r="K85" s="1202"/>
      <c r="L85" s="1201"/>
      <c r="M85" s="1202"/>
      <c r="N85" s="1188" t="s">
        <v>2063</v>
      </c>
      <c r="O85" s="1204" t="s">
        <v>2063</v>
      </c>
      <c r="P85" s="1205" t="s">
        <v>4778</v>
      </c>
      <c r="Q85" s="1188"/>
      <c r="R85" s="1071"/>
      <c r="S85" s="158" t="s">
        <v>941</v>
      </c>
      <c r="T85" s="158" t="s">
        <v>2064</v>
      </c>
      <c r="U85" s="158" t="s">
        <v>2065</v>
      </c>
      <c r="V85" s="158" t="s">
        <v>304</v>
      </c>
      <c r="W85" s="239" t="s">
        <v>2066</v>
      </c>
      <c r="X85" s="647">
        <v>1</v>
      </c>
      <c r="Y85" s="1197" t="s">
        <v>945</v>
      </c>
      <c r="Z85" s="1198" t="s">
        <v>1008</v>
      </c>
      <c r="AA85" s="158">
        <v>1</v>
      </c>
      <c r="AB85" s="158" t="s">
        <v>1008</v>
      </c>
      <c r="AC85" s="158" t="s">
        <v>945</v>
      </c>
      <c r="AD85" s="158" t="s">
        <v>945</v>
      </c>
      <c r="AE85" s="158" t="s">
        <v>4282</v>
      </c>
      <c r="AF85" s="267" t="s">
        <v>945</v>
      </c>
      <c r="AG85" s="158"/>
      <c r="AH85" s="1154">
        <v>211.15799999999999</v>
      </c>
      <c r="AI85" s="1154" t="s">
        <v>949</v>
      </c>
      <c r="AJ85" s="1154">
        <v>1.41</v>
      </c>
      <c r="AK85" s="1154">
        <v>0.29773280000000002</v>
      </c>
      <c r="AL85" s="1154" t="s">
        <v>2067</v>
      </c>
      <c r="AM85" s="1154" t="s">
        <v>1083</v>
      </c>
      <c r="AN85" s="1154" t="s">
        <v>1293</v>
      </c>
      <c r="AO85" s="1154" t="s">
        <v>1294</v>
      </c>
      <c r="AP85" s="1154" t="s">
        <v>1295</v>
      </c>
      <c r="AQ85" s="1154" t="s">
        <v>1296</v>
      </c>
      <c r="AR85" s="1154" t="s">
        <v>1215</v>
      </c>
      <c r="AS85" s="1154" t="s">
        <v>949</v>
      </c>
      <c r="AT85" s="1154" t="s">
        <v>949</v>
      </c>
      <c r="AU85" s="1154">
        <v>0</v>
      </c>
      <c r="AV85" s="1154">
        <v>0</v>
      </c>
      <c r="AW85" s="1154" t="s">
        <v>2063</v>
      </c>
      <c r="AX85" s="1154" t="s">
        <v>1215</v>
      </c>
      <c r="AY85" s="1154">
        <v>0</v>
      </c>
      <c r="AZ85" s="1154">
        <v>0</v>
      </c>
      <c r="BA85" s="1154">
        <v>0</v>
      </c>
      <c r="BB85" s="1154">
        <v>0</v>
      </c>
      <c r="BC85" s="158" t="s">
        <v>4162</v>
      </c>
      <c r="BD85" s="158" t="s">
        <v>4414</v>
      </c>
      <c r="BE85" s="158" t="s">
        <v>4710</v>
      </c>
      <c r="BF85" s="158" t="s">
        <v>945</v>
      </c>
      <c r="BG85" s="158">
        <v>4</v>
      </c>
      <c r="BH85" s="158">
        <v>50</v>
      </c>
      <c r="BI85" s="158">
        <v>21</v>
      </c>
      <c r="BJ85" s="6"/>
      <c r="BK85" s="88"/>
    </row>
    <row r="86" spans="1:63" ht="16.5">
      <c r="A86" s="201"/>
      <c r="B86" s="1188">
        <v>79</v>
      </c>
      <c r="C86" s="1188" t="s">
        <v>320</v>
      </c>
      <c r="D86" s="1201" t="s">
        <v>945</v>
      </c>
      <c r="E86" s="1202" t="s">
        <v>945</v>
      </c>
      <c r="F86" s="1201" t="s">
        <v>945</v>
      </c>
      <c r="G86" s="1202" t="s">
        <v>2068</v>
      </c>
      <c r="H86" s="1201"/>
      <c r="I86" s="1202"/>
      <c r="J86" s="1201"/>
      <c r="K86" s="1202"/>
      <c r="L86" s="1201"/>
      <c r="M86" s="1202"/>
      <c r="N86" s="1188" t="s">
        <v>2068</v>
      </c>
      <c r="O86" s="1204" t="s">
        <v>2068</v>
      </c>
      <c r="P86" s="1205" t="s">
        <v>4778</v>
      </c>
      <c r="Q86" s="1188"/>
      <c r="R86" s="1071"/>
      <c r="S86" s="158" t="s">
        <v>941</v>
      </c>
      <c r="T86" s="158" t="s">
        <v>2069</v>
      </c>
      <c r="U86" s="158" t="s">
        <v>2070</v>
      </c>
      <c r="V86" s="158" t="s">
        <v>304</v>
      </c>
      <c r="W86" s="239" t="s">
        <v>2071</v>
      </c>
      <c r="X86" s="647">
        <v>1</v>
      </c>
      <c r="Y86" s="1197" t="s">
        <v>945</v>
      </c>
      <c r="Z86" s="1198" t="s">
        <v>1008</v>
      </c>
      <c r="AA86" s="158">
        <v>1</v>
      </c>
      <c r="AB86" s="158" t="s">
        <v>1008</v>
      </c>
      <c r="AC86" s="158" t="s">
        <v>945</v>
      </c>
      <c r="AD86" s="158" t="s">
        <v>945</v>
      </c>
      <c r="AE86" s="158" t="s">
        <v>4282</v>
      </c>
      <c r="AF86" s="267" t="s">
        <v>945</v>
      </c>
      <c r="AG86" s="158"/>
      <c r="AH86" s="1154">
        <v>85.699363000000005</v>
      </c>
      <c r="AI86" s="1154" t="s">
        <v>949</v>
      </c>
      <c r="AJ86" s="1154">
        <v>1.41</v>
      </c>
      <c r="AK86" s="1154">
        <v>0.1208361</v>
      </c>
      <c r="AL86" s="1154" t="s">
        <v>2072</v>
      </c>
      <c r="AM86" s="1154" t="s">
        <v>1083</v>
      </c>
      <c r="AN86" s="1154" t="s">
        <v>1293</v>
      </c>
      <c r="AO86" s="1154" t="s">
        <v>1294</v>
      </c>
      <c r="AP86" s="1154" t="s">
        <v>1295</v>
      </c>
      <c r="AQ86" s="1154" t="s">
        <v>949</v>
      </c>
      <c r="AR86" s="1154" t="s">
        <v>1215</v>
      </c>
      <c r="AS86" s="1154" t="s">
        <v>949</v>
      </c>
      <c r="AT86" s="1154" t="s">
        <v>949</v>
      </c>
      <c r="AU86" s="1154">
        <v>0</v>
      </c>
      <c r="AV86" s="1154">
        <v>0</v>
      </c>
      <c r="AW86" s="1154" t="s">
        <v>2068</v>
      </c>
      <c r="AX86" s="1154" t="s">
        <v>1215</v>
      </c>
      <c r="AY86" s="1154">
        <v>0</v>
      </c>
      <c r="AZ86" s="1154">
        <v>0</v>
      </c>
      <c r="BA86" s="1154">
        <v>0</v>
      </c>
      <c r="BB86" s="1154">
        <v>0</v>
      </c>
      <c r="BC86" s="158" t="s">
        <v>4162</v>
      </c>
      <c r="BD86" s="158" t="s">
        <v>4414</v>
      </c>
      <c r="BE86" s="158" t="s">
        <v>4712</v>
      </c>
      <c r="BF86" s="158" t="s">
        <v>945</v>
      </c>
      <c r="BG86" s="158">
        <v>4</v>
      </c>
      <c r="BH86" s="158">
        <v>30</v>
      </c>
      <c r="BI86" s="158">
        <v>18</v>
      </c>
      <c r="BJ86" s="6"/>
      <c r="BK86" s="88"/>
    </row>
    <row r="87" spans="1:63" ht="16.5">
      <c r="A87" s="201"/>
      <c r="B87" s="1188">
        <v>80</v>
      </c>
      <c r="C87" s="1188" t="s">
        <v>320</v>
      </c>
      <c r="D87" s="1201" t="s">
        <v>945</v>
      </c>
      <c r="E87" s="1202" t="s">
        <v>945</v>
      </c>
      <c r="F87" s="1201" t="s">
        <v>945</v>
      </c>
      <c r="G87" s="1202" t="s">
        <v>2069</v>
      </c>
      <c r="H87" s="1201"/>
      <c r="I87" s="1202"/>
      <c r="J87" s="1201"/>
      <c r="K87" s="1202"/>
      <c r="L87" s="1201"/>
      <c r="M87" s="1202"/>
      <c r="N87" s="1188" t="s">
        <v>4994</v>
      </c>
      <c r="O87" s="1204" t="s">
        <v>4994</v>
      </c>
      <c r="P87" s="1205" t="s">
        <v>4778</v>
      </c>
      <c r="Q87" s="1188"/>
      <c r="R87" s="1071" t="s">
        <v>989</v>
      </c>
      <c r="S87" s="158" t="s">
        <v>941</v>
      </c>
      <c r="T87" s="158" t="s">
        <v>945</v>
      </c>
      <c r="U87" s="158" t="s">
        <v>2073</v>
      </c>
      <c r="V87" s="158" t="s">
        <v>304</v>
      </c>
      <c r="W87" s="239" t="s">
        <v>2074</v>
      </c>
      <c r="X87" s="647">
        <v>1</v>
      </c>
      <c r="Y87" s="1197" t="s">
        <v>945</v>
      </c>
      <c r="Z87" s="1198" t="s">
        <v>1008</v>
      </c>
      <c r="AA87" s="158">
        <v>1</v>
      </c>
      <c r="AB87" s="158" t="s">
        <v>1008</v>
      </c>
      <c r="AC87" s="158" t="s">
        <v>945</v>
      </c>
      <c r="AD87" s="158" t="s">
        <v>945</v>
      </c>
      <c r="AE87" s="158" t="s">
        <v>4282</v>
      </c>
      <c r="AF87" s="267" t="s">
        <v>945</v>
      </c>
      <c r="AG87" s="158"/>
      <c r="AH87" s="1154">
        <v>39.270000000000003</v>
      </c>
      <c r="AI87" s="1154" t="s">
        <v>949</v>
      </c>
      <c r="AJ87" s="1154">
        <v>1.41</v>
      </c>
      <c r="AK87" s="1154">
        <v>5.5370700000000002E-2</v>
      </c>
      <c r="AL87" s="1154" t="s">
        <v>2075</v>
      </c>
      <c r="AM87" s="1154" t="s">
        <v>1083</v>
      </c>
      <c r="AN87" s="1154" t="s">
        <v>1293</v>
      </c>
      <c r="AO87" s="1154" t="s">
        <v>1294</v>
      </c>
      <c r="AP87" s="1154" t="s">
        <v>1295</v>
      </c>
      <c r="AQ87" s="1154">
        <v>0</v>
      </c>
      <c r="AR87" s="1154" t="s">
        <v>1142</v>
      </c>
      <c r="AS87" s="1154" t="s">
        <v>949</v>
      </c>
      <c r="AT87" s="1154" t="s">
        <v>949</v>
      </c>
      <c r="AU87" s="1154">
        <v>0</v>
      </c>
      <c r="AV87" s="1154">
        <v>0</v>
      </c>
      <c r="AW87" s="1154" t="s">
        <v>2069</v>
      </c>
      <c r="AX87" s="1154" t="s">
        <v>1142</v>
      </c>
      <c r="AY87" s="1154">
        <v>0</v>
      </c>
      <c r="AZ87" s="1154">
        <v>0</v>
      </c>
      <c r="BA87" s="1154">
        <v>0</v>
      </c>
      <c r="BB87" s="1154">
        <v>0</v>
      </c>
      <c r="BC87" s="158" t="s">
        <v>945</v>
      </c>
      <c r="BD87" s="158" t="s">
        <v>4414</v>
      </c>
      <c r="BE87" s="158" t="s">
        <v>4714</v>
      </c>
      <c r="BF87" s="158" t="s">
        <v>945</v>
      </c>
      <c r="BG87" s="158">
        <v>8</v>
      </c>
      <c r="BH87" s="158">
        <v>50</v>
      </c>
      <c r="BI87" s="158">
        <v>23</v>
      </c>
      <c r="BJ87" s="6"/>
      <c r="BK87" s="88"/>
    </row>
    <row r="88" spans="1:63" ht="16.5">
      <c r="A88" s="201"/>
      <c r="B88" s="1188">
        <v>81</v>
      </c>
      <c r="C88" s="1188" t="s">
        <v>320</v>
      </c>
      <c r="D88" s="1201" t="s">
        <v>945</v>
      </c>
      <c r="E88" s="1202" t="s">
        <v>945</v>
      </c>
      <c r="F88" s="1201" t="s">
        <v>945</v>
      </c>
      <c r="G88" s="1202" t="s">
        <v>2076</v>
      </c>
      <c r="H88" s="1201"/>
      <c r="I88" s="1202"/>
      <c r="J88" s="1201"/>
      <c r="K88" s="1202"/>
      <c r="L88" s="1201"/>
      <c r="M88" s="1202"/>
      <c r="N88" s="1188" t="s">
        <v>2076</v>
      </c>
      <c r="O88" s="1204" t="s">
        <v>2076</v>
      </c>
      <c r="P88" s="1205" t="s">
        <v>4778</v>
      </c>
      <c r="Q88" s="1188"/>
      <c r="R88" s="1071" t="s">
        <v>1059</v>
      </c>
      <c r="S88" s="158" t="s">
        <v>941</v>
      </c>
      <c r="T88" s="158" t="s">
        <v>2076</v>
      </c>
      <c r="U88" s="158" t="s">
        <v>2077</v>
      </c>
      <c r="V88" s="158" t="s">
        <v>304</v>
      </c>
      <c r="W88" s="239" t="s">
        <v>2078</v>
      </c>
      <c r="X88" s="647">
        <v>1</v>
      </c>
      <c r="Y88" s="1197" t="s">
        <v>945</v>
      </c>
      <c r="Z88" s="1198" t="s">
        <v>1008</v>
      </c>
      <c r="AA88" s="158">
        <v>1</v>
      </c>
      <c r="AB88" s="158" t="s">
        <v>1008</v>
      </c>
      <c r="AC88" s="158" t="s">
        <v>945</v>
      </c>
      <c r="AD88" s="158" t="s">
        <v>945</v>
      </c>
      <c r="AE88" s="158" t="s">
        <v>4282</v>
      </c>
      <c r="AF88" s="267" t="s">
        <v>945</v>
      </c>
      <c r="AG88" s="158"/>
      <c r="AH88" s="1154">
        <v>534.59500000000003</v>
      </c>
      <c r="AI88" s="1154" t="s">
        <v>949</v>
      </c>
      <c r="AJ88" s="1154">
        <v>0.91</v>
      </c>
      <c r="AK88" s="1154">
        <v>0.75377899999999998</v>
      </c>
      <c r="AL88" s="1154" t="s">
        <v>2079</v>
      </c>
      <c r="AM88" s="1154" t="s">
        <v>1083</v>
      </c>
      <c r="AN88" s="1154" t="s">
        <v>2080</v>
      </c>
      <c r="AO88" s="1154" t="s">
        <v>2081</v>
      </c>
      <c r="AP88" s="1154" t="s">
        <v>2082</v>
      </c>
      <c r="AQ88" s="1154">
        <v>0</v>
      </c>
      <c r="AR88" s="1154" t="s">
        <v>1142</v>
      </c>
      <c r="AS88" s="1154" t="s">
        <v>949</v>
      </c>
      <c r="AT88" s="1154" t="s">
        <v>949</v>
      </c>
      <c r="AU88" s="1154">
        <v>0</v>
      </c>
      <c r="AV88" s="1154">
        <v>0</v>
      </c>
      <c r="AW88" s="1154" t="s">
        <v>2076</v>
      </c>
      <c r="AX88" s="1154" t="s">
        <v>1142</v>
      </c>
      <c r="AY88" s="1154">
        <v>0</v>
      </c>
      <c r="AZ88" s="1154">
        <v>0</v>
      </c>
      <c r="BA88" s="1154">
        <v>0</v>
      </c>
      <c r="BB88" s="1154">
        <v>0</v>
      </c>
      <c r="BC88" s="158" t="s">
        <v>945</v>
      </c>
      <c r="BD88" s="158" t="s">
        <v>4414</v>
      </c>
      <c r="BE88" s="158" t="s">
        <v>945</v>
      </c>
      <c r="BF88" s="158" t="s">
        <v>945</v>
      </c>
      <c r="BG88" s="158">
        <v>4</v>
      </c>
      <c r="BH88" s="158">
        <v>75</v>
      </c>
      <c r="BI88" s="158">
        <v>24</v>
      </c>
      <c r="BJ88" s="6"/>
      <c r="BK88" s="88"/>
    </row>
    <row r="89" spans="1:63" ht="16.5">
      <c r="A89" s="201"/>
      <c r="B89" s="1188">
        <v>82</v>
      </c>
      <c r="C89" s="1188" t="s">
        <v>320</v>
      </c>
      <c r="D89" s="1201" t="s">
        <v>945</v>
      </c>
      <c r="E89" s="1202" t="s">
        <v>945</v>
      </c>
      <c r="F89" s="1201" t="s">
        <v>945</v>
      </c>
      <c r="G89" s="1202" t="s">
        <v>2083</v>
      </c>
      <c r="H89" s="1201"/>
      <c r="I89" s="1202"/>
      <c r="J89" s="1201"/>
      <c r="K89" s="1202"/>
      <c r="L89" s="1201"/>
      <c r="M89" s="1202"/>
      <c r="N89" s="1188" t="s">
        <v>2083</v>
      </c>
      <c r="O89" s="1204" t="s">
        <v>2083</v>
      </c>
      <c r="P89" s="1205" t="s">
        <v>4778</v>
      </c>
      <c r="Q89" s="1188"/>
      <c r="R89" s="1071"/>
      <c r="S89" s="158" t="s">
        <v>941</v>
      </c>
      <c r="T89" s="158" t="s">
        <v>2083</v>
      </c>
      <c r="U89" s="158" t="s">
        <v>2084</v>
      </c>
      <c r="V89" s="158" t="s">
        <v>304</v>
      </c>
      <c r="W89" s="239" t="s">
        <v>2085</v>
      </c>
      <c r="X89" s="647">
        <v>16.5</v>
      </c>
      <c r="Y89" s="1197" t="s">
        <v>945</v>
      </c>
      <c r="Z89" s="1206" t="s">
        <v>1563</v>
      </c>
      <c r="AA89" s="158">
        <v>1</v>
      </c>
      <c r="AB89" s="158" t="s">
        <v>993</v>
      </c>
      <c r="AC89" s="158" t="s">
        <v>945</v>
      </c>
      <c r="AD89" s="158" t="s">
        <v>1245</v>
      </c>
      <c r="AE89" s="158" t="s">
        <v>4282</v>
      </c>
      <c r="AF89" s="267" t="s">
        <v>945</v>
      </c>
      <c r="AG89" s="158"/>
      <c r="AH89" s="1154" t="s">
        <v>949</v>
      </c>
      <c r="AI89" s="1154" t="s">
        <v>949</v>
      </c>
      <c r="AJ89" s="1154" t="s">
        <v>949</v>
      </c>
      <c r="AK89" s="1154">
        <v>19.680997000000001</v>
      </c>
      <c r="AL89" s="1154" t="s">
        <v>949</v>
      </c>
      <c r="AM89" s="1154" t="s">
        <v>949</v>
      </c>
      <c r="AN89" s="1154" t="s">
        <v>949</v>
      </c>
      <c r="AO89" s="1154" t="s">
        <v>949</v>
      </c>
      <c r="AP89" s="1154" t="s">
        <v>949</v>
      </c>
      <c r="AQ89" s="1154">
        <v>0</v>
      </c>
      <c r="AR89" s="1154" t="s">
        <v>2086</v>
      </c>
      <c r="AS89" s="1154" t="s">
        <v>949</v>
      </c>
      <c r="AT89" s="1154" t="s">
        <v>949</v>
      </c>
      <c r="AU89" s="1154">
        <v>0</v>
      </c>
      <c r="AV89" s="1154">
        <v>0</v>
      </c>
      <c r="AW89" s="1154">
        <v>0</v>
      </c>
      <c r="AX89" s="1154">
        <v>0</v>
      </c>
      <c r="AY89" s="1154">
        <v>0</v>
      </c>
      <c r="AZ89" s="1154">
        <v>0</v>
      </c>
      <c r="BA89" s="1154">
        <v>0</v>
      </c>
      <c r="BB89" s="1154">
        <v>0</v>
      </c>
      <c r="BC89" s="158" t="s">
        <v>945</v>
      </c>
      <c r="BD89" s="158" t="s">
        <v>945</v>
      </c>
      <c r="BE89" s="158" t="s">
        <v>4393</v>
      </c>
      <c r="BF89" s="158" t="s">
        <v>945</v>
      </c>
      <c r="BG89" s="158" t="s">
        <v>945</v>
      </c>
      <c r="BH89" s="158" t="s">
        <v>945</v>
      </c>
      <c r="BI89" s="158" t="s">
        <v>945</v>
      </c>
      <c r="BJ89" s="6"/>
      <c r="BK89" s="88"/>
    </row>
    <row r="90" spans="1:63" ht="16.5">
      <c r="A90" s="201"/>
      <c r="B90" s="1188">
        <v>83</v>
      </c>
      <c r="C90" s="1188" t="s">
        <v>320</v>
      </c>
      <c r="D90" s="1201" t="s">
        <v>945</v>
      </c>
      <c r="E90" s="1202" t="s">
        <v>945</v>
      </c>
      <c r="F90" s="1201" t="s">
        <v>945</v>
      </c>
      <c r="G90" s="1202" t="s">
        <v>2087</v>
      </c>
      <c r="H90" s="1201"/>
      <c r="I90" s="1202"/>
      <c r="J90" s="1201"/>
      <c r="K90" s="1202"/>
      <c r="L90" s="1201"/>
      <c r="M90" s="1202"/>
      <c r="N90" s="1188" t="s">
        <v>2087</v>
      </c>
      <c r="O90" s="1204" t="s">
        <v>2087</v>
      </c>
      <c r="P90" s="1205" t="s">
        <v>4778</v>
      </c>
      <c r="Q90" s="1188"/>
      <c r="R90" s="1071" t="s">
        <v>979</v>
      </c>
      <c r="S90" s="158" t="s">
        <v>941</v>
      </c>
      <c r="T90" s="158" t="s">
        <v>945</v>
      </c>
      <c r="U90" s="158" t="s">
        <v>2088</v>
      </c>
      <c r="V90" s="158" t="s">
        <v>304</v>
      </c>
      <c r="W90" s="239" t="s">
        <v>2089</v>
      </c>
      <c r="X90" s="647">
        <v>1</v>
      </c>
      <c r="Y90" s="1197" t="s">
        <v>945</v>
      </c>
      <c r="Z90" s="1198" t="s">
        <v>1008</v>
      </c>
      <c r="AA90" s="158">
        <v>1</v>
      </c>
      <c r="AB90" s="158" t="s">
        <v>1008</v>
      </c>
      <c r="AC90" s="158" t="s">
        <v>945</v>
      </c>
      <c r="AD90" s="158" t="s">
        <v>945</v>
      </c>
      <c r="AE90" s="158" t="s">
        <v>4282</v>
      </c>
      <c r="AF90" s="267" t="s">
        <v>945</v>
      </c>
      <c r="AG90" s="158"/>
      <c r="AH90" s="1154">
        <v>2709.2853399999999</v>
      </c>
      <c r="AI90" s="1154" t="s">
        <v>949</v>
      </c>
      <c r="AJ90" s="1154">
        <v>1.41</v>
      </c>
      <c r="AK90" s="1154">
        <v>3.8200923293999995</v>
      </c>
      <c r="AL90" s="1154" t="s">
        <v>2090</v>
      </c>
      <c r="AM90" s="1154" t="s">
        <v>995</v>
      </c>
      <c r="AN90" s="1154" t="s">
        <v>1293</v>
      </c>
      <c r="AO90" s="1154" t="s">
        <v>1294</v>
      </c>
      <c r="AP90" s="1154" t="s">
        <v>1295</v>
      </c>
      <c r="AQ90" s="1154" t="s">
        <v>1296</v>
      </c>
      <c r="AR90" s="1154" t="s">
        <v>1215</v>
      </c>
      <c r="AS90" s="1154" t="s">
        <v>949</v>
      </c>
      <c r="AT90" s="1154" t="s">
        <v>949</v>
      </c>
      <c r="AU90" s="1154">
        <v>0</v>
      </c>
      <c r="AV90" s="1154">
        <v>0</v>
      </c>
      <c r="AW90" s="1154" t="s">
        <v>2087</v>
      </c>
      <c r="AX90" s="1154" t="s">
        <v>1215</v>
      </c>
      <c r="AY90" s="1154">
        <v>0</v>
      </c>
      <c r="AZ90" s="1154">
        <v>0</v>
      </c>
      <c r="BA90" s="1154">
        <v>0</v>
      </c>
      <c r="BB90" s="1154">
        <v>0</v>
      </c>
      <c r="BC90" s="158" t="s">
        <v>4162</v>
      </c>
      <c r="BD90" s="158" t="s">
        <v>4414</v>
      </c>
      <c r="BE90" s="158" t="s">
        <v>4717</v>
      </c>
      <c r="BF90" s="158" t="s">
        <v>945</v>
      </c>
      <c r="BG90" s="158">
        <v>4</v>
      </c>
      <c r="BH90" s="158">
        <v>50</v>
      </c>
      <c r="BI90" s="158">
        <v>23</v>
      </c>
      <c r="BJ90" s="6"/>
      <c r="BK90" s="88"/>
    </row>
    <row r="91" spans="1:63" ht="16.5">
      <c r="A91" s="201"/>
      <c r="B91" s="1188">
        <v>84</v>
      </c>
      <c r="C91" s="1188" t="s">
        <v>320</v>
      </c>
      <c r="D91" s="1201" t="s">
        <v>945</v>
      </c>
      <c r="E91" s="1202" t="s">
        <v>945</v>
      </c>
      <c r="F91" s="1201" t="s">
        <v>945</v>
      </c>
      <c r="G91" s="1202" t="s">
        <v>2091</v>
      </c>
      <c r="H91" s="1201"/>
      <c r="I91" s="1202"/>
      <c r="J91" s="1201"/>
      <c r="K91" s="1202"/>
      <c r="L91" s="1201"/>
      <c r="M91" s="1202"/>
      <c r="N91" s="1188" t="s">
        <v>2091</v>
      </c>
      <c r="O91" s="1188" t="s">
        <v>2092</v>
      </c>
      <c r="P91" s="276" t="s">
        <v>4802</v>
      </c>
      <c r="Q91" s="1188"/>
      <c r="R91" s="1071" t="s">
        <v>1126</v>
      </c>
      <c r="S91" s="158" t="s">
        <v>941</v>
      </c>
      <c r="T91" s="158" t="s">
        <v>945</v>
      </c>
      <c r="U91" s="158" t="s">
        <v>2093</v>
      </c>
      <c r="V91" s="158" t="s">
        <v>304</v>
      </c>
      <c r="W91" s="239" t="s">
        <v>2094</v>
      </c>
      <c r="X91" s="647">
        <v>1</v>
      </c>
      <c r="Y91" s="1197" t="s">
        <v>945</v>
      </c>
      <c r="Z91" s="1198" t="s">
        <v>1008</v>
      </c>
      <c r="AA91" s="158">
        <v>1</v>
      </c>
      <c r="AB91" s="158" t="s">
        <v>979</v>
      </c>
      <c r="AC91" s="158" t="s">
        <v>945</v>
      </c>
      <c r="AD91" s="158" t="s">
        <v>945</v>
      </c>
      <c r="AE91" s="158" t="s">
        <v>4282</v>
      </c>
      <c r="AF91" s="267" t="s">
        <v>945</v>
      </c>
      <c r="AG91" s="158"/>
      <c r="AH91" s="1154">
        <v>775.91238899999996</v>
      </c>
      <c r="AI91" s="1154">
        <v>2</v>
      </c>
      <c r="AJ91" s="1154" t="s">
        <v>949</v>
      </c>
      <c r="AK91" s="1154" t="s">
        <v>949</v>
      </c>
      <c r="AL91" s="1154" t="s">
        <v>2095</v>
      </c>
      <c r="AM91" s="1154" t="s">
        <v>949</v>
      </c>
      <c r="AN91" s="1154" t="s">
        <v>1253</v>
      </c>
      <c r="AO91" s="1154" t="s">
        <v>2096</v>
      </c>
      <c r="AP91" s="1154" t="s">
        <v>949</v>
      </c>
      <c r="AQ91" s="1154" t="s">
        <v>949</v>
      </c>
      <c r="AR91" s="1154" t="s">
        <v>1424</v>
      </c>
      <c r="AS91" s="1154" t="s">
        <v>1166</v>
      </c>
      <c r="AT91" s="1154" t="s">
        <v>949</v>
      </c>
      <c r="AU91" s="1154">
        <v>0</v>
      </c>
      <c r="AV91" s="1154">
        <v>0</v>
      </c>
      <c r="AW91" s="1154">
        <v>0</v>
      </c>
      <c r="AX91" s="1154">
        <v>0</v>
      </c>
      <c r="AY91" s="1154">
        <v>0</v>
      </c>
      <c r="AZ91" s="1154">
        <v>0</v>
      </c>
      <c r="BA91" s="1154">
        <v>0</v>
      </c>
      <c r="BB91" s="1154">
        <v>0</v>
      </c>
      <c r="BC91" s="158" t="s">
        <v>4162</v>
      </c>
      <c r="BD91" s="158" t="s">
        <v>945</v>
      </c>
      <c r="BE91" s="158" t="s">
        <v>4717</v>
      </c>
      <c r="BF91" s="158" t="s">
        <v>945</v>
      </c>
      <c r="BG91" s="158" t="s">
        <v>945</v>
      </c>
      <c r="BH91" s="158" t="s">
        <v>945</v>
      </c>
      <c r="BI91" s="158" t="s">
        <v>945</v>
      </c>
      <c r="BJ91" s="6"/>
      <c r="BK91" s="88"/>
    </row>
    <row r="92" spans="1:63" ht="16.5">
      <c r="A92" s="201"/>
      <c r="B92" s="1188">
        <v>85</v>
      </c>
      <c r="C92" s="1188" t="s">
        <v>320</v>
      </c>
      <c r="D92" s="1201" t="s">
        <v>945</v>
      </c>
      <c r="E92" s="1202" t="s">
        <v>945</v>
      </c>
      <c r="F92" s="1201" t="s">
        <v>945</v>
      </c>
      <c r="G92" s="1202" t="s">
        <v>2097</v>
      </c>
      <c r="H92" s="1201"/>
      <c r="I92" s="1202"/>
      <c r="J92" s="1201"/>
      <c r="K92" s="1202"/>
      <c r="L92" s="1201"/>
      <c r="M92" s="1202"/>
      <c r="N92" s="1188" t="s">
        <v>2097</v>
      </c>
      <c r="O92" s="1204" t="s">
        <v>2097</v>
      </c>
      <c r="P92" s="1205" t="s">
        <v>4778</v>
      </c>
      <c r="Q92" s="1188"/>
      <c r="R92" s="1071"/>
      <c r="S92" s="158" t="s">
        <v>941</v>
      </c>
      <c r="T92" s="158" t="s">
        <v>945</v>
      </c>
      <c r="U92" s="158" t="s">
        <v>2098</v>
      </c>
      <c r="V92" s="158" t="s">
        <v>304</v>
      </c>
      <c r="W92" s="239" t="s">
        <v>2099</v>
      </c>
      <c r="X92" s="647">
        <v>1</v>
      </c>
      <c r="Y92" s="1197" t="s">
        <v>945</v>
      </c>
      <c r="Z92" s="1198" t="s">
        <v>1008</v>
      </c>
      <c r="AA92" s="158">
        <v>1</v>
      </c>
      <c r="AB92" s="158" t="s">
        <v>979</v>
      </c>
      <c r="AC92" s="158" t="s">
        <v>945</v>
      </c>
      <c r="AD92" s="158" t="s">
        <v>945</v>
      </c>
      <c r="AE92" s="158" t="s">
        <v>4282</v>
      </c>
      <c r="AF92" s="267" t="s">
        <v>945</v>
      </c>
      <c r="AG92" s="158"/>
      <c r="AH92" s="1154">
        <v>775.91238999999996</v>
      </c>
      <c r="AI92" s="1154">
        <v>2</v>
      </c>
      <c r="AJ92" s="1154" t="s">
        <v>949</v>
      </c>
      <c r="AK92" s="1154" t="s">
        <v>949</v>
      </c>
      <c r="AL92" s="1154" t="s">
        <v>2095</v>
      </c>
      <c r="AM92" s="1154" t="s">
        <v>949</v>
      </c>
      <c r="AN92" s="1154" t="s">
        <v>1253</v>
      </c>
      <c r="AO92" s="1154" t="s">
        <v>2100</v>
      </c>
      <c r="AP92" s="1154" t="s">
        <v>949</v>
      </c>
      <c r="AQ92" s="1154" t="s">
        <v>949</v>
      </c>
      <c r="AR92" s="1154" t="s">
        <v>1424</v>
      </c>
      <c r="AS92" s="1154" t="s">
        <v>949</v>
      </c>
      <c r="AT92" s="1154" t="s">
        <v>949</v>
      </c>
      <c r="AU92" s="1154">
        <v>0</v>
      </c>
      <c r="AV92" s="1154">
        <v>0</v>
      </c>
      <c r="AW92" s="1154">
        <v>0</v>
      </c>
      <c r="AX92" s="1154">
        <v>0</v>
      </c>
      <c r="AY92" s="1154">
        <v>0</v>
      </c>
      <c r="AZ92" s="1154">
        <v>0</v>
      </c>
      <c r="BA92" s="1154">
        <v>0</v>
      </c>
      <c r="BB92" s="1154">
        <v>0</v>
      </c>
      <c r="BC92" s="158" t="s">
        <v>4162</v>
      </c>
      <c r="BD92" s="158" t="s">
        <v>945</v>
      </c>
      <c r="BE92" s="158" t="s">
        <v>4717</v>
      </c>
      <c r="BF92" s="158" t="s">
        <v>945</v>
      </c>
      <c r="BG92" s="158" t="s">
        <v>945</v>
      </c>
      <c r="BH92" s="158" t="s">
        <v>945</v>
      </c>
      <c r="BI92" s="158" t="s">
        <v>945</v>
      </c>
      <c r="BJ92" s="6"/>
      <c r="BK92" s="88"/>
    </row>
    <row r="93" spans="1:63" ht="16.5">
      <c r="A93" s="201"/>
      <c r="B93" s="1188">
        <v>86</v>
      </c>
      <c r="C93" s="1188" t="s">
        <v>320</v>
      </c>
      <c r="D93" s="1201" t="s">
        <v>945</v>
      </c>
      <c r="E93" s="1202" t="s">
        <v>945</v>
      </c>
      <c r="F93" s="1201" t="s">
        <v>945</v>
      </c>
      <c r="G93" s="1202" t="s">
        <v>2101</v>
      </c>
      <c r="H93" s="1201"/>
      <c r="I93" s="1202"/>
      <c r="J93" s="1201"/>
      <c r="K93" s="1202"/>
      <c r="L93" s="1201"/>
      <c r="M93" s="1202"/>
      <c r="N93" s="1188" t="s">
        <v>2101</v>
      </c>
      <c r="O93" s="1188" t="s">
        <v>2102</v>
      </c>
      <c r="P93" s="276" t="s">
        <v>4802</v>
      </c>
      <c r="Q93" s="1188"/>
      <c r="R93" s="1071" t="s">
        <v>1059</v>
      </c>
      <c r="S93" s="158" t="s">
        <v>941</v>
      </c>
      <c r="T93" s="158" t="s">
        <v>945</v>
      </c>
      <c r="U93" s="158" t="s">
        <v>2103</v>
      </c>
      <c r="V93" s="158" t="s">
        <v>304</v>
      </c>
      <c r="W93" s="239" t="s">
        <v>2104</v>
      </c>
      <c r="X93" s="647">
        <v>1</v>
      </c>
      <c r="Y93" s="1197" t="s">
        <v>945</v>
      </c>
      <c r="Z93" s="1198" t="s">
        <v>1008</v>
      </c>
      <c r="AA93" s="158">
        <v>1</v>
      </c>
      <c r="AB93" s="158" t="s">
        <v>979</v>
      </c>
      <c r="AC93" s="158" t="s">
        <v>945</v>
      </c>
      <c r="AD93" s="158" t="s">
        <v>945</v>
      </c>
      <c r="AE93" s="158" t="s">
        <v>4282</v>
      </c>
      <c r="AF93" s="267" t="s">
        <v>945</v>
      </c>
      <c r="AG93" s="158"/>
      <c r="AH93" s="1154">
        <v>109.2</v>
      </c>
      <c r="AI93" s="1154">
        <v>0.3</v>
      </c>
      <c r="AJ93" s="1154" t="s">
        <v>949</v>
      </c>
      <c r="AK93" s="1154" t="s">
        <v>949</v>
      </c>
      <c r="AL93" s="1154" t="s">
        <v>2105</v>
      </c>
      <c r="AM93" s="1154" t="s">
        <v>949</v>
      </c>
      <c r="AN93" s="1154" t="s">
        <v>2018</v>
      </c>
      <c r="AO93" s="1154" t="s">
        <v>2106</v>
      </c>
      <c r="AP93" s="1154" t="s">
        <v>949</v>
      </c>
      <c r="AQ93" s="1154" t="s">
        <v>949</v>
      </c>
      <c r="AR93" s="1154" t="s">
        <v>1424</v>
      </c>
      <c r="AS93" s="1154" t="s">
        <v>1166</v>
      </c>
      <c r="AT93" s="1154" t="s">
        <v>949</v>
      </c>
      <c r="AU93" s="1154">
        <v>0</v>
      </c>
      <c r="AV93" s="1154">
        <v>0</v>
      </c>
      <c r="AW93" s="1154">
        <v>0</v>
      </c>
      <c r="AX93" s="1154">
        <v>0</v>
      </c>
      <c r="AY93" s="1154">
        <v>0</v>
      </c>
      <c r="AZ93" s="1154">
        <v>0</v>
      </c>
      <c r="BA93" s="1154">
        <v>0</v>
      </c>
      <c r="BB93" s="1154">
        <v>0</v>
      </c>
      <c r="BC93" s="158" t="s">
        <v>4162</v>
      </c>
      <c r="BD93" s="158" t="s">
        <v>945</v>
      </c>
      <c r="BE93" s="158" t="s">
        <v>945</v>
      </c>
      <c r="BF93" s="158" t="s">
        <v>945</v>
      </c>
      <c r="BG93" s="158" t="s">
        <v>945</v>
      </c>
      <c r="BH93" s="158" t="s">
        <v>945</v>
      </c>
      <c r="BI93" s="158" t="s">
        <v>945</v>
      </c>
      <c r="BJ93" s="6"/>
      <c r="BK93" s="88"/>
    </row>
    <row r="94" spans="1:63" ht="16.5">
      <c r="A94" s="201"/>
      <c r="B94" s="1188">
        <v>87</v>
      </c>
      <c r="C94" s="1188" t="s">
        <v>320</v>
      </c>
      <c r="D94" s="1201" t="s">
        <v>945</v>
      </c>
      <c r="E94" s="1202" t="s">
        <v>945</v>
      </c>
      <c r="F94" s="1201" t="s">
        <v>945</v>
      </c>
      <c r="G94" s="1202" t="s">
        <v>2107</v>
      </c>
      <c r="H94" s="1201"/>
      <c r="I94" s="1202"/>
      <c r="J94" s="1201"/>
      <c r="K94" s="1202"/>
      <c r="L94" s="1201"/>
      <c r="M94" s="1202"/>
      <c r="N94" s="1188" t="s">
        <v>2107</v>
      </c>
      <c r="O94" s="1204" t="s">
        <v>2107</v>
      </c>
      <c r="P94" s="1205" t="s">
        <v>4778</v>
      </c>
      <c r="Q94" s="1188"/>
      <c r="R94" s="1071"/>
      <c r="S94" s="158" t="s">
        <v>941</v>
      </c>
      <c r="T94" s="158" t="s">
        <v>945</v>
      </c>
      <c r="U94" s="158" t="s">
        <v>2108</v>
      </c>
      <c r="V94" s="158" t="s">
        <v>304</v>
      </c>
      <c r="W94" s="239" t="s">
        <v>2109</v>
      </c>
      <c r="X94" s="647">
        <v>1</v>
      </c>
      <c r="Y94" s="1197" t="s">
        <v>945</v>
      </c>
      <c r="Z94" s="1198" t="s">
        <v>1008</v>
      </c>
      <c r="AA94" s="158">
        <v>1</v>
      </c>
      <c r="AB94" s="158" t="s">
        <v>979</v>
      </c>
      <c r="AC94" s="158" t="s">
        <v>945</v>
      </c>
      <c r="AD94" s="158" t="s">
        <v>945</v>
      </c>
      <c r="AE94" s="158" t="s">
        <v>4282</v>
      </c>
      <c r="AF94" s="267" t="s">
        <v>945</v>
      </c>
      <c r="AG94" s="158"/>
      <c r="AH94" s="1154" t="s">
        <v>949</v>
      </c>
      <c r="AI94" s="1154" t="s">
        <v>949</v>
      </c>
      <c r="AJ94" s="1154" t="s">
        <v>949</v>
      </c>
      <c r="AK94" s="1154" t="s">
        <v>949</v>
      </c>
      <c r="AL94" s="1154" t="s">
        <v>949</v>
      </c>
      <c r="AM94" s="1154" t="s">
        <v>2110</v>
      </c>
      <c r="AN94" s="1154" t="s">
        <v>2111</v>
      </c>
      <c r="AO94" s="1154" t="s">
        <v>2112</v>
      </c>
      <c r="AP94" s="1154" t="s">
        <v>2113</v>
      </c>
      <c r="AQ94" s="1154" t="s">
        <v>949</v>
      </c>
      <c r="AR94" s="1154" t="s">
        <v>1166</v>
      </c>
      <c r="AS94" s="1154" t="s">
        <v>949</v>
      </c>
      <c r="AT94" s="1154" t="s">
        <v>949</v>
      </c>
      <c r="AU94" s="1154">
        <v>0</v>
      </c>
      <c r="AV94" s="1154">
        <v>0</v>
      </c>
      <c r="AW94" s="1154">
        <v>0</v>
      </c>
      <c r="AX94" s="1154">
        <v>0</v>
      </c>
      <c r="AY94" s="1154">
        <v>0</v>
      </c>
      <c r="AZ94" s="1154">
        <v>0</v>
      </c>
      <c r="BA94" s="1154">
        <v>0</v>
      </c>
      <c r="BB94" s="1154">
        <v>0</v>
      </c>
      <c r="BC94" s="158" t="s">
        <v>945</v>
      </c>
      <c r="BD94" s="158" t="s">
        <v>945</v>
      </c>
      <c r="BE94" s="158" t="s">
        <v>945</v>
      </c>
      <c r="BF94" s="158" t="s">
        <v>945</v>
      </c>
      <c r="BG94" s="158" t="s">
        <v>945</v>
      </c>
      <c r="BH94" s="158" t="s">
        <v>945</v>
      </c>
      <c r="BI94" s="158" t="s">
        <v>945</v>
      </c>
      <c r="BJ94" s="6"/>
      <c r="BK94" s="88"/>
    </row>
    <row r="95" spans="1:63" ht="16.5">
      <c r="A95" s="201"/>
      <c r="B95" s="1188">
        <v>88</v>
      </c>
      <c r="C95" s="1188" t="s">
        <v>320</v>
      </c>
      <c r="D95" s="1201" t="s">
        <v>945</v>
      </c>
      <c r="E95" s="1202" t="s">
        <v>945</v>
      </c>
      <c r="F95" s="1201" t="s">
        <v>945</v>
      </c>
      <c r="G95" s="1202" t="s">
        <v>2114</v>
      </c>
      <c r="H95" s="1201"/>
      <c r="I95" s="1202"/>
      <c r="J95" s="1201"/>
      <c r="K95" s="1202"/>
      <c r="L95" s="1201"/>
      <c r="M95" s="1202"/>
      <c r="N95" s="1188" t="s">
        <v>2114</v>
      </c>
      <c r="O95" s="1204" t="s">
        <v>2114</v>
      </c>
      <c r="P95" s="1205" t="s">
        <v>4778</v>
      </c>
      <c r="Q95" s="1188"/>
      <c r="R95" s="1071" t="s">
        <v>1126</v>
      </c>
      <c r="S95" s="158" t="s">
        <v>941</v>
      </c>
      <c r="T95" s="158" t="s">
        <v>945</v>
      </c>
      <c r="U95" s="158" t="s">
        <v>2115</v>
      </c>
      <c r="V95" s="158" t="s">
        <v>304</v>
      </c>
      <c r="W95" s="239" t="s">
        <v>2116</v>
      </c>
      <c r="X95" s="647">
        <v>1</v>
      </c>
      <c r="Y95" s="1197" t="s">
        <v>945</v>
      </c>
      <c r="Z95" s="1198" t="s">
        <v>1008</v>
      </c>
      <c r="AA95" s="158">
        <v>1</v>
      </c>
      <c r="AB95" s="158" t="s">
        <v>1783</v>
      </c>
      <c r="AC95" s="158" t="s">
        <v>945</v>
      </c>
      <c r="AD95" s="158" t="s">
        <v>945</v>
      </c>
      <c r="AE95" s="158" t="s">
        <v>4282</v>
      </c>
      <c r="AF95" s="267" t="s">
        <v>945</v>
      </c>
      <c r="AG95" s="158"/>
      <c r="AH95" s="1154">
        <v>271.48597000000001</v>
      </c>
      <c r="AI95" s="1154" t="s">
        <v>949</v>
      </c>
      <c r="AJ95" s="1154">
        <v>7.85</v>
      </c>
      <c r="AK95" s="1154">
        <v>2.1311648645000001</v>
      </c>
      <c r="AL95" s="1154" t="s">
        <v>2117</v>
      </c>
      <c r="AM95" s="1154" t="s">
        <v>949</v>
      </c>
      <c r="AN95" s="1154" t="s">
        <v>949</v>
      </c>
      <c r="AO95" s="1154" t="s">
        <v>2118</v>
      </c>
      <c r="AP95" s="1154" t="s">
        <v>949</v>
      </c>
      <c r="AQ95" s="1154">
        <v>0</v>
      </c>
      <c r="AR95" s="1154" t="s">
        <v>2119</v>
      </c>
      <c r="AS95" s="1154" t="s">
        <v>949</v>
      </c>
      <c r="AT95" s="1154" t="s">
        <v>949</v>
      </c>
      <c r="AU95" s="1154">
        <v>0</v>
      </c>
      <c r="AV95" s="1154">
        <v>0</v>
      </c>
      <c r="AW95" s="1154">
        <v>0</v>
      </c>
      <c r="AX95" s="1154">
        <v>0</v>
      </c>
      <c r="AY95" s="1154">
        <v>0</v>
      </c>
      <c r="AZ95" s="1154">
        <v>0</v>
      </c>
      <c r="BA95" s="1154">
        <v>0</v>
      </c>
      <c r="BB95" s="1154">
        <v>0</v>
      </c>
      <c r="BC95" s="158" t="s">
        <v>4162</v>
      </c>
      <c r="BD95" s="158" t="s">
        <v>945</v>
      </c>
      <c r="BE95" s="158" t="s">
        <v>4723</v>
      </c>
      <c r="BF95" s="158" t="s">
        <v>945</v>
      </c>
      <c r="BG95" s="158" t="s">
        <v>945</v>
      </c>
      <c r="BH95" s="158" t="s">
        <v>945</v>
      </c>
      <c r="BI95" s="158" t="s">
        <v>945</v>
      </c>
      <c r="BJ95" s="6"/>
      <c r="BK95" s="88"/>
    </row>
    <row r="96" spans="1:63" ht="16.5">
      <c r="A96" s="201"/>
      <c r="B96" s="1188">
        <v>89</v>
      </c>
      <c r="C96" s="1188" t="s">
        <v>320</v>
      </c>
      <c r="D96" s="1201" t="s">
        <v>945</v>
      </c>
      <c r="E96" s="1202" t="s">
        <v>945</v>
      </c>
      <c r="F96" s="1201" t="s">
        <v>945</v>
      </c>
      <c r="G96" s="1202" t="s">
        <v>2120</v>
      </c>
      <c r="H96" s="1201"/>
      <c r="I96" s="1202"/>
      <c r="J96" s="1201"/>
      <c r="K96" s="1202"/>
      <c r="L96" s="1201"/>
      <c r="M96" s="1202"/>
      <c r="N96" s="1188" t="s">
        <v>2120</v>
      </c>
      <c r="O96" s="1204" t="s">
        <v>2120</v>
      </c>
      <c r="P96" s="1205" t="s">
        <v>4778</v>
      </c>
      <c r="Q96" s="1188"/>
      <c r="R96" s="1071" t="s">
        <v>989</v>
      </c>
      <c r="S96" s="158" t="s">
        <v>941</v>
      </c>
      <c r="T96" s="158" t="s">
        <v>945</v>
      </c>
      <c r="U96" s="158" t="s">
        <v>2121</v>
      </c>
      <c r="V96" s="158" t="s">
        <v>304</v>
      </c>
      <c r="W96" s="239" t="s">
        <v>2122</v>
      </c>
      <c r="X96" s="647">
        <v>1</v>
      </c>
      <c r="Y96" s="1197" t="s">
        <v>945</v>
      </c>
      <c r="Z96" s="1198" t="s">
        <v>1008</v>
      </c>
      <c r="AA96" s="158">
        <v>1</v>
      </c>
      <c r="AB96" s="158" t="s">
        <v>1008</v>
      </c>
      <c r="AC96" s="158" t="s">
        <v>945</v>
      </c>
      <c r="AD96" s="158" t="s">
        <v>945</v>
      </c>
      <c r="AE96" s="158" t="s">
        <v>4282</v>
      </c>
      <c r="AF96" s="267" t="s">
        <v>945</v>
      </c>
      <c r="AG96" s="158"/>
      <c r="AH96" s="1154">
        <v>1509.4098710000001</v>
      </c>
      <c r="AI96" s="1154" t="s">
        <v>949</v>
      </c>
      <c r="AJ96" s="1154">
        <v>1.41</v>
      </c>
      <c r="AK96" s="1154">
        <v>2.1282679181099997</v>
      </c>
      <c r="AL96" s="1154" t="s">
        <v>2123</v>
      </c>
      <c r="AM96" s="1154" t="s">
        <v>1083</v>
      </c>
      <c r="AN96" s="1154" t="s">
        <v>1293</v>
      </c>
      <c r="AO96" s="1154" t="s">
        <v>1294</v>
      </c>
      <c r="AP96" s="1154" t="s">
        <v>1295</v>
      </c>
      <c r="AQ96" s="1154" t="s">
        <v>1296</v>
      </c>
      <c r="AR96" s="1154" t="s">
        <v>1705</v>
      </c>
      <c r="AS96" s="1154" t="s">
        <v>949</v>
      </c>
      <c r="AT96" s="1154" t="s">
        <v>949</v>
      </c>
      <c r="AU96" s="1154">
        <v>0</v>
      </c>
      <c r="AV96" s="1154">
        <v>0</v>
      </c>
      <c r="AW96" s="1154" t="s">
        <v>2120</v>
      </c>
      <c r="AX96" s="1154" t="s">
        <v>1705</v>
      </c>
      <c r="AY96" s="1154">
        <v>0</v>
      </c>
      <c r="AZ96" s="1154">
        <v>0</v>
      </c>
      <c r="BA96" s="1154">
        <v>0</v>
      </c>
      <c r="BB96" s="1154">
        <v>0</v>
      </c>
      <c r="BC96" s="158" t="s">
        <v>4162</v>
      </c>
      <c r="BD96" s="158" t="s">
        <v>4407</v>
      </c>
      <c r="BE96" s="158" t="s">
        <v>4725</v>
      </c>
      <c r="BF96" s="158" t="s">
        <v>945</v>
      </c>
      <c r="BG96" s="158">
        <v>4</v>
      </c>
      <c r="BH96" s="158">
        <v>30</v>
      </c>
      <c r="BI96" s="158">
        <v>20</v>
      </c>
      <c r="BJ96" s="6"/>
      <c r="BK96" s="88"/>
    </row>
    <row r="97" spans="1:63" ht="16.5">
      <c r="A97" s="201"/>
      <c r="B97" s="1188">
        <v>90</v>
      </c>
      <c r="C97" s="1188" t="s">
        <v>320</v>
      </c>
      <c r="D97" s="1201" t="s">
        <v>945</v>
      </c>
      <c r="E97" s="1202" t="s">
        <v>945</v>
      </c>
      <c r="F97" s="1201" t="s">
        <v>945</v>
      </c>
      <c r="G97" s="1202" t="s">
        <v>2124</v>
      </c>
      <c r="H97" s="1201"/>
      <c r="I97" s="1202"/>
      <c r="J97" s="1201"/>
      <c r="K97" s="1202"/>
      <c r="L97" s="1201"/>
      <c r="M97" s="1202"/>
      <c r="N97" s="1188" t="s">
        <v>2124</v>
      </c>
      <c r="O97" s="1204" t="s">
        <v>2124</v>
      </c>
      <c r="P97" s="1205" t="s">
        <v>4778</v>
      </c>
      <c r="Q97" s="1188"/>
      <c r="R97" s="1071"/>
      <c r="S97" s="158" t="s">
        <v>941</v>
      </c>
      <c r="T97" s="158" t="s">
        <v>945</v>
      </c>
      <c r="U97" s="158" t="s">
        <v>2125</v>
      </c>
      <c r="V97" s="158" t="s">
        <v>304</v>
      </c>
      <c r="W97" s="239" t="s">
        <v>2126</v>
      </c>
      <c r="X97" s="647">
        <v>1</v>
      </c>
      <c r="Y97" s="1197" t="s">
        <v>945</v>
      </c>
      <c r="Z97" s="1198" t="s">
        <v>1008</v>
      </c>
      <c r="AA97" s="158">
        <v>1</v>
      </c>
      <c r="AB97" s="158" t="s">
        <v>1008</v>
      </c>
      <c r="AC97" s="158" t="s">
        <v>945</v>
      </c>
      <c r="AD97" s="158" t="s">
        <v>945</v>
      </c>
      <c r="AE97" s="158" t="s">
        <v>4282</v>
      </c>
      <c r="AF97" s="267" t="s">
        <v>945</v>
      </c>
      <c r="AG97" s="158"/>
      <c r="AH97" s="1154">
        <v>309.82019000000003</v>
      </c>
      <c r="AI97" s="1154" t="s">
        <v>949</v>
      </c>
      <c r="AJ97" s="1154">
        <v>1.41</v>
      </c>
      <c r="AK97" s="1154">
        <v>0.43684650000000003</v>
      </c>
      <c r="AL97" s="1154" t="s">
        <v>2127</v>
      </c>
      <c r="AM97" s="1154" t="s">
        <v>1083</v>
      </c>
      <c r="AN97" s="1154" t="s">
        <v>1293</v>
      </c>
      <c r="AO97" s="1154" t="s">
        <v>1685</v>
      </c>
      <c r="AP97" s="1154" t="s">
        <v>1686</v>
      </c>
      <c r="AQ97" s="1154" t="s">
        <v>949</v>
      </c>
      <c r="AR97" s="1154" t="s">
        <v>1705</v>
      </c>
      <c r="AS97" s="1154" t="s">
        <v>949</v>
      </c>
      <c r="AT97" s="1154" t="s">
        <v>949</v>
      </c>
      <c r="AU97" s="1154">
        <v>0</v>
      </c>
      <c r="AV97" s="1154">
        <v>0</v>
      </c>
      <c r="AW97" s="1154" t="s">
        <v>2124</v>
      </c>
      <c r="AX97" s="1154" t="s">
        <v>1705</v>
      </c>
      <c r="AY97" s="1154">
        <v>0</v>
      </c>
      <c r="AZ97" s="1154">
        <v>0</v>
      </c>
      <c r="BA97" s="1154">
        <v>0</v>
      </c>
      <c r="BB97" s="1154">
        <v>0</v>
      </c>
      <c r="BC97" s="158" t="s">
        <v>4162</v>
      </c>
      <c r="BD97" s="158" t="s">
        <v>4407</v>
      </c>
      <c r="BE97" s="158" t="s">
        <v>945</v>
      </c>
      <c r="BF97" s="158" t="s">
        <v>945</v>
      </c>
      <c r="BG97" s="158">
        <v>4</v>
      </c>
      <c r="BH97" s="158">
        <v>30</v>
      </c>
      <c r="BI97" s="158">
        <v>20</v>
      </c>
      <c r="BJ97" s="6"/>
      <c r="BK97" s="88"/>
    </row>
    <row r="98" spans="1:63" ht="16.5">
      <c r="A98" s="201"/>
      <c r="B98" s="1188">
        <v>91</v>
      </c>
      <c r="C98" s="1188" t="s">
        <v>320</v>
      </c>
      <c r="D98" s="1201" t="s">
        <v>945</v>
      </c>
      <c r="E98" s="1202" t="s">
        <v>945</v>
      </c>
      <c r="F98" s="1201" t="s">
        <v>945</v>
      </c>
      <c r="G98" s="1202" t="s">
        <v>2128</v>
      </c>
      <c r="H98" s="1201"/>
      <c r="I98" s="1202"/>
      <c r="J98" s="1201"/>
      <c r="K98" s="1202"/>
      <c r="L98" s="1201"/>
      <c r="M98" s="1202"/>
      <c r="N98" s="1188" t="s">
        <v>2128</v>
      </c>
      <c r="O98" s="1204" t="s">
        <v>2128</v>
      </c>
      <c r="P98" s="1205" t="s">
        <v>4778</v>
      </c>
      <c r="Q98" s="1188"/>
      <c r="R98" s="1071"/>
      <c r="S98" s="158" t="s">
        <v>941</v>
      </c>
      <c r="T98" s="158" t="s">
        <v>945</v>
      </c>
      <c r="U98" s="158" t="s">
        <v>2129</v>
      </c>
      <c r="V98" s="158" t="s">
        <v>304</v>
      </c>
      <c r="W98" s="239" t="s">
        <v>2130</v>
      </c>
      <c r="X98" s="647">
        <v>1</v>
      </c>
      <c r="Y98" s="1197" t="s">
        <v>945</v>
      </c>
      <c r="Z98" s="1198" t="s">
        <v>1008</v>
      </c>
      <c r="AA98" s="158">
        <v>1</v>
      </c>
      <c r="AB98" s="158" t="s">
        <v>1008</v>
      </c>
      <c r="AC98" s="158" t="s">
        <v>945</v>
      </c>
      <c r="AD98" s="158" t="s">
        <v>945</v>
      </c>
      <c r="AE98" s="158" t="s">
        <v>4282</v>
      </c>
      <c r="AF98" s="267" t="s">
        <v>945</v>
      </c>
      <c r="AG98" s="158"/>
      <c r="AH98" s="1154">
        <v>191.601226</v>
      </c>
      <c r="AI98" s="1154" t="s">
        <v>949</v>
      </c>
      <c r="AJ98" s="1154">
        <v>1.41</v>
      </c>
      <c r="AK98" s="1154">
        <v>0.27015772865999998</v>
      </c>
      <c r="AL98" s="1154" t="s">
        <v>2131</v>
      </c>
      <c r="AM98" s="1154" t="s">
        <v>1083</v>
      </c>
      <c r="AN98" s="1154" t="s">
        <v>1293</v>
      </c>
      <c r="AO98" s="1154" t="s">
        <v>1685</v>
      </c>
      <c r="AP98" s="1154" t="s">
        <v>1686</v>
      </c>
      <c r="AQ98" s="1154" t="s">
        <v>1296</v>
      </c>
      <c r="AR98" s="1154" t="s">
        <v>1705</v>
      </c>
      <c r="AS98" s="1154" t="s">
        <v>949</v>
      </c>
      <c r="AT98" s="1154" t="s">
        <v>949</v>
      </c>
      <c r="AU98" s="1154">
        <v>0</v>
      </c>
      <c r="AV98" s="1154">
        <v>0</v>
      </c>
      <c r="AW98" s="1154" t="s">
        <v>2128</v>
      </c>
      <c r="AX98" s="1154" t="s">
        <v>1705</v>
      </c>
      <c r="AY98" s="1154">
        <v>0</v>
      </c>
      <c r="AZ98" s="1154">
        <v>0</v>
      </c>
      <c r="BA98" s="1154">
        <v>0</v>
      </c>
      <c r="BB98" s="1154">
        <v>0</v>
      </c>
      <c r="BC98" s="158" t="s">
        <v>4162</v>
      </c>
      <c r="BD98" s="158" t="s">
        <v>4407</v>
      </c>
      <c r="BE98" s="158" t="s">
        <v>945</v>
      </c>
      <c r="BF98" s="158" t="s">
        <v>945</v>
      </c>
      <c r="BG98" s="158">
        <v>4</v>
      </c>
      <c r="BH98" s="158">
        <v>30</v>
      </c>
      <c r="BI98" s="158">
        <v>20</v>
      </c>
      <c r="BJ98" s="6"/>
      <c r="BK98" s="88"/>
    </row>
    <row r="99" spans="1:63" ht="16.5">
      <c r="A99" s="201"/>
      <c r="B99" s="1188">
        <v>92</v>
      </c>
      <c r="C99" s="1188" t="s">
        <v>320</v>
      </c>
      <c r="D99" s="1201" t="s">
        <v>945</v>
      </c>
      <c r="E99" s="1202" t="s">
        <v>945</v>
      </c>
      <c r="F99" s="1201" t="s">
        <v>945</v>
      </c>
      <c r="G99" s="1202" t="s">
        <v>2132</v>
      </c>
      <c r="H99" s="1201"/>
      <c r="I99" s="1202"/>
      <c r="J99" s="1201"/>
      <c r="K99" s="1202"/>
      <c r="L99" s="1201"/>
      <c r="M99" s="1202"/>
      <c r="N99" s="1188" t="s">
        <v>2132</v>
      </c>
      <c r="O99" s="1204" t="s">
        <v>2132</v>
      </c>
      <c r="P99" s="1205" t="s">
        <v>4778</v>
      </c>
      <c r="Q99" s="1188"/>
      <c r="R99" s="1071" t="s">
        <v>1059</v>
      </c>
      <c r="S99" s="158" t="s">
        <v>941</v>
      </c>
      <c r="T99" s="158" t="s">
        <v>945</v>
      </c>
      <c r="U99" s="158" t="s">
        <v>2133</v>
      </c>
      <c r="V99" s="158" t="s">
        <v>304</v>
      </c>
      <c r="W99" s="239" t="s">
        <v>2134</v>
      </c>
      <c r="X99" s="647">
        <v>1</v>
      </c>
      <c r="Y99" s="1197" t="s">
        <v>945</v>
      </c>
      <c r="Z99" s="1198" t="s">
        <v>1008</v>
      </c>
      <c r="AA99" s="158">
        <v>1</v>
      </c>
      <c r="AB99" s="158" t="s">
        <v>1008</v>
      </c>
      <c r="AC99" s="158" t="s">
        <v>945</v>
      </c>
      <c r="AD99" s="158" t="s">
        <v>945</v>
      </c>
      <c r="AE99" s="158" t="s">
        <v>4282</v>
      </c>
      <c r="AF99" s="267" t="s">
        <v>945</v>
      </c>
      <c r="AG99" s="158"/>
      <c r="AH99" s="1154">
        <v>1325.4184</v>
      </c>
      <c r="AI99" s="1154" t="s">
        <v>949</v>
      </c>
      <c r="AJ99" s="1154">
        <v>1.41</v>
      </c>
      <c r="AK99" s="1154">
        <v>1.8688400000000001</v>
      </c>
      <c r="AL99" s="1154" t="s">
        <v>2135</v>
      </c>
      <c r="AM99" s="1154" t="s">
        <v>1083</v>
      </c>
      <c r="AN99" s="1154" t="s">
        <v>1293</v>
      </c>
      <c r="AO99" s="1154" t="s">
        <v>1294</v>
      </c>
      <c r="AP99" s="1154" t="s">
        <v>1295</v>
      </c>
      <c r="AQ99" s="1154" t="s">
        <v>949</v>
      </c>
      <c r="AR99" s="1154" t="s">
        <v>1705</v>
      </c>
      <c r="AS99" s="1154" t="s">
        <v>949</v>
      </c>
      <c r="AT99" s="1154" t="s">
        <v>949</v>
      </c>
      <c r="AU99" s="1154">
        <v>0</v>
      </c>
      <c r="AV99" s="1154">
        <v>0</v>
      </c>
      <c r="AW99" s="1154" t="s">
        <v>2132</v>
      </c>
      <c r="AX99" s="1154" t="s">
        <v>1705</v>
      </c>
      <c r="AY99" s="1154">
        <v>0</v>
      </c>
      <c r="AZ99" s="1154">
        <v>0</v>
      </c>
      <c r="BA99" s="1154">
        <v>0</v>
      </c>
      <c r="BB99" s="1154">
        <v>0</v>
      </c>
      <c r="BC99" s="158" t="s">
        <v>4162</v>
      </c>
      <c r="BD99" s="158" t="s">
        <v>4407</v>
      </c>
      <c r="BE99" s="158" t="s">
        <v>945</v>
      </c>
      <c r="BF99" s="158" t="s">
        <v>945</v>
      </c>
      <c r="BG99" s="158">
        <v>4</v>
      </c>
      <c r="BH99" s="158">
        <v>30</v>
      </c>
      <c r="BI99" s="158">
        <v>20</v>
      </c>
      <c r="BJ99" s="6"/>
      <c r="BK99" s="88"/>
    </row>
    <row r="100" spans="1:63" ht="16.5">
      <c r="A100" s="201"/>
      <c r="B100" s="1188">
        <v>93</v>
      </c>
      <c r="C100" s="1188" t="s">
        <v>320</v>
      </c>
      <c r="D100" s="1201" t="s">
        <v>945</v>
      </c>
      <c r="E100" s="1202" t="s">
        <v>945</v>
      </c>
      <c r="F100" s="1201" t="s">
        <v>2136</v>
      </c>
      <c r="G100" s="1202"/>
      <c r="H100" s="1201"/>
      <c r="I100" s="1202"/>
      <c r="J100" s="1201"/>
      <c r="K100" s="1202"/>
      <c r="L100" s="1201"/>
      <c r="M100" s="1202"/>
      <c r="N100" s="1188" t="s">
        <v>2136</v>
      </c>
      <c r="O100" s="1144" t="s">
        <v>2137</v>
      </c>
      <c r="P100" s="276" t="s">
        <v>939</v>
      </c>
      <c r="Q100" s="1188"/>
      <c r="R100" s="1071" t="s">
        <v>940</v>
      </c>
      <c r="S100" s="158" t="s">
        <v>941</v>
      </c>
      <c r="T100" s="158" t="s">
        <v>2138</v>
      </c>
      <c r="U100" s="158" t="s">
        <v>2139</v>
      </c>
      <c r="V100" s="158" t="s">
        <v>304</v>
      </c>
      <c r="W100" s="239" t="s">
        <v>2140</v>
      </c>
      <c r="X100" s="647">
        <v>1</v>
      </c>
      <c r="Y100" s="1197" t="s">
        <v>945</v>
      </c>
      <c r="Z100" s="1198" t="s">
        <v>1008</v>
      </c>
      <c r="AA100" s="158">
        <v>0</v>
      </c>
      <c r="AB100" s="158" t="s">
        <v>947</v>
      </c>
      <c r="AC100" s="158" t="s">
        <v>945</v>
      </c>
      <c r="AD100" s="158" t="s">
        <v>945</v>
      </c>
      <c r="AE100" s="158" t="s">
        <v>949</v>
      </c>
      <c r="AF100" s="267" t="s">
        <v>945</v>
      </c>
      <c r="AG100" s="158"/>
      <c r="AH100" s="1154" t="s">
        <v>949</v>
      </c>
      <c r="AI100" s="1154" t="s">
        <v>949</v>
      </c>
      <c r="AJ100" s="1154" t="s">
        <v>949</v>
      </c>
      <c r="AK100" s="1154" t="s">
        <v>949</v>
      </c>
      <c r="AL100" s="1154" t="s">
        <v>949</v>
      </c>
      <c r="AM100" s="1154" t="s">
        <v>949</v>
      </c>
      <c r="AN100" s="1154" t="s">
        <v>949</v>
      </c>
      <c r="AO100" s="1154" t="s">
        <v>949</v>
      </c>
      <c r="AP100" s="1154" t="s">
        <v>949</v>
      </c>
      <c r="AQ100" s="1154" t="s">
        <v>949</v>
      </c>
      <c r="AR100" s="1154" t="s">
        <v>949</v>
      </c>
      <c r="AS100" s="1154" t="s">
        <v>949</v>
      </c>
      <c r="AT100" s="1154" t="s">
        <v>949</v>
      </c>
      <c r="AU100" s="1154" t="s">
        <v>949</v>
      </c>
      <c r="AV100" s="1154" t="s">
        <v>949</v>
      </c>
      <c r="AW100" s="1154" t="s">
        <v>949</v>
      </c>
      <c r="AX100" s="1154" t="s">
        <v>949</v>
      </c>
      <c r="AY100" s="1154" t="s">
        <v>949</v>
      </c>
      <c r="AZ100" s="1154" t="s">
        <v>949</v>
      </c>
      <c r="BA100" s="1154" t="s">
        <v>949</v>
      </c>
      <c r="BB100" s="1154" t="s">
        <v>949</v>
      </c>
      <c r="BC100" s="158" t="s">
        <v>4162</v>
      </c>
      <c r="BD100" s="158" t="s">
        <v>945</v>
      </c>
      <c r="BE100" s="158" t="s">
        <v>945</v>
      </c>
      <c r="BF100" s="158" t="s">
        <v>945</v>
      </c>
      <c r="BG100" s="158" t="s">
        <v>945</v>
      </c>
      <c r="BH100" s="158" t="s">
        <v>945</v>
      </c>
      <c r="BI100" s="158" t="s">
        <v>945</v>
      </c>
      <c r="BJ100" s="6"/>
      <c r="BK100" s="88"/>
    </row>
    <row r="101" spans="1:63" ht="16.5">
      <c r="A101" s="201"/>
      <c r="B101" s="1188">
        <v>94</v>
      </c>
      <c r="C101" s="1188" t="s">
        <v>320</v>
      </c>
      <c r="D101" s="1201" t="s">
        <v>945</v>
      </c>
      <c r="E101" s="1202" t="s">
        <v>945</v>
      </c>
      <c r="F101" s="1201" t="s">
        <v>945</v>
      </c>
      <c r="G101" s="1202" t="s">
        <v>1175</v>
      </c>
      <c r="H101" s="1201"/>
      <c r="I101" s="1202"/>
      <c r="J101" s="1201"/>
      <c r="K101" s="1202"/>
      <c r="L101" s="1201"/>
      <c r="M101" s="1202"/>
      <c r="N101" s="1188" t="s">
        <v>1175</v>
      </c>
      <c r="O101" s="1204" t="s">
        <v>1175</v>
      </c>
      <c r="P101" s="1205" t="s">
        <v>4778</v>
      </c>
      <c r="Q101" s="1188"/>
      <c r="R101" s="1071"/>
      <c r="S101" s="158" t="s">
        <v>941</v>
      </c>
      <c r="T101" s="158" t="s">
        <v>1175</v>
      </c>
      <c r="U101" s="158" t="s">
        <v>1176</v>
      </c>
      <c r="V101" s="158" t="s">
        <v>304</v>
      </c>
      <c r="W101" s="239" t="s">
        <v>1177</v>
      </c>
      <c r="X101" s="647">
        <v>5</v>
      </c>
      <c r="Y101" s="1197" t="s">
        <v>945</v>
      </c>
      <c r="Z101" s="1198" t="s">
        <v>1008</v>
      </c>
      <c r="AA101" s="158">
        <v>1</v>
      </c>
      <c r="AB101" s="158" t="s">
        <v>1008</v>
      </c>
      <c r="AC101" s="158" t="s">
        <v>945</v>
      </c>
      <c r="AD101" s="158" t="s">
        <v>945</v>
      </c>
      <c r="AE101" s="158" t="s">
        <v>4192</v>
      </c>
      <c r="AF101" s="267" t="s">
        <v>945</v>
      </c>
      <c r="AG101" s="158"/>
      <c r="AH101" s="1154">
        <v>5.4169999999999998</v>
      </c>
      <c r="AI101" s="1154">
        <v>0.25</v>
      </c>
      <c r="AJ101" s="1154">
        <v>1.37</v>
      </c>
      <c r="AK101" s="1154">
        <v>7.0000000000000001E-3</v>
      </c>
      <c r="AL101" s="1154" t="s">
        <v>1178</v>
      </c>
      <c r="AM101" s="1154" t="s">
        <v>1083</v>
      </c>
      <c r="AN101" s="1154" t="s">
        <v>1179</v>
      </c>
      <c r="AO101" s="1154" t="s">
        <v>1180</v>
      </c>
      <c r="AP101" s="1154" t="s">
        <v>1181</v>
      </c>
      <c r="AQ101" s="1154">
        <v>0</v>
      </c>
      <c r="AR101" s="1154" t="s">
        <v>1166</v>
      </c>
      <c r="AS101" s="1154" t="s">
        <v>949</v>
      </c>
      <c r="AT101" s="1154" t="s">
        <v>949</v>
      </c>
      <c r="AU101" s="1154">
        <v>0</v>
      </c>
      <c r="AV101" s="1154">
        <v>0</v>
      </c>
      <c r="AW101" s="1154">
        <v>0</v>
      </c>
      <c r="AX101" s="1154">
        <v>0</v>
      </c>
      <c r="AY101" s="1154">
        <v>0</v>
      </c>
      <c r="AZ101" s="1154">
        <v>0</v>
      </c>
      <c r="BA101" s="1154">
        <v>0</v>
      </c>
      <c r="BB101" s="1154">
        <v>0</v>
      </c>
      <c r="BC101" s="158" t="s">
        <v>945</v>
      </c>
      <c r="BD101" s="158" t="s">
        <v>945</v>
      </c>
      <c r="BE101" s="158" t="s">
        <v>945</v>
      </c>
      <c r="BF101" s="158" t="s">
        <v>945</v>
      </c>
      <c r="BG101" s="158" t="s">
        <v>945</v>
      </c>
      <c r="BH101" s="158" t="s">
        <v>945</v>
      </c>
      <c r="BI101" s="158" t="s">
        <v>945</v>
      </c>
      <c r="BJ101" s="6"/>
      <c r="BK101" s="88"/>
    </row>
    <row r="102" spans="1:63" ht="16.5">
      <c r="A102" s="201"/>
      <c r="B102" s="1188">
        <v>95</v>
      </c>
      <c r="C102" s="1188" t="s">
        <v>320</v>
      </c>
      <c r="D102" s="1201" t="s">
        <v>945</v>
      </c>
      <c r="E102" s="1202" t="s">
        <v>945</v>
      </c>
      <c r="F102" s="1201" t="s">
        <v>945</v>
      </c>
      <c r="G102" s="1202" t="s">
        <v>1897</v>
      </c>
      <c r="H102" s="1201"/>
      <c r="I102" s="1202"/>
      <c r="J102" s="1201"/>
      <c r="K102" s="1202"/>
      <c r="L102" s="1201"/>
      <c r="M102" s="1202"/>
      <c r="N102" s="1188" t="s">
        <v>1897</v>
      </c>
      <c r="O102" s="1188" t="s">
        <v>1898</v>
      </c>
      <c r="P102" s="276" t="s">
        <v>4802</v>
      </c>
      <c r="Q102" s="1188"/>
      <c r="R102" s="1071"/>
      <c r="S102" s="158" t="s">
        <v>941</v>
      </c>
      <c r="T102" s="158" t="s">
        <v>1898</v>
      </c>
      <c r="U102" s="158" t="s">
        <v>1899</v>
      </c>
      <c r="V102" s="158" t="s">
        <v>304</v>
      </c>
      <c r="W102" s="239" t="s">
        <v>1900</v>
      </c>
      <c r="X102" s="647">
        <v>2</v>
      </c>
      <c r="Y102" s="1197" t="s">
        <v>945</v>
      </c>
      <c r="Z102" s="1198" t="s">
        <v>1008</v>
      </c>
      <c r="AA102" s="158">
        <v>1</v>
      </c>
      <c r="AB102" s="158" t="s">
        <v>993</v>
      </c>
      <c r="AC102" s="158" t="s">
        <v>945</v>
      </c>
      <c r="AD102" s="158" t="s">
        <v>945</v>
      </c>
      <c r="AE102" s="158" t="s">
        <v>4282</v>
      </c>
      <c r="AF102" s="267" t="s">
        <v>945</v>
      </c>
      <c r="AG102" s="158"/>
      <c r="AH102" s="1154" t="s">
        <v>949</v>
      </c>
      <c r="AI102" s="1154" t="s">
        <v>949</v>
      </c>
      <c r="AJ102" s="1154" t="s">
        <v>949</v>
      </c>
      <c r="AK102" s="1154" t="s">
        <v>949</v>
      </c>
      <c r="AL102" s="1154" t="s">
        <v>949</v>
      </c>
      <c r="AM102" s="1154" t="s">
        <v>949</v>
      </c>
      <c r="AN102" s="1154" t="s">
        <v>1023</v>
      </c>
      <c r="AO102" s="1154">
        <v>0</v>
      </c>
      <c r="AP102" s="1154" t="s">
        <v>945</v>
      </c>
      <c r="AQ102" s="1154" t="s">
        <v>945</v>
      </c>
      <c r="AR102" s="1154" t="s">
        <v>986</v>
      </c>
      <c r="AS102" s="1154" t="s">
        <v>1024</v>
      </c>
      <c r="AT102" s="1154" t="s">
        <v>949</v>
      </c>
      <c r="AU102" s="1154">
        <v>0</v>
      </c>
      <c r="AV102" s="1154">
        <v>0</v>
      </c>
      <c r="AW102" s="1154">
        <v>0</v>
      </c>
      <c r="AX102" s="1154">
        <v>0</v>
      </c>
      <c r="AY102" s="1154">
        <v>0</v>
      </c>
      <c r="AZ102" s="1154">
        <v>0</v>
      </c>
      <c r="BA102" s="1154">
        <v>0</v>
      </c>
      <c r="BB102" s="1154">
        <v>0</v>
      </c>
      <c r="BC102" s="158" t="s">
        <v>945</v>
      </c>
      <c r="BD102" s="158" t="s">
        <v>945</v>
      </c>
      <c r="BE102" s="158" t="s">
        <v>4731</v>
      </c>
      <c r="BF102" s="158" t="s">
        <v>945</v>
      </c>
      <c r="BG102" s="158" t="s">
        <v>945</v>
      </c>
      <c r="BH102" s="158" t="s">
        <v>945</v>
      </c>
      <c r="BI102" s="158" t="s">
        <v>945</v>
      </c>
      <c r="BJ102" s="6"/>
      <c r="BK102" s="88"/>
    </row>
    <row r="103" spans="1:63" ht="16.5">
      <c r="A103" s="201"/>
      <c r="B103" s="1188">
        <v>96</v>
      </c>
      <c r="C103" s="1188" t="s">
        <v>320</v>
      </c>
      <c r="D103" s="1201" t="s">
        <v>945</v>
      </c>
      <c r="E103" s="1202" t="s">
        <v>945</v>
      </c>
      <c r="F103" s="1201" t="s">
        <v>945</v>
      </c>
      <c r="G103" s="1202" t="s">
        <v>2141</v>
      </c>
      <c r="H103" s="1201"/>
      <c r="I103" s="1202"/>
      <c r="J103" s="1201"/>
      <c r="K103" s="1202"/>
      <c r="L103" s="1201"/>
      <c r="M103" s="1202"/>
      <c r="N103" s="1188" t="s">
        <v>2141</v>
      </c>
      <c r="O103" s="1204" t="s">
        <v>2141</v>
      </c>
      <c r="P103" s="1205" t="s">
        <v>4778</v>
      </c>
      <c r="Q103" s="1188"/>
      <c r="R103" s="1071" t="s">
        <v>989</v>
      </c>
      <c r="S103" s="158" t="s">
        <v>941</v>
      </c>
      <c r="T103" s="158" t="s">
        <v>2141</v>
      </c>
      <c r="U103" s="158" t="s">
        <v>2142</v>
      </c>
      <c r="V103" s="158" t="s">
        <v>304</v>
      </c>
      <c r="W103" s="239" t="s">
        <v>2143</v>
      </c>
      <c r="X103" s="647">
        <v>2</v>
      </c>
      <c r="Y103" s="1197" t="s">
        <v>945</v>
      </c>
      <c r="Z103" s="1198" t="s">
        <v>1008</v>
      </c>
      <c r="AA103" s="158">
        <v>1</v>
      </c>
      <c r="AB103" s="158" t="s">
        <v>1048</v>
      </c>
      <c r="AC103" s="158" t="s">
        <v>945</v>
      </c>
      <c r="AD103" s="158" t="s">
        <v>945</v>
      </c>
      <c r="AE103" s="158" t="s">
        <v>4282</v>
      </c>
      <c r="AF103" s="267" t="s">
        <v>945</v>
      </c>
      <c r="AG103" s="158"/>
      <c r="AH103" s="1154">
        <v>6.5808330000000002</v>
      </c>
      <c r="AI103" s="1154">
        <v>0.32</v>
      </c>
      <c r="AJ103" s="1154">
        <v>7.85</v>
      </c>
      <c r="AK103" s="1154" t="s">
        <v>949</v>
      </c>
      <c r="AL103" s="1154" t="s">
        <v>2144</v>
      </c>
      <c r="AM103" s="1154" t="s">
        <v>949</v>
      </c>
      <c r="AN103" s="1154" t="s">
        <v>949</v>
      </c>
      <c r="AO103" s="1154" t="s">
        <v>949</v>
      </c>
      <c r="AP103" s="1154" t="s">
        <v>949</v>
      </c>
      <c r="AQ103" s="1154">
        <v>0</v>
      </c>
      <c r="AR103" s="1154" t="s">
        <v>1068</v>
      </c>
      <c r="AS103" s="1154" t="s">
        <v>949</v>
      </c>
      <c r="AT103" s="1154">
        <v>0</v>
      </c>
      <c r="AU103" s="1154">
        <v>0</v>
      </c>
      <c r="AV103" s="1154">
        <v>0</v>
      </c>
      <c r="AW103" s="1154">
        <v>0</v>
      </c>
      <c r="AX103" s="1154">
        <v>0</v>
      </c>
      <c r="AY103" s="1154">
        <v>0</v>
      </c>
      <c r="AZ103" s="1154">
        <v>0</v>
      </c>
      <c r="BA103" s="1154">
        <v>0</v>
      </c>
      <c r="BB103" s="1154">
        <v>0</v>
      </c>
      <c r="BC103" s="158" t="s">
        <v>945</v>
      </c>
      <c r="BD103" s="158" t="s">
        <v>945</v>
      </c>
      <c r="BE103" s="158" t="s">
        <v>945</v>
      </c>
      <c r="BF103" s="158" t="s">
        <v>945</v>
      </c>
      <c r="BG103" s="158" t="s">
        <v>945</v>
      </c>
      <c r="BH103" s="158" t="s">
        <v>945</v>
      </c>
      <c r="BI103" s="158" t="s">
        <v>945</v>
      </c>
      <c r="BJ103" s="6"/>
      <c r="BK103" s="88"/>
    </row>
    <row r="104" spans="1:63" s="85" customFormat="1" ht="16.5">
      <c r="A104" s="632"/>
      <c r="B104" s="1144">
        <v>97</v>
      </c>
      <c r="C104" s="1188" t="s">
        <v>320</v>
      </c>
      <c r="D104" s="1145"/>
      <c r="E104" s="1146"/>
      <c r="F104" s="1145"/>
      <c r="G104" s="1146" t="s">
        <v>4896</v>
      </c>
      <c r="H104" s="1145"/>
      <c r="I104" s="1146"/>
      <c r="J104" s="1145"/>
      <c r="K104" s="1146"/>
      <c r="L104" s="1145"/>
      <c r="M104" s="1146"/>
      <c r="N104" s="297" t="s">
        <v>4896</v>
      </c>
      <c r="O104" s="1156" t="s">
        <v>4995</v>
      </c>
      <c r="P104" s="1147" t="s">
        <v>4777</v>
      </c>
      <c r="Q104" s="1156"/>
      <c r="R104" s="1071"/>
      <c r="S104" s="158" t="s">
        <v>941</v>
      </c>
      <c r="T104" s="1144" t="s">
        <v>2145</v>
      </c>
      <c r="U104" s="158" t="s">
        <v>2146</v>
      </c>
      <c r="V104" s="1157" t="s">
        <v>304</v>
      </c>
      <c r="W104" s="239" t="s">
        <v>2147</v>
      </c>
      <c r="X104" s="647">
        <v>1</v>
      </c>
      <c r="Y104" s="1197" t="s">
        <v>945</v>
      </c>
      <c r="Z104" s="1166" t="s">
        <v>1008</v>
      </c>
      <c r="AA104" s="297">
        <v>1</v>
      </c>
      <c r="AB104" s="1144" t="s">
        <v>1921</v>
      </c>
      <c r="AC104" s="1144"/>
      <c r="AD104" s="1148" t="s">
        <v>1245</v>
      </c>
      <c r="AE104" s="158"/>
      <c r="AF104" s="267"/>
      <c r="AG104" s="158"/>
      <c r="AH104" s="1154">
        <v>16575.753045000001</v>
      </c>
      <c r="AI104" s="1154" t="s">
        <v>949</v>
      </c>
      <c r="AJ104" s="1154" t="s">
        <v>949</v>
      </c>
      <c r="AK104" s="1154" t="s">
        <v>949</v>
      </c>
      <c r="AL104" s="1154" t="s">
        <v>2148</v>
      </c>
      <c r="AM104" s="1154" t="s">
        <v>949</v>
      </c>
      <c r="AN104" s="1154" t="s">
        <v>949</v>
      </c>
      <c r="AO104" s="1154" t="s">
        <v>949</v>
      </c>
      <c r="AP104" s="1154" t="s">
        <v>949</v>
      </c>
      <c r="AQ104" s="1154" t="s">
        <v>945</v>
      </c>
      <c r="AR104" s="1154" t="s">
        <v>1923</v>
      </c>
      <c r="AS104" s="1154" t="s">
        <v>4996</v>
      </c>
      <c r="AT104" s="1154">
        <v>0</v>
      </c>
      <c r="AU104" s="1154">
        <v>0</v>
      </c>
      <c r="AV104" s="1154">
        <v>0</v>
      </c>
      <c r="AW104" s="1154">
        <v>0</v>
      </c>
      <c r="AX104" s="1154">
        <v>0</v>
      </c>
      <c r="AY104" s="1154">
        <v>0</v>
      </c>
      <c r="AZ104" s="1154">
        <v>0</v>
      </c>
      <c r="BA104" s="1154">
        <v>0</v>
      </c>
      <c r="BB104" s="1154">
        <v>0</v>
      </c>
      <c r="BC104" s="158"/>
      <c r="BD104" s="158"/>
      <c r="BE104" s="158"/>
      <c r="BF104" s="158"/>
      <c r="BG104" s="158"/>
      <c r="BH104" s="158"/>
      <c r="BI104" s="158"/>
      <c r="BJ104" s="11"/>
      <c r="BK104" s="633"/>
    </row>
    <row r="105" spans="1:63" ht="16.5">
      <c r="A105" s="201"/>
      <c r="B105" s="1188">
        <v>98</v>
      </c>
      <c r="C105" s="1188" t="s">
        <v>320</v>
      </c>
      <c r="D105" s="1201" t="s">
        <v>945</v>
      </c>
      <c r="E105" s="1202" t="s">
        <v>945</v>
      </c>
      <c r="F105" s="1201" t="s">
        <v>945</v>
      </c>
      <c r="G105" s="1211" t="s">
        <v>2150</v>
      </c>
      <c r="H105" s="1201"/>
      <c r="I105" s="1202"/>
      <c r="J105" s="1201"/>
      <c r="K105" s="1202"/>
      <c r="L105" s="1201"/>
      <c r="M105" s="1202"/>
      <c r="N105" s="1188" t="s">
        <v>2150</v>
      </c>
      <c r="O105" s="1204" t="s">
        <v>2150</v>
      </c>
      <c r="P105" s="1205" t="s">
        <v>4778</v>
      </c>
      <c r="Q105" s="1188"/>
      <c r="R105" s="1071"/>
      <c r="S105" s="158" t="s">
        <v>941</v>
      </c>
      <c r="T105" s="158" t="s">
        <v>2150</v>
      </c>
      <c r="U105" s="158" t="s">
        <v>2151</v>
      </c>
      <c r="V105" s="158" t="s">
        <v>304</v>
      </c>
      <c r="W105" s="239" t="s">
        <v>2152</v>
      </c>
      <c r="X105" s="647">
        <v>2</v>
      </c>
      <c r="Y105" s="1197" t="s">
        <v>945</v>
      </c>
      <c r="Z105" s="1198" t="s">
        <v>1008</v>
      </c>
      <c r="AA105" s="158">
        <v>1</v>
      </c>
      <c r="AB105" s="158" t="s">
        <v>979</v>
      </c>
      <c r="AC105" s="158" t="s">
        <v>945</v>
      </c>
      <c r="AD105" s="158" t="s">
        <v>945</v>
      </c>
      <c r="AE105" s="158" t="s">
        <v>4282</v>
      </c>
      <c r="AF105" s="267" t="s">
        <v>945</v>
      </c>
      <c r="AG105" s="158"/>
      <c r="AH105" s="1154">
        <v>52.5</v>
      </c>
      <c r="AI105" s="1154" t="s">
        <v>949</v>
      </c>
      <c r="AJ105" s="1154" t="s">
        <v>949</v>
      </c>
      <c r="AK105" s="1154" t="s">
        <v>949</v>
      </c>
      <c r="AL105" s="1154" t="s">
        <v>2153</v>
      </c>
      <c r="AM105" s="1154" t="s">
        <v>949</v>
      </c>
      <c r="AN105" s="1154" t="s">
        <v>1930</v>
      </c>
      <c r="AO105" s="1154" t="s">
        <v>2154</v>
      </c>
      <c r="AP105" s="1154" t="s">
        <v>949</v>
      </c>
      <c r="AQ105" s="1154">
        <v>0</v>
      </c>
      <c r="AR105" s="1154" t="s">
        <v>1166</v>
      </c>
      <c r="AS105" s="1154" t="s">
        <v>949</v>
      </c>
      <c r="AT105" s="1154" t="s">
        <v>949</v>
      </c>
      <c r="AU105" s="1154">
        <v>0</v>
      </c>
      <c r="AV105" s="1154">
        <v>0</v>
      </c>
      <c r="AW105" s="1154">
        <v>0</v>
      </c>
      <c r="AX105" s="1154">
        <v>0</v>
      </c>
      <c r="AY105" s="1154">
        <v>0</v>
      </c>
      <c r="AZ105" s="1154">
        <v>0</v>
      </c>
      <c r="BA105" s="1154">
        <v>0</v>
      </c>
      <c r="BB105" s="1154">
        <v>0</v>
      </c>
      <c r="BC105" s="158" t="s">
        <v>945</v>
      </c>
      <c r="BD105" s="158" t="s">
        <v>945</v>
      </c>
      <c r="BE105" s="158" t="s">
        <v>1253</v>
      </c>
      <c r="BF105" s="158" t="s">
        <v>945</v>
      </c>
      <c r="BG105" s="158" t="s">
        <v>945</v>
      </c>
      <c r="BH105" s="158" t="s">
        <v>945</v>
      </c>
      <c r="BI105" s="158" t="s">
        <v>945</v>
      </c>
      <c r="BJ105" s="6"/>
      <c r="BK105" s="88"/>
    </row>
    <row r="106" spans="1:63" ht="16.5">
      <c r="A106" s="201"/>
      <c r="B106" s="1188">
        <v>99</v>
      </c>
      <c r="C106" s="1188" t="s">
        <v>320</v>
      </c>
      <c r="D106" s="1201" t="s">
        <v>945</v>
      </c>
      <c r="E106" s="1202" t="s">
        <v>945</v>
      </c>
      <c r="F106" s="1201" t="s">
        <v>945</v>
      </c>
      <c r="G106" s="1202" t="s">
        <v>2155</v>
      </c>
      <c r="H106" s="1201"/>
      <c r="I106" s="1202"/>
      <c r="J106" s="1201"/>
      <c r="K106" s="1202"/>
      <c r="L106" s="1201"/>
      <c r="M106" s="1202"/>
      <c r="N106" s="1188" t="s">
        <v>2155</v>
      </c>
      <c r="O106" s="1204" t="s">
        <v>2155</v>
      </c>
      <c r="P106" s="1205" t="s">
        <v>4778</v>
      </c>
      <c r="Q106" s="1188"/>
      <c r="R106" s="1071" t="s">
        <v>1126</v>
      </c>
      <c r="S106" s="158" t="s">
        <v>941</v>
      </c>
      <c r="T106" s="158" t="s">
        <v>2155</v>
      </c>
      <c r="U106" s="158" t="s">
        <v>2156</v>
      </c>
      <c r="V106" s="158" t="s">
        <v>304</v>
      </c>
      <c r="W106" s="239" t="s">
        <v>2157</v>
      </c>
      <c r="X106" s="647">
        <v>1</v>
      </c>
      <c r="Y106" s="1197" t="s">
        <v>945</v>
      </c>
      <c r="Z106" s="1198" t="s">
        <v>1008</v>
      </c>
      <c r="AA106" s="158">
        <v>1</v>
      </c>
      <c r="AB106" s="158" t="s">
        <v>1008</v>
      </c>
      <c r="AC106" s="158" t="s">
        <v>945</v>
      </c>
      <c r="AD106" s="158" t="s">
        <v>945</v>
      </c>
      <c r="AE106" s="158" t="s">
        <v>4282</v>
      </c>
      <c r="AF106" s="267" t="s">
        <v>945</v>
      </c>
      <c r="AG106" s="158"/>
      <c r="AH106" s="1154">
        <v>184.84</v>
      </c>
      <c r="AI106" s="1154" t="s">
        <v>949</v>
      </c>
      <c r="AJ106" s="1154">
        <v>1.41</v>
      </c>
      <c r="AK106" s="1154">
        <v>0.26062439999999998</v>
      </c>
      <c r="AL106" s="1154" t="s">
        <v>949</v>
      </c>
      <c r="AM106" s="1154" t="s">
        <v>1083</v>
      </c>
      <c r="AN106" s="1154" t="s">
        <v>1293</v>
      </c>
      <c r="AO106" s="1154" t="s">
        <v>1294</v>
      </c>
      <c r="AP106" s="1154" t="s">
        <v>1295</v>
      </c>
      <c r="AQ106" s="1154">
        <v>0</v>
      </c>
      <c r="AR106" s="1154" t="s">
        <v>1142</v>
      </c>
      <c r="AS106" s="1154" t="s">
        <v>949</v>
      </c>
      <c r="AT106" s="1154" t="s">
        <v>949</v>
      </c>
      <c r="AU106" s="1154">
        <v>0</v>
      </c>
      <c r="AV106" s="1154">
        <v>0</v>
      </c>
      <c r="AW106" s="1154" t="s">
        <v>2155</v>
      </c>
      <c r="AX106" s="1154" t="s">
        <v>1142</v>
      </c>
      <c r="AY106" s="1154">
        <v>0</v>
      </c>
      <c r="AZ106" s="1154">
        <v>0</v>
      </c>
      <c r="BA106" s="1154">
        <v>0</v>
      </c>
      <c r="BB106" s="1154">
        <v>0</v>
      </c>
      <c r="BC106" s="158" t="s">
        <v>945</v>
      </c>
      <c r="BD106" s="158" t="s">
        <v>4414</v>
      </c>
      <c r="BE106" s="158" t="s">
        <v>945</v>
      </c>
      <c r="BF106" s="158" t="s">
        <v>945</v>
      </c>
      <c r="BG106" s="158">
        <v>8</v>
      </c>
      <c r="BH106" s="158">
        <v>50</v>
      </c>
      <c r="BI106" s="158">
        <v>26</v>
      </c>
      <c r="BJ106" s="6"/>
      <c r="BK106" s="88"/>
    </row>
    <row r="107" spans="1:63" ht="16.5">
      <c r="A107" s="201"/>
      <c r="B107" s="1188">
        <v>100</v>
      </c>
      <c r="C107" s="1188" t="s">
        <v>320</v>
      </c>
      <c r="D107" s="1201" t="s">
        <v>945</v>
      </c>
      <c r="E107" s="1202" t="s">
        <v>945</v>
      </c>
      <c r="F107" s="1201" t="s">
        <v>945</v>
      </c>
      <c r="G107" s="1202" t="s">
        <v>2158</v>
      </c>
      <c r="H107" s="1201"/>
      <c r="I107" s="1202"/>
      <c r="J107" s="1201"/>
      <c r="K107" s="1202"/>
      <c r="L107" s="1201"/>
      <c r="M107" s="1202"/>
      <c r="N107" s="1188" t="s">
        <v>2158</v>
      </c>
      <c r="O107" s="1204" t="s">
        <v>2158</v>
      </c>
      <c r="P107" s="1205" t="s">
        <v>4778</v>
      </c>
      <c r="Q107" s="1188"/>
      <c r="R107" s="1071" t="s">
        <v>979</v>
      </c>
      <c r="S107" s="158" t="s">
        <v>941</v>
      </c>
      <c r="T107" s="158" t="s">
        <v>2158</v>
      </c>
      <c r="U107" s="158" t="s">
        <v>2159</v>
      </c>
      <c r="V107" s="158" t="s">
        <v>304</v>
      </c>
      <c r="W107" s="239" t="s">
        <v>2160</v>
      </c>
      <c r="X107" s="647">
        <v>1</v>
      </c>
      <c r="Y107" s="1197" t="s">
        <v>945</v>
      </c>
      <c r="Z107" s="1198" t="s">
        <v>1008</v>
      </c>
      <c r="AA107" s="158">
        <v>1</v>
      </c>
      <c r="AB107" s="158" t="s">
        <v>1008</v>
      </c>
      <c r="AC107" s="158" t="s">
        <v>945</v>
      </c>
      <c r="AD107" s="158" t="s">
        <v>945</v>
      </c>
      <c r="AE107" s="158" t="s">
        <v>4282</v>
      </c>
      <c r="AF107" s="267" t="s">
        <v>945</v>
      </c>
      <c r="AG107" s="158"/>
      <c r="AH107" s="1154">
        <v>203.93299999999999</v>
      </c>
      <c r="AI107" s="1154" t="s">
        <v>949</v>
      </c>
      <c r="AJ107" s="1154">
        <v>1.41</v>
      </c>
      <c r="AK107" s="1154">
        <v>0.28754552999999999</v>
      </c>
      <c r="AL107" s="1154" t="s">
        <v>949</v>
      </c>
      <c r="AM107" s="1154" t="s">
        <v>1083</v>
      </c>
      <c r="AN107" s="1154" t="s">
        <v>1293</v>
      </c>
      <c r="AO107" s="1154" t="s">
        <v>2062</v>
      </c>
      <c r="AP107" s="1154" t="s">
        <v>1295</v>
      </c>
      <c r="AQ107" s="1154">
        <v>0</v>
      </c>
      <c r="AR107" s="1154" t="s">
        <v>1142</v>
      </c>
      <c r="AS107" s="1154" t="s">
        <v>949</v>
      </c>
      <c r="AT107" s="1154" t="s">
        <v>949</v>
      </c>
      <c r="AU107" s="1154">
        <v>0</v>
      </c>
      <c r="AV107" s="1154">
        <v>0</v>
      </c>
      <c r="AW107" s="1154" t="s">
        <v>2158</v>
      </c>
      <c r="AX107" s="1154" t="s">
        <v>1142</v>
      </c>
      <c r="AY107" s="1154">
        <v>0</v>
      </c>
      <c r="AZ107" s="1154">
        <v>0</v>
      </c>
      <c r="BA107" s="1154">
        <v>0</v>
      </c>
      <c r="BB107" s="1154">
        <v>0</v>
      </c>
      <c r="BC107" s="158" t="s">
        <v>945</v>
      </c>
      <c r="BD107" s="158" t="s">
        <v>4414</v>
      </c>
      <c r="BE107" s="158" t="s">
        <v>945</v>
      </c>
      <c r="BF107" s="158" t="s">
        <v>945</v>
      </c>
      <c r="BG107" s="158">
        <v>4</v>
      </c>
      <c r="BH107" s="158">
        <v>75</v>
      </c>
      <c r="BI107" s="158">
        <v>28</v>
      </c>
      <c r="BJ107" s="6"/>
      <c r="BK107" s="88"/>
    </row>
    <row r="108" spans="1:63" ht="16.5">
      <c r="A108" s="201"/>
      <c r="B108" s="1188">
        <v>101</v>
      </c>
      <c r="C108" s="1188" t="s">
        <v>320</v>
      </c>
      <c r="D108" s="1201" t="s">
        <v>945</v>
      </c>
      <c r="E108" s="1202" t="s">
        <v>945</v>
      </c>
      <c r="F108" s="1201" t="s">
        <v>945</v>
      </c>
      <c r="G108" s="1202" t="s">
        <v>2161</v>
      </c>
      <c r="H108" s="1201"/>
      <c r="I108" s="1202"/>
      <c r="J108" s="1201"/>
      <c r="K108" s="1202"/>
      <c r="L108" s="1201"/>
      <c r="M108" s="1202"/>
      <c r="N108" s="1188" t="s">
        <v>2161</v>
      </c>
      <c r="O108" s="1204" t="s">
        <v>2161</v>
      </c>
      <c r="P108" s="1205" t="s">
        <v>4778</v>
      </c>
      <c r="Q108" s="1188"/>
      <c r="R108" s="1071"/>
      <c r="S108" s="158" t="s">
        <v>941</v>
      </c>
      <c r="T108" s="158" t="s">
        <v>2162</v>
      </c>
      <c r="U108" s="158" t="s">
        <v>2163</v>
      </c>
      <c r="V108" s="158" t="s">
        <v>304</v>
      </c>
      <c r="W108" s="239" t="s">
        <v>2164</v>
      </c>
      <c r="X108" s="647">
        <v>1</v>
      </c>
      <c r="Y108" s="1197" t="s">
        <v>945</v>
      </c>
      <c r="Z108" s="1198" t="s">
        <v>1008</v>
      </c>
      <c r="AA108" s="158">
        <v>1</v>
      </c>
      <c r="AB108" s="158" t="s">
        <v>979</v>
      </c>
      <c r="AC108" s="158" t="s">
        <v>945</v>
      </c>
      <c r="AD108" s="158" t="s">
        <v>945</v>
      </c>
      <c r="AE108" s="158" t="s">
        <v>4282</v>
      </c>
      <c r="AF108" s="267" t="s">
        <v>945</v>
      </c>
      <c r="AG108" s="158"/>
      <c r="AH108" s="1154">
        <v>307.54570999999999</v>
      </c>
      <c r="AI108" s="1154" t="s">
        <v>949</v>
      </c>
      <c r="AJ108" s="1154" t="s">
        <v>949</v>
      </c>
      <c r="AK108" s="1154" t="s">
        <v>949</v>
      </c>
      <c r="AL108" s="1154" t="s">
        <v>2165</v>
      </c>
      <c r="AM108" s="1154" t="s">
        <v>949</v>
      </c>
      <c r="AN108" s="1154" t="s">
        <v>1930</v>
      </c>
      <c r="AO108" s="1154" t="s">
        <v>2154</v>
      </c>
      <c r="AP108" s="1154" t="s">
        <v>949</v>
      </c>
      <c r="AQ108" s="1154" t="s">
        <v>949</v>
      </c>
      <c r="AR108" s="1154" t="s">
        <v>1166</v>
      </c>
      <c r="AS108" s="1154" t="s">
        <v>949</v>
      </c>
      <c r="AT108" s="1154" t="s">
        <v>949</v>
      </c>
      <c r="AU108" s="1154">
        <v>0</v>
      </c>
      <c r="AV108" s="1154">
        <v>0</v>
      </c>
      <c r="AW108" s="1154">
        <v>0</v>
      </c>
      <c r="AX108" s="1154">
        <v>0</v>
      </c>
      <c r="AY108" s="1154">
        <v>0</v>
      </c>
      <c r="AZ108" s="1154">
        <v>0</v>
      </c>
      <c r="BA108" s="1154">
        <v>0</v>
      </c>
      <c r="BB108" s="1154">
        <v>0</v>
      </c>
      <c r="BC108" s="158" t="s">
        <v>945</v>
      </c>
      <c r="BD108" s="158" t="s">
        <v>945</v>
      </c>
      <c r="BE108" s="158" t="s">
        <v>945</v>
      </c>
      <c r="BF108" s="158" t="s">
        <v>945</v>
      </c>
      <c r="BG108" s="158" t="s">
        <v>945</v>
      </c>
      <c r="BH108" s="158" t="s">
        <v>945</v>
      </c>
      <c r="BI108" s="158" t="s">
        <v>945</v>
      </c>
      <c r="BJ108" s="6"/>
      <c r="BK108" s="88"/>
    </row>
    <row r="109" spans="1:63" ht="16.5">
      <c r="A109" s="201"/>
      <c r="B109" s="1188">
        <v>102</v>
      </c>
      <c r="C109" s="1188" t="s">
        <v>320</v>
      </c>
      <c r="D109" s="1201" t="s">
        <v>945</v>
      </c>
      <c r="E109" s="1202" t="s">
        <v>945</v>
      </c>
      <c r="F109" s="1201" t="s">
        <v>945</v>
      </c>
      <c r="G109" s="1202" t="s">
        <v>2166</v>
      </c>
      <c r="H109" s="1201"/>
      <c r="I109" s="1202"/>
      <c r="J109" s="1201"/>
      <c r="K109" s="1202"/>
      <c r="L109" s="1201"/>
      <c r="M109" s="1202"/>
      <c r="N109" s="1188" t="s">
        <v>2166</v>
      </c>
      <c r="O109" s="1204" t="s">
        <v>2166</v>
      </c>
      <c r="P109" s="1205" t="s">
        <v>4778</v>
      </c>
      <c r="Q109" s="1188"/>
      <c r="R109" s="1071"/>
      <c r="S109" s="158" t="s">
        <v>941</v>
      </c>
      <c r="T109" s="158" t="s">
        <v>2167</v>
      </c>
      <c r="U109" s="158" t="s">
        <v>2168</v>
      </c>
      <c r="V109" s="158" t="s">
        <v>304</v>
      </c>
      <c r="W109" s="239" t="s">
        <v>2169</v>
      </c>
      <c r="X109" s="647">
        <v>1</v>
      </c>
      <c r="Y109" s="1197" t="s">
        <v>945</v>
      </c>
      <c r="Z109" s="1198" t="s">
        <v>1008</v>
      </c>
      <c r="AA109" s="158">
        <v>1</v>
      </c>
      <c r="AB109" s="158" t="s">
        <v>979</v>
      </c>
      <c r="AC109" s="158" t="s">
        <v>945</v>
      </c>
      <c r="AD109" s="158" t="s">
        <v>945</v>
      </c>
      <c r="AE109" s="158" t="s">
        <v>4282</v>
      </c>
      <c r="AF109" s="267" t="s">
        <v>945</v>
      </c>
      <c r="AG109" s="158"/>
      <c r="AH109" s="1154">
        <v>232.17071000000001</v>
      </c>
      <c r="AI109" s="1154" t="s">
        <v>949</v>
      </c>
      <c r="AJ109" s="1154" t="s">
        <v>949</v>
      </c>
      <c r="AK109" s="1154" t="s">
        <v>949</v>
      </c>
      <c r="AL109" s="1154" t="s">
        <v>2170</v>
      </c>
      <c r="AM109" s="1154" t="s">
        <v>949</v>
      </c>
      <c r="AN109" s="1154" t="s">
        <v>1930</v>
      </c>
      <c r="AO109" s="1154" t="s">
        <v>2154</v>
      </c>
      <c r="AP109" s="1154" t="s">
        <v>949</v>
      </c>
      <c r="AQ109" s="1154" t="s">
        <v>949</v>
      </c>
      <c r="AR109" s="1154" t="s">
        <v>1166</v>
      </c>
      <c r="AS109" s="1154" t="s">
        <v>949</v>
      </c>
      <c r="AT109" s="1154" t="s">
        <v>949</v>
      </c>
      <c r="AU109" s="1154">
        <v>0</v>
      </c>
      <c r="AV109" s="1154">
        <v>0</v>
      </c>
      <c r="AW109" s="1154">
        <v>0</v>
      </c>
      <c r="AX109" s="1154">
        <v>0</v>
      </c>
      <c r="AY109" s="1154">
        <v>0</v>
      </c>
      <c r="AZ109" s="1154">
        <v>0</v>
      </c>
      <c r="BA109" s="1154">
        <v>0</v>
      </c>
      <c r="BB109" s="1154">
        <v>0</v>
      </c>
      <c r="BC109" s="158" t="s">
        <v>945</v>
      </c>
      <c r="BD109" s="158" t="s">
        <v>945</v>
      </c>
      <c r="BE109" s="158" t="s">
        <v>945</v>
      </c>
      <c r="BF109" s="158" t="s">
        <v>945</v>
      </c>
      <c r="BG109" s="158" t="s">
        <v>945</v>
      </c>
      <c r="BH109" s="158" t="s">
        <v>945</v>
      </c>
      <c r="BI109" s="158" t="s">
        <v>945</v>
      </c>
      <c r="BJ109" s="6"/>
      <c r="BK109" s="88"/>
    </row>
    <row r="110" spans="1:63" ht="16.5">
      <c r="A110" s="201"/>
      <c r="B110" s="1188">
        <v>103</v>
      </c>
      <c r="C110" s="1188" t="s">
        <v>320</v>
      </c>
      <c r="D110" s="1201" t="s">
        <v>945</v>
      </c>
      <c r="E110" s="1202" t="s">
        <v>945</v>
      </c>
      <c r="F110" s="1201" t="s">
        <v>945</v>
      </c>
      <c r="G110" s="1202" t="s">
        <v>2171</v>
      </c>
      <c r="H110" s="1201"/>
      <c r="I110" s="1202"/>
      <c r="J110" s="1201"/>
      <c r="K110" s="1202"/>
      <c r="L110" s="1201"/>
      <c r="M110" s="1202"/>
      <c r="N110" s="1188" t="s">
        <v>2171</v>
      </c>
      <c r="O110" s="1204" t="s">
        <v>2171</v>
      </c>
      <c r="P110" s="1205" t="s">
        <v>4778</v>
      </c>
      <c r="Q110" s="1188"/>
      <c r="R110" s="1071" t="s">
        <v>1244</v>
      </c>
      <c r="S110" s="158" t="s">
        <v>941</v>
      </c>
      <c r="T110" s="158" t="s">
        <v>2171</v>
      </c>
      <c r="U110" s="158" t="s">
        <v>2172</v>
      </c>
      <c r="V110" s="158" t="s">
        <v>304</v>
      </c>
      <c r="W110" s="239" t="s">
        <v>2173</v>
      </c>
      <c r="X110" s="647">
        <v>1</v>
      </c>
      <c r="Y110" s="1197" t="s">
        <v>945</v>
      </c>
      <c r="Z110" s="1198" t="s">
        <v>1008</v>
      </c>
      <c r="AA110" s="158">
        <v>1</v>
      </c>
      <c r="AB110" s="158" t="s">
        <v>979</v>
      </c>
      <c r="AC110" s="158" t="s">
        <v>945</v>
      </c>
      <c r="AD110" s="158" t="s">
        <v>945</v>
      </c>
      <c r="AE110" s="158" t="s">
        <v>4282</v>
      </c>
      <c r="AF110" s="267" t="s">
        <v>945</v>
      </c>
      <c r="AG110" s="158"/>
      <c r="AH110" s="1154">
        <v>209.478069</v>
      </c>
      <c r="AI110" s="1154">
        <v>0.1</v>
      </c>
      <c r="AJ110" s="1154" t="s">
        <v>949</v>
      </c>
      <c r="AK110" s="1154" t="s">
        <v>949</v>
      </c>
      <c r="AL110" s="1154" t="s">
        <v>2174</v>
      </c>
      <c r="AM110" s="1154" t="s">
        <v>949</v>
      </c>
      <c r="AN110" s="1154" t="s">
        <v>1952</v>
      </c>
      <c r="AO110" s="1154" t="s">
        <v>1953</v>
      </c>
      <c r="AP110" s="1154" t="s">
        <v>949</v>
      </c>
      <c r="AQ110" s="1154">
        <v>0</v>
      </c>
      <c r="AR110" s="1154" t="s">
        <v>1166</v>
      </c>
      <c r="AS110" s="1154" t="s">
        <v>949</v>
      </c>
      <c r="AT110" s="1154" t="s">
        <v>949</v>
      </c>
      <c r="AU110" s="1154">
        <v>0</v>
      </c>
      <c r="AV110" s="1154">
        <v>0</v>
      </c>
      <c r="AW110" s="1154">
        <v>0</v>
      </c>
      <c r="AX110" s="1154">
        <v>0</v>
      </c>
      <c r="AY110" s="1154">
        <v>0</v>
      </c>
      <c r="AZ110" s="1154">
        <v>0</v>
      </c>
      <c r="BA110" s="1154">
        <v>0</v>
      </c>
      <c r="BB110" s="1154">
        <v>0</v>
      </c>
      <c r="BC110" s="158" t="s">
        <v>945</v>
      </c>
      <c r="BD110" s="158" t="s">
        <v>945</v>
      </c>
      <c r="BE110" s="158" t="s">
        <v>945</v>
      </c>
      <c r="BF110" s="158" t="s">
        <v>945</v>
      </c>
      <c r="BG110" s="158" t="s">
        <v>945</v>
      </c>
      <c r="BH110" s="158" t="s">
        <v>945</v>
      </c>
      <c r="BI110" s="158" t="s">
        <v>945</v>
      </c>
      <c r="BJ110" s="6"/>
      <c r="BK110" s="88"/>
    </row>
    <row r="111" spans="1:63" ht="16.5">
      <c r="A111" s="201"/>
      <c r="B111" s="1188">
        <v>104</v>
      </c>
      <c r="C111" s="1188" t="s">
        <v>320</v>
      </c>
      <c r="D111" s="1201" t="s">
        <v>945</v>
      </c>
      <c r="E111" s="1202" t="s">
        <v>945</v>
      </c>
      <c r="F111" s="1201" t="s">
        <v>945</v>
      </c>
      <c r="G111" s="1202" t="s">
        <v>2175</v>
      </c>
      <c r="H111" s="1201"/>
      <c r="I111" s="1202"/>
      <c r="J111" s="1201"/>
      <c r="K111" s="1202"/>
      <c r="L111" s="1201"/>
      <c r="M111" s="1202"/>
      <c r="N111" s="1188" t="s">
        <v>2175</v>
      </c>
      <c r="O111" s="1204" t="s">
        <v>2175</v>
      </c>
      <c r="P111" s="1205" t="s">
        <v>4778</v>
      </c>
      <c r="Q111" s="1188"/>
      <c r="R111" s="1071"/>
      <c r="S111" s="158" t="s">
        <v>941</v>
      </c>
      <c r="T111" s="158" t="s">
        <v>2175</v>
      </c>
      <c r="U111" s="158" t="s">
        <v>2176</v>
      </c>
      <c r="V111" s="158" t="s">
        <v>304</v>
      </c>
      <c r="W111" s="239" t="s">
        <v>2177</v>
      </c>
      <c r="X111" s="647">
        <v>1</v>
      </c>
      <c r="Y111" s="1197" t="s">
        <v>945</v>
      </c>
      <c r="Z111" s="1198" t="s">
        <v>1008</v>
      </c>
      <c r="AA111" s="158">
        <v>1</v>
      </c>
      <c r="AB111" s="158" t="s">
        <v>979</v>
      </c>
      <c r="AC111" s="158" t="s">
        <v>945</v>
      </c>
      <c r="AD111" s="158" t="s">
        <v>945</v>
      </c>
      <c r="AE111" s="158" t="s">
        <v>4282</v>
      </c>
      <c r="AF111" s="267" t="s">
        <v>945</v>
      </c>
      <c r="AG111" s="158"/>
      <c r="AH111" s="1154">
        <v>298.83859899999999</v>
      </c>
      <c r="AI111" s="1154" t="s">
        <v>949</v>
      </c>
      <c r="AJ111" s="1154" t="s">
        <v>949</v>
      </c>
      <c r="AK111" s="1154" t="s">
        <v>949</v>
      </c>
      <c r="AL111" s="1154" t="s">
        <v>2178</v>
      </c>
      <c r="AM111" s="1154" t="s">
        <v>949</v>
      </c>
      <c r="AN111" s="1154" t="s">
        <v>1930</v>
      </c>
      <c r="AO111" s="1154" t="s">
        <v>2154</v>
      </c>
      <c r="AP111" s="1154" t="s">
        <v>949</v>
      </c>
      <c r="AQ111" s="1154">
        <v>0</v>
      </c>
      <c r="AR111" s="1154" t="s">
        <v>1166</v>
      </c>
      <c r="AS111" s="1154" t="s">
        <v>949</v>
      </c>
      <c r="AT111" s="1154" t="s">
        <v>949</v>
      </c>
      <c r="AU111" s="1154">
        <v>0</v>
      </c>
      <c r="AV111" s="1154">
        <v>0</v>
      </c>
      <c r="AW111" s="1154">
        <v>0</v>
      </c>
      <c r="AX111" s="1154">
        <v>0</v>
      </c>
      <c r="AY111" s="1154">
        <v>0</v>
      </c>
      <c r="AZ111" s="1154">
        <v>0</v>
      </c>
      <c r="BA111" s="1154">
        <v>0</v>
      </c>
      <c r="BB111" s="1154">
        <v>0</v>
      </c>
      <c r="BC111" s="158" t="s">
        <v>945</v>
      </c>
      <c r="BD111" s="158" t="s">
        <v>945</v>
      </c>
      <c r="BE111" s="158" t="s">
        <v>945</v>
      </c>
      <c r="BF111" s="158" t="s">
        <v>945</v>
      </c>
      <c r="BG111" s="158" t="s">
        <v>945</v>
      </c>
      <c r="BH111" s="158" t="s">
        <v>945</v>
      </c>
      <c r="BI111" s="158" t="s">
        <v>945</v>
      </c>
      <c r="BJ111" s="6"/>
      <c r="BK111" s="88"/>
    </row>
    <row r="112" spans="1:63" ht="16.5">
      <c r="A112" s="201"/>
      <c r="B112" s="1188">
        <v>105</v>
      </c>
      <c r="C112" s="1188" t="s">
        <v>320</v>
      </c>
      <c r="D112" s="1201" t="s">
        <v>945</v>
      </c>
      <c r="E112" s="1202" t="s">
        <v>945</v>
      </c>
      <c r="F112" s="1201" t="s">
        <v>945</v>
      </c>
      <c r="G112" s="1202" t="s">
        <v>2179</v>
      </c>
      <c r="H112" s="1201"/>
      <c r="I112" s="1202"/>
      <c r="J112" s="1201"/>
      <c r="K112" s="1202"/>
      <c r="L112" s="1201"/>
      <c r="M112" s="1202"/>
      <c r="N112" s="1188" t="s">
        <v>2179</v>
      </c>
      <c r="O112" s="1204" t="s">
        <v>2179</v>
      </c>
      <c r="P112" s="1205" t="s">
        <v>4778</v>
      </c>
      <c r="Q112" s="1188"/>
      <c r="R112" s="1071"/>
      <c r="S112" s="158" t="s">
        <v>941</v>
      </c>
      <c r="T112" s="158" t="s">
        <v>2179</v>
      </c>
      <c r="U112" s="158" t="s">
        <v>2180</v>
      </c>
      <c r="V112" s="158" t="s">
        <v>304</v>
      </c>
      <c r="W112" s="239" t="s">
        <v>2181</v>
      </c>
      <c r="X112" s="647">
        <v>1</v>
      </c>
      <c r="Y112" s="1197" t="s">
        <v>945</v>
      </c>
      <c r="Z112" s="1198" t="s">
        <v>1008</v>
      </c>
      <c r="AA112" s="158">
        <v>1</v>
      </c>
      <c r="AB112" s="158" t="s">
        <v>979</v>
      </c>
      <c r="AC112" s="158" t="s">
        <v>945</v>
      </c>
      <c r="AD112" s="158" t="s">
        <v>945</v>
      </c>
      <c r="AE112" s="158" t="s">
        <v>4282</v>
      </c>
      <c r="AF112" s="267" t="s">
        <v>945</v>
      </c>
      <c r="AG112" s="158"/>
      <c r="AH112" s="1154">
        <v>318.99252100000001</v>
      </c>
      <c r="AI112" s="1154" t="s">
        <v>949</v>
      </c>
      <c r="AJ112" s="1154" t="s">
        <v>949</v>
      </c>
      <c r="AK112" s="1154" t="s">
        <v>949</v>
      </c>
      <c r="AL112" s="1154" t="s">
        <v>2182</v>
      </c>
      <c r="AM112" s="1154" t="s">
        <v>949</v>
      </c>
      <c r="AN112" s="1154" t="s">
        <v>1930</v>
      </c>
      <c r="AO112" s="1154" t="s">
        <v>2154</v>
      </c>
      <c r="AP112" s="1154" t="s">
        <v>949</v>
      </c>
      <c r="AQ112" s="1154">
        <v>0</v>
      </c>
      <c r="AR112" s="1154" t="s">
        <v>1166</v>
      </c>
      <c r="AS112" s="1154" t="s">
        <v>949</v>
      </c>
      <c r="AT112" s="1154" t="s">
        <v>949</v>
      </c>
      <c r="AU112" s="1154">
        <v>0</v>
      </c>
      <c r="AV112" s="1154">
        <v>0</v>
      </c>
      <c r="AW112" s="1154">
        <v>0</v>
      </c>
      <c r="AX112" s="1154">
        <v>0</v>
      </c>
      <c r="AY112" s="1154">
        <v>0</v>
      </c>
      <c r="AZ112" s="1154">
        <v>0</v>
      </c>
      <c r="BA112" s="1154">
        <v>0</v>
      </c>
      <c r="BB112" s="1154">
        <v>0</v>
      </c>
      <c r="BC112" s="158" t="s">
        <v>945</v>
      </c>
      <c r="BD112" s="158" t="s">
        <v>945</v>
      </c>
      <c r="BE112" s="158" t="s">
        <v>945</v>
      </c>
      <c r="BF112" s="158" t="s">
        <v>945</v>
      </c>
      <c r="BG112" s="158" t="s">
        <v>945</v>
      </c>
      <c r="BH112" s="158" t="s">
        <v>945</v>
      </c>
      <c r="BI112" s="158" t="s">
        <v>945</v>
      </c>
      <c r="BJ112" s="6"/>
      <c r="BK112" s="88"/>
    </row>
    <row r="113" spans="1:63" ht="16.5">
      <c r="A113" s="201"/>
      <c r="B113" s="1188">
        <v>106</v>
      </c>
      <c r="C113" s="1188" t="s">
        <v>320</v>
      </c>
      <c r="D113" s="1201" t="s">
        <v>945</v>
      </c>
      <c r="E113" s="1202" t="s">
        <v>945</v>
      </c>
      <c r="F113" s="1201" t="s">
        <v>945</v>
      </c>
      <c r="G113" s="1202" t="s">
        <v>2183</v>
      </c>
      <c r="H113" s="1201"/>
      <c r="I113" s="1202"/>
      <c r="J113" s="1201"/>
      <c r="K113" s="1202"/>
      <c r="L113" s="1201"/>
      <c r="M113" s="1202"/>
      <c r="N113" s="1188" t="s">
        <v>2183</v>
      </c>
      <c r="O113" s="1204" t="s">
        <v>2183</v>
      </c>
      <c r="P113" s="1205" t="s">
        <v>4778</v>
      </c>
      <c r="Q113" s="1188"/>
      <c r="R113" s="1071"/>
      <c r="S113" s="158" t="s">
        <v>941</v>
      </c>
      <c r="T113" s="158" t="s">
        <v>2183</v>
      </c>
      <c r="U113" s="158" t="s">
        <v>2184</v>
      </c>
      <c r="V113" s="158" t="s">
        <v>304</v>
      </c>
      <c r="W113" s="239" t="s">
        <v>2185</v>
      </c>
      <c r="X113" s="647">
        <v>1</v>
      </c>
      <c r="Y113" s="1197" t="s">
        <v>945</v>
      </c>
      <c r="Z113" s="1198" t="s">
        <v>1008</v>
      </c>
      <c r="AA113" s="158">
        <v>1</v>
      </c>
      <c r="AB113" s="158" t="s">
        <v>979</v>
      </c>
      <c r="AC113" s="158" t="s">
        <v>945</v>
      </c>
      <c r="AD113" s="158" t="s">
        <v>945</v>
      </c>
      <c r="AE113" s="158" t="s">
        <v>4282</v>
      </c>
      <c r="AF113" s="267" t="s">
        <v>945</v>
      </c>
      <c r="AG113" s="158"/>
      <c r="AH113" s="1154">
        <v>2348.64</v>
      </c>
      <c r="AI113" s="1154" t="s">
        <v>949</v>
      </c>
      <c r="AJ113" s="1154" t="s">
        <v>949</v>
      </c>
      <c r="AK113" s="1154" t="s">
        <v>949</v>
      </c>
      <c r="AL113" s="1154" t="s">
        <v>2186</v>
      </c>
      <c r="AM113" s="1154" t="s">
        <v>949</v>
      </c>
      <c r="AN113" s="1154" t="s">
        <v>1930</v>
      </c>
      <c r="AO113" s="1154" t="s">
        <v>2154</v>
      </c>
      <c r="AP113" s="1154" t="s">
        <v>949</v>
      </c>
      <c r="AQ113" s="1154">
        <v>0</v>
      </c>
      <c r="AR113" s="1154" t="s">
        <v>1166</v>
      </c>
      <c r="AS113" s="1154" t="s">
        <v>949</v>
      </c>
      <c r="AT113" s="1154" t="s">
        <v>949</v>
      </c>
      <c r="AU113" s="1154">
        <v>0</v>
      </c>
      <c r="AV113" s="1154">
        <v>0</v>
      </c>
      <c r="AW113" s="1154">
        <v>0</v>
      </c>
      <c r="AX113" s="1154">
        <v>0</v>
      </c>
      <c r="AY113" s="1154">
        <v>0</v>
      </c>
      <c r="AZ113" s="1154">
        <v>0</v>
      </c>
      <c r="BA113" s="1154">
        <v>0</v>
      </c>
      <c r="BB113" s="1154">
        <v>0</v>
      </c>
      <c r="BC113" s="158" t="s">
        <v>945</v>
      </c>
      <c r="BD113" s="158" t="s">
        <v>945</v>
      </c>
      <c r="BE113" s="158" t="s">
        <v>945</v>
      </c>
      <c r="BF113" s="158" t="s">
        <v>945</v>
      </c>
      <c r="BG113" s="158" t="s">
        <v>945</v>
      </c>
      <c r="BH113" s="158" t="s">
        <v>945</v>
      </c>
      <c r="BI113" s="158" t="s">
        <v>945</v>
      </c>
      <c r="BJ113" s="6"/>
      <c r="BK113" s="88"/>
    </row>
    <row r="114" spans="1:63" ht="16.5">
      <c r="A114" s="201"/>
      <c r="B114" s="1188">
        <v>107</v>
      </c>
      <c r="C114" s="1188" t="s">
        <v>320</v>
      </c>
      <c r="D114" s="1201" t="s">
        <v>945</v>
      </c>
      <c r="E114" s="1202" t="s">
        <v>945</v>
      </c>
      <c r="F114" s="1201" t="s">
        <v>945</v>
      </c>
      <c r="G114" s="1202" t="s">
        <v>2187</v>
      </c>
      <c r="H114" s="1201"/>
      <c r="I114" s="1202"/>
      <c r="J114" s="1201"/>
      <c r="K114" s="1202"/>
      <c r="L114" s="1201"/>
      <c r="M114" s="1202"/>
      <c r="N114" s="1188" t="s">
        <v>2187</v>
      </c>
      <c r="O114" s="1188" t="s">
        <v>2188</v>
      </c>
      <c r="P114" s="276" t="s">
        <v>4802</v>
      </c>
      <c r="Q114" s="1188"/>
      <c r="R114" s="1071" t="s">
        <v>948</v>
      </c>
      <c r="S114" s="158" t="s">
        <v>941</v>
      </c>
      <c r="T114" s="158" t="s">
        <v>2189</v>
      </c>
      <c r="U114" s="158" t="s">
        <v>2190</v>
      </c>
      <c r="V114" s="158" t="s">
        <v>304</v>
      </c>
      <c r="W114" s="239" t="s">
        <v>2191</v>
      </c>
      <c r="X114" s="647">
        <v>1</v>
      </c>
      <c r="Y114" s="1197" t="s">
        <v>945</v>
      </c>
      <c r="Z114" s="1198" t="s">
        <v>1008</v>
      </c>
      <c r="AA114" s="158">
        <v>1</v>
      </c>
      <c r="AB114" s="158" t="s">
        <v>1008</v>
      </c>
      <c r="AC114" s="158" t="s">
        <v>945</v>
      </c>
      <c r="AD114" s="158" t="s">
        <v>945</v>
      </c>
      <c r="AE114" s="158" t="s">
        <v>4282</v>
      </c>
      <c r="AF114" s="267" t="s">
        <v>945</v>
      </c>
      <c r="AG114" s="158"/>
      <c r="AH114" s="1154">
        <v>56072.074999999997</v>
      </c>
      <c r="AI114" s="1154" t="s">
        <v>949</v>
      </c>
      <c r="AJ114" s="1154">
        <v>1.2</v>
      </c>
      <c r="AK114" s="1154">
        <v>67.286490000000001</v>
      </c>
      <c r="AL114" s="1154" t="s">
        <v>2192</v>
      </c>
      <c r="AM114" s="1154" t="s">
        <v>995</v>
      </c>
      <c r="AN114" s="1154" t="s">
        <v>1130</v>
      </c>
      <c r="AO114" s="1154" t="s">
        <v>1990</v>
      </c>
      <c r="AP114" s="1154" t="s">
        <v>1991</v>
      </c>
      <c r="AQ114" s="1154" t="s">
        <v>1133</v>
      </c>
      <c r="AR114" s="1154" t="s">
        <v>1142</v>
      </c>
      <c r="AS114" s="1154" t="s">
        <v>1015</v>
      </c>
      <c r="AT114" s="1154" t="s">
        <v>949</v>
      </c>
      <c r="AU114" s="1154">
        <v>0</v>
      </c>
      <c r="AV114" s="1154">
        <v>0</v>
      </c>
      <c r="AW114" s="1154" t="s">
        <v>2187</v>
      </c>
      <c r="AX114" s="1154" t="s">
        <v>1142</v>
      </c>
      <c r="AY114" s="1154" t="s">
        <v>2193</v>
      </c>
      <c r="AZ114" s="1154" t="s">
        <v>1015</v>
      </c>
      <c r="BA114" s="1154">
        <v>0</v>
      </c>
      <c r="BB114" s="1154">
        <v>0</v>
      </c>
      <c r="BC114" s="158" t="s">
        <v>4162</v>
      </c>
      <c r="BD114" s="158" t="s">
        <v>4690</v>
      </c>
      <c r="BE114" s="158" t="s">
        <v>4734</v>
      </c>
      <c r="BF114" s="158" t="s">
        <v>945</v>
      </c>
      <c r="BG114" s="158">
        <v>2</v>
      </c>
      <c r="BH114" s="158">
        <v>450</v>
      </c>
      <c r="BI114" s="158">
        <v>45</v>
      </c>
      <c r="BJ114" s="6"/>
      <c r="BK114" s="88"/>
    </row>
    <row r="115" spans="1:63" ht="16.5">
      <c r="A115" s="201"/>
      <c r="B115" s="1188">
        <v>108</v>
      </c>
      <c r="C115" s="1188" t="s">
        <v>320</v>
      </c>
      <c r="D115" s="1201" t="s">
        <v>945</v>
      </c>
      <c r="E115" s="1202" t="s">
        <v>945</v>
      </c>
      <c r="F115" s="1201" t="s">
        <v>945</v>
      </c>
      <c r="G115" s="1202" t="s">
        <v>2194</v>
      </c>
      <c r="H115" s="1201"/>
      <c r="I115" s="1202"/>
      <c r="J115" s="1201"/>
      <c r="K115" s="1202"/>
      <c r="L115" s="1201"/>
      <c r="M115" s="1202"/>
      <c r="N115" s="1188" t="s">
        <v>2194</v>
      </c>
      <c r="O115" s="1188" t="s">
        <v>2195</v>
      </c>
      <c r="P115" s="276" t="s">
        <v>4802</v>
      </c>
      <c r="Q115" s="1188"/>
      <c r="R115" s="1071" t="s">
        <v>1059</v>
      </c>
      <c r="S115" s="158" t="s">
        <v>941</v>
      </c>
      <c r="T115" s="158" t="s">
        <v>945</v>
      </c>
      <c r="U115" s="158" t="s">
        <v>2196</v>
      </c>
      <c r="V115" s="158" t="s">
        <v>304</v>
      </c>
      <c r="W115" s="239" t="s">
        <v>2197</v>
      </c>
      <c r="X115" s="647">
        <v>1</v>
      </c>
      <c r="Y115" s="1197" t="s">
        <v>945</v>
      </c>
      <c r="Z115" s="1198" t="s">
        <v>1008</v>
      </c>
      <c r="AA115" s="158">
        <v>1</v>
      </c>
      <c r="AB115" s="158" t="s">
        <v>1008</v>
      </c>
      <c r="AC115" s="158" t="s">
        <v>945</v>
      </c>
      <c r="AD115" s="158" t="s">
        <v>945</v>
      </c>
      <c r="AE115" s="158" t="s">
        <v>4282</v>
      </c>
      <c r="AF115" s="267" t="s">
        <v>945</v>
      </c>
      <c r="AG115" s="158"/>
      <c r="AH115" s="1154">
        <v>20392.48876</v>
      </c>
      <c r="AI115" s="1154" t="s">
        <v>949</v>
      </c>
      <c r="AJ115" s="1154">
        <v>1.2</v>
      </c>
      <c r="AK115" s="1154">
        <v>24.470987000000001</v>
      </c>
      <c r="AL115" s="1154" t="s">
        <v>2198</v>
      </c>
      <c r="AM115" s="1154" t="s">
        <v>995</v>
      </c>
      <c r="AN115" s="1154" t="s">
        <v>1130</v>
      </c>
      <c r="AO115" s="1154" t="s">
        <v>1131</v>
      </c>
      <c r="AP115" s="1154" t="s">
        <v>1132</v>
      </c>
      <c r="AQ115" s="1154" t="s">
        <v>1133</v>
      </c>
      <c r="AR115" s="1154" t="s">
        <v>1142</v>
      </c>
      <c r="AS115" s="1154">
        <v>0</v>
      </c>
      <c r="AT115" s="1154" t="s">
        <v>949</v>
      </c>
      <c r="AU115" s="1154">
        <v>0</v>
      </c>
      <c r="AV115" s="1154">
        <v>0</v>
      </c>
      <c r="AW115" s="1154" t="s">
        <v>2195</v>
      </c>
      <c r="AX115" s="1154" t="s">
        <v>1142</v>
      </c>
      <c r="AY115" s="1154">
        <v>0</v>
      </c>
      <c r="AZ115" s="1154">
        <v>0</v>
      </c>
      <c r="BA115" s="1154">
        <v>0</v>
      </c>
      <c r="BB115" s="1154">
        <v>0</v>
      </c>
      <c r="BC115" s="158" t="s">
        <v>4162</v>
      </c>
      <c r="BD115" s="158" t="s">
        <v>4414</v>
      </c>
      <c r="BE115" s="158" t="s">
        <v>945</v>
      </c>
      <c r="BF115" s="158" t="s">
        <v>945</v>
      </c>
      <c r="BG115" s="158">
        <v>2</v>
      </c>
      <c r="BH115" s="158">
        <v>300</v>
      </c>
      <c r="BI115" s="158">
        <v>28</v>
      </c>
      <c r="BJ115" s="6"/>
      <c r="BK115" s="88"/>
    </row>
    <row r="116" spans="1:63" ht="16.5">
      <c r="A116" s="201"/>
      <c r="B116" s="1188">
        <v>109</v>
      </c>
      <c r="C116" s="1188" t="s">
        <v>320</v>
      </c>
      <c r="D116" s="1201" t="s">
        <v>945</v>
      </c>
      <c r="E116" s="1202" t="s">
        <v>945</v>
      </c>
      <c r="F116" s="1201" t="s">
        <v>945</v>
      </c>
      <c r="G116" s="1202" t="s">
        <v>2199</v>
      </c>
      <c r="H116" s="1201"/>
      <c r="I116" s="1202"/>
      <c r="J116" s="1201"/>
      <c r="K116" s="1202"/>
      <c r="L116" s="1201"/>
      <c r="M116" s="1202"/>
      <c r="N116" s="1188" t="s">
        <v>2199</v>
      </c>
      <c r="O116" s="1204" t="s">
        <v>2199</v>
      </c>
      <c r="P116" s="1205" t="s">
        <v>4778</v>
      </c>
      <c r="Q116" s="1188"/>
      <c r="R116" s="1071" t="s">
        <v>989</v>
      </c>
      <c r="S116" s="158" t="s">
        <v>941</v>
      </c>
      <c r="T116" s="158" t="s">
        <v>2199</v>
      </c>
      <c r="U116" s="158" t="s">
        <v>2200</v>
      </c>
      <c r="V116" s="158" t="s">
        <v>304</v>
      </c>
      <c r="W116" s="239" t="s">
        <v>2201</v>
      </c>
      <c r="X116" s="647">
        <v>1</v>
      </c>
      <c r="Y116" s="1197" t="s">
        <v>945</v>
      </c>
      <c r="Z116" s="1198" t="s">
        <v>1008</v>
      </c>
      <c r="AA116" s="158">
        <v>1</v>
      </c>
      <c r="AB116" s="158" t="s">
        <v>1081</v>
      </c>
      <c r="AC116" s="158" t="s">
        <v>945</v>
      </c>
      <c r="AD116" s="158" t="s">
        <v>945</v>
      </c>
      <c r="AE116" s="158" t="s">
        <v>4282</v>
      </c>
      <c r="AF116" s="267" t="s">
        <v>945</v>
      </c>
      <c r="AG116" s="158"/>
      <c r="AH116" s="1154" t="s">
        <v>949</v>
      </c>
      <c r="AI116" s="1154">
        <v>0.2</v>
      </c>
      <c r="AJ116" s="1154">
        <v>7.93</v>
      </c>
      <c r="AK116" s="1154" t="s">
        <v>949</v>
      </c>
      <c r="AL116" s="1154" t="s">
        <v>949</v>
      </c>
      <c r="AM116" s="1154" t="s">
        <v>949</v>
      </c>
      <c r="AN116" s="1154" t="s">
        <v>1084</v>
      </c>
      <c r="AO116" s="1154" t="s">
        <v>1085</v>
      </c>
      <c r="AP116" s="1154" t="s">
        <v>949</v>
      </c>
      <c r="AQ116" s="1154">
        <v>0</v>
      </c>
      <c r="AR116" s="1154" t="s">
        <v>1087</v>
      </c>
      <c r="AS116" s="1154" t="s">
        <v>949</v>
      </c>
      <c r="AT116" s="1154" t="s">
        <v>949</v>
      </c>
      <c r="AU116" s="1154">
        <v>0</v>
      </c>
      <c r="AV116" s="1154">
        <v>0</v>
      </c>
      <c r="AW116" s="1154" t="s">
        <v>2199</v>
      </c>
      <c r="AX116" s="1154" t="s">
        <v>1087</v>
      </c>
      <c r="AY116" s="1154">
        <v>0</v>
      </c>
      <c r="AZ116" s="1154">
        <v>0</v>
      </c>
      <c r="BA116" s="1154">
        <v>0</v>
      </c>
      <c r="BB116" s="1154">
        <v>0</v>
      </c>
      <c r="BC116" s="158" t="s">
        <v>945</v>
      </c>
      <c r="BD116" s="158" t="s">
        <v>945</v>
      </c>
      <c r="BE116" s="158" t="s">
        <v>945</v>
      </c>
      <c r="BF116" s="158" t="s">
        <v>945</v>
      </c>
      <c r="BG116" s="158">
        <v>0</v>
      </c>
      <c r="BH116" s="158">
        <v>0</v>
      </c>
      <c r="BI116" s="158">
        <v>0</v>
      </c>
      <c r="BJ116" s="6"/>
      <c r="BK116" s="88"/>
    </row>
    <row r="117" spans="1:63" s="85" customFormat="1" ht="16.5">
      <c r="A117" s="632"/>
      <c r="B117" s="1144">
        <v>110</v>
      </c>
      <c r="C117" s="1188" t="s">
        <v>320</v>
      </c>
      <c r="D117" s="1145"/>
      <c r="E117" s="1146"/>
      <c r="F117" s="1145"/>
      <c r="G117" s="1146" t="s">
        <v>4897</v>
      </c>
      <c r="H117" s="1145"/>
      <c r="I117" s="1146"/>
      <c r="J117" s="1145"/>
      <c r="K117" s="1146"/>
      <c r="L117" s="1145"/>
      <c r="M117" s="1146"/>
      <c r="N117" s="297" t="s">
        <v>4897</v>
      </c>
      <c r="O117" s="1156" t="s">
        <v>4997</v>
      </c>
      <c r="P117" s="1147" t="s">
        <v>4777</v>
      </c>
      <c r="Q117" s="1156"/>
      <c r="R117" s="1071" t="s">
        <v>1126</v>
      </c>
      <c r="S117" s="158" t="s">
        <v>941</v>
      </c>
      <c r="T117" s="158" t="s">
        <v>2202</v>
      </c>
      <c r="U117" s="158" t="s">
        <v>2203</v>
      </c>
      <c r="V117" s="158" t="s">
        <v>304</v>
      </c>
      <c r="W117" s="239" t="s">
        <v>2204</v>
      </c>
      <c r="X117" s="647">
        <v>1</v>
      </c>
      <c r="Y117" s="1197" t="s">
        <v>945</v>
      </c>
      <c r="Z117" s="1198" t="s">
        <v>1008</v>
      </c>
      <c r="AA117" s="158">
        <v>1</v>
      </c>
      <c r="AB117" s="158" t="s">
        <v>1126</v>
      </c>
      <c r="AC117" s="158"/>
      <c r="AD117" s="158" t="s">
        <v>1245</v>
      </c>
      <c r="AE117" s="158"/>
      <c r="AF117" s="267"/>
      <c r="AG117" s="158"/>
      <c r="AH117" s="1154" t="s">
        <v>949</v>
      </c>
      <c r="AI117" s="1154" t="s">
        <v>949</v>
      </c>
      <c r="AJ117" s="1154" t="s">
        <v>949</v>
      </c>
      <c r="AK117" s="1154" t="s">
        <v>949</v>
      </c>
      <c r="AL117" s="1154" t="s">
        <v>949</v>
      </c>
      <c r="AM117" s="1154" t="s">
        <v>949</v>
      </c>
      <c r="AN117" s="1154" t="s">
        <v>949</v>
      </c>
      <c r="AO117" s="1154" t="s">
        <v>949</v>
      </c>
      <c r="AP117" s="1154" t="s">
        <v>949</v>
      </c>
      <c r="AQ117" s="1154" t="s">
        <v>945</v>
      </c>
      <c r="AR117" s="1154" t="s">
        <v>1968</v>
      </c>
      <c r="AS117" s="1154" t="s">
        <v>4998</v>
      </c>
      <c r="AT117" s="1154">
        <v>0</v>
      </c>
      <c r="AU117" s="1154">
        <v>0</v>
      </c>
      <c r="AV117" s="1154">
        <v>0</v>
      </c>
      <c r="AW117" s="1154">
        <v>0</v>
      </c>
      <c r="AX117" s="1154">
        <v>0</v>
      </c>
      <c r="AY117" s="1154">
        <v>0</v>
      </c>
      <c r="AZ117" s="1154">
        <v>0</v>
      </c>
      <c r="BA117" s="1154">
        <v>0</v>
      </c>
      <c r="BB117" s="1154">
        <v>0</v>
      </c>
      <c r="BC117" s="158"/>
      <c r="BD117" s="158"/>
      <c r="BE117" s="158"/>
      <c r="BF117" s="158"/>
      <c r="BG117" s="158"/>
      <c r="BH117" s="158"/>
      <c r="BI117" s="158"/>
      <c r="BJ117" s="11"/>
      <c r="BK117" s="633"/>
    </row>
    <row r="118" spans="1:63" ht="16.5">
      <c r="A118" s="201"/>
      <c r="B118" s="1188">
        <v>111</v>
      </c>
      <c r="C118" s="1188" t="s">
        <v>320</v>
      </c>
      <c r="D118" s="1201" t="s">
        <v>945</v>
      </c>
      <c r="E118" s="1202" t="s">
        <v>945</v>
      </c>
      <c r="F118" s="1201" t="s">
        <v>2205</v>
      </c>
      <c r="G118" s="1202"/>
      <c r="H118" s="1201"/>
      <c r="I118" s="1202"/>
      <c r="J118" s="1201"/>
      <c r="K118" s="1202"/>
      <c r="L118" s="1201"/>
      <c r="M118" s="1202"/>
      <c r="N118" s="1188" t="s">
        <v>2205</v>
      </c>
      <c r="O118" s="1144" t="s">
        <v>2206</v>
      </c>
      <c r="P118" s="276" t="s">
        <v>939</v>
      </c>
      <c r="Q118" s="1188"/>
      <c r="R118" s="1071" t="s">
        <v>940</v>
      </c>
      <c r="S118" s="158" t="s">
        <v>941</v>
      </c>
      <c r="T118" s="158" t="s">
        <v>945</v>
      </c>
      <c r="U118" s="158" t="s">
        <v>2207</v>
      </c>
      <c r="V118" s="158" t="s">
        <v>304</v>
      </c>
      <c r="W118" s="239" t="s">
        <v>2208</v>
      </c>
      <c r="X118" s="647">
        <v>1</v>
      </c>
      <c r="Y118" s="1197" t="s">
        <v>945</v>
      </c>
      <c r="Z118" s="1198" t="s">
        <v>1008</v>
      </c>
      <c r="AA118" s="158">
        <v>0</v>
      </c>
      <c r="AB118" s="158" t="s">
        <v>947</v>
      </c>
      <c r="AC118" s="158" t="s">
        <v>945</v>
      </c>
      <c r="AD118" s="158" t="s">
        <v>945</v>
      </c>
      <c r="AE118" s="158" t="s">
        <v>945</v>
      </c>
      <c r="AF118" s="267" t="s">
        <v>945</v>
      </c>
      <c r="AG118" s="158"/>
      <c r="AH118" s="1154" t="s">
        <v>949</v>
      </c>
      <c r="AI118" s="1154" t="s">
        <v>949</v>
      </c>
      <c r="AJ118" s="1154" t="s">
        <v>949</v>
      </c>
      <c r="AK118" s="1154" t="s">
        <v>949</v>
      </c>
      <c r="AL118" s="1154" t="s">
        <v>949</v>
      </c>
      <c r="AM118" s="1154" t="s">
        <v>949</v>
      </c>
      <c r="AN118" s="1154" t="s">
        <v>949</v>
      </c>
      <c r="AO118" s="1154" t="s">
        <v>949</v>
      </c>
      <c r="AP118" s="1154" t="s">
        <v>949</v>
      </c>
      <c r="AQ118" s="1154" t="s">
        <v>949</v>
      </c>
      <c r="AR118" s="1154" t="s">
        <v>949</v>
      </c>
      <c r="AS118" s="1154" t="s">
        <v>949</v>
      </c>
      <c r="AT118" s="1154" t="s">
        <v>949</v>
      </c>
      <c r="AU118" s="1154" t="s">
        <v>949</v>
      </c>
      <c r="AV118" s="1154" t="s">
        <v>949</v>
      </c>
      <c r="AW118" s="1154" t="s">
        <v>949</v>
      </c>
      <c r="AX118" s="1154" t="s">
        <v>949</v>
      </c>
      <c r="AY118" s="1154" t="s">
        <v>949</v>
      </c>
      <c r="AZ118" s="1154" t="s">
        <v>949</v>
      </c>
      <c r="BA118" s="1154" t="s">
        <v>949</v>
      </c>
      <c r="BB118" s="1154" t="s">
        <v>949</v>
      </c>
      <c r="BC118" s="158" t="s">
        <v>4162</v>
      </c>
      <c r="BD118" s="158" t="s">
        <v>945</v>
      </c>
      <c r="BE118" s="158" t="s">
        <v>945</v>
      </c>
      <c r="BF118" s="158" t="s">
        <v>945</v>
      </c>
      <c r="BG118" s="158" t="s">
        <v>945</v>
      </c>
      <c r="BH118" s="158" t="s">
        <v>945</v>
      </c>
      <c r="BI118" s="158" t="s">
        <v>945</v>
      </c>
      <c r="BJ118" s="6"/>
      <c r="BK118" s="88"/>
    </row>
    <row r="119" spans="1:63" ht="16.5">
      <c r="A119" s="201"/>
      <c r="B119" s="1188">
        <v>112</v>
      </c>
      <c r="C119" s="1188" t="s">
        <v>320</v>
      </c>
      <c r="D119" s="1201" t="s">
        <v>945</v>
      </c>
      <c r="E119" s="1202" t="s">
        <v>945</v>
      </c>
      <c r="F119" s="1201" t="s">
        <v>945</v>
      </c>
      <c r="G119" s="1202" t="s">
        <v>2209</v>
      </c>
      <c r="H119" s="1201"/>
      <c r="I119" s="1202"/>
      <c r="J119" s="1201"/>
      <c r="K119" s="1202"/>
      <c r="L119" s="1201"/>
      <c r="M119" s="1202"/>
      <c r="N119" s="1188" t="s">
        <v>2209</v>
      </c>
      <c r="O119" s="1204" t="s">
        <v>2209</v>
      </c>
      <c r="P119" s="1205" t="s">
        <v>4778</v>
      </c>
      <c r="Q119" s="1188"/>
      <c r="R119" s="1071"/>
      <c r="S119" s="158" t="s">
        <v>941</v>
      </c>
      <c r="T119" s="158" t="s">
        <v>945</v>
      </c>
      <c r="U119" s="158" t="s">
        <v>2210</v>
      </c>
      <c r="V119" s="158" t="s">
        <v>304</v>
      </c>
      <c r="W119" s="239" t="s">
        <v>2211</v>
      </c>
      <c r="X119" s="647">
        <v>1</v>
      </c>
      <c r="Y119" s="1197" t="s">
        <v>945</v>
      </c>
      <c r="Z119" s="1198" t="s">
        <v>1008</v>
      </c>
      <c r="AA119" s="158">
        <v>1</v>
      </c>
      <c r="AB119" s="158" t="s">
        <v>993</v>
      </c>
      <c r="AC119" s="158" t="s">
        <v>945</v>
      </c>
      <c r="AD119" s="158" t="s">
        <v>945</v>
      </c>
      <c r="AE119" s="158" t="s">
        <v>945</v>
      </c>
      <c r="AF119" s="267" t="s">
        <v>945</v>
      </c>
      <c r="AG119" s="158"/>
      <c r="AH119" s="1154" t="s">
        <v>949</v>
      </c>
      <c r="AI119" s="1154" t="s">
        <v>949</v>
      </c>
      <c r="AJ119" s="1154" t="s">
        <v>949</v>
      </c>
      <c r="AK119" s="1154" t="s">
        <v>949</v>
      </c>
      <c r="AL119" s="1154" t="s">
        <v>949</v>
      </c>
      <c r="AM119" s="1154" t="s">
        <v>949</v>
      </c>
      <c r="AN119" s="1154" t="s">
        <v>1023</v>
      </c>
      <c r="AO119" s="1154" t="s">
        <v>949</v>
      </c>
      <c r="AP119" s="1154" t="s">
        <v>949</v>
      </c>
      <c r="AQ119" s="1154" t="s">
        <v>949</v>
      </c>
      <c r="AR119" s="1154" t="s">
        <v>986</v>
      </c>
      <c r="AS119" s="1154" t="s">
        <v>1024</v>
      </c>
      <c r="AT119" s="1154" t="s">
        <v>949</v>
      </c>
      <c r="AU119" s="1154">
        <v>0</v>
      </c>
      <c r="AV119" s="1154">
        <v>0</v>
      </c>
      <c r="AW119" s="1154">
        <v>0</v>
      </c>
      <c r="AX119" s="1154">
        <v>0</v>
      </c>
      <c r="AY119" s="1154">
        <v>0</v>
      </c>
      <c r="AZ119" s="1154">
        <v>0</v>
      </c>
      <c r="BA119" s="1154">
        <v>0</v>
      </c>
      <c r="BB119" s="1154">
        <v>0</v>
      </c>
      <c r="BC119" s="158" t="s">
        <v>945</v>
      </c>
      <c r="BD119" s="158" t="s">
        <v>945</v>
      </c>
      <c r="BE119" s="158" t="s">
        <v>945</v>
      </c>
      <c r="BF119" s="158" t="s">
        <v>945</v>
      </c>
      <c r="BG119" s="158" t="s">
        <v>945</v>
      </c>
      <c r="BH119" s="158" t="s">
        <v>945</v>
      </c>
      <c r="BI119" s="158" t="s">
        <v>945</v>
      </c>
      <c r="BJ119" s="6"/>
      <c r="BK119" s="88"/>
    </row>
    <row r="120" spans="1:63" ht="16.5">
      <c r="A120" s="201"/>
      <c r="B120" s="1188">
        <v>113</v>
      </c>
      <c r="C120" s="1188" t="s">
        <v>320</v>
      </c>
      <c r="D120" s="1201" t="s">
        <v>945</v>
      </c>
      <c r="E120" s="1202" t="s">
        <v>945</v>
      </c>
      <c r="F120" s="1201" t="s">
        <v>945</v>
      </c>
      <c r="G120" s="1202" t="s">
        <v>2212</v>
      </c>
      <c r="H120" s="1201"/>
      <c r="I120" s="1202"/>
      <c r="J120" s="1201"/>
      <c r="K120" s="1202"/>
      <c r="L120" s="1201"/>
      <c r="M120" s="1202"/>
      <c r="N120" s="1188" t="s">
        <v>2212</v>
      </c>
      <c r="O120" s="1204" t="s">
        <v>2212</v>
      </c>
      <c r="P120" s="1205" t="s">
        <v>4778</v>
      </c>
      <c r="Q120" s="1188"/>
      <c r="R120" s="1071" t="s">
        <v>1059</v>
      </c>
      <c r="S120" s="158" t="s">
        <v>941</v>
      </c>
      <c r="T120" s="158" t="s">
        <v>945</v>
      </c>
      <c r="U120" s="158" t="s">
        <v>2213</v>
      </c>
      <c r="V120" s="246" t="s">
        <v>304</v>
      </c>
      <c r="W120" s="239" t="s">
        <v>2214</v>
      </c>
      <c r="X120" s="647">
        <v>1</v>
      </c>
      <c r="Y120" s="1197" t="s">
        <v>945</v>
      </c>
      <c r="Z120" s="1198" t="s">
        <v>1008</v>
      </c>
      <c r="AA120" s="158">
        <v>1</v>
      </c>
      <c r="AB120" s="158" t="s">
        <v>1081</v>
      </c>
      <c r="AC120" s="158" t="s">
        <v>945</v>
      </c>
      <c r="AD120" s="158" t="s">
        <v>945</v>
      </c>
      <c r="AE120" s="158" t="s">
        <v>945</v>
      </c>
      <c r="AF120" s="267" t="s">
        <v>945</v>
      </c>
      <c r="AG120" s="158"/>
      <c r="AH120" s="1154">
        <v>483.6</v>
      </c>
      <c r="AI120" s="1154">
        <v>1</v>
      </c>
      <c r="AJ120" s="1154">
        <v>7.93</v>
      </c>
      <c r="AK120" s="1154">
        <v>3.8349479999999998</v>
      </c>
      <c r="AL120" s="1154" t="s">
        <v>2215</v>
      </c>
      <c r="AM120" s="1154" t="s">
        <v>2216</v>
      </c>
      <c r="AN120" s="1154" t="s">
        <v>1192</v>
      </c>
      <c r="AO120" s="1154" t="s">
        <v>949</v>
      </c>
      <c r="AP120" s="1154" t="s">
        <v>949</v>
      </c>
      <c r="AQ120" s="1154" t="s">
        <v>949</v>
      </c>
      <c r="AR120" s="1154" t="s">
        <v>1459</v>
      </c>
      <c r="AS120" s="1154" t="s">
        <v>949</v>
      </c>
      <c r="AT120" s="1154" t="s">
        <v>949</v>
      </c>
      <c r="AU120" s="1154">
        <v>0</v>
      </c>
      <c r="AV120" s="1154">
        <v>0</v>
      </c>
      <c r="AW120" s="1154" t="s">
        <v>2212</v>
      </c>
      <c r="AX120" s="1154" t="s">
        <v>1459</v>
      </c>
      <c r="AY120" s="1154">
        <v>0</v>
      </c>
      <c r="AZ120" s="1154">
        <v>0</v>
      </c>
      <c r="BA120" s="1154">
        <v>0</v>
      </c>
      <c r="BB120" s="1154">
        <v>0</v>
      </c>
      <c r="BC120" s="158" t="s">
        <v>945</v>
      </c>
      <c r="BD120" s="158" t="s">
        <v>945</v>
      </c>
      <c r="BE120" s="158" t="s">
        <v>945</v>
      </c>
      <c r="BF120" s="158" t="s">
        <v>945</v>
      </c>
      <c r="BG120" s="158" t="s">
        <v>945</v>
      </c>
      <c r="BH120" s="158" t="s">
        <v>945</v>
      </c>
      <c r="BI120" s="158" t="s">
        <v>945</v>
      </c>
      <c r="BJ120" s="6"/>
      <c r="BK120" s="88"/>
    </row>
    <row r="121" spans="1:63" ht="16.5">
      <c r="A121" s="201"/>
      <c r="B121" s="1188">
        <v>114</v>
      </c>
      <c r="C121" s="1188" t="s">
        <v>320</v>
      </c>
      <c r="D121" s="1201" t="s">
        <v>945</v>
      </c>
      <c r="E121" s="1202" t="s">
        <v>945</v>
      </c>
      <c r="F121" s="1201" t="s">
        <v>945</v>
      </c>
      <c r="G121" s="1202" t="s">
        <v>2217</v>
      </c>
      <c r="H121" s="1201"/>
      <c r="I121" s="1202"/>
      <c r="J121" s="1201"/>
      <c r="K121" s="1202"/>
      <c r="L121" s="1201"/>
      <c r="M121" s="1202"/>
      <c r="N121" s="1188" t="s">
        <v>2217</v>
      </c>
      <c r="O121" s="1204" t="s">
        <v>2217</v>
      </c>
      <c r="P121" s="1205" t="s">
        <v>4778</v>
      </c>
      <c r="Q121" s="1188"/>
      <c r="R121" s="1071" t="s">
        <v>948</v>
      </c>
      <c r="S121" s="158" t="s">
        <v>941</v>
      </c>
      <c r="T121" s="158" t="s">
        <v>945</v>
      </c>
      <c r="U121" s="158" t="s">
        <v>2218</v>
      </c>
      <c r="V121" s="158" t="s">
        <v>304</v>
      </c>
      <c r="W121" s="239" t="s">
        <v>2219</v>
      </c>
      <c r="X121" s="647">
        <v>1</v>
      </c>
      <c r="Y121" s="1197" t="s">
        <v>945</v>
      </c>
      <c r="Z121" s="1198" t="s">
        <v>1008</v>
      </c>
      <c r="AA121" s="158">
        <v>1</v>
      </c>
      <c r="AB121" s="158" t="s">
        <v>1008</v>
      </c>
      <c r="AC121" s="158" t="s">
        <v>945</v>
      </c>
      <c r="AD121" s="158" t="s">
        <v>945</v>
      </c>
      <c r="AE121" s="158" t="s">
        <v>4282</v>
      </c>
      <c r="AF121" s="267" t="s">
        <v>945</v>
      </c>
      <c r="AG121" s="158"/>
      <c r="AH121" s="1154">
        <v>26694.46211</v>
      </c>
      <c r="AI121" s="1154" t="s">
        <v>949</v>
      </c>
      <c r="AJ121" s="1154">
        <v>1.2</v>
      </c>
      <c r="AK121" s="1154">
        <v>32.033354531999997</v>
      </c>
      <c r="AL121" s="1154" t="s">
        <v>2220</v>
      </c>
      <c r="AM121" s="1154" t="s">
        <v>995</v>
      </c>
      <c r="AN121" s="1154" t="s">
        <v>1010</v>
      </c>
      <c r="AO121" s="1154" t="s">
        <v>1011</v>
      </c>
      <c r="AP121" s="1154" t="s">
        <v>1012</v>
      </c>
      <c r="AQ121" s="1154" t="s">
        <v>1013</v>
      </c>
      <c r="AR121" s="1154" t="s">
        <v>1142</v>
      </c>
      <c r="AS121" s="1154" t="s">
        <v>949</v>
      </c>
      <c r="AT121" s="1154" t="s">
        <v>949</v>
      </c>
      <c r="AU121" s="1154">
        <v>0</v>
      </c>
      <c r="AV121" s="1154">
        <v>0</v>
      </c>
      <c r="AW121" s="1154" t="s">
        <v>2217</v>
      </c>
      <c r="AX121" s="1154" t="s">
        <v>1142</v>
      </c>
      <c r="AY121" s="1154">
        <v>0</v>
      </c>
      <c r="AZ121" s="1154">
        <v>0</v>
      </c>
      <c r="BA121" s="1154">
        <v>0</v>
      </c>
      <c r="BB121" s="1154">
        <v>0</v>
      </c>
      <c r="BC121" s="158" t="s">
        <v>4162</v>
      </c>
      <c r="BD121" s="158" t="s">
        <v>4690</v>
      </c>
      <c r="BE121" s="158" t="s">
        <v>945</v>
      </c>
      <c r="BF121" s="158" t="s">
        <v>945</v>
      </c>
      <c r="BG121" s="158">
        <v>2</v>
      </c>
      <c r="BH121" s="158">
        <v>320</v>
      </c>
      <c r="BI121" s="158">
        <v>38</v>
      </c>
      <c r="BJ121" s="6"/>
      <c r="BK121" s="88"/>
    </row>
    <row r="122" spans="1:63" ht="16.5">
      <c r="A122" s="201"/>
      <c r="B122" s="1188">
        <v>115</v>
      </c>
      <c r="C122" s="1188" t="s">
        <v>320</v>
      </c>
      <c r="D122" s="1201" t="s">
        <v>945</v>
      </c>
      <c r="E122" s="1202" t="s">
        <v>945</v>
      </c>
      <c r="F122" s="1201" t="s">
        <v>945</v>
      </c>
      <c r="G122" s="1202" t="s">
        <v>2221</v>
      </c>
      <c r="H122" s="1201"/>
      <c r="I122" s="1202"/>
      <c r="J122" s="1201"/>
      <c r="K122" s="1202"/>
      <c r="L122" s="1201"/>
      <c r="M122" s="1202"/>
      <c r="N122" s="1188" t="s">
        <v>2221</v>
      </c>
      <c r="O122" s="1188" t="s">
        <v>2222</v>
      </c>
      <c r="P122" s="276" t="s">
        <v>4802</v>
      </c>
      <c r="Q122" s="1188"/>
      <c r="R122" s="1071" t="s">
        <v>1556</v>
      </c>
      <c r="S122" s="158" t="s">
        <v>941</v>
      </c>
      <c r="T122" s="158" t="s">
        <v>945</v>
      </c>
      <c r="U122" s="158" t="s">
        <v>2223</v>
      </c>
      <c r="V122" s="158" t="s">
        <v>304</v>
      </c>
      <c r="W122" s="239" t="s">
        <v>2224</v>
      </c>
      <c r="X122" s="647">
        <v>1</v>
      </c>
      <c r="Y122" s="1197" t="s">
        <v>945</v>
      </c>
      <c r="Z122" s="1198" t="s">
        <v>1008</v>
      </c>
      <c r="AA122" s="158">
        <v>1</v>
      </c>
      <c r="AB122" s="158" t="s">
        <v>1008</v>
      </c>
      <c r="AC122" s="158" t="s">
        <v>945</v>
      </c>
      <c r="AD122" s="158" t="s">
        <v>945</v>
      </c>
      <c r="AE122" s="158" t="s">
        <v>4282</v>
      </c>
      <c r="AF122" s="267" t="s">
        <v>945</v>
      </c>
      <c r="AG122" s="158"/>
      <c r="AH122" s="1154">
        <v>109938.37</v>
      </c>
      <c r="AI122" s="1154" t="s">
        <v>949</v>
      </c>
      <c r="AJ122" s="1154">
        <v>1.2</v>
      </c>
      <c r="AK122" s="1154">
        <v>131.92605</v>
      </c>
      <c r="AL122" s="1154" t="s">
        <v>2225</v>
      </c>
      <c r="AM122" s="1154" t="s">
        <v>995</v>
      </c>
      <c r="AN122" s="1154" t="s">
        <v>1010</v>
      </c>
      <c r="AO122" s="1154" t="s">
        <v>1011</v>
      </c>
      <c r="AP122" s="1154" t="s">
        <v>1012</v>
      </c>
      <c r="AQ122" s="1154" t="s">
        <v>2226</v>
      </c>
      <c r="AR122" s="1154" t="s">
        <v>1142</v>
      </c>
      <c r="AS122" s="1154" t="s">
        <v>1015</v>
      </c>
      <c r="AT122" s="1154" t="s">
        <v>949</v>
      </c>
      <c r="AU122" s="1154">
        <v>0</v>
      </c>
      <c r="AV122" s="1154">
        <v>0</v>
      </c>
      <c r="AW122" s="1154">
        <v>0</v>
      </c>
      <c r="AX122" s="1154">
        <v>0</v>
      </c>
      <c r="AY122" s="1154">
        <v>0</v>
      </c>
      <c r="AZ122" s="1154">
        <v>0</v>
      </c>
      <c r="BA122" s="1154">
        <v>0</v>
      </c>
      <c r="BB122" s="1154">
        <v>0</v>
      </c>
      <c r="BC122" s="158" t="s">
        <v>4162</v>
      </c>
      <c r="BD122" s="158" t="s">
        <v>4690</v>
      </c>
      <c r="BE122" s="158" t="s">
        <v>4752</v>
      </c>
      <c r="BF122" s="158" t="s">
        <v>945</v>
      </c>
      <c r="BG122" s="158">
        <v>2</v>
      </c>
      <c r="BH122" s="158">
        <v>450</v>
      </c>
      <c r="BI122" s="158">
        <v>48</v>
      </c>
      <c r="BJ122" s="6"/>
      <c r="BK122" s="88"/>
    </row>
    <row r="123" spans="1:63" ht="16.5">
      <c r="A123" s="201"/>
      <c r="B123" s="1188">
        <v>116</v>
      </c>
      <c r="C123" s="1188" t="s">
        <v>320</v>
      </c>
      <c r="D123" s="1201" t="s">
        <v>945</v>
      </c>
      <c r="E123" s="1202" t="s">
        <v>945</v>
      </c>
      <c r="F123" s="1201" t="s">
        <v>945</v>
      </c>
      <c r="G123" s="1202" t="s">
        <v>1897</v>
      </c>
      <c r="H123" s="1201"/>
      <c r="I123" s="1202"/>
      <c r="J123" s="1201"/>
      <c r="K123" s="1202"/>
      <c r="L123" s="1201"/>
      <c r="M123" s="1202"/>
      <c r="N123" s="1188" t="s">
        <v>1897</v>
      </c>
      <c r="O123" s="1188" t="s">
        <v>1898</v>
      </c>
      <c r="P123" s="276" t="s">
        <v>4802</v>
      </c>
      <c r="Q123" s="1188"/>
      <c r="R123" s="1071"/>
      <c r="S123" s="158" t="s">
        <v>941</v>
      </c>
      <c r="T123" s="158" t="s">
        <v>1898</v>
      </c>
      <c r="U123" s="158" t="s">
        <v>1899</v>
      </c>
      <c r="V123" s="158" t="s">
        <v>304</v>
      </c>
      <c r="W123" s="239" t="s">
        <v>1900</v>
      </c>
      <c r="X123" s="647">
        <v>4</v>
      </c>
      <c r="Y123" s="1197" t="s">
        <v>945</v>
      </c>
      <c r="Z123" s="1198" t="s">
        <v>1008</v>
      </c>
      <c r="AA123" s="158">
        <v>1</v>
      </c>
      <c r="AB123" s="158" t="s">
        <v>993</v>
      </c>
      <c r="AC123" s="158" t="s">
        <v>945</v>
      </c>
      <c r="AD123" s="158" t="s">
        <v>945</v>
      </c>
      <c r="AE123" s="158" t="s">
        <v>4282</v>
      </c>
      <c r="AF123" s="267" t="s">
        <v>945</v>
      </c>
      <c r="AG123" s="158"/>
      <c r="AH123" s="1154" t="s">
        <v>949</v>
      </c>
      <c r="AI123" s="1154" t="s">
        <v>949</v>
      </c>
      <c r="AJ123" s="1154" t="s">
        <v>949</v>
      </c>
      <c r="AK123" s="1154" t="s">
        <v>949</v>
      </c>
      <c r="AL123" s="1154" t="s">
        <v>949</v>
      </c>
      <c r="AM123" s="1154" t="s">
        <v>949</v>
      </c>
      <c r="AN123" s="1154" t="s">
        <v>1023</v>
      </c>
      <c r="AO123" s="1154">
        <v>0</v>
      </c>
      <c r="AP123" s="1154" t="s">
        <v>945</v>
      </c>
      <c r="AQ123" s="1154" t="s">
        <v>945</v>
      </c>
      <c r="AR123" s="1154" t="s">
        <v>986</v>
      </c>
      <c r="AS123" s="1154" t="s">
        <v>1024</v>
      </c>
      <c r="AT123" s="1154" t="s">
        <v>949</v>
      </c>
      <c r="AU123" s="1154">
        <v>0</v>
      </c>
      <c r="AV123" s="1154">
        <v>0</v>
      </c>
      <c r="AW123" s="1154">
        <v>0</v>
      </c>
      <c r="AX123" s="1154">
        <v>0</v>
      </c>
      <c r="AY123" s="1154">
        <v>0</v>
      </c>
      <c r="AZ123" s="1154">
        <v>0</v>
      </c>
      <c r="BA123" s="1154">
        <v>0</v>
      </c>
      <c r="BB123" s="1154">
        <v>0</v>
      </c>
      <c r="BC123" s="158" t="s">
        <v>945</v>
      </c>
      <c r="BD123" s="158" t="s">
        <v>945</v>
      </c>
      <c r="BE123" s="158" t="s">
        <v>4731</v>
      </c>
      <c r="BF123" s="158" t="s">
        <v>945</v>
      </c>
      <c r="BG123" s="158" t="s">
        <v>945</v>
      </c>
      <c r="BH123" s="158" t="s">
        <v>945</v>
      </c>
      <c r="BI123" s="158" t="s">
        <v>945</v>
      </c>
      <c r="BJ123" s="6"/>
      <c r="BK123" s="88"/>
    </row>
    <row r="124" spans="1:63" ht="16.5">
      <c r="A124" s="201"/>
      <c r="B124" s="1188">
        <v>117</v>
      </c>
      <c r="C124" s="1188" t="s">
        <v>320</v>
      </c>
      <c r="D124" s="1201" t="s">
        <v>945</v>
      </c>
      <c r="E124" s="1202" t="s">
        <v>945</v>
      </c>
      <c r="F124" s="1201" t="s">
        <v>945</v>
      </c>
      <c r="G124" s="1202" t="s">
        <v>2227</v>
      </c>
      <c r="H124" s="1201"/>
      <c r="I124" s="1202"/>
      <c r="J124" s="1201"/>
      <c r="K124" s="1202"/>
      <c r="L124" s="1201"/>
      <c r="M124" s="1202"/>
      <c r="N124" s="1188" t="s">
        <v>2227</v>
      </c>
      <c r="O124" s="1204" t="s">
        <v>2227</v>
      </c>
      <c r="P124" s="1205" t="s">
        <v>4778</v>
      </c>
      <c r="Q124" s="1188"/>
      <c r="R124" s="1071"/>
      <c r="S124" s="158" t="s">
        <v>941</v>
      </c>
      <c r="T124" s="158" t="s">
        <v>945</v>
      </c>
      <c r="U124" s="158" t="s">
        <v>2228</v>
      </c>
      <c r="V124" s="158" t="s">
        <v>304</v>
      </c>
      <c r="W124" s="239" t="s">
        <v>2229</v>
      </c>
      <c r="X124" s="647">
        <v>1</v>
      </c>
      <c r="Y124" s="1197" t="s">
        <v>945</v>
      </c>
      <c r="Z124" s="1198" t="s">
        <v>1008</v>
      </c>
      <c r="AA124" s="158">
        <v>1</v>
      </c>
      <c r="AB124" s="158" t="s">
        <v>1008</v>
      </c>
      <c r="AC124" s="158" t="s">
        <v>945</v>
      </c>
      <c r="AD124" s="158" t="s">
        <v>945</v>
      </c>
      <c r="AE124" s="158" t="s">
        <v>4282</v>
      </c>
      <c r="AF124" s="267" t="s">
        <v>945</v>
      </c>
      <c r="AG124" s="158"/>
      <c r="AH124" s="1154">
        <v>134.64346</v>
      </c>
      <c r="AI124" s="1154" t="s">
        <v>949</v>
      </c>
      <c r="AJ124" s="1154">
        <v>1.41</v>
      </c>
      <c r="AK124" s="1154">
        <v>0.1898472786</v>
      </c>
      <c r="AL124" s="1154" t="s">
        <v>2230</v>
      </c>
      <c r="AM124" s="1154" t="s">
        <v>1083</v>
      </c>
      <c r="AN124" s="1154" t="s">
        <v>1293</v>
      </c>
      <c r="AO124" s="1154" t="s">
        <v>1294</v>
      </c>
      <c r="AP124" s="1154" t="s">
        <v>1295</v>
      </c>
      <c r="AQ124" s="1154" t="s">
        <v>1296</v>
      </c>
      <c r="AR124" s="1154" t="s">
        <v>1215</v>
      </c>
      <c r="AS124" s="1154" t="s">
        <v>949</v>
      </c>
      <c r="AT124" s="1154" t="s">
        <v>949</v>
      </c>
      <c r="AU124" s="1154">
        <v>0</v>
      </c>
      <c r="AV124" s="1154">
        <v>0</v>
      </c>
      <c r="AW124" s="1154" t="s">
        <v>2227</v>
      </c>
      <c r="AX124" s="1154" t="s">
        <v>1215</v>
      </c>
      <c r="AY124" s="1154">
        <v>0</v>
      </c>
      <c r="AZ124" s="1154">
        <v>0</v>
      </c>
      <c r="BA124" s="1154">
        <v>0</v>
      </c>
      <c r="BB124" s="1154">
        <v>0</v>
      </c>
      <c r="BC124" s="158" t="s">
        <v>4162</v>
      </c>
      <c r="BD124" s="158" t="s">
        <v>945</v>
      </c>
      <c r="BE124" s="158" t="s">
        <v>945</v>
      </c>
      <c r="BF124" s="158" t="s">
        <v>945</v>
      </c>
      <c r="BG124" s="158" t="s">
        <v>945</v>
      </c>
      <c r="BH124" s="158" t="s">
        <v>945</v>
      </c>
      <c r="BI124" s="158" t="s">
        <v>945</v>
      </c>
      <c r="BJ124" s="6"/>
      <c r="BK124" s="88"/>
    </row>
    <row r="125" spans="1:63" ht="16.5">
      <c r="A125" s="201"/>
      <c r="B125" s="1188">
        <v>118</v>
      </c>
      <c r="C125" s="1188" t="s">
        <v>320</v>
      </c>
      <c r="D125" s="1201" t="s">
        <v>945</v>
      </c>
      <c r="E125" s="1202" t="s">
        <v>945</v>
      </c>
      <c r="F125" s="1201" t="s">
        <v>945</v>
      </c>
      <c r="G125" s="1202" t="s">
        <v>2231</v>
      </c>
      <c r="H125" s="1201"/>
      <c r="I125" s="1202"/>
      <c r="J125" s="1201"/>
      <c r="K125" s="1202"/>
      <c r="L125" s="1201"/>
      <c r="M125" s="1202"/>
      <c r="N125" s="1188" t="s">
        <v>2231</v>
      </c>
      <c r="O125" s="158" t="s">
        <v>2232</v>
      </c>
      <c r="P125" s="1168" t="s">
        <v>4898</v>
      </c>
      <c r="Q125" s="170" t="s">
        <v>2234</v>
      </c>
      <c r="R125" s="1071" t="s">
        <v>1126</v>
      </c>
      <c r="S125" s="158" t="s">
        <v>941</v>
      </c>
      <c r="T125" s="158" t="s">
        <v>945</v>
      </c>
      <c r="U125" s="158" t="s">
        <v>2235</v>
      </c>
      <c r="V125" s="158" t="s">
        <v>304</v>
      </c>
      <c r="W125" s="239" t="s">
        <v>2236</v>
      </c>
      <c r="X125" s="647">
        <v>1</v>
      </c>
      <c r="Y125" s="1197" t="s">
        <v>945</v>
      </c>
      <c r="Z125" s="1198" t="s">
        <v>1008</v>
      </c>
      <c r="AA125" s="158">
        <v>1</v>
      </c>
      <c r="AB125" s="158" t="s">
        <v>1048</v>
      </c>
      <c r="AC125" s="158" t="s">
        <v>945</v>
      </c>
      <c r="AD125" s="158" t="s">
        <v>945</v>
      </c>
      <c r="AE125" s="158" t="s">
        <v>4282</v>
      </c>
      <c r="AF125" s="267" t="s">
        <v>945</v>
      </c>
      <c r="AG125" s="158"/>
      <c r="AH125" s="1154" t="s">
        <v>949</v>
      </c>
      <c r="AI125" s="1154">
        <v>0.6</v>
      </c>
      <c r="AJ125" s="1154">
        <v>7.85</v>
      </c>
      <c r="AK125" s="1154" t="s">
        <v>949</v>
      </c>
      <c r="AL125" s="1154" t="s">
        <v>2237</v>
      </c>
      <c r="AM125" s="1154" t="s">
        <v>2238</v>
      </c>
      <c r="AN125" s="1154" t="s">
        <v>1623</v>
      </c>
      <c r="AO125" s="1154" t="s">
        <v>949</v>
      </c>
      <c r="AP125" s="1154" t="s">
        <v>949</v>
      </c>
      <c r="AQ125" s="1154" t="s">
        <v>949</v>
      </c>
      <c r="AR125" s="1154" t="s">
        <v>1624</v>
      </c>
      <c r="AS125" s="1154" t="s">
        <v>1068</v>
      </c>
      <c r="AT125" s="1154" t="s">
        <v>949</v>
      </c>
      <c r="AU125" s="1154">
        <v>0</v>
      </c>
      <c r="AV125" s="1154">
        <v>0</v>
      </c>
      <c r="AW125" s="1154">
        <v>0</v>
      </c>
      <c r="AX125" s="1154">
        <v>0</v>
      </c>
      <c r="AY125" s="1154">
        <v>0</v>
      </c>
      <c r="AZ125" s="1154">
        <v>0</v>
      </c>
      <c r="BA125" s="1154">
        <v>0</v>
      </c>
      <c r="BB125" s="1154">
        <v>0</v>
      </c>
      <c r="BC125" s="158" t="s">
        <v>4162</v>
      </c>
      <c r="BD125" s="158" t="s">
        <v>945</v>
      </c>
      <c r="BE125" s="158" t="s">
        <v>945</v>
      </c>
      <c r="BF125" s="158" t="s">
        <v>945</v>
      </c>
      <c r="BG125" s="158" t="s">
        <v>945</v>
      </c>
      <c r="BH125" s="158" t="s">
        <v>945</v>
      </c>
      <c r="BI125" s="158" t="s">
        <v>945</v>
      </c>
      <c r="BJ125" s="6"/>
      <c r="BK125" s="88"/>
    </row>
    <row r="126" spans="1:63" ht="16.5">
      <c r="A126" s="201"/>
      <c r="B126" s="1188">
        <v>119</v>
      </c>
      <c r="C126" s="1188" t="s">
        <v>320</v>
      </c>
      <c r="D126" s="1201" t="s">
        <v>945</v>
      </c>
      <c r="E126" s="1202" t="s">
        <v>945</v>
      </c>
      <c r="F126" s="1201" t="s">
        <v>945</v>
      </c>
      <c r="G126" s="1202" t="s">
        <v>2239</v>
      </c>
      <c r="H126" s="1201"/>
      <c r="I126" s="1202"/>
      <c r="J126" s="1201"/>
      <c r="K126" s="1202"/>
      <c r="L126" s="1201"/>
      <c r="M126" s="1202"/>
      <c r="N126" s="1188" t="s">
        <v>2239</v>
      </c>
      <c r="O126" s="158" t="s">
        <v>2240</v>
      </c>
      <c r="P126" s="1168" t="s">
        <v>4898</v>
      </c>
      <c r="Q126" s="170" t="s">
        <v>2234</v>
      </c>
      <c r="R126" s="1071" t="s">
        <v>1126</v>
      </c>
      <c r="S126" s="158" t="s">
        <v>941</v>
      </c>
      <c r="T126" s="158" t="s">
        <v>945</v>
      </c>
      <c r="U126" s="158" t="s">
        <v>2241</v>
      </c>
      <c r="V126" s="158" t="s">
        <v>304</v>
      </c>
      <c r="W126" s="239" t="s">
        <v>2242</v>
      </c>
      <c r="X126" s="647">
        <v>1</v>
      </c>
      <c r="Y126" s="1197" t="s">
        <v>945</v>
      </c>
      <c r="Z126" s="1198" t="s">
        <v>1008</v>
      </c>
      <c r="AA126" s="158">
        <v>1</v>
      </c>
      <c r="AB126" s="158" t="s">
        <v>1048</v>
      </c>
      <c r="AC126" s="158" t="s">
        <v>945</v>
      </c>
      <c r="AD126" s="158" t="s">
        <v>945</v>
      </c>
      <c r="AE126" s="158" t="s">
        <v>4282</v>
      </c>
      <c r="AF126" s="267" t="s">
        <v>945</v>
      </c>
      <c r="AG126" s="158"/>
      <c r="AH126" s="1154" t="s">
        <v>949</v>
      </c>
      <c r="AI126" s="1154" t="s">
        <v>949</v>
      </c>
      <c r="AJ126" s="1154">
        <v>7.85</v>
      </c>
      <c r="AK126" s="1154" t="s">
        <v>949</v>
      </c>
      <c r="AL126" s="1154" t="s">
        <v>2237</v>
      </c>
      <c r="AM126" s="1154" t="s">
        <v>2243</v>
      </c>
      <c r="AN126" s="1154" t="s">
        <v>1623</v>
      </c>
      <c r="AO126" s="1154" t="s">
        <v>949</v>
      </c>
      <c r="AP126" s="1154" t="s">
        <v>949</v>
      </c>
      <c r="AQ126" s="1154">
        <v>0</v>
      </c>
      <c r="AR126" s="1154" t="s">
        <v>1624</v>
      </c>
      <c r="AS126" s="1154" t="s">
        <v>1068</v>
      </c>
      <c r="AT126" s="1154" t="s">
        <v>949</v>
      </c>
      <c r="AU126" s="1154">
        <v>0</v>
      </c>
      <c r="AV126" s="1154">
        <v>0</v>
      </c>
      <c r="AW126" s="1154">
        <v>0</v>
      </c>
      <c r="AX126" s="1154">
        <v>0</v>
      </c>
      <c r="AY126" s="1154">
        <v>0</v>
      </c>
      <c r="AZ126" s="1154">
        <v>0</v>
      </c>
      <c r="BA126" s="1154">
        <v>0</v>
      </c>
      <c r="BB126" s="1154">
        <v>0</v>
      </c>
      <c r="BC126" s="158" t="s">
        <v>4162</v>
      </c>
      <c r="BD126" s="158" t="s">
        <v>945</v>
      </c>
      <c r="BE126" s="158" t="s">
        <v>945</v>
      </c>
      <c r="BF126" s="158" t="s">
        <v>945</v>
      </c>
      <c r="BG126" s="158" t="s">
        <v>945</v>
      </c>
      <c r="BH126" s="158" t="s">
        <v>945</v>
      </c>
      <c r="BI126" s="158" t="s">
        <v>945</v>
      </c>
      <c r="BJ126" s="6"/>
      <c r="BK126" s="88"/>
    </row>
    <row r="127" spans="1:63" ht="16.5">
      <c r="A127" s="201"/>
      <c r="B127" s="1188">
        <v>120</v>
      </c>
      <c r="C127" s="1188" t="s">
        <v>320</v>
      </c>
      <c r="D127" s="1201" t="s">
        <v>945</v>
      </c>
      <c r="E127" s="1202" t="s">
        <v>945</v>
      </c>
      <c r="F127" s="1201" t="s">
        <v>945</v>
      </c>
      <c r="G127" s="1202" t="s">
        <v>2244</v>
      </c>
      <c r="H127" s="1201"/>
      <c r="I127" s="1202"/>
      <c r="J127" s="1201"/>
      <c r="K127" s="1202"/>
      <c r="L127" s="1201"/>
      <c r="M127" s="1202"/>
      <c r="N127" s="1188" t="s">
        <v>2244</v>
      </c>
      <c r="O127" s="1204" t="s">
        <v>2244</v>
      </c>
      <c r="P127" s="1205" t="s">
        <v>4778</v>
      </c>
      <c r="Q127" s="1188"/>
      <c r="R127" s="1071" t="s">
        <v>1059</v>
      </c>
      <c r="S127" s="158" t="s">
        <v>941</v>
      </c>
      <c r="T127" s="158" t="s">
        <v>945</v>
      </c>
      <c r="U127" s="158" t="s">
        <v>2245</v>
      </c>
      <c r="V127" s="158" t="s">
        <v>304</v>
      </c>
      <c r="W127" s="239" t="s">
        <v>2246</v>
      </c>
      <c r="X127" s="647">
        <v>1</v>
      </c>
      <c r="Y127" s="1197" t="s">
        <v>945</v>
      </c>
      <c r="Z127" s="1198" t="s">
        <v>1008</v>
      </c>
      <c r="AA127" s="158">
        <v>1</v>
      </c>
      <c r="AB127" s="158" t="s">
        <v>1048</v>
      </c>
      <c r="AC127" s="158" t="s">
        <v>945</v>
      </c>
      <c r="AD127" s="158" t="s">
        <v>945</v>
      </c>
      <c r="AE127" s="158" t="s">
        <v>4282</v>
      </c>
      <c r="AF127" s="267" t="s">
        <v>945</v>
      </c>
      <c r="AG127" s="158"/>
      <c r="AH127" s="1154">
        <v>122.480761</v>
      </c>
      <c r="AI127" s="1154">
        <v>1.2</v>
      </c>
      <c r="AJ127" s="1154">
        <v>7.85</v>
      </c>
      <c r="AK127" s="1154" t="s">
        <v>949</v>
      </c>
      <c r="AL127" s="1154" t="s">
        <v>949</v>
      </c>
      <c r="AM127" s="1154" t="s">
        <v>2243</v>
      </c>
      <c r="AN127" s="1154" t="s">
        <v>1623</v>
      </c>
      <c r="AO127" s="1154" t="s">
        <v>949</v>
      </c>
      <c r="AP127" s="1154" t="s">
        <v>949</v>
      </c>
      <c r="AQ127" s="1154">
        <v>0</v>
      </c>
      <c r="AR127" s="1154" t="s">
        <v>1624</v>
      </c>
      <c r="AS127" s="1154" t="s">
        <v>949</v>
      </c>
      <c r="AT127" s="1154" t="s">
        <v>949</v>
      </c>
      <c r="AU127" s="1154">
        <v>0</v>
      </c>
      <c r="AV127" s="1154">
        <v>0</v>
      </c>
      <c r="AW127" s="1154">
        <v>0</v>
      </c>
      <c r="AX127" s="1154">
        <v>0</v>
      </c>
      <c r="AY127" s="1154">
        <v>0</v>
      </c>
      <c r="AZ127" s="1154">
        <v>0</v>
      </c>
      <c r="BA127" s="1154">
        <v>0</v>
      </c>
      <c r="BB127" s="1154">
        <v>0</v>
      </c>
      <c r="BC127" s="158" t="s">
        <v>4162</v>
      </c>
      <c r="BD127" s="158" t="s">
        <v>945</v>
      </c>
      <c r="BE127" s="158" t="s">
        <v>945</v>
      </c>
      <c r="BF127" s="158" t="s">
        <v>945</v>
      </c>
      <c r="BG127" s="158" t="s">
        <v>945</v>
      </c>
      <c r="BH127" s="158" t="s">
        <v>945</v>
      </c>
      <c r="BI127" s="158" t="s">
        <v>945</v>
      </c>
      <c r="BJ127" s="6"/>
      <c r="BK127" s="88"/>
    </row>
    <row r="128" spans="1:63" ht="16.5">
      <c r="A128" s="201"/>
      <c r="B128" s="1188">
        <v>121</v>
      </c>
      <c r="C128" s="1188" t="s">
        <v>320</v>
      </c>
      <c r="D128" s="1201" t="s">
        <v>945</v>
      </c>
      <c r="E128" s="1202" t="s">
        <v>945</v>
      </c>
      <c r="F128" s="1201" t="s">
        <v>945</v>
      </c>
      <c r="G128" s="1202" t="s">
        <v>2247</v>
      </c>
      <c r="H128" s="1201"/>
      <c r="I128" s="1202"/>
      <c r="J128" s="1201"/>
      <c r="K128" s="1202"/>
      <c r="L128" s="1201"/>
      <c r="M128" s="1202"/>
      <c r="N128" s="1188" t="s">
        <v>2247</v>
      </c>
      <c r="O128" s="1204" t="s">
        <v>2247</v>
      </c>
      <c r="P128" s="1205" t="s">
        <v>4778</v>
      </c>
      <c r="Q128" s="1188"/>
      <c r="R128" s="1071" t="s">
        <v>1059</v>
      </c>
      <c r="S128" s="158" t="s">
        <v>941</v>
      </c>
      <c r="T128" s="158" t="s">
        <v>945</v>
      </c>
      <c r="U128" s="158" t="s">
        <v>2248</v>
      </c>
      <c r="V128" s="158" t="s">
        <v>304</v>
      </c>
      <c r="W128" s="239" t="s">
        <v>2249</v>
      </c>
      <c r="X128" s="647">
        <v>1</v>
      </c>
      <c r="Y128" s="1197" t="s">
        <v>945</v>
      </c>
      <c r="Z128" s="1198" t="s">
        <v>1008</v>
      </c>
      <c r="AA128" s="158">
        <v>1</v>
      </c>
      <c r="AB128" s="158" t="s">
        <v>1048</v>
      </c>
      <c r="AC128" s="158" t="s">
        <v>945</v>
      </c>
      <c r="AD128" s="158" t="s">
        <v>945</v>
      </c>
      <c r="AE128" s="158" t="s">
        <v>4282</v>
      </c>
      <c r="AF128" s="267" t="s">
        <v>945</v>
      </c>
      <c r="AG128" s="158"/>
      <c r="AH128" s="1154">
        <v>122.48076</v>
      </c>
      <c r="AI128" s="1154">
        <v>1.2</v>
      </c>
      <c r="AJ128" s="1154">
        <v>7.85</v>
      </c>
      <c r="AK128" s="1154" t="s">
        <v>949</v>
      </c>
      <c r="AL128" s="1154" t="s">
        <v>949</v>
      </c>
      <c r="AM128" s="1154" t="s">
        <v>2243</v>
      </c>
      <c r="AN128" s="1154" t="s">
        <v>1623</v>
      </c>
      <c r="AO128" s="1154" t="s">
        <v>949</v>
      </c>
      <c r="AP128" s="1154" t="s">
        <v>949</v>
      </c>
      <c r="AQ128" s="1154">
        <v>0</v>
      </c>
      <c r="AR128" s="1154" t="s">
        <v>1624</v>
      </c>
      <c r="AS128" s="1154" t="s">
        <v>949</v>
      </c>
      <c r="AT128" s="1154" t="s">
        <v>949</v>
      </c>
      <c r="AU128" s="1154">
        <v>0</v>
      </c>
      <c r="AV128" s="1154">
        <v>0</v>
      </c>
      <c r="AW128" s="1154">
        <v>0</v>
      </c>
      <c r="AX128" s="1154">
        <v>0</v>
      </c>
      <c r="AY128" s="1154">
        <v>0</v>
      </c>
      <c r="AZ128" s="1154">
        <v>0</v>
      </c>
      <c r="BA128" s="1154">
        <v>0</v>
      </c>
      <c r="BB128" s="1154">
        <v>0</v>
      </c>
      <c r="BC128" s="158" t="s">
        <v>4162</v>
      </c>
      <c r="BD128" s="158" t="s">
        <v>945</v>
      </c>
      <c r="BE128" s="158" t="s">
        <v>945</v>
      </c>
      <c r="BF128" s="158" t="s">
        <v>945</v>
      </c>
      <c r="BG128" s="158" t="s">
        <v>945</v>
      </c>
      <c r="BH128" s="158" t="s">
        <v>945</v>
      </c>
      <c r="BI128" s="158" t="s">
        <v>945</v>
      </c>
      <c r="BJ128" s="6"/>
      <c r="BK128" s="88"/>
    </row>
    <row r="129" spans="1:63" ht="16.5">
      <c r="A129" s="201"/>
      <c r="B129" s="1188">
        <v>122</v>
      </c>
      <c r="C129" s="1188" t="s">
        <v>320</v>
      </c>
      <c r="D129" s="1201" t="s">
        <v>945</v>
      </c>
      <c r="E129" s="1202" t="s">
        <v>945</v>
      </c>
      <c r="F129" s="1201" t="s">
        <v>945</v>
      </c>
      <c r="G129" s="1202" t="s">
        <v>2250</v>
      </c>
      <c r="H129" s="1201"/>
      <c r="I129" s="1202"/>
      <c r="J129" s="1201"/>
      <c r="K129" s="1202"/>
      <c r="L129" s="1201"/>
      <c r="M129" s="1202"/>
      <c r="N129" s="1188" t="s">
        <v>2250</v>
      </c>
      <c r="O129" s="810" t="s">
        <v>2251</v>
      </c>
      <c r="P129" s="1168" t="s">
        <v>4898</v>
      </c>
      <c r="Q129" s="170"/>
      <c r="R129" s="1071"/>
      <c r="S129" s="158" t="s">
        <v>941</v>
      </c>
      <c r="T129" s="158" t="s">
        <v>945</v>
      </c>
      <c r="U129" s="158" t="s">
        <v>2252</v>
      </c>
      <c r="V129" s="158" t="s">
        <v>304</v>
      </c>
      <c r="W129" s="239" t="s">
        <v>2253</v>
      </c>
      <c r="X129" s="647">
        <v>1</v>
      </c>
      <c r="Y129" s="1197" t="s">
        <v>945</v>
      </c>
      <c r="Z129" s="1198" t="s">
        <v>1008</v>
      </c>
      <c r="AA129" s="158">
        <v>1</v>
      </c>
      <c r="AB129" s="158" t="s">
        <v>1921</v>
      </c>
      <c r="AC129" s="158" t="s">
        <v>945</v>
      </c>
      <c r="AD129" s="158" t="s">
        <v>1245</v>
      </c>
      <c r="AE129" s="158" t="s">
        <v>4282</v>
      </c>
      <c r="AF129" s="267" t="s">
        <v>945</v>
      </c>
      <c r="AG129" s="158"/>
      <c r="AH129" s="1154" t="s">
        <v>949</v>
      </c>
      <c r="AI129" s="1154" t="s">
        <v>949</v>
      </c>
      <c r="AJ129" s="1154" t="s">
        <v>949</v>
      </c>
      <c r="AK129" s="1154" t="s">
        <v>949</v>
      </c>
      <c r="AL129" s="1154" t="s">
        <v>2254</v>
      </c>
      <c r="AM129" s="1154" t="s">
        <v>949</v>
      </c>
      <c r="AN129" s="1154" t="s">
        <v>949</v>
      </c>
      <c r="AO129" s="1154" t="s">
        <v>949</v>
      </c>
      <c r="AP129" s="1154" t="s">
        <v>949</v>
      </c>
      <c r="AQ129" s="1154" t="s">
        <v>949</v>
      </c>
      <c r="AR129" s="1154" t="s">
        <v>2255</v>
      </c>
      <c r="AS129" s="1154" t="s">
        <v>949</v>
      </c>
      <c r="AT129" s="1154" t="s">
        <v>949</v>
      </c>
      <c r="AU129" s="1154">
        <v>0</v>
      </c>
      <c r="AV129" s="1154">
        <v>0</v>
      </c>
      <c r="AW129" s="1154">
        <v>0</v>
      </c>
      <c r="AX129" s="1154">
        <v>0</v>
      </c>
      <c r="AY129" s="1154">
        <v>0</v>
      </c>
      <c r="AZ129" s="1154">
        <v>0</v>
      </c>
      <c r="BA129" s="1154">
        <v>0</v>
      </c>
      <c r="BB129" s="1154">
        <v>0</v>
      </c>
      <c r="BC129" s="158" t="s">
        <v>4162</v>
      </c>
      <c r="BD129" s="158" t="s">
        <v>945</v>
      </c>
      <c r="BE129" s="158" t="s">
        <v>945</v>
      </c>
      <c r="BF129" s="158" t="s">
        <v>945</v>
      </c>
      <c r="BG129" s="158" t="s">
        <v>945</v>
      </c>
      <c r="BH129" s="158" t="s">
        <v>945</v>
      </c>
      <c r="BI129" s="158" t="s">
        <v>945</v>
      </c>
      <c r="BJ129" s="6"/>
      <c r="BK129" s="88"/>
    </row>
    <row r="130" spans="1:63" ht="16.5">
      <c r="A130" s="201"/>
      <c r="B130" s="1188">
        <v>123</v>
      </c>
      <c r="C130" s="1188" t="s">
        <v>320</v>
      </c>
      <c r="D130" s="1201" t="s">
        <v>945</v>
      </c>
      <c r="E130" s="1202" t="s">
        <v>945</v>
      </c>
      <c r="F130" s="1201" t="s">
        <v>945</v>
      </c>
      <c r="G130" s="1202" t="s">
        <v>2256</v>
      </c>
      <c r="H130" s="1201"/>
      <c r="I130" s="1202"/>
      <c r="J130" s="1201"/>
      <c r="K130" s="1202"/>
      <c r="L130" s="1201"/>
      <c r="M130" s="1202"/>
      <c r="N130" s="1188" t="s">
        <v>2256</v>
      </c>
      <c r="O130" s="1204" t="s">
        <v>2256</v>
      </c>
      <c r="P130" s="1205" t="s">
        <v>4778</v>
      </c>
      <c r="Q130" s="1188"/>
      <c r="R130" s="1071" t="s">
        <v>989</v>
      </c>
      <c r="S130" s="158" t="s">
        <v>941</v>
      </c>
      <c r="T130" s="158" t="s">
        <v>945</v>
      </c>
      <c r="U130" s="158" t="s">
        <v>2257</v>
      </c>
      <c r="V130" s="158" t="s">
        <v>304</v>
      </c>
      <c r="W130" s="239" t="s">
        <v>2258</v>
      </c>
      <c r="X130" s="647">
        <v>1</v>
      </c>
      <c r="Y130" s="1197" t="s">
        <v>945</v>
      </c>
      <c r="Z130" s="1198" t="s">
        <v>1008</v>
      </c>
      <c r="AA130" s="158">
        <v>1</v>
      </c>
      <c r="AB130" s="158" t="s">
        <v>1783</v>
      </c>
      <c r="AC130" s="158" t="s">
        <v>945</v>
      </c>
      <c r="AD130" s="158" t="s">
        <v>945</v>
      </c>
      <c r="AE130" s="158" t="s">
        <v>4282</v>
      </c>
      <c r="AF130" s="267" t="s">
        <v>945</v>
      </c>
      <c r="AG130" s="158"/>
      <c r="AH130" s="1154">
        <v>7609.1951740000004</v>
      </c>
      <c r="AI130" s="1154" t="s">
        <v>949</v>
      </c>
      <c r="AJ130" s="1154">
        <v>7.85</v>
      </c>
      <c r="AK130" s="1154">
        <v>59.732182115900002</v>
      </c>
      <c r="AL130" s="1154" t="s">
        <v>2259</v>
      </c>
      <c r="AM130" s="1154" t="s">
        <v>949</v>
      </c>
      <c r="AN130" s="1154" t="s">
        <v>949</v>
      </c>
      <c r="AO130" s="1154" t="s">
        <v>2118</v>
      </c>
      <c r="AP130" s="1154" t="s">
        <v>949</v>
      </c>
      <c r="AQ130" s="1154">
        <v>0</v>
      </c>
      <c r="AR130" s="1154" t="s">
        <v>2119</v>
      </c>
      <c r="AS130" s="1154" t="s">
        <v>949</v>
      </c>
      <c r="AT130" s="1154" t="s">
        <v>949</v>
      </c>
      <c r="AU130" s="1154">
        <v>0</v>
      </c>
      <c r="AV130" s="1154">
        <v>0</v>
      </c>
      <c r="AW130" s="1154">
        <v>0</v>
      </c>
      <c r="AX130" s="1154">
        <v>0</v>
      </c>
      <c r="AY130" s="1154">
        <v>0</v>
      </c>
      <c r="AZ130" s="1154">
        <v>0</v>
      </c>
      <c r="BA130" s="1154">
        <v>0</v>
      </c>
      <c r="BB130" s="1154">
        <v>0</v>
      </c>
      <c r="BC130" s="158" t="s">
        <v>4162</v>
      </c>
      <c r="BD130" s="158" t="s">
        <v>945</v>
      </c>
      <c r="BE130" s="158" t="s">
        <v>945</v>
      </c>
      <c r="BF130" s="158" t="s">
        <v>945</v>
      </c>
      <c r="BG130" s="158" t="s">
        <v>945</v>
      </c>
      <c r="BH130" s="158" t="s">
        <v>945</v>
      </c>
      <c r="BI130" s="158" t="s">
        <v>945</v>
      </c>
      <c r="BJ130" s="6"/>
      <c r="BK130" s="88"/>
    </row>
    <row r="131" spans="1:63" ht="16.5">
      <c r="A131" s="201"/>
      <c r="B131" s="1188">
        <v>124</v>
      </c>
      <c r="C131" s="1188" t="s">
        <v>320</v>
      </c>
      <c r="D131" s="1201" t="s">
        <v>945</v>
      </c>
      <c r="E131" s="1202" t="s">
        <v>945</v>
      </c>
      <c r="F131" s="1201" t="s">
        <v>945</v>
      </c>
      <c r="G131" s="1202" t="s">
        <v>2260</v>
      </c>
      <c r="H131" s="1201"/>
      <c r="I131" s="1202"/>
      <c r="J131" s="1201"/>
      <c r="K131" s="1202"/>
      <c r="L131" s="1201"/>
      <c r="M131" s="1202"/>
      <c r="N131" s="1188" t="s">
        <v>2260</v>
      </c>
      <c r="O131" s="1204" t="s">
        <v>2260</v>
      </c>
      <c r="P131" s="1205" t="s">
        <v>4778</v>
      </c>
      <c r="Q131" s="1188"/>
      <c r="R131" s="1071"/>
      <c r="S131" s="158" t="s">
        <v>941</v>
      </c>
      <c r="T131" s="158" t="s">
        <v>945</v>
      </c>
      <c r="U131" s="158" t="s">
        <v>2261</v>
      </c>
      <c r="V131" s="158" t="s">
        <v>304</v>
      </c>
      <c r="W131" s="239" t="s">
        <v>2262</v>
      </c>
      <c r="X131" s="647">
        <v>1</v>
      </c>
      <c r="Y131" s="1197" t="s">
        <v>945</v>
      </c>
      <c r="Z131" s="1198" t="s">
        <v>1008</v>
      </c>
      <c r="AA131" s="158">
        <v>1</v>
      </c>
      <c r="AB131" s="158" t="s">
        <v>979</v>
      </c>
      <c r="AC131" s="158" t="s">
        <v>945</v>
      </c>
      <c r="AD131" s="158" t="s">
        <v>945</v>
      </c>
      <c r="AE131" s="158" t="s">
        <v>4282</v>
      </c>
      <c r="AF131" s="267" t="s">
        <v>945</v>
      </c>
      <c r="AG131" s="158"/>
      <c r="AH131" s="1154">
        <v>70.479467</v>
      </c>
      <c r="AI131" s="1154">
        <v>0.2</v>
      </c>
      <c r="AJ131" s="1154">
        <v>1.38</v>
      </c>
      <c r="AK131" s="1154" t="s">
        <v>949</v>
      </c>
      <c r="AL131" s="1154" t="s">
        <v>2263</v>
      </c>
      <c r="AM131" s="1154" t="s">
        <v>2110</v>
      </c>
      <c r="AN131" s="1154" t="s">
        <v>1172</v>
      </c>
      <c r="AO131" s="1154" t="s">
        <v>2264</v>
      </c>
      <c r="AP131" s="1154" t="s">
        <v>2265</v>
      </c>
      <c r="AQ131" s="1154" t="s">
        <v>949</v>
      </c>
      <c r="AR131" s="1154" t="s">
        <v>1166</v>
      </c>
      <c r="AS131" s="1154" t="s">
        <v>949</v>
      </c>
      <c r="AT131" s="1154" t="s">
        <v>949</v>
      </c>
      <c r="AU131" s="1154">
        <v>0</v>
      </c>
      <c r="AV131" s="1154">
        <v>0</v>
      </c>
      <c r="AW131" s="1154">
        <v>0</v>
      </c>
      <c r="AX131" s="1154">
        <v>0</v>
      </c>
      <c r="AY131" s="1154">
        <v>0</v>
      </c>
      <c r="AZ131" s="1154">
        <v>0</v>
      </c>
      <c r="BA131" s="1154">
        <v>0</v>
      </c>
      <c r="BB131" s="1154">
        <v>0</v>
      </c>
      <c r="BC131" s="158" t="s">
        <v>4162</v>
      </c>
      <c r="BD131" s="158" t="s">
        <v>945</v>
      </c>
      <c r="BE131" s="158" t="s">
        <v>945</v>
      </c>
      <c r="BF131" s="158" t="s">
        <v>945</v>
      </c>
      <c r="BG131" s="158" t="s">
        <v>945</v>
      </c>
      <c r="BH131" s="158" t="s">
        <v>945</v>
      </c>
      <c r="BI131" s="158" t="s">
        <v>945</v>
      </c>
      <c r="BJ131" s="6"/>
      <c r="BK131" s="88"/>
    </row>
    <row r="132" spans="1:63" ht="16.5">
      <c r="A132" s="201"/>
      <c r="B132" s="1188">
        <v>125</v>
      </c>
      <c r="C132" s="1188" t="s">
        <v>320</v>
      </c>
      <c r="D132" s="1201" t="s">
        <v>945</v>
      </c>
      <c r="E132" s="1202" t="s">
        <v>945</v>
      </c>
      <c r="F132" s="1201" t="s">
        <v>945</v>
      </c>
      <c r="G132" s="1202" t="s">
        <v>2266</v>
      </c>
      <c r="H132" s="1201"/>
      <c r="I132" s="1202"/>
      <c r="J132" s="1201"/>
      <c r="K132" s="1202"/>
      <c r="L132" s="1201"/>
      <c r="M132" s="1202"/>
      <c r="N132" s="1188" t="s">
        <v>2266</v>
      </c>
      <c r="O132" s="1204" t="s">
        <v>2266</v>
      </c>
      <c r="P132" s="1205" t="s">
        <v>4778</v>
      </c>
      <c r="Q132" s="1188"/>
      <c r="R132" s="1071" t="s">
        <v>1059</v>
      </c>
      <c r="S132" s="158" t="s">
        <v>941</v>
      </c>
      <c r="T132" s="158" t="s">
        <v>945</v>
      </c>
      <c r="U132" s="158" t="s">
        <v>2267</v>
      </c>
      <c r="V132" s="158" t="s">
        <v>304</v>
      </c>
      <c r="W132" s="239" t="s">
        <v>2268</v>
      </c>
      <c r="X132" s="647">
        <v>1</v>
      </c>
      <c r="Y132" s="1197" t="s">
        <v>945</v>
      </c>
      <c r="Z132" s="1198" t="s">
        <v>1008</v>
      </c>
      <c r="AA132" s="158">
        <v>1</v>
      </c>
      <c r="AB132" s="158" t="s">
        <v>979</v>
      </c>
      <c r="AC132" s="158" t="s">
        <v>945</v>
      </c>
      <c r="AD132" s="158" t="s">
        <v>945</v>
      </c>
      <c r="AE132" s="158" t="s">
        <v>4282</v>
      </c>
      <c r="AF132" s="267" t="s">
        <v>945</v>
      </c>
      <c r="AG132" s="158"/>
      <c r="AH132" s="1154">
        <v>1219.92</v>
      </c>
      <c r="AI132" s="1154" t="s">
        <v>949</v>
      </c>
      <c r="AJ132" s="1154" t="s">
        <v>949</v>
      </c>
      <c r="AK132" s="1154" t="s">
        <v>949</v>
      </c>
      <c r="AL132" s="1154" t="s">
        <v>2269</v>
      </c>
      <c r="AM132" s="1154" t="s">
        <v>2110</v>
      </c>
      <c r="AN132" s="1154" t="s">
        <v>2111</v>
      </c>
      <c r="AO132" s="1154" t="s">
        <v>2112</v>
      </c>
      <c r="AP132" s="1154" t="s">
        <v>2113</v>
      </c>
      <c r="AQ132" s="1154" t="s">
        <v>949</v>
      </c>
      <c r="AR132" s="1154" t="s">
        <v>1166</v>
      </c>
      <c r="AS132" s="1154" t="s">
        <v>949</v>
      </c>
      <c r="AT132" s="1154" t="s">
        <v>949</v>
      </c>
      <c r="AU132" s="1154">
        <v>0</v>
      </c>
      <c r="AV132" s="1154">
        <v>0</v>
      </c>
      <c r="AW132" s="1154">
        <v>0</v>
      </c>
      <c r="AX132" s="1154">
        <v>0</v>
      </c>
      <c r="AY132" s="1154">
        <v>0</v>
      </c>
      <c r="AZ132" s="1154">
        <v>0</v>
      </c>
      <c r="BA132" s="1154">
        <v>0</v>
      </c>
      <c r="BB132" s="1154">
        <v>0</v>
      </c>
      <c r="BC132" s="158" t="s">
        <v>4162</v>
      </c>
      <c r="BD132" s="158" t="s">
        <v>945</v>
      </c>
      <c r="BE132" s="158" t="s">
        <v>945</v>
      </c>
      <c r="BF132" s="158" t="s">
        <v>945</v>
      </c>
      <c r="BG132" s="158" t="s">
        <v>945</v>
      </c>
      <c r="BH132" s="158" t="s">
        <v>945</v>
      </c>
      <c r="BI132" s="158" t="s">
        <v>945</v>
      </c>
      <c r="BJ132" s="6"/>
      <c r="BK132" s="88"/>
    </row>
  </sheetData>
  <protectedRanges>
    <protectedRange algorithmName="SHA-512" hashValue="bB0RrzbOPerAHYPmVqJva4DXVOCPCfFBsnNT3zxXGnmO9BNzV9Cq0HXklz9ft2/NMU1vKvZG0hFpW/KMQjzO+w==" saltValue="5BDtrEPyfaIyEulpZIGeYg==" spinCount="100000" sqref="AH1:BB6 AH7:AQ7 AW7:BB7 AH67:BB1048576 AH8:BB65" name="区域1"/>
    <protectedRange algorithmName="SHA-512" hashValue="0ASek4FIM1QO+6iXsGvC991E+FgR0XFG5aqsj6vItRmwiiv2pw+YmVuij5iu1Y3vyNBl9a8F1i6L/BoO0lWbQA==" saltValue="NXKlEwB+8NcvU6F7cEyUjQ==" spinCount="100000" sqref="AT7:AV7" name="区域1_1"/>
  </protectedRanges>
  <autoFilter ref="A7:BS132" xr:uid="{1E014043-953E-4FE9-8125-E0A37A8C759B}"/>
  <mergeCells count="2">
    <mergeCell ref="B2:N6"/>
    <mergeCell ref="AH5:AL5"/>
  </mergeCells>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CDC69-ACB9-4840-A747-8CB9015E4D4B}">
  <dimension ref="A1:BR64"/>
  <sheetViews>
    <sheetView zoomScale="80" zoomScaleNormal="80" workbookViewId="0">
      <pane xSplit="14" ySplit="7" topLeftCell="O8" activePane="bottomRight" state="frozen"/>
      <selection pane="topRight"/>
      <selection pane="bottomLeft"/>
      <selection pane="bottomRight" activeCell="W25" sqref="W25"/>
    </sheetView>
  </sheetViews>
  <sheetFormatPr defaultColWidth="8.75" defaultRowHeight="14.25" outlineLevelCol="1"/>
  <cols>
    <col min="1" max="1" width="2.75" style="86" customWidth="1"/>
    <col min="2" max="2" width="4.75" style="86" bestFit="1" customWidth="1"/>
    <col min="3" max="3" width="8.75" style="86"/>
    <col min="4" max="13" width="2.75" style="86" customWidth="1"/>
    <col min="14" max="14" width="13.375" style="86" bestFit="1" customWidth="1"/>
    <col min="15" max="15" width="13.375" style="86" customWidth="1"/>
    <col min="16" max="16" width="13.375" style="163" customWidth="1"/>
    <col min="17" max="17" width="13.375" style="86" customWidth="1"/>
    <col min="18" max="18" width="17.375" style="86" bestFit="1" customWidth="1"/>
    <col min="19" max="19" width="21" style="86" customWidth="1" outlineLevel="1"/>
    <col min="20" max="20" width="10.125" style="86" bestFit="1" customWidth="1"/>
    <col min="21" max="21" width="18.125" style="86" bestFit="1" customWidth="1"/>
    <col min="22" max="22" width="8.75" style="86"/>
    <col min="23" max="23" width="42.375" style="86" bestFit="1" customWidth="1"/>
    <col min="24" max="24" width="11.75" style="86" bestFit="1" customWidth="1"/>
    <col min="25" max="25" width="11.75" style="86" customWidth="1"/>
    <col min="26" max="16384" width="8.75" style="86"/>
  </cols>
  <sheetData>
    <row r="1" spans="1:70" ht="15.6" customHeight="1">
      <c r="B1" s="98"/>
      <c r="C1" s="98"/>
      <c r="D1" s="98"/>
      <c r="E1" s="98"/>
      <c r="F1" s="98"/>
      <c r="G1" s="98"/>
      <c r="H1" s="98"/>
      <c r="I1" s="98"/>
      <c r="J1" s="98"/>
      <c r="K1" s="98"/>
      <c r="L1" s="98"/>
      <c r="M1" s="98"/>
      <c r="N1" s="98"/>
      <c r="O1" s="98"/>
      <c r="P1" s="284"/>
      <c r="Q1" s="98"/>
      <c r="R1" s="98"/>
      <c r="S1" s="1305" t="s">
        <v>4764</v>
      </c>
      <c r="T1" s="98"/>
      <c r="U1" s="98"/>
      <c r="V1" s="98"/>
      <c r="W1" s="98"/>
      <c r="X1" s="98"/>
      <c r="Y1" s="98"/>
      <c r="Z1" s="98"/>
      <c r="AA1" s="98"/>
      <c r="AB1" s="98"/>
      <c r="AC1" s="98"/>
      <c r="AD1" s="98"/>
      <c r="AE1" s="98"/>
      <c r="AF1" s="98"/>
      <c r="AG1" s="98"/>
      <c r="AH1" s="98"/>
      <c r="AI1" s="98"/>
      <c r="AJ1" s="98"/>
      <c r="AK1" s="98"/>
      <c r="AL1" s="98"/>
      <c r="AM1" s="98"/>
      <c r="AN1" s="98"/>
      <c r="AO1" s="98"/>
      <c r="AP1" s="98"/>
      <c r="AQ1" s="98"/>
      <c r="AR1" s="98"/>
      <c r="AS1" s="98"/>
      <c r="AT1" s="98"/>
      <c r="AU1" s="98"/>
      <c r="AV1" s="98"/>
      <c r="AW1" s="98"/>
      <c r="AX1" s="98"/>
      <c r="AY1" s="98"/>
      <c r="AZ1" s="98"/>
      <c r="BA1" s="98"/>
      <c r="BB1" s="98"/>
      <c r="BC1" s="98"/>
      <c r="BD1" s="98"/>
      <c r="BE1" s="98"/>
      <c r="BF1" s="98"/>
      <c r="BG1" s="98"/>
      <c r="BH1" s="98"/>
      <c r="BI1" s="98"/>
    </row>
    <row r="2" spans="1:70" ht="33">
      <c r="A2" s="6"/>
      <c r="B2" s="1450" t="s">
        <v>810</v>
      </c>
      <c r="C2" s="1451"/>
      <c r="D2" s="1451"/>
      <c r="E2" s="1451"/>
      <c r="F2" s="1451"/>
      <c r="G2" s="1451"/>
      <c r="H2" s="1451"/>
      <c r="I2" s="1451"/>
      <c r="J2" s="1451"/>
      <c r="K2" s="1451"/>
      <c r="L2" s="1451"/>
      <c r="M2" s="1451"/>
      <c r="N2" s="1451"/>
      <c r="O2" s="99"/>
      <c r="P2" s="80"/>
      <c r="Q2" s="99"/>
      <c r="R2" s="106"/>
      <c r="S2" s="209" t="s">
        <v>4999</v>
      </c>
      <c r="T2" s="13"/>
      <c r="U2" s="13"/>
      <c r="V2" s="13"/>
      <c r="W2" s="6"/>
      <c r="X2" s="13"/>
      <c r="Y2" s="13"/>
      <c r="Z2" s="13"/>
      <c r="AA2" s="13"/>
      <c r="AB2" s="13"/>
      <c r="AC2" s="13"/>
      <c r="AD2" s="6"/>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6"/>
      <c r="BK2" s="89"/>
      <c r="BL2" s="89"/>
      <c r="BM2" s="89"/>
      <c r="BN2" s="89"/>
      <c r="BO2" s="89"/>
      <c r="BP2" s="89"/>
      <c r="BQ2" s="89"/>
      <c r="BR2" s="89"/>
    </row>
    <row r="3" spans="1:70" ht="16.5">
      <c r="A3" s="6"/>
      <c r="B3" s="1453"/>
      <c r="C3" s="1454"/>
      <c r="D3" s="1454"/>
      <c r="E3" s="1454"/>
      <c r="F3" s="1454"/>
      <c r="G3" s="1454"/>
      <c r="H3" s="1454"/>
      <c r="I3" s="1454"/>
      <c r="J3" s="1454"/>
      <c r="K3" s="1454"/>
      <c r="L3" s="1454"/>
      <c r="M3" s="1454"/>
      <c r="N3" s="1454"/>
      <c r="O3" s="99"/>
      <c r="P3" s="80"/>
      <c r="Q3" s="99"/>
      <c r="R3" s="240" t="s">
        <v>817</v>
      </c>
      <c r="S3" s="40">
        <v>43003245</v>
      </c>
      <c r="T3" s="13"/>
      <c r="U3" s="13"/>
      <c r="V3" s="13"/>
      <c r="W3" s="6"/>
      <c r="X3" s="13"/>
      <c r="Y3" s="13"/>
      <c r="Z3" s="13"/>
      <c r="AA3" s="13"/>
      <c r="AB3" s="13"/>
      <c r="AC3" s="13"/>
      <c r="AD3" s="6"/>
      <c r="AE3" s="13"/>
      <c r="AF3" s="13"/>
      <c r="AG3" s="13"/>
      <c r="AH3" s="42" t="s">
        <v>816</v>
      </c>
      <c r="AI3" s="43"/>
      <c r="AJ3" s="43"/>
      <c r="AK3" s="43"/>
      <c r="AL3" s="43"/>
      <c r="AM3" s="13"/>
      <c r="AN3" s="13"/>
      <c r="AO3" s="13"/>
      <c r="AP3" s="13"/>
      <c r="AQ3" s="13"/>
      <c r="AR3" s="13"/>
      <c r="AS3" s="13"/>
      <c r="AT3" s="13"/>
      <c r="AU3" s="13"/>
      <c r="AV3" s="13"/>
      <c r="AW3" s="13"/>
      <c r="AX3" s="13"/>
      <c r="AY3" s="13"/>
      <c r="AZ3" s="13"/>
      <c r="BA3" s="13"/>
      <c r="BB3" s="13"/>
      <c r="BC3" s="13"/>
      <c r="BD3" s="13"/>
      <c r="BE3" s="13"/>
      <c r="BF3" s="13"/>
      <c r="BG3" s="13"/>
      <c r="BH3" s="13"/>
      <c r="BI3" s="13"/>
      <c r="BJ3" s="6"/>
      <c r="BK3" s="89"/>
      <c r="BL3" s="89"/>
      <c r="BM3" s="89"/>
      <c r="BN3" s="89"/>
      <c r="BO3" s="89"/>
      <c r="BP3" s="89"/>
      <c r="BQ3" s="89"/>
      <c r="BR3" s="89"/>
    </row>
    <row r="4" spans="1:70" ht="16.5">
      <c r="A4" s="6"/>
      <c r="B4" s="1453"/>
      <c r="C4" s="1454"/>
      <c r="D4" s="1454"/>
      <c r="E4" s="1454"/>
      <c r="F4" s="1454"/>
      <c r="G4" s="1454"/>
      <c r="H4" s="1454"/>
      <c r="I4" s="1454"/>
      <c r="J4" s="1454"/>
      <c r="K4" s="1454"/>
      <c r="L4" s="1454"/>
      <c r="M4" s="1454"/>
      <c r="N4" s="1454"/>
      <c r="O4" s="99"/>
      <c r="P4" s="80"/>
      <c r="Q4" s="99"/>
      <c r="R4" s="240" t="s">
        <v>828</v>
      </c>
      <c r="S4" s="40">
        <v>43003247</v>
      </c>
      <c r="T4" s="13"/>
      <c r="U4" s="13"/>
      <c r="V4" s="13"/>
      <c r="W4" s="6"/>
      <c r="X4" s="13"/>
      <c r="Y4" s="13"/>
      <c r="Z4" s="13"/>
      <c r="AA4" s="13"/>
      <c r="AB4" s="13"/>
      <c r="AC4" s="13"/>
      <c r="AD4" s="6"/>
      <c r="AE4" s="13"/>
      <c r="AF4" s="13"/>
      <c r="AG4" s="13"/>
      <c r="AH4" s="42"/>
      <c r="AI4" s="43"/>
      <c r="AJ4" s="43"/>
      <c r="AK4" s="43"/>
      <c r="AL4" s="43"/>
      <c r="AM4" s="13"/>
      <c r="AN4" s="13"/>
      <c r="AO4" s="13"/>
      <c r="AP4" s="13"/>
      <c r="AQ4" s="13"/>
      <c r="AR4" s="13"/>
      <c r="AS4" s="13"/>
      <c r="AT4" s="13"/>
      <c r="AU4" s="13"/>
      <c r="AV4" s="13"/>
      <c r="AW4" s="13"/>
      <c r="AX4" s="13"/>
      <c r="AY4" s="13"/>
      <c r="AZ4" s="13"/>
      <c r="BA4" s="13"/>
      <c r="BB4" s="13"/>
      <c r="BC4" s="13"/>
      <c r="BD4" s="13"/>
      <c r="BE4" s="13"/>
      <c r="BF4" s="13"/>
      <c r="BG4" s="13"/>
      <c r="BH4" s="13"/>
      <c r="BI4" s="13"/>
      <c r="BJ4" s="6"/>
      <c r="BK4" s="89"/>
      <c r="BL4" s="89"/>
      <c r="BM4" s="89"/>
      <c r="BN4" s="89"/>
      <c r="BO4" s="89"/>
      <c r="BP4" s="89"/>
      <c r="BQ4" s="89"/>
      <c r="BR4" s="89"/>
    </row>
    <row r="5" spans="1:70" ht="16.5">
      <c r="A5" s="6"/>
      <c r="B5" s="1453"/>
      <c r="C5" s="1454"/>
      <c r="D5" s="1454"/>
      <c r="E5" s="1454"/>
      <c r="F5" s="1454"/>
      <c r="G5" s="1454"/>
      <c r="H5" s="1454"/>
      <c r="I5" s="1454"/>
      <c r="J5" s="1454"/>
      <c r="K5" s="1454"/>
      <c r="L5" s="1454"/>
      <c r="M5" s="1454"/>
      <c r="N5" s="1454"/>
      <c r="O5" s="99"/>
      <c r="P5" s="80"/>
      <c r="Q5" s="99"/>
      <c r="R5" s="240" t="s">
        <v>846</v>
      </c>
      <c r="S5" s="40"/>
      <c r="T5" s="13"/>
      <c r="U5" s="13"/>
      <c r="V5" s="13"/>
      <c r="W5" s="6"/>
      <c r="X5" s="13"/>
      <c r="Y5" s="13"/>
      <c r="Z5" s="13"/>
      <c r="AA5" s="13"/>
      <c r="AB5" s="13"/>
      <c r="AC5" s="13"/>
      <c r="AD5" s="6"/>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6"/>
      <c r="BK5" s="89"/>
      <c r="BL5" s="89"/>
      <c r="BM5" s="89"/>
      <c r="BN5" s="89"/>
      <c r="BO5" s="89"/>
      <c r="BP5" s="89"/>
      <c r="BQ5" s="89"/>
      <c r="BR5" s="89"/>
    </row>
    <row r="6" spans="1:70" ht="16.5">
      <c r="A6" s="6"/>
      <c r="B6" s="1456"/>
      <c r="C6" s="1457"/>
      <c r="D6" s="1457"/>
      <c r="E6" s="1457"/>
      <c r="F6" s="1457"/>
      <c r="G6" s="1457"/>
      <c r="H6" s="1457"/>
      <c r="I6" s="1457"/>
      <c r="J6" s="1457"/>
      <c r="K6" s="1457"/>
      <c r="L6" s="1457"/>
      <c r="M6" s="1457"/>
      <c r="N6" s="1457"/>
      <c r="O6" s="99"/>
      <c r="P6" s="80"/>
      <c r="Q6" s="99"/>
      <c r="R6" s="240" t="s">
        <v>863</v>
      </c>
      <c r="S6" s="40"/>
      <c r="T6" s="13"/>
      <c r="U6" s="13"/>
      <c r="V6" s="13"/>
      <c r="W6" s="6"/>
      <c r="X6" s="13"/>
      <c r="Y6" s="13"/>
      <c r="Z6" s="13"/>
      <c r="AA6" s="13"/>
      <c r="AB6" s="13"/>
      <c r="AC6" s="13"/>
      <c r="AD6" s="6"/>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6"/>
      <c r="BK6" s="89"/>
      <c r="BL6" s="89"/>
      <c r="BM6" s="89"/>
      <c r="BN6" s="89"/>
      <c r="BO6" s="89"/>
      <c r="BP6" s="89"/>
      <c r="BQ6" s="89"/>
      <c r="BR6" s="89"/>
    </row>
    <row r="7" spans="1:70" ht="66">
      <c r="A7" s="6"/>
      <c r="B7" s="118" t="s">
        <v>3</v>
      </c>
      <c r="C7" s="112" t="s">
        <v>876</v>
      </c>
      <c r="D7" s="112">
        <v>1</v>
      </c>
      <c r="E7" s="112">
        <v>2</v>
      </c>
      <c r="F7" s="112">
        <v>3</v>
      </c>
      <c r="G7" s="112">
        <v>4</v>
      </c>
      <c r="H7" s="112">
        <v>5</v>
      </c>
      <c r="I7" s="112">
        <v>6</v>
      </c>
      <c r="J7" s="112">
        <v>7</v>
      </c>
      <c r="K7" s="112">
        <v>8</v>
      </c>
      <c r="L7" s="112">
        <v>9</v>
      </c>
      <c r="M7" s="112" t="s">
        <v>4140</v>
      </c>
      <c r="N7" s="107" t="s">
        <v>4141</v>
      </c>
      <c r="O7" s="241" t="s">
        <v>878</v>
      </c>
      <c r="P7" s="285" t="s">
        <v>879</v>
      </c>
      <c r="Q7" s="242" t="s">
        <v>5000</v>
      </c>
      <c r="R7" s="243" t="s">
        <v>881</v>
      </c>
      <c r="S7" s="156" t="s">
        <v>5001</v>
      </c>
      <c r="T7" s="132" t="s">
        <v>897</v>
      </c>
      <c r="U7" s="132" t="s">
        <v>898</v>
      </c>
      <c r="V7" s="132" t="s">
        <v>899</v>
      </c>
      <c r="W7" s="133" t="s">
        <v>900</v>
      </c>
      <c r="X7" s="132" t="s">
        <v>901</v>
      </c>
      <c r="Y7" s="132" t="s">
        <v>902</v>
      </c>
      <c r="Z7" s="132" t="s">
        <v>903</v>
      </c>
      <c r="AA7" s="132" t="s">
        <v>904</v>
      </c>
      <c r="AB7" s="132" t="s">
        <v>905</v>
      </c>
      <c r="AC7" s="132" t="s">
        <v>906</v>
      </c>
      <c r="AD7" s="134" t="s">
        <v>907</v>
      </c>
      <c r="AE7" s="132" t="s">
        <v>4150</v>
      </c>
      <c r="AF7" s="132" t="s">
        <v>4151</v>
      </c>
      <c r="AG7" s="132" t="s">
        <v>909</v>
      </c>
      <c r="AH7" s="164" t="s">
        <v>910</v>
      </c>
      <c r="AI7" s="164" t="s">
        <v>911</v>
      </c>
      <c r="AJ7" s="164" t="s">
        <v>912</v>
      </c>
      <c r="AK7" s="164" t="s">
        <v>913</v>
      </c>
      <c r="AL7" s="164" t="s">
        <v>914</v>
      </c>
      <c r="AM7" s="165" t="s">
        <v>915</v>
      </c>
      <c r="AN7" s="165" t="s">
        <v>916</v>
      </c>
      <c r="AO7" s="165" t="s">
        <v>917</v>
      </c>
      <c r="AP7" s="165" t="s">
        <v>918</v>
      </c>
      <c r="AQ7" s="165" t="s">
        <v>919</v>
      </c>
      <c r="AR7" s="212" t="s">
        <v>920</v>
      </c>
      <c r="AS7" s="212" t="s">
        <v>921</v>
      </c>
      <c r="AT7" s="212" t="s">
        <v>922</v>
      </c>
      <c r="AU7" s="212" t="s">
        <v>923</v>
      </c>
      <c r="AV7" s="212" t="s">
        <v>924</v>
      </c>
      <c r="AW7" s="164" t="s">
        <v>925</v>
      </c>
      <c r="AX7" s="164" t="s">
        <v>926</v>
      </c>
      <c r="AY7" s="164" t="s">
        <v>927</v>
      </c>
      <c r="AZ7" s="164" t="s">
        <v>928</v>
      </c>
      <c r="BA7" s="164" t="s">
        <v>929</v>
      </c>
      <c r="BB7" s="164" t="s">
        <v>930</v>
      </c>
      <c r="BC7" s="135" t="s">
        <v>4152</v>
      </c>
      <c r="BD7" s="135" t="s">
        <v>4153</v>
      </c>
      <c r="BE7" s="135" t="s">
        <v>4154</v>
      </c>
      <c r="BF7" s="135" t="s">
        <v>931</v>
      </c>
      <c r="BG7" s="135" t="s">
        <v>4155</v>
      </c>
      <c r="BH7" s="135" t="s">
        <v>933</v>
      </c>
      <c r="BI7" s="135" t="s">
        <v>934</v>
      </c>
      <c r="BJ7" s="6"/>
      <c r="BK7" s="89"/>
      <c r="BL7" s="89"/>
      <c r="BM7" s="89"/>
      <c r="BN7" s="89"/>
      <c r="BO7" s="89"/>
      <c r="BP7" s="89"/>
      <c r="BQ7" s="89"/>
      <c r="BR7" s="89"/>
    </row>
    <row r="8" spans="1:70" ht="16.5">
      <c r="A8" s="6"/>
      <c r="B8" s="106">
        <v>1</v>
      </c>
      <c r="C8" s="13" t="s">
        <v>4156</v>
      </c>
      <c r="D8" s="114" t="s">
        <v>5002</v>
      </c>
      <c r="E8" s="121"/>
      <c r="F8" s="269"/>
      <c r="G8" s="270"/>
      <c r="H8" s="269"/>
      <c r="I8" s="270"/>
      <c r="J8" s="269"/>
      <c r="K8" s="270"/>
      <c r="L8" s="269"/>
      <c r="M8" s="271"/>
      <c r="N8" s="39" t="s">
        <v>5002</v>
      </c>
      <c r="O8" s="39" t="s">
        <v>5003</v>
      </c>
      <c r="P8" s="252" t="s">
        <v>939</v>
      </c>
      <c r="Q8" s="39"/>
      <c r="R8" s="196" t="s">
        <v>940</v>
      </c>
      <c r="S8" s="39" t="s">
        <v>941</v>
      </c>
      <c r="T8" s="1326"/>
      <c r="U8" s="1326" t="s">
        <v>5004</v>
      </c>
      <c r="V8" s="22" t="s">
        <v>304</v>
      </c>
      <c r="W8" s="137" t="s">
        <v>5005</v>
      </c>
      <c r="X8" s="14">
        <v>1</v>
      </c>
      <c r="Y8" s="894" t="s">
        <v>945</v>
      </c>
      <c r="Z8" s="136" t="s">
        <v>1008</v>
      </c>
      <c r="AA8" s="106">
        <v>0</v>
      </c>
      <c r="AB8" s="106" t="s">
        <v>947</v>
      </c>
      <c r="AC8" s="106"/>
      <c r="AD8" s="14"/>
      <c r="AE8" s="106"/>
      <c r="AF8" s="1332"/>
      <c r="AG8" s="106"/>
      <c r="AH8" s="69" t="s">
        <v>949</v>
      </c>
      <c r="AI8" s="69" t="s">
        <v>949</v>
      </c>
      <c r="AJ8" s="69" t="s">
        <v>949</v>
      </c>
      <c r="AK8" s="69" t="s">
        <v>949</v>
      </c>
      <c r="AL8" s="69" t="s">
        <v>949</v>
      </c>
      <c r="AM8" s="69" t="s">
        <v>949</v>
      </c>
      <c r="AN8" s="69" t="s">
        <v>949</v>
      </c>
      <c r="AO8" s="69" t="s">
        <v>949</v>
      </c>
      <c r="AP8" s="69" t="s">
        <v>949</v>
      </c>
      <c r="AQ8" s="69" t="s">
        <v>949</v>
      </c>
      <c r="AR8" s="69" t="s">
        <v>949</v>
      </c>
      <c r="AS8" s="69" t="s">
        <v>949</v>
      </c>
      <c r="AT8" s="69" t="s">
        <v>949</v>
      </c>
      <c r="AU8" s="69" t="s">
        <v>949</v>
      </c>
      <c r="AV8" s="69" t="s">
        <v>949</v>
      </c>
      <c r="AW8" s="69" t="s">
        <v>949</v>
      </c>
      <c r="AX8" s="69" t="s">
        <v>949</v>
      </c>
      <c r="AY8" s="69" t="s">
        <v>949</v>
      </c>
      <c r="AZ8" s="69" t="s">
        <v>949</v>
      </c>
      <c r="BA8" s="69" t="s">
        <v>949</v>
      </c>
      <c r="BB8" s="69" t="s">
        <v>949</v>
      </c>
      <c r="BC8" s="25"/>
      <c r="BD8" s="25"/>
      <c r="BE8" s="25"/>
      <c r="BF8" s="25"/>
      <c r="BG8" s="25"/>
      <c r="BH8" s="25"/>
      <c r="BI8" s="25"/>
      <c r="BJ8" s="6"/>
      <c r="BK8" s="89"/>
      <c r="BL8" s="89"/>
      <c r="BM8" s="89"/>
      <c r="BN8" s="89"/>
      <c r="BO8" s="89"/>
      <c r="BP8" s="89"/>
      <c r="BQ8" s="89"/>
      <c r="BR8" s="89"/>
    </row>
    <row r="9" spans="1:70" ht="16.5">
      <c r="A9" s="6"/>
      <c r="B9" s="106">
        <v>2</v>
      </c>
      <c r="C9" s="13" t="s">
        <v>4156</v>
      </c>
      <c r="D9" s="119" t="s">
        <v>945</v>
      </c>
      <c r="E9" s="120" t="s">
        <v>4187</v>
      </c>
      <c r="F9" s="104"/>
      <c r="G9" s="103"/>
      <c r="H9" s="104"/>
      <c r="I9" s="103"/>
      <c r="J9" s="104"/>
      <c r="K9" s="103"/>
      <c r="L9" s="104"/>
      <c r="M9" s="103"/>
      <c r="N9" s="106" t="s">
        <v>4187</v>
      </c>
      <c r="O9" s="106" t="s">
        <v>4189</v>
      </c>
      <c r="P9" s="106" t="s">
        <v>4894</v>
      </c>
      <c r="Q9" s="106"/>
      <c r="R9" s="196" t="s">
        <v>1126</v>
      </c>
      <c r="S9" s="1326" t="s">
        <v>941</v>
      </c>
      <c r="T9" s="1326" t="s">
        <v>945</v>
      </c>
      <c r="U9" s="92" t="s">
        <v>4190</v>
      </c>
      <c r="V9" s="1328" t="s">
        <v>132</v>
      </c>
      <c r="W9" s="137" t="s">
        <v>4191</v>
      </c>
      <c r="X9" s="897">
        <v>1</v>
      </c>
      <c r="Y9" s="898">
        <v>32</v>
      </c>
      <c r="Z9" s="136" t="s">
        <v>1008</v>
      </c>
      <c r="AA9" s="106">
        <v>1</v>
      </c>
      <c r="AB9" s="106" t="s">
        <v>979</v>
      </c>
      <c r="AC9" s="106" t="s">
        <v>945</v>
      </c>
      <c r="AD9" s="14" t="s">
        <v>945</v>
      </c>
      <c r="AE9" s="106" t="s">
        <v>4192</v>
      </c>
      <c r="AF9" s="1332"/>
      <c r="AG9" s="106"/>
      <c r="AH9" s="69">
        <v>68956720</v>
      </c>
      <c r="AI9" s="69">
        <v>7</v>
      </c>
      <c r="AJ9" s="69" t="s">
        <v>949</v>
      </c>
      <c r="AK9" s="69" t="s">
        <v>949</v>
      </c>
      <c r="AL9" s="69" t="s">
        <v>4193</v>
      </c>
      <c r="AM9" s="69" t="s">
        <v>4194</v>
      </c>
      <c r="AN9" s="69" t="s">
        <v>3920</v>
      </c>
      <c r="AO9" s="69" t="s">
        <v>4195</v>
      </c>
      <c r="AP9" s="69" t="s">
        <v>949</v>
      </c>
      <c r="AQ9" s="69" t="s">
        <v>949</v>
      </c>
      <c r="AR9" s="69" t="s">
        <v>3809</v>
      </c>
      <c r="AS9" s="69" t="s">
        <v>985</v>
      </c>
      <c r="AT9" s="69" t="s">
        <v>3810</v>
      </c>
      <c r="AU9" s="69" t="s">
        <v>949</v>
      </c>
      <c r="AV9" s="69" t="s">
        <v>949</v>
      </c>
      <c r="AW9" s="69" t="s">
        <v>949</v>
      </c>
      <c r="AX9" s="69" t="s">
        <v>949</v>
      </c>
      <c r="AY9" s="69" t="s">
        <v>949</v>
      </c>
      <c r="AZ9" s="69" t="s">
        <v>949</v>
      </c>
      <c r="BA9" s="69" t="s">
        <v>949</v>
      </c>
      <c r="BB9" s="69" t="s">
        <v>949</v>
      </c>
      <c r="BC9" s="25"/>
      <c r="BD9" s="25" t="s">
        <v>945</v>
      </c>
      <c r="BE9" s="25" t="s">
        <v>945</v>
      </c>
      <c r="BF9" s="25" t="s">
        <v>945</v>
      </c>
      <c r="BG9" s="25" t="s">
        <v>945</v>
      </c>
      <c r="BH9" s="25" t="s">
        <v>945</v>
      </c>
      <c r="BI9" s="25" t="s">
        <v>945</v>
      </c>
      <c r="BJ9" s="6"/>
      <c r="BK9" s="89"/>
      <c r="BL9" s="89"/>
      <c r="BM9" s="89"/>
      <c r="BN9" s="89"/>
      <c r="BO9" s="89"/>
      <c r="BP9" s="89"/>
      <c r="BQ9" s="89"/>
      <c r="BR9" s="89"/>
    </row>
    <row r="10" spans="1:70" ht="16.5">
      <c r="A10" s="6"/>
      <c r="B10" s="106">
        <v>3</v>
      </c>
      <c r="C10" s="13" t="s">
        <v>4156</v>
      </c>
      <c r="D10" s="104" t="s">
        <v>945</v>
      </c>
      <c r="E10" s="122" t="s">
        <v>5006</v>
      </c>
      <c r="F10" s="104"/>
      <c r="G10" s="103"/>
      <c r="H10" s="104"/>
      <c r="I10" s="103"/>
      <c r="J10" s="104"/>
      <c r="K10" s="103"/>
      <c r="L10" s="104"/>
      <c r="M10" s="103"/>
      <c r="N10" s="106" t="s">
        <v>5006</v>
      </c>
      <c r="O10" s="106" t="s">
        <v>4216</v>
      </c>
      <c r="P10" s="106" t="s">
        <v>4894</v>
      </c>
      <c r="Q10" s="106"/>
      <c r="R10" s="196" t="s">
        <v>989</v>
      </c>
      <c r="S10" s="15" t="s">
        <v>941</v>
      </c>
      <c r="T10" s="106"/>
      <c r="U10" s="44" t="s">
        <v>5007</v>
      </c>
      <c r="V10" s="1328" t="s">
        <v>132</v>
      </c>
      <c r="W10" s="137" t="s">
        <v>4219</v>
      </c>
      <c r="X10" s="899">
        <v>1</v>
      </c>
      <c r="Y10" s="900" t="s">
        <v>945</v>
      </c>
      <c r="Z10" s="195" t="s">
        <v>1008</v>
      </c>
      <c r="AA10" s="146">
        <v>1</v>
      </c>
      <c r="AB10" s="7" t="s">
        <v>979</v>
      </c>
      <c r="AC10" s="191" t="s">
        <v>945</v>
      </c>
      <c r="AD10" s="175" t="s">
        <v>945</v>
      </c>
      <c r="AE10" s="7" t="s">
        <v>4192</v>
      </c>
      <c r="AF10" s="146"/>
      <c r="AG10" s="7"/>
      <c r="AH10" s="69">
        <v>1755189</v>
      </c>
      <c r="AI10" s="69">
        <v>2</v>
      </c>
      <c r="AJ10" s="69" t="s">
        <v>949</v>
      </c>
      <c r="AK10" s="69" t="s">
        <v>949</v>
      </c>
      <c r="AL10" s="69" t="s">
        <v>4201</v>
      </c>
      <c r="AM10" s="69" t="s">
        <v>4220</v>
      </c>
      <c r="AN10" s="69" t="s">
        <v>3840</v>
      </c>
      <c r="AO10" s="69" t="s">
        <v>4221</v>
      </c>
      <c r="AP10" s="69" t="s">
        <v>949</v>
      </c>
      <c r="AQ10" s="69" t="s">
        <v>949</v>
      </c>
      <c r="AR10" s="69" t="s">
        <v>3836</v>
      </c>
      <c r="AS10" s="69" t="s">
        <v>985</v>
      </c>
      <c r="AT10" s="69" t="s">
        <v>949</v>
      </c>
      <c r="AU10" s="69" t="s">
        <v>949</v>
      </c>
      <c r="AV10" s="69" t="s">
        <v>949</v>
      </c>
      <c r="AW10" s="69" t="s">
        <v>949</v>
      </c>
      <c r="AX10" s="69" t="s">
        <v>949</v>
      </c>
      <c r="AY10" s="69" t="s">
        <v>949</v>
      </c>
      <c r="AZ10" s="69" t="s">
        <v>949</v>
      </c>
      <c r="BA10" s="69" t="s">
        <v>949</v>
      </c>
      <c r="BB10" s="69" t="s">
        <v>949</v>
      </c>
      <c r="BC10" s="25"/>
      <c r="BD10" s="25" t="s">
        <v>945</v>
      </c>
      <c r="BE10" s="25" t="s">
        <v>945</v>
      </c>
      <c r="BF10" s="25" t="s">
        <v>945</v>
      </c>
      <c r="BG10" s="25" t="s">
        <v>945</v>
      </c>
      <c r="BH10" s="25" t="s">
        <v>945</v>
      </c>
      <c r="BI10" s="25" t="s">
        <v>945</v>
      </c>
      <c r="BJ10" s="6"/>
      <c r="BK10" s="89"/>
      <c r="BL10" s="89"/>
      <c r="BM10" s="89"/>
      <c r="BN10" s="89"/>
      <c r="BO10" s="89"/>
      <c r="BP10" s="89"/>
      <c r="BQ10" s="89"/>
      <c r="BR10" s="89"/>
    </row>
    <row r="11" spans="1:70" ht="16.5">
      <c r="A11" s="6"/>
      <c r="B11" s="106">
        <v>4</v>
      </c>
      <c r="C11" s="13" t="s">
        <v>4156</v>
      </c>
      <c r="D11" s="104" t="s">
        <v>945</v>
      </c>
      <c r="E11" s="122" t="s">
        <v>5008</v>
      </c>
      <c r="F11" s="104"/>
      <c r="G11" s="103"/>
      <c r="H11" s="104"/>
      <c r="I11" s="103"/>
      <c r="J11" s="104"/>
      <c r="K11" s="103"/>
      <c r="L11" s="104"/>
      <c r="M11" s="103"/>
      <c r="N11" s="106" t="s">
        <v>5008</v>
      </c>
      <c r="O11" s="106" t="s">
        <v>4229</v>
      </c>
      <c r="P11" s="106" t="s">
        <v>4894</v>
      </c>
      <c r="Q11" s="106"/>
      <c r="R11" s="196" t="s">
        <v>1059</v>
      </c>
      <c r="S11" s="106" t="s">
        <v>941</v>
      </c>
      <c r="T11" s="106"/>
      <c r="U11" s="44" t="s">
        <v>4230</v>
      </c>
      <c r="V11" s="1328" t="s">
        <v>132</v>
      </c>
      <c r="W11" s="137" t="s">
        <v>4231</v>
      </c>
      <c r="X11" s="895">
        <v>1</v>
      </c>
      <c r="Y11" s="746" t="s">
        <v>945</v>
      </c>
      <c r="Z11" s="136" t="s">
        <v>1008</v>
      </c>
      <c r="AA11" s="1332">
        <v>1</v>
      </c>
      <c r="AB11" s="106" t="s">
        <v>979</v>
      </c>
      <c r="AC11" s="1328" t="s">
        <v>945</v>
      </c>
      <c r="AD11" s="14" t="s">
        <v>945</v>
      </c>
      <c r="AE11" s="106" t="s">
        <v>4192</v>
      </c>
      <c r="AF11" s="1332"/>
      <c r="AG11" s="106"/>
      <c r="AH11" s="69">
        <v>246400</v>
      </c>
      <c r="AI11" s="69" t="s">
        <v>949</v>
      </c>
      <c r="AJ11" s="69" t="s">
        <v>3901</v>
      </c>
      <c r="AK11" s="69">
        <v>4.9000000000000004</v>
      </c>
      <c r="AL11" s="69" t="s">
        <v>4232</v>
      </c>
      <c r="AM11" s="69" t="s">
        <v>1083</v>
      </c>
      <c r="AN11" s="69" t="s">
        <v>3904</v>
      </c>
      <c r="AO11" s="69" t="s">
        <v>949</v>
      </c>
      <c r="AP11" s="69" t="s">
        <v>949</v>
      </c>
      <c r="AQ11" s="69" t="s">
        <v>4233</v>
      </c>
      <c r="AR11" s="69" t="s">
        <v>3907</v>
      </c>
      <c r="AS11" s="69" t="s">
        <v>3907</v>
      </c>
      <c r="AT11" s="69" t="s">
        <v>949</v>
      </c>
      <c r="AU11" s="69" t="s">
        <v>949</v>
      </c>
      <c r="AV11" s="69" t="s">
        <v>949</v>
      </c>
      <c r="AW11" s="69" t="s">
        <v>949</v>
      </c>
      <c r="AX11" s="69" t="s">
        <v>949</v>
      </c>
      <c r="AY11" s="69" t="s">
        <v>949</v>
      </c>
      <c r="AZ11" s="69" t="s">
        <v>949</v>
      </c>
      <c r="BA11" s="69" t="s">
        <v>949</v>
      </c>
      <c r="BB11" s="69" t="s">
        <v>949</v>
      </c>
      <c r="BC11" s="25"/>
      <c r="BD11" s="25" t="s">
        <v>945</v>
      </c>
      <c r="BE11" s="25" t="s">
        <v>945</v>
      </c>
      <c r="BF11" s="25" t="s">
        <v>945</v>
      </c>
      <c r="BG11" s="25" t="s">
        <v>945</v>
      </c>
      <c r="BH11" s="25" t="s">
        <v>945</v>
      </c>
      <c r="BI11" s="25" t="s">
        <v>945</v>
      </c>
      <c r="BJ11" s="6"/>
      <c r="BK11" s="89"/>
      <c r="BL11" s="89"/>
      <c r="BM11" s="89"/>
      <c r="BN11" s="89"/>
      <c r="BO11" s="89"/>
      <c r="BP11" s="89"/>
      <c r="BQ11" s="89"/>
      <c r="BR11" s="89"/>
    </row>
    <row r="12" spans="1:70" ht="16.5">
      <c r="A12" s="6"/>
      <c r="B12" s="106">
        <v>5</v>
      </c>
      <c r="C12" s="13" t="s">
        <v>4156</v>
      </c>
      <c r="D12" s="104" t="s">
        <v>945</v>
      </c>
      <c r="E12" s="122" t="s">
        <v>5009</v>
      </c>
      <c r="F12" s="104"/>
      <c r="G12" s="103"/>
      <c r="H12" s="104"/>
      <c r="I12" s="103"/>
      <c r="J12" s="104"/>
      <c r="K12" s="103"/>
      <c r="L12" s="104"/>
      <c r="M12" s="103"/>
      <c r="N12" s="106" t="s">
        <v>5009</v>
      </c>
      <c r="O12" s="106" t="s">
        <v>4236</v>
      </c>
      <c r="P12" s="106" t="s">
        <v>4894</v>
      </c>
      <c r="Q12" s="106"/>
      <c r="R12" s="196" t="s">
        <v>976</v>
      </c>
      <c r="S12" s="106" t="s">
        <v>941</v>
      </c>
      <c r="T12" s="106"/>
      <c r="U12" s="44" t="s">
        <v>4237</v>
      </c>
      <c r="V12" s="1328" t="s">
        <v>132</v>
      </c>
      <c r="W12" s="137" t="s">
        <v>4238</v>
      </c>
      <c r="X12" s="901">
        <v>1</v>
      </c>
      <c r="Y12" s="902" t="s">
        <v>945</v>
      </c>
      <c r="Z12" s="138" t="s">
        <v>1008</v>
      </c>
      <c r="AA12" s="1333">
        <v>1</v>
      </c>
      <c r="AB12" s="1326" t="s">
        <v>979</v>
      </c>
      <c r="AC12" s="1334" t="s">
        <v>945</v>
      </c>
      <c r="AD12" s="36" t="s">
        <v>945</v>
      </c>
      <c r="AE12" s="1326" t="s">
        <v>4192</v>
      </c>
      <c r="AF12" s="1333"/>
      <c r="AG12" s="106"/>
      <c r="AH12" s="69">
        <v>252700</v>
      </c>
      <c r="AI12" s="69" t="s">
        <v>949</v>
      </c>
      <c r="AJ12" s="69" t="s">
        <v>3901</v>
      </c>
      <c r="AK12" s="69">
        <v>5</v>
      </c>
      <c r="AL12" s="69" t="s">
        <v>4239</v>
      </c>
      <c r="AM12" s="69" t="s">
        <v>1083</v>
      </c>
      <c r="AN12" s="69" t="s">
        <v>3904</v>
      </c>
      <c r="AO12" s="69" t="s">
        <v>949</v>
      </c>
      <c r="AP12" s="69" t="s">
        <v>949</v>
      </c>
      <c r="AQ12" s="69" t="s">
        <v>4233</v>
      </c>
      <c r="AR12" s="69" t="s">
        <v>3907</v>
      </c>
      <c r="AS12" s="69" t="s">
        <v>3907</v>
      </c>
      <c r="AT12" s="69" t="s">
        <v>949</v>
      </c>
      <c r="AU12" s="69" t="s">
        <v>949</v>
      </c>
      <c r="AV12" s="69" t="s">
        <v>949</v>
      </c>
      <c r="AW12" s="69" t="s">
        <v>949</v>
      </c>
      <c r="AX12" s="69" t="s">
        <v>949</v>
      </c>
      <c r="AY12" s="69" t="s">
        <v>949</v>
      </c>
      <c r="AZ12" s="69" t="s">
        <v>949</v>
      </c>
      <c r="BA12" s="69" t="s">
        <v>949</v>
      </c>
      <c r="BB12" s="69" t="s">
        <v>949</v>
      </c>
      <c r="BC12" s="25"/>
      <c r="BD12" s="25" t="s">
        <v>945</v>
      </c>
      <c r="BE12" s="25" t="s">
        <v>945</v>
      </c>
      <c r="BF12" s="25" t="s">
        <v>945</v>
      </c>
      <c r="BG12" s="25" t="s">
        <v>945</v>
      </c>
      <c r="BH12" s="25" t="s">
        <v>945</v>
      </c>
      <c r="BI12" s="25" t="s">
        <v>945</v>
      </c>
      <c r="BJ12" s="6"/>
      <c r="BK12" s="89"/>
      <c r="BL12" s="89"/>
      <c r="BM12" s="89"/>
      <c r="BN12" s="89"/>
      <c r="BO12" s="89"/>
      <c r="BP12" s="89"/>
      <c r="BQ12" s="89"/>
      <c r="BR12" s="89"/>
    </row>
    <row r="13" spans="1:70" ht="16.5">
      <c r="A13" s="6"/>
      <c r="B13" s="106">
        <v>6</v>
      </c>
      <c r="C13" s="13" t="s">
        <v>4156</v>
      </c>
      <c r="D13" s="104" t="s">
        <v>945</v>
      </c>
      <c r="E13" s="122" t="s">
        <v>4240</v>
      </c>
      <c r="F13" s="104"/>
      <c r="G13" s="103"/>
      <c r="H13" s="104"/>
      <c r="I13" s="103"/>
      <c r="J13" s="104"/>
      <c r="K13" s="103"/>
      <c r="L13" s="104"/>
      <c r="M13" s="103"/>
      <c r="N13" s="106" t="s">
        <v>4240</v>
      </c>
      <c r="O13" s="106" t="s">
        <v>4240</v>
      </c>
      <c r="P13" s="30" t="s">
        <v>4781</v>
      </c>
      <c r="Q13" s="106"/>
      <c r="R13" s="196" t="s">
        <v>1059</v>
      </c>
      <c r="S13" s="1327" t="s">
        <v>941</v>
      </c>
      <c r="T13" s="1327"/>
      <c r="U13" s="257" t="s">
        <v>4242</v>
      </c>
      <c r="V13" s="1334" t="s">
        <v>132</v>
      </c>
      <c r="W13" s="137" t="s">
        <v>4243</v>
      </c>
      <c r="X13" s="36">
        <v>1</v>
      </c>
      <c r="Y13" s="896" t="s">
        <v>945</v>
      </c>
      <c r="Z13" s="136" t="s">
        <v>1008</v>
      </c>
      <c r="AA13" s="106">
        <v>1</v>
      </c>
      <c r="AB13" s="106" t="s">
        <v>993</v>
      </c>
      <c r="AC13" s="106" t="s">
        <v>945</v>
      </c>
      <c r="AD13" s="14" t="s">
        <v>945</v>
      </c>
      <c r="AE13" s="106" t="s">
        <v>4192</v>
      </c>
      <c r="AF13" s="1332"/>
      <c r="AG13" s="106"/>
      <c r="AH13" s="69">
        <v>2553</v>
      </c>
      <c r="AI13" s="69">
        <v>0.03</v>
      </c>
      <c r="AJ13" s="69" t="s">
        <v>3770</v>
      </c>
      <c r="AK13" s="69" t="s">
        <v>949</v>
      </c>
      <c r="AL13" s="69" t="s">
        <v>4244</v>
      </c>
      <c r="AM13" s="69" t="s">
        <v>4245</v>
      </c>
      <c r="AN13" s="69" t="s">
        <v>3773</v>
      </c>
      <c r="AO13" s="69" t="s">
        <v>949</v>
      </c>
      <c r="AP13" s="69" t="s">
        <v>949</v>
      </c>
      <c r="AQ13" s="69" t="s">
        <v>949</v>
      </c>
      <c r="AR13" s="69" t="s">
        <v>1166</v>
      </c>
      <c r="AS13" s="69" t="s">
        <v>949</v>
      </c>
      <c r="AT13" s="69" t="s">
        <v>949</v>
      </c>
      <c r="AU13" s="69" t="s">
        <v>949</v>
      </c>
      <c r="AV13" s="69" t="s">
        <v>949</v>
      </c>
      <c r="AW13" s="69" t="s">
        <v>949</v>
      </c>
      <c r="AX13" s="69" t="s">
        <v>949</v>
      </c>
      <c r="AY13" s="69" t="s">
        <v>949</v>
      </c>
      <c r="AZ13" s="69" t="s">
        <v>949</v>
      </c>
      <c r="BA13" s="69" t="s">
        <v>949</v>
      </c>
      <c r="BB13" s="69" t="s">
        <v>949</v>
      </c>
      <c r="BC13" s="25" t="s">
        <v>945</v>
      </c>
      <c r="BD13" s="25" t="s">
        <v>945</v>
      </c>
      <c r="BE13" s="25" t="s">
        <v>945</v>
      </c>
      <c r="BF13" s="25" t="s">
        <v>945</v>
      </c>
      <c r="BG13" s="25" t="s">
        <v>945</v>
      </c>
      <c r="BH13" s="25" t="s">
        <v>945</v>
      </c>
      <c r="BI13" s="25" t="s">
        <v>945</v>
      </c>
      <c r="BJ13" s="6"/>
      <c r="BK13" s="89"/>
      <c r="BL13" s="89"/>
      <c r="BM13" s="89"/>
      <c r="BN13" s="89"/>
      <c r="BO13" s="89"/>
      <c r="BP13" s="89"/>
      <c r="BQ13" s="89"/>
      <c r="BR13" s="89"/>
    </row>
    <row r="14" spans="1:70" ht="16.5">
      <c r="A14" s="6"/>
      <c r="B14" s="106">
        <v>7</v>
      </c>
      <c r="C14" s="13" t="s">
        <v>4156</v>
      </c>
      <c r="D14" s="123" t="s">
        <v>945</v>
      </c>
      <c r="E14" s="192" t="s">
        <v>3985</v>
      </c>
      <c r="F14" s="104"/>
      <c r="G14" s="103"/>
      <c r="H14" s="104"/>
      <c r="I14" s="103"/>
      <c r="J14" s="104"/>
      <c r="K14" s="103"/>
      <c r="L14" s="104"/>
      <c r="M14" s="103"/>
      <c r="N14" s="106" t="s">
        <v>3985</v>
      </c>
      <c r="O14" s="106" t="s">
        <v>3985</v>
      </c>
      <c r="P14" s="30" t="s">
        <v>4781</v>
      </c>
      <c r="Q14" s="1332"/>
      <c r="R14" s="196" t="s">
        <v>976</v>
      </c>
      <c r="S14" s="106" t="s">
        <v>941</v>
      </c>
      <c r="T14" s="106"/>
      <c r="U14" s="106" t="s">
        <v>3986</v>
      </c>
      <c r="V14" s="106" t="s">
        <v>132</v>
      </c>
      <c r="W14" s="137" t="s">
        <v>3987</v>
      </c>
      <c r="X14" s="14">
        <v>0.12</v>
      </c>
      <c r="Y14" s="894" t="s">
        <v>945</v>
      </c>
      <c r="Z14" s="272" t="s">
        <v>1081</v>
      </c>
      <c r="AA14" s="106">
        <v>1</v>
      </c>
      <c r="AB14" s="106" t="s">
        <v>993</v>
      </c>
      <c r="AC14" s="106" t="s">
        <v>945</v>
      </c>
      <c r="AD14" s="14" t="s">
        <v>945</v>
      </c>
      <c r="AE14" s="106" t="s">
        <v>4192</v>
      </c>
      <c r="AF14" s="1332"/>
      <c r="AG14" s="106"/>
      <c r="AH14" s="69" t="s">
        <v>949</v>
      </c>
      <c r="AI14" s="69">
        <v>0.08</v>
      </c>
      <c r="AJ14" s="69" t="s">
        <v>949</v>
      </c>
      <c r="AK14" s="69" t="s">
        <v>949</v>
      </c>
      <c r="AL14" s="69" t="s">
        <v>3988</v>
      </c>
      <c r="AM14" s="69" t="s">
        <v>3989</v>
      </c>
      <c r="AN14" s="69" t="s">
        <v>2018</v>
      </c>
      <c r="AO14" s="69" t="s">
        <v>3990</v>
      </c>
      <c r="AP14" s="69" t="s">
        <v>3991</v>
      </c>
      <c r="AQ14" s="69" t="s">
        <v>949</v>
      </c>
      <c r="AR14" s="69" t="s">
        <v>985</v>
      </c>
      <c r="AS14" s="69" t="s">
        <v>986</v>
      </c>
      <c r="AT14" s="69" t="s">
        <v>949</v>
      </c>
      <c r="AU14" s="69" t="s">
        <v>949</v>
      </c>
      <c r="AV14" s="69" t="s">
        <v>949</v>
      </c>
      <c r="AW14" s="69" t="s">
        <v>949</v>
      </c>
      <c r="AX14" s="69" t="s">
        <v>949</v>
      </c>
      <c r="AY14" s="69" t="s">
        <v>949</v>
      </c>
      <c r="AZ14" s="69" t="s">
        <v>949</v>
      </c>
      <c r="BA14" s="69" t="s">
        <v>949</v>
      </c>
      <c r="BB14" s="69" t="s">
        <v>949</v>
      </c>
      <c r="BC14" s="25" t="s">
        <v>4162</v>
      </c>
      <c r="BD14" s="25" t="s">
        <v>945</v>
      </c>
      <c r="BE14" s="25" t="s">
        <v>945</v>
      </c>
      <c r="BF14" s="25" t="s">
        <v>945</v>
      </c>
      <c r="BG14" s="25" t="s">
        <v>945</v>
      </c>
      <c r="BH14" s="25" t="s">
        <v>945</v>
      </c>
      <c r="BI14" s="25" t="s">
        <v>945</v>
      </c>
      <c r="BJ14" s="6"/>
      <c r="BK14" s="89"/>
      <c r="BL14" s="89"/>
      <c r="BM14" s="89"/>
      <c r="BN14" s="89"/>
      <c r="BO14" s="89"/>
      <c r="BP14" s="89"/>
      <c r="BQ14" s="89"/>
      <c r="BR14" s="89"/>
    </row>
    <row r="15" spans="1:70" ht="16.5">
      <c r="A15" s="6"/>
      <c r="B15" s="106">
        <v>8</v>
      </c>
      <c r="C15" s="13" t="s">
        <v>4156</v>
      </c>
      <c r="D15" s="104" t="s">
        <v>945</v>
      </c>
      <c r="E15" s="122" t="s">
        <v>4247</v>
      </c>
      <c r="F15" s="104"/>
      <c r="G15" s="103"/>
      <c r="H15" s="104"/>
      <c r="I15" s="103"/>
      <c r="J15" s="104"/>
      <c r="K15" s="103"/>
      <c r="L15" s="104"/>
      <c r="M15" s="103"/>
      <c r="N15" s="106" t="s">
        <v>4247</v>
      </c>
      <c r="O15" s="106" t="s">
        <v>4249</v>
      </c>
      <c r="P15" s="106" t="s">
        <v>4894</v>
      </c>
      <c r="Q15" s="106"/>
      <c r="R15" s="196" t="s">
        <v>976</v>
      </c>
      <c r="S15" s="1327" t="s">
        <v>941</v>
      </c>
      <c r="T15" s="1327"/>
      <c r="U15" s="1327" t="s">
        <v>4250</v>
      </c>
      <c r="V15" s="1336" t="s">
        <v>132</v>
      </c>
      <c r="W15" s="137" t="s">
        <v>4251</v>
      </c>
      <c r="X15" s="895">
        <v>3.7999999999999999E-2</v>
      </c>
      <c r="Y15" s="746" t="s">
        <v>945</v>
      </c>
      <c r="Z15" s="273" t="s">
        <v>1081</v>
      </c>
      <c r="AA15" s="106">
        <v>1</v>
      </c>
      <c r="AB15" s="106" t="s">
        <v>993</v>
      </c>
      <c r="AC15" s="106" t="s">
        <v>945</v>
      </c>
      <c r="AD15" s="14" t="s">
        <v>945</v>
      </c>
      <c r="AE15" s="106" t="s">
        <v>4192</v>
      </c>
      <c r="AF15" s="1332"/>
      <c r="AG15" s="106"/>
      <c r="AH15" s="69" t="s">
        <v>949</v>
      </c>
      <c r="AI15" s="69">
        <v>5.0999999999999997E-2</v>
      </c>
      <c r="AJ15" s="69" t="s">
        <v>949</v>
      </c>
      <c r="AK15" s="69" t="s">
        <v>949</v>
      </c>
      <c r="AL15" s="69" t="s">
        <v>4252</v>
      </c>
      <c r="AM15" s="69" t="s">
        <v>2769</v>
      </c>
      <c r="AN15" s="69" t="s">
        <v>3996</v>
      </c>
      <c r="AO15" s="69" t="s">
        <v>949</v>
      </c>
      <c r="AP15" s="69" t="s">
        <v>949</v>
      </c>
      <c r="AQ15" s="69" t="s">
        <v>949</v>
      </c>
      <c r="AR15" s="69" t="s">
        <v>4002</v>
      </c>
      <c r="AS15" s="69" t="s">
        <v>986</v>
      </c>
      <c r="AT15" s="69" t="s">
        <v>949</v>
      </c>
      <c r="AU15" s="69" t="s">
        <v>949</v>
      </c>
      <c r="AV15" s="69" t="s">
        <v>949</v>
      </c>
      <c r="AW15" s="69" t="s">
        <v>949</v>
      </c>
      <c r="AX15" s="69" t="s">
        <v>949</v>
      </c>
      <c r="AY15" s="69" t="s">
        <v>949</v>
      </c>
      <c r="AZ15" s="69" t="s">
        <v>949</v>
      </c>
      <c r="BA15" s="69" t="s">
        <v>949</v>
      </c>
      <c r="BB15" s="69" t="s">
        <v>949</v>
      </c>
      <c r="BC15" s="27" t="s">
        <v>4162</v>
      </c>
      <c r="BD15" s="27" t="s">
        <v>945</v>
      </c>
      <c r="BE15" s="27" t="s">
        <v>945</v>
      </c>
      <c r="BF15" s="27" t="s">
        <v>945</v>
      </c>
      <c r="BG15" s="27" t="s">
        <v>945</v>
      </c>
      <c r="BH15" s="27" t="s">
        <v>945</v>
      </c>
      <c r="BI15" s="27" t="s">
        <v>945</v>
      </c>
      <c r="BJ15" s="106"/>
      <c r="BK15" s="89"/>
      <c r="BL15" s="89"/>
      <c r="BM15" s="89"/>
      <c r="BN15" s="89"/>
      <c r="BO15" s="89"/>
      <c r="BP15" s="89"/>
      <c r="BQ15" s="89"/>
      <c r="BR15" s="89"/>
    </row>
    <row r="16" spans="1:70" ht="16.5">
      <c r="A16" s="11"/>
      <c r="B16" s="106">
        <v>9</v>
      </c>
      <c r="C16" s="13" t="s">
        <v>4156</v>
      </c>
      <c r="D16" s="104" t="s">
        <v>945</v>
      </c>
      <c r="E16" s="122" t="s">
        <v>4259</v>
      </c>
      <c r="F16" s="104"/>
      <c r="G16" s="103"/>
      <c r="H16" s="104"/>
      <c r="I16" s="103"/>
      <c r="J16" s="104"/>
      <c r="K16" s="103"/>
      <c r="L16" s="104"/>
      <c r="M16" s="103"/>
      <c r="N16" s="106" t="s">
        <v>4259</v>
      </c>
      <c r="O16" s="106" t="s">
        <v>4259</v>
      </c>
      <c r="P16" s="106" t="s">
        <v>4781</v>
      </c>
      <c r="Q16" s="1332"/>
      <c r="R16" s="196" t="s">
        <v>976</v>
      </c>
      <c r="S16" s="106" t="s">
        <v>941</v>
      </c>
      <c r="T16" s="106"/>
      <c r="U16" s="106"/>
      <c r="V16" s="106" t="s">
        <v>132</v>
      </c>
      <c r="W16" s="137" t="s">
        <v>4261</v>
      </c>
      <c r="X16" s="895">
        <v>1</v>
      </c>
      <c r="Y16" s="746" t="s">
        <v>945</v>
      </c>
      <c r="Z16" s="136" t="s">
        <v>1008</v>
      </c>
      <c r="AA16" s="106">
        <v>1</v>
      </c>
      <c r="AB16" s="106" t="s">
        <v>979</v>
      </c>
      <c r="AC16" s="106" t="s">
        <v>945</v>
      </c>
      <c r="AD16" s="14" t="s">
        <v>945</v>
      </c>
      <c r="AE16" s="106" t="s">
        <v>4192</v>
      </c>
      <c r="AF16" s="1332"/>
      <c r="AG16" s="106"/>
      <c r="AH16" s="69">
        <v>180</v>
      </c>
      <c r="AI16" s="69">
        <v>0.05</v>
      </c>
      <c r="AJ16" s="69" t="s">
        <v>949</v>
      </c>
      <c r="AK16" s="69" t="s">
        <v>949</v>
      </c>
      <c r="AL16" s="69" t="s">
        <v>4258</v>
      </c>
      <c r="AM16" s="69" t="s">
        <v>2769</v>
      </c>
      <c r="AN16" s="69" t="s">
        <v>4262</v>
      </c>
      <c r="AO16" s="69" t="s">
        <v>949</v>
      </c>
      <c r="AP16" s="69" t="s">
        <v>949</v>
      </c>
      <c r="AQ16" s="69" t="s">
        <v>949</v>
      </c>
      <c r="AR16" s="69" t="s">
        <v>1166</v>
      </c>
      <c r="AS16" s="69" t="s">
        <v>949</v>
      </c>
      <c r="AT16" s="69" t="s">
        <v>949</v>
      </c>
      <c r="AU16" s="69" t="s">
        <v>949</v>
      </c>
      <c r="AV16" s="69" t="s">
        <v>949</v>
      </c>
      <c r="AW16" s="69" t="s">
        <v>949</v>
      </c>
      <c r="AX16" s="69" t="s">
        <v>949</v>
      </c>
      <c r="AY16" s="69" t="s">
        <v>949</v>
      </c>
      <c r="AZ16" s="69" t="s">
        <v>949</v>
      </c>
      <c r="BA16" s="69" t="s">
        <v>949</v>
      </c>
      <c r="BB16" s="69" t="s">
        <v>949</v>
      </c>
      <c r="BC16" s="1328"/>
      <c r="BD16" s="106"/>
      <c r="BE16" s="106"/>
      <c r="BF16" s="106"/>
      <c r="BG16" s="106"/>
      <c r="BH16" s="106"/>
      <c r="BI16" s="106"/>
      <c r="BJ16" s="6"/>
      <c r="BK16" s="89"/>
      <c r="BL16" s="89"/>
      <c r="BM16" s="89"/>
      <c r="BN16" s="89"/>
      <c r="BO16" s="89"/>
      <c r="BP16" s="89"/>
      <c r="BQ16" s="89"/>
      <c r="BR16" s="89"/>
    </row>
    <row r="17" spans="1:70" ht="16.5">
      <c r="A17" s="6"/>
      <c r="B17" s="7">
        <v>10</v>
      </c>
      <c r="C17" s="13" t="s">
        <v>4156</v>
      </c>
      <c r="D17" s="198" t="s">
        <v>945</v>
      </c>
      <c r="E17" s="197" t="s">
        <v>4266</v>
      </c>
      <c r="F17" s="198"/>
      <c r="G17" s="197"/>
      <c r="H17" s="198"/>
      <c r="I17" s="197"/>
      <c r="J17" s="198"/>
      <c r="K17" s="197"/>
      <c r="L17" s="198"/>
      <c r="M17" s="199"/>
      <c r="N17" s="7" t="s">
        <v>4266</v>
      </c>
      <c r="O17" s="7" t="s">
        <v>4266</v>
      </c>
      <c r="P17" s="7" t="s">
        <v>4781</v>
      </c>
      <c r="Q17" s="146"/>
      <c r="R17" s="196" t="s">
        <v>976</v>
      </c>
      <c r="S17" s="35" t="s">
        <v>941</v>
      </c>
      <c r="T17" s="7" t="s">
        <v>945</v>
      </c>
      <c r="U17" s="7"/>
      <c r="V17" s="7" t="s">
        <v>132</v>
      </c>
      <c r="W17" s="137" t="s">
        <v>4268</v>
      </c>
      <c r="X17" s="746">
        <v>1</v>
      </c>
      <c r="Y17" s="746" t="s">
        <v>945</v>
      </c>
      <c r="Z17" s="136" t="s">
        <v>1008</v>
      </c>
      <c r="AA17" s="106">
        <v>0</v>
      </c>
      <c r="AB17" s="106" t="s">
        <v>947</v>
      </c>
      <c r="AC17" s="106" t="s">
        <v>945</v>
      </c>
      <c r="AD17" s="14" t="s">
        <v>945</v>
      </c>
      <c r="AE17" s="106" t="s">
        <v>4192</v>
      </c>
      <c r="AF17" s="1332"/>
      <c r="AG17" s="106"/>
      <c r="AH17" s="69" t="s">
        <v>949</v>
      </c>
      <c r="AI17" s="69" t="s">
        <v>949</v>
      </c>
      <c r="AJ17" s="69" t="s">
        <v>949</v>
      </c>
      <c r="AK17" s="69" t="s">
        <v>949</v>
      </c>
      <c r="AL17" s="69" t="s">
        <v>949</v>
      </c>
      <c r="AM17" s="69" t="s">
        <v>949</v>
      </c>
      <c r="AN17" s="69" t="s">
        <v>949</v>
      </c>
      <c r="AO17" s="69" t="s">
        <v>949</v>
      </c>
      <c r="AP17" s="69" t="s">
        <v>949</v>
      </c>
      <c r="AQ17" s="69" t="s">
        <v>949</v>
      </c>
      <c r="AR17" s="69" t="s">
        <v>949</v>
      </c>
      <c r="AS17" s="69" t="s">
        <v>949</v>
      </c>
      <c r="AT17" s="69" t="s">
        <v>949</v>
      </c>
      <c r="AU17" s="69" t="s">
        <v>949</v>
      </c>
      <c r="AV17" s="69" t="s">
        <v>949</v>
      </c>
      <c r="AW17" s="69" t="s">
        <v>949</v>
      </c>
      <c r="AX17" s="69" t="s">
        <v>949</v>
      </c>
      <c r="AY17" s="69" t="s">
        <v>949</v>
      </c>
      <c r="AZ17" s="69" t="s">
        <v>949</v>
      </c>
      <c r="BA17" s="69" t="s">
        <v>949</v>
      </c>
      <c r="BB17" s="69" t="s">
        <v>949</v>
      </c>
      <c r="BC17" s="1328"/>
      <c r="BD17" s="106"/>
      <c r="BE17" s="106"/>
      <c r="BF17" s="106"/>
      <c r="BG17" s="106"/>
      <c r="BH17" s="106"/>
      <c r="BI17" s="106"/>
      <c r="BJ17" s="6"/>
      <c r="BK17" s="89"/>
      <c r="BL17" s="89"/>
      <c r="BM17" s="89"/>
      <c r="BN17" s="89"/>
      <c r="BO17" s="89"/>
      <c r="BP17" s="89"/>
      <c r="BQ17" s="89"/>
      <c r="BR17" s="89"/>
    </row>
    <row r="18" spans="1:70" ht="16.5">
      <c r="A18" s="6"/>
      <c r="B18" s="106">
        <v>11</v>
      </c>
      <c r="C18" s="13" t="s">
        <v>4156</v>
      </c>
      <c r="D18" s="123" t="s">
        <v>945</v>
      </c>
      <c r="E18" s="192"/>
      <c r="F18" s="104" t="s">
        <v>2282</v>
      </c>
      <c r="G18" s="103"/>
      <c r="H18" s="104"/>
      <c r="I18" s="103"/>
      <c r="J18" s="104"/>
      <c r="K18" s="103"/>
      <c r="L18" s="104"/>
      <c r="M18" s="103"/>
      <c r="N18" s="106" t="s">
        <v>2282</v>
      </c>
      <c r="O18" s="106" t="s">
        <v>2283</v>
      </c>
      <c r="P18" s="106" t="s">
        <v>4894</v>
      </c>
      <c r="Q18" s="106"/>
      <c r="R18" s="196" t="s">
        <v>976</v>
      </c>
      <c r="S18" s="1337" t="s">
        <v>941</v>
      </c>
      <c r="T18" s="1337" t="s">
        <v>945</v>
      </c>
      <c r="U18" s="140" t="s">
        <v>2284</v>
      </c>
      <c r="V18" s="1336" t="s">
        <v>132</v>
      </c>
      <c r="W18" s="137" t="s">
        <v>2285</v>
      </c>
      <c r="X18" s="746">
        <v>1</v>
      </c>
      <c r="Y18" s="746" t="s">
        <v>945</v>
      </c>
      <c r="Z18" s="136" t="s">
        <v>1008</v>
      </c>
      <c r="AA18" s="106">
        <v>1</v>
      </c>
      <c r="AB18" s="106" t="s">
        <v>979</v>
      </c>
      <c r="AC18" s="106" t="s">
        <v>945</v>
      </c>
      <c r="AD18" s="14" t="s">
        <v>945</v>
      </c>
      <c r="AE18" s="106" t="s">
        <v>4282</v>
      </c>
      <c r="AF18" s="1332"/>
      <c r="AG18" s="106"/>
      <c r="AH18" s="69">
        <v>199.5</v>
      </c>
      <c r="AI18" s="69">
        <v>9.5000000000000001E-2</v>
      </c>
      <c r="AJ18" s="69" t="s">
        <v>949</v>
      </c>
      <c r="AK18" s="69" t="s">
        <v>949</v>
      </c>
      <c r="AL18" s="69" t="s">
        <v>2286</v>
      </c>
      <c r="AM18" s="69" t="s">
        <v>1881</v>
      </c>
      <c r="AN18" s="69" t="s">
        <v>1882</v>
      </c>
      <c r="AO18" s="69" t="s">
        <v>949</v>
      </c>
      <c r="AP18" s="69" t="s">
        <v>949</v>
      </c>
      <c r="AQ18" s="69" t="s">
        <v>949</v>
      </c>
      <c r="AR18" s="69" t="s">
        <v>1166</v>
      </c>
      <c r="AS18" s="69" t="s">
        <v>986</v>
      </c>
      <c r="AT18" s="69" t="s">
        <v>949</v>
      </c>
      <c r="AU18" s="69" t="s">
        <v>949</v>
      </c>
      <c r="AV18" s="69" t="s">
        <v>949</v>
      </c>
      <c r="AW18" s="69" t="s">
        <v>949</v>
      </c>
      <c r="AX18" s="69" t="s">
        <v>949</v>
      </c>
      <c r="AY18" s="69" t="s">
        <v>949</v>
      </c>
      <c r="AZ18" s="69" t="s">
        <v>949</v>
      </c>
      <c r="BA18" s="69" t="s">
        <v>949</v>
      </c>
      <c r="BB18" s="69" t="s">
        <v>949</v>
      </c>
      <c r="BC18" s="1328"/>
      <c r="BD18" s="106"/>
      <c r="BE18" s="106"/>
      <c r="BF18" s="106"/>
      <c r="BG18" s="106"/>
      <c r="BH18" s="106"/>
      <c r="BI18" s="106"/>
      <c r="BJ18" s="6"/>
      <c r="BK18" s="89"/>
      <c r="BL18" s="89"/>
      <c r="BM18" s="89"/>
      <c r="BN18" s="89"/>
      <c r="BO18" s="89"/>
      <c r="BP18" s="89"/>
      <c r="BQ18" s="89"/>
      <c r="BR18" s="89"/>
    </row>
    <row r="19" spans="1:70" ht="16.5">
      <c r="A19" s="6"/>
      <c r="B19" s="106">
        <v>12</v>
      </c>
      <c r="C19" s="13" t="s">
        <v>4156</v>
      </c>
      <c r="D19" s="47"/>
      <c r="E19" s="193"/>
      <c r="F19" s="47" t="s">
        <v>1886</v>
      </c>
      <c r="G19" s="97"/>
      <c r="H19" s="47"/>
      <c r="I19" s="97"/>
      <c r="J19" s="47"/>
      <c r="K19" s="97"/>
      <c r="L19" s="47"/>
      <c r="M19" s="97"/>
      <c r="N19" s="106" t="s">
        <v>1886</v>
      </c>
      <c r="O19" s="106" t="s">
        <v>1887</v>
      </c>
      <c r="P19" s="29" t="s">
        <v>4773</v>
      </c>
      <c r="Q19" s="106"/>
      <c r="R19" s="196" t="s">
        <v>989</v>
      </c>
      <c r="S19" s="1326" t="s">
        <v>941</v>
      </c>
      <c r="T19" s="1326"/>
      <c r="U19" s="45" t="s">
        <v>1888</v>
      </c>
      <c r="V19" s="1334" t="s">
        <v>132</v>
      </c>
      <c r="W19" s="137" t="s">
        <v>1889</v>
      </c>
      <c r="X19" s="746">
        <v>3.5000000000000003E-2</v>
      </c>
      <c r="Y19" s="746" t="s">
        <v>945</v>
      </c>
      <c r="Z19" s="115" t="s">
        <v>1081</v>
      </c>
      <c r="AA19" s="106">
        <v>1</v>
      </c>
      <c r="AB19" s="106" t="s">
        <v>993</v>
      </c>
      <c r="AC19" s="106" t="s">
        <v>945</v>
      </c>
      <c r="AD19" s="106" t="s">
        <v>945</v>
      </c>
      <c r="AE19" s="106" t="s">
        <v>4282</v>
      </c>
      <c r="AF19" s="1332"/>
      <c r="AG19" s="106"/>
      <c r="AH19" s="69" t="s">
        <v>949</v>
      </c>
      <c r="AI19" s="69" t="s">
        <v>949</v>
      </c>
      <c r="AJ19" s="69" t="s">
        <v>949</v>
      </c>
      <c r="AK19" s="69" t="s">
        <v>949</v>
      </c>
      <c r="AL19" s="69" t="s">
        <v>1890</v>
      </c>
      <c r="AM19" s="69" t="s">
        <v>995</v>
      </c>
      <c r="AN19" s="69" t="s">
        <v>996</v>
      </c>
      <c r="AO19" s="69" t="s">
        <v>1891</v>
      </c>
      <c r="AP19" s="69" t="s">
        <v>998</v>
      </c>
      <c r="AQ19" s="69" t="s">
        <v>949</v>
      </c>
      <c r="AR19" s="69" t="s">
        <v>985</v>
      </c>
      <c r="AS19" s="69" t="s">
        <v>986</v>
      </c>
      <c r="AT19" s="69" t="s">
        <v>949</v>
      </c>
      <c r="AU19" s="69" t="s">
        <v>949</v>
      </c>
      <c r="AV19" s="69" t="s">
        <v>949</v>
      </c>
      <c r="AW19" s="69" t="s">
        <v>949</v>
      </c>
      <c r="AX19" s="69" t="s">
        <v>949</v>
      </c>
      <c r="AY19" s="69" t="s">
        <v>949</v>
      </c>
      <c r="AZ19" s="69" t="s">
        <v>949</v>
      </c>
      <c r="BA19" s="69" t="s">
        <v>949</v>
      </c>
      <c r="BB19" s="69" t="s">
        <v>949</v>
      </c>
      <c r="BC19" s="13" t="s">
        <v>4162</v>
      </c>
      <c r="BD19" s="106" t="s">
        <v>945</v>
      </c>
      <c r="BE19" s="106" t="s">
        <v>945</v>
      </c>
      <c r="BF19" s="106" t="s">
        <v>945</v>
      </c>
      <c r="BG19" s="106" t="s">
        <v>945</v>
      </c>
      <c r="BH19" s="106" t="s">
        <v>945</v>
      </c>
      <c r="BI19" s="106" t="s">
        <v>945</v>
      </c>
      <c r="BJ19" s="6"/>
      <c r="BK19" s="89"/>
      <c r="BL19" s="89"/>
      <c r="BM19" s="89"/>
      <c r="BN19" s="89"/>
      <c r="BO19" s="89"/>
      <c r="BP19" s="89"/>
      <c r="BQ19" s="89"/>
      <c r="BR19" s="89"/>
    </row>
    <row r="20" spans="1:70" ht="16.5">
      <c r="A20" s="6"/>
      <c r="B20" s="7">
        <v>13</v>
      </c>
      <c r="C20" s="13" t="s">
        <v>4156</v>
      </c>
      <c r="D20" s="624" t="s">
        <v>945</v>
      </c>
      <c r="E20" s="197" t="s">
        <v>4298</v>
      </c>
      <c r="F20" s="198"/>
      <c r="G20" s="197"/>
      <c r="H20" s="198"/>
      <c r="I20" s="197"/>
      <c r="J20" s="198"/>
      <c r="K20" s="197"/>
      <c r="L20" s="198"/>
      <c r="M20" s="199"/>
      <c r="N20" s="7" t="s">
        <v>4298</v>
      </c>
      <c r="O20" s="7" t="s">
        <v>4298</v>
      </c>
      <c r="P20" s="572" t="s">
        <v>4788</v>
      </c>
      <c r="Q20" s="146"/>
      <c r="R20" s="196" t="s">
        <v>976</v>
      </c>
      <c r="S20" s="35" t="s">
        <v>941</v>
      </c>
      <c r="T20" s="7" t="s">
        <v>945</v>
      </c>
      <c r="U20" s="7"/>
      <c r="V20" s="7" t="s">
        <v>132</v>
      </c>
      <c r="W20" s="137" t="s">
        <v>4300</v>
      </c>
      <c r="X20" s="895">
        <v>1</v>
      </c>
      <c r="Y20" s="746" t="s">
        <v>945</v>
      </c>
      <c r="Z20" s="136" t="s">
        <v>1008</v>
      </c>
      <c r="AA20" s="106">
        <v>0</v>
      </c>
      <c r="AB20" s="106" t="s">
        <v>947</v>
      </c>
      <c r="AC20" s="106" t="s">
        <v>945</v>
      </c>
      <c r="AD20" s="14" t="s">
        <v>945</v>
      </c>
      <c r="AE20" s="106" t="s">
        <v>4192</v>
      </c>
      <c r="AF20" s="1332"/>
      <c r="AG20" s="106"/>
      <c r="AH20" s="69" t="s">
        <v>949</v>
      </c>
      <c r="AI20" s="69" t="s">
        <v>949</v>
      </c>
      <c r="AJ20" s="69" t="s">
        <v>949</v>
      </c>
      <c r="AK20" s="69" t="s">
        <v>949</v>
      </c>
      <c r="AL20" s="69" t="s">
        <v>949</v>
      </c>
      <c r="AM20" s="69" t="s">
        <v>949</v>
      </c>
      <c r="AN20" s="69" t="s">
        <v>949</v>
      </c>
      <c r="AO20" s="69" t="s">
        <v>949</v>
      </c>
      <c r="AP20" s="69" t="s">
        <v>949</v>
      </c>
      <c r="AQ20" s="69" t="s">
        <v>949</v>
      </c>
      <c r="AR20" s="69" t="s">
        <v>949</v>
      </c>
      <c r="AS20" s="69" t="s">
        <v>949</v>
      </c>
      <c r="AT20" s="69" t="s">
        <v>949</v>
      </c>
      <c r="AU20" s="69" t="s">
        <v>949</v>
      </c>
      <c r="AV20" s="69" t="s">
        <v>949</v>
      </c>
      <c r="AW20" s="69" t="s">
        <v>949</v>
      </c>
      <c r="AX20" s="69" t="s">
        <v>949</v>
      </c>
      <c r="AY20" s="69" t="s">
        <v>949</v>
      </c>
      <c r="AZ20" s="69" t="s">
        <v>949</v>
      </c>
      <c r="BA20" s="69" t="s">
        <v>949</v>
      </c>
      <c r="BB20" s="69" t="s">
        <v>949</v>
      </c>
      <c r="BC20" s="18"/>
      <c r="BD20" s="106"/>
      <c r="BE20" s="106"/>
      <c r="BF20" s="106"/>
      <c r="BG20" s="106"/>
      <c r="BH20" s="106"/>
      <c r="BI20" s="106"/>
      <c r="BJ20" s="6"/>
      <c r="BK20" s="89"/>
      <c r="BL20" s="89"/>
      <c r="BM20" s="89"/>
      <c r="BN20" s="89"/>
      <c r="BO20" s="89"/>
      <c r="BP20" s="89"/>
      <c r="BQ20" s="89"/>
      <c r="BR20" s="89"/>
    </row>
    <row r="21" spans="1:70" ht="16.5">
      <c r="A21" s="6"/>
      <c r="B21" s="106">
        <v>14</v>
      </c>
      <c r="C21" s="13" t="s">
        <v>4156</v>
      </c>
      <c r="D21" s="104" t="s">
        <v>945</v>
      </c>
      <c r="E21" s="122"/>
      <c r="F21" s="104" t="s">
        <v>4292</v>
      </c>
      <c r="G21" s="103"/>
      <c r="H21" s="104"/>
      <c r="I21" s="103"/>
      <c r="J21" s="104"/>
      <c r="K21" s="103"/>
      <c r="L21" s="104"/>
      <c r="M21" s="103"/>
      <c r="N21" s="106" t="s">
        <v>4292</v>
      </c>
      <c r="O21" s="106" t="s">
        <v>3779</v>
      </c>
      <c r="P21" s="106" t="s">
        <v>4894</v>
      </c>
      <c r="Q21" s="106"/>
      <c r="R21" s="196" t="s">
        <v>976</v>
      </c>
      <c r="S21" s="1337" t="s">
        <v>941</v>
      </c>
      <c r="T21" s="1337" t="s">
        <v>945</v>
      </c>
      <c r="U21" s="140" t="s">
        <v>3780</v>
      </c>
      <c r="V21" s="1274" t="s">
        <v>132</v>
      </c>
      <c r="W21" s="955" t="s">
        <v>3781</v>
      </c>
      <c r="X21" s="746">
        <v>1</v>
      </c>
      <c r="Y21" s="746" t="s">
        <v>945</v>
      </c>
      <c r="Z21" s="136" t="s">
        <v>1008</v>
      </c>
      <c r="AA21" s="106">
        <v>1</v>
      </c>
      <c r="AB21" s="106" t="s">
        <v>979</v>
      </c>
      <c r="AC21" s="106" t="s">
        <v>945</v>
      </c>
      <c r="AD21" s="14" t="s">
        <v>945</v>
      </c>
      <c r="AE21" s="106" t="s">
        <v>4282</v>
      </c>
      <c r="AF21" s="1332"/>
      <c r="AG21" s="106"/>
      <c r="AH21" s="69">
        <v>507</v>
      </c>
      <c r="AI21" s="69">
        <v>7.0000000000000007E-2</v>
      </c>
      <c r="AJ21" s="69" t="s">
        <v>949</v>
      </c>
      <c r="AK21" s="69" t="s">
        <v>949</v>
      </c>
      <c r="AL21" s="69" t="s">
        <v>3782</v>
      </c>
      <c r="AM21" s="69" t="s">
        <v>981</v>
      </c>
      <c r="AN21" s="69" t="s">
        <v>982</v>
      </c>
      <c r="AO21" s="69" t="s">
        <v>983</v>
      </c>
      <c r="AP21" s="69" t="s">
        <v>984</v>
      </c>
      <c r="AQ21" s="69" t="s">
        <v>949</v>
      </c>
      <c r="AR21" s="69" t="s">
        <v>3258</v>
      </c>
      <c r="AS21" s="69" t="s">
        <v>986</v>
      </c>
      <c r="AT21" s="69" t="s">
        <v>949</v>
      </c>
      <c r="AU21" s="69" t="s">
        <v>949</v>
      </c>
      <c r="AV21" s="69" t="s">
        <v>949</v>
      </c>
      <c r="AW21" s="69" t="s">
        <v>949</v>
      </c>
      <c r="AX21" s="69" t="s">
        <v>949</v>
      </c>
      <c r="AY21" s="69" t="s">
        <v>949</v>
      </c>
      <c r="AZ21" s="69" t="s">
        <v>949</v>
      </c>
      <c r="BA21" s="69" t="s">
        <v>949</v>
      </c>
      <c r="BB21" s="69" t="s">
        <v>949</v>
      </c>
      <c r="BC21" s="13"/>
      <c r="BD21" s="106" t="s">
        <v>945</v>
      </c>
      <c r="BE21" s="106" t="s">
        <v>945</v>
      </c>
      <c r="BF21" s="106" t="s">
        <v>945</v>
      </c>
      <c r="BG21" s="106" t="s">
        <v>945</v>
      </c>
      <c r="BH21" s="106" t="s">
        <v>945</v>
      </c>
      <c r="BI21" s="106" t="s">
        <v>945</v>
      </c>
      <c r="BJ21" s="6"/>
      <c r="BK21" s="89"/>
      <c r="BL21" s="89"/>
      <c r="BM21" s="89"/>
      <c r="BN21" s="89"/>
      <c r="BO21" s="89"/>
      <c r="BP21" s="89"/>
      <c r="BQ21" s="89"/>
      <c r="BR21" s="89"/>
    </row>
    <row r="22" spans="1:70" ht="16.5">
      <c r="A22" s="6"/>
      <c r="B22" s="106">
        <v>15</v>
      </c>
      <c r="C22" s="13" t="s">
        <v>4156</v>
      </c>
      <c r="D22" s="1275"/>
      <c r="E22" s="1276"/>
      <c r="F22" s="47" t="s">
        <v>987</v>
      </c>
      <c r="G22" s="97"/>
      <c r="H22" s="47"/>
      <c r="I22" s="97"/>
      <c r="J22" s="47"/>
      <c r="K22" s="97"/>
      <c r="L22" s="47"/>
      <c r="M22" s="97"/>
      <c r="N22" s="106" t="s">
        <v>987</v>
      </c>
      <c r="O22" s="106" t="s">
        <v>988</v>
      </c>
      <c r="P22" s="29" t="s">
        <v>4773</v>
      </c>
      <c r="Q22" s="106"/>
      <c r="R22" s="196" t="s">
        <v>989</v>
      </c>
      <c r="S22" s="1326" t="s">
        <v>941</v>
      </c>
      <c r="T22" s="1326" t="s">
        <v>945</v>
      </c>
      <c r="U22" s="45" t="s">
        <v>990</v>
      </c>
      <c r="V22" s="1334" t="s">
        <v>132</v>
      </c>
      <c r="W22" s="955" t="s">
        <v>991</v>
      </c>
      <c r="X22" s="895">
        <v>0.02</v>
      </c>
      <c r="Y22" s="746" t="s">
        <v>945</v>
      </c>
      <c r="Z22" s="115" t="s">
        <v>1081</v>
      </c>
      <c r="AA22" s="106">
        <v>1</v>
      </c>
      <c r="AB22" s="106" t="s">
        <v>993</v>
      </c>
      <c r="AC22" s="106" t="s">
        <v>945</v>
      </c>
      <c r="AD22" s="106" t="s">
        <v>945</v>
      </c>
      <c r="AE22" s="106" t="s">
        <v>4282</v>
      </c>
      <c r="AF22" s="1332"/>
      <c r="AG22" s="106"/>
      <c r="AH22" s="69" t="s">
        <v>949</v>
      </c>
      <c r="AI22" s="69" t="s">
        <v>949</v>
      </c>
      <c r="AJ22" s="69" t="s">
        <v>949</v>
      </c>
      <c r="AK22" s="69" t="s">
        <v>949</v>
      </c>
      <c r="AL22" s="69" t="s">
        <v>994</v>
      </c>
      <c r="AM22" s="69" t="s">
        <v>995</v>
      </c>
      <c r="AN22" s="69" t="s">
        <v>996</v>
      </c>
      <c r="AO22" s="69" t="s">
        <v>997</v>
      </c>
      <c r="AP22" s="69" t="s">
        <v>998</v>
      </c>
      <c r="AQ22" s="69" t="s">
        <v>949</v>
      </c>
      <c r="AR22" s="69" t="s">
        <v>985</v>
      </c>
      <c r="AS22" s="69" t="s">
        <v>986</v>
      </c>
      <c r="AT22" s="69" t="s">
        <v>949</v>
      </c>
      <c r="AU22" s="69" t="s">
        <v>949</v>
      </c>
      <c r="AV22" s="69" t="s">
        <v>949</v>
      </c>
      <c r="AW22" s="69" t="s">
        <v>949</v>
      </c>
      <c r="AX22" s="69" t="s">
        <v>949</v>
      </c>
      <c r="AY22" s="69" t="s">
        <v>949</v>
      </c>
      <c r="AZ22" s="69" t="s">
        <v>949</v>
      </c>
      <c r="BA22" s="69" t="s">
        <v>949</v>
      </c>
      <c r="BB22" s="69" t="s">
        <v>949</v>
      </c>
      <c r="BC22" s="27" t="s">
        <v>4162</v>
      </c>
      <c r="BD22" s="27" t="s">
        <v>945</v>
      </c>
      <c r="BE22" s="27" t="s">
        <v>945</v>
      </c>
      <c r="BF22" s="27" t="s">
        <v>945</v>
      </c>
      <c r="BG22" s="27" t="s">
        <v>945</v>
      </c>
      <c r="BH22" s="27" t="s">
        <v>945</v>
      </c>
      <c r="BI22" s="27" t="s">
        <v>945</v>
      </c>
      <c r="BJ22" s="6"/>
      <c r="BK22" s="89"/>
      <c r="BL22" s="89"/>
      <c r="BM22" s="89"/>
      <c r="BN22" s="89"/>
      <c r="BO22" s="89"/>
      <c r="BP22" s="89"/>
      <c r="BQ22" s="89"/>
      <c r="BR22" s="89"/>
    </row>
    <row r="23" spans="1:70" ht="16.5">
      <c r="A23" s="6"/>
      <c r="B23" s="106">
        <v>16</v>
      </c>
      <c r="C23" s="13" t="s">
        <v>4156</v>
      </c>
      <c r="D23" s="104" t="s">
        <v>945</v>
      </c>
      <c r="E23" s="122" t="s">
        <v>4317</v>
      </c>
      <c r="F23" s="104"/>
      <c r="G23" s="103"/>
      <c r="H23" s="104"/>
      <c r="I23" s="103"/>
      <c r="J23" s="104"/>
      <c r="K23" s="103"/>
      <c r="L23" s="104"/>
      <c r="M23" s="103"/>
      <c r="N23" s="106" t="s">
        <v>4317</v>
      </c>
      <c r="O23" s="106" t="s">
        <v>4317</v>
      </c>
      <c r="P23" s="106" t="s">
        <v>4781</v>
      </c>
      <c r="Q23" s="1332"/>
      <c r="R23" s="196" t="s">
        <v>989</v>
      </c>
      <c r="S23" s="106" t="s">
        <v>941</v>
      </c>
      <c r="T23" s="106"/>
      <c r="U23" s="106"/>
      <c r="V23" s="106" t="s">
        <v>132</v>
      </c>
      <c r="W23" s="137" t="s">
        <v>4319</v>
      </c>
      <c r="X23" s="30">
        <v>1</v>
      </c>
      <c r="Y23" s="904">
        <v>32</v>
      </c>
      <c r="Z23" s="136" t="s">
        <v>1008</v>
      </c>
      <c r="AA23" s="106">
        <v>0</v>
      </c>
      <c r="AB23" s="106" t="s">
        <v>947</v>
      </c>
      <c r="AC23" s="106" t="s">
        <v>945</v>
      </c>
      <c r="AD23" s="14" t="s">
        <v>945</v>
      </c>
      <c r="AE23" s="106" t="s">
        <v>4192</v>
      </c>
      <c r="AF23" s="1332"/>
      <c r="AG23" s="106"/>
      <c r="AH23" s="69" t="s">
        <v>949</v>
      </c>
      <c r="AI23" s="69" t="s">
        <v>949</v>
      </c>
      <c r="AJ23" s="69" t="s">
        <v>949</v>
      </c>
      <c r="AK23" s="69" t="s">
        <v>949</v>
      </c>
      <c r="AL23" s="69" t="s">
        <v>949</v>
      </c>
      <c r="AM23" s="69" t="s">
        <v>949</v>
      </c>
      <c r="AN23" s="69" t="s">
        <v>949</v>
      </c>
      <c r="AO23" s="69" t="s">
        <v>949</v>
      </c>
      <c r="AP23" s="69" t="s">
        <v>949</v>
      </c>
      <c r="AQ23" s="69" t="s">
        <v>949</v>
      </c>
      <c r="AR23" s="69" t="s">
        <v>949</v>
      </c>
      <c r="AS23" s="69" t="s">
        <v>949</v>
      </c>
      <c r="AT23" s="69" t="s">
        <v>949</v>
      </c>
      <c r="AU23" s="69" t="s">
        <v>949</v>
      </c>
      <c r="AV23" s="69" t="s">
        <v>949</v>
      </c>
      <c r="AW23" s="69" t="s">
        <v>949</v>
      </c>
      <c r="AX23" s="69" t="s">
        <v>949</v>
      </c>
      <c r="AY23" s="69" t="s">
        <v>949</v>
      </c>
      <c r="AZ23" s="69" t="s">
        <v>949</v>
      </c>
      <c r="BA23" s="69" t="s">
        <v>949</v>
      </c>
      <c r="BB23" s="69" t="s">
        <v>949</v>
      </c>
      <c r="BC23" s="19" t="s">
        <v>4162</v>
      </c>
      <c r="BD23" s="106" t="s">
        <v>945</v>
      </c>
      <c r="BE23" s="106" t="s">
        <v>945</v>
      </c>
      <c r="BF23" s="106" t="s">
        <v>945</v>
      </c>
      <c r="BG23" s="106" t="s">
        <v>945</v>
      </c>
      <c r="BH23" s="106" t="s">
        <v>945</v>
      </c>
      <c r="BI23" s="106" t="s">
        <v>945</v>
      </c>
      <c r="BJ23" s="6"/>
      <c r="BK23" s="89"/>
      <c r="BL23" s="89"/>
      <c r="BM23" s="89"/>
      <c r="BN23" s="89"/>
      <c r="BO23" s="89"/>
      <c r="BP23" s="89"/>
      <c r="BQ23" s="89"/>
      <c r="BR23" s="89"/>
    </row>
    <row r="24" spans="1:70" ht="16.5">
      <c r="A24" s="6"/>
      <c r="B24" s="106">
        <v>17</v>
      </c>
      <c r="C24" s="13" t="s">
        <v>4156</v>
      </c>
      <c r="D24" s="104" t="s">
        <v>945</v>
      </c>
      <c r="E24" s="192"/>
      <c r="F24" s="104" t="s">
        <v>4323</v>
      </c>
      <c r="G24" s="103"/>
      <c r="H24" s="104"/>
      <c r="I24" s="103"/>
      <c r="J24" s="104"/>
      <c r="K24" s="103"/>
      <c r="L24" s="104"/>
      <c r="M24" s="103"/>
      <c r="N24" s="106" t="s">
        <v>4323</v>
      </c>
      <c r="O24" s="106" t="s">
        <v>4325</v>
      </c>
      <c r="P24" s="106" t="s">
        <v>4894</v>
      </c>
      <c r="Q24" s="106"/>
      <c r="R24" s="196" t="s">
        <v>976</v>
      </c>
      <c r="S24" s="1337" t="s">
        <v>941</v>
      </c>
      <c r="T24" s="1337"/>
      <c r="U24" s="1337" t="s">
        <v>4326</v>
      </c>
      <c r="V24" s="1335" t="s">
        <v>132</v>
      </c>
      <c r="W24" s="137" t="s">
        <v>4327</v>
      </c>
      <c r="X24" s="746">
        <v>1</v>
      </c>
      <c r="Y24" s="746" t="s">
        <v>945</v>
      </c>
      <c r="Z24" s="136" t="s">
        <v>1008</v>
      </c>
      <c r="AA24" s="106">
        <v>1</v>
      </c>
      <c r="AB24" s="106" t="s">
        <v>979</v>
      </c>
      <c r="AC24" s="106" t="s">
        <v>945</v>
      </c>
      <c r="AD24" s="14" t="s">
        <v>945</v>
      </c>
      <c r="AE24" s="106" t="s">
        <v>4282</v>
      </c>
      <c r="AF24" s="1332"/>
      <c r="AG24" s="106"/>
      <c r="AH24" s="69">
        <v>2424</v>
      </c>
      <c r="AI24" s="69">
        <v>7.0000000000000007E-2</v>
      </c>
      <c r="AJ24" s="69" t="s">
        <v>949</v>
      </c>
      <c r="AK24" s="69" t="s">
        <v>949</v>
      </c>
      <c r="AL24" s="69" t="s">
        <v>4328</v>
      </c>
      <c r="AM24" s="69" t="s">
        <v>981</v>
      </c>
      <c r="AN24" s="69" t="s">
        <v>982</v>
      </c>
      <c r="AO24" s="69" t="s">
        <v>983</v>
      </c>
      <c r="AP24" s="69" t="s">
        <v>984</v>
      </c>
      <c r="AQ24" s="69" t="s">
        <v>949</v>
      </c>
      <c r="AR24" s="69" t="s">
        <v>3258</v>
      </c>
      <c r="AS24" s="69" t="s">
        <v>986</v>
      </c>
      <c r="AT24" s="69" t="s">
        <v>949</v>
      </c>
      <c r="AU24" s="69" t="s">
        <v>949</v>
      </c>
      <c r="AV24" s="69" t="s">
        <v>949</v>
      </c>
      <c r="AW24" s="69" t="s">
        <v>949</v>
      </c>
      <c r="AX24" s="69" t="s">
        <v>949</v>
      </c>
      <c r="AY24" s="69" t="s">
        <v>949</v>
      </c>
      <c r="AZ24" s="69" t="s">
        <v>949</v>
      </c>
      <c r="BA24" s="69" t="s">
        <v>949</v>
      </c>
      <c r="BB24" s="69" t="s">
        <v>949</v>
      </c>
      <c r="BC24" s="13"/>
      <c r="BD24" s="106" t="s">
        <v>945</v>
      </c>
      <c r="BE24" s="106" t="s">
        <v>945</v>
      </c>
      <c r="BF24" s="106" t="s">
        <v>945</v>
      </c>
      <c r="BG24" s="106" t="s">
        <v>945</v>
      </c>
      <c r="BH24" s="106" t="s">
        <v>945</v>
      </c>
      <c r="BI24" s="106" t="s">
        <v>945</v>
      </c>
      <c r="BJ24" s="6"/>
      <c r="BK24" s="89"/>
      <c r="BL24" s="89"/>
      <c r="BM24" s="89"/>
      <c r="BN24" s="89"/>
      <c r="BO24" s="89"/>
      <c r="BP24" s="89"/>
      <c r="BQ24" s="89"/>
      <c r="BR24" s="89"/>
    </row>
    <row r="25" spans="1:70" ht="16.5">
      <c r="A25" s="6"/>
      <c r="B25" s="106">
        <v>18</v>
      </c>
      <c r="C25" s="13" t="s">
        <v>4156</v>
      </c>
      <c r="D25" s="124"/>
      <c r="E25" s="193"/>
      <c r="F25" s="47" t="s">
        <v>4062</v>
      </c>
      <c r="G25" s="97"/>
      <c r="H25" s="47"/>
      <c r="I25" s="97"/>
      <c r="J25" s="47"/>
      <c r="K25" s="97"/>
      <c r="L25" s="47"/>
      <c r="M25" s="97"/>
      <c r="N25" s="106" t="s">
        <v>4062</v>
      </c>
      <c r="O25" s="106" t="s">
        <v>4063</v>
      </c>
      <c r="P25" s="29" t="s">
        <v>4773</v>
      </c>
      <c r="Q25" s="106"/>
      <c r="R25" s="196" t="s">
        <v>989</v>
      </c>
      <c r="S25" s="106" t="s">
        <v>941</v>
      </c>
      <c r="T25" s="106"/>
      <c r="U25" s="23" t="s">
        <v>4064</v>
      </c>
      <c r="V25" s="1335" t="s">
        <v>132</v>
      </c>
      <c r="W25" s="137" t="s">
        <v>4065</v>
      </c>
      <c r="X25" s="895">
        <v>0.2</v>
      </c>
      <c r="Y25" s="746" t="s">
        <v>945</v>
      </c>
      <c r="Z25" s="115" t="s">
        <v>1081</v>
      </c>
      <c r="AA25" s="106">
        <v>1</v>
      </c>
      <c r="AB25" s="106" t="s">
        <v>993</v>
      </c>
      <c r="AC25" s="106" t="s">
        <v>945</v>
      </c>
      <c r="AD25" s="106" t="s">
        <v>945</v>
      </c>
      <c r="AE25" s="106" t="s">
        <v>4282</v>
      </c>
      <c r="AF25" s="1332"/>
      <c r="AG25" s="106"/>
      <c r="AH25" s="69" t="s">
        <v>949</v>
      </c>
      <c r="AI25" s="69" t="s">
        <v>949</v>
      </c>
      <c r="AJ25" s="69" t="s">
        <v>949</v>
      </c>
      <c r="AK25" s="69" t="s">
        <v>949</v>
      </c>
      <c r="AL25" s="69" t="s">
        <v>1890</v>
      </c>
      <c r="AM25" s="69" t="s">
        <v>995</v>
      </c>
      <c r="AN25" s="69" t="s">
        <v>996</v>
      </c>
      <c r="AO25" s="69" t="s">
        <v>997</v>
      </c>
      <c r="AP25" s="69" t="s">
        <v>998</v>
      </c>
      <c r="AQ25" s="69" t="s">
        <v>949</v>
      </c>
      <c r="AR25" s="69" t="s">
        <v>985</v>
      </c>
      <c r="AS25" s="69" t="s">
        <v>986</v>
      </c>
      <c r="AT25" s="69" t="s">
        <v>949</v>
      </c>
      <c r="AU25" s="69" t="s">
        <v>949</v>
      </c>
      <c r="AV25" s="69" t="s">
        <v>949</v>
      </c>
      <c r="AW25" s="69" t="s">
        <v>949</v>
      </c>
      <c r="AX25" s="69" t="s">
        <v>949</v>
      </c>
      <c r="AY25" s="69" t="s">
        <v>949</v>
      </c>
      <c r="AZ25" s="69" t="s">
        <v>949</v>
      </c>
      <c r="BA25" s="69" t="s">
        <v>949</v>
      </c>
      <c r="BB25" s="69" t="s">
        <v>949</v>
      </c>
      <c r="BC25" s="13" t="s">
        <v>4162</v>
      </c>
      <c r="BD25" s="106" t="s">
        <v>945</v>
      </c>
      <c r="BE25" s="106" t="s">
        <v>945</v>
      </c>
      <c r="BF25" s="106" t="s">
        <v>945</v>
      </c>
      <c r="BG25" s="106" t="s">
        <v>945</v>
      </c>
      <c r="BH25" s="106" t="s">
        <v>945</v>
      </c>
      <c r="BI25" s="106" t="s">
        <v>945</v>
      </c>
      <c r="BJ25" s="6"/>
      <c r="BK25" s="89"/>
      <c r="BL25" s="89"/>
      <c r="BM25" s="89"/>
      <c r="BN25" s="89"/>
      <c r="BO25" s="89"/>
      <c r="BP25" s="89"/>
      <c r="BQ25" s="89"/>
      <c r="BR25" s="89"/>
    </row>
    <row r="26" spans="1:70" ht="16.5">
      <c r="A26" s="6"/>
      <c r="B26" s="106">
        <v>19</v>
      </c>
      <c r="C26" s="13" t="s">
        <v>4156</v>
      </c>
      <c r="D26" s="125" t="s">
        <v>945</v>
      </c>
      <c r="E26" s="120" t="s">
        <v>4330</v>
      </c>
      <c r="F26" s="104"/>
      <c r="G26" s="103"/>
      <c r="H26" s="104"/>
      <c r="I26" s="103"/>
      <c r="J26" s="104"/>
      <c r="K26" s="103"/>
      <c r="L26" s="104"/>
      <c r="M26" s="103"/>
      <c r="N26" s="106" t="s">
        <v>4330</v>
      </c>
      <c r="O26" s="106" t="s">
        <v>4332</v>
      </c>
      <c r="P26" s="106" t="s">
        <v>4894</v>
      </c>
      <c r="Q26" s="106"/>
      <c r="R26" s="196" t="s">
        <v>976</v>
      </c>
      <c r="S26" s="1326" t="s">
        <v>941</v>
      </c>
      <c r="T26" s="1326"/>
      <c r="U26" s="1326" t="s">
        <v>4333</v>
      </c>
      <c r="V26" s="296" t="s">
        <v>132</v>
      </c>
      <c r="W26" s="137" t="s">
        <v>4334</v>
      </c>
      <c r="X26" s="897">
        <v>1</v>
      </c>
      <c r="Y26" s="898">
        <v>300</v>
      </c>
      <c r="Z26" s="136" t="s">
        <v>1008</v>
      </c>
      <c r="AA26" s="106">
        <v>1</v>
      </c>
      <c r="AB26" s="106" t="s">
        <v>979</v>
      </c>
      <c r="AC26" s="106" t="s">
        <v>945</v>
      </c>
      <c r="AD26" s="14" t="s">
        <v>945</v>
      </c>
      <c r="AE26" s="106" t="s">
        <v>4192</v>
      </c>
      <c r="AF26" s="1332"/>
      <c r="AG26" s="106"/>
      <c r="AH26" s="69">
        <v>528</v>
      </c>
      <c r="AI26" s="69">
        <v>7.0000000000000007E-2</v>
      </c>
      <c r="AJ26" s="69" t="s">
        <v>949</v>
      </c>
      <c r="AK26" s="69" t="s">
        <v>949</v>
      </c>
      <c r="AL26" s="69" t="s">
        <v>4335</v>
      </c>
      <c r="AM26" s="69" t="s">
        <v>3787</v>
      </c>
      <c r="AN26" s="69" t="s">
        <v>982</v>
      </c>
      <c r="AO26" s="69" t="s">
        <v>983</v>
      </c>
      <c r="AP26" s="69" t="s">
        <v>984</v>
      </c>
      <c r="AQ26" s="69" t="s">
        <v>949</v>
      </c>
      <c r="AR26" s="69" t="s">
        <v>1166</v>
      </c>
      <c r="AS26" s="69" t="s">
        <v>986</v>
      </c>
      <c r="AT26" s="69" t="s">
        <v>949</v>
      </c>
      <c r="AU26" s="69" t="s">
        <v>949</v>
      </c>
      <c r="AV26" s="69" t="s">
        <v>949</v>
      </c>
      <c r="AW26" s="69" t="s">
        <v>949</v>
      </c>
      <c r="AX26" s="69" t="s">
        <v>949</v>
      </c>
      <c r="AY26" s="69" t="s">
        <v>949</v>
      </c>
      <c r="AZ26" s="69" t="s">
        <v>949</v>
      </c>
      <c r="BA26" s="69" t="s">
        <v>949</v>
      </c>
      <c r="BB26" s="69" t="s">
        <v>949</v>
      </c>
      <c r="BC26" s="28"/>
      <c r="BD26" s="106" t="s">
        <v>945</v>
      </c>
      <c r="BE26" s="106" t="s">
        <v>945</v>
      </c>
      <c r="BF26" s="106" t="s">
        <v>945</v>
      </c>
      <c r="BG26" s="106" t="s">
        <v>945</v>
      </c>
      <c r="BH26" s="106" t="s">
        <v>945</v>
      </c>
      <c r="BI26" s="106" t="s">
        <v>945</v>
      </c>
      <c r="BJ26" s="6"/>
      <c r="BK26" s="89"/>
      <c r="BL26" s="89"/>
      <c r="BM26" s="89"/>
      <c r="BN26" s="89"/>
      <c r="BO26" s="89"/>
      <c r="BP26" s="89"/>
      <c r="BQ26" s="89"/>
      <c r="BR26" s="89"/>
    </row>
    <row r="27" spans="1:70" ht="16.5">
      <c r="A27" s="6"/>
      <c r="B27" s="106">
        <v>20</v>
      </c>
      <c r="C27" s="13" t="s">
        <v>4156</v>
      </c>
      <c r="D27" s="126" t="s">
        <v>945</v>
      </c>
      <c r="E27" s="193" t="s">
        <v>4054</v>
      </c>
      <c r="F27" s="104"/>
      <c r="G27" s="103"/>
      <c r="H27" s="104"/>
      <c r="I27" s="103"/>
      <c r="J27" s="104"/>
      <c r="K27" s="103"/>
      <c r="L27" s="104"/>
      <c r="M27" s="103"/>
      <c r="N27" s="106" t="s">
        <v>4054</v>
      </c>
      <c r="O27" s="106" t="s">
        <v>4054</v>
      </c>
      <c r="P27" s="106" t="s">
        <v>4781</v>
      </c>
      <c r="Q27" s="1332"/>
      <c r="R27" s="196" t="s">
        <v>989</v>
      </c>
      <c r="S27" s="106" t="s">
        <v>941</v>
      </c>
      <c r="T27" s="106"/>
      <c r="U27" s="106"/>
      <c r="V27" s="106" t="s">
        <v>132</v>
      </c>
      <c r="W27" s="137" t="s">
        <v>4056</v>
      </c>
      <c r="X27" s="905">
        <v>2</v>
      </c>
      <c r="Y27" s="897">
        <v>576</v>
      </c>
      <c r="Z27" s="48" t="s">
        <v>1008</v>
      </c>
      <c r="AA27" s="106">
        <v>0</v>
      </c>
      <c r="AB27" s="106" t="s">
        <v>947</v>
      </c>
      <c r="AC27" s="106" t="s">
        <v>945</v>
      </c>
      <c r="AD27" s="106" t="s">
        <v>945</v>
      </c>
      <c r="AE27" s="106" t="s">
        <v>4192</v>
      </c>
      <c r="AF27" s="1332" t="s">
        <v>945</v>
      </c>
      <c r="AG27" s="106"/>
      <c r="AH27" s="69" t="s">
        <v>949</v>
      </c>
      <c r="AI27" s="69" t="s">
        <v>949</v>
      </c>
      <c r="AJ27" s="69" t="s">
        <v>949</v>
      </c>
      <c r="AK27" s="69" t="s">
        <v>949</v>
      </c>
      <c r="AL27" s="69" t="s">
        <v>949</v>
      </c>
      <c r="AM27" s="69" t="s">
        <v>949</v>
      </c>
      <c r="AN27" s="69" t="s">
        <v>949</v>
      </c>
      <c r="AO27" s="69" t="s">
        <v>949</v>
      </c>
      <c r="AP27" s="69" t="s">
        <v>949</v>
      </c>
      <c r="AQ27" s="69" t="s">
        <v>949</v>
      </c>
      <c r="AR27" s="69" t="s">
        <v>949</v>
      </c>
      <c r="AS27" s="69" t="s">
        <v>949</v>
      </c>
      <c r="AT27" s="69" t="s">
        <v>949</v>
      </c>
      <c r="AU27" s="69" t="s">
        <v>949</v>
      </c>
      <c r="AV27" s="69" t="s">
        <v>949</v>
      </c>
      <c r="AW27" s="69" t="s">
        <v>949</v>
      </c>
      <c r="AX27" s="69" t="s">
        <v>949</v>
      </c>
      <c r="AY27" s="69" t="s">
        <v>949</v>
      </c>
      <c r="AZ27" s="69" t="s">
        <v>949</v>
      </c>
      <c r="BA27" s="69" t="s">
        <v>949</v>
      </c>
      <c r="BB27" s="69" t="s">
        <v>949</v>
      </c>
      <c r="BC27" s="10" t="s">
        <v>4162</v>
      </c>
      <c r="BD27" s="25" t="s">
        <v>945</v>
      </c>
      <c r="BE27" s="25" t="s">
        <v>945</v>
      </c>
      <c r="BF27" s="25" t="s">
        <v>945</v>
      </c>
      <c r="BG27" s="25" t="s">
        <v>945</v>
      </c>
      <c r="BH27" s="25" t="s">
        <v>945</v>
      </c>
      <c r="BI27" s="25" t="s">
        <v>945</v>
      </c>
      <c r="BJ27" s="6"/>
      <c r="BK27" s="88"/>
      <c r="BL27" s="88"/>
      <c r="BM27" s="88"/>
      <c r="BN27" s="88"/>
      <c r="BO27" s="89"/>
      <c r="BP27" s="89"/>
      <c r="BQ27" s="89"/>
      <c r="BR27" s="89"/>
    </row>
    <row r="28" spans="1:70" ht="16.5">
      <c r="A28" s="6"/>
      <c r="B28" s="106">
        <v>21</v>
      </c>
      <c r="C28" s="13" t="s">
        <v>4156</v>
      </c>
      <c r="D28" s="127" t="s">
        <v>945</v>
      </c>
      <c r="E28" s="122"/>
      <c r="F28" s="104" t="s">
        <v>4057</v>
      </c>
      <c r="G28" s="103"/>
      <c r="H28" s="104"/>
      <c r="I28" s="103"/>
      <c r="J28" s="104"/>
      <c r="K28" s="103"/>
      <c r="L28" s="104"/>
      <c r="M28" s="103"/>
      <c r="N28" s="106" t="s">
        <v>4057</v>
      </c>
      <c r="O28" s="106" t="s">
        <v>4058</v>
      </c>
      <c r="P28" s="106" t="s">
        <v>4894</v>
      </c>
      <c r="Q28" s="106"/>
      <c r="R28" s="196" t="s">
        <v>976</v>
      </c>
      <c r="S28" s="1337" t="s">
        <v>941</v>
      </c>
      <c r="T28" s="1337"/>
      <c r="U28" s="1337" t="s">
        <v>4059</v>
      </c>
      <c r="V28" s="1335" t="s">
        <v>132</v>
      </c>
      <c r="W28" s="137" t="s">
        <v>4060</v>
      </c>
      <c r="X28" s="14">
        <v>1</v>
      </c>
      <c r="Y28" s="746" t="s">
        <v>945</v>
      </c>
      <c r="Z28" s="136" t="s">
        <v>1008</v>
      </c>
      <c r="AA28" s="106">
        <v>1</v>
      </c>
      <c r="AB28" s="106" t="s">
        <v>979</v>
      </c>
      <c r="AC28" s="106" t="s">
        <v>945</v>
      </c>
      <c r="AD28" s="14" t="s">
        <v>945</v>
      </c>
      <c r="AE28" s="106" t="s">
        <v>4282</v>
      </c>
      <c r="AF28" s="1332"/>
      <c r="AG28" s="106"/>
      <c r="AH28" s="69">
        <v>1860.48</v>
      </c>
      <c r="AI28" s="69">
        <v>7.0000000000000007E-2</v>
      </c>
      <c r="AJ28" s="69" t="s">
        <v>949</v>
      </c>
      <c r="AK28" s="69" t="s">
        <v>949</v>
      </c>
      <c r="AL28" s="69" t="s">
        <v>4061</v>
      </c>
      <c r="AM28" s="69" t="s">
        <v>981</v>
      </c>
      <c r="AN28" s="69" t="s">
        <v>982</v>
      </c>
      <c r="AO28" s="69" t="s">
        <v>983</v>
      </c>
      <c r="AP28" s="69" t="s">
        <v>984</v>
      </c>
      <c r="AQ28" s="69" t="s">
        <v>949</v>
      </c>
      <c r="AR28" s="69" t="s">
        <v>985</v>
      </c>
      <c r="AS28" s="69" t="s">
        <v>986</v>
      </c>
      <c r="AT28" s="69" t="s">
        <v>949</v>
      </c>
      <c r="AU28" s="69" t="s">
        <v>949</v>
      </c>
      <c r="AV28" s="69" t="s">
        <v>949</v>
      </c>
      <c r="AW28" s="69" t="s">
        <v>949</v>
      </c>
      <c r="AX28" s="69" t="s">
        <v>949</v>
      </c>
      <c r="AY28" s="69" t="s">
        <v>949</v>
      </c>
      <c r="AZ28" s="69" t="s">
        <v>949</v>
      </c>
      <c r="BA28" s="69" t="s">
        <v>949</v>
      </c>
      <c r="BB28" s="69" t="s">
        <v>949</v>
      </c>
      <c r="BC28" s="27"/>
      <c r="BD28" s="27" t="s">
        <v>945</v>
      </c>
      <c r="BE28" s="27" t="s">
        <v>945</v>
      </c>
      <c r="BF28" s="27" t="s">
        <v>945</v>
      </c>
      <c r="BG28" s="27" t="s">
        <v>945</v>
      </c>
      <c r="BH28" s="27" t="s">
        <v>945</v>
      </c>
      <c r="BI28" s="27" t="s">
        <v>945</v>
      </c>
      <c r="BJ28" s="6"/>
      <c r="BK28" s="89"/>
      <c r="BL28" s="89"/>
      <c r="BM28" s="89"/>
      <c r="BN28" s="89"/>
      <c r="BO28" s="89"/>
      <c r="BP28" s="89"/>
      <c r="BQ28" s="89"/>
      <c r="BR28" s="89"/>
    </row>
    <row r="29" spans="1:70" ht="16.5">
      <c r="A29" s="6"/>
      <c r="B29" s="106">
        <v>22</v>
      </c>
      <c r="C29" s="13" t="s">
        <v>4156</v>
      </c>
      <c r="D29" s="124"/>
      <c r="E29" s="193"/>
      <c r="F29" s="47" t="s">
        <v>4062</v>
      </c>
      <c r="G29" s="97"/>
      <c r="H29" s="47"/>
      <c r="I29" s="97"/>
      <c r="J29" s="47"/>
      <c r="K29" s="97"/>
      <c r="L29" s="47"/>
      <c r="M29" s="97"/>
      <c r="N29" s="106" t="s">
        <v>4062</v>
      </c>
      <c r="O29" s="106" t="s">
        <v>4063</v>
      </c>
      <c r="P29" s="29" t="s">
        <v>4773</v>
      </c>
      <c r="Q29" s="106"/>
      <c r="R29" s="196" t="s">
        <v>989</v>
      </c>
      <c r="S29" s="1326" t="s">
        <v>941</v>
      </c>
      <c r="T29" s="1326" t="s">
        <v>945</v>
      </c>
      <c r="U29" s="45" t="s">
        <v>4064</v>
      </c>
      <c r="V29" s="1336" t="s">
        <v>132</v>
      </c>
      <c r="W29" s="137" t="s">
        <v>4065</v>
      </c>
      <c r="X29" s="895">
        <v>0.2</v>
      </c>
      <c r="Y29" s="746" t="s">
        <v>945</v>
      </c>
      <c r="Z29" s="115" t="s">
        <v>1081</v>
      </c>
      <c r="AA29" s="106">
        <v>1</v>
      </c>
      <c r="AB29" s="106" t="s">
        <v>993</v>
      </c>
      <c r="AC29" s="106" t="s">
        <v>945</v>
      </c>
      <c r="AD29" s="106" t="s">
        <v>945</v>
      </c>
      <c r="AE29" s="106" t="s">
        <v>4282</v>
      </c>
      <c r="AF29" s="1332"/>
      <c r="AG29" s="106"/>
      <c r="AH29" s="69" t="s">
        <v>949</v>
      </c>
      <c r="AI29" s="69" t="s">
        <v>949</v>
      </c>
      <c r="AJ29" s="69" t="s">
        <v>949</v>
      </c>
      <c r="AK29" s="69" t="s">
        <v>949</v>
      </c>
      <c r="AL29" s="69" t="s">
        <v>1890</v>
      </c>
      <c r="AM29" s="69" t="s">
        <v>995</v>
      </c>
      <c r="AN29" s="69" t="s">
        <v>996</v>
      </c>
      <c r="AO29" s="69" t="s">
        <v>997</v>
      </c>
      <c r="AP29" s="69" t="s">
        <v>998</v>
      </c>
      <c r="AQ29" s="69" t="s">
        <v>949</v>
      </c>
      <c r="AR29" s="69" t="s">
        <v>985</v>
      </c>
      <c r="AS29" s="69" t="s">
        <v>986</v>
      </c>
      <c r="AT29" s="69" t="s">
        <v>949</v>
      </c>
      <c r="AU29" s="69" t="s">
        <v>949</v>
      </c>
      <c r="AV29" s="69" t="s">
        <v>949</v>
      </c>
      <c r="AW29" s="69" t="s">
        <v>949</v>
      </c>
      <c r="AX29" s="69" t="s">
        <v>949</v>
      </c>
      <c r="AY29" s="69" t="s">
        <v>949</v>
      </c>
      <c r="AZ29" s="69" t="s">
        <v>949</v>
      </c>
      <c r="BA29" s="69" t="s">
        <v>949</v>
      </c>
      <c r="BB29" s="69" t="s">
        <v>949</v>
      </c>
      <c r="BC29" s="13" t="s">
        <v>4162</v>
      </c>
      <c r="BD29" s="106" t="s">
        <v>945</v>
      </c>
      <c r="BE29" s="106" t="s">
        <v>945</v>
      </c>
      <c r="BF29" s="106" t="s">
        <v>945</v>
      </c>
      <c r="BG29" s="106" t="s">
        <v>945</v>
      </c>
      <c r="BH29" s="106" t="s">
        <v>945</v>
      </c>
      <c r="BI29" s="106" t="s">
        <v>945</v>
      </c>
      <c r="BJ29" s="6"/>
      <c r="BK29" s="89"/>
      <c r="BL29" s="89"/>
      <c r="BM29" s="89"/>
      <c r="BN29" s="89"/>
      <c r="BO29" s="89"/>
      <c r="BP29" s="89"/>
      <c r="BQ29" s="89"/>
      <c r="BR29" s="89"/>
    </row>
    <row r="30" spans="1:70" ht="16.5">
      <c r="A30" s="6"/>
      <c r="B30" s="106">
        <v>23</v>
      </c>
      <c r="C30" s="13" t="s">
        <v>4156</v>
      </c>
      <c r="D30" s="127" t="s">
        <v>945</v>
      </c>
      <c r="E30" s="122" t="s">
        <v>4066</v>
      </c>
      <c r="F30" s="104"/>
      <c r="G30" s="103"/>
      <c r="H30" s="104"/>
      <c r="I30" s="103"/>
      <c r="J30" s="104"/>
      <c r="K30" s="103"/>
      <c r="L30" s="104"/>
      <c r="M30" s="103"/>
      <c r="N30" s="106" t="s">
        <v>4066</v>
      </c>
      <c r="O30" s="106" t="s">
        <v>4066</v>
      </c>
      <c r="P30" s="106" t="s">
        <v>4781</v>
      </c>
      <c r="Q30" s="1332"/>
      <c r="R30" s="196" t="s">
        <v>989</v>
      </c>
      <c r="S30" s="106" t="s">
        <v>941</v>
      </c>
      <c r="T30" s="106" t="s">
        <v>945</v>
      </c>
      <c r="U30" s="106"/>
      <c r="V30" s="106" t="s">
        <v>132</v>
      </c>
      <c r="W30" s="137" t="s">
        <v>4068</v>
      </c>
      <c r="X30" s="905">
        <v>2</v>
      </c>
      <c r="Y30" s="897">
        <v>576</v>
      </c>
      <c r="Z30" s="48" t="s">
        <v>1008</v>
      </c>
      <c r="AA30" s="106">
        <v>0</v>
      </c>
      <c r="AB30" s="106" t="s">
        <v>947</v>
      </c>
      <c r="AC30" s="106" t="s">
        <v>945</v>
      </c>
      <c r="AD30" s="106" t="s">
        <v>945</v>
      </c>
      <c r="AE30" s="106" t="s">
        <v>4192</v>
      </c>
      <c r="AF30" s="1332" t="s">
        <v>945</v>
      </c>
      <c r="AG30" s="106"/>
      <c r="AH30" s="69" t="s">
        <v>949</v>
      </c>
      <c r="AI30" s="69" t="s">
        <v>949</v>
      </c>
      <c r="AJ30" s="69" t="s">
        <v>949</v>
      </c>
      <c r="AK30" s="69" t="s">
        <v>949</v>
      </c>
      <c r="AL30" s="69" t="s">
        <v>949</v>
      </c>
      <c r="AM30" s="69" t="s">
        <v>949</v>
      </c>
      <c r="AN30" s="69" t="s">
        <v>949</v>
      </c>
      <c r="AO30" s="69" t="s">
        <v>949</v>
      </c>
      <c r="AP30" s="69" t="s">
        <v>949</v>
      </c>
      <c r="AQ30" s="69" t="s">
        <v>949</v>
      </c>
      <c r="AR30" s="69" t="s">
        <v>949</v>
      </c>
      <c r="AS30" s="69" t="s">
        <v>949</v>
      </c>
      <c r="AT30" s="69" t="s">
        <v>949</v>
      </c>
      <c r="AU30" s="69" t="s">
        <v>949</v>
      </c>
      <c r="AV30" s="69" t="s">
        <v>949</v>
      </c>
      <c r="AW30" s="69" t="s">
        <v>949</v>
      </c>
      <c r="AX30" s="69" t="s">
        <v>949</v>
      </c>
      <c r="AY30" s="69" t="s">
        <v>949</v>
      </c>
      <c r="AZ30" s="69" t="s">
        <v>949</v>
      </c>
      <c r="BA30" s="69" t="s">
        <v>949</v>
      </c>
      <c r="BB30" s="69" t="s">
        <v>949</v>
      </c>
      <c r="BC30" s="10" t="s">
        <v>4162</v>
      </c>
      <c r="BD30" s="10" t="s">
        <v>945</v>
      </c>
      <c r="BE30" s="10" t="s">
        <v>945</v>
      </c>
      <c r="BF30" s="10" t="s">
        <v>945</v>
      </c>
      <c r="BG30" s="10" t="s">
        <v>945</v>
      </c>
      <c r="BH30" s="10" t="s">
        <v>945</v>
      </c>
      <c r="BI30" s="10" t="s">
        <v>945</v>
      </c>
      <c r="BJ30" s="6"/>
      <c r="BK30" s="88"/>
      <c r="BL30" s="88"/>
      <c r="BM30" s="88"/>
      <c r="BN30" s="88"/>
      <c r="BO30" s="89"/>
      <c r="BP30" s="89"/>
      <c r="BQ30" s="89"/>
      <c r="BR30" s="89"/>
    </row>
    <row r="31" spans="1:70" ht="16.5">
      <c r="A31" s="6"/>
      <c r="B31" s="106">
        <v>24</v>
      </c>
      <c r="C31" s="13" t="s">
        <v>4156</v>
      </c>
      <c r="D31" s="127" t="s">
        <v>945</v>
      </c>
      <c r="E31" s="122"/>
      <c r="F31" s="104" t="s">
        <v>973</v>
      </c>
      <c r="G31" s="103"/>
      <c r="H31" s="104"/>
      <c r="I31" s="103"/>
      <c r="J31" s="104"/>
      <c r="K31" s="103"/>
      <c r="L31" s="104"/>
      <c r="M31" s="103" t="s">
        <v>945</v>
      </c>
      <c r="N31" s="106" t="s">
        <v>973</v>
      </c>
      <c r="O31" s="106" t="s">
        <v>974</v>
      </c>
      <c r="P31" s="106" t="s">
        <v>4894</v>
      </c>
      <c r="Q31" s="106"/>
      <c r="R31" s="196" t="s">
        <v>976</v>
      </c>
      <c r="S31" s="1337" t="s">
        <v>941</v>
      </c>
      <c r="T31" s="1337" t="s">
        <v>945</v>
      </c>
      <c r="U31" s="46" t="s">
        <v>977</v>
      </c>
      <c r="V31" s="1335" t="s">
        <v>132</v>
      </c>
      <c r="W31" s="137" t="s">
        <v>978</v>
      </c>
      <c r="X31" s="14">
        <v>1</v>
      </c>
      <c r="Y31" s="746" t="s">
        <v>945</v>
      </c>
      <c r="Z31" s="136" t="s">
        <v>1008</v>
      </c>
      <c r="AA31" s="106">
        <v>1</v>
      </c>
      <c r="AB31" s="106" t="s">
        <v>979</v>
      </c>
      <c r="AC31" s="106" t="s">
        <v>945</v>
      </c>
      <c r="AD31" s="14" t="s">
        <v>945</v>
      </c>
      <c r="AE31" s="106" t="s">
        <v>4282</v>
      </c>
      <c r="AF31" s="1332"/>
      <c r="AG31" s="106"/>
      <c r="AH31" s="69">
        <v>182.4</v>
      </c>
      <c r="AI31" s="69">
        <v>7.0000000000000007E-2</v>
      </c>
      <c r="AJ31" s="69" t="s">
        <v>949</v>
      </c>
      <c r="AK31" s="69" t="s">
        <v>949</v>
      </c>
      <c r="AL31" s="69" t="s">
        <v>980</v>
      </c>
      <c r="AM31" s="69" t="s">
        <v>981</v>
      </c>
      <c r="AN31" s="69" t="s">
        <v>982</v>
      </c>
      <c r="AO31" s="69" t="s">
        <v>983</v>
      </c>
      <c r="AP31" s="69" t="s">
        <v>984</v>
      </c>
      <c r="AQ31" s="69" t="s">
        <v>949</v>
      </c>
      <c r="AR31" s="69" t="s">
        <v>985</v>
      </c>
      <c r="AS31" s="69" t="s">
        <v>986</v>
      </c>
      <c r="AT31" s="69" t="s">
        <v>949</v>
      </c>
      <c r="AU31" s="69" t="s">
        <v>949</v>
      </c>
      <c r="AV31" s="69" t="s">
        <v>949</v>
      </c>
      <c r="AW31" s="69" t="s">
        <v>949</v>
      </c>
      <c r="AX31" s="69" t="s">
        <v>949</v>
      </c>
      <c r="AY31" s="69" t="s">
        <v>949</v>
      </c>
      <c r="AZ31" s="69" t="s">
        <v>949</v>
      </c>
      <c r="BA31" s="69" t="s">
        <v>949</v>
      </c>
      <c r="BB31" s="69" t="s">
        <v>949</v>
      </c>
      <c r="BC31" s="27"/>
      <c r="BD31" s="27" t="s">
        <v>945</v>
      </c>
      <c r="BE31" s="27" t="s">
        <v>945</v>
      </c>
      <c r="BF31" s="27" t="s">
        <v>945</v>
      </c>
      <c r="BG31" s="27" t="s">
        <v>945</v>
      </c>
      <c r="BH31" s="27" t="s">
        <v>945</v>
      </c>
      <c r="BI31" s="27" t="s">
        <v>945</v>
      </c>
      <c r="BJ31" s="6"/>
      <c r="BK31" s="89"/>
      <c r="BL31" s="89"/>
      <c r="BM31" s="89"/>
      <c r="BN31" s="89"/>
      <c r="BO31" s="89"/>
      <c r="BP31" s="89"/>
      <c r="BQ31" s="89"/>
      <c r="BR31" s="89"/>
    </row>
    <row r="32" spans="1:70" ht="16.5">
      <c r="A32" s="6"/>
      <c r="B32" s="106">
        <v>25</v>
      </c>
      <c r="C32" s="13" t="s">
        <v>4156</v>
      </c>
      <c r="D32" s="128"/>
      <c r="E32" s="193"/>
      <c r="F32" s="47" t="s">
        <v>987</v>
      </c>
      <c r="G32" s="97"/>
      <c r="H32" s="47"/>
      <c r="I32" s="97"/>
      <c r="J32" s="47"/>
      <c r="K32" s="97"/>
      <c r="L32" s="47"/>
      <c r="M32" s="97"/>
      <c r="N32" s="106" t="s">
        <v>987</v>
      </c>
      <c r="O32" s="106" t="s">
        <v>988</v>
      </c>
      <c r="P32" s="29" t="s">
        <v>4773</v>
      </c>
      <c r="Q32" s="106"/>
      <c r="R32" s="196" t="s">
        <v>989</v>
      </c>
      <c r="S32" s="106" t="s">
        <v>941</v>
      </c>
      <c r="T32" s="106" t="s">
        <v>945</v>
      </c>
      <c r="U32" s="23" t="s">
        <v>990</v>
      </c>
      <c r="V32" s="1328" t="s">
        <v>132</v>
      </c>
      <c r="W32" s="137" t="s">
        <v>991</v>
      </c>
      <c r="X32" s="895">
        <v>0.02</v>
      </c>
      <c r="Y32" s="746" t="s">
        <v>945</v>
      </c>
      <c r="Z32" s="115" t="s">
        <v>1081</v>
      </c>
      <c r="AA32" s="106">
        <v>1</v>
      </c>
      <c r="AB32" s="106" t="s">
        <v>993</v>
      </c>
      <c r="AC32" s="106" t="s">
        <v>945</v>
      </c>
      <c r="AD32" s="106" t="s">
        <v>945</v>
      </c>
      <c r="AE32" s="106" t="s">
        <v>4282</v>
      </c>
      <c r="AF32" s="1332"/>
      <c r="AG32" s="106"/>
      <c r="AH32" s="69" t="s">
        <v>949</v>
      </c>
      <c r="AI32" s="69" t="s">
        <v>949</v>
      </c>
      <c r="AJ32" s="69" t="s">
        <v>949</v>
      </c>
      <c r="AK32" s="69" t="s">
        <v>949</v>
      </c>
      <c r="AL32" s="69" t="s">
        <v>994</v>
      </c>
      <c r="AM32" s="69" t="s">
        <v>995</v>
      </c>
      <c r="AN32" s="69" t="s">
        <v>996</v>
      </c>
      <c r="AO32" s="69" t="s">
        <v>997</v>
      </c>
      <c r="AP32" s="69" t="s">
        <v>998</v>
      </c>
      <c r="AQ32" s="69" t="s">
        <v>949</v>
      </c>
      <c r="AR32" s="69" t="s">
        <v>985</v>
      </c>
      <c r="AS32" s="69" t="s">
        <v>986</v>
      </c>
      <c r="AT32" s="69" t="s">
        <v>949</v>
      </c>
      <c r="AU32" s="69" t="s">
        <v>949</v>
      </c>
      <c r="AV32" s="69" t="s">
        <v>949</v>
      </c>
      <c r="AW32" s="69" t="s">
        <v>949</v>
      </c>
      <c r="AX32" s="69" t="s">
        <v>949</v>
      </c>
      <c r="AY32" s="69" t="s">
        <v>949</v>
      </c>
      <c r="AZ32" s="69" t="s">
        <v>949</v>
      </c>
      <c r="BA32" s="69" t="s">
        <v>949</v>
      </c>
      <c r="BB32" s="69" t="s">
        <v>949</v>
      </c>
      <c r="BC32" s="27" t="s">
        <v>4162</v>
      </c>
      <c r="BD32" s="27" t="s">
        <v>945</v>
      </c>
      <c r="BE32" s="27" t="s">
        <v>945</v>
      </c>
      <c r="BF32" s="27" t="s">
        <v>945</v>
      </c>
      <c r="BG32" s="27" t="s">
        <v>945</v>
      </c>
      <c r="BH32" s="27" t="s">
        <v>945</v>
      </c>
      <c r="BI32" s="27" t="s">
        <v>945</v>
      </c>
      <c r="BJ32" s="6"/>
      <c r="BK32" s="89"/>
      <c r="BL32" s="89"/>
      <c r="BM32" s="89"/>
      <c r="BN32" s="89"/>
      <c r="BO32" s="89"/>
      <c r="BP32" s="89"/>
      <c r="BQ32" s="89"/>
      <c r="BR32" s="89"/>
    </row>
    <row r="33" spans="1:70" ht="16.5">
      <c r="A33" s="6"/>
      <c r="B33" s="106">
        <v>26</v>
      </c>
      <c r="C33" s="13" t="s">
        <v>4156</v>
      </c>
      <c r="D33" s="194" t="s">
        <v>945</v>
      </c>
      <c r="E33" s="122" t="s">
        <v>4003</v>
      </c>
      <c r="F33" s="104"/>
      <c r="G33" s="103"/>
      <c r="H33" s="104"/>
      <c r="I33" s="103"/>
      <c r="J33" s="104"/>
      <c r="K33" s="103"/>
      <c r="L33" s="104"/>
      <c r="M33" s="103"/>
      <c r="N33" s="106" t="s">
        <v>4003</v>
      </c>
      <c r="O33" s="106" t="s">
        <v>4004</v>
      </c>
      <c r="P33" s="106" t="s">
        <v>4894</v>
      </c>
      <c r="Q33" s="106"/>
      <c r="R33" s="196" t="s">
        <v>976</v>
      </c>
      <c r="S33" s="106" t="s">
        <v>941</v>
      </c>
      <c r="T33" s="23" t="s">
        <v>945</v>
      </c>
      <c r="U33" s="23" t="s">
        <v>4005</v>
      </c>
      <c r="V33" s="33" t="s">
        <v>132</v>
      </c>
      <c r="W33" s="137" t="s">
        <v>4006</v>
      </c>
      <c r="X33" s="895">
        <v>0.03</v>
      </c>
      <c r="Y33" s="746" t="s">
        <v>945</v>
      </c>
      <c r="Z33" s="115" t="s">
        <v>1081</v>
      </c>
      <c r="AA33" s="106">
        <v>1</v>
      </c>
      <c r="AB33" s="106" t="s">
        <v>979</v>
      </c>
      <c r="AC33" s="106" t="s">
        <v>945</v>
      </c>
      <c r="AD33" s="14" t="s">
        <v>945</v>
      </c>
      <c r="AE33" s="106" t="s">
        <v>4192</v>
      </c>
      <c r="AF33" s="1332"/>
      <c r="AG33" s="106"/>
      <c r="AH33" s="69">
        <v>1320000</v>
      </c>
      <c r="AI33" s="69">
        <v>0.75</v>
      </c>
      <c r="AJ33" s="69" t="s">
        <v>949</v>
      </c>
      <c r="AK33" s="69" t="s">
        <v>949</v>
      </c>
      <c r="AL33" s="69" t="s">
        <v>4007</v>
      </c>
      <c r="AM33" s="69" t="s">
        <v>4008</v>
      </c>
      <c r="AN33" s="69" t="s">
        <v>2018</v>
      </c>
      <c r="AO33" s="69" t="s">
        <v>949</v>
      </c>
      <c r="AP33" s="69" t="s">
        <v>949</v>
      </c>
      <c r="AQ33" s="69" t="s">
        <v>949</v>
      </c>
      <c r="AR33" s="69" t="s">
        <v>985</v>
      </c>
      <c r="AS33" s="69" t="s">
        <v>986</v>
      </c>
      <c r="AT33" s="69" t="s">
        <v>949</v>
      </c>
      <c r="AU33" s="69" t="s">
        <v>949</v>
      </c>
      <c r="AV33" s="69" t="s">
        <v>949</v>
      </c>
      <c r="AW33" s="69" t="s">
        <v>949</v>
      </c>
      <c r="AX33" s="69" t="s">
        <v>949</v>
      </c>
      <c r="AY33" s="69" t="s">
        <v>949</v>
      </c>
      <c r="AZ33" s="69" t="s">
        <v>949</v>
      </c>
      <c r="BA33" s="69" t="s">
        <v>949</v>
      </c>
      <c r="BB33" s="69" t="s">
        <v>949</v>
      </c>
      <c r="BC33" s="20"/>
      <c r="BD33" s="20" t="s">
        <v>945</v>
      </c>
      <c r="BE33" s="20" t="s">
        <v>945</v>
      </c>
      <c r="BF33" s="20" t="s">
        <v>945</v>
      </c>
      <c r="BG33" s="20" t="s">
        <v>945</v>
      </c>
      <c r="BH33" s="20" t="s">
        <v>945</v>
      </c>
      <c r="BI33" s="20" t="s">
        <v>945</v>
      </c>
      <c r="BJ33" s="6"/>
      <c r="BK33" s="89"/>
      <c r="BL33" s="89"/>
      <c r="BM33" s="89"/>
      <c r="BN33" s="89"/>
      <c r="BO33" s="89"/>
      <c r="BP33" s="89"/>
      <c r="BQ33" s="89"/>
      <c r="BR33" s="89"/>
    </row>
    <row r="34" spans="1:70" ht="16.5">
      <c r="A34" s="6"/>
      <c r="B34" s="106">
        <v>27</v>
      </c>
      <c r="C34" s="13" t="s">
        <v>4156</v>
      </c>
      <c r="D34" s="104" t="s">
        <v>945</v>
      </c>
      <c r="E34" s="122" t="s">
        <v>4009</v>
      </c>
      <c r="F34" s="104"/>
      <c r="G34" s="103"/>
      <c r="H34" s="104"/>
      <c r="I34" s="103"/>
      <c r="J34" s="104"/>
      <c r="K34" s="103"/>
      <c r="L34" s="104"/>
      <c r="M34" s="103"/>
      <c r="N34" s="106" t="s">
        <v>4009</v>
      </c>
      <c r="O34" s="106" t="s">
        <v>4010</v>
      </c>
      <c r="P34" s="106" t="s">
        <v>4894</v>
      </c>
      <c r="Q34" s="106"/>
      <c r="R34" s="196" t="s">
        <v>976</v>
      </c>
      <c r="S34" s="106" t="s">
        <v>941</v>
      </c>
      <c r="T34" s="23" t="s">
        <v>945</v>
      </c>
      <c r="U34" s="23" t="s">
        <v>4011</v>
      </c>
      <c r="V34" s="33" t="s">
        <v>132</v>
      </c>
      <c r="W34" s="137" t="s">
        <v>4012</v>
      </c>
      <c r="X34" s="895">
        <v>8.8999999999999996E-2</v>
      </c>
      <c r="Y34" s="746" t="s">
        <v>945</v>
      </c>
      <c r="Z34" s="115" t="s">
        <v>1081</v>
      </c>
      <c r="AA34" s="106">
        <v>1</v>
      </c>
      <c r="AB34" s="106" t="s">
        <v>979</v>
      </c>
      <c r="AC34" s="106" t="s">
        <v>945</v>
      </c>
      <c r="AD34" s="14" t="s">
        <v>945</v>
      </c>
      <c r="AE34" s="106" t="s">
        <v>4192</v>
      </c>
      <c r="AF34" s="1332"/>
      <c r="AG34" s="106"/>
      <c r="AH34" s="69" t="s">
        <v>949</v>
      </c>
      <c r="AI34" s="69">
        <v>2.5000000000000001E-2</v>
      </c>
      <c r="AJ34" s="69">
        <v>0.91800000000000004</v>
      </c>
      <c r="AK34" s="69" t="s">
        <v>949</v>
      </c>
      <c r="AL34" s="69" t="s">
        <v>4013</v>
      </c>
      <c r="AM34" s="69" t="s">
        <v>2769</v>
      </c>
      <c r="AN34" s="69" t="s">
        <v>4014</v>
      </c>
      <c r="AO34" s="69" t="s">
        <v>949</v>
      </c>
      <c r="AP34" s="69" t="s">
        <v>949</v>
      </c>
      <c r="AQ34" s="69" t="s">
        <v>949</v>
      </c>
      <c r="AR34" s="69" t="s">
        <v>985</v>
      </c>
      <c r="AS34" s="69" t="s">
        <v>986</v>
      </c>
      <c r="AT34" s="69" t="s">
        <v>949</v>
      </c>
      <c r="AU34" s="69" t="s">
        <v>949</v>
      </c>
      <c r="AV34" s="69" t="s">
        <v>949</v>
      </c>
      <c r="AW34" s="69" t="s">
        <v>949</v>
      </c>
      <c r="AX34" s="69" t="s">
        <v>949</v>
      </c>
      <c r="AY34" s="69" t="s">
        <v>949</v>
      </c>
      <c r="AZ34" s="69" t="s">
        <v>949</v>
      </c>
      <c r="BA34" s="69" t="s">
        <v>949</v>
      </c>
      <c r="BB34" s="69" t="s">
        <v>949</v>
      </c>
      <c r="BC34" s="20"/>
      <c r="BD34" s="20" t="s">
        <v>945</v>
      </c>
      <c r="BE34" s="20" t="s">
        <v>945</v>
      </c>
      <c r="BF34" s="20" t="s">
        <v>945</v>
      </c>
      <c r="BG34" s="20" t="s">
        <v>945</v>
      </c>
      <c r="BH34" s="20" t="s">
        <v>945</v>
      </c>
      <c r="BI34" s="20" t="s">
        <v>945</v>
      </c>
      <c r="BJ34" s="6"/>
      <c r="BK34" s="89"/>
      <c r="BL34" s="89"/>
      <c r="BM34" s="89"/>
      <c r="BN34" s="89"/>
      <c r="BO34" s="89"/>
      <c r="BP34" s="89"/>
      <c r="BQ34" s="89"/>
      <c r="BR34" s="89"/>
    </row>
    <row r="35" spans="1:70" ht="16.5">
      <c r="A35" s="6"/>
      <c r="B35" s="106">
        <v>28</v>
      </c>
      <c r="C35" s="13" t="s">
        <v>4156</v>
      </c>
      <c r="D35" s="104" t="s">
        <v>945</v>
      </c>
      <c r="E35" s="193" t="s">
        <v>4340</v>
      </c>
      <c r="F35" s="47"/>
      <c r="G35" s="97"/>
      <c r="H35" s="47"/>
      <c r="I35" s="97"/>
      <c r="J35" s="47"/>
      <c r="K35" s="97"/>
      <c r="L35" s="47"/>
      <c r="M35" s="97"/>
      <c r="N35" s="106" t="s">
        <v>4340</v>
      </c>
      <c r="O35" s="106" t="s">
        <v>4342</v>
      </c>
      <c r="P35" s="106" t="s">
        <v>4894</v>
      </c>
      <c r="Q35" s="106"/>
      <c r="R35" s="196" t="s">
        <v>976</v>
      </c>
      <c r="S35" s="106" t="s">
        <v>941</v>
      </c>
      <c r="T35" s="23" t="s">
        <v>945</v>
      </c>
      <c r="U35" s="23" t="s">
        <v>4343</v>
      </c>
      <c r="V35" s="79" t="s">
        <v>132</v>
      </c>
      <c r="W35" s="137" t="s">
        <v>4344</v>
      </c>
      <c r="X35" s="897">
        <v>1</v>
      </c>
      <c r="Y35" s="898">
        <v>576</v>
      </c>
      <c r="Z35" s="136" t="s">
        <v>1008</v>
      </c>
      <c r="AA35" s="106">
        <v>1</v>
      </c>
      <c r="AB35" s="106" t="s">
        <v>979</v>
      </c>
      <c r="AC35" s="106" t="s">
        <v>945</v>
      </c>
      <c r="AD35" s="14" t="s">
        <v>945</v>
      </c>
      <c r="AE35" s="106" t="s">
        <v>4192</v>
      </c>
      <c r="AF35" s="1332"/>
      <c r="AG35" s="106"/>
      <c r="AH35" s="69">
        <v>151200000</v>
      </c>
      <c r="AI35" s="69">
        <v>18</v>
      </c>
      <c r="AJ35" s="69" t="s">
        <v>949</v>
      </c>
      <c r="AK35" s="69" t="s">
        <v>4345</v>
      </c>
      <c r="AL35" s="69" t="s">
        <v>4346</v>
      </c>
      <c r="AM35" s="69" t="s">
        <v>4020</v>
      </c>
      <c r="AN35" s="69" t="s">
        <v>4021</v>
      </c>
      <c r="AO35" s="69" t="s">
        <v>949</v>
      </c>
      <c r="AP35" s="69" t="s">
        <v>949</v>
      </c>
      <c r="AQ35" s="69" t="s">
        <v>949</v>
      </c>
      <c r="AR35" s="69" t="s">
        <v>4022</v>
      </c>
      <c r="AS35" s="69" t="s">
        <v>986</v>
      </c>
      <c r="AT35" s="69" t="s">
        <v>949</v>
      </c>
      <c r="AU35" s="69" t="s">
        <v>949</v>
      </c>
      <c r="AV35" s="69" t="s">
        <v>949</v>
      </c>
      <c r="AW35" s="69" t="s">
        <v>949</v>
      </c>
      <c r="AX35" s="69" t="s">
        <v>949</v>
      </c>
      <c r="AY35" s="69" t="s">
        <v>949</v>
      </c>
      <c r="AZ35" s="69" t="s">
        <v>949</v>
      </c>
      <c r="BA35" s="69" t="s">
        <v>949</v>
      </c>
      <c r="BB35" s="69" t="s">
        <v>949</v>
      </c>
      <c r="BC35" s="20"/>
      <c r="BD35" s="20" t="s">
        <v>945</v>
      </c>
      <c r="BE35" s="20" t="s">
        <v>945</v>
      </c>
      <c r="BF35" s="20" t="s">
        <v>945</v>
      </c>
      <c r="BG35" s="20" t="s">
        <v>945</v>
      </c>
      <c r="BH35" s="20" t="s">
        <v>945</v>
      </c>
      <c r="BI35" s="20" t="s">
        <v>945</v>
      </c>
      <c r="BJ35" s="6"/>
      <c r="BK35" s="89"/>
      <c r="BL35" s="89"/>
      <c r="BM35" s="89"/>
      <c r="BN35" s="89"/>
      <c r="BO35" s="89"/>
      <c r="BP35" s="89"/>
      <c r="BQ35" s="89"/>
      <c r="BR35" s="89"/>
    </row>
    <row r="36" spans="1:70" ht="16.5">
      <c r="A36" s="6"/>
      <c r="B36" s="106">
        <v>29</v>
      </c>
      <c r="C36" s="13" t="s">
        <v>4156</v>
      </c>
      <c r="D36" s="104" t="s">
        <v>945</v>
      </c>
      <c r="E36" s="122" t="s">
        <v>4347</v>
      </c>
      <c r="F36" s="104"/>
      <c r="G36" s="103"/>
      <c r="H36" s="104"/>
      <c r="I36" s="103"/>
      <c r="J36" s="104"/>
      <c r="K36" s="103"/>
      <c r="L36" s="104"/>
      <c r="M36" s="103"/>
      <c r="N36" s="106" t="s">
        <v>4347</v>
      </c>
      <c r="O36" s="106" t="s">
        <v>4349</v>
      </c>
      <c r="P36" s="106" t="s">
        <v>4894</v>
      </c>
      <c r="Q36" s="106"/>
      <c r="R36" s="196" t="s">
        <v>976</v>
      </c>
      <c r="S36" s="106" t="s">
        <v>941</v>
      </c>
      <c r="T36" s="23" t="s">
        <v>945</v>
      </c>
      <c r="U36" s="44" t="s">
        <v>4350</v>
      </c>
      <c r="V36" s="79" t="s">
        <v>132</v>
      </c>
      <c r="W36" s="137" t="s">
        <v>4351</v>
      </c>
      <c r="X36" s="897">
        <v>1</v>
      </c>
      <c r="Y36" s="898">
        <v>576</v>
      </c>
      <c r="Z36" s="136" t="s">
        <v>1008</v>
      </c>
      <c r="AA36" s="106">
        <v>1</v>
      </c>
      <c r="AB36" s="106" t="s">
        <v>979</v>
      </c>
      <c r="AC36" s="106" t="s">
        <v>945</v>
      </c>
      <c r="AD36" s="14" t="s">
        <v>945</v>
      </c>
      <c r="AE36" s="106" t="s">
        <v>4192</v>
      </c>
      <c r="AF36" s="1332"/>
      <c r="AG36" s="106"/>
      <c r="AH36" s="69">
        <v>5757500</v>
      </c>
      <c r="AI36" s="69">
        <v>5</v>
      </c>
      <c r="AJ36" s="69" t="s">
        <v>949</v>
      </c>
      <c r="AK36" s="69" t="s">
        <v>949</v>
      </c>
      <c r="AL36" s="69" t="s">
        <v>4352</v>
      </c>
      <c r="AM36" s="69" t="s">
        <v>4029</v>
      </c>
      <c r="AN36" s="69" t="s">
        <v>4086</v>
      </c>
      <c r="AO36" s="69" t="s">
        <v>4353</v>
      </c>
      <c r="AP36" s="69" t="s">
        <v>949</v>
      </c>
      <c r="AQ36" s="69" t="s">
        <v>949</v>
      </c>
      <c r="AR36" s="69" t="s">
        <v>985</v>
      </c>
      <c r="AS36" s="69" t="s">
        <v>986</v>
      </c>
      <c r="AT36" s="69" t="s">
        <v>949</v>
      </c>
      <c r="AU36" s="69" t="s">
        <v>949</v>
      </c>
      <c r="AV36" s="69" t="s">
        <v>949</v>
      </c>
      <c r="AW36" s="69" t="s">
        <v>949</v>
      </c>
      <c r="AX36" s="69" t="s">
        <v>949</v>
      </c>
      <c r="AY36" s="69" t="s">
        <v>949</v>
      </c>
      <c r="AZ36" s="69" t="s">
        <v>949</v>
      </c>
      <c r="BA36" s="69" t="s">
        <v>949</v>
      </c>
      <c r="BB36" s="69" t="s">
        <v>949</v>
      </c>
      <c r="BC36" s="20"/>
      <c r="BD36" s="20" t="s">
        <v>945</v>
      </c>
      <c r="BE36" s="20" t="s">
        <v>945</v>
      </c>
      <c r="BF36" s="20" t="s">
        <v>945</v>
      </c>
      <c r="BG36" s="20" t="s">
        <v>945</v>
      </c>
      <c r="BH36" s="20" t="s">
        <v>945</v>
      </c>
      <c r="BI36" s="20" t="s">
        <v>945</v>
      </c>
      <c r="BJ36" s="6"/>
      <c r="BK36" s="89"/>
      <c r="BL36" s="89"/>
      <c r="BM36" s="89"/>
      <c r="BN36" s="89"/>
      <c r="BO36" s="89"/>
      <c r="BP36" s="89"/>
      <c r="BQ36" s="89"/>
      <c r="BR36" s="89"/>
    </row>
    <row r="37" spans="1:70" ht="16.5">
      <c r="A37" s="6"/>
      <c r="B37" s="106">
        <v>30</v>
      </c>
      <c r="C37" s="13" t="s">
        <v>4156</v>
      </c>
      <c r="D37" s="104" t="s">
        <v>945</v>
      </c>
      <c r="E37" s="122" t="s">
        <v>4354</v>
      </c>
      <c r="F37" s="104"/>
      <c r="G37" s="103"/>
      <c r="H37" s="104"/>
      <c r="I37" s="103"/>
      <c r="J37" s="104"/>
      <c r="K37" s="103"/>
      <c r="L37" s="104"/>
      <c r="M37" s="103"/>
      <c r="N37" s="106" t="s">
        <v>4354</v>
      </c>
      <c r="O37" s="106" t="s">
        <v>4356</v>
      </c>
      <c r="P37" s="106" t="s">
        <v>4894</v>
      </c>
      <c r="Q37" s="106"/>
      <c r="R37" s="196" t="s">
        <v>976</v>
      </c>
      <c r="S37" s="106" t="s">
        <v>941</v>
      </c>
      <c r="T37" s="23" t="s">
        <v>945</v>
      </c>
      <c r="U37" s="44" t="s">
        <v>4357</v>
      </c>
      <c r="V37" s="79" t="s">
        <v>132</v>
      </c>
      <c r="W37" s="137" t="s">
        <v>4358</v>
      </c>
      <c r="X37" s="905">
        <v>2</v>
      </c>
      <c r="Y37" s="897">
        <v>576</v>
      </c>
      <c r="Z37" s="136" t="s">
        <v>1008</v>
      </c>
      <c r="AA37" s="106">
        <v>1</v>
      </c>
      <c r="AB37" s="106" t="s">
        <v>979</v>
      </c>
      <c r="AC37" s="106" t="s">
        <v>945</v>
      </c>
      <c r="AD37" s="14" t="s">
        <v>945</v>
      </c>
      <c r="AE37" s="106" t="s">
        <v>4192</v>
      </c>
      <c r="AF37" s="1332"/>
      <c r="AG37" s="106"/>
      <c r="AH37" s="69">
        <v>588000</v>
      </c>
      <c r="AI37" s="69">
        <v>5</v>
      </c>
      <c r="AJ37" s="69" t="s">
        <v>949</v>
      </c>
      <c r="AK37" s="69" t="s">
        <v>4027</v>
      </c>
      <c r="AL37" s="69" t="s">
        <v>4359</v>
      </c>
      <c r="AM37" s="69" t="s">
        <v>4029</v>
      </c>
      <c r="AN37" s="69" t="s">
        <v>4030</v>
      </c>
      <c r="AO37" s="69" t="s">
        <v>949</v>
      </c>
      <c r="AP37" s="69" t="s">
        <v>949</v>
      </c>
      <c r="AQ37" s="69" t="s">
        <v>949</v>
      </c>
      <c r="AR37" s="69" t="s">
        <v>4022</v>
      </c>
      <c r="AS37" s="69" t="s">
        <v>986</v>
      </c>
      <c r="AT37" s="69" t="s">
        <v>949</v>
      </c>
      <c r="AU37" s="69" t="s">
        <v>949</v>
      </c>
      <c r="AV37" s="69" t="s">
        <v>949</v>
      </c>
      <c r="AW37" s="69" t="s">
        <v>949</v>
      </c>
      <c r="AX37" s="69" t="s">
        <v>949</v>
      </c>
      <c r="AY37" s="69" t="s">
        <v>949</v>
      </c>
      <c r="AZ37" s="69" t="s">
        <v>949</v>
      </c>
      <c r="BA37" s="69" t="s">
        <v>949</v>
      </c>
      <c r="BB37" s="69" t="s">
        <v>949</v>
      </c>
      <c r="BC37" s="20"/>
      <c r="BD37" s="20" t="s">
        <v>945</v>
      </c>
      <c r="BE37" s="20" t="s">
        <v>945</v>
      </c>
      <c r="BF37" s="20" t="s">
        <v>945</v>
      </c>
      <c r="BG37" s="20" t="s">
        <v>945</v>
      </c>
      <c r="BH37" s="20" t="s">
        <v>945</v>
      </c>
      <c r="BI37" s="20" t="s">
        <v>945</v>
      </c>
      <c r="BJ37" s="6"/>
      <c r="BK37" s="89"/>
      <c r="BL37" s="89"/>
      <c r="BM37" s="89"/>
      <c r="BN37" s="89"/>
      <c r="BO37" s="89"/>
      <c r="BP37" s="89"/>
      <c r="BQ37" s="89"/>
      <c r="BR37" s="89"/>
    </row>
    <row r="38" spans="1:70" ht="16.5">
      <c r="A38" s="6"/>
      <c r="B38" s="106">
        <v>31</v>
      </c>
      <c r="C38" s="13" t="s">
        <v>4156</v>
      </c>
      <c r="D38" s="104" t="s">
        <v>945</v>
      </c>
      <c r="E38" s="122" t="s">
        <v>4031</v>
      </c>
      <c r="F38" s="104"/>
      <c r="G38" s="103"/>
      <c r="H38" s="104"/>
      <c r="I38" s="103"/>
      <c r="J38" s="104"/>
      <c r="K38" s="103"/>
      <c r="L38" s="104"/>
      <c r="M38" s="103"/>
      <c r="N38" s="106" t="s">
        <v>4031</v>
      </c>
      <c r="O38" s="106" t="s">
        <v>4032</v>
      </c>
      <c r="P38" s="106" t="s">
        <v>4894</v>
      </c>
      <c r="Q38" s="106"/>
      <c r="R38" s="196" t="s">
        <v>976</v>
      </c>
      <c r="S38" s="106" t="s">
        <v>941</v>
      </c>
      <c r="T38" s="23" t="s">
        <v>945</v>
      </c>
      <c r="U38" s="44" t="s">
        <v>4033</v>
      </c>
      <c r="V38" s="79" t="s">
        <v>132</v>
      </c>
      <c r="W38" s="137" t="s">
        <v>4034</v>
      </c>
      <c r="X38" s="905">
        <v>2</v>
      </c>
      <c r="Y38" s="897">
        <v>576</v>
      </c>
      <c r="Z38" s="136" t="s">
        <v>1008</v>
      </c>
      <c r="AA38" s="106">
        <v>1</v>
      </c>
      <c r="AB38" s="106" t="s">
        <v>979</v>
      </c>
      <c r="AC38" s="106" t="s">
        <v>945</v>
      </c>
      <c r="AD38" s="14" t="s">
        <v>945</v>
      </c>
      <c r="AE38" s="106" t="s">
        <v>4192</v>
      </c>
      <c r="AF38" s="1332"/>
      <c r="AG38" s="106"/>
      <c r="AH38" s="69">
        <v>480000</v>
      </c>
      <c r="AI38" s="69">
        <v>5</v>
      </c>
      <c r="AJ38" s="69" t="s">
        <v>949</v>
      </c>
      <c r="AK38" s="69" t="s">
        <v>4027</v>
      </c>
      <c r="AL38" s="69" t="s">
        <v>4035</v>
      </c>
      <c r="AM38" s="69" t="s">
        <v>4029</v>
      </c>
      <c r="AN38" s="69" t="s">
        <v>4030</v>
      </c>
      <c r="AO38" s="69" t="s">
        <v>949</v>
      </c>
      <c r="AP38" s="69" t="s">
        <v>949</v>
      </c>
      <c r="AQ38" s="69" t="s">
        <v>949</v>
      </c>
      <c r="AR38" s="69" t="s">
        <v>3836</v>
      </c>
      <c r="AS38" s="69" t="s">
        <v>986</v>
      </c>
      <c r="AT38" s="69" t="s">
        <v>949</v>
      </c>
      <c r="AU38" s="69" t="s">
        <v>949</v>
      </c>
      <c r="AV38" s="69" t="s">
        <v>949</v>
      </c>
      <c r="AW38" s="69" t="s">
        <v>949</v>
      </c>
      <c r="AX38" s="69" t="s">
        <v>949</v>
      </c>
      <c r="AY38" s="69" t="s">
        <v>949</v>
      </c>
      <c r="AZ38" s="69" t="s">
        <v>949</v>
      </c>
      <c r="BA38" s="69" t="s">
        <v>949</v>
      </c>
      <c r="BB38" s="69" t="s">
        <v>949</v>
      </c>
      <c r="BC38" s="20"/>
      <c r="BD38" s="20" t="s">
        <v>945</v>
      </c>
      <c r="BE38" s="20" t="s">
        <v>945</v>
      </c>
      <c r="BF38" s="20" t="s">
        <v>945</v>
      </c>
      <c r="BG38" s="20" t="s">
        <v>945</v>
      </c>
      <c r="BH38" s="20" t="s">
        <v>945</v>
      </c>
      <c r="BI38" s="20" t="s">
        <v>945</v>
      </c>
      <c r="BJ38" s="6"/>
      <c r="BK38" s="89"/>
      <c r="BL38" s="89"/>
      <c r="BM38" s="89"/>
      <c r="BN38" s="89"/>
      <c r="BO38" s="89"/>
      <c r="BP38" s="89"/>
      <c r="BQ38" s="89"/>
      <c r="BR38" s="89"/>
    </row>
    <row r="39" spans="1:70" ht="16.5">
      <c r="A39" s="6"/>
      <c r="B39" s="106">
        <v>32</v>
      </c>
      <c r="C39" s="13" t="s">
        <v>4156</v>
      </c>
      <c r="D39" s="104" t="s">
        <v>945</v>
      </c>
      <c r="E39" s="122" t="s">
        <v>4361</v>
      </c>
      <c r="F39" s="104"/>
      <c r="G39" s="103"/>
      <c r="H39" s="104"/>
      <c r="I39" s="103"/>
      <c r="J39" s="104"/>
      <c r="K39" s="103"/>
      <c r="L39" s="104"/>
      <c r="M39" s="103"/>
      <c r="N39" s="106" t="s">
        <v>4361</v>
      </c>
      <c r="O39" s="106" t="s">
        <v>4363</v>
      </c>
      <c r="P39" s="106" t="s">
        <v>4894</v>
      </c>
      <c r="Q39" s="106"/>
      <c r="R39" s="196" t="s">
        <v>976</v>
      </c>
      <c r="S39" s="106" t="s">
        <v>941</v>
      </c>
      <c r="T39" s="23" t="s">
        <v>945</v>
      </c>
      <c r="U39" s="44" t="s">
        <v>4364</v>
      </c>
      <c r="V39" s="79" t="s">
        <v>132</v>
      </c>
      <c r="W39" s="137" t="s">
        <v>4365</v>
      </c>
      <c r="X39" s="30">
        <v>4</v>
      </c>
      <c r="Y39" s="898">
        <v>576</v>
      </c>
      <c r="Z39" s="136" t="s">
        <v>1008</v>
      </c>
      <c r="AA39" s="106">
        <v>1</v>
      </c>
      <c r="AB39" s="106" t="s">
        <v>979</v>
      </c>
      <c r="AC39" s="106" t="s">
        <v>945</v>
      </c>
      <c r="AD39" s="14" t="s">
        <v>945</v>
      </c>
      <c r="AE39" s="106" t="s">
        <v>4192</v>
      </c>
      <c r="AF39" s="1332"/>
      <c r="AG39" s="106"/>
      <c r="AH39" s="69">
        <v>538500</v>
      </c>
      <c r="AI39" s="69">
        <v>5</v>
      </c>
      <c r="AJ39" s="69" t="s">
        <v>949</v>
      </c>
      <c r="AK39" s="69" t="s">
        <v>4027</v>
      </c>
      <c r="AL39" s="69" t="s">
        <v>4366</v>
      </c>
      <c r="AM39" s="69" t="s">
        <v>4029</v>
      </c>
      <c r="AN39" s="69" t="s">
        <v>4030</v>
      </c>
      <c r="AO39" s="69" t="s">
        <v>949</v>
      </c>
      <c r="AP39" s="69" t="s">
        <v>949</v>
      </c>
      <c r="AQ39" s="69" t="s">
        <v>949</v>
      </c>
      <c r="AR39" s="69" t="s">
        <v>4022</v>
      </c>
      <c r="AS39" s="69" t="s">
        <v>986</v>
      </c>
      <c r="AT39" s="69" t="s">
        <v>949</v>
      </c>
      <c r="AU39" s="69" t="s">
        <v>949</v>
      </c>
      <c r="AV39" s="69" t="s">
        <v>949</v>
      </c>
      <c r="AW39" s="69" t="s">
        <v>949</v>
      </c>
      <c r="AX39" s="69" t="s">
        <v>949</v>
      </c>
      <c r="AY39" s="69" t="s">
        <v>949</v>
      </c>
      <c r="AZ39" s="69" t="s">
        <v>949</v>
      </c>
      <c r="BA39" s="69" t="s">
        <v>949</v>
      </c>
      <c r="BB39" s="69" t="s">
        <v>949</v>
      </c>
      <c r="BC39" s="20"/>
      <c r="BD39" s="20" t="s">
        <v>945</v>
      </c>
      <c r="BE39" s="20" t="s">
        <v>945</v>
      </c>
      <c r="BF39" s="20" t="s">
        <v>945</v>
      </c>
      <c r="BG39" s="20" t="s">
        <v>945</v>
      </c>
      <c r="BH39" s="20" t="s">
        <v>945</v>
      </c>
      <c r="BI39" s="20" t="s">
        <v>945</v>
      </c>
      <c r="BJ39" s="6"/>
      <c r="BK39" s="89"/>
      <c r="BL39" s="89"/>
      <c r="BM39" s="89"/>
      <c r="BN39" s="89"/>
      <c r="BO39" s="89"/>
      <c r="BP39" s="89"/>
      <c r="BQ39" s="89"/>
      <c r="BR39" s="89"/>
    </row>
    <row r="40" spans="1:70" ht="16.5">
      <c r="A40" s="6"/>
      <c r="B40" s="106">
        <v>33</v>
      </c>
      <c r="C40" s="13" t="s">
        <v>4156</v>
      </c>
      <c r="D40" s="104" t="s">
        <v>945</v>
      </c>
      <c r="E40" s="122" t="s">
        <v>4367</v>
      </c>
      <c r="F40" s="104"/>
      <c r="G40" s="103"/>
      <c r="H40" s="104"/>
      <c r="I40" s="103"/>
      <c r="J40" s="104"/>
      <c r="K40" s="103"/>
      <c r="L40" s="104"/>
      <c r="M40" s="103"/>
      <c r="N40" s="106" t="s">
        <v>4367</v>
      </c>
      <c r="O40" s="106" t="s">
        <v>4369</v>
      </c>
      <c r="P40" s="106" t="s">
        <v>4894</v>
      </c>
      <c r="Q40" s="106"/>
      <c r="R40" s="196" t="s">
        <v>976</v>
      </c>
      <c r="S40" s="106" t="s">
        <v>941</v>
      </c>
      <c r="T40" s="23" t="s">
        <v>945</v>
      </c>
      <c r="U40" s="44" t="s">
        <v>4370</v>
      </c>
      <c r="V40" s="33" t="s">
        <v>132</v>
      </c>
      <c r="W40" s="137" t="s">
        <v>4371</v>
      </c>
      <c r="X40" s="905">
        <v>1</v>
      </c>
      <c r="Y40" s="897">
        <v>999</v>
      </c>
      <c r="Z40" s="136" t="s">
        <v>1008</v>
      </c>
      <c r="AA40" s="106">
        <v>1</v>
      </c>
      <c r="AB40" s="106" t="s">
        <v>979</v>
      </c>
      <c r="AC40" s="106" t="s">
        <v>945</v>
      </c>
      <c r="AD40" s="14" t="s">
        <v>945</v>
      </c>
      <c r="AE40" s="106" t="s">
        <v>4192</v>
      </c>
      <c r="AF40" s="1332"/>
      <c r="AG40" s="106"/>
      <c r="AH40" s="69">
        <v>179500</v>
      </c>
      <c r="AI40" s="69">
        <v>5</v>
      </c>
      <c r="AJ40" s="69" t="s">
        <v>949</v>
      </c>
      <c r="AK40" s="69" t="s">
        <v>4027</v>
      </c>
      <c r="AL40" s="69" t="s">
        <v>4372</v>
      </c>
      <c r="AM40" s="69" t="s">
        <v>4029</v>
      </c>
      <c r="AN40" s="69" t="s">
        <v>4030</v>
      </c>
      <c r="AO40" s="69" t="s">
        <v>949</v>
      </c>
      <c r="AP40" s="69" t="s">
        <v>949</v>
      </c>
      <c r="AQ40" s="69" t="s">
        <v>949</v>
      </c>
      <c r="AR40" s="69" t="s">
        <v>4022</v>
      </c>
      <c r="AS40" s="69" t="s">
        <v>986</v>
      </c>
      <c r="AT40" s="69" t="s">
        <v>949</v>
      </c>
      <c r="AU40" s="69" t="s">
        <v>949</v>
      </c>
      <c r="AV40" s="69" t="s">
        <v>949</v>
      </c>
      <c r="AW40" s="69" t="s">
        <v>949</v>
      </c>
      <c r="AX40" s="69" t="s">
        <v>949</v>
      </c>
      <c r="AY40" s="69" t="s">
        <v>949</v>
      </c>
      <c r="AZ40" s="69" t="s">
        <v>949</v>
      </c>
      <c r="BA40" s="69" t="s">
        <v>949</v>
      </c>
      <c r="BB40" s="69" t="s">
        <v>949</v>
      </c>
      <c r="BC40" s="20"/>
      <c r="BD40" s="20" t="s">
        <v>945</v>
      </c>
      <c r="BE40" s="20" t="s">
        <v>945</v>
      </c>
      <c r="BF40" s="20" t="s">
        <v>945</v>
      </c>
      <c r="BG40" s="20" t="s">
        <v>945</v>
      </c>
      <c r="BH40" s="20" t="s">
        <v>945</v>
      </c>
      <c r="BI40" s="20" t="s">
        <v>945</v>
      </c>
      <c r="BJ40" s="6"/>
      <c r="BK40" s="89"/>
      <c r="BL40" s="89"/>
      <c r="BM40" s="89"/>
      <c r="BN40" s="89"/>
      <c r="BO40" s="89"/>
      <c r="BP40" s="89"/>
      <c r="BQ40" s="89"/>
      <c r="BR40" s="89"/>
    </row>
    <row r="41" spans="1:70" ht="16.5">
      <c r="A41" s="6"/>
      <c r="B41" s="106">
        <v>34</v>
      </c>
      <c r="C41" s="13" t="s">
        <v>4156</v>
      </c>
      <c r="D41" s="104" t="s">
        <v>945</v>
      </c>
      <c r="E41" s="122" t="s">
        <v>4373</v>
      </c>
      <c r="F41" s="104"/>
      <c r="G41" s="103"/>
      <c r="H41" s="104"/>
      <c r="I41" s="103"/>
      <c r="J41" s="104"/>
      <c r="K41" s="103"/>
      <c r="L41" s="104"/>
      <c r="M41" s="103"/>
      <c r="N41" s="106" t="s">
        <v>4373</v>
      </c>
      <c r="O41" s="106" t="s">
        <v>4375</v>
      </c>
      <c r="P41" s="106" t="s">
        <v>4894</v>
      </c>
      <c r="Q41" s="106"/>
      <c r="R41" s="196" t="s">
        <v>976</v>
      </c>
      <c r="S41" s="106" t="s">
        <v>941</v>
      </c>
      <c r="T41" s="23" t="s">
        <v>945</v>
      </c>
      <c r="U41" s="44" t="s">
        <v>4376</v>
      </c>
      <c r="V41" s="33" t="s">
        <v>132</v>
      </c>
      <c r="W41" s="137" t="s">
        <v>4377</v>
      </c>
      <c r="X41" s="905">
        <v>1</v>
      </c>
      <c r="Y41" s="897">
        <v>999</v>
      </c>
      <c r="Z41" s="136" t="s">
        <v>1008</v>
      </c>
      <c r="AA41" s="106">
        <v>1</v>
      </c>
      <c r="AB41" s="106" t="s">
        <v>979</v>
      </c>
      <c r="AC41" s="106" t="s">
        <v>945</v>
      </c>
      <c r="AD41" s="14" t="s">
        <v>945</v>
      </c>
      <c r="AE41" s="106" t="s">
        <v>4192</v>
      </c>
      <c r="AF41" s="1332"/>
      <c r="AG41" s="106"/>
      <c r="AH41" s="69">
        <v>359000</v>
      </c>
      <c r="AI41" s="69">
        <v>5</v>
      </c>
      <c r="AJ41" s="69" t="s">
        <v>949</v>
      </c>
      <c r="AK41" s="69" t="s">
        <v>4027</v>
      </c>
      <c r="AL41" s="69" t="s">
        <v>4378</v>
      </c>
      <c r="AM41" s="69" t="s">
        <v>4029</v>
      </c>
      <c r="AN41" s="69" t="s">
        <v>4030</v>
      </c>
      <c r="AO41" s="69" t="s">
        <v>949</v>
      </c>
      <c r="AP41" s="69" t="s">
        <v>949</v>
      </c>
      <c r="AQ41" s="69" t="s">
        <v>949</v>
      </c>
      <c r="AR41" s="69" t="s">
        <v>4022</v>
      </c>
      <c r="AS41" s="69" t="s">
        <v>986</v>
      </c>
      <c r="AT41" s="69" t="s">
        <v>949</v>
      </c>
      <c r="AU41" s="69" t="s">
        <v>949</v>
      </c>
      <c r="AV41" s="69" t="s">
        <v>949</v>
      </c>
      <c r="AW41" s="69" t="s">
        <v>949</v>
      </c>
      <c r="AX41" s="69" t="s">
        <v>949</v>
      </c>
      <c r="AY41" s="69" t="s">
        <v>949</v>
      </c>
      <c r="AZ41" s="69" t="s">
        <v>949</v>
      </c>
      <c r="BA41" s="69" t="s">
        <v>949</v>
      </c>
      <c r="BB41" s="69" t="s">
        <v>949</v>
      </c>
      <c r="BC41" s="20"/>
      <c r="BD41" s="20" t="s">
        <v>945</v>
      </c>
      <c r="BE41" s="20" t="s">
        <v>945</v>
      </c>
      <c r="BF41" s="20" t="s">
        <v>945</v>
      </c>
      <c r="BG41" s="20" t="s">
        <v>945</v>
      </c>
      <c r="BH41" s="20" t="s">
        <v>945</v>
      </c>
      <c r="BI41" s="20" t="s">
        <v>945</v>
      </c>
      <c r="BJ41" s="6"/>
      <c r="BK41" s="89"/>
      <c r="BL41" s="89"/>
      <c r="BM41" s="89"/>
      <c r="BN41" s="89"/>
      <c r="BO41" s="89"/>
      <c r="BP41" s="89"/>
      <c r="BQ41" s="89"/>
      <c r="BR41" s="89"/>
    </row>
    <row r="42" spans="1:70" ht="16.5">
      <c r="A42" s="6"/>
      <c r="B42" s="106">
        <v>35</v>
      </c>
      <c r="C42" s="13" t="s">
        <v>4156</v>
      </c>
      <c r="D42" s="47"/>
      <c r="E42" s="193" t="s">
        <v>4379</v>
      </c>
      <c r="F42" s="47"/>
      <c r="G42" s="97"/>
      <c r="H42" s="47"/>
      <c r="I42" s="97"/>
      <c r="J42" s="47"/>
      <c r="K42" s="97"/>
      <c r="L42" s="47"/>
      <c r="M42" s="97"/>
      <c r="N42" s="106" t="s">
        <v>4379</v>
      </c>
      <c r="O42" s="106" t="s">
        <v>4381</v>
      </c>
      <c r="P42" s="106" t="s">
        <v>4894</v>
      </c>
      <c r="Q42" s="106"/>
      <c r="R42" s="196" t="s">
        <v>976</v>
      </c>
      <c r="S42" s="106" t="s">
        <v>941</v>
      </c>
      <c r="T42" s="23" t="s">
        <v>945</v>
      </c>
      <c r="U42" s="44" t="s">
        <v>4382</v>
      </c>
      <c r="V42" s="116" t="s">
        <v>132</v>
      </c>
      <c r="W42" s="137" t="s">
        <v>4383</v>
      </c>
      <c r="X42" s="30">
        <v>1</v>
      </c>
      <c r="Y42" s="898">
        <v>576</v>
      </c>
      <c r="Z42" s="136" t="s">
        <v>1008</v>
      </c>
      <c r="AA42" s="106">
        <v>1</v>
      </c>
      <c r="AB42" s="106" t="s">
        <v>979</v>
      </c>
      <c r="AC42" s="106" t="s">
        <v>945</v>
      </c>
      <c r="AD42" s="106" t="s">
        <v>945</v>
      </c>
      <c r="AE42" s="106" t="s">
        <v>4192</v>
      </c>
      <c r="AF42" s="1332"/>
      <c r="AG42" s="106"/>
      <c r="AH42" s="69">
        <v>134400</v>
      </c>
      <c r="AI42" s="69">
        <v>0.08</v>
      </c>
      <c r="AJ42" s="69" t="s">
        <v>3770</v>
      </c>
      <c r="AK42" s="69" t="s">
        <v>949</v>
      </c>
      <c r="AL42" s="69" t="s">
        <v>4384</v>
      </c>
      <c r="AM42" s="69" t="s">
        <v>2769</v>
      </c>
      <c r="AN42" s="69" t="s">
        <v>3773</v>
      </c>
      <c r="AO42" s="69" t="s">
        <v>949</v>
      </c>
      <c r="AP42" s="69" t="s">
        <v>949</v>
      </c>
      <c r="AQ42" s="69" t="s">
        <v>949</v>
      </c>
      <c r="AR42" s="69" t="s">
        <v>4022</v>
      </c>
      <c r="AS42" s="69" t="s">
        <v>986</v>
      </c>
      <c r="AT42" s="69" t="s">
        <v>949</v>
      </c>
      <c r="AU42" s="69" t="s">
        <v>949</v>
      </c>
      <c r="AV42" s="69" t="s">
        <v>949</v>
      </c>
      <c r="AW42" s="69" t="s">
        <v>949</v>
      </c>
      <c r="AX42" s="69" t="s">
        <v>949</v>
      </c>
      <c r="AY42" s="69" t="s">
        <v>949</v>
      </c>
      <c r="AZ42" s="69" t="s">
        <v>949</v>
      </c>
      <c r="BA42" s="69" t="s">
        <v>949</v>
      </c>
      <c r="BB42" s="69" t="s">
        <v>949</v>
      </c>
      <c r="BC42" s="20"/>
      <c r="BD42" s="20" t="s">
        <v>945</v>
      </c>
      <c r="BE42" s="20" t="s">
        <v>945</v>
      </c>
      <c r="BF42" s="20" t="s">
        <v>945</v>
      </c>
      <c r="BG42" s="20" t="s">
        <v>945</v>
      </c>
      <c r="BH42" s="20" t="s">
        <v>945</v>
      </c>
      <c r="BI42" s="20" t="s">
        <v>945</v>
      </c>
      <c r="BJ42" s="6"/>
      <c r="BK42" s="89"/>
      <c r="BL42" s="89"/>
      <c r="BM42" s="89"/>
      <c r="BN42" s="89"/>
      <c r="BO42" s="89"/>
      <c r="BP42" s="89"/>
      <c r="BQ42" s="89"/>
      <c r="BR42" s="89"/>
    </row>
    <row r="43" spans="1:70" ht="16.5">
      <c r="A43" s="6"/>
      <c r="B43" s="106">
        <v>36</v>
      </c>
      <c r="C43" s="13" t="s">
        <v>4156</v>
      </c>
      <c r="D43" s="104" t="s">
        <v>945</v>
      </c>
      <c r="E43" s="122" t="s">
        <v>4069</v>
      </c>
      <c r="F43" s="104"/>
      <c r="G43" s="103"/>
      <c r="H43" s="104"/>
      <c r="I43" s="103"/>
      <c r="J43" s="104"/>
      <c r="K43" s="103"/>
      <c r="L43" s="104"/>
      <c r="M43" s="103"/>
      <c r="N43" s="106" t="s">
        <v>4069</v>
      </c>
      <c r="O43" s="106" t="s">
        <v>4070</v>
      </c>
      <c r="P43" s="106" t="s">
        <v>4894</v>
      </c>
      <c r="Q43" s="106"/>
      <c r="R43" s="196" t="s">
        <v>976</v>
      </c>
      <c r="S43" s="106" t="s">
        <v>941</v>
      </c>
      <c r="T43" s="106" t="s">
        <v>945</v>
      </c>
      <c r="U43" s="106" t="s">
        <v>4071</v>
      </c>
      <c r="V43" s="33" t="s">
        <v>132</v>
      </c>
      <c r="W43" s="137" t="s">
        <v>4072</v>
      </c>
      <c r="X43" s="897">
        <v>1</v>
      </c>
      <c r="Y43" s="898">
        <v>1000</v>
      </c>
      <c r="Z43" s="141" t="s">
        <v>1008</v>
      </c>
      <c r="AA43" s="23">
        <v>1</v>
      </c>
      <c r="AB43" s="106" t="s">
        <v>979</v>
      </c>
      <c r="AC43" s="106" t="s">
        <v>945</v>
      </c>
      <c r="AD43" s="14" t="s">
        <v>945</v>
      </c>
      <c r="AE43" s="106" t="s">
        <v>4192</v>
      </c>
      <c r="AF43" s="1332"/>
      <c r="AG43" s="106"/>
      <c r="AH43" s="69">
        <v>4365.9000000000005</v>
      </c>
      <c r="AI43" s="69">
        <v>7.0000000000000007E-2</v>
      </c>
      <c r="AJ43" s="69" t="s">
        <v>949</v>
      </c>
      <c r="AK43" s="69" t="s">
        <v>949</v>
      </c>
      <c r="AL43" s="69" t="s">
        <v>4073</v>
      </c>
      <c r="AM43" s="69" t="s">
        <v>981</v>
      </c>
      <c r="AN43" s="69" t="s">
        <v>4074</v>
      </c>
      <c r="AO43" s="69" t="s">
        <v>949</v>
      </c>
      <c r="AP43" s="69" t="s">
        <v>949</v>
      </c>
      <c r="AQ43" s="69" t="s">
        <v>949</v>
      </c>
      <c r="AR43" s="69" t="s">
        <v>3258</v>
      </c>
      <c r="AS43" s="69" t="s">
        <v>986</v>
      </c>
      <c r="AT43" s="69" t="s">
        <v>949</v>
      </c>
      <c r="AU43" s="69" t="s">
        <v>949</v>
      </c>
      <c r="AV43" s="69" t="s">
        <v>949</v>
      </c>
      <c r="AW43" s="69" t="s">
        <v>949</v>
      </c>
      <c r="AX43" s="69" t="s">
        <v>949</v>
      </c>
      <c r="AY43" s="69" t="s">
        <v>949</v>
      </c>
      <c r="AZ43" s="69" t="s">
        <v>949</v>
      </c>
      <c r="BA43" s="69" t="s">
        <v>949</v>
      </c>
      <c r="BB43" s="69" t="s">
        <v>949</v>
      </c>
      <c r="BC43" s="20"/>
      <c r="BD43" s="20" t="s">
        <v>945</v>
      </c>
      <c r="BE43" s="20" t="s">
        <v>945</v>
      </c>
      <c r="BF43" s="20" t="s">
        <v>945</v>
      </c>
      <c r="BG43" s="20" t="s">
        <v>945</v>
      </c>
      <c r="BH43" s="20" t="s">
        <v>945</v>
      </c>
      <c r="BI43" s="20" t="s">
        <v>945</v>
      </c>
      <c r="BJ43" s="6"/>
      <c r="BK43" s="89"/>
      <c r="BL43" s="89"/>
      <c r="BM43" s="89"/>
      <c r="BN43" s="89"/>
      <c r="BO43" s="89"/>
      <c r="BP43" s="89"/>
      <c r="BQ43" s="89"/>
      <c r="BR43" s="89"/>
    </row>
    <row r="44" spans="1:70" ht="16.5">
      <c r="A44" s="6"/>
      <c r="B44" s="106">
        <v>37</v>
      </c>
      <c r="C44" s="13" t="s">
        <v>4156</v>
      </c>
      <c r="D44" s="123" t="s">
        <v>945</v>
      </c>
      <c r="E44" s="192" t="s">
        <v>4075</v>
      </c>
      <c r="F44" s="104"/>
      <c r="G44" s="103"/>
      <c r="H44" s="104"/>
      <c r="I44" s="103"/>
      <c r="J44" s="104"/>
      <c r="K44" s="103"/>
      <c r="L44" s="104"/>
      <c r="M44" s="103"/>
      <c r="N44" s="106" t="s">
        <v>4075</v>
      </c>
      <c r="O44" s="106" t="s">
        <v>4076</v>
      </c>
      <c r="P44" s="106" t="s">
        <v>4894</v>
      </c>
      <c r="Q44" s="106"/>
      <c r="R44" s="196" t="s">
        <v>976</v>
      </c>
      <c r="S44" s="106" t="s">
        <v>941</v>
      </c>
      <c r="T44" s="106" t="s">
        <v>945</v>
      </c>
      <c r="U44" s="106" t="s">
        <v>4077</v>
      </c>
      <c r="V44" s="33" t="s">
        <v>132</v>
      </c>
      <c r="W44" s="137" t="s">
        <v>4078</v>
      </c>
      <c r="X44" s="31">
        <v>2</v>
      </c>
      <c r="Y44" s="897">
        <v>600</v>
      </c>
      <c r="Z44" s="141" t="s">
        <v>1008</v>
      </c>
      <c r="AA44" s="23">
        <v>1</v>
      </c>
      <c r="AB44" s="106" t="s">
        <v>979</v>
      </c>
      <c r="AC44" s="106" t="s">
        <v>945</v>
      </c>
      <c r="AD44" s="14" t="s">
        <v>945</v>
      </c>
      <c r="AE44" s="106" t="s">
        <v>4192</v>
      </c>
      <c r="AF44" s="1332"/>
      <c r="AG44" s="106"/>
      <c r="AH44" s="69">
        <v>7200000</v>
      </c>
      <c r="AI44" s="69" t="s">
        <v>949</v>
      </c>
      <c r="AJ44" s="69" t="s">
        <v>949</v>
      </c>
      <c r="AK44" s="69" t="s">
        <v>949</v>
      </c>
      <c r="AL44" s="69" t="s">
        <v>4079</v>
      </c>
      <c r="AM44" s="69" t="s">
        <v>4029</v>
      </c>
      <c r="AN44" s="69" t="s">
        <v>4080</v>
      </c>
      <c r="AO44" s="69" t="s">
        <v>949</v>
      </c>
      <c r="AP44" s="69" t="s">
        <v>949</v>
      </c>
      <c r="AQ44" s="69" t="s">
        <v>949</v>
      </c>
      <c r="AR44" s="69" t="s">
        <v>4022</v>
      </c>
      <c r="AS44" s="69" t="s">
        <v>986</v>
      </c>
      <c r="AT44" s="69" t="s">
        <v>949</v>
      </c>
      <c r="AU44" s="69" t="s">
        <v>949</v>
      </c>
      <c r="AV44" s="69" t="s">
        <v>949</v>
      </c>
      <c r="AW44" s="69" t="s">
        <v>949</v>
      </c>
      <c r="AX44" s="69" t="s">
        <v>949</v>
      </c>
      <c r="AY44" s="69" t="s">
        <v>949</v>
      </c>
      <c r="AZ44" s="69" t="s">
        <v>949</v>
      </c>
      <c r="BA44" s="69" t="s">
        <v>949</v>
      </c>
      <c r="BB44" s="69" t="s">
        <v>949</v>
      </c>
      <c r="BC44" s="20"/>
      <c r="BD44" s="20" t="s">
        <v>945</v>
      </c>
      <c r="BE44" s="20" t="s">
        <v>945</v>
      </c>
      <c r="BF44" s="20" t="s">
        <v>945</v>
      </c>
      <c r="BG44" s="20" t="s">
        <v>945</v>
      </c>
      <c r="BH44" s="20" t="s">
        <v>945</v>
      </c>
      <c r="BI44" s="20" t="s">
        <v>945</v>
      </c>
      <c r="BJ44" s="6"/>
      <c r="BK44" s="89"/>
      <c r="BL44" s="89"/>
      <c r="BM44" s="89"/>
      <c r="BN44" s="89"/>
      <c r="BO44" s="89"/>
      <c r="BP44" s="89"/>
      <c r="BQ44" s="89"/>
      <c r="BR44" s="89"/>
    </row>
    <row r="45" spans="1:70" ht="16.5">
      <c r="A45" s="6"/>
      <c r="B45" s="106">
        <v>38</v>
      </c>
      <c r="C45" s="13" t="s">
        <v>4156</v>
      </c>
      <c r="D45" s="104" t="s">
        <v>945</v>
      </c>
      <c r="E45" s="122" t="s">
        <v>4387</v>
      </c>
      <c r="F45" s="104"/>
      <c r="G45" s="103"/>
      <c r="H45" s="104"/>
      <c r="I45" s="103"/>
      <c r="J45" s="104"/>
      <c r="K45" s="103"/>
      <c r="L45" s="104"/>
      <c r="M45" s="103"/>
      <c r="N45" s="106" t="s">
        <v>4387</v>
      </c>
      <c r="O45" s="106" t="s">
        <v>4389</v>
      </c>
      <c r="P45" s="253" t="s">
        <v>939</v>
      </c>
      <c r="Q45" s="106"/>
      <c r="R45" s="196" t="s">
        <v>940</v>
      </c>
      <c r="S45" s="1337" t="s">
        <v>941</v>
      </c>
      <c r="T45" s="1337"/>
      <c r="U45" s="1337" t="s">
        <v>4390</v>
      </c>
      <c r="V45" s="49" t="s">
        <v>304</v>
      </c>
      <c r="W45" s="137" t="s">
        <v>4391</v>
      </c>
      <c r="X45" s="14">
        <v>1</v>
      </c>
      <c r="Y45" s="746" t="s">
        <v>945</v>
      </c>
      <c r="Z45" s="136" t="s">
        <v>1008</v>
      </c>
      <c r="AA45" s="106">
        <v>0</v>
      </c>
      <c r="AB45" s="106" t="s">
        <v>947</v>
      </c>
      <c r="AC45" s="106"/>
      <c r="AD45" s="14" t="s">
        <v>945</v>
      </c>
      <c r="AE45" s="106" t="s">
        <v>945</v>
      </c>
      <c r="AF45" s="1332"/>
      <c r="AG45" s="106"/>
      <c r="AH45" s="69" t="s">
        <v>949</v>
      </c>
      <c r="AI45" s="69" t="s">
        <v>949</v>
      </c>
      <c r="AJ45" s="69" t="s">
        <v>949</v>
      </c>
      <c r="AK45" s="69" t="s">
        <v>949</v>
      </c>
      <c r="AL45" s="69" t="s">
        <v>949</v>
      </c>
      <c r="AM45" s="69" t="s">
        <v>949</v>
      </c>
      <c r="AN45" s="69" t="s">
        <v>949</v>
      </c>
      <c r="AO45" s="69" t="s">
        <v>949</v>
      </c>
      <c r="AP45" s="69" t="s">
        <v>949</v>
      </c>
      <c r="AQ45" s="69" t="s">
        <v>949</v>
      </c>
      <c r="AR45" s="69" t="s">
        <v>949</v>
      </c>
      <c r="AS45" s="69" t="s">
        <v>949</v>
      </c>
      <c r="AT45" s="69" t="s">
        <v>949</v>
      </c>
      <c r="AU45" s="69" t="s">
        <v>949</v>
      </c>
      <c r="AV45" s="69" t="s">
        <v>949</v>
      </c>
      <c r="AW45" s="69" t="s">
        <v>949</v>
      </c>
      <c r="AX45" s="69" t="s">
        <v>949</v>
      </c>
      <c r="AY45" s="69" t="s">
        <v>949</v>
      </c>
      <c r="AZ45" s="69" t="s">
        <v>949</v>
      </c>
      <c r="BA45" s="69" t="s">
        <v>949</v>
      </c>
      <c r="BB45" s="69" t="s">
        <v>949</v>
      </c>
      <c r="BC45" s="10" t="s">
        <v>4162</v>
      </c>
      <c r="BD45" s="10" t="s">
        <v>945</v>
      </c>
      <c r="BE45" s="10" t="s">
        <v>945</v>
      </c>
      <c r="BF45" s="10" t="s">
        <v>945</v>
      </c>
      <c r="BG45" s="10" t="s">
        <v>945</v>
      </c>
      <c r="BH45" s="10" t="s">
        <v>945</v>
      </c>
      <c r="BI45" s="10" t="s">
        <v>945</v>
      </c>
      <c r="BJ45" s="6"/>
      <c r="BK45" s="89"/>
      <c r="BL45" s="89"/>
      <c r="BM45" s="89"/>
      <c r="BN45" s="89"/>
      <c r="BO45" s="89"/>
      <c r="BP45" s="89"/>
      <c r="BQ45" s="89"/>
      <c r="BR45" s="89"/>
    </row>
    <row r="46" spans="1:70" ht="16.5">
      <c r="A46" s="6"/>
      <c r="B46" s="106">
        <v>39</v>
      </c>
      <c r="C46" s="13" t="s">
        <v>4156</v>
      </c>
      <c r="D46" s="129" t="s">
        <v>945</v>
      </c>
      <c r="E46" s="130" t="s">
        <v>945</v>
      </c>
      <c r="F46" s="50" t="s">
        <v>2083</v>
      </c>
      <c r="G46" s="51"/>
      <c r="H46" s="104"/>
      <c r="I46" s="103"/>
      <c r="J46" s="104"/>
      <c r="K46" s="103"/>
      <c r="L46" s="104"/>
      <c r="M46" s="103"/>
      <c r="N46" s="106" t="s">
        <v>2083</v>
      </c>
      <c r="O46" s="106" t="s">
        <v>2083</v>
      </c>
      <c r="P46" s="106" t="s">
        <v>4778</v>
      </c>
      <c r="Q46" s="106"/>
      <c r="R46" s="196"/>
      <c r="S46" s="106" t="s">
        <v>941</v>
      </c>
      <c r="T46" s="106"/>
      <c r="U46" s="106" t="s">
        <v>2084</v>
      </c>
      <c r="V46" s="49" t="s">
        <v>304</v>
      </c>
      <c r="W46" s="137" t="s">
        <v>2085</v>
      </c>
      <c r="X46" s="906">
        <v>40</v>
      </c>
      <c r="Y46" s="907" t="s">
        <v>945</v>
      </c>
      <c r="Z46" s="117" t="s">
        <v>1563</v>
      </c>
      <c r="AA46" s="106">
        <v>1</v>
      </c>
      <c r="AB46" s="106" t="s">
        <v>993</v>
      </c>
      <c r="AC46" s="106" t="s">
        <v>945</v>
      </c>
      <c r="AD46" s="14" t="s">
        <v>1245</v>
      </c>
      <c r="AE46" s="106" t="s">
        <v>4282</v>
      </c>
      <c r="AF46" s="1332"/>
      <c r="AG46" s="106"/>
      <c r="AH46" s="69" t="s">
        <v>949</v>
      </c>
      <c r="AI46" s="69" t="s">
        <v>949</v>
      </c>
      <c r="AJ46" s="69" t="s">
        <v>949</v>
      </c>
      <c r="AK46" s="69">
        <v>19.680997000000001</v>
      </c>
      <c r="AL46" s="69" t="s">
        <v>949</v>
      </c>
      <c r="AM46" s="69" t="s">
        <v>949</v>
      </c>
      <c r="AN46" s="69" t="s">
        <v>949</v>
      </c>
      <c r="AO46" s="69" t="s">
        <v>949</v>
      </c>
      <c r="AP46" s="69" t="s">
        <v>949</v>
      </c>
      <c r="AQ46" s="69">
        <v>0</v>
      </c>
      <c r="AR46" s="69" t="s">
        <v>2086</v>
      </c>
      <c r="AS46" s="69" t="s">
        <v>949</v>
      </c>
      <c r="AT46" s="69" t="s">
        <v>949</v>
      </c>
      <c r="AU46" s="69">
        <v>0</v>
      </c>
      <c r="AV46" s="69">
        <v>0</v>
      </c>
      <c r="AW46" s="69">
        <v>0</v>
      </c>
      <c r="AX46" s="69">
        <v>0</v>
      </c>
      <c r="AY46" s="69">
        <v>0</v>
      </c>
      <c r="AZ46" s="69">
        <v>0</v>
      </c>
      <c r="BA46" s="69">
        <v>0</v>
      </c>
      <c r="BB46" s="69">
        <v>0</v>
      </c>
      <c r="BC46" s="25" t="s">
        <v>945</v>
      </c>
      <c r="BD46" s="25" t="s">
        <v>945</v>
      </c>
      <c r="BE46" s="25" t="s">
        <v>4393</v>
      </c>
      <c r="BF46" s="25" t="s">
        <v>945</v>
      </c>
      <c r="BG46" s="25" t="s">
        <v>945</v>
      </c>
      <c r="BH46" s="25" t="s">
        <v>945</v>
      </c>
      <c r="BI46" s="25" t="s">
        <v>945</v>
      </c>
      <c r="BJ46" s="6"/>
      <c r="BK46" s="89"/>
      <c r="BL46" s="89"/>
      <c r="BM46" s="89"/>
      <c r="BN46" s="89"/>
      <c r="BO46" s="89"/>
      <c r="BP46" s="89"/>
      <c r="BQ46" s="89"/>
      <c r="BR46" s="89"/>
    </row>
    <row r="47" spans="1:70" ht="16.5">
      <c r="A47" s="6"/>
      <c r="B47" s="106">
        <v>40</v>
      </c>
      <c r="C47" s="13" t="s">
        <v>4156</v>
      </c>
      <c r="D47" s="129"/>
      <c r="E47" s="130"/>
      <c r="F47" s="50" t="s">
        <v>1560</v>
      </c>
      <c r="G47" s="51"/>
      <c r="H47" s="104"/>
      <c r="I47" s="103"/>
      <c r="J47" s="104"/>
      <c r="K47" s="103"/>
      <c r="L47" s="104"/>
      <c r="M47" s="103"/>
      <c r="N47" s="153" t="s">
        <v>1560</v>
      </c>
      <c r="O47" s="106" t="s">
        <v>1560</v>
      </c>
      <c r="P47" s="106" t="s">
        <v>4778</v>
      </c>
      <c r="Q47" s="153"/>
      <c r="R47" s="196"/>
      <c r="S47" s="106" t="s">
        <v>941</v>
      </c>
      <c r="T47" s="106"/>
      <c r="U47" s="106" t="s">
        <v>1561</v>
      </c>
      <c r="V47" s="49" t="s">
        <v>304</v>
      </c>
      <c r="W47" s="137" t="s">
        <v>1562</v>
      </c>
      <c r="X47" s="906">
        <v>0.05</v>
      </c>
      <c r="Y47" s="907" t="s">
        <v>945</v>
      </c>
      <c r="Z47" s="117" t="s">
        <v>1563</v>
      </c>
      <c r="AA47" s="106">
        <v>1</v>
      </c>
      <c r="AB47" s="106" t="s">
        <v>993</v>
      </c>
      <c r="AC47" s="106"/>
      <c r="AD47" s="14"/>
      <c r="AE47" s="106"/>
      <c r="AF47" s="1332"/>
      <c r="AG47" s="106"/>
      <c r="AH47" s="69" t="s">
        <v>949</v>
      </c>
      <c r="AI47" s="69" t="s">
        <v>949</v>
      </c>
      <c r="AJ47" s="69" t="s">
        <v>949</v>
      </c>
      <c r="AK47" s="69" t="s">
        <v>949</v>
      </c>
      <c r="AL47" s="69" t="s">
        <v>949</v>
      </c>
      <c r="AM47" s="69" t="s">
        <v>949</v>
      </c>
      <c r="AN47" s="69" t="s">
        <v>949</v>
      </c>
      <c r="AO47" s="69" t="s">
        <v>949</v>
      </c>
      <c r="AP47" s="69" t="s">
        <v>949</v>
      </c>
      <c r="AQ47" s="69" t="s">
        <v>949</v>
      </c>
      <c r="AR47" s="69" t="s">
        <v>1564</v>
      </c>
      <c r="AS47" s="69" t="s">
        <v>949</v>
      </c>
      <c r="AT47" s="69" t="s">
        <v>949</v>
      </c>
      <c r="AU47" s="69">
        <v>0</v>
      </c>
      <c r="AV47" s="69">
        <v>0</v>
      </c>
      <c r="AW47" s="69">
        <v>0</v>
      </c>
      <c r="AX47" s="69">
        <v>0</v>
      </c>
      <c r="AY47" s="69">
        <v>0</v>
      </c>
      <c r="AZ47" s="69">
        <v>0</v>
      </c>
      <c r="BA47" s="69">
        <v>0</v>
      </c>
      <c r="BB47" s="69">
        <v>0</v>
      </c>
      <c r="BC47" s="25"/>
      <c r="BD47" s="25"/>
      <c r="BE47" s="25"/>
      <c r="BF47" s="25"/>
      <c r="BG47" s="25"/>
      <c r="BH47" s="25"/>
      <c r="BI47" s="25"/>
      <c r="BJ47" s="6"/>
      <c r="BK47" s="89"/>
      <c r="BL47" s="89"/>
      <c r="BM47" s="89"/>
      <c r="BN47" s="89"/>
      <c r="BO47" s="89"/>
      <c r="BP47" s="89"/>
      <c r="BQ47" s="89"/>
      <c r="BR47" s="89"/>
    </row>
    <row r="48" spans="1:70" ht="16.5">
      <c r="A48" s="6"/>
      <c r="B48" s="106">
        <v>41</v>
      </c>
      <c r="C48" s="13" t="s">
        <v>4156</v>
      </c>
      <c r="D48" s="129" t="s">
        <v>945</v>
      </c>
      <c r="E48" s="130" t="s">
        <v>945</v>
      </c>
      <c r="F48" s="104" t="s">
        <v>4395</v>
      </c>
      <c r="G48" s="103"/>
      <c r="H48" s="104"/>
      <c r="I48" s="103"/>
      <c r="J48" s="104"/>
      <c r="K48" s="103"/>
      <c r="L48" s="104"/>
      <c r="M48" s="103"/>
      <c r="N48" s="106" t="s">
        <v>4395</v>
      </c>
      <c r="O48" s="106" t="s">
        <v>4400</v>
      </c>
      <c r="P48" s="286" t="s">
        <v>4802</v>
      </c>
      <c r="Q48" s="106"/>
      <c r="R48" s="196" t="s">
        <v>979</v>
      </c>
      <c r="S48" s="106" t="s">
        <v>941</v>
      </c>
      <c r="T48" s="106"/>
      <c r="U48" s="106" t="s">
        <v>4398</v>
      </c>
      <c r="V48" s="49" t="s">
        <v>304</v>
      </c>
      <c r="W48" s="137" t="s">
        <v>4399</v>
      </c>
      <c r="X48" s="895">
        <v>1</v>
      </c>
      <c r="Y48" s="746" t="s">
        <v>945</v>
      </c>
      <c r="Z48" s="136" t="s">
        <v>1008</v>
      </c>
      <c r="AA48" s="106">
        <v>1</v>
      </c>
      <c r="AB48" s="106" t="s">
        <v>1081</v>
      </c>
      <c r="AC48" s="106" t="s">
        <v>945</v>
      </c>
      <c r="AD48" s="14" t="s">
        <v>945</v>
      </c>
      <c r="AE48" s="106" t="s">
        <v>4282</v>
      </c>
      <c r="AF48" s="1332"/>
      <c r="AG48" s="106"/>
      <c r="AH48" s="69">
        <v>2712.8711389999999</v>
      </c>
      <c r="AI48" s="69">
        <v>1</v>
      </c>
      <c r="AJ48" s="69">
        <v>7.93</v>
      </c>
      <c r="AK48" s="69">
        <v>21.51</v>
      </c>
      <c r="AL48" s="69" t="s">
        <v>2294</v>
      </c>
      <c r="AM48" s="69" t="s">
        <v>995</v>
      </c>
      <c r="AN48" s="69" t="s">
        <v>2295</v>
      </c>
      <c r="AO48" s="69">
        <v>0</v>
      </c>
      <c r="AP48" s="69" t="s">
        <v>945</v>
      </c>
      <c r="AQ48" s="69">
        <v>0</v>
      </c>
      <c r="AR48" s="69" t="s">
        <v>1087</v>
      </c>
      <c r="AS48" s="69" t="s">
        <v>1213</v>
      </c>
      <c r="AT48" s="69" t="s">
        <v>949</v>
      </c>
      <c r="AU48" s="69">
        <v>0</v>
      </c>
      <c r="AV48" s="69">
        <v>0</v>
      </c>
      <c r="AW48" s="69" t="s">
        <v>4400</v>
      </c>
      <c r="AX48" s="69" t="s">
        <v>1087</v>
      </c>
      <c r="AY48" s="69">
        <v>0</v>
      </c>
      <c r="AZ48" s="69">
        <v>0</v>
      </c>
      <c r="BA48" s="69">
        <v>0</v>
      </c>
      <c r="BB48" s="69">
        <v>0</v>
      </c>
      <c r="BC48" s="25" t="s">
        <v>4162</v>
      </c>
      <c r="BD48" s="25" t="s">
        <v>945</v>
      </c>
      <c r="BE48" s="25" t="s">
        <v>4401</v>
      </c>
      <c r="BF48" s="25" t="s">
        <v>945</v>
      </c>
      <c r="BG48" s="25">
        <v>0</v>
      </c>
      <c r="BH48" s="25">
        <v>0</v>
      </c>
      <c r="BI48" s="25">
        <v>0</v>
      </c>
      <c r="BJ48" s="6"/>
      <c r="BK48" s="89"/>
      <c r="BL48" s="89"/>
      <c r="BM48" s="89"/>
      <c r="BN48" s="89"/>
      <c r="BO48" s="89"/>
      <c r="BP48" s="89"/>
      <c r="BQ48" s="89"/>
      <c r="BR48" s="89"/>
    </row>
    <row r="49" spans="1:70" ht="16.5">
      <c r="A49" s="6"/>
      <c r="B49" s="106">
        <v>42</v>
      </c>
      <c r="C49" s="13" t="s">
        <v>4156</v>
      </c>
      <c r="D49" s="131" t="s">
        <v>945</v>
      </c>
      <c r="E49" s="268" t="s">
        <v>945</v>
      </c>
      <c r="F49" s="104" t="s">
        <v>4402</v>
      </c>
      <c r="G49" s="103"/>
      <c r="H49" s="104"/>
      <c r="I49" s="103"/>
      <c r="J49" s="104"/>
      <c r="K49" s="103"/>
      <c r="L49" s="104"/>
      <c r="M49" s="103"/>
      <c r="N49" s="106" t="s">
        <v>4402</v>
      </c>
      <c r="O49" s="106" t="s">
        <v>4402</v>
      </c>
      <c r="P49" s="106" t="s">
        <v>4778</v>
      </c>
      <c r="Q49" s="106"/>
      <c r="R49" s="196" t="s">
        <v>989</v>
      </c>
      <c r="S49" s="106" t="s">
        <v>941</v>
      </c>
      <c r="T49" s="106" t="s">
        <v>945</v>
      </c>
      <c r="U49" s="106" t="s">
        <v>4404</v>
      </c>
      <c r="V49" s="49" t="s">
        <v>304</v>
      </c>
      <c r="W49" s="137" t="s">
        <v>4405</v>
      </c>
      <c r="X49" s="895">
        <v>1</v>
      </c>
      <c r="Y49" s="746" t="s">
        <v>945</v>
      </c>
      <c r="Z49" s="136" t="s">
        <v>1008</v>
      </c>
      <c r="AA49" s="106">
        <v>1</v>
      </c>
      <c r="AB49" s="106" t="s">
        <v>1008</v>
      </c>
      <c r="AC49" s="106" t="s">
        <v>945</v>
      </c>
      <c r="AD49" s="14" t="s">
        <v>945</v>
      </c>
      <c r="AE49" s="106" t="s">
        <v>4282</v>
      </c>
      <c r="AF49" s="1332"/>
      <c r="AG49" s="106"/>
      <c r="AH49" s="69">
        <v>986.22675000000004</v>
      </c>
      <c r="AI49" s="69" t="s">
        <v>949</v>
      </c>
      <c r="AJ49" s="69">
        <v>1.41</v>
      </c>
      <c r="AK49" s="69">
        <v>1.3905797</v>
      </c>
      <c r="AL49" s="69" t="s">
        <v>4406</v>
      </c>
      <c r="AM49" s="69" t="s">
        <v>995</v>
      </c>
      <c r="AN49" s="69" t="s">
        <v>1293</v>
      </c>
      <c r="AO49" s="69" t="s">
        <v>1294</v>
      </c>
      <c r="AP49" s="69" t="s">
        <v>1295</v>
      </c>
      <c r="AQ49" s="69" t="s">
        <v>949</v>
      </c>
      <c r="AR49" s="69" t="s">
        <v>1705</v>
      </c>
      <c r="AS49" s="69" t="s">
        <v>949</v>
      </c>
      <c r="AT49" s="69" t="s">
        <v>949</v>
      </c>
      <c r="AU49" s="69">
        <v>0</v>
      </c>
      <c r="AV49" s="69">
        <v>0</v>
      </c>
      <c r="AW49" s="69" t="s">
        <v>4402</v>
      </c>
      <c r="AX49" s="69" t="s">
        <v>1705</v>
      </c>
      <c r="AY49" s="69">
        <v>0</v>
      </c>
      <c r="AZ49" s="69">
        <v>0</v>
      </c>
      <c r="BA49" s="69">
        <v>0</v>
      </c>
      <c r="BB49" s="69">
        <v>0</v>
      </c>
      <c r="BC49" s="25" t="s">
        <v>4162</v>
      </c>
      <c r="BD49" s="25" t="s">
        <v>4407</v>
      </c>
      <c r="BE49" s="25" t="s">
        <v>4408</v>
      </c>
      <c r="BF49" s="25" t="s">
        <v>945</v>
      </c>
      <c r="BG49" s="25">
        <v>4</v>
      </c>
      <c r="BH49" s="25">
        <v>30</v>
      </c>
      <c r="BI49" s="25">
        <v>20</v>
      </c>
      <c r="BJ49" s="6"/>
      <c r="BK49" s="89"/>
      <c r="BL49" s="89"/>
      <c r="BM49" s="89"/>
      <c r="BN49" s="89"/>
      <c r="BO49" s="89"/>
      <c r="BP49" s="89"/>
      <c r="BQ49" s="89"/>
      <c r="BR49" s="89"/>
    </row>
    <row r="50" spans="1:70" ht="16.5">
      <c r="A50" s="6"/>
      <c r="B50" s="106">
        <v>43</v>
      </c>
      <c r="C50" s="13" t="s">
        <v>4156</v>
      </c>
      <c r="D50" s="104" t="s">
        <v>945</v>
      </c>
      <c r="E50" s="122" t="s">
        <v>945</v>
      </c>
      <c r="F50" s="104" t="s">
        <v>2297</v>
      </c>
      <c r="G50" s="103"/>
      <c r="H50" s="104"/>
      <c r="I50" s="103"/>
      <c r="J50" s="104"/>
      <c r="K50" s="103"/>
      <c r="L50" s="104"/>
      <c r="M50" s="103"/>
      <c r="N50" s="106" t="s">
        <v>2297</v>
      </c>
      <c r="O50" s="106" t="s">
        <v>2298</v>
      </c>
      <c r="P50" s="286" t="s">
        <v>4802</v>
      </c>
      <c r="Q50" s="106"/>
      <c r="R50" s="196" t="s">
        <v>1209</v>
      </c>
      <c r="S50" s="106" t="s">
        <v>941</v>
      </c>
      <c r="T50" s="106" t="s">
        <v>945</v>
      </c>
      <c r="U50" s="106"/>
      <c r="V50" s="49" t="s">
        <v>304</v>
      </c>
      <c r="W50" s="137" t="s">
        <v>2300</v>
      </c>
      <c r="X50" s="895">
        <v>1</v>
      </c>
      <c r="Y50" s="746" t="s">
        <v>945</v>
      </c>
      <c r="Z50" s="136" t="s">
        <v>1008</v>
      </c>
      <c r="AA50" s="106">
        <v>1</v>
      </c>
      <c r="AB50" s="106" t="s">
        <v>1008</v>
      </c>
      <c r="AC50" s="106" t="s">
        <v>945</v>
      </c>
      <c r="AD50" s="14" t="s">
        <v>945</v>
      </c>
      <c r="AE50" s="106" t="s">
        <v>4282</v>
      </c>
      <c r="AF50" s="1332"/>
      <c r="AG50" s="106"/>
      <c r="AH50" s="69">
        <v>31853.089</v>
      </c>
      <c r="AI50" s="69" t="s">
        <v>949</v>
      </c>
      <c r="AJ50" s="69">
        <v>1.2</v>
      </c>
      <c r="AK50" s="69">
        <v>38.223706</v>
      </c>
      <c r="AL50" s="69" t="s">
        <v>2301</v>
      </c>
      <c r="AM50" s="69" t="s">
        <v>995</v>
      </c>
      <c r="AN50" s="69" t="s">
        <v>1130</v>
      </c>
      <c r="AO50" s="69" t="s">
        <v>1131</v>
      </c>
      <c r="AP50" s="69" t="s">
        <v>1132</v>
      </c>
      <c r="AQ50" s="69" t="s">
        <v>1133</v>
      </c>
      <c r="AR50" s="69" t="s">
        <v>1087</v>
      </c>
      <c r="AS50" s="69">
        <v>0</v>
      </c>
      <c r="AT50" s="69" t="s">
        <v>949</v>
      </c>
      <c r="AU50" s="69">
        <v>0</v>
      </c>
      <c r="AV50" s="69">
        <v>0</v>
      </c>
      <c r="AW50" s="69" t="s">
        <v>2297</v>
      </c>
      <c r="AX50" s="69" t="s">
        <v>1087</v>
      </c>
      <c r="AY50" s="69" t="s">
        <v>2302</v>
      </c>
      <c r="AZ50" s="69" t="s">
        <v>1087</v>
      </c>
      <c r="BA50" s="69" t="s">
        <v>2303</v>
      </c>
      <c r="BB50" s="69" t="s">
        <v>1087</v>
      </c>
      <c r="BC50" s="25" t="s">
        <v>4162</v>
      </c>
      <c r="BD50" s="25" t="s">
        <v>4411</v>
      </c>
      <c r="BE50" s="25" t="s">
        <v>945</v>
      </c>
      <c r="BF50" s="25" t="s">
        <v>945</v>
      </c>
      <c r="BG50" s="25">
        <v>2</v>
      </c>
      <c r="BH50" s="25">
        <v>250</v>
      </c>
      <c r="BI50" s="25">
        <v>30</v>
      </c>
      <c r="BJ50" s="6"/>
      <c r="BK50" s="89"/>
      <c r="BL50" s="89"/>
      <c r="BM50" s="89"/>
      <c r="BN50" s="89"/>
      <c r="BO50" s="89"/>
      <c r="BP50" s="89"/>
      <c r="BQ50" s="89"/>
      <c r="BR50" s="89"/>
    </row>
    <row r="51" spans="1:70" ht="16.5">
      <c r="A51" s="6"/>
      <c r="B51" s="106">
        <v>44</v>
      </c>
      <c r="C51" s="13" t="s">
        <v>4156</v>
      </c>
      <c r="D51" s="104" t="s">
        <v>945</v>
      </c>
      <c r="E51" s="122" t="s">
        <v>945</v>
      </c>
      <c r="F51" s="104" t="s">
        <v>2304</v>
      </c>
      <c r="G51" s="103"/>
      <c r="H51" s="104"/>
      <c r="I51" s="103"/>
      <c r="J51" s="104"/>
      <c r="K51" s="103"/>
      <c r="L51" s="104"/>
      <c r="M51" s="103"/>
      <c r="N51" s="106" t="s">
        <v>2304</v>
      </c>
      <c r="O51" s="106" t="s">
        <v>2305</v>
      </c>
      <c r="P51" s="286" t="s">
        <v>4802</v>
      </c>
      <c r="Q51" s="106"/>
      <c r="R51" s="196" t="s">
        <v>1556</v>
      </c>
      <c r="S51" s="106" t="s">
        <v>941</v>
      </c>
      <c r="T51" s="106" t="s">
        <v>945</v>
      </c>
      <c r="U51" s="106" t="s">
        <v>2306</v>
      </c>
      <c r="V51" s="49" t="s">
        <v>304</v>
      </c>
      <c r="W51" s="137" t="s">
        <v>2307</v>
      </c>
      <c r="X51" s="895">
        <v>1</v>
      </c>
      <c r="Y51" s="746" t="s">
        <v>945</v>
      </c>
      <c r="Z51" s="136" t="s">
        <v>1008</v>
      </c>
      <c r="AA51" s="106">
        <v>1</v>
      </c>
      <c r="AB51" s="106" t="s">
        <v>1008</v>
      </c>
      <c r="AC51" s="106" t="s">
        <v>945</v>
      </c>
      <c r="AD51" s="14" t="s">
        <v>945</v>
      </c>
      <c r="AE51" s="106" t="s">
        <v>4282</v>
      </c>
      <c r="AF51" s="1332"/>
      <c r="AG51" s="106"/>
      <c r="AH51" s="69">
        <v>17259.06336</v>
      </c>
      <c r="AI51" s="69" t="s">
        <v>949</v>
      </c>
      <c r="AJ51" s="69">
        <v>1.2</v>
      </c>
      <c r="AK51" s="69">
        <v>20.710876032000002</v>
      </c>
      <c r="AL51" s="69" t="s">
        <v>2308</v>
      </c>
      <c r="AM51" s="69" t="s">
        <v>995</v>
      </c>
      <c r="AN51" s="69" t="s">
        <v>1130</v>
      </c>
      <c r="AO51" s="69" t="s">
        <v>1131</v>
      </c>
      <c r="AP51" s="69" t="s">
        <v>1132</v>
      </c>
      <c r="AQ51" s="69" t="s">
        <v>1133</v>
      </c>
      <c r="AR51" s="69" t="s">
        <v>1087</v>
      </c>
      <c r="AS51" s="69" t="s">
        <v>949</v>
      </c>
      <c r="AT51" s="69" t="s">
        <v>949</v>
      </c>
      <c r="AU51" s="69">
        <v>0</v>
      </c>
      <c r="AV51" s="69">
        <v>0</v>
      </c>
      <c r="AW51" s="69" t="s">
        <v>2305</v>
      </c>
      <c r="AX51" s="69" t="s">
        <v>1087</v>
      </c>
      <c r="AY51" s="69">
        <v>0</v>
      </c>
      <c r="AZ51" s="69">
        <v>0</v>
      </c>
      <c r="BA51" s="69">
        <v>0</v>
      </c>
      <c r="BB51" s="69">
        <v>0</v>
      </c>
      <c r="BC51" s="25" t="s">
        <v>4162</v>
      </c>
      <c r="BD51" s="25" t="s">
        <v>4414</v>
      </c>
      <c r="BE51" s="25" t="s">
        <v>945</v>
      </c>
      <c r="BF51" s="25" t="s">
        <v>945</v>
      </c>
      <c r="BG51" s="25">
        <v>2</v>
      </c>
      <c r="BH51" s="25">
        <v>180</v>
      </c>
      <c r="BI51" s="25">
        <v>28</v>
      </c>
      <c r="BJ51" s="6"/>
      <c r="BK51" s="89"/>
      <c r="BL51" s="89"/>
      <c r="BM51" s="89"/>
      <c r="BN51" s="89"/>
      <c r="BO51" s="89"/>
      <c r="BP51" s="89"/>
      <c r="BQ51" s="89"/>
      <c r="BR51" s="89"/>
    </row>
    <row r="52" spans="1:70" ht="16.5">
      <c r="A52" s="6"/>
      <c r="B52" s="106">
        <v>45</v>
      </c>
      <c r="C52" s="13" t="s">
        <v>4156</v>
      </c>
      <c r="D52" s="104" t="s">
        <v>945</v>
      </c>
      <c r="E52" s="122" t="s">
        <v>945</v>
      </c>
      <c r="F52" s="104" t="s">
        <v>2309</v>
      </c>
      <c r="G52" s="103"/>
      <c r="H52" s="104"/>
      <c r="I52" s="103"/>
      <c r="J52" s="104"/>
      <c r="K52" s="103"/>
      <c r="L52" s="104"/>
      <c r="M52" s="103"/>
      <c r="N52" s="106" t="s">
        <v>2309</v>
      </c>
      <c r="O52" s="106" t="s">
        <v>2310</v>
      </c>
      <c r="P52" s="286" t="s">
        <v>4802</v>
      </c>
      <c r="Q52" s="106"/>
      <c r="R52" s="196" t="s">
        <v>1244</v>
      </c>
      <c r="S52" s="106" t="s">
        <v>941</v>
      </c>
      <c r="T52" s="106" t="s">
        <v>945</v>
      </c>
      <c r="U52" s="106"/>
      <c r="V52" s="49" t="s">
        <v>304</v>
      </c>
      <c r="W52" s="137" t="s">
        <v>2312</v>
      </c>
      <c r="X52" s="895">
        <v>1</v>
      </c>
      <c r="Y52" s="746" t="s">
        <v>945</v>
      </c>
      <c r="Z52" s="136" t="s">
        <v>1008</v>
      </c>
      <c r="AA52" s="106">
        <v>1</v>
      </c>
      <c r="AB52" s="106" t="s">
        <v>1008</v>
      </c>
      <c r="AC52" s="106" t="s">
        <v>945</v>
      </c>
      <c r="AD52" s="14" t="s">
        <v>945</v>
      </c>
      <c r="AE52" s="106" t="s">
        <v>4282</v>
      </c>
      <c r="AF52" s="1332"/>
      <c r="AG52" s="106"/>
      <c r="AH52" s="69">
        <v>28257.143</v>
      </c>
      <c r="AI52" s="69" t="s">
        <v>949</v>
      </c>
      <c r="AJ52" s="69">
        <v>1.2</v>
      </c>
      <c r="AK52" s="69">
        <v>33.908571000000002</v>
      </c>
      <c r="AL52" s="69" t="s">
        <v>2313</v>
      </c>
      <c r="AM52" s="69" t="s">
        <v>995</v>
      </c>
      <c r="AN52" s="69" t="s">
        <v>1130</v>
      </c>
      <c r="AO52" s="69" t="s">
        <v>1131</v>
      </c>
      <c r="AP52" s="69" t="s">
        <v>1132</v>
      </c>
      <c r="AQ52" s="69" t="s">
        <v>1133</v>
      </c>
      <c r="AR52" s="69" t="s">
        <v>1087</v>
      </c>
      <c r="AS52" s="69" t="s">
        <v>2314</v>
      </c>
      <c r="AT52" s="69" t="s">
        <v>1142</v>
      </c>
      <c r="AU52" s="69">
        <v>0</v>
      </c>
      <c r="AV52" s="69">
        <v>0</v>
      </c>
      <c r="AW52" s="69" t="s">
        <v>2309</v>
      </c>
      <c r="AX52" s="69" t="s">
        <v>1087</v>
      </c>
      <c r="AY52" s="69" t="s">
        <v>2315</v>
      </c>
      <c r="AZ52" s="69" t="s">
        <v>2314</v>
      </c>
      <c r="BA52" s="69" t="s">
        <v>2316</v>
      </c>
      <c r="BB52" s="69" t="s">
        <v>1142</v>
      </c>
      <c r="BC52" s="25" t="s">
        <v>4162</v>
      </c>
      <c r="BD52" s="25" t="s">
        <v>4414</v>
      </c>
      <c r="BE52" s="25" t="s">
        <v>945</v>
      </c>
      <c r="BF52" s="25" t="s">
        <v>945</v>
      </c>
      <c r="BG52" s="25">
        <v>2</v>
      </c>
      <c r="BH52" s="25">
        <v>250</v>
      </c>
      <c r="BI52" s="25">
        <v>30</v>
      </c>
      <c r="BJ52" s="6"/>
      <c r="BK52" s="89"/>
      <c r="BL52" s="89"/>
      <c r="BM52" s="89"/>
      <c r="BN52" s="89"/>
      <c r="BO52" s="89"/>
      <c r="BP52" s="89"/>
      <c r="BQ52" s="89"/>
      <c r="BR52" s="89"/>
    </row>
    <row r="53" spans="1:70" ht="16.5">
      <c r="A53" s="6"/>
      <c r="B53" s="106">
        <v>46</v>
      </c>
      <c r="C53" s="13" t="s">
        <v>4156</v>
      </c>
      <c r="D53" s="104" t="s">
        <v>945</v>
      </c>
      <c r="E53" s="122" t="s">
        <v>945</v>
      </c>
      <c r="F53" s="104" t="s">
        <v>4417</v>
      </c>
      <c r="G53" s="103"/>
      <c r="H53" s="104"/>
      <c r="I53" s="103"/>
      <c r="J53" s="104"/>
      <c r="K53" s="103"/>
      <c r="L53" s="104"/>
      <c r="M53" s="103"/>
      <c r="N53" s="106" t="s">
        <v>4417</v>
      </c>
      <c r="O53" s="106" t="s">
        <v>4423</v>
      </c>
      <c r="P53" s="286" t="s">
        <v>4802</v>
      </c>
      <c r="Q53" s="106"/>
      <c r="R53" s="196" t="s">
        <v>1126</v>
      </c>
      <c r="S53" s="106" t="s">
        <v>941</v>
      </c>
      <c r="T53" s="106" t="s">
        <v>945</v>
      </c>
      <c r="U53" s="106" t="s">
        <v>4420</v>
      </c>
      <c r="V53" s="49" t="s">
        <v>304</v>
      </c>
      <c r="W53" s="137" t="s">
        <v>4421</v>
      </c>
      <c r="X53" s="895">
        <v>1</v>
      </c>
      <c r="Y53" s="746" t="s">
        <v>945</v>
      </c>
      <c r="Z53" s="136" t="s">
        <v>1008</v>
      </c>
      <c r="AA53" s="106">
        <v>1</v>
      </c>
      <c r="AB53" s="106" t="s">
        <v>1008</v>
      </c>
      <c r="AC53" s="106" t="s">
        <v>945</v>
      </c>
      <c r="AD53" s="14" t="s">
        <v>945</v>
      </c>
      <c r="AE53" s="106" t="s">
        <v>4282</v>
      </c>
      <c r="AF53" s="1332"/>
      <c r="AG53" s="106"/>
      <c r="AH53" s="69">
        <v>7789.478744</v>
      </c>
      <c r="AI53" s="69" t="s">
        <v>949</v>
      </c>
      <c r="AJ53" s="69">
        <v>1.2</v>
      </c>
      <c r="AK53" s="69">
        <v>9.3473744930000002</v>
      </c>
      <c r="AL53" s="69" t="s">
        <v>4422</v>
      </c>
      <c r="AM53" s="69" t="s">
        <v>995</v>
      </c>
      <c r="AN53" s="69" t="s">
        <v>1130</v>
      </c>
      <c r="AO53" s="69" t="s">
        <v>1131</v>
      </c>
      <c r="AP53" s="69" t="s">
        <v>1132</v>
      </c>
      <c r="AQ53" s="69" t="s">
        <v>1133</v>
      </c>
      <c r="AR53" s="69" t="s">
        <v>1087</v>
      </c>
      <c r="AS53" s="69" t="s">
        <v>949</v>
      </c>
      <c r="AT53" s="69" t="s">
        <v>949</v>
      </c>
      <c r="AU53" s="69">
        <v>0</v>
      </c>
      <c r="AV53" s="69">
        <v>0</v>
      </c>
      <c r="AW53" s="69" t="s">
        <v>4423</v>
      </c>
      <c r="AX53" s="69" t="s">
        <v>1087</v>
      </c>
      <c r="AY53" s="69">
        <v>0</v>
      </c>
      <c r="AZ53" s="69">
        <v>0</v>
      </c>
      <c r="BA53" s="69">
        <v>0</v>
      </c>
      <c r="BB53" s="69">
        <v>0</v>
      </c>
      <c r="BC53" s="25" t="s">
        <v>4162</v>
      </c>
      <c r="BD53" s="25" t="s">
        <v>4414</v>
      </c>
      <c r="BE53" s="25" t="s">
        <v>945</v>
      </c>
      <c r="BF53" s="25" t="s">
        <v>945</v>
      </c>
      <c r="BG53" s="25">
        <v>4</v>
      </c>
      <c r="BH53" s="25">
        <v>250</v>
      </c>
      <c r="BI53" s="25">
        <v>32</v>
      </c>
      <c r="BJ53" s="6"/>
      <c r="BK53" s="89"/>
      <c r="BL53" s="89"/>
      <c r="BM53" s="89"/>
      <c r="BN53" s="89"/>
      <c r="BO53" s="89"/>
      <c r="BP53" s="89"/>
      <c r="BQ53" s="89"/>
      <c r="BR53" s="89"/>
    </row>
    <row r="54" spans="1:70" ht="16.5">
      <c r="A54" s="6"/>
      <c r="B54" s="106">
        <v>47</v>
      </c>
      <c r="C54" s="13" t="s">
        <v>4156</v>
      </c>
      <c r="D54" s="104" t="s">
        <v>945</v>
      </c>
      <c r="E54" s="122" t="s">
        <v>945</v>
      </c>
      <c r="F54" s="104" t="s">
        <v>4424</v>
      </c>
      <c r="G54" s="103"/>
      <c r="H54" s="104"/>
      <c r="I54" s="103"/>
      <c r="J54" s="104"/>
      <c r="K54" s="103"/>
      <c r="L54" s="104"/>
      <c r="M54" s="103"/>
      <c r="N54" s="106" t="s">
        <v>4424</v>
      </c>
      <c r="O54" s="106" t="s">
        <v>4426</v>
      </c>
      <c r="P54" s="286" t="s">
        <v>939</v>
      </c>
      <c r="Q54" s="106" t="s">
        <v>5010</v>
      </c>
      <c r="R54" s="196" t="s">
        <v>979</v>
      </c>
      <c r="S54" s="106" t="s">
        <v>941</v>
      </c>
      <c r="T54" s="106" t="s">
        <v>945</v>
      </c>
      <c r="U54" s="106" t="s">
        <v>4427</v>
      </c>
      <c r="V54" s="49" t="s">
        <v>304</v>
      </c>
      <c r="W54" s="137" t="s">
        <v>4428</v>
      </c>
      <c r="X54" s="895">
        <v>1</v>
      </c>
      <c r="Y54" s="746" t="s">
        <v>945</v>
      </c>
      <c r="Z54" s="136" t="s">
        <v>1008</v>
      </c>
      <c r="AA54" s="106">
        <v>1</v>
      </c>
      <c r="AB54" s="106" t="s">
        <v>1008</v>
      </c>
      <c r="AC54" s="106" t="s">
        <v>945</v>
      </c>
      <c r="AD54" s="14" t="s">
        <v>945</v>
      </c>
      <c r="AE54" s="106" t="s">
        <v>4282</v>
      </c>
      <c r="AF54" s="1332"/>
      <c r="AG54" s="106"/>
      <c r="AH54" s="69">
        <v>11379.397000000001</v>
      </c>
      <c r="AI54" s="69" t="s">
        <v>949</v>
      </c>
      <c r="AJ54" s="69">
        <v>1.2</v>
      </c>
      <c r="AK54" s="69">
        <v>13.655276000000001</v>
      </c>
      <c r="AL54" s="69" t="s">
        <v>2322</v>
      </c>
      <c r="AM54" s="69" t="s">
        <v>995</v>
      </c>
      <c r="AN54" s="69" t="s">
        <v>1130</v>
      </c>
      <c r="AO54" s="69" t="s">
        <v>1131</v>
      </c>
      <c r="AP54" s="69" t="s">
        <v>1132</v>
      </c>
      <c r="AQ54" s="69" t="s">
        <v>1133</v>
      </c>
      <c r="AR54" s="69" t="s">
        <v>1087</v>
      </c>
      <c r="AS54" s="69">
        <v>0</v>
      </c>
      <c r="AT54" s="69" t="s">
        <v>949</v>
      </c>
      <c r="AU54" s="69">
        <v>0</v>
      </c>
      <c r="AV54" s="69">
        <v>0</v>
      </c>
      <c r="AW54" s="69" t="s">
        <v>2323</v>
      </c>
      <c r="AX54" s="69" t="s">
        <v>1087</v>
      </c>
      <c r="AY54" s="69" t="s">
        <v>2324</v>
      </c>
      <c r="AZ54" s="69" t="s">
        <v>1087</v>
      </c>
      <c r="BA54" s="69">
        <v>0</v>
      </c>
      <c r="BB54" s="69">
        <v>0</v>
      </c>
      <c r="BC54" s="25" t="s">
        <v>4162</v>
      </c>
      <c r="BD54" s="25" t="s">
        <v>945</v>
      </c>
      <c r="BE54" s="25" t="s">
        <v>945</v>
      </c>
      <c r="BF54" s="25" t="s">
        <v>945</v>
      </c>
      <c r="BG54" s="25">
        <v>4</v>
      </c>
      <c r="BH54" s="25">
        <v>100</v>
      </c>
      <c r="BI54" s="25">
        <v>23</v>
      </c>
      <c r="BJ54" s="6"/>
      <c r="BK54" s="89"/>
      <c r="BL54" s="89"/>
      <c r="BM54" s="89"/>
      <c r="BN54" s="89"/>
      <c r="BO54" s="89"/>
      <c r="BP54" s="89"/>
      <c r="BQ54" s="89"/>
      <c r="BR54" s="89"/>
    </row>
    <row r="55" spans="1:70" ht="16.5">
      <c r="A55" s="6"/>
      <c r="B55" s="106">
        <v>48</v>
      </c>
      <c r="C55" s="13" t="s">
        <v>4156</v>
      </c>
      <c r="D55" s="104"/>
      <c r="E55" s="122"/>
      <c r="F55" s="104" t="s">
        <v>4429</v>
      </c>
      <c r="G55" s="103"/>
      <c r="H55" s="104"/>
      <c r="I55" s="103"/>
      <c r="J55" s="104"/>
      <c r="K55" s="103"/>
      <c r="L55" s="104"/>
      <c r="M55" s="103"/>
      <c r="N55" s="106" t="s">
        <v>4429</v>
      </c>
      <c r="O55" s="106" t="s">
        <v>5011</v>
      </c>
      <c r="P55" s="286" t="s">
        <v>4802</v>
      </c>
      <c r="Q55" s="106"/>
      <c r="R55" s="196" t="s">
        <v>1059</v>
      </c>
      <c r="S55" s="106" t="s">
        <v>941</v>
      </c>
      <c r="T55" s="106"/>
      <c r="U55" s="106" t="s">
        <v>4432</v>
      </c>
      <c r="V55" s="49" t="s">
        <v>304</v>
      </c>
      <c r="W55" s="137" t="s">
        <v>4433</v>
      </c>
      <c r="X55" s="895">
        <v>1</v>
      </c>
      <c r="Y55" s="746" t="s">
        <v>945</v>
      </c>
      <c r="Z55" s="136" t="s">
        <v>1008</v>
      </c>
      <c r="AA55" s="106">
        <v>1</v>
      </c>
      <c r="AB55" s="106" t="s">
        <v>979</v>
      </c>
      <c r="AC55" s="106" t="s">
        <v>945</v>
      </c>
      <c r="AD55" s="14" t="s">
        <v>945</v>
      </c>
      <c r="AE55" s="106" t="s">
        <v>4282</v>
      </c>
      <c r="AF55" s="1332"/>
      <c r="AG55" s="106"/>
      <c r="AH55" s="69">
        <v>9.24</v>
      </c>
      <c r="AI55" s="69">
        <v>0.1</v>
      </c>
      <c r="AJ55" s="69" t="s">
        <v>949</v>
      </c>
      <c r="AK55" s="69" t="s">
        <v>949</v>
      </c>
      <c r="AL55" s="69" t="s">
        <v>949</v>
      </c>
      <c r="AM55" s="69" t="s">
        <v>949</v>
      </c>
      <c r="AN55" s="69" t="s">
        <v>1952</v>
      </c>
      <c r="AO55" s="69" t="s">
        <v>4434</v>
      </c>
      <c r="AP55" s="69" t="s">
        <v>949</v>
      </c>
      <c r="AQ55" s="69" t="s">
        <v>949</v>
      </c>
      <c r="AR55" s="69" t="s">
        <v>1424</v>
      </c>
      <c r="AS55" s="69" t="s">
        <v>1166</v>
      </c>
      <c r="AT55" s="69" t="s">
        <v>949</v>
      </c>
      <c r="AU55" s="69">
        <v>0</v>
      </c>
      <c r="AV55" s="69">
        <v>0</v>
      </c>
      <c r="AW55" s="69">
        <v>0</v>
      </c>
      <c r="AX55" s="69">
        <v>0</v>
      </c>
      <c r="AY55" s="69">
        <v>0</v>
      </c>
      <c r="AZ55" s="69">
        <v>0</v>
      </c>
      <c r="BA55" s="69">
        <v>0</v>
      </c>
      <c r="BB55" s="69">
        <v>0</v>
      </c>
      <c r="BC55" s="25"/>
      <c r="BD55" s="25"/>
      <c r="BE55" s="25"/>
      <c r="BF55" s="25"/>
      <c r="BG55" s="25"/>
      <c r="BH55" s="25"/>
      <c r="BI55" s="25"/>
      <c r="BJ55" s="6"/>
      <c r="BK55" s="89"/>
      <c r="BL55" s="89"/>
      <c r="BM55" s="89"/>
      <c r="BN55" s="89"/>
      <c r="BO55" s="89"/>
      <c r="BP55" s="89"/>
      <c r="BQ55" s="89"/>
      <c r="BR55" s="89"/>
    </row>
    <row r="56" spans="1:70" ht="16.5">
      <c r="A56" s="6"/>
      <c r="B56" s="106">
        <v>49</v>
      </c>
      <c r="C56" s="13" t="s">
        <v>4156</v>
      </c>
      <c r="D56" s="104" t="s">
        <v>945</v>
      </c>
      <c r="E56" s="122" t="s">
        <v>945</v>
      </c>
      <c r="F56" s="104" t="s">
        <v>4435</v>
      </c>
      <c r="G56" s="103"/>
      <c r="H56" s="104"/>
      <c r="I56" s="103"/>
      <c r="J56" s="104"/>
      <c r="K56" s="103"/>
      <c r="L56" s="104"/>
      <c r="M56" s="103"/>
      <c r="N56" s="106" t="s">
        <v>4435</v>
      </c>
      <c r="O56" s="106" t="s">
        <v>4435</v>
      </c>
      <c r="P56" s="106" t="s">
        <v>4778</v>
      </c>
      <c r="Q56" s="106"/>
      <c r="R56" s="196" t="s">
        <v>1126</v>
      </c>
      <c r="S56" s="106" t="s">
        <v>941</v>
      </c>
      <c r="T56" s="106" t="s">
        <v>945</v>
      </c>
      <c r="U56" s="106" t="s">
        <v>4437</v>
      </c>
      <c r="V56" s="142" t="s">
        <v>304</v>
      </c>
      <c r="W56" s="137" t="s">
        <v>4438</v>
      </c>
      <c r="X56" s="895">
        <v>1</v>
      </c>
      <c r="Y56" s="746" t="s">
        <v>945</v>
      </c>
      <c r="Z56" s="136" t="s">
        <v>1008</v>
      </c>
      <c r="AA56" s="106">
        <v>1</v>
      </c>
      <c r="AB56" s="106" t="s">
        <v>1008</v>
      </c>
      <c r="AC56" s="106" t="s">
        <v>945</v>
      </c>
      <c r="AD56" s="14" t="s">
        <v>945</v>
      </c>
      <c r="AE56" s="106" t="s">
        <v>4282</v>
      </c>
      <c r="AF56" s="1332"/>
      <c r="AG56" s="106"/>
      <c r="AH56" s="69">
        <v>168.52395999999999</v>
      </c>
      <c r="AI56" s="69" t="s">
        <v>949</v>
      </c>
      <c r="AJ56" s="69">
        <v>0.91</v>
      </c>
      <c r="AK56" s="69">
        <v>0.15335679999999999</v>
      </c>
      <c r="AL56" s="69" t="s">
        <v>4439</v>
      </c>
      <c r="AM56" s="69" t="s">
        <v>1083</v>
      </c>
      <c r="AN56" s="69" t="s">
        <v>2080</v>
      </c>
      <c r="AO56" s="69" t="s">
        <v>4440</v>
      </c>
      <c r="AP56" s="69" t="s">
        <v>4441</v>
      </c>
      <c r="AQ56" s="69" t="s">
        <v>949</v>
      </c>
      <c r="AR56" s="69" t="s">
        <v>1087</v>
      </c>
      <c r="AS56" s="69" t="s">
        <v>949</v>
      </c>
      <c r="AT56" s="69" t="s">
        <v>949</v>
      </c>
      <c r="AU56" s="69">
        <v>0</v>
      </c>
      <c r="AV56" s="69">
        <v>0</v>
      </c>
      <c r="AW56" s="69" t="s">
        <v>4435</v>
      </c>
      <c r="AX56" s="69" t="s">
        <v>1087</v>
      </c>
      <c r="AY56" s="69">
        <v>0</v>
      </c>
      <c r="AZ56" s="69">
        <v>0</v>
      </c>
      <c r="BA56" s="69">
        <v>0</v>
      </c>
      <c r="BB56" s="69">
        <v>0</v>
      </c>
      <c r="BC56" s="25" t="s">
        <v>4162</v>
      </c>
      <c r="BD56" s="25" t="s">
        <v>4414</v>
      </c>
      <c r="BE56" s="25" t="s">
        <v>945</v>
      </c>
      <c r="BF56" s="25" t="s">
        <v>945</v>
      </c>
      <c r="BG56" s="25">
        <v>4</v>
      </c>
      <c r="BH56" s="25">
        <v>50</v>
      </c>
      <c r="BI56" s="25">
        <v>20</v>
      </c>
      <c r="BJ56" s="6"/>
      <c r="BK56" s="89"/>
      <c r="BL56" s="89"/>
      <c r="BM56" s="89"/>
      <c r="BN56" s="89"/>
      <c r="BO56" s="89"/>
      <c r="BP56" s="89"/>
      <c r="BQ56" s="89"/>
      <c r="BR56" s="89"/>
    </row>
    <row r="57" spans="1:70" ht="16.5">
      <c r="A57" s="6"/>
      <c r="B57" s="106">
        <v>50</v>
      </c>
      <c r="C57" s="13" t="s">
        <v>4156</v>
      </c>
      <c r="D57" s="104" t="s">
        <v>945</v>
      </c>
      <c r="E57" s="122" t="s">
        <v>945</v>
      </c>
      <c r="F57" s="104" t="s">
        <v>2325</v>
      </c>
      <c r="G57" s="103"/>
      <c r="H57" s="104"/>
      <c r="I57" s="103"/>
      <c r="J57" s="104"/>
      <c r="K57" s="103"/>
      <c r="L57" s="104"/>
      <c r="M57" s="103"/>
      <c r="N57" s="106" t="s">
        <v>2325</v>
      </c>
      <c r="O57" s="106" t="s">
        <v>2326</v>
      </c>
      <c r="P57" s="286" t="s">
        <v>4802</v>
      </c>
      <c r="Q57" s="106"/>
      <c r="R57" s="196" t="s">
        <v>979</v>
      </c>
      <c r="S57" s="106" t="s">
        <v>941</v>
      </c>
      <c r="T57" s="106" t="s">
        <v>945</v>
      </c>
      <c r="U57" s="106" t="s">
        <v>2327</v>
      </c>
      <c r="V57" s="79" t="s">
        <v>304</v>
      </c>
      <c r="W57" s="137" t="s">
        <v>2328</v>
      </c>
      <c r="X57" s="895">
        <v>1</v>
      </c>
      <c r="Y57" s="746" t="s">
        <v>945</v>
      </c>
      <c r="Z57" s="136" t="s">
        <v>1008</v>
      </c>
      <c r="AA57" s="106">
        <v>1</v>
      </c>
      <c r="AB57" s="106" t="s">
        <v>979</v>
      </c>
      <c r="AC57" s="106" t="s">
        <v>945</v>
      </c>
      <c r="AD57" s="14" t="s">
        <v>945</v>
      </c>
      <c r="AE57" s="106" t="s">
        <v>4282</v>
      </c>
      <c r="AF57" s="1332"/>
      <c r="AG57" s="106"/>
      <c r="AH57" s="69">
        <v>330.540661</v>
      </c>
      <c r="AI57" s="69">
        <v>1</v>
      </c>
      <c r="AJ57" s="69" t="s">
        <v>949</v>
      </c>
      <c r="AK57" s="69" t="s">
        <v>949</v>
      </c>
      <c r="AL57" s="69" t="s">
        <v>2329</v>
      </c>
      <c r="AM57" s="69" t="s">
        <v>2110</v>
      </c>
      <c r="AN57" s="69" t="s">
        <v>1253</v>
      </c>
      <c r="AO57" s="69" t="s">
        <v>2096</v>
      </c>
      <c r="AP57" s="69" t="s">
        <v>949</v>
      </c>
      <c r="AQ57" s="69" t="s">
        <v>949</v>
      </c>
      <c r="AR57" s="69" t="s">
        <v>1424</v>
      </c>
      <c r="AS57" s="69" t="s">
        <v>1166</v>
      </c>
      <c r="AT57" s="69" t="s">
        <v>949</v>
      </c>
      <c r="AU57" s="69">
        <v>0</v>
      </c>
      <c r="AV57" s="69">
        <v>0</v>
      </c>
      <c r="AW57" s="69">
        <v>0</v>
      </c>
      <c r="AX57" s="69">
        <v>0</v>
      </c>
      <c r="AY57" s="69">
        <v>0</v>
      </c>
      <c r="AZ57" s="69">
        <v>0</v>
      </c>
      <c r="BA57" s="69">
        <v>0</v>
      </c>
      <c r="BB57" s="69">
        <v>0</v>
      </c>
      <c r="BC57" s="25" t="s">
        <v>4162</v>
      </c>
      <c r="BD57" s="25" t="s">
        <v>945</v>
      </c>
      <c r="BE57" s="25" t="s">
        <v>945</v>
      </c>
      <c r="BF57" s="25" t="s">
        <v>945</v>
      </c>
      <c r="BG57" s="25" t="s">
        <v>945</v>
      </c>
      <c r="BH57" s="25" t="s">
        <v>945</v>
      </c>
      <c r="BI57" s="25" t="s">
        <v>945</v>
      </c>
      <c r="BJ57" s="6"/>
      <c r="BK57" s="89"/>
      <c r="BL57" s="89"/>
      <c r="BM57" s="89"/>
      <c r="BN57" s="89"/>
      <c r="BO57" s="89"/>
      <c r="BP57" s="89"/>
      <c r="BQ57" s="89"/>
      <c r="BR57" s="89"/>
    </row>
    <row r="58" spans="1:70" ht="16.5">
      <c r="A58" s="6"/>
      <c r="B58" s="106">
        <v>51</v>
      </c>
      <c r="C58" s="13" t="s">
        <v>4156</v>
      </c>
      <c r="D58" s="119" t="s">
        <v>945</v>
      </c>
      <c r="E58" s="120" t="s">
        <v>945</v>
      </c>
      <c r="F58" s="104" t="s">
        <v>4444</v>
      </c>
      <c r="G58" s="103"/>
      <c r="H58" s="104"/>
      <c r="I58" s="103"/>
      <c r="J58" s="104"/>
      <c r="K58" s="103"/>
      <c r="L58" s="104"/>
      <c r="M58" s="103"/>
      <c r="N58" s="106" t="s">
        <v>4444</v>
      </c>
      <c r="O58" s="106" t="s">
        <v>5012</v>
      </c>
      <c r="P58" s="286" t="s">
        <v>4802</v>
      </c>
      <c r="Q58" s="106"/>
      <c r="R58" s="196" t="s">
        <v>989</v>
      </c>
      <c r="S58" s="106" t="s">
        <v>941</v>
      </c>
      <c r="T58" s="106" t="s">
        <v>945</v>
      </c>
      <c r="U58" s="106" t="s">
        <v>4447</v>
      </c>
      <c r="V58" s="79" t="s">
        <v>304</v>
      </c>
      <c r="W58" s="137" t="s">
        <v>4448</v>
      </c>
      <c r="X58" s="895">
        <v>2</v>
      </c>
      <c r="Y58" s="746" t="s">
        <v>945</v>
      </c>
      <c r="Z58" s="136" t="s">
        <v>1008</v>
      </c>
      <c r="AA58" s="106">
        <v>1</v>
      </c>
      <c r="AB58" s="106" t="s">
        <v>979</v>
      </c>
      <c r="AC58" s="106" t="s">
        <v>945</v>
      </c>
      <c r="AD58" s="14" t="s">
        <v>945</v>
      </c>
      <c r="AE58" s="106" t="s">
        <v>4282</v>
      </c>
      <c r="AF58" s="1332"/>
      <c r="AG58" s="106"/>
      <c r="AH58" s="69">
        <v>9.24</v>
      </c>
      <c r="AI58" s="69">
        <v>0.1</v>
      </c>
      <c r="AJ58" s="69">
        <v>1.38</v>
      </c>
      <c r="AK58" s="69">
        <v>1.2751200000000001E-2</v>
      </c>
      <c r="AL58" s="69" t="s">
        <v>4449</v>
      </c>
      <c r="AM58" s="69" t="s">
        <v>949</v>
      </c>
      <c r="AN58" s="69" t="s">
        <v>1952</v>
      </c>
      <c r="AO58" s="69" t="s">
        <v>4434</v>
      </c>
      <c r="AP58" s="69" t="s">
        <v>2013</v>
      </c>
      <c r="AQ58" s="69" t="s">
        <v>949</v>
      </c>
      <c r="AR58" s="69" t="s">
        <v>1424</v>
      </c>
      <c r="AS58" s="69" t="s">
        <v>1166</v>
      </c>
      <c r="AT58" s="69" t="s">
        <v>949</v>
      </c>
      <c r="AU58" s="69">
        <v>0</v>
      </c>
      <c r="AV58" s="69">
        <v>0</v>
      </c>
      <c r="AW58" s="69">
        <v>0</v>
      </c>
      <c r="AX58" s="69">
        <v>0</v>
      </c>
      <c r="AY58" s="69">
        <v>0</v>
      </c>
      <c r="AZ58" s="69">
        <v>0</v>
      </c>
      <c r="BA58" s="69">
        <v>0</v>
      </c>
      <c r="BB58" s="69">
        <v>0</v>
      </c>
      <c r="BC58" s="25" t="s">
        <v>4162</v>
      </c>
      <c r="BD58" s="25" t="s">
        <v>945</v>
      </c>
      <c r="BE58" s="25" t="s">
        <v>945</v>
      </c>
      <c r="BF58" s="25" t="s">
        <v>945</v>
      </c>
      <c r="BG58" s="25" t="s">
        <v>945</v>
      </c>
      <c r="BH58" s="25" t="s">
        <v>945</v>
      </c>
      <c r="BI58" s="25" t="s">
        <v>945</v>
      </c>
      <c r="BJ58" s="6"/>
      <c r="BK58" s="89"/>
      <c r="BL58" s="89"/>
      <c r="BM58" s="89"/>
      <c r="BN58" s="89"/>
      <c r="BO58" s="89"/>
      <c r="BP58" s="89"/>
      <c r="BQ58" s="89"/>
      <c r="BR58" s="89"/>
    </row>
    <row r="59" spans="1:70" ht="16.5">
      <c r="A59" s="6"/>
      <c r="B59" s="106">
        <v>52</v>
      </c>
      <c r="C59" s="13" t="s">
        <v>4156</v>
      </c>
      <c r="D59" s="129" t="s">
        <v>945</v>
      </c>
      <c r="E59" s="130" t="s">
        <v>945</v>
      </c>
      <c r="F59" s="104" t="s">
        <v>2330</v>
      </c>
      <c r="G59" s="103"/>
      <c r="H59" s="104"/>
      <c r="I59" s="103"/>
      <c r="J59" s="104"/>
      <c r="K59" s="103"/>
      <c r="L59" s="104"/>
      <c r="M59" s="103"/>
      <c r="N59" s="106" t="s">
        <v>2330</v>
      </c>
      <c r="O59" s="106" t="s">
        <v>2330</v>
      </c>
      <c r="P59" s="106" t="s">
        <v>4778</v>
      </c>
      <c r="Q59" s="106"/>
      <c r="R59" s="196" t="s">
        <v>989</v>
      </c>
      <c r="S59" s="106" t="s">
        <v>941</v>
      </c>
      <c r="T59" s="106" t="s">
        <v>945</v>
      </c>
      <c r="U59" s="106" t="s">
        <v>2331</v>
      </c>
      <c r="V59" s="49" t="s">
        <v>304</v>
      </c>
      <c r="W59" s="137" t="s">
        <v>2332</v>
      </c>
      <c r="X59" s="895">
        <v>1</v>
      </c>
      <c r="Y59" s="746" t="s">
        <v>945</v>
      </c>
      <c r="Z59" s="136" t="s">
        <v>1008</v>
      </c>
      <c r="AA59" s="106">
        <v>1</v>
      </c>
      <c r="AB59" s="106" t="s">
        <v>1008</v>
      </c>
      <c r="AC59" s="106" t="s">
        <v>945</v>
      </c>
      <c r="AD59" s="14" t="s">
        <v>945</v>
      </c>
      <c r="AE59" s="106" t="s">
        <v>4282</v>
      </c>
      <c r="AF59" s="1332"/>
      <c r="AG59" s="106"/>
      <c r="AH59" s="69">
        <v>2715.6461450000002</v>
      </c>
      <c r="AI59" s="69" t="s">
        <v>949</v>
      </c>
      <c r="AJ59" s="69">
        <v>1.2</v>
      </c>
      <c r="AK59" s="69">
        <v>3.2587754000000002</v>
      </c>
      <c r="AL59" s="69" t="s">
        <v>2333</v>
      </c>
      <c r="AM59" s="69" t="s">
        <v>995</v>
      </c>
      <c r="AN59" s="69" t="s">
        <v>1130</v>
      </c>
      <c r="AO59" s="69" t="s">
        <v>1131</v>
      </c>
      <c r="AP59" s="69" t="s">
        <v>1132</v>
      </c>
      <c r="AQ59" s="69" t="s">
        <v>1133</v>
      </c>
      <c r="AR59" s="69" t="s">
        <v>1087</v>
      </c>
      <c r="AS59" s="69" t="s">
        <v>949</v>
      </c>
      <c r="AT59" s="69" t="s">
        <v>949</v>
      </c>
      <c r="AU59" s="69">
        <v>0</v>
      </c>
      <c r="AV59" s="69">
        <v>0</v>
      </c>
      <c r="AW59" s="69" t="s">
        <v>2330</v>
      </c>
      <c r="AX59" s="69" t="s">
        <v>1087</v>
      </c>
      <c r="AY59" s="69">
        <v>0</v>
      </c>
      <c r="AZ59" s="69">
        <v>0</v>
      </c>
      <c r="BA59" s="69">
        <v>0</v>
      </c>
      <c r="BB59" s="69">
        <v>0</v>
      </c>
      <c r="BC59" s="25" t="s">
        <v>4162</v>
      </c>
      <c r="BD59" s="25" t="s">
        <v>4411</v>
      </c>
      <c r="BE59" s="25" t="s">
        <v>945</v>
      </c>
      <c r="BF59" s="25" t="s">
        <v>945</v>
      </c>
      <c r="BG59" s="25">
        <v>4</v>
      </c>
      <c r="BH59" s="25">
        <v>50</v>
      </c>
      <c r="BI59" s="25">
        <v>22</v>
      </c>
      <c r="BJ59" s="6"/>
      <c r="BK59" s="89"/>
      <c r="BL59" s="89"/>
      <c r="BM59" s="89"/>
      <c r="BN59" s="89"/>
      <c r="BO59" s="89"/>
      <c r="BP59" s="89"/>
      <c r="BQ59" s="89"/>
      <c r="BR59" s="89"/>
    </row>
    <row r="60" spans="1:70" ht="16.5">
      <c r="A60" s="6"/>
      <c r="B60" s="106">
        <v>53</v>
      </c>
      <c r="C60" s="13" t="s">
        <v>4156</v>
      </c>
      <c r="D60" s="129" t="s">
        <v>945</v>
      </c>
      <c r="E60" s="130" t="s">
        <v>945</v>
      </c>
      <c r="F60" s="104" t="s">
        <v>1974</v>
      </c>
      <c r="G60" s="103"/>
      <c r="H60" s="104"/>
      <c r="I60" s="103"/>
      <c r="J60" s="104"/>
      <c r="K60" s="103"/>
      <c r="L60" s="104"/>
      <c r="M60" s="103"/>
      <c r="N60" s="106" t="s">
        <v>1974</v>
      </c>
      <c r="O60" s="106" t="s">
        <v>1974</v>
      </c>
      <c r="P60" s="106" t="s">
        <v>4778</v>
      </c>
      <c r="Q60" s="106"/>
      <c r="R60" s="196"/>
      <c r="S60" s="106" t="s">
        <v>941</v>
      </c>
      <c r="T60" s="106" t="s">
        <v>1974</v>
      </c>
      <c r="U60" s="106" t="s">
        <v>1975</v>
      </c>
      <c r="V60" s="49" t="s">
        <v>304</v>
      </c>
      <c r="W60" s="137" t="s">
        <v>1976</v>
      </c>
      <c r="X60" s="895">
        <v>1</v>
      </c>
      <c r="Y60" s="746" t="s">
        <v>945</v>
      </c>
      <c r="Z60" s="136" t="s">
        <v>1008</v>
      </c>
      <c r="AA60" s="106">
        <v>1</v>
      </c>
      <c r="AB60" s="106" t="s">
        <v>979</v>
      </c>
      <c r="AC60" s="106" t="s">
        <v>945</v>
      </c>
      <c r="AD60" s="14" t="s">
        <v>945</v>
      </c>
      <c r="AE60" s="106" t="s">
        <v>4282</v>
      </c>
      <c r="AF60" s="1332"/>
      <c r="AG60" s="106"/>
      <c r="AH60" s="69">
        <v>25.132740999999999</v>
      </c>
      <c r="AI60" s="69">
        <v>0.2</v>
      </c>
      <c r="AJ60" s="69" t="s">
        <v>949</v>
      </c>
      <c r="AK60" s="69" t="s">
        <v>949</v>
      </c>
      <c r="AL60" s="69" t="s">
        <v>1977</v>
      </c>
      <c r="AM60" s="69" t="s">
        <v>949</v>
      </c>
      <c r="AN60" s="69" t="s">
        <v>1952</v>
      </c>
      <c r="AO60" s="69" t="s">
        <v>1953</v>
      </c>
      <c r="AP60" s="69" t="s">
        <v>949</v>
      </c>
      <c r="AQ60" s="69">
        <v>0</v>
      </c>
      <c r="AR60" s="69" t="s">
        <v>1166</v>
      </c>
      <c r="AS60" s="69" t="s">
        <v>949</v>
      </c>
      <c r="AT60" s="69" t="s">
        <v>949</v>
      </c>
      <c r="AU60" s="69">
        <v>0</v>
      </c>
      <c r="AV60" s="69">
        <v>0</v>
      </c>
      <c r="AW60" s="69">
        <v>0</v>
      </c>
      <c r="AX60" s="69">
        <v>0</v>
      </c>
      <c r="AY60" s="69">
        <v>0</v>
      </c>
      <c r="AZ60" s="69">
        <v>0</v>
      </c>
      <c r="BA60" s="69">
        <v>0</v>
      </c>
      <c r="BB60" s="69">
        <v>0</v>
      </c>
      <c r="BC60" s="25" t="s">
        <v>945</v>
      </c>
      <c r="BD60" s="25" t="s">
        <v>945</v>
      </c>
      <c r="BE60" s="25" t="s">
        <v>945</v>
      </c>
      <c r="BF60" s="25" t="s">
        <v>945</v>
      </c>
      <c r="BG60" s="25" t="s">
        <v>945</v>
      </c>
      <c r="BH60" s="25" t="s">
        <v>945</v>
      </c>
      <c r="BI60" s="25" t="s">
        <v>945</v>
      </c>
      <c r="BJ60" s="6"/>
      <c r="BK60" s="89"/>
      <c r="BL60" s="89"/>
      <c r="BM60" s="89"/>
      <c r="BN60" s="89"/>
      <c r="BO60" s="89"/>
      <c r="BP60" s="89"/>
      <c r="BQ60" s="89"/>
      <c r="BR60" s="89"/>
    </row>
    <row r="61" spans="1:70" ht="16.5">
      <c r="A61" s="6"/>
      <c r="B61" s="106">
        <v>54</v>
      </c>
      <c r="C61" s="13" t="s">
        <v>4156</v>
      </c>
      <c r="D61" s="129" t="s">
        <v>945</v>
      </c>
      <c r="E61" s="130" t="s">
        <v>945</v>
      </c>
      <c r="F61" s="104" t="s">
        <v>1978</v>
      </c>
      <c r="G61" s="103"/>
      <c r="H61" s="104"/>
      <c r="I61" s="103"/>
      <c r="J61" s="104"/>
      <c r="K61" s="103"/>
      <c r="L61" s="104"/>
      <c r="M61" s="103"/>
      <c r="N61" s="106" t="s">
        <v>1978</v>
      </c>
      <c r="O61" s="106" t="s">
        <v>1978</v>
      </c>
      <c r="P61" s="106" t="s">
        <v>4778</v>
      </c>
      <c r="Q61" s="106"/>
      <c r="R61" s="196"/>
      <c r="S61" s="106" t="s">
        <v>941</v>
      </c>
      <c r="T61" s="106" t="s">
        <v>1978</v>
      </c>
      <c r="U61" s="106" t="s">
        <v>1979</v>
      </c>
      <c r="V61" s="49" t="s">
        <v>304</v>
      </c>
      <c r="W61" s="137" t="s">
        <v>1980</v>
      </c>
      <c r="X61" s="895">
        <v>1</v>
      </c>
      <c r="Y61" s="746" t="s">
        <v>945</v>
      </c>
      <c r="Z61" s="136" t="s">
        <v>1008</v>
      </c>
      <c r="AA61" s="106">
        <v>1</v>
      </c>
      <c r="AB61" s="106" t="s">
        <v>979</v>
      </c>
      <c r="AC61" s="106" t="s">
        <v>945</v>
      </c>
      <c r="AD61" s="14" t="s">
        <v>945</v>
      </c>
      <c r="AE61" s="106" t="s">
        <v>4282</v>
      </c>
      <c r="AF61" s="1332"/>
      <c r="AG61" s="106"/>
      <c r="AH61" s="69">
        <v>537.21234400000003</v>
      </c>
      <c r="AI61" s="69" t="s">
        <v>949</v>
      </c>
      <c r="AJ61" s="69" t="s">
        <v>949</v>
      </c>
      <c r="AK61" s="69" t="s">
        <v>949</v>
      </c>
      <c r="AL61" s="69" t="s">
        <v>1981</v>
      </c>
      <c r="AM61" s="69" t="s">
        <v>949</v>
      </c>
      <c r="AN61" s="69" t="s">
        <v>1982</v>
      </c>
      <c r="AO61" s="69" t="s">
        <v>1983</v>
      </c>
      <c r="AP61" s="69" t="s">
        <v>949</v>
      </c>
      <c r="AQ61" s="69">
        <v>0</v>
      </c>
      <c r="AR61" s="69" t="s">
        <v>1166</v>
      </c>
      <c r="AS61" s="69" t="s">
        <v>949</v>
      </c>
      <c r="AT61" s="69" t="s">
        <v>949</v>
      </c>
      <c r="AU61" s="69">
        <v>0</v>
      </c>
      <c r="AV61" s="69">
        <v>0</v>
      </c>
      <c r="AW61" s="69">
        <v>0</v>
      </c>
      <c r="AX61" s="69">
        <v>0</v>
      </c>
      <c r="AY61" s="69">
        <v>0</v>
      </c>
      <c r="AZ61" s="69">
        <v>0</v>
      </c>
      <c r="BA61" s="69">
        <v>0</v>
      </c>
      <c r="BB61" s="69">
        <v>0</v>
      </c>
      <c r="BC61" s="25" t="s">
        <v>945</v>
      </c>
      <c r="BD61" s="25" t="s">
        <v>945</v>
      </c>
      <c r="BE61" s="25" t="s">
        <v>945</v>
      </c>
      <c r="BF61" s="25" t="s">
        <v>945</v>
      </c>
      <c r="BG61" s="25" t="s">
        <v>945</v>
      </c>
      <c r="BH61" s="25" t="s">
        <v>945</v>
      </c>
      <c r="BI61" s="25" t="s">
        <v>945</v>
      </c>
      <c r="BJ61" s="6"/>
      <c r="BK61" s="89"/>
      <c r="BL61" s="89"/>
      <c r="BM61" s="89"/>
      <c r="BN61" s="89"/>
      <c r="BO61" s="89"/>
      <c r="BP61" s="89"/>
      <c r="BQ61" s="89"/>
      <c r="BR61" s="89"/>
    </row>
    <row r="62" spans="1:70" ht="16.5">
      <c r="A62" s="6"/>
      <c r="B62" s="106">
        <v>55</v>
      </c>
      <c r="C62" s="13" t="s">
        <v>4156</v>
      </c>
      <c r="D62" s="129" t="s">
        <v>945</v>
      </c>
      <c r="E62" s="130" t="s">
        <v>945</v>
      </c>
      <c r="F62" s="104" t="s">
        <v>2209</v>
      </c>
      <c r="G62" s="103"/>
      <c r="H62" s="104"/>
      <c r="I62" s="103"/>
      <c r="J62" s="104"/>
      <c r="K62" s="103"/>
      <c r="L62" s="104"/>
      <c r="M62" s="103"/>
      <c r="N62" s="106" t="s">
        <v>2209</v>
      </c>
      <c r="O62" s="106" t="s">
        <v>2209</v>
      </c>
      <c r="P62" s="106" t="s">
        <v>4778</v>
      </c>
      <c r="Q62" s="106"/>
      <c r="R62" s="196"/>
      <c r="S62" s="106" t="s">
        <v>941</v>
      </c>
      <c r="T62" s="106" t="s">
        <v>2209</v>
      </c>
      <c r="U62" s="106" t="s">
        <v>2210</v>
      </c>
      <c r="V62" s="49" t="s">
        <v>304</v>
      </c>
      <c r="W62" s="137" t="s">
        <v>2211</v>
      </c>
      <c r="X62" s="895">
        <v>4</v>
      </c>
      <c r="Y62" s="746" t="s">
        <v>945</v>
      </c>
      <c r="Z62" s="136" t="s">
        <v>1008</v>
      </c>
      <c r="AA62" s="106">
        <v>1</v>
      </c>
      <c r="AB62" s="106" t="s">
        <v>993</v>
      </c>
      <c r="AC62" s="106" t="s">
        <v>945</v>
      </c>
      <c r="AD62" s="14" t="s">
        <v>945</v>
      </c>
      <c r="AE62" s="106" t="s">
        <v>4282</v>
      </c>
      <c r="AF62" s="1332"/>
      <c r="AG62" s="106"/>
      <c r="AH62" s="69" t="s">
        <v>949</v>
      </c>
      <c r="AI62" s="69" t="s">
        <v>949</v>
      </c>
      <c r="AJ62" s="69" t="s">
        <v>949</v>
      </c>
      <c r="AK62" s="69" t="s">
        <v>949</v>
      </c>
      <c r="AL62" s="69" t="s">
        <v>949</v>
      </c>
      <c r="AM62" s="69" t="s">
        <v>949</v>
      </c>
      <c r="AN62" s="69" t="s">
        <v>1023</v>
      </c>
      <c r="AO62" s="69" t="s">
        <v>949</v>
      </c>
      <c r="AP62" s="69" t="s">
        <v>949</v>
      </c>
      <c r="AQ62" s="69" t="s">
        <v>949</v>
      </c>
      <c r="AR62" s="69" t="s">
        <v>986</v>
      </c>
      <c r="AS62" s="69" t="s">
        <v>1024</v>
      </c>
      <c r="AT62" s="69" t="s">
        <v>949</v>
      </c>
      <c r="AU62" s="69">
        <v>0</v>
      </c>
      <c r="AV62" s="69">
        <v>0</v>
      </c>
      <c r="AW62" s="69">
        <v>0</v>
      </c>
      <c r="AX62" s="69">
        <v>0</v>
      </c>
      <c r="AY62" s="69">
        <v>0</v>
      </c>
      <c r="AZ62" s="69">
        <v>0</v>
      </c>
      <c r="BA62" s="69">
        <v>0</v>
      </c>
      <c r="BB62" s="69">
        <v>0</v>
      </c>
      <c r="BC62" s="25" t="s">
        <v>945</v>
      </c>
      <c r="BD62" s="25" t="s">
        <v>945</v>
      </c>
      <c r="BE62" s="25" t="s">
        <v>945</v>
      </c>
      <c r="BF62" s="25" t="s">
        <v>945</v>
      </c>
      <c r="BG62" s="25" t="s">
        <v>945</v>
      </c>
      <c r="BH62" s="25" t="s">
        <v>945</v>
      </c>
      <c r="BI62" s="25" t="s">
        <v>945</v>
      </c>
      <c r="BJ62" s="6"/>
      <c r="BK62" s="89"/>
      <c r="BL62" s="89"/>
      <c r="BM62" s="89"/>
      <c r="BN62" s="89"/>
      <c r="BO62" s="89"/>
      <c r="BP62" s="89"/>
      <c r="BQ62" s="89"/>
      <c r="BR62" s="89"/>
    </row>
    <row r="63" spans="1:70" ht="16.5">
      <c r="A63" s="6"/>
      <c r="B63" s="13"/>
      <c r="C63" s="13"/>
      <c r="D63" s="52"/>
      <c r="E63" s="52"/>
      <c r="F63" s="52"/>
      <c r="G63" s="52"/>
      <c r="H63" s="52"/>
      <c r="I63" s="52"/>
      <c r="J63" s="52"/>
      <c r="K63" s="52"/>
      <c r="L63" s="52"/>
      <c r="M63" s="52"/>
      <c r="N63" s="13"/>
      <c r="O63" s="13"/>
      <c r="P63" s="52"/>
      <c r="Q63" s="13"/>
      <c r="R63" s="13"/>
      <c r="S63" s="13"/>
      <c r="T63" s="13"/>
      <c r="U63" s="13"/>
      <c r="V63" s="13"/>
      <c r="W63" s="6"/>
      <c r="X63" s="13"/>
      <c r="Y63" s="13"/>
      <c r="Z63" s="13"/>
      <c r="AA63" s="13"/>
      <c r="AB63" s="13"/>
      <c r="AC63" s="13"/>
      <c r="AD63" s="6"/>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6"/>
      <c r="BK63" s="89"/>
      <c r="BL63" s="89"/>
      <c r="BM63" s="89"/>
      <c r="BN63" s="89"/>
      <c r="BO63" s="89"/>
      <c r="BP63" s="89"/>
      <c r="BQ63" s="89"/>
      <c r="BR63" s="89"/>
    </row>
    <row r="64" spans="1:70" ht="16.5">
      <c r="A64" s="4"/>
      <c r="B64" s="5"/>
      <c r="C64" s="5"/>
      <c r="D64" s="87"/>
      <c r="E64" s="87"/>
      <c r="F64" s="87"/>
      <c r="G64" s="87"/>
      <c r="H64" s="87"/>
      <c r="I64" s="87"/>
      <c r="J64" s="87"/>
      <c r="K64" s="87"/>
      <c r="L64" s="87"/>
      <c r="M64" s="87"/>
      <c r="N64" s="5"/>
      <c r="O64" s="5"/>
      <c r="P64" s="87"/>
      <c r="Q64" s="5"/>
      <c r="R64" s="5"/>
      <c r="S64" s="5"/>
      <c r="T64" s="5"/>
      <c r="U64" s="5"/>
      <c r="V64" s="5"/>
      <c r="W64" s="4"/>
      <c r="X64" s="5"/>
      <c r="Y64" s="5"/>
      <c r="Z64" s="5"/>
      <c r="AA64" s="5"/>
      <c r="AB64" s="5"/>
      <c r="AC64" s="5"/>
      <c r="AD64" s="4"/>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4"/>
      <c r="BK64" s="89"/>
      <c r="BL64" s="89"/>
      <c r="BM64" s="89"/>
      <c r="BN64" s="89"/>
      <c r="BO64" s="89"/>
      <c r="BP64" s="89"/>
      <c r="BQ64" s="89"/>
      <c r="BR64" s="89"/>
    </row>
  </sheetData>
  <protectedRanges>
    <protectedRange algorithmName="SHA-512" hashValue="0ASek4FIM1QO+6iXsGvC991E+FgR0XFG5aqsj6vItRmwiiv2pw+YmVuij5iu1Y3vyNBl9a8F1i6L/BoO0lWbQA==" saltValue="NXKlEwB+8NcvU6F7cEyUjQ==" spinCount="100000" sqref="AH1:BB6 AH7:AQ7 AW7:BB7 AH8:BB1048576" name="区域1"/>
    <protectedRange algorithmName="SHA-512" hashValue="0ASek4FIM1QO+6iXsGvC991E+FgR0XFG5aqsj6vItRmwiiv2pw+YmVuij5iu1Y3vyNBl9a8F1i6L/BoO0lWbQA==" saltValue="NXKlEwB+8NcvU6F7cEyUjQ==" spinCount="100000" sqref="AT7:AV7" name="区域1_1"/>
  </protectedRanges>
  <autoFilter ref="B7:BI62" xr:uid="{D53CDC69-ACB9-4840-A747-8CB9015E4D4B}"/>
  <mergeCells count="1">
    <mergeCell ref="B2:N6"/>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2441-281D-47BE-AFAB-31F4F0EBE55D}">
  <sheetPr>
    <tabColor rgb="FFFF0000"/>
  </sheetPr>
  <dimension ref="A1:AL1048145"/>
  <sheetViews>
    <sheetView topLeftCell="B1" zoomScale="70" zoomScaleNormal="70" workbookViewId="0">
      <pane xSplit="6" ySplit="2" topLeftCell="H489" activePane="bottomRight" state="frozen"/>
      <selection pane="topRight"/>
      <selection pane="bottomLeft"/>
      <selection pane="bottomRight" activeCell="L511" sqref="L511"/>
    </sheetView>
  </sheetViews>
  <sheetFormatPr defaultColWidth="8.75" defaultRowHeight="14.25" outlineLevelCol="1"/>
  <cols>
    <col min="1" max="1" width="2.75" style="284" customWidth="1"/>
    <col min="2" max="2" width="6.375" style="284" bestFit="1" customWidth="1"/>
    <col min="3" max="3" width="8.25" style="284" bestFit="1" customWidth="1"/>
    <col min="4" max="4" width="16.375" style="758" customWidth="1"/>
    <col min="5" max="5" width="12" style="758" customWidth="1"/>
    <col min="6" max="6" width="6.875" style="758" customWidth="1"/>
    <col min="7" max="7" width="33.625" style="284" customWidth="1"/>
    <col min="8" max="8" width="13.125" style="758" customWidth="1"/>
    <col min="9" max="9" width="9" style="758" customWidth="1"/>
    <col min="10" max="10" width="14.375" style="758" bestFit="1" customWidth="1"/>
    <col min="11" max="11" width="13.875" style="758" bestFit="1" customWidth="1"/>
    <col min="12" max="12" width="25.375" style="758" bestFit="1" customWidth="1"/>
    <col min="13" max="13" width="24.875" style="758" bestFit="1" customWidth="1"/>
    <col min="14" max="14" width="17" style="758" customWidth="1"/>
    <col min="15" max="15" width="37.625" style="758" bestFit="1" customWidth="1"/>
    <col min="16" max="16" width="17.5" style="758" customWidth="1"/>
    <col min="17" max="17" width="20.5" style="758" customWidth="1"/>
    <col min="18" max="18" width="18.75" style="758" bestFit="1" customWidth="1"/>
    <col min="19" max="19" width="15" style="758" customWidth="1"/>
    <col min="20" max="20" width="12.75" style="758" customWidth="1" outlineLevel="1"/>
    <col min="21" max="22" width="7.75" style="758" customWidth="1" outlineLevel="1"/>
    <col min="23" max="24" width="14.5" style="758" customWidth="1" outlineLevel="1"/>
    <col min="25" max="30" width="9.375" style="758" customWidth="1" outlineLevel="1"/>
    <col min="31" max="31" width="10.125" style="284" customWidth="1"/>
    <col min="32" max="32" width="7" style="284" customWidth="1"/>
    <col min="33" max="33" width="31.5" style="758" customWidth="1"/>
    <col min="34" max="34" width="26.75" style="758" customWidth="1"/>
    <col min="35" max="35" width="8.75" style="758"/>
    <col min="36" max="16384" width="8.75" style="284"/>
  </cols>
  <sheetData>
    <row r="1" spans="1:37">
      <c r="C1" s="758"/>
    </row>
    <row r="2" spans="1:37" ht="16.5">
      <c r="A2" s="1013"/>
      <c r="B2" s="1014" t="s">
        <v>5013</v>
      </c>
      <c r="C2" s="1015" t="s">
        <v>5014</v>
      </c>
      <c r="D2" s="1015" t="s">
        <v>4141</v>
      </c>
      <c r="E2" s="1016" t="s">
        <v>4770</v>
      </c>
      <c r="F2" s="117" t="s">
        <v>5015</v>
      </c>
      <c r="G2" s="1014" t="s">
        <v>900</v>
      </c>
      <c r="H2" s="1015" t="s">
        <v>910</v>
      </c>
      <c r="I2" s="1017" t="s">
        <v>911</v>
      </c>
      <c r="J2" s="1015" t="s">
        <v>5016</v>
      </c>
      <c r="K2" s="1015" t="s">
        <v>913</v>
      </c>
      <c r="L2" s="1015" t="s">
        <v>914</v>
      </c>
      <c r="M2" s="1015" t="s">
        <v>915</v>
      </c>
      <c r="N2" s="1017" t="s">
        <v>916</v>
      </c>
      <c r="O2" s="1017" t="s">
        <v>917</v>
      </c>
      <c r="P2" s="1017" t="s">
        <v>918</v>
      </c>
      <c r="Q2" s="1017" t="s">
        <v>919</v>
      </c>
      <c r="R2" s="1015" t="s">
        <v>920</v>
      </c>
      <c r="S2" s="1015" t="s">
        <v>921</v>
      </c>
      <c r="T2" s="1015" t="s">
        <v>922</v>
      </c>
      <c r="U2" s="1015" t="s">
        <v>923</v>
      </c>
      <c r="V2" s="1015" t="s">
        <v>924</v>
      </c>
      <c r="W2" s="1015" t="s">
        <v>5017</v>
      </c>
      <c r="X2" s="1015" t="s">
        <v>5018</v>
      </c>
      <c r="Y2" s="1015" t="s">
        <v>5019</v>
      </c>
      <c r="Z2" s="1015" t="s">
        <v>5020</v>
      </c>
      <c r="AA2" s="1015" t="s">
        <v>5021</v>
      </c>
      <c r="AB2" s="1015" t="s">
        <v>5022</v>
      </c>
      <c r="AC2" s="1015" t="s">
        <v>5023</v>
      </c>
      <c r="AD2" s="1015" t="s">
        <v>5024</v>
      </c>
      <c r="AE2" s="1014" t="s">
        <v>881</v>
      </c>
      <c r="AF2" s="1113" t="s">
        <v>5025</v>
      </c>
      <c r="AG2" s="1015" t="s">
        <v>5026</v>
      </c>
      <c r="AH2" s="1016" t="s">
        <v>5027</v>
      </c>
      <c r="AI2" s="1065"/>
      <c r="AJ2" s="1068" t="s">
        <v>5028</v>
      </c>
      <c r="AK2" s="1068" t="s">
        <v>5029</v>
      </c>
    </row>
    <row r="3" spans="1:37" s="84" customFormat="1" ht="16.5">
      <c r="A3" s="229"/>
      <c r="B3" s="275">
        <f t="shared" ref="B3:B75" si="0">ROW()-2</f>
        <v>1</v>
      </c>
      <c r="C3" s="647" t="s">
        <v>5030</v>
      </c>
      <c r="D3" s="973">
        <v>43000027</v>
      </c>
      <c r="E3" s="160">
        <f t="shared" ref="E3:E39" si="1">D3</f>
        <v>43000027</v>
      </c>
      <c r="F3" s="160" t="s">
        <v>947</v>
      </c>
      <c r="G3" s="830" t="s">
        <v>5031</v>
      </c>
      <c r="H3" s="830" t="s">
        <v>949</v>
      </c>
      <c r="I3" s="830" t="s">
        <v>949</v>
      </c>
      <c r="J3" s="830" t="s">
        <v>949</v>
      </c>
      <c r="K3" s="830" t="s">
        <v>949</v>
      </c>
      <c r="L3" s="830" t="s">
        <v>949</v>
      </c>
      <c r="M3" s="830" t="s">
        <v>949</v>
      </c>
      <c r="N3" s="831" t="s">
        <v>949</v>
      </c>
      <c r="O3" s="831" t="s">
        <v>949</v>
      </c>
      <c r="P3" s="831" t="s">
        <v>949</v>
      </c>
      <c r="Q3" s="831" t="s">
        <v>949</v>
      </c>
      <c r="R3" s="830" t="s">
        <v>949</v>
      </c>
      <c r="S3" s="648"/>
      <c r="T3" s="648"/>
      <c r="U3" s="648"/>
      <c r="V3" s="648"/>
      <c r="W3" s="648"/>
      <c r="X3" s="648"/>
      <c r="Y3" s="648"/>
      <c r="Z3" s="648"/>
      <c r="AA3" s="648"/>
      <c r="AB3" s="648"/>
      <c r="AC3" s="648"/>
      <c r="AD3" s="648"/>
      <c r="AE3" s="648"/>
      <c r="AF3" s="648" t="s">
        <v>4823</v>
      </c>
      <c r="AG3" s="648"/>
      <c r="AH3" s="648"/>
      <c r="AI3" s="648"/>
      <c r="AJ3" s="649">
        <f t="shared" ref="AJ3:AK7" si="2">COUNTIFS(D:D,D3)</f>
        <v>1</v>
      </c>
      <c r="AK3" s="84">
        <f t="shared" si="2"/>
        <v>1</v>
      </c>
    </row>
    <row r="4" spans="1:37" s="84" customFormat="1" ht="16.5">
      <c r="A4" s="229"/>
      <c r="B4" s="41">
        <f t="shared" si="0"/>
        <v>2</v>
      </c>
      <c r="C4" s="281" t="s">
        <v>5032</v>
      </c>
      <c r="D4" s="291">
        <v>43003009</v>
      </c>
      <c r="E4" s="158">
        <f t="shared" si="1"/>
        <v>43003009</v>
      </c>
      <c r="F4" s="158" t="s">
        <v>947</v>
      </c>
      <c r="G4" s="281" t="s">
        <v>5033</v>
      </c>
      <c r="H4" s="1075" t="s">
        <v>5034</v>
      </c>
      <c r="I4" s="1075" t="s">
        <v>5034</v>
      </c>
      <c r="J4" s="1075" t="s">
        <v>5034</v>
      </c>
      <c r="K4" s="1076" t="s">
        <v>5034</v>
      </c>
      <c r="L4" s="1076" t="s">
        <v>5034</v>
      </c>
      <c r="M4" s="1076" t="s">
        <v>5034</v>
      </c>
      <c r="N4" s="1075" t="s">
        <v>5034</v>
      </c>
      <c r="O4" s="1075" t="s">
        <v>5034</v>
      </c>
      <c r="P4" s="1075" t="s">
        <v>5034</v>
      </c>
      <c r="Q4" s="1075" t="s">
        <v>5034</v>
      </c>
      <c r="R4" s="1076" t="s">
        <v>5034</v>
      </c>
      <c r="S4" s="1076" t="s">
        <v>5034</v>
      </c>
      <c r="T4" s="1076" t="s">
        <v>5034</v>
      </c>
      <c r="U4" s="229" t="s">
        <v>5034</v>
      </c>
      <c r="V4" s="229" t="s">
        <v>5034</v>
      </c>
      <c r="W4" s="229" t="s">
        <v>5034</v>
      </c>
      <c r="X4" s="229" t="s">
        <v>5034</v>
      </c>
      <c r="Y4" s="229" t="s">
        <v>5034</v>
      </c>
      <c r="Z4" s="229" t="s">
        <v>5034</v>
      </c>
      <c r="AA4" s="229" t="s">
        <v>5034</v>
      </c>
      <c r="AB4" s="229" t="s">
        <v>5034</v>
      </c>
      <c r="AC4" s="229" t="s">
        <v>5034</v>
      </c>
      <c r="AD4" s="229" t="s">
        <v>5034</v>
      </c>
      <c r="AE4" s="229" t="s">
        <v>5034</v>
      </c>
      <c r="AF4" s="229" t="s">
        <v>4823</v>
      </c>
      <c r="AG4" s="229"/>
      <c r="AH4" s="229"/>
      <c r="AI4" s="229">
        <v>0</v>
      </c>
      <c r="AJ4" s="218">
        <f t="shared" si="2"/>
        <v>1</v>
      </c>
      <c r="AK4" s="84">
        <f t="shared" si="2"/>
        <v>1</v>
      </c>
    </row>
    <row r="5" spans="1:37" s="84" customFormat="1" ht="16.5">
      <c r="A5" s="229"/>
      <c r="B5" s="41">
        <f t="shared" si="0"/>
        <v>3</v>
      </c>
      <c r="C5" s="281" t="s">
        <v>5032</v>
      </c>
      <c r="D5" s="291">
        <v>43003011</v>
      </c>
      <c r="E5" s="158">
        <f t="shared" si="1"/>
        <v>43003011</v>
      </c>
      <c r="F5" s="158" t="s">
        <v>947</v>
      </c>
      <c r="G5" s="281" t="s">
        <v>5035</v>
      </c>
      <c r="H5" s="1075" t="s">
        <v>5034</v>
      </c>
      <c r="I5" s="1075" t="s">
        <v>5034</v>
      </c>
      <c r="J5" s="1075" t="s">
        <v>5034</v>
      </c>
      <c r="K5" s="1076" t="s">
        <v>5034</v>
      </c>
      <c r="L5" s="1076" t="s">
        <v>5034</v>
      </c>
      <c r="M5" s="1076" t="s">
        <v>5034</v>
      </c>
      <c r="N5" s="1075" t="s">
        <v>5034</v>
      </c>
      <c r="O5" s="1075" t="s">
        <v>5034</v>
      </c>
      <c r="P5" s="1075" t="s">
        <v>5034</v>
      </c>
      <c r="Q5" s="1075" t="s">
        <v>5034</v>
      </c>
      <c r="R5" s="1076" t="s">
        <v>5034</v>
      </c>
      <c r="S5" s="1076" t="s">
        <v>5034</v>
      </c>
      <c r="T5" s="1076" t="s">
        <v>5034</v>
      </c>
      <c r="U5" s="229" t="s">
        <v>5034</v>
      </c>
      <c r="V5" s="229" t="s">
        <v>5034</v>
      </c>
      <c r="W5" s="229" t="s">
        <v>5034</v>
      </c>
      <c r="X5" s="229" t="s">
        <v>5034</v>
      </c>
      <c r="Y5" s="229" t="s">
        <v>5034</v>
      </c>
      <c r="Z5" s="229" t="s">
        <v>5034</v>
      </c>
      <c r="AA5" s="229" t="s">
        <v>5034</v>
      </c>
      <c r="AB5" s="229" t="s">
        <v>5034</v>
      </c>
      <c r="AC5" s="229" t="s">
        <v>5034</v>
      </c>
      <c r="AD5" s="229" t="s">
        <v>5034</v>
      </c>
      <c r="AE5" s="229" t="s">
        <v>5034</v>
      </c>
      <c r="AF5" s="229" t="s">
        <v>4823</v>
      </c>
      <c r="AG5" s="229"/>
      <c r="AH5" s="229"/>
      <c r="AI5" s="229"/>
      <c r="AJ5" s="218">
        <f t="shared" si="2"/>
        <v>1</v>
      </c>
      <c r="AK5" s="84">
        <f t="shared" si="2"/>
        <v>1</v>
      </c>
    </row>
    <row r="6" spans="1:37" s="84" customFormat="1" ht="16.5">
      <c r="A6" s="229"/>
      <c r="B6" s="41">
        <f t="shared" si="0"/>
        <v>4</v>
      </c>
      <c r="C6" s="683" t="s">
        <v>5032</v>
      </c>
      <c r="D6" s="202">
        <v>43003017</v>
      </c>
      <c r="E6" s="158">
        <f t="shared" si="1"/>
        <v>43003017</v>
      </c>
      <c r="F6" s="158" t="s">
        <v>947</v>
      </c>
      <c r="G6" s="14" t="s">
        <v>5036</v>
      </c>
      <c r="H6" s="300" t="s">
        <v>949</v>
      </c>
      <c r="I6" s="300" t="s">
        <v>949</v>
      </c>
      <c r="J6" s="300" t="s">
        <v>949</v>
      </c>
      <c r="K6" s="300" t="s">
        <v>949</v>
      </c>
      <c r="L6" s="300" t="s">
        <v>949</v>
      </c>
      <c r="M6" s="300" t="s">
        <v>949</v>
      </c>
      <c r="N6" s="247" t="s">
        <v>949</v>
      </c>
      <c r="O6" s="247" t="s">
        <v>949</v>
      </c>
      <c r="P6" s="247" t="s">
        <v>949</v>
      </c>
      <c r="Q6" s="247" t="s">
        <v>949</v>
      </c>
      <c r="R6" s="300" t="s">
        <v>949</v>
      </c>
      <c r="S6" s="229"/>
      <c r="T6" s="229"/>
      <c r="U6" s="229"/>
      <c r="V6" s="229"/>
      <c r="W6" s="229"/>
      <c r="X6" s="229"/>
      <c r="Y6" s="229"/>
      <c r="Z6" s="229"/>
      <c r="AA6" s="229"/>
      <c r="AB6" s="229"/>
      <c r="AC6" s="229"/>
      <c r="AD6" s="229"/>
      <c r="AE6" s="229"/>
      <c r="AF6" s="229" t="s">
        <v>4823</v>
      </c>
      <c r="AG6" s="229"/>
      <c r="AH6" s="229"/>
      <c r="AI6" s="229"/>
      <c r="AJ6" s="218">
        <f t="shared" si="2"/>
        <v>1</v>
      </c>
      <c r="AK6" s="84">
        <f t="shared" si="2"/>
        <v>1</v>
      </c>
    </row>
    <row r="7" spans="1:37" s="84" customFormat="1" ht="16.5">
      <c r="A7" s="229"/>
      <c r="B7" s="41">
        <f t="shared" si="0"/>
        <v>5</v>
      </c>
      <c r="C7" s="683" t="s">
        <v>5032</v>
      </c>
      <c r="D7" s="202">
        <v>43003018</v>
      </c>
      <c r="E7" s="158">
        <f t="shared" si="1"/>
        <v>43003018</v>
      </c>
      <c r="F7" s="158" t="s">
        <v>947</v>
      </c>
      <c r="G7" s="14" t="s">
        <v>5037</v>
      </c>
      <c r="H7" s="300" t="s">
        <v>949</v>
      </c>
      <c r="I7" s="300" t="s">
        <v>949</v>
      </c>
      <c r="J7" s="300" t="s">
        <v>949</v>
      </c>
      <c r="K7" s="300" t="s">
        <v>949</v>
      </c>
      <c r="L7" s="300" t="s">
        <v>949</v>
      </c>
      <c r="M7" s="300" t="s">
        <v>949</v>
      </c>
      <c r="N7" s="247" t="s">
        <v>949</v>
      </c>
      <c r="O7" s="247" t="s">
        <v>949</v>
      </c>
      <c r="P7" s="247" t="s">
        <v>949</v>
      </c>
      <c r="Q7" s="247" t="s">
        <v>949</v>
      </c>
      <c r="R7" s="300" t="s">
        <v>949</v>
      </c>
      <c r="S7" s="229"/>
      <c r="T7" s="229"/>
      <c r="U7" s="229"/>
      <c r="V7" s="229"/>
      <c r="W7" s="229"/>
      <c r="X7" s="229"/>
      <c r="Y7" s="229"/>
      <c r="Z7" s="229"/>
      <c r="AA7" s="229"/>
      <c r="AB7" s="229"/>
      <c r="AC7" s="229"/>
      <c r="AD7" s="229"/>
      <c r="AE7" s="229"/>
      <c r="AF7" s="229" t="s">
        <v>4823</v>
      </c>
      <c r="AG7" s="229"/>
      <c r="AH7" s="229"/>
      <c r="AI7" s="229"/>
      <c r="AJ7" s="218">
        <f t="shared" si="2"/>
        <v>1</v>
      </c>
      <c r="AK7" s="84">
        <f t="shared" si="2"/>
        <v>1</v>
      </c>
    </row>
    <row r="8" spans="1:37" s="84" customFormat="1" ht="16.5">
      <c r="A8" s="229"/>
      <c r="B8" s="41">
        <f>ROW()-2</f>
        <v>6</v>
      </c>
      <c r="C8" s="683" t="s">
        <v>5032</v>
      </c>
      <c r="D8" s="202">
        <v>43003019</v>
      </c>
      <c r="E8" s="158">
        <f>D8</f>
        <v>43003019</v>
      </c>
      <c r="F8" s="158" t="s">
        <v>947</v>
      </c>
      <c r="G8" s="14" t="s">
        <v>5038</v>
      </c>
      <c r="H8" s="1077" t="s">
        <v>5034</v>
      </c>
      <c r="I8" s="1077" t="s">
        <v>5034</v>
      </c>
      <c r="J8" s="1077" t="s">
        <v>5034</v>
      </c>
      <c r="K8" s="1077" t="s">
        <v>5034</v>
      </c>
      <c r="L8" s="1077" t="s">
        <v>5034</v>
      </c>
      <c r="M8" s="1077" t="s">
        <v>5034</v>
      </c>
      <c r="N8" s="1084" t="s">
        <v>5034</v>
      </c>
      <c r="O8" s="1084" t="s">
        <v>5034</v>
      </c>
      <c r="P8" s="1084" t="s">
        <v>5034</v>
      </c>
      <c r="Q8" s="1084" t="s">
        <v>5034</v>
      </c>
      <c r="R8" s="1077" t="s">
        <v>5034</v>
      </c>
      <c r="S8" s="229" t="s">
        <v>5034</v>
      </c>
      <c r="T8" s="229" t="s">
        <v>5034</v>
      </c>
      <c r="U8" s="229" t="s">
        <v>5034</v>
      </c>
      <c r="V8" s="229" t="s">
        <v>5034</v>
      </c>
      <c r="W8" s="229" t="s">
        <v>5034</v>
      </c>
      <c r="X8" s="229" t="s">
        <v>5034</v>
      </c>
      <c r="Y8" s="229" t="s">
        <v>5034</v>
      </c>
      <c r="Z8" s="229" t="s">
        <v>5034</v>
      </c>
      <c r="AA8" s="229" t="s">
        <v>5034</v>
      </c>
      <c r="AB8" s="229" t="s">
        <v>5034</v>
      </c>
      <c r="AC8" s="229" t="s">
        <v>5034</v>
      </c>
      <c r="AD8" s="229" t="s">
        <v>5034</v>
      </c>
      <c r="AE8" s="229" t="s">
        <v>5034</v>
      </c>
      <c r="AF8" s="229"/>
      <c r="AG8" s="229"/>
      <c r="AH8" s="229"/>
      <c r="AI8" s="229"/>
      <c r="AJ8" s="218"/>
    </row>
    <row r="9" spans="1:37" s="84" customFormat="1" ht="16.5">
      <c r="A9" s="229"/>
      <c r="B9" s="41">
        <f t="shared" si="0"/>
        <v>7</v>
      </c>
      <c r="C9" s="281" t="s">
        <v>5039</v>
      </c>
      <c r="D9" s="291">
        <v>43003021</v>
      </c>
      <c r="E9" s="158">
        <f t="shared" si="1"/>
        <v>43003021</v>
      </c>
      <c r="F9" s="158" t="s">
        <v>947</v>
      </c>
      <c r="G9" s="281" t="s">
        <v>5040</v>
      </c>
      <c r="H9" s="1075" t="s">
        <v>5034</v>
      </c>
      <c r="I9" s="1075" t="s">
        <v>5034</v>
      </c>
      <c r="J9" s="1075" t="s">
        <v>5034</v>
      </c>
      <c r="K9" s="1076" t="s">
        <v>5034</v>
      </c>
      <c r="L9" s="1076" t="s">
        <v>5034</v>
      </c>
      <c r="M9" s="1076" t="s">
        <v>5034</v>
      </c>
      <c r="N9" s="1075" t="s">
        <v>5034</v>
      </c>
      <c r="O9" s="1075" t="s">
        <v>5034</v>
      </c>
      <c r="P9" s="1075" t="s">
        <v>5034</v>
      </c>
      <c r="Q9" s="1075" t="s">
        <v>5034</v>
      </c>
      <c r="R9" s="1076" t="s">
        <v>5034</v>
      </c>
      <c r="S9" s="1076" t="s">
        <v>5034</v>
      </c>
      <c r="T9" s="1076" t="s">
        <v>5034</v>
      </c>
      <c r="U9" s="229" t="s">
        <v>5034</v>
      </c>
      <c r="V9" s="229" t="s">
        <v>5034</v>
      </c>
      <c r="W9" s="229" t="s">
        <v>5034</v>
      </c>
      <c r="X9" s="229" t="s">
        <v>5034</v>
      </c>
      <c r="Y9" s="229" t="s">
        <v>5034</v>
      </c>
      <c r="Z9" s="229" t="s">
        <v>5034</v>
      </c>
      <c r="AA9" s="229" t="s">
        <v>5034</v>
      </c>
      <c r="AB9" s="229" t="s">
        <v>5034</v>
      </c>
      <c r="AC9" s="229" t="s">
        <v>5034</v>
      </c>
      <c r="AD9" s="229" t="s">
        <v>5034</v>
      </c>
      <c r="AE9" s="229" t="s">
        <v>5034</v>
      </c>
      <c r="AF9" s="229" t="s">
        <v>4823</v>
      </c>
      <c r="AG9" s="229"/>
      <c r="AH9" s="229"/>
      <c r="AI9" s="229"/>
      <c r="AJ9" s="218">
        <f t="shared" ref="AJ9:AJ17" si="3">COUNTIFS(D:D,D9)</f>
        <v>1</v>
      </c>
      <c r="AK9" s="84">
        <f t="shared" ref="AK9:AK17" si="4">COUNTIFS(E:E,E9)</f>
        <v>1</v>
      </c>
    </row>
    <row r="10" spans="1:37" s="84" customFormat="1" ht="16.5">
      <c r="A10" s="229"/>
      <c r="B10" s="41">
        <f t="shared" si="0"/>
        <v>8</v>
      </c>
      <c r="C10" s="281" t="s">
        <v>5039</v>
      </c>
      <c r="D10" s="291">
        <v>43003022</v>
      </c>
      <c r="E10" s="158">
        <f t="shared" si="1"/>
        <v>43003022</v>
      </c>
      <c r="F10" s="158" t="s">
        <v>947</v>
      </c>
      <c r="G10" s="281" t="s">
        <v>5041</v>
      </c>
      <c r="H10" s="1075" t="s">
        <v>5034</v>
      </c>
      <c r="I10" s="1075" t="s">
        <v>5034</v>
      </c>
      <c r="J10" s="1075" t="s">
        <v>5034</v>
      </c>
      <c r="K10" s="1076" t="s">
        <v>5034</v>
      </c>
      <c r="L10" s="1076" t="s">
        <v>5034</v>
      </c>
      <c r="M10" s="1076" t="s">
        <v>5034</v>
      </c>
      <c r="N10" s="1075" t="s">
        <v>5034</v>
      </c>
      <c r="O10" s="1075" t="s">
        <v>5034</v>
      </c>
      <c r="P10" s="1075" t="s">
        <v>5034</v>
      </c>
      <c r="Q10" s="1075" t="s">
        <v>5034</v>
      </c>
      <c r="R10" s="1076" t="s">
        <v>5034</v>
      </c>
      <c r="S10" s="1076" t="s">
        <v>5034</v>
      </c>
      <c r="T10" s="1076" t="s">
        <v>5034</v>
      </c>
      <c r="U10" s="229" t="s">
        <v>5034</v>
      </c>
      <c r="V10" s="229" t="s">
        <v>5034</v>
      </c>
      <c r="W10" s="229" t="s">
        <v>5034</v>
      </c>
      <c r="X10" s="229" t="s">
        <v>5034</v>
      </c>
      <c r="Y10" s="229" t="s">
        <v>5034</v>
      </c>
      <c r="Z10" s="229" t="s">
        <v>5034</v>
      </c>
      <c r="AA10" s="229" t="s">
        <v>5034</v>
      </c>
      <c r="AB10" s="229" t="s">
        <v>5034</v>
      </c>
      <c r="AC10" s="229" t="s">
        <v>5034</v>
      </c>
      <c r="AD10" s="229" t="s">
        <v>5034</v>
      </c>
      <c r="AE10" s="229" t="s">
        <v>5034</v>
      </c>
      <c r="AF10" s="229" t="s">
        <v>4823</v>
      </c>
      <c r="AG10" s="229"/>
      <c r="AH10" s="229"/>
      <c r="AI10" s="229"/>
      <c r="AJ10" s="218">
        <f t="shared" si="3"/>
        <v>1</v>
      </c>
      <c r="AK10" s="84">
        <f t="shared" si="4"/>
        <v>1</v>
      </c>
    </row>
    <row r="11" spans="1:37" s="84" customFormat="1" ht="16.5">
      <c r="A11" s="229"/>
      <c r="B11" s="41">
        <f t="shared" si="0"/>
        <v>9</v>
      </c>
      <c r="C11" s="281" t="s">
        <v>5039</v>
      </c>
      <c r="D11" s="291">
        <v>43003029</v>
      </c>
      <c r="E11" s="158">
        <f t="shared" si="1"/>
        <v>43003029</v>
      </c>
      <c r="F11" s="158" t="s">
        <v>947</v>
      </c>
      <c r="G11" s="281" t="s">
        <v>5042</v>
      </c>
      <c r="H11" s="1075" t="s">
        <v>5034</v>
      </c>
      <c r="I11" s="1075" t="s">
        <v>5034</v>
      </c>
      <c r="J11" s="1075" t="s">
        <v>5034</v>
      </c>
      <c r="K11" s="1076" t="s">
        <v>5034</v>
      </c>
      <c r="L11" s="1076" t="s">
        <v>5034</v>
      </c>
      <c r="M11" s="1076" t="s">
        <v>5034</v>
      </c>
      <c r="N11" s="1075" t="s">
        <v>5034</v>
      </c>
      <c r="O11" s="1075" t="s">
        <v>5034</v>
      </c>
      <c r="P11" s="1075" t="s">
        <v>5034</v>
      </c>
      <c r="Q11" s="1075" t="s">
        <v>5034</v>
      </c>
      <c r="R11" s="1076" t="s">
        <v>5034</v>
      </c>
      <c r="S11" s="1076" t="s">
        <v>5034</v>
      </c>
      <c r="T11" s="1076" t="s">
        <v>5034</v>
      </c>
      <c r="U11" s="229" t="s">
        <v>5034</v>
      </c>
      <c r="V11" s="229" t="s">
        <v>5034</v>
      </c>
      <c r="W11" s="229" t="s">
        <v>5034</v>
      </c>
      <c r="X11" s="229" t="s">
        <v>5034</v>
      </c>
      <c r="Y11" s="229" t="s">
        <v>5034</v>
      </c>
      <c r="Z11" s="229" t="s">
        <v>5034</v>
      </c>
      <c r="AA11" s="229" t="s">
        <v>5034</v>
      </c>
      <c r="AB11" s="229" t="s">
        <v>5034</v>
      </c>
      <c r="AC11" s="229" t="s">
        <v>5034</v>
      </c>
      <c r="AD11" s="229" t="s">
        <v>5034</v>
      </c>
      <c r="AE11" s="229" t="s">
        <v>5034</v>
      </c>
      <c r="AF11" s="229" t="s">
        <v>4823</v>
      </c>
      <c r="AG11" s="229"/>
      <c r="AH11" s="229"/>
      <c r="AI11" s="229"/>
      <c r="AJ11" s="218">
        <f t="shared" si="3"/>
        <v>1</v>
      </c>
      <c r="AK11" s="84">
        <f t="shared" si="4"/>
        <v>1</v>
      </c>
    </row>
    <row r="12" spans="1:37" s="84" customFormat="1" ht="16.5">
      <c r="A12" s="229"/>
      <c r="B12" s="41">
        <f t="shared" si="0"/>
        <v>10</v>
      </c>
      <c r="C12" s="281" t="s">
        <v>5039</v>
      </c>
      <c r="D12" s="291">
        <v>43003030</v>
      </c>
      <c r="E12" s="158">
        <f t="shared" si="1"/>
        <v>43003030</v>
      </c>
      <c r="F12" s="158" t="s">
        <v>947</v>
      </c>
      <c r="G12" s="281" t="s">
        <v>5043</v>
      </c>
      <c r="H12" s="1075" t="s">
        <v>5034</v>
      </c>
      <c r="I12" s="1075" t="s">
        <v>5034</v>
      </c>
      <c r="J12" s="1075" t="s">
        <v>5034</v>
      </c>
      <c r="K12" s="1076" t="s">
        <v>5034</v>
      </c>
      <c r="L12" s="1076" t="s">
        <v>5034</v>
      </c>
      <c r="M12" s="1076" t="s">
        <v>5034</v>
      </c>
      <c r="N12" s="1075" t="s">
        <v>5034</v>
      </c>
      <c r="O12" s="1075" t="s">
        <v>5034</v>
      </c>
      <c r="P12" s="1075" t="s">
        <v>5034</v>
      </c>
      <c r="Q12" s="1075" t="s">
        <v>5034</v>
      </c>
      <c r="R12" s="1076" t="s">
        <v>5034</v>
      </c>
      <c r="S12" s="1076" t="s">
        <v>5034</v>
      </c>
      <c r="T12" s="1076" t="s">
        <v>5034</v>
      </c>
      <c r="U12" s="229" t="s">
        <v>5034</v>
      </c>
      <c r="V12" s="229" t="s">
        <v>5034</v>
      </c>
      <c r="W12" s="229" t="s">
        <v>5034</v>
      </c>
      <c r="X12" s="229" t="s">
        <v>5034</v>
      </c>
      <c r="Y12" s="229" t="s">
        <v>5034</v>
      </c>
      <c r="Z12" s="229" t="s">
        <v>5034</v>
      </c>
      <c r="AA12" s="229" t="s">
        <v>5034</v>
      </c>
      <c r="AB12" s="229" t="s">
        <v>5034</v>
      </c>
      <c r="AC12" s="229" t="s">
        <v>5034</v>
      </c>
      <c r="AD12" s="229" t="s">
        <v>5034</v>
      </c>
      <c r="AE12" s="229" t="s">
        <v>5034</v>
      </c>
      <c r="AF12" s="229" t="s">
        <v>4823</v>
      </c>
      <c r="AG12" s="229"/>
      <c r="AH12" s="229"/>
      <c r="AI12" s="229"/>
      <c r="AJ12" s="218">
        <f t="shared" si="3"/>
        <v>1</v>
      </c>
      <c r="AK12" s="84">
        <f t="shared" si="4"/>
        <v>1</v>
      </c>
    </row>
    <row r="13" spans="1:37" s="84" customFormat="1" ht="16.5">
      <c r="A13" s="229"/>
      <c r="B13" s="41">
        <f t="shared" si="0"/>
        <v>11</v>
      </c>
      <c r="C13" s="281" t="s">
        <v>5039</v>
      </c>
      <c r="D13" s="291">
        <v>43003031</v>
      </c>
      <c r="E13" s="158">
        <f t="shared" si="1"/>
        <v>43003031</v>
      </c>
      <c r="F13" s="158" t="s">
        <v>947</v>
      </c>
      <c r="G13" s="281" t="s">
        <v>5044</v>
      </c>
      <c r="H13" s="1075" t="s">
        <v>5034</v>
      </c>
      <c r="I13" s="1075" t="s">
        <v>5034</v>
      </c>
      <c r="J13" s="1075" t="s">
        <v>5034</v>
      </c>
      <c r="K13" s="1076" t="s">
        <v>5034</v>
      </c>
      <c r="L13" s="1076" t="s">
        <v>5034</v>
      </c>
      <c r="M13" s="1076" t="s">
        <v>5034</v>
      </c>
      <c r="N13" s="1075" t="s">
        <v>5034</v>
      </c>
      <c r="O13" s="1075" t="s">
        <v>5034</v>
      </c>
      <c r="P13" s="1075" t="s">
        <v>5034</v>
      </c>
      <c r="Q13" s="1075" t="s">
        <v>5034</v>
      </c>
      <c r="R13" s="1076" t="s">
        <v>5034</v>
      </c>
      <c r="S13" s="1076" t="s">
        <v>5034</v>
      </c>
      <c r="T13" s="1076" t="s">
        <v>5034</v>
      </c>
      <c r="U13" s="229" t="s">
        <v>5034</v>
      </c>
      <c r="V13" s="229" t="s">
        <v>5034</v>
      </c>
      <c r="W13" s="229" t="s">
        <v>5034</v>
      </c>
      <c r="X13" s="229" t="s">
        <v>5034</v>
      </c>
      <c r="Y13" s="229" t="s">
        <v>5034</v>
      </c>
      <c r="Z13" s="229" t="s">
        <v>5034</v>
      </c>
      <c r="AA13" s="229" t="s">
        <v>5034</v>
      </c>
      <c r="AB13" s="229" t="s">
        <v>5034</v>
      </c>
      <c r="AC13" s="229" t="s">
        <v>5034</v>
      </c>
      <c r="AD13" s="229" t="s">
        <v>5034</v>
      </c>
      <c r="AE13" s="229" t="s">
        <v>5034</v>
      </c>
      <c r="AF13" s="229" t="s">
        <v>4823</v>
      </c>
      <c r="AG13" s="208"/>
      <c r="AH13" s="229"/>
      <c r="AI13" s="229">
        <v>0</v>
      </c>
      <c r="AJ13" s="218">
        <f t="shared" si="3"/>
        <v>1</v>
      </c>
      <c r="AK13" s="84">
        <f t="shared" si="4"/>
        <v>1</v>
      </c>
    </row>
    <row r="14" spans="1:37" s="84" customFormat="1" ht="16.5">
      <c r="A14" s="229"/>
      <c r="B14" s="41">
        <f t="shared" si="0"/>
        <v>12</v>
      </c>
      <c r="C14" s="281" t="s">
        <v>5039</v>
      </c>
      <c r="D14" s="291">
        <v>43003032</v>
      </c>
      <c r="E14" s="158">
        <f t="shared" si="1"/>
        <v>43003032</v>
      </c>
      <c r="F14" s="158" t="s">
        <v>947</v>
      </c>
      <c r="G14" s="281" t="s">
        <v>5045</v>
      </c>
      <c r="H14" s="1075" t="s">
        <v>5034</v>
      </c>
      <c r="I14" s="1075" t="s">
        <v>5034</v>
      </c>
      <c r="J14" s="1075" t="s">
        <v>5034</v>
      </c>
      <c r="K14" s="1076" t="s">
        <v>5034</v>
      </c>
      <c r="L14" s="1076" t="s">
        <v>5034</v>
      </c>
      <c r="M14" s="1076" t="s">
        <v>5034</v>
      </c>
      <c r="N14" s="1075" t="s">
        <v>5034</v>
      </c>
      <c r="O14" s="1075" t="s">
        <v>5034</v>
      </c>
      <c r="P14" s="1075" t="s">
        <v>5034</v>
      </c>
      <c r="Q14" s="1075" t="s">
        <v>5034</v>
      </c>
      <c r="R14" s="1076" t="s">
        <v>5034</v>
      </c>
      <c r="S14" s="1076" t="s">
        <v>5034</v>
      </c>
      <c r="T14" s="1076" t="s">
        <v>5034</v>
      </c>
      <c r="U14" s="229" t="s">
        <v>5034</v>
      </c>
      <c r="V14" s="229" t="s">
        <v>5034</v>
      </c>
      <c r="W14" s="229" t="s">
        <v>5034</v>
      </c>
      <c r="X14" s="229" t="s">
        <v>5034</v>
      </c>
      <c r="Y14" s="229" t="s">
        <v>5034</v>
      </c>
      <c r="Z14" s="229" t="s">
        <v>5034</v>
      </c>
      <c r="AA14" s="229" t="s">
        <v>5034</v>
      </c>
      <c r="AB14" s="229" t="s">
        <v>5034</v>
      </c>
      <c r="AC14" s="229" t="s">
        <v>5034</v>
      </c>
      <c r="AD14" s="229" t="s">
        <v>5034</v>
      </c>
      <c r="AE14" s="229" t="s">
        <v>5034</v>
      </c>
      <c r="AF14" s="229" t="s">
        <v>4823</v>
      </c>
      <c r="AG14" s="229"/>
      <c r="AH14" s="229"/>
      <c r="AI14" s="229"/>
      <c r="AJ14" s="218">
        <f t="shared" si="3"/>
        <v>1</v>
      </c>
      <c r="AK14" s="84">
        <f t="shared" si="4"/>
        <v>1</v>
      </c>
    </row>
    <row r="15" spans="1:37" s="84" customFormat="1" ht="16.5">
      <c r="A15" s="229"/>
      <c r="B15" s="41">
        <f t="shared" si="0"/>
        <v>13</v>
      </c>
      <c r="C15" s="281" t="s">
        <v>5039</v>
      </c>
      <c r="D15" s="291">
        <v>43003033</v>
      </c>
      <c r="E15" s="158">
        <f t="shared" si="1"/>
        <v>43003033</v>
      </c>
      <c r="F15" s="158" t="s">
        <v>947</v>
      </c>
      <c r="G15" s="281" t="s">
        <v>5046</v>
      </c>
      <c r="H15" s="1075" t="s">
        <v>5034</v>
      </c>
      <c r="I15" s="1075" t="s">
        <v>5034</v>
      </c>
      <c r="J15" s="1075" t="s">
        <v>5034</v>
      </c>
      <c r="K15" s="1076" t="s">
        <v>5034</v>
      </c>
      <c r="L15" s="1076" t="s">
        <v>5034</v>
      </c>
      <c r="M15" s="1076" t="s">
        <v>5034</v>
      </c>
      <c r="N15" s="1075" t="s">
        <v>5034</v>
      </c>
      <c r="O15" s="1075" t="s">
        <v>5034</v>
      </c>
      <c r="P15" s="1075" t="s">
        <v>5034</v>
      </c>
      <c r="Q15" s="1075" t="s">
        <v>5034</v>
      </c>
      <c r="R15" s="1076" t="s">
        <v>5034</v>
      </c>
      <c r="S15" s="1076" t="s">
        <v>5034</v>
      </c>
      <c r="T15" s="1076" t="s">
        <v>5034</v>
      </c>
      <c r="U15" s="229" t="s">
        <v>5034</v>
      </c>
      <c r="V15" s="229" t="s">
        <v>5034</v>
      </c>
      <c r="W15" s="229" t="s">
        <v>5034</v>
      </c>
      <c r="X15" s="229" t="s">
        <v>5034</v>
      </c>
      <c r="Y15" s="229" t="s">
        <v>5034</v>
      </c>
      <c r="Z15" s="229" t="s">
        <v>5034</v>
      </c>
      <c r="AA15" s="229" t="s">
        <v>5034</v>
      </c>
      <c r="AB15" s="229" t="s">
        <v>5034</v>
      </c>
      <c r="AC15" s="229" t="s">
        <v>5034</v>
      </c>
      <c r="AD15" s="229" t="s">
        <v>5034</v>
      </c>
      <c r="AE15" s="229" t="s">
        <v>5034</v>
      </c>
      <c r="AF15" s="229" t="s">
        <v>4823</v>
      </c>
      <c r="AG15" s="229"/>
      <c r="AH15" s="229"/>
      <c r="AI15" s="229"/>
      <c r="AJ15" s="218">
        <f t="shared" si="3"/>
        <v>1</v>
      </c>
      <c r="AK15" s="84">
        <f t="shared" si="4"/>
        <v>1</v>
      </c>
    </row>
    <row r="16" spans="1:37" s="84" customFormat="1" ht="16.5">
      <c r="A16" s="229"/>
      <c r="B16" s="41">
        <f t="shared" si="0"/>
        <v>14</v>
      </c>
      <c r="C16" s="281" t="s">
        <v>5039</v>
      </c>
      <c r="D16" s="291">
        <v>43003034</v>
      </c>
      <c r="E16" s="158">
        <f t="shared" si="1"/>
        <v>43003034</v>
      </c>
      <c r="F16" s="158" t="s">
        <v>947</v>
      </c>
      <c r="G16" s="281" t="s">
        <v>5047</v>
      </c>
      <c r="H16" s="1075" t="s">
        <v>5034</v>
      </c>
      <c r="I16" s="1075" t="s">
        <v>5034</v>
      </c>
      <c r="J16" s="1075" t="s">
        <v>5034</v>
      </c>
      <c r="K16" s="1076" t="s">
        <v>5034</v>
      </c>
      <c r="L16" s="1076" t="s">
        <v>5034</v>
      </c>
      <c r="M16" s="1076" t="s">
        <v>5034</v>
      </c>
      <c r="N16" s="1075" t="s">
        <v>5034</v>
      </c>
      <c r="O16" s="1075" t="s">
        <v>5034</v>
      </c>
      <c r="P16" s="1075" t="s">
        <v>5034</v>
      </c>
      <c r="Q16" s="1075" t="s">
        <v>5034</v>
      </c>
      <c r="R16" s="1076" t="s">
        <v>5034</v>
      </c>
      <c r="S16" s="1076" t="s">
        <v>5034</v>
      </c>
      <c r="T16" s="1076" t="s">
        <v>5034</v>
      </c>
      <c r="U16" s="229" t="s">
        <v>5034</v>
      </c>
      <c r="V16" s="229" t="s">
        <v>5034</v>
      </c>
      <c r="W16" s="229" t="s">
        <v>5034</v>
      </c>
      <c r="X16" s="229" t="s">
        <v>5034</v>
      </c>
      <c r="Y16" s="229" t="s">
        <v>5034</v>
      </c>
      <c r="Z16" s="229" t="s">
        <v>5034</v>
      </c>
      <c r="AA16" s="229" t="s">
        <v>5034</v>
      </c>
      <c r="AB16" s="229" t="s">
        <v>5034</v>
      </c>
      <c r="AC16" s="229" t="s">
        <v>5034</v>
      </c>
      <c r="AD16" s="229" t="s">
        <v>5034</v>
      </c>
      <c r="AE16" s="229" t="s">
        <v>5034</v>
      </c>
      <c r="AF16" s="229" t="s">
        <v>4823</v>
      </c>
      <c r="AG16" s="229"/>
      <c r="AH16" s="229"/>
      <c r="AI16" s="229"/>
      <c r="AJ16" s="218">
        <f t="shared" si="3"/>
        <v>1</v>
      </c>
      <c r="AK16" s="84">
        <f t="shared" si="4"/>
        <v>1</v>
      </c>
    </row>
    <row r="17" spans="1:37" s="84" customFormat="1" ht="16.5">
      <c r="A17" s="229"/>
      <c r="B17" s="41">
        <f t="shared" si="0"/>
        <v>15</v>
      </c>
      <c r="C17" s="683" t="s">
        <v>5032</v>
      </c>
      <c r="D17" s="202">
        <v>43003057</v>
      </c>
      <c r="E17" s="158">
        <f t="shared" si="1"/>
        <v>43003057</v>
      </c>
      <c r="F17" s="158" t="s">
        <v>947</v>
      </c>
      <c r="G17" s="14" t="s">
        <v>5048</v>
      </c>
      <c r="H17" s="300" t="s">
        <v>949</v>
      </c>
      <c r="I17" s="300" t="s">
        <v>949</v>
      </c>
      <c r="J17" s="300" t="s">
        <v>949</v>
      </c>
      <c r="K17" s="300" t="s">
        <v>949</v>
      </c>
      <c r="L17" s="300" t="s">
        <v>949</v>
      </c>
      <c r="M17" s="300" t="s">
        <v>949</v>
      </c>
      <c r="N17" s="247" t="s">
        <v>949</v>
      </c>
      <c r="O17" s="247" t="s">
        <v>949</v>
      </c>
      <c r="P17" s="247" t="s">
        <v>949</v>
      </c>
      <c r="Q17" s="247" t="s">
        <v>949</v>
      </c>
      <c r="R17" s="300" t="s">
        <v>949</v>
      </c>
      <c r="S17" s="229"/>
      <c r="T17" s="229"/>
      <c r="U17" s="229"/>
      <c r="V17" s="229"/>
      <c r="W17" s="229"/>
      <c r="X17" s="229"/>
      <c r="Y17" s="229"/>
      <c r="Z17" s="229"/>
      <c r="AA17" s="229"/>
      <c r="AB17" s="229"/>
      <c r="AC17" s="229"/>
      <c r="AD17" s="229"/>
      <c r="AE17" s="229"/>
      <c r="AF17" s="229" t="s">
        <v>4823</v>
      </c>
      <c r="AG17" s="229"/>
      <c r="AH17" s="229"/>
      <c r="AI17" s="229"/>
      <c r="AJ17" s="218">
        <f t="shared" si="3"/>
        <v>1</v>
      </c>
      <c r="AK17" s="84">
        <f t="shared" si="4"/>
        <v>1</v>
      </c>
    </row>
    <row r="18" spans="1:37" s="84" customFormat="1" ht="16.5">
      <c r="A18" s="229"/>
      <c r="B18" s="41">
        <f>ROW()-2</f>
        <v>16</v>
      </c>
      <c r="C18" s="683" t="s">
        <v>5032</v>
      </c>
      <c r="D18" s="202">
        <v>43003063</v>
      </c>
      <c r="E18" s="158">
        <f>D18</f>
        <v>43003063</v>
      </c>
      <c r="F18" s="158" t="s">
        <v>947</v>
      </c>
      <c r="G18" s="14" t="s">
        <v>5049</v>
      </c>
      <c r="H18" s="1077" t="s">
        <v>5034</v>
      </c>
      <c r="I18" s="1077" t="s">
        <v>5034</v>
      </c>
      <c r="J18" s="1077" t="s">
        <v>5034</v>
      </c>
      <c r="K18" s="1077" t="s">
        <v>5034</v>
      </c>
      <c r="L18" s="1077" t="s">
        <v>5034</v>
      </c>
      <c r="M18" s="1077" t="s">
        <v>5034</v>
      </c>
      <c r="N18" s="1084" t="s">
        <v>5034</v>
      </c>
      <c r="O18" s="1084" t="s">
        <v>5034</v>
      </c>
      <c r="P18" s="1084" t="s">
        <v>5034</v>
      </c>
      <c r="Q18" s="1084" t="s">
        <v>5034</v>
      </c>
      <c r="R18" s="1077" t="s">
        <v>5034</v>
      </c>
      <c r="S18" s="229" t="s">
        <v>5034</v>
      </c>
      <c r="T18" s="229" t="s">
        <v>5034</v>
      </c>
      <c r="U18" s="229" t="s">
        <v>5034</v>
      </c>
      <c r="V18" s="229" t="s">
        <v>5034</v>
      </c>
      <c r="W18" s="229" t="s">
        <v>5034</v>
      </c>
      <c r="X18" s="229" t="s">
        <v>5034</v>
      </c>
      <c r="Y18" s="229" t="s">
        <v>5034</v>
      </c>
      <c r="Z18" s="229" t="s">
        <v>5034</v>
      </c>
      <c r="AA18" s="229" t="s">
        <v>5034</v>
      </c>
      <c r="AB18" s="229" t="s">
        <v>5034</v>
      </c>
      <c r="AC18" s="229" t="s">
        <v>5034</v>
      </c>
      <c r="AD18" s="229" t="s">
        <v>5034</v>
      </c>
      <c r="AE18" s="229" t="s">
        <v>5034</v>
      </c>
      <c r="AF18" s="229"/>
      <c r="AG18" s="229"/>
      <c r="AH18" s="229"/>
      <c r="AI18" s="229"/>
      <c r="AJ18" s="218"/>
    </row>
    <row r="19" spans="1:37" s="84" customFormat="1" ht="16.5">
      <c r="A19" s="229"/>
      <c r="B19" s="41">
        <f t="shared" si="0"/>
        <v>17</v>
      </c>
      <c r="C19" s="281" t="s">
        <v>5039</v>
      </c>
      <c r="D19" s="291">
        <v>43003098</v>
      </c>
      <c r="E19" s="158">
        <f t="shared" si="1"/>
        <v>43003098</v>
      </c>
      <c r="F19" s="158" t="s">
        <v>947</v>
      </c>
      <c r="G19" s="281" t="s">
        <v>5050</v>
      </c>
      <c r="H19" s="1075" t="s">
        <v>5034</v>
      </c>
      <c r="I19" s="1075" t="s">
        <v>5034</v>
      </c>
      <c r="J19" s="1075" t="s">
        <v>5034</v>
      </c>
      <c r="K19" s="1076" t="s">
        <v>5034</v>
      </c>
      <c r="L19" s="1076" t="s">
        <v>5034</v>
      </c>
      <c r="M19" s="1076" t="s">
        <v>5034</v>
      </c>
      <c r="N19" s="1075" t="s">
        <v>5034</v>
      </c>
      <c r="O19" s="1075" t="s">
        <v>5034</v>
      </c>
      <c r="P19" s="1075" t="s">
        <v>5034</v>
      </c>
      <c r="Q19" s="1075" t="s">
        <v>5034</v>
      </c>
      <c r="R19" s="1076" t="s">
        <v>5034</v>
      </c>
      <c r="S19" s="1076" t="s">
        <v>5034</v>
      </c>
      <c r="T19" s="1076" t="s">
        <v>5034</v>
      </c>
      <c r="U19" s="229" t="s">
        <v>5034</v>
      </c>
      <c r="V19" s="229" t="s">
        <v>5034</v>
      </c>
      <c r="W19" s="229" t="s">
        <v>5034</v>
      </c>
      <c r="X19" s="229" t="s">
        <v>5034</v>
      </c>
      <c r="Y19" s="229" t="s">
        <v>5034</v>
      </c>
      <c r="Z19" s="229" t="s">
        <v>5034</v>
      </c>
      <c r="AA19" s="229" t="s">
        <v>5034</v>
      </c>
      <c r="AB19" s="229" t="s">
        <v>5034</v>
      </c>
      <c r="AC19" s="229" t="s">
        <v>5034</v>
      </c>
      <c r="AD19" s="229" t="s">
        <v>5034</v>
      </c>
      <c r="AE19" s="229" t="s">
        <v>5034</v>
      </c>
      <c r="AF19" s="229" t="s">
        <v>4823</v>
      </c>
      <c r="AG19" s="229"/>
      <c r="AH19" s="229"/>
      <c r="AI19" s="229"/>
      <c r="AJ19" s="218">
        <f t="shared" ref="AJ19:AK24" si="5">COUNTIFS(D:D,D19)</f>
        <v>1</v>
      </c>
      <c r="AK19" s="84">
        <f t="shared" si="5"/>
        <v>1</v>
      </c>
    </row>
    <row r="20" spans="1:37" s="84" customFormat="1" ht="16.5">
      <c r="A20" s="229"/>
      <c r="B20" s="41">
        <f t="shared" si="0"/>
        <v>18</v>
      </c>
      <c r="C20" s="281" t="s">
        <v>5039</v>
      </c>
      <c r="D20" s="291">
        <v>43003099</v>
      </c>
      <c r="E20" s="158">
        <f t="shared" si="1"/>
        <v>43003099</v>
      </c>
      <c r="F20" s="158" t="s">
        <v>947</v>
      </c>
      <c r="G20" s="6" t="s">
        <v>5051</v>
      </c>
      <c r="H20" s="1075" t="s">
        <v>5034</v>
      </c>
      <c r="I20" s="1075" t="s">
        <v>5034</v>
      </c>
      <c r="J20" s="1075" t="s">
        <v>5034</v>
      </c>
      <c r="K20" s="1076" t="s">
        <v>5034</v>
      </c>
      <c r="L20" s="1076" t="s">
        <v>5034</v>
      </c>
      <c r="M20" s="1076" t="s">
        <v>5034</v>
      </c>
      <c r="N20" s="1075" t="s">
        <v>5034</v>
      </c>
      <c r="O20" s="1075" t="s">
        <v>5034</v>
      </c>
      <c r="P20" s="1075" t="s">
        <v>5034</v>
      </c>
      <c r="Q20" s="1075" t="s">
        <v>5034</v>
      </c>
      <c r="R20" s="1076" t="s">
        <v>5034</v>
      </c>
      <c r="S20" s="1076" t="s">
        <v>5034</v>
      </c>
      <c r="T20" s="1076" t="s">
        <v>5034</v>
      </c>
      <c r="U20" s="229" t="s">
        <v>5034</v>
      </c>
      <c r="V20" s="229" t="s">
        <v>5034</v>
      </c>
      <c r="W20" s="229" t="s">
        <v>5034</v>
      </c>
      <c r="X20" s="229" t="s">
        <v>5034</v>
      </c>
      <c r="Y20" s="229" t="s">
        <v>5034</v>
      </c>
      <c r="Z20" s="229" t="s">
        <v>5034</v>
      </c>
      <c r="AA20" s="229" t="s">
        <v>5034</v>
      </c>
      <c r="AB20" s="229" t="s">
        <v>5034</v>
      </c>
      <c r="AC20" s="229" t="s">
        <v>5034</v>
      </c>
      <c r="AD20" s="229" t="s">
        <v>5034</v>
      </c>
      <c r="AE20" s="229" t="s">
        <v>5034</v>
      </c>
      <c r="AF20" s="229" t="s">
        <v>4823</v>
      </c>
      <c r="AG20" s="229"/>
      <c r="AH20" s="229"/>
      <c r="AI20" s="229"/>
      <c r="AJ20" s="218">
        <f t="shared" si="5"/>
        <v>1</v>
      </c>
      <c r="AK20" s="84">
        <f t="shared" si="5"/>
        <v>1</v>
      </c>
    </row>
    <row r="21" spans="1:37" s="84" customFormat="1" ht="16.5">
      <c r="A21" s="229"/>
      <c r="B21" s="41">
        <f t="shared" si="0"/>
        <v>19</v>
      </c>
      <c r="C21" s="281" t="s">
        <v>5039</v>
      </c>
      <c r="D21" s="291">
        <v>43003100</v>
      </c>
      <c r="E21" s="158">
        <f t="shared" si="1"/>
        <v>43003100</v>
      </c>
      <c r="F21" s="158" t="s">
        <v>947</v>
      </c>
      <c r="G21" s="281" t="s">
        <v>5052</v>
      </c>
      <c r="H21" s="1075" t="s">
        <v>5034</v>
      </c>
      <c r="I21" s="1075" t="s">
        <v>5034</v>
      </c>
      <c r="J21" s="1075" t="s">
        <v>5034</v>
      </c>
      <c r="K21" s="1076" t="s">
        <v>5034</v>
      </c>
      <c r="L21" s="1076" t="s">
        <v>5034</v>
      </c>
      <c r="M21" s="1076" t="s">
        <v>5034</v>
      </c>
      <c r="N21" s="1075" t="s">
        <v>5034</v>
      </c>
      <c r="O21" s="1075" t="s">
        <v>5034</v>
      </c>
      <c r="P21" s="1075" t="s">
        <v>5034</v>
      </c>
      <c r="Q21" s="1075" t="s">
        <v>5034</v>
      </c>
      <c r="R21" s="1076" t="s">
        <v>5034</v>
      </c>
      <c r="S21" s="1076" t="s">
        <v>5034</v>
      </c>
      <c r="T21" s="1076" t="s">
        <v>5034</v>
      </c>
      <c r="U21" s="229" t="s">
        <v>5034</v>
      </c>
      <c r="V21" s="229" t="s">
        <v>5034</v>
      </c>
      <c r="W21" s="229" t="s">
        <v>5034</v>
      </c>
      <c r="X21" s="229" t="s">
        <v>5034</v>
      </c>
      <c r="Y21" s="229" t="s">
        <v>5034</v>
      </c>
      <c r="Z21" s="229" t="s">
        <v>5034</v>
      </c>
      <c r="AA21" s="229" t="s">
        <v>5034</v>
      </c>
      <c r="AB21" s="229" t="s">
        <v>5034</v>
      </c>
      <c r="AC21" s="229" t="s">
        <v>5034</v>
      </c>
      <c r="AD21" s="229" t="s">
        <v>5034</v>
      </c>
      <c r="AE21" s="229" t="s">
        <v>5034</v>
      </c>
      <c r="AF21" s="229" t="s">
        <v>4823</v>
      </c>
      <c r="AG21" s="229"/>
      <c r="AH21" s="229"/>
      <c r="AI21" s="229"/>
      <c r="AJ21" s="218">
        <f t="shared" si="5"/>
        <v>1</v>
      </c>
      <c r="AK21" s="84">
        <f t="shared" si="5"/>
        <v>1</v>
      </c>
    </row>
    <row r="22" spans="1:37" s="84" customFormat="1" ht="16.5">
      <c r="A22" s="229"/>
      <c r="B22" s="41">
        <f t="shared" si="0"/>
        <v>20</v>
      </c>
      <c r="C22" s="281" t="s">
        <v>5039</v>
      </c>
      <c r="D22" s="291">
        <v>43003101</v>
      </c>
      <c r="E22" s="158">
        <f t="shared" si="1"/>
        <v>43003101</v>
      </c>
      <c r="F22" s="158" t="s">
        <v>947</v>
      </c>
      <c r="G22" s="281" t="s">
        <v>5053</v>
      </c>
      <c r="H22" s="1075" t="s">
        <v>5034</v>
      </c>
      <c r="I22" s="1075" t="s">
        <v>5034</v>
      </c>
      <c r="J22" s="1075" t="s">
        <v>5034</v>
      </c>
      <c r="K22" s="1076" t="s">
        <v>5034</v>
      </c>
      <c r="L22" s="1076" t="s">
        <v>5034</v>
      </c>
      <c r="M22" s="1076" t="s">
        <v>5034</v>
      </c>
      <c r="N22" s="1075" t="s">
        <v>5034</v>
      </c>
      <c r="O22" s="1075" t="s">
        <v>5034</v>
      </c>
      <c r="P22" s="1075" t="s">
        <v>5034</v>
      </c>
      <c r="Q22" s="1075" t="s">
        <v>5034</v>
      </c>
      <c r="R22" s="1076" t="s">
        <v>5034</v>
      </c>
      <c r="S22" s="1076" t="s">
        <v>5034</v>
      </c>
      <c r="T22" s="1076" t="s">
        <v>5034</v>
      </c>
      <c r="U22" s="229" t="s">
        <v>5034</v>
      </c>
      <c r="V22" s="229" t="s">
        <v>5034</v>
      </c>
      <c r="W22" s="229" t="s">
        <v>5034</v>
      </c>
      <c r="X22" s="229" t="s">
        <v>5034</v>
      </c>
      <c r="Y22" s="229" t="s">
        <v>5034</v>
      </c>
      <c r="Z22" s="229" t="s">
        <v>5034</v>
      </c>
      <c r="AA22" s="229" t="s">
        <v>5034</v>
      </c>
      <c r="AB22" s="229" t="s">
        <v>5034</v>
      </c>
      <c r="AC22" s="229" t="s">
        <v>5034</v>
      </c>
      <c r="AD22" s="229" t="s">
        <v>5034</v>
      </c>
      <c r="AE22" s="229" t="s">
        <v>5034</v>
      </c>
      <c r="AF22" s="229" t="s">
        <v>4823</v>
      </c>
      <c r="AG22" s="229"/>
      <c r="AH22" s="229"/>
      <c r="AI22" s="229"/>
      <c r="AJ22" s="218">
        <f t="shared" si="5"/>
        <v>1</v>
      </c>
      <c r="AK22" s="84">
        <f t="shared" si="5"/>
        <v>1</v>
      </c>
    </row>
    <row r="23" spans="1:37" s="84" customFormat="1" ht="16.5">
      <c r="A23" s="229"/>
      <c r="B23" s="41">
        <f t="shared" si="0"/>
        <v>21</v>
      </c>
      <c r="C23" s="683" t="s">
        <v>5054</v>
      </c>
      <c r="D23" s="202">
        <v>43003121</v>
      </c>
      <c r="E23" s="158">
        <f t="shared" si="1"/>
        <v>43003121</v>
      </c>
      <c r="F23" s="158" t="s">
        <v>947</v>
      </c>
      <c r="G23" s="14" t="s">
        <v>5031</v>
      </c>
      <c r="H23" s="300" t="s">
        <v>949</v>
      </c>
      <c r="I23" s="300" t="s">
        <v>949</v>
      </c>
      <c r="J23" s="300" t="s">
        <v>949</v>
      </c>
      <c r="K23" s="300" t="s">
        <v>949</v>
      </c>
      <c r="L23" s="300" t="s">
        <v>949</v>
      </c>
      <c r="M23" s="300" t="s">
        <v>949</v>
      </c>
      <c r="N23" s="247" t="s">
        <v>949</v>
      </c>
      <c r="O23" s="247" t="s">
        <v>949</v>
      </c>
      <c r="P23" s="247" t="s">
        <v>949</v>
      </c>
      <c r="Q23" s="247" t="s">
        <v>949</v>
      </c>
      <c r="R23" s="300" t="s">
        <v>949</v>
      </c>
      <c r="S23" s="229"/>
      <c r="T23" s="229"/>
      <c r="U23" s="229"/>
      <c r="V23" s="229"/>
      <c r="W23" s="229"/>
      <c r="X23" s="229"/>
      <c r="Y23" s="229"/>
      <c r="Z23" s="229"/>
      <c r="AA23" s="229"/>
      <c r="AB23" s="229"/>
      <c r="AC23" s="229"/>
      <c r="AD23" s="229"/>
      <c r="AE23" s="229"/>
      <c r="AF23" s="229" t="s">
        <v>4823</v>
      </c>
      <c r="AG23" s="229"/>
      <c r="AH23" s="229"/>
      <c r="AI23" s="229"/>
      <c r="AJ23" s="218">
        <f t="shared" si="5"/>
        <v>1</v>
      </c>
      <c r="AK23" s="84">
        <f t="shared" si="5"/>
        <v>1</v>
      </c>
    </row>
    <row r="24" spans="1:37" s="84" customFormat="1" ht="16.5">
      <c r="A24" s="229"/>
      <c r="B24" s="41">
        <f t="shared" si="0"/>
        <v>22</v>
      </c>
      <c r="C24" s="683" t="s">
        <v>5054</v>
      </c>
      <c r="D24" s="202">
        <v>43003122</v>
      </c>
      <c r="E24" s="158">
        <f t="shared" si="1"/>
        <v>43003122</v>
      </c>
      <c r="F24" s="158" t="s">
        <v>947</v>
      </c>
      <c r="G24" s="14" t="s">
        <v>5031</v>
      </c>
      <c r="H24" s="300" t="s">
        <v>949</v>
      </c>
      <c r="I24" s="300" t="s">
        <v>949</v>
      </c>
      <c r="J24" s="300" t="s">
        <v>949</v>
      </c>
      <c r="K24" s="300" t="s">
        <v>949</v>
      </c>
      <c r="L24" s="300" t="s">
        <v>949</v>
      </c>
      <c r="M24" s="300" t="s">
        <v>949</v>
      </c>
      <c r="N24" s="247" t="s">
        <v>949</v>
      </c>
      <c r="O24" s="247" t="s">
        <v>949</v>
      </c>
      <c r="P24" s="247" t="s">
        <v>949</v>
      </c>
      <c r="Q24" s="247" t="s">
        <v>949</v>
      </c>
      <c r="R24" s="300" t="s">
        <v>949</v>
      </c>
      <c r="S24" s="229"/>
      <c r="T24" s="229"/>
      <c r="U24" s="229"/>
      <c r="V24" s="229"/>
      <c r="W24" s="229"/>
      <c r="X24" s="229"/>
      <c r="Y24" s="229"/>
      <c r="Z24" s="229"/>
      <c r="AA24" s="229"/>
      <c r="AB24" s="229"/>
      <c r="AC24" s="229"/>
      <c r="AD24" s="229"/>
      <c r="AE24" s="229"/>
      <c r="AF24" s="229" t="s">
        <v>4823</v>
      </c>
      <c r="AG24" s="229"/>
      <c r="AH24" s="229"/>
      <c r="AI24" s="229"/>
      <c r="AJ24" s="218">
        <f t="shared" si="5"/>
        <v>1</v>
      </c>
      <c r="AK24" s="84">
        <f t="shared" si="5"/>
        <v>1</v>
      </c>
    </row>
    <row r="25" spans="1:37" s="84" customFormat="1" ht="16.5">
      <c r="A25" s="229"/>
      <c r="B25" s="41">
        <f>ROW()-2</f>
        <v>23</v>
      </c>
      <c r="C25" s="305" t="s">
        <v>5032</v>
      </c>
      <c r="D25" s="202">
        <v>43003252</v>
      </c>
      <c r="E25" s="158">
        <v>43003252</v>
      </c>
      <c r="F25" s="158" t="s">
        <v>947</v>
      </c>
      <c r="G25" s="14" t="s">
        <v>5055</v>
      </c>
      <c r="H25" s="1077" t="s">
        <v>5034</v>
      </c>
      <c r="I25" s="1077" t="s">
        <v>5034</v>
      </c>
      <c r="J25" s="1077" t="s">
        <v>5034</v>
      </c>
      <c r="K25" s="1077" t="s">
        <v>5034</v>
      </c>
      <c r="L25" s="1077" t="s">
        <v>5034</v>
      </c>
      <c r="M25" s="1077" t="s">
        <v>5034</v>
      </c>
      <c r="N25" s="1084" t="s">
        <v>5034</v>
      </c>
      <c r="O25" s="1084" t="s">
        <v>5034</v>
      </c>
      <c r="P25" s="1084" t="s">
        <v>5034</v>
      </c>
      <c r="Q25" s="1084" t="s">
        <v>5034</v>
      </c>
      <c r="R25" s="1077" t="s">
        <v>5034</v>
      </c>
      <c r="S25" s="229" t="s">
        <v>5034</v>
      </c>
      <c r="T25" s="229" t="s">
        <v>5034</v>
      </c>
      <c r="U25" s="229" t="s">
        <v>5034</v>
      </c>
      <c r="V25" s="229" t="s">
        <v>5034</v>
      </c>
      <c r="W25" s="229" t="s">
        <v>5034</v>
      </c>
      <c r="X25" s="229" t="s">
        <v>5034</v>
      </c>
      <c r="Y25" s="229" t="s">
        <v>5034</v>
      </c>
      <c r="Z25" s="229" t="s">
        <v>5034</v>
      </c>
      <c r="AA25" s="229" t="s">
        <v>5034</v>
      </c>
      <c r="AB25" s="229" t="s">
        <v>5034</v>
      </c>
      <c r="AC25" s="229" t="s">
        <v>5034</v>
      </c>
      <c r="AD25" s="229" t="s">
        <v>5034</v>
      </c>
      <c r="AE25" s="229" t="s">
        <v>5034</v>
      </c>
      <c r="AF25" s="229"/>
      <c r="AG25" s="229"/>
      <c r="AH25" s="229"/>
      <c r="AI25" s="229"/>
      <c r="AJ25" s="218"/>
    </row>
    <row r="26" spans="1:37" s="84" customFormat="1" ht="16.5">
      <c r="A26" s="229"/>
      <c r="B26" s="41">
        <v>22</v>
      </c>
      <c r="C26" s="305" t="s">
        <v>5032</v>
      </c>
      <c r="D26" s="202">
        <v>43003253</v>
      </c>
      <c r="E26" s="158">
        <v>43003253</v>
      </c>
      <c r="F26" s="158" t="s">
        <v>947</v>
      </c>
      <c r="G26" s="14" t="s">
        <v>5056</v>
      </c>
      <c r="H26" s="1077" t="s">
        <v>5034</v>
      </c>
      <c r="I26" s="1077" t="s">
        <v>5034</v>
      </c>
      <c r="J26" s="1077" t="s">
        <v>5034</v>
      </c>
      <c r="K26" s="1077" t="s">
        <v>5034</v>
      </c>
      <c r="L26" s="1077" t="s">
        <v>5034</v>
      </c>
      <c r="M26" s="1077" t="s">
        <v>5034</v>
      </c>
      <c r="N26" s="1084" t="s">
        <v>5034</v>
      </c>
      <c r="O26" s="1084" t="s">
        <v>5034</v>
      </c>
      <c r="P26" s="1084" t="s">
        <v>5034</v>
      </c>
      <c r="Q26" s="1084" t="s">
        <v>5034</v>
      </c>
      <c r="R26" s="1077" t="s">
        <v>5034</v>
      </c>
      <c r="S26" s="229" t="s">
        <v>5034</v>
      </c>
      <c r="T26" s="229" t="s">
        <v>5034</v>
      </c>
      <c r="U26" s="229" t="s">
        <v>5034</v>
      </c>
      <c r="V26" s="229" t="s">
        <v>5034</v>
      </c>
      <c r="W26" s="229" t="s">
        <v>5034</v>
      </c>
      <c r="X26" s="229" t="s">
        <v>5034</v>
      </c>
      <c r="Y26" s="229" t="s">
        <v>5034</v>
      </c>
      <c r="Z26" s="229" t="s">
        <v>5034</v>
      </c>
      <c r="AA26" s="229" t="s">
        <v>5034</v>
      </c>
      <c r="AB26" s="229" t="s">
        <v>5034</v>
      </c>
      <c r="AC26" s="229" t="s">
        <v>5034</v>
      </c>
      <c r="AD26" s="229" t="s">
        <v>5034</v>
      </c>
      <c r="AE26" s="229" t="s">
        <v>5034</v>
      </c>
      <c r="AF26" s="229"/>
      <c r="AG26" s="229"/>
      <c r="AH26" s="229"/>
      <c r="AI26" s="229"/>
      <c r="AJ26" s="218"/>
    </row>
    <row r="27" spans="1:37" s="84" customFormat="1" ht="16.5">
      <c r="A27" s="229"/>
      <c r="B27" s="41">
        <v>23</v>
      </c>
      <c r="C27" s="305" t="s">
        <v>5032</v>
      </c>
      <c r="D27" s="1089">
        <v>43003254</v>
      </c>
      <c r="E27" s="1089">
        <v>43003254</v>
      </c>
      <c r="F27" s="158" t="s">
        <v>947</v>
      </c>
      <c r="G27" s="14" t="s">
        <v>5057</v>
      </c>
      <c r="H27" s="1077" t="s">
        <v>5034</v>
      </c>
      <c r="I27" s="1077" t="s">
        <v>5034</v>
      </c>
      <c r="J27" s="1077" t="s">
        <v>5034</v>
      </c>
      <c r="K27" s="1077" t="s">
        <v>5034</v>
      </c>
      <c r="L27" s="1077" t="s">
        <v>5034</v>
      </c>
      <c r="M27" s="1077" t="s">
        <v>5034</v>
      </c>
      <c r="N27" s="1084" t="s">
        <v>5034</v>
      </c>
      <c r="O27" s="1084" t="s">
        <v>5034</v>
      </c>
      <c r="P27" s="1084" t="s">
        <v>5034</v>
      </c>
      <c r="Q27" s="1084" t="s">
        <v>5034</v>
      </c>
      <c r="R27" s="1077" t="s">
        <v>5034</v>
      </c>
      <c r="S27" s="229" t="s">
        <v>5034</v>
      </c>
      <c r="T27" s="229" t="s">
        <v>5034</v>
      </c>
      <c r="U27" s="229" t="s">
        <v>5034</v>
      </c>
      <c r="V27" s="229" t="s">
        <v>5034</v>
      </c>
      <c r="W27" s="229" t="s">
        <v>5034</v>
      </c>
      <c r="X27" s="229" t="s">
        <v>5034</v>
      </c>
      <c r="Y27" s="229" t="s">
        <v>5034</v>
      </c>
      <c r="Z27" s="229" t="s">
        <v>5034</v>
      </c>
      <c r="AA27" s="229" t="s">
        <v>5034</v>
      </c>
      <c r="AB27" s="229" t="s">
        <v>5034</v>
      </c>
      <c r="AC27" s="229" t="s">
        <v>5034</v>
      </c>
      <c r="AD27" s="229" t="s">
        <v>5034</v>
      </c>
      <c r="AE27" s="229" t="s">
        <v>5034</v>
      </c>
      <c r="AF27" s="229"/>
      <c r="AG27" s="229"/>
      <c r="AH27" s="229"/>
      <c r="AI27" s="229"/>
      <c r="AJ27" s="218"/>
    </row>
    <row r="28" spans="1:37" s="84" customFormat="1" ht="16.5">
      <c r="A28" s="229"/>
      <c r="B28" s="41">
        <v>24</v>
      </c>
      <c r="C28" s="305" t="s">
        <v>5032</v>
      </c>
      <c r="D28" s="1089">
        <v>43003255</v>
      </c>
      <c r="E28" s="1089">
        <v>43003255</v>
      </c>
      <c r="F28" s="158" t="s">
        <v>947</v>
      </c>
      <c r="G28" s="14" t="s">
        <v>5058</v>
      </c>
      <c r="H28" s="1077" t="s">
        <v>5034</v>
      </c>
      <c r="I28" s="1077" t="s">
        <v>5034</v>
      </c>
      <c r="J28" s="1077" t="s">
        <v>5034</v>
      </c>
      <c r="K28" s="1077" t="s">
        <v>5034</v>
      </c>
      <c r="L28" s="1077" t="s">
        <v>5034</v>
      </c>
      <c r="M28" s="1077" t="s">
        <v>5034</v>
      </c>
      <c r="N28" s="1084" t="s">
        <v>5034</v>
      </c>
      <c r="O28" s="1084" t="s">
        <v>5034</v>
      </c>
      <c r="P28" s="1084" t="s">
        <v>5034</v>
      </c>
      <c r="Q28" s="1084" t="s">
        <v>5034</v>
      </c>
      <c r="R28" s="1077" t="s">
        <v>5034</v>
      </c>
      <c r="S28" s="229" t="s">
        <v>5034</v>
      </c>
      <c r="T28" s="229" t="s">
        <v>5034</v>
      </c>
      <c r="U28" s="229" t="s">
        <v>5034</v>
      </c>
      <c r="V28" s="229" t="s">
        <v>5034</v>
      </c>
      <c r="W28" s="229" t="s">
        <v>5034</v>
      </c>
      <c r="X28" s="229" t="s">
        <v>5034</v>
      </c>
      <c r="Y28" s="229" t="s">
        <v>5034</v>
      </c>
      <c r="Z28" s="229" t="s">
        <v>5034</v>
      </c>
      <c r="AA28" s="229" t="s">
        <v>5034</v>
      </c>
      <c r="AB28" s="229" t="s">
        <v>5034</v>
      </c>
      <c r="AC28" s="229" t="s">
        <v>5034</v>
      </c>
      <c r="AD28" s="229" t="s">
        <v>5034</v>
      </c>
      <c r="AE28" s="229" t="s">
        <v>5034</v>
      </c>
      <c r="AF28" s="229"/>
      <c r="AG28" s="229"/>
      <c r="AH28" s="229"/>
      <c r="AI28" s="229"/>
      <c r="AJ28" s="218"/>
    </row>
    <row r="29" spans="1:37" s="84" customFormat="1" ht="16.5">
      <c r="A29" s="229"/>
      <c r="B29" s="41">
        <f t="shared" si="0"/>
        <v>27</v>
      </c>
      <c r="C29" s="281" t="s">
        <v>5032</v>
      </c>
      <c r="D29" s="291">
        <v>43003256</v>
      </c>
      <c r="E29" s="158">
        <f t="shared" si="1"/>
        <v>43003256</v>
      </c>
      <c r="F29" s="158" t="s">
        <v>947</v>
      </c>
      <c r="G29" s="281" t="s">
        <v>5059</v>
      </c>
      <c r="H29" s="1075" t="s">
        <v>5034</v>
      </c>
      <c r="I29" s="1075" t="s">
        <v>5034</v>
      </c>
      <c r="J29" s="1075" t="s">
        <v>5034</v>
      </c>
      <c r="K29" s="1076" t="s">
        <v>5034</v>
      </c>
      <c r="L29" s="1076" t="s">
        <v>5034</v>
      </c>
      <c r="M29" s="1076" t="s">
        <v>5034</v>
      </c>
      <c r="N29" s="1075" t="s">
        <v>5034</v>
      </c>
      <c r="O29" s="1075" t="s">
        <v>5034</v>
      </c>
      <c r="P29" s="1075" t="s">
        <v>5034</v>
      </c>
      <c r="Q29" s="1075" t="s">
        <v>5034</v>
      </c>
      <c r="R29" s="1076" t="s">
        <v>5034</v>
      </c>
      <c r="S29" s="1076" t="s">
        <v>5034</v>
      </c>
      <c r="T29" s="1076" t="s">
        <v>5034</v>
      </c>
      <c r="U29" s="229" t="s">
        <v>5034</v>
      </c>
      <c r="V29" s="229" t="s">
        <v>5034</v>
      </c>
      <c r="W29" s="229" t="s">
        <v>5034</v>
      </c>
      <c r="X29" s="229" t="s">
        <v>5034</v>
      </c>
      <c r="Y29" s="229" t="s">
        <v>5034</v>
      </c>
      <c r="Z29" s="229" t="s">
        <v>5034</v>
      </c>
      <c r="AA29" s="229" t="s">
        <v>5034</v>
      </c>
      <c r="AB29" s="229" t="s">
        <v>5034</v>
      </c>
      <c r="AC29" s="229" t="s">
        <v>5034</v>
      </c>
      <c r="AD29" s="229" t="s">
        <v>5034</v>
      </c>
      <c r="AE29" s="229" t="s">
        <v>5034</v>
      </c>
      <c r="AF29" s="229" t="s">
        <v>4823</v>
      </c>
      <c r="AG29" s="229"/>
      <c r="AH29" s="229"/>
      <c r="AI29" s="229">
        <v>0</v>
      </c>
      <c r="AJ29" s="218">
        <f t="shared" ref="AJ29:AK32" si="6">COUNTIFS(D:D,D29)</f>
        <v>1</v>
      </c>
      <c r="AK29" s="84">
        <f t="shared" si="6"/>
        <v>1</v>
      </c>
    </row>
    <row r="30" spans="1:37" s="84" customFormat="1" ht="16.5">
      <c r="A30" s="229"/>
      <c r="B30" s="41">
        <f t="shared" si="0"/>
        <v>28</v>
      </c>
      <c r="C30" s="281" t="s">
        <v>5039</v>
      </c>
      <c r="D30" s="291">
        <v>43003257</v>
      </c>
      <c r="E30" s="158">
        <f t="shared" si="1"/>
        <v>43003257</v>
      </c>
      <c r="F30" s="158" t="s">
        <v>947</v>
      </c>
      <c r="G30" s="281" t="s">
        <v>5060</v>
      </c>
      <c r="H30" s="1075" t="s">
        <v>5034</v>
      </c>
      <c r="I30" s="1075" t="s">
        <v>5034</v>
      </c>
      <c r="J30" s="1075" t="s">
        <v>5034</v>
      </c>
      <c r="K30" s="1076" t="s">
        <v>5034</v>
      </c>
      <c r="L30" s="1076" t="s">
        <v>5034</v>
      </c>
      <c r="M30" s="1076" t="s">
        <v>5034</v>
      </c>
      <c r="N30" s="1075" t="s">
        <v>5034</v>
      </c>
      <c r="O30" s="1075" t="s">
        <v>5034</v>
      </c>
      <c r="P30" s="1075" t="s">
        <v>5034</v>
      </c>
      <c r="Q30" s="1075" t="s">
        <v>5034</v>
      </c>
      <c r="R30" s="1076" t="s">
        <v>5034</v>
      </c>
      <c r="S30" s="1076" t="s">
        <v>5034</v>
      </c>
      <c r="T30" s="1076" t="s">
        <v>5034</v>
      </c>
      <c r="U30" s="229" t="s">
        <v>5034</v>
      </c>
      <c r="V30" s="229" t="s">
        <v>5034</v>
      </c>
      <c r="W30" s="229" t="s">
        <v>5034</v>
      </c>
      <c r="X30" s="229" t="s">
        <v>5034</v>
      </c>
      <c r="Y30" s="229" t="s">
        <v>5034</v>
      </c>
      <c r="Z30" s="229" t="s">
        <v>5034</v>
      </c>
      <c r="AA30" s="229" t="s">
        <v>5034</v>
      </c>
      <c r="AB30" s="229" t="s">
        <v>5034</v>
      </c>
      <c r="AC30" s="229" t="s">
        <v>5034</v>
      </c>
      <c r="AD30" s="229" t="s">
        <v>5034</v>
      </c>
      <c r="AE30" s="229" t="s">
        <v>5034</v>
      </c>
      <c r="AF30" s="229" t="s">
        <v>4823</v>
      </c>
      <c r="AG30" s="229"/>
      <c r="AH30" s="229"/>
      <c r="AI30" s="229">
        <v>0</v>
      </c>
      <c r="AJ30" s="218">
        <f t="shared" si="6"/>
        <v>1</v>
      </c>
      <c r="AK30" s="84">
        <f t="shared" si="6"/>
        <v>1</v>
      </c>
    </row>
    <row r="31" spans="1:37" s="84" customFormat="1" ht="16.5">
      <c r="A31" s="229"/>
      <c r="B31" s="41">
        <f t="shared" si="0"/>
        <v>29</v>
      </c>
      <c r="C31" s="281" t="s">
        <v>5039</v>
      </c>
      <c r="D31" s="291">
        <v>43003258</v>
      </c>
      <c r="E31" s="158">
        <f t="shared" si="1"/>
        <v>43003258</v>
      </c>
      <c r="F31" s="158" t="s">
        <v>947</v>
      </c>
      <c r="G31" s="281" t="s">
        <v>5061</v>
      </c>
      <c r="H31" s="1075" t="s">
        <v>5034</v>
      </c>
      <c r="I31" s="1075" t="s">
        <v>5034</v>
      </c>
      <c r="J31" s="1075" t="s">
        <v>5034</v>
      </c>
      <c r="K31" s="1076" t="s">
        <v>5034</v>
      </c>
      <c r="L31" s="1076" t="s">
        <v>5034</v>
      </c>
      <c r="M31" s="1076" t="s">
        <v>5034</v>
      </c>
      <c r="N31" s="1075" t="s">
        <v>5034</v>
      </c>
      <c r="O31" s="1075" t="s">
        <v>5034</v>
      </c>
      <c r="P31" s="1075" t="s">
        <v>5034</v>
      </c>
      <c r="Q31" s="1075" t="s">
        <v>5034</v>
      </c>
      <c r="R31" s="1076" t="s">
        <v>5034</v>
      </c>
      <c r="S31" s="1076" t="s">
        <v>5034</v>
      </c>
      <c r="T31" s="1076" t="s">
        <v>5034</v>
      </c>
      <c r="U31" s="229" t="s">
        <v>5034</v>
      </c>
      <c r="V31" s="229" t="s">
        <v>5034</v>
      </c>
      <c r="W31" s="229" t="s">
        <v>5034</v>
      </c>
      <c r="X31" s="229" t="s">
        <v>5034</v>
      </c>
      <c r="Y31" s="229" t="s">
        <v>5034</v>
      </c>
      <c r="Z31" s="229" t="s">
        <v>5034</v>
      </c>
      <c r="AA31" s="229" t="s">
        <v>5034</v>
      </c>
      <c r="AB31" s="229" t="s">
        <v>5034</v>
      </c>
      <c r="AC31" s="229" t="s">
        <v>5034</v>
      </c>
      <c r="AD31" s="229" t="s">
        <v>5034</v>
      </c>
      <c r="AE31" s="229" t="s">
        <v>5034</v>
      </c>
      <c r="AF31" s="229" t="s">
        <v>4823</v>
      </c>
      <c r="AG31" s="229"/>
      <c r="AH31" s="229"/>
      <c r="AI31" s="229">
        <v>0</v>
      </c>
      <c r="AJ31" s="218">
        <f t="shared" si="6"/>
        <v>1</v>
      </c>
      <c r="AK31" s="84">
        <f t="shared" si="6"/>
        <v>1</v>
      </c>
    </row>
    <row r="32" spans="1:37" s="84" customFormat="1" ht="16.5">
      <c r="A32" s="229"/>
      <c r="B32" s="41">
        <f t="shared" si="0"/>
        <v>30</v>
      </c>
      <c r="C32" s="281" t="s">
        <v>5039</v>
      </c>
      <c r="D32" s="291">
        <v>43003259</v>
      </c>
      <c r="E32" s="158">
        <f t="shared" si="1"/>
        <v>43003259</v>
      </c>
      <c r="F32" s="158" t="s">
        <v>947</v>
      </c>
      <c r="G32" s="281" t="s">
        <v>5062</v>
      </c>
      <c r="H32" s="1075" t="s">
        <v>5034</v>
      </c>
      <c r="I32" s="1075" t="s">
        <v>5034</v>
      </c>
      <c r="J32" s="1075" t="s">
        <v>5034</v>
      </c>
      <c r="K32" s="1076" t="s">
        <v>5034</v>
      </c>
      <c r="L32" s="1076" t="s">
        <v>5034</v>
      </c>
      <c r="M32" s="1076" t="s">
        <v>5034</v>
      </c>
      <c r="N32" s="1075" t="s">
        <v>5034</v>
      </c>
      <c r="O32" s="1075" t="s">
        <v>5034</v>
      </c>
      <c r="P32" s="1075" t="s">
        <v>5034</v>
      </c>
      <c r="Q32" s="1075" t="s">
        <v>5034</v>
      </c>
      <c r="R32" s="1076" t="s">
        <v>5034</v>
      </c>
      <c r="S32" s="1076" t="s">
        <v>5034</v>
      </c>
      <c r="T32" s="1076" t="s">
        <v>5034</v>
      </c>
      <c r="U32" s="229" t="s">
        <v>5034</v>
      </c>
      <c r="V32" s="229" t="s">
        <v>5034</v>
      </c>
      <c r="W32" s="229" t="s">
        <v>5034</v>
      </c>
      <c r="X32" s="229" t="s">
        <v>5034</v>
      </c>
      <c r="Y32" s="229" t="s">
        <v>5034</v>
      </c>
      <c r="Z32" s="229" t="s">
        <v>5034</v>
      </c>
      <c r="AA32" s="229" t="s">
        <v>5034</v>
      </c>
      <c r="AB32" s="229" t="s">
        <v>5034</v>
      </c>
      <c r="AC32" s="229" t="s">
        <v>5034</v>
      </c>
      <c r="AD32" s="229" t="s">
        <v>5034</v>
      </c>
      <c r="AE32" s="229" t="s">
        <v>5034</v>
      </c>
      <c r="AF32" s="229" t="s">
        <v>4823</v>
      </c>
      <c r="AG32" s="229"/>
      <c r="AH32" s="229"/>
      <c r="AI32" s="229">
        <v>0</v>
      </c>
      <c r="AJ32" s="218">
        <f t="shared" si="6"/>
        <v>1</v>
      </c>
      <c r="AK32" s="84">
        <f t="shared" si="6"/>
        <v>1</v>
      </c>
    </row>
    <row r="33" spans="1:38" s="84" customFormat="1" ht="16.5">
      <c r="A33" s="229"/>
      <c r="B33" s="41">
        <f>ROW()-2</f>
        <v>31</v>
      </c>
      <c r="C33" s="281" t="s">
        <v>5039</v>
      </c>
      <c r="D33" s="291">
        <v>43003260</v>
      </c>
      <c r="E33" s="158">
        <f>D33</f>
        <v>43003260</v>
      </c>
      <c r="F33" s="158" t="s">
        <v>947</v>
      </c>
      <c r="G33" s="287" t="s">
        <v>5063</v>
      </c>
      <c r="H33" s="1075" t="s">
        <v>5034</v>
      </c>
      <c r="I33" s="1075" t="s">
        <v>5034</v>
      </c>
      <c r="J33" s="1075" t="s">
        <v>5034</v>
      </c>
      <c r="K33" s="1076" t="s">
        <v>5034</v>
      </c>
      <c r="L33" s="1076" t="s">
        <v>5034</v>
      </c>
      <c r="M33" s="1076" t="s">
        <v>5034</v>
      </c>
      <c r="N33" s="1075" t="s">
        <v>5034</v>
      </c>
      <c r="O33" s="1075" t="s">
        <v>5034</v>
      </c>
      <c r="P33" s="1075" t="s">
        <v>5034</v>
      </c>
      <c r="Q33" s="1075" t="s">
        <v>5034</v>
      </c>
      <c r="R33" s="1076" t="s">
        <v>5034</v>
      </c>
      <c r="S33" s="1076" t="s">
        <v>5034</v>
      </c>
      <c r="T33" s="1076" t="s">
        <v>5034</v>
      </c>
      <c r="U33" s="229" t="s">
        <v>5034</v>
      </c>
      <c r="V33" s="229" t="s">
        <v>5034</v>
      </c>
      <c r="W33" s="229" t="s">
        <v>5034</v>
      </c>
      <c r="X33" s="229" t="s">
        <v>5034</v>
      </c>
      <c r="Y33" s="229" t="s">
        <v>5034</v>
      </c>
      <c r="Z33" s="229" t="s">
        <v>5034</v>
      </c>
      <c r="AA33" s="229" t="s">
        <v>5034</v>
      </c>
      <c r="AB33" s="229" t="s">
        <v>5034</v>
      </c>
      <c r="AC33" s="229" t="s">
        <v>5034</v>
      </c>
      <c r="AD33" s="229" t="s">
        <v>5034</v>
      </c>
      <c r="AE33" s="229" t="s">
        <v>5034</v>
      </c>
      <c r="AF33" s="229"/>
      <c r="AG33" s="229"/>
      <c r="AH33" s="229"/>
      <c r="AI33" s="229"/>
      <c r="AJ33" s="218"/>
    </row>
    <row r="34" spans="1:38" s="84" customFormat="1" ht="16.5">
      <c r="A34" s="229"/>
      <c r="B34" s="41">
        <f>ROW()-2</f>
        <v>32</v>
      </c>
      <c r="C34" s="281" t="s">
        <v>5039</v>
      </c>
      <c r="D34" s="291">
        <v>43003261</v>
      </c>
      <c r="E34" s="158">
        <f>D34</f>
        <v>43003261</v>
      </c>
      <c r="F34" s="158" t="s">
        <v>947</v>
      </c>
      <c r="G34" s="481" t="s">
        <v>5064</v>
      </c>
      <c r="H34" s="1075" t="s">
        <v>5034</v>
      </c>
      <c r="I34" s="1075" t="s">
        <v>5034</v>
      </c>
      <c r="J34" s="1075" t="s">
        <v>5034</v>
      </c>
      <c r="K34" s="1076" t="s">
        <v>5034</v>
      </c>
      <c r="L34" s="1076" t="s">
        <v>5034</v>
      </c>
      <c r="M34" s="1076" t="s">
        <v>5034</v>
      </c>
      <c r="N34" s="1075" t="s">
        <v>5034</v>
      </c>
      <c r="O34" s="1075" t="s">
        <v>5034</v>
      </c>
      <c r="P34" s="1075" t="s">
        <v>5034</v>
      </c>
      <c r="Q34" s="1075" t="s">
        <v>5034</v>
      </c>
      <c r="R34" s="1076" t="s">
        <v>5034</v>
      </c>
      <c r="S34" s="1076" t="s">
        <v>5034</v>
      </c>
      <c r="T34" s="1076" t="s">
        <v>5034</v>
      </c>
      <c r="U34" s="229" t="s">
        <v>5034</v>
      </c>
      <c r="V34" s="229" t="s">
        <v>5034</v>
      </c>
      <c r="W34" s="229" t="s">
        <v>5034</v>
      </c>
      <c r="X34" s="229" t="s">
        <v>5034</v>
      </c>
      <c r="Y34" s="229" t="s">
        <v>5034</v>
      </c>
      <c r="Z34" s="229" t="s">
        <v>5034</v>
      </c>
      <c r="AA34" s="229" t="s">
        <v>5034</v>
      </c>
      <c r="AB34" s="229" t="s">
        <v>5034</v>
      </c>
      <c r="AC34" s="229" t="s">
        <v>5034</v>
      </c>
      <c r="AD34" s="229" t="s">
        <v>5034</v>
      </c>
      <c r="AE34" s="229" t="s">
        <v>5034</v>
      </c>
      <c r="AF34" s="229"/>
      <c r="AG34" s="229"/>
      <c r="AH34" s="229"/>
      <c r="AI34" s="229"/>
      <c r="AJ34" s="218"/>
    </row>
    <row r="35" spans="1:38" s="84" customFormat="1" ht="16.5">
      <c r="A35" s="229"/>
      <c r="B35" s="41">
        <f>ROW()-2</f>
        <v>33</v>
      </c>
      <c r="C35" s="281" t="s">
        <v>5039</v>
      </c>
      <c r="D35" s="291">
        <v>43003262</v>
      </c>
      <c r="E35" s="158">
        <f>D35</f>
        <v>43003262</v>
      </c>
      <c r="F35" s="158" t="s">
        <v>947</v>
      </c>
      <c r="G35" s="481" t="s">
        <v>5065</v>
      </c>
      <c r="H35" s="1075" t="s">
        <v>5034</v>
      </c>
      <c r="I35" s="1075" t="s">
        <v>5034</v>
      </c>
      <c r="J35" s="1075" t="s">
        <v>5034</v>
      </c>
      <c r="K35" s="1076" t="s">
        <v>5034</v>
      </c>
      <c r="L35" s="1076" t="s">
        <v>5034</v>
      </c>
      <c r="M35" s="1076" t="s">
        <v>5034</v>
      </c>
      <c r="N35" s="1075" t="s">
        <v>5034</v>
      </c>
      <c r="O35" s="1075" t="s">
        <v>5034</v>
      </c>
      <c r="P35" s="1075" t="s">
        <v>5034</v>
      </c>
      <c r="Q35" s="1075" t="s">
        <v>5034</v>
      </c>
      <c r="R35" s="1076" t="s">
        <v>5034</v>
      </c>
      <c r="S35" s="1076" t="s">
        <v>5034</v>
      </c>
      <c r="T35" s="1076" t="s">
        <v>5034</v>
      </c>
      <c r="U35" s="229" t="s">
        <v>5034</v>
      </c>
      <c r="V35" s="229" t="s">
        <v>5034</v>
      </c>
      <c r="W35" s="229" t="s">
        <v>5034</v>
      </c>
      <c r="X35" s="229" t="s">
        <v>5034</v>
      </c>
      <c r="Y35" s="229" t="s">
        <v>5034</v>
      </c>
      <c r="Z35" s="229" t="s">
        <v>5034</v>
      </c>
      <c r="AA35" s="229" t="s">
        <v>5034</v>
      </c>
      <c r="AB35" s="229" t="s">
        <v>5034</v>
      </c>
      <c r="AC35" s="229" t="s">
        <v>5034</v>
      </c>
      <c r="AD35" s="229" t="s">
        <v>5034</v>
      </c>
      <c r="AE35" s="229" t="s">
        <v>5034</v>
      </c>
      <c r="AF35" s="229"/>
      <c r="AG35" s="229"/>
      <c r="AH35" s="229"/>
      <c r="AI35" s="229"/>
      <c r="AJ35" s="218"/>
    </row>
    <row r="36" spans="1:38" s="84" customFormat="1" ht="16.5">
      <c r="A36" s="229"/>
      <c r="B36" s="41">
        <f t="shared" si="0"/>
        <v>34</v>
      </c>
      <c r="C36" s="281" t="s">
        <v>5032</v>
      </c>
      <c r="D36" s="291">
        <v>43003263</v>
      </c>
      <c r="E36" s="158">
        <f t="shared" si="1"/>
        <v>43003263</v>
      </c>
      <c r="F36" s="158" t="s">
        <v>947</v>
      </c>
      <c r="G36" s="281" t="s">
        <v>5066</v>
      </c>
      <c r="H36" s="1075" t="s">
        <v>5034</v>
      </c>
      <c r="I36" s="1075" t="s">
        <v>5034</v>
      </c>
      <c r="J36" s="1075" t="s">
        <v>5034</v>
      </c>
      <c r="K36" s="1076" t="s">
        <v>5034</v>
      </c>
      <c r="L36" s="1076" t="s">
        <v>5034</v>
      </c>
      <c r="M36" s="1076" t="s">
        <v>5034</v>
      </c>
      <c r="N36" s="1075" t="s">
        <v>5034</v>
      </c>
      <c r="O36" s="1075" t="s">
        <v>5034</v>
      </c>
      <c r="P36" s="1075" t="s">
        <v>5034</v>
      </c>
      <c r="Q36" s="1075" t="s">
        <v>5034</v>
      </c>
      <c r="R36" s="1076" t="s">
        <v>5034</v>
      </c>
      <c r="S36" s="1076" t="s">
        <v>5034</v>
      </c>
      <c r="T36" s="1076" t="s">
        <v>5034</v>
      </c>
      <c r="U36" s="229" t="s">
        <v>5034</v>
      </c>
      <c r="V36" s="229" t="s">
        <v>5034</v>
      </c>
      <c r="W36" s="229" t="s">
        <v>5034</v>
      </c>
      <c r="X36" s="229" t="s">
        <v>5034</v>
      </c>
      <c r="Y36" s="229" t="s">
        <v>5034</v>
      </c>
      <c r="Z36" s="229" t="s">
        <v>5034</v>
      </c>
      <c r="AA36" s="229" t="s">
        <v>5034</v>
      </c>
      <c r="AB36" s="229" t="s">
        <v>5034</v>
      </c>
      <c r="AC36" s="229" t="s">
        <v>5034</v>
      </c>
      <c r="AD36" s="229" t="s">
        <v>5034</v>
      </c>
      <c r="AE36" s="229" t="s">
        <v>5034</v>
      </c>
      <c r="AF36" s="229" t="s">
        <v>4823</v>
      </c>
      <c r="AG36" s="229"/>
      <c r="AH36" s="229"/>
      <c r="AI36" s="229"/>
      <c r="AJ36" s="218">
        <f t="shared" ref="AJ36:AJ67" si="7">COUNTIFS(D:D,D36)</f>
        <v>1</v>
      </c>
      <c r="AK36" s="84">
        <f t="shared" ref="AK36:AK67" si="8">COUNTIFS(E:E,E36)</f>
        <v>1</v>
      </c>
    </row>
    <row r="37" spans="1:38" s="84" customFormat="1" ht="16.5">
      <c r="A37" s="229"/>
      <c r="B37" s="41">
        <f t="shared" si="0"/>
        <v>35</v>
      </c>
      <c r="C37" s="281" t="s">
        <v>5039</v>
      </c>
      <c r="D37" s="291">
        <v>43003264</v>
      </c>
      <c r="E37" s="158">
        <f t="shared" si="1"/>
        <v>43003264</v>
      </c>
      <c r="F37" s="158" t="s">
        <v>947</v>
      </c>
      <c r="G37" s="281" t="s">
        <v>5067</v>
      </c>
      <c r="H37" s="1075" t="s">
        <v>5034</v>
      </c>
      <c r="I37" s="1075" t="s">
        <v>5034</v>
      </c>
      <c r="J37" s="1075" t="s">
        <v>5034</v>
      </c>
      <c r="K37" s="1076" t="s">
        <v>5034</v>
      </c>
      <c r="L37" s="1076" t="s">
        <v>5034</v>
      </c>
      <c r="M37" s="1076" t="s">
        <v>5034</v>
      </c>
      <c r="N37" s="1075" t="s">
        <v>5034</v>
      </c>
      <c r="O37" s="1075" t="s">
        <v>5034</v>
      </c>
      <c r="P37" s="1075" t="s">
        <v>5034</v>
      </c>
      <c r="Q37" s="1075" t="s">
        <v>5034</v>
      </c>
      <c r="R37" s="1076" t="s">
        <v>5034</v>
      </c>
      <c r="S37" s="1076" t="s">
        <v>5034</v>
      </c>
      <c r="T37" s="1076" t="s">
        <v>5034</v>
      </c>
      <c r="U37" s="229" t="s">
        <v>5034</v>
      </c>
      <c r="V37" s="229" t="s">
        <v>5034</v>
      </c>
      <c r="W37" s="229" t="s">
        <v>5034</v>
      </c>
      <c r="X37" s="229" t="s">
        <v>5034</v>
      </c>
      <c r="Y37" s="229" t="s">
        <v>5034</v>
      </c>
      <c r="Z37" s="229" t="s">
        <v>5034</v>
      </c>
      <c r="AA37" s="229" t="s">
        <v>5034</v>
      </c>
      <c r="AB37" s="229" t="s">
        <v>5034</v>
      </c>
      <c r="AC37" s="229" t="s">
        <v>5034</v>
      </c>
      <c r="AD37" s="229" t="s">
        <v>5034</v>
      </c>
      <c r="AE37" s="229" t="s">
        <v>5034</v>
      </c>
      <c r="AF37" s="229" t="s">
        <v>4823</v>
      </c>
      <c r="AG37" s="229"/>
      <c r="AH37" s="229"/>
      <c r="AI37" s="229"/>
      <c r="AJ37" s="218">
        <f t="shared" si="7"/>
        <v>1</v>
      </c>
      <c r="AK37" s="84">
        <f t="shared" si="8"/>
        <v>1</v>
      </c>
    </row>
    <row r="38" spans="1:38" s="84" customFormat="1" ht="16.5">
      <c r="A38" s="229"/>
      <c r="B38" s="41">
        <f t="shared" si="0"/>
        <v>36</v>
      </c>
      <c r="C38" s="281" t="s">
        <v>5039</v>
      </c>
      <c r="D38" s="291">
        <v>43003265</v>
      </c>
      <c r="E38" s="158">
        <f t="shared" si="1"/>
        <v>43003265</v>
      </c>
      <c r="F38" s="158" t="s">
        <v>947</v>
      </c>
      <c r="G38" s="281" t="s">
        <v>5068</v>
      </c>
      <c r="H38" s="291" t="s">
        <v>5034</v>
      </c>
      <c r="I38" s="291" t="s">
        <v>5034</v>
      </c>
      <c r="J38" s="291" t="s">
        <v>5034</v>
      </c>
      <c r="K38" s="281" t="s">
        <v>5034</v>
      </c>
      <c r="L38" s="281" t="s">
        <v>5034</v>
      </c>
      <c r="M38" s="281" t="s">
        <v>5034</v>
      </c>
      <c r="N38" s="291" t="s">
        <v>5034</v>
      </c>
      <c r="O38" s="291" t="s">
        <v>5034</v>
      </c>
      <c r="P38" s="291" t="s">
        <v>5034</v>
      </c>
      <c r="Q38" s="291" t="s">
        <v>5034</v>
      </c>
      <c r="R38" s="281" t="s">
        <v>5034</v>
      </c>
      <c r="S38" s="281" t="s">
        <v>5034</v>
      </c>
      <c r="T38" s="281" t="s">
        <v>5034</v>
      </c>
      <c r="U38" s="305" t="s">
        <v>5034</v>
      </c>
      <c r="V38" s="305" t="s">
        <v>5034</v>
      </c>
      <c r="W38" s="305" t="s">
        <v>5034</v>
      </c>
      <c r="X38" s="305" t="s">
        <v>5034</v>
      </c>
      <c r="Y38" s="305" t="s">
        <v>5034</v>
      </c>
      <c r="Z38" s="305" t="s">
        <v>5034</v>
      </c>
      <c r="AA38" s="305" t="s">
        <v>5034</v>
      </c>
      <c r="AB38" s="305" t="s">
        <v>5034</v>
      </c>
      <c r="AC38" s="305" t="s">
        <v>5034</v>
      </c>
      <c r="AD38" s="305" t="s">
        <v>5034</v>
      </c>
      <c r="AE38" s="229"/>
      <c r="AF38" s="229" t="s">
        <v>4823</v>
      </c>
      <c r="AG38" s="229"/>
      <c r="AH38" s="229"/>
      <c r="AI38" s="229"/>
      <c r="AJ38" s="218">
        <f t="shared" si="7"/>
        <v>1</v>
      </c>
      <c r="AK38" s="84">
        <f t="shared" si="8"/>
        <v>1</v>
      </c>
    </row>
    <row r="39" spans="1:38" s="84" customFormat="1" ht="16.5">
      <c r="A39" s="229"/>
      <c r="B39" s="41">
        <f t="shared" si="0"/>
        <v>37</v>
      </c>
      <c r="C39" s="210" t="s">
        <v>5030</v>
      </c>
      <c r="D39" s="202">
        <v>43100026</v>
      </c>
      <c r="E39" s="158">
        <f t="shared" si="1"/>
        <v>43100026</v>
      </c>
      <c r="F39" s="158" t="s">
        <v>947</v>
      </c>
      <c r="G39" s="300" t="s">
        <v>5031</v>
      </c>
      <c r="H39" s="300" t="s">
        <v>949</v>
      </c>
      <c r="I39" s="300" t="s">
        <v>949</v>
      </c>
      <c r="J39" s="300" t="s">
        <v>949</v>
      </c>
      <c r="K39" s="300" t="s">
        <v>949</v>
      </c>
      <c r="L39" s="300" t="s">
        <v>949</v>
      </c>
      <c r="M39" s="300" t="s">
        <v>949</v>
      </c>
      <c r="N39" s="247" t="s">
        <v>949</v>
      </c>
      <c r="O39" s="247" t="s">
        <v>949</v>
      </c>
      <c r="P39" s="247" t="s">
        <v>949</v>
      </c>
      <c r="Q39" s="247" t="s">
        <v>949</v>
      </c>
      <c r="R39" s="300" t="s">
        <v>949</v>
      </c>
      <c r="S39" s="229"/>
      <c r="T39" s="229"/>
      <c r="U39" s="229"/>
      <c r="V39" s="229"/>
      <c r="W39" s="229"/>
      <c r="X39" s="229"/>
      <c r="Y39" s="229"/>
      <c r="Z39" s="229"/>
      <c r="AA39" s="229"/>
      <c r="AB39" s="229"/>
      <c r="AC39" s="229"/>
      <c r="AD39" s="229"/>
      <c r="AE39" s="229"/>
      <c r="AF39" s="229" t="s">
        <v>4823</v>
      </c>
      <c r="AG39" s="229"/>
      <c r="AH39" s="229"/>
      <c r="AI39" s="229"/>
      <c r="AJ39" s="218">
        <f t="shared" si="7"/>
        <v>1</v>
      </c>
      <c r="AK39" s="84">
        <f t="shared" si="8"/>
        <v>1</v>
      </c>
    </row>
    <row r="40" spans="1:38" s="84" customFormat="1" ht="16.5">
      <c r="A40" s="229"/>
      <c r="B40" s="41">
        <f t="shared" si="0"/>
        <v>38</v>
      </c>
      <c r="C40" s="29" t="s">
        <v>320</v>
      </c>
      <c r="D40" s="106" t="s">
        <v>5069</v>
      </c>
      <c r="E40" s="106" t="s">
        <v>945</v>
      </c>
      <c r="F40" s="106" t="str">
        <f t="shared" ref="F40:F53" si="9">MID(D40,4,1)</f>
        <v>M</v>
      </c>
      <c r="G40" s="29" t="s">
        <v>5070</v>
      </c>
      <c r="H40" s="106">
        <v>28.9115</v>
      </c>
      <c r="I40" s="106">
        <v>0.2</v>
      </c>
      <c r="J40" s="106">
        <v>8</v>
      </c>
      <c r="K40" s="41" t="s">
        <v>949</v>
      </c>
      <c r="L40" s="29" t="s">
        <v>5071</v>
      </c>
      <c r="M40" s="29" t="s">
        <v>949</v>
      </c>
      <c r="N40" s="106" t="s">
        <v>1084</v>
      </c>
      <c r="O40" s="106" t="s">
        <v>2900</v>
      </c>
      <c r="P40" s="106" t="s">
        <v>949</v>
      </c>
      <c r="Q40" s="106" t="s">
        <v>949</v>
      </c>
      <c r="R40" s="29" t="s">
        <v>1087</v>
      </c>
      <c r="S40" s="29" t="s">
        <v>945</v>
      </c>
      <c r="T40" s="29" t="s">
        <v>945</v>
      </c>
      <c r="U40" s="229"/>
      <c r="V40" s="229"/>
      <c r="W40" s="229"/>
      <c r="X40" s="229"/>
      <c r="Y40" s="229"/>
      <c r="Z40" s="229"/>
      <c r="AA40" s="229"/>
      <c r="AB40" s="229"/>
      <c r="AC40" s="229"/>
      <c r="AD40" s="229"/>
      <c r="AE40" s="229"/>
      <c r="AF40" s="229" t="s">
        <v>304</v>
      </c>
      <c r="AG40" s="229"/>
      <c r="AH40" s="229"/>
      <c r="AI40" s="229"/>
      <c r="AJ40" s="218">
        <f t="shared" si="7"/>
        <v>1</v>
      </c>
      <c r="AK40" s="84">
        <f t="shared" si="8"/>
        <v>12</v>
      </c>
      <c r="AL40" s="84" t="s">
        <v>5072</v>
      </c>
    </row>
    <row r="41" spans="1:38" s="84" customFormat="1" ht="16.5">
      <c r="A41" s="229"/>
      <c r="B41" s="41">
        <f t="shared" si="0"/>
        <v>39</v>
      </c>
      <c r="C41" s="185" t="s">
        <v>320</v>
      </c>
      <c r="D41" s="332" t="s">
        <v>5073</v>
      </c>
      <c r="E41" s="311" t="s">
        <v>945</v>
      </c>
      <c r="F41" s="311" t="str">
        <f t="shared" si="9"/>
        <v>X</v>
      </c>
      <c r="G41" s="290" t="s">
        <v>5074</v>
      </c>
      <c r="H41" s="7" t="s">
        <v>949</v>
      </c>
      <c r="I41" s="7" t="s">
        <v>949</v>
      </c>
      <c r="J41" s="7" t="s">
        <v>949</v>
      </c>
      <c r="K41" s="185" t="s">
        <v>949</v>
      </c>
      <c r="L41" s="185" t="s">
        <v>949</v>
      </c>
      <c r="M41" s="185" t="s">
        <v>949</v>
      </c>
      <c r="N41" s="7" t="s">
        <v>949</v>
      </c>
      <c r="O41" s="7" t="s">
        <v>949</v>
      </c>
      <c r="P41" s="7" t="s">
        <v>949</v>
      </c>
      <c r="Q41" s="7" t="s">
        <v>949</v>
      </c>
      <c r="R41" s="185" t="s">
        <v>949</v>
      </c>
      <c r="S41" s="290" t="s">
        <v>945</v>
      </c>
      <c r="T41" s="290" t="s">
        <v>945</v>
      </c>
      <c r="U41" s="229"/>
      <c r="V41" s="229"/>
      <c r="W41" s="229"/>
      <c r="X41" s="229"/>
      <c r="Y41" s="229"/>
      <c r="Z41" s="229"/>
      <c r="AA41" s="229"/>
      <c r="AB41" s="229"/>
      <c r="AC41" s="229"/>
      <c r="AD41" s="229"/>
      <c r="AE41" s="229"/>
      <c r="AF41" s="229" t="s">
        <v>304</v>
      </c>
      <c r="AG41" s="229"/>
      <c r="AH41" s="229"/>
      <c r="AI41" s="229"/>
      <c r="AJ41" s="218">
        <f t="shared" si="7"/>
        <v>1</v>
      </c>
      <c r="AK41" s="84">
        <f t="shared" si="8"/>
        <v>12</v>
      </c>
    </row>
    <row r="42" spans="1:38" s="84" customFormat="1" ht="16.5">
      <c r="A42" s="229"/>
      <c r="B42" s="41">
        <f t="shared" si="0"/>
        <v>40</v>
      </c>
      <c r="C42" s="185" t="s">
        <v>320</v>
      </c>
      <c r="D42" s="332" t="s">
        <v>5075</v>
      </c>
      <c r="E42" s="311" t="s">
        <v>945</v>
      </c>
      <c r="F42" s="311" t="str">
        <f t="shared" si="9"/>
        <v>X</v>
      </c>
      <c r="G42" s="290" t="s">
        <v>5076</v>
      </c>
      <c r="H42" s="7" t="s">
        <v>949</v>
      </c>
      <c r="I42" s="7" t="s">
        <v>949</v>
      </c>
      <c r="J42" s="7" t="s">
        <v>949</v>
      </c>
      <c r="K42" s="185" t="s">
        <v>949</v>
      </c>
      <c r="L42" s="185" t="s">
        <v>949</v>
      </c>
      <c r="M42" s="185" t="s">
        <v>949</v>
      </c>
      <c r="N42" s="7" t="s">
        <v>949</v>
      </c>
      <c r="O42" s="7" t="s">
        <v>949</v>
      </c>
      <c r="P42" s="7" t="s">
        <v>949</v>
      </c>
      <c r="Q42" s="7" t="s">
        <v>949</v>
      </c>
      <c r="R42" s="185" t="s">
        <v>949</v>
      </c>
      <c r="S42" s="290" t="s">
        <v>945</v>
      </c>
      <c r="T42" s="290" t="s">
        <v>945</v>
      </c>
      <c r="U42" s="229"/>
      <c r="V42" s="229"/>
      <c r="W42" s="229"/>
      <c r="X42" s="229"/>
      <c r="Y42" s="229"/>
      <c r="Z42" s="229"/>
      <c r="AA42" s="229"/>
      <c r="AB42" s="229"/>
      <c r="AC42" s="229"/>
      <c r="AD42" s="229"/>
      <c r="AE42" s="229"/>
      <c r="AF42" s="229" t="s">
        <v>304</v>
      </c>
      <c r="AG42" s="229"/>
      <c r="AH42" s="229"/>
      <c r="AI42" s="229"/>
      <c r="AJ42" s="218">
        <f t="shared" si="7"/>
        <v>1</v>
      </c>
      <c r="AK42" s="84">
        <f t="shared" si="8"/>
        <v>12</v>
      </c>
    </row>
    <row r="43" spans="1:38" s="84" customFormat="1" ht="16.5">
      <c r="A43" s="229"/>
      <c r="B43" s="41">
        <f t="shared" si="0"/>
        <v>41</v>
      </c>
      <c r="C43" s="185" t="s">
        <v>5077</v>
      </c>
      <c r="D43" s="332" t="s">
        <v>5078</v>
      </c>
      <c r="E43" s="311" t="s">
        <v>945</v>
      </c>
      <c r="F43" s="311" t="str">
        <f t="shared" si="9"/>
        <v>X</v>
      </c>
      <c r="G43" s="290" t="s">
        <v>5079</v>
      </c>
      <c r="H43" s="7" t="s">
        <v>949</v>
      </c>
      <c r="I43" s="7" t="s">
        <v>949</v>
      </c>
      <c r="J43" s="7" t="s">
        <v>949</v>
      </c>
      <c r="K43" s="185" t="s">
        <v>949</v>
      </c>
      <c r="L43" s="185" t="s">
        <v>949</v>
      </c>
      <c r="M43" s="185" t="s">
        <v>949</v>
      </c>
      <c r="N43" s="7" t="s">
        <v>949</v>
      </c>
      <c r="O43" s="7" t="s">
        <v>949</v>
      </c>
      <c r="P43" s="7" t="s">
        <v>949</v>
      </c>
      <c r="Q43" s="7" t="s">
        <v>949</v>
      </c>
      <c r="R43" s="185" t="s">
        <v>949</v>
      </c>
      <c r="S43" s="290" t="s">
        <v>945</v>
      </c>
      <c r="T43" s="290" t="s">
        <v>945</v>
      </c>
      <c r="U43" s="229"/>
      <c r="V43" s="229"/>
      <c r="W43" s="229"/>
      <c r="X43" s="229"/>
      <c r="Y43" s="229"/>
      <c r="Z43" s="229"/>
      <c r="AA43" s="229"/>
      <c r="AB43" s="229"/>
      <c r="AC43" s="229"/>
      <c r="AD43" s="229"/>
      <c r="AE43" s="229"/>
      <c r="AF43" s="229" t="s">
        <v>304</v>
      </c>
      <c r="AG43" s="229"/>
      <c r="AH43" s="229"/>
      <c r="AI43" s="229"/>
      <c r="AJ43" s="218">
        <f t="shared" si="7"/>
        <v>1</v>
      </c>
      <c r="AK43" s="84">
        <f t="shared" si="8"/>
        <v>12</v>
      </c>
    </row>
    <row r="44" spans="1:38" s="84" customFormat="1" ht="16.5">
      <c r="A44" s="229"/>
      <c r="B44" s="41">
        <f t="shared" si="0"/>
        <v>42</v>
      </c>
      <c r="C44" s="29" t="s">
        <v>466</v>
      </c>
      <c r="D44" s="106" t="s">
        <v>2522</v>
      </c>
      <c r="E44" s="106" t="s">
        <v>945</v>
      </c>
      <c r="F44" s="106" t="str">
        <f t="shared" si="9"/>
        <v>M</v>
      </c>
      <c r="G44" s="29" t="s">
        <v>2526</v>
      </c>
      <c r="H44" s="106">
        <v>19997.099999999999</v>
      </c>
      <c r="I44" s="106">
        <v>1</v>
      </c>
      <c r="J44" s="106">
        <v>7.93</v>
      </c>
      <c r="K44" s="41" t="s">
        <v>949</v>
      </c>
      <c r="L44" s="29" t="s">
        <v>5080</v>
      </c>
      <c r="M44" s="29" t="s">
        <v>949</v>
      </c>
      <c r="N44" s="106" t="s">
        <v>1192</v>
      </c>
      <c r="O44" s="158" t="s">
        <v>1193</v>
      </c>
      <c r="P44" s="106" t="s">
        <v>1194</v>
      </c>
      <c r="Q44" s="106" t="s">
        <v>949</v>
      </c>
      <c r="R44" s="29" t="s">
        <v>945</v>
      </c>
      <c r="S44" s="29" t="s">
        <v>945</v>
      </c>
      <c r="T44" s="29" t="s">
        <v>945</v>
      </c>
      <c r="U44" s="229"/>
      <c r="V44" s="229"/>
      <c r="W44" s="229"/>
      <c r="X44" s="229"/>
      <c r="Y44" s="229"/>
      <c r="Z44" s="229"/>
      <c r="AA44" s="229"/>
      <c r="AB44" s="229"/>
      <c r="AC44" s="229"/>
      <c r="AD44" s="229"/>
      <c r="AE44" s="229"/>
      <c r="AF44" s="229"/>
      <c r="AG44" s="229"/>
      <c r="AH44" s="229"/>
      <c r="AI44" s="229"/>
      <c r="AJ44" s="218">
        <f t="shared" si="7"/>
        <v>1</v>
      </c>
      <c r="AK44" s="84">
        <f t="shared" si="8"/>
        <v>12</v>
      </c>
    </row>
    <row r="45" spans="1:38" s="84" customFormat="1" ht="16.5">
      <c r="A45" s="229"/>
      <c r="B45" s="41">
        <f t="shared" si="0"/>
        <v>43</v>
      </c>
      <c r="C45" s="29" t="s">
        <v>466</v>
      </c>
      <c r="D45" s="106" t="s">
        <v>2391</v>
      </c>
      <c r="E45" s="106" t="s">
        <v>945</v>
      </c>
      <c r="F45" s="106" t="str">
        <f t="shared" si="9"/>
        <v>P</v>
      </c>
      <c r="G45" s="29" t="s">
        <v>2395</v>
      </c>
      <c r="H45" s="106">
        <v>71814.3</v>
      </c>
      <c r="I45" s="106">
        <v>2</v>
      </c>
      <c r="J45" s="106">
        <v>1.04</v>
      </c>
      <c r="K45" s="29">
        <v>74.686899999999994</v>
      </c>
      <c r="L45" s="106" t="s">
        <v>2396</v>
      </c>
      <c r="M45" s="106" t="s">
        <v>2409</v>
      </c>
      <c r="N45" s="106" t="s">
        <v>1130</v>
      </c>
      <c r="O45" s="158" t="s">
        <v>1990</v>
      </c>
      <c r="P45" s="158" t="s">
        <v>1991</v>
      </c>
      <c r="Q45" s="106" t="s">
        <v>1133</v>
      </c>
      <c r="R45" s="106" t="s">
        <v>945</v>
      </c>
      <c r="S45" s="29" t="s">
        <v>945</v>
      </c>
      <c r="T45" s="29" t="s">
        <v>945</v>
      </c>
      <c r="U45" s="229"/>
      <c r="V45" s="229"/>
      <c r="W45" s="229"/>
      <c r="X45" s="229"/>
      <c r="Y45" s="229"/>
      <c r="Z45" s="229"/>
      <c r="AA45" s="229"/>
      <c r="AB45" s="229"/>
      <c r="AC45" s="229"/>
      <c r="AD45" s="229"/>
      <c r="AE45" s="229"/>
      <c r="AF45" s="229"/>
      <c r="AG45" s="229"/>
      <c r="AH45" s="229"/>
      <c r="AI45" s="229"/>
      <c r="AJ45" s="218">
        <f t="shared" si="7"/>
        <v>1</v>
      </c>
      <c r="AK45" s="84">
        <f t="shared" si="8"/>
        <v>12</v>
      </c>
    </row>
    <row r="46" spans="1:38" s="84" customFormat="1" ht="16.5">
      <c r="A46" s="229"/>
      <c r="B46" s="41">
        <f t="shared" si="0"/>
        <v>44</v>
      </c>
      <c r="C46" s="29" t="s">
        <v>466</v>
      </c>
      <c r="D46" s="106" t="s">
        <v>5081</v>
      </c>
      <c r="E46" s="106" t="s">
        <v>945</v>
      </c>
      <c r="F46" s="106" t="str">
        <f t="shared" si="9"/>
        <v>P</v>
      </c>
      <c r="G46" s="29" t="s">
        <v>4912</v>
      </c>
      <c r="H46" s="106">
        <v>336983</v>
      </c>
      <c r="I46" s="106">
        <v>2</v>
      </c>
      <c r="J46" s="106">
        <v>1.07</v>
      </c>
      <c r="K46" s="29">
        <v>412.548</v>
      </c>
      <c r="L46" s="106" t="s">
        <v>2448</v>
      </c>
      <c r="M46" s="106" t="s">
        <v>2449</v>
      </c>
      <c r="N46" s="106" t="s">
        <v>1010</v>
      </c>
      <c r="O46" s="106" t="s">
        <v>2450</v>
      </c>
      <c r="P46" s="106" t="s">
        <v>1132</v>
      </c>
      <c r="Q46" s="106" t="s">
        <v>2451</v>
      </c>
      <c r="R46" s="106" t="s">
        <v>945</v>
      </c>
      <c r="S46" s="29" t="s">
        <v>945</v>
      </c>
      <c r="T46" s="29" t="s">
        <v>945</v>
      </c>
      <c r="U46" s="229"/>
      <c r="V46" s="229"/>
      <c r="W46" s="229"/>
      <c r="X46" s="229"/>
      <c r="Y46" s="229"/>
      <c r="Z46" s="229"/>
      <c r="AA46" s="229"/>
      <c r="AB46" s="229"/>
      <c r="AC46" s="229"/>
      <c r="AD46" s="229"/>
      <c r="AE46" s="229"/>
      <c r="AF46" s="229"/>
      <c r="AG46" s="229"/>
      <c r="AH46" s="229"/>
      <c r="AI46" s="229"/>
      <c r="AJ46" s="218">
        <f t="shared" si="7"/>
        <v>1</v>
      </c>
      <c r="AK46" s="84">
        <f t="shared" si="8"/>
        <v>12</v>
      </c>
    </row>
    <row r="47" spans="1:38" s="84" customFormat="1" ht="16.5">
      <c r="A47" s="229"/>
      <c r="B47" s="41">
        <f t="shared" si="0"/>
        <v>45</v>
      </c>
      <c r="C47" s="29" t="s">
        <v>466</v>
      </c>
      <c r="D47" s="106" t="s">
        <v>5082</v>
      </c>
      <c r="E47" s="106" t="s">
        <v>945</v>
      </c>
      <c r="F47" s="106" t="str">
        <f t="shared" si="9"/>
        <v>P</v>
      </c>
      <c r="G47" s="29" t="s">
        <v>4912</v>
      </c>
      <c r="H47" s="106">
        <v>336983</v>
      </c>
      <c r="I47" s="106">
        <v>2</v>
      </c>
      <c r="J47" s="106">
        <v>1.07</v>
      </c>
      <c r="K47" s="29">
        <v>412.548</v>
      </c>
      <c r="L47" s="106" t="s">
        <v>2448</v>
      </c>
      <c r="M47" s="106" t="s">
        <v>2459</v>
      </c>
      <c r="N47" s="106" t="s">
        <v>1010</v>
      </c>
      <c r="O47" s="106" t="s">
        <v>2450</v>
      </c>
      <c r="P47" s="106" t="s">
        <v>1132</v>
      </c>
      <c r="Q47" s="106" t="s">
        <v>2451</v>
      </c>
      <c r="R47" s="106" t="s">
        <v>945</v>
      </c>
      <c r="S47" s="29" t="s">
        <v>945</v>
      </c>
      <c r="T47" s="29" t="s">
        <v>945</v>
      </c>
      <c r="U47" s="229"/>
      <c r="V47" s="229"/>
      <c r="W47" s="229"/>
      <c r="X47" s="229"/>
      <c r="Y47" s="229"/>
      <c r="Z47" s="229"/>
      <c r="AA47" s="229"/>
      <c r="AB47" s="229"/>
      <c r="AC47" s="229"/>
      <c r="AD47" s="229"/>
      <c r="AE47" s="229"/>
      <c r="AF47" s="229"/>
      <c r="AG47" s="229"/>
      <c r="AH47" s="229"/>
      <c r="AI47" s="229"/>
      <c r="AJ47" s="218">
        <f t="shared" si="7"/>
        <v>1</v>
      </c>
      <c r="AK47" s="84">
        <f t="shared" si="8"/>
        <v>12</v>
      </c>
    </row>
    <row r="48" spans="1:38" s="84" customFormat="1" ht="16.5">
      <c r="A48" s="229"/>
      <c r="B48" s="41">
        <f t="shared" si="0"/>
        <v>46</v>
      </c>
      <c r="C48" s="29" t="s">
        <v>466</v>
      </c>
      <c r="D48" s="106" t="s">
        <v>5083</v>
      </c>
      <c r="E48" s="106" t="s">
        <v>945</v>
      </c>
      <c r="F48" s="106" t="str">
        <f t="shared" si="9"/>
        <v>P</v>
      </c>
      <c r="G48" s="29" t="s">
        <v>4919</v>
      </c>
      <c r="H48" s="106">
        <v>11809.8</v>
      </c>
      <c r="I48" s="106">
        <v>1.5</v>
      </c>
      <c r="J48" s="106">
        <v>1.04</v>
      </c>
      <c r="K48" s="29">
        <v>12.282170000000001</v>
      </c>
      <c r="L48" s="106" t="s">
        <v>2469</v>
      </c>
      <c r="M48" s="106" t="s">
        <v>1519</v>
      </c>
      <c r="N48" s="106" t="s">
        <v>1130</v>
      </c>
      <c r="O48" s="106" t="s">
        <v>1131</v>
      </c>
      <c r="P48" s="106" t="s">
        <v>1132</v>
      </c>
      <c r="Q48" s="106" t="s">
        <v>1133</v>
      </c>
      <c r="R48" s="106" t="s">
        <v>945</v>
      </c>
      <c r="S48" s="29" t="s">
        <v>945</v>
      </c>
      <c r="T48" s="29" t="s">
        <v>945</v>
      </c>
      <c r="U48" s="229"/>
      <c r="V48" s="229"/>
      <c r="W48" s="229"/>
      <c r="X48" s="229"/>
      <c r="Y48" s="229"/>
      <c r="Z48" s="229"/>
      <c r="AA48" s="229"/>
      <c r="AB48" s="229"/>
      <c r="AC48" s="229"/>
      <c r="AD48" s="229"/>
      <c r="AE48" s="229"/>
      <c r="AF48" s="229"/>
      <c r="AG48" s="229"/>
      <c r="AH48" s="229"/>
      <c r="AI48" s="229"/>
      <c r="AJ48" s="218">
        <f t="shared" si="7"/>
        <v>1</v>
      </c>
      <c r="AK48" s="84">
        <f t="shared" si="8"/>
        <v>12</v>
      </c>
    </row>
    <row r="49" spans="1:37" s="84" customFormat="1" ht="16.5">
      <c r="A49" s="229"/>
      <c r="B49" s="41">
        <f t="shared" si="0"/>
        <v>47</v>
      </c>
      <c r="C49" s="29" t="s">
        <v>466</v>
      </c>
      <c r="D49" s="106" t="s">
        <v>5084</v>
      </c>
      <c r="E49" s="106" t="s">
        <v>945</v>
      </c>
      <c r="F49" s="106" t="str">
        <f t="shared" si="9"/>
        <v>P</v>
      </c>
      <c r="G49" s="29" t="s">
        <v>4919</v>
      </c>
      <c r="H49" s="106">
        <v>11809.8</v>
      </c>
      <c r="I49" s="106">
        <v>1.5</v>
      </c>
      <c r="J49" s="106">
        <v>1.04</v>
      </c>
      <c r="K49" s="29">
        <v>12.282170000000001</v>
      </c>
      <c r="L49" s="106" t="s">
        <v>2469</v>
      </c>
      <c r="M49" s="106" t="s">
        <v>1526</v>
      </c>
      <c r="N49" s="106" t="s">
        <v>1130</v>
      </c>
      <c r="O49" s="106" t="s">
        <v>1131</v>
      </c>
      <c r="P49" s="106" t="s">
        <v>1132</v>
      </c>
      <c r="Q49" s="106" t="s">
        <v>1133</v>
      </c>
      <c r="R49" s="106" t="s">
        <v>945</v>
      </c>
      <c r="S49" s="29" t="s">
        <v>945</v>
      </c>
      <c r="T49" s="29" t="s">
        <v>945</v>
      </c>
      <c r="U49" s="229"/>
      <c r="V49" s="229"/>
      <c r="W49" s="229"/>
      <c r="X49" s="229"/>
      <c r="Y49" s="229"/>
      <c r="Z49" s="229"/>
      <c r="AA49" s="229"/>
      <c r="AB49" s="229"/>
      <c r="AC49" s="229"/>
      <c r="AD49" s="229"/>
      <c r="AE49" s="229"/>
      <c r="AF49" s="229"/>
      <c r="AG49" s="229"/>
      <c r="AH49" s="229"/>
      <c r="AI49" s="229"/>
      <c r="AJ49" s="218">
        <f t="shared" si="7"/>
        <v>1</v>
      </c>
      <c r="AK49" s="84">
        <f t="shared" si="8"/>
        <v>12</v>
      </c>
    </row>
    <row r="50" spans="1:37" s="84" customFormat="1" ht="16.5">
      <c r="A50" s="229"/>
      <c r="B50" s="41">
        <f t="shared" si="0"/>
        <v>48</v>
      </c>
      <c r="C50" s="29" t="s">
        <v>466</v>
      </c>
      <c r="D50" s="106" t="s">
        <v>5085</v>
      </c>
      <c r="E50" s="106" t="s">
        <v>945</v>
      </c>
      <c r="F50" s="106" t="str">
        <f t="shared" si="9"/>
        <v>P</v>
      </c>
      <c r="G50" s="29" t="s">
        <v>4922</v>
      </c>
      <c r="H50" s="106">
        <v>14184.4</v>
      </c>
      <c r="I50" s="106">
        <v>1.5</v>
      </c>
      <c r="J50" s="106">
        <v>1.04</v>
      </c>
      <c r="K50" s="29">
        <v>14.75174</v>
      </c>
      <c r="L50" s="106" t="s">
        <v>2469</v>
      </c>
      <c r="M50" s="106" t="s">
        <v>1519</v>
      </c>
      <c r="N50" s="106" t="s">
        <v>1130</v>
      </c>
      <c r="O50" s="106" t="s">
        <v>1131</v>
      </c>
      <c r="P50" s="106" t="s">
        <v>1132</v>
      </c>
      <c r="Q50" s="106" t="s">
        <v>1133</v>
      </c>
      <c r="R50" s="106" t="s">
        <v>945</v>
      </c>
      <c r="S50" s="29" t="s">
        <v>945</v>
      </c>
      <c r="T50" s="29" t="s">
        <v>945</v>
      </c>
      <c r="U50" s="229"/>
      <c r="V50" s="229"/>
      <c r="W50" s="229"/>
      <c r="X50" s="229"/>
      <c r="Y50" s="229"/>
      <c r="Z50" s="229"/>
      <c r="AA50" s="229"/>
      <c r="AB50" s="229"/>
      <c r="AC50" s="229"/>
      <c r="AD50" s="229"/>
      <c r="AE50" s="229"/>
      <c r="AF50" s="229"/>
      <c r="AG50" s="229"/>
      <c r="AH50" s="229"/>
      <c r="AI50" s="229"/>
      <c r="AJ50" s="218">
        <f t="shared" si="7"/>
        <v>1</v>
      </c>
      <c r="AK50" s="84">
        <f t="shared" si="8"/>
        <v>12</v>
      </c>
    </row>
    <row r="51" spans="1:37" s="84" customFormat="1" ht="16.5">
      <c r="A51" s="229"/>
      <c r="B51" s="41">
        <f t="shared" si="0"/>
        <v>49</v>
      </c>
      <c r="C51" s="29" t="s">
        <v>466</v>
      </c>
      <c r="D51" s="106" t="s">
        <v>5086</v>
      </c>
      <c r="E51" s="106" t="s">
        <v>945</v>
      </c>
      <c r="F51" s="106" t="str">
        <f t="shared" si="9"/>
        <v>P</v>
      </c>
      <c r="G51" s="29" t="s">
        <v>4922</v>
      </c>
      <c r="H51" s="106">
        <v>14184.4</v>
      </c>
      <c r="I51" s="106">
        <v>1.5</v>
      </c>
      <c r="J51" s="106">
        <v>1.04</v>
      </c>
      <c r="K51" s="29">
        <v>14.75174</v>
      </c>
      <c r="L51" s="106" t="s">
        <v>2469</v>
      </c>
      <c r="M51" s="106" t="s">
        <v>1526</v>
      </c>
      <c r="N51" s="106" t="s">
        <v>1130</v>
      </c>
      <c r="O51" s="106" t="s">
        <v>1131</v>
      </c>
      <c r="P51" s="106" t="s">
        <v>1132</v>
      </c>
      <c r="Q51" s="106" t="s">
        <v>1133</v>
      </c>
      <c r="R51" s="106" t="s">
        <v>945</v>
      </c>
      <c r="S51" s="29" t="s">
        <v>945</v>
      </c>
      <c r="T51" s="29" t="s">
        <v>945</v>
      </c>
      <c r="U51" s="229"/>
      <c r="V51" s="229"/>
      <c r="W51" s="229"/>
      <c r="X51" s="229"/>
      <c r="Y51" s="229"/>
      <c r="Z51" s="229"/>
      <c r="AA51" s="229"/>
      <c r="AB51" s="229"/>
      <c r="AC51" s="229"/>
      <c r="AD51" s="229"/>
      <c r="AE51" s="229"/>
      <c r="AF51" s="229"/>
      <c r="AG51" s="229"/>
      <c r="AH51" s="229"/>
      <c r="AI51" s="229"/>
      <c r="AJ51" s="218">
        <f t="shared" si="7"/>
        <v>1</v>
      </c>
      <c r="AK51" s="84">
        <f t="shared" si="8"/>
        <v>12</v>
      </c>
    </row>
    <row r="52" spans="1:37" s="84" customFormat="1" ht="16.5">
      <c r="A52" s="218"/>
      <c r="B52" s="41">
        <f t="shared" si="0"/>
        <v>50</v>
      </c>
      <c r="C52" s="41" t="s">
        <v>5087</v>
      </c>
      <c r="D52" s="248" t="s">
        <v>4823</v>
      </c>
      <c r="E52" s="158" t="s">
        <v>4823</v>
      </c>
      <c r="F52" s="158" t="str">
        <f t="shared" si="9"/>
        <v/>
      </c>
      <c r="G52" s="220" t="s">
        <v>5088</v>
      </c>
      <c r="H52" s="244" t="s">
        <v>949</v>
      </c>
      <c r="I52" s="244" t="s">
        <v>949</v>
      </c>
      <c r="J52" s="244" t="s">
        <v>949</v>
      </c>
      <c r="K52" s="221" t="s">
        <v>949</v>
      </c>
      <c r="L52" s="221" t="s">
        <v>949</v>
      </c>
      <c r="M52" s="221" t="s">
        <v>949</v>
      </c>
      <c r="N52" s="244" t="s">
        <v>949</v>
      </c>
      <c r="O52" s="244" t="s">
        <v>949</v>
      </c>
      <c r="P52" s="244" t="s">
        <v>949</v>
      </c>
      <c r="Q52" s="244" t="s">
        <v>949</v>
      </c>
      <c r="R52" s="221" t="s">
        <v>949</v>
      </c>
      <c r="S52" s="41" t="s">
        <v>949</v>
      </c>
      <c r="T52" s="41" t="s">
        <v>949</v>
      </c>
      <c r="U52" s="41"/>
      <c r="V52" s="41"/>
      <c r="W52" s="41"/>
      <c r="X52" s="41"/>
      <c r="Y52" s="41"/>
      <c r="Z52" s="41"/>
      <c r="AA52" s="41"/>
      <c r="AB52" s="41"/>
      <c r="AC52" s="41"/>
      <c r="AD52" s="41"/>
      <c r="AE52" s="41"/>
      <c r="AF52" s="41" t="s">
        <v>223</v>
      </c>
      <c r="AG52" s="218"/>
      <c r="AH52" s="218"/>
      <c r="AI52" s="229"/>
      <c r="AJ52" s="218">
        <f t="shared" si="7"/>
        <v>1</v>
      </c>
      <c r="AK52" s="84">
        <f t="shared" si="8"/>
        <v>1</v>
      </c>
    </row>
    <row r="53" spans="1:37" s="84" customFormat="1" ht="16.5">
      <c r="A53" s="229"/>
      <c r="B53" s="41">
        <f t="shared" si="0"/>
        <v>51</v>
      </c>
      <c r="C53" s="29" t="s">
        <v>4823</v>
      </c>
      <c r="D53" s="158" t="s">
        <v>5089</v>
      </c>
      <c r="E53" s="158" t="s">
        <v>5089</v>
      </c>
      <c r="F53" s="158" t="str">
        <f t="shared" si="9"/>
        <v>Q</v>
      </c>
      <c r="G53" s="41" t="s">
        <v>5090</v>
      </c>
      <c r="H53" s="158" t="s">
        <v>949</v>
      </c>
      <c r="I53" s="158" t="s">
        <v>949</v>
      </c>
      <c r="J53" s="158" t="s">
        <v>949</v>
      </c>
      <c r="K53" s="41" t="s">
        <v>949</v>
      </c>
      <c r="L53" s="41" t="s">
        <v>949</v>
      </c>
      <c r="M53" s="41" t="s">
        <v>949</v>
      </c>
      <c r="N53" s="158" t="s">
        <v>949</v>
      </c>
      <c r="O53" s="158" t="s">
        <v>949</v>
      </c>
      <c r="P53" s="158" t="s">
        <v>949</v>
      </c>
      <c r="Q53" s="158" t="s">
        <v>949</v>
      </c>
      <c r="R53" s="41" t="s">
        <v>1024</v>
      </c>
      <c r="S53" s="41" t="s">
        <v>945</v>
      </c>
      <c r="T53" s="41" t="s">
        <v>945</v>
      </c>
      <c r="U53" s="229"/>
      <c r="V53" s="229"/>
      <c r="W53" s="229"/>
      <c r="X53" s="229"/>
      <c r="Y53" s="229"/>
      <c r="Z53" s="229"/>
      <c r="AA53" s="229"/>
      <c r="AB53" s="229"/>
      <c r="AC53" s="229"/>
      <c r="AD53" s="229"/>
      <c r="AE53" s="229"/>
      <c r="AF53" s="41" t="s">
        <v>223</v>
      </c>
      <c r="AG53" s="229"/>
      <c r="AH53" s="229"/>
      <c r="AI53" s="229"/>
      <c r="AJ53" s="218">
        <f t="shared" si="7"/>
        <v>1</v>
      </c>
      <c r="AK53" s="84">
        <f t="shared" si="8"/>
        <v>1</v>
      </c>
    </row>
    <row r="54" spans="1:37" s="84" customFormat="1" ht="16.5">
      <c r="A54" s="229"/>
      <c r="B54" s="41">
        <f t="shared" si="0"/>
        <v>52</v>
      </c>
      <c r="C54" s="158" t="s">
        <v>936</v>
      </c>
      <c r="D54" s="158" t="s">
        <v>1033</v>
      </c>
      <c r="E54" s="158" t="s">
        <v>1033</v>
      </c>
      <c r="F54" s="158" t="s">
        <v>993</v>
      </c>
      <c r="G54" s="300" t="s">
        <v>1035</v>
      </c>
      <c r="H54" s="300" t="s">
        <v>949</v>
      </c>
      <c r="I54" s="300" t="s">
        <v>949</v>
      </c>
      <c r="J54" s="300" t="s">
        <v>949</v>
      </c>
      <c r="K54" s="300" t="s">
        <v>949</v>
      </c>
      <c r="L54" s="300" t="s">
        <v>949</v>
      </c>
      <c r="M54" s="300" t="s">
        <v>949</v>
      </c>
      <c r="N54" s="247" t="s">
        <v>949</v>
      </c>
      <c r="O54" s="247" t="s">
        <v>949</v>
      </c>
      <c r="P54" s="247" t="s">
        <v>949</v>
      </c>
      <c r="Q54" s="247" t="s">
        <v>949</v>
      </c>
      <c r="R54" s="41" t="s">
        <v>1024</v>
      </c>
      <c r="S54" s="229"/>
      <c r="T54" s="229"/>
      <c r="U54" s="229"/>
      <c r="V54" s="229"/>
      <c r="W54" s="229"/>
      <c r="X54" s="229"/>
      <c r="Y54" s="229"/>
      <c r="Z54" s="229"/>
      <c r="AA54" s="229"/>
      <c r="AB54" s="229"/>
      <c r="AC54" s="229"/>
      <c r="AD54" s="229"/>
      <c r="AE54" s="229"/>
      <c r="AF54" s="41" t="s">
        <v>473</v>
      </c>
      <c r="AG54" s="229"/>
      <c r="AH54" s="229"/>
      <c r="AI54" s="229"/>
      <c r="AJ54" s="218">
        <f t="shared" si="7"/>
        <v>1</v>
      </c>
      <c r="AK54" s="84">
        <f t="shared" si="8"/>
        <v>2</v>
      </c>
    </row>
    <row r="55" spans="1:37" s="84" customFormat="1" ht="16.5">
      <c r="A55" s="230"/>
      <c r="B55" s="41">
        <f t="shared" si="0"/>
        <v>53</v>
      </c>
      <c r="C55" s="41" t="s">
        <v>4823</v>
      </c>
      <c r="D55" s="158" t="s">
        <v>5091</v>
      </c>
      <c r="E55" s="158" t="s">
        <v>1033</v>
      </c>
      <c r="F55" s="158" t="str">
        <f>MID(D55,4,1)</f>
        <v>Q</v>
      </c>
      <c r="G55" s="41" t="s">
        <v>1035</v>
      </c>
      <c r="H55" s="158" t="s">
        <v>949</v>
      </c>
      <c r="I55" s="158" t="s">
        <v>949</v>
      </c>
      <c r="J55" s="158" t="s">
        <v>949</v>
      </c>
      <c r="K55" s="41" t="s">
        <v>949</v>
      </c>
      <c r="L55" s="41" t="s">
        <v>949</v>
      </c>
      <c r="M55" s="41" t="s">
        <v>949</v>
      </c>
      <c r="N55" s="158" t="s">
        <v>1023</v>
      </c>
      <c r="O55" s="158" t="s">
        <v>949</v>
      </c>
      <c r="P55" s="158" t="s">
        <v>949</v>
      </c>
      <c r="Q55" s="158" t="s">
        <v>949</v>
      </c>
      <c r="R55" s="158" t="s">
        <v>986</v>
      </c>
      <c r="S55" s="158" t="s">
        <v>1024</v>
      </c>
      <c r="T55" s="41" t="s">
        <v>949</v>
      </c>
      <c r="U55" s="41"/>
      <c r="V55" s="41"/>
      <c r="W55" s="41"/>
      <c r="X55" s="41"/>
      <c r="Y55" s="41"/>
      <c r="Z55" s="41"/>
      <c r="AA55" s="41"/>
      <c r="AB55" s="41"/>
      <c r="AC55" s="41"/>
      <c r="AD55" s="41"/>
      <c r="AE55" s="41"/>
      <c r="AF55" s="41" t="s">
        <v>473</v>
      </c>
      <c r="AG55" s="230"/>
      <c r="AH55" s="230"/>
      <c r="AI55" s="229"/>
      <c r="AJ55" s="218">
        <f t="shared" si="7"/>
        <v>1</v>
      </c>
      <c r="AK55" s="84">
        <f t="shared" si="8"/>
        <v>2</v>
      </c>
    </row>
    <row r="56" spans="1:37" s="84" customFormat="1" ht="16.5">
      <c r="A56" s="229"/>
      <c r="B56" s="41">
        <f t="shared" si="0"/>
        <v>54</v>
      </c>
      <c r="C56" s="210" t="s">
        <v>4823</v>
      </c>
      <c r="D56" s="158" t="s">
        <v>5092</v>
      </c>
      <c r="E56" s="158" t="str">
        <f>D56</f>
        <v>111Q3082</v>
      </c>
      <c r="F56" s="158" t="s">
        <v>993</v>
      </c>
      <c r="G56" s="210" t="s">
        <v>5093</v>
      </c>
      <c r="H56" s="210" t="s">
        <v>949</v>
      </c>
      <c r="I56" s="210" t="s">
        <v>949</v>
      </c>
      <c r="J56" s="210" t="s">
        <v>949</v>
      </c>
      <c r="K56" s="210" t="s">
        <v>949</v>
      </c>
      <c r="L56" s="210" t="s">
        <v>949</v>
      </c>
      <c r="M56" s="210" t="s">
        <v>949</v>
      </c>
      <c r="N56" s="158" t="s">
        <v>949</v>
      </c>
      <c r="O56" s="158" t="s">
        <v>949</v>
      </c>
      <c r="P56" s="158" t="s">
        <v>949</v>
      </c>
      <c r="Q56" s="158" t="s">
        <v>949</v>
      </c>
      <c r="R56" s="210" t="s">
        <v>949</v>
      </c>
      <c r="S56" s="229"/>
      <c r="T56" s="229"/>
      <c r="U56" s="229"/>
      <c r="V56" s="229"/>
      <c r="W56" s="229"/>
      <c r="X56" s="229"/>
      <c r="Y56" s="229"/>
      <c r="Z56" s="229"/>
      <c r="AA56" s="229"/>
      <c r="AB56" s="229"/>
      <c r="AC56" s="229"/>
      <c r="AD56" s="229"/>
      <c r="AE56" s="229"/>
      <c r="AF56" s="229"/>
      <c r="AG56" s="229" t="s">
        <v>5094</v>
      </c>
      <c r="AH56" s="229"/>
      <c r="AI56" s="229"/>
      <c r="AJ56" s="218">
        <f t="shared" si="7"/>
        <v>1</v>
      </c>
      <c r="AK56" s="84">
        <f t="shared" si="8"/>
        <v>1</v>
      </c>
    </row>
    <row r="57" spans="1:37" s="84" customFormat="1" ht="16.5">
      <c r="A57" s="226"/>
      <c r="B57" s="41">
        <f t="shared" si="0"/>
        <v>55</v>
      </c>
      <c r="C57" s="41" t="s">
        <v>4823</v>
      </c>
      <c r="D57" s="158" t="s">
        <v>1574</v>
      </c>
      <c r="E57" s="158" t="str">
        <f>D57</f>
        <v>111Q3083</v>
      </c>
      <c r="F57" s="158" t="str">
        <f>MID(D57,4,1)</f>
        <v>Q</v>
      </c>
      <c r="G57" s="41" t="s">
        <v>1576</v>
      </c>
      <c r="H57" s="158" t="s">
        <v>949</v>
      </c>
      <c r="I57" s="158" t="s">
        <v>949</v>
      </c>
      <c r="J57" s="158" t="s">
        <v>949</v>
      </c>
      <c r="K57" s="41" t="s">
        <v>949</v>
      </c>
      <c r="L57" s="41" t="s">
        <v>949</v>
      </c>
      <c r="M57" s="41" t="s">
        <v>949</v>
      </c>
      <c r="N57" s="158" t="s">
        <v>949</v>
      </c>
      <c r="O57" s="158" t="s">
        <v>949</v>
      </c>
      <c r="P57" s="158" t="s">
        <v>949</v>
      </c>
      <c r="Q57" s="158" t="s">
        <v>949</v>
      </c>
      <c r="R57" s="41" t="s">
        <v>949</v>
      </c>
      <c r="S57" s="41" t="s">
        <v>949</v>
      </c>
      <c r="T57" s="41" t="s">
        <v>949</v>
      </c>
      <c r="U57" s="41"/>
      <c r="V57" s="41"/>
      <c r="W57" s="41"/>
      <c r="X57" s="41"/>
      <c r="Y57" s="41"/>
      <c r="Z57" s="41"/>
      <c r="AA57" s="41"/>
      <c r="AB57" s="41"/>
      <c r="AC57" s="41"/>
      <c r="AD57" s="41"/>
      <c r="AE57" s="41"/>
      <c r="AF57" s="41" t="s">
        <v>223</v>
      </c>
      <c r="AG57" s="41"/>
      <c r="AH57" s="41"/>
      <c r="AI57" s="229"/>
      <c r="AJ57" s="218">
        <f t="shared" si="7"/>
        <v>1</v>
      </c>
      <c r="AK57" s="84">
        <f t="shared" si="8"/>
        <v>1</v>
      </c>
    </row>
    <row r="58" spans="1:37" s="84" customFormat="1" ht="16.5">
      <c r="A58" s="229"/>
      <c r="B58" s="41">
        <f t="shared" si="0"/>
        <v>56</v>
      </c>
      <c r="C58" s="210" t="s">
        <v>4823</v>
      </c>
      <c r="D58" s="158" t="s">
        <v>5095</v>
      </c>
      <c r="E58" s="158" t="str">
        <f>D58</f>
        <v>111Q3084</v>
      </c>
      <c r="F58" s="158" t="s">
        <v>993</v>
      </c>
      <c r="G58" s="210" t="s">
        <v>5096</v>
      </c>
      <c r="H58" s="210" t="s">
        <v>949</v>
      </c>
      <c r="I58" s="210" t="s">
        <v>949</v>
      </c>
      <c r="J58" s="210" t="s">
        <v>949</v>
      </c>
      <c r="K58" s="210" t="s">
        <v>949</v>
      </c>
      <c r="L58" s="210" t="s">
        <v>949</v>
      </c>
      <c r="M58" s="210" t="s">
        <v>949</v>
      </c>
      <c r="N58" s="158" t="s">
        <v>949</v>
      </c>
      <c r="O58" s="158" t="s">
        <v>949</v>
      </c>
      <c r="P58" s="158" t="s">
        <v>949</v>
      </c>
      <c r="Q58" s="158" t="s">
        <v>949</v>
      </c>
      <c r="R58" s="210" t="s">
        <v>949</v>
      </c>
      <c r="S58" s="229"/>
      <c r="T58" s="229"/>
      <c r="U58" s="229"/>
      <c r="V58" s="229"/>
      <c r="W58" s="229"/>
      <c r="X58" s="229"/>
      <c r="Y58" s="229"/>
      <c r="Z58" s="229"/>
      <c r="AA58" s="229"/>
      <c r="AB58" s="229"/>
      <c r="AC58" s="229"/>
      <c r="AD58" s="229"/>
      <c r="AE58" s="229"/>
      <c r="AF58" s="229"/>
      <c r="AG58" s="229" t="s">
        <v>5094</v>
      </c>
      <c r="AH58" s="229"/>
      <c r="AI58" s="229"/>
      <c r="AJ58" s="218">
        <f t="shared" si="7"/>
        <v>1</v>
      </c>
      <c r="AK58" s="84">
        <f t="shared" si="8"/>
        <v>1</v>
      </c>
    </row>
    <row r="59" spans="1:37" s="84" customFormat="1" ht="16.5">
      <c r="A59" s="222"/>
      <c r="B59" s="41">
        <f t="shared" si="0"/>
        <v>57</v>
      </c>
      <c r="C59" s="41" t="s">
        <v>4823</v>
      </c>
      <c r="D59" s="158" t="s">
        <v>1027</v>
      </c>
      <c r="E59" s="158" t="s">
        <v>1028</v>
      </c>
      <c r="F59" s="158" t="str">
        <f t="shared" ref="F59:F65" si="10">MID(D59,4,1)</f>
        <v>Q</v>
      </c>
      <c r="G59" s="41" t="s">
        <v>1030</v>
      </c>
      <c r="H59" s="158" t="s">
        <v>949</v>
      </c>
      <c r="I59" s="158" t="s">
        <v>949</v>
      </c>
      <c r="J59" s="158" t="s">
        <v>949</v>
      </c>
      <c r="K59" s="41" t="s">
        <v>949</v>
      </c>
      <c r="L59" s="41" t="s">
        <v>949</v>
      </c>
      <c r="M59" s="41" t="s">
        <v>949</v>
      </c>
      <c r="N59" s="158" t="s">
        <v>1023</v>
      </c>
      <c r="O59" s="158" t="s">
        <v>949</v>
      </c>
      <c r="P59" s="158" t="s">
        <v>949</v>
      </c>
      <c r="Q59" s="158" t="s">
        <v>949</v>
      </c>
      <c r="R59" s="158" t="s">
        <v>986</v>
      </c>
      <c r="S59" s="158" t="s">
        <v>1024</v>
      </c>
      <c r="T59" s="41" t="s">
        <v>949</v>
      </c>
      <c r="U59" s="41"/>
      <c r="V59" s="41"/>
      <c r="W59" s="41"/>
      <c r="X59" s="41"/>
      <c r="Y59" s="41"/>
      <c r="Z59" s="41"/>
      <c r="AA59" s="41"/>
      <c r="AB59" s="41"/>
      <c r="AC59" s="41"/>
      <c r="AD59" s="41"/>
      <c r="AE59" s="41"/>
      <c r="AF59" s="41" t="s">
        <v>473</v>
      </c>
      <c r="AG59" s="222"/>
      <c r="AH59" s="222"/>
      <c r="AI59" s="229"/>
      <c r="AJ59" s="218">
        <f t="shared" si="7"/>
        <v>1</v>
      </c>
      <c r="AK59" s="84">
        <f t="shared" si="8"/>
        <v>1</v>
      </c>
    </row>
    <row r="60" spans="1:37" s="84" customFormat="1" ht="16.5">
      <c r="A60" s="218"/>
      <c r="B60" s="41">
        <f t="shared" si="0"/>
        <v>58</v>
      </c>
      <c r="C60" s="220" t="s">
        <v>320</v>
      </c>
      <c r="D60" s="158" t="s">
        <v>1897</v>
      </c>
      <c r="E60" s="158" t="s">
        <v>1898</v>
      </c>
      <c r="F60" s="158" t="str">
        <f t="shared" si="10"/>
        <v>Q</v>
      </c>
      <c r="G60" s="41" t="s">
        <v>1900</v>
      </c>
      <c r="H60" s="158" t="s">
        <v>949</v>
      </c>
      <c r="I60" s="158" t="s">
        <v>949</v>
      </c>
      <c r="J60" s="158" t="s">
        <v>949</v>
      </c>
      <c r="K60" s="41" t="s">
        <v>949</v>
      </c>
      <c r="L60" s="41" t="s">
        <v>949</v>
      </c>
      <c r="M60" s="41" t="s">
        <v>949</v>
      </c>
      <c r="N60" s="158" t="s">
        <v>1023</v>
      </c>
      <c r="O60" s="244"/>
      <c r="P60" s="244" t="s">
        <v>945</v>
      </c>
      <c r="Q60" s="244" t="s">
        <v>945</v>
      </c>
      <c r="R60" s="158" t="s">
        <v>986</v>
      </c>
      <c r="S60" s="158" t="s">
        <v>1024</v>
      </c>
      <c r="T60" s="41" t="s">
        <v>949</v>
      </c>
      <c r="U60" s="41"/>
      <c r="V60" s="41"/>
      <c r="W60" s="41"/>
      <c r="X60" s="41"/>
      <c r="Y60" s="41"/>
      <c r="Z60" s="41"/>
      <c r="AA60" s="41"/>
      <c r="AB60" s="41"/>
      <c r="AC60" s="41"/>
      <c r="AD60" s="41"/>
      <c r="AE60" s="41"/>
      <c r="AF60" s="41" t="s">
        <v>304</v>
      </c>
      <c r="AG60" s="218"/>
      <c r="AH60" s="218"/>
      <c r="AI60" s="229">
        <v>0</v>
      </c>
      <c r="AJ60" s="218">
        <f t="shared" si="7"/>
        <v>1</v>
      </c>
      <c r="AK60" s="84">
        <f t="shared" si="8"/>
        <v>1</v>
      </c>
    </row>
    <row r="61" spans="1:37" s="84" customFormat="1" ht="16.5">
      <c r="A61" s="222"/>
      <c r="B61" s="41">
        <f t="shared" si="0"/>
        <v>59</v>
      </c>
      <c r="C61" s="41" t="s">
        <v>4823</v>
      </c>
      <c r="D61" s="158" t="s">
        <v>2837</v>
      </c>
      <c r="E61" s="158" t="s">
        <v>2838</v>
      </c>
      <c r="F61" s="158" t="str">
        <f t="shared" si="10"/>
        <v>Q</v>
      </c>
      <c r="G61" s="41" t="s">
        <v>2840</v>
      </c>
      <c r="H61" s="158" t="s">
        <v>949</v>
      </c>
      <c r="I61" s="158" t="s">
        <v>949</v>
      </c>
      <c r="J61" s="158" t="s">
        <v>949</v>
      </c>
      <c r="K61" s="41" t="s">
        <v>949</v>
      </c>
      <c r="L61" s="41" t="s">
        <v>949</v>
      </c>
      <c r="M61" s="41" t="s">
        <v>949</v>
      </c>
      <c r="N61" s="158" t="s">
        <v>2841</v>
      </c>
      <c r="O61" s="158" t="s">
        <v>949</v>
      </c>
      <c r="P61" s="158" t="s">
        <v>949</v>
      </c>
      <c r="Q61" s="158" t="s">
        <v>949</v>
      </c>
      <c r="R61" s="158" t="s">
        <v>986</v>
      </c>
      <c r="S61" s="158" t="s">
        <v>1024</v>
      </c>
      <c r="T61" s="41" t="s">
        <v>949</v>
      </c>
      <c r="U61" s="41"/>
      <c r="V61" s="41"/>
      <c r="W61" s="41"/>
      <c r="X61" s="41"/>
      <c r="Y61" s="41"/>
      <c r="Z61" s="41"/>
      <c r="AA61" s="41"/>
      <c r="AB61" s="41"/>
      <c r="AC61" s="41"/>
      <c r="AD61" s="41"/>
      <c r="AE61" s="41" t="s">
        <v>989</v>
      </c>
      <c r="AF61" s="41" t="s">
        <v>473</v>
      </c>
      <c r="AG61" s="222"/>
      <c r="AH61" s="222"/>
      <c r="AI61" s="229"/>
      <c r="AJ61" s="218">
        <f t="shared" si="7"/>
        <v>1</v>
      </c>
      <c r="AK61" s="84">
        <f t="shared" si="8"/>
        <v>1</v>
      </c>
    </row>
    <row r="62" spans="1:37" s="84" customFormat="1" ht="16.5">
      <c r="A62" s="41"/>
      <c r="B62" s="41">
        <f t="shared" si="0"/>
        <v>60</v>
      </c>
      <c r="C62" s="41" t="s">
        <v>4823</v>
      </c>
      <c r="D62" s="158" t="s">
        <v>2842</v>
      </c>
      <c r="E62" s="158" t="s">
        <v>2842</v>
      </c>
      <c r="F62" s="158" t="str">
        <f t="shared" si="10"/>
        <v>Q</v>
      </c>
      <c r="G62" s="41" t="s">
        <v>2844</v>
      </c>
      <c r="H62" s="158" t="s">
        <v>949</v>
      </c>
      <c r="I62" s="158" t="s">
        <v>949</v>
      </c>
      <c r="J62" s="158" t="s">
        <v>949</v>
      </c>
      <c r="K62" s="41" t="s">
        <v>949</v>
      </c>
      <c r="L62" s="41" t="s">
        <v>949</v>
      </c>
      <c r="M62" s="41" t="s">
        <v>949</v>
      </c>
      <c r="N62" s="158" t="s">
        <v>1023</v>
      </c>
      <c r="O62" s="158" t="s">
        <v>949</v>
      </c>
      <c r="P62" s="158" t="s">
        <v>949</v>
      </c>
      <c r="Q62" s="158" t="s">
        <v>949</v>
      </c>
      <c r="R62" s="158" t="s">
        <v>986</v>
      </c>
      <c r="S62" s="158" t="s">
        <v>1024</v>
      </c>
      <c r="T62" s="41" t="s">
        <v>949</v>
      </c>
      <c r="U62" s="41"/>
      <c r="V62" s="41"/>
      <c r="W62" s="41"/>
      <c r="X62" s="41"/>
      <c r="Y62" s="41"/>
      <c r="Z62" s="41"/>
      <c r="AA62" s="41"/>
      <c r="AB62" s="41"/>
      <c r="AC62" s="41"/>
      <c r="AD62" s="41"/>
      <c r="AE62" s="41" t="s">
        <v>989</v>
      </c>
      <c r="AF62" s="41" t="s">
        <v>473</v>
      </c>
      <c r="AG62" s="41"/>
      <c r="AH62" s="41"/>
      <c r="AI62" s="229"/>
      <c r="AJ62" s="218">
        <f t="shared" si="7"/>
        <v>1</v>
      </c>
      <c r="AK62" s="84">
        <f t="shared" si="8"/>
        <v>1</v>
      </c>
    </row>
    <row r="63" spans="1:37" s="84" customFormat="1" ht="16.5">
      <c r="A63" s="41"/>
      <c r="B63" s="41">
        <f t="shared" si="0"/>
        <v>61</v>
      </c>
      <c r="C63" s="41" t="s">
        <v>4823</v>
      </c>
      <c r="D63" s="158" t="s">
        <v>2514</v>
      </c>
      <c r="E63" s="158" t="s">
        <v>2514</v>
      </c>
      <c r="F63" s="158" t="str">
        <f t="shared" si="10"/>
        <v>Q</v>
      </c>
      <c r="G63" s="41" t="s">
        <v>2516</v>
      </c>
      <c r="H63" s="158" t="s">
        <v>949</v>
      </c>
      <c r="I63" s="158" t="s">
        <v>949</v>
      </c>
      <c r="J63" s="158" t="s">
        <v>949</v>
      </c>
      <c r="K63" s="41" t="s">
        <v>949</v>
      </c>
      <c r="L63" s="41" t="s">
        <v>949</v>
      </c>
      <c r="M63" s="41" t="s">
        <v>949</v>
      </c>
      <c r="N63" s="158" t="s">
        <v>949</v>
      </c>
      <c r="O63" s="158" t="s">
        <v>949</v>
      </c>
      <c r="P63" s="158" t="s">
        <v>949</v>
      </c>
      <c r="Q63" s="158" t="s">
        <v>949</v>
      </c>
      <c r="R63" s="41" t="s">
        <v>949</v>
      </c>
      <c r="S63" s="41" t="s">
        <v>949</v>
      </c>
      <c r="T63" s="41" t="s">
        <v>949</v>
      </c>
      <c r="U63" s="41"/>
      <c r="V63" s="41"/>
      <c r="W63" s="41"/>
      <c r="X63" s="41"/>
      <c r="Y63" s="41"/>
      <c r="Z63" s="41"/>
      <c r="AA63" s="41"/>
      <c r="AB63" s="41"/>
      <c r="AC63" s="41"/>
      <c r="AD63" s="41"/>
      <c r="AE63" s="41" t="s">
        <v>1059</v>
      </c>
      <c r="AF63" s="41" t="s">
        <v>90</v>
      </c>
      <c r="AG63" s="790"/>
      <c r="AH63" s="41"/>
      <c r="AI63" s="229"/>
      <c r="AJ63" s="218">
        <f t="shared" si="7"/>
        <v>1</v>
      </c>
      <c r="AK63" s="84">
        <f t="shared" si="8"/>
        <v>1</v>
      </c>
    </row>
    <row r="64" spans="1:37" s="84" customFormat="1" ht="16.5">
      <c r="A64" s="41"/>
      <c r="B64" s="41">
        <f t="shared" si="0"/>
        <v>62</v>
      </c>
      <c r="C64" s="41" t="s">
        <v>4823</v>
      </c>
      <c r="D64" s="158" t="s">
        <v>2209</v>
      </c>
      <c r="E64" s="158" t="s">
        <v>2209</v>
      </c>
      <c r="F64" s="158" t="str">
        <f t="shared" si="10"/>
        <v>Q</v>
      </c>
      <c r="G64" s="41" t="s">
        <v>2211</v>
      </c>
      <c r="H64" s="158" t="s">
        <v>949</v>
      </c>
      <c r="I64" s="158" t="s">
        <v>949</v>
      </c>
      <c r="J64" s="158" t="s">
        <v>949</v>
      </c>
      <c r="K64" s="41" t="s">
        <v>949</v>
      </c>
      <c r="L64" s="41" t="s">
        <v>949</v>
      </c>
      <c r="M64" s="41" t="s">
        <v>949</v>
      </c>
      <c r="N64" s="158" t="s">
        <v>1023</v>
      </c>
      <c r="O64" s="158" t="s">
        <v>949</v>
      </c>
      <c r="P64" s="158" t="s">
        <v>949</v>
      </c>
      <c r="Q64" s="158" t="s">
        <v>949</v>
      </c>
      <c r="R64" s="158" t="s">
        <v>986</v>
      </c>
      <c r="S64" s="158" t="s">
        <v>1024</v>
      </c>
      <c r="T64" s="41" t="s">
        <v>949</v>
      </c>
      <c r="U64" s="41"/>
      <c r="V64" s="41"/>
      <c r="W64" s="41"/>
      <c r="X64" s="41"/>
      <c r="Y64" s="41"/>
      <c r="Z64" s="41"/>
      <c r="AA64" s="41"/>
      <c r="AB64" s="41"/>
      <c r="AC64" s="41"/>
      <c r="AD64" s="41"/>
      <c r="AE64" s="41"/>
      <c r="AF64" s="41" t="s">
        <v>304</v>
      </c>
      <c r="AG64" s="41"/>
      <c r="AH64" s="41"/>
      <c r="AI64" s="229"/>
      <c r="AJ64" s="218">
        <f t="shared" si="7"/>
        <v>1</v>
      </c>
      <c r="AK64" s="84">
        <f t="shared" si="8"/>
        <v>1</v>
      </c>
    </row>
    <row r="65" spans="1:37" s="84" customFormat="1" ht="16.5">
      <c r="A65" s="218"/>
      <c r="B65" s="41">
        <f t="shared" si="0"/>
        <v>63</v>
      </c>
      <c r="C65" s="41" t="s">
        <v>657</v>
      </c>
      <c r="D65" s="158" t="s">
        <v>1653</v>
      </c>
      <c r="E65" s="158" t="s">
        <v>1652</v>
      </c>
      <c r="F65" s="158" t="str">
        <f t="shared" si="10"/>
        <v>Q</v>
      </c>
      <c r="G65" s="41" t="s">
        <v>1655</v>
      </c>
      <c r="H65" s="158" t="s">
        <v>5034</v>
      </c>
      <c r="I65" s="158" t="s">
        <v>5034</v>
      </c>
      <c r="J65" s="158" t="s">
        <v>5034</v>
      </c>
      <c r="K65" s="41" t="s">
        <v>5034</v>
      </c>
      <c r="L65" s="41" t="s">
        <v>5034</v>
      </c>
      <c r="M65" s="41"/>
      <c r="N65" s="158" t="s">
        <v>1023</v>
      </c>
      <c r="O65" s="244"/>
      <c r="P65" s="158" t="s">
        <v>945</v>
      </c>
      <c r="Q65" s="158"/>
      <c r="R65" s="158" t="s">
        <v>986</v>
      </c>
      <c r="S65" s="158" t="s">
        <v>1024</v>
      </c>
      <c r="T65" s="41" t="s">
        <v>949</v>
      </c>
      <c r="U65" s="41"/>
      <c r="V65" s="41"/>
      <c r="W65" s="41"/>
      <c r="X65" s="41"/>
      <c r="Y65" s="41"/>
      <c r="Z65" s="41"/>
      <c r="AA65" s="41"/>
      <c r="AB65" s="41"/>
      <c r="AC65" s="41"/>
      <c r="AD65" s="41"/>
      <c r="AE65" s="41"/>
      <c r="AF65" s="41" t="s">
        <v>90</v>
      </c>
      <c r="AG65" s="218"/>
      <c r="AH65" s="218"/>
      <c r="AI65" s="229"/>
      <c r="AJ65" s="218">
        <f t="shared" si="7"/>
        <v>1</v>
      </c>
      <c r="AK65" s="84">
        <f t="shared" si="8"/>
        <v>1</v>
      </c>
    </row>
    <row r="66" spans="1:37" s="84" customFormat="1" ht="16.5">
      <c r="A66" s="218"/>
      <c r="B66" s="41">
        <f t="shared" si="0"/>
        <v>64</v>
      </c>
      <c r="C66" s="41" t="s">
        <v>3237</v>
      </c>
      <c r="D66" s="248" t="s">
        <v>3348</v>
      </c>
      <c r="E66" s="158" t="s">
        <v>3349</v>
      </c>
      <c r="F66" s="158" t="str">
        <f>MID(E66,4,1)</f>
        <v>Q</v>
      </c>
      <c r="G66" s="220" t="s">
        <v>3351</v>
      </c>
      <c r="H66" s="158" t="s">
        <v>949</v>
      </c>
      <c r="I66" s="158" t="s">
        <v>949</v>
      </c>
      <c r="J66" s="158" t="s">
        <v>949</v>
      </c>
      <c r="K66" s="158" t="s">
        <v>949</v>
      </c>
      <c r="L66" s="41" t="s">
        <v>949</v>
      </c>
      <c r="M66" s="41" t="s">
        <v>949</v>
      </c>
      <c r="N66" s="158" t="s">
        <v>949</v>
      </c>
      <c r="O66" s="158" t="s">
        <v>949</v>
      </c>
      <c r="P66" s="158" t="s">
        <v>949</v>
      </c>
      <c r="Q66" s="158" t="s">
        <v>949</v>
      </c>
      <c r="R66" s="158" t="s">
        <v>986</v>
      </c>
      <c r="S66" s="158" t="s">
        <v>1024</v>
      </c>
      <c r="T66" s="41" t="s">
        <v>949</v>
      </c>
      <c r="U66" s="41"/>
      <c r="V66" s="41"/>
      <c r="W66" s="41"/>
      <c r="X66" s="41"/>
      <c r="Y66" s="41"/>
      <c r="Z66" s="41"/>
      <c r="AA66" s="41"/>
      <c r="AB66" s="41"/>
      <c r="AC66" s="41"/>
      <c r="AD66" s="41"/>
      <c r="AE66" s="158"/>
      <c r="AF66" s="229" t="s">
        <v>605</v>
      </c>
      <c r="AG66" s="245"/>
      <c r="AH66" s="245"/>
      <c r="AI66" s="229"/>
      <c r="AJ66" s="218">
        <f t="shared" si="7"/>
        <v>1</v>
      </c>
      <c r="AK66" s="84">
        <f t="shared" si="8"/>
        <v>1</v>
      </c>
    </row>
    <row r="67" spans="1:37" s="84" customFormat="1" ht="16.5">
      <c r="A67" s="222"/>
      <c r="B67" s="41">
        <f t="shared" si="0"/>
        <v>65</v>
      </c>
      <c r="C67" s="41" t="s">
        <v>4823</v>
      </c>
      <c r="D67" s="158" t="s">
        <v>1274</v>
      </c>
      <c r="E67" s="158" t="s">
        <v>1274</v>
      </c>
      <c r="F67" s="158" t="str">
        <f>MID(D67,4,1)</f>
        <v>Q</v>
      </c>
      <c r="G67" s="41" t="s">
        <v>1276</v>
      </c>
      <c r="H67" s="158" t="s">
        <v>949</v>
      </c>
      <c r="I67" s="158" t="s">
        <v>949</v>
      </c>
      <c r="J67" s="158" t="s">
        <v>949</v>
      </c>
      <c r="K67" s="41" t="s">
        <v>949</v>
      </c>
      <c r="L67" s="41" t="s">
        <v>949</v>
      </c>
      <c r="M67" s="41" t="s">
        <v>949</v>
      </c>
      <c r="N67" s="158" t="s">
        <v>1023</v>
      </c>
      <c r="O67" s="158" t="s">
        <v>949</v>
      </c>
      <c r="P67" s="158" t="s">
        <v>949</v>
      </c>
      <c r="Q67" s="158" t="s">
        <v>949</v>
      </c>
      <c r="R67" s="158" t="s">
        <v>986</v>
      </c>
      <c r="S67" s="158" t="s">
        <v>1024</v>
      </c>
      <c r="T67" s="41" t="s">
        <v>949</v>
      </c>
      <c r="U67" s="41"/>
      <c r="V67" s="41"/>
      <c r="W67" s="41"/>
      <c r="X67" s="41"/>
      <c r="Y67" s="41"/>
      <c r="Z67" s="41"/>
      <c r="AA67" s="41"/>
      <c r="AB67" s="41"/>
      <c r="AC67" s="41"/>
      <c r="AD67" s="41"/>
      <c r="AE67" s="41"/>
      <c r="AF67" s="41" t="s">
        <v>473</v>
      </c>
      <c r="AG67" s="222"/>
      <c r="AH67" s="222"/>
      <c r="AI67" s="229"/>
      <c r="AJ67" s="218">
        <f t="shared" si="7"/>
        <v>1</v>
      </c>
      <c r="AK67" s="84">
        <f t="shared" si="8"/>
        <v>1</v>
      </c>
    </row>
    <row r="68" spans="1:37" s="84" customFormat="1" ht="16.5">
      <c r="A68" s="218"/>
      <c r="B68" s="41">
        <f t="shared" si="0"/>
        <v>66</v>
      </c>
      <c r="C68" s="41" t="s">
        <v>657</v>
      </c>
      <c r="D68" s="158" t="s">
        <v>1771</v>
      </c>
      <c r="E68" s="158" t="s">
        <v>1772</v>
      </c>
      <c r="F68" s="158" t="str">
        <f>MID(D68,4,1)</f>
        <v>Q</v>
      </c>
      <c r="G68" s="41" t="s">
        <v>1774</v>
      </c>
      <c r="H68" s="158" t="s">
        <v>5034</v>
      </c>
      <c r="I68" s="158" t="s">
        <v>5034</v>
      </c>
      <c r="J68" s="158" t="s">
        <v>5034</v>
      </c>
      <c r="K68" s="41" t="s">
        <v>5034</v>
      </c>
      <c r="L68" s="41" t="s">
        <v>5034</v>
      </c>
      <c r="M68" s="41"/>
      <c r="N68" s="158"/>
      <c r="O68" s="244"/>
      <c r="P68" s="158" t="s">
        <v>945</v>
      </c>
      <c r="Q68" s="158"/>
      <c r="R68" s="158" t="s">
        <v>986</v>
      </c>
      <c r="S68" s="158" t="s">
        <v>1024</v>
      </c>
      <c r="T68" s="41" t="s">
        <v>949</v>
      </c>
      <c r="U68" s="41"/>
      <c r="V68" s="41"/>
      <c r="W68" s="41"/>
      <c r="X68" s="41"/>
      <c r="Y68" s="41"/>
      <c r="Z68" s="41"/>
      <c r="AA68" s="41"/>
      <c r="AB68" s="41"/>
      <c r="AC68" s="41"/>
      <c r="AD68" s="41"/>
      <c r="AE68" s="41"/>
      <c r="AF68" s="41" t="s">
        <v>90</v>
      </c>
      <c r="AG68" s="218"/>
      <c r="AH68" s="218"/>
      <c r="AI68" s="229"/>
      <c r="AJ68" s="218">
        <f t="shared" ref="AJ68:AJ103" si="11">COUNTIFS(D:D,D68)</f>
        <v>1</v>
      </c>
      <c r="AK68" s="84">
        <f t="shared" ref="AK68:AK103" si="12">COUNTIFS(E:E,E68)</f>
        <v>1</v>
      </c>
    </row>
    <row r="69" spans="1:37" s="84" customFormat="1" ht="16.5">
      <c r="A69" s="41"/>
      <c r="B69" s="41">
        <f t="shared" si="0"/>
        <v>67</v>
      </c>
      <c r="C69" s="41" t="s">
        <v>4823</v>
      </c>
      <c r="D69" s="158" t="s">
        <v>1019</v>
      </c>
      <c r="E69" s="158" t="s">
        <v>1020</v>
      </c>
      <c r="F69" s="158" t="str">
        <f>MID(D69,4,1)</f>
        <v>Q</v>
      </c>
      <c r="G69" s="41" t="s">
        <v>1022</v>
      </c>
      <c r="H69" s="158" t="s">
        <v>949</v>
      </c>
      <c r="I69" s="158" t="s">
        <v>949</v>
      </c>
      <c r="J69" s="158" t="s">
        <v>949</v>
      </c>
      <c r="K69" s="41" t="s">
        <v>949</v>
      </c>
      <c r="L69" s="41" t="s">
        <v>949</v>
      </c>
      <c r="M69" s="41" t="s">
        <v>949</v>
      </c>
      <c r="N69" s="158" t="s">
        <v>1023</v>
      </c>
      <c r="O69" s="158" t="s">
        <v>949</v>
      </c>
      <c r="P69" s="158" t="s">
        <v>949</v>
      </c>
      <c r="Q69" s="158" t="s">
        <v>949</v>
      </c>
      <c r="R69" s="158" t="s">
        <v>986</v>
      </c>
      <c r="S69" s="158" t="s">
        <v>1024</v>
      </c>
      <c r="T69" s="41" t="s">
        <v>949</v>
      </c>
      <c r="U69" s="41"/>
      <c r="V69" s="41"/>
      <c r="W69" s="41"/>
      <c r="X69" s="41"/>
      <c r="Y69" s="41"/>
      <c r="Z69" s="41"/>
      <c r="AA69" s="41"/>
      <c r="AB69" s="41"/>
      <c r="AC69" s="41"/>
      <c r="AD69" s="41"/>
      <c r="AE69" s="41"/>
      <c r="AF69" s="41" t="s">
        <v>473</v>
      </c>
      <c r="AG69" s="41"/>
      <c r="AH69" s="41"/>
      <c r="AI69" s="229"/>
      <c r="AJ69" s="218">
        <f t="shared" si="11"/>
        <v>1</v>
      </c>
      <c r="AK69" s="84">
        <f t="shared" si="12"/>
        <v>1</v>
      </c>
    </row>
    <row r="70" spans="1:37" s="84" customFormat="1" ht="16.5">
      <c r="A70" s="218"/>
      <c r="B70" s="41">
        <f t="shared" si="0"/>
        <v>68</v>
      </c>
      <c r="C70" s="41" t="s">
        <v>3237</v>
      </c>
      <c r="D70" s="248" t="s">
        <v>3277</v>
      </c>
      <c r="E70" s="158" t="s">
        <v>3278</v>
      </c>
      <c r="F70" s="158" t="str">
        <f>MID(E70,4,1)</f>
        <v>Q</v>
      </c>
      <c r="G70" s="220" t="s">
        <v>3280</v>
      </c>
      <c r="H70" s="158" t="s">
        <v>949</v>
      </c>
      <c r="I70" s="158" t="s">
        <v>949</v>
      </c>
      <c r="J70" s="158" t="s">
        <v>949</v>
      </c>
      <c r="K70" s="158" t="s">
        <v>949</v>
      </c>
      <c r="L70" s="41" t="s">
        <v>949</v>
      </c>
      <c r="M70" s="41" t="s">
        <v>949</v>
      </c>
      <c r="N70" s="158" t="s">
        <v>949</v>
      </c>
      <c r="O70" s="158" t="s">
        <v>949</v>
      </c>
      <c r="P70" s="158" t="s">
        <v>949</v>
      </c>
      <c r="Q70" s="158" t="s">
        <v>949</v>
      </c>
      <c r="R70" s="158" t="s">
        <v>986</v>
      </c>
      <c r="S70" s="158" t="s">
        <v>1024</v>
      </c>
      <c r="T70" s="41" t="s">
        <v>949</v>
      </c>
      <c r="U70" s="41"/>
      <c r="V70" s="41"/>
      <c r="W70" s="41"/>
      <c r="X70" s="41"/>
      <c r="Y70" s="41"/>
      <c r="Z70" s="41"/>
      <c r="AA70" s="41"/>
      <c r="AB70" s="41"/>
      <c r="AC70" s="41"/>
      <c r="AD70" s="41"/>
      <c r="AE70" s="158"/>
      <c r="AF70" s="229" t="s">
        <v>605</v>
      </c>
      <c r="AG70" s="245"/>
      <c r="AH70" s="245"/>
      <c r="AI70" s="229"/>
      <c r="AJ70" s="218">
        <f t="shared" si="11"/>
        <v>1</v>
      </c>
      <c r="AK70" s="84">
        <f t="shared" si="12"/>
        <v>1</v>
      </c>
    </row>
    <row r="71" spans="1:37" s="84" customFormat="1" ht="16.5">
      <c r="A71" s="41"/>
      <c r="B71" s="41">
        <f t="shared" si="0"/>
        <v>69</v>
      </c>
      <c r="C71" s="41" t="s">
        <v>4823</v>
      </c>
      <c r="D71" s="158" t="s">
        <v>1901</v>
      </c>
      <c r="E71" s="158" t="s">
        <v>1901</v>
      </c>
      <c r="F71" s="158" t="str">
        <f>MID(D71,4,1)</f>
        <v>Q</v>
      </c>
      <c r="G71" s="41" t="s">
        <v>1903</v>
      </c>
      <c r="H71" s="158" t="s">
        <v>949</v>
      </c>
      <c r="I71" s="158" t="s">
        <v>949</v>
      </c>
      <c r="J71" s="158" t="s">
        <v>949</v>
      </c>
      <c r="K71" s="41" t="s">
        <v>949</v>
      </c>
      <c r="L71" s="41" t="s">
        <v>949</v>
      </c>
      <c r="M71" s="41" t="s">
        <v>949</v>
      </c>
      <c r="N71" s="158" t="s">
        <v>949</v>
      </c>
      <c r="O71" s="158" t="s">
        <v>949</v>
      </c>
      <c r="P71" s="158" t="s">
        <v>949</v>
      </c>
      <c r="Q71" s="158" t="s">
        <v>949</v>
      </c>
      <c r="R71" s="41" t="s">
        <v>1166</v>
      </c>
      <c r="S71" s="41" t="s">
        <v>949</v>
      </c>
      <c r="T71" s="41" t="s">
        <v>949</v>
      </c>
      <c r="U71" s="41"/>
      <c r="V71" s="41"/>
      <c r="W71" s="41"/>
      <c r="X71" s="41"/>
      <c r="Y71" s="41"/>
      <c r="Z71" s="41"/>
      <c r="AA71" s="41"/>
      <c r="AB71" s="41"/>
      <c r="AC71" s="41"/>
      <c r="AD71" s="41"/>
      <c r="AE71" s="41"/>
      <c r="AF71" s="41" t="s">
        <v>478</v>
      </c>
      <c r="AG71" s="41"/>
      <c r="AH71" s="41"/>
      <c r="AI71" s="229">
        <v>0</v>
      </c>
      <c r="AJ71" s="218">
        <f t="shared" si="11"/>
        <v>1</v>
      </c>
      <c r="AK71" s="84">
        <f t="shared" si="12"/>
        <v>1</v>
      </c>
    </row>
    <row r="72" spans="1:37" s="84" customFormat="1" ht="16.5">
      <c r="A72" s="41"/>
      <c r="B72" s="274">
        <f t="shared" si="0"/>
        <v>70</v>
      </c>
      <c r="C72" s="274" t="s">
        <v>4823</v>
      </c>
      <c r="D72" s="159" t="s">
        <v>3510</v>
      </c>
      <c r="E72" s="159" t="s">
        <v>3510</v>
      </c>
      <c r="F72" s="159" t="str">
        <f>MID(D72,4,1)</f>
        <v>Q</v>
      </c>
      <c r="G72" s="274" t="s">
        <v>3512</v>
      </c>
      <c r="H72" s="159">
        <v>25.393999999999998</v>
      </c>
      <c r="I72" s="159">
        <v>0.6</v>
      </c>
      <c r="J72" s="159" t="s">
        <v>949</v>
      </c>
      <c r="K72" s="274" t="s">
        <v>949</v>
      </c>
      <c r="L72" s="274" t="s">
        <v>949</v>
      </c>
      <c r="M72" s="274" t="s">
        <v>949</v>
      </c>
      <c r="N72" s="159" t="s">
        <v>949</v>
      </c>
      <c r="O72" s="159" t="s">
        <v>949</v>
      </c>
      <c r="P72" s="159" t="s">
        <v>949</v>
      </c>
      <c r="Q72" s="159" t="s">
        <v>949</v>
      </c>
      <c r="R72" s="159" t="s">
        <v>986</v>
      </c>
      <c r="S72" s="159" t="s">
        <v>949</v>
      </c>
      <c r="T72" s="274" t="s">
        <v>949</v>
      </c>
      <c r="U72" s="274"/>
      <c r="V72" s="274"/>
      <c r="W72" s="274"/>
      <c r="X72" s="274"/>
      <c r="Y72" s="274"/>
      <c r="Z72" s="274"/>
      <c r="AA72" s="274"/>
      <c r="AB72" s="274"/>
      <c r="AC72" s="274"/>
      <c r="AD72" s="274"/>
      <c r="AE72" s="274"/>
      <c r="AF72" s="274" t="s">
        <v>90</v>
      </c>
      <c r="AG72" s="274"/>
      <c r="AH72" s="274"/>
      <c r="AI72" s="615"/>
      <c r="AJ72" s="645">
        <f t="shared" si="11"/>
        <v>1</v>
      </c>
      <c r="AK72" s="84">
        <f t="shared" si="12"/>
        <v>1</v>
      </c>
    </row>
    <row r="73" spans="1:37" ht="16.5">
      <c r="A73" s="1018"/>
      <c r="B73" s="29">
        <f t="shared" si="0"/>
        <v>71</v>
      </c>
      <c r="C73" s="29" t="s">
        <v>3719</v>
      </c>
      <c r="D73" s="106" t="s">
        <v>5097</v>
      </c>
      <c r="E73" s="106" t="s">
        <v>5097</v>
      </c>
      <c r="F73" s="106" t="str">
        <f>MID(D73,4,1)</f>
        <v>Q</v>
      </c>
      <c r="G73" s="29" t="s">
        <v>5098</v>
      </c>
      <c r="H73" s="29">
        <f>28*18*5</f>
        <v>2520</v>
      </c>
      <c r="I73" s="29" t="s">
        <v>5099</v>
      </c>
      <c r="J73" s="29" t="s">
        <v>949</v>
      </c>
      <c r="K73" s="29" t="s">
        <v>949</v>
      </c>
      <c r="L73" s="29" t="s">
        <v>5100</v>
      </c>
      <c r="M73" s="29" t="s">
        <v>5101</v>
      </c>
      <c r="N73" s="106" t="s">
        <v>5102</v>
      </c>
      <c r="O73" s="106" t="s">
        <v>949</v>
      </c>
      <c r="P73" s="106" t="s">
        <v>949</v>
      </c>
      <c r="Q73" s="106" t="s">
        <v>949</v>
      </c>
      <c r="R73" s="29" t="s">
        <v>986</v>
      </c>
      <c r="S73" s="29" t="s">
        <v>949</v>
      </c>
      <c r="T73" s="29" t="s">
        <v>949</v>
      </c>
      <c r="U73" s="998" t="s">
        <v>949</v>
      </c>
      <c r="V73" s="998" t="s">
        <v>949</v>
      </c>
      <c r="W73" s="998" t="s">
        <v>949</v>
      </c>
      <c r="X73" s="998" t="s">
        <v>949</v>
      </c>
      <c r="Y73" s="998" t="s">
        <v>949</v>
      </c>
      <c r="Z73" s="998" t="s">
        <v>949</v>
      </c>
      <c r="AA73" s="998" t="s">
        <v>949</v>
      </c>
      <c r="AB73" s="998" t="s">
        <v>949</v>
      </c>
      <c r="AC73" s="998" t="s">
        <v>949</v>
      </c>
      <c r="AD73" s="998" t="s">
        <v>949</v>
      </c>
      <c r="AE73" s="998" t="s">
        <v>976</v>
      </c>
      <c r="AF73" s="998" t="s">
        <v>132</v>
      </c>
      <c r="AG73" s="998"/>
      <c r="AH73" s="998"/>
      <c r="AI73" s="998">
        <v>0</v>
      </c>
      <c r="AJ73" s="998">
        <f t="shared" si="11"/>
        <v>1</v>
      </c>
      <c r="AK73" s="998">
        <f t="shared" si="12"/>
        <v>1</v>
      </c>
    </row>
    <row r="74" spans="1:37" s="84" customFormat="1" ht="16.5">
      <c r="A74" s="229"/>
      <c r="B74" s="275">
        <f t="shared" si="0"/>
        <v>72</v>
      </c>
      <c r="C74" s="150" t="s">
        <v>4823</v>
      </c>
      <c r="D74" s="812" t="s">
        <v>5103</v>
      </c>
      <c r="E74" s="160" t="s">
        <v>5103</v>
      </c>
      <c r="F74" s="812" t="str">
        <f>MID(D74,4,1)</f>
        <v>Q</v>
      </c>
      <c r="G74" s="275" t="s">
        <v>5104</v>
      </c>
      <c r="H74" s="160" t="s">
        <v>949</v>
      </c>
      <c r="I74" s="160" t="s">
        <v>949</v>
      </c>
      <c r="J74" s="160" t="s">
        <v>949</v>
      </c>
      <c r="K74" s="275" t="s">
        <v>949</v>
      </c>
      <c r="L74" s="275" t="s">
        <v>949</v>
      </c>
      <c r="M74" s="275" t="s">
        <v>949</v>
      </c>
      <c r="N74" s="160" t="s">
        <v>949</v>
      </c>
      <c r="O74" s="160" t="s">
        <v>949</v>
      </c>
      <c r="P74" s="160" t="s">
        <v>949</v>
      </c>
      <c r="Q74" s="160" t="s">
        <v>949</v>
      </c>
      <c r="R74" s="974" t="s">
        <v>1166</v>
      </c>
      <c r="S74" s="275" t="s">
        <v>945</v>
      </c>
      <c r="T74" s="275" t="s">
        <v>945</v>
      </c>
      <c r="U74" s="648"/>
      <c r="V74" s="648"/>
      <c r="W74" s="648"/>
      <c r="X74" s="648"/>
      <c r="Y74" s="648"/>
      <c r="Z74" s="648"/>
      <c r="AA74" s="648"/>
      <c r="AB74" s="648"/>
      <c r="AC74" s="648"/>
      <c r="AD74" s="648"/>
      <c r="AE74" s="648"/>
      <c r="AF74" s="648"/>
      <c r="AG74" s="648"/>
      <c r="AH74" s="648"/>
      <c r="AI74" s="648">
        <v>0</v>
      </c>
      <c r="AJ74" s="649">
        <f t="shared" si="11"/>
        <v>1</v>
      </c>
      <c r="AK74" s="84">
        <f t="shared" si="12"/>
        <v>1</v>
      </c>
    </row>
    <row r="75" spans="1:37" s="84" customFormat="1" ht="16.5">
      <c r="A75" s="229"/>
      <c r="B75" s="41">
        <f t="shared" si="0"/>
        <v>73</v>
      </c>
      <c r="C75" s="210" t="s">
        <v>4823</v>
      </c>
      <c r="D75" s="158" t="s">
        <v>5105</v>
      </c>
      <c r="E75" s="158" t="str">
        <f>D75</f>
        <v>222Q0251</v>
      </c>
      <c r="F75" s="158" t="s">
        <v>993</v>
      </c>
      <c r="G75" s="210" t="s">
        <v>5106</v>
      </c>
      <c r="H75" s="210" t="s">
        <v>949</v>
      </c>
      <c r="I75" s="210" t="s">
        <v>949</v>
      </c>
      <c r="J75" s="210" t="s">
        <v>949</v>
      </c>
      <c r="K75" s="210" t="s">
        <v>949</v>
      </c>
      <c r="L75" s="210" t="s">
        <v>949</v>
      </c>
      <c r="M75" s="210" t="s">
        <v>949</v>
      </c>
      <c r="N75" s="158" t="s">
        <v>949</v>
      </c>
      <c r="O75" s="158" t="s">
        <v>949</v>
      </c>
      <c r="P75" s="158" t="s">
        <v>949</v>
      </c>
      <c r="Q75" s="158" t="s">
        <v>949</v>
      </c>
      <c r="R75" s="158" t="s">
        <v>986</v>
      </c>
      <c r="S75" s="251"/>
      <c r="T75" s="229"/>
      <c r="U75" s="229"/>
      <c r="V75" s="229"/>
      <c r="W75" s="229"/>
      <c r="X75" s="229"/>
      <c r="Y75" s="229"/>
      <c r="Z75" s="229"/>
      <c r="AA75" s="229"/>
      <c r="AB75" s="229"/>
      <c r="AC75" s="229"/>
      <c r="AD75" s="229"/>
      <c r="AE75" s="229"/>
      <c r="AF75" s="229"/>
      <c r="AG75" s="229"/>
      <c r="AH75" s="229"/>
      <c r="AI75" s="229"/>
      <c r="AJ75" s="218">
        <f t="shared" si="11"/>
        <v>1</v>
      </c>
      <c r="AK75" s="84">
        <f t="shared" si="12"/>
        <v>1</v>
      </c>
    </row>
    <row r="76" spans="1:37" s="84" customFormat="1" ht="16.5">
      <c r="A76" s="229"/>
      <c r="B76" s="41">
        <f t="shared" ref="B76:B139" si="13">ROW()-2</f>
        <v>74</v>
      </c>
      <c r="C76" s="210" t="s">
        <v>5107</v>
      </c>
      <c r="D76" s="158" t="s">
        <v>5108</v>
      </c>
      <c r="E76" s="158" t="str">
        <f>D76</f>
        <v>222Q0351</v>
      </c>
      <c r="F76" s="158" t="s">
        <v>993</v>
      </c>
      <c r="G76" s="210" t="s">
        <v>5109</v>
      </c>
      <c r="H76" s="210" t="s">
        <v>949</v>
      </c>
      <c r="I76" s="210" t="s">
        <v>949</v>
      </c>
      <c r="J76" s="210" t="s">
        <v>949</v>
      </c>
      <c r="K76" s="210" t="s">
        <v>949</v>
      </c>
      <c r="L76" s="210" t="s">
        <v>949</v>
      </c>
      <c r="M76" s="210" t="s">
        <v>949</v>
      </c>
      <c r="N76" s="158" t="s">
        <v>949</v>
      </c>
      <c r="O76" s="158" t="s">
        <v>949</v>
      </c>
      <c r="P76" s="158" t="s">
        <v>949</v>
      </c>
      <c r="Q76" s="158" t="s">
        <v>949</v>
      </c>
      <c r="R76" s="158" t="s">
        <v>986</v>
      </c>
      <c r="S76" s="251"/>
      <c r="T76" s="229"/>
      <c r="U76" s="229"/>
      <c r="V76" s="229"/>
      <c r="W76" s="229"/>
      <c r="X76" s="229"/>
      <c r="Y76" s="229"/>
      <c r="Z76" s="229"/>
      <c r="AA76" s="229"/>
      <c r="AB76" s="229"/>
      <c r="AC76" s="229"/>
      <c r="AD76" s="229"/>
      <c r="AE76" s="229"/>
      <c r="AF76" s="229" t="s">
        <v>304</v>
      </c>
      <c r="AG76" s="229" t="s">
        <v>5094</v>
      </c>
      <c r="AH76" s="229"/>
      <c r="AI76" s="229"/>
      <c r="AJ76" s="218">
        <f t="shared" si="11"/>
        <v>1</v>
      </c>
      <c r="AK76" s="84">
        <f t="shared" si="12"/>
        <v>1</v>
      </c>
    </row>
    <row r="77" spans="1:37" s="84" customFormat="1" ht="16.5">
      <c r="A77" s="229"/>
      <c r="B77" s="41">
        <f t="shared" si="13"/>
        <v>75</v>
      </c>
      <c r="C77" s="29" t="s">
        <v>4823</v>
      </c>
      <c r="D77" s="246" t="s">
        <v>5110</v>
      </c>
      <c r="E77" s="158" t="s">
        <v>5110</v>
      </c>
      <c r="F77" s="246" t="str">
        <f>MID(D77,4,1)</f>
        <v>Q</v>
      </c>
      <c r="G77" s="41" t="s">
        <v>5111</v>
      </c>
      <c r="H77" s="158" t="s">
        <v>949</v>
      </c>
      <c r="I77" s="158" t="s">
        <v>949</v>
      </c>
      <c r="J77" s="158" t="s">
        <v>949</v>
      </c>
      <c r="K77" s="41" t="s">
        <v>949</v>
      </c>
      <c r="L77" s="41" t="s">
        <v>949</v>
      </c>
      <c r="M77" s="41" t="s">
        <v>949</v>
      </c>
      <c r="N77" s="158" t="s">
        <v>949</v>
      </c>
      <c r="O77" s="158" t="s">
        <v>949</v>
      </c>
      <c r="P77" s="158" t="s">
        <v>949</v>
      </c>
      <c r="Q77" s="158" t="s">
        <v>949</v>
      </c>
      <c r="R77" s="233" t="s">
        <v>1166</v>
      </c>
      <c r="S77" s="41" t="s">
        <v>945</v>
      </c>
      <c r="T77" s="41" t="s">
        <v>945</v>
      </c>
      <c r="U77" s="229"/>
      <c r="V77" s="229"/>
      <c r="W77" s="229"/>
      <c r="X77" s="229"/>
      <c r="Y77" s="229"/>
      <c r="Z77" s="229"/>
      <c r="AA77" s="229"/>
      <c r="AB77" s="229"/>
      <c r="AC77" s="229"/>
      <c r="AD77" s="229"/>
      <c r="AE77" s="229"/>
      <c r="AF77" s="229" t="s">
        <v>5112</v>
      </c>
      <c r="AG77" s="229"/>
      <c r="AH77" s="229"/>
      <c r="AI77" s="229"/>
      <c r="AJ77" s="218">
        <f t="shared" si="11"/>
        <v>1</v>
      </c>
      <c r="AK77" s="84">
        <f t="shared" si="12"/>
        <v>1</v>
      </c>
    </row>
    <row r="78" spans="1:37" s="84" customFormat="1" ht="16.5">
      <c r="A78" s="218"/>
      <c r="B78" s="274">
        <f t="shared" si="13"/>
        <v>76</v>
      </c>
      <c r="C78" s="274" t="s">
        <v>657</v>
      </c>
      <c r="D78" s="159" t="s">
        <v>1739</v>
      </c>
      <c r="E78" s="159" t="s">
        <v>1740</v>
      </c>
      <c r="F78" s="159" t="str">
        <f>MID(D78,4,1)</f>
        <v>Q</v>
      </c>
      <c r="G78" s="274" t="s">
        <v>1742</v>
      </c>
      <c r="H78" s="159" t="s">
        <v>5034</v>
      </c>
      <c r="I78" s="159" t="s">
        <v>5034</v>
      </c>
      <c r="J78" s="159" t="s">
        <v>5034</v>
      </c>
      <c r="K78" s="274" t="s">
        <v>5034</v>
      </c>
      <c r="L78" s="274" t="s">
        <v>5034</v>
      </c>
      <c r="M78" s="274"/>
      <c r="N78" s="158"/>
      <c r="O78" s="244"/>
      <c r="P78" s="159" t="s">
        <v>945</v>
      </c>
      <c r="Q78" s="159"/>
      <c r="R78" s="158" t="s">
        <v>986</v>
      </c>
      <c r="S78" s="158" t="s">
        <v>1024</v>
      </c>
      <c r="T78" s="41" t="s">
        <v>949</v>
      </c>
      <c r="U78" s="41"/>
      <c r="V78" s="41"/>
      <c r="W78" s="41"/>
      <c r="X78" s="41"/>
      <c r="Y78" s="41"/>
      <c r="Z78" s="41"/>
      <c r="AA78" s="41"/>
      <c r="AB78" s="41"/>
      <c r="AC78" s="41"/>
      <c r="AD78" s="41"/>
      <c r="AE78" s="274"/>
      <c r="AF78" s="274" t="s">
        <v>90</v>
      </c>
      <c r="AG78" s="218"/>
      <c r="AH78" s="218"/>
      <c r="AI78" s="229"/>
      <c r="AJ78" s="218">
        <f t="shared" si="11"/>
        <v>1</v>
      </c>
      <c r="AK78" s="84">
        <f t="shared" si="12"/>
        <v>1</v>
      </c>
    </row>
    <row r="79" spans="1:37" s="84" customFormat="1" ht="16.5">
      <c r="A79" s="629"/>
      <c r="B79" s="41">
        <f t="shared" si="13"/>
        <v>77</v>
      </c>
      <c r="C79" s="41" t="s">
        <v>4823</v>
      </c>
      <c r="D79" s="158" t="s">
        <v>1040</v>
      </c>
      <c r="E79" s="158" t="s">
        <v>1040</v>
      </c>
      <c r="F79" s="158" t="str">
        <f>MID(D79,4,1)</f>
        <v>Q</v>
      </c>
      <c r="G79" s="41" t="s">
        <v>1042</v>
      </c>
      <c r="H79" s="158" t="s">
        <v>949</v>
      </c>
      <c r="I79" s="158" t="s">
        <v>949</v>
      </c>
      <c r="J79" s="158" t="s">
        <v>949</v>
      </c>
      <c r="K79" s="41" t="s">
        <v>949</v>
      </c>
      <c r="L79" s="41" t="s">
        <v>949</v>
      </c>
      <c r="M79" s="41" t="s">
        <v>949</v>
      </c>
      <c r="N79" s="158" t="s">
        <v>949</v>
      </c>
      <c r="O79" s="158" t="s">
        <v>949</v>
      </c>
      <c r="P79" s="158" t="s">
        <v>949</v>
      </c>
      <c r="Q79" s="158" t="s">
        <v>949</v>
      </c>
      <c r="R79" s="158" t="s">
        <v>986</v>
      </c>
      <c r="S79" s="158" t="s">
        <v>949</v>
      </c>
      <c r="T79" s="789" t="s">
        <v>949</v>
      </c>
      <c r="U79" s="41"/>
      <c r="V79" s="41"/>
      <c r="W79" s="41"/>
      <c r="X79" s="41"/>
      <c r="Y79" s="41"/>
      <c r="Z79" s="41"/>
      <c r="AA79" s="41"/>
      <c r="AB79" s="41"/>
      <c r="AC79" s="41"/>
      <c r="AD79" s="629"/>
      <c r="AE79" s="41"/>
      <c r="AF79" s="41" t="s">
        <v>473</v>
      </c>
      <c r="AG79" s="789"/>
      <c r="AH79" s="41"/>
      <c r="AI79" s="229"/>
      <c r="AJ79" s="218">
        <f t="shared" si="11"/>
        <v>1</v>
      </c>
      <c r="AK79" s="84">
        <f t="shared" si="12"/>
        <v>1</v>
      </c>
    </row>
    <row r="80" spans="1:37" s="84" customFormat="1" ht="16.5">
      <c r="A80" s="41"/>
      <c r="B80" s="275">
        <f t="shared" si="13"/>
        <v>78</v>
      </c>
      <c r="C80" s="275" t="s">
        <v>4823</v>
      </c>
      <c r="D80" s="160" t="s">
        <v>1036</v>
      </c>
      <c r="E80" s="160" t="s">
        <v>1036</v>
      </c>
      <c r="F80" s="160" t="str">
        <f>MID(D80,4,1)</f>
        <v>Q</v>
      </c>
      <c r="G80" s="275" t="s">
        <v>1039</v>
      </c>
      <c r="H80" s="160" t="s">
        <v>949</v>
      </c>
      <c r="I80" s="160" t="s">
        <v>949</v>
      </c>
      <c r="J80" s="160" t="s">
        <v>949</v>
      </c>
      <c r="K80" s="275" t="s">
        <v>949</v>
      </c>
      <c r="L80" s="275" t="s">
        <v>949</v>
      </c>
      <c r="M80" s="275" t="s">
        <v>949</v>
      </c>
      <c r="N80" s="160" t="s">
        <v>949</v>
      </c>
      <c r="O80" s="160" t="s">
        <v>949</v>
      </c>
      <c r="P80" s="160" t="s">
        <v>949</v>
      </c>
      <c r="Q80" s="160" t="s">
        <v>949</v>
      </c>
      <c r="R80" s="158" t="s">
        <v>986</v>
      </c>
      <c r="S80" s="160" t="s">
        <v>949</v>
      </c>
      <c r="T80" s="41" t="s">
        <v>949</v>
      </c>
      <c r="U80" s="41"/>
      <c r="V80" s="41"/>
      <c r="W80" s="41"/>
      <c r="X80" s="41"/>
      <c r="Y80" s="41"/>
      <c r="Z80" s="41"/>
      <c r="AA80" s="41"/>
      <c r="AB80" s="41"/>
      <c r="AC80" s="41"/>
      <c r="AD80" s="41"/>
      <c r="AE80" s="275"/>
      <c r="AF80" s="275" t="s">
        <v>473</v>
      </c>
      <c r="AG80" s="41"/>
      <c r="AH80" s="41"/>
      <c r="AI80" s="229"/>
      <c r="AJ80" s="645">
        <f t="shared" si="11"/>
        <v>1</v>
      </c>
      <c r="AK80" s="84">
        <f t="shared" si="12"/>
        <v>1</v>
      </c>
    </row>
    <row r="81" spans="1:37" s="84" customFormat="1" ht="16.5">
      <c r="A81" s="229"/>
      <c r="B81" s="274">
        <f t="shared" si="13"/>
        <v>79</v>
      </c>
      <c r="C81" s="642" t="s">
        <v>657</v>
      </c>
      <c r="D81" s="159" t="s">
        <v>5113</v>
      </c>
      <c r="E81" s="159" t="s">
        <v>5113</v>
      </c>
      <c r="F81" s="159" t="s">
        <v>1126</v>
      </c>
      <c r="G81" s="642" t="s">
        <v>5114</v>
      </c>
      <c r="H81" s="642">
        <v>17951.349999999999</v>
      </c>
      <c r="I81" s="642" t="s">
        <v>949</v>
      </c>
      <c r="J81" s="642" t="s">
        <v>949</v>
      </c>
      <c r="K81" s="642" t="s">
        <v>949</v>
      </c>
      <c r="L81" s="642" t="s">
        <v>5115</v>
      </c>
      <c r="M81" s="159" t="s">
        <v>949</v>
      </c>
      <c r="N81" s="159" t="s">
        <v>949</v>
      </c>
      <c r="O81" s="159" t="s">
        <v>949</v>
      </c>
      <c r="P81" s="159" t="s">
        <v>949</v>
      </c>
      <c r="Q81" s="159"/>
      <c r="R81" s="159" t="s">
        <v>1712</v>
      </c>
      <c r="S81" s="1059"/>
      <c r="T81" s="251"/>
      <c r="U81" s="251"/>
      <c r="V81" s="251"/>
      <c r="W81" s="251"/>
      <c r="X81" s="251"/>
      <c r="Y81" s="251"/>
      <c r="Z81" s="251"/>
      <c r="AA81" s="251"/>
      <c r="AB81" s="251"/>
      <c r="AC81" s="251"/>
      <c r="AD81" s="251"/>
      <c r="AE81" s="1059"/>
      <c r="AF81" s="1059" t="s">
        <v>623</v>
      </c>
      <c r="AG81" s="229"/>
      <c r="AH81" s="229"/>
      <c r="AI81" s="640"/>
      <c r="AJ81" s="245">
        <f t="shared" si="11"/>
        <v>1</v>
      </c>
      <c r="AK81" s="251">
        <f t="shared" si="12"/>
        <v>1</v>
      </c>
    </row>
    <row r="82" spans="1:37" s="84" customFormat="1" ht="16.5">
      <c r="A82" s="640"/>
      <c r="B82" s="41">
        <f t="shared" si="13"/>
        <v>80</v>
      </c>
      <c r="C82" s="210" t="s">
        <v>657</v>
      </c>
      <c r="D82" s="158" t="s">
        <v>5116</v>
      </c>
      <c r="E82" s="158" t="s">
        <v>5116</v>
      </c>
      <c r="F82" s="158" t="s">
        <v>1126</v>
      </c>
      <c r="G82" s="210" t="s">
        <v>5117</v>
      </c>
      <c r="H82" s="210">
        <v>18433.669999999998</v>
      </c>
      <c r="I82" s="210" t="s">
        <v>949</v>
      </c>
      <c r="J82" s="210" t="s">
        <v>949</v>
      </c>
      <c r="K82" s="210" t="s">
        <v>949</v>
      </c>
      <c r="L82" s="210" t="s">
        <v>5115</v>
      </c>
      <c r="M82" s="158" t="s">
        <v>949</v>
      </c>
      <c r="N82" s="158" t="s">
        <v>949</v>
      </c>
      <c r="O82" s="158" t="s">
        <v>949</v>
      </c>
      <c r="P82" s="158" t="s">
        <v>949</v>
      </c>
      <c r="Q82" s="158"/>
      <c r="R82" s="158" t="s">
        <v>1712</v>
      </c>
      <c r="S82" s="1119"/>
      <c r="T82" s="841"/>
      <c r="U82" s="251"/>
      <c r="V82" s="251"/>
      <c r="W82" s="251"/>
      <c r="X82" s="251"/>
      <c r="Y82" s="251"/>
      <c r="Z82" s="251"/>
      <c r="AA82" s="251"/>
      <c r="AB82" s="251"/>
      <c r="AC82" s="251"/>
      <c r="AD82" s="1060"/>
      <c r="AE82" s="1119"/>
      <c r="AF82" s="1119" t="s">
        <v>623</v>
      </c>
      <c r="AG82" s="641"/>
      <c r="AH82" s="229"/>
      <c r="AI82" s="640"/>
      <c r="AJ82" s="245">
        <f t="shared" si="11"/>
        <v>1</v>
      </c>
      <c r="AK82" s="251">
        <f t="shared" si="12"/>
        <v>1</v>
      </c>
    </row>
    <row r="83" spans="1:37" s="84" customFormat="1" ht="16.5">
      <c r="A83" s="229"/>
      <c r="B83" s="275">
        <f t="shared" si="13"/>
        <v>81</v>
      </c>
      <c r="C83" s="275" t="s">
        <v>657</v>
      </c>
      <c r="D83" s="160" t="s">
        <v>5118</v>
      </c>
      <c r="E83" s="160" t="s">
        <v>5119</v>
      </c>
      <c r="F83" s="160" t="str">
        <f t="shared" ref="F83:F91" si="14">MID(D83,4,1)</f>
        <v>C</v>
      </c>
      <c r="G83" s="275" t="s">
        <v>5120</v>
      </c>
      <c r="H83" s="160">
        <v>18433.7</v>
      </c>
      <c r="I83" s="160" t="s">
        <v>949</v>
      </c>
      <c r="J83" s="160" t="s">
        <v>949</v>
      </c>
      <c r="K83" s="275" t="s">
        <v>949</v>
      </c>
      <c r="L83" s="275" t="s">
        <v>5115</v>
      </c>
      <c r="M83" s="160" t="s">
        <v>949</v>
      </c>
      <c r="N83" s="160" t="s">
        <v>949</v>
      </c>
      <c r="O83" s="160" t="s">
        <v>949</v>
      </c>
      <c r="P83" s="160" t="s">
        <v>949</v>
      </c>
      <c r="Q83" s="160"/>
      <c r="R83" s="160" t="s">
        <v>1712</v>
      </c>
      <c r="S83" s="160" t="s">
        <v>945</v>
      </c>
      <c r="T83" s="158" t="s">
        <v>945</v>
      </c>
      <c r="U83" s="251"/>
      <c r="V83" s="251"/>
      <c r="W83" s="251"/>
      <c r="X83" s="251"/>
      <c r="Y83" s="251"/>
      <c r="Z83" s="251"/>
      <c r="AA83" s="251"/>
      <c r="AB83" s="251"/>
      <c r="AC83" s="251"/>
      <c r="AD83" s="251"/>
      <c r="AE83" s="1061" t="s">
        <v>1059</v>
      </c>
      <c r="AF83" s="1061" t="s">
        <v>623</v>
      </c>
      <c r="AG83" s="790"/>
      <c r="AH83" s="229"/>
      <c r="AI83" s="640"/>
      <c r="AJ83" s="245">
        <f t="shared" si="11"/>
        <v>1</v>
      </c>
      <c r="AK83" s="251">
        <f t="shared" si="12"/>
        <v>1</v>
      </c>
    </row>
    <row r="84" spans="1:37" s="84" customFormat="1" ht="16.5">
      <c r="A84" s="41"/>
      <c r="B84" s="41">
        <f t="shared" si="13"/>
        <v>82</v>
      </c>
      <c r="C84" s="41" t="s">
        <v>4823</v>
      </c>
      <c r="D84" s="158" t="s">
        <v>1560</v>
      </c>
      <c r="E84" s="158" t="s">
        <v>1560</v>
      </c>
      <c r="F84" s="158" t="str">
        <f t="shared" si="14"/>
        <v>Q</v>
      </c>
      <c r="G84" s="41" t="s">
        <v>1562</v>
      </c>
      <c r="H84" s="158" t="s">
        <v>949</v>
      </c>
      <c r="I84" s="158" t="s">
        <v>949</v>
      </c>
      <c r="J84" s="158" t="s">
        <v>949</v>
      </c>
      <c r="K84" s="41" t="s">
        <v>949</v>
      </c>
      <c r="L84" s="41" t="s">
        <v>949</v>
      </c>
      <c r="M84" s="41" t="s">
        <v>949</v>
      </c>
      <c r="N84" s="158" t="s">
        <v>949</v>
      </c>
      <c r="O84" s="158" t="s">
        <v>949</v>
      </c>
      <c r="P84" s="158" t="s">
        <v>949</v>
      </c>
      <c r="Q84" s="158" t="s">
        <v>949</v>
      </c>
      <c r="R84" s="41" t="s">
        <v>1564</v>
      </c>
      <c r="S84" s="41" t="s">
        <v>949</v>
      </c>
      <c r="T84" s="41" t="s">
        <v>949</v>
      </c>
      <c r="U84" s="41"/>
      <c r="V84" s="41"/>
      <c r="W84" s="41"/>
      <c r="X84" s="41"/>
      <c r="Y84" s="41"/>
      <c r="Z84" s="41"/>
      <c r="AA84" s="41"/>
      <c r="AB84" s="41"/>
      <c r="AC84" s="41"/>
      <c r="AD84" s="41"/>
      <c r="AE84" s="41"/>
      <c r="AF84" s="41" t="s">
        <v>473</v>
      </c>
      <c r="AG84" s="41"/>
      <c r="AH84" s="41"/>
      <c r="AI84" s="229">
        <v>0</v>
      </c>
      <c r="AJ84" s="649">
        <f t="shared" si="11"/>
        <v>1</v>
      </c>
      <c r="AK84" s="84">
        <f t="shared" si="12"/>
        <v>1</v>
      </c>
    </row>
    <row r="85" spans="1:37" s="84" customFormat="1" ht="16.5">
      <c r="A85" s="229"/>
      <c r="B85" s="41">
        <f t="shared" si="13"/>
        <v>83</v>
      </c>
      <c r="C85" s="29" t="s">
        <v>4823</v>
      </c>
      <c r="D85" s="106" t="s">
        <v>5121</v>
      </c>
      <c r="E85" s="158" t="s">
        <v>5121</v>
      </c>
      <c r="F85" s="158" t="str">
        <f t="shared" si="14"/>
        <v>Q</v>
      </c>
      <c r="G85" s="41" t="s">
        <v>5122</v>
      </c>
      <c r="H85" s="158" t="s">
        <v>949</v>
      </c>
      <c r="I85" s="158" t="s">
        <v>949</v>
      </c>
      <c r="J85" s="158" t="s">
        <v>949</v>
      </c>
      <c r="K85" s="41" t="s">
        <v>949</v>
      </c>
      <c r="L85" s="41" t="s">
        <v>949</v>
      </c>
      <c r="M85" s="41" t="s">
        <v>949</v>
      </c>
      <c r="N85" s="158" t="s">
        <v>949</v>
      </c>
      <c r="O85" s="158" t="s">
        <v>949</v>
      </c>
      <c r="P85" s="158" t="s">
        <v>949</v>
      </c>
      <c r="Q85" s="158" t="s">
        <v>949</v>
      </c>
      <c r="R85" s="29" t="s">
        <v>5123</v>
      </c>
      <c r="S85" s="41" t="s">
        <v>945</v>
      </c>
      <c r="T85" s="41" t="s">
        <v>945</v>
      </c>
      <c r="U85" s="229"/>
      <c r="V85" s="229"/>
      <c r="W85" s="229"/>
      <c r="X85" s="229"/>
      <c r="Y85" s="229"/>
      <c r="Z85" s="229"/>
      <c r="AA85" s="229"/>
      <c r="AB85" s="229"/>
      <c r="AC85" s="229"/>
      <c r="AD85" s="229"/>
      <c r="AE85" s="229"/>
      <c r="AF85" s="229"/>
      <c r="AG85" s="229"/>
      <c r="AH85" s="229"/>
      <c r="AI85" s="229"/>
      <c r="AJ85" s="218">
        <f t="shared" si="11"/>
        <v>1</v>
      </c>
      <c r="AK85" s="84">
        <f t="shared" si="12"/>
        <v>1</v>
      </c>
    </row>
    <row r="86" spans="1:37" s="84" customFormat="1" ht="16.5">
      <c r="A86" s="41"/>
      <c r="B86" s="41">
        <f t="shared" si="13"/>
        <v>84</v>
      </c>
      <c r="C86" s="41" t="s">
        <v>4823</v>
      </c>
      <c r="D86" s="158" t="s">
        <v>1868</v>
      </c>
      <c r="E86" s="158" t="s">
        <v>1868</v>
      </c>
      <c r="F86" s="158" t="str">
        <f t="shared" si="14"/>
        <v>Q</v>
      </c>
      <c r="G86" s="41" t="s">
        <v>1870</v>
      </c>
      <c r="H86" s="158" t="s">
        <v>949</v>
      </c>
      <c r="I86" s="158" t="s">
        <v>949</v>
      </c>
      <c r="J86" s="158" t="s">
        <v>949</v>
      </c>
      <c r="K86" s="41" t="s">
        <v>949</v>
      </c>
      <c r="L86" s="41" t="s">
        <v>949</v>
      </c>
      <c r="M86" s="41" t="s">
        <v>949</v>
      </c>
      <c r="N86" s="158" t="s">
        <v>949</v>
      </c>
      <c r="O86" s="158" t="s">
        <v>949</v>
      </c>
      <c r="P86" s="158" t="s">
        <v>949</v>
      </c>
      <c r="Q86" s="158" t="s">
        <v>949</v>
      </c>
      <c r="R86" s="41" t="s">
        <v>1564</v>
      </c>
      <c r="S86" s="41" t="s">
        <v>949</v>
      </c>
      <c r="T86" s="41" t="s">
        <v>949</v>
      </c>
      <c r="U86" s="41"/>
      <c r="V86" s="41"/>
      <c r="W86" s="41"/>
      <c r="X86" s="41"/>
      <c r="Y86" s="41"/>
      <c r="Z86" s="41"/>
      <c r="AA86" s="41"/>
      <c r="AB86" s="41"/>
      <c r="AC86" s="41"/>
      <c r="AD86" s="41"/>
      <c r="AE86" s="41"/>
      <c r="AF86" s="41" t="s">
        <v>478</v>
      </c>
      <c r="AG86" s="41"/>
      <c r="AH86" s="41"/>
      <c r="AI86" s="229">
        <v>0</v>
      </c>
      <c r="AJ86" s="218">
        <f t="shared" si="11"/>
        <v>1</v>
      </c>
      <c r="AK86" s="84">
        <f t="shared" si="12"/>
        <v>1</v>
      </c>
    </row>
    <row r="87" spans="1:37" s="84" customFormat="1" ht="16.5">
      <c r="A87" s="229"/>
      <c r="B87" s="41">
        <f t="shared" si="13"/>
        <v>85</v>
      </c>
      <c r="C87" s="29" t="s">
        <v>4823</v>
      </c>
      <c r="D87" s="106" t="s">
        <v>5124</v>
      </c>
      <c r="E87" s="158" t="s">
        <v>5124</v>
      </c>
      <c r="F87" s="158" t="str">
        <f t="shared" si="14"/>
        <v>Q</v>
      </c>
      <c r="G87" s="29" t="s">
        <v>5125</v>
      </c>
      <c r="H87" s="158" t="s">
        <v>949</v>
      </c>
      <c r="I87" s="158" t="s">
        <v>949</v>
      </c>
      <c r="J87" s="158" t="s">
        <v>949</v>
      </c>
      <c r="K87" s="41" t="s">
        <v>949</v>
      </c>
      <c r="L87" s="41" t="s">
        <v>949</v>
      </c>
      <c r="M87" s="41" t="s">
        <v>949</v>
      </c>
      <c r="N87" s="158" t="s">
        <v>949</v>
      </c>
      <c r="O87" s="158" t="s">
        <v>949</v>
      </c>
      <c r="P87" s="158" t="s">
        <v>949</v>
      </c>
      <c r="Q87" s="158" t="s">
        <v>949</v>
      </c>
      <c r="R87" s="29" t="s">
        <v>5126</v>
      </c>
      <c r="S87" s="29" t="s">
        <v>945</v>
      </c>
      <c r="T87" s="29" t="s">
        <v>945</v>
      </c>
      <c r="U87" s="229"/>
      <c r="V87" s="229"/>
      <c r="W87" s="229"/>
      <c r="X87" s="229"/>
      <c r="Y87" s="229"/>
      <c r="Z87" s="229"/>
      <c r="AA87" s="229"/>
      <c r="AB87" s="229"/>
      <c r="AC87" s="229"/>
      <c r="AD87" s="229"/>
      <c r="AE87" s="229"/>
      <c r="AF87" s="41" t="s">
        <v>174</v>
      </c>
      <c r="AG87" s="229"/>
      <c r="AH87" s="229"/>
      <c r="AI87" s="229"/>
      <c r="AJ87" s="218">
        <f t="shared" si="11"/>
        <v>1</v>
      </c>
      <c r="AK87" s="84">
        <f t="shared" si="12"/>
        <v>1</v>
      </c>
    </row>
    <row r="88" spans="1:37" s="84" customFormat="1" ht="16.5">
      <c r="A88" s="41"/>
      <c r="B88" s="274">
        <f t="shared" si="13"/>
        <v>86</v>
      </c>
      <c r="C88" s="274" t="s">
        <v>4823</v>
      </c>
      <c r="D88" s="159" t="s">
        <v>3248</v>
      </c>
      <c r="E88" s="159" t="s">
        <v>3248</v>
      </c>
      <c r="F88" s="159" t="str">
        <f t="shared" si="14"/>
        <v>Q</v>
      </c>
      <c r="G88" s="274" t="s">
        <v>3250</v>
      </c>
      <c r="H88" s="159" t="s">
        <v>949</v>
      </c>
      <c r="I88" s="159" t="s">
        <v>949</v>
      </c>
      <c r="J88" s="159" t="s">
        <v>949</v>
      </c>
      <c r="K88" s="274" t="s">
        <v>949</v>
      </c>
      <c r="L88" s="274" t="s">
        <v>949</v>
      </c>
      <c r="M88" s="274" t="s">
        <v>949</v>
      </c>
      <c r="N88" s="159" t="s">
        <v>949</v>
      </c>
      <c r="O88" s="159" t="s">
        <v>949</v>
      </c>
      <c r="P88" s="159" t="s">
        <v>949</v>
      </c>
      <c r="Q88" s="159" t="s">
        <v>949</v>
      </c>
      <c r="R88" s="274" t="s">
        <v>1564</v>
      </c>
      <c r="S88" s="274" t="s">
        <v>949</v>
      </c>
      <c r="T88" s="274" t="s">
        <v>949</v>
      </c>
      <c r="U88" s="274"/>
      <c r="V88" s="274"/>
      <c r="W88" s="274"/>
      <c r="X88" s="274"/>
      <c r="Y88" s="274"/>
      <c r="Z88" s="274"/>
      <c r="AA88" s="274"/>
      <c r="AB88" s="274"/>
      <c r="AC88" s="274"/>
      <c r="AD88" s="274"/>
      <c r="AE88" s="274"/>
      <c r="AF88" s="274" t="s">
        <v>174</v>
      </c>
      <c r="AG88" s="274"/>
      <c r="AH88" s="274"/>
      <c r="AI88" s="615"/>
      <c r="AJ88" s="645">
        <f t="shared" si="11"/>
        <v>1</v>
      </c>
      <c r="AK88" s="84">
        <f t="shared" si="12"/>
        <v>1</v>
      </c>
    </row>
    <row r="89" spans="1:37" ht="16.5">
      <c r="A89" s="1018"/>
      <c r="B89" s="29">
        <f t="shared" si="13"/>
        <v>87</v>
      </c>
      <c r="C89" s="29" t="s">
        <v>3719</v>
      </c>
      <c r="D89" s="99" t="s">
        <v>3984</v>
      </c>
      <c r="E89" s="106" t="s">
        <v>3985</v>
      </c>
      <c r="F89" s="106" t="str">
        <f t="shared" si="14"/>
        <v>Q</v>
      </c>
      <c r="G89" s="1019" t="s">
        <v>3987</v>
      </c>
      <c r="H89" s="1020" t="s">
        <v>949</v>
      </c>
      <c r="I89" s="1020">
        <v>0.08</v>
      </c>
      <c r="J89" s="1020" t="s">
        <v>949</v>
      </c>
      <c r="K89" s="1020" t="s">
        <v>949</v>
      </c>
      <c r="L89" s="1020" t="s">
        <v>3988</v>
      </c>
      <c r="M89" s="1020" t="s">
        <v>3989</v>
      </c>
      <c r="N89" s="1070" t="s">
        <v>2018</v>
      </c>
      <c r="O89" s="1070" t="s">
        <v>3990</v>
      </c>
      <c r="P89" s="1070" t="s">
        <v>3991</v>
      </c>
      <c r="Q89" s="1070" t="s">
        <v>949</v>
      </c>
      <c r="R89" s="1021" t="s">
        <v>985</v>
      </c>
      <c r="S89" s="1020" t="s">
        <v>986</v>
      </c>
      <c r="T89" s="29" t="s">
        <v>949</v>
      </c>
      <c r="U89" s="29" t="s">
        <v>949</v>
      </c>
      <c r="V89" s="29" t="s">
        <v>949</v>
      </c>
      <c r="W89" s="29" t="s">
        <v>949</v>
      </c>
      <c r="X89" s="29" t="s">
        <v>949</v>
      </c>
      <c r="Y89" s="29" t="s">
        <v>949</v>
      </c>
      <c r="Z89" s="29" t="s">
        <v>949</v>
      </c>
      <c r="AA89" s="29" t="s">
        <v>949</v>
      </c>
      <c r="AB89" s="29" t="s">
        <v>949</v>
      </c>
      <c r="AC89" s="29" t="s">
        <v>949</v>
      </c>
      <c r="AD89" s="29" t="s">
        <v>949</v>
      </c>
      <c r="AE89" s="29" t="s">
        <v>976</v>
      </c>
      <c r="AF89" s="998" t="s">
        <v>132</v>
      </c>
      <c r="AG89" s="998"/>
      <c r="AH89" s="998"/>
      <c r="AI89" s="998"/>
      <c r="AJ89" s="998">
        <f t="shared" si="11"/>
        <v>1</v>
      </c>
      <c r="AK89" s="998">
        <f t="shared" si="12"/>
        <v>1</v>
      </c>
    </row>
    <row r="90" spans="1:37" ht="16.5">
      <c r="A90" s="1018"/>
      <c r="B90" s="29">
        <f t="shared" si="13"/>
        <v>88</v>
      </c>
      <c r="C90" s="29" t="s">
        <v>4185</v>
      </c>
      <c r="D90" s="99" t="s">
        <v>1829</v>
      </c>
      <c r="E90" s="106" t="s">
        <v>1828</v>
      </c>
      <c r="F90" s="106" t="str">
        <f t="shared" si="14"/>
        <v>Q</v>
      </c>
      <c r="G90" s="1019" t="s">
        <v>1832</v>
      </c>
      <c r="H90" s="1020" t="s">
        <v>949</v>
      </c>
      <c r="I90" s="1020">
        <v>7.1999999999999995E-2</v>
      </c>
      <c r="J90" s="1020" t="s">
        <v>949</v>
      </c>
      <c r="K90" s="1020" t="s">
        <v>949</v>
      </c>
      <c r="L90" s="1020" t="s">
        <v>5127</v>
      </c>
      <c r="M90" s="1020" t="s">
        <v>5128</v>
      </c>
      <c r="N90" s="1070" t="s">
        <v>5129</v>
      </c>
      <c r="O90" s="1070" t="s">
        <v>5130</v>
      </c>
      <c r="P90" s="1070" t="s">
        <v>5131</v>
      </c>
      <c r="Q90" s="1070" t="s">
        <v>949</v>
      </c>
      <c r="R90" s="1021" t="s">
        <v>985</v>
      </c>
      <c r="S90" s="1020" t="s">
        <v>986</v>
      </c>
      <c r="T90" s="29" t="s">
        <v>949</v>
      </c>
      <c r="U90" s="29" t="s">
        <v>949</v>
      </c>
      <c r="V90" s="29" t="s">
        <v>949</v>
      </c>
      <c r="W90" s="29" t="s">
        <v>949</v>
      </c>
      <c r="X90" s="29" t="s">
        <v>949</v>
      </c>
      <c r="Y90" s="29" t="s">
        <v>949</v>
      </c>
      <c r="Z90" s="29" t="s">
        <v>949</v>
      </c>
      <c r="AA90" s="29" t="s">
        <v>949</v>
      </c>
      <c r="AB90" s="29" t="s">
        <v>949</v>
      </c>
      <c r="AC90" s="29" t="s">
        <v>949</v>
      </c>
      <c r="AD90" s="29" t="s">
        <v>949</v>
      </c>
      <c r="AE90" s="29" t="s">
        <v>976</v>
      </c>
      <c r="AF90" s="29" t="s">
        <v>757</v>
      </c>
      <c r="AG90" s="998"/>
      <c r="AH90" s="998"/>
      <c r="AI90" s="998"/>
      <c r="AJ90" s="998">
        <f t="shared" si="11"/>
        <v>1</v>
      </c>
      <c r="AK90" s="998">
        <f t="shared" si="12"/>
        <v>1</v>
      </c>
    </row>
    <row r="91" spans="1:37" ht="16.5">
      <c r="A91" s="1018"/>
      <c r="B91" s="29">
        <f t="shared" si="13"/>
        <v>89</v>
      </c>
      <c r="C91" s="29" t="s">
        <v>3719</v>
      </c>
      <c r="D91" s="106" t="s">
        <v>5132</v>
      </c>
      <c r="E91" s="189" t="s">
        <v>5132</v>
      </c>
      <c r="F91" s="106" t="str">
        <f t="shared" si="14"/>
        <v>Q</v>
      </c>
      <c r="G91" s="29" t="s">
        <v>5133</v>
      </c>
      <c r="H91" s="29" t="s">
        <v>949</v>
      </c>
      <c r="I91" s="29" t="s">
        <v>5134</v>
      </c>
      <c r="J91" s="29" t="s">
        <v>949</v>
      </c>
      <c r="K91" s="29" t="s">
        <v>949</v>
      </c>
      <c r="L91" s="29" t="s">
        <v>5135</v>
      </c>
      <c r="M91" s="29" t="s">
        <v>2571</v>
      </c>
      <c r="N91" s="106" t="s">
        <v>1179</v>
      </c>
      <c r="O91" s="106" t="s">
        <v>949</v>
      </c>
      <c r="P91" s="106" t="s">
        <v>949</v>
      </c>
      <c r="Q91" s="106" t="s">
        <v>949</v>
      </c>
      <c r="R91" s="1021" t="s">
        <v>985</v>
      </c>
      <c r="S91" s="1020" t="s">
        <v>986</v>
      </c>
      <c r="T91" s="29" t="s">
        <v>949</v>
      </c>
      <c r="U91" s="998" t="s">
        <v>949</v>
      </c>
      <c r="V91" s="998" t="s">
        <v>949</v>
      </c>
      <c r="W91" s="998" t="s">
        <v>949</v>
      </c>
      <c r="X91" s="998" t="s">
        <v>949</v>
      </c>
      <c r="Y91" s="998" t="s">
        <v>949</v>
      </c>
      <c r="Z91" s="998" t="s">
        <v>949</v>
      </c>
      <c r="AA91" s="998" t="s">
        <v>949</v>
      </c>
      <c r="AB91" s="998" t="s">
        <v>949</v>
      </c>
      <c r="AC91" s="998" t="s">
        <v>949</v>
      </c>
      <c r="AD91" s="998" t="s">
        <v>949</v>
      </c>
      <c r="AE91" s="998" t="s">
        <v>976</v>
      </c>
      <c r="AF91" s="998" t="s">
        <v>132</v>
      </c>
      <c r="AG91" s="998"/>
      <c r="AH91" s="998"/>
      <c r="AI91" s="998">
        <v>0</v>
      </c>
      <c r="AJ91" s="998">
        <f t="shared" si="11"/>
        <v>1</v>
      </c>
      <c r="AK91" s="998">
        <f t="shared" si="12"/>
        <v>1</v>
      </c>
    </row>
    <row r="92" spans="1:37" s="84" customFormat="1" ht="16.5">
      <c r="A92" s="640"/>
      <c r="B92" s="796">
        <f t="shared" si="13"/>
        <v>90</v>
      </c>
      <c r="C92" s="806"/>
      <c r="D92" s="797" t="s">
        <v>5136</v>
      </c>
      <c r="E92" s="797" t="str">
        <f>LEFT(D92,8)</f>
        <v>511Q5004</v>
      </c>
      <c r="F92" s="797" t="s">
        <v>993</v>
      </c>
      <c r="G92" s="806" t="s">
        <v>5137</v>
      </c>
      <c r="H92" s="806" t="s">
        <v>949</v>
      </c>
      <c r="I92" s="806" t="s">
        <v>949</v>
      </c>
      <c r="J92" s="806" t="s">
        <v>949</v>
      </c>
      <c r="K92" s="806" t="s">
        <v>949</v>
      </c>
      <c r="L92" s="806" t="s">
        <v>949</v>
      </c>
      <c r="M92" s="806"/>
      <c r="N92" s="797" t="s">
        <v>949</v>
      </c>
      <c r="O92" s="797" t="s">
        <v>949</v>
      </c>
      <c r="P92" s="797" t="s">
        <v>949</v>
      </c>
      <c r="Q92" s="797" t="s">
        <v>949</v>
      </c>
      <c r="R92" s="797" t="s">
        <v>986</v>
      </c>
      <c r="S92" s="975"/>
      <c r="T92" s="976"/>
      <c r="U92" s="850"/>
      <c r="V92" s="850"/>
      <c r="W92" s="850"/>
      <c r="X92" s="850"/>
      <c r="Y92" s="850"/>
      <c r="Z92" s="850"/>
      <c r="AA92" s="850"/>
      <c r="AB92" s="850"/>
      <c r="AC92" s="850"/>
      <c r="AD92" s="977"/>
      <c r="AE92" s="850"/>
      <c r="AF92" s="850"/>
      <c r="AG92" s="976" t="s">
        <v>5094</v>
      </c>
      <c r="AH92" s="850"/>
      <c r="AI92" s="850"/>
      <c r="AJ92" s="978">
        <f t="shared" si="11"/>
        <v>1</v>
      </c>
      <c r="AK92" s="84">
        <f t="shared" si="12"/>
        <v>1</v>
      </c>
    </row>
    <row r="93" spans="1:37" ht="16.5">
      <c r="A93" s="1018"/>
      <c r="B93" s="29">
        <f t="shared" si="13"/>
        <v>91</v>
      </c>
      <c r="C93" s="29" t="s">
        <v>3719</v>
      </c>
      <c r="D93" s="99" t="s">
        <v>3992</v>
      </c>
      <c r="E93" s="106" t="s">
        <v>3993</v>
      </c>
      <c r="F93" s="106" t="str">
        <f>MID(D93,4,1)</f>
        <v>Q</v>
      </c>
      <c r="G93" s="1019" t="s">
        <v>3995</v>
      </c>
      <c r="H93" s="1020" t="s">
        <v>949</v>
      </c>
      <c r="I93" s="1020">
        <v>0.05</v>
      </c>
      <c r="J93" s="1020" t="s">
        <v>949</v>
      </c>
      <c r="K93" s="1020" t="s">
        <v>949</v>
      </c>
      <c r="L93" s="1020" t="s">
        <v>3988</v>
      </c>
      <c r="M93" s="1020" t="s">
        <v>2769</v>
      </c>
      <c r="N93" s="1070" t="s">
        <v>3996</v>
      </c>
      <c r="O93" s="1070" t="s">
        <v>949</v>
      </c>
      <c r="P93" s="1070" t="s">
        <v>949</v>
      </c>
      <c r="Q93" s="1070" t="s">
        <v>949</v>
      </c>
      <c r="R93" s="1021" t="s">
        <v>985</v>
      </c>
      <c r="S93" s="1020" t="s">
        <v>986</v>
      </c>
      <c r="T93" s="29" t="s">
        <v>949</v>
      </c>
      <c r="U93" s="29" t="s">
        <v>949</v>
      </c>
      <c r="V93" s="29" t="s">
        <v>949</v>
      </c>
      <c r="W93" s="29" t="s">
        <v>949</v>
      </c>
      <c r="X93" s="29" t="s">
        <v>949</v>
      </c>
      <c r="Y93" s="29" t="s">
        <v>949</v>
      </c>
      <c r="Z93" s="29" t="s">
        <v>949</v>
      </c>
      <c r="AA93" s="29" t="s">
        <v>949</v>
      </c>
      <c r="AB93" s="29" t="s">
        <v>949</v>
      </c>
      <c r="AC93" s="29" t="s">
        <v>949</v>
      </c>
      <c r="AD93" s="29" t="s">
        <v>949</v>
      </c>
      <c r="AE93" s="29" t="s">
        <v>976</v>
      </c>
      <c r="AF93" s="998" t="s">
        <v>132</v>
      </c>
      <c r="AG93" s="998"/>
      <c r="AH93" s="998"/>
      <c r="AI93" s="998">
        <v>0</v>
      </c>
      <c r="AJ93" s="998">
        <f t="shared" si="11"/>
        <v>1</v>
      </c>
      <c r="AK93" s="998">
        <f t="shared" si="12"/>
        <v>1</v>
      </c>
    </row>
    <row r="94" spans="1:37" s="84" customFormat="1" ht="16.5">
      <c r="A94" s="229"/>
      <c r="B94" s="275">
        <f t="shared" si="13"/>
        <v>92</v>
      </c>
      <c r="C94" s="647"/>
      <c r="D94" s="160" t="s">
        <v>5138</v>
      </c>
      <c r="E94" s="160" t="str">
        <f>LEFT(D94,8)</f>
        <v>511Q5006</v>
      </c>
      <c r="F94" s="160" t="s">
        <v>993</v>
      </c>
      <c r="G94" s="647" t="s">
        <v>5139</v>
      </c>
      <c r="H94" s="647" t="s">
        <v>949</v>
      </c>
      <c r="I94" s="647" t="s">
        <v>949</v>
      </c>
      <c r="J94" s="647" t="s">
        <v>949</v>
      </c>
      <c r="K94" s="647" t="s">
        <v>949</v>
      </c>
      <c r="L94" s="647" t="s">
        <v>949</v>
      </c>
      <c r="M94" s="647" t="s">
        <v>949</v>
      </c>
      <c r="N94" s="160" t="s">
        <v>949</v>
      </c>
      <c r="O94" s="160" t="s">
        <v>949</v>
      </c>
      <c r="P94" s="160" t="s">
        <v>949</v>
      </c>
      <c r="Q94" s="160" t="s">
        <v>949</v>
      </c>
      <c r="R94" s="221" t="s">
        <v>3885</v>
      </c>
      <c r="S94" s="648"/>
      <c r="T94" s="648"/>
      <c r="U94" s="648"/>
      <c r="V94" s="648"/>
      <c r="W94" s="648"/>
      <c r="X94" s="648"/>
      <c r="Y94" s="648"/>
      <c r="Z94" s="648"/>
      <c r="AA94" s="648"/>
      <c r="AB94" s="648"/>
      <c r="AC94" s="648"/>
      <c r="AD94" s="648"/>
      <c r="AE94" s="648"/>
      <c r="AF94" s="648"/>
      <c r="AG94" s="648" t="s">
        <v>5094</v>
      </c>
      <c r="AH94" s="648"/>
      <c r="AI94" s="648"/>
      <c r="AJ94" s="649">
        <f t="shared" si="11"/>
        <v>1</v>
      </c>
      <c r="AK94" s="84">
        <f t="shared" si="12"/>
        <v>1</v>
      </c>
    </row>
    <row r="95" spans="1:37" s="84" customFormat="1" ht="16.5">
      <c r="A95" s="218"/>
      <c r="B95" s="41">
        <f t="shared" si="13"/>
        <v>93</v>
      </c>
      <c r="C95" s="221" t="s">
        <v>697</v>
      </c>
      <c r="D95" s="187" t="s">
        <v>1860</v>
      </c>
      <c r="E95" s="158" t="s">
        <v>1861</v>
      </c>
      <c r="F95" s="158" t="str">
        <f t="shared" ref="F95:F100" si="15">MID(D95,4,1)</f>
        <v>Q</v>
      </c>
      <c r="G95" s="41" t="s">
        <v>1863</v>
      </c>
      <c r="H95" s="158" t="s">
        <v>949</v>
      </c>
      <c r="I95" s="158" t="s">
        <v>949</v>
      </c>
      <c r="J95" s="158" t="s">
        <v>949</v>
      </c>
      <c r="K95" s="41" t="s">
        <v>949</v>
      </c>
      <c r="L95" s="41" t="s">
        <v>949</v>
      </c>
      <c r="M95" s="41" t="s">
        <v>949</v>
      </c>
      <c r="N95" s="158" t="s">
        <v>949</v>
      </c>
      <c r="O95" s="244"/>
      <c r="P95" s="244" t="s">
        <v>945</v>
      </c>
      <c r="Q95" s="244"/>
      <c r="R95" s="158" t="s">
        <v>986</v>
      </c>
      <c r="S95" s="158" t="s">
        <v>1166</v>
      </c>
      <c r="T95" s="41" t="s">
        <v>949</v>
      </c>
      <c r="U95" s="41"/>
      <c r="V95" s="41"/>
      <c r="W95" s="41"/>
      <c r="X95" s="41"/>
      <c r="Y95" s="41"/>
      <c r="Z95" s="41"/>
      <c r="AA95" s="41"/>
      <c r="AB95" s="41"/>
      <c r="AC95" s="41"/>
      <c r="AD95" s="41"/>
      <c r="AE95" s="41"/>
      <c r="AF95" s="41" t="s">
        <v>304</v>
      </c>
      <c r="AG95" s="218"/>
      <c r="AH95" s="218"/>
      <c r="AI95" s="229">
        <v>0</v>
      </c>
      <c r="AJ95" s="218">
        <f t="shared" si="11"/>
        <v>1</v>
      </c>
      <c r="AK95" s="84">
        <f t="shared" si="12"/>
        <v>1</v>
      </c>
    </row>
    <row r="96" spans="1:37" s="84" customFormat="1" ht="16.5">
      <c r="A96" s="218"/>
      <c r="B96" s="274">
        <f t="shared" si="13"/>
        <v>94</v>
      </c>
      <c r="C96" s="794" t="s">
        <v>697</v>
      </c>
      <c r="D96" s="811" t="s">
        <v>1864</v>
      </c>
      <c r="E96" s="159" t="s">
        <v>1865</v>
      </c>
      <c r="F96" s="159" t="str">
        <f t="shared" si="15"/>
        <v>Q</v>
      </c>
      <c r="G96" s="274" t="s">
        <v>1867</v>
      </c>
      <c r="H96" s="159" t="s">
        <v>949</v>
      </c>
      <c r="I96" s="159" t="s">
        <v>949</v>
      </c>
      <c r="J96" s="159" t="s">
        <v>949</v>
      </c>
      <c r="K96" s="274" t="s">
        <v>949</v>
      </c>
      <c r="L96" s="274" t="s">
        <v>949</v>
      </c>
      <c r="M96" s="274" t="s">
        <v>949</v>
      </c>
      <c r="N96" s="159" t="s">
        <v>949</v>
      </c>
      <c r="O96" s="853"/>
      <c r="P96" s="853" t="s">
        <v>945</v>
      </c>
      <c r="Q96" s="853"/>
      <c r="R96" s="159" t="s">
        <v>986</v>
      </c>
      <c r="S96" s="159" t="s">
        <v>1166</v>
      </c>
      <c r="T96" s="274" t="s">
        <v>949</v>
      </c>
      <c r="U96" s="274"/>
      <c r="V96" s="274"/>
      <c r="W96" s="274"/>
      <c r="X96" s="274"/>
      <c r="Y96" s="274"/>
      <c r="Z96" s="274"/>
      <c r="AA96" s="274"/>
      <c r="AB96" s="274"/>
      <c r="AC96" s="274"/>
      <c r="AD96" s="274"/>
      <c r="AE96" s="274"/>
      <c r="AF96" s="274" t="s">
        <v>304</v>
      </c>
      <c r="AG96" s="645"/>
      <c r="AH96" s="645"/>
      <c r="AI96" s="615"/>
      <c r="AJ96" s="645">
        <f t="shared" si="11"/>
        <v>1</v>
      </c>
      <c r="AK96" s="84">
        <f t="shared" si="12"/>
        <v>1</v>
      </c>
    </row>
    <row r="97" spans="1:37" ht="16.5">
      <c r="A97" s="1018"/>
      <c r="B97" s="29">
        <f t="shared" si="13"/>
        <v>95</v>
      </c>
      <c r="C97" s="29" t="s">
        <v>3719</v>
      </c>
      <c r="D97" s="99" t="s">
        <v>1886</v>
      </c>
      <c r="E97" s="106" t="s">
        <v>1887</v>
      </c>
      <c r="F97" s="106" t="str">
        <f t="shared" si="15"/>
        <v>D</v>
      </c>
      <c r="G97" s="1019" t="s">
        <v>1889</v>
      </c>
      <c r="H97" s="1020" t="s">
        <v>949</v>
      </c>
      <c r="I97" s="1020" t="s">
        <v>949</v>
      </c>
      <c r="J97" s="1020" t="s">
        <v>949</v>
      </c>
      <c r="K97" s="1020" t="s">
        <v>949</v>
      </c>
      <c r="L97" s="1020" t="s">
        <v>1890</v>
      </c>
      <c r="M97" s="1020" t="s">
        <v>995</v>
      </c>
      <c r="N97" s="1070" t="s">
        <v>996</v>
      </c>
      <c r="O97" s="1070" t="s">
        <v>1891</v>
      </c>
      <c r="P97" s="1070" t="s">
        <v>998</v>
      </c>
      <c r="Q97" s="1070" t="s">
        <v>949</v>
      </c>
      <c r="R97" s="1021" t="s">
        <v>985</v>
      </c>
      <c r="S97" s="1020" t="s">
        <v>986</v>
      </c>
      <c r="T97" s="29" t="s">
        <v>949</v>
      </c>
      <c r="U97" s="29" t="s">
        <v>949</v>
      </c>
      <c r="V97" s="29" t="s">
        <v>949</v>
      </c>
      <c r="W97" s="29" t="s">
        <v>949</v>
      </c>
      <c r="X97" s="29" t="s">
        <v>949</v>
      </c>
      <c r="Y97" s="29" t="s">
        <v>949</v>
      </c>
      <c r="Z97" s="29" t="s">
        <v>949</v>
      </c>
      <c r="AA97" s="29" t="s">
        <v>949</v>
      </c>
      <c r="AB97" s="29" t="s">
        <v>949</v>
      </c>
      <c r="AC97" s="29" t="s">
        <v>949</v>
      </c>
      <c r="AD97" s="29" t="s">
        <v>949</v>
      </c>
      <c r="AE97" s="29" t="s">
        <v>989</v>
      </c>
      <c r="AF97" s="998" t="s">
        <v>132</v>
      </c>
      <c r="AG97" s="998"/>
      <c r="AH97" s="998"/>
      <c r="AI97" s="998"/>
      <c r="AJ97" s="998">
        <f t="shared" si="11"/>
        <v>1</v>
      </c>
      <c r="AK97" s="998">
        <f t="shared" si="12"/>
        <v>1</v>
      </c>
    </row>
    <row r="98" spans="1:37" ht="16.5">
      <c r="A98" s="1018"/>
      <c r="B98" s="29">
        <f t="shared" si="13"/>
        <v>96</v>
      </c>
      <c r="C98" s="29" t="s">
        <v>3719</v>
      </c>
      <c r="D98" s="99" t="s">
        <v>4062</v>
      </c>
      <c r="E98" s="106" t="s">
        <v>4063</v>
      </c>
      <c r="F98" s="106" t="str">
        <f t="shared" si="15"/>
        <v>D</v>
      </c>
      <c r="G98" s="1019" t="s">
        <v>4065</v>
      </c>
      <c r="H98" s="1020" t="s">
        <v>949</v>
      </c>
      <c r="I98" s="1020" t="s">
        <v>949</v>
      </c>
      <c r="J98" s="1020" t="s">
        <v>949</v>
      </c>
      <c r="K98" s="1020" t="s">
        <v>949</v>
      </c>
      <c r="L98" s="1020" t="s">
        <v>1890</v>
      </c>
      <c r="M98" s="1020" t="s">
        <v>995</v>
      </c>
      <c r="N98" s="1070" t="s">
        <v>996</v>
      </c>
      <c r="O98" s="1070" t="s">
        <v>997</v>
      </c>
      <c r="P98" s="1070" t="s">
        <v>998</v>
      </c>
      <c r="Q98" s="1070" t="s">
        <v>949</v>
      </c>
      <c r="R98" s="1021" t="s">
        <v>985</v>
      </c>
      <c r="S98" s="1020" t="s">
        <v>986</v>
      </c>
      <c r="T98" s="29" t="s">
        <v>949</v>
      </c>
      <c r="U98" s="29" t="s">
        <v>949</v>
      </c>
      <c r="V98" s="29" t="s">
        <v>949</v>
      </c>
      <c r="W98" s="29" t="s">
        <v>949</v>
      </c>
      <c r="X98" s="29" t="s">
        <v>949</v>
      </c>
      <c r="Y98" s="29" t="s">
        <v>949</v>
      </c>
      <c r="Z98" s="29" t="s">
        <v>949</v>
      </c>
      <c r="AA98" s="29" t="s">
        <v>949</v>
      </c>
      <c r="AB98" s="29" t="s">
        <v>949</v>
      </c>
      <c r="AC98" s="29" t="s">
        <v>949</v>
      </c>
      <c r="AD98" s="29" t="s">
        <v>949</v>
      </c>
      <c r="AE98" s="29" t="s">
        <v>989</v>
      </c>
      <c r="AF98" s="998" t="s">
        <v>132</v>
      </c>
      <c r="AG98" s="998"/>
      <c r="AH98" s="998"/>
      <c r="AI98" s="998"/>
      <c r="AJ98" s="998">
        <f t="shared" si="11"/>
        <v>1</v>
      </c>
      <c r="AK98" s="998">
        <f t="shared" si="12"/>
        <v>1</v>
      </c>
    </row>
    <row r="99" spans="1:37" ht="16.5">
      <c r="A99" s="1018"/>
      <c r="B99" s="29">
        <f t="shared" si="13"/>
        <v>97</v>
      </c>
      <c r="C99" s="29" t="s">
        <v>3719</v>
      </c>
      <c r="D99" s="99" t="s">
        <v>987</v>
      </c>
      <c r="E99" s="106" t="s">
        <v>988</v>
      </c>
      <c r="F99" s="106" t="str">
        <f t="shared" si="15"/>
        <v>D</v>
      </c>
      <c r="G99" s="1019" t="s">
        <v>991</v>
      </c>
      <c r="H99" s="1020" t="s">
        <v>949</v>
      </c>
      <c r="I99" s="1020" t="s">
        <v>949</v>
      </c>
      <c r="J99" s="1020" t="s">
        <v>949</v>
      </c>
      <c r="K99" s="1020" t="s">
        <v>949</v>
      </c>
      <c r="L99" s="1020" t="s">
        <v>994</v>
      </c>
      <c r="M99" s="1020" t="s">
        <v>995</v>
      </c>
      <c r="N99" s="1070" t="s">
        <v>996</v>
      </c>
      <c r="O99" s="1070" t="s">
        <v>997</v>
      </c>
      <c r="P99" s="1070" t="s">
        <v>998</v>
      </c>
      <c r="Q99" s="1070" t="s">
        <v>949</v>
      </c>
      <c r="R99" s="1021" t="s">
        <v>985</v>
      </c>
      <c r="S99" s="1020" t="s">
        <v>986</v>
      </c>
      <c r="T99" s="29" t="s">
        <v>949</v>
      </c>
      <c r="U99" s="29" t="s">
        <v>949</v>
      </c>
      <c r="V99" s="29" t="s">
        <v>949</v>
      </c>
      <c r="W99" s="29" t="s">
        <v>949</v>
      </c>
      <c r="X99" s="29" t="s">
        <v>949</v>
      </c>
      <c r="Y99" s="29" t="s">
        <v>949</v>
      </c>
      <c r="Z99" s="29" t="s">
        <v>949</v>
      </c>
      <c r="AA99" s="29" t="s">
        <v>949</v>
      </c>
      <c r="AB99" s="29" t="s">
        <v>949</v>
      </c>
      <c r="AC99" s="29" t="s">
        <v>949</v>
      </c>
      <c r="AD99" s="29" t="s">
        <v>949</v>
      </c>
      <c r="AE99" s="29" t="s">
        <v>989</v>
      </c>
      <c r="AF99" s="998" t="s">
        <v>132</v>
      </c>
      <c r="AG99" s="998"/>
      <c r="AH99" s="998"/>
      <c r="AI99" s="998"/>
      <c r="AJ99" s="998">
        <f t="shared" si="11"/>
        <v>1</v>
      </c>
      <c r="AK99" s="998">
        <f t="shared" si="12"/>
        <v>1</v>
      </c>
    </row>
    <row r="100" spans="1:37" s="84" customFormat="1" ht="16.5">
      <c r="A100" s="222"/>
      <c r="B100" s="275">
        <f t="shared" si="13"/>
        <v>98</v>
      </c>
      <c r="C100" s="275" t="s">
        <v>4823</v>
      </c>
      <c r="D100" s="160" t="s">
        <v>1228</v>
      </c>
      <c r="E100" s="160" t="s">
        <v>1228</v>
      </c>
      <c r="F100" s="160" t="str">
        <f t="shared" si="15"/>
        <v>Q</v>
      </c>
      <c r="G100" s="275" t="s">
        <v>1231</v>
      </c>
      <c r="H100" s="160" t="s">
        <v>949</v>
      </c>
      <c r="I100" s="160" t="s">
        <v>949</v>
      </c>
      <c r="J100" s="160" t="s">
        <v>949</v>
      </c>
      <c r="K100" s="275" t="s">
        <v>949</v>
      </c>
      <c r="L100" s="275" t="s">
        <v>949</v>
      </c>
      <c r="M100" s="275" t="s">
        <v>949</v>
      </c>
      <c r="N100" s="160" t="s">
        <v>949</v>
      </c>
      <c r="O100" s="160" t="s">
        <v>949</v>
      </c>
      <c r="P100" s="160" t="s">
        <v>949</v>
      </c>
      <c r="Q100" s="160" t="s">
        <v>949</v>
      </c>
      <c r="R100" s="160" t="s">
        <v>986</v>
      </c>
      <c r="S100" s="13" t="s">
        <v>1232</v>
      </c>
      <c r="T100" s="275" t="s">
        <v>949</v>
      </c>
      <c r="U100" s="275"/>
      <c r="V100" s="275"/>
      <c r="W100" s="275"/>
      <c r="X100" s="275"/>
      <c r="Y100" s="275"/>
      <c r="Z100" s="275"/>
      <c r="AA100" s="275"/>
      <c r="AB100" s="275"/>
      <c r="AC100" s="275"/>
      <c r="AD100" s="275"/>
      <c r="AE100" s="275" t="s">
        <v>989</v>
      </c>
      <c r="AF100" s="275" t="s">
        <v>473</v>
      </c>
      <c r="AG100" s="876"/>
      <c r="AH100" s="979"/>
      <c r="AI100" s="648"/>
      <c r="AJ100" s="649">
        <f t="shared" si="11"/>
        <v>1</v>
      </c>
      <c r="AK100" s="84">
        <f t="shared" si="12"/>
        <v>1</v>
      </c>
    </row>
    <row r="101" spans="1:37" s="84" customFormat="1" ht="16.5">
      <c r="A101" s="229"/>
      <c r="B101" s="41">
        <f t="shared" si="13"/>
        <v>99</v>
      </c>
      <c r="C101" s="158" t="s">
        <v>936</v>
      </c>
      <c r="D101" s="158" t="s">
        <v>5140</v>
      </c>
      <c r="E101" s="158" t="s">
        <v>5140</v>
      </c>
      <c r="F101" s="158" t="s">
        <v>979</v>
      </c>
      <c r="G101" s="210" t="s">
        <v>5141</v>
      </c>
      <c r="H101" s="210" t="s">
        <v>949</v>
      </c>
      <c r="I101" s="210" t="s">
        <v>949</v>
      </c>
      <c r="J101" s="210" t="s">
        <v>949</v>
      </c>
      <c r="K101" s="210" t="s">
        <v>949</v>
      </c>
      <c r="L101" s="210" t="s">
        <v>949</v>
      </c>
      <c r="M101" s="210" t="s">
        <v>949</v>
      </c>
      <c r="N101" s="158" t="s">
        <v>949</v>
      </c>
      <c r="O101" s="158" t="s">
        <v>949</v>
      </c>
      <c r="P101" s="158" t="s">
        <v>949</v>
      </c>
      <c r="Q101" s="158" t="s">
        <v>949</v>
      </c>
      <c r="R101" s="210" t="s">
        <v>1166</v>
      </c>
      <c r="S101" s="229"/>
      <c r="T101" s="229"/>
      <c r="U101" s="229"/>
      <c r="V101" s="229"/>
      <c r="W101" s="229"/>
      <c r="X101" s="229"/>
      <c r="Y101" s="229"/>
      <c r="Z101" s="229"/>
      <c r="AA101" s="229"/>
      <c r="AB101" s="229"/>
      <c r="AC101" s="229"/>
      <c r="AD101" s="229"/>
      <c r="AE101" s="229"/>
      <c r="AF101" s="229" t="s">
        <v>473</v>
      </c>
      <c r="AG101" s="229"/>
      <c r="AH101" s="229"/>
      <c r="AI101" s="229"/>
      <c r="AJ101" s="218">
        <f t="shared" si="11"/>
        <v>1</v>
      </c>
      <c r="AK101" s="84">
        <f t="shared" si="12"/>
        <v>1</v>
      </c>
    </row>
    <row r="102" spans="1:37" s="84" customFormat="1" ht="16.5">
      <c r="A102" s="229"/>
      <c r="B102" s="41">
        <f t="shared" si="13"/>
        <v>100</v>
      </c>
      <c r="C102" s="158" t="s">
        <v>936</v>
      </c>
      <c r="D102" s="158" t="s">
        <v>1249</v>
      </c>
      <c r="E102" s="158" t="s">
        <v>1249</v>
      </c>
      <c r="F102" s="158" t="str">
        <f>MID(D102,4,1)</f>
        <v>D</v>
      </c>
      <c r="G102" s="41" t="s">
        <v>5142</v>
      </c>
      <c r="H102" s="158" t="s">
        <v>949</v>
      </c>
      <c r="I102" s="158" t="s">
        <v>949</v>
      </c>
      <c r="J102" s="158" t="s">
        <v>949</v>
      </c>
      <c r="K102" s="41" t="s">
        <v>949</v>
      </c>
      <c r="L102" s="41" t="s">
        <v>949</v>
      </c>
      <c r="M102" s="41" t="s">
        <v>949</v>
      </c>
      <c r="N102" s="158" t="s">
        <v>949</v>
      </c>
      <c r="O102" s="158" t="s">
        <v>949</v>
      </c>
      <c r="P102" s="158" t="s">
        <v>949</v>
      </c>
      <c r="Q102" s="158" t="s">
        <v>949</v>
      </c>
      <c r="R102" s="41" t="s">
        <v>1166</v>
      </c>
      <c r="S102" s="41" t="s">
        <v>945</v>
      </c>
      <c r="T102" s="41" t="s">
        <v>945</v>
      </c>
      <c r="U102" s="229"/>
      <c r="V102" s="229"/>
      <c r="W102" s="229"/>
      <c r="X102" s="229"/>
      <c r="Y102" s="229"/>
      <c r="Z102" s="229"/>
      <c r="AA102" s="229"/>
      <c r="AB102" s="229"/>
      <c r="AC102" s="229"/>
      <c r="AD102" s="229"/>
      <c r="AE102" s="41" t="s">
        <v>989</v>
      </c>
      <c r="AF102" s="41" t="s">
        <v>473</v>
      </c>
      <c r="AG102" s="790"/>
      <c r="AH102" s="229"/>
      <c r="AI102" s="229"/>
      <c r="AJ102" s="218">
        <f t="shared" si="11"/>
        <v>1</v>
      </c>
      <c r="AK102" s="84">
        <f t="shared" si="12"/>
        <v>1</v>
      </c>
    </row>
    <row r="103" spans="1:37" s="84" customFormat="1" ht="16.5">
      <c r="A103" s="229"/>
      <c r="B103" s="41">
        <f t="shared" si="13"/>
        <v>101</v>
      </c>
      <c r="C103" s="41" t="s">
        <v>5087</v>
      </c>
      <c r="D103" s="158" t="s">
        <v>1443</v>
      </c>
      <c r="E103" s="158" t="s">
        <v>1443</v>
      </c>
      <c r="F103" s="158" t="str">
        <f>MID(D103,4,1)</f>
        <v>D</v>
      </c>
      <c r="G103" s="41" t="s">
        <v>5143</v>
      </c>
      <c r="H103" s="158" t="s">
        <v>949</v>
      </c>
      <c r="I103" s="158" t="s">
        <v>949</v>
      </c>
      <c r="J103" s="158" t="s">
        <v>949</v>
      </c>
      <c r="K103" s="41" t="s">
        <v>949</v>
      </c>
      <c r="L103" s="41" t="s">
        <v>949</v>
      </c>
      <c r="M103" s="41" t="s">
        <v>995</v>
      </c>
      <c r="N103" s="158" t="s">
        <v>949</v>
      </c>
      <c r="O103" s="158" t="s">
        <v>949</v>
      </c>
      <c r="P103" s="158" t="s">
        <v>949</v>
      </c>
      <c r="Q103" s="158" t="s">
        <v>949</v>
      </c>
      <c r="R103" s="41" t="s">
        <v>1166</v>
      </c>
      <c r="S103" s="41" t="s">
        <v>945</v>
      </c>
      <c r="T103" s="41" t="s">
        <v>945</v>
      </c>
      <c r="U103" s="229"/>
      <c r="V103" s="229"/>
      <c r="W103" s="229"/>
      <c r="X103" s="229"/>
      <c r="Y103" s="229"/>
      <c r="Z103" s="229"/>
      <c r="AA103" s="229"/>
      <c r="AB103" s="229"/>
      <c r="AC103" s="229"/>
      <c r="AD103" s="229"/>
      <c r="AE103" s="41" t="s">
        <v>5144</v>
      </c>
      <c r="AF103" s="41" t="s">
        <v>223</v>
      </c>
      <c r="AG103" s="790"/>
      <c r="AH103" s="229"/>
      <c r="AI103" s="229"/>
      <c r="AJ103" s="218">
        <f t="shared" si="11"/>
        <v>1</v>
      </c>
      <c r="AK103" s="84">
        <f t="shared" si="12"/>
        <v>1</v>
      </c>
    </row>
    <row r="104" spans="1:37" s="84" customFormat="1" ht="16.5">
      <c r="A104" s="229"/>
      <c r="B104" s="41">
        <f t="shared" si="13"/>
        <v>102</v>
      </c>
      <c r="C104" s="158" t="s">
        <v>936</v>
      </c>
      <c r="D104" s="158" t="s">
        <v>5145</v>
      </c>
      <c r="E104" s="251" t="str">
        <f t="shared" ref="E104:E127" si="16">D104</f>
        <v>A11E004</v>
      </c>
      <c r="F104" s="158" t="s">
        <v>1244</v>
      </c>
      <c r="G104" s="210" t="s">
        <v>5146</v>
      </c>
      <c r="H104" s="210" t="s">
        <v>949</v>
      </c>
      <c r="I104" s="210" t="s">
        <v>949</v>
      </c>
      <c r="J104" s="210" t="s">
        <v>949</v>
      </c>
      <c r="K104" s="210" t="s">
        <v>949</v>
      </c>
      <c r="L104" s="210" t="s">
        <v>949</v>
      </c>
      <c r="M104" s="210" t="s">
        <v>949</v>
      </c>
      <c r="N104" s="158" t="s">
        <v>949</v>
      </c>
      <c r="O104" s="158" t="s">
        <v>949</v>
      </c>
      <c r="P104" s="158" t="s">
        <v>949</v>
      </c>
      <c r="Q104" s="158" t="s">
        <v>949</v>
      </c>
      <c r="R104" s="210" t="s">
        <v>5147</v>
      </c>
      <c r="S104" s="229"/>
      <c r="T104" s="229"/>
      <c r="U104" s="229"/>
      <c r="V104" s="229"/>
      <c r="W104" s="229"/>
      <c r="X104" s="229"/>
      <c r="Y104" s="229"/>
      <c r="Z104" s="229"/>
      <c r="AA104" s="229"/>
      <c r="AB104" s="229"/>
      <c r="AC104" s="229"/>
      <c r="AD104" s="229"/>
      <c r="AE104" s="229"/>
      <c r="AF104" s="229" t="s">
        <v>473</v>
      </c>
      <c r="AG104" s="229"/>
      <c r="AH104" s="229"/>
      <c r="AI104" s="229"/>
      <c r="AJ104" s="218">
        <f t="shared" ref="AJ104:AJ167" si="17">COUNTIFS(D:D,D104)</f>
        <v>1</v>
      </c>
      <c r="AK104" s="84">
        <f>COUNTIFS(E:E,E105)</f>
        <v>1</v>
      </c>
    </row>
    <row r="105" spans="1:37" s="84" customFormat="1" ht="16.5">
      <c r="A105" s="229"/>
      <c r="B105" s="41">
        <f t="shared" si="13"/>
        <v>103</v>
      </c>
      <c r="C105" s="158" t="s">
        <v>936</v>
      </c>
      <c r="D105" s="158" t="s">
        <v>5148</v>
      </c>
      <c r="E105" s="251" t="str">
        <f t="shared" si="16"/>
        <v>A11E009</v>
      </c>
      <c r="F105" s="158" t="s">
        <v>1244</v>
      </c>
      <c r="G105" s="210" t="s">
        <v>5149</v>
      </c>
      <c r="H105" s="210" t="s">
        <v>949</v>
      </c>
      <c r="I105" s="210" t="s">
        <v>949</v>
      </c>
      <c r="J105" s="210" t="s">
        <v>949</v>
      </c>
      <c r="K105" s="210" t="s">
        <v>949</v>
      </c>
      <c r="L105" s="210" t="s">
        <v>949</v>
      </c>
      <c r="M105" s="210" t="s">
        <v>949</v>
      </c>
      <c r="N105" s="158" t="s">
        <v>949</v>
      </c>
      <c r="O105" s="158" t="s">
        <v>949</v>
      </c>
      <c r="P105" s="158" t="s">
        <v>949</v>
      </c>
      <c r="Q105" s="158" t="s">
        <v>949</v>
      </c>
      <c r="R105" s="210" t="s">
        <v>5150</v>
      </c>
      <c r="S105" s="229"/>
      <c r="T105" s="229"/>
      <c r="U105" s="229"/>
      <c r="V105" s="229"/>
      <c r="W105" s="229"/>
      <c r="X105" s="229"/>
      <c r="Y105" s="229"/>
      <c r="Z105" s="229"/>
      <c r="AA105" s="229"/>
      <c r="AB105" s="229"/>
      <c r="AC105" s="229"/>
      <c r="AD105" s="229"/>
      <c r="AE105" s="229"/>
      <c r="AF105" s="41" t="s">
        <v>473</v>
      </c>
      <c r="AG105" s="229"/>
      <c r="AH105" s="229"/>
      <c r="AI105" s="229"/>
      <c r="AJ105" s="218">
        <f t="shared" si="17"/>
        <v>1</v>
      </c>
      <c r="AK105" s="84">
        <f>COUNTIFS(E:E,#REF!)</f>
        <v>0</v>
      </c>
    </row>
    <row r="106" spans="1:37" s="84" customFormat="1" ht="16.5">
      <c r="A106" s="229"/>
      <c r="B106" s="41">
        <f t="shared" si="13"/>
        <v>104</v>
      </c>
      <c r="C106" s="158" t="s">
        <v>936</v>
      </c>
      <c r="D106" s="158" t="s">
        <v>5151</v>
      </c>
      <c r="E106" s="158" t="str">
        <f t="shared" si="16"/>
        <v>A11E010</v>
      </c>
      <c r="F106" s="158" t="s">
        <v>1244</v>
      </c>
      <c r="G106" s="210" t="s">
        <v>5152</v>
      </c>
      <c r="H106" s="210" t="s">
        <v>949</v>
      </c>
      <c r="I106" s="210" t="s">
        <v>949</v>
      </c>
      <c r="J106" s="210" t="s">
        <v>949</v>
      </c>
      <c r="K106" s="210" t="s">
        <v>949</v>
      </c>
      <c r="L106" s="210" t="s">
        <v>949</v>
      </c>
      <c r="M106" s="210" t="s">
        <v>949</v>
      </c>
      <c r="N106" s="158" t="s">
        <v>949</v>
      </c>
      <c r="O106" s="158" t="s">
        <v>949</v>
      </c>
      <c r="P106" s="158" t="s">
        <v>949</v>
      </c>
      <c r="Q106" s="158" t="s">
        <v>949</v>
      </c>
      <c r="R106" s="210" t="s">
        <v>5147</v>
      </c>
      <c r="S106" s="229"/>
      <c r="T106" s="229"/>
      <c r="U106" s="229"/>
      <c r="V106" s="229"/>
      <c r="W106" s="229"/>
      <c r="X106" s="229"/>
      <c r="Y106" s="229"/>
      <c r="Z106" s="229"/>
      <c r="AA106" s="229"/>
      <c r="AB106" s="229"/>
      <c r="AC106" s="229"/>
      <c r="AD106" s="229"/>
      <c r="AE106" s="229"/>
      <c r="AF106" s="229" t="s">
        <v>473</v>
      </c>
      <c r="AG106" s="229"/>
      <c r="AH106" s="229"/>
      <c r="AI106" s="229"/>
      <c r="AJ106" s="218">
        <f t="shared" si="17"/>
        <v>1</v>
      </c>
      <c r="AK106" s="84">
        <f t="shared" ref="AK106:AK169" si="18">COUNTIFS(E:E,E106)</f>
        <v>1</v>
      </c>
    </row>
    <row r="107" spans="1:37" s="84" customFormat="1" ht="16.5">
      <c r="A107" s="229"/>
      <c r="B107" s="41">
        <f t="shared" si="13"/>
        <v>105</v>
      </c>
      <c r="C107" s="158" t="s">
        <v>936</v>
      </c>
      <c r="D107" s="158" t="s">
        <v>5153</v>
      </c>
      <c r="E107" s="158" t="str">
        <f t="shared" si="16"/>
        <v>A11M004</v>
      </c>
      <c r="F107" s="158" t="s">
        <v>1081</v>
      </c>
      <c r="G107" s="210" t="s">
        <v>5154</v>
      </c>
      <c r="H107" s="210" t="s">
        <v>949</v>
      </c>
      <c r="I107" s="210">
        <v>0.6</v>
      </c>
      <c r="J107" s="210" t="s">
        <v>949</v>
      </c>
      <c r="K107" s="210" t="s">
        <v>949</v>
      </c>
      <c r="L107" s="210" t="s">
        <v>949</v>
      </c>
      <c r="M107" s="210" t="s">
        <v>949</v>
      </c>
      <c r="N107" s="158" t="s">
        <v>1192</v>
      </c>
      <c r="O107" s="158" t="s">
        <v>1193</v>
      </c>
      <c r="P107" s="158" t="s">
        <v>1194</v>
      </c>
      <c r="Q107" s="158" t="s">
        <v>949</v>
      </c>
      <c r="R107" s="210" t="s">
        <v>1712</v>
      </c>
      <c r="S107" s="229"/>
      <c r="T107" s="229"/>
      <c r="U107" s="229"/>
      <c r="V107" s="229"/>
      <c r="W107" s="229"/>
      <c r="X107" s="229"/>
      <c r="Y107" s="229"/>
      <c r="Z107" s="229"/>
      <c r="AA107" s="229"/>
      <c r="AB107" s="229"/>
      <c r="AC107" s="229"/>
      <c r="AD107" s="229"/>
      <c r="AE107" s="229"/>
      <c r="AF107" s="229" t="s">
        <v>473</v>
      </c>
      <c r="AG107" s="229"/>
      <c r="AH107" s="229"/>
      <c r="AI107" s="229"/>
      <c r="AJ107" s="218">
        <f t="shared" si="17"/>
        <v>1</v>
      </c>
      <c r="AK107" s="84">
        <f t="shared" si="18"/>
        <v>1</v>
      </c>
    </row>
    <row r="108" spans="1:37" s="84" customFormat="1" ht="16.5">
      <c r="A108" s="229"/>
      <c r="B108" s="41">
        <f t="shared" si="13"/>
        <v>106</v>
      </c>
      <c r="C108" s="158" t="s">
        <v>936</v>
      </c>
      <c r="D108" s="158" t="s">
        <v>5155</v>
      </c>
      <c r="E108" s="158" t="str">
        <f t="shared" si="16"/>
        <v>A11M005</v>
      </c>
      <c r="F108" s="158" t="s">
        <v>1081</v>
      </c>
      <c r="G108" s="210" t="s">
        <v>5156</v>
      </c>
      <c r="H108" s="210" t="s">
        <v>949</v>
      </c>
      <c r="I108" s="210">
        <v>0.2</v>
      </c>
      <c r="J108" s="210" t="s">
        <v>949</v>
      </c>
      <c r="K108" s="210" t="s">
        <v>949</v>
      </c>
      <c r="L108" s="210" t="s">
        <v>949</v>
      </c>
      <c r="M108" s="210" t="s">
        <v>949</v>
      </c>
      <c r="N108" s="158" t="s">
        <v>1084</v>
      </c>
      <c r="O108" s="158" t="s">
        <v>1085</v>
      </c>
      <c r="P108" s="158" t="s">
        <v>949</v>
      </c>
      <c r="Q108" s="158" t="s">
        <v>949</v>
      </c>
      <c r="R108" s="210" t="s">
        <v>2040</v>
      </c>
      <c r="S108" s="229"/>
      <c r="T108" s="229"/>
      <c r="U108" s="229"/>
      <c r="V108" s="229"/>
      <c r="W108" s="229"/>
      <c r="X108" s="229"/>
      <c r="Y108" s="229"/>
      <c r="Z108" s="229"/>
      <c r="AA108" s="229"/>
      <c r="AB108" s="229"/>
      <c r="AC108" s="229"/>
      <c r="AD108" s="229"/>
      <c r="AE108" s="229"/>
      <c r="AF108" s="229" t="s">
        <v>473</v>
      </c>
      <c r="AG108" s="229"/>
      <c r="AH108" s="229"/>
      <c r="AI108" s="229"/>
      <c r="AJ108" s="218">
        <f t="shared" si="17"/>
        <v>1</v>
      </c>
      <c r="AK108" s="84">
        <f t="shared" si="18"/>
        <v>1</v>
      </c>
    </row>
    <row r="109" spans="1:37" s="84" customFormat="1" ht="16.5">
      <c r="A109" s="229"/>
      <c r="B109" s="41">
        <f t="shared" si="13"/>
        <v>107</v>
      </c>
      <c r="C109" s="158" t="s">
        <v>936</v>
      </c>
      <c r="D109" s="158" t="s">
        <v>5157</v>
      </c>
      <c r="E109" s="297" t="str">
        <f t="shared" si="16"/>
        <v>A11M006</v>
      </c>
      <c r="F109" s="158" t="s">
        <v>1081</v>
      </c>
      <c r="G109" s="320" t="s">
        <v>5158</v>
      </c>
      <c r="H109" s="210" t="s">
        <v>949</v>
      </c>
      <c r="I109" s="210">
        <v>0.2</v>
      </c>
      <c r="J109" s="210" t="s">
        <v>949</v>
      </c>
      <c r="K109" s="210" t="s">
        <v>949</v>
      </c>
      <c r="L109" s="210" t="s">
        <v>949</v>
      </c>
      <c r="M109" s="210" t="s">
        <v>949</v>
      </c>
      <c r="N109" s="158" t="s">
        <v>1084</v>
      </c>
      <c r="O109" s="158" t="s">
        <v>1085</v>
      </c>
      <c r="P109" s="158" t="s">
        <v>949</v>
      </c>
      <c r="Q109" s="158" t="s">
        <v>949</v>
      </c>
      <c r="R109" s="210" t="s">
        <v>2040</v>
      </c>
      <c r="S109" s="229"/>
      <c r="T109" s="229"/>
      <c r="U109" s="229"/>
      <c r="V109" s="229"/>
      <c r="W109" s="229"/>
      <c r="X109" s="229"/>
      <c r="Y109" s="229"/>
      <c r="Z109" s="229"/>
      <c r="AA109" s="229"/>
      <c r="AB109" s="229"/>
      <c r="AC109" s="229"/>
      <c r="AD109" s="229"/>
      <c r="AE109" s="229"/>
      <c r="AF109" s="229" t="s">
        <v>473</v>
      </c>
      <c r="AG109" s="229"/>
      <c r="AH109" s="229"/>
      <c r="AI109" s="229"/>
      <c r="AJ109" s="218">
        <f t="shared" si="17"/>
        <v>1</v>
      </c>
      <c r="AK109" s="84">
        <f t="shared" si="18"/>
        <v>1</v>
      </c>
    </row>
    <row r="110" spans="1:37" s="84" customFormat="1" ht="16.5">
      <c r="A110" s="229"/>
      <c r="B110" s="41">
        <f t="shared" si="13"/>
        <v>108</v>
      </c>
      <c r="C110" s="158" t="s">
        <v>936</v>
      </c>
      <c r="D110" s="158" t="s">
        <v>5159</v>
      </c>
      <c r="E110" s="158" t="str">
        <f t="shared" si="16"/>
        <v>A11M007</v>
      </c>
      <c r="F110" s="158" t="s">
        <v>1081</v>
      </c>
      <c r="G110" s="320" t="s">
        <v>5160</v>
      </c>
      <c r="H110" s="210" t="s">
        <v>949</v>
      </c>
      <c r="I110" s="210">
        <v>0.2</v>
      </c>
      <c r="J110" s="210" t="s">
        <v>949</v>
      </c>
      <c r="K110" s="210" t="s">
        <v>949</v>
      </c>
      <c r="L110" s="210" t="s">
        <v>949</v>
      </c>
      <c r="M110" s="210" t="s">
        <v>949</v>
      </c>
      <c r="N110" s="158" t="s">
        <v>1084</v>
      </c>
      <c r="O110" s="158" t="s">
        <v>1085</v>
      </c>
      <c r="P110" s="158" t="s">
        <v>949</v>
      </c>
      <c r="Q110" s="158" t="s">
        <v>949</v>
      </c>
      <c r="R110" s="210" t="s">
        <v>2040</v>
      </c>
      <c r="S110" s="229"/>
      <c r="T110" s="229"/>
      <c r="U110" s="229"/>
      <c r="V110" s="229"/>
      <c r="W110" s="229"/>
      <c r="X110" s="229"/>
      <c r="Y110" s="229"/>
      <c r="Z110" s="229"/>
      <c r="AA110" s="229"/>
      <c r="AB110" s="229"/>
      <c r="AC110" s="229"/>
      <c r="AD110" s="229"/>
      <c r="AE110" s="229"/>
      <c r="AF110" s="229" t="s">
        <v>473</v>
      </c>
      <c r="AG110" s="229"/>
      <c r="AH110" s="229"/>
      <c r="AI110" s="229"/>
      <c r="AJ110" s="218">
        <f t="shared" si="17"/>
        <v>1</v>
      </c>
      <c r="AK110" s="84">
        <f t="shared" si="18"/>
        <v>1</v>
      </c>
    </row>
    <row r="111" spans="1:37" s="84" customFormat="1" ht="16.5">
      <c r="A111" s="229"/>
      <c r="B111" s="41">
        <f t="shared" si="13"/>
        <v>109</v>
      </c>
      <c r="C111" s="158" t="s">
        <v>936</v>
      </c>
      <c r="D111" s="158" t="s">
        <v>5161</v>
      </c>
      <c r="E111" s="5" t="str">
        <f t="shared" si="16"/>
        <v>A11M008</v>
      </c>
      <c r="F111" s="158" t="s">
        <v>1081</v>
      </c>
      <c r="G111" s="320" t="s">
        <v>1095</v>
      </c>
      <c r="H111" s="210" t="s">
        <v>949</v>
      </c>
      <c r="I111" s="210">
        <v>0.2</v>
      </c>
      <c r="J111" s="210" t="s">
        <v>949</v>
      </c>
      <c r="K111" s="210" t="s">
        <v>949</v>
      </c>
      <c r="L111" s="210" t="s">
        <v>949</v>
      </c>
      <c r="M111" s="210" t="s">
        <v>949</v>
      </c>
      <c r="N111" s="158" t="s">
        <v>1084</v>
      </c>
      <c r="O111" s="158" t="s">
        <v>1085</v>
      </c>
      <c r="P111" s="158" t="s">
        <v>949</v>
      </c>
      <c r="Q111" s="158" t="s">
        <v>949</v>
      </c>
      <c r="R111" s="210" t="s">
        <v>2040</v>
      </c>
      <c r="S111" s="229"/>
      <c r="T111" s="229"/>
      <c r="U111" s="229"/>
      <c r="V111" s="229"/>
      <c r="W111" s="229"/>
      <c r="X111" s="229"/>
      <c r="Y111" s="229"/>
      <c r="Z111" s="229"/>
      <c r="AA111" s="229"/>
      <c r="AB111" s="229"/>
      <c r="AC111" s="229"/>
      <c r="AD111" s="229"/>
      <c r="AE111" s="229"/>
      <c r="AF111" s="229" t="s">
        <v>473</v>
      </c>
      <c r="AG111" s="229"/>
      <c r="AH111" s="229"/>
      <c r="AI111" s="229"/>
      <c r="AJ111" s="218">
        <f t="shared" si="17"/>
        <v>1</v>
      </c>
      <c r="AK111" s="84">
        <f t="shared" si="18"/>
        <v>1</v>
      </c>
    </row>
    <row r="112" spans="1:37" s="84" customFormat="1" ht="16.5">
      <c r="A112" s="229"/>
      <c r="B112" s="41">
        <f t="shared" si="13"/>
        <v>110</v>
      </c>
      <c r="C112" s="158" t="s">
        <v>936</v>
      </c>
      <c r="D112" s="297" t="s">
        <v>5162</v>
      </c>
      <c r="E112" s="5" t="str">
        <f t="shared" si="16"/>
        <v>A11M009</v>
      </c>
      <c r="F112" s="158" t="s">
        <v>1081</v>
      </c>
      <c r="G112" s="320" t="s">
        <v>5163</v>
      </c>
      <c r="H112" s="210" t="s">
        <v>949</v>
      </c>
      <c r="I112" s="210">
        <v>0.6</v>
      </c>
      <c r="J112" s="210" t="s">
        <v>949</v>
      </c>
      <c r="K112" s="210" t="s">
        <v>949</v>
      </c>
      <c r="L112" s="210" t="s">
        <v>949</v>
      </c>
      <c r="M112" s="210" t="s">
        <v>949</v>
      </c>
      <c r="N112" s="158" t="s">
        <v>1192</v>
      </c>
      <c r="O112" s="158" t="s">
        <v>1193</v>
      </c>
      <c r="P112" s="158" t="s">
        <v>1194</v>
      </c>
      <c r="Q112" s="158" t="s">
        <v>949</v>
      </c>
      <c r="R112" s="210" t="s">
        <v>1712</v>
      </c>
      <c r="S112" s="229"/>
      <c r="T112" s="229"/>
      <c r="U112" s="229"/>
      <c r="V112" s="229"/>
      <c r="W112" s="229"/>
      <c r="X112" s="229"/>
      <c r="Y112" s="229"/>
      <c r="Z112" s="229"/>
      <c r="AA112" s="229"/>
      <c r="AB112" s="229"/>
      <c r="AC112" s="229"/>
      <c r="AD112" s="229"/>
      <c r="AE112" s="229"/>
      <c r="AF112" s="229" t="s">
        <v>473</v>
      </c>
      <c r="AG112" s="229"/>
      <c r="AH112" s="229"/>
      <c r="AI112" s="229"/>
      <c r="AJ112" s="218">
        <f t="shared" si="17"/>
        <v>1</v>
      </c>
      <c r="AK112" s="84">
        <f t="shared" si="18"/>
        <v>1</v>
      </c>
    </row>
    <row r="113" spans="1:37" s="84" customFormat="1" ht="16.5">
      <c r="A113" s="229"/>
      <c r="B113" s="41">
        <f t="shared" si="13"/>
        <v>111</v>
      </c>
      <c r="C113" s="158" t="s">
        <v>936</v>
      </c>
      <c r="D113" s="297" t="s">
        <v>5164</v>
      </c>
      <c r="E113" s="297" t="str">
        <f t="shared" si="16"/>
        <v>A11M010</v>
      </c>
      <c r="F113" s="158" t="s">
        <v>1081</v>
      </c>
      <c r="G113" s="320" t="s">
        <v>5165</v>
      </c>
      <c r="H113" s="210" t="s">
        <v>949</v>
      </c>
      <c r="I113" s="210">
        <v>0.8</v>
      </c>
      <c r="J113" s="210" t="s">
        <v>949</v>
      </c>
      <c r="K113" s="210" t="s">
        <v>949</v>
      </c>
      <c r="L113" s="210" t="s">
        <v>949</v>
      </c>
      <c r="M113" s="210" t="s">
        <v>949</v>
      </c>
      <c r="N113" s="158" t="s">
        <v>1192</v>
      </c>
      <c r="O113" s="158" t="s">
        <v>1193</v>
      </c>
      <c r="P113" s="158" t="s">
        <v>1194</v>
      </c>
      <c r="Q113" s="158" t="s">
        <v>949</v>
      </c>
      <c r="R113" s="210" t="s">
        <v>1712</v>
      </c>
      <c r="S113" s="229"/>
      <c r="T113" s="229"/>
      <c r="U113" s="229"/>
      <c r="V113" s="229"/>
      <c r="W113" s="229"/>
      <c r="X113" s="229"/>
      <c r="Y113" s="229"/>
      <c r="Z113" s="229"/>
      <c r="AA113" s="229"/>
      <c r="AB113" s="229"/>
      <c r="AC113" s="229"/>
      <c r="AD113" s="229"/>
      <c r="AE113" s="229"/>
      <c r="AF113" s="229" t="s">
        <v>473</v>
      </c>
      <c r="AG113" s="229"/>
      <c r="AH113" s="229"/>
      <c r="AI113" s="229"/>
      <c r="AJ113" s="218">
        <f t="shared" si="17"/>
        <v>1</v>
      </c>
      <c r="AK113" s="84">
        <f t="shared" si="18"/>
        <v>1</v>
      </c>
    </row>
    <row r="114" spans="1:37" s="84" customFormat="1" ht="16.5">
      <c r="A114" s="229"/>
      <c r="B114" s="41">
        <f t="shared" si="13"/>
        <v>112</v>
      </c>
      <c r="C114" s="158" t="s">
        <v>936</v>
      </c>
      <c r="D114" s="297" t="s">
        <v>5166</v>
      </c>
      <c r="E114" s="297" t="str">
        <f t="shared" si="16"/>
        <v>A11M025</v>
      </c>
      <c r="F114" s="158" t="s">
        <v>1081</v>
      </c>
      <c r="G114" s="320" t="s">
        <v>5167</v>
      </c>
      <c r="H114" s="210" t="s">
        <v>949</v>
      </c>
      <c r="I114" s="210">
        <v>0.2</v>
      </c>
      <c r="J114" s="210" t="s">
        <v>949</v>
      </c>
      <c r="K114" s="210">
        <v>3.47</v>
      </c>
      <c r="L114" s="210" t="s">
        <v>949</v>
      </c>
      <c r="M114" s="210" t="s">
        <v>949</v>
      </c>
      <c r="N114" s="158" t="s">
        <v>1084</v>
      </c>
      <c r="O114" s="158" t="s">
        <v>1085</v>
      </c>
      <c r="P114" s="158" t="s">
        <v>949</v>
      </c>
      <c r="Q114" s="158" t="s">
        <v>949</v>
      </c>
      <c r="R114" s="210" t="s">
        <v>2040</v>
      </c>
      <c r="S114" s="229"/>
      <c r="T114" s="229"/>
      <c r="U114" s="229"/>
      <c r="V114" s="229"/>
      <c r="W114" s="229"/>
      <c r="X114" s="229"/>
      <c r="Y114" s="229"/>
      <c r="Z114" s="229"/>
      <c r="AA114" s="229"/>
      <c r="AB114" s="229"/>
      <c r="AC114" s="229"/>
      <c r="AD114" s="229"/>
      <c r="AE114" s="229"/>
      <c r="AF114" s="229" t="s">
        <v>473</v>
      </c>
      <c r="AG114" s="229"/>
      <c r="AH114" s="229"/>
      <c r="AI114" s="229"/>
      <c r="AJ114" s="218">
        <f t="shared" si="17"/>
        <v>1</v>
      </c>
      <c r="AK114" s="84">
        <f t="shared" si="18"/>
        <v>1</v>
      </c>
    </row>
    <row r="115" spans="1:37" s="84" customFormat="1" ht="16.5">
      <c r="A115" s="229"/>
      <c r="B115" s="41">
        <f t="shared" si="13"/>
        <v>113</v>
      </c>
      <c r="C115" s="158" t="s">
        <v>936</v>
      </c>
      <c r="D115" s="297" t="s">
        <v>5168</v>
      </c>
      <c r="E115" s="297" t="str">
        <f t="shared" si="16"/>
        <v>A11P001</v>
      </c>
      <c r="F115" s="158" t="s">
        <v>1008</v>
      </c>
      <c r="G115" s="320" t="s">
        <v>5169</v>
      </c>
      <c r="H115" s="210">
        <v>301031.745</v>
      </c>
      <c r="I115" s="210" t="s">
        <v>949</v>
      </c>
      <c r="J115" s="210">
        <v>1.4</v>
      </c>
      <c r="K115" s="210">
        <v>2.5</v>
      </c>
      <c r="L115" s="158" t="s">
        <v>949</v>
      </c>
      <c r="M115" s="158" t="s">
        <v>995</v>
      </c>
      <c r="N115" s="106" t="s">
        <v>1010</v>
      </c>
      <c r="O115" s="158" t="s">
        <v>5170</v>
      </c>
      <c r="P115" s="158" t="s">
        <v>1012</v>
      </c>
      <c r="Q115" s="158" t="s">
        <v>2226</v>
      </c>
      <c r="R115" s="158" t="s">
        <v>1142</v>
      </c>
      <c r="S115" s="229"/>
      <c r="T115" s="229"/>
      <c r="U115" s="229"/>
      <c r="V115" s="229"/>
      <c r="W115" s="229"/>
      <c r="X115" s="229"/>
      <c r="Y115" s="229"/>
      <c r="Z115" s="229"/>
      <c r="AA115" s="229"/>
      <c r="AB115" s="229"/>
      <c r="AC115" s="229"/>
      <c r="AD115" s="229"/>
      <c r="AE115" s="229"/>
      <c r="AF115" s="229" t="s">
        <v>473</v>
      </c>
      <c r="AG115" s="229"/>
      <c r="AH115" s="229"/>
      <c r="AI115" s="229"/>
      <c r="AJ115" s="218">
        <f t="shared" si="17"/>
        <v>1</v>
      </c>
      <c r="AK115" s="84">
        <f t="shared" si="18"/>
        <v>1</v>
      </c>
    </row>
    <row r="116" spans="1:37" s="84" customFormat="1" ht="16.5">
      <c r="A116" s="229"/>
      <c r="B116" s="41">
        <f t="shared" si="13"/>
        <v>114</v>
      </c>
      <c r="C116" s="158" t="s">
        <v>936</v>
      </c>
      <c r="D116" s="297" t="s">
        <v>5171</v>
      </c>
      <c r="E116" s="297" t="str">
        <f t="shared" si="16"/>
        <v>A11P002</v>
      </c>
      <c r="F116" s="158" t="s">
        <v>1008</v>
      </c>
      <c r="G116" s="320" t="s">
        <v>5172</v>
      </c>
      <c r="H116" s="210">
        <v>88743.267999999996</v>
      </c>
      <c r="I116" s="210" t="s">
        <v>949</v>
      </c>
      <c r="J116" s="210">
        <v>1.2</v>
      </c>
      <c r="K116" s="210">
        <v>2.4</v>
      </c>
      <c r="L116" s="158" t="s">
        <v>949</v>
      </c>
      <c r="M116" s="158" t="s">
        <v>995</v>
      </c>
      <c r="N116" s="106" t="s">
        <v>1010</v>
      </c>
      <c r="O116" s="158" t="s">
        <v>5173</v>
      </c>
      <c r="P116" s="158" t="s">
        <v>5174</v>
      </c>
      <c r="Q116" s="106" t="s">
        <v>2451</v>
      </c>
      <c r="R116" s="158" t="s">
        <v>1142</v>
      </c>
      <c r="S116" s="229"/>
      <c r="T116" s="229"/>
      <c r="U116" s="229"/>
      <c r="V116" s="229"/>
      <c r="W116" s="229"/>
      <c r="X116" s="229"/>
      <c r="Y116" s="229"/>
      <c r="Z116" s="229"/>
      <c r="AA116" s="229"/>
      <c r="AB116" s="229"/>
      <c r="AC116" s="229"/>
      <c r="AD116" s="229"/>
      <c r="AE116" s="229"/>
      <c r="AF116" s="229" t="s">
        <v>473</v>
      </c>
      <c r="AG116" s="229"/>
      <c r="AH116" s="229"/>
      <c r="AI116" s="229"/>
      <c r="AJ116" s="218">
        <f t="shared" si="17"/>
        <v>1</v>
      </c>
      <c r="AK116" s="84">
        <f t="shared" si="18"/>
        <v>1</v>
      </c>
    </row>
    <row r="117" spans="1:37" s="84" customFormat="1" ht="16.5">
      <c r="A117" s="229"/>
      <c r="B117" s="41">
        <f t="shared" si="13"/>
        <v>115</v>
      </c>
      <c r="C117" s="158" t="s">
        <v>936</v>
      </c>
      <c r="D117" s="328" t="s">
        <v>5175</v>
      </c>
      <c r="E117" s="297" t="str">
        <f t="shared" si="16"/>
        <v>A11P003</v>
      </c>
      <c r="F117" s="158" t="s">
        <v>1008</v>
      </c>
      <c r="G117" s="210" t="s">
        <v>5176</v>
      </c>
      <c r="H117" s="210">
        <v>104982.693</v>
      </c>
      <c r="I117" s="210" t="s">
        <v>949</v>
      </c>
      <c r="J117" s="210">
        <v>1.2</v>
      </c>
      <c r="K117" s="210">
        <v>0.84</v>
      </c>
      <c r="L117" s="158" t="s">
        <v>949</v>
      </c>
      <c r="M117" s="158" t="s">
        <v>995</v>
      </c>
      <c r="N117" s="106" t="s">
        <v>1010</v>
      </c>
      <c r="O117" s="158" t="s">
        <v>5173</v>
      </c>
      <c r="P117" s="158" t="s">
        <v>5174</v>
      </c>
      <c r="Q117" s="106" t="s">
        <v>2451</v>
      </c>
      <c r="R117" s="158" t="s">
        <v>1142</v>
      </c>
      <c r="S117" s="229"/>
      <c r="T117" s="229"/>
      <c r="U117" s="229"/>
      <c r="V117" s="229"/>
      <c r="W117" s="229"/>
      <c r="X117" s="229"/>
      <c r="Y117" s="229"/>
      <c r="Z117" s="229"/>
      <c r="AA117" s="229"/>
      <c r="AB117" s="229"/>
      <c r="AC117" s="229"/>
      <c r="AD117" s="229"/>
      <c r="AE117" s="229"/>
      <c r="AF117" s="229" t="s">
        <v>473</v>
      </c>
      <c r="AG117" s="229"/>
      <c r="AH117" s="229"/>
      <c r="AI117" s="229"/>
      <c r="AJ117" s="218">
        <f t="shared" si="17"/>
        <v>1</v>
      </c>
      <c r="AK117" s="84">
        <f t="shared" si="18"/>
        <v>1</v>
      </c>
    </row>
    <row r="118" spans="1:37" s="84" customFormat="1" ht="16.5">
      <c r="A118" s="229"/>
      <c r="B118" s="41">
        <f t="shared" si="13"/>
        <v>116</v>
      </c>
      <c r="C118" s="158" t="s">
        <v>936</v>
      </c>
      <c r="D118" s="158" t="s">
        <v>5177</v>
      </c>
      <c r="E118" s="297" t="str">
        <f t="shared" si="16"/>
        <v>A11P004</v>
      </c>
      <c r="F118" s="158" t="s">
        <v>1008</v>
      </c>
      <c r="G118" s="210" t="s">
        <v>5178</v>
      </c>
      <c r="H118" s="210">
        <v>127914.75900000001</v>
      </c>
      <c r="I118" s="210" t="s">
        <v>949</v>
      </c>
      <c r="J118" s="210">
        <v>1.7</v>
      </c>
      <c r="K118" s="210">
        <v>5.44</v>
      </c>
      <c r="L118" s="158" t="s">
        <v>949</v>
      </c>
      <c r="M118" s="158" t="s">
        <v>995</v>
      </c>
      <c r="N118" s="158" t="s">
        <v>2018</v>
      </c>
      <c r="O118" s="158" t="s">
        <v>3347</v>
      </c>
      <c r="P118" s="106" t="s">
        <v>1132</v>
      </c>
      <c r="Q118" s="159" t="s">
        <v>3392</v>
      </c>
      <c r="R118" s="158" t="s">
        <v>1712</v>
      </c>
      <c r="S118" s="229"/>
      <c r="T118" s="229"/>
      <c r="U118" s="229"/>
      <c r="V118" s="229"/>
      <c r="W118" s="229"/>
      <c r="X118" s="229"/>
      <c r="Y118" s="229"/>
      <c r="Z118" s="229"/>
      <c r="AA118" s="229"/>
      <c r="AB118" s="229"/>
      <c r="AC118" s="229"/>
      <c r="AD118" s="229"/>
      <c r="AE118" s="229"/>
      <c r="AF118" s="229" t="s">
        <v>473</v>
      </c>
      <c r="AG118" s="229"/>
      <c r="AH118" s="229"/>
      <c r="AI118" s="229"/>
      <c r="AJ118" s="218">
        <f t="shared" si="17"/>
        <v>1</v>
      </c>
      <c r="AK118" s="84">
        <f t="shared" si="18"/>
        <v>1</v>
      </c>
    </row>
    <row r="119" spans="1:37" s="84" customFormat="1" ht="16.5">
      <c r="A119" s="229"/>
      <c r="B119" s="41">
        <f t="shared" si="13"/>
        <v>117</v>
      </c>
      <c r="C119" s="210" t="s">
        <v>5087</v>
      </c>
      <c r="D119" s="158" t="s">
        <v>5179</v>
      </c>
      <c r="E119" s="297" t="str">
        <f t="shared" si="16"/>
        <v>A11P006</v>
      </c>
      <c r="F119" s="158" t="s">
        <v>1008</v>
      </c>
      <c r="G119" s="320" t="s">
        <v>5180</v>
      </c>
      <c r="H119" s="210">
        <v>400145.50599999999</v>
      </c>
      <c r="I119" s="210" t="s">
        <v>949</v>
      </c>
      <c r="J119" s="158">
        <v>1.04</v>
      </c>
      <c r="K119" s="210">
        <v>66.64</v>
      </c>
      <c r="L119" s="158" t="s">
        <v>949</v>
      </c>
      <c r="M119" s="158" t="s">
        <v>981</v>
      </c>
      <c r="N119" s="158" t="s">
        <v>1148</v>
      </c>
      <c r="O119" s="158" t="s">
        <v>1149</v>
      </c>
      <c r="P119" s="1332" t="s">
        <v>1132</v>
      </c>
      <c r="Q119" s="106" t="s">
        <v>1150</v>
      </c>
      <c r="R119" s="329" t="s">
        <v>1712</v>
      </c>
      <c r="S119" s="229"/>
      <c r="T119" s="229"/>
      <c r="U119" s="229"/>
      <c r="V119" s="229"/>
      <c r="W119" s="229"/>
      <c r="X119" s="229"/>
      <c r="Y119" s="229"/>
      <c r="Z119" s="229"/>
      <c r="AA119" s="229"/>
      <c r="AB119" s="229"/>
      <c r="AC119" s="229"/>
      <c r="AD119" s="229"/>
      <c r="AE119" s="229"/>
      <c r="AF119" s="229" t="s">
        <v>223</v>
      </c>
      <c r="AG119" s="229"/>
      <c r="AH119" s="229"/>
      <c r="AI119" s="229"/>
      <c r="AJ119" s="218">
        <f t="shared" si="17"/>
        <v>1</v>
      </c>
      <c r="AK119" s="84">
        <f t="shared" si="18"/>
        <v>1</v>
      </c>
    </row>
    <row r="120" spans="1:37" s="84" customFormat="1" ht="16.5">
      <c r="A120" s="229"/>
      <c r="B120" s="41">
        <f t="shared" si="13"/>
        <v>118</v>
      </c>
      <c r="C120" s="210" t="s">
        <v>5087</v>
      </c>
      <c r="D120" s="297" t="s">
        <v>5181</v>
      </c>
      <c r="E120" s="297" t="str">
        <f t="shared" si="16"/>
        <v>A11P007</v>
      </c>
      <c r="F120" s="158" t="s">
        <v>1008</v>
      </c>
      <c r="G120" s="320" t="s">
        <v>5182</v>
      </c>
      <c r="H120" s="210">
        <v>310314.06</v>
      </c>
      <c r="I120" s="210" t="s">
        <v>949</v>
      </c>
      <c r="J120" s="158">
        <v>1.04</v>
      </c>
      <c r="K120" s="210">
        <v>0.64</v>
      </c>
      <c r="L120" s="158" t="s">
        <v>949</v>
      </c>
      <c r="M120" s="158" t="s">
        <v>981</v>
      </c>
      <c r="N120" s="158" t="s">
        <v>1148</v>
      </c>
      <c r="O120" s="158" t="s">
        <v>1474</v>
      </c>
      <c r="P120" s="106" t="s">
        <v>1132</v>
      </c>
      <c r="Q120" s="160" t="s">
        <v>1475</v>
      </c>
      <c r="R120" s="158" t="s">
        <v>1712</v>
      </c>
      <c r="S120" s="229"/>
      <c r="T120" s="229"/>
      <c r="U120" s="229"/>
      <c r="V120" s="229"/>
      <c r="W120" s="229"/>
      <c r="X120" s="229"/>
      <c r="Y120" s="229"/>
      <c r="Z120" s="229"/>
      <c r="AA120" s="229"/>
      <c r="AB120" s="229"/>
      <c r="AC120" s="229"/>
      <c r="AD120" s="229"/>
      <c r="AE120" s="229"/>
      <c r="AF120" s="229" t="s">
        <v>223</v>
      </c>
      <c r="AG120" s="229"/>
      <c r="AH120" s="229"/>
      <c r="AI120" s="229"/>
      <c r="AJ120" s="218">
        <f t="shared" si="17"/>
        <v>1</v>
      </c>
      <c r="AK120" s="84">
        <f t="shared" si="18"/>
        <v>1</v>
      </c>
    </row>
    <row r="121" spans="1:37" s="84" customFormat="1" ht="16.5">
      <c r="A121" s="229"/>
      <c r="B121" s="41">
        <f t="shared" si="13"/>
        <v>119</v>
      </c>
      <c r="C121" s="158" t="s">
        <v>936</v>
      </c>
      <c r="D121" s="297" t="s">
        <v>5183</v>
      </c>
      <c r="E121" s="297" t="str">
        <f t="shared" si="16"/>
        <v>A11P009</v>
      </c>
      <c r="F121" s="158" t="s">
        <v>1008</v>
      </c>
      <c r="G121" s="320" t="s">
        <v>5184</v>
      </c>
      <c r="H121" s="210">
        <v>43801.758999999998</v>
      </c>
      <c r="I121" s="210" t="s">
        <v>949</v>
      </c>
      <c r="J121" s="210">
        <v>1.2</v>
      </c>
      <c r="K121" s="210">
        <v>1.08</v>
      </c>
      <c r="L121" s="158" t="s">
        <v>949</v>
      </c>
      <c r="M121" s="158" t="s">
        <v>995</v>
      </c>
      <c r="N121" s="106" t="s">
        <v>1010</v>
      </c>
      <c r="O121" s="158" t="s">
        <v>5185</v>
      </c>
      <c r="P121" s="158" t="s">
        <v>5174</v>
      </c>
      <c r="Q121" s="106" t="s">
        <v>2451</v>
      </c>
      <c r="R121" s="158" t="s">
        <v>1142</v>
      </c>
      <c r="S121" s="229"/>
      <c r="T121" s="229"/>
      <c r="U121" s="229"/>
      <c r="V121" s="229"/>
      <c r="W121" s="229"/>
      <c r="X121" s="229"/>
      <c r="Y121" s="229"/>
      <c r="Z121" s="229"/>
      <c r="AA121" s="229"/>
      <c r="AB121" s="229"/>
      <c r="AC121" s="229"/>
      <c r="AD121" s="229"/>
      <c r="AE121" s="229"/>
      <c r="AF121" s="229" t="s">
        <v>473</v>
      </c>
      <c r="AG121" s="229"/>
      <c r="AH121" s="229"/>
      <c r="AI121" s="229"/>
      <c r="AJ121" s="218">
        <f t="shared" si="17"/>
        <v>1</v>
      </c>
      <c r="AK121" s="84">
        <f t="shared" si="18"/>
        <v>1</v>
      </c>
    </row>
    <row r="122" spans="1:37" s="84" customFormat="1" ht="16.5">
      <c r="A122" s="229"/>
      <c r="B122" s="41">
        <f t="shared" si="13"/>
        <v>120</v>
      </c>
      <c r="C122" s="158" t="s">
        <v>936</v>
      </c>
      <c r="D122" s="297" t="s">
        <v>5186</v>
      </c>
      <c r="E122" s="297" t="str">
        <f t="shared" si="16"/>
        <v>A11P010</v>
      </c>
      <c r="F122" s="158" t="s">
        <v>1008</v>
      </c>
      <c r="G122" s="320" t="s">
        <v>5187</v>
      </c>
      <c r="H122" s="210">
        <v>1381.5809999999999</v>
      </c>
      <c r="I122" s="210" t="s">
        <v>949</v>
      </c>
      <c r="J122" s="210">
        <v>1.2</v>
      </c>
      <c r="K122" s="210" t="s">
        <v>949</v>
      </c>
      <c r="L122" s="158" t="s">
        <v>949</v>
      </c>
      <c r="M122" s="158" t="s">
        <v>995</v>
      </c>
      <c r="N122" s="106" t="s">
        <v>1010</v>
      </c>
      <c r="O122" s="158" t="s">
        <v>5185</v>
      </c>
      <c r="P122" s="158" t="s">
        <v>5174</v>
      </c>
      <c r="Q122" s="106" t="s">
        <v>2451</v>
      </c>
      <c r="R122" s="158" t="s">
        <v>1142</v>
      </c>
      <c r="S122" s="229"/>
      <c r="T122" s="229"/>
      <c r="U122" s="229"/>
      <c r="V122" s="229"/>
      <c r="W122" s="229"/>
      <c r="X122" s="229"/>
      <c r="Y122" s="229"/>
      <c r="Z122" s="229"/>
      <c r="AA122" s="229"/>
      <c r="AB122" s="229"/>
      <c r="AC122" s="229"/>
      <c r="AD122" s="229"/>
      <c r="AE122" s="229"/>
      <c r="AF122" s="229" t="s">
        <v>473</v>
      </c>
      <c r="AG122" s="229"/>
      <c r="AH122" s="229"/>
      <c r="AI122" s="229"/>
      <c r="AJ122" s="218">
        <f t="shared" si="17"/>
        <v>1</v>
      </c>
      <c r="AK122" s="84">
        <f t="shared" si="18"/>
        <v>1</v>
      </c>
    </row>
    <row r="123" spans="1:37" s="84" customFormat="1" ht="16.5">
      <c r="A123" s="229"/>
      <c r="B123" s="41">
        <f t="shared" si="13"/>
        <v>121</v>
      </c>
      <c r="C123" s="158" t="s">
        <v>936</v>
      </c>
      <c r="D123" s="297" t="s">
        <v>5188</v>
      </c>
      <c r="E123" s="297" t="str">
        <f t="shared" si="16"/>
        <v>A11P011</v>
      </c>
      <c r="F123" s="158" t="s">
        <v>1008</v>
      </c>
      <c r="G123" s="320" t="s">
        <v>5189</v>
      </c>
      <c r="H123" s="210">
        <v>1891.4</v>
      </c>
      <c r="I123" s="210" t="s">
        <v>949</v>
      </c>
      <c r="J123" s="210">
        <v>1.2</v>
      </c>
      <c r="K123" s="210" t="s">
        <v>949</v>
      </c>
      <c r="L123" s="158" t="s">
        <v>949</v>
      </c>
      <c r="M123" s="158" t="s">
        <v>995</v>
      </c>
      <c r="N123" s="106" t="s">
        <v>1010</v>
      </c>
      <c r="O123" s="158" t="s">
        <v>5185</v>
      </c>
      <c r="P123" s="158" t="s">
        <v>5174</v>
      </c>
      <c r="Q123" s="106" t="s">
        <v>2451</v>
      </c>
      <c r="R123" s="158" t="s">
        <v>1142</v>
      </c>
      <c r="S123" s="229"/>
      <c r="T123" s="229"/>
      <c r="U123" s="229"/>
      <c r="V123" s="229"/>
      <c r="W123" s="229"/>
      <c r="X123" s="229"/>
      <c r="Y123" s="229"/>
      <c r="Z123" s="229"/>
      <c r="AA123" s="229"/>
      <c r="AB123" s="229"/>
      <c r="AC123" s="229"/>
      <c r="AD123" s="229"/>
      <c r="AE123" s="229"/>
      <c r="AF123" s="229" t="s">
        <v>473</v>
      </c>
      <c r="AG123" s="229"/>
      <c r="AH123" s="229"/>
      <c r="AI123" s="229"/>
      <c r="AJ123" s="218">
        <f t="shared" si="17"/>
        <v>1</v>
      </c>
      <c r="AK123" s="84">
        <f t="shared" si="18"/>
        <v>1</v>
      </c>
    </row>
    <row r="124" spans="1:37" s="84" customFormat="1" ht="16.5">
      <c r="A124" s="229"/>
      <c r="B124" s="41">
        <f t="shared" si="13"/>
        <v>122</v>
      </c>
      <c r="C124" s="158" t="s">
        <v>936</v>
      </c>
      <c r="D124" s="297" t="s">
        <v>5190</v>
      </c>
      <c r="E124" s="297" t="str">
        <f t="shared" si="16"/>
        <v>A11P012</v>
      </c>
      <c r="F124" s="158" t="s">
        <v>1008</v>
      </c>
      <c r="G124" s="320" t="s">
        <v>5191</v>
      </c>
      <c r="H124" s="210">
        <v>848.98199999999997</v>
      </c>
      <c r="I124" s="210" t="s">
        <v>949</v>
      </c>
      <c r="J124" s="210">
        <v>1.41</v>
      </c>
      <c r="K124" s="210" t="s">
        <v>949</v>
      </c>
      <c r="L124" s="158" t="s">
        <v>949</v>
      </c>
      <c r="M124" s="158" t="s">
        <v>1083</v>
      </c>
      <c r="N124" s="158" t="s">
        <v>1293</v>
      </c>
      <c r="O124" s="158" t="s">
        <v>1294</v>
      </c>
      <c r="P124" s="158" t="s">
        <v>1295</v>
      </c>
      <c r="Q124" s="158" t="s">
        <v>949</v>
      </c>
      <c r="R124" s="158" t="s">
        <v>1142</v>
      </c>
      <c r="S124" s="229"/>
      <c r="T124" s="229"/>
      <c r="U124" s="229"/>
      <c r="V124" s="229"/>
      <c r="W124" s="229"/>
      <c r="X124" s="229"/>
      <c r="Y124" s="229"/>
      <c r="Z124" s="229"/>
      <c r="AA124" s="229"/>
      <c r="AB124" s="229"/>
      <c r="AC124" s="229"/>
      <c r="AD124" s="229"/>
      <c r="AE124" s="229"/>
      <c r="AF124" s="229" t="s">
        <v>473</v>
      </c>
      <c r="AG124" s="229"/>
      <c r="AH124" s="229"/>
      <c r="AI124" s="229"/>
      <c r="AJ124" s="218">
        <f t="shared" si="17"/>
        <v>1</v>
      </c>
      <c r="AK124" s="84">
        <f t="shared" si="18"/>
        <v>1</v>
      </c>
    </row>
    <row r="125" spans="1:37" s="84" customFormat="1" ht="16.5">
      <c r="A125" s="229"/>
      <c r="B125" s="41">
        <f t="shared" si="13"/>
        <v>123</v>
      </c>
      <c r="C125" s="158" t="s">
        <v>936</v>
      </c>
      <c r="D125" s="329"/>
      <c r="E125" s="297">
        <f t="shared" si="16"/>
        <v>0</v>
      </c>
      <c r="F125" s="158" t="s">
        <v>1008</v>
      </c>
      <c r="G125" s="210" t="s">
        <v>5192</v>
      </c>
      <c r="H125" s="210">
        <v>844.41800000000001</v>
      </c>
      <c r="I125" s="210" t="s">
        <v>949</v>
      </c>
      <c r="J125" s="210">
        <v>1.41</v>
      </c>
      <c r="K125" s="210" t="s">
        <v>949</v>
      </c>
      <c r="L125" s="158" t="s">
        <v>949</v>
      </c>
      <c r="M125" s="158" t="s">
        <v>1083</v>
      </c>
      <c r="N125" s="158" t="s">
        <v>1293</v>
      </c>
      <c r="O125" s="158" t="s">
        <v>1294</v>
      </c>
      <c r="P125" s="158" t="s">
        <v>1295</v>
      </c>
      <c r="Q125" s="158" t="s">
        <v>949</v>
      </c>
      <c r="R125" s="158" t="s">
        <v>1142</v>
      </c>
      <c r="S125" s="229"/>
      <c r="T125" s="229"/>
      <c r="U125" s="229"/>
      <c r="V125" s="229"/>
      <c r="W125" s="229"/>
      <c r="X125" s="229"/>
      <c r="Y125" s="229"/>
      <c r="Z125" s="229"/>
      <c r="AA125" s="229"/>
      <c r="AB125" s="229"/>
      <c r="AC125" s="229"/>
      <c r="AD125" s="229"/>
      <c r="AE125" s="229"/>
      <c r="AF125" s="229" t="s">
        <v>473</v>
      </c>
      <c r="AG125" s="229"/>
      <c r="AH125" s="229"/>
      <c r="AI125" s="229"/>
      <c r="AJ125" s="218">
        <f t="shared" si="17"/>
        <v>0</v>
      </c>
      <c r="AK125" s="84">
        <f t="shared" si="18"/>
        <v>1</v>
      </c>
    </row>
    <row r="126" spans="1:37" s="84" customFormat="1" ht="16.5">
      <c r="A126" s="229"/>
      <c r="B126" s="41">
        <f t="shared" si="13"/>
        <v>124</v>
      </c>
      <c r="C126" s="158" t="s">
        <v>936</v>
      </c>
      <c r="D126" s="158" t="s">
        <v>5193</v>
      </c>
      <c r="E126" s="297" t="str">
        <f t="shared" si="16"/>
        <v>A11P014</v>
      </c>
      <c r="F126" s="158" t="s">
        <v>1008</v>
      </c>
      <c r="G126" s="210" t="s">
        <v>5194</v>
      </c>
      <c r="H126" s="210">
        <v>2150.181</v>
      </c>
      <c r="I126" s="210" t="s">
        <v>949</v>
      </c>
      <c r="J126" s="210">
        <v>1.41</v>
      </c>
      <c r="K126" s="210" t="s">
        <v>949</v>
      </c>
      <c r="L126" s="158" t="s">
        <v>949</v>
      </c>
      <c r="M126" s="158" t="s">
        <v>1083</v>
      </c>
      <c r="N126" s="158" t="s">
        <v>1293</v>
      </c>
      <c r="O126" s="158" t="s">
        <v>1294</v>
      </c>
      <c r="P126" s="158" t="s">
        <v>1295</v>
      </c>
      <c r="Q126" s="158" t="s">
        <v>949</v>
      </c>
      <c r="R126" s="158" t="s">
        <v>1712</v>
      </c>
      <c r="S126" s="229"/>
      <c r="T126" s="229"/>
      <c r="U126" s="229"/>
      <c r="V126" s="229"/>
      <c r="W126" s="229"/>
      <c r="X126" s="229"/>
      <c r="Y126" s="229"/>
      <c r="Z126" s="229"/>
      <c r="AA126" s="229"/>
      <c r="AB126" s="229"/>
      <c r="AC126" s="229"/>
      <c r="AD126" s="229"/>
      <c r="AE126" s="229"/>
      <c r="AF126" s="229" t="s">
        <v>473</v>
      </c>
      <c r="AG126" s="229"/>
      <c r="AH126" s="229"/>
      <c r="AI126" s="229"/>
      <c r="AJ126" s="218">
        <f t="shared" si="17"/>
        <v>1</v>
      </c>
      <c r="AK126" s="84">
        <f t="shared" si="18"/>
        <v>1</v>
      </c>
    </row>
    <row r="127" spans="1:37" s="84" customFormat="1" ht="16.5">
      <c r="A127" s="229"/>
      <c r="B127" s="41">
        <f t="shared" si="13"/>
        <v>125</v>
      </c>
      <c r="C127" s="158" t="s">
        <v>936</v>
      </c>
      <c r="D127" s="158" t="s">
        <v>5195</v>
      </c>
      <c r="E127" s="297" t="str">
        <f t="shared" si="16"/>
        <v>A11P015</v>
      </c>
      <c r="F127" s="158" t="s">
        <v>1008</v>
      </c>
      <c r="G127" s="210" t="s">
        <v>5196</v>
      </c>
      <c r="H127" s="210">
        <v>2256.2399999999998</v>
      </c>
      <c r="I127" s="210" t="s">
        <v>949</v>
      </c>
      <c r="J127" s="210">
        <v>1.41</v>
      </c>
      <c r="K127" s="210" t="s">
        <v>949</v>
      </c>
      <c r="L127" s="158" t="s">
        <v>949</v>
      </c>
      <c r="M127" s="158" t="s">
        <v>1083</v>
      </c>
      <c r="N127" s="158" t="s">
        <v>1293</v>
      </c>
      <c r="O127" s="158" t="s">
        <v>1294</v>
      </c>
      <c r="P127" s="158" t="s">
        <v>1295</v>
      </c>
      <c r="Q127" s="158" t="s">
        <v>949</v>
      </c>
      <c r="R127" s="158" t="s">
        <v>1712</v>
      </c>
      <c r="S127" s="229"/>
      <c r="T127" s="229"/>
      <c r="U127" s="229"/>
      <c r="V127" s="229"/>
      <c r="W127" s="229"/>
      <c r="X127" s="229"/>
      <c r="Y127" s="229"/>
      <c r="Z127" s="229"/>
      <c r="AA127" s="229"/>
      <c r="AB127" s="229"/>
      <c r="AC127" s="229"/>
      <c r="AD127" s="229"/>
      <c r="AE127" s="229"/>
      <c r="AF127" s="229" t="s">
        <v>473</v>
      </c>
      <c r="AG127" s="229"/>
      <c r="AH127" s="229"/>
      <c r="AI127" s="229"/>
      <c r="AJ127" s="218">
        <f t="shared" si="17"/>
        <v>1</v>
      </c>
      <c r="AK127" s="84">
        <f t="shared" si="18"/>
        <v>1</v>
      </c>
    </row>
    <row r="128" spans="1:37" s="84" customFormat="1" ht="16.5">
      <c r="A128" s="41"/>
      <c r="B128" s="41">
        <f t="shared" si="13"/>
        <v>126</v>
      </c>
      <c r="C128" s="41" t="s">
        <v>5087</v>
      </c>
      <c r="D128" s="158" t="s">
        <v>1555</v>
      </c>
      <c r="E128" s="297" t="s">
        <v>1555</v>
      </c>
      <c r="F128" s="158" t="str">
        <f>MID(D128,4,1)</f>
        <v>P</v>
      </c>
      <c r="G128" s="41" t="s">
        <v>1558</v>
      </c>
      <c r="H128" s="158">
        <v>2733.4839999999999</v>
      </c>
      <c r="I128" s="158">
        <v>2.5</v>
      </c>
      <c r="J128" s="158">
        <v>1.41</v>
      </c>
      <c r="K128" s="41">
        <v>3.8542124000000002</v>
      </c>
      <c r="L128" s="158" t="s">
        <v>949</v>
      </c>
      <c r="M128" s="158" t="s">
        <v>995</v>
      </c>
      <c r="N128" s="158" t="s">
        <v>1293</v>
      </c>
      <c r="O128" s="158" t="s">
        <v>1294</v>
      </c>
      <c r="P128" s="158" t="s">
        <v>1295</v>
      </c>
      <c r="Q128" s="158" t="s">
        <v>1559</v>
      </c>
      <c r="R128" s="158" t="s">
        <v>1142</v>
      </c>
      <c r="S128" s="41" t="s">
        <v>949</v>
      </c>
      <c r="T128" s="41" t="s">
        <v>949</v>
      </c>
      <c r="U128" s="41"/>
      <c r="V128" s="41"/>
      <c r="W128" s="41" t="s">
        <v>1555</v>
      </c>
      <c r="X128" s="41" t="s">
        <v>1142</v>
      </c>
      <c r="Y128" s="41"/>
      <c r="Z128" s="41"/>
      <c r="AA128" s="41"/>
      <c r="AB128" s="41"/>
      <c r="AC128" s="41"/>
      <c r="AD128" s="41"/>
      <c r="AE128" s="41" t="s">
        <v>1556</v>
      </c>
      <c r="AF128" s="41" t="s">
        <v>473</v>
      </c>
      <c r="AG128" s="790"/>
      <c r="AH128" s="41"/>
      <c r="AI128" s="229"/>
      <c r="AJ128" s="218">
        <f t="shared" si="17"/>
        <v>1</v>
      </c>
      <c r="AK128" s="84">
        <f t="shared" si="18"/>
        <v>1</v>
      </c>
    </row>
    <row r="129" spans="1:37" s="84" customFormat="1" ht="16.5">
      <c r="A129" s="229"/>
      <c r="B129" s="41">
        <f t="shared" si="13"/>
        <v>127</v>
      </c>
      <c r="C129" s="158" t="s">
        <v>936</v>
      </c>
      <c r="D129" s="158" t="s">
        <v>5197</v>
      </c>
      <c r="E129" s="297" t="s">
        <v>5197</v>
      </c>
      <c r="F129" s="158" t="str">
        <f>MID(D129,4,1)</f>
        <v>P</v>
      </c>
      <c r="G129" s="353" t="s">
        <v>5198</v>
      </c>
      <c r="H129" s="158">
        <v>5046.3</v>
      </c>
      <c r="I129" s="158" t="s">
        <v>949</v>
      </c>
      <c r="J129" s="158">
        <v>1.41</v>
      </c>
      <c r="K129" s="41" t="s">
        <v>949</v>
      </c>
      <c r="L129" s="158" t="s">
        <v>949</v>
      </c>
      <c r="M129" s="158" t="s">
        <v>1083</v>
      </c>
      <c r="N129" s="158" t="s">
        <v>1293</v>
      </c>
      <c r="O129" s="158" t="s">
        <v>1294</v>
      </c>
      <c r="P129" s="158" t="s">
        <v>1295</v>
      </c>
      <c r="Q129" s="158"/>
      <c r="R129" s="158" t="s">
        <v>1142</v>
      </c>
      <c r="S129" s="41" t="s">
        <v>945</v>
      </c>
      <c r="T129" s="41" t="s">
        <v>945</v>
      </c>
      <c r="U129" s="229"/>
      <c r="V129" s="229"/>
      <c r="W129" s="229" t="s">
        <v>5197</v>
      </c>
      <c r="X129" s="229" t="s">
        <v>1142</v>
      </c>
      <c r="Y129" s="229"/>
      <c r="Z129" s="229"/>
      <c r="AA129" s="229"/>
      <c r="AB129" s="229"/>
      <c r="AC129" s="229"/>
      <c r="AD129" s="229"/>
      <c r="AE129" s="229"/>
      <c r="AF129" s="41" t="s">
        <v>473</v>
      </c>
      <c r="AG129" s="229"/>
      <c r="AH129" s="229"/>
      <c r="AI129" s="229"/>
      <c r="AJ129" s="218">
        <f t="shared" si="17"/>
        <v>1</v>
      </c>
      <c r="AK129" s="84">
        <f t="shared" si="18"/>
        <v>1</v>
      </c>
    </row>
    <row r="130" spans="1:37" s="84" customFormat="1" ht="16.5">
      <c r="A130" s="229"/>
      <c r="B130" s="41">
        <f t="shared" si="13"/>
        <v>128</v>
      </c>
      <c r="C130" s="158" t="s">
        <v>936</v>
      </c>
      <c r="D130" s="158" t="s">
        <v>5199</v>
      </c>
      <c r="E130" s="297" t="s">
        <v>5199</v>
      </c>
      <c r="F130" s="158" t="str">
        <f>MID(D130,4,1)</f>
        <v>P</v>
      </c>
      <c r="G130" s="41" t="s">
        <v>5200</v>
      </c>
      <c r="H130" s="158">
        <v>998.851</v>
      </c>
      <c r="I130" s="158" t="s">
        <v>949</v>
      </c>
      <c r="J130" s="158">
        <v>1.2</v>
      </c>
      <c r="K130" s="41" t="s">
        <v>949</v>
      </c>
      <c r="L130" s="158" t="s">
        <v>949</v>
      </c>
      <c r="M130" s="158" t="s">
        <v>995</v>
      </c>
      <c r="N130" s="106" t="s">
        <v>1130</v>
      </c>
      <c r="O130" s="158" t="s">
        <v>1990</v>
      </c>
      <c r="P130" s="158" t="s">
        <v>1991</v>
      </c>
      <c r="Q130" s="106" t="s">
        <v>1133</v>
      </c>
      <c r="R130" s="158" t="s">
        <v>1142</v>
      </c>
      <c r="S130" s="41" t="s">
        <v>945</v>
      </c>
      <c r="T130" s="41" t="s">
        <v>945</v>
      </c>
      <c r="U130" s="229"/>
      <c r="V130" s="229"/>
      <c r="W130" s="229" t="s">
        <v>5199</v>
      </c>
      <c r="X130" s="229" t="s">
        <v>1142</v>
      </c>
      <c r="Y130" s="229"/>
      <c r="Z130" s="229"/>
      <c r="AA130" s="229"/>
      <c r="AB130" s="229"/>
      <c r="AC130" s="229"/>
      <c r="AD130" s="229"/>
      <c r="AE130" s="41" t="s">
        <v>989</v>
      </c>
      <c r="AF130" s="41" t="s">
        <v>473</v>
      </c>
      <c r="AG130" s="790"/>
      <c r="AH130" s="229"/>
      <c r="AI130" s="229"/>
      <c r="AJ130" s="218">
        <f t="shared" si="17"/>
        <v>1</v>
      </c>
      <c r="AK130" s="84">
        <f t="shared" si="18"/>
        <v>1</v>
      </c>
    </row>
    <row r="131" spans="1:37" s="84" customFormat="1" ht="16.5">
      <c r="A131" s="229"/>
      <c r="B131" s="41">
        <f t="shared" si="13"/>
        <v>129</v>
      </c>
      <c r="C131" s="158" t="s">
        <v>936</v>
      </c>
      <c r="D131" s="158" t="s">
        <v>5201</v>
      </c>
      <c r="E131" s="297" t="str">
        <f>D131</f>
        <v>A11P019</v>
      </c>
      <c r="F131" s="158" t="s">
        <v>1008</v>
      </c>
      <c r="G131" s="210" t="s">
        <v>5202</v>
      </c>
      <c r="H131" s="210">
        <v>4093.81</v>
      </c>
      <c r="I131" s="210" t="s">
        <v>949</v>
      </c>
      <c r="J131" s="210">
        <v>1.2</v>
      </c>
      <c r="K131" s="210" t="s">
        <v>949</v>
      </c>
      <c r="L131" s="158" t="s">
        <v>949</v>
      </c>
      <c r="M131" s="158" t="s">
        <v>1083</v>
      </c>
      <c r="N131" s="106" t="s">
        <v>1130</v>
      </c>
      <c r="O131" s="158" t="s">
        <v>5203</v>
      </c>
      <c r="P131" s="158" t="s">
        <v>5204</v>
      </c>
      <c r="Q131" s="1326" t="s">
        <v>1133</v>
      </c>
      <c r="R131" s="158" t="s">
        <v>1142</v>
      </c>
      <c r="S131" s="229"/>
      <c r="T131" s="229"/>
      <c r="U131" s="229"/>
      <c r="V131" s="229"/>
      <c r="W131" s="229"/>
      <c r="X131" s="229"/>
      <c r="Y131" s="229"/>
      <c r="Z131" s="229"/>
      <c r="AA131" s="229"/>
      <c r="AB131" s="229"/>
      <c r="AC131" s="229"/>
      <c r="AD131" s="229"/>
      <c r="AE131" s="229"/>
      <c r="AF131" s="229" t="s">
        <v>473</v>
      </c>
      <c r="AG131" s="229"/>
      <c r="AH131" s="229"/>
      <c r="AI131" s="229"/>
      <c r="AJ131" s="218">
        <f t="shared" si="17"/>
        <v>1</v>
      </c>
      <c r="AK131" s="84">
        <f t="shared" si="18"/>
        <v>1</v>
      </c>
    </row>
    <row r="132" spans="1:37" s="84" customFormat="1" ht="16.5">
      <c r="A132" s="229"/>
      <c r="B132" s="41">
        <f t="shared" si="13"/>
        <v>130</v>
      </c>
      <c r="C132" s="41" t="s">
        <v>5087</v>
      </c>
      <c r="D132" s="158" t="s">
        <v>5205</v>
      </c>
      <c r="E132" s="297" t="s">
        <v>5205</v>
      </c>
      <c r="F132" s="158" t="str">
        <f>MID(D132,4,1)</f>
        <v>P</v>
      </c>
      <c r="G132" s="41" t="s">
        <v>5206</v>
      </c>
      <c r="H132" s="158">
        <v>671.923</v>
      </c>
      <c r="I132" s="158">
        <v>1</v>
      </c>
      <c r="J132" s="158">
        <v>1.04</v>
      </c>
      <c r="K132" s="41">
        <v>0.75</v>
      </c>
      <c r="L132" s="158" t="s">
        <v>949</v>
      </c>
      <c r="M132" s="158" t="s">
        <v>5207</v>
      </c>
      <c r="N132" s="158" t="s">
        <v>1148</v>
      </c>
      <c r="O132" s="158" t="s">
        <v>1149</v>
      </c>
      <c r="P132" s="1332" t="s">
        <v>1132</v>
      </c>
      <c r="Q132" s="106" t="s">
        <v>1150</v>
      </c>
      <c r="R132" s="329" t="s">
        <v>1712</v>
      </c>
      <c r="S132" s="41" t="s">
        <v>945</v>
      </c>
      <c r="T132" s="41" t="s">
        <v>945</v>
      </c>
      <c r="U132" s="229"/>
      <c r="V132" s="229"/>
      <c r="W132" s="41" t="s">
        <v>5205</v>
      </c>
      <c r="X132" s="229" t="s">
        <v>1459</v>
      </c>
      <c r="Y132" s="229"/>
      <c r="Z132" s="229"/>
      <c r="AA132" s="229"/>
      <c r="AB132" s="229"/>
      <c r="AC132" s="229"/>
      <c r="AD132" s="229"/>
      <c r="AE132" s="41" t="s">
        <v>5144</v>
      </c>
      <c r="AF132" s="229" t="s">
        <v>223</v>
      </c>
      <c r="AG132" s="790"/>
      <c r="AH132" s="229"/>
      <c r="AI132" s="229"/>
      <c r="AJ132" s="218">
        <f t="shared" si="17"/>
        <v>1</v>
      </c>
      <c r="AK132" s="84">
        <f t="shared" si="18"/>
        <v>1</v>
      </c>
    </row>
    <row r="133" spans="1:37" s="84" customFormat="1" ht="16.5">
      <c r="A133" s="41"/>
      <c r="B133" s="41">
        <f t="shared" si="13"/>
        <v>131</v>
      </c>
      <c r="C133" s="158" t="s">
        <v>936</v>
      </c>
      <c r="D133" s="158" t="s">
        <v>1175</v>
      </c>
      <c r="E133" s="297" t="s">
        <v>1175</v>
      </c>
      <c r="F133" s="158" t="str">
        <f>MID(D133,4,1)</f>
        <v>P</v>
      </c>
      <c r="G133" s="41" t="s">
        <v>1177</v>
      </c>
      <c r="H133" s="158">
        <v>5.4169999999999998</v>
      </c>
      <c r="I133" s="158">
        <v>0.25</v>
      </c>
      <c r="J133" s="158">
        <v>1.37</v>
      </c>
      <c r="K133" s="41">
        <v>7.0000000000000001E-3</v>
      </c>
      <c r="L133" s="158" t="s">
        <v>1178</v>
      </c>
      <c r="M133" s="158" t="s">
        <v>1083</v>
      </c>
      <c r="N133" s="1326" t="s">
        <v>1179</v>
      </c>
      <c r="O133" s="158" t="s">
        <v>1180</v>
      </c>
      <c r="P133" s="158" t="s">
        <v>1181</v>
      </c>
      <c r="Q133" s="160"/>
      <c r="R133" s="158" t="s">
        <v>1166</v>
      </c>
      <c r="S133" s="41" t="s">
        <v>949</v>
      </c>
      <c r="T133" s="41" t="s">
        <v>949</v>
      </c>
      <c r="U133" s="41"/>
      <c r="V133" s="41"/>
      <c r="W133" s="41"/>
      <c r="X133" s="41"/>
      <c r="Y133" s="41"/>
      <c r="Z133" s="41"/>
      <c r="AA133" s="41"/>
      <c r="AB133" s="41"/>
      <c r="AC133" s="41"/>
      <c r="AD133" s="41"/>
      <c r="AE133" s="41"/>
      <c r="AF133" s="41" t="s">
        <v>473</v>
      </c>
      <c r="AG133" s="41"/>
      <c r="AH133" s="41"/>
      <c r="AI133" s="229"/>
      <c r="AJ133" s="218">
        <f t="shared" si="17"/>
        <v>1</v>
      </c>
      <c r="AK133" s="84">
        <f t="shared" si="18"/>
        <v>1</v>
      </c>
    </row>
    <row r="134" spans="1:37" s="84" customFormat="1" ht="16.5">
      <c r="A134" s="229"/>
      <c r="B134" s="41">
        <f t="shared" si="13"/>
        <v>132</v>
      </c>
      <c r="C134" s="158" t="s">
        <v>936</v>
      </c>
      <c r="D134" s="158" t="s">
        <v>5208</v>
      </c>
      <c r="E134" s="297" t="str">
        <f t="shared" ref="E134:E163" si="19">D134</f>
        <v>A11Q001</v>
      </c>
      <c r="F134" s="158" t="s">
        <v>993</v>
      </c>
      <c r="G134" s="210" t="s">
        <v>5209</v>
      </c>
      <c r="H134" s="210" t="s">
        <v>949</v>
      </c>
      <c r="I134" s="210" t="s">
        <v>949</v>
      </c>
      <c r="J134" s="210" t="s">
        <v>949</v>
      </c>
      <c r="K134" s="210" t="s">
        <v>949</v>
      </c>
      <c r="L134" s="210" t="s">
        <v>949</v>
      </c>
      <c r="M134" s="210" t="s">
        <v>949</v>
      </c>
      <c r="N134" s="158" t="s">
        <v>949</v>
      </c>
      <c r="O134" s="158" t="s">
        <v>949</v>
      </c>
      <c r="P134" s="158" t="s">
        <v>949</v>
      </c>
      <c r="Q134" s="158"/>
      <c r="R134" s="158" t="s">
        <v>986</v>
      </c>
      <c r="S134" s="251"/>
      <c r="T134" s="229"/>
      <c r="U134" s="229"/>
      <c r="V134" s="229"/>
      <c r="W134" s="229"/>
      <c r="X134" s="229"/>
      <c r="Y134" s="229"/>
      <c r="Z134" s="229"/>
      <c r="AA134" s="229"/>
      <c r="AB134" s="229"/>
      <c r="AC134" s="229"/>
      <c r="AD134" s="229"/>
      <c r="AE134" s="229"/>
      <c r="AF134" s="229" t="s">
        <v>473</v>
      </c>
      <c r="AG134" s="229"/>
      <c r="AH134" s="229"/>
      <c r="AI134" s="229"/>
      <c r="AJ134" s="218">
        <f t="shared" si="17"/>
        <v>1</v>
      </c>
      <c r="AK134" s="84">
        <f t="shared" si="18"/>
        <v>1</v>
      </c>
    </row>
    <row r="135" spans="1:37" s="84" customFormat="1" ht="16.5">
      <c r="A135" s="229"/>
      <c r="B135" s="41">
        <f t="shared" si="13"/>
        <v>133</v>
      </c>
      <c r="C135" s="158" t="s">
        <v>936</v>
      </c>
      <c r="D135" s="158" t="s">
        <v>5210</v>
      </c>
      <c r="E135" s="297" t="str">
        <f t="shared" si="19"/>
        <v>A11Q002</v>
      </c>
      <c r="F135" s="158" t="s">
        <v>993</v>
      </c>
      <c r="G135" s="210" t="s">
        <v>5211</v>
      </c>
      <c r="H135" s="210" t="s">
        <v>949</v>
      </c>
      <c r="I135" s="210" t="s">
        <v>949</v>
      </c>
      <c r="J135" s="210" t="s">
        <v>949</v>
      </c>
      <c r="K135" s="210" t="s">
        <v>949</v>
      </c>
      <c r="L135" s="210" t="s">
        <v>949</v>
      </c>
      <c r="M135" s="210" t="s">
        <v>949</v>
      </c>
      <c r="N135" s="158" t="s">
        <v>949</v>
      </c>
      <c r="O135" s="158" t="s">
        <v>949</v>
      </c>
      <c r="P135" s="158" t="s">
        <v>949</v>
      </c>
      <c r="Q135" s="158"/>
      <c r="R135" s="210" t="s">
        <v>5212</v>
      </c>
      <c r="S135" s="229"/>
      <c r="T135" s="229"/>
      <c r="U135" s="229"/>
      <c r="V135" s="229"/>
      <c r="W135" s="229"/>
      <c r="X135" s="229"/>
      <c r="Y135" s="229"/>
      <c r="Z135" s="229"/>
      <c r="AA135" s="229"/>
      <c r="AB135" s="229"/>
      <c r="AC135" s="229"/>
      <c r="AD135" s="229"/>
      <c r="AE135" s="229"/>
      <c r="AF135" s="229" t="s">
        <v>473</v>
      </c>
      <c r="AG135" s="229"/>
      <c r="AH135" s="229"/>
      <c r="AI135" s="229"/>
      <c r="AJ135" s="218">
        <f t="shared" si="17"/>
        <v>1</v>
      </c>
      <c r="AK135" s="84">
        <f t="shared" si="18"/>
        <v>1</v>
      </c>
    </row>
    <row r="136" spans="1:37" s="84" customFormat="1" ht="16.5">
      <c r="A136" s="229"/>
      <c r="B136" s="41">
        <f t="shared" si="13"/>
        <v>134</v>
      </c>
      <c r="C136" s="210" t="s">
        <v>5087</v>
      </c>
      <c r="D136" s="158" t="s">
        <v>5213</v>
      </c>
      <c r="E136" s="158" t="str">
        <f t="shared" si="19"/>
        <v>A11Q003</v>
      </c>
      <c r="F136" s="158" t="s">
        <v>993</v>
      </c>
      <c r="G136" s="210" t="s">
        <v>5214</v>
      </c>
      <c r="H136" s="210" t="s">
        <v>949</v>
      </c>
      <c r="I136" s="210" t="s">
        <v>949</v>
      </c>
      <c r="J136" s="210" t="s">
        <v>949</v>
      </c>
      <c r="K136" s="210" t="s">
        <v>949</v>
      </c>
      <c r="L136" s="210" t="s">
        <v>949</v>
      </c>
      <c r="M136" s="210" t="s">
        <v>949</v>
      </c>
      <c r="N136" s="158" t="s">
        <v>949</v>
      </c>
      <c r="O136" s="158" t="s">
        <v>949</v>
      </c>
      <c r="P136" s="158" t="s">
        <v>949</v>
      </c>
      <c r="Q136" s="158"/>
      <c r="R136" s="210" t="s">
        <v>5212</v>
      </c>
      <c r="S136" s="229"/>
      <c r="T136" s="229"/>
      <c r="U136" s="229"/>
      <c r="V136" s="229"/>
      <c r="W136" s="229"/>
      <c r="X136" s="229"/>
      <c r="Y136" s="229"/>
      <c r="Z136" s="229"/>
      <c r="AA136" s="229"/>
      <c r="AB136" s="229"/>
      <c r="AC136" s="229"/>
      <c r="AD136" s="229"/>
      <c r="AE136" s="229"/>
      <c r="AF136" s="229" t="s">
        <v>223</v>
      </c>
      <c r="AG136" s="229"/>
      <c r="AH136" s="229"/>
      <c r="AI136" s="229"/>
      <c r="AJ136" s="218">
        <f t="shared" si="17"/>
        <v>1</v>
      </c>
      <c r="AK136" s="84">
        <f t="shared" si="18"/>
        <v>1</v>
      </c>
    </row>
    <row r="137" spans="1:37" s="84" customFormat="1" ht="16.5">
      <c r="A137" s="229"/>
      <c r="B137" s="41">
        <f t="shared" si="13"/>
        <v>135</v>
      </c>
      <c r="C137" s="210" t="s">
        <v>5087</v>
      </c>
      <c r="D137" s="158" t="s">
        <v>5215</v>
      </c>
      <c r="E137" s="158" t="str">
        <f t="shared" si="19"/>
        <v>A11Q004</v>
      </c>
      <c r="F137" s="158" t="s">
        <v>993</v>
      </c>
      <c r="G137" s="210" t="s">
        <v>5216</v>
      </c>
      <c r="H137" s="210" t="s">
        <v>949</v>
      </c>
      <c r="I137" s="210" t="s">
        <v>949</v>
      </c>
      <c r="J137" s="210" t="s">
        <v>949</v>
      </c>
      <c r="K137" s="210" t="s">
        <v>949</v>
      </c>
      <c r="L137" s="210" t="s">
        <v>949</v>
      </c>
      <c r="M137" s="210" t="s">
        <v>949</v>
      </c>
      <c r="N137" s="158" t="s">
        <v>949</v>
      </c>
      <c r="O137" s="158" t="s">
        <v>949</v>
      </c>
      <c r="P137" s="158" t="s">
        <v>949</v>
      </c>
      <c r="Q137" s="158"/>
      <c r="R137" s="210" t="s">
        <v>5212</v>
      </c>
      <c r="S137" s="229"/>
      <c r="T137" s="229"/>
      <c r="U137" s="229"/>
      <c r="V137" s="229"/>
      <c r="W137" s="229"/>
      <c r="X137" s="229"/>
      <c r="Y137" s="229"/>
      <c r="Z137" s="229"/>
      <c r="AA137" s="229"/>
      <c r="AB137" s="229"/>
      <c r="AC137" s="229"/>
      <c r="AD137" s="229"/>
      <c r="AE137" s="229"/>
      <c r="AF137" s="229" t="s">
        <v>223</v>
      </c>
      <c r="AG137" s="229"/>
      <c r="AH137" s="229"/>
      <c r="AI137" s="229"/>
      <c r="AJ137" s="218">
        <f t="shared" si="17"/>
        <v>1</v>
      </c>
      <c r="AK137" s="84">
        <f t="shared" si="18"/>
        <v>1</v>
      </c>
    </row>
    <row r="138" spans="1:37" s="84" customFormat="1" ht="16.5">
      <c r="A138" s="229"/>
      <c r="B138" s="41">
        <f t="shared" si="13"/>
        <v>136</v>
      </c>
      <c r="C138" s="210" t="s">
        <v>5087</v>
      </c>
      <c r="D138" s="158" t="s">
        <v>5217</v>
      </c>
      <c r="E138" s="158" t="str">
        <f t="shared" si="19"/>
        <v>A11Q005</v>
      </c>
      <c r="F138" s="158" t="s">
        <v>993</v>
      </c>
      <c r="G138" s="210" t="s">
        <v>5218</v>
      </c>
      <c r="H138" s="210" t="s">
        <v>949</v>
      </c>
      <c r="I138" s="210" t="s">
        <v>949</v>
      </c>
      <c r="J138" s="210" t="s">
        <v>949</v>
      </c>
      <c r="K138" s="210">
        <v>77.569999999999993</v>
      </c>
      <c r="L138" s="210" t="s">
        <v>949</v>
      </c>
      <c r="M138" s="210" t="s">
        <v>949</v>
      </c>
      <c r="N138" s="158" t="s">
        <v>949</v>
      </c>
      <c r="O138" s="158" t="s">
        <v>949</v>
      </c>
      <c r="P138" s="158" t="s">
        <v>949</v>
      </c>
      <c r="Q138" s="158"/>
      <c r="R138" s="210" t="s">
        <v>5212</v>
      </c>
      <c r="S138" s="229"/>
      <c r="T138" s="229"/>
      <c r="U138" s="229"/>
      <c r="V138" s="229"/>
      <c r="W138" s="229"/>
      <c r="X138" s="229"/>
      <c r="Y138" s="229"/>
      <c r="Z138" s="229"/>
      <c r="AA138" s="229"/>
      <c r="AB138" s="229"/>
      <c r="AC138" s="229"/>
      <c r="AD138" s="229"/>
      <c r="AE138" s="229"/>
      <c r="AF138" s="229" t="s">
        <v>223</v>
      </c>
      <c r="AG138" s="229"/>
      <c r="AH138" s="229"/>
      <c r="AI138" s="229"/>
      <c r="AJ138" s="218">
        <f t="shared" si="17"/>
        <v>1</v>
      </c>
      <c r="AK138" s="84">
        <f t="shared" si="18"/>
        <v>1</v>
      </c>
    </row>
    <row r="139" spans="1:37" s="84" customFormat="1" ht="16.5">
      <c r="A139" s="229"/>
      <c r="B139" s="41">
        <f t="shared" si="13"/>
        <v>137</v>
      </c>
      <c r="C139" s="158" t="s">
        <v>936</v>
      </c>
      <c r="D139" s="158" t="s">
        <v>5219</v>
      </c>
      <c r="E139" s="158" t="str">
        <f t="shared" si="19"/>
        <v>A11S001</v>
      </c>
      <c r="F139" s="158" t="s">
        <v>1048</v>
      </c>
      <c r="G139" s="210" t="s">
        <v>5220</v>
      </c>
      <c r="H139" s="210" t="s">
        <v>949</v>
      </c>
      <c r="I139" s="210" t="s">
        <v>949</v>
      </c>
      <c r="J139" s="210" t="s">
        <v>949</v>
      </c>
      <c r="K139" s="210" t="s">
        <v>949</v>
      </c>
      <c r="L139" s="210" t="s">
        <v>949</v>
      </c>
      <c r="M139" s="210" t="s">
        <v>949</v>
      </c>
      <c r="N139" s="158" t="s">
        <v>949</v>
      </c>
      <c r="O139" s="158" t="s">
        <v>949</v>
      </c>
      <c r="P139" s="158" t="s">
        <v>949</v>
      </c>
      <c r="Q139" s="158"/>
      <c r="R139" s="210" t="s">
        <v>1068</v>
      </c>
      <c r="S139" s="229"/>
      <c r="T139" s="229"/>
      <c r="U139" s="229"/>
      <c r="V139" s="229"/>
      <c r="W139" s="229"/>
      <c r="X139" s="229"/>
      <c r="Y139" s="229"/>
      <c r="Z139" s="229"/>
      <c r="AA139" s="229"/>
      <c r="AB139" s="229"/>
      <c r="AC139" s="229"/>
      <c r="AD139" s="229"/>
      <c r="AE139" s="229"/>
      <c r="AF139" s="229" t="s">
        <v>473</v>
      </c>
      <c r="AG139" s="229"/>
      <c r="AH139" s="229"/>
      <c r="AI139" s="229"/>
      <c r="AJ139" s="218">
        <f t="shared" si="17"/>
        <v>1</v>
      </c>
      <c r="AK139" s="84">
        <f t="shared" si="18"/>
        <v>1</v>
      </c>
    </row>
    <row r="140" spans="1:37" s="84" customFormat="1" ht="16.5">
      <c r="A140" s="229"/>
      <c r="B140" s="41">
        <f t="shared" ref="B140:B203" si="20">ROW()-2</f>
        <v>138</v>
      </c>
      <c r="C140" s="158" t="s">
        <v>936</v>
      </c>
      <c r="D140" s="158" t="s">
        <v>5221</v>
      </c>
      <c r="E140" s="158" t="str">
        <f t="shared" si="19"/>
        <v>A11S002</v>
      </c>
      <c r="F140" s="158" t="s">
        <v>1048</v>
      </c>
      <c r="G140" s="210" t="s">
        <v>5222</v>
      </c>
      <c r="H140" s="210" t="s">
        <v>949</v>
      </c>
      <c r="I140" s="210" t="s">
        <v>949</v>
      </c>
      <c r="J140" s="210" t="s">
        <v>949</v>
      </c>
      <c r="K140" s="210" t="s">
        <v>949</v>
      </c>
      <c r="L140" s="210" t="s">
        <v>949</v>
      </c>
      <c r="M140" s="210" t="s">
        <v>949</v>
      </c>
      <c r="N140" s="158" t="s">
        <v>949</v>
      </c>
      <c r="O140" s="158" t="s">
        <v>949</v>
      </c>
      <c r="P140" s="158" t="s">
        <v>949</v>
      </c>
      <c r="Q140" s="158"/>
      <c r="R140" s="210" t="s">
        <v>1068</v>
      </c>
      <c r="S140" s="229"/>
      <c r="T140" s="229"/>
      <c r="U140" s="229"/>
      <c r="V140" s="229"/>
      <c r="W140" s="229"/>
      <c r="X140" s="229"/>
      <c r="Y140" s="229"/>
      <c r="Z140" s="229"/>
      <c r="AA140" s="229"/>
      <c r="AB140" s="229"/>
      <c r="AC140" s="229"/>
      <c r="AD140" s="229"/>
      <c r="AE140" s="229"/>
      <c r="AF140" s="229" t="s">
        <v>473</v>
      </c>
      <c r="AG140" s="229"/>
      <c r="AH140" s="229"/>
      <c r="AI140" s="229"/>
      <c r="AJ140" s="218">
        <f t="shared" si="17"/>
        <v>1</v>
      </c>
      <c r="AK140" s="84">
        <f t="shared" si="18"/>
        <v>1</v>
      </c>
    </row>
    <row r="141" spans="1:37" s="84" customFormat="1" ht="16.5">
      <c r="A141" s="229"/>
      <c r="B141" s="41">
        <f t="shared" si="20"/>
        <v>139</v>
      </c>
      <c r="C141" s="158" t="s">
        <v>936</v>
      </c>
      <c r="D141" s="158" t="s">
        <v>5223</v>
      </c>
      <c r="E141" s="158" t="str">
        <f t="shared" si="19"/>
        <v>A11S003</v>
      </c>
      <c r="F141" s="158" t="s">
        <v>1048</v>
      </c>
      <c r="G141" s="210" t="s">
        <v>5224</v>
      </c>
      <c r="H141" s="210" t="s">
        <v>949</v>
      </c>
      <c r="I141" s="210" t="s">
        <v>949</v>
      </c>
      <c r="J141" s="210" t="s">
        <v>949</v>
      </c>
      <c r="K141" s="210" t="s">
        <v>949</v>
      </c>
      <c r="L141" s="210" t="s">
        <v>949</v>
      </c>
      <c r="M141" s="210" t="s">
        <v>949</v>
      </c>
      <c r="N141" s="158" t="s">
        <v>949</v>
      </c>
      <c r="O141" s="158" t="s">
        <v>949</v>
      </c>
      <c r="P141" s="158" t="s">
        <v>949</v>
      </c>
      <c r="Q141" s="158"/>
      <c r="R141" s="210" t="s">
        <v>1068</v>
      </c>
      <c r="S141" s="229"/>
      <c r="T141" s="229"/>
      <c r="U141" s="229"/>
      <c r="V141" s="229"/>
      <c r="W141" s="229"/>
      <c r="X141" s="229"/>
      <c r="Y141" s="229"/>
      <c r="Z141" s="229"/>
      <c r="AA141" s="229"/>
      <c r="AB141" s="229"/>
      <c r="AC141" s="229"/>
      <c r="AD141" s="229"/>
      <c r="AE141" s="229"/>
      <c r="AF141" s="229" t="s">
        <v>473</v>
      </c>
      <c r="AG141" s="229"/>
      <c r="AH141" s="229"/>
      <c r="AI141" s="229"/>
      <c r="AJ141" s="218">
        <f t="shared" si="17"/>
        <v>1</v>
      </c>
      <c r="AK141" s="84">
        <f t="shared" si="18"/>
        <v>1</v>
      </c>
    </row>
    <row r="142" spans="1:37" s="84" customFormat="1" ht="16.5">
      <c r="A142" s="229"/>
      <c r="B142" s="41">
        <f t="shared" si="20"/>
        <v>140</v>
      </c>
      <c r="C142" s="158" t="s">
        <v>936</v>
      </c>
      <c r="D142" s="158" t="s">
        <v>5225</v>
      </c>
      <c r="E142" s="158" t="str">
        <f t="shared" si="19"/>
        <v>A11S004</v>
      </c>
      <c r="F142" s="158" t="s">
        <v>1048</v>
      </c>
      <c r="G142" s="320" t="s">
        <v>5226</v>
      </c>
      <c r="H142" s="210" t="s">
        <v>949</v>
      </c>
      <c r="I142" s="210" t="s">
        <v>949</v>
      </c>
      <c r="J142" s="210" t="s">
        <v>949</v>
      </c>
      <c r="K142" s="210" t="s">
        <v>949</v>
      </c>
      <c r="L142" s="210" t="s">
        <v>949</v>
      </c>
      <c r="M142" s="210" t="s">
        <v>949</v>
      </c>
      <c r="N142" s="158" t="s">
        <v>949</v>
      </c>
      <c r="O142" s="158" t="s">
        <v>949</v>
      </c>
      <c r="P142" s="158" t="s">
        <v>949</v>
      </c>
      <c r="Q142" s="158"/>
      <c r="R142" s="210" t="s">
        <v>1068</v>
      </c>
      <c r="S142" s="229"/>
      <c r="T142" s="229"/>
      <c r="U142" s="229"/>
      <c r="V142" s="229"/>
      <c r="W142" s="229"/>
      <c r="X142" s="229"/>
      <c r="Y142" s="229"/>
      <c r="Z142" s="229"/>
      <c r="AA142" s="229"/>
      <c r="AB142" s="229"/>
      <c r="AC142" s="229"/>
      <c r="AD142" s="229"/>
      <c r="AE142" s="229"/>
      <c r="AF142" s="229" t="s">
        <v>473</v>
      </c>
      <c r="AG142" s="229"/>
      <c r="AH142" s="229"/>
      <c r="AI142" s="229"/>
      <c r="AJ142" s="218">
        <f t="shared" si="17"/>
        <v>1</v>
      </c>
      <c r="AK142" s="84">
        <f t="shared" si="18"/>
        <v>1</v>
      </c>
    </row>
    <row r="143" spans="1:37" s="84" customFormat="1" ht="16.5">
      <c r="A143" s="229"/>
      <c r="B143" s="41">
        <f t="shared" si="20"/>
        <v>141</v>
      </c>
      <c r="C143" s="158" t="s">
        <v>936</v>
      </c>
      <c r="D143" s="813" t="s">
        <v>5227</v>
      </c>
      <c r="E143" s="5" t="str">
        <f t="shared" si="19"/>
        <v>A11X001</v>
      </c>
      <c r="F143" s="158" t="s">
        <v>947</v>
      </c>
      <c r="G143" s="827" t="s">
        <v>5228</v>
      </c>
      <c r="H143" s="300" t="s">
        <v>949</v>
      </c>
      <c r="I143" s="300" t="s">
        <v>949</v>
      </c>
      <c r="J143" s="300" t="s">
        <v>949</v>
      </c>
      <c r="K143" s="300" t="s">
        <v>949</v>
      </c>
      <c r="L143" s="300" t="s">
        <v>949</v>
      </c>
      <c r="M143" s="300" t="s">
        <v>949</v>
      </c>
      <c r="N143" s="247" t="s">
        <v>949</v>
      </c>
      <c r="O143" s="247" t="s">
        <v>949</v>
      </c>
      <c r="P143" s="247" t="s">
        <v>949</v>
      </c>
      <c r="Q143" s="247" t="s">
        <v>949</v>
      </c>
      <c r="R143" s="300" t="s">
        <v>949</v>
      </c>
      <c r="S143" s="229"/>
      <c r="T143" s="229"/>
      <c r="U143" s="229"/>
      <c r="V143" s="229"/>
      <c r="W143" s="229"/>
      <c r="X143" s="229"/>
      <c r="Y143" s="229"/>
      <c r="Z143" s="229"/>
      <c r="AA143" s="229"/>
      <c r="AB143" s="229"/>
      <c r="AC143" s="229"/>
      <c r="AD143" s="229"/>
      <c r="AE143" s="229"/>
      <c r="AF143" s="229" t="s">
        <v>473</v>
      </c>
      <c r="AG143" s="229"/>
      <c r="AH143" s="229"/>
      <c r="AI143" s="229"/>
      <c r="AJ143" s="218">
        <f t="shared" si="17"/>
        <v>1</v>
      </c>
      <c r="AK143" s="84">
        <f t="shared" si="18"/>
        <v>1</v>
      </c>
    </row>
    <row r="144" spans="1:37" s="84" customFormat="1" ht="16.5">
      <c r="A144" s="229"/>
      <c r="B144" s="41">
        <f t="shared" si="20"/>
        <v>142</v>
      </c>
      <c r="C144" s="158" t="s">
        <v>936</v>
      </c>
      <c r="D144" s="248" t="s">
        <v>5229</v>
      </c>
      <c r="E144" s="158" t="str">
        <f t="shared" si="19"/>
        <v>A11X101</v>
      </c>
      <c r="F144" s="158" t="s">
        <v>947</v>
      </c>
      <c r="G144" s="300" t="s">
        <v>5230</v>
      </c>
      <c r="H144" s="300" t="s">
        <v>949</v>
      </c>
      <c r="I144" s="300" t="s">
        <v>949</v>
      </c>
      <c r="J144" s="300" t="s">
        <v>949</v>
      </c>
      <c r="K144" s="300" t="s">
        <v>949</v>
      </c>
      <c r="L144" s="300" t="s">
        <v>949</v>
      </c>
      <c r="M144" s="300" t="s">
        <v>949</v>
      </c>
      <c r="N144" s="247" t="s">
        <v>949</v>
      </c>
      <c r="O144" s="247" t="s">
        <v>949</v>
      </c>
      <c r="P144" s="247" t="s">
        <v>949</v>
      </c>
      <c r="Q144" s="247" t="s">
        <v>949</v>
      </c>
      <c r="R144" s="300" t="s">
        <v>949</v>
      </c>
      <c r="S144" s="229"/>
      <c r="T144" s="229"/>
      <c r="U144" s="229"/>
      <c r="V144" s="229"/>
      <c r="W144" s="229"/>
      <c r="X144" s="229"/>
      <c r="Y144" s="229"/>
      <c r="Z144" s="229"/>
      <c r="AA144" s="229"/>
      <c r="AB144" s="229"/>
      <c r="AC144" s="229"/>
      <c r="AD144" s="229"/>
      <c r="AE144" s="229"/>
      <c r="AF144" s="229" t="s">
        <v>473</v>
      </c>
      <c r="AG144" s="229"/>
      <c r="AH144" s="229"/>
      <c r="AI144" s="229"/>
      <c r="AJ144" s="218">
        <f t="shared" si="17"/>
        <v>1</v>
      </c>
      <c r="AK144" s="84">
        <f t="shared" si="18"/>
        <v>1</v>
      </c>
    </row>
    <row r="145" spans="1:37" s="84" customFormat="1" ht="16.5">
      <c r="A145" s="229"/>
      <c r="B145" s="41">
        <f t="shared" si="20"/>
        <v>143</v>
      </c>
      <c r="C145" s="210" t="s">
        <v>5087</v>
      </c>
      <c r="D145" s="248" t="s">
        <v>5231</v>
      </c>
      <c r="E145" s="158" t="str">
        <f t="shared" si="19"/>
        <v>A11X111</v>
      </c>
      <c r="F145" s="158" t="s">
        <v>947</v>
      </c>
      <c r="G145" s="300" t="s">
        <v>5232</v>
      </c>
      <c r="H145" s="300" t="s">
        <v>949</v>
      </c>
      <c r="I145" s="300" t="s">
        <v>949</v>
      </c>
      <c r="J145" s="300" t="s">
        <v>949</v>
      </c>
      <c r="K145" s="300" t="s">
        <v>949</v>
      </c>
      <c r="L145" s="300" t="s">
        <v>949</v>
      </c>
      <c r="M145" s="300" t="s">
        <v>949</v>
      </c>
      <c r="N145" s="247" t="s">
        <v>949</v>
      </c>
      <c r="O145" s="247" t="s">
        <v>949</v>
      </c>
      <c r="P145" s="247" t="s">
        <v>949</v>
      </c>
      <c r="Q145" s="247" t="s">
        <v>949</v>
      </c>
      <c r="R145" s="300" t="s">
        <v>949</v>
      </c>
      <c r="S145" s="229"/>
      <c r="T145" s="229"/>
      <c r="U145" s="229"/>
      <c r="V145" s="229"/>
      <c r="W145" s="229"/>
      <c r="X145" s="229"/>
      <c r="Y145" s="229"/>
      <c r="Z145" s="229"/>
      <c r="AA145" s="229"/>
      <c r="AB145" s="229"/>
      <c r="AC145" s="229"/>
      <c r="AD145" s="229"/>
      <c r="AE145" s="229"/>
      <c r="AF145" s="229" t="s">
        <v>223</v>
      </c>
      <c r="AG145" s="229"/>
      <c r="AH145" s="229"/>
      <c r="AI145" s="229"/>
      <c r="AJ145" s="218">
        <f t="shared" si="17"/>
        <v>1</v>
      </c>
      <c r="AK145" s="84">
        <f t="shared" si="18"/>
        <v>1</v>
      </c>
    </row>
    <row r="146" spans="1:37" s="84" customFormat="1" ht="16.5">
      <c r="A146" s="229"/>
      <c r="B146" s="41">
        <f t="shared" si="20"/>
        <v>144</v>
      </c>
      <c r="C146" s="158" t="s">
        <v>936</v>
      </c>
      <c r="D146" s="248" t="s">
        <v>5233</v>
      </c>
      <c r="E146" s="158" t="str">
        <f t="shared" si="19"/>
        <v>A11X146</v>
      </c>
      <c r="F146" s="158" t="s">
        <v>947</v>
      </c>
      <c r="G146" s="300" t="s">
        <v>5234</v>
      </c>
      <c r="H146" s="300" t="s">
        <v>949</v>
      </c>
      <c r="I146" s="300" t="s">
        <v>949</v>
      </c>
      <c r="J146" s="300" t="s">
        <v>949</v>
      </c>
      <c r="K146" s="300" t="s">
        <v>949</v>
      </c>
      <c r="L146" s="300" t="s">
        <v>949</v>
      </c>
      <c r="M146" s="300" t="s">
        <v>949</v>
      </c>
      <c r="N146" s="247" t="s">
        <v>949</v>
      </c>
      <c r="O146" s="247" t="s">
        <v>949</v>
      </c>
      <c r="P146" s="247" t="s">
        <v>949</v>
      </c>
      <c r="Q146" s="247" t="s">
        <v>949</v>
      </c>
      <c r="R146" s="300" t="s">
        <v>949</v>
      </c>
      <c r="S146" s="229"/>
      <c r="T146" s="229"/>
      <c r="U146" s="229"/>
      <c r="V146" s="229"/>
      <c r="W146" s="229"/>
      <c r="X146" s="229"/>
      <c r="Y146" s="229"/>
      <c r="Z146" s="229"/>
      <c r="AA146" s="229"/>
      <c r="AB146" s="229"/>
      <c r="AC146" s="229"/>
      <c r="AD146" s="229"/>
      <c r="AE146" s="229"/>
      <c r="AF146" s="229" t="s">
        <v>473</v>
      </c>
      <c r="AG146" s="229"/>
      <c r="AH146" s="229"/>
      <c r="AI146" s="229"/>
      <c r="AJ146" s="218">
        <f t="shared" si="17"/>
        <v>1</v>
      </c>
      <c r="AK146" s="84">
        <f t="shared" si="18"/>
        <v>1</v>
      </c>
    </row>
    <row r="147" spans="1:37" s="84" customFormat="1" ht="16.5">
      <c r="A147" s="229"/>
      <c r="B147" s="41">
        <f t="shared" si="20"/>
        <v>145</v>
      </c>
      <c r="C147" s="158" t="s">
        <v>936</v>
      </c>
      <c r="D147" s="248" t="s">
        <v>5235</v>
      </c>
      <c r="E147" s="158" t="str">
        <f t="shared" si="19"/>
        <v>A11X147</v>
      </c>
      <c r="F147" s="158" t="s">
        <v>947</v>
      </c>
      <c r="G147" s="300" t="s">
        <v>5236</v>
      </c>
      <c r="H147" s="300" t="s">
        <v>949</v>
      </c>
      <c r="I147" s="300" t="s">
        <v>949</v>
      </c>
      <c r="J147" s="300" t="s">
        <v>949</v>
      </c>
      <c r="K147" s="300" t="s">
        <v>949</v>
      </c>
      <c r="L147" s="300" t="s">
        <v>949</v>
      </c>
      <c r="M147" s="300" t="s">
        <v>949</v>
      </c>
      <c r="N147" s="247" t="s">
        <v>949</v>
      </c>
      <c r="O147" s="247" t="s">
        <v>949</v>
      </c>
      <c r="P147" s="247" t="s">
        <v>949</v>
      </c>
      <c r="Q147" s="247" t="s">
        <v>949</v>
      </c>
      <c r="R147" s="300" t="s">
        <v>949</v>
      </c>
      <c r="S147" s="229"/>
      <c r="T147" s="229"/>
      <c r="U147" s="229"/>
      <c r="V147" s="229"/>
      <c r="W147" s="229"/>
      <c r="X147" s="229"/>
      <c r="Y147" s="229"/>
      <c r="Z147" s="229"/>
      <c r="AA147" s="229"/>
      <c r="AB147" s="229"/>
      <c r="AC147" s="229"/>
      <c r="AD147" s="229"/>
      <c r="AE147" s="229"/>
      <c r="AF147" s="229" t="s">
        <v>473</v>
      </c>
      <c r="AG147" s="229"/>
      <c r="AH147" s="229"/>
      <c r="AI147" s="229"/>
      <c r="AJ147" s="218">
        <f t="shared" si="17"/>
        <v>1</v>
      </c>
      <c r="AK147" s="84">
        <f t="shared" si="18"/>
        <v>1</v>
      </c>
    </row>
    <row r="148" spans="1:37" s="84" customFormat="1" ht="16.5">
      <c r="A148" s="229"/>
      <c r="B148" s="41">
        <f t="shared" si="20"/>
        <v>146</v>
      </c>
      <c r="C148" s="158" t="s">
        <v>936</v>
      </c>
      <c r="D148" s="248" t="s">
        <v>5237</v>
      </c>
      <c r="E148" s="158" t="str">
        <f t="shared" si="19"/>
        <v>A11X201</v>
      </c>
      <c r="F148" s="158" t="s">
        <v>947</v>
      </c>
      <c r="G148" s="300" t="s">
        <v>5238</v>
      </c>
      <c r="H148" s="300" t="s">
        <v>949</v>
      </c>
      <c r="I148" s="300" t="s">
        <v>949</v>
      </c>
      <c r="J148" s="300" t="s">
        <v>949</v>
      </c>
      <c r="K148" s="300" t="s">
        <v>949</v>
      </c>
      <c r="L148" s="300" t="s">
        <v>949</v>
      </c>
      <c r="M148" s="300" t="s">
        <v>949</v>
      </c>
      <c r="N148" s="247" t="s">
        <v>949</v>
      </c>
      <c r="O148" s="247" t="s">
        <v>949</v>
      </c>
      <c r="P148" s="247" t="s">
        <v>949</v>
      </c>
      <c r="Q148" s="247" t="s">
        <v>949</v>
      </c>
      <c r="R148" s="300" t="s">
        <v>949</v>
      </c>
      <c r="S148" s="229"/>
      <c r="T148" s="229"/>
      <c r="U148" s="229"/>
      <c r="V148" s="229"/>
      <c r="W148" s="229"/>
      <c r="X148" s="229"/>
      <c r="Y148" s="229"/>
      <c r="Z148" s="229"/>
      <c r="AA148" s="229"/>
      <c r="AB148" s="229"/>
      <c r="AC148" s="229"/>
      <c r="AD148" s="229"/>
      <c r="AE148" s="229"/>
      <c r="AF148" s="229" t="s">
        <v>473</v>
      </c>
      <c r="AG148" s="229"/>
      <c r="AH148" s="229"/>
      <c r="AI148" s="229"/>
      <c r="AJ148" s="218">
        <f t="shared" si="17"/>
        <v>1</v>
      </c>
      <c r="AK148" s="84">
        <f t="shared" si="18"/>
        <v>1</v>
      </c>
    </row>
    <row r="149" spans="1:37" s="84" customFormat="1" ht="16.5">
      <c r="A149" s="229"/>
      <c r="B149" s="41">
        <f t="shared" si="20"/>
        <v>147</v>
      </c>
      <c r="C149" s="158" t="s">
        <v>936</v>
      </c>
      <c r="D149" s="248" t="s">
        <v>5239</v>
      </c>
      <c r="E149" s="158" t="str">
        <f t="shared" si="19"/>
        <v>A11X202</v>
      </c>
      <c r="F149" s="158" t="s">
        <v>947</v>
      </c>
      <c r="G149" s="300" t="s">
        <v>5240</v>
      </c>
      <c r="H149" s="300" t="s">
        <v>949</v>
      </c>
      <c r="I149" s="300" t="s">
        <v>949</v>
      </c>
      <c r="J149" s="300" t="s">
        <v>949</v>
      </c>
      <c r="K149" s="300" t="s">
        <v>949</v>
      </c>
      <c r="L149" s="300" t="s">
        <v>949</v>
      </c>
      <c r="M149" s="300" t="s">
        <v>949</v>
      </c>
      <c r="N149" s="247" t="s">
        <v>949</v>
      </c>
      <c r="O149" s="247" t="s">
        <v>949</v>
      </c>
      <c r="P149" s="247" t="s">
        <v>949</v>
      </c>
      <c r="Q149" s="247" t="s">
        <v>949</v>
      </c>
      <c r="R149" s="300" t="s">
        <v>949</v>
      </c>
      <c r="S149" s="229"/>
      <c r="T149" s="229"/>
      <c r="U149" s="229"/>
      <c r="V149" s="229"/>
      <c r="W149" s="229"/>
      <c r="X149" s="229"/>
      <c r="Y149" s="229"/>
      <c r="Z149" s="229"/>
      <c r="AA149" s="229"/>
      <c r="AB149" s="229"/>
      <c r="AC149" s="229"/>
      <c r="AD149" s="229"/>
      <c r="AE149" s="229"/>
      <c r="AF149" s="229" t="s">
        <v>473</v>
      </c>
      <c r="AG149" s="229"/>
      <c r="AH149" s="229"/>
      <c r="AI149" s="229"/>
      <c r="AJ149" s="218">
        <f t="shared" si="17"/>
        <v>1</v>
      </c>
      <c r="AK149" s="84">
        <f t="shared" si="18"/>
        <v>1</v>
      </c>
    </row>
    <row r="150" spans="1:37" s="84" customFormat="1" ht="16.5">
      <c r="A150" s="229"/>
      <c r="B150" s="41">
        <f t="shared" si="20"/>
        <v>148</v>
      </c>
      <c r="C150" s="158" t="s">
        <v>936</v>
      </c>
      <c r="D150" s="248" t="s">
        <v>5241</v>
      </c>
      <c r="E150" s="158" t="str">
        <f t="shared" si="19"/>
        <v>A11X203</v>
      </c>
      <c r="F150" s="158" t="s">
        <v>947</v>
      </c>
      <c r="G150" s="300" t="s">
        <v>5242</v>
      </c>
      <c r="H150" s="300" t="s">
        <v>949</v>
      </c>
      <c r="I150" s="300" t="s">
        <v>949</v>
      </c>
      <c r="J150" s="300" t="s">
        <v>949</v>
      </c>
      <c r="K150" s="300" t="s">
        <v>949</v>
      </c>
      <c r="L150" s="300" t="s">
        <v>949</v>
      </c>
      <c r="M150" s="300" t="s">
        <v>949</v>
      </c>
      <c r="N150" s="247" t="s">
        <v>949</v>
      </c>
      <c r="O150" s="247" t="s">
        <v>949</v>
      </c>
      <c r="P150" s="247" t="s">
        <v>949</v>
      </c>
      <c r="Q150" s="247" t="s">
        <v>949</v>
      </c>
      <c r="R150" s="300" t="s">
        <v>949</v>
      </c>
      <c r="S150" s="229"/>
      <c r="T150" s="229"/>
      <c r="U150" s="229"/>
      <c r="V150" s="229"/>
      <c r="W150" s="229"/>
      <c r="X150" s="229"/>
      <c r="Y150" s="229"/>
      <c r="Z150" s="229"/>
      <c r="AA150" s="229"/>
      <c r="AB150" s="229"/>
      <c r="AC150" s="229"/>
      <c r="AD150" s="229"/>
      <c r="AE150" s="229"/>
      <c r="AF150" s="229" t="s">
        <v>473</v>
      </c>
      <c r="AG150" s="229"/>
      <c r="AH150" s="229"/>
      <c r="AI150" s="229"/>
      <c r="AJ150" s="218">
        <f t="shared" si="17"/>
        <v>1</v>
      </c>
      <c r="AK150" s="84">
        <f t="shared" si="18"/>
        <v>1</v>
      </c>
    </row>
    <row r="151" spans="1:37" s="84" customFormat="1" ht="16.5">
      <c r="A151" s="229"/>
      <c r="B151" s="41">
        <f t="shared" si="20"/>
        <v>149</v>
      </c>
      <c r="C151" s="158" t="s">
        <v>936</v>
      </c>
      <c r="D151" s="248" t="s">
        <v>5243</v>
      </c>
      <c r="E151" s="158" t="str">
        <f t="shared" si="19"/>
        <v>A11X205</v>
      </c>
      <c r="F151" s="158" t="s">
        <v>947</v>
      </c>
      <c r="G151" s="300" t="s">
        <v>5244</v>
      </c>
      <c r="H151" s="300" t="s">
        <v>949</v>
      </c>
      <c r="I151" s="300" t="s">
        <v>949</v>
      </c>
      <c r="J151" s="300" t="s">
        <v>949</v>
      </c>
      <c r="K151" s="300" t="s">
        <v>949</v>
      </c>
      <c r="L151" s="300" t="s">
        <v>949</v>
      </c>
      <c r="M151" s="300" t="s">
        <v>949</v>
      </c>
      <c r="N151" s="247" t="s">
        <v>949</v>
      </c>
      <c r="O151" s="247" t="s">
        <v>949</v>
      </c>
      <c r="P151" s="247" t="s">
        <v>949</v>
      </c>
      <c r="Q151" s="247" t="s">
        <v>949</v>
      </c>
      <c r="R151" s="300" t="s">
        <v>949</v>
      </c>
      <c r="S151" s="229"/>
      <c r="T151" s="229"/>
      <c r="U151" s="229"/>
      <c r="V151" s="229"/>
      <c r="W151" s="229"/>
      <c r="X151" s="229"/>
      <c r="Y151" s="229"/>
      <c r="Z151" s="229"/>
      <c r="AA151" s="229"/>
      <c r="AB151" s="229"/>
      <c r="AC151" s="229"/>
      <c r="AD151" s="229"/>
      <c r="AE151" s="229"/>
      <c r="AF151" s="229" t="s">
        <v>473</v>
      </c>
      <c r="AG151" s="229"/>
      <c r="AH151" s="229"/>
      <c r="AI151" s="229"/>
      <c r="AJ151" s="218">
        <f t="shared" si="17"/>
        <v>1</v>
      </c>
      <c r="AK151" s="84">
        <f t="shared" si="18"/>
        <v>1</v>
      </c>
    </row>
    <row r="152" spans="1:37" s="84" customFormat="1" ht="16.5">
      <c r="A152" s="229"/>
      <c r="B152" s="41">
        <f t="shared" si="20"/>
        <v>150</v>
      </c>
      <c r="C152" s="158" t="s">
        <v>936</v>
      </c>
      <c r="D152" s="248" t="s">
        <v>5245</v>
      </c>
      <c r="E152" s="158" t="str">
        <f t="shared" si="19"/>
        <v>A11X206</v>
      </c>
      <c r="F152" s="158" t="s">
        <v>947</v>
      </c>
      <c r="G152" s="300" t="s">
        <v>5246</v>
      </c>
      <c r="H152" s="300" t="s">
        <v>949</v>
      </c>
      <c r="I152" s="300" t="s">
        <v>949</v>
      </c>
      <c r="J152" s="300" t="s">
        <v>949</v>
      </c>
      <c r="K152" s="300" t="s">
        <v>949</v>
      </c>
      <c r="L152" s="300" t="s">
        <v>949</v>
      </c>
      <c r="M152" s="300" t="s">
        <v>949</v>
      </c>
      <c r="N152" s="247" t="s">
        <v>949</v>
      </c>
      <c r="O152" s="247" t="s">
        <v>949</v>
      </c>
      <c r="P152" s="247" t="s">
        <v>949</v>
      </c>
      <c r="Q152" s="247" t="s">
        <v>949</v>
      </c>
      <c r="R152" s="300" t="s">
        <v>949</v>
      </c>
      <c r="S152" s="229"/>
      <c r="T152" s="229"/>
      <c r="U152" s="229"/>
      <c r="V152" s="229"/>
      <c r="W152" s="229"/>
      <c r="X152" s="229"/>
      <c r="Y152" s="229"/>
      <c r="Z152" s="229"/>
      <c r="AA152" s="229"/>
      <c r="AB152" s="229"/>
      <c r="AC152" s="229"/>
      <c r="AD152" s="229"/>
      <c r="AE152" s="229"/>
      <c r="AF152" s="229" t="s">
        <v>473</v>
      </c>
      <c r="AG152" s="229"/>
      <c r="AH152" s="229"/>
      <c r="AI152" s="229"/>
      <c r="AJ152" s="218">
        <f t="shared" si="17"/>
        <v>1</v>
      </c>
      <c r="AK152" s="84">
        <f t="shared" si="18"/>
        <v>1</v>
      </c>
    </row>
    <row r="153" spans="1:37" s="84" customFormat="1" ht="16.5">
      <c r="A153" s="229"/>
      <c r="B153" s="41">
        <f t="shared" si="20"/>
        <v>151</v>
      </c>
      <c r="C153" s="158" t="s">
        <v>936</v>
      </c>
      <c r="D153" s="248" t="s">
        <v>5247</v>
      </c>
      <c r="E153" s="158" t="str">
        <f t="shared" si="19"/>
        <v>A11X207</v>
      </c>
      <c r="F153" s="158" t="s">
        <v>947</v>
      </c>
      <c r="G153" s="300" t="s">
        <v>5248</v>
      </c>
      <c r="H153" s="300" t="s">
        <v>949</v>
      </c>
      <c r="I153" s="300" t="s">
        <v>949</v>
      </c>
      <c r="J153" s="300" t="s">
        <v>949</v>
      </c>
      <c r="K153" s="300" t="s">
        <v>949</v>
      </c>
      <c r="L153" s="300" t="s">
        <v>949</v>
      </c>
      <c r="M153" s="300" t="s">
        <v>949</v>
      </c>
      <c r="N153" s="247" t="s">
        <v>949</v>
      </c>
      <c r="O153" s="247" t="s">
        <v>949</v>
      </c>
      <c r="P153" s="247" t="s">
        <v>949</v>
      </c>
      <c r="Q153" s="247" t="s">
        <v>949</v>
      </c>
      <c r="R153" s="300" t="s">
        <v>949</v>
      </c>
      <c r="S153" s="229"/>
      <c r="T153" s="229"/>
      <c r="U153" s="229"/>
      <c r="V153" s="229"/>
      <c r="W153" s="229"/>
      <c r="X153" s="229"/>
      <c r="Y153" s="229"/>
      <c r="Z153" s="229"/>
      <c r="AA153" s="229"/>
      <c r="AB153" s="229"/>
      <c r="AC153" s="229"/>
      <c r="AD153" s="229"/>
      <c r="AE153" s="229"/>
      <c r="AF153" s="229" t="s">
        <v>473</v>
      </c>
      <c r="AG153" s="229"/>
      <c r="AH153" s="229"/>
      <c r="AI153" s="229"/>
      <c r="AJ153" s="218">
        <f t="shared" si="17"/>
        <v>1</v>
      </c>
      <c r="AK153" s="84">
        <f t="shared" si="18"/>
        <v>1</v>
      </c>
    </row>
    <row r="154" spans="1:37" s="84" customFormat="1" ht="16.5">
      <c r="A154" s="229"/>
      <c r="B154" s="41">
        <f t="shared" si="20"/>
        <v>152</v>
      </c>
      <c r="C154" s="158" t="s">
        <v>936</v>
      </c>
      <c r="D154" s="248" t="s">
        <v>5249</v>
      </c>
      <c r="E154" s="158" t="str">
        <f t="shared" si="19"/>
        <v>A11X208</v>
      </c>
      <c r="F154" s="158" t="s">
        <v>947</v>
      </c>
      <c r="G154" s="300" t="s">
        <v>5250</v>
      </c>
      <c r="H154" s="300" t="s">
        <v>949</v>
      </c>
      <c r="I154" s="300" t="s">
        <v>949</v>
      </c>
      <c r="J154" s="300" t="s">
        <v>949</v>
      </c>
      <c r="K154" s="300" t="s">
        <v>949</v>
      </c>
      <c r="L154" s="300" t="s">
        <v>949</v>
      </c>
      <c r="M154" s="300" t="s">
        <v>949</v>
      </c>
      <c r="N154" s="247" t="s">
        <v>949</v>
      </c>
      <c r="O154" s="247" t="s">
        <v>949</v>
      </c>
      <c r="P154" s="247" t="s">
        <v>949</v>
      </c>
      <c r="Q154" s="247" t="s">
        <v>949</v>
      </c>
      <c r="R154" s="300" t="s">
        <v>949</v>
      </c>
      <c r="S154" s="229"/>
      <c r="T154" s="229"/>
      <c r="U154" s="229"/>
      <c r="V154" s="229"/>
      <c r="W154" s="229"/>
      <c r="X154" s="229"/>
      <c r="Y154" s="229"/>
      <c r="Z154" s="229"/>
      <c r="AA154" s="229"/>
      <c r="AB154" s="229"/>
      <c r="AC154" s="229"/>
      <c r="AD154" s="229"/>
      <c r="AE154" s="229"/>
      <c r="AF154" s="229" t="s">
        <v>473</v>
      </c>
      <c r="AG154" s="229"/>
      <c r="AH154" s="229"/>
      <c r="AI154" s="229"/>
      <c r="AJ154" s="218">
        <f t="shared" si="17"/>
        <v>1</v>
      </c>
      <c r="AK154" s="84">
        <f t="shared" si="18"/>
        <v>1</v>
      </c>
    </row>
    <row r="155" spans="1:37" s="84" customFormat="1" ht="16.5">
      <c r="A155" s="229"/>
      <c r="B155" s="41">
        <f t="shared" si="20"/>
        <v>153</v>
      </c>
      <c r="C155" s="158" t="s">
        <v>936</v>
      </c>
      <c r="D155" s="248" t="s">
        <v>5251</v>
      </c>
      <c r="E155" s="158" t="str">
        <f t="shared" si="19"/>
        <v>A11X209</v>
      </c>
      <c r="F155" s="158" t="s">
        <v>947</v>
      </c>
      <c r="G155" s="300" t="s">
        <v>5252</v>
      </c>
      <c r="H155" s="300" t="s">
        <v>949</v>
      </c>
      <c r="I155" s="300" t="s">
        <v>949</v>
      </c>
      <c r="J155" s="300" t="s">
        <v>949</v>
      </c>
      <c r="K155" s="300" t="s">
        <v>949</v>
      </c>
      <c r="L155" s="300" t="s">
        <v>949</v>
      </c>
      <c r="M155" s="300" t="s">
        <v>949</v>
      </c>
      <c r="N155" s="247" t="s">
        <v>949</v>
      </c>
      <c r="O155" s="247" t="s">
        <v>949</v>
      </c>
      <c r="P155" s="247" t="s">
        <v>949</v>
      </c>
      <c r="Q155" s="247" t="s">
        <v>949</v>
      </c>
      <c r="R155" s="300" t="s">
        <v>949</v>
      </c>
      <c r="S155" s="229"/>
      <c r="T155" s="229"/>
      <c r="U155" s="229"/>
      <c r="V155" s="229"/>
      <c r="W155" s="229"/>
      <c r="X155" s="229"/>
      <c r="Y155" s="229"/>
      <c r="Z155" s="229"/>
      <c r="AA155" s="229"/>
      <c r="AB155" s="229"/>
      <c r="AC155" s="229"/>
      <c r="AD155" s="229"/>
      <c r="AE155" s="229"/>
      <c r="AF155" s="229" t="s">
        <v>473</v>
      </c>
      <c r="AG155" s="229"/>
      <c r="AH155" s="229"/>
      <c r="AI155" s="229"/>
      <c r="AJ155" s="218">
        <f t="shared" si="17"/>
        <v>1</v>
      </c>
      <c r="AK155" s="84">
        <f t="shared" si="18"/>
        <v>1</v>
      </c>
    </row>
    <row r="156" spans="1:37" s="84" customFormat="1" ht="16.5">
      <c r="A156" s="229"/>
      <c r="B156" s="41">
        <f t="shared" si="20"/>
        <v>154</v>
      </c>
      <c r="C156" s="158" t="s">
        <v>936</v>
      </c>
      <c r="D156" s="248" t="s">
        <v>5253</v>
      </c>
      <c r="E156" s="158" t="str">
        <f t="shared" si="19"/>
        <v>A11X210</v>
      </c>
      <c r="F156" s="158" t="s">
        <v>947</v>
      </c>
      <c r="G156" s="300" t="s">
        <v>5254</v>
      </c>
      <c r="H156" s="300" t="s">
        <v>949</v>
      </c>
      <c r="I156" s="300" t="s">
        <v>949</v>
      </c>
      <c r="J156" s="300" t="s">
        <v>949</v>
      </c>
      <c r="K156" s="300" t="s">
        <v>949</v>
      </c>
      <c r="L156" s="300" t="s">
        <v>949</v>
      </c>
      <c r="M156" s="300" t="s">
        <v>949</v>
      </c>
      <c r="N156" s="247" t="s">
        <v>949</v>
      </c>
      <c r="O156" s="247" t="s">
        <v>949</v>
      </c>
      <c r="P156" s="247" t="s">
        <v>949</v>
      </c>
      <c r="Q156" s="247" t="s">
        <v>949</v>
      </c>
      <c r="R156" s="300" t="s">
        <v>949</v>
      </c>
      <c r="S156" s="229"/>
      <c r="T156" s="229"/>
      <c r="U156" s="229"/>
      <c r="V156" s="229"/>
      <c r="W156" s="229"/>
      <c r="X156" s="229"/>
      <c r="Y156" s="229"/>
      <c r="Z156" s="229"/>
      <c r="AA156" s="229"/>
      <c r="AB156" s="229"/>
      <c r="AC156" s="229"/>
      <c r="AD156" s="229"/>
      <c r="AE156" s="229"/>
      <c r="AF156" s="229" t="s">
        <v>473</v>
      </c>
      <c r="AG156" s="229"/>
      <c r="AH156" s="229"/>
      <c r="AI156" s="229"/>
      <c r="AJ156" s="218">
        <f t="shared" si="17"/>
        <v>1</v>
      </c>
      <c r="AK156" s="84">
        <f t="shared" si="18"/>
        <v>1</v>
      </c>
    </row>
    <row r="157" spans="1:37" s="84" customFormat="1" ht="16.5">
      <c r="A157" s="229"/>
      <c r="B157" s="41">
        <f t="shared" si="20"/>
        <v>155</v>
      </c>
      <c r="C157" s="158" t="s">
        <v>936</v>
      </c>
      <c r="D157" s="248" t="s">
        <v>5255</v>
      </c>
      <c r="E157" s="158" t="str">
        <f t="shared" si="19"/>
        <v>A11X211</v>
      </c>
      <c r="F157" s="158" t="s">
        <v>947</v>
      </c>
      <c r="G157" s="300" t="s">
        <v>5256</v>
      </c>
      <c r="H157" s="300" t="s">
        <v>949</v>
      </c>
      <c r="I157" s="300" t="s">
        <v>949</v>
      </c>
      <c r="J157" s="300" t="s">
        <v>949</v>
      </c>
      <c r="K157" s="300" t="s">
        <v>949</v>
      </c>
      <c r="L157" s="300" t="s">
        <v>949</v>
      </c>
      <c r="M157" s="300" t="s">
        <v>949</v>
      </c>
      <c r="N157" s="247" t="s">
        <v>949</v>
      </c>
      <c r="O157" s="247" t="s">
        <v>949</v>
      </c>
      <c r="P157" s="247" t="s">
        <v>949</v>
      </c>
      <c r="Q157" s="247" t="s">
        <v>949</v>
      </c>
      <c r="R157" s="300" t="s">
        <v>949</v>
      </c>
      <c r="S157" s="229"/>
      <c r="T157" s="229"/>
      <c r="U157" s="229"/>
      <c r="V157" s="229"/>
      <c r="W157" s="229"/>
      <c r="X157" s="229"/>
      <c r="Y157" s="229"/>
      <c r="Z157" s="229"/>
      <c r="AA157" s="229"/>
      <c r="AB157" s="229"/>
      <c r="AC157" s="229"/>
      <c r="AD157" s="229"/>
      <c r="AE157" s="229"/>
      <c r="AF157" s="229" t="s">
        <v>473</v>
      </c>
      <c r="AG157" s="229"/>
      <c r="AH157" s="229"/>
      <c r="AI157" s="229"/>
      <c r="AJ157" s="218">
        <f t="shared" si="17"/>
        <v>1</v>
      </c>
      <c r="AK157" s="84">
        <f t="shared" si="18"/>
        <v>1</v>
      </c>
    </row>
    <row r="158" spans="1:37" s="84" customFormat="1" ht="16.5">
      <c r="A158" s="229"/>
      <c r="B158" s="41">
        <f t="shared" si="20"/>
        <v>156</v>
      </c>
      <c r="C158" s="158" t="s">
        <v>936</v>
      </c>
      <c r="D158" s="248" t="s">
        <v>5257</v>
      </c>
      <c r="E158" s="158" t="str">
        <f t="shared" si="19"/>
        <v>A11X212</v>
      </c>
      <c r="F158" s="158" t="s">
        <v>947</v>
      </c>
      <c r="G158" s="300" t="s">
        <v>5258</v>
      </c>
      <c r="H158" s="300" t="s">
        <v>949</v>
      </c>
      <c r="I158" s="300" t="s">
        <v>949</v>
      </c>
      <c r="J158" s="300" t="s">
        <v>949</v>
      </c>
      <c r="K158" s="300" t="s">
        <v>949</v>
      </c>
      <c r="L158" s="300" t="s">
        <v>949</v>
      </c>
      <c r="M158" s="300" t="s">
        <v>949</v>
      </c>
      <c r="N158" s="247" t="s">
        <v>949</v>
      </c>
      <c r="O158" s="247" t="s">
        <v>949</v>
      </c>
      <c r="P158" s="247" t="s">
        <v>949</v>
      </c>
      <c r="Q158" s="247" t="s">
        <v>949</v>
      </c>
      <c r="R158" s="300" t="s">
        <v>949</v>
      </c>
      <c r="S158" s="229"/>
      <c r="T158" s="229"/>
      <c r="U158" s="229"/>
      <c r="V158" s="229"/>
      <c r="W158" s="229"/>
      <c r="X158" s="229"/>
      <c r="Y158" s="229"/>
      <c r="Z158" s="229"/>
      <c r="AA158" s="229"/>
      <c r="AB158" s="229"/>
      <c r="AC158" s="229"/>
      <c r="AD158" s="229"/>
      <c r="AE158" s="229"/>
      <c r="AF158" s="229" t="s">
        <v>473</v>
      </c>
      <c r="AG158" s="229"/>
      <c r="AH158" s="229"/>
      <c r="AI158" s="229"/>
      <c r="AJ158" s="218">
        <f t="shared" si="17"/>
        <v>1</v>
      </c>
      <c r="AK158" s="84">
        <f t="shared" si="18"/>
        <v>1</v>
      </c>
    </row>
    <row r="159" spans="1:37" s="84" customFormat="1" ht="16.5">
      <c r="A159" s="229"/>
      <c r="B159" s="41">
        <f t="shared" si="20"/>
        <v>157</v>
      </c>
      <c r="C159" s="210" t="s">
        <v>5087</v>
      </c>
      <c r="D159" s="248" t="s">
        <v>5259</v>
      </c>
      <c r="E159" s="158" t="str">
        <f t="shared" si="19"/>
        <v>A11X213</v>
      </c>
      <c r="F159" s="158" t="s">
        <v>947</v>
      </c>
      <c r="G159" s="300" t="s">
        <v>5260</v>
      </c>
      <c r="H159" s="300" t="s">
        <v>949</v>
      </c>
      <c r="I159" s="300" t="s">
        <v>949</v>
      </c>
      <c r="J159" s="300" t="s">
        <v>949</v>
      </c>
      <c r="K159" s="300" t="s">
        <v>949</v>
      </c>
      <c r="L159" s="300" t="s">
        <v>949</v>
      </c>
      <c r="M159" s="300" t="s">
        <v>949</v>
      </c>
      <c r="N159" s="247" t="s">
        <v>949</v>
      </c>
      <c r="O159" s="247" t="s">
        <v>949</v>
      </c>
      <c r="P159" s="247" t="s">
        <v>949</v>
      </c>
      <c r="Q159" s="247" t="s">
        <v>949</v>
      </c>
      <c r="R159" s="300" t="s">
        <v>949</v>
      </c>
      <c r="S159" s="229"/>
      <c r="T159" s="229"/>
      <c r="U159" s="229"/>
      <c r="V159" s="229"/>
      <c r="W159" s="229"/>
      <c r="X159" s="229"/>
      <c r="Y159" s="229"/>
      <c r="Z159" s="229"/>
      <c r="AA159" s="229"/>
      <c r="AB159" s="229"/>
      <c r="AC159" s="229"/>
      <c r="AD159" s="229"/>
      <c r="AE159" s="229"/>
      <c r="AF159" s="229" t="s">
        <v>223</v>
      </c>
      <c r="AG159" s="229"/>
      <c r="AH159" s="229"/>
      <c r="AI159" s="229"/>
      <c r="AJ159" s="218">
        <f t="shared" si="17"/>
        <v>1</v>
      </c>
      <c r="AK159" s="84">
        <f t="shared" si="18"/>
        <v>1</v>
      </c>
    </row>
    <row r="160" spans="1:37" s="84" customFormat="1" ht="16.5">
      <c r="A160" s="229"/>
      <c r="B160" s="41">
        <f t="shared" si="20"/>
        <v>158</v>
      </c>
      <c r="C160" s="210" t="s">
        <v>5087</v>
      </c>
      <c r="D160" s="248" t="s">
        <v>5261</v>
      </c>
      <c r="E160" s="158" t="str">
        <f t="shared" si="19"/>
        <v>A11X214</v>
      </c>
      <c r="F160" s="158" t="s">
        <v>947</v>
      </c>
      <c r="G160" s="300" t="s">
        <v>5262</v>
      </c>
      <c r="H160" s="300" t="s">
        <v>949</v>
      </c>
      <c r="I160" s="300" t="s">
        <v>949</v>
      </c>
      <c r="J160" s="300" t="s">
        <v>949</v>
      </c>
      <c r="K160" s="300" t="s">
        <v>949</v>
      </c>
      <c r="L160" s="300" t="s">
        <v>949</v>
      </c>
      <c r="M160" s="300" t="s">
        <v>949</v>
      </c>
      <c r="N160" s="247" t="s">
        <v>949</v>
      </c>
      <c r="O160" s="247" t="s">
        <v>949</v>
      </c>
      <c r="P160" s="247" t="s">
        <v>949</v>
      </c>
      <c r="Q160" s="247" t="s">
        <v>949</v>
      </c>
      <c r="R160" s="300" t="s">
        <v>949</v>
      </c>
      <c r="S160" s="229"/>
      <c r="T160" s="229"/>
      <c r="U160" s="229"/>
      <c r="V160" s="229"/>
      <c r="W160" s="229"/>
      <c r="X160" s="229"/>
      <c r="Y160" s="229"/>
      <c r="Z160" s="229"/>
      <c r="AA160" s="229"/>
      <c r="AB160" s="229"/>
      <c r="AC160" s="229"/>
      <c r="AD160" s="229"/>
      <c r="AE160" s="229"/>
      <c r="AF160" s="229" t="s">
        <v>223</v>
      </c>
      <c r="AG160" s="229"/>
      <c r="AH160" s="229"/>
      <c r="AI160" s="229"/>
      <c r="AJ160" s="218">
        <f t="shared" si="17"/>
        <v>1</v>
      </c>
      <c r="AK160" s="84">
        <f t="shared" si="18"/>
        <v>1</v>
      </c>
    </row>
    <row r="161" spans="1:37" s="84" customFormat="1" ht="16.5">
      <c r="A161" s="229"/>
      <c r="B161" s="41">
        <f t="shared" si="20"/>
        <v>159</v>
      </c>
      <c r="C161" s="158" t="s">
        <v>936</v>
      </c>
      <c r="D161" s="248" t="s">
        <v>5263</v>
      </c>
      <c r="E161" s="158" t="str">
        <f t="shared" si="19"/>
        <v>A11X301</v>
      </c>
      <c r="F161" s="158" t="s">
        <v>947</v>
      </c>
      <c r="G161" s="300" t="s">
        <v>5264</v>
      </c>
      <c r="H161" s="300" t="s">
        <v>949</v>
      </c>
      <c r="I161" s="300" t="s">
        <v>949</v>
      </c>
      <c r="J161" s="300" t="s">
        <v>949</v>
      </c>
      <c r="K161" s="300" t="s">
        <v>949</v>
      </c>
      <c r="L161" s="300" t="s">
        <v>949</v>
      </c>
      <c r="M161" s="300" t="s">
        <v>949</v>
      </c>
      <c r="N161" s="247" t="s">
        <v>949</v>
      </c>
      <c r="O161" s="247" t="s">
        <v>949</v>
      </c>
      <c r="P161" s="247" t="s">
        <v>949</v>
      </c>
      <c r="Q161" s="247" t="s">
        <v>949</v>
      </c>
      <c r="R161" s="300" t="s">
        <v>949</v>
      </c>
      <c r="S161" s="229"/>
      <c r="T161" s="229"/>
      <c r="U161" s="229"/>
      <c r="V161" s="229"/>
      <c r="W161" s="229"/>
      <c r="X161" s="229"/>
      <c r="Y161" s="229"/>
      <c r="Z161" s="229"/>
      <c r="AA161" s="229"/>
      <c r="AB161" s="229"/>
      <c r="AC161" s="229"/>
      <c r="AD161" s="229"/>
      <c r="AE161" s="229"/>
      <c r="AF161" s="229" t="s">
        <v>473</v>
      </c>
      <c r="AG161" s="229"/>
      <c r="AH161" s="229"/>
      <c r="AI161" s="229"/>
      <c r="AJ161" s="218">
        <f t="shared" si="17"/>
        <v>1</v>
      </c>
      <c r="AK161" s="84">
        <f t="shared" si="18"/>
        <v>1</v>
      </c>
    </row>
    <row r="162" spans="1:37" s="84" customFormat="1" ht="16.5">
      <c r="A162" s="229"/>
      <c r="B162" s="41">
        <f t="shared" si="20"/>
        <v>160</v>
      </c>
      <c r="C162" s="158" t="s">
        <v>936</v>
      </c>
      <c r="D162" s="248" t="s">
        <v>5265</v>
      </c>
      <c r="E162" s="158" t="str">
        <f t="shared" si="19"/>
        <v>A11X302</v>
      </c>
      <c r="F162" s="158" t="s">
        <v>947</v>
      </c>
      <c r="G162" s="300" t="s">
        <v>5266</v>
      </c>
      <c r="H162" s="300" t="s">
        <v>949</v>
      </c>
      <c r="I162" s="300" t="s">
        <v>949</v>
      </c>
      <c r="J162" s="300" t="s">
        <v>949</v>
      </c>
      <c r="K162" s="300" t="s">
        <v>949</v>
      </c>
      <c r="L162" s="300" t="s">
        <v>949</v>
      </c>
      <c r="M162" s="300" t="s">
        <v>949</v>
      </c>
      <c r="N162" s="247" t="s">
        <v>949</v>
      </c>
      <c r="O162" s="247" t="s">
        <v>949</v>
      </c>
      <c r="P162" s="247" t="s">
        <v>949</v>
      </c>
      <c r="Q162" s="247" t="s">
        <v>949</v>
      </c>
      <c r="R162" s="300" t="s">
        <v>949</v>
      </c>
      <c r="S162" s="229"/>
      <c r="T162" s="229"/>
      <c r="U162" s="229"/>
      <c r="V162" s="229"/>
      <c r="W162" s="229"/>
      <c r="X162" s="229"/>
      <c r="Y162" s="229"/>
      <c r="Z162" s="229"/>
      <c r="AA162" s="229"/>
      <c r="AB162" s="229"/>
      <c r="AC162" s="229"/>
      <c r="AD162" s="229"/>
      <c r="AE162" s="229"/>
      <c r="AF162" s="229" t="s">
        <v>473</v>
      </c>
      <c r="AG162" s="229"/>
      <c r="AH162" s="229"/>
      <c r="AI162" s="229"/>
      <c r="AJ162" s="218">
        <f t="shared" si="17"/>
        <v>1</v>
      </c>
      <c r="AK162" s="84">
        <f t="shared" si="18"/>
        <v>1</v>
      </c>
    </row>
    <row r="163" spans="1:37" s="84" customFormat="1" ht="16.5">
      <c r="A163" s="229"/>
      <c r="B163" s="41">
        <f t="shared" si="20"/>
        <v>161</v>
      </c>
      <c r="C163" s="158" t="s">
        <v>936</v>
      </c>
      <c r="D163" s="248" t="s">
        <v>5267</v>
      </c>
      <c r="E163" s="158" t="str">
        <f t="shared" si="19"/>
        <v>A11X303</v>
      </c>
      <c r="F163" s="158" t="s">
        <v>947</v>
      </c>
      <c r="G163" s="300" t="s">
        <v>5268</v>
      </c>
      <c r="H163" s="300" t="s">
        <v>949</v>
      </c>
      <c r="I163" s="300" t="s">
        <v>949</v>
      </c>
      <c r="J163" s="300" t="s">
        <v>949</v>
      </c>
      <c r="K163" s="300" t="s">
        <v>949</v>
      </c>
      <c r="L163" s="300" t="s">
        <v>949</v>
      </c>
      <c r="M163" s="300" t="s">
        <v>949</v>
      </c>
      <c r="N163" s="247" t="s">
        <v>949</v>
      </c>
      <c r="O163" s="247" t="s">
        <v>949</v>
      </c>
      <c r="P163" s="247" t="s">
        <v>949</v>
      </c>
      <c r="Q163" s="247" t="s">
        <v>949</v>
      </c>
      <c r="R163" s="300" t="s">
        <v>949</v>
      </c>
      <c r="S163" s="229"/>
      <c r="T163" s="229"/>
      <c r="U163" s="229"/>
      <c r="V163" s="229"/>
      <c r="W163" s="229"/>
      <c r="X163" s="229"/>
      <c r="Y163" s="229"/>
      <c r="Z163" s="229"/>
      <c r="AA163" s="229"/>
      <c r="AB163" s="229"/>
      <c r="AC163" s="229"/>
      <c r="AD163" s="229"/>
      <c r="AE163" s="229"/>
      <c r="AF163" s="229" t="s">
        <v>473</v>
      </c>
      <c r="AG163" s="229"/>
      <c r="AH163" s="229"/>
      <c r="AI163" s="229"/>
      <c r="AJ163" s="645">
        <f t="shared" si="17"/>
        <v>1</v>
      </c>
      <c r="AK163" s="84">
        <f t="shared" si="18"/>
        <v>1</v>
      </c>
    </row>
    <row r="164" spans="1:37" s="84" customFormat="1" ht="16.5">
      <c r="A164" s="229"/>
      <c r="B164" s="41">
        <f t="shared" si="20"/>
        <v>162</v>
      </c>
      <c r="C164" s="41" t="s">
        <v>657</v>
      </c>
      <c r="D164" s="158" t="s">
        <v>5269</v>
      </c>
      <c r="E164" s="158" t="s">
        <v>5270</v>
      </c>
      <c r="F164" s="158" t="str">
        <f>MID(D164,4,1)</f>
        <v>C</v>
      </c>
      <c r="G164" s="41" t="s">
        <v>5271</v>
      </c>
      <c r="H164" s="158">
        <v>17951.400000000001</v>
      </c>
      <c r="I164" s="158" t="s">
        <v>949</v>
      </c>
      <c r="J164" s="158" t="s">
        <v>949</v>
      </c>
      <c r="K164" s="41" t="s">
        <v>949</v>
      </c>
      <c r="L164" s="41" t="s">
        <v>5115</v>
      </c>
      <c r="M164" s="158" t="s">
        <v>949</v>
      </c>
      <c r="N164" s="158" t="s">
        <v>949</v>
      </c>
      <c r="O164" s="158" t="s">
        <v>949</v>
      </c>
      <c r="P164" s="158" t="s">
        <v>949</v>
      </c>
      <c r="Q164" s="158"/>
      <c r="R164" s="158" t="s">
        <v>1712</v>
      </c>
      <c r="S164" s="158" t="s">
        <v>945</v>
      </c>
      <c r="T164" s="158" t="s">
        <v>945</v>
      </c>
      <c r="U164" s="251"/>
      <c r="V164" s="251"/>
      <c r="W164" s="251"/>
      <c r="X164" s="251"/>
      <c r="Y164" s="251"/>
      <c r="Z164" s="251"/>
      <c r="AA164" s="251"/>
      <c r="AB164" s="251"/>
      <c r="AC164" s="251"/>
      <c r="AD164" s="251"/>
      <c r="AE164" s="1119" t="s">
        <v>1059</v>
      </c>
      <c r="AF164" s="1119" t="s">
        <v>623</v>
      </c>
      <c r="AG164" s="790"/>
      <c r="AH164" s="229"/>
      <c r="AI164" s="640"/>
      <c r="AJ164" s="245">
        <f t="shared" si="17"/>
        <v>1</v>
      </c>
      <c r="AK164" s="251">
        <f t="shared" si="18"/>
        <v>1</v>
      </c>
    </row>
    <row r="165" spans="1:37" s="84" customFormat="1" ht="16.5">
      <c r="A165" s="229"/>
      <c r="B165" s="41">
        <f t="shared" si="20"/>
        <v>163</v>
      </c>
      <c r="C165" s="210" t="s">
        <v>657</v>
      </c>
      <c r="D165" s="158" t="s">
        <v>5272</v>
      </c>
      <c r="E165" s="158" t="s">
        <v>5272</v>
      </c>
      <c r="F165" s="158" t="s">
        <v>1244</v>
      </c>
      <c r="G165" s="210" t="s">
        <v>5273</v>
      </c>
      <c r="H165" s="210" t="s">
        <v>949</v>
      </c>
      <c r="I165" s="210" t="s">
        <v>949</v>
      </c>
      <c r="J165" s="210" t="s">
        <v>949</v>
      </c>
      <c r="K165" s="210">
        <v>0.06</v>
      </c>
      <c r="L165" s="210" t="s">
        <v>949</v>
      </c>
      <c r="M165" s="158" t="s">
        <v>949</v>
      </c>
      <c r="N165" s="158" t="s">
        <v>949</v>
      </c>
      <c r="O165" s="158" t="s">
        <v>949</v>
      </c>
      <c r="P165" s="158" t="s">
        <v>949</v>
      </c>
      <c r="Q165" s="158"/>
      <c r="R165" s="158" t="s">
        <v>1768</v>
      </c>
      <c r="S165" s="1119"/>
      <c r="T165" s="251"/>
      <c r="U165" s="251"/>
      <c r="V165" s="251"/>
      <c r="W165" s="251"/>
      <c r="X165" s="251"/>
      <c r="Y165" s="251"/>
      <c r="Z165" s="251"/>
      <c r="AA165" s="251"/>
      <c r="AB165" s="251"/>
      <c r="AC165" s="251"/>
      <c r="AD165" s="251"/>
      <c r="AE165" s="1119"/>
      <c r="AF165" s="1119" t="s">
        <v>623</v>
      </c>
      <c r="AG165" s="229"/>
      <c r="AH165" s="229"/>
      <c r="AI165" s="640"/>
      <c r="AJ165" s="245">
        <f t="shared" si="17"/>
        <v>1</v>
      </c>
      <c r="AK165" s="251">
        <f t="shared" si="18"/>
        <v>1</v>
      </c>
    </row>
    <row r="166" spans="1:37" s="84" customFormat="1" ht="16.5">
      <c r="A166" s="229"/>
      <c r="B166" s="41">
        <f t="shared" si="20"/>
        <v>164</v>
      </c>
      <c r="C166" s="41" t="s">
        <v>657</v>
      </c>
      <c r="D166" s="158" t="s">
        <v>5274</v>
      </c>
      <c r="E166" s="158" t="s">
        <v>5274</v>
      </c>
      <c r="F166" s="158" t="str">
        <f>MID(D166,4,1)</f>
        <v>E</v>
      </c>
      <c r="G166" s="41" t="s">
        <v>5275</v>
      </c>
      <c r="H166" s="158">
        <v>22558.7</v>
      </c>
      <c r="I166" s="158" t="s">
        <v>949</v>
      </c>
      <c r="J166" s="158" t="s">
        <v>949</v>
      </c>
      <c r="K166" s="158" t="s">
        <v>949</v>
      </c>
      <c r="L166" s="41" t="s">
        <v>949</v>
      </c>
      <c r="M166" s="158" t="s">
        <v>949</v>
      </c>
      <c r="N166" s="158" t="s">
        <v>949</v>
      </c>
      <c r="O166" s="158" t="s">
        <v>949</v>
      </c>
      <c r="P166" s="158" t="s">
        <v>949</v>
      </c>
      <c r="Q166" s="158"/>
      <c r="R166" s="158" t="s">
        <v>1768</v>
      </c>
      <c r="S166" s="158" t="s">
        <v>945</v>
      </c>
      <c r="T166" s="158" t="s">
        <v>945</v>
      </c>
      <c r="U166" s="251"/>
      <c r="V166" s="251"/>
      <c r="W166" s="251"/>
      <c r="X166" s="251"/>
      <c r="Y166" s="251"/>
      <c r="Z166" s="251"/>
      <c r="AA166" s="251"/>
      <c r="AB166" s="251"/>
      <c r="AC166" s="251"/>
      <c r="AD166" s="251"/>
      <c r="AE166" s="158" t="s">
        <v>1059</v>
      </c>
      <c r="AF166" s="1119" t="s">
        <v>623</v>
      </c>
      <c r="AG166" s="790"/>
      <c r="AH166" s="229"/>
      <c r="AI166" s="640"/>
      <c r="AJ166" s="245">
        <f t="shared" si="17"/>
        <v>1</v>
      </c>
      <c r="AK166" s="251">
        <f t="shared" si="18"/>
        <v>1</v>
      </c>
    </row>
    <row r="167" spans="1:37" s="84" customFormat="1" ht="16.5">
      <c r="A167" s="229"/>
      <c r="B167" s="41">
        <f t="shared" si="20"/>
        <v>165</v>
      </c>
      <c r="C167" s="210" t="s">
        <v>657</v>
      </c>
      <c r="D167" s="158" t="s">
        <v>5276</v>
      </c>
      <c r="E167" s="158" t="s">
        <v>5276</v>
      </c>
      <c r="F167" s="158" t="s">
        <v>1244</v>
      </c>
      <c r="G167" s="210" t="s">
        <v>5277</v>
      </c>
      <c r="H167" s="210" t="s">
        <v>949</v>
      </c>
      <c r="I167" s="210" t="s">
        <v>949</v>
      </c>
      <c r="J167" s="210" t="s">
        <v>949</v>
      </c>
      <c r="K167" s="210" t="s">
        <v>949</v>
      </c>
      <c r="L167" s="210" t="s">
        <v>949</v>
      </c>
      <c r="M167" s="158" t="s">
        <v>949</v>
      </c>
      <c r="N167" s="158" t="s">
        <v>949</v>
      </c>
      <c r="O167" s="158" t="s">
        <v>949</v>
      </c>
      <c r="P167" s="158" t="s">
        <v>949</v>
      </c>
      <c r="Q167" s="158"/>
      <c r="R167" s="158" t="s">
        <v>1372</v>
      </c>
      <c r="S167" s="1119"/>
      <c r="T167" s="251"/>
      <c r="U167" s="251"/>
      <c r="V167" s="251"/>
      <c r="W167" s="251"/>
      <c r="X167" s="251"/>
      <c r="Y167" s="251"/>
      <c r="Z167" s="251"/>
      <c r="AA167" s="251"/>
      <c r="AB167" s="251"/>
      <c r="AC167" s="251"/>
      <c r="AD167" s="251"/>
      <c r="AE167" s="1119"/>
      <c r="AF167" s="1119" t="s">
        <v>623</v>
      </c>
      <c r="AG167" s="229"/>
      <c r="AH167" s="229"/>
      <c r="AI167" s="640"/>
      <c r="AJ167" s="245">
        <f t="shared" si="17"/>
        <v>1</v>
      </c>
      <c r="AK167" s="251">
        <f t="shared" si="18"/>
        <v>1</v>
      </c>
    </row>
    <row r="168" spans="1:37" s="84" customFormat="1" ht="16.5">
      <c r="A168" s="229"/>
      <c r="B168" s="41">
        <f t="shared" si="20"/>
        <v>166</v>
      </c>
      <c r="C168" s="210" t="s">
        <v>657</v>
      </c>
      <c r="D168" s="158" t="s">
        <v>5278</v>
      </c>
      <c r="E168" s="158" t="s">
        <v>5278</v>
      </c>
      <c r="F168" s="158" t="s">
        <v>1244</v>
      </c>
      <c r="G168" s="210" t="s">
        <v>5279</v>
      </c>
      <c r="H168" s="210" t="s">
        <v>949</v>
      </c>
      <c r="I168" s="210" t="s">
        <v>949</v>
      </c>
      <c r="J168" s="210" t="s">
        <v>949</v>
      </c>
      <c r="K168" s="210" t="s">
        <v>949</v>
      </c>
      <c r="L168" s="210" t="s">
        <v>949</v>
      </c>
      <c r="M168" s="158" t="s">
        <v>949</v>
      </c>
      <c r="N168" s="158" t="s">
        <v>949</v>
      </c>
      <c r="O168" s="158" t="s">
        <v>949</v>
      </c>
      <c r="P168" s="158" t="s">
        <v>949</v>
      </c>
      <c r="Q168" s="158"/>
      <c r="R168" s="158" t="s">
        <v>1372</v>
      </c>
      <c r="S168" s="1119"/>
      <c r="T168" s="251"/>
      <c r="U168" s="251"/>
      <c r="V168" s="251"/>
      <c r="W168" s="251"/>
      <c r="X168" s="251"/>
      <c r="Y168" s="251"/>
      <c r="Z168" s="251"/>
      <c r="AA168" s="251"/>
      <c r="AB168" s="251"/>
      <c r="AC168" s="251"/>
      <c r="AD168" s="251"/>
      <c r="AE168" s="1119"/>
      <c r="AF168" s="1119" t="s">
        <v>623</v>
      </c>
      <c r="AG168" s="229"/>
      <c r="AH168" s="229"/>
      <c r="AI168" s="640"/>
      <c r="AJ168" s="245">
        <f t="shared" ref="AJ168:AJ231" si="21">COUNTIFS(D:D,D168)</f>
        <v>1</v>
      </c>
      <c r="AK168" s="251">
        <f t="shared" si="18"/>
        <v>1</v>
      </c>
    </row>
    <row r="169" spans="1:37" s="84" customFormat="1" ht="16.5">
      <c r="A169" s="229"/>
      <c r="B169" s="41">
        <f t="shared" si="20"/>
        <v>167</v>
      </c>
      <c r="C169" s="210" t="s">
        <v>657</v>
      </c>
      <c r="D169" s="158" t="s">
        <v>5280</v>
      </c>
      <c r="E169" s="158" t="s">
        <v>5281</v>
      </c>
      <c r="F169" s="158" t="s">
        <v>1244</v>
      </c>
      <c r="G169" s="210" t="s">
        <v>5282</v>
      </c>
      <c r="H169" s="210">
        <v>22558.73</v>
      </c>
      <c r="I169" s="210" t="s">
        <v>949</v>
      </c>
      <c r="J169" s="210" t="s">
        <v>949</v>
      </c>
      <c r="K169" s="210" t="s">
        <v>949</v>
      </c>
      <c r="L169" s="210" t="s">
        <v>949</v>
      </c>
      <c r="M169" s="158" t="s">
        <v>949</v>
      </c>
      <c r="N169" s="158" t="s">
        <v>949</v>
      </c>
      <c r="O169" s="158" t="s">
        <v>949</v>
      </c>
      <c r="P169" s="158" t="s">
        <v>949</v>
      </c>
      <c r="Q169" s="158"/>
      <c r="R169" s="158" t="s">
        <v>1768</v>
      </c>
      <c r="S169" s="1119"/>
      <c r="T169" s="251"/>
      <c r="U169" s="251"/>
      <c r="V169" s="251"/>
      <c r="W169" s="251"/>
      <c r="X169" s="251"/>
      <c r="Y169" s="251"/>
      <c r="Z169" s="251"/>
      <c r="AA169" s="251"/>
      <c r="AB169" s="251"/>
      <c r="AC169" s="251"/>
      <c r="AD169" s="251"/>
      <c r="AE169" s="1119"/>
      <c r="AF169" s="1119" t="s">
        <v>623</v>
      </c>
      <c r="AG169" s="229"/>
      <c r="AH169" s="229"/>
      <c r="AI169" s="640"/>
      <c r="AJ169" s="245">
        <f t="shared" si="21"/>
        <v>1</v>
      </c>
      <c r="AK169" s="251">
        <f t="shared" si="18"/>
        <v>1</v>
      </c>
    </row>
    <row r="170" spans="1:37" s="84" customFormat="1" ht="16.5">
      <c r="A170" s="229"/>
      <c r="B170" s="41">
        <f t="shared" si="20"/>
        <v>168</v>
      </c>
      <c r="C170" s="210" t="s">
        <v>657</v>
      </c>
      <c r="D170" s="158" t="s">
        <v>1794</v>
      </c>
      <c r="E170" s="158" t="s">
        <v>1794</v>
      </c>
      <c r="F170" s="158" t="s">
        <v>1081</v>
      </c>
      <c r="G170" s="210" t="s">
        <v>5283</v>
      </c>
      <c r="H170" s="210">
        <v>13483.43</v>
      </c>
      <c r="I170" s="210">
        <v>1</v>
      </c>
      <c r="J170" s="210" t="s">
        <v>949</v>
      </c>
      <c r="K170" s="210" t="s">
        <v>949</v>
      </c>
      <c r="L170" s="210" t="s">
        <v>5284</v>
      </c>
      <c r="M170" s="158" t="s">
        <v>949</v>
      </c>
      <c r="N170" s="158" t="s">
        <v>1192</v>
      </c>
      <c r="O170" s="158" t="s">
        <v>1797</v>
      </c>
      <c r="P170" s="158" t="s">
        <v>1194</v>
      </c>
      <c r="Q170" s="158"/>
      <c r="R170" s="158" t="s">
        <v>1712</v>
      </c>
      <c r="S170" s="1119"/>
      <c r="T170" s="251"/>
      <c r="U170" s="251"/>
      <c r="V170" s="251"/>
      <c r="W170" s="251"/>
      <c r="X170" s="251"/>
      <c r="Y170" s="251"/>
      <c r="Z170" s="251"/>
      <c r="AA170" s="251"/>
      <c r="AB170" s="251"/>
      <c r="AC170" s="251"/>
      <c r="AD170" s="251"/>
      <c r="AE170" s="1119"/>
      <c r="AF170" s="1119" t="s">
        <v>623</v>
      </c>
      <c r="AG170" s="229"/>
      <c r="AH170" s="229"/>
      <c r="AI170" s="640"/>
      <c r="AJ170" s="245">
        <f t="shared" si="21"/>
        <v>1</v>
      </c>
      <c r="AK170" s="251">
        <f t="shared" ref="AK170:AK233" si="22">COUNTIFS(E:E,E170)</f>
        <v>1</v>
      </c>
    </row>
    <row r="171" spans="1:37" s="84" customFormat="1" ht="16.5">
      <c r="A171" s="229"/>
      <c r="B171" s="41">
        <f t="shared" si="20"/>
        <v>169</v>
      </c>
      <c r="C171" s="41" t="s">
        <v>657</v>
      </c>
      <c r="D171" s="158" t="s">
        <v>1692</v>
      </c>
      <c r="E171" s="158" t="s">
        <v>1692</v>
      </c>
      <c r="F171" s="158" t="str">
        <f>MID(D171,4,1)</f>
        <v>M</v>
      </c>
      <c r="G171" s="41" t="s">
        <v>1694</v>
      </c>
      <c r="H171" s="158">
        <v>4369.08</v>
      </c>
      <c r="I171" s="158">
        <v>1.5</v>
      </c>
      <c r="J171" s="158">
        <v>1.45</v>
      </c>
      <c r="K171" s="41" t="s">
        <v>949</v>
      </c>
      <c r="L171" s="41" t="s">
        <v>1695</v>
      </c>
      <c r="M171" s="158" t="s">
        <v>949</v>
      </c>
      <c r="N171" s="158" t="s">
        <v>1192</v>
      </c>
      <c r="O171" s="158" t="s">
        <v>1193</v>
      </c>
      <c r="P171" s="158" t="s">
        <v>1295</v>
      </c>
      <c r="Q171" s="158"/>
      <c r="R171" s="158" t="s">
        <v>1712</v>
      </c>
      <c r="S171" s="158" t="s">
        <v>945</v>
      </c>
      <c r="T171" s="158" t="s">
        <v>945</v>
      </c>
      <c r="U171" s="251"/>
      <c r="V171" s="251"/>
      <c r="W171" s="158" t="s">
        <v>1692</v>
      </c>
      <c r="X171" s="251" t="s">
        <v>1459</v>
      </c>
      <c r="Y171" s="251"/>
      <c r="Z171" s="251"/>
      <c r="AA171" s="251"/>
      <c r="AB171" s="251"/>
      <c r="AC171" s="251"/>
      <c r="AD171" s="251"/>
      <c r="AE171" s="158" t="s">
        <v>979</v>
      </c>
      <c r="AF171" s="1119" t="s">
        <v>623</v>
      </c>
      <c r="AG171" s="790"/>
      <c r="AH171" s="229"/>
      <c r="AI171" s="640"/>
      <c r="AJ171" s="245">
        <f t="shared" si="21"/>
        <v>1</v>
      </c>
      <c r="AK171" s="251">
        <f t="shared" si="22"/>
        <v>1</v>
      </c>
    </row>
    <row r="172" spans="1:37" s="84" customFormat="1" ht="16.5">
      <c r="A172" s="229"/>
      <c r="B172" s="41">
        <f t="shared" si="20"/>
        <v>170</v>
      </c>
      <c r="C172" s="41" t="s">
        <v>657</v>
      </c>
      <c r="D172" s="158" t="s">
        <v>5285</v>
      </c>
      <c r="E172" s="158" t="s">
        <v>5286</v>
      </c>
      <c r="F172" s="158" t="str">
        <f>MID(D172,4,1)</f>
        <v>M</v>
      </c>
      <c r="G172" s="41" t="s">
        <v>1795</v>
      </c>
      <c r="H172" s="158">
        <v>13483.4</v>
      </c>
      <c r="I172" s="158">
        <v>1</v>
      </c>
      <c r="J172" s="158" t="s">
        <v>949</v>
      </c>
      <c r="K172" s="41" t="s">
        <v>949</v>
      </c>
      <c r="L172" s="41" t="s">
        <v>5284</v>
      </c>
      <c r="M172" s="158" t="s">
        <v>949</v>
      </c>
      <c r="N172" s="158" t="s">
        <v>1192</v>
      </c>
      <c r="O172" s="158" t="s">
        <v>1797</v>
      </c>
      <c r="P172" s="158" t="s">
        <v>1194</v>
      </c>
      <c r="Q172" s="158"/>
      <c r="R172" s="158" t="s">
        <v>1712</v>
      </c>
      <c r="S172" s="158" t="s">
        <v>945</v>
      </c>
      <c r="T172" s="158" t="s">
        <v>945</v>
      </c>
      <c r="U172" s="251"/>
      <c r="V172" s="251"/>
      <c r="W172" s="251"/>
      <c r="X172" s="251"/>
      <c r="Y172" s="251"/>
      <c r="Z172" s="251"/>
      <c r="AA172" s="251"/>
      <c r="AB172" s="251"/>
      <c r="AC172" s="251"/>
      <c r="AD172" s="251"/>
      <c r="AE172" s="158" t="s">
        <v>1059</v>
      </c>
      <c r="AF172" s="1119" t="s">
        <v>623</v>
      </c>
      <c r="AG172" s="790"/>
      <c r="AH172" s="229"/>
      <c r="AI172" s="640"/>
      <c r="AJ172" s="245">
        <f t="shared" si="21"/>
        <v>1</v>
      </c>
      <c r="AK172" s="251">
        <f t="shared" si="22"/>
        <v>1</v>
      </c>
    </row>
    <row r="173" spans="1:37" s="84" customFormat="1" ht="16.5">
      <c r="A173" s="229"/>
      <c r="B173" s="41">
        <f t="shared" si="20"/>
        <v>171</v>
      </c>
      <c r="C173" s="210" t="s">
        <v>657</v>
      </c>
      <c r="D173" s="158" t="s">
        <v>5287</v>
      </c>
      <c r="E173" s="158" t="s">
        <v>5287</v>
      </c>
      <c r="F173" s="158" t="s">
        <v>1008</v>
      </c>
      <c r="G173" s="210" t="s">
        <v>5288</v>
      </c>
      <c r="H173" s="210">
        <v>38187.758000000002</v>
      </c>
      <c r="I173" s="210" t="s">
        <v>949</v>
      </c>
      <c r="J173" s="210">
        <v>1.45</v>
      </c>
      <c r="K173" s="210">
        <v>0.49</v>
      </c>
      <c r="L173" s="158" t="s">
        <v>949</v>
      </c>
      <c r="M173" s="158" t="s">
        <v>5289</v>
      </c>
      <c r="N173" s="158" t="s">
        <v>1709</v>
      </c>
      <c r="O173" s="158" t="s">
        <v>5290</v>
      </c>
      <c r="P173" s="106" t="s">
        <v>1132</v>
      </c>
      <c r="Q173" s="158" t="s">
        <v>5291</v>
      </c>
      <c r="R173" s="158" t="s">
        <v>1142</v>
      </c>
      <c r="S173" s="1119"/>
      <c r="T173" s="251"/>
      <c r="U173" s="251"/>
      <c r="V173" s="251"/>
      <c r="W173" s="251"/>
      <c r="X173" s="251"/>
      <c r="Y173" s="251"/>
      <c r="Z173" s="251"/>
      <c r="AA173" s="251"/>
      <c r="AB173" s="251"/>
      <c r="AC173" s="251"/>
      <c r="AD173" s="251"/>
      <c r="AE173" s="1119"/>
      <c r="AF173" s="1119" t="s">
        <v>623</v>
      </c>
      <c r="AG173" s="229"/>
      <c r="AH173" s="229"/>
      <c r="AI173" s="640"/>
      <c r="AJ173" s="245">
        <f t="shared" si="21"/>
        <v>1</v>
      </c>
      <c r="AK173" s="251">
        <f t="shared" si="22"/>
        <v>1</v>
      </c>
    </row>
    <row r="174" spans="1:37" s="84" customFormat="1" ht="16.5">
      <c r="A174" s="229"/>
      <c r="B174" s="41">
        <f t="shared" si="20"/>
        <v>172</v>
      </c>
      <c r="C174" s="41" t="s">
        <v>657</v>
      </c>
      <c r="D174" s="158" t="s">
        <v>5292</v>
      </c>
      <c r="E174" s="158" t="s">
        <v>5292</v>
      </c>
      <c r="F174" s="158" t="str">
        <f>MID(D174,4,1)</f>
        <v>P</v>
      </c>
      <c r="G174" s="41" t="s">
        <v>5293</v>
      </c>
      <c r="H174" s="158">
        <v>4709.0200000000004</v>
      </c>
      <c r="I174" s="158" t="s">
        <v>949</v>
      </c>
      <c r="J174" s="158">
        <v>1.41</v>
      </c>
      <c r="K174" s="41">
        <v>0.28999999999999998</v>
      </c>
      <c r="L174" s="158" t="s">
        <v>949</v>
      </c>
      <c r="M174" s="158" t="s">
        <v>1083</v>
      </c>
      <c r="N174" s="158" t="s">
        <v>1293</v>
      </c>
      <c r="O174" s="158" t="s">
        <v>1685</v>
      </c>
      <c r="P174" s="158" t="s">
        <v>1686</v>
      </c>
      <c r="Q174" s="158"/>
      <c r="R174" s="158" t="s">
        <v>1712</v>
      </c>
      <c r="S174" s="158" t="s">
        <v>945</v>
      </c>
      <c r="T174" s="158" t="s">
        <v>945</v>
      </c>
      <c r="U174" s="251"/>
      <c r="V174" s="251"/>
      <c r="W174" s="158" t="s">
        <v>5292</v>
      </c>
      <c r="X174" s="251" t="s">
        <v>1459</v>
      </c>
      <c r="Y174" s="251"/>
      <c r="Z174" s="251"/>
      <c r="AA174" s="251"/>
      <c r="AB174" s="251"/>
      <c r="AC174" s="251"/>
      <c r="AD174" s="251"/>
      <c r="AE174" s="1119"/>
      <c r="AF174" s="1119" t="s">
        <v>623</v>
      </c>
      <c r="AG174" s="229"/>
      <c r="AH174" s="229"/>
      <c r="AI174" s="640"/>
      <c r="AJ174" s="245">
        <f t="shared" si="21"/>
        <v>1</v>
      </c>
      <c r="AK174" s="251">
        <f t="shared" si="22"/>
        <v>1</v>
      </c>
    </row>
    <row r="175" spans="1:37" s="84" customFormat="1" ht="16.5">
      <c r="A175" s="229"/>
      <c r="B175" s="41">
        <f t="shared" si="20"/>
        <v>173</v>
      </c>
      <c r="C175" s="210" t="s">
        <v>657</v>
      </c>
      <c r="D175" s="158" t="s">
        <v>5294</v>
      </c>
      <c r="E175" s="158" t="s">
        <v>5294</v>
      </c>
      <c r="F175" s="158" t="s">
        <v>1008</v>
      </c>
      <c r="G175" s="210" t="s">
        <v>5295</v>
      </c>
      <c r="H175" s="210">
        <v>4764.0730000000003</v>
      </c>
      <c r="I175" s="210" t="s">
        <v>949</v>
      </c>
      <c r="J175" s="210">
        <v>1.41</v>
      </c>
      <c r="K175" s="210">
        <v>66.349999999999994</v>
      </c>
      <c r="L175" s="158" t="s">
        <v>949</v>
      </c>
      <c r="M175" s="158" t="s">
        <v>1083</v>
      </c>
      <c r="N175" s="158" t="s">
        <v>1293</v>
      </c>
      <c r="O175" s="158" t="s">
        <v>1685</v>
      </c>
      <c r="P175" s="158" t="s">
        <v>1686</v>
      </c>
      <c r="Q175" s="158"/>
      <c r="R175" s="158" t="s">
        <v>1712</v>
      </c>
      <c r="S175" s="1119"/>
      <c r="T175" s="251"/>
      <c r="U175" s="251"/>
      <c r="V175" s="251"/>
      <c r="W175" s="251"/>
      <c r="X175" s="251"/>
      <c r="Y175" s="251"/>
      <c r="Z175" s="251"/>
      <c r="AA175" s="251"/>
      <c r="AB175" s="251"/>
      <c r="AC175" s="251"/>
      <c r="AD175" s="251"/>
      <c r="AE175" s="1119"/>
      <c r="AF175" s="1119" t="s">
        <v>623</v>
      </c>
      <c r="AG175" s="229"/>
      <c r="AH175" s="229"/>
      <c r="AI175" s="640"/>
      <c r="AJ175" s="245">
        <f t="shared" si="21"/>
        <v>1</v>
      </c>
      <c r="AK175" s="251">
        <f t="shared" si="22"/>
        <v>1</v>
      </c>
    </row>
    <row r="176" spans="1:37" s="84" customFormat="1" ht="16.5">
      <c r="A176" s="229"/>
      <c r="B176" s="274">
        <f t="shared" si="20"/>
        <v>174</v>
      </c>
      <c r="C176" s="642" t="s">
        <v>657</v>
      </c>
      <c r="D176" s="159" t="s">
        <v>5296</v>
      </c>
      <c r="E176" s="159" t="s">
        <v>5296</v>
      </c>
      <c r="F176" s="159" t="s">
        <v>1008</v>
      </c>
      <c r="G176" s="642" t="s">
        <v>5297</v>
      </c>
      <c r="H176" s="642">
        <v>7352.665</v>
      </c>
      <c r="I176" s="642" t="s">
        <v>949</v>
      </c>
      <c r="J176" s="642">
        <v>1.41</v>
      </c>
      <c r="K176" s="642">
        <v>7.25</v>
      </c>
      <c r="L176" s="159" t="s">
        <v>949</v>
      </c>
      <c r="M176" s="159" t="s">
        <v>1083</v>
      </c>
      <c r="N176" s="159" t="s">
        <v>1293</v>
      </c>
      <c r="O176" s="159" t="s">
        <v>1685</v>
      </c>
      <c r="P176" s="158" t="s">
        <v>1686</v>
      </c>
      <c r="Q176" s="159"/>
      <c r="R176" s="159" t="s">
        <v>1712</v>
      </c>
      <c r="S176" s="1059"/>
      <c r="T176" s="251"/>
      <c r="U176" s="251"/>
      <c r="V176" s="251"/>
      <c r="W176" s="251"/>
      <c r="X176" s="251"/>
      <c r="Y176" s="251"/>
      <c r="Z176" s="251"/>
      <c r="AA176" s="251"/>
      <c r="AB176" s="251"/>
      <c r="AC176" s="251"/>
      <c r="AD176" s="251"/>
      <c r="AE176" s="1059"/>
      <c r="AF176" s="1059" t="s">
        <v>623</v>
      </c>
      <c r="AG176" s="229"/>
      <c r="AH176" s="229"/>
      <c r="AI176" s="640"/>
      <c r="AJ176" s="245">
        <f t="shared" si="21"/>
        <v>1</v>
      </c>
      <c r="AK176" s="251">
        <f t="shared" si="22"/>
        <v>1</v>
      </c>
    </row>
    <row r="177" spans="1:37" s="84" customFormat="1" ht="16.5">
      <c r="A177" s="640"/>
      <c r="B177" s="41">
        <f t="shared" si="20"/>
        <v>175</v>
      </c>
      <c r="C177" s="210" t="s">
        <v>657</v>
      </c>
      <c r="D177" s="158" t="s">
        <v>5298</v>
      </c>
      <c r="E177" s="158" t="s">
        <v>5298</v>
      </c>
      <c r="F177" s="158" t="s">
        <v>1008</v>
      </c>
      <c r="G177" s="210" t="s">
        <v>5299</v>
      </c>
      <c r="H177" s="210">
        <v>9196.93</v>
      </c>
      <c r="I177" s="210" t="s">
        <v>949</v>
      </c>
      <c r="J177" s="210">
        <v>1.45</v>
      </c>
      <c r="K177" s="210">
        <v>0.63</v>
      </c>
      <c r="L177" s="158" t="s">
        <v>949</v>
      </c>
      <c r="M177" s="158" t="s">
        <v>1083</v>
      </c>
      <c r="N177" s="158" t="s">
        <v>1293</v>
      </c>
      <c r="O177" s="158" t="s">
        <v>1685</v>
      </c>
      <c r="P177" s="158" t="s">
        <v>1686</v>
      </c>
      <c r="Q177" s="158"/>
      <c r="R177" s="158" t="s">
        <v>1712</v>
      </c>
      <c r="S177" s="1119"/>
      <c r="T177" s="841"/>
      <c r="U177" s="251"/>
      <c r="V177" s="251"/>
      <c r="W177" s="251"/>
      <c r="X177" s="251"/>
      <c r="Y177" s="251"/>
      <c r="Z177" s="251"/>
      <c r="AA177" s="251"/>
      <c r="AB177" s="251"/>
      <c r="AC177" s="251"/>
      <c r="AD177" s="1060"/>
      <c r="AE177" s="1119"/>
      <c r="AF177" s="1119" t="s">
        <v>623</v>
      </c>
      <c r="AG177" s="641"/>
      <c r="AH177" s="229"/>
      <c r="AI177" s="640"/>
      <c r="AJ177" s="245">
        <f t="shared" si="21"/>
        <v>1</v>
      </c>
      <c r="AK177" s="251">
        <f t="shared" si="22"/>
        <v>1</v>
      </c>
    </row>
    <row r="178" spans="1:37" s="84" customFormat="1" ht="16.5">
      <c r="A178" s="640"/>
      <c r="B178" s="41">
        <f t="shared" si="20"/>
        <v>176</v>
      </c>
      <c r="C178" s="210" t="s">
        <v>466</v>
      </c>
      <c r="D178" s="158" t="s">
        <v>5300</v>
      </c>
      <c r="E178" s="158" t="s">
        <v>5300</v>
      </c>
      <c r="F178" s="158" t="s">
        <v>1126</v>
      </c>
      <c r="G178" s="210" t="s">
        <v>5301</v>
      </c>
      <c r="H178" s="210" t="s">
        <v>949</v>
      </c>
      <c r="I178" s="210" t="s">
        <v>949</v>
      </c>
      <c r="J178" s="210" t="s">
        <v>949</v>
      </c>
      <c r="K178" s="210" t="s">
        <v>949</v>
      </c>
      <c r="L178" s="210" t="s">
        <v>949</v>
      </c>
      <c r="M178" s="210" t="s">
        <v>949</v>
      </c>
      <c r="N178" s="158" t="s">
        <v>949</v>
      </c>
      <c r="O178" s="158" t="s">
        <v>949</v>
      </c>
      <c r="P178" s="158" t="s">
        <v>949</v>
      </c>
      <c r="Q178" s="158"/>
      <c r="R178" s="210" t="s">
        <v>5302</v>
      </c>
      <c r="S178" s="229"/>
      <c r="T178" s="641"/>
      <c r="U178" s="229"/>
      <c r="V178" s="229"/>
      <c r="W178" s="229"/>
      <c r="X178" s="229"/>
      <c r="Y178" s="229"/>
      <c r="Z178" s="229"/>
      <c r="AA178" s="229"/>
      <c r="AB178" s="229"/>
      <c r="AC178" s="229"/>
      <c r="AD178" s="640"/>
      <c r="AE178" s="229"/>
      <c r="AF178" s="229"/>
      <c r="AG178" s="641"/>
      <c r="AH178" s="229"/>
      <c r="AI178" s="229"/>
      <c r="AJ178" s="649">
        <f t="shared" si="21"/>
        <v>1</v>
      </c>
      <c r="AK178" s="84">
        <f t="shared" si="22"/>
        <v>1</v>
      </c>
    </row>
    <row r="179" spans="1:37" s="84" customFormat="1" ht="16.5">
      <c r="A179" s="629"/>
      <c r="B179" s="41">
        <f t="shared" si="20"/>
        <v>177</v>
      </c>
      <c r="C179" s="41" t="s">
        <v>466</v>
      </c>
      <c r="D179" s="158" t="s">
        <v>2426</v>
      </c>
      <c r="E179" s="158" t="s">
        <v>2426</v>
      </c>
      <c r="F179" s="158" t="str">
        <f>MID(D179,4,1)</f>
        <v>C</v>
      </c>
      <c r="G179" s="41" t="s">
        <v>2428</v>
      </c>
      <c r="H179" s="158" t="s">
        <v>949</v>
      </c>
      <c r="I179" s="158" t="s">
        <v>949</v>
      </c>
      <c r="J179" s="158" t="s">
        <v>949</v>
      </c>
      <c r="K179" s="41" t="s">
        <v>949</v>
      </c>
      <c r="L179" s="41" t="s">
        <v>949</v>
      </c>
      <c r="M179" s="41" t="s">
        <v>949</v>
      </c>
      <c r="N179" s="158" t="s">
        <v>949</v>
      </c>
      <c r="O179" s="158" t="s">
        <v>949</v>
      </c>
      <c r="P179" s="158" t="s">
        <v>949</v>
      </c>
      <c r="Q179" s="158"/>
      <c r="R179" s="41" t="s">
        <v>1334</v>
      </c>
      <c r="S179" s="41" t="s">
        <v>949</v>
      </c>
      <c r="T179" s="789" t="s">
        <v>949</v>
      </c>
      <c r="U179" s="41"/>
      <c r="V179" s="41"/>
      <c r="W179" s="41"/>
      <c r="X179" s="41"/>
      <c r="Y179" s="41"/>
      <c r="Z179" s="41"/>
      <c r="AA179" s="41"/>
      <c r="AB179" s="41"/>
      <c r="AC179" s="41"/>
      <c r="AD179" s="629"/>
      <c r="AE179" s="41"/>
      <c r="AF179" s="41" t="s">
        <v>90</v>
      </c>
      <c r="AG179" s="789"/>
      <c r="AH179" s="41"/>
      <c r="AI179" s="229"/>
      <c r="AJ179" s="218">
        <f t="shared" si="21"/>
        <v>1</v>
      </c>
      <c r="AK179" s="84">
        <f t="shared" si="22"/>
        <v>1</v>
      </c>
    </row>
    <row r="180" spans="1:37" s="84" customFormat="1" ht="16.5">
      <c r="A180" s="629"/>
      <c r="B180" s="41">
        <f t="shared" si="20"/>
        <v>178</v>
      </c>
      <c r="C180" s="41" t="s">
        <v>466</v>
      </c>
      <c r="D180" s="158" t="s">
        <v>2528</v>
      </c>
      <c r="E180" s="158" t="s">
        <v>2528</v>
      </c>
      <c r="F180" s="158" t="str">
        <f>MID(D180,4,1)</f>
        <v>D</v>
      </c>
      <c r="G180" s="41" t="s">
        <v>2530</v>
      </c>
      <c r="H180" s="158">
        <v>524.22300800000005</v>
      </c>
      <c r="I180" s="158">
        <v>1.1000000000000001</v>
      </c>
      <c r="J180" s="158" t="s">
        <v>949</v>
      </c>
      <c r="K180" s="41">
        <v>1</v>
      </c>
      <c r="L180" s="41" t="s">
        <v>2531</v>
      </c>
      <c r="M180" s="41" t="s">
        <v>2532</v>
      </c>
      <c r="N180" s="158" t="s">
        <v>2533</v>
      </c>
      <c r="O180" s="158" t="s">
        <v>949</v>
      </c>
      <c r="P180" s="158" t="s">
        <v>949</v>
      </c>
      <c r="Q180" s="158"/>
      <c r="R180" s="41" t="s">
        <v>1166</v>
      </c>
      <c r="S180" s="41" t="s">
        <v>949</v>
      </c>
      <c r="T180" s="789" t="s">
        <v>949</v>
      </c>
      <c r="U180" s="41"/>
      <c r="V180" s="41"/>
      <c r="W180" s="41"/>
      <c r="X180" s="41"/>
      <c r="Y180" s="41"/>
      <c r="Z180" s="41"/>
      <c r="AA180" s="41"/>
      <c r="AB180" s="41"/>
      <c r="AC180" s="41"/>
      <c r="AD180" s="629"/>
      <c r="AE180" s="41" t="s">
        <v>1059</v>
      </c>
      <c r="AF180" s="41" t="s">
        <v>90</v>
      </c>
      <c r="AG180" s="790"/>
      <c r="AH180" s="41"/>
      <c r="AI180" s="229"/>
      <c r="AJ180" s="218">
        <f t="shared" si="21"/>
        <v>1</v>
      </c>
      <c r="AK180" s="84">
        <f t="shared" si="22"/>
        <v>1</v>
      </c>
    </row>
    <row r="181" spans="1:37" s="84" customFormat="1" ht="16.5">
      <c r="A181" s="629"/>
      <c r="B181" s="41">
        <f t="shared" si="20"/>
        <v>179</v>
      </c>
      <c r="C181" s="41" t="s">
        <v>466</v>
      </c>
      <c r="D181" s="158" t="s">
        <v>2534</v>
      </c>
      <c r="E181" s="158" t="s">
        <v>2534</v>
      </c>
      <c r="F181" s="158" t="str">
        <f>MID(D181,4,1)</f>
        <v>P</v>
      </c>
      <c r="G181" s="41" t="s">
        <v>2536</v>
      </c>
      <c r="H181" s="158">
        <v>592.59900000000005</v>
      </c>
      <c r="I181" s="158">
        <v>1</v>
      </c>
      <c r="J181" s="158">
        <v>1.41</v>
      </c>
      <c r="K181" s="41">
        <v>672.12122799999997</v>
      </c>
      <c r="L181" s="158" t="s">
        <v>2537</v>
      </c>
      <c r="M181" s="158" t="s">
        <v>1083</v>
      </c>
      <c r="N181" s="158" t="s">
        <v>1293</v>
      </c>
      <c r="O181" s="158" t="s">
        <v>1294</v>
      </c>
      <c r="P181" s="158" t="s">
        <v>1295</v>
      </c>
      <c r="Q181" s="158"/>
      <c r="R181" s="158" t="s">
        <v>1712</v>
      </c>
      <c r="S181" s="41" t="s">
        <v>949</v>
      </c>
      <c r="T181" s="789" t="s">
        <v>949</v>
      </c>
      <c r="U181" s="41"/>
      <c r="V181" s="41"/>
      <c r="W181" s="41" t="s">
        <v>2534</v>
      </c>
      <c r="X181" s="41" t="s">
        <v>1459</v>
      </c>
      <c r="Y181" s="41"/>
      <c r="Z181" s="41"/>
      <c r="AA181" s="41"/>
      <c r="AB181" s="41"/>
      <c r="AC181" s="41"/>
      <c r="AD181" s="629"/>
      <c r="AE181" s="41" t="s">
        <v>989</v>
      </c>
      <c r="AF181" s="41" t="s">
        <v>90</v>
      </c>
      <c r="AG181" s="790"/>
      <c r="AH181" s="41"/>
      <c r="AI181" s="229"/>
      <c r="AJ181" s="218">
        <f t="shared" si="21"/>
        <v>1</v>
      </c>
      <c r="AK181" s="84">
        <f t="shared" si="22"/>
        <v>1</v>
      </c>
    </row>
    <row r="182" spans="1:37" s="84" customFormat="1" ht="16.5">
      <c r="A182" s="629"/>
      <c r="B182" s="41">
        <f t="shared" si="20"/>
        <v>180</v>
      </c>
      <c r="C182" s="41" t="s">
        <v>466</v>
      </c>
      <c r="D182" s="158" t="s">
        <v>3503</v>
      </c>
      <c r="E182" s="158" t="s">
        <v>3503</v>
      </c>
      <c r="F182" s="158" t="str">
        <f>MID(D182,4,1)</f>
        <v>P</v>
      </c>
      <c r="G182" s="41" t="s">
        <v>2631</v>
      </c>
      <c r="H182" s="158">
        <v>469.29899999999998</v>
      </c>
      <c r="I182" s="158">
        <v>2</v>
      </c>
      <c r="J182" s="158">
        <v>1.41</v>
      </c>
      <c r="K182" s="41">
        <v>0.67</v>
      </c>
      <c r="L182" s="158" t="s">
        <v>3505</v>
      </c>
      <c r="M182" s="158" t="s">
        <v>1083</v>
      </c>
      <c r="N182" s="158" t="s">
        <v>1293</v>
      </c>
      <c r="O182" s="158" t="s">
        <v>1294</v>
      </c>
      <c r="P182" s="158" t="s">
        <v>1295</v>
      </c>
      <c r="Q182" s="244" t="s">
        <v>949</v>
      </c>
      <c r="R182" s="158" t="s">
        <v>1142</v>
      </c>
      <c r="S182" s="41" t="s">
        <v>949</v>
      </c>
      <c r="T182" s="789" t="s">
        <v>949</v>
      </c>
      <c r="U182" s="41"/>
      <c r="V182" s="41"/>
      <c r="W182" s="41" t="s">
        <v>3503</v>
      </c>
      <c r="X182" s="41" t="s">
        <v>1142</v>
      </c>
      <c r="Y182" s="41"/>
      <c r="Z182" s="41"/>
      <c r="AA182" s="41"/>
      <c r="AB182" s="41"/>
      <c r="AC182" s="41"/>
      <c r="AD182" s="629"/>
      <c r="AE182" s="41" t="s">
        <v>1126</v>
      </c>
      <c r="AF182" s="41" t="s">
        <v>143</v>
      </c>
      <c r="AG182" s="790"/>
      <c r="AH182" s="41"/>
      <c r="AI182" s="229"/>
      <c r="AJ182" s="218">
        <f t="shared" si="21"/>
        <v>1</v>
      </c>
      <c r="AK182" s="84">
        <f t="shared" si="22"/>
        <v>1</v>
      </c>
    </row>
    <row r="183" spans="1:37" s="84" customFormat="1" ht="12.75" customHeight="1">
      <c r="A183" s="629"/>
      <c r="B183" s="41">
        <f t="shared" si="20"/>
        <v>181</v>
      </c>
      <c r="C183" s="41" t="s">
        <v>466</v>
      </c>
      <c r="D183" s="158" t="s">
        <v>1735</v>
      </c>
      <c r="E183" s="158" t="s">
        <v>1735</v>
      </c>
      <c r="F183" s="158" t="str">
        <f>MID(D183,4,1)</f>
        <v>P</v>
      </c>
      <c r="G183" s="41" t="s">
        <v>1737</v>
      </c>
      <c r="H183" s="158">
        <v>439.60199999999998</v>
      </c>
      <c r="I183" s="158" t="s">
        <v>949</v>
      </c>
      <c r="J183" s="158">
        <v>1.45</v>
      </c>
      <c r="K183" s="41" t="s">
        <v>949</v>
      </c>
      <c r="L183" s="158" t="s">
        <v>949</v>
      </c>
      <c r="M183" s="158" t="s">
        <v>1083</v>
      </c>
      <c r="N183" s="158" t="s">
        <v>1709</v>
      </c>
      <c r="O183" s="158" t="s">
        <v>1710</v>
      </c>
      <c r="P183" s="158" t="s">
        <v>1711</v>
      </c>
      <c r="Q183" s="158"/>
      <c r="R183" s="158" t="s">
        <v>1712</v>
      </c>
      <c r="S183" s="41" t="s">
        <v>949</v>
      </c>
      <c r="T183" s="789" t="s">
        <v>949</v>
      </c>
      <c r="U183" s="41"/>
      <c r="V183" s="41"/>
      <c r="W183" s="41" t="s">
        <v>1735</v>
      </c>
      <c r="X183" s="41" t="s">
        <v>1459</v>
      </c>
      <c r="Y183" s="41"/>
      <c r="Z183" s="41"/>
      <c r="AA183" s="41"/>
      <c r="AB183" s="41"/>
      <c r="AC183" s="41"/>
      <c r="AD183" s="629"/>
      <c r="AE183" s="41" t="s">
        <v>1059</v>
      </c>
      <c r="AF183" s="41" t="s">
        <v>90</v>
      </c>
      <c r="AG183" s="790"/>
      <c r="AH183" s="41"/>
      <c r="AI183" s="229"/>
      <c r="AJ183" s="218">
        <f t="shared" si="21"/>
        <v>1</v>
      </c>
      <c r="AK183" s="84">
        <f t="shared" si="22"/>
        <v>1</v>
      </c>
    </row>
    <row r="184" spans="1:37" s="84" customFormat="1" ht="16.5">
      <c r="A184" s="640"/>
      <c r="B184" s="41">
        <f t="shared" si="20"/>
        <v>182</v>
      </c>
      <c r="C184" s="210" t="s">
        <v>5107</v>
      </c>
      <c r="D184" s="158" t="s">
        <v>5303</v>
      </c>
      <c r="E184" s="158" t="s">
        <v>5303</v>
      </c>
      <c r="F184" s="158" t="s">
        <v>1126</v>
      </c>
      <c r="G184" s="210" t="s">
        <v>5304</v>
      </c>
      <c r="H184" s="210" t="s">
        <v>949</v>
      </c>
      <c r="I184" s="210" t="s">
        <v>949</v>
      </c>
      <c r="J184" s="210" t="s">
        <v>949</v>
      </c>
      <c r="K184" s="210" t="s">
        <v>949</v>
      </c>
      <c r="L184" s="210" t="s">
        <v>949</v>
      </c>
      <c r="M184" s="210" t="s">
        <v>949</v>
      </c>
      <c r="N184" s="158" t="s">
        <v>949</v>
      </c>
      <c r="O184" s="158" t="s">
        <v>949</v>
      </c>
      <c r="P184" s="158" t="s">
        <v>949</v>
      </c>
      <c r="Q184" s="158"/>
      <c r="R184" s="210" t="s">
        <v>1923</v>
      </c>
      <c r="S184" s="229"/>
      <c r="T184" s="641"/>
      <c r="U184" s="229"/>
      <c r="V184" s="229"/>
      <c r="W184" s="229"/>
      <c r="X184" s="229"/>
      <c r="Y184" s="229"/>
      <c r="Z184" s="229"/>
      <c r="AA184" s="229"/>
      <c r="AB184" s="229"/>
      <c r="AC184" s="229"/>
      <c r="AD184" s="640"/>
      <c r="AE184" s="229"/>
      <c r="AF184" s="229" t="s">
        <v>304</v>
      </c>
      <c r="AG184" s="641"/>
      <c r="AH184" s="229"/>
      <c r="AI184" s="229"/>
      <c r="AJ184" s="218">
        <f t="shared" si="21"/>
        <v>1</v>
      </c>
      <c r="AK184" s="84">
        <f t="shared" si="22"/>
        <v>1</v>
      </c>
    </row>
    <row r="185" spans="1:37" s="84" customFormat="1" ht="16.5">
      <c r="A185" s="788"/>
      <c r="B185" s="41">
        <f t="shared" si="20"/>
        <v>183</v>
      </c>
      <c r="C185" s="41" t="s">
        <v>320</v>
      </c>
      <c r="D185" s="158" t="s">
        <v>4897</v>
      </c>
      <c r="E185" s="158" t="s">
        <v>2202</v>
      </c>
      <c r="F185" s="158" t="str">
        <f t="shared" ref="F185:F203" si="23">MID(D185,4,1)</f>
        <v>C</v>
      </c>
      <c r="G185" s="41" t="s">
        <v>2204</v>
      </c>
      <c r="H185" s="158" t="s">
        <v>949</v>
      </c>
      <c r="I185" s="158" t="s">
        <v>949</v>
      </c>
      <c r="J185" s="158" t="s">
        <v>949</v>
      </c>
      <c r="K185" s="41" t="s">
        <v>949</v>
      </c>
      <c r="L185" s="41" t="s">
        <v>949</v>
      </c>
      <c r="M185" s="41" t="s">
        <v>949</v>
      </c>
      <c r="N185" s="158" t="s">
        <v>949</v>
      </c>
      <c r="O185" s="158" t="s">
        <v>949</v>
      </c>
      <c r="P185" s="158" t="s">
        <v>949</v>
      </c>
      <c r="Q185" s="158"/>
      <c r="R185" s="41" t="s">
        <v>1968</v>
      </c>
      <c r="S185" s="41"/>
      <c r="T185" s="790"/>
      <c r="U185" s="218"/>
      <c r="V185" s="218"/>
      <c r="W185" s="218"/>
      <c r="X185" s="218"/>
      <c r="Y185" s="218"/>
      <c r="Z185" s="218"/>
      <c r="AA185" s="218"/>
      <c r="AB185" s="218"/>
      <c r="AC185" s="218"/>
      <c r="AD185" s="788"/>
      <c r="AE185" s="41" t="s">
        <v>1126</v>
      </c>
      <c r="AF185" s="218" t="s">
        <v>304</v>
      </c>
      <c r="AG185" s="790"/>
      <c r="AH185" s="218"/>
      <c r="AI185" s="229"/>
      <c r="AJ185" s="218">
        <f t="shared" si="21"/>
        <v>1</v>
      </c>
      <c r="AK185" s="84">
        <f t="shared" si="22"/>
        <v>1</v>
      </c>
    </row>
    <row r="186" spans="1:37" s="84" customFormat="1" ht="16.5">
      <c r="A186" s="801"/>
      <c r="B186" s="41">
        <f t="shared" si="20"/>
        <v>184</v>
      </c>
      <c r="C186" s="41" t="s">
        <v>320</v>
      </c>
      <c r="D186" s="158" t="s">
        <v>1959</v>
      </c>
      <c r="E186" s="158" t="s">
        <v>1959</v>
      </c>
      <c r="F186" s="158" t="str">
        <f t="shared" si="23"/>
        <v>C</v>
      </c>
      <c r="G186" s="41" t="s">
        <v>1962</v>
      </c>
      <c r="H186" s="158">
        <v>95.15</v>
      </c>
      <c r="I186" s="158">
        <v>0.1</v>
      </c>
      <c r="J186" s="158">
        <v>7.93</v>
      </c>
      <c r="K186" s="41">
        <v>0.75453950000000003</v>
      </c>
      <c r="L186" s="41" t="s">
        <v>1963</v>
      </c>
      <c r="M186" s="41" t="s">
        <v>949</v>
      </c>
      <c r="N186" s="158" t="s">
        <v>1084</v>
      </c>
      <c r="O186" s="158" t="s">
        <v>1085</v>
      </c>
      <c r="P186" s="158" t="s">
        <v>949</v>
      </c>
      <c r="Q186" s="158"/>
      <c r="R186" s="41" t="s">
        <v>1166</v>
      </c>
      <c r="S186" s="41" t="s">
        <v>949</v>
      </c>
      <c r="T186" s="789" t="s">
        <v>949</v>
      </c>
      <c r="U186" s="41"/>
      <c r="V186" s="41"/>
      <c r="W186" s="41"/>
      <c r="X186" s="41"/>
      <c r="Y186" s="41"/>
      <c r="Z186" s="41"/>
      <c r="AA186" s="41"/>
      <c r="AB186" s="41"/>
      <c r="AC186" s="41"/>
      <c r="AD186" s="629"/>
      <c r="AE186" s="41" t="s">
        <v>989</v>
      </c>
      <c r="AF186" s="41" t="s">
        <v>304</v>
      </c>
      <c r="AG186" s="840"/>
      <c r="AH186" s="222"/>
      <c r="AI186" s="229">
        <v>0</v>
      </c>
      <c r="AJ186" s="218">
        <f t="shared" si="21"/>
        <v>1</v>
      </c>
      <c r="AK186" s="84">
        <f t="shared" si="22"/>
        <v>1</v>
      </c>
    </row>
    <row r="187" spans="1:37" s="84" customFormat="1" ht="16.5">
      <c r="A187" s="640"/>
      <c r="B187" s="41">
        <f t="shared" si="20"/>
        <v>185</v>
      </c>
      <c r="C187" s="41" t="s">
        <v>5107</v>
      </c>
      <c r="D187" s="246" t="s">
        <v>1905</v>
      </c>
      <c r="E187" s="413" t="s">
        <v>4672</v>
      </c>
      <c r="F187" s="246" t="str">
        <f t="shared" si="23"/>
        <v>D</v>
      </c>
      <c r="G187" s="41" t="s">
        <v>1907</v>
      </c>
      <c r="H187" s="158" t="s">
        <v>949</v>
      </c>
      <c r="I187" s="158" t="s">
        <v>949</v>
      </c>
      <c r="J187" s="158" t="s">
        <v>949</v>
      </c>
      <c r="K187" s="41" t="s">
        <v>949</v>
      </c>
      <c r="L187" s="41" t="s">
        <v>949</v>
      </c>
      <c r="M187" s="41" t="s">
        <v>949</v>
      </c>
      <c r="N187" s="158" t="s">
        <v>949</v>
      </c>
      <c r="O187" s="158" t="s">
        <v>949</v>
      </c>
      <c r="P187" s="158" t="s">
        <v>949</v>
      </c>
      <c r="Q187" s="158"/>
      <c r="R187" s="41" t="s">
        <v>1166</v>
      </c>
      <c r="S187" s="41" t="s">
        <v>945</v>
      </c>
      <c r="T187" s="789" t="s">
        <v>945</v>
      </c>
      <c r="U187" s="229"/>
      <c r="V187" s="229"/>
      <c r="W187" s="229"/>
      <c r="X187" s="229"/>
      <c r="Y187" s="229"/>
      <c r="Z187" s="229"/>
      <c r="AA187" s="229"/>
      <c r="AB187" s="229"/>
      <c r="AC187" s="229"/>
      <c r="AD187" s="640"/>
      <c r="AE187" s="229"/>
      <c r="AF187" s="229" t="s">
        <v>304</v>
      </c>
      <c r="AG187" s="641"/>
      <c r="AH187" s="229"/>
      <c r="AI187" s="229"/>
      <c r="AJ187" s="218">
        <f t="shared" si="21"/>
        <v>1</v>
      </c>
      <c r="AK187" s="84">
        <f t="shared" si="22"/>
        <v>1</v>
      </c>
    </row>
    <row r="188" spans="1:37" s="84" customFormat="1" ht="16.5">
      <c r="A188" s="801"/>
      <c r="B188" s="41">
        <f t="shared" si="20"/>
        <v>186</v>
      </c>
      <c r="C188" s="41" t="s">
        <v>5107</v>
      </c>
      <c r="D188" s="158" t="s">
        <v>1913</v>
      </c>
      <c r="E188" s="158" t="s">
        <v>1913</v>
      </c>
      <c r="F188" s="158" t="str">
        <f t="shared" si="23"/>
        <v>D</v>
      </c>
      <c r="G188" s="41" t="s">
        <v>1915</v>
      </c>
      <c r="H188" s="158">
        <v>100.31498000000001</v>
      </c>
      <c r="I188" s="158" t="s">
        <v>949</v>
      </c>
      <c r="J188" s="158" t="s">
        <v>949</v>
      </c>
      <c r="K188" s="41" t="s">
        <v>949</v>
      </c>
      <c r="L188" s="41" t="s">
        <v>949</v>
      </c>
      <c r="M188" s="41" t="s">
        <v>949</v>
      </c>
      <c r="N188" s="158" t="s">
        <v>1253</v>
      </c>
      <c r="O188" s="158" t="s">
        <v>1916</v>
      </c>
      <c r="P188" s="158" t="s">
        <v>949</v>
      </c>
      <c r="Q188" s="158"/>
      <c r="R188" s="41" t="s">
        <v>1166</v>
      </c>
      <c r="S188" s="41" t="s">
        <v>949</v>
      </c>
      <c r="T188" s="789" t="s">
        <v>949</v>
      </c>
      <c r="U188" s="41"/>
      <c r="V188" s="41"/>
      <c r="W188" s="41"/>
      <c r="X188" s="41"/>
      <c r="Y188" s="41"/>
      <c r="Z188" s="41"/>
      <c r="AA188" s="41"/>
      <c r="AB188" s="41"/>
      <c r="AC188" s="41"/>
      <c r="AD188" s="629"/>
      <c r="AE188" s="41"/>
      <c r="AF188" s="41" t="s">
        <v>478</v>
      </c>
      <c r="AG188" s="840"/>
      <c r="AH188" s="222"/>
      <c r="AI188" s="229">
        <v>0</v>
      </c>
      <c r="AJ188" s="218">
        <f t="shared" si="21"/>
        <v>1</v>
      </c>
      <c r="AK188" s="84">
        <f t="shared" si="22"/>
        <v>1</v>
      </c>
    </row>
    <row r="189" spans="1:37" s="84" customFormat="1" ht="16.5">
      <c r="A189" s="801"/>
      <c r="B189" s="41">
        <f t="shared" si="20"/>
        <v>187</v>
      </c>
      <c r="C189" s="41" t="s">
        <v>5107</v>
      </c>
      <c r="D189" s="158" t="s">
        <v>1927</v>
      </c>
      <c r="E189" s="158" t="s">
        <v>1927</v>
      </c>
      <c r="F189" s="158" t="str">
        <f t="shared" si="23"/>
        <v>D</v>
      </c>
      <c r="G189" s="41" t="s">
        <v>1929</v>
      </c>
      <c r="H189" s="158">
        <v>61.695</v>
      </c>
      <c r="I189" s="158" t="s">
        <v>949</v>
      </c>
      <c r="J189" s="158" t="s">
        <v>949</v>
      </c>
      <c r="K189" s="41" t="s">
        <v>949</v>
      </c>
      <c r="L189" s="41" t="s">
        <v>949</v>
      </c>
      <c r="M189" s="41" t="s">
        <v>949</v>
      </c>
      <c r="N189" s="106" t="s">
        <v>1930</v>
      </c>
      <c r="O189" s="158" t="s">
        <v>1931</v>
      </c>
      <c r="P189" s="158" t="s">
        <v>949</v>
      </c>
      <c r="Q189" s="158"/>
      <c r="R189" s="41" t="s">
        <v>1166</v>
      </c>
      <c r="S189" s="41" t="s">
        <v>949</v>
      </c>
      <c r="T189" s="789" t="s">
        <v>949</v>
      </c>
      <c r="U189" s="41"/>
      <c r="V189" s="41"/>
      <c r="W189" s="41"/>
      <c r="X189" s="41"/>
      <c r="Y189" s="41"/>
      <c r="Z189" s="41"/>
      <c r="AA189" s="41"/>
      <c r="AB189" s="41"/>
      <c r="AC189" s="41"/>
      <c r="AD189" s="629"/>
      <c r="AE189" s="41" t="s">
        <v>1059</v>
      </c>
      <c r="AF189" s="41" t="s">
        <v>478</v>
      </c>
      <c r="AG189" s="790"/>
      <c r="AH189" s="222"/>
      <c r="AI189" s="229"/>
      <c r="AJ189" s="218">
        <f t="shared" si="21"/>
        <v>1</v>
      </c>
      <c r="AK189" s="84">
        <f t="shared" si="22"/>
        <v>1</v>
      </c>
    </row>
    <row r="190" spans="1:37" s="84" customFormat="1" ht="16.5">
      <c r="A190" s="801"/>
      <c r="B190" s="41">
        <f t="shared" si="20"/>
        <v>188</v>
      </c>
      <c r="C190" s="41" t="s">
        <v>5107</v>
      </c>
      <c r="D190" s="158" t="s">
        <v>1932</v>
      </c>
      <c r="E190" s="158" t="s">
        <v>1932</v>
      </c>
      <c r="F190" s="158" t="str">
        <f t="shared" si="23"/>
        <v>D</v>
      </c>
      <c r="G190" s="41" t="s">
        <v>1934</v>
      </c>
      <c r="H190" s="158">
        <v>61.695</v>
      </c>
      <c r="I190" s="158" t="s">
        <v>949</v>
      </c>
      <c r="J190" s="158" t="s">
        <v>949</v>
      </c>
      <c r="K190" s="41" t="s">
        <v>949</v>
      </c>
      <c r="L190" s="41" t="s">
        <v>1935</v>
      </c>
      <c r="M190" s="41" t="s">
        <v>949</v>
      </c>
      <c r="N190" s="106" t="s">
        <v>1930</v>
      </c>
      <c r="O190" s="158" t="s">
        <v>1931</v>
      </c>
      <c r="P190" s="158" t="s">
        <v>949</v>
      </c>
      <c r="Q190" s="158"/>
      <c r="R190" s="41" t="s">
        <v>1166</v>
      </c>
      <c r="S190" s="41" t="s">
        <v>949</v>
      </c>
      <c r="T190" s="789" t="s">
        <v>949</v>
      </c>
      <c r="U190" s="41"/>
      <c r="V190" s="41"/>
      <c r="W190" s="41"/>
      <c r="X190" s="41"/>
      <c r="Y190" s="41"/>
      <c r="Z190" s="41"/>
      <c r="AA190" s="41"/>
      <c r="AB190" s="41"/>
      <c r="AC190" s="41"/>
      <c r="AD190" s="629"/>
      <c r="AE190" s="41" t="s">
        <v>1059</v>
      </c>
      <c r="AF190" s="41" t="s">
        <v>478</v>
      </c>
      <c r="AG190" s="790"/>
      <c r="AH190" s="222"/>
      <c r="AI190" s="229"/>
      <c r="AJ190" s="218">
        <f t="shared" si="21"/>
        <v>1</v>
      </c>
      <c r="AK190" s="84">
        <f t="shared" si="22"/>
        <v>1</v>
      </c>
    </row>
    <row r="191" spans="1:37" s="84" customFormat="1" ht="16.5">
      <c r="A191" s="229"/>
      <c r="B191" s="275">
        <f t="shared" si="20"/>
        <v>189</v>
      </c>
      <c r="C191" s="275" t="s">
        <v>5107</v>
      </c>
      <c r="D191" s="812" t="s">
        <v>5305</v>
      </c>
      <c r="E191" s="403" t="s">
        <v>1938</v>
      </c>
      <c r="F191" s="812" t="str">
        <f t="shared" si="23"/>
        <v>D</v>
      </c>
      <c r="G191" s="275" t="s">
        <v>1940</v>
      </c>
      <c r="H191" s="160" t="s">
        <v>949</v>
      </c>
      <c r="I191" s="160" t="s">
        <v>949</v>
      </c>
      <c r="J191" s="160" t="s">
        <v>949</v>
      </c>
      <c r="K191" s="275" t="s">
        <v>949</v>
      </c>
      <c r="L191" s="275" t="s">
        <v>949</v>
      </c>
      <c r="M191" s="275" t="s">
        <v>949</v>
      </c>
      <c r="N191" s="160" t="s">
        <v>949</v>
      </c>
      <c r="O191" s="160" t="s">
        <v>949</v>
      </c>
      <c r="P191" s="160" t="s">
        <v>949</v>
      </c>
      <c r="Q191" s="160"/>
      <c r="R191" s="275" t="s">
        <v>1166</v>
      </c>
      <c r="S191" s="275" t="s">
        <v>945</v>
      </c>
      <c r="T191" s="41" t="s">
        <v>945</v>
      </c>
      <c r="U191" s="229"/>
      <c r="V191" s="229"/>
      <c r="W191" s="229"/>
      <c r="X191" s="229"/>
      <c r="Y191" s="229"/>
      <c r="Z191" s="229"/>
      <c r="AA191" s="229"/>
      <c r="AB191" s="229"/>
      <c r="AC191" s="229"/>
      <c r="AD191" s="229"/>
      <c r="AE191" s="648"/>
      <c r="AF191" s="648" t="s">
        <v>304</v>
      </c>
      <c r="AG191" s="229"/>
      <c r="AH191" s="229"/>
      <c r="AI191" s="229"/>
      <c r="AJ191" s="218">
        <f t="shared" si="21"/>
        <v>1</v>
      </c>
      <c r="AK191" s="84">
        <f t="shared" si="22"/>
        <v>1</v>
      </c>
    </row>
    <row r="192" spans="1:37" s="84" customFormat="1" ht="16.5">
      <c r="A192" s="229"/>
      <c r="B192" s="41">
        <f t="shared" si="20"/>
        <v>190</v>
      </c>
      <c r="C192" s="41" t="s">
        <v>5107</v>
      </c>
      <c r="D192" s="246" t="s">
        <v>1943</v>
      </c>
      <c r="E192" s="819" t="s">
        <v>5306</v>
      </c>
      <c r="F192" s="246" t="str">
        <f t="shared" si="23"/>
        <v>D</v>
      </c>
      <c r="G192" s="41" t="s">
        <v>1945</v>
      </c>
      <c r="H192" s="158" t="s">
        <v>949</v>
      </c>
      <c r="I192" s="158" t="s">
        <v>949</v>
      </c>
      <c r="J192" s="158" t="s">
        <v>949</v>
      </c>
      <c r="K192" s="41" t="s">
        <v>949</v>
      </c>
      <c r="L192" s="41" t="s">
        <v>949</v>
      </c>
      <c r="M192" s="41" t="s">
        <v>949</v>
      </c>
      <c r="N192" s="158" t="s">
        <v>949</v>
      </c>
      <c r="O192" s="158" t="s">
        <v>949</v>
      </c>
      <c r="P192" s="158" t="s">
        <v>949</v>
      </c>
      <c r="Q192" s="158"/>
      <c r="R192" s="41" t="s">
        <v>1166</v>
      </c>
      <c r="S192" s="41" t="s">
        <v>945</v>
      </c>
      <c r="T192" s="41" t="s">
        <v>945</v>
      </c>
      <c r="U192" s="229"/>
      <c r="V192" s="229"/>
      <c r="W192" s="229"/>
      <c r="X192" s="229"/>
      <c r="Y192" s="229"/>
      <c r="Z192" s="229"/>
      <c r="AA192" s="229"/>
      <c r="AB192" s="229"/>
      <c r="AC192" s="229"/>
      <c r="AD192" s="229"/>
      <c r="AE192" s="229"/>
      <c r="AF192" s="229" t="s">
        <v>304</v>
      </c>
      <c r="AG192" s="229"/>
      <c r="AH192" s="229"/>
      <c r="AI192" s="229"/>
      <c r="AJ192" s="218">
        <f t="shared" si="21"/>
        <v>1</v>
      </c>
      <c r="AK192" s="84">
        <f t="shared" si="22"/>
        <v>1</v>
      </c>
    </row>
    <row r="193" spans="1:37" s="84" customFormat="1" ht="16.5">
      <c r="A193" s="41"/>
      <c r="B193" s="41">
        <f t="shared" si="20"/>
        <v>191</v>
      </c>
      <c r="C193" s="41" t="s">
        <v>5107</v>
      </c>
      <c r="D193" s="158" t="s">
        <v>1974</v>
      </c>
      <c r="E193" s="5" t="s">
        <v>1974</v>
      </c>
      <c r="F193" s="158" t="str">
        <f t="shared" si="23"/>
        <v>D</v>
      </c>
      <c r="G193" s="41" t="s">
        <v>1976</v>
      </c>
      <c r="H193" s="158">
        <v>25.132740999999999</v>
      </c>
      <c r="I193" s="158">
        <v>0.2</v>
      </c>
      <c r="J193" s="158" t="s">
        <v>949</v>
      </c>
      <c r="K193" s="41" t="s">
        <v>949</v>
      </c>
      <c r="L193" s="41" t="s">
        <v>1977</v>
      </c>
      <c r="M193" s="41" t="s">
        <v>949</v>
      </c>
      <c r="N193" s="158" t="s">
        <v>1952</v>
      </c>
      <c r="O193" s="158" t="s">
        <v>1953</v>
      </c>
      <c r="P193" s="158" t="s">
        <v>949</v>
      </c>
      <c r="Q193" s="158"/>
      <c r="R193" s="41" t="s">
        <v>1166</v>
      </c>
      <c r="S193" s="41" t="s">
        <v>949</v>
      </c>
      <c r="T193" s="41" t="s">
        <v>949</v>
      </c>
      <c r="U193" s="41"/>
      <c r="V193" s="41"/>
      <c r="W193" s="41"/>
      <c r="X193" s="41"/>
      <c r="Y193" s="41"/>
      <c r="Z193" s="41"/>
      <c r="AA193" s="41"/>
      <c r="AB193" s="41"/>
      <c r="AC193" s="41"/>
      <c r="AD193" s="41"/>
      <c r="AE193" s="41"/>
      <c r="AF193" s="41" t="s">
        <v>478</v>
      </c>
      <c r="AG193" s="41"/>
      <c r="AH193" s="41"/>
      <c r="AI193" s="229">
        <v>0</v>
      </c>
      <c r="AJ193" s="218">
        <f t="shared" si="21"/>
        <v>1</v>
      </c>
      <c r="AK193" s="84">
        <f t="shared" si="22"/>
        <v>1</v>
      </c>
    </row>
    <row r="194" spans="1:37" s="84" customFormat="1" ht="16.5">
      <c r="A194" s="41"/>
      <c r="B194" s="41">
        <f t="shared" si="20"/>
        <v>192</v>
      </c>
      <c r="C194" s="41" t="s">
        <v>5107</v>
      </c>
      <c r="D194" s="158" t="s">
        <v>1978</v>
      </c>
      <c r="E194" s="158" t="s">
        <v>1978</v>
      </c>
      <c r="F194" s="158" t="str">
        <f t="shared" si="23"/>
        <v>D</v>
      </c>
      <c r="G194" s="41" t="s">
        <v>1980</v>
      </c>
      <c r="H194" s="158">
        <v>537.21234400000003</v>
      </c>
      <c r="I194" s="158" t="s">
        <v>949</v>
      </c>
      <c r="J194" s="158" t="s">
        <v>949</v>
      </c>
      <c r="K194" s="41" t="s">
        <v>949</v>
      </c>
      <c r="L194" s="41" t="s">
        <v>1981</v>
      </c>
      <c r="M194" s="41" t="s">
        <v>949</v>
      </c>
      <c r="N194" s="158" t="s">
        <v>1982</v>
      </c>
      <c r="O194" s="158" t="s">
        <v>1983</v>
      </c>
      <c r="P194" s="158" t="s">
        <v>949</v>
      </c>
      <c r="Q194" s="158"/>
      <c r="R194" s="41" t="s">
        <v>1166</v>
      </c>
      <c r="S194" s="41" t="s">
        <v>949</v>
      </c>
      <c r="T194" s="41" t="s">
        <v>949</v>
      </c>
      <c r="U194" s="41"/>
      <c r="V194" s="41"/>
      <c r="W194" s="41"/>
      <c r="X194" s="41"/>
      <c r="Y194" s="41"/>
      <c r="Z194" s="41"/>
      <c r="AA194" s="41"/>
      <c r="AB194" s="41"/>
      <c r="AC194" s="41"/>
      <c r="AD194" s="41"/>
      <c r="AE194" s="41"/>
      <c r="AF194" s="41" t="s">
        <v>478</v>
      </c>
      <c r="AG194" s="41"/>
      <c r="AH194" s="41"/>
      <c r="AI194" s="229">
        <v>0</v>
      </c>
      <c r="AJ194" s="218">
        <f t="shared" si="21"/>
        <v>1</v>
      </c>
      <c r="AK194" s="84">
        <f t="shared" si="22"/>
        <v>1</v>
      </c>
    </row>
    <row r="195" spans="1:37" s="84" customFormat="1" ht="16.5">
      <c r="A195" s="229"/>
      <c r="B195" s="41">
        <f t="shared" si="20"/>
        <v>193</v>
      </c>
      <c r="C195" s="41" t="s">
        <v>5107</v>
      </c>
      <c r="D195" s="246" t="s">
        <v>2009</v>
      </c>
      <c r="E195" s="246" t="s">
        <v>5307</v>
      </c>
      <c r="F195" s="246" t="str">
        <f t="shared" si="23"/>
        <v>D</v>
      </c>
      <c r="G195" s="41" t="s">
        <v>2011</v>
      </c>
      <c r="H195" s="158" t="s">
        <v>949</v>
      </c>
      <c r="I195" s="158" t="s">
        <v>949</v>
      </c>
      <c r="J195" s="158" t="s">
        <v>949</v>
      </c>
      <c r="K195" s="41">
        <v>7.1143609999999997</v>
      </c>
      <c r="L195" s="41" t="s">
        <v>949</v>
      </c>
      <c r="M195" s="41" t="s">
        <v>949</v>
      </c>
      <c r="N195" s="158" t="s">
        <v>949</v>
      </c>
      <c r="O195" s="158" t="s">
        <v>949</v>
      </c>
      <c r="P195" s="158" t="s">
        <v>949</v>
      </c>
      <c r="Q195" s="158"/>
      <c r="R195" s="41" t="s">
        <v>1166</v>
      </c>
      <c r="S195" s="41" t="s">
        <v>945</v>
      </c>
      <c r="T195" s="41" t="s">
        <v>945</v>
      </c>
      <c r="U195" s="229"/>
      <c r="V195" s="229"/>
      <c r="W195" s="229"/>
      <c r="X195" s="229"/>
      <c r="Y195" s="229"/>
      <c r="Z195" s="229"/>
      <c r="AA195" s="229"/>
      <c r="AB195" s="229"/>
      <c r="AC195" s="229"/>
      <c r="AD195" s="229"/>
      <c r="AE195" s="229"/>
      <c r="AF195" s="229" t="s">
        <v>304</v>
      </c>
      <c r="AG195" s="229"/>
      <c r="AH195" s="229"/>
      <c r="AI195" s="229">
        <v>0</v>
      </c>
      <c r="AJ195" s="218">
        <f t="shared" si="21"/>
        <v>1</v>
      </c>
      <c r="AK195" s="84">
        <f t="shared" si="22"/>
        <v>1</v>
      </c>
    </row>
    <row r="196" spans="1:37" s="84" customFormat="1" ht="16.5">
      <c r="A196" s="41"/>
      <c r="B196" s="41">
        <f t="shared" si="20"/>
        <v>194</v>
      </c>
      <c r="C196" s="41" t="s">
        <v>5107</v>
      </c>
      <c r="D196" s="158" t="s">
        <v>1948</v>
      </c>
      <c r="E196" s="158" t="s">
        <v>1948</v>
      </c>
      <c r="F196" s="158" t="str">
        <f t="shared" si="23"/>
        <v>D</v>
      </c>
      <c r="G196" s="41" t="s">
        <v>1950</v>
      </c>
      <c r="H196" s="158">
        <v>219.74893700000001</v>
      </c>
      <c r="I196" s="158">
        <v>0.1</v>
      </c>
      <c r="J196" s="158" t="s">
        <v>949</v>
      </c>
      <c r="K196" s="41" t="s">
        <v>949</v>
      </c>
      <c r="L196" s="41" t="s">
        <v>1951</v>
      </c>
      <c r="M196" s="41" t="s">
        <v>949</v>
      </c>
      <c r="N196" s="158" t="s">
        <v>1952</v>
      </c>
      <c r="O196" s="158" t="s">
        <v>1953</v>
      </c>
      <c r="P196" s="158" t="s">
        <v>949</v>
      </c>
      <c r="Q196" s="158"/>
      <c r="R196" s="41" t="s">
        <v>1166</v>
      </c>
      <c r="S196" s="41" t="s">
        <v>949</v>
      </c>
      <c r="T196" s="41" t="s">
        <v>949</v>
      </c>
      <c r="U196" s="41"/>
      <c r="V196" s="41"/>
      <c r="W196" s="41"/>
      <c r="X196" s="41"/>
      <c r="Y196" s="41"/>
      <c r="Z196" s="41"/>
      <c r="AA196" s="41"/>
      <c r="AB196" s="41"/>
      <c r="AC196" s="41"/>
      <c r="AD196" s="41"/>
      <c r="AE196" s="41" t="s">
        <v>989</v>
      </c>
      <c r="AF196" s="41" t="s">
        <v>478</v>
      </c>
      <c r="AG196" s="790"/>
      <c r="AH196" s="41"/>
      <c r="AI196" s="229"/>
      <c r="AJ196" s="218">
        <f t="shared" si="21"/>
        <v>1</v>
      </c>
      <c r="AK196" s="84">
        <f t="shared" si="22"/>
        <v>1</v>
      </c>
    </row>
    <row r="197" spans="1:37" s="84" customFormat="1" ht="16.5">
      <c r="A197" s="41"/>
      <c r="B197" s="41">
        <f t="shared" si="20"/>
        <v>195</v>
      </c>
      <c r="C197" s="41" t="s">
        <v>5107</v>
      </c>
      <c r="D197" s="158" t="s">
        <v>2150</v>
      </c>
      <c r="E197" s="158" t="s">
        <v>2150</v>
      </c>
      <c r="F197" s="158" t="str">
        <f t="shared" si="23"/>
        <v>D</v>
      </c>
      <c r="G197" s="41" t="s">
        <v>2152</v>
      </c>
      <c r="H197" s="158">
        <v>52.5</v>
      </c>
      <c r="I197" s="158" t="s">
        <v>949</v>
      </c>
      <c r="J197" s="158" t="s">
        <v>949</v>
      </c>
      <c r="K197" s="41" t="s">
        <v>949</v>
      </c>
      <c r="L197" s="41" t="s">
        <v>2153</v>
      </c>
      <c r="M197" s="41" t="s">
        <v>949</v>
      </c>
      <c r="N197" s="106" t="s">
        <v>1930</v>
      </c>
      <c r="O197" s="158" t="s">
        <v>2154</v>
      </c>
      <c r="P197" s="158" t="s">
        <v>949</v>
      </c>
      <c r="Q197" s="158"/>
      <c r="R197" s="41" t="s">
        <v>1166</v>
      </c>
      <c r="S197" s="41" t="s">
        <v>949</v>
      </c>
      <c r="T197" s="41" t="s">
        <v>949</v>
      </c>
      <c r="U197" s="41"/>
      <c r="V197" s="41"/>
      <c r="W197" s="41"/>
      <c r="X197" s="41"/>
      <c r="Y197" s="41"/>
      <c r="Z197" s="41"/>
      <c r="AA197" s="41"/>
      <c r="AB197" s="41"/>
      <c r="AC197" s="41"/>
      <c r="AD197" s="41"/>
      <c r="AE197" s="41"/>
      <c r="AF197" s="41" t="s">
        <v>478</v>
      </c>
      <c r="AG197" s="41"/>
      <c r="AH197" s="41"/>
      <c r="AI197" s="229"/>
      <c r="AJ197" s="218">
        <f t="shared" si="21"/>
        <v>1</v>
      </c>
      <c r="AK197" s="84">
        <f t="shared" si="22"/>
        <v>1</v>
      </c>
    </row>
    <row r="198" spans="1:37" s="84" customFormat="1" ht="16.5">
      <c r="A198" s="229"/>
      <c r="B198" s="41">
        <f t="shared" si="20"/>
        <v>196</v>
      </c>
      <c r="C198" s="41" t="s">
        <v>5107</v>
      </c>
      <c r="D198" s="246" t="s">
        <v>2162</v>
      </c>
      <c r="E198" s="246" t="s">
        <v>5308</v>
      </c>
      <c r="F198" s="246" t="str">
        <f t="shared" si="23"/>
        <v>D</v>
      </c>
      <c r="G198" s="41" t="s">
        <v>2164</v>
      </c>
      <c r="H198" s="106">
        <v>307.54599999999999</v>
      </c>
      <c r="I198" s="106" t="s">
        <v>949</v>
      </c>
      <c r="J198" s="106" t="s">
        <v>949</v>
      </c>
      <c r="K198" s="29" t="s">
        <v>949</v>
      </c>
      <c r="L198" s="29" t="s">
        <v>2165</v>
      </c>
      <c r="M198" s="41" t="s">
        <v>949</v>
      </c>
      <c r="N198" s="158" t="s">
        <v>949</v>
      </c>
      <c r="O198" s="158" t="s">
        <v>949</v>
      </c>
      <c r="P198" s="158" t="s">
        <v>949</v>
      </c>
      <c r="Q198" s="158"/>
      <c r="R198" s="41" t="s">
        <v>1166</v>
      </c>
      <c r="S198" s="41" t="s">
        <v>945</v>
      </c>
      <c r="T198" s="41" t="s">
        <v>945</v>
      </c>
      <c r="U198" s="229"/>
      <c r="V198" s="229"/>
      <c r="W198" s="229"/>
      <c r="X198" s="229"/>
      <c r="Y198" s="229"/>
      <c r="Z198" s="229"/>
      <c r="AA198" s="229"/>
      <c r="AB198" s="229"/>
      <c r="AC198" s="229"/>
      <c r="AD198" s="229"/>
      <c r="AE198" s="229"/>
      <c r="AF198" s="229" t="s">
        <v>304</v>
      </c>
      <c r="AG198" s="229"/>
      <c r="AH198" s="229"/>
      <c r="AI198" s="229"/>
      <c r="AJ198" s="218">
        <f t="shared" si="21"/>
        <v>1</v>
      </c>
      <c r="AK198" s="84">
        <f t="shared" si="22"/>
        <v>1</v>
      </c>
    </row>
    <row r="199" spans="1:37" s="84" customFormat="1" ht="16.5">
      <c r="A199" s="229"/>
      <c r="B199" s="41">
        <f t="shared" si="20"/>
        <v>197</v>
      </c>
      <c r="C199" s="41" t="s">
        <v>5107</v>
      </c>
      <c r="D199" s="246" t="s">
        <v>2167</v>
      </c>
      <c r="E199" s="246" t="s">
        <v>5309</v>
      </c>
      <c r="F199" s="246" t="str">
        <f t="shared" si="23"/>
        <v>D</v>
      </c>
      <c r="G199" s="41" t="s">
        <v>2169</v>
      </c>
      <c r="H199" s="106">
        <v>232.17099999999999</v>
      </c>
      <c r="I199" s="106" t="s">
        <v>949</v>
      </c>
      <c r="J199" s="106" t="s">
        <v>949</v>
      </c>
      <c r="K199" s="29" t="s">
        <v>949</v>
      </c>
      <c r="L199" s="29" t="s">
        <v>2170</v>
      </c>
      <c r="M199" s="41" t="s">
        <v>949</v>
      </c>
      <c r="N199" s="158" t="s">
        <v>949</v>
      </c>
      <c r="O199" s="158" t="s">
        <v>949</v>
      </c>
      <c r="P199" s="158" t="s">
        <v>949</v>
      </c>
      <c r="Q199" s="158"/>
      <c r="R199" s="41" t="s">
        <v>1166</v>
      </c>
      <c r="S199" s="41" t="s">
        <v>945</v>
      </c>
      <c r="T199" s="41" t="s">
        <v>945</v>
      </c>
      <c r="U199" s="229"/>
      <c r="V199" s="229"/>
      <c r="W199" s="229"/>
      <c r="X199" s="229"/>
      <c r="Y199" s="229"/>
      <c r="Z199" s="229"/>
      <c r="AA199" s="229"/>
      <c r="AB199" s="229"/>
      <c r="AC199" s="229"/>
      <c r="AD199" s="229"/>
      <c r="AE199" s="229"/>
      <c r="AF199" s="229" t="s">
        <v>304</v>
      </c>
      <c r="AG199" s="229"/>
      <c r="AH199" s="229"/>
      <c r="AI199" s="229"/>
      <c r="AJ199" s="218">
        <f t="shared" si="21"/>
        <v>1</v>
      </c>
      <c r="AK199" s="84">
        <f t="shared" si="22"/>
        <v>1</v>
      </c>
    </row>
    <row r="200" spans="1:37" s="84" customFormat="1" ht="16.5">
      <c r="A200" s="41"/>
      <c r="B200" s="41">
        <f t="shared" si="20"/>
        <v>198</v>
      </c>
      <c r="C200" s="41" t="s">
        <v>320</v>
      </c>
      <c r="D200" s="158" t="s">
        <v>2171</v>
      </c>
      <c r="E200" s="158" t="s">
        <v>2171</v>
      </c>
      <c r="F200" s="158" t="str">
        <f t="shared" si="23"/>
        <v>D</v>
      </c>
      <c r="G200" s="41" t="s">
        <v>2173</v>
      </c>
      <c r="H200" s="158">
        <v>209.478069</v>
      </c>
      <c r="I200" s="158">
        <v>0.1</v>
      </c>
      <c r="J200" s="158" t="s">
        <v>949</v>
      </c>
      <c r="K200" s="41" t="s">
        <v>949</v>
      </c>
      <c r="L200" s="41" t="s">
        <v>2174</v>
      </c>
      <c r="M200" s="41" t="s">
        <v>949</v>
      </c>
      <c r="N200" s="158" t="s">
        <v>1952</v>
      </c>
      <c r="O200" s="158" t="s">
        <v>1953</v>
      </c>
      <c r="P200" s="158" t="s">
        <v>949</v>
      </c>
      <c r="Q200" s="158"/>
      <c r="R200" s="41" t="s">
        <v>1166</v>
      </c>
      <c r="S200" s="41" t="s">
        <v>949</v>
      </c>
      <c r="T200" s="41" t="s">
        <v>949</v>
      </c>
      <c r="U200" s="41"/>
      <c r="V200" s="41"/>
      <c r="W200" s="41"/>
      <c r="X200" s="41"/>
      <c r="Y200" s="41"/>
      <c r="Z200" s="41"/>
      <c r="AA200" s="41"/>
      <c r="AB200" s="41"/>
      <c r="AC200" s="41"/>
      <c r="AD200" s="41"/>
      <c r="AE200" s="41" t="s">
        <v>1244</v>
      </c>
      <c r="AF200" s="41" t="s">
        <v>478</v>
      </c>
      <c r="AG200" s="790"/>
      <c r="AH200" s="41"/>
      <c r="AI200" s="229"/>
      <c r="AJ200" s="218">
        <f t="shared" si="21"/>
        <v>1</v>
      </c>
      <c r="AK200" s="84">
        <f t="shared" si="22"/>
        <v>1</v>
      </c>
    </row>
    <row r="201" spans="1:37" s="84" customFormat="1" ht="16.5">
      <c r="A201" s="41"/>
      <c r="B201" s="41">
        <f t="shared" si="20"/>
        <v>199</v>
      </c>
      <c r="C201" s="41" t="s">
        <v>320</v>
      </c>
      <c r="D201" s="158" t="s">
        <v>2175</v>
      </c>
      <c r="E201" s="158" t="s">
        <v>2175</v>
      </c>
      <c r="F201" s="158" t="str">
        <f t="shared" si="23"/>
        <v>D</v>
      </c>
      <c r="G201" s="41" t="s">
        <v>2177</v>
      </c>
      <c r="H201" s="158">
        <v>298.83859899999999</v>
      </c>
      <c r="I201" s="158" t="s">
        <v>949</v>
      </c>
      <c r="J201" s="158" t="s">
        <v>949</v>
      </c>
      <c r="K201" s="41" t="s">
        <v>949</v>
      </c>
      <c r="L201" s="41" t="s">
        <v>2178</v>
      </c>
      <c r="M201" s="41" t="s">
        <v>949</v>
      </c>
      <c r="N201" s="106" t="s">
        <v>1930</v>
      </c>
      <c r="O201" s="158" t="s">
        <v>2154</v>
      </c>
      <c r="P201" s="158" t="s">
        <v>949</v>
      </c>
      <c r="Q201" s="158"/>
      <c r="R201" s="41" t="s">
        <v>1166</v>
      </c>
      <c r="S201" s="41" t="s">
        <v>949</v>
      </c>
      <c r="T201" s="41" t="s">
        <v>949</v>
      </c>
      <c r="U201" s="41"/>
      <c r="V201" s="41"/>
      <c r="W201" s="41"/>
      <c r="X201" s="41"/>
      <c r="Y201" s="41"/>
      <c r="Z201" s="41"/>
      <c r="AA201" s="41"/>
      <c r="AB201" s="41"/>
      <c r="AC201" s="41"/>
      <c r="AD201" s="41"/>
      <c r="AE201" s="41"/>
      <c r="AF201" s="41" t="s">
        <v>478</v>
      </c>
      <c r="AG201" s="41"/>
      <c r="AH201" s="41"/>
      <c r="AI201" s="229"/>
      <c r="AJ201" s="218">
        <f t="shared" si="21"/>
        <v>1</v>
      </c>
      <c r="AK201" s="84">
        <f t="shared" si="22"/>
        <v>1</v>
      </c>
    </row>
    <row r="202" spans="1:37" s="84" customFormat="1" ht="16.5">
      <c r="A202" s="41"/>
      <c r="B202" s="41">
        <f t="shared" si="20"/>
        <v>200</v>
      </c>
      <c r="C202" s="41" t="s">
        <v>320</v>
      </c>
      <c r="D202" s="158" t="s">
        <v>2179</v>
      </c>
      <c r="E202" s="158" t="s">
        <v>2179</v>
      </c>
      <c r="F202" s="158" t="str">
        <f t="shared" si="23"/>
        <v>D</v>
      </c>
      <c r="G202" s="41" t="s">
        <v>2181</v>
      </c>
      <c r="H202" s="158">
        <v>318.99252100000001</v>
      </c>
      <c r="I202" s="158" t="s">
        <v>949</v>
      </c>
      <c r="J202" s="158" t="s">
        <v>949</v>
      </c>
      <c r="K202" s="41" t="s">
        <v>949</v>
      </c>
      <c r="L202" s="41" t="s">
        <v>2182</v>
      </c>
      <c r="M202" s="41" t="s">
        <v>949</v>
      </c>
      <c r="N202" s="106" t="s">
        <v>1930</v>
      </c>
      <c r="O202" s="158" t="s">
        <v>2154</v>
      </c>
      <c r="P202" s="158" t="s">
        <v>949</v>
      </c>
      <c r="Q202" s="158"/>
      <c r="R202" s="41" t="s">
        <v>1166</v>
      </c>
      <c r="S202" s="41" t="s">
        <v>949</v>
      </c>
      <c r="T202" s="41" t="s">
        <v>949</v>
      </c>
      <c r="U202" s="41"/>
      <c r="V202" s="41"/>
      <c r="W202" s="41"/>
      <c r="X202" s="41"/>
      <c r="Y202" s="41"/>
      <c r="Z202" s="41"/>
      <c r="AA202" s="41"/>
      <c r="AB202" s="41"/>
      <c r="AC202" s="41"/>
      <c r="AD202" s="41"/>
      <c r="AE202" s="41"/>
      <c r="AF202" s="41" t="s">
        <v>478</v>
      </c>
      <c r="AG202" s="41"/>
      <c r="AH202" s="41"/>
      <c r="AI202" s="229"/>
      <c r="AJ202" s="218">
        <f t="shared" si="21"/>
        <v>1</v>
      </c>
      <c r="AK202" s="84">
        <f t="shared" si="22"/>
        <v>1</v>
      </c>
    </row>
    <row r="203" spans="1:37" s="84" customFormat="1" ht="16.5">
      <c r="A203" s="41"/>
      <c r="B203" s="41">
        <f t="shared" si="20"/>
        <v>201</v>
      </c>
      <c r="C203" s="41" t="s">
        <v>320</v>
      </c>
      <c r="D203" s="158" t="s">
        <v>2183</v>
      </c>
      <c r="E203" s="158" t="s">
        <v>2183</v>
      </c>
      <c r="F203" s="158" t="str">
        <f t="shared" si="23"/>
        <v>D</v>
      </c>
      <c r="G203" s="41" t="s">
        <v>2185</v>
      </c>
      <c r="H203" s="158">
        <v>2348.64</v>
      </c>
      <c r="I203" s="158" t="s">
        <v>949</v>
      </c>
      <c r="J203" s="158" t="s">
        <v>949</v>
      </c>
      <c r="K203" s="41" t="s">
        <v>949</v>
      </c>
      <c r="L203" s="41" t="s">
        <v>2186</v>
      </c>
      <c r="M203" s="41" t="s">
        <v>949</v>
      </c>
      <c r="N203" s="106" t="s">
        <v>1930</v>
      </c>
      <c r="O203" s="158" t="s">
        <v>2154</v>
      </c>
      <c r="P203" s="158" t="s">
        <v>949</v>
      </c>
      <c r="Q203" s="158"/>
      <c r="R203" s="41" t="s">
        <v>1166</v>
      </c>
      <c r="S203" s="41" t="s">
        <v>949</v>
      </c>
      <c r="T203" s="41" t="s">
        <v>949</v>
      </c>
      <c r="U203" s="41"/>
      <c r="V203" s="41"/>
      <c r="W203" s="41"/>
      <c r="X203" s="41"/>
      <c r="Y203" s="41"/>
      <c r="Z203" s="41"/>
      <c r="AA203" s="41"/>
      <c r="AB203" s="41"/>
      <c r="AC203" s="41"/>
      <c r="AD203" s="41"/>
      <c r="AE203" s="41"/>
      <c r="AF203" s="41" t="s">
        <v>478</v>
      </c>
      <c r="AG203" s="41"/>
      <c r="AH203" s="41"/>
      <c r="AI203" s="229"/>
      <c r="AJ203" s="218">
        <f t="shared" si="21"/>
        <v>1</v>
      </c>
      <c r="AK203" s="84">
        <f t="shared" si="22"/>
        <v>1</v>
      </c>
    </row>
    <row r="204" spans="1:37" s="84" customFormat="1" ht="16.5">
      <c r="A204" s="229"/>
      <c r="B204" s="41">
        <f t="shared" ref="B204:B267" si="24">ROW()-2</f>
        <v>202</v>
      </c>
      <c r="C204" s="210" t="s">
        <v>5107</v>
      </c>
      <c r="D204" s="158" t="s">
        <v>5310</v>
      </c>
      <c r="E204" s="158" t="s">
        <v>5310</v>
      </c>
      <c r="F204" s="158" t="s">
        <v>979</v>
      </c>
      <c r="G204" s="210" t="s">
        <v>5311</v>
      </c>
      <c r="H204" s="210" t="s">
        <v>949</v>
      </c>
      <c r="I204" s="210" t="s">
        <v>949</v>
      </c>
      <c r="J204" s="210" t="s">
        <v>949</v>
      </c>
      <c r="K204" s="210">
        <v>57.57</v>
      </c>
      <c r="L204" s="210" t="s">
        <v>949</v>
      </c>
      <c r="M204" s="210" t="s">
        <v>949</v>
      </c>
      <c r="N204" s="158" t="s">
        <v>949</v>
      </c>
      <c r="O204" s="158" t="s">
        <v>949</v>
      </c>
      <c r="P204" s="158" t="s">
        <v>949</v>
      </c>
      <c r="Q204" s="158"/>
      <c r="R204" s="210" t="s">
        <v>1968</v>
      </c>
      <c r="S204" s="229"/>
      <c r="T204" s="229"/>
      <c r="U204" s="229"/>
      <c r="V204" s="229"/>
      <c r="W204" s="229"/>
      <c r="X204" s="229"/>
      <c r="Y204" s="229"/>
      <c r="Z204" s="229"/>
      <c r="AA204" s="229"/>
      <c r="AB204" s="229"/>
      <c r="AC204" s="229"/>
      <c r="AD204" s="229"/>
      <c r="AE204" s="229"/>
      <c r="AF204" s="229" t="s">
        <v>304</v>
      </c>
      <c r="AG204" s="229"/>
      <c r="AH204" s="229"/>
      <c r="AI204" s="229"/>
      <c r="AJ204" s="218">
        <f t="shared" si="21"/>
        <v>1</v>
      </c>
      <c r="AK204" s="84">
        <f t="shared" si="22"/>
        <v>1</v>
      </c>
    </row>
    <row r="205" spans="1:37" s="84" customFormat="1" ht="16.5">
      <c r="A205" s="218"/>
      <c r="B205" s="41">
        <f t="shared" si="24"/>
        <v>203</v>
      </c>
      <c r="C205" s="41" t="s">
        <v>320</v>
      </c>
      <c r="D205" s="158" t="s">
        <v>4895</v>
      </c>
      <c r="E205" s="158" t="s">
        <v>1964</v>
      </c>
      <c r="F205" s="158" t="str">
        <f>MID(D205,4,1)</f>
        <v>M</v>
      </c>
      <c r="G205" s="41" t="s">
        <v>5312</v>
      </c>
      <c r="H205" s="158" t="s">
        <v>949</v>
      </c>
      <c r="I205" s="158" t="s">
        <v>949</v>
      </c>
      <c r="J205" s="158" t="s">
        <v>949</v>
      </c>
      <c r="K205" s="41" t="s">
        <v>949</v>
      </c>
      <c r="L205" s="41" t="s">
        <v>1967</v>
      </c>
      <c r="M205" s="41" t="s">
        <v>949</v>
      </c>
      <c r="N205" s="158" t="s">
        <v>949</v>
      </c>
      <c r="O205" s="158" t="s">
        <v>949</v>
      </c>
      <c r="P205" s="158" t="s">
        <v>949</v>
      </c>
      <c r="Q205" s="158"/>
      <c r="R205" s="41" t="s">
        <v>1968</v>
      </c>
      <c r="S205" s="41"/>
      <c r="T205" s="218"/>
      <c r="U205" s="218"/>
      <c r="V205" s="218"/>
      <c r="W205" s="218"/>
      <c r="X205" s="218"/>
      <c r="Y205" s="218"/>
      <c r="Z205" s="218"/>
      <c r="AA205" s="218"/>
      <c r="AB205" s="218"/>
      <c r="AC205" s="218"/>
      <c r="AD205" s="218"/>
      <c r="AE205" s="41" t="s">
        <v>1059</v>
      </c>
      <c r="AF205" s="218" t="s">
        <v>304</v>
      </c>
      <c r="AG205" s="790"/>
      <c r="AH205" s="218"/>
      <c r="AI205" s="229"/>
      <c r="AJ205" s="218">
        <f t="shared" si="21"/>
        <v>1</v>
      </c>
      <c r="AK205" s="84">
        <f t="shared" si="22"/>
        <v>1</v>
      </c>
    </row>
    <row r="206" spans="1:37" s="84" customFormat="1" ht="16.5">
      <c r="A206" s="229"/>
      <c r="B206" s="41">
        <f t="shared" si="24"/>
        <v>204</v>
      </c>
      <c r="C206" s="210" t="s">
        <v>5107</v>
      </c>
      <c r="D206" s="158" t="s">
        <v>5313</v>
      </c>
      <c r="E206" s="158" t="s">
        <v>5313</v>
      </c>
      <c r="F206" s="158" t="s">
        <v>1081</v>
      </c>
      <c r="G206" s="210" t="s">
        <v>5314</v>
      </c>
      <c r="H206" s="210" t="s">
        <v>949</v>
      </c>
      <c r="I206" s="210">
        <v>1</v>
      </c>
      <c r="J206" s="210" t="s">
        <v>949</v>
      </c>
      <c r="K206" s="210" t="s">
        <v>949</v>
      </c>
      <c r="L206" s="210" t="s">
        <v>949</v>
      </c>
      <c r="M206" s="210" t="s">
        <v>949</v>
      </c>
      <c r="N206" s="158" t="s">
        <v>1192</v>
      </c>
      <c r="O206" s="158" t="s">
        <v>1193</v>
      </c>
      <c r="P206" s="158" t="s">
        <v>1194</v>
      </c>
      <c r="Q206" s="158"/>
      <c r="R206" s="210" t="s">
        <v>1968</v>
      </c>
      <c r="S206" s="229"/>
      <c r="T206" s="229"/>
      <c r="U206" s="229"/>
      <c r="V206" s="229"/>
      <c r="W206" s="229"/>
      <c r="X206" s="229"/>
      <c r="Y206" s="229"/>
      <c r="Z206" s="229"/>
      <c r="AA206" s="229"/>
      <c r="AB206" s="229"/>
      <c r="AC206" s="229"/>
      <c r="AD206" s="229"/>
      <c r="AE206" s="229"/>
      <c r="AF206" s="229" t="s">
        <v>304</v>
      </c>
      <c r="AG206" s="229"/>
      <c r="AH206" s="229"/>
      <c r="AI206" s="229"/>
      <c r="AJ206" s="218">
        <f t="shared" si="21"/>
        <v>1</v>
      </c>
      <c r="AK206" s="84">
        <f t="shared" si="22"/>
        <v>1</v>
      </c>
    </row>
    <row r="207" spans="1:37" s="84" customFormat="1" ht="16.5">
      <c r="A207" s="229"/>
      <c r="B207" s="41">
        <f t="shared" si="24"/>
        <v>205</v>
      </c>
      <c r="C207" s="210" t="s">
        <v>5107</v>
      </c>
      <c r="D207" s="158" t="s">
        <v>5315</v>
      </c>
      <c r="E207" s="158" t="s">
        <v>5315</v>
      </c>
      <c r="F207" s="158" t="s">
        <v>1081</v>
      </c>
      <c r="G207" s="210" t="s">
        <v>5316</v>
      </c>
      <c r="H207" s="210" t="s">
        <v>949</v>
      </c>
      <c r="I207" s="210">
        <v>0.1</v>
      </c>
      <c r="J207" s="210" t="s">
        <v>949</v>
      </c>
      <c r="K207" s="210" t="s">
        <v>949</v>
      </c>
      <c r="L207" s="210" t="s">
        <v>949</v>
      </c>
      <c r="M207" s="210" t="s">
        <v>949</v>
      </c>
      <c r="N207" s="158" t="s">
        <v>5317</v>
      </c>
      <c r="O207" s="158" t="s">
        <v>5318</v>
      </c>
      <c r="P207" s="158" t="s">
        <v>5319</v>
      </c>
      <c r="Q207" s="158"/>
      <c r="R207" s="210" t="s">
        <v>1968</v>
      </c>
      <c r="S207" s="229"/>
      <c r="T207" s="229"/>
      <c r="U207" s="229"/>
      <c r="V207" s="229"/>
      <c r="W207" s="229"/>
      <c r="X207" s="229"/>
      <c r="Y207" s="229"/>
      <c r="Z207" s="229"/>
      <c r="AA207" s="229"/>
      <c r="AB207" s="229"/>
      <c r="AC207" s="229"/>
      <c r="AD207" s="229"/>
      <c r="AE207" s="229"/>
      <c r="AF207" s="229" t="s">
        <v>304</v>
      </c>
      <c r="AG207" s="229"/>
      <c r="AH207" s="229"/>
      <c r="AI207" s="229"/>
      <c r="AJ207" s="218">
        <f t="shared" si="21"/>
        <v>1</v>
      </c>
      <c r="AK207" s="84">
        <f t="shared" si="22"/>
        <v>1</v>
      </c>
    </row>
    <row r="208" spans="1:37" s="84" customFormat="1" ht="16.5">
      <c r="A208" s="222"/>
      <c r="B208" s="41">
        <f t="shared" si="24"/>
        <v>206</v>
      </c>
      <c r="C208" s="41" t="s">
        <v>5107</v>
      </c>
      <c r="D208" s="158" t="s">
        <v>2035</v>
      </c>
      <c r="E208" s="158" t="s">
        <v>2035</v>
      </c>
      <c r="F208" s="158" t="str">
        <f>MID(D208,4,1)</f>
        <v>M</v>
      </c>
      <c r="G208" s="41" t="s">
        <v>2037</v>
      </c>
      <c r="H208" s="158">
        <v>57.562527000000003</v>
      </c>
      <c r="I208" s="158">
        <v>0.2</v>
      </c>
      <c r="J208" s="158">
        <v>8.8000000000000007</v>
      </c>
      <c r="K208" s="41">
        <f>H208*J208/1000</f>
        <v>0.50655023760000006</v>
      </c>
      <c r="L208" s="41" t="s">
        <v>949</v>
      </c>
      <c r="M208" s="41" t="s">
        <v>949</v>
      </c>
      <c r="N208" s="158" t="s">
        <v>2038</v>
      </c>
      <c r="O208" s="158" t="s">
        <v>2039</v>
      </c>
      <c r="P208" s="158" t="s">
        <v>949</v>
      </c>
      <c r="Q208" s="158"/>
      <c r="R208" s="41" t="s">
        <v>2040</v>
      </c>
      <c r="S208" s="41" t="s">
        <v>949</v>
      </c>
      <c r="T208" s="41" t="s">
        <v>949</v>
      </c>
      <c r="U208" s="41"/>
      <c r="V208" s="41"/>
      <c r="W208" s="41" t="s">
        <v>2035</v>
      </c>
      <c r="X208" s="41" t="s">
        <v>2040</v>
      </c>
      <c r="Y208" s="41"/>
      <c r="Z208" s="41"/>
      <c r="AA208" s="41"/>
      <c r="AB208" s="41"/>
      <c r="AC208" s="41"/>
      <c r="AD208" s="41"/>
      <c r="AE208" s="41"/>
      <c r="AF208" s="41" t="s">
        <v>478</v>
      </c>
      <c r="AG208" s="222"/>
      <c r="AH208" s="222"/>
      <c r="AI208" s="229">
        <v>0</v>
      </c>
      <c r="AJ208" s="218">
        <f t="shared" si="21"/>
        <v>1</v>
      </c>
      <c r="AK208" s="84">
        <f t="shared" si="22"/>
        <v>1</v>
      </c>
    </row>
    <row r="209" spans="1:37" s="84" customFormat="1" ht="16.5">
      <c r="A209" s="222"/>
      <c r="B209" s="41">
        <f t="shared" si="24"/>
        <v>207</v>
      </c>
      <c r="C209" s="41" t="s">
        <v>5107</v>
      </c>
      <c r="D209" s="158" t="s">
        <v>2041</v>
      </c>
      <c r="E209" s="158" t="s">
        <v>2041</v>
      </c>
      <c r="F209" s="158" t="str">
        <f>MID(D209,4,1)</f>
        <v>M</v>
      </c>
      <c r="G209" s="41" t="s">
        <v>2043</v>
      </c>
      <c r="H209" s="158">
        <v>26.970195</v>
      </c>
      <c r="I209" s="158">
        <v>0.2</v>
      </c>
      <c r="J209" s="158">
        <v>8.8000000000000007</v>
      </c>
      <c r="K209" s="41">
        <f>H209*J209/1000</f>
        <v>0.23733771600000003</v>
      </c>
      <c r="L209" s="41" t="s">
        <v>949</v>
      </c>
      <c r="M209" s="41" t="s">
        <v>949</v>
      </c>
      <c r="N209" s="158" t="s">
        <v>2038</v>
      </c>
      <c r="O209" s="158" t="s">
        <v>2039</v>
      </c>
      <c r="P209" s="158" t="s">
        <v>949</v>
      </c>
      <c r="Q209" s="158"/>
      <c r="R209" s="41" t="s">
        <v>2040</v>
      </c>
      <c r="S209" s="41" t="s">
        <v>949</v>
      </c>
      <c r="T209" s="41" t="s">
        <v>949</v>
      </c>
      <c r="U209" s="41"/>
      <c r="V209" s="41"/>
      <c r="W209" s="41" t="s">
        <v>2041</v>
      </c>
      <c r="X209" s="41" t="s">
        <v>2040</v>
      </c>
      <c r="Y209" s="41"/>
      <c r="Z209" s="41"/>
      <c r="AA209" s="41"/>
      <c r="AB209" s="41"/>
      <c r="AC209" s="41"/>
      <c r="AD209" s="41"/>
      <c r="AE209" s="41"/>
      <c r="AF209" s="41" t="s">
        <v>478</v>
      </c>
      <c r="AG209" s="222"/>
      <c r="AH209" s="222"/>
      <c r="AI209" s="229">
        <v>0</v>
      </c>
      <c r="AJ209" s="218">
        <f t="shared" si="21"/>
        <v>1</v>
      </c>
      <c r="AK209" s="84">
        <f t="shared" si="22"/>
        <v>1</v>
      </c>
    </row>
    <row r="210" spans="1:37" s="84" customFormat="1" ht="16.5">
      <c r="A210" s="229"/>
      <c r="B210" s="41">
        <f t="shared" si="24"/>
        <v>208</v>
      </c>
      <c r="C210" s="210" t="s">
        <v>5107</v>
      </c>
      <c r="D210" s="158" t="s">
        <v>5320</v>
      </c>
      <c r="E210" s="158" t="s">
        <v>5320</v>
      </c>
      <c r="F210" s="158" t="s">
        <v>1081</v>
      </c>
      <c r="G210" s="210" t="s">
        <v>5321</v>
      </c>
      <c r="H210" s="210" t="s">
        <v>949</v>
      </c>
      <c r="I210" s="210">
        <v>0.2</v>
      </c>
      <c r="J210" s="210" t="s">
        <v>949</v>
      </c>
      <c r="K210" s="210" t="s">
        <v>949</v>
      </c>
      <c r="L210" s="210" t="s">
        <v>949</v>
      </c>
      <c r="M210" s="210" t="s">
        <v>949</v>
      </c>
      <c r="N210" s="158" t="s">
        <v>1084</v>
      </c>
      <c r="O210" s="158" t="s">
        <v>1085</v>
      </c>
      <c r="P210" s="158" t="s">
        <v>949</v>
      </c>
      <c r="Q210" s="158"/>
      <c r="R210" s="210" t="s">
        <v>2040</v>
      </c>
      <c r="S210" s="229"/>
      <c r="T210" s="229"/>
      <c r="U210" s="229"/>
      <c r="V210" s="229"/>
      <c r="W210" s="229"/>
      <c r="X210" s="229"/>
      <c r="Y210" s="229"/>
      <c r="Z210" s="229"/>
      <c r="AA210" s="229"/>
      <c r="AB210" s="229"/>
      <c r="AC210" s="229"/>
      <c r="AD210" s="229"/>
      <c r="AE210" s="229"/>
      <c r="AF210" s="229" t="s">
        <v>304</v>
      </c>
      <c r="AG210" s="229"/>
      <c r="AH210" s="229"/>
      <c r="AI210" s="229"/>
      <c r="AJ210" s="218">
        <f t="shared" si="21"/>
        <v>1</v>
      </c>
      <c r="AK210" s="84">
        <f t="shared" si="22"/>
        <v>1</v>
      </c>
    </row>
    <row r="211" spans="1:37" s="84" customFormat="1" ht="16.5">
      <c r="A211" s="229"/>
      <c r="B211" s="41">
        <f t="shared" si="24"/>
        <v>209</v>
      </c>
      <c r="C211" s="210" t="s">
        <v>5107</v>
      </c>
      <c r="D211" s="158" t="s">
        <v>5322</v>
      </c>
      <c r="E211" s="158" t="s">
        <v>5322</v>
      </c>
      <c r="F211" s="158" t="s">
        <v>1081</v>
      </c>
      <c r="G211" s="210" t="s">
        <v>5323</v>
      </c>
      <c r="H211" s="210" t="s">
        <v>949</v>
      </c>
      <c r="I211" s="210" t="s">
        <v>949</v>
      </c>
      <c r="J211" s="210" t="s">
        <v>949</v>
      </c>
      <c r="K211" s="210" t="s">
        <v>949</v>
      </c>
      <c r="L211" s="210" t="s">
        <v>949</v>
      </c>
      <c r="M211" s="210" t="s">
        <v>949</v>
      </c>
      <c r="N211" s="158" t="s">
        <v>1192</v>
      </c>
      <c r="O211" s="158" t="s">
        <v>5324</v>
      </c>
      <c r="P211" s="158" t="s">
        <v>5325</v>
      </c>
      <c r="Q211" s="158"/>
      <c r="R211" s="210" t="s">
        <v>1968</v>
      </c>
      <c r="S211" s="229"/>
      <c r="T211" s="229"/>
      <c r="U211" s="229"/>
      <c r="V211" s="229"/>
      <c r="W211" s="229"/>
      <c r="X211" s="229"/>
      <c r="Y211" s="229"/>
      <c r="Z211" s="229"/>
      <c r="AA211" s="229"/>
      <c r="AB211" s="229"/>
      <c r="AC211" s="229"/>
      <c r="AD211" s="229"/>
      <c r="AE211" s="229"/>
      <c r="AF211" s="229" t="s">
        <v>304</v>
      </c>
      <c r="AG211" s="229"/>
      <c r="AH211" s="229"/>
      <c r="AI211" s="229"/>
      <c r="AJ211" s="218">
        <f t="shared" si="21"/>
        <v>1</v>
      </c>
      <c r="AK211" s="84">
        <f t="shared" si="22"/>
        <v>1</v>
      </c>
    </row>
    <row r="212" spans="1:37" s="84" customFormat="1" ht="16.5">
      <c r="A212" s="222"/>
      <c r="B212" s="41">
        <f t="shared" si="24"/>
        <v>210</v>
      </c>
      <c r="C212" s="41" t="s">
        <v>2335</v>
      </c>
      <c r="D212" s="158" t="s">
        <v>2344</v>
      </c>
      <c r="E212" s="158" t="s">
        <v>2344</v>
      </c>
      <c r="F212" s="158" t="str">
        <f>MID(D212,4,1)</f>
        <v>M</v>
      </c>
      <c r="G212" s="41" t="s">
        <v>2346</v>
      </c>
      <c r="H212" s="158" t="s">
        <v>949</v>
      </c>
      <c r="I212" s="158">
        <v>0.1</v>
      </c>
      <c r="J212" s="158">
        <v>7.93</v>
      </c>
      <c r="K212" s="41" t="s">
        <v>949</v>
      </c>
      <c r="L212" s="41" t="s">
        <v>949</v>
      </c>
      <c r="M212" s="41" t="s">
        <v>949</v>
      </c>
      <c r="N212" s="158" t="s">
        <v>1084</v>
      </c>
      <c r="O212" s="158" t="s">
        <v>2347</v>
      </c>
      <c r="P212" s="158" t="s">
        <v>949</v>
      </c>
      <c r="Q212" s="158"/>
      <c r="R212" s="41" t="s">
        <v>2040</v>
      </c>
      <c r="S212" s="41" t="s">
        <v>949</v>
      </c>
      <c r="T212" s="41" t="s">
        <v>949</v>
      </c>
      <c r="U212" s="41"/>
      <c r="V212" s="41"/>
      <c r="W212" s="41" t="s">
        <v>2344</v>
      </c>
      <c r="X212" s="41" t="s">
        <v>2040</v>
      </c>
      <c r="Y212" s="41"/>
      <c r="Z212" s="41"/>
      <c r="AA212" s="41"/>
      <c r="AB212" s="41"/>
      <c r="AC212" s="41"/>
      <c r="AD212" s="41"/>
      <c r="AE212" s="41" t="s">
        <v>989</v>
      </c>
      <c r="AF212" s="41" t="s">
        <v>478</v>
      </c>
      <c r="AG212" s="790"/>
      <c r="AH212" s="222"/>
      <c r="AI212" s="229"/>
      <c r="AJ212" s="218">
        <f t="shared" si="21"/>
        <v>1</v>
      </c>
      <c r="AK212" s="84">
        <f t="shared" si="22"/>
        <v>1</v>
      </c>
    </row>
    <row r="213" spans="1:37" s="84" customFormat="1" ht="16.5">
      <c r="A213" s="229"/>
      <c r="B213" s="41">
        <f t="shared" si="24"/>
        <v>211</v>
      </c>
      <c r="C213" s="41" t="s">
        <v>5107</v>
      </c>
      <c r="D213" s="246" t="s">
        <v>5326</v>
      </c>
      <c r="E213" s="246" t="s">
        <v>5327</v>
      </c>
      <c r="F213" s="246" t="str">
        <f>MID(D213,4,1)</f>
        <v>M</v>
      </c>
      <c r="G213" s="41" t="s">
        <v>5328</v>
      </c>
      <c r="H213" s="158" t="s">
        <v>949</v>
      </c>
      <c r="I213" s="158">
        <v>0.2</v>
      </c>
      <c r="J213" s="158" t="s">
        <v>949</v>
      </c>
      <c r="K213" s="41" t="s">
        <v>949</v>
      </c>
      <c r="L213" s="41" t="s">
        <v>949</v>
      </c>
      <c r="M213" s="41" t="s">
        <v>949</v>
      </c>
      <c r="N213" s="158" t="s">
        <v>1084</v>
      </c>
      <c r="O213" s="158" t="s">
        <v>1085</v>
      </c>
      <c r="P213" s="158" t="s">
        <v>949</v>
      </c>
      <c r="Q213" s="158"/>
      <c r="R213" s="41" t="s">
        <v>2040</v>
      </c>
      <c r="S213" s="41" t="s">
        <v>945</v>
      </c>
      <c r="T213" s="41" t="s">
        <v>945</v>
      </c>
      <c r="U213" s="229"/>
      <c r="V213" s="229"/>
      <c r="W213" s="233" t="s">
        <v>5326</v>
      </c>
      <c r="X213" s="229" t="s">
        <v>2040</v>
      </c>
      <c r="Y213" s="229"/>
      <c r="Z213" s="229"/>
      <c r="AA213" s="229"/>
      <c r="AB213" s="229"/>
      <c r="AC213" s="229"/>
      <c r="AD213" s="229"/>
      <c r="AE213" s="41" t="s">
        <v>989</v>
      </c>
      <c r="AF213" s="229" t="s">
        <v>304</v>
      </c>
      <c r="AG213" s="790"/>
      <c r="AH213" s="229"/>
      <c r="AI213" s="229"/>
      <c r="AJ213" s="218">
        <f t="shared" si="21"/>
        <v>1</v>
      </c>
      <c r="AK213" s="84">
        <f t="shared" si="22"/>
        <v>1</v>
      </c>
    </row>
    <row r="214" spans="1:37" s="84" customFormat="1" ht="16.5">
      <c r="A214" s="222"/>
      <c r="B214" s="41">
        <f t="shared" si="24"/>
        <v>212</v>
      </c>
      <c r="C214" s="41" t="s">
        <v>5107</v>
      </c>
      <c r="D214" s="158" t="s">
        <v>1910</v>
      </c>
      <c r="E214" s="158" t="s">
        <v>1910</v>
      </c>
      <c r="F214" s="158" t="str">
        <f>MID(D214,4,1)</f>
        <v>P</v>
      </c>
      <c r="G214" s="41" t="s">
        <v>1912</v>
      </c>
      <c r="H214" s="158">
        <v>102.494</v>
      </c>
      <c r="I214" s="158" t="s">
        <v>949</v>
      </c>
      <c r="J214" s="158">
        <v>1.41</v>
      </c>
      <c r="K214" s="41">
        <f>H214*J214/1000</f>
        <v>0.14451654</v>
      </c>
      <c r="L214" s="158" t="s">
        <v>949</v>
      </c>
      <c r="M214" s="158" t="s">
        <v>1083</v>
      </c>
      <c r="N214" s="158" t="s">
        <v>1293</v>
      </c>
      <c r="O214" s="158" t="s">
        <v>1294</v>
      </c>
      <c r="P214" s="158" t="s">
        <v>1295</v>
      </c>
      <c r="Q214" s="158"/>
      <c r="R214" s="158" t="s">
        <v>1142</v>
      </c>
      <c r="S214" s="41" t="s">
        <v>949</v>
      </c>
      <c r="T214" s="41" t="s">
        <v>949</v>
      </c>
      <c r="U214" s="41"/>
      <c r="V214" s="41"/>
      <c r="W214" s="41" t="s">
        <v>1910</v>
      </c>
      <c r="X214" s="41" t="s">
        <v>1142</v>
      </c>
      <c r="Y214" s="41"/>
      <c r="Z214" s="41"/>
      <c r="AA214" s="41"/>
      <c r="AB214" s="41"/>
      <c r="AC214" s="41"/>
      <c r="AD214" s="41"/>
      <c r="AE214" s="41" t="s">
        <v>1059</v>
      </c>
      <c r="AF214" s="41" t="s">
        <v>478</v>
      </c>
      <c r="AG214" s="790"/>
      <c r="AH214" s="222"/>
      <c r="AI214" s="229"/>
      <c r="AJ214" s="218">
        <f t="shared" si="21"/>
        <v>1</v>
      </c>
      <c r="AK214" s="84">
        <f t="shared" si="22"/>
        <v>1</v>
      </c>
    </row>
    <row r="215" spans="1:37" s="84" customFormat="1" ht="16.5">
      <c r="A215" s="222"/>
      <c r="B215" s="41">
        <f t="shared" si="24"/>
        <v>213</v>
      </c>
      <c r="C215" s="41" t="s">
        <v>5107</v>
      </c>
      <c r="D215" s="158" t="s">
        <v>1924</v>
      </c>
      <c r="E215" s="158" t="s">
        <v>1924</v>
      </c>
      <c r="F215" s="158" t="str">
        <f>MID(D215,4,1)</f>
        <v>P</v>
      </c>
      <c r="G215" s="41" t="s">
        <v>1926</v>
      </c>
      <c r="H215" s="158">
        <v>249.292</v>
      </c>
      <c r="I215" s="158" t="s">
        <v>949</v>
      </c>
      <c r="J215" s="158">
        <v>1.41</v>
      </c>
      <c r="K215" s="41">
        <f>H215*J215/1000</f>
        <v>0.35150171999999996</v>
      </c>
      <c r="L215" s="158" t="s">
        <v>949</v>
      </c>
      <c r="M215" s="158" t="s">
        <v>1083</v>
      </c>
      <c r="N215" s="158" t="s">
        <v>1293</v>
      </c>
      <c r="O215" s="158" t="s">
        <v>1294</v>
      </c>
      <c r="P215" s="158" t="s">
        <v>1295</v>
      </c>
      <c r="Q215" s="158"/>
      <c r="R215" s="158" t="s">
        <v>1142</v>
      </c>
      <c r="S215" s="41" t="s">
        <v>949</v>
      </c>
      <c r="T215" s="41" t="s">
        <v>949</v>
      </c>
      <c r="U215" s="41"/>
      <c r="V215" s="41"/>
      <c r="W215" s="41" t="s">
        <v>1924</v>
      </c>
      <c r="X215" s="41" t="s">
        <v>1142</v>
      </c>
      <c r="Y215" s="41"/>
      <c r="Z215" s="41"/>
      <c r="AA215" s="41"/>
      <c r="AB215" s="41"/>
      <c r="AC215" s="41"/>
      <c r="AD215" s="41"/>
      <c r="AE215" s="41" t="s">
        <v>1126</v>
      </c>
      <c r="AF215" s="41" t="s">
        <v>478</v>
      </c>
      <c r="AG215" s="790"/>
      <c r="AH215" s="222"/>
      <c r="AI215" s="229"/>
      <c r="AJ215" s="218">
        <f t="shared" si="21"/>
        <v>1</v>
      </c>
      <c r="AK215" s="84">
        <f t="shared" si="22"/>
        <v>1</v>
      </c>
    </row>
    <row r="216" spans="1:37" s="84" customFormat="1" ht="16.5">
      <c r="A216" s="229"/>
      <c r="B216" s="41">
        <f t="shared" si="24"/>
        <v>214</v>
      </c>
      <c r="C216" s="210" t="s">
        <v>5107</v>
      </c>
      <c r="D216" s="158" t="s">
        <v>5329</v>
      </c>
      <c r="E216" s="158" t="s">
        <v>5329</v>
      </c>
      <c r="F216" s="158" t="s">
        <v>1008</v>
      </c>
      <c r="G216" s="210" t="s">
        <v>5330</v>
      </c>
      <c r="H216" s="210">
        <v>64644.514999999999</v>
      </c>
      <c r="I216" s="210" t="s">
        <v>949</v>
      </c>
      <c r="J216" s="210">
        <v>1.2</v>
      </c>
      <c r="K216" s="210" t="s">
        <v>949</v>
      </c>
      <c r="L216" s="158" t="s">
        <v>949</v>
      </c>
      <c r="M216" s="158" t="s">
        <v>995</v>
      </c>
      <c r="N216" s="106" t="s">
        <v>1130</v>
      </c>
      <c r="O216" s="158" t="s">
        <v>1990</v>
      </c>
      <c r="P216" s="158" t="s">
        <v>1991</v>
      </c>
      <c r="Q216" s="106" t="s">
        <v>1133</v>
      </c>
      <c r="R216" s="158" t="s">
        <v>1142</v>
      </c>
      <c r="S216" s="229"/>
      <c r="T216" s="229"/>
      <c r="U216" s="229"/>
      <c r="V216" s="229"/>
      <c r="W216" s="229"/>
      <c r="X216" s="229"/>
      <c r="Y216" s="229"/>
      <c r="Z216" s="229"/>
      <c r="AA216" s="229"/>
      <c r="AB216" s="229"/>
      <c r="AC216" s="229"/>
      <c r="AD216" s="229"/>
      <c r="AE216" s="229"/>
      <c r="AF216" s="229" t="s">
        <v>304</v>
      </c>
      <c r="AG216" s="229"/>
      <c r="AH216" s="229"/>
      <c r="AI216" s="229"/>
      <c r="AJ216" s="218">
        <f t="shared" si="21"/>
        <v>1</v>
      </c>
      <c r="AK216" s="84">
        <f t="shared" si="22"/>
        <v>1</v>
      </c>
    </row>
    <row r="217" spans="1:37" s="84" customFormat="1" ht="16.5">
      <c r="A217" s="229"/>
      <c r="B217" s="41">
        <f t="shared" si="24"/>
        <v>215</v>
      </c>
      <c r="C217" s="210" t="s">
        <v>5107</v>
      </c>
      <c r="D217" s="158" t="s">
        <v>5331</v>
      </c>
      <c r="E217" s="158" t="s">
        <v>5331</v>
      </c>
      <c r="F217" s="158" t="s">
        <v>1008</v>
      </c>
      <c r="G217" s="210" t="s">
        <v>5332</v>
      </c>
      <c r="H217" s="210">
        <v>22630</v>
      </c>
      <c r="I217" s="210" t="s">
        <v>949</v>
      </c>
      <c r="J217" s="210">
        <v>1.2</v>
      </c>
      <c r="K217" s="210" t="s">
        <v>949</v>
      </c>
      <c r="L217" s="158" t="s">
        <v>949</v>
      </c>
      <c r="M217" s="158" t="s">
        <v>995</v>
      </c>
      <c r="N217" s="106" t="s">
        <v>1130</v>
      </c>
      <c r="O217" s="158" t="s">
        <v>1990</v>
      </c>
      <c r="P217" s="158" t="s">
        <v>1991</v>
      </c>
      <c r="Q217" s="106" t="s">
        <v>1133</v>
      </c>
      <c r="R217" s="158" t="s">
        <v>1142</v>
      </c>
      <c r="S217" s="229"/>
      <c r="T217" s="229"/>
      <c r="U217" s="229"/>
      <c r="V217" s="229"/>
      <c r="W217" s="229"/>
      <c r="X217" s="229"/>
      <c r="Y217" s="229"/>
      <c r="Z217" s="229"/>
      <c r="AA217" s="229"/>
      <c r="AB217" s="229"/>
      <c r="AC217" s="229"/>
      <c r="AD217" s="229"/>
      <c r="AE217" s="229"/>
      <c r="AF217" s="229" t="s">
        <v>304</v>
      </c>
      <c r="AG217" s="229"/>
      <c r="AH217" s="229"/>
      <c r="AI217" s="229"/>
      <c r="AJ217" s="218">
        <f t="shared" si="21"/>
        <v>1</v>
      </c>
      <c r="AK217" s="84">
        <f t="shared" si="22"/>
        <v>1</v>
      </c>
    </row>
    <row r="218" spans="1:37" s="84" customFormat="1" ht="16.5">
      <c r="A218" s="229"/>
      <c r="B218" s="41">
        <f t="shared" si="24"/>
        <v>216</v>
      </c>
      <c r="C218" s="41" t="s">
        <v>5107</v>
      </c>
      <c r="D218" s="246" t="s">
        <v>2003</v>
      </c>
      <c r="E218" s="246" t="s">
        <v>2003</v>
      </c>
      <c r="F218" s="246" t="str">
        <f t="shared" ref="F218:F230" si="25">MID(D218,4,1)</f>
        <v>P</v>
      </c>
      <c r="G218" s="41" t="s">
        <v>5333</v>
      </c>
      <c r="H218" s="158">
        <v>4199.88</v>
      </c>
      <c r="I218" s="158" t="s">
        <v>949</v>
      </c>
      <c r="J218" s="158">
        <v>1.41</v>
      </c>
      <c r="K218" s="41" t="s">
        <v>949</v>
      </c>
      <c r="L218" s="158" t="s">
        <v>949</v>
      </c>
      <c r="M218" s="158" t="s">
        <v>995</v>
      </c>
      <c r="N218" s="106" t="s">
        <v>1130</v>
      </c>
      <c r="O218" s="158" t="s">
        <v>1990</v>
      </c>
      <c r="P218" s="158" t="s">
        <v>1991</v>
      </c>
      <c r="Q218" s="106" t="s">
        <v>1133</v>
      </c>
      <c r="R218" s="158" t="s">
        <v>1142</v>
      </c>
      <c r="S218" s="41" t="s">
        <v>945</v>
      </c>
      <c r="T218" s="41" t="s">
        <v>945</v>
      </c>
      <c r="U218" s="229"/>
      <c r="V218" s="229"/>
      <c r="W218" s="233" t="s">
        <v>2003</v>
      </c>
      <c r="X218" s="229" t="s">
        <v>1142</v>
      </c>
      <c r="Y218" s="229"/>
      <c r="Z218" s="229"/>
      <c r="AA218" s="229"/>
      <c r="AB218" s="229"/>
      <c r="AC218" s="229"/>
      <c r="AD218" s="229"/>
      <c r="AE218" s="41" t="s">
        <v>1126</v>
      </c>
      <c r="AF218" s="229" t="s">
        <v>304</v>
      </c>
      <c r="AG218" s="790"/>
      <c r="AH218" s="229"/>
      <c r="AI218" s="229"/>
      <c r="AJ218" s="218">
        <f t="shared" si="21"/>
        <v>1</v>
      </c>
      <c r="AK218" s="84">
        <f t="shared" si="22"/>
        <v>1</v>
      </c>
    </row>
    <row r="219" spans="1:37" s="84" customFormat="1" ht="16.5">
      <c r="A219" s="229"/>
      <c r="B219" s="41">
        <f t="shared" si="24"/>
        <v>217</v>
      </c>
      <c r="C219" s="41" t="s">
        <v>5107</v>
      </c>
      <c r="D219" s="246" t="s">
        <v>2050</v>
      </c>
      <c r="E219" s="246" t="s">
        <v>2050</v>
      </c>
      <c r="F219" s="246" t="str">
        <f t="shared" si="25"/>
        <v>P</v>
      </c>
      <c r="G219" s="41" t="s">
        <v>5334</v>
      </c>
      <c r="H219" s="158">
        <v>1417.7</v>
      </c>
      <c r="I219" s="158" t="s">
        <v>949</v>
      </c>
      <c r="J219" s="158">
        <v>1.41</v>
      </c>
      <c r="K219" s="41" t="s">
        <v>949</v>
      </c>
      <c r="L219" s="158" t="s">
        <v>949</v>
      </c>
      <c r="M219" s="158" t="s">
        <v>1083</v>
      </c>
      <c r="N219" s="158" t="s">
        <v>1293</v>
      </c>
      <c r="O219" s="158" t="s">
        <v>1294</v>
      </c>
      <c r="P219" s="158" t="s">
        <v>1295</v>
      </c>
      <c r="Q219" s="158"/>
      <c r="R219" s="158" t="s">
        <v>1712</v>
      </c>
      <c r="S219" s="41" t="s">
        <v>945</v>
      </c>
      <c r="T219" s="41" t="s">
        <v>945</v>
      </c>
      <c r="U219" s="229"/>
      <c r="V219" s="229"/>
      <c r="W219" s="233" t="s">
        <v>2050</v>
      </c>
      <c r="X219" s="229" t="s">
        <v>1459</v>
      </c>
      <c r="Y219" s="229"/>
      <c r="Z219" s="229"/>
      <c r="AA219" s="229"/>
      <c r="AB219" s="229"/>
      <c r="AC219" s="229"/>
      <c r="AD219" s="229"/>
      <c r="AE219" s="41" t="s">
        <v>1059</v>
      </c>
      <c r="AF219" s="229" t="s">
        <v>304</v>
      </c>
      <c r="AG219" s="790"/>
      <c r="AH219" s="229"/>
      <c r="AI219" s="229"/>
      <c r="AJ219" s="218">
        <f t="shared" si="21"/>
        <v>1</v>
      </c>
      <c r="AK219" s="84">
        <f t="shared" si="22"/>
        <v>1</v>
      </c>
    </row>
    <row r="220" spans="1:37" s="84" customFormat="1" ht="16.5">
      <c r="A220" s="229"/>
      <c r="B220" s="41">
        <f t="shared" si="24"/>
        <v>218</v>
      </c>
      <c r="C220" s="41" t="s">
        <v>5107</v>
      </c>
      <c r="D220" s="246" t="s">
        <v>2026</v>
      </c>
      <c r="E220" s="246" t="s">
        <v>2026</v>
      </c>
      <c r="F220" s="246" t="str">
        <f t="shared" si="25"/>
        <v>P</v>
      </c>
      <c r="G220" s="41" t="s">
        <v>2028</v>
      </c>
      <c r="H220" s="158">
        <v>232.465</v>
      </c>
      <c r="I220" s="158" t="s">
        <v>949</v>
      </c>
      <c r="J220" s="158">
        <v>1.41</v>
      </c>
      <c r="K220" s="41" t="s">
        <v>949</v>
      </c>
      <c r="L220" s="158" t="s">
        <v>949</v>
      </c>
      <c r="M220" s="158" t="s">
        <v>1083</v>
      </c>
      <c r="N220" s="158" t="s">
        <v>1293</v>
      </c>
      <c r="O220" s="158" t="s">
        <v>1294</v>
      </c>
      <c r="P220" s="158" t="s">
        <v>1295</v>
      </c>
      <c r="Q220" s="158"/>
      <c r="R220" s="158" t="s">
        <v>1712</v>
      </c>
      <c r="S220" s="41" t="s">
        <v>945</v>
      </c>
      <c r="T220" s="41" t="s">
        <v>945</v>
      </c>
      <c r="U220" s="229"/>
      <c r="V220" s="229"/>
      <c r="W220" s="233" t="s">
        <v>2026</v>
      </c>
      <c r="X220" s="229" t="s">
        <v>1459</v>
      </c>
      <c r="Y220" s="229"/>
      <c r="Z220" s="229"/>
      <c r="AA220" s="229"/>
      <c r="AB220" s="229"/>
      <c r="AC220" s="229"/>
      <c r="AD220" s="229"/>
      <c r="AE220" s="41" t="s">
        <v>1059</v>
      </c>
      <c r="AF220" s="229" t="s">
        <v>304</v>
      </c>
      <c r="AG220" s="790"/>
      <c r="AH220" s="229"/>
      <c r="AI220" s="229"/>
      <c r="AJ220" s="218">
        <f t="shared" si="21"/>
        <v>1</v>
      </c>
      <c r="AK220" s="84">
        <f t="shared" si="22"/>
        <v>1</v>
      </c>
    </row>
    <row r="221" spans="1:37" s="84" customFormat="1" ht="16.5">
      <c r="A221" s="229"/>
      <c r="B221" s="41">
        <f t="shared" si="24"/>
        <v>219</v>
      </c>
      <c r="C221" s="41" t="s">
        <v>5107</v>
      </c>
      <c r="D221" s="246" t="s">
        <v>2031</v>
      </c>
      <c r="E221" s="246" t="s">
        <v>2031</v>
      </c>
      <c r="F221" s="246" t="str">
        <f t="shared" si="25"/>
        <v>P</v>
      </c>
      <c r="G221" s="41" t="s">
        <v>2033</v>
      </c>
      <c r="H221" s="158">
        <v>514.65099999999995</v>
      </c>
      <c r="I221" s="158" t="s">
        <v>949</v>
      </c>
      <c r="J221" s="158">
        <v>1.41</v>
      </c>
      <c r="K221" s="41" t="s">
        <v>949</v>
      </c>
      <c r="L221" s="158" t="s">
        <v>949</v>
      </c>
      <c r="M221" s="158" t="s">
        <v>1083</v>
      </c>
      <c r="N221" s="158" t="s">
        <v>1293</v>
      </c>
      <c r="O221" s="158" t="s">
        <v>1685</v>
      </c>
      <c r="P221" s="158" t="s">
        <v>1686</v>
      </c>
      <c r="Q221" s="158"/>
      <c r="R221" s="158" t="s">
        <v>1712</v>
      </c>
      <c r="S221" s="41" t="s">
        <v>945</v>
      </c>
      <c r="T221" s="41" t="s">
        <v>945</v>
      </c>
      <c r="U221" s="229"/>
      <c r="V221" s="229"/>
      <c r="W221" s="233" t="s">
        <v>2031</v>
      </c>
      <c r="X221" s="229" t="s">
        <v>1459</v>
      </c>
      <c r="Y221" s="229"/>
      <c r="Z221" s="229"/>
      <c r="AA221" s="229"/>
      <c r="AB221" s="229"/>
      <c r="AC221" s="229"/>
      <c r="AD221" s="229"/>
      <c r="AE221" s="41" t="s">
        <v>1126</v>
      </c>
      <c r="AF221" s="229" t="s">
        <v>304</v>
      </c>
      <c r="AG221" s="790"/>
      <c r="AH221" s="229"/>
      <c r="AI221" s="229"/>
      <c r="AJ221" s="218">
        <f t="shared" si="21"/>
        <v>1</v>
      </c>
      <c r="AK221" s="84">
        <f t="shared" si="22"/>
        <v>1</v>
      </c>
    </row>
    <row r="222" spans="1:37" s="84" customFormat="1" ht="16.5">
      <c r="A222" s="229"/>
      <c r="B222" s="41">
        <f t="shared" si="24"/>
        <v>220</v>
      </c>
      <c r="C222" s="41" t="s">
        <v>5107</v>
      </c>
      <c r="D222" s="246" t="s">
        <v>2021</v>
      </c>
      <c r="E222" s="246" t="s">
        <v>2021</v>
      </c>
      <c r="F222" s="246" t="str">
        <f t="shared" si="25"/>
        <v>P</v>
      </c>
      <c r="G222" s="41" t="s">
        <v>2023</v>
      </c>
      <c r="H222" s="158">
        <v>386.952</v>
      </c>
      <c r="I222" s="158" t="s">
        <v>949</v>
      </c>
      <c r="J222" s="158">
        <v>1.41</v>
      </c>
      <c r="K222" s="41" t="s">
        <v>949</v>
      </c>
      <c r="L222" s="158" t="s">
        <v>949</v>
      </c>
      <c r="M222" s="158" t="s">
        <v>1083</v>
      </c>
      <c r="N222" s="158" t="s">
        <v>1293</v>
      </c>
      <c r="O222" s="158" t="s">
        <v>1685</v>
      </c>
      <c r="P222" s="158" t="s">
        <v>1686</v>
      </c>
      <c r="Q222" s="158"/>
      <c r="R222" s="158" t="s">
        <v>1712</v>
      </c>
      <c r="S222" s="41" t="s">
        <v>945</v>
      </c>
      <c r="T222" s="41" t="s">
        <v>945</v>
      </c>
      <c r="U222" s="229"/>
      <c r="V222" s="229"/>
      <c r="W222" s="233" t="s">
        <v>2021</v>
      </c>
      <c r="X222" s="229" t="s">
        <v>1459</v>
      </c>
      <c r="Y222" s="229"/>
      <c r="Z222" s="229"/>
      <c r="AA222" s="229"/>
      <c r="AB222" s="229"/>
      <c r="AC222" s="229"/>
      <c r="AD222" s="229"/>
      <c r="AE222" s="41" t="s">
        <v>1059</v>
      </c>
      <c r="AF222" s="229" t="s">
        <v>304</v>
      </c>
      <c r="AG222" s="790"/>
      <c r="AH222" s="229"/>
      <c r="AI222" s="229"/>
      <c r="AJ222" s="218">
        <f t="shared" si="21"/>
        <v>1</v>
      </c>
      <c r="AK222" s="84">
        <f t="shared" si="22"/>
        <v>1</v>
      </c>
    </row>
    <row r="223" spans="1:37" s="84" customFormat="1" ht="16.5">
      <c r="A223" s="230"/>
      <c r="B223" s="41">
        <f t="shared" si="24"/>
        <v>221</v>
      </c>
      <c r="C223" s="41" t="s">
        <v>5107</v>
      </c>
      <c r="D223" s="158" t="s">
        <v>2054</v>
      </c>
      <c r="E223" s="158" t="s">
        <v>2054</v>
      </c>
      <c r="F223" s="158" t="str">
        <f t="shared" si="25"/>
        <v>P</v>
      </c>
      <c r="G223" s="41" t="s">
        <v>2056</v>
      </c>
      <c r="H223" s="158">
        <v>841.221</v>
      </c>
      <c r="I223" s="158" t="s">
        <v>949</v>
      </c>
      <c r="J223" s="158">
        <v>1.41</v>
      </c>
      <c r="K223" s="41">
        <f>H223*J223/1000</f>
        <v>1.1861216099999998</v>
      </c>
      <c r="L223" s="158" t="s">
        <v>949</v>
      </c>
      <c r="M223" s="158" t="s">
        <v>1083</v>
      </c>
      <c r="N223" s="158" t="s">
        <v>1293</v>
      </c>
      <c r="O223" s="158" t="s">
        <v>1294</v>
      </c>
      <c r="P223" s="158" t="s">
        <v>1295</v>
      </c>
      <c r="Q223" s="158"/>
      <c r="R223" s="158" t="s">
        <v>1712</v>
      </c>
      <c r="S223" s="41" t="s">
        <v>949</v>
      </c>
      <c r="T223" s="41" t="s">
        <v>949</v>
      </c>
      <c r="U223" s="41"/>
      <c r="V223" s="41"/>
      <c r="W223" s="41" t="s">
        <v>2054</v>
      </c>
      <c r="X223" s="41" t="s">
        <v>1459</v>
      </c>
      <c r="Y223" s="41"/>
      <c r="Z223" s="41"/>
      <c r="AA223" s="41"/>
      <c r="AB223" s="41"/>
      <c r="AC223" s="41"/>
      <c r="AD223" s="41"/>
      <c r="AE223" s="41" t="s">
        <v>1059</v>
      </c>
      <c r="AF223" s="41" t="s">
        <v>478</v>
      </c>
      <c r="AG223" s="790"/>
      <c r="AH223" s="230"/>
      <c r="AI223" s="229"/>
      <c r="AJ223" s="218">
        <f t="shared" si="21"/>
        <v>1</v>
      </c>
      <c r="AK223" s="84">
        <f t="shared" si="22"/>
        <v>1</v>
      </c>
    </row>
    <row r="224" spans="1:37" s="84" customFormat="1" ht="16.5">
      <c r="A224" s="229"/>
      <c r="B224" s="41">
        <f t="shared" si="24"/>
        <v>222</v>
      </c>
      <c r="C224" s="41" t="s">
        <v>5107</v>
      </c>
      <c r="D224" s="246" t="s">
        <v>2058</v>
      </c>
      <c r="E224" s="246" t="s">
        <v>2058</v>
      </c>
      <c r="F224" s="246" t="str">
        <f t="shared" si="25"/>
        <v>P</v>
      </c>
      <c r="G224" s="41" t="s">
        <v>2060</v>
      </c>
      <c r="H224" s="158">
        <v>207.27</v>
      </c>
      <c r="I224" s="158" t="s">
        <v>949</v>
      </c>
      <c r="J224" s="158">
        <v>1.41</v>
      </c>
      <c r="K224" s="41" t="s">
        <v>949</v>
      </c>
      <c r="L224" s="158" t="s">
        <v>949</v>
      </c>
      <c r="M224" s="187" t="s">
        <v>1083</v>
      </c>
      <c r="N224" s="158" t="s">
        <v>1293</v>
      </c>
      <c r="O224" s="187" t="s">
        <v>2062</v>
      </c>
      <c r="P224" s="187" t="s">
        <v>1295</v>
      </c>
      <c r="Q224" s="158"/>
      <c r="R224" s="158" t="s">
        <v>1142</v>
      </c>
      <c r="S224" s="41" t="s">
        <v>945</v>
      </c>
      <c r="T224" s="41" t="s">
        <v>945</v>
      </c>
      <c r="U224" s="229"/>
      <c r="V224" s="229"/>
      <c r="W224" s="233" t="s">
        <v>2058</v>
      </c>
      <c r="X224" s="41" t="s">
        <v>1142</v>
      </c>
      <c r="Y224" s="229"/>
      <c r="Z224" s="229"/>
      <c r="AA224" s="229"/>
      <c r="AB224" s="229"/>
      <c r="AC224" s="229"/>
      <c r="AD224" s="229"/>
      <c r="AE224" s="41" t="s">
        <v>989</v>
      </c>
      <c r="AF224" s="229" t="s">
        <v>304</v>
      </c>
      <c r="AG224" s="790"/>
      <c r="AH224" s="229"/>
      <c r="AI224" s="229"/>
      <c r="AJ224" s="218">
        <f t="shared" si="21"/>
        <v>1</v>
      </c>
      <c r="AK224" s="84">
        <f t="shared" si="22"/>
        <v>1</v>
      </c>
    </row>
    <row r="225" spans="1:37" s="84" customFormat="1" ht="16.5">
      <c r="A225" s="229"/>
      <c r="B225" s="41">
        <f t="shared" si="24"/>
        <v>223</v>
      </c>
      <c r="C225" s="41" t="s">
        <v>5107</v>
      </c>
      <c r="D225" s="246" t="s">
        <v>2064</v>
      </c>
      <c r="E225" s="246" t="s">
        <v>2064</v>
      </c>
      <c r="F225" s="246" t="str">
        <f t="shared" si="25"/>
        <v>P</v>
      </c>
      <c r="G225" s="41" t="s">
        <v>2066</v>
      </c>
      <c r="H225" s="158">
        <v>211.15799999999999</v>
      </c>
      <c r="I225" s="158" t="s">
        <v>949</v>
      </c>
      <c r="J225" s="158">
        <v>1.41</v>
      </c>
      <c r="K225" s="41" t="s">
        <v>949</v>
      </c>
      <c r="L225" s="158" t="s">
        <v>949</v>
      </c>
      <c r="M225" s="158" t="s">
        <v>1083</v>
      </c>
      <c r="N225" s="158" t="s">
        <v>1293</v>
      </c>
      <c r="O225" s="158" t="s">
        <v>1294</v>
      </c>
      <c r="P225" s="158" t="s">
        <v>1295</v>
      </c>
      <c r="Q225" s="158"/>
      <c r="R225" s="158" t="s">
        <v>1142</v>
      </c>
      <c r="S225" s="41" t="s">
        <v>945</v>
      </c>
      <c r="T225" s="41" t="s">
        <v>945</v>
      </c>
      <c r="U225" s="229"/>
      <c r="V225" s="229"/>
      <c r="W225" s="233" t="s">
        <v>2064</v>
      </c>
      <c r="X225" s="41" t="s">
        <v>1142</v>
      </c>
      <c r="Y225" s="229"/>
      <c r="Z225" s="229"/>
      <c r="AA225" s="229"/>
      <c r="AB225" s="229"/>
      <c r="AC225" s="229"/>
      <c r="AD225" s="229"/>
      <c r="AE225" s="41" t="s">
        <v>989</v>
      </c>
      <c r="AF225" s="229" t="s">
        <v>304</v>
      </c>
      <c r="AG225" s="790"/>
      <c r="AH225" s="229"/>
      <c r="AI225" s="229"/>
      <c r="AJ225" s="218">
        <f t="shared" si="21"/>
        <v>1</v>
      </c>
      <c r="AK225" s="84">
        <f t="shared" si="22"/>
        <v>1</v>
      </c>
    </row>
    <row r="226" spans="1:37" s="84" customFormat="1" ht="16.5">
      <c r="A226" s="230"/>
      <c r="B226" s="41">
        <f t="shared" si="24"/>
        <v>224</v>
      </c>
      <c r="C226" s="41" t="s">
        <v>5107</v>
      </c>
      <c r="D226" s="158" t="s">
        <v>2069</v>
      </c>
      <c r="E226" s="158" t="s">
        <v>2069</v>
      </c>
      <c r="F226" s="158" t="str">
        <f t="shared" si="25"/>
        <v>P</v>
      </c>
      <c r="G226" s="41" t="s">
        <v>2074</v>
      </c>
      <c r="H226" s="158">
        <v>39.270000000000003</v>
      </c>
      <c r="I226" s="158" t="s">
        <v>949</v>
      </c>
      <c r="J226" s="158">
        <v>1.41</v>
      </c>
      <c r="K226" s="41">
        <f>H226*J226/1000</f>
        <v>5.5370700000000002E-2</v>
      </c>
      <c r="L226" s="158" t="s">
        <v>2075</v>
      </c>
      <c r="M226" s="158" t="s">
        <v>1083</v>
      </c>
      <c r="N226" s="158" t="s">
        <v>1293</v>
      </c>
      <c r="O226" s="158" t="s">
        <v>1294</v>
      </c>
      <c r="P226" s="158" t="s">
        <v>1295</v>
      </c>
      <c r="Q226" s="158"/>
      <c r="R226" s="158" t="s">
        <v>1142</v>
      </c>
      <c r="S226" s="41" t="s">
        <v>949</v>
      </c>
      <c r="T226" s="41" t="s">
        <v>949</v>
      </c>
      <c r="U226" s="41"/>
      <c r="V226" s="41"/>
      <c r="W226" s="41" t="s">
        <v>2069</v>
      </c>
      <c r="X226" s="41" t="s">
        <v>1142</v>
      </c>
      <c r="Y226" s="41"/>
      <c r="Z226" s="41"/>
      <c r="AA226" s="41"/>
      <c r="AB226" s="41"/>
      <c r="AC226" s="41"/>
      <c r="AD226" s="41"/>
      <c r="AE226" s="41" t="s">
        <v>989</v>
      </c>
      <c r="AF226" s="41" t="s">
        <v>478</v>
      </c>
      <c r="AG226" s="790"/>
      <c r="AH226" s="230"/>
      <c r="AI226" s="229"/>
      <c r="AJ226" s="218">
        <f t="shared" si="21"/>
        <v>1</v>
      </c>
      <c r="AK226" s="84">
        <f t="shared" si="22"/>
        <v>1</v>
      </c>
    </row>
    <row r="227" spans="1:37" s="84" customFormat="1" ht="16.5">
      <c r="A227" s="229"/>
      <c r="B227" s="41">
        <f t="shared" si="24"/>
        <v>225</v>
      </c>
      <c r="C227" s="41" t="s">
        <v>5107</v>
      </c>
      <c r="D227" s="246" t="s">
        <v>5335</v>
      </c>
      <c r="E227" s="246" t="s">
        <v>5335</v>
      </c>
      <c r="F227" s="246" t="str">
        <f t="shared" si="25"/>
        <v>P</v>
      </c>
      <c r="G227" s="41" t="s">
        <v>2071</v>
      </c>
      <c r="H227" s="158">
        <v>63.46</v>
      </c>
      <c r="I227" s="158" t="s">
        <v>949</v>
      </c>
      <c r="J227" s="158">
        <v>1.41</v>
      </c>
      <c r="K227" s="41" t="s">
        <v>949</v>
      </c>
      <c r="L227" s="158" t="s">
        <v>949</v>
      </c>
      <c r="M227" s="158" t="s">
        <v>1083</v>
      </c>
      <c r="N227" s="158" t="s">
        <v>1293</v>
      </c>
      <c r="O227" s="158" t="s">
        <v>1294</v>
      </c>
      <c r="P227" s="158" t="s">
        <v>1295</v>
      </c>
      <c r="Q227" s="158"/>
      <c r="R227" s="158" t="s">
        <v>1142</v>
      </c>
      <c r="S227" s="41" t="s">
        <v>945</v>
      </c>
      <c r="T227" s="41" t="s">
        <v>945</v>
      </c>
      <c r="U227" s="229"/>
      <c r="V227" s="229"/>
      <c r="W227" s="233" t="s">
        <v>5335</v>
      </c>
      <c r="X227" s="41" t="s">
        <v>1142</v>
      </c>
      <c r="Y227" s="229"/>
      <c r="Z227" s="229"/>
      <c r="AA227" s="229"/>
      <c r="AB227" s="229"/>
      <c r="AC227" s="229"/>
      <c r="AD227" s="229"/>
      <c r="AE227" s="41" t="s">
        <v>1126</v>
      </c>
      <c r="AF227" s="229" t="s">
        <v>304</v>
      </c>
      <c r="AG227" s="790"/>
      <c r="AH227" s="229"/>
      <c r="AI227" s="229"/>
      <c r="AJ227" s="218">
        <f t="shared" si="21"/>
        <v>1</v>
      </c>
      <c r="AK227" s="84">
        <f t="shared" si="22"/>
        <v>1</v>
      </c>
    </row>
    <row r="228" spans="1:37" s="84" customFormat="1" ht="16.5">
      <c r="A228" s="230"/>
      <c r="B228" s="41">
        <f t="shared" si="24"/>
        <v>226</v>
      </c>
      <c r="C228" s="41" t="s">
        <v>5107</v>
      </c>
      <c r="D228" s="158" t="s">
        <v>2076</v>
      </c>
      <c r="E228" s="158" t="s">
        <v>2076</v>
      </c>
      <c r="F228" s="158" t="str">
        <f t="shared" si="25"/>
        <v>P</v>
      </c>
      <c r="G228" s="41" t="s">
        <v>2078</v>
      </c>
      <c r="H228" s="158">
        <v>534.59500000000003</v>
      </c>
      <c r="I228" s="158" t="s">
        <v>949</v>
      </c>
      <c r="J228" s="158">
        <v>0.91</v>
      </c>
      <c r="K228" s="41">
        <v>0.75377899999999998</v>
      </c>
      <c r="L228" s="158" t="s">
        <v>2079</v>
      </c>
      <c r="M228" s="158" t="s">
        <v>1083</v>
      </c>
      <c r="N228" s="158" t="s">
        <v>2080</v>
      </c>
      <c r="O228" s="158" t="s">
        <v>2081</v>
      </c>
      <c r="P228" s="158" t="s">
        <v>2082</v>
      </c>
      <c r="Q228" s="158"/>
      <c r="R228" s="158" t="s">
        <v>1142</v>
      </c>
      <c r="S228" s="41" t="s">
        <v>949</v>
      </c>
      <c r="T228" s="41" t="s">
        <v>949</v>
      </c>
      <c r="U228" s="41"/>
      <c r="V228" s="41"/>
      <c r="W228" s="41" t="s">
        <v>2076</v>
      </c>
      <c r="X228" s="41" t="s">
        <v>1142</v>
      </c>
      <c r="Y228" s="41"/>
      <c r="Z228" s="41"/>
      <c r="AA228" s="41"/>
      <c r="AB228" s="41"/>
      <c r="AC228" s="41"/>
      <c r="AD228" s="41"/>
      <c r="AE228" s="41" t="s">
        <v>1059</v>
      </c>
      <c r="AF228" s="41" t="s">
        <v>478</v>
      </c>
      <c r="AG228" s="790"/>
      <c r="AH228" s="230"/>
      <c r="AI228" s="229"/>
      <c r="AJ228" s="218">
        <f t="shared" si="21"/>
        <v>1</v>
      </c>
      <c r="AK228" s="84">
        <f t="shared" si="22"/>
        <v>1</v>
      </c>
    </row>
    <row r="229" spans="1:37" s="84" customFormat="1" ht="16.5">
      <c r="A229" s="230"/>
      <c r="B229" s="41">
        <f t="shared" si="24"/>
        <v>227</v>
      </c>
      <c r="C229" s="41" t="s">
        <v>5107</v>
      </c>
      <c r="D229" s="158" t="s">
        <v>2155</v>
      </c>
      <c r="E229" s="158" t="s">
        <v>2155</v>
      </c>
      <c r="F229" s="158" t="str">
        <f t="shared" si="25"/>
        <v>P</v>
      </c>
      <c r="G229" s="41" t="s">
        <v>2157</v>
      </c>
      <c r="H229" s="158">
        <v>184.84</v>
      </c>
      <c r="I229" s="158" t="s">
        <v>949</v>
      </c>
      <c r="J229" s="158">
        <v>1.41</v>
      </c>
      <c r="K229" s="41">
        <f>H229*J229/1000</f>
        <v>0.26062439999999998</v>
      </c>
      <c r="L229" s="158" t="s">
        <v>949</v>
      </c>
      <c r="M229" s="158" t="s">
        <v>1083</v>
      </c>
      <c r="N229" s="158" t="s">
        <v>1293</v>
      </c>
      <c r="O229" s="158" t="s">
        <v>1294</v>
      </c>
      <c r="P229" s="158" t="s">
        <v>1295</v>
      </c>
      <c r="Q229" s="158"/>
      <c r="R229" s="158" t="s">
        <v>1142</v>
      </c>
      <c r="S229" s="41" t="s">
        <v>949</v>
      </c>
      <c r="T229" s="41" t="s">
        <v>949</v>
      </c>
      <c r="U229" s="41"/>
      <c r="V229" s="41"/>
      <c r="W229" s="41" t="s">
        <v>2155</v>
      </c>
      <c r="X229" s="41" t="s">
        <v>1142</v>
      </c>
      <c r="Y229" s="41"/>
      <c r="Z229" s="41"/>
      <c r="AA229" s="41"/>
      <c r="AB229" s="41"/>
      <c r="AC229" s="41"/>
      <c r="AD229" s="41"/>
      <c r="AE229" s="41" t="s">
        <v>1126</v>
      </c>
      <c r="AF229" s="41" t="s">
        <v>478</v>
      </c>
      <c r="AG229" s="790"/>
      <c r="AH229" s="230"/>
      <c r="AI229" s="229"/>
      <c r="AJ229" s="218">
        <f t="shared" si="21"/>
        <v>1</v>
      </c>
      <c r="AK229" s="84">
        <f t="shared" si="22"/>
        <v>1</v>
      </c>
    </row>
    <row r="230" spans="1:37" s="84" customFormat="1" ht="16.5">
      <c r="A230" s="230"/>
      <c r="B230" s="41">
        <f t="shared" si="24"/>
        <v>228</v>
      </c>
      <c r="C230" s="41" t="s">
        <v>5107</v>
      </c>
      <c r="D230" s="158" t="s">
        <v>2158</v>
      </c>
      <c r="E230" s="158" t="s">
        <v>2158</v>
      </c>
      <c r="F230" s="158" t="str">
        <f t="shared" si="25"/>
        <v>P</v>
      </c>
      <c r="G230" s="41" t="s">
        <v>2160</v>
      </c>
      <c r="H230" s="158">
        <v>203.93299999999999</v>
      </c>
      <c r="I230" s="158" t="s">
        <v>949</v>
      </c>
      <c r="J230" s="158">
        <v>1.41</v>
      </c>
      <c r="K230" s="41">
        <f>H230*J230/1000</f>
        <v>0.28754552999999999</v>
      </c>
      <c r="L230" s="158" t="s">
        <v>949</v>
      </c>
      <c r="M230" s="187" t="s">
        <v>1083</v>
      </c>
      <c r="N230" s="158" t="s">
        <v>1293</v>
      </c>
      <c r="O230" s="187" t="s">
        <v>2062</v>
      </c>
      <c r="P230" s="187" t="s">
        <v>1295</v>
      </c>
      <c r="Q230" s="158"/>
      <c r="R230" s="158" t="s">
        <v>1142</v>
      </c>
      <c r="S230" s="41" t="s">
        <v>949</v>
      </c>
      <c r="T230" s="41" t="s">
        <v>949</v>
      </c>
      <c r="U230" s="41"/>
      <c r="V230" s="41"/>
      <c r="W230" s="41" t="s">
        <v>2158</v>
      </c>
      <c r="X230" s="41" t="s">
        <v>1142</v>
      </c>
      <c r="Y230" s="41"/>
      <c r="Z230" s="41"/>
      <c r="AA230" s="41"/>
      <c r="AB230" s="41"/>
      <c r="AC230" s="41"/>
      <c r="AD230" s="41"/>
      <c r="AE230" s="41" t="s">
        <v>979</v>
      </c>
      <c r="AF230" s="41" t="s">
        <v>478</v>
      </c>
      <c r="AG230" s="790"/>
      <c r="AH230" s="230"/>
      <c r="AI230" s="229"/>
      <c r="AJ230" s="218">
        <f t="shared" si="21"/>
        <v>1</v>
      </c>
      <c r="AK230" s="84">
        <f t="shared" si="22"/>
        <v>1</v>
      </c>
    </row>
    <row r="231" spans="1:37" s="84" customFormat="1" ht="16.5">
      <c r="A231" s="229"/>
      <c r="B231" s="41">
        <f t="shared" si="24"/>
        <v>229</v>
      </c>
      <c r="C231" s="210" t="s">
        <v>5107</v>
      </c>
      <c r="D231" s="158" t="s">
        <v>5336</v>
      </c>
      <c r="E231" s="158" t="s">
        <v>5336</v>
      </c>
      <c r="F231" s="158" t="s">
        <v>1008</v>
      </c>
      <c r="G231" s="210" t="s">
        <v>5337</v>
      </c>
      <c r="H231" s="210">
        <v>54513.279999999999</v>
      </c>
      <c r="I231" s="210" t="s">
        <v>949</v>
      </c>
      <c r="J231" s="210">
        <v>1.2</v>
      </c>
      <c r="K231" s="210" t="s">
        <v>949</v>
      </c>
      <c r="L231" s="158" t="s">
        <v>949</v>
      </c>
      <c r="M231" s="158" t="s">
        <v>995</v>
      </c>
      <c r="N231" s="106" t="s">
        <v>1130</v>
      </c>
      <c r="O231" s="158" t="s">
        <v>1990</v>
      </c>
      <c r="P231" s="158" t="s">
        <v>1991</v>
      </c>
      <c r="Q231" s="106" t="s">
        <v>1133</v>
      </c>
      <c r="R231" s="158" t="s">
        <v>1142</v>
      </c>
      <c r="S231" s="229"/>
      <c r="T231" s="229"/>
      <c r="U231" s="229"/>
      <c r="V231" s="229"/>
      <c r="W231" s="229"/>
      <c r="X231" s="229"/>
      <c r="Y231" s="229"/>
      <c r="Z231" s="229"/>
      <c r="AA231" s="229"/>
      <c r="AB231" s="229"/>
      <c r="AC231" s="229"/>
      <c r="AD231" s="229"/>
      <c r="AE231" s="229"/>
      <c r="AF231" s="229" t="s">
        <v>304</v>
      </c>
      <c r="AG231" s="229"/>
      <c r="AH231" s="229"/>
      <c r="AI231" s="229"/>
      <c r="AJ231" s="218">
        <f t="shared" si="21"/>
        <v>1</v>
      </c>
      <c r="AK231" s="84">
        <f t="shared" si="22"/>
        <v>1</v>
      </c>
    </row>
    <row r="232" spans="1:37" s="84" customFormat="1" ht="16.5">
      <c r="A232" s="229"/>
      <c r="B232" s="41">
        <f t="shared" si="24"/>
        <v>230</v>
      </c>
      <c r="C232" s="210" t="s">
        <v>5107</v>
      </c>
      <c r="D232" s="158" t="s">
        <v>5338</v>
      </c>
      <c r="E232" s="158" t="s">
        <v>5338</v>
      </c>
      <c r="F232" s="158" t="s">
        <v>1008</v>
      </c>
      <c r="G232" s="210" t="s">
        <v>5339</v>
      </c>
      <c r="H232" s="210">
        <v>55294.296000000002</v>
      </c>
      <c r="I232" s="210" t="s">
        <v>949</v>
      </c>
      <c r="J232" s="210">
        <v>1.2</v>
      </c>
      <c r="K232" s="210">
        <v>66.349999999999994</v>
      </c>
      <c r="L232" s="158" t="s">
        <v>949</v>
      </c>
      <c r="M232" s="158" t="s">
        <v>5289</v>
      </c>
      <c r="N232" s="106" t="s">
        <v>1010</v>
      </c>
      <c r="O232" s="158" t="s">
        <v>5170</v>
      </c>
      <c r="P232" s="158" t="s">
        <v>1012</v>
      </c>
      <c r="Q232" s="158"/>
      <c r="R232" s="158" t="s">
        <v>1142</v>
      </c>
      <c r="S232" s="229"/>
      <c r="T232" s="229"/>
      <c r="U232" s="229"/>
      <c r="V232" s="229"/>
      <c r="W232" s="229"/>
      <c r="X232" s="229"/>
      <c r="Y232" s="229"/>
      <c r="Z232" s="229"/>
      <c r="AA232" s="229"/>
      <c r="AB232" s="229"/>
      <c r="AC232" s="229"/>
      <c r="AD232" s="229"/>
      <c r="AE232" s="229"/>
      <c r="AF232" s="229" t="s">
        <v>304</v>
      </c>
      <c r="AG232" s="229"/>
      <c r="AH232" s="229"/>
      <c r="AI232" s="229"/>
      <c r="AJ232" s="218">
        <f t="shared" ref="AJ232:AJ295" si="26">COUNTIFS(D:D,D232)</f>
        <v>1</v>
      </c>
      <c r="AK232" s="84">
        <f t="shared" si="22"/>
        <v>1</v>
      </c>
    </row>
    <row r="233" spans="1:37" s="84" customFormat="1" ht="16.5">
      <c r="A233" s="230"/>
      <c r="B233" s="41">
        <f t="shared" si="24"/>
        <v>231</v>
      </c>
      <c r="C233" s="41" t="s">
        <v>2335</v>
      </c>
      <c r="D233" s="158" t="s">
        <v>2348</v>
      </c>
      <c r="E233" s="158" t="s">
        <v>2349</v>
      </c>
      <c r="F233" s="158" t="str">
        <f t="shared" ref="F233:F238" si="27">MID(D233,4,1)</f>
        <v>P</v>
      </c>
      <c r="G233" s="41" t="s">
        <v>2351</v>
      </c>
      <c r="H233" s="158">
        <v>6039.5770000000002</v>
      </c>
      <c r="I233" s="158" t="s">
        <v>949</v>
      </c>
      <c r="J233" s="158">
        <v>1.2</v>
      </c>
      <c r="K233" s="41">
        <v>7.2474924000000005</v>
      </c>
      <c r="L233" s="158" t="s">
        <v>949</v>
      </c>
      <c r="M233" s="158" t="s">
        <v>995</v>
      </c>
      <c r="N233" s="106" t="s">
        <v>1130</v>
      </c>
      <c r="O233" s="158" t="s">
        <v>1990</v>
      </c>
      <c r="P233" s="158" t="s">
        <v>1991</v>
      </c>
      <c r="Q233" s="106" t="s">
        <v>1133</v>
      </c>
      <c r="R233" s="158" t="s">
        <v>1142</v>
      </c>
      <c r="S233" s="41" t="s">
        <v>1087</v>
      </c>
      <c r="T233" s="41" t="s">
        <v>949</v>
      </c>
      <c r="U233" s="41"/>
      <c r="V233" s="41"/>
      <c r="W233" s="41" t="s">
        <v>2348</v>
      </c>
      <c r="X233" s="41" t="s">
        <v>1142</v>
      </c>
      <c r="Y233" s="41" t="s">
        <v>2352</v>
      </c>
      <c r="Z233" s="41" t="s">
        <v>1087</v>
      </c>
      <c r="AA233" s="41" t="s">
        <v>949</v>
      </c>
      <c r="AB233" s="41" t="s">
        <v>949</v>
      </c>
      <c r="AC233" s="41"/>
      <c r="AD233" s="41"/>
      <c r="AE233" s="41" t="s">
        <v>1126</v>
      </c>
      <c r="AF233" s="41" t="s">
        <v>478</v>
      </c>
      <c r="AG233" s="790"/>
      <c r="AH233" s="230"/>
      <c r="AI233" s="229"/>
      <c r="AJ233" s="218">
        <f t="shared" si="26"/>
        <v>1</v>
      </c>
      <c r="AK233" s="84">
        <f t="shared" si="22"/>
        <v>1</v>
      </c>
    </row>
    <row r="234" spans="1:37" s="84" customFormat="1" ht="16.5">
      <c r="A234" s="230"/>
      <c r="B234" s="41">
        <f t="shared" si="24"/>
        <v>232</v>
      </c>
      <c r="C234" s="41" t="s">
        <v>2335</v>
      </c>
      <c r="D234" s="158" t="s">
        <v>2362</v>
      </c>
      <c r="E234" s="158" t="s">
        <v>2362</v>
      </c>
      <c r="F234" s="158" t="str">
        <f t="shared" si="27"/>
        <v>P</v>
      </c>
      <c r="G234" s="41" t="s">
        <v>2364</v>
      </c>
      <c r="H234" s="158">
        <v>448.31200000000001</v>
      </c>
      <c r="I234" s="158" t="s">
        <v>949</v>
      </c>
      <c r="J234" s="158">
        <v>1.41</v>
      </c>
      <c r="K234" s="41">
        <v>2.2000000000000002</v>
      </c>
      <c r="L234" s="158" t="s">
        <v>949</v>
      </c>
      <c r="M234" s="158" t="s">
        <v>1083</v>
      </c>
      <c r="N234" s="158" t="s">
        <v>1293</v>
      </c>
      <c r="O234" s="158" t="s">
        <v>1294</v>
      </c>
      <c r="P234" s="158" t="s">
        <v>1295</v>
      </c>
      <c r="Q234" s="158"/>
      <c r="R234" s="158" t="s">
        <v>1712</v>
      </c>
      <c r="S234" s="41" t="s">
        <v>949</v>
      </c>
      <c r="T234" s="41" t="s">
        <v>949</v>
      </c>
      <c r="U234" s="41"/>
      <c r="V234" s="41"/>
      <c r="W234" s="41" t="s">
        <v>2362</v>
      </c>
      <c r="X234" s="41" t="s">
        <v>1459</v>
      </c>
      <c r="Y234" s="41"/>
      <c r="Z234" s="41"/>
      <c r="AA234" s="41"/>
      <c r="AB234" s="41"/>
      <c r="AC234" s="41"/>
      <c r="AD234" s="41"/>
      <c r="AE234" s="41" t="s">
        <v>989</v>
      </c>
      <c r="AF234" s="41" t="s">
        <v>478</v>
      </c>
      <c r="AG234" s="790"/>
      <c r="AH234" s="230"/>
      <c r="AI234" s="229"/>
      <c r="AJ234" s="218">
        <f t="shared" si="26"/>
        <v>1</v>
      </c>
      <c r="AK234" s="84">
        <f t="shared" ref="AK234:AK297" si="28">COUNTIFS(E:E,E234)</f>
        <v>1</v>
      </c>
    </row>
    <row r="235" spans="1:37" s="84" customFormat="1" ht="16.5">
      <c r="A235" s="230"/>
      <c r="B235" s="41">
        <f t="shared" si="24"/>
        <v>233</v>
      </c>
      <c r="C235" s="41" t="s">
        <v>2335</v>
      </c>
      <c r="D235" s="158" t="s">
        <v>2365</v>
      </c>
      <c r="E235" s="158" t="s">
        <v>2365</v>
      </c>
      <c r="F235" s="158" t="str">
        <f t="shared" si="27"/>
        <v>P</v>
      </c>
      <c r="G235" s="41" t="s">
        <v>2367</v>
      </c>
      <c r="H235" s="158">
        <v>198.06</v>
      </c>
      <c r="I235" s="158" t="s">
        <v>949</v>
      </c>
      <c r="J235" s="158">
        <v>1.41</v>
      </c>
      <c r="K235" s="41">
        <v>0.27926459999999997</v>
      </c>
      <c r="L235" s="158" t="s">
        <v>949</v>
      </c>
      <c r="M235" s="158" t="s">
        <v>1083</v>
      </c>
      <c r="N235" s="158" t="s">
        <v>1293</v>
      </c>
      <c r="O235" s="158" t="s">
        <v>1294</v>
      </c>
      <c r="P235" s="158" t="s">
        <v>1295</v>
      </c>
      <c r="Q235" s="158" t="s">
        <v>1296</v>
      </c>
      <c r="R235" s="158" t="s">
        <v>1142</v>
      </c>
      <c r="S235" s="41" t="s">
        <v>949</v>
      </c>
      <c r="T235" s="41" t="s">
        <v>949</v>
      </c>
      <c r="U235" s="41"/>
      <c r="V235" s="41"/>
      <c r="W235" s="41" t="s">
        <v>2365</v>
      </c>
      <c r="X235" s="41" t="s">
        <v>1142</v>
      </c>
      <c r="Y235" s="41"/>
      <c r="Z235" s="41"/>
      <c r="AA235" s="41"/>
      <c r="AB235" s="41"/>
      <c r="AC235" s="41"/>
      <c r="AD235" s="41"/>
      <c r="AE235" s="41" t="s">
        <v>989</v>
      </c>
      <c r="AF235" s="41" t="s">
        <v>478</v>
      </c>
      <c r="AG235" s="790"/>
      <c r="AH235" s="230"/>
      <c r="AI235" s="229"/>
      <c r="AJ235" s="218">
        <f t="shared" si="26"/>
        <v>1</v>
      </c>
      <c r="AK235" s="84">
        <f t="shared" si="28"/>
        <v>1</v>
      </c>
    </row>
    <row r="236" spans="1:37" s="84" customFormat="1" ht="16.5">
      <c r="A236" s="230"/>
      <c r="B236" s="41">
        <f t="shared" si="24"/>
        <v>234</v>
      </c>
      <c r="C236" s="41" t="s">
        <v>2335</v>
      </c>
      <c r="D236" s="158" t="s">
        <v>2368</v>
      </c>
      <c r="E236" s="158" t="s">
        <v>2368</v>
      </c>
      <c r="F236" s="158" t="str">
        <f t="shared" si="27"/>
        <v>P</v>
      </c>
      <c r="G236" s="41" t="s">
        <v>2370</v>
      </c>
      <c r="H236" s="158">
        <v>662.875</v>
      </c>
      <c r="I236" s="158" t="s">
        <v>949</v>
      </c>
      <c r="J236" s="158">
        <v>1.41</v>
      </c>
      <c r="K236" s="41">
        <v>0.67</v>
      </c>
      <c r="L236" s="158" t="s">
        <v>949</v>
      </c>
      <c r="M236" s="187" t="s">
        <v>995</v>
      </c>
      <c r="N236" s="158" t="s">
        <v>1293</v>
      </c>
      <c r="O236" s="187" t="s">
        <v>2062</v>
      </c>
      <c r="P236" s="187" t="s">
        <v>1295</v>
      </c>
      <c r="Q236" s="158"/>
      <c r="R236" s="158" t="s">
        <v>1142</v>
      </c>
      <c r="S236" s="41" t="s">
        <v>949</v>
      </c>
      <c r="T236" s="41" t="s">
        <v>949</v>
      </c>
      <c r="U236" s="41"/>
      <c r="V236" s="41"/>
      <c r="W236" s="41" t="s">
        <v>2368</v>
      </c>
      <c r="X236" s="41" t="s">
        <v>1142</v>
      </c>
      <c r="Y236" s="41"/>
      <c r="Z236" s="41"/>
      <c r="AA236" s="41"/>
      <c r="AB236" s="41"/>
      <c r="AC236" s="41"/>
      <c r="AD236" s="41"/>
      <c r="AE236" s="41" t="s">
        <v>989</v>
      </c>
      <c r="AF236" s="41" t="s">
        <v>478</v>
      </c>
      <c r="AG236" s="790"/>
      <c r="AH236" s="230"/>
      <c r="AI236" s="229"/>
      <c r="AJ236" s="218">
        <f t="shared" si="26"/>
        <v>1</v>
      </c>
      <c r="AK236" s="84">
        <f t="shared" si="28"/>
        <v>1</v>
      </c>
    </row>
    <row r="237" spans="1:37" s="84" customFormat="1" ht="16.5">
      <c r="A237" s="230"/>
      <c r="B237" s="41">
        <f t="shared" si="24"/>
        <v>235</v>
      </c>
      <c r="C237" s="41" t="s">
        <v>2335</v>
      </c>
      <c r="D237" s="158" t="s">
        <v>2371</v>
      </c>
      <c r="E237" s="158" t="s">
        <v>2371</v>
      </c>
      <c r="F237" s="158" t="str">
        <f t="shared" si="27"/>
        <v>P</v>
      </c>
      <c r="G237" s="41" t="s">
        <v>2373</v>
      </c>
      <c r="H237" s="158">
        <v>699.702</v>
      </c>
      <c r="I237" s="158" t="s">
        <v>949</v>
      </c>
      <c r="J237" s="158">
        <v>1.41</v>
      </c>
      <c r="K237" s="41">
        <v>0.98657980000000001</v>
      </c>
      <c r="L237" s="158" t="s">
        <v>949</v>
      </c>
      <c r="M237" s="158" t="s">
        <v>1083</v>
      </c>
      <c r="N237" s="158" t="s">
        <v>1293</v>
      </c>
      <c r="O237" s="158" t="s">
        <v>1294</v>
      </c>
      <c r="P237" s="158" t="s">
        <v>1295</v>
      </c>
      <c r="Q237" s="158" t="s">
        <v>1296</v>
      </c>
      <c r="R237" s="158" t="s">
        <v>1142</v>
      </c>
      <c r="S237" s="41" t="s">
        <v>949</v>
      </c>
      <c r="T237" s="41" t="s">
        <v>949</v>
      </c>
      <c r="U237" s="41"/>
      <c r="V237" s="41"/>
      <c r="W237" s="41" t="s">
        <v>2371</v>
      </c>
      <c r="X237" s="41" t="s">
        <v>1142</v>
      </c>
      <c r="Y237" s="41"/>
      <c r="Z237" s="41"/>
      <c r="AA237" s="41"/>
      <c r="AB237" s="41"/>
      <c r="AC237" s="41"/>
      <c r="AD237" s="41"/>
      <c r="AE237" s="41" t="s">
        <v>1059</v>
      </c>
      <c r="AF237" s="41" t="s">
        <v>478</v>
      </c>
      <c r="AG237" s="790"/>
      <c r="AH237" s="230"/>
      <c r="AI237" s="229"/>
      <c r="AJ237" s="218">
        <f t="shared" si="26"/>
        <v>1</v>
      </c>
      <c r="AK237" s="84">
        <f t="shared" si="28"/>
        <v>1</v>
      </c>
    </row>
    <row r="238" spans="1:37" s="84" customFormat="1" ht="16.5">
      <c r="A238" s="229"/>
      <c r="B238" s="41">
        <f t="shared" si="24"/>
        <v>236</v>
      </c>
      <c r="C238" s="41" t="s">
        <v>5107</v>
      </c>
      <c r="D238" s="246" t="s">
        <v>5340</v>
      </c>
      <c r="E238" s="246" t="s">
        <v>5340</v>
      </c>
      <c r="F238" s="246" t="str">
        <f t="shared" si="27"/>
        <v>Q</v>
      </c>
      <c r="G238" s="41" t="s">
        <v>5341</v>
      </c>
      <c r="H238" s="158" t="s">
        <v>949</v>
      </c>
      <c r="I238" s="158" t="s">
        <v>949</v>
      </c>
      <c r="J238" s="158" t="s">
        <v>949</v>
      </c>
      <c r="K238" s="41" t="e">
        <v>#VALUE!</v>
      </c>
      <c r="L238" s="29" t="s">
        <v>949</v>
      </c>
      <c r="M238" s="41" t="s">
        <v>949</v>
      </c>
      <c r="N238" s="158" t="s">
        <v>949</v>
      </c>
      <c r="O238" s="158" t="s">
        <v>949</v>
      </c>
      <c r="P238" s="158" t="s">
        <v>949</v>
      </c>
      <c r="Q238" s="158"/>
      <c r="R238" s="41" t="s">
        <v>949</v>
      </c>
      <c r="S238" s="41" t="s">
        <v>945</v>
      </c>
      <c r="T238" s="41" t="s">
        <v>945</v>
      </c>
      <c r="U238" s="229"/>
      <c r="V238" s="229"/>
      <c r="W238" s="229"/>
      <c r="X238" s="229"/>
      <c r="Y238" s="229"/>
      <c r="Z238" s="229"/>
      <c r="AA238" s="229"/>
      <c r="AB238" s="229"/>
      <c r="AC238" s="229"/>
      <c r="AD238" s="229"/>
      <c r="AE238" s="229"/>
      <c r="AF238" s="229" t="s">
        <v>304</v>
      </c>
      <c r="AG238" s="229" t="s">
        <v>5342</v>
      </c>
      <c r="AH238" s="229"/>
      <c r="AI238" s="229">
        <v>0</v>
      </c>
      <c r="AJ238" s="218">
        <f t="shared" si="26"/>
        <v>1</v>
      </c>
      <c r="AK238" s="84">
        <f t="shared" si="28"/>
        <v>1</v>
      </c>
    </row>
    <row r="239" spans="1:37" s="84" customFormat="1" ht="16.5">
      <c r="A239" s="229"/>
      <c r="B239" s="41">
        <f t="shared" si="24"/>
        <v>237</v>
      </c>
      <c r="C239" s="210" t="s">
        <v>5107</v>
      </c>
      <c r="D239" s="158" t="s">
        <v>5343</v>
      </c>
      <c r="E239" s="158" t="s">
        <v>5343</v>
      </c>
      <c r="F239" s="158" t="s">
        <v>993</v>
      </c>
      <c r="G239" s="210" t="s">
        <v>5344</v>
      </c>
      <c r="H239" s="210" t="s">
        <v>949</v>
      </c>
      <c r="I239" s="210" t="s">
        <v>949</v>
      </c>
      <c r="J239" s="210" t="s">
        <v>949</v>
      </c>
      <c r="K239" s="210">
        <v>296.64999999999998</v>
      </c>
      <c r="L239" s="210" t="s">
        <v>949</v>
      </c>
      <c r="M239" s="210" t="s">
        <v>949</v>
      </c>
      <c r="N239" s="158" t="s">
        <v>949</v>
      </c>
      <c r="O239" s="158" t="s">
        <v>949</v>
      </c>
      <c r="P239" s="158" t="s">
        <v>949</v>
      </c>
      <c r="Q239" s="158"/>
      <c r="R239" s="210" t="s">
        <v>5345</v>
      </c>
      <c r="S239" s="229"/>
      <c r="T239" s="229"/>
      <c r="U239" s="229"/>
      <c r="V239" s="229"/>
      <c r="W239" s="229"/>
      <c r="X239" s="229"/>
      <c r="Y239" s="229"/>
      <c r="Z239" s="229"/>
      <c r="AA239" s="229"/>
      <c r="AB239" s="229"/>
      <c r="AC239" s="229"/>
      <c r="AD239" s="229"/>
      <c r="AE239" s="229"/>
      <c r="AF239" s="229" t="s">
        <v>304</v>
      </c>
      <c r="AG239" s="229"/>
      <c r="AH239" s="229"/>
      <c r="AI239" s="229"/>
      <c r="AJ239" s="218">
        <f t="shared" si="26"/>
        <v>1</v>
      </c>
      <c r="AK239" s="84">
        <f t="shared" si="28"/>
        <v>1</v>
      </c>
    </row>
    <row r="240" spans="1:37" s="84" customFormat="1" ht="15" customHeight="1">
      <c r="A240" s="229"/>
      <c r="B240" s="41">
        <f t="shared" si="24"/>
        <v>238</v>
      </c>
      <c r="C240" s="41" t="s">
        <v>5107</v>
      </c>
      <c r="D240" s="246" t="s">
        <v>5346</v>
      </c>
      <c r="E240" s="246" t="s">
        <v>5346</v>
      </c>
      <c r="F240" s="246" t="str">
        <f>MID(D240,4,1)</f>
        <v>Q</v>
      </c>
      <c r="G240" s="41" t="s">
        <v>5347</v>
      </c>
      <c r="H240" s="158" t="s">
        <v>949</v>
      </c>
      <c r="I240" s="158" t="s">
        <v>949</v>
      </c>
      <c r="J240" s="158" t="s">
        <v>949</v>
      </c>
      <c r="K240" s="41">
        <v>116.20359999999999</v>
      </c>
      <c r="L240" s="41" t="s">
        <v>949</v>
      </c>
      <c r="M240" s="41" t="s">
        <v>949</v>
      </c>
      <c r="N240" s="158" t="s">
        <v>949</v>
      </c>
      <c r="O240" s="158" t="s">
        <v>949</v>
      </c>
      <c r="P240" s="158" t="s">
        <v>949</v>
      </c>
      <c r="Q240" s="158"/>
      <c r="R240" s="41" t="s">
        <v>949</v>
      </c>
      <c r="S240" s="41" t="s">
        <v>945</v>
      </c>
      <c r="T240" s="41" t="s">
        <v>945</v>
      </c>
      <c r="U240" s="229"/>
      <c r="V240" s="229"/>
      <c r="W240" s="229"/>
      <c r="X240" s="229"/>
      <c r="Y240" s="229"/>
      <c r="Z240" s="229"/>
      <c r="AA240" s="229"/>
      <c r="AB240" s="229"/>
      <c r="AC240" s="229"/>
      <c r="AD240" s="229"/>
      <c r="AE240" s="229"/>
      <c r="AF240" s="229" t="s">
        <v>304</v>
      </c>
      <c r="AG240" s="229" t="s">
        <v>5342</v>
      </c>
      <c r="AH240" s="229"/>
      <c r="AI240" s="229">
        <v>0</v>
      </c>
      <c r="AJ240" s="218">
        <f t="shared" si="26"/>
        <v>1</v>
      </c>
      <c r="AK240" s="84">
        <f t="shared" si="28"/>
        <v>1</v>
      </c>
    </row>
    <row r="241" spans="1:37" s="84" customFormat="1" ht="15" customHeight="1">
      <c r="A241" s="229"/>
      <c r="B241" s="41">
        <f t="shared" si="24"/>
        <v>239</v>
      </c>
      <c r="C241" s="41" t="s">
        <v>5107</v>
      </c>
      <c r="D241" s="246" t="s">
        <v>5348</v>
      </c>
      <c r="E241" s="246" t="s">
        <v>5348</v>
      </c>
      <c r="F241" s="246" t="str">
        <f>MID(D241,4,1)</f>
        <v>Q</v>
      </c>
      <c r="G241" s="41" t="s">
        <v>5349</v>
      </c>
      <c r="H241" s="158" t="s">
        <v>949</v>
      </c>
      <c r="I241" s="158" t="s">
        <v>949</v>
      </c>
      <c r="J241" s="158" t="s">
        <v>949</v>
      </c>
      <c r="K241" s="41">
        <v>23.83</v>
      </c>
      <c r="L241" s="41" t="s">
        <v>949</v>
      </c>
      <c r="M241" s="41" t="s">
        <v>949</v>
      </c>
      <c r="N241" s="158" t="s">
        <v>949</v>
      </c>
      <c r="O241" s="158" t="s">
        <v>949</v>
      </c>
      <c r="P241" s="158" t="s">
        <v>949</v>
      </c>
      <c r="Q241" s="158"/>
      <c r="R241" s="41" t="s">
        <v>949</v>
      </c>
      <c r="S241" s="41" t="s">
        <v>945</v>
      </c>
      <c r="T241" s="41" t="s">
        <v>945</v>
      </c>
      <c r="U241" s="229"/>
      <c r="V241" s="229"/>
      <c r="W241" s="229"/>
      <c r="X241" s="229"/>
      <c r="Y241" s="229"/>
      <c r="Z241" s="229"/>
      <c r="AA241" s="229"/>
      <c r="AB241" s="229"/>
      <c r="AC241" s="229"/>
      <c r="AD241" s="229"/>
      <c r="AE241" s="229"/>
      <c r="AF241" s="229" t="s">
        <v>304</v>
      </c>
      <c r="AG241" s="229" t="s">
        <v>5342</v>
      </c>
      <c r="AH241" s="229"/>
      <c r="AI241" s="229"/>
      <c r="AJ241" s="218">
        <f t="shared" si="26"/>
        <v>1</v>
      </c>
      <c r="AK241" s="84">
        <f t="shared" si="28"/>
        <v>1</v>
      </c>
    </row>
    <row r="242" spans="1:37" s="84" customFormat="1" ht="15" customHeight="1">
      <c r="A242" s="230"/>
      <c r="B242" s="41">
        <f t="shared" si="24"/>
        <v>240</v>
      </c>
      <c r="C242" s="41" t="s">
        <v>5107</v>
      </c>
      <c r="D242" s="158" t="s">
        <v>2083</v>
      </c>
      <c r="E242" s="158" t="s">
        <v>2083</v>
      </c>
      <c r="F242" s="158" t="str">
        <f>MID(D242,4,1)</f>
        <v>Q</v>
      </c>
      <c r="G242" s="41" t="s">
        <v>2085</v>
      </c>
      <c r="H242" s="158" t="s">
        <v>949</v>
      </c>
      <c r="I242" s="158" t="s">
        <v>949</v>
      </c>
      <c r="J242" s="158" t="s">
        <v>949</v>
      </c>
      <c r="K242" s="41">
        <v>19.680997000000001</v>
      </c>
      <c r="L242" s="41" t="s">
        <v>949</v>
      </c>
      <c r="M242" s="41" t="s">
        <v>949</v>
      </c>
      <c r="N242" s="158" t="s">
        <v>949</v>
      </c>
      <c r="O242" s="158" t="s">
        <v>949</v>
      </c>
      <c r="P242" s="158" t="s">
        <v>949</v>
      </c>
      <c r="Q242" s="158"/>
      <c r="R242" s="41" t="s">
        <v>2086</v>
      </c>
      <c r="S242" s="41" t="s">
        <v>949</v>
      </c>
      <c r="T242" s="41" t="s">
        <v>949</v>
      </c>
      <c r="U242" s="41"/>
      <c r="V242" s="41"/>
      <c r="W242" s="41"/>
      <c r="X242" s="41"/>
      <c r="Y242" s="41"/>
      <c r="Z242" s="41"/>
      <c r="AA242" s="41"/>
      <c r="AB242" s="41"/>
      <c r="AC242" s="41"/>
      <c r="AD242" s="41"/>
      <c r="AE242" s="41"/>
      <c r="AF242" s="41" t="s">
        <v>478</v>
      </c>
      <c r="AG242" s="230"/>
      <c r="AH242" s="230"/>
      <c r="AI242" s="229">
        <v>0</v>
      </c>
      <c r="AJ242" s="218">
        <f t="shared" si="26"/>
        <v>1</v>
      </c>
      <c r="AK242" s="84">
        <f t="shared" si="28"/>
        <v>1</v>
      </c>
    </row>
    <row r="243" spans="1:37" s="84" customFormat="1" ht="15" customHeight="1">
      <c r="A243" s="229"/>
      <c r="B243" s="41">
        <f t="shared" si="24"/>
        <v>241</v>
      </c>
      <c r="C243" s="41" t="s">
        <v>5107</v>
      </c>
      <c r="D243" s="246" t="s">
        <v>5350</v>
      </c>
      <c r="E243" s="246" t="s">
        <v>5350</v>
      </c>
      <c r="F243" s="246" t="str">
        <f>MID(D243,4,1)</f>
        <v>Q</v>
      </c>
      <c r="G243" s="41" t="s">
        <v>5351</v>
      </c>
      <c r="H243" s="158" t="s">
        <v>949</v>
      </c>
      <c r="I243" s="158" t="s">
        <v>949</v>
      </c>
      <c r="J243" s="158" t="s">
        <v>949</v>
      </c>
      <c r="K243" s="41" t="s">
        <v>949</v>
      </c>
      <c r="L243" s="41" t="s">
        <v>949</v>
      </c>
      <c r="M243" s="41" t="s">
        <v>949</v>
      </c>
      <c r="N243" s="158" t="s">
        <v>949</v>
      </c>
      <c r="O243" s="158" t="s">
        <v>949</v>
      </c>
      <c r="P243" s="158" t="s">
        <v>949</v>
      </c>
      <c r="Q243" s="158"/>
      <c r="R243" s="233" t="s">
        <v>5352</v>
      </c>
      <c r="S243" s="41" t="s">
        <v>945</v>
      </c>
      <c r="T243" s="41" t="s">
        <v>945</v>
      </c>
      <c r="U243" s="229"/>
      <c r="V243" s="229"/>
      <c r="W243" s="229"/>
      <c r="X243" s="229"/>
      <c r="Y243" s="229"/>
      <c r="Z243" s="229"/>
      <c r="AA243" s="229"/>
      <c r="AB243" s="229"/>
      <c r="AC243" s="229"/>
      <c r="AD243" s="229"/>
      <c r="AE243" s="229"/>
      <c r="AF243" s="229" t="s">
        <v>304</v>
      </c>
      <c r="AG243" s="229"/>
      <c r="AH243" s="229"/>
      <c r="AI243" s="229"/>
      <c r="AJ243" s="218">
        <f t="shared" si="26"/>
        <v>1</v>
      </c>
      <c r="AK243" s="84">
        <f t="shared" si="28"/>
        <v>1</v>
      </c>
    </row>
    <row r="244" spans="1:37" s="84" customFormat="1" ht="15" customHeight="1">
      <c r="A244" s="229"/>
      <c r="B244" s="274">
        <f t="shared" si="24"/>
        <v>242</v>
      </c>
      <c r="C244" s="642" t="s">
        <v>5107</v>
      </c>
      <c r="D244" s="159" t="s">
        <v>5353</v>
      </c>
      <c r="E244" s="159" t="s">
        <v>5353</v>
      </c>
      <c r="F244" s="159" t="s">
        <v>993</v>
      </c>
      <c r="G244" s="642" t="s">
        <v>5354</v>
      </c>
      <c r="H244" s="642" t="s">
        <v>949</v>
      </c>
      <c r="I244" s="642" t="s">
        <v>949</v>
      </c>
      <c r="J244" s="642" t="s">
        <v>949</v>
      </c>
      <c r="K244" s="642">
        <v>7</v>
      </c>
      <c r="L244" s="642" t="s">
        <v>949</v>
      </c>
      <c r="M244" s="642" t="s">
        <v>949</v>
      </c>
      <c r="N244" s="159" t="s">
        <v>949</v>
      </c>
      <c r="O244" s="159" t="s">
        <v>949</v>
      </c>
      <c r="P244" s="159" t="s">
        <v>949</v>
      </c>
      <c r="Q244" s="159"/>
      <c r="R244" s="642" t="s">
        <v>5345</v>
      </c>
      <c r="S244" s="615"/>
      <c r="T244" s="615"/>
      <c r="U244" s="615"/>
      <c r="V244" s="615"/>
      <c r="W244" s="615"/>
      <c r="X244" s="615"/>
      <c r="Y244" s="615"/>
      <c r="Z244" s="615"/>
      <c r="AA244" s="615"/>
      <c r="AB244" s="615"/>
      <c r="AC244" s="615"/>
      <c r="AD244" s="615"/>
      <c r="AE244" s="615"/>
      <c r="AF244" s="615" t="s">
        <v>304</v>
      </c>
      <c r="AG244" s="615"/>
      <c r="AH244" s="615"/>
      <c r="AI244" s="615"/>
      <c r="AJ244" s="645">
        <f t="shared" si="26"/>
        <v>1</v>
      </c>
      <c r="AK244" s="84">
        <f t="shared" si="28"/>
        <v>1</v>
      </c>
    </row>
    <row r="245" spans="1:37" ht="15" customHeight="1">
      <c r="A245" s="1018"/>
      <c r="B245" s="321">
        <f t="shared" si="24"/>
        <v>243</v>
      </c>
      <c r="C245" s="321" t="s">
        <v>3719</v>
      </c>
      <c r="D245" s="1022" t="s">
        <v>5355</v>
      </c>
      <c r="E245" s="1022" t="s">
        <v>5356</v>
      </c>
      <c r="F245" s="1022" t="str">
        <f>MID(D245,4,1)</f>
        <v>Q</v>
      </c>
      <c r="G245" s="1023" t="s">
        <v>5357</v>
      </c>
      <c r="H245" s="321" t="s">
        <v>949</v>
      </c>
      <c r="I245" s="321" t="s">
        <v>949</v>
      </c>
      <c r="J245" s="321" t="s">
        <v>949</v>
      </c>
      <c r="K245" s="321">
        <v>2.2999999999999998</v>
      </c>
      <c r="L245" s="321" t="s">
        <v>949</v>
      </c>
      <c r="M245" s="321" t="s">
        <v>949</v>
      </c>
      <c r="N245" s="323" t="s">
        <v>949</v>
      </c>
      <c r="O245" s="323" t="s">
        <v>949</v>
      </c>
      <c r="P245" s="323" t="s">
        <v>949</v>
      </c>
      <c r="Q245" s="323" t="s">
        <v>949</v>
      </c>
      <c r="R245" s="321" t="s">
        <v>1166</v>
      </c>
      <c r="S245" s="1023" t="s">
        <v>949</v>
      </c>
      <c r="T245" s="1023" t="s">
        <v>949</v>
      </c>
      <c r="U245" s="1023" t="s">
        <v>949</v>
      </c>
      <c r="V245" s="1023" t="s">
        <v>949</v>
      </c>
      <c r="W245" s="1023" t="s">
        <v>949</v>
      </c>
      <c r="X245" s="1023" t="s">
        <v>949</v>
      </c>
      <c r="Y245" s="1023" t="s">
        <v>949</v>
      </c>
      <c r="Z245" s="1023" t="s">
        <v>949</v>
      </c>
      <c r="AA245" s="1023" t="s">
        <v>949</v>
      </c>
      <c r="AB245" s="1023" t="s">
        <v>949</v>
      </c>
      <c r="AC245" s="1023" t="s">
        <v>949</v>
      </c>
      <c r="AD245" s="1023" t="s">
        <v>949</v>
      </c>
      <c r="AE245" s="1024"/>
      <c r="AF245" s="1024" t="s">
        <v>132</v>
      </c>
      <c r="AG245" s="1024" t="s">
        <v>5358</v>
      </c>
      <c r="AH245" s="1024"/>
      <c r="AI245" s="998"/>
      <c r="AJ245" s="998">
        <f t="shared" si="26"/>
        <v>1</v>
      </c>
      <c r="AK245" s="998">
        <f t="shared" si="28"/>
        <v>1</v>
      </c>
    </row>
    <row r="246" spans="1:37" ht="15" customHeight="1">
      <c r="A246" s="1018"/>
      <c r="B246" s="29">
        <f t="shared" si="24"/>
        <v>244</v>
      </c>
      <c r="C246" s="29" t="s">
        <v>3719</v>
      </c>
      <c r="D246" s="22" t="s">
        <v>5359</v>
      </c>
      <c r="E246" s="22" t="s">
        <v>5359</v>
      </c>
      <c r="F246" s="22" t="str">
        <f>MID(D246,4,1)</f>
        <v>Q</v>
      </c>
      <c r="G246" s="1025" t="s">
        <v>5360</v>
      </c>
      <c r="H246" s="29" t="s">
        <v>949</v>
      </c>
      <c r="I246" s="29" t="s">
        <v>949</v>
      </c>
      <c r="J246" s="29" t="s">
        <v>949</v>
      </c>
      <c r="K246" s="29" t="s">
        <v>949</v>
      </c>
      <c r="L246" s="29" t="s">
        <v>949</v>
      </c>
      <c r="M246" s="29" t="s">
        <v>949</v>
      </c>
      <c r="N246" s="106" t="s">
        <v>949</v>
      </c>
      <c r="O246" s="106" t="s">
        <v>949</v>
      </c>
      <c r="P246" s="106" t="s">
        <v>949</v>
      </c>
      <c r="Q246" s="106" t="s">
        <v>949</v>
      </c>
      <c r="R246" s="1025" t="s">
        <v>5361</v>
      </c>
      <c r="S246" s="1025" t="s">
        <v>949</v>
      </c>
      <c r="T246" s="1025" t="s">
        <v>949</v>
      </c>
      <c r="U246" s="1025" t="s">
        <v>949</v>
      </c>
      <c r="V246" s="1025" t="s">
        <v>949</v>
      </c>
      <c r="W246" s="1025" t="s">
        <v>949</v>
      </c>
      <c r="X246" s="1025" t="s">
        <v>949</v>
      </c>
      <c r="Y246" s="1025" t="s">
        <v>949</v>
      </c>
      <c r="Z246" s="1025" t="s">
        <v>949</v>
      </c>
      <c r="AA246" s="1025" t="s">
        <v>949</v>
      </c>
      <c r="AB246" s="1025" t="s">
        <v>949</v>
      </c>
      <c r="AC246" s="1025" t="s">
        <v>949</v>
      </c>
      <c r="AD246" s="1025" t="s">
        <v>949</v>
      </c>
      <c r="AE246" s="998" t="s">
        <v>976</v>
      </c>
      <c r="AF246" s="998" t="s">
        <v>132</v>
      </c>
      <c r="AG246" s="998"/>
      <c r="AH246" s="998"/>
      <c r="AI246" s="998"/>
      <c r="AJ246" s="998">
        <f t="shared" si="26"/>
        <v>1</v>
      </c>
      <c r="AK246" s="998">
        <f t="shared" si="28"/>
        <v>1</v>
      </c>
    </row>
    <row r="247" spans="1:37" s="84" customFormat="1" ht="15" customHeight="1">
      <c r="A247" s="229"/>
      <c r="B247" s="796">
        <f t="shared" si="24"/>
        <v>245</v>
      </c>
      <c r="C247" s="796" t="s">
        <v>5107</v>
      </c>
      <c r="D247" s="797" t="s">
        <v>5362</v>
      </c>
      <c r="E247" s="797" t="s">
        <v>5362</v>
      </c>
      <c r="F247" s="797" t="str">
        <f>MID(D247,4,1)</f>
        <v>Q</v>
      </c>
      <c r="G247" s="980" t="s">
        <v>5363</v>
      </c>
      <c r="H247" s="797" t="s">
        <v>949</v>
      </c>
      <c r="I247" s="797" t="s">
        <v>949</v>
      </c>
      <c r="J247" s="797" t="s">
        <v>949</v>
      </c>
      <c r="K247" s="796" t="s">
        <v>949</v>
      </c>
      <c r="L247" s="796" t="s">
        <v>949</v>
      </c>
      <c r="M247" s="796" t="s">
        <v>949</v>
      </c>
      <c r="N247" s="797" t="s">
        <v>949</v>
      </c>
      <c r="O247" s="797" t="s">
        <v>949</v>
      </c>
      <c r="P247" s="797" t="s">
        <v>949</v>
      </c>
      <c r="Q247" s="797"/>
      <c r="R247" s="796" t="s">
        <v>1166</v>
      </c>
      <c r="S247" s="980" t="s">
        <v>945</v>
      </c>
      <c r="T247" s="980" t="s">
        <v>945</v>
      </c>
      <c r="U247" s="850"/>
      <c r="V247" s="850"/>
      <c r="W247" s="850"/>
      <c r="X247" s="850"/>
      <c r="Y247" s="850"/>
      <c r="Z247" s="850"/>
      <c r="AA247" s="850"/>
      <c r="AB247" s="850"/>
      <c r="AC247" s="850"/>
      <c r="AD247" s="850"/>
      <c r="AE247" s="850"/>
      <c r="AF247" s="850" t="s">
        <v>304</v>
      </c>
      <c r="AG247" s="850"/>
      <c r="AH247" s="850"/>
      <c r="AI247" s="850"/>
      <c r="AJ247" s="978">
        <f t="shared" si="26"/>
        <v>1</v>
      </c>
      <c r="AK247" s="84">
        <f t="shared" si="28"/>
        <v>1</v>
      </c>
    </row>
    <row r="248" spans="1:37" ht="16.5">
      <c r="A248" s="1018"/>
      <c r="B248" s="29">
        <f t="shared" si="24"/>
        <v>246</v>
      </c>
      <c r="C248" s="29" t="s">
        <v>3719</v>
      </c>
      <c r="D248" s="106" t="s">
        <v>5364</v>
      </c>
      <c r="E248" s="106" t="s">
        <v>5364</v>
      </c>
      <c r="F248" s="106" t="str">
        <f>MID(D248,4,1)</f>
        <v>Q</v>
      </c>
      <c r="G248" s="1025" t="s">
        <v>5365</v>
      </c>
      <c r="H248" s="29" t="s">
        <v>949</v>
      </c>
      <c r="I248" s="29" t="s">
        <v>949</v>
      </c>
      <c r="J248" s="29" t="s">
        <v>949</v>
      </c>
      <c r="K248" s="29" t="s">
        <v>949</v>
      </c>
      <c r="L248" s="29" t="s">
        <v>5366</v>
      </c>
      <c r="M248" s="29" t="s">
        <v>1412</v>
      </c>
      <c r="N248" s="1070" t="s">
        <v>1413</v>
      </c>
      <c r="O248" s="106" t="s">
        <v>949</v>
      </c>
      <c r="P248" s="106" t="s">
        <v>949</v>
      </c>
      <c r="Q248" s="106" t="s">
        <v>949</v>
      </c>
      <c r="R248" s="1025" t="s">
        <v>5367</v>
      </c>
      <c r="S248" s="1025" t="s">
        <v>949</v>
      </c>
      <c r="T248" s="1025" t="s">
        <v>949</v>
      </c>
      <c r="U248" s="1025" t="s">
        <v>949</v>
      </c>
      <c r="V248" s="1025" t="s">
        <v>949</v>
      </c>
      <c r="W248" s="1025" t="s">
        <v>949</v>
      </c>
      <c r="X248" s="1025" t="s">
        <v>949</v>
      </c>
      <c r="Y248" s="1025" t="s">
        <v>949</v>
      </c>
      <c r="Z248" s="1025" t="s">
        <v>949</v>
      </c>
      <c r="AA248" s="1025" t="s">
        <v>949</v>
      </c>
      <c r="AB248" s="1025" t="s">
        <v>949</v>
      </c>
      <c r="AC248" s="1025" t="s">
        <v>949</v>
      </c>
      <c r="AD248" s="1025" t="s">
        <v>949</v>
      </c>
      <c r="AE248" s="998" t="s">
        <v>976</v>
      </c>
      <c r="AF248" s="998" t="s">
        <v>132</v>
      </c>
      <c r="AG248" s="998"/>
      <c r="AH248" s="998"/>
      <c r="AI248" s="998">
        <v>0</v>
      </c>
      <c r="AJ248" s="998">
        <f t="shared" si="26"/>
        <v>1</v>
      </c>
      <c r="AK248" s="998">
        <f t="shared" si="28"/>
        <v>1</v>
      </c>
    </row>
    <row r="249" spans="1:37" ht="15" customHeight="1">
      <c r="A249" s="1018"/>
      <c r="B249" s="321">
        <f t="shared" si="24"/>
        <v>247</v>
      </c>
      <c r="C249" s="322" t="s">
        <v>3719</v>
      </c>
      <c r="D249" s="325" t="s">
        <v>5368</v>
      </c>
      <c r="E249" s="323" t="str">
        <f>LEFT(D249,8)</f>
        <v>A14Q970</v>
      </c>
      <c r="F249" s="325" t="s">
        <v>993</v>
      </c>
      <c r="G249" s="324" t="s">
        <v>5369</v>
      </c>
      <c r="H249" s="1024" t="s">
        <v>949</v>
      </c>
      <c r="I249" s="1024" t="s">
        <v>949</v>
      </c>
      <c r="J249" s="1024" t="s">
        <v>949</v>
      </c>
      <c r="K249" s="1024" t="s">
        <v>949</v>
      </c>
      <c r="L249" s="1024" t="s">
        <v>949</v>
      </c>
      <c r="M249" s="1024" t="s">
        <v>949</v>
      </c>
      <c r="N249" s="1085" t="s">
        <v>949</v>
      </c>
      <c r="O249" s="1085" t="s">
        <v>949</v>
      </c>
      <c r="P249" s="1085" t="s">
        <v>949</v>
      </c>
      <c r="Q249" s="1085" t="s">
        <v>949</v>
      </c>
      <c r="R249" s="259" t="s">
        <v>1166</v>
      </c>
      <c r="S249" s="261" t="s">
        <v>949</v>
      </c>
      <c r="T249" s="261" t="s">
        <v>949</v>
      </c>
      <c r="U249" s="261" t="s">
        <v>949</v>
      </c>
      <c r="V249" s="261" t="s">
        <v>949</v>
      </c>
      <c r="W249" s="261" t="s">
        <v>949</v>
      </c>
      <c r="X249" s="261" t="s">
        <v>949</v>
      </c>
      <c r="Y249" s="261" t="s">
        <v>949</v>
      </c>
      <c r="Z249" s="261" t="s">
        <v>949</v>
      </c>
      <c r="AA249" s="261" t="s">
        <v>949</v>
      </c>
      <c r="AB249" s="261" t="s">
        <v>949</v>
      </c>
      <c r="AC249" s="261" t="s">
        <v>949</v>
      </c>
      <c r="AD249" s="261" t="s">
        <v>949</v>
      </c>
      <c r="AE249" s="1024"/>
      <c r="AF249" s="1024" t="s">
        <v>132</v>
      </c>
      <c r="AG249" s="1024" t="s">
        <v>5358</v>
      </c>
      <c r="AH249" s="1024"/>
      <c r="AI249" s="998"/>
      <c r="AJ249" s="998">
        <f t="shared" si="26"/>
        <v>1</v>
      </c>
      <c r="AK249" s="998">
        <f t="shared" si="28"/>
        <v>1</v>
      </c>
    </row>
    <row r="250" spans="1:37" ht="15" customHeight="1">
      <c r="A250" s="1018"/>
      <c r="B250" s="321">
        <f t="shared" si="24"/>
        <v>248</v>
      </c>
      <c r="C250" s="322" t="s">
        <v>3719</v>
      </c>
      <c r="D250" s="325" t="s">
        <v>5370</v>
      </c>
      <c r="E250" s="323" t="str">
        <f>LEFT(D250,8)</f>
        <v>A14Q971</v>
      </c>
      <c r="F250" s="325" t="s">
        <v>993</v>
      </c>
      <c r="G250" s="324" t="s">
        <v>5371</v>
      </c>
      <c r="H250" s="1024" t="s">
        <v>949</v>
      </c>
      <c r="I250" s="1024" t="s">
        <v>949</v>
      </c>
      <c r="J250" s="1024" t="s">
        <v>949</v>
      </c>
      <c r="K250" s="1024" t="s">
        <v>949</v>
      </c>
      <c r="L250" s="1024" t="s">
        <v>949</v>
      </c>
      <c r="M250" s="1024" t="s">
        <v>949</v>
      </c>
      <c r="N250" s="1085" t="s">
        <v>949</v>
      </c>
      <c r="O250" s="1085" t="s">
        <v>949</v>
      </c>
      <c r="P250" s="1085" t="s">
        <v>949</v>
      </c>
      <c r="Q250" s="1085" t="s">
        <v>949</v>
      </c>
      <c r="R250" s="1024" t="s">
        <v>949</v>
      </c>
      <c r="S250" s="1024" t="s">
        <v>949</v>
      </c>
      <c r="T250" s="1024" t="s">
        <v>949</v>
      </c>
      <c r="U250" s="1024" t="s">
        <v>949</v>
      </c>
      <c r="V250" s="1024" t="s">
        <v>949</v>
      </c>
      <c r="W250" s="1024" t="s">
        <v>949</v>
      </c>
      <c r="X250" s="1024" t="s">
        <v>949</v>
      </c>
      <c r="Y250" s="1024" t="s">
        <v>949</v>
      </c>
      <c r="Z250" s="1024" t="s">
        <v>949</v>
      </c>
      <c r="AA250" s="1024" t="s">
        <v>949</v>
      </c>
      <c r="AB250" s="1024" t="s">
        <v>949</v>
      </c>
      <c r="AC250" s="1024" t="s">
        <v>949</v>
      </c>
      <c r="AD250" s="1024" t="s">
        <v>949</v>
      </c>
      <c r="AE250" s="1024"/>
      <c r="AF250" s="1024" t="s">
        <v>132</v>
      </c>
      <c r="AG250" s="1024" t="s">
        <v>5358</v>
      </c>
      <c r="AH250" s="1024"/>
      <c r="AI250" s="998"/>
      <c r="AJ250" s="998">
        <f t="shared" si="26"/>
        <v>1</v>
      </c>
      <c r="AK250" s="998">
        <f t="shared" si="28"/>
        <v>1</v>
      </c>
    </row>
    <row r="251" spans="1:37" s="84" customFormat="1" ht="15" customHeight="1">
      <c r="A251" s="229"/>
      <c r="B251" s="275">
        <f t="shared" si="24"/>
        <v>249</v>
      </c>
      <c r="C251" s="275" t="s">
        <v>5107</v>
      </c>
      <c r="D251" s="812" t="s">
        <v>5372</v>
      </c>
      <c r="E251" s="812" t="s">
        <v>5372</v>
      </c>
      <c r="F251" s="812" t="str">
        <f t="shared" ref="F251:F261" si="29">MID(D251,4,1)</f>
        <v>R</v>
      </c>
      <c r="G251" s="275" t="s">
        <v>5373</v>
      </c>
      <c r="H251" s="160" t="s">
        <v>949</v>
      </c>
      <c r="I251" s="160" t="s">
        <v>949</v>
      </c>
      <c r="J251" s="160" t="s">
        <v>949</v>
      </c>
      <c r="K251" s="275">
        <v>45.96</v>
      </c>
      <c r="L251" s="275" t="s">
        <v>949</v>
      </c>
      <c r="M251" s="275" t="s">
        <v>949</v>
      </c>
      <c r="N251" s="160" t="s">
        <v>949</v>
      </c>
      <c r="O251" s="160" t="s">
        <v>949</v>
      </c>
      <c r="P251" s="160" t="s">
        <v>949</v>
      </c>
      <c r="Q251" s="160"/>
      <c r="R251" s="974" t="s">
        <v>5352</v>
      </c>
      <c r="S251" s="275" t="s">
        <v>945</v>
      </c>
      <c r="T251" s="275" t="s">
        <v>945</v>
      </c>
      <c r="U251" s="648"/>
      <c r="V251" s="648"/>
      <c r="W251" s="648"/>
      <c r="X251" s="648"/>
      <c r="Y251" s="648"/>
      <c r="Z251" s="648"/>
      <c r="AA251" s="648"/>
      <c r="AB251" s="648"/>
      <c r="AC251" s="648"/>
      <c r="AD251" s="648"/>
      <c r="AE251" s="275" t="s">
        <v>1126</v>
      </c>
      <c r="AF251" s="648" t="s">
        <v>304</v>
      </c>
      <c r="AG251" s="876"/>
      <c r="AH251" s="648"/>
      <c r="AI251" s="648"/>
      <c r="AJ251" s="649">
        <f t="shared" si="26"/>
        <v>1</v>
      </c>
      <c r="AK251" s="84">
        <f t="shared" si="28"/>
        <v>1</v>
      </c>
    </row>
    <row r="252" spans="1:37" s="84" customFormat="1" ht="15" customHeight="1">
      <c r="A252" s="218"/>
      <c r="B252" s="41">
        <f t="shared" si="24"/>
        <v>250</v>
      </c>
      <c r="C252" s="41" t="s">
        <v>2335</v>
      </c>
      <c r="D252" s="158" t="s">
        <v>4899</v>
      </c>
      <c r="E252" s="158" t="s">
        <v>2359</v>
      </c>
      <c r="F252" s="158" t="str">
        <f t="shared" si="29"/>
        <v>R</v>
      </c>
      <c r="G252" s="41" t="s">
        <v>2361</v>
      </c>
      <c r="H252" s="158" t="s">
        <v>949</v>
      </c>
      <c r="I252" s="158" t="s">
        <v>949</v>
      </c>
      <c r="J252" s="158" t="s">
        <v>949</v>
      </c>
      <c r="K252" s="41" t="s">
        <v>949</v>
      </c>
      <c r="L252" s="41" t="s">
        <v>949</v>
      </c>
      <c r="M252" s="41" t="s">
        <v>949</v>
      </c>
      <c r="N252" s="158" t="s">
        <v>949</v>
      </c>
      <c r="O252" s="158" t="s">
        <v>949</v>
      </c>
      <c r="P252" s="158" t="s">
        <v>949</v>
      </c>
      <c r="Q252" s="158"/>
      <c r="R252" s="41" t="s">
        <v>1923</v>
      </c>
      <c r="S252" s="41"/>
      <c r="T252" s="218"/>
      <c r="U252" s="218"/>
      <c r="V252" s="218"/>
      <c r="W252" s="218"/>
      <c r="X252" s="218"/>
      <c r="Y252" s="218"/>
      <c r="Z252" s="218"/>
      <c r="AA252" s="218"/>
      <c r="AB252" s="218"/>
      <c r="AC252" s="218"/>
      <c r="AD252" s="218"/>
      <c r="AE252" s="41" t="s">
        <v>989</v>
      </c>
      <c r="AF252" s="218" t="s">
        <v>478</v>
      </c>
      <c r="AG252" s="790"/>
      <c r="AH252" s="218"/>
      <c r="AI252" s="229"/>
      <c r="AJ252" s="218">
        <f t="shared" si="26"/>
        <v>1</v>
      </c>
      <c r="AK252" s="84">
        <f t="shared" si="28"/>
        <v>1</v>
      </c>
    </row>
    <row r="253" spans="1:37" s="84" customFormat="1" ht="15" customHeight="1">
      <c r="A253" s="229"/>
      <c r="B253" s="41">
        <f t="shared" si="24"/>
        <v>251</v>
      </c>
      <c r="C253" s="41" t="s">
        <v>5107</v>
      </c>
      <c r="D253" s="246" t="s">
        <v>1918</v>
      </c>
      <c r="E253" s="246" t="s">
        <v>1918</v>
      </c>
      <c r="F253" s="246" t="str">
        <f t="shared" si="29"/>
        <v>R</v>
      </c>
      <c r="G253" s="41" t="s">
        <v>1920</v>
      </c>
      <c r="H253" s="158" t="s">
        <v>949</v>
      </c>
      <c r="I253" s="158" t="s">
        <v>949</v>
      </c>
      <c r="J253" s="158" t="s">
        <v>949</v>
      </c>
      <c r="K253" s="41" t="s">
        <v>949</v>
      </c>
      <c r="L253" s="41" t="s">
        <v>949</v>
      </c>
      <c r="M253" s="41" t="s">
        <v>949</v>
      </c>
      <c r="N253" s="158" t="s">
        <v>949</v>
      </c>
      <c r="O253" s="158" t="s">
        <v>949</v>
      </c>
      <c r="P253" s="158" t="s">
        <v>949</v>
      </c>
      <c r="Q253" s="158"/>
      <c r="R253" s="41" t="s">
        <v>1923</v>
      </c>
      <c r="S253" s="41" t="s">
        <v>945</v>
      </c>
      <c r="T253" s="41" t="s">
        <v>945</v>
      </c>
      <c r="U253" s="229"/>
      <c r="V253" s="229"/>
      <c r="W253" s="229"/>
      <c r="X253" s="229"/>
      <c r="Y253" s="229"/>
      <c r="Z253" s="229"/>
      <c r="AA253" s="229"/>
      <c r="AB253" s="229"/>
      <c r="AC253" s="229"/>
      <c r="AD253" s="229"/>
      <c r="AE253" s="229"/>
      <c r="AF253" s="229" t="s">
        <v>304</v>
      </c>
      <c r="AG253" s="229"/>
      <c r="AH253" s="229"/>
      <c r="AI253" s="229">
        <v>0</v>
      </c>
      <c r="AJ253" s="218">
        <f t="shared" si="26"/>
        <v>1</v>
      </c>
      <c r="AK253" s="84">
        <f t="shared" si="28"/>
        <v>1</v>
      </c>
    </row>
    <row r="254" spans="1:37" s="84" customFormat="1" ht="15" customHeight="1">
      <c r="A254" s="229"/>
      <c r="B254" s="41">
        <f t="shared" si="24"/>
        <v>252</v>
      </c>
      <c r="C254" s="41" t="s">
        <v>5107</v>
      </c>
      <c r="D254" s="246" t="s">
        <v>2045</v>
      </c>
      <c r="E254" s="815" t="s">
        <v>5374</v>
      </c>
      <c r="F254" s="246" t="str">
        <f t="shared" si="29"/>
        <v>R</v>
      </c>
      <c r="G254" s="41" t="s">
        <v>5375</v>
      </c>
      <c r="H254" s="158" t="s">
        <v>949</v>
      </c>
      <c r="I254" s="158" t="s">
        <v>949</v>
      </c>
      <c r="J254" s="158" t="s">
        <v>949</v>
      </c>
      <c r="K254" s="41" t="s">
        <v>949</v>
      </c>
      <c r="L254" s="41" t="s">
        <v>949</v>
      </c>
      <c r="M254" s="41" t="s">
        <v>949</v>
      </c>
      <c r="N254" s="158" t="s">
        <v>949</v>
      </c>
      <c r="O254" s="158" t="s">
        <v>949</v>
      </c>
      <c r="P254" s="158" t="s">
        <v>949</v>
      </c>
      <c r="Q254" s="158"/>
      <c r="R254" s="41" t="s">
        <v>1923</v>
      </c>
      <c r="S254" s="41" t="s">
        <v>945</v>
      </c>
      <c r="T254" s="41" t="s">
        <v>945</v>
      </c>
      <c r="U254" s="229"/>
      <c r="V254" s="229"/>
      <c r="W254" s="229"/>
      <c r="X254" s="229"/>
      <c r="Y254" s="229"/>
      <c r="Z254" s="229"/>
      <c r="AA254" s="229"/>
      <c r="AB254" s="229"/>
      <c r="AC254" s="229"/>
      <c r="AD254" s="229"/>
      <c r="AE254" s="41" t="s">
        <v>1059</v>
      </c>
      <c r="AF254" s="229" t="s">
        <v>304</v>
      </c>
      <c r="AG254" s="790"/>
      <c r="AH254" s="229"/>
      <c r="AI254" s="229"/>
      <c r="AJ254" s="218">
        <f t="shared" si="26"/>
        <v>1</v>
      </c>
      <c r="AK254" s="84">
        <f t="shared" si="28"/>
        <v>1</v>
      </c>
    </row>
    <row r="255" spans="1:37" s="84" customFormat="1" ht="15" customHeight="1">
      <c r="A255" s="218"/>
      <c r="B255" s="41">
        <f t="shared" si="24"/>
        <v>253</v>
      </c>
      <c r="C255" s="41" t="s">
        <v>320</v>
      </c>
      <c r="D255" s="158" t="s">
        <v>4896</v>
      </c>
      <c r="E255" s="158" t="s">
        <v>2145</v>
      </c>
      <c r="F255" s="158" t="str">
        <f t="shared" si="29"/>
        <v>R</v>
      </c>
      <c r="G255" s="41" t="s">
        <v>2147</v>
      </c>
      <c r="H255" s="158">
        <v>16575.753045000001</v>
      </c>
      <c r="I255" s="158" t="s">
        <v>949</v>
      </c>
      <c r="J255" s="158" t="s">
        <v>949</v>
      </c>
      <c r="K255" s="41" t="s">
        <v>949</v>
      </c>
      <c r="L255" s="41" t="s">
        <v>2148</v>
      </c>
      <c r="M255" s="41" t="s">
        <v>949</v>
      </c>
      <c r="N255" s="158" t="s">
        <v>949</v>
      </c>
      <c r="O255" s="158" t="s">
        <v>949</v>
      </c>
      <c r="P255" s="158" t="s">
        <v>949</v>
      </c>
      <c r="Q255" s="158"/>
      <c r="R255" s="41" t="s">
        <v>1923</v>
      </c>
      <c r="S255" s="41" t="s">
        <v>2149</v>
      </c>
      <c r="T255" s="218"/>
      <c r="U255" s="218"/>
      <c r="V255" s="218"/>
      <c r="W255" s="218"/>
      <c r="X255" s="218"/>
      <c r="Y255" s="218"/>
      <c r="Z255" s="218"/>
      <c r="AA255" s="218"/>
      <c r="AB255" s="218"/>
      <c r="AC255" s="218"/>
      <c r="AD255" s="218"/>
      <c r="AE255" s="218"/>
      <c r="AF255" s="218" t="s">
        <v>304</v>
      </c>
      <c r="AG255" s="218"/>
      <c r="AH255" s="218"/>
      <c r="AI255" s="229"/>
      <c r="AJ255" s="218">
        <f t="shared" si="26"/>
        <v>1</v>
      </c>
      <c r="AK255" s="84">
        <f t="shared" si="28"/>
        <v>1</v>
      </c>
    </row>
    <row r="256" spans="1:37" s="84" customFormat="1" ht="16.5">
      <c r="A256" s="236"/>
      <c r="B256" s="41">
        <f t="shared" si="24"/>
        <v>254</v>
      </c>
      <c r="C256" s="41" t="s">
        <v>2335</v>
      </c>
      <c r="D256" s="158" t="s">
        <v>2374</v>
      </c>
      <c r="E256" s="158" t="s">
        <v>2374</v>
      </c>
      <c r="F256" s="158" t="str">
        <f t="shared" si="29"/>
        <v>S</v>
      </c>
      <c r="G256" s="41" t="s">
        <v>2376</v>
      </c>
      <c r="H256" s="158" t="s">
        <v>949</v>
      </c>
      <c r="I256" s="158">
        <v>0.65</v>
      </c>
      <c r="J256" s="158">
        <v>7.85</v>
      </c>
      <c r="K256" s="41" t="s">
        <v>949</v>
      </c>
      <c r="L256" s="41" t="s">
        <v>949</v>
      </c>
      <c r="M256" s="41" t="s">
        <v>949</v>
      </c>
      <c r="N256" s="158" t="s">
        <v>1051</v>
      </c>
      <c r="O256" s="158" t="s">
        <v>949</v>
      </c>
      <c r="P256" s="158" t="s">
        <v>949</v>
      </c>
      <c r="Q256" s="158"/>
      <c r="R256" s="41" t="s">
        <v>1068</v>
      </c>
      <c r="S256" s="41" t="s">
        <v>949</v>
      </c>
      <c r="T256" s="41" t="s">
        <v>949</v>
      </c>
      <c r="U256" s="41"/>
      <c r="V256" s="41"/>
      <c r="W256" s="41"/>
      <c r="X256" s="41"/>
      <c r="Y256" s="41"/>
      <c r="Z256" s="41"/>
      <c r="AA256" s="41"/>
      <c r="AB256" s="41"/>
      <c r="AC256" s="41"/>
      <c r="AD256" s="41"/>
      <c r="AE256" s="41" t="s">
        <v>989</v>
      </c>
      <c r="AF256" s="41" t="s">
        <v>478</v>
      </c>
      <c r="AG256" s="790"/>
      <c r="AH256" s="236"/>
      <c r="AI256" s="229"/>
      <c r="AJ256" s="218">
        <f t="shared" si="26"/>
        <v>1</v>
      </c>
      <c r="AK256" s="84">
        <f t="shared" si="28"/>
        <v>1</v>
      </c>
    </row>
    <row r="257" spans="1:37" s="84" customFormat="1" ht="16.5">
      <c r="A257" s="236"/>
      <c r="B257" s="41">
        <f t="shared" si="24"/>
        <v>255</v>
      </c>
      <c r="C257" s="41" t="s">
        <v>320</v>
      </c>
      <c r="D257" s="158" t="s">
        <v>2141</v>
      </c>
      <c r="E257" s="158" t="s">
        <v>2141</v>
      </c>
      <c r="F257" s="158" t="str">
        <f t="shared" si="29"/>
        <v>S</v>
      </c>
      <c r="G257" s="41" t="s">
        <v>2143</v>
      </c>
      <c r="H257" s="158">
        <v>6.5808330000000002</v>
      </c>
      <c r="I257" s="158">
        <v>0.32</v>
      </c>
      <c r="J257" s="158">
        <v>7.85</v>
      </c>
      <c r="K257" s="41" t="s">
        <v>949</v>
      </c>
      <c r="L257" s="41" t="s">
        <v>2144</v>
      </c>
      <c r="M257" s="41" t="s">
        <v>949</v>
      </c>
      <c r="N257" s="158" t="s">
        <v>949</v>
      </c>
      <c r="O257" s="158" t="s">
        <v>949</v>
      </c>
      <c r="P257" s="158" t="s">
        <v>949</v>
      </c>
      <c r="Q257" s="158"/>
      <c r="R257" s="41" t="s">
        <v>1068</v>
      </c>
      <c r="S257" s="41" t="s">
        <v>949</v>
      </c>
      <c r="T257" s="41"/>
      <c r="U257" s="41"/>
      <c r="V257" s="41"/>
      <c r="W257" s="41"/>
      <c r="X257" s="41"/>
      <c r="Y257" s="41"/>
      <c r="Z257" s="41"/>
      <c r="AA257" s="41"/>
      <c r="AB257" s="41"/>
      <c r="AC257" s="41"/>
      <c r="AD257" s="41"/>
      <c r="AE257" s="41" t="s">
        <v>989</v>
      </c>
      <c r="AF257" s="41" t="s">
        <v>478</v>
      </c>
      <c r="AG257" s="790"/>
      <c r="AH257" s="236"/>
      <c r="AI257" s="229"/>
      <c r="AJ257" s="218">
        <f t="shared" si="26"/>
        <v>1</v>
      </c>
      <c r="AK257" s="84">
        <f t="shared" si="28"/>
        <v>1</v>
      </c>
    </row>
    <row r="258" spans="1:37" s="84" customFormat="1" ht="16.5">
      <c r="A258" s="229"/>
      <c r="B258" s="41">
        <f t="shared" si="24"/>
        <v>256</v>
      </c>
      <c r="C258" s="41" t="s">
        <v>5107</v>
      </c>
      <c r="D258" s="246" t="s">
        <v>5376</v>
      </c>
      <c r="E258" s="246" t="s">
        <v>5376</v>
      </c>
      <c r="F258" s="246" t="str">
        <f t="shared" si="29"/>
        <v>S</v>
      </c>
      <c r="G258" s="41" t="s">
        <v>5377</v>
      </c>
      <c r="H258" s="158" t="s">
        <v>949</v>
      </c>
      <c r="I258" s="158" t="s">
        <v>949</v>
      </c>
      <c r="J258" s="158" t="s">
        <v>949</v>
      </c>
      <c r="K258" s="41">
        <v>2.27</v>
      </c>
      <c r="L258" s="41" t="s">
        <v>949</v>
      </c>
      <c r="M258" s="41" t="s">
        <v>949</v>
      </c>
      <c r="N258" s="158" t="s">
        <v>949</v>
      </c>
      <c r="O258" s="158" t="s">
        <v>949</v>
      </c>
      <c r="P258" s="158" t="s">
        <v>949</v>
      </c>
      <c r="Q258" s="158"/>
      <c r="R258" s="233" t="s">
        <v>1068</v>
      </c>
      <c r="S258" s="41" t="s">
        <v>945</v>
      </c>
      <c r="T258" s="41" t="s">
        <v>945</v>
      </c>
      <c r="U258" s="229"/>
      <c r="V258" s="229"/>
      <c r="W258" s="229"/>
      <c r="X258" s="229"/>
      <c r="Y258" s="229"/>
      <c r="Z258" s="229"/>
      <c r="AA258" s="229"/>
      <c r="AB258" s="229"/>
      <c r="AC258" s="229"/>
      <c r="AD258" s="229"/>
      <c r="AE258" s="41" t="s">
        <v>1126</v>
      </c>
      <c r="AF258" s="229" t="s">
        <v>304</v>
      </c>
      <c r="AG258" s="790"/>
      <c r="AH258" s="229"/>
      <c r="AI258" s="229"/>
      <c r="AJ258" s="218">
        <f t="shared" si="26"/>
        <v>1</v>
      </c>
      <c r="AK258" s="84">
        <f t="shared" si="28"/>
        <v>1</v>
      </c>
    </row>
    <row r="259" spans="1:37" s="84" customFormat="1" ht="16.5">
      <c r="A259" s="229"/>
      <c r="B259" s="41">
        <f t="shared" si="24"/>
        <v>257</v>
      </c>
      <c r="C259" s="41" t="s">
        <v>5107</v>
      </c>
      <c r="D259" s="246" t="s">
        <v>5378</v>
      </c>
      <c r="E259" s="246" t="s">
        <v>5378</v>
      </c>
      <c r="F259" s="246" t="str">
        <f t="shared" si="29"/>
        <v>S</v>
      </c>
      <c r="G259" s="41" t="s">
        <v>5379</v>
      </c>
      <c r="H259" s="158" t="s">
        <v>949</v>
      </c>
      <c r="I259" s="158" t="s">
        <v>949</v>
      </c>
      <c r="J259" s="158" t="s">
        <v>949</v>
      </c>
      <c r="K259" s="41">
        <v>16.36</v>
      </c>
      <c r="L259" s="41" t="s">
        <v>949</v>
      </c>
      <c r="M259" s="41" t="s">
        <v>949</v>
      </c>
      <c r="N259" s="158" t="s">
        <v>949</v>
      </c>
      <c r="O259" s="158" t="s">
        <v>949</v>
      </c>
      <c r="P259" s="158" t="s">
        <v>949</v>
      </c>
      <c r="Q259" s="158"/>
      <c r="R259" s="233" t="s">
        <v>1068</v>
      </c>
      <c r="S259" s="41" t="s">
        <v>945</v>
      </c>
      <c r="T259" s="41" t="s">
        <v>945</v>
      </c>
      <c r="U259" s="229"/>
      <c r="V259" s="229"/>
      <c r="W259" s="229"/>
      <c r="X259" s="229"/>
      <c r="Y259" s="229"/>
      <c r="Z259" s="229"/>
      <c r="AA259" s="229"/>
      <c r="AB259" s="229"/>
      <c r="AC259" s="229"/>
      <c r="AD259" s="229"/>
      <c r="AE259" s="41" t="s">
        <v>1126</v>
      </c>
      <c r="AF259" s="229" t="s">
        <v>304</v>
      </c>
      <c r="AG259" s="790"/>
      <c r="AH259" s="229"/>
      <c r="AI259" s="229"/>
      <c r="AJ259" s="218">
        <f t="shared" si="26"/>
        <v>1</v>
      </c>
      <c r="AK259" s="84">
        <f t="shared" si="28"/>
        <v>1</v>
      </c>
    </row>
    <row r="260" spans="1:37" s="84" customFormat="1" ht="16.5">
      <c r="A260" s="229"/>
      <c r="B260" s="41">
        <f t="shared" si="24"/>
        <v>258</v>
      </c>
      <c r="C260" s="41" t="s">
        <v>5107</v>
      </c>
      <c r="D260" s="246" t="s">
        <v>5380</v>
      </c>
      <c r="E260" s="246" t="s">
        <v>5380</v>
      </c>
      <c r="F260" s="246" t="str">
        <f t="shared" si="29"/>
        <v>T</v>
      </c>
      <c r="G260" s="41" t="s">
        <v>5381</v>
      </c>
      <c r="H260" s="158" t="s">
        <v>949</v>
      </c>
      <c r="I260" s="158" t="s">
        <v>949</v>
      </c>
      <c r="J260" s="158" t="s">
        <v>949</v>
      </c>
      <c r="K260" s="41" t="s">
        <v>949</v>
      </c>
      <c r="L260" s="41" t="s">
        <v>949</v>
      </c>
      <c r="M260" s="41" t="s">
        <v>949</v>
      </c>
      <c r="N260" s="158" t="s">
        <v>949</v>
      </c>
      <c r="O260" s="158" t="s">
        <v>949</v>
      </c>
      <c r="P260" s="158" t="s">
        <v>949</v>
      </c>
      <c r="Q260" s="158"/>
      <c r="R260" s="41" t="s">
        <v>1712</v>
      </c>
      <c r="S260" s="41" t="s">
        <v>945</v>
      </c>
      <c r="T260" s="41" t="s">
        <v>945</v>
      </c>
      <c r="U260" s="229"/>
      <c r="V260" s="229"/>
      <c r="W260" s="229"/>
      <c r="X260" s="229"/>
      <c r="Y260" s="229"/>
      <c r="Z260" s="229"/>
      <c r="AA260" s="229"/>
      <c r="AB260" s="229"/>
      <c r="AC260" s="229"/>
      <c r="AD260" s="229"/>
      <c r="AE260" s="229"/>
      <c r="AF260" s="229" t="s">
        <v>304</v>
      </c>
      <c r="AG260" s="229"/>
      <c r="AH260" s="229"/>
      <c r="AI260" s="229"/>
      <c r="AJ260" s="218">
        <f t="shared" si="26"/>
        <v>1</v>
      </c>
      <c r="AK260" s="84">
        <f t="shared" si="28"/>
        <v>1</v>
      </c>
    </row>
    <row r="261" spans="1:37" s="84" customFormat="1" ht="16.5">
      <c r="A261" s="229"/>
      <c r="B261" s="41">
        <f t="shared" si="24"/>
        <v>259</v>
      </c>
      <c r="C261" s="41" t="s">
        <v>5107</v>
      </c>
      <c r="D261" s="246" t="s">
        <v>5382</v>
      </c>
      <c r="E261" s="246" t="s">
        <v>5382</v>
      </c>
      <c r="F261" s="246" t="str">
        <f t="shared" si="29"/>
        <v>T</v>
      </c>
      <c r="G261" s="41" t="s">
        <v>5383</v>
      </c>
      <c r="H261" s="158" t="s">
        <v>949</v>
      </c>
      <c r="I261" s="158" t="s">
        <v>949</v>
      </c>
      <c r="J261" s="158" t="s">
        <v>949</v>
      </c>
      <c r="K261" s="41" t="s">
        <v>949</v>
      </c>
      <c r="L261" s="41" t="s">
        <v>949</v>
      </c>
      <c r="M261" s="41" t="s">
        <v>949</v>
      </c>
      <c r="N261" s="158" t="s">
        <v>949</v>
      </c>
      <c r="O261" s="158" t="s">
        <v>949</v>
      </c>
      <c r="P261" s="158" t="s">
        <v>949</v>
      </c>
      <c r="Q261" s="158"/>
      <c r="R261" s="41" t="s">
        <v>1923</v>
      </c>
      <c r="S261" s="41" t="s">
        <v>945</v>
      </c>
      <c r="T261" s="41" t="s">
        <v>945</v>
      </c>
      <c r="U261" s="229"/>
      <c r="V261" s="229"/>
      <c r="W261" s="229"/>
      <c r="X261" s="229"/>
      <c r="Y261" s="229"/>
      <c r="Z261" s="229"/>
      <c r="AA261" s="229"/>
      <c r="AB261" s="229"/>
      <c r="AC261" s="229"/>
      <c r="AD261" s="229"/>
      <c r="AE261" s="229"/>
      <c r="AF261" s="229" t="s">
        <v>304</v>
      </c>
      <c r="AG261" s="229"/>
      <c r="AH261" s="229"/>
      <c r="AI261" s="229"/>
      <c r="AJ261" s="218">
        <f t="shared" si="26"/>
        <v>1</v>
      </c>
      <c r="AK261" s="84">
        <f t="shared" si="28"/>
        <v>1</v>
      </c>
    </row>
    <row r="262" spans="1:37" s="84" customFormat="1" ht="16.5">
      <c r="A262" s="229"/>
      <c r="B262" s="41">
        <f t="shared" si="24"/>
        <v>260</v>
      </c>
      <c r="C262" s="41" t="s">
        <v>3237</v>
      </c>
      <c r="D262" s="158" t="s">
        <v>3284</v>
      </c>
      <c r="E262" s="158" t="s">
        <v>3284</v>
      </c>
      <c r="F262" s="158" t="str">
        <f t="shared" ref="F262:F293" si="30">MID(E262,4,1)</f>
        <v>E</v>
      </c>
      <c r="G262" s="41" t="s">
        <v>5384</v>
      </c>
      <c r="H262" s="158" t="s">
        <v>949</v>
      </c>
      <c r="I262" s="158" t="s">
        <v>949</v>
      </c>
      <c r="J262" s="158" t="s">
        <v>949</v>
      </c>
      <c r="K262" s="158" t="s">
        <v>949</v>
      </c>
      <c r="L262" s="41" t="s">
        <v>949</v>
      </c>
      <c r="M262" s="41" t="s">
        <v>949</v>
      </c>
      <c r="N262" s="158" t="s">
        <v>949</v>
      </c>
      <c r="O262" s="158" t="s">
        <v>949</v>
      </c>
      <c r="P262" s="158" t="s">
        <v>949</v>
      </c>
      <c r="Q262" s="158"/>
      <c r="R262" s="41" t="s">
        <v>3288</v>
      </c>
      <c r="S262" s="41" t="s">
        <v>945</v>
      </c>
      <c r="T262" s="41" t="s">
        <v>945</v>
      </c>
      <c r="U262" s="229"/>
      <c r="V262" s="229"/>
      <c r="W262" s="229"/>
      <c r="X262" s="229"/>
      <c r="Y262" s="229"/>
      <c r="Z262" s="229"/>
      <c r="AA262" s="229"/>
      <c r="AB262" s="229"/>
      <c r="AC262" s="229"/>
      <c r="AD262" s="229"/>
      <c r="AE262" s="251"/>
      <c r="AF262" s="229" t="s">
        <v>605</v>
      </c>
      <c r="AG262" s="251"/>
      <c r="AH262" s="251"/>
      <c r="AI262" s="229"/>
      <c r="AJ262" s="218">
        <f t="shared" si="26"/>
        <v>1</v>
      </c>
      <c r="AK262" s="84">
        <f t="shared" si="28"/>
        <v>1</v>
      </c>
    </row>
    <row r="263" spans="1:37" s="84" customFormat="1" ht="16.5">
      <c r="A263" s="236"/>
      <c r="B263" s="41">
        <f t="shared" si="24"/>
        <v>261</v>
      </c>
      <c r="C263" s="41" t="s">
        <v>3237</v>
      </c>
      <c r="D263" s="158" t="s">
        <v>3298</v>
      </c>
      <c r="E263" s="158" t="s">
        <v>3298</v>
      </c>
      <c r="F263" s="158" t="str">
        <f t="shared" si="30"/>
        <v>E</v>
      </c>
      <c r="G263" s="41" t="s">
        <v>3300</v>
      </c>
      <c r="H263" s="158" t="s">
        <v>949</v>
      </c>
      <c r="I263" s="158" t="s">
        <v>949</v>
      </c>
      <c r="J263" s="158" t="s">
        <v>949</v>
      </c>
      <c r="K263" s="158" t="s">
        <v>949</v>
      </c>
      <c r="L263" s="41" t="s">
        <v>949</v>
      </c>
      <c r="M263" s="41" t="s">
        <v>949</v>
      </c>
      <c r="N263" s="158" t="s">
        <v>949</v>
      </c>
      <c r="O263" s="158" t="s">
        <v>949</v>
      </c>
      <c r="P263" s="158" t="s">
        <v>949</v>
      </c>
      <c r="Q263" s="158" t="s">
        <v>949</v>
      </c>
      <c r="R263" s="41" t="s">
        <v>3301</v>
      </c>
      <c r="S263" s="41" t="s">
        <v>949</v>
      </c>
      <c r="T263" s="41" t="s">
        <v>949</v>
      </c>
      <c r="U263" s="41"/>
      <c r="V263" s="41"/>
      <c r="W263" s="41"/>
      <c r="X263" s="41"/>
      <c r="Y263" s="41"/>
      <c r="Z263" s="41"/>
      <c r="AA263" s="41"/>
      <c r="AB263" s="41"/>
      <c r="AC263" s="41"/>
      <c r="AD263" s="41"/>
      <c r="AE263" s="158"/>
      <c r="AF263" s="229" t="s">
        <v>605</v>
      </c>
      <c r="AG263" s="295"/>
      <c r="AH263" s="295"/>
      <c r="AI263" s="229"/>
      <c r="AJ263" s="218">
        <f t="shared" si="26"/>
        <v>1</v>
      </c>
      <c r="AK263" s="84">
        <f t="shared" si="28"/>
        <v>1</v>
      </c>
    </row>
    <row r="264" spans="1:37" s="84" customFormat="1" ht="16.5">
      <c r="A264" s="236"/>
      <c r="B264" s="41">
        <f t="shared" si="24"/>
        <v>262</v>
      </c>
      <c r="C264" s="41" t="s">
        <v>3237</v>
      </c>
      <c r="D264" s="158" t="s">
        <v>3307</v>
      </c>
      <c r="E264" s="158" t="s">
        <v>3307</v>
      </c>
      <c r="F264" s="158" t="str">
        <f t="shared" si="30"/>
        <v>E</v>
      </c>
      <c r="G264" s="41" t="s">
        <v>3309</v>
      </c>
      <c r="H264" s="158" t="s">
        <v>949</v>
      </c>
      <c r="I264" s="158" t="s">
        <v>949</v>
      </c>
      <c r="J264" s="158" t="s">
        <v>949</v>
      </c>
      <c r="K264" s="158" t="s">
        <v>949</v>
      </c>
      <c r="L264" s="41" t="s">
        <v>949</v>
      </c>
      <c r="M264" s="41" t="s">
        <v>949</v>
      </c>
      <c r="N264" s="158" t="s">
        <v>949</v>
      </c>
      <c r="O264" s="158" t="s">
        <v>949</v>
      </c>
      <c r="P264" s="158" t="s">
        <v>949</v>
      </c>
      <c r="Q264" s="158" t="s">
        <v>949</v>
      </c>
      <c r="R264" s="41" t="s">
        <v>1068</v>
      </c>
      <c r="S264" s="41" t="s">
        <v>949</v>
      </c>
      <c r="T264" s="41" t="s">
        <v>949</v>
      </c>
      <c r="U264" s="41"/>
      <c r="V264" s="41"/>
      <c r="W264" s="41"/>
      <c r="X264" s="41"/>
      <c r="Y264" s="41"/>
      <c r="Z264" s="41"/>
      <c r="AA264" s="41"/>
      <c r="AB264" s="41"/>
      <c r="AC264" s="41"/>
      <c r="AD264" s="41"/>
      <c r="AE264" s="41" t="s">
        <v>1244</v>
      </c>
      <c r="AF264" s="229" t="s">
        <v>605</v>
      </c>
      <c r="AG264" s="790"/>
      <c r="AH264" s="295"/>
      <c r="AI264" s="229"/>
      <c r="AJ264" s="218">
        <f t="shared" si="26"/>
        <v>1</v>
      </c>
      <c r="AK264" s="84">
        <f t="shared" si="28"/>
        <v>1</v>
      </c>
    </row>
    <row r="265" spans="1:37" s="84" customFormat="1" ht="16.5">
      <c r="A265" s="229"/>
      <c r="B265" s="41">
        <f t="shared" si="24"/>
        <v>263</v>
      </c>
      <c r="C265" s="210" t="s">
        <v>3237</v>
      </c>
      <c r="D265" s="158" t="s">
        <v>5385</v>
      </c>
      <c r="E265" s="158" t="s">
        <v>5385</v>
      </c>
      <c r="F265" s="158" t="str">
        <f t="shared" si="30"/>
        <v>M</v>
      </c>
      <c r="G265" s="210" t="s">
        <v>5386</v>
      </c>
      <c r="H265" s="158" t="s">
        <v>949</v>
      </c>
      <c r="I265" s="158" t="s">
        <v>949</v>
      </c>
      <c r="J265" s="158" t="s">
        <v>949</v>
      </c>
      <c r="K265" s="158" t="s">
        <v>949</v>
      </c>
      <c r="L265" s="210" t="s">
        <v>949</v>
      </c>
      <c r="M265" s="210" t="s">
        <v>949</v>
      </c>
      <c r="N265" s="158" t="s">
        <v>949</v>
      </c>
      <c r="O265" s="158" t="s">
        <v>949</v>
      </c>
      <c r="P265" s="158" t="s">
        <v>949</v>
      </c>
      <c r="Q265" s="158"/>
      <c r="R265" s="210" t="s">
        <v>1712</v>
      </c>
      <c r="S265" s="229"/>
      <c r="T265" s="229"/>
      <c r="U265" s="229"/>
      <c r="V265" s="229"/>
      <c r="W265" s="229"/>
      <c r="X265" s="229"/>
      <c r="Y265" s="229"/>
      <c r="Z265" s="229"/>
      <c r="AA265" s="229"/>
      <c r="AB265" s="229"/>
      <c r="AC265" s="229"/>
      <c r="AD265" s="229"/>
      <c r="AE265" s="251"/>
      <c r="AF265" s="229" t="s">
        <v>605</v>
      </c>
      <c r="AG265" s="251"/>
      <c r="AH265" s="251"/>
      <c r="AI265" s="229"/>
      <c r="AJ265" s="218">
        <f t="shared" si="26"/>
        <v>1</v>
      </c>
      <c r="AK265" s="84">
        <f t="shared" si="28"/>
        <v>1</v>
      </c>
    </row>
    <row r="266" spans="1:37" s="84" customFormat="1" ht="16.5">
      <c r="A266" s="229"/>
      <c r="B266" s="41">
        <f t="shared" si="24"/>
        <v>264</v>
      </c>
      <c r="C266" s="210" t="s">
        <v>3237</v>
      </c>
      <c r="D266" s="158" t="s">
        <v>3456</v>
      </c>
      <c r="E266" s="158" t="s">
        <v>3456</v>
      </c>
      <c r="F266" s="158" t="str">
        <f t="shared" si="30"/>
        <v>M</v>
      </c>
      <c r="G266" s="210" t="s">
        <v>5387</v>
      </c>
      <c r="H266" s="158" t="s">
        <v>949</v>
      </c>
      <c r="I266" s="158">
        <v>1</v>
      </c>
      <c r="J266" s="158" t="s">
        <v>949</v>
      </c>
      <c r="K266" s="158" t="s">
        <v>949</v>
      </c>
      <c r="L266" s="210" t="s">
        <v>949</v>
      </c>
      <c r="M266" s="210" t="s">
        <v>949</v>
      </c>
      <c r="N266" s="158" t="s">
        <v>1192</v>
      </c>
      <c r="O266" s="158" t="s">
        <v>1193</v>
      </c>
      <c r="P266" s="158" t="s">
        <v>1194</v>
      </c>
      <c r="Q266" s="158"/>
      <c r="R266" s="210" t="s">
        <v>1712</v>
      </c>
      <c r="S266" s="229"/>
      <c r="T266" s="229"/>
      <c r="U266" s="229"/>
      <c r="V266" s="229"/>
      <c r="W266" s="229"/>
      <c r="X266" s="229"/>
      <c r="Y266" s="229"/>
      <c r="Z266" s="229"/>
      <c r="AA266" s="229"/>
      <c r="AB266" s="229"/>
      <c r="AC266" s="229"/>
      <c r="AD266" s="229"/>
      <c r="AE266" s="251"/>
      <c r="AF266" s="229" t="s">
        <v>605</v>
      </c>
      <c r="AG266" s="251"/>
      <c r="AH266" s="251"/>
      <c r="AI266" s="229"/>
      <c r="AJ266" s="218">
        <f t="shared" si="26"/>
        <v>1</v>
      </c>
      <c r="AK266" s="84">
        <f t="shared" si="28"/>
        <v>1</v>
      </c>
    </row>
    <row r="267" spans="1:37" s="84" customFormat="1" ht="16.5">
      <c r="A267" s="236"/>
      <c r="B267" s="41">
        <f t="shared" si="24"/>
        <v>265</v>
      </c>
      <c r="C267" s="41" t="s">
        <v>3237</v>
      </c>
      <c r="D267" s="158" t="s">
        <v>3462</v>
      </c>
      <c r="E267" s="158" t="s">
        <v>3462</v>
      </c>
      <c r="F267" s="158" t="str">
        <f t="shared" si="30"/>
        <v>M</v>
      </c>
      <c r="G267" s="41" t="s">
        <v>3464</v>
      </c>
      <c r="H267" s="158" t="s">
        <v>949</v>
      </c>
      <c r="I267" s="158">
        <v>0.8</v>
      </c>
      <c r="J267" s="158" t="s">
        <v>949</v>
      </c>
      <c r="K267" s="158" t="s">
        <v>949</v>
      </c>
      <c r="L267" s="41" t="s">
        <v>3465</v>
      </c>
      <c r="M267" s="41" t="s">
        <v>949</v>
      </c>
      <c r="N267" s="158" t="s">
        <v>1192</v>
      </c>
      <c r="O267" s="158" t="s">
        <v>1193</v>
      </c>
      <c r="P267" s="158" t="s">
        <v>1194</v>
      </c>
      <c r="Q267" s="158" t="s">
        <v>949</v>
      </c>
      <c r="R267" s="41" t="s">
        <v>1712</v>
      </c>
      <c r="S267" s="41" t="s">
        <v>949</v>
      </c>
      <c r="T267" s="41" t="s">
        <v>949</v>
      </c>
      <c r="U267" s="41"/>
      <c r="V267" s="41"/>
      <c r="W267" s="41" t="s">
        <v>3462</v>
      </c>
      <c r="X267" s="41" t="s">
        <v>1712</v>
      </c>
      <c r="Y267" s="41"/>
      <c r="Z267" s="41"/>
      <c r="AA267" s="41"/>
      <c r="AB267" s="41"/>
      <c r="AC267" s="41"/>
      <c r="AD267" s="41"/>
      <c r="AE267" s="158"/>
      <c r="AF267" s="229" t="s">
        <v>605</v>
      </c>
      <c r="AG267" s="295"/>
      <c r="AH267" s="295"/>
      <c r="AI267" s="229"/>
      <c r="AJ267" s="218">
        <f t="shared" si="26"/>
        <v>1</v>
      </c>
      <c r="AK267" s="84">
        <f t="shared" si="28"/>
        <v>1</v>
      </c>
    </row>
    <row r="268" spans="1:37" s="84" customFormat="1" ht="16.5">
      <c r="A268" s="229"/>
      <c r="B268" s="41">
        <f t="shared" ref="B268:B331" si="31">ROW()-2</f>
        <v>266</v>
      </c>
      <c r="C268" s="41" t="s">
        <v>3237</v>
      </c>
      <c r="D268" s="158" t="s">
        <v>3290</v>
      </c>
      <c r="E268" s="158" t="s">
        <v>3290</v>
      </c>
      <c r="F268" s="158" t="str">
        <f t="shared" si="30"/>
        <v>M</v>
      </c>
      <c r="G268" s="41" t="s">
        <v>3292</v>
      </c>
      <c r="H268" s="158" t="s">
        <v>949</v>
      </c>
      <c r="I268" s="158">
        <v>1.6</v>
      </c>
      <c r="J268" s="158" t="s">
        <v>949</v>
      </c>
      <c r="K268" s="158" t="s">
        <v>949</v>
      </c>
      <c r="L268" s="41" t="s">
        <v>949</v>
      </c>
      <c r="M268" s="41" t="s">
        <v>949</v>
      </c>
      <c r="N268" s="158" t="s">
        <v>1192</v>
      </c>
      <c r="O268" s="158" t="s">
        <v>1193</v>
      </c>
      <c r="P268" s="158" t="s">
        <v>1194</v>
      </c>
      <c r="Q268" s="158"/>
      <c r="R268" s="41" t="s">
        <v>1712</v>
      </c>
      <c r="S268" s="41" t="s">
        <v>945</v>
      </c>
      <c r="T268" s="41" t="s">
        <v>945</v>
      </c>
      <c r="U268" s="229"/>
      <c r="V268" s="229"/>
      <c r="W268" s="41" t="s">
        <v>3290</v>
      </c>
      <c r="X268" s="229" t="s">
        <v>1459</v>
      </c>
      <c r="Y268" s="229"/>
      <c r="Z268" s="229"/>
      <c r="AA268" s="229"/>
      <c r="AB268" s="229"/>
      <c r="AC268" s="229"/>
      <c r="AD268" s="229"/>
      <c r="AE268" s="251" t="s">
        <v>989</v>
      </c>
      <c r="AF268" s="229" t="s">
        <v>605</v>
      </c>
      <c r="AG268" s="790"/>
      <c r="AH268" s="251"/>
      <c r="AI268" s="229"/>
      <c r="AJ268" s="218">
        <f t="shared" si="26"/>
        <v>1</v>
      </c>
      <c r="AK268" s="84">
        <f t="shared" si="28"/>
        <v>1</v>
      </c>
    </row>
    <row r="269" spans="1:37" s="84" customFormat="1" ht="16.5">
      <c r="A269" s="229"/>
      <c r="B269" s="41">
        <f t="shared" si="31"/>
        <v>267</v>
      </c>
      <c r="C269" s="210" t="s">
        <v>3237</v>
      </c>
      <c r="D269" s="158" t="s">
        <v>3373</v>
      </c>
      <c r="E269" s="158" t="s">
        <v>3373</v>
      </c>
      <c r="F269" s="158" t="str">
        <f t="shared" si="30"/>
        <v>M</v>
      </c>
      <c r="G269" s="210" t="s">
        <v>3375</v>
      </c>
      <c r="H269" s="158" t="s">
        <v>949</v>
      </c>
      <c r="I269" s="158">
        <v>1.6</v>
      </c>
      <c r="J269" s="158" t="s">
        <v>949</v>
      </c>
      <c r="K269" s="158" t="s">
        <v>949</v>
      </c>
      <c r="L269" s="210" t="s">
        <v>949</v>
      </c>
      <c r="M269" s="210" t="s">
        <v>949</v>
      </c>
      <c r="N269" s="158" t="s">
        <v>1192</v>
      </c>
      <c r="O269" s="158" t="s">
        <v>1193</v>
      </c>
      <c r="P269" s="158" t="s">
        <v>1194</v>
      </c>
      <c r="Q269" s="158"/>
      <c r="R269" s="210" t="s">
        <v>1712</v>
      </c>
      <c r="S269" s="229"/>
      <c r="T269" s="229"/>
      <c r="U269" s="229"/>
      <c r="V269" s="229"/>
      <c r="W269" s="229"/>
      <c r="X269" s="229"/>
      <c r="Y269" s="229"/>
      <c r="Z269" s="229"/>
      <c r="AA269" s="229"/>
      <c r="AB269" s="229"/>
      <c r="AC269" s="229"/>
      <c r="AD269" s="229"/>
      <c r="AE269" s="251"/>
      <c r="AF269" s="229" t="s">
        <v>605</v>
      </c>
      <c r="AG269" s="251"/>
      <c r="AH269" s="251"/>
      <c r="AI269" s="229"/>
      <c r="AJ269" s="218">
        <f t="shared" si="26"/>
        <v>1</v>
      </c>
      <c r="AK269" s="84">
        <f t="shared" si="28"/>
        <v>1</v>
      </c>
    </row>
    <row r="270" spans="1:37" s="84" customFormat="1" ht="16.5">
      <c r="A270" s="229"/>
      <c r="B270" s="41">
        <f t="shared" si="31"/>
        <v>268</v>
      </c>
      <c r="C270" s="210" t="s">
        <v>3237</v>
      </c>
      <c r="D270" s="158" t="s">
        <v>5388</v>
      </c>
      <c r="E270" s="158" t="s">
        <v>5388</v>
      </c>
      <c r="F270" s="158" t="str">
        <f t="shared" si="30"/>
        <v>P</v>
      </c>
      <c r="G270" s="210" t="s">
        <v>5389</v>
      </c>
      <c r="H270" s="158">
        <v>562.27200000000005</v>
      </c>
      <c r="I270" s="158" t="s">
        <v>949</v>
      </c>
      <c r="J270" s="158">
        <v>1.45</v>
      </c>
      <c r="K270" s="158">
        <v>0.82</v>
      </c>
      <c r="L270" s="158" t="s">
        <v>949</v>
      </c>
      <c r="M270" s="158" t="s">
        <v>1083</v>
      </c>
      <c r="N270" s="158" t="s">
        <v>1709</v>
      </c>
      <c r="O270" s="158" t="s">
        <v>1710</v>
      </c>
      <c r="P270" s="158" t="s">
        <v>1711</v>
      </c>
      <c r="Q270" s="158"/>
      <c r="R270" s="158" t="s">
        <v>1712</v>
      </c>
      <c r="S270" s="229"/>
      <c r="T270" s="229"/>
      <c r="U270" s="229"/>
      <c r="V270" s="229"/>
      <c r="W270" s="229"/>
      <c r="X270" s="229"/>
      <c r="Y270" s="229"/>
      <c r="Z270" s="229"/>
      <c r="AA270" s="229"/>
      <c r="AB270" s="229"/>
      <c r="AC270" s="229"/>
      <c r="AD270" s="229"/>
      <c r="AE270" s="251"/>
      <c r="AF270" s="229" t="s">
        <v>605</v>
      </c>
      <c r="AG270" s="251"/>
      <c r="AH270" s="251"/>
      <c r="AI270" s="229"/>
      <c r="AJ270" s="218">
        <f t="shared" si="26"/>
        <v>1</v>
      </c>
      <c r="AK270" s="84">
        <f t="shared" si="28"/>
        <v>1</v>
      </c>
    </row>
    <row r="271" spans="1:37" s="84" customFormat="1" ht="16.5">
      <c r="A271" s="229"/>
      <c r="B271" s="41">
        <f t="shared" si="31"/>
        <v>269</v>
      </c>
      <c r="C271" s="210" t="s">
        <v>3237</v>
      </c>
      <c r="D271" s="158" t="s">
        <v>5390</v>
      </c>
      <c r="E271" s="158" t="s">
        <v>5390</v>
      </c>
      <c r="F271" s="158" t="str">
        <f t="shared" si="30"/>
        <v>P</v>
      </c>
      <c r="G271" s="210" t="s">
        <v>5391</v>
      </c>
      <c r="H271" s="158">
        <v>1390.5440000000001</v>
      </c>
      <c r="I271" s="158" t="s">
        <v>949</v>
      </c>
      <c r="J271" s="158">
        <v>1.45</v>
      </c>
      <c r="K271" s="158">
        <v>2.02</v>
      </c>
      <c r="L271" s="158" t="s">
        <v>949</v>
      </c>
      <c r="M271" s="158" t="s">
        <v>1083</v>
      </c>
      <c r="N271" s="158" t="s">
        <v>1709</v>
      </c>
      <c r="O271" s="158" t="s">
        <v>1710</v>
      </c>
      <c r="P271" s="158" t="s">
        <v>1711</v>
      </c>
      <c r="Q271" s="158"/>
      <c r="R271" s="158" t="s">
        <v>1712</v>
      </c>
      <c r="S271" s="229"/>
      <c r="T271" s="229"/>
      <c r="U271" s="229"/>
      <c r="V271" s="229"/>
      <c r="W271" s="229"/>
      <c r="X271" s="229"/>
      <c r="Y271" s="229"/>
      <c r="Z271" s="229"/>
      <c r="AA271" s="229"/>
      <c r="AB271" s="229"/>
      <c r="AC271" s="229"/>
      <c r="AD271" s="229"/>
      <c r="AE271" s="251"/>
      <c r="AF271" s="229" t="s">
        <v>605</v>
      </c>
      <c r="AG271" s="251"/>
      <c r="AH271" s="251"/>
      <c r="AI271" s="229"/>
      <c r="AJ271" s="218">
        <f t="shared" si="26"/>
        <v>1</v>
      </c>
      <c r="AK271" s="84">
        <f t="shared" si="28"/>
        <v>1</v>
      </c>
    </row>
    <row r="272" spans="1:37" s="84" customFormat="1" ht="16.5">
      <c r="A272" s="229"/>
      <c r="B272" s="41">
        <f t="shared" si="31"/>
        <v>270</v>
      </c>
      <c r="C272" s="210" t="s">
        <v>3237</v>
      </c>
      <c r="D272" s="158" t="s">
        <v>5392</v>
      </c>
      <c r="E272" s="158" t="s">
        <v>5392</v>
      </c>
      <c r="F272" s="158" t="str">
        <f t="shared" si="30"/>
        <v>P</v>
      </c>
      <c r="G272" s="210" t="s">
        <v>5393</v>
      </c>
      <c r="H272" s="158">
        <v>949.82</v>
      </c>
      <c r="I272" s="158" t="s">
        <v>949</v>
      </c>
      <c r="J272" s="158">
        <v>1.7</v>
      </c>
      <c r="K272" s="158">
        <v>1.61</v>
      </c>
      <c r="L272" s="158" t="s">
        <v>949</v>
      </c>
      <c r="M272" s="158" t="s">
        <v>1083</v>
      </c>
      <c r="N272" s="158" t="s">
        <v>1293</v>
      </c>
      <c r="O272" s="158" t="s">
        <v>1294</v>
      </c>
      <c r="P272" s="158" t="s">
        <v>1295</v>
      </c>
      <c r="Q272" s="158"/>
      <c r="R272" s="158" t="s">
        <v>1712</v>
      </c>
      <c r="S272" s="229"/>
      <c r="T272" s="229"/>
      <c r="U272" s="229"/>
      <c r="V272" s="229"/>
      <c r="W272" s="229"/>
      <c r="X272" s="229"/>
      <c r="Y272" s="229"/>
      <c r="Z272" s="229"/>
      <c r="AA272" s="229"/>
      <c r="AB272" s="229"/>
      <c r="AC272" s="229"/>
      <c r="AD272" s="229"/>
      <c r="AE272" s="251"/>
      <c r="AF272" s="229" t="s">
        <v>605</v>
      </c>
      <c r="AG272" s="251"/>
      <c r="AH272" s="251"/>
      <c r="AI272" s="229"/>
      <c r="AJ272" s="218">
        <f t="shared" si="26"/>
        <v>1</v>
      </c>
      <c r="AK272" s="84">
        <f t="shared" si="28"/>
        <v>1</v>
      </c>
    </row>
    <row r="273" spans="1:37" s="84" customFormat="1" ht="16.5">
      <c r="A273" s="229"/>
      <c r="B273" s="41">
        <f t="shared" si="31"/>
        <v>271</v>
      </c>
      <c r="C273" s="210" t="s">
        <v>3237</v>
      </c>
      <c r="D273" s="158" t="s">
        <v>5394</v>
      </c>
      <c r="E273" s="158" t="s">
        <v>5394</v>
      </c>
      <c r="F273" s="158" t="str">
        <f t="shared" si="30"/>
        <v>P</v>
      </c>
      <c r="G273" s="210" t="s">
        <v>5395</v>
      </c>
      <c r="H273" s="158">
        <v>5668.2929999999997</v>
      </c>
      <c r="I273" s="158" t="s">
        <v>949</v>
      </c>
      <c r="J273" s="158">
        <v>1.7</v>
      </c>
      <c r="K273" s="158">
        <v>9.64</v>
      </c>
      <c r="L273" s="158" t="s">
        <v>949</v>
      </c>
      <c r="M273" s="158" t="s">
        <v>995</v>
      </c>
      <c r="N273" s="158" t="s">
        <v>1709</v>
      </c>
      <c r="O273" s="158" t="s">
        <v>1710</v>
      </c>
      <c r="P273" s="158" t="s">
        <v>1711</v>
      </c>
      <c r="Q273" s="158"/>
      <c r="R273" s="158" t="s">
        <v>1712</v>
      </c>
      <c r="S273" s="229"/>
      <c r="T273" s="229"/>
      <c r="U273" s="229"/>
      <c r="V273" s="229"/>
      <c r="W273" s="229"/>
      <c r="X273" s="229"/>
      <c r="Y273" s="229"/>
      <c r="Z273" s="229"/>
      <c r="AA273" s="229"/>
      <c r="AB273" s="229"/>
      <c r="AC273" s="229"/>
      <c r="AD273" s="229"/>
      <c r="AE273" s="251"/>
      <c r="AF273" s="229" t="s">
        <v>605</v>
      </c>
      <c r="AG273" s="251"/>
      <c r="AH273" s="251"/>
      <c r="AI273" s="229"/>
      <c r="AJ273" s="218">
        <f t="shared" si="26"/>
        <v>1</v>
      </c>
      <c r="AK273" s="84">
        <f t="shared" si="28"/>
        <v>1</v>
      </c>
    </row>
    <row r="274" spans="1:37" s="84" customFormat="1" ht="16.5">
      <c r="A274" s="231"/>
      <c r="B274" s="41">
        <f t="shared" si="31"/>
        <v>272</v>
      </c>
      <c r="C274" s="41" t="s">
        <v>3237</v>
      </c>
      <c r="D274" s="158" t="s">
        <v>3436</v>
      </c>
      <c r="E274" s="158" t="s">
        <v>3436</v>
      </c>
      <c r="F274" s="158" t="str">
        <f t="shared" si="30"/>
        <v>P</v>
      </c>
      <c r="G274" s="41" t="s">
        <v>3440</v>
      </c>
      <c r="H274" s="158">
        <v>3455.357</v>
      </c>
      <c r="I274" s="158" t="s">
        <v>949</v>
      </c>
      <c r="J274" s="158">
        <v>1.59</v>
      </c>
      <c r="K274" s="158">
        <v>5.49</v>
      </c>
      <c r="L274" s="158" t="s">
        <v>949</v>
      </c>
      <c r="M274" s="158" t="s">
        <v>995</v>
      </c>
      <c r="N274" s="158" t="s">
        <v>3414</v>
      </c>
      <c r="O274" s="158" t="s">
        <v>3441</v>
      </c>
      <c r="P274" s="158" t="s">
        <v>3330</v>
      </c>
      <c r="Q274" s="158" t="s">
        <v>949</v>
      </c>
      <c r="R274" s="158" t="s">
        <v>3331</v>
      </c>
      <c r="S274" s="41" t="s">
        <v>3332</v>
      </c>
      <c r="T274" s="41" t="s">
        <v>949</v>
      </c>
      <c r="U274" s="41"/>
      <c r="V274" s="41"/>
      <c r="W274" s="41"/>
      <c r="X274" s="41"/>
      <c r="Y274" s="41"/>
      <c r="Z274" s="41"/>
      <c r="AA274" s="41"/>
      <c r="AB274" s="41"/>
      <c r="AC274" s="41"/>
      <c r="AD274" s="41"/>
      <c r="AE274" s="41" t="s">
        <v>1059</v>
      </c>
      <c r="AF274" s="229" t="s">
        <v>605</v>
      </c>
      <c r="AG274" s="790"/>
      <c r="AH274" s="308"/>
      <c r="AI274" s="229"/>
      <c r="AJ274" s="218">
        <f t="shared" si="26"/>
        <v>1</v>
      </c>
      <c r="AK274" s="84">
        <f t="shared" si="28"/>
        <v>1</v>
      </c>
    </row>
    <row r="275" spans="1:37" s="84" customFormat="1" ht="16.5">
      <c r="A275" s="231"/>
      <c r="B275" s="41">
        <f t="shared" si="31"/>
        <v>273</v>
      </c>
      <c r="C275" s="41" t="s">
        <v>3237</v>
      </c>
      <c r="D275" s="158" t="s">
        <v>5396</v>
      </c>
      <c r="E275" s="158" t="s">
        <v>5396</v>
      </c>
      <c r="F275" s="158" t="str">
        <f t="shared" si="30"/>
        <v>P</v>
      </c>
      <c r="G275" s="41" t="s">
        <v>3447</v>
      </c>
      <c r="H275" s="158">
        <v>917.14499999999998</v>
      </c>
      <c r="I275" s="158" t="s">
        <v>949</v>
      </c>
      <c r="J275" s="158">
        <v>1.59</v>
      </c>
      <c r="K275" s="158">
        <v>1.46</v>
      </c>
      <c r="L275" s="158" t="s">
        <v>949</v>
      </c>
      <c r="M275" s="158" t="s">
        <v>995</v>
      </c>
      <c r="N275" s="158" t="s">
        <v>3414</v>
      </c>
      <c r="O275" s="158" t="s">
        <v>3415</v>
      </c>
      <c r="P275" s="158" t="s">
        <v>949</v>
      </c>
      <c r="Q275" s="158" t="s">
        <v>949</v>
      </c>
      <c r="R275" s="158" t="s">
        <v>3416</v>
      </c>
      <c r="S275" s="41" t="s">
        <v>949</v>
      </c>
      <c r="T275" s="41" t="s">
        <v>949</v>
      </c>
      <c r="U275" s="41"/>
      <c r="V275" s="41"/>
      <c r="W275" s="41"/>
      <c r="X275" s="41"/>
      <c r="Y275" s="41"/>
      <c r="Z275" s="41"/>
      <c r="AA275" s="41"/>
      <c r="AB275" s="41"/>
      <c r="AC275" s="41"/>
      <c r="AD275" s="41"/>
      <c r="AE275" s="158" t="s">
        <v>989</v>
      </c>
      <c r="AF275" s="229" t="s">
        <v>605</v>
      </c>
      <c r="AG275" s="308"/>
      <c r="AH275" s="308"/>
      <c r="AI275" s="229"/>
      <c r="AJ275" s="218">
        <f t="shared" si="26"/>
        <v>1</v>
      </c>
      <c r="AK275" s="84">
        <f t="shared" si="28"/>
        <v>1</v>
      </c>
    </row>
    <row r="276" spans="1:37" s="84" customFormat="1" ht="16.5">
      <c r="A276" s="231"/>
      <c r="B276" s="41">
        <f t="shared" si="31"/>
        <v>274</v>
      </c>
      <c r="C276" s="41" t="s">
        <v>3237</v>
      </c>
      <c r="D276" s="158" t="s">
        <v>3409</v>
      </c>
      <c r="E276" s="158" t="s">
        <v>3409</v>
      </c>
      <c r="F276" s="158" t="str">
        <f t="shared" si="30"/>
        <v>P</v>
      </c>
      <c r="G276" s="41" t="s">
        <v>3413</v>
      </c>
      <c r="H276" s="158">
        <v>535.66700000000003</v>
      </c>
      <c r="I276" s="158" t="s">
        <v>949</v>
      </c>
      <c r="J276" s="158">
        <v>1.59</v>
      </c>
      <c r="K276" s="158">
        <v>0.85</v>
      </c>
      <c r="L276" s="158" t="s">
        <v>949</v>
      </c>
      <c r="M276" s="158" t="s">
        <v>995</v>
      </c>
      <c r="N276" s="158" t="s">
        <v>3414</v>
      </c>
      <c r="O276" s="158" t="s">
        <v>3415</v>
      </c>
      <c r="P276" s="158" t="s">
        <v>949</v>
      </c>
      <c r="Q276" s="158" t="s">
        <v>949</v>
      </c>
      <c r="R276" s="158" t="s">
        <v>3416</v>
      </c>
      <c r="S276" s="41" t="s">
        <v>949</v>
      </c>
      <c r="T276" s="41" t="s">
        <v>949</v>
      </c>
      <c r="U276" s="41"/>
      <c r="V276" s="41"/>
      <c r="W276" s="41"/>
      <c r="X276" s="41"/>
      <c r="Y276" s="41"/>
      <c r="Z276" s="41"/>
      <c r="AA276" s="41"/>
      <c r="AB276" s="41"/>
      <c r="AC276" s="41"/>
      <c r="AD276" s="41"/>
      <c r="AE276" s="41" t="s">
        <v>989</v>
      </c>
      <c r="AF276" s="229" t="s">
        <v>605</v>
      </c>
      <c r="AG276" s="790"/>
      <c r="AH276" s="308"/>
      <c r="AI276" s="229"/>
      <c r="AJ276" s="218">
        <f t="shared" si="26"/>
        <v>1</v>
      </c>
      <c r="AK276" s="84">
        <f t="shared" si="28"/>
        <v>1</v>
      </c>
    </row>
    <row r="277" spans="1:37" s="84" customFormat="1" ht="16.5">
      <c r="A277" s="218"/>
      <c r="B277" s="41">
        <f t="shared" si="31"/>
        <v>275</v>
      </c>
      <c r="C277" s="41" t="s">
        <v>3237</v>
      </c>
      <c r="D277" s="248" t="s">
        <v>3387</v>
      </c>
      <c r="E277" s="158" t="s">
        <v>3388</v>
      </c>
      <c r="F277" s="158" t="str">
        <f t="shared" si="30"/>
        <v>P</v>
      </c>
      <c r="G277" s="220" t="s">
        <v>3390</v>
      </c>
      <c r="H277" s="244">
        <v>24583.41879</v>
      </c>
      <c r="I277" s="244">
        <v>2</v>
      </c>
      <c r="J277" s="244">
        <v>1.7</v>
      </c>
      <c r="K277" s="244">
        <v>41.79</v>
      </c>
      <c r="L277" s="244" t="s">
        <v>3391</v>
      </c>
      <c r="M277" s="244" t="s">
        <v>995</v>
      </c>
      <c r="N277" s="244" t="s">
        <v>2018</v>
      </c>
      <c r="O277" s="158" t="s">
        <v>3347</v>
      </c>
      <c r="P277" s="106" t="s">
        <v>1132</v>
      </c>
      <c r="Q277" s="158" t="s">
        <v>3392</v>
      </c>
      <c r="R277" s="244" t="s">
        <v>1459</v>
      </c>
      <c r="S277" s="41" t="s">
        <v>1087</v>
      </c>
      <c r="T277" s="41" t="s">
        <v>949</v>
      </c>
      <c r="U277" s="41"/>
      <c r="V277" s="41"/>
      <c r="W277" s="41" t="s">
        <v>3387</v>
      </c>
      <c r="X277" s="41" t="s">
        <v>1459</v>
      </c>
      <c r="Y277" s="41"/>
      <c r="Z277" s="41"/>
      <c r="AA277" s="41"/>
      <c r="AB277" s="41"/>
      <c r="AC277" s="41"/>
      <c r="AD277" s="41"/>
      <c r="AE277" s="41" t="s">
        <v>979</v>
      </c>
      <c r="AF277" s="229" t="s">
        <v>605</v>
      </c>
      <c r="AG277" s="790"/>
      <c r="AH277" s="245"/>
      <c r="AI277" s="229"/>
      <c r="AJ277" s="218">
        <f t="shared" si="26"/>
        <v>1</v>
      </c>
      <c r="AK277" s="84">
        <f t="shared" si="28"/>
        <v>1</v>
      </c>
    </row>
    <row r="278" spans="1:37" s="84" customFormat="1" ht="16.5">
      <c r="A278" s="229"/>
      <c r="B278" s="41">
        <f t="shared" si="31"/>
        <v>276</v>
      </c>
      <c r="C278" s="210" t="s">
        <v>3237</v>
      </c>
      <c r="D278" s="158" t="s">
        <v>5397</v>
      </c>
      <c r="E278" s="158" t="s">
        <v>5397</v>
      </c>
      <c r="F278" s="158" t="str">
        <f t="shared" si="30"/>
        <v>P</v>
      </c>
      <c r="G278" s="210" t="s">
        <v>5398</v>
      </c>
      <c r="H278" s="158">
        <v>26810.31</v>
      </c>
      <c r="I278" s="158" t="s">
        <v>949</v>
      </c>
      <c r="J278" s="158">
        <v>1.7</v>
      </c>
      <c r="K278" s="158">
        <v>45.58</v>
      </c>
      <c r="L278" s="158" t="s">
        <v>949</v>
      </c>
      <c r="M278" s="158" t="s">
        <v>995</v>
      </c>
      <c r="N278" s="158" t="s">
        <v>2018</v>
      </c>
      <c r="O278" s="158" t="s">
        <v>5399</v>
      </c>
      <c r="P278" s="158" t="s">
        <v>5400</v>
      </c>
      <c r="Q278" s="158"/>
      <c r="R278" s="158" t="s">
        <v>1712</v>
      </c>
      <c r="S278" s="229"/>
      <c r="T278" s="229"/>
      <c r="U278" s="229"/>
      <c r="V278" s="229"/>
      <c r="W278" s="229"/>
      <c r="X278" s="229"/>
      <c r="Y278" s="229"/>
      <c r="Z278" s="229"/>
      <c r="AA278" s="229"/>
      <c r="AB278" s="229"/>
      <c r="AC278" s="229"/>
      <c r="AD278" s="229"/>
      <c r="AE278" s="251"/>
      <c r="AF278" s="229" t="s">
        <v>605</v>
      </c>
      <c r="AG278" s="251"/>
      <c r="AH278" s="251"/>
      <c r="AI278" s="229"/>
      <c r="AJ278" s="218">
        <f t="shared" si="26"/>
        <v>1</v>
      </c>
      <c r="AK278" s="84">
        <f t="shared" si="28"/>
        <v>1</v>
      </c>
    </row>
    <row r="279" spans="1:37" s="84" customFormat="1" ht="16.5">
      <c r="A279" s="231"/>
      <c r="B279" s="41">
        <f t="shared" si="31"/>
        <v>277</v>
      </c>
      <c r="C279" s="41" t="s">
        <v>3237</v>
      </c>
      <c r="D279" s="158" t="s">
        <v>3325</v>
      </c>
      <c r="E279" s="158" t="s">
        <v>3325</v>
      </c>
      <c r="F279" s="158" t="str">
        <f t="shared" si="30"/>
        <v>P</v>
      </c>
      <c r="G279" s="41" t="s">
        <v>3327</v>
      </c>
      <c r="H279" s="158">
        <v>265.29399999999998</v>
      </c>
      <c r="I279" s="158" t="s">
        <v>949</v>
      </c>
      <c r="J279" s="158">
        <v>1.7</v>
      </c>
      <c r="K279" s="158">
        <v>0.45</v>
      </c>
      <c r="L279" s="158" t="s">
        <v>949</v>
      </c>
      <c r="M279" s="158" t="s">
        <v>1083</v>
      </c>
      <c r="N279" s="158" t="s">
        <v>3328</v>
      </c>
      <c r="O279" s="158" t="s">
        <v>3329</v>
      </c>
      <c r="P279" s="158" t="s">
        <v>3330</v>
      </c>
      <c r="Q279" s="158" t="s">
        <v>949</v>
      </c>
      <c r="R279" s="158" t="s">
        <v>3331</v>
      </c>
      <c r="S279" s="41" t="s">
        <v>3332</v>
      </c>
      <c r="T279" s="41" t="s">
        <v>949</v>
      </c>
      <c r="U279" s="41"/>
      <c r="V279" s="41"/>
      <c r="W279" s="41"/>
      <c r="X279" s="41"/>
      <c r="Y279" s="41"/>
      <c r="Z279" s="41"/>
      <c r="AA279" s="41"/>
      <c r="AB279" s="41"/>
      <c r="AC279" s="41"/>
      <c r="AD279" s="41"/>
      <c r="AE279" s="41" t="s">
        <v>1126</v>
      </c>
      <c r="AF279" s="229" t="s">
        <v>605</v>
      </c>
      <c r="AG279" s="790"/>
      <c r="AH279" s="308"/>
      <c r="AI279" s="229"/>
      <c r="AJ279" s="218">
        <f t="shared" si="26"/>
        <v>1</v>
      </c>
      <c r="AK279" s="84">
        <f t="shared" si="28"/>
        <v>1</v>
      </c>
    </row>
    <row r="280" spans="1:37" s="84" customFormat="1" ht="16.5">
      <c r="A280" s="229"/>
      <c r="B280" s="41">
        <f t="shared" si="31"/>
        <v>278</v>
      </c>
      <c r="C280" s="210" t="s">
        <v>3237</v>
      </c>
      <c r="D280" s="158" t="s">
        <v>5401</v>
      </c>
      <c r="E280" s="158" t="s">
        <v>5402</v>
      </c>
      <c r="F280" s="158" t="str">
        <f t="shared" si="30"/>
        <v>P</v>
      </c>
      <c r="G280" s="210" t="s">
        <v>5403</v>
      </c>
      <c r="H280" s="158">
        <v>2950.3910000000001</v>
      </c>
      <c r="I280" s="158" t="s">
        <v>949</v>
      </c>
      <c r="J280" s="158">
        <v>1.2</v>
      </c>
      <c r="K280" s="158">
        <v>3.54</v>
      </c>
      <c r="L280" s="158" t="s">
        <v>949</v>
      </c>
      <c r="M280" s="158" t="s">
        <v>995</v>
      </c>
      <c r="N280" s="158" t="s">
        <v>1172</v>
      </c>
      <c r="O280" s="158" t="s">
        <v>3225</v>
      </c>
      <c r="P280" s="158" t="s">
        <v>1012</v>
      </c>
      <c r="Q280" s="158" t="s">
        <v>949</v>
      </c>
      <c r="R280" s="158" t="s">
        <v>1142</v>
      </c>
      <c r="S280" s="229"/>
      <c r="T280" s="229"/>
      <c r="U280" s="229"/>
      <c r="V280" s="229"/>
      <c r="W280" s="229"/>
      <c r="X280" s="229"/>
      <c r="Y280" s="229"/>
      <c r="Z280" s="229"/>
      <c r="AA280" s="229"/>
      <c r="AB280" s="229"/>
      <c r="AC280" s="229"/>
      <c r="AD280" s="229"/>
      <c r="AE280" s="251"/>
      <c r="AF280" s="229" t="s">
        <v>605</v>
      </c>
      <c r="AG280" s="251"/>
      <c r="AH280" s="251"/>
      <c r="AI280" s="229"/>
      <c r="AJ280" s="218">
        <f t="shared" si="26"/>
        <v>1</v>
      </c>
      <c r="AK280" s="84">
        <f t="shared" si="28"/>
        <v>1</v>
      </c>
    </row>
    <row r="281" spans="1:37" s="84" customFormat="1" ht="16.5">
      <c r="A281" s="229"/>
      <c r="B281" s="41">
        <f t="shared" si="31"/>
        <v>279</v>
      </c>
      <c r="C281" s="210" t="s">
        <v>3237</v>
      </c>
      <c r="D281" s="158" t="s">
        <v>5404</v>
      </c>
      <c r="E281" s="158" t="s">
        <v>5404</v>
      </c>
      <c r="F281" s="158" t="str">
        <f t="shared" si="30"/>
        <v>P</v>
      </c>
      <c r="G281" s="210" t="s">
        <v>5405</v>
      </c>
      <c r="H281" s="158">
        <v>103284.106</v>
      </c>
      <c r="I281" s="158" t="s">
        <v>949</v>
      </c>
      <c r="J281" s="158">
        <v>1.7</v>
      </c>
      <c r="K281" s="158">
        <v>175.58</v>
      </c>
      <c r="L281" s="158" t="s">
        <v>949</v>
      </c>
      <c r="M281" s="158" t="s">
        <v>995</v>
      </c>
      <c r="N281" s="158" t="s">
        <v>2018</v>
      </c>
      <c r="O281" s="158" t="s">
        <v>3347</v>
      </c>
      <c r="P281" s="106" t="s">
        <v>1132</v>
      </c>
      <c r="Q281" s="158" t="s">
        <v>3392</v>
      </c>
      <c r="R281" s="158" t="s">
        <v>1712</v>
      </c>
      <c r="S281" s="229"/>
      <c r="T281" s="229"/>
      <c r="U281" s="229"/>
      <c r="V281" s="229"/>
      <c r="W281" s="229"/>
      <c r="X281" s="229"/>
      <c r="Y281" s="229"/>
      <c r="Z281" s="229"/>
      <c r="AA281" s="229"/>
      <c r="AB281" s="229"/>
      <c r="AC281" s="229"/>
      <c r="AD281" s="229"/>
      <c r="AE281" s="251"/>
      <c r="AF281" s="229" t="s">
        <v>605</v>
      </c>
      <c r="AG281" s="251"/>
      <c r="AH281" s="251"/>
      <c r="AI281" s="229"/>
      <c r="AJ281" s="218">
        <f t="shared" si="26"/>
        <v>1</v>
      </c>
      <c r="AK281" s="84">
        <f t="shared" si="28"/>
        <v>1</v>
      </c>
    </row>
    <row r="282" spans="1:37" s="84" customFormat="1" ht="16.5">
      <c r="A282" s="231"/>
      <c r="B282" s="41">
        <f t="shared" si="31"/>
        <v>280</v>
      </c>
      <c r="C282" s="41" t="s">
        <v>3237</v>
      </c>
      <c r="D282" s="158" t="s">
        <v>5406</v>
      </c>
      <c r="E282" s="158" t="s">
        <v>5406</v>
      </c>
      <c r="F282" s="158" t="str">
        <f t="shared" si="30"/>
        <v>P</v>
      </c>
      <c r="G282" s="41" t="s">
        <v>3440</v>
      </c>
      <c r="H282" s="158">
        <v>3455.357</v>
      </c>
      <c r="I282" s="158" t="s">
        <v>949</v>
      </c>
      <c r="J282" s="158">
        <v>1.64</v>
      </c>
      <c r="K282" s="158">
        <v>5.67</v>
      </c>
      <c r="L282" s="158" t="s">
        <v>949</v>
      </c>
      <c r="M282" s="158" t="s">
        <v>995</v>
      </c>
      <c r="N282" s="158" t="s">
        <v>3414</v>
      </c>
      <c r="O282" s="158" t="s">
        <v>3441</v>
      </c>
      <c r="P282" s="158" t="s">
        <v>3330</v>
      </c>
      <c r="Q282" s="158" t="s">
        <v>949</v>
      </c>
      <c r="R282" s="158" t="s">
        <v>3332</v>
      </c>
      <c r="S282" s="41" t="s">
        <v>949</v>
      </c>
      <c r="T282" s="41" t="s">
        <v>949</v>
      </c>
      <c r="U282" s="41"/>
      <c r="V282" s="41"/>
      <c r="W282" s="41"/>
      <c r="X282" s="41"/>
      <c r="Y282" s="41"/>
      <c r="Z282" s="41"/>
      <c r="AA282" s="41"/>
      <c r="AB282" s="41"/>
      <c r="AC282" s="41"/>
      <c r="AD282" s="41"/>
      <c r="AE282" s="158" t="s">
        <v>989</v>
      </c>
      <c r="AF282" s="229" t="s">
        <v>605</v>
      </c>
      <c r="AG282" s="308"/>
      <c r="AH282" s="308"/>
      <c r="AI282" s="229"/>
      <c r="AJ282" s="218">
        <f t="shared" si="26"/>
        <v>1</v>
      </c>
      <c r="AK282" s="84">
        <f t="shared" si="28"/>
        <v>1</v>
      </c>
    </row>
    <row r="283" spans="1:37" s="84" customFormat="1" ht="16.5">
      <c r="A283" s="231"/>
      <c r="B283" s="41">
        <f t="shared" si="31"/>
        <v>281</v>
      </c>
      <c r="C283" s="41" t="s">
        <v>3237</v>
      </c>
      <c r="D283" s="158" t="s">
        <v>3443</v>
      </c>
      <c r="E283" s="158" t="s">
        <v>3443</v>
      </c>
      <c r="F283" s="158" t="str">
        <f t="shared" si="30"/>
        <v>P</v>
      </c>
      <c r="G283" s="41" t="s">
        <v>3447</v>
      </c>
      <c r="H283" s="158">
        <v>917.14499999999998</v>
      </c>
      <c r="I283" s="158" t="s">
        <v>949</v>
      </c>
      <c r="J283" s="158">
        <v>1.61</v>
      </c>
      <c r="K283" s="158">
        <v>1.48</v>
      </c>
      <c r="L283" s="158" t="s">
        <v>949</v>
      </c>
      <c r="M283" s="158" t="s">
        <v>995</v>
      </c>
      <c r="N283" s="158" t="s">
        <v>3414</v>
      </c>
      <c r="O283" s="158" t="s">
        <v>3448</v>
      </c>
      <c r="P283" s="158" t="s">
        <v>3332</v>
      </c>
      <c r="Q283" s="158" t="s">
        <v>949</v>
      </c>
      <c r="R283" s="158" t="s">
        <v>3332</v>
      </c>
      <c r="S283" s="41" t="s">
        <v>3416</v>
      </c>
      <c r="T283" s="41" t="s">
        <v>949</v>
      </c>
      <c r="U283" s="41"/>
      <c r="V283" s="41"/>
      <c r="W283" s="41"/>
      <c r="X283" s="41"/>
      <c r="Y283" s="41"/>
      <c r="Z283" s="41"/>
      <c r="AA283" s="41"/>
      <c r="AB283" s="41"/>
      <c r="AC283" s="41"/>
      <c r="AD283" s="41"/>
      <c r="AE283" s="41" t="s">
        <v>1126</v>
      </c>
      <c r="AF283" s="229" t="s">
        <v>605</v>
      </c>
      <c r="AG283" s="790"/>
      <c r="AH283" s="308"/>
      <c r="AI283" s="229"/>
      <c r="AJ283" s="218">
        <f t="shared" si="26"/>
        <v>1</v>
      </c>
      <c r="AK283" s="84">
        <f t="shared" si="28"/>
        <v>1</v>
      </c>
    </row>
    <row r="284" spans="1:37" s="84" customFormat="1" ht="16.5">
      <c r="A284" s="231"/>
      <c r="B284" s="41">
        <f t="shared" si="31"/>
        <v>282</v>
      </c>
      <c r="C284" s="41" t="s">
        <v>3237</v>
      </c>
      <c r="D284" s="158" t="s">
        <v>5407</v>
      </c>
      <c r="E284" s="158" t="s">
        <v>5407</v>
      </c>
      <c r="F284" s="158" t="str">
        <f t="shared" si="30"/>
        <v>P</v>
      </c>
      <c r="G284" s="41" t="s">
        <v>3413</v>
      </c>
      <c r="H284" s="158">
        <v>535.66700000000003</v>
      </c>
      <c r="I284" s="158" t="s">
        <v>949</v>
      </c>
      <c r="J284" s="158">
        <v>1.61</v>
      </c>
      <c r="K284" s="158">
        <v>0.86</v>
      </c>
      <c r="L284" s="158" t="s">
        <v>949</v>
      </c>
      <c r="M284" s="158" t="s">
        <v>995</v>
      </c>
      <c r="N284" s="158" t="s">
        <v>3414</v>
      </c>
      <c r="O284" s="158" t="s">
        <v>3448</v>
      </c>
      <c r="P284" s="158" t="s">
        <v>3332</v>
      </c>
      <c r="Q284" s="158" t="s">
        <v>949</v>
      </c>
      <c r="R284" s="158" t="s">
        <v>3332</v>
      </c>
      <c r="S284" s="41" t="s">
        <v>949</v>
      </c>
      <c r="T284" s="41" t="s">
        <v>949</v>
      </c>
      <c r="U284" s="41"/>
      <c r="V284" s="41"/>
      <c r="W284" s="41"/>
      <c r="X284" s="41"/>
      <c r="Y284" s="41"/>
      <c r="Z284" s="41"/>
      <c r="AA284" s="41"/>
      <c r="AB284" s="41"/>
      <c r="AC284" s="41"/>
      <c r="AD284" s="41"/>
      <c r="AE284" s="158"/>
      <c r="AF284" s="229" t="s">
        <v>605</v>
      </c>
      <c r="AG284" s="308"/>
      <c r="AH284" s="308"/>
      <c r="AI284" s="229"/>
      <c r="AJ284" s="218">
        <f t="shared" si="26"/>
        <v>1</v>
      </c>
      <c r="AK284" s="84">
        <f t="shared" si="28"/>
        <v>1</v>
      </c>
    </row>
    <row r="285" spans="1:37" s="84" customFormat="1" ht="16.5">
      <c r="A285" s="231"/>
      <c r="B285" s="41">
        <f t="shared" si="31"/>
        <v>283</v>
      </c>
      <c r="C285" s="41" t="s">
        <v>3237</v>
      </c>
      <c r="D285" s="158" t="s">
        <v>5408</v>
      </c>
      <c r="E285" s="158" t="s">
        <v>5408</v>
      </c>
      <c r="F285" s="158" t="str">
        <f t="shared" si="30"/>
        <v>P</v>
      </c>
      <c r="G285" s="41" t="s">
        <v>3327</v>
      </c>
      <c r="H285" s="158">
        <v>265.29399999999998</v>
      </c>
      <c r="I285" s="158" t="s">
        <v>949</v>
      </c>
      <c r="J285" s="158">
        <v>2.14</v>
      </c>
      <c r="K285" s="158">
        <v>0.56999999999999995</v>
      </c>
      <c r="L285" s="158" t="s">
        <v>949</v>
      </c>
      <c r="M285" s="158" t="s">
        <v>1083</v>
      </c>
      <c r="N285" s="158" t="s">
        <v>3328</v>
      </c>
      <c r="O285" s="158" t="s">
        <v>3329</v>
      </c>
      <c r="P285" s="158" t="s">
        <v>3332</v>
      </c>
      <c r="Q285" s="158" t="s">
        <v>949</v>
      </c>
      <c r="R285" s="158" t="s">
        <v>3332</v>
      </c>
      <c r="S285" s="41" t="s">
        <v>949</v>
      </c>
      <c r="T285" s="41" t="s">
        <v>949</v>
      </c>
      <c r="U285" s="41"/>
      <c r="V285" s="41"/>
      <c r="W285" s="41"/>
      <c r="X285" s="41"/>
      <c r="Y285" s="41"/>
      <c r="Z285" s="41"/>
      <c r="AA285" s="41"/>
      <c r="AB285" s="41"/>
      <c r="AC285" s="41"/>
      <c r="AD285" s="41"/>
      <c r="AE285" s="158" t="s">
        <v>989</v>
      </c>
      <c r="AF285" s="229" t="s">
        <v>605</v>
      </c>
      <c r="AG285" s="308"/>
      <c r="AH285" s="308"/>
      <c r="AI285" s="229"/>
      <c r="AJ285" s="218">
        <f t="shared" si="26"/>
        <v>1</v>
      </c>
      <c r="AK285" s="84">
        <f t="shared" si="28"/>
        <v>1</v>
      </c>
    </row>
    <row r="286" spans="1:37" s="84" customFormat="1" ht="16.5">
      <c r="A286" s="229"/>
      <c r="B286" s="41">
        <f t="shared" si="31"/>
        <v>284</v>
      </c>
      <c r="C286" s="210" t="s">
        <v>3237</v>
      </c>
      <c r="D286" s="158" t="s">
        <v>5409</v>
      </c>
      <c r="E286" s="158" t="s">
        <v>5409</v>
      </c>
      <c r="F286" s="158" t="str">
        <f t="shared" si="30"/>
        <v>R</v>
      </c>
      <c r="G286" s="210" t="s">
        <v>5410</v>
      </c>
      <c r="H286" s="158" t="s">
        <v>949</v>
      </c>
      <c r="I286" s="158" t="s">
        <v>949</v>
      </c>
      <c r="J286" s="158" t="s">
        <v>949</v>
      </c>
      <c r="K286" s="158" t="s">
        <v>949</v>
      </c>
      <c r="L286" s="210" t="s">
        <v>949</v>
      </c>
      <c r="M286" s="210" t="s">
        <v>949</v>
      </c>
      <c r="N286" s="158" t="s">
        <v>949</v>
      </c>
      <c r="O286" s="158" t="s">
        <v>949</v>
      </c>
      <c r="P286" s="158" t="s">
        <v>949</v>
      </c>
      <c r="Q286" s="158"/>
      <c r="R286" s="210" t="s">
        <v>1923</v>
      </c>
      <c r="S286" s="229"/>
      <c r="T286" s="229"/>
      <c r="U286" s="229"/>
      <c r="V286" s="229"/>
      <c r="W286" s="229"/>
      <c r="X286" s="229"/>
      <c r="Y286" s="229"/>
      <c r="Z286" s="229"/>
      <c r="AA286" s="229"/>
      <c r="AB286" s="229"/>
      <c r="AC286" s="229"/>
      <c r="AD286" s="229"/>
      <c r="AE286" s="251"/>
      <c r="AF286" s="229" t="s">
        <v>605</v>
      </c>
      <c r="AG286" s="251"/>
      <c r="AH286" s="251"/>
      <c r="AI286" s="229"/>
      <c r="AJ286" s="218">
        <f t="shared" si="26"/>
        <v>1</v>
      </c>
      <c r="AK286" s="84">
        <f t="shared" si="28"/>
        <v>1</v>
      </c>
    </row>
    <row r="287" spans="1:37" s="84" customFormat="1" ht="16.5">
      <c r="A287" s="229"/>
      <c r="B287" s="41">
        <f t="shared" si="31"/>
        <v>285</v>
      </c>
      <c r="C287" s="210" t="s">
        <v>3237</v>
      </c>
      <c r="D287" s="158" t="s">
        <v>3432</v>
      </c>
      <c r="E287" s="158" t="s">
        <v>3432</v>
      </c>
      <c r="F287" s="158" t="str">
        <f t="shared" si="30"/>
        <v>R</v>
      </c>
      <c r="G287" s="210" t="s">
        <v>3434</v>
      </c>
      <c r="H287" s="158" t="s">
        <v>949</v>
      </c>
      <c r="I287" s="158" t="s">
        <v>949</v>
      </c>
      <c r="J287" s="158" t="s">
        <v>949</v>
      </c>
      <c r="K287" s="158" t="s">
        <v>949</v>
      </c>
      <c r="L287" s="210" t="s">
        <v>949</v>
      </c>
      <c r="M287" s="210" t="s">
        <v>949</v>
      </c>
      <c r="N287" s="158" t="s">
        <v>949</v>
      </c>
      <c r="O287" s="158" t="s">
        <v>949</v>
      </c>
      <c r="P287" s="158" t="s">
        <v>949</v>
      </c>
      <c r="Q287" s="158"/>
      <c r="R287" s="210" t="s">
        <v>5411</v>
      </c>
      <c r="S287" s="229"/>
      <c r="T287" s="229"/>
      <c r="U287" s="229"/>
      <c r="V287" s="229"/>
      <c r="W287" s="229"/>
      <c r="X287" s="229"/>
      <c r="Y287" s="229"/>
      <c r="Z287" s="229"/>
      <c r="AA287" s="229"/>
      <c r="AB287" s="229"/>
      <c r="AC287" s="229"/>
      <c r="AD287" s="229"/>
      <c r="AE287" s="251"/>
      <c r="AF287" s="229" t="s">
        <v>605</v>
      </c>
      <c r="AG287" s="251"/>
      <c r="AH287" s="251"/>
      <c r="AI287" s="229"/>
      <c r="AJ287" s="218">
        <f t="shared" si="26"/>
        <v>1</v>
      </c>
      <c r="AK287" s="84">
        <f t="shared" si="28"/>
        <v>1</v>
      </c>
    </row>
    <row r="288" spans="1:37" s="84" customFormat="1" ht="16.5">
      <c r="A288" s="229"/>
      <c r="B288" s="41">
        <f t="shared" si="31"/>
        <v>286</v>
      </c>
      <c r="C288" s="210" t="s">
        <v>3237</v>
      </c>
      <c r="D288" s="158" t="s">
        <v>3405</v>
      </c>
      <c r="E288" s="158" t="s">
        <v>3405</v>
      </c>
      <c r="F288" s="158" t="str">
        <f t="shared" si="30"/>
        <v>R</v>
      </c>
      <c r="G288" s="210" t="s">
        <v>5412</v>
      </c>
      <c r="H288" s="158" t="s">
        <v>949</v>
      </c>
      <c r="I288" s="158" t="s">
        <v>949</v>
      </c>
      <c r="J288" s="158" t="s">
        <v>949</v>
      </c>
      <c r="K288" s="158" t="s">
        <v>949</v>
      </c>
      <c r="L288" s="210" t="s">
        <v>949</v>
      </c>
      <c r="M288" s="210" t="s">
        <v>949</v>
      </c>
      <c r="N288" s="158" t="s">
        <v>949</v>
      </c>
      <c r="O288" s="158" t="s">
        <v>949</v>
      </c>
      <c r="P288" s="158" t="s">
        <v>949</v>
      </c>
      <c r="Q288" s="158"/>
      <c r="R288" s="210" t="s">
        <v>5411</v>
      </c>
      <c r="S288" s="229"/>
      <c r="T288" s="229"/>
      <c r="U288" s="229"/>
      <c r="V288" s="229"/>
      <c r="W288" s="229"/>
      <c r="X288" s="229"/>
      <c r="Y288" s="229"/>
      <c r="Z288" s="229"/>
      <c r="AA288" s="229"/>
      <c r="AB288" s="229"/>
      <c r="AC288" s="229"/>
      <c r="AD288" s="229"/>
      <c r="AE288" s="251"/>
      <c r="AF288" s="229" t="s">
        <v>605</v>
      </c>
      <c r="AG288" s="251"/>
      <c r="AH288" s="251"/>
      <c r="AI288" s="229"/>
      <c r="AJ288" s="218">
        <f t="shared" si="26"/>
        <v>1</v>
      </c>
      <c r="AK288" s="84">
        <f t="shared" si="28"/>
        <v>1</v>
      </c>
    </row>
    <row r="289" spans="1:37" s="84" customFormat="1" ht="16.5">
      <c r="A289" s="231"/>
      <c r="B289" s="41">
        <f t="shared" si="31"/>
        <v>287</v>
      </c>
      <c r="C289" s="41" t="s">
        <v>3237</v>
      </c>
      <c r="D289" s="158" t="s">
        <v>3430</v>
      </c>
      <c r="E289" s="158" t="s">
        <v>5413</v>
      </c>
      <c r="F289" s="158" t="str">
        <f t="shared" si="30"/>
        <v>R</v>
      </c>
      <c r="G289" s="41" t="s">
        <v>3434</v>
      </c>
      <c r="H289" s="158" t="s">
        <v>949</v>
      </c>
      <c r="I289" s="158" t="s">
        <v>949</v>
      </c>
      <c r="J289" s="158" t="s">
        <v>949</v>
      </c>
      <c r="K289" s="158" t="s">
        <v>949</v>
      </c>
      <c r="L289" s="41" t="s">
        <v>949</v>
      </c>
      <c r="M289" s="41" t="s">
        <v>949</v>
      </c>
      <c r="N289" s="158" t="s">
        <v>949</v>
      </c>
      <c r="O289" s="158" t="s">
        <v>949</v>
      </c>
      <c r="P289" s="158" t="s">
        <v>949</v>
      </c>
      <c r="Q289" s="158" t="s">
        <v>949</v>
      </c>
      <c r="R289" s="232" t="s">
        <v>2614</v>
      </c>
      <c r="S289" s="232"/>
      <c r="T289" s="41" t="s">
        <v>949</v>
      </c>
      <c r="U289" s="41"/>
      <c r="V289" s="41"/>
      <c r="W289" s="41"/>
      <c r="X289" s="41"/>
      <c r="Y289" s="41"/>
      <c r="Z289" s="41"/>
      <c r="AA289" s="41"/>
      <c r="AB289" s="41"/>
      <c r="AC289" s="41"/>
      <c r="AD289" s="41"/>
      <c r="AE289" s="158"/>
      <c r="AF289" s="229" t="s">
        <v>605</v>
      </c>
      <c r="AG289" s="308"/>
      <c r="AH289" s="308"/>
      <c r="AI289" s="229"/>
      <c r="AJ289" s="218">
        <f t="shared" si="26"/>
        <v>1</v>
      </c>
      <c r="AK289" s="84">
        <f t="shared" si="28"/>
        <v>1</v>
      </c>
    </row>
    <row r="290" spans="1:37" s="84" customFormat="1" ht="16.5">
      <c r="A290" s="229"/>
      <c r="B290" s="41">
        <f t="shared" si="31"/>
        <v>288</v>
      </c>
      <c r="C290" s="210" t="s">
        <v>3237</v>
      </c>
      <c r="D290" s="158" t="s">
        <v>5414</v>
      </c>
      <c r="E290" s="158" t="s">
        <v>5414</v>
      </c>
      <c r="F290" s="158" t="str">
        <f t="shared" si="30"/>
        <v>R</v>
      </c>
      <c r="G290" s="210" t="s">
        <v>5412</v>
      </c>
      <c r="H290" s="158" t="s">
        <v>949</v>
      </c>
      <c r="I290" s="158" t="s">
        <v>949</v>
      </c>
      <c r="J290" s="158" t="s">
        <v>949</v>
      </c>
      <c r="K290" s="158" t="s">
        <v>949</v>
      </c>
      <c r="L290" s="210" t="s">
        <v>949</v>
      </c>
      <c r="M290" s="210" t="s">
        <v>949</v>
      </c>
      <c r="N290" s="158" t="s">
        <v>949</v>
      </c>
      <c r="O290" s="158" t="s">
        <v>949</v>
      </c>
      <c r="P290" s="158" t="s">
        <v>949</v>
      </c>
      <c r="Q290" s="158"/>
      <c r="R290" s="210" t="s">
        <v>2614</v>
      </c>
      <c r="S290" s="229"/>
      <c r="T290" s="229"/>
      <c r="U290" s="229"/>
      <c r="V290" s="229"/>
      <c r="W290" s="229"/>
      <c r="X290" s="229"/>
      <c r="Y290" s="229"/>
      <c r="Z290" s="229"/>
      <c r="AA290" s="229"/>
      <c r="AB290" s="229"/>
      <c r="AC290" s="229"/>
      <c r="AD290" s="229"/>
      <c r="AE290" s="251"/>
      <c r="AF290" s="229" t="s">
        <v>605</v>
      </c>
      <c r="AG290" s="251"/>
      <c r="AH290" s="251"/>
      <c r="AI290" s="229"/>
      <c r="AJ290" s="218">
        <f t="shared" si="26"/>
        <v>1</v>
      </c>
      <c r="AK290" s="84">
        <f t="shared" si="28"/>
        <v>1</v>
      </c>
    </row>
    <row r="291" spans="1:37" s="84" customFormat="1" ht="16.5">
      <c r="A291" s="229"/>
      <c r="B291" s="41">
        <f t="shared" si="31"/>
        <v>289</v>
      </c>
      <c r="C291" s="210" t="s">
        <v>3237</v>
      </c>
      <c r="D291" s="158" t="s">
        <v>5415</v>
      </c>
      <c r="E291" s="158" t="s">
        <v>5415</v>
      </c>
      <c r="F291" s="158" t="str">
        <f t="shared" si="30"/>
        <v>S</v>
      </c>
      <c r="G291" s="210" t="s">
        <v>5416</v>
      </c>
      <c r="H291" s="158" t="s">
        <v>949</v>
      </c>
      <c r="I291" s="158" t="s">
        <v>5417</v>
      </c>
      <c r="J291" s="158" t="s">
        <v>949</v>
      </c>
      <c r="K291" s="158" t="s">
        <v>949</v>
      </c>
      <c r="L291" s="210" t="s">
        <v>949</v>
      </c>
      <c r="M291" s="210" t="s">
        <v>949</v>
      </c>
      <c r="N291" s="158" t="s">
        <v>1051</v>
      </c>
      <c r="O291" s="158" t="s">
        <v>949</v>
      </c>
      <c r="P291" s="158" t="s">
        <v>949</v>
      </c>
      <c r="Q291" s="158"/>
      <c r="R291" s="210" t="s">
        <v>1068</v>
      </c>
      <c r="S291" s="229"/>
      <c r="T291" s="229"/>
      <c r="U291" s="229"/>
      <c r="V291" s="229"/>
      <c r="W291" s="229"/>
      <c r="X291" s="229"/>
      <c r="Y291" s="229"/>
      <c r="Z291" s="229"/>
      <c r="AA291" s="229"/>
      <c r="AB291" s="229"/>
      <c r="AC291" s="229"/>
      <c r="AD291" s="229"/>
      <c r="AE291" s="251"/>
      <c r="AF291" s="229" t="s">
        <v>605</v>
      </c>
      <c r="AG291" s="251"/>
      <c r="AH291" s="251"/>
      <c r="AI291" s="229"/>
      <c r="AJ291" s="218">
        <f t="shared" si="26"/>
        <v>1</v>
      </c>
      <c r="AK291" s="84">
        <f t="shared" si="28"/>
        <v>1</v>
      </c>
    </row>
    <row r="292" spans="1:37" s="84" customFormat="1" ht="16.5">
      <c r="A292" s="229"/>
      <c r="B292" s="41">
        <f t="shared" si="31"/>
        <v>290</v>
      </c>
      <c r="C292" s="41" t="s">
        <v>3237</v>
      </c>
      <c r="D292" s="158" t="s">
        <v>3312</v>
      </c>
      <c r="E292" s="158" t="s">
        <v>3312</v>
      </c>
      <c r="F292" s="158" t="str">
        <f t="shared" si="30"/>
        <v>S</v>
      </c>
      <c r="G292" s="41" t="s">
        <v>3314</v>
      </c>
      <c r="H292" s="158" t="s">
        <v>949</v>
      </c>
      <c r="I292" s="158" t="s">
        <v>949</v>
      </c>
      <c r="J292" s="158" t="s">
        <v>949</v>
      </c>
      <c r="K292" s="158" t="s">
        <v>949</v>
      </c>
      <c r="L292" s="41" t="s">
        <v>949</v>
      </c>
      <c r="M292" s="41" t="s">
        <v>949</v>
      </c>
      <c r="N292" s="158" t="s">
        <v>949</v>
      </c>
      <c r="O292" s="158" t="s">
        <v>949</v>
      </c>
      <c r="P292" s="158" t="s">
        <v>949</v>
      </c>
      <c r="Q292" s="158"/>
      <c r="R292" s="41" t="s">
        <v>1068</v>
      </c>
      <c r="S292" s="41" t="s">
        <v>945</v>
      </c>
      <c r="T292" s="41" t="s">
        <v>945</v>
      </c>
      <c r="U292" s="229"/>
      <c r="V292" s="229"/>
      <c r="W292" s="229"/>
      <c r="X292" s="229"/>
      <c r="Y292" s="229"/>
      <c r="Z292" s="229"/>
      <c r="AA292" s="229"/>
      <c r="AB292" s="229"/>
      <c r="AC292" s="229"/>
      <c r="AD292" s="229"/>
      <c r="AE292" s="251" t="s">
        <v>979</v>
      </c>
      <c r="AF292" s="229" t="s">
        <v>605</v>
      </c>
      <c r="AG292" s="790"/>
      <c r="AH292" s="251"/>
      <c r="AI292" s="229"/>
      <c r="AJ292" s="218">
        <f t="shared" si="26"/>
        <v>1</v>
      </c>
      <c r="AK292" s="84">
        <f t="shared" si="28"/>
        <v>1</v>
      </c>
    </row>
    <row r="293" spans="1:37" s="84" customFormat="1" ht="16.5">
      <c r="A293" s="229"/>
      <c r="B293" s="41">
        <f t="shared" si="31"/>
        <v>291</v>
      </c>
      <c r="C293" s="41" t="s">
        <v>3237</v>
      </c>
      <c r="D293" s="158" t="s">
        <v>3317</v>
      </c>
      <c r="E293" s="158" t="s">
        <v>3317</v>
      </c>
      <c r="F293" s="158" t="str">
        <f t="shared" si="30"/>
        <v>S</v>
      </c>
      <c r="G293" s="41" t="s">
        <v>3319</v>
      </c>
      <c r="H293" s="158" t="s">
        <v>949</v>
      </c>
      <c r="I293" s="158" t="s">
        <v>949</v>
      </c>
      <c r="J293" s="158" t="s">
        <v>949</v>
      </c>
      <c r="K293" s="158" t="s">
        <v>949</v>
      </c>
      <c r="L293" s="41" t="s">
        <v>949</v>
      </c>
      <c r="M293" s="41" t="s">
        <v>949</v>
      </c>
      <c r="N293" s="158" t="s">
        <v>949</v>
      </c>
      <c r="O293" s="158" t="s">
        <v>949</v>
      </c>
      <c r="P293" s="158" t="s">
        <v>949</v>
      </c>
      <c r="Q293" s="158"/>
      <c r="R293" s="41" t="s">
        <v>1068</v>
      </c>
      <c r="S293" s="41" t="s">
        <v>945</v>
      </c>
      <c r="T293" s="41" t="s">
        <v>945</v>
      </c>
      <c r="U293" s="229"/>
      <c r="V293" s="229"/>
      <c r="W293" s="229"/>
      <c r="X293" s="229"/>
      <c r="Y293" s="229"/>
      <c r="Z293" s="229"/>
      <c r="AA293" s="229"/>
      <c r="AB293" s="229"/>
      <c r="AC293" s="229"/>
      <c r="AD293" s="229"/>
      <c r="AE293" s="251" t="s">
        <v>979</v>
      </c>
      <c r="AF293" s="229" t="s">
        <v>605</v>
      </c>
      <c r="AG293" s="790"/>
      <c r="AH293" s="251"/>
      <c r="AI293" s="229"/>
      <c r="AJ293" s="218">
        <f t="shared" si="26"/>
        <v>1</v>
      </c>
      <c r="AK293" s="84">
        <f t="shared" si="28"/>
        <v>1</v>
      </c>
    </row>
    <row r="294" spans="1:37" s="84" customFormat="1" ht="16.5">
      <c r="A294" s="41"/>
      <c r="B294" s="41">
        <f t="shared" si="31"/>
        <v>292</v>
      </c>
      <c r="C294" s="41" t="s">
        <v>3237</v>
      </c>
      <c r="D294" s="158" t="s">
        <v>3422</v>
      </c>
      <c r="E294" s="158" t="s">
        <v>3422</v>
      </c>
      <c r="F294" s="158" t="str">
        <f t="shared" ref="F294:F314" si="32">MID(E294,4,1)</f>
        <v>S</v>
      </c>
      <c r="G294" s="41" t="s">
        <v>3424</v>
      </c>
      <c r="H294" s="158" t="s">
        <v>949</v>
      </c>
      <c r="I294" s="158" t="s">
        <v>3425</v>
      </c>
      <c r="J294" s="158" t="s">
        <v>949</v>
      </c>
      <c r="K294" s="158" t="s">
        <v>949</v>
      </c>
      <c r="L294" s="41" t="s">
        <v>949</v>
      </c>
      <c r="M294" s="41" t="s">
        <v>949</v>
      </c>
      <c r="N294" s="158" t="s">
        <v>1051</v>
      </c>
      <c r="O294" s="158" t="s">
        <v>949</v>
      </c>
      <c r="P294" s="158" t="s">
        <v>949</v>
      </c>
      <c r="Q294" s="158" t="s">
        <v>949</v>
      </c>
      <c r="R294" s="41" t="s">
        <v>1068</v>
      </c>
      <c r="S294" s="41" t="s">
        <v>949</v>
      </c>
      <c r="T294" s="41" t="s">
        <v>949</v>
      </c>
      <c r="U294" s="41"/>
      <c r="V294" s="41"/>
      <c r="W294" s="41"/>
      <c r="X294" s="41"/>
      <c r="Y294" s="41"/>
      <c r="Z294" s="41"/>
      <c r="AA294" s="41"/>
      <c r="AB294" s="41"/>
      <c r="AC294" s="41"/>
      <c r="AD294" s="41"/>
      <c r="AE294" s="41" t="s">
        <v>1059</v>
      </c>
      <c r="AF294" s="229" t="s">
        <v>605</v>
      </c>
      <c r="AG294" s="790"/>
      <c r="AH294" s="158"/>
      <c r="AI294" s="229"/>
      <c r="AJ294" s="218">
        <f t="shared" si="26"/>
        <v>1</v>
      </c>
      <c r="AK294" s="84">
        <f t="shared" si="28"/>
        <v>1</v>
      </c>
    </row>
    <row r="295" spans="1:37" s="84" customFormat="1" ht="16.5">
      <c r="A295" s="229"/>
      <c r="B295" s="41">
        <f t="shared" si="31"/>
        <v>293</v>
      </c>
      <c r="C295" s="41" t="s">
        <v>3237</v>
      </c>
      <c r="D295" s="158" t="s">
        <v>3427</v>
      </c>
      <c r="E295" s="158" t="s">
        <v>3427</v>
      </c>
      <c r="F295" s="158" t="str">
        <f t="shared" si="32"/>
        <v>S</v>
      </c>
      <c r="G295" s="41" t="s">
        <v>5418</v>
      </c>
      <c r="H295" s="158" t="s">
        <v>949</v>
      </c>
      <c r="I295" s="158" t="s">
        <v>949</v>
      </c>
      <c r="J295" s="158" t="s">
        <v>949</v>
      </c>
      <c r="K295" s="158" t="s">
        <v>949</v>
      </c>
      <c r="L295" s="41" t="s">
        <v>949</v>
      </c>
      <c r="M295" s="41" t="s">
        <v>949</v>
      </c>
      <c r="N295" s="158" t="s">
        <v>1051</v>
      </c>
      <c r="O295" s="158" t="s">
        <v>949</v>
      </c>
      <c r="P295" s="158" t="s">
        <v>949</v>
      </c>
      <c r="Q295" s="158"/>
      <c r="R295" s="41" t="s">
        <v>1068</v>
      </c>
      <c r="S295" s="41" t="s">
        <v>945</v>
      </c>
      <c r="T295" s="41" t="s">
        <v>945</v>
      </c>
      <c r="U295" s="229"/>
      <c r="V295" s="229"/>
      <c r="W295" s="229"/>
      <c r="X295" s="229"/>
      <c r="Y295" s="229"/>
      <c r="Z295" s="229"/>
      <c r="AA295" s="229"/>
      <c r="AB295" s="229"/>
      <c r="AC295" s="229"/>
      <c r="AD295" s="229"/>
      <c r="AE295" s="41" t="s">
        <v>1126</v>
      </c>
      <c r="AF295" s="229" t="s">
        <v>605</v>
      </c>
      <c r="AG295" s="790"/>
      <c r="AH295" s="251"/>
      <c r="AI295" s="229"/>
      <c r="AJ295" s="218">
        <f t="shared" si="26"/>
        <v>1</v>
      </c>
      <c r="AK295" s="84">
        <f t="shared" si="28"/>
        <v>1</v>
      </c>
    </row>
    <row r="296" spans="1:37" s="84" customFormat="1" ht="16.5">
      <c r="A296" s="229"/>
      <c r="B296" s="41">
        <f t="shared" si="31"/>
        <v>294</v>
      </c>
      <c r="C296" s="210" t="s">
        <v>3237</v>
      </c>
      <c r="D296" s="158" t="s">
        <v>5419</v>
      </c>
      <c r="E296" s="158" t="s">
        <v>5419</v>
      </c>
      <c r="F296" s="158" t="str">
        <f t="shared" si="32"/>
        <v>T</v>
      </c>
      <c r="G296" s="210" t="s">
        <v>5420</v>
      </c>
      <c r="H296" s="158" t="s">
        <v>949</v>
      </c>
      <c r="I296" s="158" t="s">
        <v>949</v>
      </c>
      <c r="J296" s="158" t="s">
        <v>949</v>
      </c>
      <c r="K296" s="158" t="s">
        <v>949</v>
      </c>
      <c r="L296" s="210" t="s">
        <v>949</v>
      </c>
      <c r="M296" s="210" t="s">
        <v>949</v>
      </c>
      <c r="N296" s="158" t="s">
        <v>1785</v>
      </c>
      <c r="O296" s="158">
        <v>1215</v>
      </c>
      <c r="P296" s="158" t="s">
        <v>949</v>
      </c>
      <c r="Q296" s="158"/>
      <c r="R296" s="210" t="s">
        <v>1712</v>
      </c>
      <c r="S296" s="229"/>
      <c r="T296" s="229"/>
      <c r="U296" s="229"/>
      <c r="V296" s="229"/>
      <c r="W296" s="229"/>
      <c r="X296" s="229"/>
      <c r="Y296" s="229"/>
      <c r="Z296" s="229"/>
      <c r="AA296" s="229"/>
      <c r="AB296" s="229"/>
      <c r="AC296" s="229"/>
      <c r="AD296" s="229"/>
      <c r="AE296" s="251"/>
      <c r="AF296" s="229" t="s">
        <v>605</v>
      </c>
      <c r="AG296" s="251"/>
      <c r="AH296" s="251"/>
      <c r="AI296" s="229"/>
      <c r="AJ296" s="218">
        <f t="shared" ref="AJ296:AJ359" si="33">COUNTIFS(D:D,D296)</f>
        <v>1</v>
      </c>
      <c r="AK296" s="84">
        <f t="shared" si="28"/>
        <v>1</v>
      </c>
    </row>
    <row r="297" spans="1:37" s="84" customFormat="1" ht="16.5">
      <c r="A297" s="41"/>
      <c r="B297" s="41">
        <f t="shared" si="31"/>
        <v>295</v>
      </c>
      <c r="C297" s="41" t="s">
        <v>3237</v>
      </c>
      <c r="D297" s="158" t="s">
        <v>3460</v>
      </c>
      <c r="E297" s="158" t="s">
        <v>3460</v>
      </c>
      <c r="F297" s="158" t="str">
        <f t="shared" si="32"/>
        <v>T</v>
      </c>
      <c r="G297" s="41" t="s">
        <v>3461</v>
      </c>
      <c r="H297" s="158" t="s">
        <v>949</v>
      </c>
      <c r="I297" s="158" t="s">
        <v>949</v>
      </c>
      <c r="J297" s="158" t="s">
        <v>949</v>
      </c>
      <c r="K297" s="158" t="s">
        <v>949</v>
      </c>
      <c r="L297" s="41" t="s">
        <v>949</v>
      </c>
      <c r="M297" s="41" t="s">
        <v>949</v>
      </c>
      <c r="N297" s="158" t="s">
        <v>1785</v>
      </c>
      <c r="O297" s="158">
        <v>1215</v>
      </c>
      <c r="P297" s="158" t="s">
        <v>949</v>
      </c>
      <c r="Q297" s="158" t="s">
        <v>949</v>
      </c>
      <c r="R297" s="41" t="s">
        <v>1712</v>
      </c>
      <c r="S297" s="41" t="s">
        <v>949</v>
      </c>
      <c r="T297" s="41" t="s">
        <v>949</v>
      </c>
      <c r="U297" s="41"/>
      <c r="V297" s="41"/>
      <c r="W297" s="41"/>
      <c r="X297" s="41"/>
      <c r="Y297" s="41"/>
      <c r="Z297" s="41"/>
      <c r="AA297" s="41"/>
      <c r="AB297" s="41"/>
      <c r="AC297" s="41"/>
      <c r="AD297" s="41"/>
      <c r="AE297" s="158"/>
      <c r="AF297" s="229" t="s">
        <v>605</v>
      </c>
      <c r="AG297" s="158"/>
      <c r="AH297" s="158"/>
      <c r="AI297" s="229"/>
      <c r="AJ297" s="218">
        <f t="shared" si="33"/>
        <v>1</v>
      </c>
      <c r="AK297" s="84">
        <f t="shared" si="28"/>
        <v>1</v>
      </c>
    </row>
    <row r="298" spans="1:37" s="84" customFormat="1" ht="16.5">
      <c r="A298" s="229"/>
      <c r="B298" s="41">
        <f t="shared" si="31"/>
        <v>296</v>
      </c>
      <c r="C298" s="210" t="s">
        <v>3237</v>
      </c>
      <c r="D298" s="158" t="s">
        <v>5421</v>
      </c>
      <c r="E298" s="158" t="s">
        <v>5421</v>
      </c>
      <c r="F298" s="158" t="str">
        <f t="shared" si="32"/>
        <v>T</v>
      </c>
      <c r="G298" s="210" t="s">
        <v>5422</v>
      </c>
      <c r="H298" s="158" t="s">
        <v>949</v>
      </c>
      <c r="I298" s="158" t="s">
        <v>949</v>
      </c>
      <c r="J298" s="158" t="s">
        <v>949</v>
      </c>
      <c r="K298" s="158" t="s">
        <v>949</v>
      </c>
      <c r="L298" s="210" t="s">
        <v>949</v>
      </c>
      <c r="M298" s="210" t="s">
        <v>949</v>
      </c>
      <c r="N298" s="158" t="s">
        <v>1785</v>
      </c>
      <c r="O298" s="158">
        <v>1215</v>
      </c>
      <c r="P298" s="158" t="s">
        <v>949</v>
      </c>
      <c r="Q298" s="158"/>
      <c r="R298" s="210" t="s">
        <v>1712</v>
      </c>
      <c r="S298" s="229"/>
      <c r="T298" s="229"/>
      <c r="U298" s="229"/>
      <c r="V298" s="229"/>
      <c r="W298" s="229"/>
      <c r="X298" s="229"/>
      <c r="Y298" s="229"/>
      <c r="Z298" s="229"/>
      <c r="AA298" s="229"/>
      <c r="AB298" s="229"/>
      <c r="AC298" s="229"/>
      <c r="AD298" s="229"/>
      <c r="AE298" s="251"/>
      <c r="AF298" s="229" t="s">
        <v>605</v>
      </c>
      <c r="AG298" s="251"/>
      <c r="AH298" s="251"/>
      <c r="AI298" s="229"/>
      <c r="AJ298" s="218">
        <f t="shared" si="33"/>
        <v>1</v>
      </c>
      <c r="AK298" s="84">
        <f t="shared" ref="AK298:AK361" si="34">COUNTIFS(E:E,E298)</f>
        <v>1</v>
      </c>
    </row>
    <row r="299" spans="1:37" s="84" customFormat="1" ht="16.5">
      <c r="A299" s="229"/>
      <c r="B299" s="41">
        <f t="shared" si="31"/>
        <v>297</v>
      </c>
      <c r="C299" s="41" t="s">
        <v>3237</v>
      </c>
      <c r="D299" s="158" t="s">
        <v>3353</v>
      </c>
      <c r="E299" s="106" t="s">
        <v>3353</v>
      </c>
      <c r="F299" s="158" t="str">
        <f t="shared" si="32"/>
        <v>T</v>
      </c>
      <c r="G299" s="41" t="s">
        <v>3355</v>
      </c>
      <c r="H299" s="158" t="s">
        <v>949</v>
      </c>
      <c r="I299" s="158" t="s">
        <v>949</v>
      </c>
      <c r="J299" s="158" t="s">
        <v>949</v>
      </c>
      <c r="K299" s="158">
        <v>77.569999999999993</v>
      </c>
      <c r="L299" s="41" t="s">
        <v>949</v>
      </c>
      <c r="M299" s="41" t="s">
        <v>949</v>
      </c>
      <c r="N299" s="158" t="s">
        <v>949</v>
      </c>
      <c r="O299" s="158" t="s">
        <v>949</v>
      </c>
      <c r="P299" s="158" t="s">
        <v>949</v>
      </c>
      <c r="Q299" s="158"/>
      <c r="R299" s="41" t="s">
        <v>3356</v>
      </c>
      <c r="S299" s="41" t="s">
        <v>945</v>
      </c>
      <c r="T299" s="41" t="s">
        <v>945</v>
      </c>
      <c r="U299" s="229"/>
      <c r="V299" s="229"/>
      <c r="W299" s="229"/>
      <c r="X299" s="229"/>
      <c r="Y299" s="229"/>
      <c r="Z299" s="229"/>
      <c r="AA299" s="229"/>
      <c r="AB299" s="229"/>
      <c r="AC299" s="229"/>
      <c r="AD299" s="229"/>
      <c r="AE299" s="251"/>
      <c r="AF299" s="229" t="s">
        <v>605</v>
      </c>
      <c r="AG299" s="251"/>
      <c r="AH299" s="251"/>
      <c r="AI299" s="229"/>
      <c r="AJ299" s="218">
        <f t="shared" si="33"/>
        <v>1</v>
      </c>
      <c r="AK299" s="84">
        <f t="shared" si="34"/>
        <v>1</v>
      </c>
    </row>
    <row r="300" spans="1:37" s="84" customFormat="1" ht="16.5">
      <c r="A300" s="229"/>
      <c r="B300" s="41">
        <f t="shared" si="31"/>
        <v>298</v>
      </c>
      <c r="C300" s="210" t="s">
        <v>3237</v>
      </c>
      <c r="D300" s="158" t="s">
        <v>5423</v>
      </c>
      <c r="E300" s="158" t="s">
        <v>5423</v>
      </c>
      <c r="F300" s="158" t="str">
        <f t="shared" si="32"/>
        <v>T</v>
      </c>
      <c r="G300" s="210" t="s">
        <v>3351</v>
      </c>
      <c r="H300" s="158" t="s">
        <v>949</v>
      </c>
      <c r="I300" s="158" t="s">
        <v>949</v>
      </c>
      <c r="J300" s="158" t="s">
        <v>949</v>
      </c>
      <c r="K300" s="158">
        <v>66.349999999999994</v>
      </c>
      <c r="L300" s="210" t="s">
        <v>949</v>
      </c>
      <c r="M300" s="210" t="s">
        <v>949</v>
      </c>
      <c r="N300" s="158" t="s">
        <v>949</v>
      </c>
      <c r="O300" s="158" t="s">
        <v>949</v>
      </c>
      <c r="P300" s="158" t="s">
        <v>949</v>
      </c>
      <c r="Q300" s="158"/>
      <c r="R300" s="210" t="s">
        <v>3356</v>
      </c>
      <c r="S300" s="229"/>
      <c r="T300" s="229"/>
      <c r="U300" s="229"/>
      <c r="V300" s="229"/>
      <c r="W300" s="229"/>
      <c r="X300" s="229"/>
      <c r="Y300" s="229"/>
      <c r="Z300" s="229"/>
      <c r="AA300" s="229"/>
      <c r="AB300" s="229"/>
      <c r="AC300" s="229"/>
      <c r="AD300" s="229"/>
      <c r="AE300" s="251"/>
      <c r="AF300" s="229" t="s">
        <v>605</v>
      </c>
      <c r="AG300" s="251"/>
      <c r="AH300" s="251"/>
      <c r="AI300" s="229"/>
      <c r="AJ300" s="218">
        <f t="shared" si="33"/>
        <v>1</v>
      </c>
      <c r="AK300" s="84">
        <f t="shared" si="34"/>
        <v>1</v>
      </c>
    </row>
    <row r="301" spans="1:37" s="84" customFormat="1" ht="16.5">
      <c r="A301" s="229"/>
      <c r="B301" s="41">
        <f t="shared" si="31"/>
        <v>299</v>
      </c>
      <c r="C301" s="210" t="s">
        <v>3237</v>
      </c>
      <c r="D301" s="248" t="s">
        <v>5424</v>
      </c>
      <c r="E301" s="248" t="s">
        <v>5424</v>
      </c>
      <c r="F301" s="158" t="str">
        <f t="shared" si="32"/>
        <v>X</v>
      </c>
      <c r="G301" s="300" t="s">
        <v>5425</v>
      </c>
      <c r="H301" s="247" t="s">
        <v>949</v>
      </c>
      <c r="I301" s="247" t="s">
        <v>949</v>
      </c>
      <c r="J301" s="247" t="s">
        <v>949</v>
      </c>
      <c r="K301" s="247" t="s">
        <v>949</v>
      </c>
      <c r="L301" s="300" t="s">
        <v>949</v>
      </c>
      <c r="M301" s="300" t="s">
        <v>949</v>
      </c>
      <c r="N301" s="247" t="s">
        <v>949</v>
      </c>
      <c r="O301" s="247" t="s">
        <v>949</v>
      </c>
      <c r="P301" s="247" t="s">
        <v>949</v>
      </c>
      <c r="Q301" s="247" t="s">
        <v>949</v>
      </c>
      <c r="R301" s="300" t="s">
        <v>949</v>
      </c>
      <c r="S301" s="229"/>
      <c r="T301" s="229"/>
      <c r="U301" s="229"/>
      <c r="V301" s="229"/>
      <c r="W301" s="229"/>
      <c r="X301" s="229"/>
      <c r="Y301" s="229"/>
      <c r="Z301" s="229"/>
      <c r="AA301" s="229"/>
      <c r="AB301" s="229"/>
      <c r="AC301" s="229"/>
      <c r="AD301" s="229"/>
      <c r="AE301" s="229"/>
      <c r="AF301" s="229" t="s">
        <v>605</v>
      </c>
      <c r="AG301" s="229"/>
      <c r="AH301" s="229"/>
      <c r="AI301" s="229"/>
      <c r="AJ301" s="218">
        <f t="shared" si="33"/>
        <v>1</v>
      </c>
      <c r="AK301" s="84">
        <f t="shared" si="34"/>
        <v>1</v>
      </c>
    </row>
    <row r="302" spans="1:37" s="84" customFormat="1" ht="16.5">
      <c r="A302" s="229"/>
      <c r="B302" s="41">
        <f t="shared" si="31"/>
        <v>300</v>
      </c>
      <c r="C302" s="210" t="s">
        <v>3237</v>
      </c>
      <c r="D302" s="248" t="s">
        <v>5426</v>
      </c>
      <c r="E302" s="248" t="s">
        <v>5426</v>
      </c>
      <c r="F302" s="158" t="str">
        <f t="shared" si="32"/>
        <v>X</v>
      </c>
      <c r="G302" s="300" t="s">
        <v>5427</v>
      </c>
      <c r="H302" s="247" t="s">
        <v>949</v>
      </c>
      <c r="I302" s="247" t="s">
        <v>949</v>
      </c>
      <c r="J302" s="247" t="s">
        <v>949</v>
      </c>
      <c r="K302" s="247" t="s">
        <v>949</v>
      </c>
      <c r="L302" s="300" t="s">
        <v>949</v>
      </c>
      <c r="M302" s="300" t="s">
        <v>949</v>
      </c>
      <c r="N302" s="247" t="s">
        <v>949</v>
      </c>
      <c r="O302" s="247" t="s">
        <v>949</v>
      </c>
      <c r="P302" s="247" t="s">
        <v>949</v>
      </c>
      <c r="Q302" s="247" t="s">
        <v>949</v>
      </c>
      <c r="R302" s="300" t="s">
        <v>949</v>
      </c>
      <c r="S302" s="229"/>
      <c r="T302" s="229"/>
      <c r="U302" s="229"/>
      <c r="V302" s="229"/>
      <c r="W302" s="229"/>
      <c r="X302" s="229"/>
      <c r="Y302" s="229"/>
      <c r="Z302" s="229"/>
      <c r="AA302" s="229"/>
      <c r="AB302" s="229"/>
      <c r="AC302" s="229"/>
      <c r="AD302" s="229"/>
      <c r="AE302" s="229"/>
      <c r="AF302" s="229" t="s">
        <v>605</v>
      </c>
      <c r="AG302" s="229"/>
      <c r="AH302" s="229"/>
      <c r="AI302" s="229"/>
      <c r="AJ302" s="218">
        <f t="shared" si="33"/>
        <v>1</v>
      </c>
      <c r="AK302" s="84">
        <f t="shared" si="34"/>
        <v>1</v>
      </c>
    </row>
    <row r="303" spans="1:37" s="84" customFormat="1" ht="16.5">
      <c r="A303" s="229"/>
      <c r="B303" s="41">
        <f t="shared" si="31"/>
        <v>301</v>
      </c>
      <c r="C303" s="210" t="s">
        <v>3237</v>
      </c>
      <c r="D303" s="248" t="s">
        <v>5428</v>
      </c>
      <c r="E303" s="248" t="s">
        <v>5428</v>
      </c>
      <c r="F303" s="158" t="str">
        <f t="shared" si="32"/>
        <v>X</v>
      </c>
      <c r="G303" s="300" t="s">
        <v>5429</v>
      </c>
      <c r="H303" s="247" t="s">
        <v>949</v>
      </c>
      <c r="I303" s="247" t="s">
        <v>949</v>
      </c>
      <c r="J303" s="247" t="s">
        <v>949</v>
      </c>
      <c r="K303" s="247" t="s">
        <v>949</v>
      </c>
      <c r="L303" s="300" t="s">
        <v>949</v>
      </c>
      <c r="M303" s="300" t="s">
        <v>949</v>
      </c>
      <c r="N303" s="247" t="s">
        <v>949</v>
      </c>
      <c r="O303" s="247" t="s">
        <v>949</v>
      </c>
      <c r="P303" s="247" t="s">
        <v>949</v>
      </c>
      <c r="Q303" s="247" t="s">
        <v>949</v>
      </c>
      <c r="R303" s="300" t="s">
        <v>949</v>
      </c>
      <c r="S303" s="229"/>
      <c r="T303" s="229"/>
      <c r="U303" s="229"/>
      <c r="V303" s="229"/>
      <c r="W303" s="229"/>
      <c r="X303" s="229"/>
      <c r="Y303" s="229"/>
      <c r="Z303" s="229"/>
      <c r="AA303" s="229"/>
      <c r="AB303" s="229"/>
      <c r="AC303" s="229"/>
      <c r="AD303" s="229"/>
      <c r="AE303" s="229"/>
      <c r="AF303" s="229" t="s">
        <v>605</v>
      </c>
      <c r="AG303" s="229"/>
      <c r="AH303" s="229"/>
      <c r="AI303" s="229"/>
      <c r="AJ303" s="218">
        <f t="shared" si="33"/>
        <v>1</v>
      </c>
      <c r="AK303" s="84">
        <f t="shared" si="34"/>
        <v>1</v>
      </c>
    </row>
    <row r="304" spans="1:37" s="84" customFormat="1" ht="16.5">
      <c r="A304" s="229"/>
      <c r="B304" s="41">
        <f t="shared" si="31"/>
        <v>302</v>
      </c>
      <c r="C304" s="210" t="s">
        <v>3237</v>
      </c>
      <c r="D304" s="248" t="s">
        <v>5430</v>
      </c>
      <c r="E304" s="248" t="s">
        <v>5430</v>
      </c>
      <c r="F304" s="158" t="str">
        <f t="shared" si="32"/>
        <v>X</v>
      </c>
      <c r="G304" s="300" t="s">
        <v>5431</v>
      </c>
      <c r="H304" s="247" t="s">
        <v>949</v>
      </c>
      <c r="I304" s="247" t="s">
        <v>949</v>
      </c>
      <c r="J304" s="247" t="s">
        <v>949</v>
      </c>
      <c r="K304" s="247" t="s">
        <v>949</v>
      </c>
      <c r="L304" s="300" t="s">
        <v>949</v>
      </c>
      <c r="M304" s="300" t="s">
        <v>949</v>
      </c>
      <c r="N304" s="247" t="s">
        <v>949</v>
      </c>
      <c r="O304" s="247" t="s">
        <v>949</v>
      </c>
      <c r="P304" s="247" t="s">
        <v>949</v>
      </c>
      <c r="Q304" s="247" t="s">
        <v>949</v>
      </c>
      <c r="R304" s="300" t="s">
        <v>949</v>
      </c>
      <c r="S304" s="229"/>
      <c r="T304" s="229"/>
      <c r="U304" s="229"/>
      <c r="V304" s="229"/>
      <c r="W304" s="229"/>
      <c r="X304" s="229"/>
      <c r="Y304" s="229"/>
      <c r="Z304" s="229"/>
      <c r="AA304" s="229"/>
      <c r="AB304" s="229"/>
      <c r="AC304" s="229"/>
      <c r="AD304" s="229"/>
      <c r="AE304" s="229"/>
      <c r="AF304" s="229" t="s">
        <v>605</v>
      </c>
      <c r="AG304" s="229"/>
      <c r="AH304" s="229"/>
      <c r="AI304" s="229"/>
      <c r="AJ304" s="218">
        <f t="shared" si="33"/>
        <v>1</v>
      </c>
      <c r="AK304" s="84">
        <f t="shared" si="34"/>
        <v>1</v>
      </c>
    </row>
    <row r="305" spans="1:37" s="84" customFormat="1" ht="16.5">
      <c r="A305" s="229"/>
      <c r="B305" s="41">
        <f t="shared" si="31"/>
        <v>303</v>
      </c>
      <c r="C305" s="210" t="s">
        <v>3237</v>
      </c>
      <c r="D305" s="248" t="s">
        <v>5432</v>
      </c>
      <c r="E305" s="248" t="s">
        <v>5432</v>
      </c>
      <c r="F305" s="158" t="str">
        <f t="shared" si="32"/>
        <v>X</v>
      </c>
      <c r="G305" s="300" t="s">
        <v>3397</v>
      </c>
      <c r="H305" s="247" t="s">
        <v>949</v>
      </c>
      <c r="I305" s="247" t="s">
        <v>949</v>
      </c>
      <c r="J305" s="247" t="s">
        <v>949</v>
      </c>
      <c r="K305" s="247" t="s">
        <v>949</v>
      </c>
      <c r="L305" s="300" t="s">
        <v>949</v>
      </c>
      <c r="M305" s="300" t="s">
        <v>949</v>
      </c>
      <c r="N305" s="247" t="s">
        <v>949</v>
      </c>
      <c r="O305" s="247" t="s">
        <v>949</v>
      </c>
      <c r="P305" s="247" t="s">
        <v>949</v>
      </c>
      <c r="Q305" s="247" t="s">
        <v>949</v>
      </c>
      <c r="R305" s="300" t="s">
        <v>949</v>
      </c>
      <c r="S305" s="229"/>
      <c r="T305" s="229"/>
      <c r="U305" s="229"/>
      <c r="V305" s="229"/>
      <c r="W305" s="229"/>
      <c r="X305" s="229"/>
      <c r="Y305" s="229"/>
      <c r="Z305" s="229"/>
      <c r="AA305" s="229"/>
      <c r="AB305" s="229"/>
      <c r="AC305" s="229"/>
      <c r="AD305" s="229"/>
      <c r="AE305" s="229"/>
      <c r="AF305" s="229" t="s">
        <v>605</v>
      </c>
      <c r="AG305" s="229"/>
      <c r="AH305" s="229"/>
      <c r="AI305" s="229"/>
      <c r="AJ305" s="218">
        <f t="shared" si="33"/>
        <v>1</v>
      </c>
      <c r="AK305" s="84">
        <f t="shared" si="34"/>
        <v>1</v>
      </c>
    </row>
    <row r="306" spans="1:37" s="84" customFormat="1" ht="16.5">
      <c r="A306" s="229"/>
      <c r="B306" s="41">
        <f t="shared" si="31"/>
        <v>304</v>
      </c>
      <c r="C306" s="210" t="s">
        <v>3237</v>
      </c>
      <c r="D306" s="248" t="s">
        <v>5433</v>
      </c>
      <c r="E306" s="248" t="s">
        <v>5433</v>
      </c>
      <c r="F306" s="158" t="str">
        <f t="shared" si="32"/>
        <v>X</v>
      </c>
      <c r="G306" s="300" t="s">
        <v>5434</v>
      </c>
      <c r="H306" s="247" t="s">
        <v>949</v>
      </c>
      <c r="I306" s="247" t="s">
        <v>949</v>
      </c>
      <c r="J306" s="247" t="s">
        <v>949</v>
      </c>
      <c r="K306" s="247" t="s">
        <v>949</v>
      </c>
      <c r="L306" s="300" t="s">
        <v>949</v>
      </c>
      <c r="M306" s="300" t="s">
        <v>949</v>
      </c>
      <c r="N306" s="247" t="s">
        <v>949</v>
      </c>
      <c r="O306" s="247" t="s">
        <v>949</v>
      </c>
      <c r="P306" s="247" t="s">
        <v>949</v>
      </c>
      <c r="Q306" s="247" t="s">
        <v>949</v>
      </c>
      <c r="R306" s="300" t="s">
        <v>949</v>
      </c>
      <c r="S306" s="229"/>
      <c r="T306" s="229"/>
      <c r="U306" s="229"/>
      <c r="V306" s="229"/>
      <c r="W306" s="229"/>
      <c r="X306" s="229"/>
      <c r="Y306" s="229"/>
      <c r="Z306" s="229"/>
      <c r="AA306" s="229"/>
      <c r="AB306" s="229"/>
      <c r="AC306" s="229"/>
      <c r="AD306" s="229"/>
      <c r="AE306" s="229"/>
      <c r="AF306" s="229" t="s">
        <v>605</v>
      </c>
      <c r="AG306" s="229"/>
      <c r="AH306" s="229"/>
      <c r="AI306" s="229"/>
      <c r="AJ306" s="218">
        <f t="shared" si="33"/>
        <v>1</v>
      </c>
      <c r="AK306" s="84">
        <f t="shared" si="34"/>
        <v>1</v>
      </c>
    </row>
    <row r="307" spans="1:37" s="84" customFormat="1" ht="16.5">
      <c r="A307" s="229"/>
      <c r="B307" s="41">
        <f t="shared" si="31"/>
        <v>305</v>
      </c>
      <c r="C307" s="210" t="s">
        <v>3237</v>
      </c>
      <c r="D307" s="248" t="s">
        <v>5435</v>
      </c>
      <c r="E307" s="248" t="s">
        <v>5435</v>
      </c>
      <c r="F307" s="158" t="str">
        <f t="shared" si="32"/>
        <v>X</v>
      </c>
      <c r="G307" s="300" t="s">
        <v>5436</v>
      </c>
      <c r="H307" s="247" t="s">
        <v>949</v>
      </c>
      <c r="I307" s="247" t="s">
        <v>949</v>
      </c>
      <c r="J307" s="247" t="s">
        <v>949</v>
      </c>
      <c r="K307" s="247" t="s">
        <v>949</v>
      </c>
      <c r="L307" s="300" t="s">
        <v>949</v>
      </c>
      <c r="M307" s="300" t="s">
        <v>949</v>
      </c>
      <c r="N307" s="247" t="s">
        <v>949</v>
      </c>
      <c r="O307" s="247" t="s">
        <v>949</v>
      </c>
      <c r="P307" s="247" t="s">
        <v>949</v>
      </c>
      <c r="Q307" s="247" t="s">
        <v>949</v>
      </c>
      <c r="R307" s="300" t="s">
        <v>949</v>
      </c>
      <c r="S307" s="229"/>
      <c r="T307" s="229"/>
      <c r="U307" s="229"/>
      <c r="V307" s="229"/>
      <c r="W307" s="229"/>
      <c r="X307" s="229"/>
      <c r="Y307" s="229"/>
      <c r="Z307" s="229"/>
      <c r="AA307" s="229"/>
      <c r="AB307" s="229"/>
      <c r="AC307" s="229"/>
      <c r="AD307" s="229"/>
      <c r="AE307" s="229"/>
      <c r="AF307" s="229" t="s">
        <v>605</v>
      </c>
      <c r="AG307" s="229"/>
      <c r="AH307" s="229"/>
      <c r="AI307" s="229"/>
      <c r="AJ307" s="218">
        <f t="shared" si="33"/>
        <v>1</v>
      </c>
      <c r="AK307" s="84">
        <f t="shared" si="34"/>
        <v>1</v>
      </c>
    </row>
    <row r="308" spans="1:37" s="84" customFormat="1" ht="16.5">
      <c r="A308" s="229"/>
      <c r="B308" s="41">
        <f t="shared" si="31"/>
        <v>306</v>
      </c>
      <c r="C308" s="210" t="s">
        <v>3237</v>
      </c>
      <c r="D308" s="248" t="s">
        <v>5437</v>
      </c>
      <c r="E308" s="248" t="s">
        <v>5437</v>
      </c>
      <c r="F308" s="158" t="str">
        <f t="shared" si="32"/>
        <v>X</v>
      </c>
      <c r="G308" s="300" t="s">
        <v>5438</v>
      </c>
      <c r="H308" s="247" t="s">
        <v>949</v>
      </c>
      <c r="I308" s="247" t="s">
        <v>949</v>
      </c>
      <c r="J308" s="247" t="s">
        <v>949</v>
      </c>
      <c r="K308" s="247" t="s">
        <v>949</v>
      </c>
      <c r="L308" s="300" t="s">
        <v>949</v>
      </c>
      <c r="M308" s="300" t="s">
        <v>949</v>
      </c>
      <c r="N308" s="247" t="s">
        <v>949</v>
      </c>
      <c r="O308" s="247" t="s">
        <v>949</v>
      </c>
      <c r="P308" s="247" t="s">
        <v>949</v>
      </c>
      <c r="Q308" s="247" t="s">
        <v>949</v>
      </c>
      <c r="R308" s="300" t="s">
        <v>949</v>
      </c>
      <c r="S308" s="229"/>
      <c r="T308" s="229"/>
      <c r="U308" s="229"/>
      <c r="V308" s="229"/>
      <c r="W308" s="229"/>
      <c r="X308" s="229"/>
      <c r="Y308" s="229"/>
      <c r="Z308" s="229"/>
      <c r="AA308" s="229"/>
      <c r="AB308" s="229"/>
      <c r="AC308" s="229"/>
      <c r="AD308" s="229"/>
      <c r="AE308" s="229"/>
      <c r="AF308" s="229" t="s">
        <v>605</v>
      </c>
      <c r="AG308" s="229"/>
      <c r="AH308" s="229"/>
      <c r="AI308" s="229"/>
      <c r="AJ308" s="218">
        <f t="shared" si="33"/>
        <v>1</v>
      </c>
      <c r="AK308" s="84">
        <f t="shared" si="34"/>
        <v>1</v>
      </c>
    </row>
    <row r="309" spans="1:37" s="84" customFormat="1" ht="16.5">
      <c r="A309" s="229"/>
      <c r="B309" s="41">
        <f t="shared" si="31"/>
        <v>307</v>
      </c>
      <c r="C309" s="210" t="s">
        <v>3237</v>
      </c>
      <c r="D309" s="248" t="s">
        <v>5439</v>
      </c>
      <c r="E309" s="248" t="s">
        <v>5439</v>
      </c>
      <c r="F309" s="158" t="str">
        <f t="shared" si="32"/>
        <v>X</v>
      </c>
      <c r="G309" s="300" t="s">
        <v>5440</v>
      </c>
      <c r="H309" s="247" t="s">
        <v>949</v>
      </c>
      <c r="I309" s="247" t="s">
        <v>949</v>
      </c>
      <c r="J309" s="247" t="s">
        <v>949</v>
      </c>
      <c r="K309" s="247" t="s">
        <v>949</v>
      </c>
      <c r="L309" s="300" t="s">
        <v>949</v>
      </c>
      <c r="M309" s="300" t="s">
        <v>949</v>
      </c>
      <c r="N309" s="247" t="s">
        <v>949</v>
      </c>
      <c r="O309" s="247" t="s">
        <v>949</v>
      </c>
      <c r="P309" s="247" t="s">
        <v>949</v>
      </c>
      <c r="Q309" s="247" t="s">
        <v>949</v>
      </c>
      <c r="R309" s="300" t="s">
        <v>949</v>
      </c>
      <c r="S309" s="229"/>
      <c r="T309" s="229"/>
      <c r="U309" s="229"/>
      <c r="V309" s="229"/>
      <c r="W309" s="229"/>
      <c r="X309" s="229"/>
      <c r="Y309" s="229"/>
      <c r="Z309" s="229"/>
      <c r="AA309" s="229"/>
      <c r="AB309" s="229"/>
      <c r="AC309" s="229"/>
      <c r="AD309" s="229"/>
      <c r="AE309" s="229"/>
      <c r="AF309" s="229" t="s">
        <v>605</v>
      </c>
      <c r="AG309" s="229"/>
      <c r="AH309" s="229"/>
      <c r="AI309" s="229"/>
      <c r="AJ309" s="218">
        <f t="shared" si="33"/>
        <v>1</v>
      </c>
      <c r="AK309" s="84">
        <f t="shared" si="34"/>
        <v>1</v>
      </c>
    </row>
    <row r="310" spans="1:37" s="84" customFormat="1" ht="16.5">
      <c r="A310" s="229"/>
      <c r="B310" s="41">
        <f t="shared" si="31"/>
        <v>308</v>
      </c>
      <c r="C310" s="210" t="s">
        <v>3237</v>
      </c>
      <c r="D310" s="248" t="s">
        <v>5441</v>
      </c>
      <c r="E310" s="248" t="s">
        <v>5441</v>
      </c>
      <c r="F310" s="158" t="str">
        <f t="shared" si="32"/>
        <v>X</v>
      </c>
      <c r="G310" s="300" t="s">
        <v>5442</v>
      </c>
      <c r="H310" s="247" t="s">
        <v>949</v>
      </c>
      <c r="I310" s="247" t="s">
        <v>949</v>
      </c>
      <c r="J310" s="247" t="s">
        <v>949</v>
      </c>
      <c r="K310" s="247" t="s">
        <v>949</v>
      </c>
      <c r="L310" s="300" t="s">
        <v>949</v>
      </c>
      <c r="M310" s="300" t="s">
        <v>949</v>
      </c>
      <c r="N310" s="247" t="s">
        <v>949</v>
      </c>
      <c r="O310" s="247" t="s">
        <v>949</v>
      </c>
      <c r="P310" s="247" t="s">
        <v>949</v>
      </c>
      <c r="Q310" s="247" t="s">
        <v>949</v>
      </c>
      <c r="R310" s="300" t="s">
        <v>949</v>
      </c>
      <c r="S310" s="229"/>
      <c r="T310" s="229"/>
      <c r="U310" s="229"/>
      <c r="V310" s="229"/>
      <c r="W310" s="229"/>
      <c r="X310" s="229"/>
      <c r="Y310" s="229"/>
      <c r="Z310" s="229"/>
      <c r="AA310" s="229"/>
      <c r="AB310" s="229"/>
      <c r="AC310" s="229"/>
      <c r="AD310" s="229"/>
      <c r="AE310" s="229"/>
      <c r="AF310" s="229" t="s">
        <v>605</v>
      </c>
      <c r="AG310" s="229"/>
      <c r="AH310" s="229"/>
      <c r="AI310" s="229"/>
      <c r="AJ310" s="218">
        <f t="shared" si="33"/>
        <v>1</v>
      </c>
      <c r="AK310" s="84">
        <f t="shared" si="34"/>
        <v>1</v>
      </c>
    </row>
    <row r="311" spans="1:37" s="84" customFormat="1" ht="16.5">
      <c r="A311" s="229"/>
      <c r="B311" s="41">
        <f t="shared" si="31"/>
        <v>309</v>
      </c>
      <c r="C311" s="210" t="s">
        <v>3237</v>
      </c>
      <c r="D311" s="248" t="s">
        <v>5443</v>
      </c>
      <c r="E311" s="248" t="s">
        <v>5443</v>
      </c>
      <c r="F311" s="158" t="str">
        <f t="shared" si="32"/>
        <v>X</v>
      </c>
      <c r="G311" s="300" t="s">
        <v>5444</v>
      </c>
      <c r="H311" s="247" t="s">
        <v>949</v>
      </c>
      <c r="I311" s="247" t="s">
        <v>949</v>
      </c>
      <c r="J311" s="247" t="s">
        <v>949</v>
      </c>
      <c r="K311" s="247" t="s">
        <v>949</v>
      </c>
      <c r="L311" s="300" t="s">
        <v>949</v>
      </c>
      <c r="M311" s="300" t="s">
        <v>949</v>
      </c>
      <c r="N311" s="247" t="s">
        <v>949</v>
      </c>
      <c r="O311" s="247" t="s">
        <v>949</v>
      </c>
      <c r="P311" s="247" t="s">
        <v>949</v>
      </c>
      <c r="Q311" s="247" t="s">
        <v>949</v>
      </c>
      <c r="R311" s="300" t="s">
        <v>949</v>
      </c>
      <c r="S311" s="229"/>
      <c r="T311" s="229"/>
      <c r="U311" s="229"/>
      <c r="V311" s="229"/>
      <c r="W311" s="229"/>
      <c r="X311" s="229"/>
      <c r="Y311" s="229"/>
      <c r="Z311" s="229"/>
      <c r="AA311" s="229"/>
      <c r="AB311" s="229"/>
      <c r="AC311" s="229"/>
      <c r="AD311" s="229"/>
      <c r="AE311" s="229"/>
      <c r="AF311" s="229" t="s">
        <v>605</v>
      </c>
      <c r="AG311" s="229"/>
      <c r="AH311" s="229"/>
      <c r="AI311" s="229"/>
      <c r="AJ311" s="218">
        <f t="shared" si="33"/>
        <v>1</v>
      </c>
      <c r="AK311" s="84">
        <f t="shared" si="34"/>
        <v>1</v>
      </c>
    </row>
    <row r="312" spans="1:37" s="84" customFormat="1" ht="16.5">
      <c r="A312" s="229"/>
      <c r="B312" s="41">
        <f t="shared" si="31"/>
        <v>310</v>
      </c>
      <c r="C312" s="210" t="s">
        <v>3237</v>
      </c>
      <c r="D312" s="248" t="s">
        <v>5445</v>
      </c>
      <c r="E312" s="248" t="s">
        <v>5445</v>
      </c>
      <c r="F312" s="158" t="str">
        <f t="shared" si="32"/>
        <v>X</v>
      </c>
      <c r="G312" s="300" t="s">
        <v>5446</v>
      </c>
      <c r="H312" s="247" t="s">
        <v>949</v>
      </c>
      <c r="I312" s="247" t="s">
        <v>949</v>
      </c>
      <c r="J312" s="247" t="s">
        <v>949</v>
      </c>
      <c r="K312" s="247" t="s">
        <v>949</v>
      </c>
      <c r="L312" s="300" t="s">
        <v>949</v>
      </c>
      <c r="M312" s="300" t="s">
        <v>949</v>
      </c>
      <c r="N312" s="247" t="s">
        <v>949</v>
      </c>
      <c r="O312" s="247" t="s">
        <v>949</v>
      </c>
      <c r="P312" s="247" t="s">
        <v>949</v>
      </c>
      <c r="Q312" s="247" t="s">
        <v>949</v>
      </c>
      <c r="R312" s="300" t="s">
        <v>949</v>
      </c>
      <c r="S312" s="229"/>
      <c r="T312" s="229"/>
      <c r="U312" s="229"/>
      <c r="V312" s="229"/>
      <c r="W312" s="229"/>
      <c r="X312" s="229"/>
      <c r="Y312" s="229"/>
      <c r="Z312" s="229"/>
      <c r="AA312" s="229"/>
      <c r="AB312" s="229"/>
      <c r="AC312" s="229"/>
      <c r="AD312" s="229"/>
      <c r="AE312" s="229"/>
      <c r="AF312" s="229" t="s">
        <v>605</v>
      </c>
      <c r="AG312" s="229"/>
      <c r="AH312" s="229"/>
      <c r="AI312" s="229"/>
      <c r="AJ312" s="218">
        <f t="shared" si="33"/>
        <v>1</v>
      </c>
      <c r="AK312" s="84">
        <f t="shared" si="34"/>
        <v>1</v>
      </c>
    </row>
    <row r="313" spans="1:37" s="84" customFormat="1" ht="16.5">
      <c r="A313" s="229"/>
      <c r="B313" s="41">
        <f t="shared" si="31"/>
        <v>311</v>
      </c>
      <c r="C313" s="210" t="s">
        <v>3237</v>
      </c>
      <c r="D313" s="248" t="s">
        <v>5447</v>
      </c>
      <c r="E313" s="248" t="s">
        <v>5447</v>
      </c>
      <c r="F313" s="158" t="str">
        <f t="shared" si="32"/>
        <v>X</v>
      </c>
      <c r="G313" s="300" t="s">
        <v>5448</v>
      </c>
      <c r="H313" s="247" t="s">
        <v>949</v>
      </c>
      <c r="I313" s="247" t="s">
        <v>949</v>
      </c>
      <c r="J313" s="247" t="s">
        <v>949</v>
      </c>
      <c r="K313" s="247" t="s">
        <v>949</v>
      </c>
      <c r="L313" s="300" t="s">
        <v>949</v>
      </c>
      <c r="M313" s="300" t="s">
        <v>949</v>
      </c>
      <c r="N313" s="247" t="s">
        <v>949</v>
      </c>
      <c r="O313" s="247" t="s">
        <v>949</v>
      </c>
      <c r="P313" s="247" t="s">
        <v>949</v>
      </c>
      <c r="Q313" s="247" t="s">
        <v>949</v>
      </c>
      <c r="R313" s="300" t="s">
        <v>949</v>
      </c>
      <c r="S313" s="229"/>
      <c r="T313" s="229"/>
      <c r="U313" s="229"/>
      <c r="V313" s="229"/>
      <c r="W313" s="229"/>
      <c r="X313" s="229"/>
      <c r="Y313" s="229"/>
      <c r="Z313" s="229"/>
      <c r="AA313" s="229"/>
      <c r="AB313" s="229"/>
      <c r="AC313" s="229"/>
      <c r="AD313" s="229"/>
      <c r="AE313" s="229"/>
      <c r="AF313" s="229" t="s">
        <v>605</v>
      </c>
      <c r="AG313" s="229"/>
      <c r="AH313" s="229"/>
      <c r="AI313" s="229"/>
      <c r="AJ313" s="218">
        <f t="shared" si="33"/>
        <v>1</v>
      </c>
      <c r="AK313" s="84">
        <f t="shared" si="34"/>
        <v>1</v>
      </c>
    </row>
    <row r="314" spans="1:37" s="84" customFormat="1" ht="16.5">
      <c r="A314" s="229"/>
      <c r="B314" s="41">
        <f t="shared" si="31"/>
        <v>312</v>
      </c>
      <c r="C314" s="210" t="s">
        <v>3237</v>
      </c>
      <c r="D314" s="248" t="s">
        <v>5449</v>
      </c>
      <c r="E314" s="248" t="s">
        <v>5449</v>
      </c>
      <c r="F314" s="158" t="str">
        <f t="shared" si="32"/>
        <v>X</v>
      </c>
      <c r="G314" s="300" t="s">
        <v>5450</v>
      </c>
      <c r="H314" s="247" t="s">
        <v>949</v>
      </c>
      <c r="I314" s="247" t="s">
        <v>949</v>
      </c>
      <c r="J314" s="247" t="s">
        <v>949</v>
      </c>
      <c r="K314" s="247" t="s">
        <v>949</v>
      </c>
      <c r="L314" s="300" t="s">
        <v>949</v>
      </c>
      <c r="M314" s="300" t="s">
        <v>949</v>
      </c>
      <c r="N314" s="247" t="s">
        <v>949</v>
      </c>
      <c r="O314" s="247" t="s">
        <v>949</v>
      </c>
      <c r="P314" s="247" t="s">
        <v>949</v>
      </c>
      <c r="Q314" s="247" t="s">
        <v>949</v>
      </c>
      <c r="R314" s="300" t="s">
        <v>949</v>
      </c>
      <c r="S314" s="229"/>
      <c r="T314" s="229"/>
      <c r="U314" s="229"/>
      <c r="V314" s="229"/>
      <c r="W314" s="229"/>
      <c r="X314" s="229"/>
      <c r="Y314" s="229"/>
      <c r="Z314" s="229"/>
      <c r="AA314" s="229"/>
      <c r="AB314" s="229"/>
      <c r="AC314" s="229"/>
      <c r="AD314" s="229"/>
      <c r="AE314" s="229"/>
      <c r="AF314" s="229" t="s">
        <v>605</v>
      </c>
      <c r="AG314" s="229"/>
      <c r="AH314" s="229"/>
      <c r="AI314" s="229"/>
      <c r="AJ314" s="218">
        <f t="shared" si="33"/>
        <v>1</v>
      </c>
      <c r="AK314" s="84">
        <f t="shared" si="34"/>
        <v>1</v>
      </c>
    </row>
    <row r="315" spans="1:37" s="84" customFormat="1" ht="16.5">
      <c r="A315" s="229"/>
      <c r="B315" s="41">
        <f t="shared" si="31"/>
        <v>313</v>
      </c>
      <c r="C315" s="41" t="s">
        <v>5087</v>
      </c>
      <c r="D315" s="158" t="s">
        <v>5451</v>
      </c>
      <c r="E315" s="158" t="s">
        <v>5451</v>
      </c>
      <c r="F315" s="158" t="str">
        <f>MID(D315,4,1)</f>
        <v>E</v>
      </c>
      <c r="G315" s="41" t="s">
        <v>5452</v>
      </c>
      <c r="H315" s="158" t="s">
        <v>949</v>
      </c>
      <c r="I315" s="158" t="s">
        <v>949</v>
      </c>
      <c r="J315" s="158" t="s">
        <v>949</v>
      </c>
      <c r="K315" s="41" t="s">
        <v>949</v>
      </c>
      <c r="L315" s="41" t="s">
        <v>949</v>
      </c>
      <c r="M315" s="41" t="s">
        <v>949</v>
      </c>
      <c r="N315" s="158" t="s">
        <v>949</v>
      </c>
      <c r="O315" s="158" t="s">
        <v>949</v>
      </c>
      <c r="P315" s="158" t="s">
        <v>949</v>
      </c>
      <c r="Q315" s="158"/>
      <c r="R315" s="41" t="s">
        <v>1334</v>
      </c>
      <c r="S315" s="41" t="s">
        <v>945</v>
      </c>
      <c r="T315" s="41" t="s">
        <v>945</v>
      </c>
      <c r="U315" s="229"/>
      <c r="V315" s="229"/>
      <c r="W315" s="229"/>
      <c r="X315" s="229"/>
      <c r="Y315" s="229"/>
      <c r="Z315" s="229"/>
      <c r="AA315" s="229"/>
      <c r="AB315" s="229"/>
      <c r="AC315" s="229"/>
      <c r="AD315" s="229"/>
      <c r="AE315" s="229"/>
      <c r="AF315" s="14" t="s">
        <v>5453</v>
      </c>
      <c r="AG315" s="229"/>
      <c r="AH315" s="229"/>
      <c r="AI315" s="229"/>
      <c r="AJ315" s="218">
        <f t="shared" si="33"/>
        <v>1</v>
      </c>
      <c r="AK315" s="84">
        <f t="shared" si="34"/>
        <v>1</v>
      </c>
    </row>
    <row r="316" spans="1:37" s="84" customFormat="1" ht="16.5">
      <c r="A316" s="230"/>
      <c r="B316" s="41">
        <f t="shared" si="31"/>
        <v>314</v>
      </c>
      <c r="C316" s="41" t="s">
        <v>278</v>
      </c>
      <c r="D316" s="158" t="s">
        <v>1819</v>
      </c>
      <c r="E316" s="158" t="s">
        <v>1819</v>
      </c>
      <c r="F316" s="158" t="str">
        <f>MID(D316,4,1)</f>
        <v>S</v>
      </c>
      <c r="G316" s="41" t="s">
        <v>1821</v>
      </c>
      <c r="H316" s="158">
        <v>27.35</v>
      </c>
      <c r="I316" s="158" t="s">
        <v>949</v>
      </c>
      <c r="J316" s="158" t="s">
        <v>949</v>
      </c>
      <c r="K316" s="41" t="s">
        <v>949</v>
      </c>
      <c r="L316" s="41" t="s">
        <v>949</v>
      </c>
      <c r="M316" s="41" t="s">
        <v>949</v>
      </c>
      <c r="N316" s="158" t="s">
        <v>1051</v>
      </c>
      <c r="O316" s="158" t="s">
        <v>949</v>
      </c>
      <c r="P316" s="158" t="s">
        <v>949</v>
      </c>
      <c r="Q316" s="158"/>
      <c r="R316" s="41" t="s">
        <v>1068</v>
      </c>
      <c r="S316" s="41" t="s">
        <v>949</v>
      </c>
      <c r="T316" s="41" t="s">
        <v>949</v>
      </c>
      <c r="U316" s="41"/>
      <c r="V316" s="41"/>
      <c r="W316" s="41"/>
      <c r="X316" s="41"/>
      <c r="Y316" s="41"/>
      <c r="Z316" s="41"/>
      <c r="AA316" s="41"/>
      <c r="AB316" s="41"/>
      <c r="AC316" s="41"/>
      <c r="AD316" s="41"/>
      <c r="AE316" s="41" t="s">
        <v>989</v>
      </c>
      <c r="AF316" s="41" t="s">
        <v>277</v>
      </c>
      <c r="AG316" s="790"/>
      <c r="AH316" s="230"/>
      <c r="AI316" s="229"/>
      <c r="AJ316" s="218">
        <f t="shared" si="33"/>
        <v>1</v>
      </c>
      <c r="AK316" s="84">
        <f t="shared" si="34"/>
        <v>1</v>
      </c>
    </row>
    <row r="317" spans="1:37" s="84" customFormat="1" ht="16.5">
      <c r="A317" s="41"/>
      <c r="B317" s="41">
        <f t="shared" si="31"/>
        <v>315</v>
      </c>
      <c r="C317" s="41" t="s">
        <v>278</v>
      </c>
      <c r="D317" s="158" t="s">
        <v>1815</v>
      </c>
      <c r="E317" s="158" t="s">
        <v>1815</v>
      </c>
      <c r="F317" s="158" t="str">
        <f>MID(D317,4,1)</f>
        <v>T</v>
      </c>
      <c r="G317" s="41" t="s">
        <v>1817</v>
      </c>
      <c r="H317" s="158" t="s">
        <v>949</v>
      </c>
      <c r="I317" s="158" t="s">
        <v>949</v>
      </c>
      <c r="J317" s="158" t="s">
        <v>949</v>
      </c>
      <c r="K317" s="41" t="s">
        <v>949</v>
      </c>
      <c r="L317" s="41" t="s">
        <v>949</v>
      </c>
      <c r="M317" s="41" t="s">
        <v>949</v>
      </c>
      <c r="N317" s="158" t="s">
        <v>1818</v>
      </c>
      <c r="O317" s="158" t="s">
        <v>949</v>
      </c>
      <c r="P317" s="158" t="s">
        <v>949</v>
      </c>
      <c r="Q317" s="158"/>
      <c r="R317" s="41" t="s">
        <v>1024</v>
      </c>
      <c r="S317" s="41" t="s">
        <v>949</v>
      </c>
      <c r="T317" s="41" t="s">
        <v>949</v>
      </c>
      <c r="U317" s="41"/>
      <c r="V317" s="41"/>
      <c r="W317" s="41"/>
      <c r="X317" s="41"/>
      <c r="Y317" s="41"/>
      <c r="Z317" s="41"/>
      <c r="AA317" s="41"/>
      <c r="AB317" s="41"/>
      <c r="AC317" s="41"/>
      <c r="AD317" s="41"/>
      <c r="AE317" s="41"/>
      <c r="AF317" s="225" t="s">
        <v>277</v>
      </c>
      <c r="AG317" s="41"/>
      <c r="AH317" s="41"/>
      <c r="AI317" s="229"/>
      <c r="AJ317" s="218">
        <f t="shared" si="33"/>
        <v>1</v>
      </c>
      <c r="AK317" s="84">
        <f t="shared" si="34"/>
        <v>1</v>
      </c>
    </row>
    <row r="318" spans="1:37" s="84" customFormat="1" ht="16.5">
      <c r="A318" s="229"/>
      <c r="B318" s="41">
        <f t="shared" si="31"/>
        <v>316</v>
      </c>
      <c r="C318" s="41" t="s">
        <v>278</v>
      </c>
      <c r="D318" s="248" t="s">
        <v>1823</v>
      </c>
      <c r="E318" s="560" t="s">
        <v>1823</v>
      </c>
      <c r="F318" s="158" t="str">
        <f>MID(D318,4,1)</f>
        <v>X</v>
      </c>
      <c r="G318" s="220" t="s">
        <v>1825</v>
      </c>
      <c r="H318" s="247" t="s">
        <v>949</v>
      </c>
      <c r="I318" s="247" t="s">
        <v>949</v>
      </c>
      <c r="J318" s="247" t="s">
        <v>949</v>
      </c>
      <c r="K318" s="220" t="s">
        <v>949</v>
      </c>
      <c r="L318" s="220" t="s">
        <v>949</v>
      </c>
      <c r="M318" s="220" t="s">
        <v>949</v>
      </c>
      <c r="N318" s="247" t="s">
        <v>949</v>
      </c>
      <c r="O318" s="247" t="s">
        <v>949</v>
      </c>
      <c r="P318" s="247" t="s">
        <v>949</v>
      </c>
      <c r="Q318" s="247" t="s">
        <v>949</v>
      </c>
      <c r="R318" s="41" t="s">
        <v>4891</v>
      </c>
      <c r="S318" s="41" t="s">
        <v>949</v>
      </c>
      <c r="T318" s="41" t="s">
        <v>949</v>
      </c>
      <c r="U318" s="229"/>
      <c r="V318" s="229"/>
      <c r="W318" s="229"/>
      <c r="X318" s="229"/>
      <c r="Y318" s="229"/>
      <c r="Z318" s="229"/>
      <c r="AA318" s="229"/>
      <c r="AB318" s="229"/>
      <c r="AC318" s="229"/>
      <c r="AD318" s="229"/>
      <c r="AE318" s="41" t="s">
        <v>1059</v>
      </c>
      <c r="AF318" s="41" t="s">
        <v>277</v>
      </c>
      <c r="AG318" s="790"/>
      <c r="AH318" s="229"/>
      <c r="AI318" s="229"/>
      <c r="AJ318" s="218">
        <f t="shared" si="33"/>
        <v>1</v>
      </c>
      <c r="AK318" s="84">
        <f t="shared" si="34"/>
        <v>1</v>
      </c>
    </row>
    <row r="319" spans="1:37" s="84" customFormat="1" ht="16.5">
      <c r="A319" s="229"/>
      <c r="B319" s="41">
        <f t="shared" si="31"/>
        <v>317</v>
      </c>
      <c r="C319" s="210" t="s">
        <v>3237</v>
      </c>
      <c r="D319" s="158" t="s">
        <v>5454</v>
      </c>
      <c r="E319" s="158" t="s">
        <v>5454</v>
      </c>
      <c r="F319" s="158" t="str">
        <f>MID(E319,4,1)</f>
        <v>E</v>
      </c>
      <c r="G319" s="210" t="s">
        <v>5455</v>
      </c>
      <c r="H319" s="158" t="s">
        <v>949</v>
      </c>
      <c r="I319" s="158" t="s">
        <v>949</v>
      </c>
      <c r="J319" s="158" t="s">
        <v>949</v>
      </c>
      <c r="K319" s="158" t="s">
        <v>949</v>
      </c>
      <c r="L319" s="210" t="s">
        <v>949</v>
      </c>
      <c r="M319" s="210" t="s">
        <v>949</v>
      </c>
      <c r="N319" s="158" t="s">
        <v>949</v>
      </c>
      <c r="O319" s="158" t="s">
        <v>949</v>
      </c>
      <c r="P319" s="158" t="s">
        <v>949</v>
      </c>
      <c r="Q319" s="158"/>
      <c r="R319" s="210" t="s">
        <v>5147</v>
      </c>
      <c r="S319" s="229"/>
      <c r="T319" s="229"/>
      <c r="U319" s="229"/>
      <c r="V319" s="229"/>
      <c r="W319" s="229"/>
      <c r="X319" s="229"/>
      <c r="Y319" s="229"/>
      <c r="Z319" s="229"/>
      <c r="AA319" s="229"/>
      <c r="AB319" s="229"/>
      <c r="AC319" s="229"/>
      <c r="AD319" s="229"/>
      <c r="AE319" s="251"/>
      <c r="AF319" s="229" t="s">
        <v>605</v>
      </c>
      <c r="AG319" s="251"/>
      <c r="AH319" s="251"/>
      <c r="AI319" s="229"/>
      <c r="AJ319" s="218">
        <f t="shared" si="33"/>
        <v>1</v>
      </c>
      <c r="AK319" s="84">
        <f t="shared" si="34"/>
        <v>1</v>
      </c>
    </row>
    <row r="320" spans="1:37" s="84" customFormat="1" ht="16.5">
      <c r="A320" s="229"/>
      <c r="B320" s="41">
        <f t="shared" si="31"/>
        <v>318</v>
      </c>
      <c r="C320" s="41" t="s">
        <v>5456</v>
      </c>
      <c r="D320" s="158" t="s">
        <v>5457</v>
      </c>
      <c r="E320" s="158" t="s">
        <v>5457</v>
      </c>
      <c r="F320" s="158" t="str">
        <f>MID(D320,4,1)</f>
        <v>E</v>
      </c>
      <c r="G320" s="41" t="s">
        <v>5458</v>
      </c>
      <c r="H320" s="158" t="s">
        <v>949</v>
      </c>
      <c r="I320" s="158" t="s">
        <v>949</v>
      </c>
      <c r="J320" s="158" t="s">
        <v>949</v>
      </c>
      <c r="K320" s="41" t="s">
        <v>949</v>
      </c>
      <c r="L320" s="41" t="s">
        <v>949</v>
      </c>
      <c r="M320" s="41" t="s">
        <v>981</v>
      </c>
      <c r="N320" s="158" t="s">
        <v>949</v>
      </c>
      <c r="O320" s="158" t="s">
        <v>949</v>
      </c>
      <c r="P320" s="158" t="s">
        <v>949</v>
      </c>
      <c r="Q320" s="158"/>
      <c r="R320" s="158" t="s">
        <v>4119</v>
      </c>
      <c r="S320" s="41" t="s">
        <v>945</v>
      </c>
      <c r="T320" s="41" t="s">
        <v>945</v>
      </c>
      <c r="U320" s="229"/>
      <c r="V320" s="229"/>
      <c r="W320" s="229"/>
      <c r="X320" s="229"/>
      <c r="Y320" s="229"/>
      <c r="Z320" s="229"/>
      <c r="AA320" s="229"/>
      <c r="AB320" s="229"/>
      <c r="AC320" s="229"/>
      <c r="AD320" s="229"/>
      <c r="AE320" s="41" t="s">
        <v>1059</v>
      </c>
      <c r="AF320" s="229" t="s">
        <v>274</v>
      </c>
      <c r="AG320" s="790"/>
      <c r="AH320" s="229"/>
      <c r="AI320" s="229"/>
      <c r="AJ320" s="218">
        <f t="shared" si="33"/>
        <v>1</v>
      </c>
      <c r="AK320" s="84">
        <f t="shared" si="34"/>
        <v>1</v>
      </c>
    </row>
    <row r="321" spans="1:37" s="84" customFormat="1" ht="16.5">
      <c r="A321" s="229"/>
      <c r="B321" s="274">
        <f t="shared" si="31"/>
        <v>319</v>
      </c>
      <c r="C321" s="642" t="s">
        <v>3237</v>
      </c>
      <c r="D321" s="159" t="s">
        <v>5459</v>
      </c>
      <c r="E321" s="159" t="s">
        <v>5459</v>
      </c>
      <c r="F321" s="159" t="str">
        <f>MID(E321,4,1)</f>
        <v>E</v>
      </c>
      <c r="G321" s="642" t="s">
        <v>5460</v>
      </c>
      <c r="H321" s="159" t="s">
        <v>949</v>
      </c>
      <c r="I321" s="159" t="s">
        <v>949</v>
      </c>
      <c r="J321" s="159" t="s">
        <v>949</v>
      </c>
      <c r="K321" s="159" t="s">
        <v>949</v>
      </c>
      <c r="L321" s="642" t="s">
        <v>949</v>
      </c>
      <c r="M321" s="642" t="s">
        <v>949</v>
      </c>
      <c r="N321" s="159" t="s">
        <v>949</v>
      </c>
      <c r="O321" s="159" t="s">
        <v>949</v>
      </c>
      <c r="P321" s="159" t="s">
        <v>949</v>
      </c>
      <c r="Q321" s="159"/>
      <c r="R321" s="159" t="s">
        <v>1372</v>
      </c>
      <c r="S321" s="615"/>
      <c r="T321" s="615"/>
      <c r="U321" s="615"/>
      <c r="V321" s="615"/>
      <c r="W321" s="615"/>
      <c r="X321" s="615"/>
      <c r="Y321" s="615"/>
      <c r="Z321" s="615"/>
      <c r="AA321" s="615"/>
      <c r="AB321" s="615"/>
      <c r="AC321" s="615"/>
      <c r="AD321" s="615"/>
      <c r="AE321" s="646"/>
      <c r="AF321" s="615" t="s">
        <v>605</v>
      </c>
      <c r="AG321" s="646"/>
      <c r="AH321" s="646"/>
      <c r="AI321" s="615"/>
      <c r="AJ321" s="645">
        <f t="shared" si="33"/>
        <v>1</v>
      </c>
      <c r="AK321" s="84">
        <f t="shared" si="34"/>
        <v>1</v>
      </c>
    </row>
    <row r="322" spans="1:37" ht="16.5">
      <c r="A322" s="1018"/>
      <c r="B322" s="29">
        <f t="shared" si="31"/>
        <v>320</v>
      </c>
      <c r="C322" s="29" t="s">
        <v>4185</v>
      </c>
      <c r="D322" s="106" t="s">
        <v>5461</v>
      </c>
      <c r="E322" s="106" t="s">
        <v>5462</v>
      </c>
      <c r="F322" s="106" t="str">
        <f>MID(D322,4,1)</f>
        <v>D</v>
      </c>
      <c r="G322" s="29" t="s">
        <v>5463</v>
      </c>
      <c r="H322" s="29">
        <f>105*25*0.1</f>
        <v>262.5</v>
      </c>
      <c r="I322" s="29">
        <v>0.1</v>
      </c>
      <c r="J322" s="29" t="s">
        <v>949</v>
      </c>
      <c r="K322" s="29" t="s">
        <v>949</v>
      </c>
      <c r="L322" s="29" t="s">
        <v>5464</v>
      </c>
      <c r="M322" s="29" t="s">
        <v>5465</v>
      </c>
      <c r="N322" s="106" t="s">
        <v>5466</v>
      </c>
      <c r="O322" s="106" t="s">
        <v>949</v>
      </c>
      <c r="P322" s="106" t="s">
        <v>949</v>
      </c>
      <c r="Q322" s="1070" t="s">
        <v>949</v>
      </c>
      <c r="R322" s="29" t="s">
        <v>986</v>
      </c>
      <c r="S322" s="29" t="s">
        <v>949</v>
      </c>
      <c r="T322" s="29" t="s">
        <v>949</v>
      </c>
      <c r="U322" s="29" t="s">
        <v>949</v>
      </c>
      <c r="V322" s="29" t="s">
        <v>949</v>
      </c>
      <c r="W322" s="29" t="s">
        <v>949</v>
      </c>
      <c r="X322" s="29" t="s">
        <v>949</v>
      </c>
      <c r="Y322" s="29" t="s">
        <v>949</v>
      </c>
      <c r="Z322" s="29" t="s">
        <v>949</v>
      </c>
      <c r="AA322" s="29" t="s">
        <v>949</v>
      </c>
      <c r="AB322" s="29" t="s">
        <v>949</v>
      </c>
      <c r="AC322" s="29" t="s">
        <v>949</v>
      </c>
      <c r="AD322" s="29" t="s">
        <v>949</v>
      </c>
      <c r="AE322" s="998" t="s">
        <v>976</v>
      </c>
      <c r="AF322" s="998" t="s">
        <v>132</v>
      </c>
      <c r="AG322" s="998"/>
      <c r="AH322" s="998"/>
      <c r="AI322" s="998"/>
      <c r="AJ322" s="998">
        <f t="shared" si="33"/>
        <v>1</v>
      </c>
      <c r="AK322" s="998">
        <f t="shared" si="34"/>
        <v>1</v>
      </c>
    </row>
    <row r="323" spans="1:37" ht="16.5">
      <c r="A323" s="1018"/>
      <c r="B323" s="29">
        <f t="shared" si="31"/>
        <v>321</v>
      </c>
      <c r="C323" s="281" t="s">
        <v>3719</v>
      </c>
      <c r="D323" s="291" t="s">
        <v>5467</v>
      </c>
      <c r="E323" s="291" t="s">
        <v>4104</v>
      </c>
      <c r="F323" s="291" t="str">
        <f>MID(D323,4,1)</f>
        <v>D</v>
      </c>
      <c r="G323" s="281" t="s">
        <v>4106</v>
      </c>
      <c r="H323" s="1020">
        <v>930.24</v>
      </c>
      <c r="I323" s="1020">
        <v>7.0000000000000007E-2</v>
      </c>
      <c r="J323" s="1020" t="s">
        <v>949</v>
      </c>
      <c r="K323" s="1020" t="s">
        <v>949</v>
      </c>
      <c r="L323" s="1020" t="s">
        <v>4107</v>
      </c>
      <c r="M323" s="1020" t="s">
        <v>981</v>
      </c>
      <c r="N323" s="1070" t="s">
        <v>982</v>
      </c>
      <c r="O323" s="1070" t="s">
        <v>983</v>
      </c>
      <c r="P323" s="1070" t="s">
        <v>984</v>
      </c>
      <c r="Q323" s="1070" t="s">
        <v>949</v>
      </c>
      <c r="R323" s="29" t="s">
        <v>986</v>
      </c>
      <c r="S323" s="29" t="s">
        <v>3258</v>
      </c>
      <c r="T323" s="29" t="s">
        <v>949</v>
      </c>
      <c r="U323" s="998" t="s">
        <v>949</v>
      </c>
      <c r="V323" s="998" t="s">
        <v>949</v>
      </c>
      <c r="W323" s="998" t="s">
        <v>949</v>
      </c>
      <c r="X323" s="998" t="s">
        <v>949</v>
      </c>
      <c r="Y323" s="998" t="s">
        <v>949</v>
      </c>
      <c r="Z323" s="998" t="s">
        <v>949</v>
      </c>
      <c r="AA323" s="998" t="s">
        <v>949</v>
      </c>
      <c r="AB323" s="998" t="s">
        <v>949</v>
      </c>
      <c r="AC323" s="998" t="s">
        <v>949</v>
      </c>
      <c r="AD323" s="998" t="s">
        <v>949</v>
      </c>
      <c r="AE323" s="998" t="s">
        <v>976</v>
      </c>
      <c r="AF323" s="998" t="s">
        <v>132</v>
      </c>
      <c r="AG323" s="998"/>
      <c r="AH323" s="998"/>
      <c r="AI323" s="998"/>
      <c r="AJ323" s="998">
        <f t="shared" si="33"/>
        <v>1</v>
      </c>
      <c r="AK323" s="998">
        <f t="shared" si="34"/>
        <v>1</v>
      </c>
    </row>
    <row r="324" spans="1:37" ht="16.5">
      <c r="A324" s="1018"/>
      <c r="B324" s="29">
        <f t="shared" si="31"/>
        <v>322</v>
      </c>
      <c r="C324" s="14" t="s">
        <v>3719</v>
      </c>
      <c r="D324" s="106" t="s">
        <v>5468</v>
      </c>
      <c r="E324" s="106" t="str">
        <f>LEFT(D324,8)</f>
        <v>A19D400</v>
      </c>
      <c r="F324" s="106" t="s">
        <v>979</v>
      </c>
      <c r="G324" s="14" t="s">
        <v>5469</v>
      </c>
      <c r="H324" s="29">
        <f>1100*970*3</f>
        <v>3201000</v>
      </c>
      <c r="I324" s="29">
        <v>3</v>
      </c>
      <c r="J324" s="1020" t="s">
        <v>949</v>
      </c>
      <c r="K324" s="1020" t="s">
        <v>949</v>
      </c>
      <c r="L324" s="29" t="s">
        <v>5470</v>
      </c>
      <c r="M324" s="29" t="s">
        <v>4029</v>
      </c>
      <c r="N324" s="106" t="s">
        <v>4566</v>
      </c>
      <c r="O324" s="106" t="s">
        <v>4087</v>
      </c>
      <c r="P324" s="106" t="s">
        <v>949</v>
      </c>
      <c r="Q324" s="106" t="s">
        <v>949</v>
      </c>
      <c r="R324" s="1021" t="s">
        <v>985</v>
      </c>
      <c r="S324" s="1020" t="s">
        <v>986</v>
      </c>
      <c r="T324" s="29" t="s">
        <v>949</v>
      </c>
      <c r="U324" s="998" t="s">
        <v>949</v>
      </c>
      <c r="V324" s="998" t="s">
        <v>949</v>
      </c>
      <c r="W324" s="998" t="s">
        <v>949</v>
      </c>
      <c r="X324" s="998" t="s">
        <v>949</v>
      </c>
      <c r="Y324" s="998" t="s">
        <v>949</v>
      </c>
      <c r="Z324" s="998" t="s">
        <v>949</v>
      </c>
      <c r="AA324" s="998" t="s">
        <v>949</v>
      </c>
      <c r="AB324" s="998" t="s">
        <v>949</v>
      </c>
      <c r="AC324" s="998" t="s">
        <v>949</v>
      </c>
      <c r="AD324" s="998" t="s">
        <v>949</v>
      </c>
      <c r="AE324" s="998" t="s">
        <v>976</v>
      </c>
      <c r="AF324" s="998" t="s">
        <v>132</v>
      </c>
      <c r="AG324" s="998"/>
      <c r="AH324" s="998"/>
      <c r="AI324" s="998"/>
      <c r="AJ324" s="998">
        <f t="shared" si="33"/>
        <v>1</v>
      </c>
      <c r="AK324" s="998">
        <f t="shared" si="34"/>
        <v>1</v>
      </c>
    </row>
    <row r="325" spans="1:37" ht="16.5">
      <c r="A325" s="1018"/>
      <c r="B325" s="29">
        <f t="shared" si="31"/>
        <v>323</v>
      </c>
      <c r="C325" s="14" t="s">
        <v>3719</v>
      </c>
      <c r="D325" s="106" t="s">
        <v>5471</v>
      </c>
      <c r="E325" s="106" t="str">
        <f>LEFT(D325,8)</f>
        <v>A19D401</v>
      </c>
      <c r="F325" s="106" t="s">
        <v>979</v>
      </c>
      <c r="G325" s="14" t="s">
        <v>5472</v>
      </c>
      <c r="H325" s="29">
        <f>50*2*5*980</f>
        <v>490000</v>
      </c>
      <c r="I325" s="29">
        <v>5</v>
      </c>
      <c r="J325" s="29" t="s">
        <v>949</v>
      </c>
      <c r="K325" s="29" t="s">
        <v>4027</v>
      </c>
      <c r="L325" s="29" t="s">
        <v>5473</v>
      </c>
      <c r="M325" s="29" t="s">
        <v>4029</v>
      </c>
      <c r="N325" s="106" t="s">
        <v>4030</v>
      </c>
      <c r="O325" s="106" t="s">
        <v>949</v>
      </c>
      <c r="P325" s="106" t="s">
        <v>949</v>
      </c>
      <c r="Q325" s="106" t="s">
        <v>949</v>
      </c>
      <c r="R325" s="29" t="s">
        <v>986</v>
      </c>
      <c r="S325" s="29" t="s">
        <v>949</v>
      </c>
      <c r="T325" s="29" t="s">
        <v>949</v>
      </c>
      <c r="U325" s="998" t="s">
        <v>949</v>
      </c>
      <c r="V325" s="998" t="s">
        <v>949</v>
      </c>
      <c r="W325" s="998" t="s">
        <v>949</v>
      </c>
      <c r="X325" s="998" t="s">
        <v>949</v>
      </c>
      <c r="Y325" s="998" t="s">
        <v>949</v>
      </c>
      <c r="Z325" s="998" t="s">
        <v>949</v>
      </c>
      <c r="AA325" s="998" t="s">
        <v>949</v>
      </c>
      <c r="AB325" s="998" t="s">
        <v>949</v>
      </c>
      <c r="AC325" s="998" t="s">
        <v>949</v>
      </c>
      <c r="AD325" s="998" t="s">
        <v>949</v>
      </c>
      <c r="AE325" s="998" t="s">
        <v>976</v>
      </c>
      <c r="AF325" s="998" t="s">
        <v>132</v>
      </c>
      <c r="AG325" s="998"/>
      <c r="AH325" s="998"/>
      <c r="AI325" s="998"/>
      <c r="AJ325" s="998">
        <f t="shared" si="33"/>
        <v>1</v>
      </c>
      <c r="AK325" s="998">
        <f t="shared" si="34"/>
        <v>1</v>
      </c>
    </row>
    <row r="326" spans="1:37" ht="16.5">
      <c r="A326" s="1018"/>
      <c r="B326" s="29">
        <f t="shared" si="31"/>
        <v>324</v>
      </c>
      <c r="C326" s="29" t="s">
        <v>3719</v>
      </c>
      <c r="D326" s="106" t="s">
        <v>5474</v>
      </c>
      <c r="E326" s="106" t="s">
        <v>5474</v>
      </c>
      <c r="F326" s="106" t="str">
        <f>MID(D326,4,1)</f>
        <v>D</v>
      </c>
      <c r="G326" s="29" t="s">
        <v>5475</v>
      </c>
      <c r="H326" s="29">
        <f>1000*(50+50)*5</f>
        <v>500000</v>
      </c>
      <c r="I326" s="29">
        <v>5</v>
      </c>
      <c r="J326" s="29" t="s">
        <v>949</v>
      </c>
      <c r="K326" s="29" t="s">
        <v>4027</v>
      </c>
      <c r="L326" s="29" t="s">
        <v>5476</v>
      </c>
      <c r="M326" s="29" t="s">
        <v>4029</v>
      </c>
      <c r="N326" s="106" t="s">
        <v>4030</v>
      </c>
      <c r="O326" s="106" t="s">
        <v>949</v>
      </c>
      <c r="P326" s="106" t="s">
        <v>949</v>
      </c>
      <c r="Q326" s="106" t="s">
        <v>949</v>
      </c>
      <c r="R326" s="29" t="s">
        <v>986</v>
      </c>
      <c r="S326" s="29" t="s">
        <v>949</v>
      </c>
      <c r="T326" s="29" t="s">
        <v>949</v>
      </c>
      <c r="U326" s="998" t="s">
        <v>949</v>
      </c>
      <c r="V326" s="998" t="s">
        <v>949</v>
      </c>
      <c r="W326" s="998" t="s">
        <v>949</v>
      </c>
      <c r="X326" s="998" t="s">
        <v>949</v>
      </c>
      <c r="Y326" s="998" t="s">
        <v>949</v>
      </c>
      <c r="Z326" s="998" t="s">
        <v>949</v>
      </c>
      <c r="AA326" s="998" t="s">
        <v>949</v>
      </c>
      <c r="AB326" s="998" t="s">
        <v>949</v>
      </c>
      <c r="AC326" s="998" t="s">
        <v>949</v>
      </c>
      <c r="AD326" s="998" t="s">
        <v>949</v>
      </c>
      <c r="AE326" s="998" t="s">
        <v>976</v>
      </c>
      <c r="AF326" s="998" t="s">
        <v>132</v>
      </c>
      <c r="AG326" s="998"/>
      <c r="AH326" s="998"/>
      <c r="AI326" s="998">
        <v>0</v>
      </c>
      <c r="AJ326" s="998">
        <f t="shared" si="33"/>
        <v>1</v>
      </c>
      <c r="AK326" s="998">
        <f t="shared" si="34"/>
        <v>1</v>
      </c>
    </row>
    <row r="327" spans="1:37" ht="16.5">
      <c r="A327" s="1018"/>
      <c r="B327" s="29">
        <f t="shared" si="31"/>
        <v>325</v>
      </c>
      <c r="C327" s="29" t="s">
        <v>3719</v>
      </c>
      <c r="D327" s="106" t="s">
        <v>5477</v>
      </c>
      <c r="E327" s="106" t="s">
        <v>5477</v>
      </c>
      <c r="F327" s="106" t="str">
        <f>MID(D327,4,1)</f>
        <v>D</v>
      </c>
      <c r="G327" s="29" t="s">
        <v>5478</v>
      </c>
      <c r="H327" s="29">
        <f>840*(50+50)*5</f>
        <v>420000</v>
      </c>
      <c r="I327" s="29">
        <v>5</v>
      </c>
      <c r="J327" s="29" t="s">
        <v>949</v>
      </c>
      <c r="K327" s="29" t="s">
        <v>4027</v>
      </c>
      <c r="L327" s="29" t="s">
        <v>5479</v>
      </c>
      <c r="M327" s="29" t="s">
        <v>4029</v>
      </c>
      <c r="N327" s="106" t="s">
        <v>4030</v>
      </c>
      <c r="O327" s="106" t="s">
        <v>949</v>
      </c>
      <c r="P327" s="106" t="s">
        <v>949</v>
      </c>
      <c r="Q327" s="106" t="s">
        <v>949</v>
      </c>
      <c r="R327" s="29" t="s">
        <v>986</v>
      </c>
      <c r="S327" s="29" t="s">
        <v>949</v>
      </c>
      <c r="T327" s="29" t="s">
        <v>949</v>
      </c>
      <c r="U327" s="998" t="s">
        <v>949</v>
      </c>
      <c r="V327" s="998" t="s">
        <v>949</v>
      </c>
      <c r="W327" s="998" t="s">
        <v>949</v>
      </c>
      <c r="X327" s="998" t="s">
        <v>949</v>
      </c>
      <c r="Y327" s="998" t="s">
        <v>949</v>
      </c>
      <c r="Z327" s="998" t="s">
        <v>949</v>
      </c>
      <c r="AA327" s="998" t="s">
        <v>949</v>
      </c>
      <c r="AB327" s="998" t="s">
        <v>949</v>
      </c>
      <c r="AC327" s="998" t="s">
        <v>949</v>
      </c>
      <c r="AD327" s="998" t="s">
        <v>949</v>
      </c>
      <c r="AE327" s="998" t="s">
        <v>976</v>
      </c>
      <c r="AF327" s="998" t="s">
        <v>132</v>
      </c>
      <c r="AG327" s="998"/>
      <c r="AH327" s="998"/>
      <c r="AI327" s="998"/>
      <c r="AJ327" s="998">
        <f t="shared" si="33"/>
        <v>1</v>
      </c>
      <c r="AK327" s="998">
        <f t="shared" si="34"/>
        <v>1</v>
      </c>
    </row>
    <row r="328" spans="1:37" ht="16.5">
      <c r="A328" s="1018"/>
      <c r="B328" s="29">
        <f t="shared" si="31"/>
        <v>326</v>
      </c>
      <c r="C328" s="29" t="s">
        <v>3719</v>
      </c>
      <c r="D328" s="106" t="s">
        <v>5480</v>
      </c>
      <c r="E328" s="106" t="s">
        <v>5480</v>
      </c>
      <c r="F328" s="106" t="str">
        <f>MID(D328,4,1)</f>
        <v>Q</v>
      </c>
      <c r="G328" s="29" t="s">
        <v>5481</v>
      </c>
      <c r="H328" s="29" t="s">
        <v>949</v>
      </c>
      <c r="I328" s="29">
        <v>7.8E-2</v>
      </c>
      <c r="J328" s="29" t="s">
        <v>949</v>
      </c>
      <c r="K328" s="29" t="s">
        <v>949</v>
      </c>
      <c r="L328" s="29" t="s">
        <v>5482</v>
      </c>
      <c r="M328" s="29" t="s">
        <v>2668</v>
      </c>
      <c r="N328" s="106" t="s">
        <v>2018</v>
      </c>
      <c r="O328" s="106" t="s">
        <v>949</v>
      </c>
      <c r="P328" s="106" t="s">
        <v>949</v>
      </c>
      <c r="Q328" s="106" t="s">
        <v>949</v>
      </c>
      <c r="R328" s="29" t="s">
        <v>4002</v>
      </c>
      <c r="S328" s="29" t="s">
        <v>949</v>
      </c>
      <c r="T328" s="29" t="s">
        <v>949</v>
      </c>
      <c r="U328" s="998" t="s">
        <v>949</v>
      </c>
      <c r="V328" s="998" t="s">
        <v>949</v>
      </c>
      <c r="W328" s="998" t="s">
        <v>949</v>
      </c>
      <c r="X328" s="998" t="s">
        <v>949</v>
      </c>
      <c r="Y328" s="998" t="s">
        <v>949</v>
      </c>
      <c r="Z328" s="998" t="s">
        <v>949</v>
      </c>
      <c r="AA328" s="998" t="s">
        <v>949</v>
      </c>
      <c r="AB328" s="998" t="s">
        <v>949</v>
      </c>
      <c r="AC328" s="998" t="s">
        <v>949</v>
      </c>
      <c r="AD328" s="998" t="s">
        <v>949</v>
      </c>
      <c r="AE328" s="998" t="s">
        <v>976</v>
      </c>
      <c r="AF328" s="998" t="s">
        <v>132</v>
      </c>
      <c r="AG328" s="998"/>
      <c r="AH328" s="998"/>
      <c r="AI328" s="998">
        <v>0</v>
      </c>
      <c r="AJ328" s="998">
        <f t="shared" si="33"/>
        <v>1</v>
      </c>
      <c r="AK328" s="998">
        <f t="shared" si="34"/>
        <v>1</v>
      </c>
    </row>
    <row r="329" spans="1:37" ht="16.5">
      <c r="A329" s="1018"/>
      <c r="B329" s="259">
        <f t="shared" si="31"/>
        <v>327</v>
      </c>
      <c r="C329" s="338" t="s">
        <v>4185</v>
      </c>
      <c r="D329" s="260" t="s">
        <v>5483</v>
      </c>
      <c r="E329" s="260" t="str">
        <f>LEFT(D329,8)</f>
        <v>A19Q013</v>
      </c>
      <c r="F329" s="260" t="s">
        <v>993</v>
      </c>
      <c r="G329" s="338" t="s">
        <v>5484</v>
      </c>
      <c r="H329" s="259" t="s">
        <v>949</v>
      </c>
      <c r="I329" s="259" t="s">
        <v>949</v>
      </c>
      <c r="J329" s="259" t="s">
        <v>949</v>
      </c>
      <c r="K329" s="259" t="s">
        <v>949</v>
      </c>
      <c r="L329" s="259" t="s">
        <v>949</v>
      </c>
      <c r="M329" s="259" t="s">
        <v>949</v>
      </c>
      <c r="N329" s="260" t="s">
        <v>949</v>
      </c>
      <c r="O329" s="260" t="s">
        <v>949</v>
      </c>
      <c r="P329" s="260" t="s">
        <v>949</v>
      </c>
      <c r="Q329" s="260" t="s">
        <v>949</v>
      </c>
      <c r="R329" s="259" t="s">
        <v>986</v>
      </c>
      <c r="S329" s="261" t="s">
        <v>949</v>
      </c>
      <c r="T329" s="261" t="s">
        <v>949</v>
      </c>
      <c r="U329" s="261" t="s">
        <v>949</v>
      </c>
      <c r="V329" s="261" t="s">
        <v>949</v>
      </c>
      <c r="W329" s="261" t="s">
        <v>949</v>
      </c>
      <c r="X329" s="261" t="s">
        <v>949</v>
      </c>
      <c r="Y329" s="261" t="s">
        <v>949</v>
      </c>
      <c r="Z329" s="261" t="s">
        <v>949</v>
      </c>
      <c r="AA329" s="261" t="s">
        <v>949</v>
      </c>
      <c r="AB329" s="261" t="s">
        <v>949</v>
      </c>
      <c r="AC329" s="261" t="s">
        <v>949</v>
      </c>
      <c r="AD329" s="261" t="s">
        <v>949</v>
      </c>
      <c r="AE329" s="261"/>
      <c r="AF329" s="261" t="s">
        <v>132</v>
      </c>
      <c r="AG329" s="261" t="s">
        <v>5342</v>
      </c>
      <c r="AH329" s="261"/>
      <c r="AI329" s="998"/>
      <c r="AJ329" s="998">
        <f t="shared" si="33"/>
        <v>1</v>
      </c>
      <c r="AK329" s="998">
        <f t="shared" si="34"/>
        <v>1</v>
      </c>
    </row>
    <row r="330" spans="1:37" ht="16.5">
      <c r="A330" s="1018"/>
      <c r="B330" s="259">
        <f t="shared" si="31"/>
        <v>328</v>
      </c>
      <c r="C330" s="338" t="s">
        <v>4185</v>
      </c>
      <c r="D330" s="260" t="s">
        <v>5485</v>
      </c>
      <c r="E330" s="260" t="str">
        <f>LEFT(D330,8)</f>
        <v>A19Q015</v>
      </c>
      <c r="F330" s="260" t="s">
        <v>993</v>
      </c>
      <c r="G330" s="338" t="s">
        <v>5486</v>
      </c>
      <c r="H330" s="259" t="s">
        <v>949</v>
      </c>
      <c r="I330" s="259" t="s">
        <v>949</v>
      </c>
      <c r="J330" s="259" t="s">
        <v>949</v>
      </c>
      <c r="K330" s="259" t="s">
        <v>949</v>
      </c>
      <c r="L330" s="259" t="s">
        <v>949</v>
      </c>
      <c r="M330" s="259" t="s">
        <v>949</v>
      </c>
      <c r="N330" s="260" t="s">
        <v>949</v>
      </c>
      <c r="O330" s="260" t="s">
        <v>949</v>
      </c>
      <c r="P330" s="260" t="s">
        <v>949</v>
      </c>
      <c r="Q330" s="260" t="s">
        <v>949</v>
      </c>
      <c r="R330" s="259" t="s">
        <v>986</v>
      </c>
      <c r="S330" s="261" t="s">
        <v>949</v>
      </c>
      <c r="T330" s="261" t="s">
        <v>949</v>
      </c>
      <c r="U330" s="261" t="s">
        <v>949</v>
      </c>
      <c r="V330" s="261" t="s">
        <v>949</v>
      </c>
      <c r="W330" s="261" t="s">
        <v>949</v>
      </c>
      <c r="X330" s="261" t="s">
        <v>949</v>
      </c>
      <c r="Y330" s="261" t="s">
        <v>949</v>
      </c>
      <c r="Z330" s="261" t="s">
        <v>949</v>
      </c>
      <c r="AA330" s="261" t="s">
        <v>949</v>
      </c>
      <c r="AB330" s="261" t="s">
        <v>949</v>
      </c>
      <c r="AC330" s="261" t="s">
        <v>949</v>
      </c>
      <c r="AD330" s="261" t="s">
        <v>949</v>
      </c>
      <c r="AE330" s="261"/>
      <c r="AF330" s="261" t="s">
        <v>132</v>
      </c>
      <c r="AG330" s="261"/>
      <c r="AH330" s="261"/>
      <c r="AI330" s="998"/>
      <c r="AJ330" s="998">
        <f t="shared" si="33"/>
        <v>1</v>
      </c>
      <c r="AK330" s="998">
        <f t="shared" si="34"/>
        <v>1</v>
      </c>
    </row>
    <row r="331" spans="1:37" ht="16.5">
      <c r="A331" s="1018"/>
      <c r="B331" s="29">
        <f t="shared" si="31"/>
        <v>329</v>
      </c>
      <c r="C331" s="14" t="s">
        <v>3719</v>
      </c>
      <c r="D331" s="106" t="s">
        <v>5487</v>
      </c>
      <c r="E331" s="106" t="str">
        <f>LEFT(D331,8)</f>
        <v>A19Q017</v>
      </c>
      <c r="F331" s="106" t="s">
        <v>993</v>
      </c>
      <c r="G331" s="14" t="s">
        <v>5488</v>
      </c>
      <c r="H331" s="29">
        <f>(360+140)*2*480*0.05</f>
        <v>24000</v>
      </c>
      <c r="I331" s="29">
        <v>0.05</v>
      </c>
      <c r="J331" s="29" t="s">
        <v>949</v>
      </c>
      <c r="K331" s="29" t="s">
        <v>949</v>
      </c>
      <c r="L331" s="14" t="s">
        <v>5489</v>
      </c>
      <c r="M331" s="29" t="s">
        <v>2769</v>
      </c>
      <c r="N331" s="106" t="s">
        <v>3773</v>
      </c>
      <c r="O331" s="106" t="s">
        <v>949</v>
      </c>
      <c r="P331" s="106" t="s">
        <v>949</v>
      </c>
      <c r="Q331" s="106" t="s">
        <v>5490</v>
      </c>
      <c r="R331" s="29" t="s">
        <v>3809</v>
      </c>
      <c r="S331" s="998" t="s">
        <v>949</v>
      </c>
      <c r="T331" s="998" t="s">
        <v>949</v>
      </c>
      <c r="U331" s="998" t="s">
        <v>949</v>
      </c>
      <c r="V331" s="998" t="s">
        <v>949</v>
      </c>
      <c r="W331" s="998" t="s">
        <v>949</v>
      </c>
      <c r="X331" s="998" t="s">
        <v>949</v>
      </c>
      <c r="Y331" s="998" t="s">
        <v>949</v>
      </c>
      <c r="Z331" s="998" t="s">
        <v>949</v>
      </c>
      <c r="AA331" s="998" t="s">
        <v>949</v>
      </c>
      <c r="AB331" s="998" t="s">
        <v>949</v>
      </c>
      <c r="AC331" s="998" t="s">
        <v>949</v>
      </c>
      <c r="AD331" s="998" t="s">
        <v>949</v>
      </c>
      <c r="AE331" s="998"/>
      <c r="AF331" s="998" t="s">
        <v>132</v>
      </c>
      <c r="AG331" s="998"/>
      <c r="AH331" s="998"/>
      <c r="AI331" s="998"/>
      <c r="AJ331" s="998">
        <f t="shared" si="33"/>
        <v>1</v>
      </c>
      <c r="AK331" s="998">
        <f t="shared" si="34"/>
        <v>1</v>
      </c>
    </row>
    <row r="332" spans="1:37" ht="16.5">
      <c r="A332" s="1018"/>
      <c r="B332" s="29">
        <f t="shared" ref="B332:B395" si="35">ROW()-2</f>
        <v>330</v>
      </c>
      <c r="C332" s="14" t="s">
        <v>3719</v>
      </c>
      <c r="D332" s="106" t="s">
        <v>5491</v>
      </c>
      <c r="E332" s="106" t="str">
        <f>LEFT(D332,8)</f>
        <v>A19Q022</v>
      </c>
      <c r="F332" s="106" t="s">
        <v>993</v>
      </c>
      <c r="G332" s="14" t="s">
        <v>5492</v>
      </c>
      <c r="H332" s="29" t="s">
        <v>5493</v>
      </c>
      <c r="I332" s="29" t="s">
        <v>949</v>
      </c>
      <c r="J332" s="29" t="s">
        <v>949</v>
      </c>
      <c r="K332" s="29" t="s">
        <v>5494</v>
      </c>
      <c r="L332" s="29" t="s">
        <v>5493</v>
      </c>
      <c r="M332" s="29" t="s">
        <v>5495</v>
      </c>
      <c r="N332" s="106" t="s">
        <v>5496</v>
      </c>
      <c r="O332" s="106" t="s">
        <v>949</v>
      </c>
      <c r="P332" s="106" t="s">
        <v>949</v>
      </c>
      <c r="Q332" s="106" t="s">
        <v>949</v>
      </c>
      <c r="R332" s="29" t="s">
        <v>1166</v>
      </c>
      <c r="S332" s="998" t="s">
        <v>949</v>
      </c>
      <c r="T332" s="998" t="s">
        <v>949</v>
      </c>
      <c r="U332" s="998" t="s">
        <v>949</v>
      </c>
      <c r="V332" s="998" t="s">
        <v>949</v>
      </c>
      <c r="W332" s="998" t="s">
        <v>949</v>
      </c>
      <c r="X332" s="998" t="s">
        <v>949</v>
      </c>
      <c r="Y332" s="998" t="s">
        <v>949</v>
      </c>
      <c r="Z332" s="998" t="s">
        <v>949</v>
      </c>
      <c r="AA332" s="998" t="s">
        <v>949</v>
      </c>
      <c r="AB332" s="998" t="s">
        <v>949</v>
      </c>
      <c r="AC332" s="998" t="s">
        <v>949</v>
      </c>
      <c r="AD332" s="998" t="s">
        <v>949</v>
      </c>
      <c r="AE332" s="998"/>
      <c r="AF332" s="998" t="s">
        <v>132</v>
      </c>
      <c r="AG332" s="998"/>
      <c r="AH332" s="998"/>
      <c r="AI332" s="998"/>
      <c r="AJ332" s="998">
        <f t="shared" si="33"/>
        <v>1</v>
      </c>
      <c r="AK332" s="998">
        <f t="shared" si="34"/>
        <v>1</v>
      </c>
    </row>
    <row r="333" spans="1:37" ht="16.5">
      <c r="A333" s="1018"/>
      <c r="B333" s="29">
        <f t="shared" si="35"/>
        <v>331</v>
      </c>
      <c r="C333" s="14" t="s">
        <v>3719</v>
      </c>
      <c r="D333" s="106" t="s">
        <v>5497</v>
      </c>
      <c r="E333" s="106" t="str">
        <f>LEFT(D333,8)</f>
        <v>A19Q025</v>
      </c>
      <c r="F333" s="106" t="s">
        <v>993</v>
      </c>
      <c r="G333" s="14" t="s">
        <v>5498</v>
      </c>
      <c r="H333" s="29" t="s">
        <v>949</v>
      </c>
      <c r="I333" s="29" t="s">
        <v>949</v>
      </c>
      <c r="J333" s="29" t="s">
        <v>949</v>
      </c>
      <c r="K333" s="29" t="s">
        <v>949</v>
      </c>
      <c r="L333" s="29" t="s">
        <v>949</v>
      </c>
      <c r="M333" s="29" t="s">
        <v>949</v>
      </c>
      <c r="N333" s="106" t="s">
        <v>949</v>
      </c>
      <c r="O333" s="106" t="s">
        <v>949</v>
      </c>
      <c r="P333" s="106" t="s">
        <v>949</v>
      </c>
      <c r="Q333" s="106" t="s">
        <v>949</v>
      </c>
      <c r="R333" s="1090" t="s">
        <v>986</v>
      </c>
      <c r="S333" s="998" t="s">
        <v>949</v>
      </c>
      <c r="T333" s="998" t="s">
        <v>949</v>
      </c>
      <c r="U333" s="998" t="s">
        <v>949</v>
      </c>
      <c r="V333" s="998" t="s">
        <v>949</v>
      </c>
      <c r="W333" s="998" t="s">
        <v>949</v>
      </c>
      <c r="X333" s="998" t="s">
        <v>949</v>
      </c>
      <c r="Y333" s="998" t="s">
        <v>949</v>
      </c>
      <c r="Z333" s="998" t="s">
        <v>949</v>
      </c>
      <c r="AA333" s="998" t="s">
        <v>949</v>
      </c>
      <c r="AB333" s="998" t="s">
        <v>949</v>
      </c>
      <c r="AC333" s="998" t="s">
        <v>949</v>
      </c>
      <c r="AD333" s="998" t="s">
        <v>949</v>
      </c>
      <c r="AE333" s="998"/>
      <c r="AF333" s="998" t="s">
        <v>132</v>
      </c>
      <c r="AG333" s="998"/>
      <c r="AH333" s="998"/>
      <c r="AI333" s="998"/>
      <c r="AJ333" s="998">
        <f t="shared" si="33"/>
        <v>1</v>
      </c>
      <c r="AK333" s="998">
        <f t="shared" si="34"/>
        <v>1</v>
      </c>
    </row>
    <row r="334" spans="1:37" ht="16.5">
      <c r="A334" s="1018"/>
      <c r="B334" s="29">
        <f t="shared" si="35"/>
        <v>332</v>
      </c>
      <c r="C334" s="29" t="s">
        <v>3719</v>
      </c>
      <c r="D334" s="106" t="s">
        <v>5499</v>
      </c>
      <c r="E334" s="106" t="s">
        <v>5499</v>
      </c>
      <c r="F334" s="106" t="str">
        <f>MID(D334,4,1)</f>
        <v>Q</v>
      </c>
      <c r="G334" s="29" t="s">
        <v>5500</v>
      </c>
      <c r="H334" s="29">
        <f>I334*50*16</f>
        <v>56.000000000000007</v>
      </c>
      <c r="I334" s="29">
        <v>7.0000000000000007E-2</v>
      </c>
      <c r="J334" s="29" t="s">
        <v>949</v>
      </c>
      <c r="K334" s="29" t="s">
        <v>949</v>
      </c>
      <c r="L334" s="29" t="s">
        <v>5501</v>
      </c>
      <c r="M334" s="29" t="s">
        <v>981</v>
      </c>
      <c r="N334" s="106" t="s">
        <v>982</v>
      </c>
      <c r="O334" s="106" t="s">
        <v>983</v>
      </c>
      <c r="P334" s="106" t="s">
        <v>984</v>
      </c>
      <c r="Q334" s="106" t="s">
        <v>949</v>
      </c>
      <c r="R334" s="29" t="s">
        <v>986</v>
      </c>
      <c r="S334" s="29" t="s">
        <v>949</v>
      </c>
      <c r="T334" s="29" t="s">
        <v>949</v>
      </c>
      <c r="U334" s="998" t="s">
        <v>949</v>
      </c>
      <c r="V334" s="998" t="s">
        <v>949</v>
      </c>
      <c r="W334" s="998" t="s">
        <v>949</v>
      </c>
      <c r="X334" s="998" t="s">
        <v>949</v>
      </c>
      <c r="Y334" s="998" t="s">
        <v>949</v>
      </c>
      <c r="Z334" s="998" t="s">
        <v>949</v>
      </c>
      <c r="AA334" s="998" t="s">
        <v>949</v>
      </c>
      <c r="AB334" s="998" t="s">
        <v>949</v>
      </c>
      <c r="AC334" s="998" t="s">
        <v>949</v>
      </c>
      <c r="AD334" s="998" t="s">
        <v>949</v>
      </c>
      <c r="AE334" s="998" t="s">
        <v>976</v>
      </c>
      <c r="AF334" s="998" t="s">
        <v>132</v>
      </c>
      <c r="AG334" s="998"/>
      <c r="AH334" s="998"/>
      <c r="AI334" s="998">
        <v>0</v>
      </c>
      <c r="AJ334" s="998">
        <f t="shared" si="33"/>
        <v>1</v>
      </c>
      <c r="AK334" s="998">
        <f t="shared" si="34"/>
        <v>1</v>
      </c>
    </row>
    <row r="335" spans="1:37" ht="16.5">
      <c r="A335" s="1018"/>
      <c r="B335" s="29">
        <f t="shared" si="35"/>
        <v>333</v>
      </c>
      <c r="C335" s="14" t="s">
        <v>3719</v>
      </c>
      <c r="D335" s="106" t="s">
        <v>5502</v>
      </c>
      <c r="E335" s="106" t="str">
        <f>LEFT(D335,8)</f>
        <v>A19Q039</v>
      </c>
      <c r="F335" s="106" t="s">
        <v>947</v>
      </c>
      <c r="G335" s="14" t="s">
        <v>5503</v>
      </c>
      <c r="H335" s="29" t="s">
        <v>949</v>
      </c>
      <c r="I335" s="29" t="s">
        <v>949</v>
      </c>
      <c r="J335" s="29" t="s">
        <v>949</v>
      </c>
      <c r="K335" s="29" t="s">
        <v>949</v>
      </c>
      <c r="L335" s="29" t="s">
        <v>949</v>
      </c>
      <c r="M335" s="29" t="s">
        <v>949</v>
      </c>
      <c r="N335" s="106" t="s">
        <v>949</v>
      </c>
      <c r="O335" s="106" t="s">
        <v>949</v>
      </c>
      <c r="P335" s="106" t="s">
        <v>949</v>
      </c>
      <c r="Q335" s="106" t="s">
        <v>949</v>
      </c>
      <c r="R335" s="29" t="s">
        <v>949</v>
      </c>
      <c r="S335" s="29" t="s">
        <v>949</v>
      </c>
      <c r="T335" s="29" t="s">
        <v>949</v>
      </c>
      <c r="U335" s="998" t="s">
        <v>949</v>
      </c>
      <c r="V335" s="998" t="s">
        <v>949</v>
      </c>
      <c r="W335" s="998" t="s">
        <v>949</v>
      </c>
      <c r="X335" s="998" t="s">
        <v>949</v>
      </c>
      <c r="Y335" s="998" t="s">
        <v>949</v>
      </c>
      <c r="Z335" s="998" t="s">
        <v>949</v>
      </c>
      <c r="AA335" s="998" t="s">
        <v>949</v>
      </c>
      <c r="AB335" s="998" t="s">
        <v>949</v>
      </c>
      <c r="AC335" s="998" t="s">
        <v>949</v>
      </c>
      <c r="AD335" s="998" t="s">
        <v>949</v>
      </c>
      <c r="AE335" s="998"/>
      <c r="AF335" s="998" t="s">
        <v>132</v>
      </c>
      <c r="AG335" s="998"/>
      <c r="AH335" s="998"/>
      <c r="AI335" s="998"/>
      <c r="AJ335" s="998">
        <f t="shared" si="33"/>
        <v>1</v>
      </c>
      <c r="AK335" s="998">
        <f t="shared" si="34"/>
        <v>1</v>
      </c>
    </row>
    <row r="336" spans="1:37" ht="16.5">
      <c r="A336" s="1018"/>
      <c r="B336" s="106">
        <f t="shared" si="35"/>
        <v>334</v>
      </c>
      <c r="C336" s="998" t="s">
        <v>3719</v>
      </c>
      <c r="D336" s="1026" t="s">
        <v>3977</v>
      </c>
      <c r="E336" s="1026" t="s">
        <v>3978</v>
      </c>
      <c r="F336" s="1026" t="str">
        <f>MID(D336,4,1)</f>
        <v>Q</v>
      </c>
      <c r="G336" s="998" t="s">
        <v>3979</v>
      </c>
      <c r="H336" s="1020">
        <f>75*50*0.07</f>
        <v>262.5</v>
      </c>
      <c r="I336" s="1020">
        <v>7.0000000000000007E-2</v>
      </c>
      <c r="J336" s="1020" t="s">
        <v>949</v>
      </c>
      <c r="K336" s="1020" t="s">
        <v>949</v>
      </c>
      <c r="L336" s="1020" t="s">
        <v>3980</v>
      </c>
      <c r="M336" s="1020" t="s">
        <v>981</v>
      </c>
      <c r="N336" s="1070" t="s">
        <v>982</v>
      </c>
      <c r="O336" s="1070" t="s">
        <v>983</v>
      </c>
      <c r="P336" s="1070" t="s">
        <v>984</v>
      </c>
      <c r="Q336" s="106" t="s">
        <v>949</v>
      </c>
      <c r="R336" s="29" t="s">
        <v>986</v>
      </c>
      <c r="S336" s="998" t="s">
        <v>3258</v>
      </c>
      <c r="T336" s="998" t="s">
        <v>949</v>
      </c>
      <c r="U336" s="998" t="s">
        <v>949</v>
      </c>
      <c r="V336" s="998" t="s">
        <v>949</v>
      </c>
      <c r="W336" s="998" t="s">
        <v>949</v>
      </c>
      <c r="X336" s="998" t="s">
        <v>949</v>
      </c>
      <c r="Y336" s="998" t="s">
        <v>949</v>
      </c>
      <c r="Z336" s="998" t="s">
        <v>949</v>
      </c>
      <c r="AA336" s="998" t="s">
        <v>949</v>
      </c>
      <c r="AB336" s="998" t="s">
        <v>949</v>
      </c>
      <c r="AC336" s="998" t="s">
        <v>949</v>
      </c>
      <c r="AD336" s="998" t="s">
        <v>949</v>
      </c>
      <c r="AE336" s="998" t="s">
        <v>976</v>
      </c>
      <c r="AF336" s="998" t="s">
        <v>132</v>
      </c>
      <c r="AG336" s="998"/>
      <c r="AH336" s="998"/>
      <c r="AI336" s="998">
        <v>0</v>
      </c>
      <c r="AJ336" s="998">
        <f t="shared" si="33"/>
        <v>1</v>
      </c>
      <c r="AK336" s="998">
        <f t="shared" si="34"/>
        <v>1</v>
      </c>
    </row>
    <row r="337" spans="1:37" ht="16.5">
      <c r="A337" s="1055"/>
      <c r="B337" s="29">
        <f t="shared" si="35"/>
        <v>335</v>
      </c>
      <c r="C337" s="29" t="s">
        <v>3719</v>
      </c>
      <c r="D337" s="106" t="s">
        <v>4240</v>
      </c>
      <c r="E337" s="106" t="s">
        <v>4240</v>
      </c>
      <c r="F337" s="106" t="str">
        <f>MID(D337,4,1)</f>
        <v>Q</v>
      </c>
      <c r="G337" s="1025" t="s">
        <v>4243</v>
      </c>
      <c r="H337" s="1020">
        <v>2553</v>
      </c>
      <c r="I337" s="1020">
        <v>0.03</v>
      </c>
      <c r="J337" s="1020" t="s">
        <v>3770</v>
      </c>
      <c r="K337" s="1020" t="s">
        <v>949</v>
      </c>
      <c r="L337" s="1020" t="s">
        <v>4244</v>
      </c>
      <c r="M337" s="1020" t="s">
        <v>4245</v>
      </c>
      <c r="N337" s="1070" t="s">
        <v>3773</v>
      </c>
      <c r="O337" s="1070" t="s">
        <v>949</v>
      </c>
      <c r="P337" s="1070" t="s">
        <v>949</v>
      </c>
      <c r="Q337" s="106" t="s">
        <v>949</v>
      </c>
      <c r="R337" s="29" t="s">
        <v>1166</v>
      </c>
      <c r="S337" s="29" t="s">
        <v>949</v>
      </c>
      <c r="T337" s="29" t="s">
        <v>949</v>
      </c>
      <c r="U337" s="29" t="s">
        <v>949</v>
      </c>
      <c r="V337" s="29" t="s">
        <v>949</v>
      </c>
      <c r="W337" s="29" t="s">
        <v>949</v>
      </c>
      <c r="X337" s="29" t="s">
        <v>949</v>
      </c>
      <c r="Y337" s="29" t="s">
        <v>949</v>
      </c>
      <c r="Z337" s="29" t="s">
        <v>949</v>
      </c>
      <c r="AA337" s="29" t="s">
        <v>949</v>
      </c>
      <c r="AB337" s="29" t="s">
        <v>949</v>
      </c>
      <c r="AC337" s="29" t="s">
        <v>949</v>
      </c>
      <c r="AD337" s="29" t="s">
        <v>949</v>
      </c>
      <c r="AE337" s="29" t="s">
        <v>1059</v>
      </c>
      <c r="AF337" s="998" t="s">
        <v>132</v>
      </c>
      <c r="AG337" s="998"/>
      <c r="AH337" s="29"/>
      <c r="AI337" s="998"/>
      <c r="AJ337" s="998">
        <f t="shared" si="33"/>
        <v>1</v>
      </c>
      <c r="AK337" s="998">
        <f t="shared" si="34"/>
        <v>1</v>
      </c>
    </row>
    <row r="338" spans="1:37" ht="16.5">
      <c r="A338" s="1027"/>
      <c r="B338" s="29">
        <f t="shared" si="35"/>
        <v>336</v>
      </c>
      <c r="C338" s="29" t="s">
        <v>3719</v>
      </c>
      <c r="D338" s="106" t="s">
        <v>4557</v>
      </c>
      <c r="E338" s="106" t="s">
        <v>4557</v>
      </c>
      <c r="F338" s="106" t="str">
        <f>MID(D338,4,1)</f>
        <v>Q</v>
      </c>
      <c r="G338" s="1025" t="s">
        <v>4559</v>
      </c>
      <c r="H338" s="1020">
        <v>5940</v>
      </c>
      <c r="I338" s="1020">
        <v>0.03</v>
      </c>
      <c r="J338" s="1020" t="s">
        <v>3770</v>
      </c>
      <c r="K338" s="1020" t="s">
        <v>949</v>
      </c>
      <c r="L338" s="1020" t="s">
        <v>4560</v>
      </c>
      <c r="M338" s="1020" t="s">
        <v>4245</v>
      </c>
      <c r="N338" s="1070" t="s">
        <v>3773</v>
      </c>
      <c r="O338" s="1070" t="s">
        <v>949</v>
      </c>
      <c r="P338" s="1070" t="s">
        <v>949</v>
      </c>
      <c r="Q338" s="106" t="s">
        <v>949</v>
      </c>
      <c r="R338" s="29" t="s">
        <v>1166</v>
      </c>
      <c r="S338" s="29" t="s">
        <v>949</v>
      </c>
      <c r="T338" s="29" t="s">
        <v>949</v>
      </c>
      <c r="U338" s="29" t="s">
        <v>949</v>
      </c>
      <c r="V338" s="29" t="s">
        <v>949</v>
      </c>
      <c r="W338" s="29" t="s">
        <v>949</v>
      </c>
      <c r="X338" s="29" t="s">
        <v>949</v>
      </c>
      <c r="Y338" s="29" t="s">
        <v>949</v>
      </c>
      <c r="Z338" s="29" t="s">
        <v>949</v>
      </c>
      <c r="AA338" s="29" t="s">
        <v>949</v>
      </c>
      <c r="AB338" s="29" t="s">
        <v>949</v>
      </c>
      <c r="AC338" s="29" t="s">
        <v>949</v>
      </c>
      <c r="AD338" s="29" t="s">
        <v>949</v>
      </c>
      <c r="AE338" s="29" t="s">
        <v>1059</v>
      </c>
      <c r="AF338" s="998" t="s">
        <v>132</v>
      </c>
      <c r="AG338" s="998"/>
      <c r="AH338" s="1028"/>
      <c r="AI338" s="998"/>
      <c r="AJ338" s="998">
        <f t="shared" si="33"/>
        <v>1</v>
      </c>
      <c r="AK338" s="998">
        <f t="shared" si="34"/>
        <v>1</v>
      </c>
    </row>
    <row r="339" spans="1:37" ht="16.5">
      <c r="A339" s="1018"/>
      <c r="B339" s="29">
        <f t="shared" si="35"/>
        <v>337</v>
      </c>
      <c r="C339" s="29" t="s">
        <v>3719</v>
      </c>
      <c r="D339" s="22" t="s">
        <v>5504</v>
      </c>
      <c r="E339" s="22" t="s">
        <v>5504</v>
      </c>
      <c r="F339" s="22" t="str">
        <f>MID(D339,4,1)</f>
        <v>Q</v>
      </c>
      <c r="G339" s="1025" t="s">
        <v>5505</v>
      </c>
      <c r="H339" s="29" t="s">
        <v>949</v>
      </c>
      <c r="I339" s="29" t="s">
        <v>949</v>
      </c>
      <c r="J339" s="29" t="s">
        <v>949</v>
      </c>
      <c r="K339" s="29">
        <v>14</v>
      </c>
      <c r="L339" s="29" t="s">
        <v>5506</v>
      </c>
      <c r="M339" s="29" t="s">
        <v>995</v>
      </c>
      <c r="N339" s="106" t="s">
        <v>2018</v>
      </c>
      <c r="O339" s="106" t="s">
        <v>949</v>
      </c>
      <c r="P339" s="106" t="s">
        <v>949</v>
      </c>
      <c r="Q339" s="106" t="s">
        <v>5507</v>
      </c>
      <c r="R339" s="29" t="s">
        <v>1166</v>
      </c>
      <c r="S339" s="29" t="s">
        <v>949</v>
      </c>
      <c r="T339" s="29" t="s">
        <v>949</v>
      </c>
      <c r="U339" s="29" t="s">
        <v>949</v>
      </c>
      <c r="V339" s="29" t="s">
        <v>949</v>
      </c>
      <c r="W339" s="29" t="s">
        <v>949</v>
      </c>
      <c r="X339" s="29" t="s">
        <v>949</v>
      </c>
      <c r="Y339" s="29" t="s">
        <v>949</v>
      </c>
      <c r="Z339" s="29" t="s">
        <v>949</v>
      </c>
      <c r="AA339" s="29" t="s">
        <v>949</v>
      </c>
      <c r="AB339" s="29" t="s">
        <v>949</v>
      </c>
      <c r="AC339" s="29" t="s">
        <v>949</v>
      </c>
      <c r="AD339" s="29" t="s">
        <v>949</v>
      </c>
      <c r="AE339" s="29" t="s">
        <v>976</v>
      </c>
      <c r="AF339" s="998" t="s">
        <v>132</v>
      </c>
      <c r="AG339" s="998"/>
      <c r="AH339" s="998"/>
      <c r="AI339" s="998"/>
      <c r="AJ339" s="998">
        <f t="shared" si="33"/>
        <v>1</v>
      </c>
      <c r="AK339" s="998">
        <f t="shared" si="34"/>
        <v>1</v>
      </c>
    </row>
    <row r="340" spans="1:37" ht="16.5">
      <c r="A340" s="1018"/>
      <c r="B340" s="29">
        <f t="shared" si="35"/>
        <v>338</v>
      </c>
      <c r="C340" s="14" t="s">
        <v>3719</v>
      </c>
      <c r="D340" s="106" t="s">
        <v>5508</v>
      </c>
      <c r="E340" s="106" t="str">
        <f>LEFT(D340,8)</f>
        <v>A19Q055</v>
      </c>
      <c r="F340" s="106" t="s">
        <v>947</v>
      </c>
      <c r="G340" s="14" t="s">
        <v>5509</v>
      </c>
      <c r="H340" s="29" t="s">
        <v>949</v>
      </c>
      <c r="I340" s="29" t="s">
        <v>949</v>
      </c>
      <c r="J340" s="29" t="s">
        <v>949</v>
      </c>
      <c r="K340" s="29" t="s">
        <v>949</v>
      </c>
      <c r="L340" s="29" t="s">
        <v>949</v>
      </c>
      <c r="M340" s="29" t="s">
        <v>949</v>
      </c>
      <c r="N340" s="106" t="s">
        <v>949</v>
      </c>
      <c r="O340" s="106" t="s">
        <v>949</v>
      </c>
      <c r="P340" s="106" t="s">
        <v>949</v>
      </c>
      <c r="Q340" s="106" t="s">
        <v>949</v>
      </c>
      <c r="R340" s="29" t="s">
        <v>949</v>
      </c>
      <c r="S340" s="29" t="s">
        <v>949</v>
      </c>
      <c r="T340" s="29" t="s">
        <v>949</v>
      </c>
      <c r="U340" s="29" t="s">
        <v>949</v>
      </c>
      <c r="V340" s="29" t="s">
        <v>949</v>
      </c>
      <c r="W340" s="29" t="s">
        <v>949</v>
      </c>
      <c r="X340" s="29" t="s">
        <v>949</v>
      </c>
      <c r="Y340" s="29" t="s">
        <v>949</v>
      </c>
      <c r="Z340" s="29" t="s">
        <v>949</v>
      </c>
      <c r="AA340" s="29" t="s">
        <v>949</v>
      </c>
      <c r="AB340" s="29" t="s">
        <v>949</v>
      </c>
      <c r="AC340" s="29" t="s">
        <v>949</v>
      </c>
      <c r="AD340" s="29" t="s">
        <v>949</v>
      </c>
      <c r="AE340" s="998"/>
      <c r="AF340" s="998" t="s">
        <v>132</v>
      </c>
      <c r="AG340" s="998"/>
      <c r="AH340" s="998"/>
      <c r="AI340" s="998"/>
      <c r="AJ340" s="998">
        <f t="shared" si="33"/>
        <v>1</v>
      </c>
      <c r="AK340" s="998">
        <f t="shared" si="34"/>
        <v>1</v>
      </c>
    </row>
    <row r="341" spans="1:37" ht="16.5">
      <c r="A341" s="1018"/>
      <c r="B341" s="29">
        <f t="shared" si="35"/>
        <v>339</v>
      </c>
      <c r="C341" s="14" t="s">
        <v>3719</v>
      </c>
      <c r="D341" s="106" t="s">
        <v>5510</v>
      </c>
      <c r="E341" s="106" t="str">
        <f>LEFT(D341,8)</f>
        <v>A19Q056</v>
      </c>
      <c r="F341" s="106" t="s">
        <v>993</v>
      </c>
      <c r="G341" s="14" t="s">
        <v>5511</v>
      </c>
      <c r="H341" s="29" t="s">
        <v>949</v>
      </c>
      <c r="I341" s="29" t="s">
        <v>949</v>
      </c>
      <c r="J341" s="29" t="s">
        <v>949</v>
      </c>
      <c r="K341" s="29" t="s">
        <v>949</v>
      </c>
      <c r="L341" s="29" t="s">
        <v>949</v>
      </c>
      <c r="M341" s="29" t="s">
        <v>949</v>
      </c>
      <c r="N341" s="106" t="s">
        <v>949</v>
      </c>
      <c r="O341" s="106" t="s">
        <v>949</v>
      </c>
      <c r="P341" s="106" t="s">
        <v>949</v>
      </c>
      <c r="Q341" s="106" t="s">
        <v>949</v>
      </c>
      <c r="R341" s="1090" t="s">
        <v>986</v>
      </c>
      <c r="S341" s="29" t="s">
        <v>949</v>
      </c>
      <c r="T341" s="29" t="s">
        <v>949</v>
      </c>
      <c r="U341" s="29" t="s">
        <v>949</v>
      </c>
      <c r="V341" s="29" t="s">
        <v>949</v>
      </c>
      <c r="W341" s="29" t="s">
        <v>949</v>
      </c>
      <c r="X341" s="29" t="s">
        <v>949</v>
      </c>
      <c r="Y341" s="29" t="s">
        <v>949</v>
      </c>
      <c r="Z341" s="29" t="s">
        <v>949</v>
      </c>
      <c r="AA341" s="29" t="s">
        <v>949</v>
      </c>
      <c r="AB341" s="29" t="s">
        <v>949</v>
      </c>
      <c r="AC341" s="29" t="s">
        <v>949</v>
      </c>
      <c r="AD341" s="29" t="s">
        <v>949</v>
      </c>
      <c r="AE341" s="998"/>
      <c r="AF341" s="998" t="s">
        <v>132</v>
      </c>
      <c r="AG341" s="998"/>
      <c r="AH341" s="998"/>
      <c r="AI341" s="998"/>
      <c r="AJ341" s="998">
        <f t="shared" si="33"/>
        <v>1</v>
      </c>
      <c r="AK341" s="998">
        <f t="shared" si="34"/>
        <v>1</v>
      </c>
    </row>
    <row r="342" spans="1:37" ht="16.5">
      <c r="A342" s="1018"/>
      <c r="B342" s="29">
        <f t="shared" si="35"/>
        <v>340</v>
      </c>
      <c r="C342" s="29" t="s">
        <v>3719</v>
      </c>
      <c r="D342" s="22" t="s">
        <v>5512</v>
      </c>
      <c r="E342" s="22" t="s">
        <v>5512</v>
      </c>
      <c r="F342" s="22" t="str">
        <f>MID(D342,4,1)</f>
        <v>Q</v>
      </c>
      <c r="G342" s="1025" t="s">
        <v>5513</v>
      </c>
      <c r="H342" s="29" t="s">
        <v>949</v>
      </c>
      <c r="I342" s="29" t="s">
        <v>949</v>
      </c>
      <c r="J342" s="29" t="s">
        <v>949</v>
      </c>
      <c r="K342" s="29">
        <v>4.2</v>
      </c>
      <c r="L342" s="29" t="s">
        <v>5514</v>
      </c>
      <c r="M342" s="29" t="s">
        <v>1083</v>
      </c>
      <c r="N342" s="106" t="s">
        <v>3851</v>
      </c>
      <c r="O342" s="106" t="s">
        <v>949</v>
      </c>
      <c r="P342" s="106" t="s">
        <v>949</v>
      </c>
      <c r="Q342" s="106" t="s">
        <v>949</v>
      </c>
      <c r="R342" s="29" t="s">
        <v>1166</v>
      </c>
      <c r="S342" s="29" t="s">
        <v>949</v>
      </c>
      <c r="T342" s="29" t="s">
        <v>949</v>
      </c>
      <c r="U342" s="29" t="s">
        <v>949</v>
      </c>
      <c r="V342" s="29" t="s">
        <v>949</v>
      </c>
      <c r="W342" s="29" t="s">
        <v>949</v>
      </c>
      <c r="X342" s="29" t="s">
        <v>949</v>
      </c>
      <c r="Y342" s="29" t="s">
        <v>949</v>
      </c>
      <c r="Z342" s="29" t="s">
        <v>949</v>
      </c>
      <c r="AA342" s="29" t="s">
        <v>949</v>
      </c>
      <c r="AB342" s="29" t="s">
        <v>949</v>
      </c>
      <c r="AC342" s="29" t="s">
        <v>949</v>
      </c>
      <c r="AD342" s="29" t="s">
        <v>949</v>
      </c>
      <c r="AE342" s="29" t="s">
        <v>1059</v>
      </c>
      <c r="AF342" s="998" t="s">
        <v>132</v>
      </c>
      <c r="AG342" s="998"/>
      <c r="AH342" s="998"/>
      <c r="AI342" s="998"/>
      <c r="AJ342" s="998">
        <f t="shared" si="33"/>
        <v>1</v>
      </c>
      <c r="AK342" s="998">
        <f t="shared" si="34"/>
        <v>1</v>
      </c>
    </row>
    <row r="343" spans="1:37" ht="16.5">
      <c r="A343" s="1018"/>
      <c r="B343" s="29">
        <f t="shared" si="35"/>
        <v>341</v>
      </c>
      <c r="C343" s="29" t="s">
        <v>3719</v>
      </c>
      <c r="D343" s="106" t="s">
        <v>5515</v>
      </c>
      <c r="E343" s="106" t="s">
        <v>5515</v>
      </c>
      <c r="F343" s="106" t="str">
        <f>MID(D343,4,1)</f>
        <v>Q</v>
      </c>
      <c r="G343" s="29" t="s">
        <v>5516</v>
      </c>
      <c r="H343" s="29" t="s">
        <v>949</v>
      </c>
      <c r="I343" s="29" t="s">
        <v>949</v>
      </c>
      <c r="J343" s="29" t="s">
        <v>949</v>
      </c>
      <c r="K343" s="29">
        <v>4.2</v>
      </c>
      <c r="L343" s="29" t="s">
        <v>5514</v>
      </c>
      <c r="M343" s="29" t="s">
        <v>1083</v>
      </c>
      <c r="N343" s="106" t="s">
        <v>3851</v>
      </c>
      <c r="O343" s="106" t="s">
        <v>949</v>
      </c>
      <c r="P343" s="106" t="s">
        <v>949</v>
      </c>
      <c r="Q343" s="106" t="s">
        <v>949</v>
      </c>
      <c r="R343" s="29" t="s">
        <v>1166</v>
      </c>
      <c r="S343" s="29" t="s">
        <v>949</v>
      </c>
      <c r="T343" s="29" t="s">
        <v>949</v>
      </c>
      <c r="U343" s="29" t="s">
        <v>949</v>
      </c>
      <c r="V343" s="29" t="s">
        <v>949</v>
      </c>
      <c r="W343" s="29" t="s">
        <v>949</v>
      </c>
      <c r="X343" s="29" t="s">
        <v>949</v>
      </c>
      <c r="Y343" s="29" t="s">
        <v>949</v>
      </c>
      <c r="Z343" s="29" t="s">
        <v>949</v>
      </c>
      <c r="AA343" s="29" t="s">
        <v>949</v>
      </c>
      <c r="AB343" s="29" t="s">
        <v>949</v>
      </c>
      <c r="AC343" s="29" t="s">
        <v>949</v>
      </c>
      <c r="AD343" s="29" t="s">
        <v>949</v>
      </c>
      <c r="AE343" s="29" t="s">
        <v>1059</v>
      </c>
      <c r="AF343" s="998" t="s">
        <v>132</v>
      </c>
      <c r="AG343" s="998"/>
      <c r="AH343" s="998"/>
      <c r="AI343" s="998"/>
      <c r="AJ343" s="998">
        <f t="shared" si="33"/>
        <v>1</v>
      </c>
      <c r="AK343" s="998">
        <f t="shared" si="34"/>
        <v>1</v>
      </c>
    </row>
    <row r="344" spans="1:37" ht="16.5">
      <c r="A344" s="1018"/>
      <c r="B344" s="29">
        <f t="shared" si="35"/>
        <v>342</v>
      </c>
      <c r="C344" s="29" t="s">
        <v>3719</v>
      </c>
      <c r="D344" s="22" t="s">
        <v>5517</v>
      </c>
      <c r="E344" s="22" t="s">
        <v>5517</v>
      </c>
      <c r="F344" s="22" t="str">
        <f>MID(D344,4,1)</f>
        <v>Q</v>
      </c>
      <c r="G344" s="1025" t="s">
        <v>5518</v>
      </c>
      <c r="H344" s="29" t="s">
        <v>949</v>
      </c>
      <c r="I344" s="29" t="s">
        <v>949</v>
      </c>
      <c r="J344" s="29" t="s">
        <v>949</v>
      </c>
      <c r="K344" s="29">
        <v>8.4</v>
      </c>
      <c r="L344" s="29" t="s">
        <v>5519</v>
      </c>
      <c r="M344" s="29" t="s">
        <v>1083</v>
      </c>
      <c r="N344" s="106" t="s">
        <v>3851</v>
      </c>
      <c r="O344" s="106" t="s">
        <v>949</v>
      </c>
      <c r="P344" s="106" t="s">
        <v>949</v>
      </c>
      <c r="Q344" s="106" t="s">
        <v>949</v>
      </c>
      <c r="R344" s="29" t="s">
        <v>1166</v>
      </c>
      <c r="S344" s="29" t="s">
        <v>949</v>
      </c>
      <c r="T344" s="29" t="s">
        <v>949</v>
      </c>
      <c r="U344" s="29" t="s">
        <v>949</v>
      </c>
      <c r="V344" s="29" t="s">
        <v>949</v>
      </c>
      <c r="W344" s="29" t="s">
        <v>949</v>
      </c>
      <c r="X344" s="29" t="s">
        <v>949</v>
      </c>
      <c r="Y344" s="29" t="s">
        <v>949</v>
      </c>
      <c r="Z344" s="29" t="s">
        <v>949</v>
      </c>
      <c r="AA344" s="29" t="s">
        <v>949</v>
      </c>
      <c r="AB344" s="29" t="s">
        <v>949</v>
      </c>
      <c r="AC344" s="29" t="s">
        <v>949</v>
      </c>
      <c r="AD344" s="29" t="s">
        <v>949</v>
      </c>
      <c r="AE344" s="29" t="s">
        <v>976</v>
      </c>
      <c r="AF344" s="998" t="s">
        <v>132</v>
      </c>
      <c r="AG344" s="998"/>
      <c r="AH344" s="998"/>
      <c r="AI344" s="998"/>
      <c r="AJ344" s="998">
        <f t="shared" si="33"/>
        <v>1</v>
      </c>
      <c r="AK344" s="998">
        <f t="shared" si="34"/>
        <v>1</v>
      </c>
    </row>
    <row r="345" spans="1:37" ht="16.5">
      <c r="A345" s="1018"/>
      <c r="B345" s="29">
        <f t="shared" si="35"/>
        <v>343</v>
      </c>
      <c r="C345" s="29" t="s">
        <v>3719</v>
      </c>
      <c r="D345" s="22" t="s">
        <v>5520</v>
      </c>
      <c r="E345" s="22" t="s">
        <v>5520</v>
      </c>
      <c r="F345" s="22" t="str">
        <f>MID(D345,4,1)</f>
        <v>Q</v>
      </c>
      <c r="G345" s="1025" t="s">
        <v>5521</v>
      </c>
      <c r="H345" s="29" t="s">
        <v>949</v>
      </c>
      <c r="I345" s="29" t="s">
        <v>949</v>
      </c>
      <c r="J345" s="29" t="s">
        <v>949</v>
      </c>
      <c r="K345" s="29">
        <v>8.6999999999999993</v>
      </c>
      <c r="L345" s="29" t="s">
        <v>5519</v>
      </c>
      <c r="M345" s="29" t="s">
        <v>1083</v>
      </c>
      <c r="N345" s="106" t="s">
        <v>3851</v>
      </c>
      <c r="O345" s="106" t="s">
        <v>949</v>
      </c>
      <c r="P345" s="106" t="s">
        <v>949</v>
      </c>
      <c r="Q345" s="106" t="s">
        <v>949</v>
      </c>
      <c r="R345" s="29" t="s">
        <v>1166</v>
      </c>
      <c r="S345" s="29" t="s">
        <v>949</v>
      </c>
      <c r="T345" s="29" t="s">
        <v>949</v>
      </c>
      <c r="U345" s="29" t="s">
        <v>949</v>
      </c>
      <c r="V345" s="29" t="s">
        <v>949</v>
      </c>
      <c r="W345" s="29" t="s">
        <v>949</v>
      </c>
      <c r="X345" s="29" t="s">
        <v>949</v>
      </c>
      <c r="Y345" s="29" t="s">
        <v>949</v>
      </c>
      <c r="Z345" s="29" t="s">
        <v>949</v>
      </c>
      <c r="AA345" s="29" t="s">
        <v>949</v>
      </c>
      <c r="AB345" s="29" t="s">
        <v>949</v>
      </c>
      <c r="AC345" s="29" t="s">
        <v>949</v>
      </c>
      <c r="AD345" s="29" t="s">
        <v>949</v>
      </c>
      <c r="AE345" s="29" t="s">
        <v>976</v>
      </c>
      <c r="AF345" s="998" t="s">
        <v>132</v>
      </c>
      <c r="AG345" s="998"/>
      <c r="AH345" s="998"/>
      <c r="AI345" s="998"/>
      <c r="AJ345" s="998">
        <f t="shared" si="33"/>
        <v>1</v>
      </c>
      <c r="AK345" s="998">
        <f t="shared" si="34"/>
        <v>1</v>
      </c>
    </row>
    <row r="346" spans="1:37" ht="16.5">
      <c r="A346" s="1018"/>
      <c r="B346" s="29">
        <f t="shared" si="35"/>
        <v>344</v>
      </c>
      <c r="C346" s="14" t="s">
        <v>3719</v>
      </c>
      <c r="D346" s="106" t="s">
        <v>5522</v>
      </c>
      <c r="E346" s="106" t="str">
        <f t="shared" ref="E346:E377" si="36">LEFT(D346,8)</f>
        <v>A19Q080</v>
      </c>
      <c r="F346" s="106" t="s">
        <v>993</v>
      </c>
      <c r="G346" s="14" t="s">
        <v>5523</v>
      </c>
      <c r="H346" s="29" t="s">
        <v>949</v>
      </c>
      <c r="I346" s="29" t="s">
        <v>949</v>
      </c>
      <c r="J346" s="29" t="s">
        <v>949</v>
      </c>
      <c r="K346" s="29" t="s">
        <v>949</v>
      </c>
      <c r="L346" s="29" t="s">
        <v>949</v>
      </c>
      <c r="M346" s="29" t="s">
        <v>949</v>
      </c>
      <c r="N346" s="106" t="s">
        <v>949</v>
      </c>
      <c r="O346" s="106" t="s">
        <v>949</v>
      </c>
      <c r="P346" s="106" t="s">
        <v>949</v>
      </c>
      <c r="Q346" s="106" t="s">
        <v>949</v>
      </c>
      <c r="R346" s="29" t="s">
        <v>1166</v>
      </c>
      <c r="S346" s="29" t="s">
        <v>949</v>
      </c>
      <c r="T346" s="29" t="s">
        <v>949</v>
      </c>
      <c r="U346" s="29" t="s">
        <v>949</v>
      </c>
      <c r="V346" s="29" t="s">
        <v>949</v>
      </c>
      <c r="W346" s="29" t="s">
        <v>949</v>
      </c>
      <c r="X346" s="29" t="s">
        <v>949</v>
      </c>
      <c r="Y346" s="29" t="s">
        <v>949</v>
      </c>
      <c r="Z346" s="29" t="s">
        <v>949</v>
      </c>
      <c r="AA346" s="29" t="s">
        <v>949</v>
      </c>
      <c r="AB346" s="29" t="s">
        <v>949</v>
      </c>
      <c r="AC346" s="29" t="s">
        <v>949</v>
      </c>
      <c r="AD346" s="29" t="s">
        <v>949</v>
      </c>
      <c r="AE346" s="998"/>
      <c r="AF346" s="998" t="s">
        <v>132</v>
      </c>
      <c r="AG346" s="998"/>
      <c r="AH346" s="998"/>
      <c r="AI346" s="998"/>
      <c r="AJ346" s="998">
        <f t="shared" si="33"/>
        <v>1</v>
      </c>
      <c r="AK346" s="998">
        <f t="shared" si="34"/>
        <v>1</v>
      </c>
    </row>
    <row r="347" spans="1:37" ht="16.5">
      <c r="A347" s="1018"/>
      <c r="B347" s="29">
        <f t="shared" si="35"/>
        <v>345</v>
      </c>
      <c r="C347" s="14" t="s">
        <v>3719</v>
      </c>
      <c r="D347" s="106" t="s">
        <v>5524</v>
      </c>
      <c r="E347" s="106" t="str">
        <f t="shared" si="36"/>
        <v>A19Q081</v>
      </c>
      <c r="F347" s="106" t="s">
        <v>993</v>
      </c>
      <c r="G347" s="14" t="s">
        <v>5525</v>
      </c>
      <c r="H347" s="29" t="s">
        <v>949</v>
      </c>
      <c r="I347" s="29" t="s">
        <v>949</v>
      </c>
      <c r="J347" s="29" t="s">
        <v>949</v>
      </c>
      <c r="K347" s="29" t="s">
        <v>949</v>
      </c>
      <c r="L347" s="29" t="s">
        <v>949</v>
      </c>
      <c r="M347" s="29" t="s">
        <v>949</v>
      </c>
      <c r="N347" s="106" t="s">
        <v>5526</v>
      </c>
      <c r="O347" s="106" t="s">
        <v>949</v>
      </c>
      <c r="P347" s="106" t="s">
        <v>949</v>
      </c>
      <c r="Q347" s="106" t="s">
        <v>949</v>
      </c>
      <c r="R347" s="29" t="s">
        <v>1166</v>
      </c>
      <c r="S347" s="29" t="s">
        <v>949</v>
      </c>
      <c r="T347" s="29" t="s">
        <v>949</v>
      </c>
      <c r="U347" s="29" t="s">
        <v>949</v>
      </c>
      <c r="V347" s="29" t="s">
        <v>949</v>
      </c>
      <c r="W347" s="29" t="s">
        <v>949</v>
      </c>
      <c r="X347" s="29" t="s">
        <v>949</v>
      </c>
      <c r="Y347" s="29" t="s">
        <v>949</v>
      </c>
      <c r="Z347" s="29" t="s">
        <v>949</v>
      </c>
      <c r="AA347" s="29" t="s">
        <v>949</v>
      </c>
      <c r="AB347" s="29" t="s">
        <v>949</v>
      </c>
      <c r="AC347" s="29" t="s">
        <v>949</v>
      </c>
      <c r="AD347" s="29" t="s">
        <v>949</v>
      </c>
      <c r="AE347" s="998" t="s">
        <v>989</v>
      </c>
      <c r="AF347" s="998" t="s">
        <v>132</v>
      </c>
      <c r="AG347" s="998"/>
      <c r="AH347" s="998"/>
      <c r="AI347" s="998"/>
      <c r="AJ347" s="998">
        <f t="shared" si="33"/>
        <v>1</v>
      </c>
      <c r="AK347" s="998">
        <f t="shared" si="34"/>
        <v>1</v>
      </c>
    </row>
    <row r="348" spans="1:37" ht="16.5">
      <c r="A348" s="1018"/>
      <c r="B348" s="29">
        <f t="shared" si="35"/>
        <v>346</v>
      </c>
      <c r="C348" s="14" t="s">
        <v>3719</v>
      </c>
      <c r="D348" s="99" t="s">
        <v>5527</v>
      </c>
      <c r="E348" s="106" t="str">
        <f t="shared" si="36"/>
        <v>A19X109</v>
      </c>
      <c r="F348" s="106" t="s">
        <v>947</v>
      </c>
      <c r="G348" s="683" t="s">
        <v>5528</v>
      </c>
      <c r="H348" s="1019" t="s">
        <v>949</v>
      </c>
      <c r="I348" s="1019" t="s">
        <v>949</v>
      </c>
      <c r="J348" s="1019" t="s">
        <v>949</v>
      </c>
      <c r="K348" s="1019" t="s">
        <v>949</v>
      </c>
      <c r="L348" s="1019" t="s">
        <v>949</v>
      </c>
      <c r="M348" s="1019" t="s">
        <v>949</v>
      </c>
      <c r="N348" s="155" t="s">
        <v>949</v>
      </c>
      <c r="O348" s="155" t="s">
        <v>949</v>
      </c>
      <c r="P348" s="155" t="s">
        <v>949</v>
      </c>
      <c r="Q348" s="106" t="s">
        <v>949</v>
      </c>
      <c r="R348" s="1019" t="s">
        <v>949</v>
      </c>
      <c r="S348" s="29" t="s">
        <v>949</v>
      </c>
      <c r="T348" s="29" t="s">
        <v>949</v>
      </c>
      <c r="U348" s="29" t="s">
        <v>949</v>
      </c>
      <c r="V348" s="29" t="s">
        <v>949</v>
      </c>
      <c r="W348" s="29" t="s">
        <v>949</v>
      </c>
      <c r="X348" s="29" t="s">
        <v>949</v>
      </c>
      <c r="Y348" s="29" t="s">
        <v>949</v>
      </c>
      <c r="Z348" s="29" t="s">
        <v>949</v>
      </c>
      <c r="AA348" s="29" t="s">
        <v>949</v>
      </c>
      <c r="AB348" s="29" t="s">
        <v>949</v>
      </c>
      <c r="AC348" s="29" t="s">
        <v>949</v>
      </c>
      <c r="AD348" s="29" t="s">
        <v>949</v>
      </c>
      <c r="AE348" s="998" t="s">
        <v>940</v>
      </c>
      <c r="AF348" s="998" t="s">
        <v>132</v>
      </c>
      <c r="AG348" s="998"/>
      <c r="AH348" s="998"/>
      <c r="AI348" s="998"/>
      <c r="AJ348" s="998">
        <f t="shared" si="33"/>
        <v>1</v>
      </c>
      <c r="AK348" s="998">
        <f t="shared" si="34"/>
        <v>1</v>
      </c>
    </row>
    <row r="349" spans="1:37" ht="16.5">
      <c r="A349" s="1018"/>
      <c r="B349" s="29">
        <f t="shared" si="35"/>
        <v>347</v>
      </c>
      <c r="C349" s="14" t="s">
        <v>3719</v>
      </c>
      <c r="D349" s="99" t="s">
        <v>5529</v>
      </c>
      <c r="E349" s="106" t="str">
        <f t="shared" si="36"/>
        <v>A19X122</v>
      </c>
      <c r="F349" s="106" t="s">
        <v>947</v>
      </c>
      <c r="G349" s="683" t="s">
        <v>5530</v>
      </c>
      <c r="H349" s="1019" t="s">
        <v>949</v>
      </c>
      <c r="I349" s="1019" t="s">
        <v>949</v>
      </c>
      <c r="J349" s="1019" t="s">
        <v>949</v>
      </c>
      <c r="K349" s="1019" t="s">
        <v>949</v>
      </c>
      <c r="L349" s="1019" t="s">
        <v>949</v>
      </c>
      <c r="M349" s="1019" t="s">
        <v>949</v>
      </c>
      <c r="N349" s="155" t="s">
        <v>949</v>
      </c>
      <c r="O349" s="155" t="s">
        <v>949</v>
      </c>
      <c r="P349" s="155" t="s">
        <v>949</v>
      </c>
      <c r="Q349" s="106" t="s">
        <v>949</v>
      </c>
      <c r="R349" s="1019" t="s">
        <v>949</v>
      </c>
      <c r="S349" s="29" t="s">
        <v>949</v>
      </c>
      <c r="T349" s="29" t="s">
        <v>949</v>
      </c>
      <c r="U349" s="29" t="s">
        <v>949</v>
      </c>
      <c r="V349" s="29" t="s">
        <v>949</v>
      </c>
      <c r="W349" s="29" t="s">
        <v>949</v>
      </c>
      <c r="X349" s="29" t="s">
        <v>949</v>
      </c>
      <c r="Y349" s="29" t="s">
        <v>949</v>
      </c>
      <c r="Z349" s="29" t="s">
        <v>949</v>
      </c>
      <c r="AA349" s="29" t="s">
        <v>949</v>
      </c>
      <c r="AB349" s="29" t="s">
        <v>949</v>
      </c>
      <c r="AC349" s="29" t="s">
        <v>949</v>
      </c>
      <c r="AD349" s="29" t="s">
        <v>949</v>
      </c>
      <c r="AE349" s="998" t="s">
        <v>940</v>
      </c>
      <c r="AF349" s="998" t="s">
        <v>132</v>
      </c>
      <c r="AG349" s="998"/>
      <c r="AH349" s="998"/>
      <c r="AI349" s="998"/>
      <c r="AJ349" s="998">
        <f t="shared" si="33"/>
        <v>1</v>
      </c>
      <c r="AK349" s="998">
        <f t="shared" si="34"/>
        <v>1</v>
      </c>
    </row>
    <row r="350" spans="1:37" ht="16.5">
      <c r="A350" s="1018"/>
      <c r="B350" s="29">
        <f t="shared" si="35"/>
        <v>348</v>
      </c>
      <c r="C350" s="14" t="s">
        <v>3719</v>
      </c>
      <c r="D350" s="99" t="s">
        <v>5531</v>
      </c>
      <c r="E350" s="106" t="str">
        <f t="shared" si="36"/>
        <v>A19X126</v>
      </c>
      <c r="F350" s="106" t="s">
        <v>947</v>
      </c>
      <c r="G350" s="683" t="s">
        <v>5532</v>
      </c>
      <c r="H350" s="1019" t="s">
        <v>949</v>
      </c>
      <c r="I350" s="1019" t="s">
        <v>949</v>
      </c>
      <c r="J350" s="1019" t="s">
        <v>949</v>
      </c>
      <c r="K350" s="1019" t="s">
        <v>949</v>
      </c>
      <c r="L350" s="1019" t="s">
        <v>949</v>
      </c>
      <c r="M350" s="1019" t="s">
        <v>949</v>
      </c>
      <c r="N350" s="155" t="s">
        <v>949</v>
      </c>
      <c r="O350" s="155" t="s">
        <v>949</v>
      </c>
      <c r="P350" s="155" t="s">
        <v>949</v>
      </c>
      <c r="Q350" s="106" t="s">
        <v>949</v>
      </c>
      <c r="R350" s="1019" t="s">
        <v>3809</v>
      </c>
      <c r="S350" s="29" t="s">
        <v>949</v>
      </c>
      <c r="T350" s="29" t="s">
        <v>949</v>
      </c>
      <c r="U350" s="29" t="s">
        <v>949</v>
      </c>
      <c r="V350" s="29" t="s">
        <v>949</v>
      </c>
      <c r="W350" s="29" t="s">
        <v>949</v>
      </c>
      <c r="X350" s="29" t="s">
        <v>949</v>
      </c>
      <c r="Y350" s="29" t="s">
        <v>949</v>
      </c>
      <c r="Z350" s="29" t="s">
        <v>949</v>
      </c>
      <c r="AA350" s="29" t="s">
        <v>949</v>
      </c>
      <c r="AB350" s="29" t="s">
        <v>949</v>
      </c>
      <c r="AC350" s="29" t="s">
        <v>949</v>
      </c>
      <c r="AD350" s="29" t="s">
        <v>949</v>
      </c>
      <c r="AE350" s="998"/>
      <c r="AF350" s="998" t="s">
        <v>132</v>
      </c>
      <c r="AG350" s="998"/>
      <c r="AH350" s="998"/>
      <c r="AI350" s="998"/>
      <c r="AJ350" s="998">
        <f t="shared" si="33"/>
        <v>1</v>
      </c>
      <c r="AK350" s="998">
        <f t="shared" si="34"/>
        <v>1</v>
      </c>
    </row>
    <row r="351" spans="1:37" ht="16.5">
      <c r="A351" s="1018"/>
      <c r="B351" s="29">
        <f t="shared" si="35"/>
        <v>349</v>
      </c>
      <c r="C351" s="14" t="s">
        <v>3719</v>
      </c>
      <c r="D351" s="99" t="s">
        <v>5533</v>
      </c>
      <c r="E351" s="106" t="str">
        <f t="shared" si="36"/>
        <v>A19X230</v>
      </c>
      <c r="F351" s="106" t="s">
        <v>947</v>
      </c>
      <c r="G351" s="683" t="s">
        <v>5534</v>
      </c>
      <c r="H351" s="1019" t="s">
        <v>949</v>
      </c>
      <c r="I351" s="1019" t="s">
        <v>949</v>
      </c>
      <c r="J351" s="1019" t="s">
        <v>949</v>
      </c>
      <c r="K351" s="1019" t="s">
        <v>949</v>
      </c>
      <c r="L351" s="1019" t="s">
        <v>949</v>
      </c>
      <c r="M351" s="1019" t="s">
        <v>949</v>
      </c>
      <c r="N351" s="155" t="s">
        <v>949</v>
      </c>
      <c r="O351" s="155" t="s">
        <v>949</v>
      </c>
      <c r="P351" s="155" t="s">
        <v>949</v>
      </c>
      <c r="Q351" s="106" t="s">
        <v>949</v>
      </c>
      <c r="R351" s="1019" t="s">
        <v>949</v>
      </c>
      <c r="S351" s="29" t="s">
        <v>949</v>
      </c>
      <c r="T351" s="29" t="s">
        <v>949</v>
      </c>
      <c r="U351" s="29" t="s">
        <v>949</v>
      </c>
      <c r="V351" s="29" t="s">
        <v>949</v>
      </c>
      <c r="W351" s="29" t="s">
        <v>949</v>
      </c>
      <c r="X351" s="29" t="s">
        <v>949</v>
      </c>
      <c r="Y351" s="29" t="s">
        <v>949</v>
      </c>
      <c r="Z351" s="29" t="s">
        <v>949</v>
      </c>
      <c r="AA351" s="29" t="s">
        <v>949</v>
      </c>
      <c r="AB351" s="29" t="s">
        <v>949</v>
      </c>
      <c r="AC351" s="29" t="s">
        <v>949</v>
      </c>
      <c r="AD351" s="29" t="s">
        <v>949</v>
      </c>
      <c r="AE351" s="998" t="s">
        <v>940</v>
      </c>
      <c r="AF351" s="998" t="s">
        <v>132</v>
      </c>
      <c r="AG351" s="998"/>
      <c r="AH351" s="998"/>
      <c r="AI351" s="998"/>
      <c r="AJ351" s="998">
        <f t="shared" si="33"/>
        <v>1</v>
      </c>
      <c r="AK351" s="998">
        <f t="shared" si="34"/>
        <v>1</v>
      </c>
    </row>
    <row r="352" spans="1:37" ht="16.5">
      <c r="A352" s="1018"/>
      <c r="B352" s="29">
        <f t="shared" si="35"/>
        <v>350</v>
      </c>
      <c r="C352" s="14" t="s">
        <v>3719</v>
      </c>
      <c r="D352" s="99" t="s">
        <v>5535</v>
      </c>
      <c r="E352" s="106" t="str">
        <f t="shared" si="36"/>
        <v>A19X231</v>
      </c>
      <c r="F352" s="106" t="s">
        <v>947</v>
      </c>
      <c r="G352" s="683" t="s">
        <v>5534</v>
      </c>
      <c r="H352" s="1019" t="s">
        <v>949</v>
      </c>
      <c r="I352" s="1019" t="s">
        <v>949</v>
      </c>
      <c r="J352" s="1019" t="s">
        <v>949</v>
      </c>
      <c r="K352" s="1019" t="s">
        <v>949</v>
      </c>
      <c r="L352" s="1019" t="s">
        <v>949</v>
      </c>
      <c r="M352" s="1019" t="s">
        <v>949</v>
      </c>
      <c r="N352" s="155" t="s">
        <v>949</v>
      </c>
      <c r="O352" s="155" t="s">
        <v>949</v>
      </c>
      <c r="P352" s="155" t="s">
        <v>949</v>
      </c>
      <c r="Q352" s="106" t="s">
        <v>949</v>
      </c>
      <c r="R352" s="1019" t="s">
        <v>949</v>
      </c>
      <c r="S352" s="29" t="s">
        <v>949</v>
      </c>
      <c r="T352" s="29" t="s">
        <v>949</v>
      </c>
      <c r="U352" s="29" t="s">
        <v>949</v>
      </c>
      <c r="V352" s="29" t="s">
        <v>949</v>
      </c>
      <c r="W352" s="29" t="s">
        <v>949</v>
      </c>
      <c r="X352" s="29" t="s">
        <v>949</v>
      </c>
      <c r="Y352" s="29" t="s">
        <v>949</v>
      </c>
      <c r="Z352" s="29" t="s">
        <v>949</v>
      </c>
      <c r="AA352" s="29" t="s">
        <v>949</v>
      </c>
      <c r="AB352" s="29" t="s">
        <v>949</v>
      </c>
      <c r="AC352" s="29" t="s">
        <v>949</v>
      </c>
      <c r="AD352" s="29" t="s">
        <v>949</v>
      </c>
      <c r="AE352" s="998" t="s">
        <v>940</v>
      </c>
      <c r="AF352" s="998" t="s">
        <v>132</v>
      </c>
      <c r="AG352" s="998"/>
      <c r="AH352" s="998"/>
      <c r="AI352" s="998"/>
      <c r="AJ352" s="998">
        <f t="shared" si="33"/>
        <v>1</v>
      </c>
      <c r="AK352" s="998">
        <f t="shared" si="34"/>
        <v>1</v>
      </c>
    </row>
    <row r="353" spans="1:37" ht="16.5">
      <c r="A353" s="1018"/>
      <c r="B353" s="29">
        <f t="shared" si="35"/>
        <v>351</v>
      </c>
      <c r="C353" s="14" t="s">
        <v>3719</v>
      </c>
      <c r="D353" s="99" t="s">
        <v>5536</v>
      </c>
      <c r="E353" s="106" t="str">
        <f t="shared" si="36"/>
        <v>A19X234</v>
      </c>
      <c r="F353" s="106" t="s">
        <v>947</v>
      </c>
      <c r="G353" s="683" t="s">
        <v>5537</v>
      </c>
      <c r="H353" s="1019" t="s">
        <v>949</v>
      </c>
      <c r="I353" s="1019" t="s">
        <v>949</v>
      </c>
      <c r="J353" s="1019" t="s">
        <v>949</v>
      </c>
      <c r="K353" s="1019" t="s">
        <v>949</v>
      </c>
      <c r="L353" s="1019" t="s">
        <v>949</v>
      </c>
      <c r="M353" s="1019" t="s">
        <v>949</v>
      </c>
      <c r="N353" s="155" t="s">
        <v>949</v>
      </c>
      <c r="O353" s="155" t="s">
        <v>949</v>
      </c>
      <c r="P353" s="155" t="s">
        <v>949</v>
      </c>
      <c r="Q353" s="106" t="s">
        <v>949</v>
      </c>
      <c r="R353" s="1019" t="s">
        <v>949</v>
      </c>
      <c r="S353" s="29" t="s">
        <v>949</v>
      </c>
      <c r="T353" s="29" t="s">
        <v>949</v>
      </c>
      <c r="U353" s="29" t="s">
        <v>949</v>
      </c>
      <c r="V353" s="29" t="s">
        <v>949</v>
      </c>
      <c r="W353" s="29" t="s">
        <v>949</v>
      </c>
      <c r="X353" s="29" t="s">
        <v>949</v>
      </c>
      <c r="Y353" s="29" t="s">
        <v>949</v>
      </c>
      <c r="Z353" s="29" t="s">
        <v>949</v>
      </c>
      <c r="AA353" s="29" t="s">
        <v>949</v>
      </c>
      <c r="AB353" s="29" t="s">
        <v>949</v>
      </c>
      <c r="AC353" s="29" t="s">
        <v>949</v>
      </c>
      <c r="AD353" s="29" t="s">
        <v>949</v>
      </c>
      <c r="AE353" s="998" t="s">
        <v>940</v>
      </c>
      <c r="AF353" s="998" t="s">
        <v>132</v>
      </c>
      <c r="AG353" s="998"/>
      <c r="AH353" s="998"/>
      <c r="AI353" s="998"/>
      <c r="AJ353" s="998">
        <f t="shared" si="33"/>
        <v>1</v>
      </c>
      <c r="AK353" s="998">
        <f t="shared" si="34"/>
        <v>1</v>
      </c>
    </row>
    <row r="354" spans="1:37" ht="16.5">
      <c r="A354" s="1018"/>
      <c r="B354" s="29">
        <f t="shared" si="35"/>
        <v>352</v>
      </c>
      <c r="C354" s="14" t="s">
        <v>3719</v>
      </c>
      <c r="D354" s="106" t="s">
        <v>5538</v>
      </c>
      <c r="E354" s="106" t="str">
        <f t="shared" si="36"/>
        <v>A29D400</v>
      </c>
      <c r="F354" s="106" t="s">
        <v>979</v>
      </c>
      <c r="G354" s="14" t="s">
        <v>5539</v>
      </c>
      <c r="H354" s="29">
        <f>1180*1010*3</f>
        <v>3575400</v>
      </c>
      <c r="I354" s="29">
        <v>3</v>
      </c>
      <c r="J354" s="29" t="s">
        <v>949</v>
      </c>
      <c r="K354" s="29" t="s">
        <v>949</v>
      </c>
      <c r="L354" s="29" t="s">
        <v>5540</v>
      </c>
      <c r="M354" s="29" t="s">
        <v>4029</v>
      </c>
      <c r="N354" s="106" t="s">
        <v>4566</v>
      </c>
      <c r="O354" s="106" t="s">
        <v>4087</v>
      </c>
      <c r="P354" s="106" t="s">
        <v>949</v>
      </c>
      <c r="Q354" s="106" t="s">
        <v>949</v>
      </c>
      <c r="R354" s="29" t="s">
        <v>986</v>
      </c>
      <c r="S354" s="29" t="s">
        <v>949</v>
      </c>
      <c r="T354" s="29" t="s">
        <v>949</v>
      </c>
      <c r="U354" s="29" t="s">
        <v>949</v>
      </c>
      <c r="V354" s="29" t="s">
        <v>949</v>
      </c>
      <c r="W354" s="29" t="s">
        <v>949</v>
      </c>
      <c r="X354" s="29" t="s">
        <v>949</v>
      </c>
      <c r="Y354" s="29" t="s">
        <v>949</v>
      </c>
      <c r="Z354" s="29" t="s">
        <v>949</v>
      </c>
      <c r="AA354" s="29" t="s">
        <v>949</v>
      </c>
      <c r="AB354" s="29" t="s">
        <v>949</v>
      </c>
      <c r="AC354" s="29" t="s">
        <v>949</v>
      </c>
      <c r="AD354" s="29" t="s">
        <v>949</v>
      </c>
      <c r="AE354" s="998" t="s">
        <v>976</v>
      </c>
      <c r="AF354" s="998" t="s">
        <v>132</v>
      </c>
      <c r="AG354" s="998"/>
      <c r="AH354" s="998"/>
      <c r="AI354" s="998"/>
      <c r="AJ354" s="998">
        <f t="shared" si="33"/>
        <v>1</v>
      </c>
      <c r="AK354" s="998">
        <f t="shared" si="34"/>
        <v>1</v>
      </c>
    </row>
    <row r="355" spans="1:37" ht="16.5">
      <c r="A355" s="1018"/>
      <c r="B355" s="29">
        <f t="shared" si="35"/>
        <v>353</v>
      </c>
      <c r="C355" s="14" t="s">
        <v>3719</v>
      </c>
      <c r="D355" s="106" t="s">
        <v>5541</v>
      </c>
      <c r="E355" s="106" t="str">
        <f t="shared" si="36"/>
        <v>A29D401</v>
      </c>
      <c r="F355" s="106" t="s">
        <v>979</v>
      </c>
      <c r="G355" s="14" t="s">
        <v>5542</v>
      </c>
      <c r="H355" s="29">
        <f>(50+50)*5*1030</f>
        <v>515000</v>
      </c>
      <c r="I355" s="29">
        <v>5</v>
      </c>
      <c r="J355" s="29" t="s">
        <v>945</v>
      </c>
      <c r="K355" s="29" t="s">
        <v>4027</v>
      </c>
      <c r="L355" s="29" t="s">
        <v>5543</v>
      </c>
      <c r="M355" s="29" t="s">
        <v>4029</v>
      </c>
      <c r="N355" s="106" t="s">
        <v>4030</v>
      </c>
      <c r="O355" s="1070"/>
      <c r="P355" s="106" t="s">
        <v>949</v>
      </c>
      <c r="Q355" s="106" t="s">
        <v>949</v>
      </c>
      <c r="R355" s="29" t="s">
        <v>986</v>
      </c>
      <c r="S355" s="29" t="s">
        <v>949</v>
      </c>
      <c r="T355" s="29" t="s">
        <v>949</v>
      </c>
      <c r="U355" s="29" t="s">
        <v>949</v>
      </c>
      <c r="V355" s="29" t="s">
        <v>949</v>
      </c>
      <c r="W355" s="29" t="s">
        <v>949</v>
      </c>
      <c r="X355" s="29" t="s">
        <v>949</v>
      </c>
      <c r="Y355" s="29" t="s">
        <v>949</v>
      </c>
      <c r="Z355" s="29" t="s">
        <v>949</v>
      </c>
      <c r="AA355" s="29" t="s">
        <v>949</v>
      </c>
      <c r="AB355" s="29" t="s">
        <v>949</v>
      </c>
      <c r="AC355" s="29" t="s">
        <v>949</v>
      </c>
      <c r="AD355" s="29" t="s">
        <v>949</v>
      </c>
      <c r="AE355" s="998" t="s">
        <v>976</v>
      </c>
      <c r="AF355" s="998" t="s">
        <v>132</v>
      </c>
      <c r="AG355" s="998"/>
      <c r="AH355" s="998"/>
      <c r="AI355" s="998"/>
      <c r="AJ355" s="998">
        <f t="shared" si="33"/>
        <v>1</v>
      </c>
      <c r="AK355" s="998">
        <f t="shared" si="34"/>
        <v>1</v>
      </c>
    </row>
    <row r="356" spans="1:37" ht="16.5">
      <c r="A356" s="1018"/>
      <c r="B356" s="29">
        <f t="shared" si="35"/>
        <v>354</v>
      </c>
      <c r="C356" s="14" t="s">
        <v>4185</v>
      </c>
      <c r="D356" s="106" t="s">
        <v>5544</v>
      </c>
      <c r="E356" s="106" t="str">
        <f t="shared" si="36"/>
        <v>A29Q013</v>
      </c>
      <c r="F356" s="106" t="s">
        <v>993</v>
      </c>
      <c r="G356" s="14" t="s">
        <v>5545</v>
      </c>
      <c r="H356" s="29" t="s">
        <v>949</v>
      </c>
      <c r="I356" s="29" t="s">
        <v>949</v>
      </c>
      <c r="J356" s="29" t="s">
        <v>949</v>
      </c>
      <c r="K356" s="29" t="s">
        <v>949</v>
      </c>
      <c r="L356" s="29" t="s">
        <v>949</v>
      </c>
      <c r="M356" s="29" t="s">
        <v>949</v>
      </c>
      <c r="N356" s="106" t="s">
        <v>949</v>
      </c>
      <c r="O356" s="106" t="s">
        <v>949</v>
      </c>
      <c r="P356" s="106" t="s">
        <v>949</v>
      </c>
      <c r="Q356" s="106" t="s">
        <v>949</v>
      </c>
      <c r="R356" s="1090" t="s">
        <v>986</v>
      </c>
      <c r="S356" s="29" t="s">
        <v>949</v>
      </c>
      <c r="T356" s="29" t="s">
        <v>949</v>
      </c>
      <c r="U356" s="29" t="s">
        <v>949</v>
      </c>
      <c r="V356" s="29" t="s">
        <v>949</v>
      </c>
      <c r="W356" s="29" t="s">
        <v>949</v>
      </c>
      <c r="X356" s="29" t="s">
        <v>949</v>
      </c>
      <c r="Y356" s="29" t="s">
        <v>949</v>
      </c>
      <c r="Z356" s="29" t="s">
        <v>949</v>
      </c>
      <c r="AA356" s="29" t="s">
        <v>949</v>
      </c>
      <c r="AB356" s="29" t="s">
        <v>949</v>
      </c>
      <c r="AC356" s="29" t="s">
        <v>949</v>
      </c>
      <c r="AD356" s="29" t="s">
        <v>949</v>
      </c>
      <c r="AE356" s="998"/>
      <c r="AF356" s="998" t="s">
        <v>132</v>
      </c>
      <c r="AG356" s="998"/>
      <c r="AH356" s="998"/>
      <c r="AI356" s="998"/>
      <c r="AJ356" s="998">
        <f t="shared" si="33"/>
        <v>1</v>
      </c>
      <c r="AK356" s="998">
        <f t="shared" si="34"/>
        <v>1</v>
      </c>
    </row>
    <row r="357" spans="1:37" ht="16.5">
      <c r="A357" s="1018"/>
      <c r="B357" s="29">
        <f t="shared" si="35"/>
        <v>355</v>
      </c>
      <c r="C357" s="14" t="s">
        <v>4185</v>
      </c>
      <c r="D357" s="106" t="s">
        <v>5546</v>
      </c>
      <c r="E357" s="106" t="str">
        <f t="shared" si="36"/>
        <v>A29Q015</v>
      </c>
      <c r="F357" s="106" t="s">
        <v>993</v>
      </c>
      <c r="G357" s="14" t="s">
        <v>5547</v>
      </c>
      <c r="H357" s="29" t="s">
        <v>949</v>
      </c>
      <c r="I357" s="29" t="s">
        <v>949</v>
      </c>
      <c r="J357" s="29" t="s">
        <v>949</v>
      </c>
      <c r="K357" s="29" t="s">
        <v>949</v>
      </c>
      <c r="L357" s="29" t="s">
        <v>949</v>
      </c>
      <c r="M357" s="29" t="s">
        <v>949</v>
      </c>
      <c r="N357" s="106" t="s">
        <v>949</v>
      </c>
      <c r="O357" s="106" t="s">
        <v>949</v>
      </c>
      <c r="P357" s="106" t="s">
        <v>949</v>
      </c>
      <c r="Q357" s="106" t="s">
        <v>949</v>
      </c>
      <c r="R357" s="1090" t="s">
        <v>986</v>
      </c>
      <c r="S357" s="29" t="s">
        <v>949</v>
      </c>
      <c r="T357" s="29" t="s">
        <v>949</v>
      </c>
      <c r="U357" s="29" t="s">
        <v>949</v>
      </c>
      <c r="V357" s="29" t="s">
        <v>949</v>
      </c>
      <c r="W357" s="29" t="s">
        <v>949</v>
      </c>
      <c r="X357" s="29" t="s">
        <v>949</v>
      </c>
      <c r="Y357" s="29" t="s">
        <v>949</v>
      </c>
      <c r="Z357" s="29" t="s">
        <v>949</v>
      </c>
      <c r="AA357" s="29" t="s">
        <v>949</v>
      </c>
      <c r="AB357" s="29" t="s">
        <v>949</v>
      </c>
      <c r="AC357" s="29" t="s">
        <v>949</v>
      </c>
      <c r="AD357" s="29" t="s">
        <v>949</v>
      </c>
      <c r="AE357" s="998"/>
      <c r="AF357" s="998" t="s">
        <v>132</v>
      </c>
      <c r="AG357" s="998"/>
      <c r="AH357" s="998"/>
      <c r="AI357" s="998"/>
      <c r="AJ357" s="998">
        <f t="shared" si="33"/>
        <v>1</v>
      </c>
      <c r="AK357" s="998">
        <f t="shared" si="34"/>
        <v>1</v>
      </c>
    </row>
    <row r="358" spans="1:37" ht="16.5">
      <c r="A358" s="1018"/>
      <c r="B358" s="29">
        <f t="shared" si="35"/>
        <v>356</v>
      </c>
      <c r="C358" s="14" t="s">
        <v>4185</v>
      </c>
      <c r="D358" s="106" t="s">
        <v>5548</v>
      </c>
      <c r="E358" s="106" t="str">
        <f t="shared" si="36"/>
        <v>A29Q017</v>
      </c>
      <c r="F358" s="106" t="s">
        <v>993</v>
      </c>
      <c r="G358" s="14" t="s">
        <v>5549</v>
      </c>
      <c r="H358" s="29" t="s">
        <v>949</v>
      </c>
      <c r="I358" s="29" t="s">
        <v>949</v>
      </c>
      <c r="J358" s="29" t="s">
        <v>949</v>
      </c>
      <c r="K358" s="29" t="s">
        <v>949</v>
      </c>
      <c r="L358" s="29" t="s">
        <v>949</v>
      </c>
      <c r="M358" s="29" t="s">
        <v>949</v>
      </c>
      <c r="N358" s="106" t="s">
        <v>949</v>
      </c>
      <c r="O358" s="106" t="s">
        <v>949</v>
      </c>
      <c r="P358" s="106" t="s">
        <v>949</v>
      </c>
      <c r="Q358" s="106" t="s">
        <v>949</v>
      </c>
      <c r="R358" s="1090" t="s">
        <v>986</v>
      </c>
      <c r="S358" s="29" t="s">
        <v>949</v>
      </c>
      <c r="T358" s="29" t="s">
        <v>949</v>
      </c>
      <c r="U358" s="29" t="s">
        <v>949</v>
      </c>
      <c r="V358" s="29" t="s">
        <v>949</v>
      </c>
      <c r="W358" s="29" t="s">
        <v>949</v>
      </c>
      <c r="X358" s="29" t="s">
        <v>949</v>
      </c>
      <c r="Y358" s="29" t="s">
        <v>949</v>
      </c>
      <c r="Z358" s="29" t="s">
        <v>949</v>
      </c>
      <c r="AA358" s="29" t="s">
        <v>949</v>
      </c>
      <c r="AB358" s="29" t="s">
        <v>949</v>
      </c>
      <c r="AC358" s="29" t="s">
        <v>949</v>
      </c>
      <c r="AD358" s="29" t="s">
        <v>949</v>
      </c>
      <c r="AE358" s="998"/>
      <c r="AF358" s="998" t="s">
        <v>132</v>
      </c>
      <c r="AG358" s="998"/>
      <c r="AH358" s="998"/>
      <c r="AI358" s="998"/>
      <c r="AJ358" s="998">
        <f t="shared" si="33"/>
        <v>1</v>
      </c>
      <c r="AK358" s="998">
        <f t="shared" si="34"/>
        <v>1</v>
      </c>
    </row>
    <row r="359" spans="1:37" ht="16.5">
      <c r="A359" s="1018"/>
      <c r="B359" s="29">
        <f t="shared" si="35"/>
        <v>357</v>
      </c>
      <c r="C359" s="14" t="s">
        <v>3719</v>
      </c>
      <c r="D359" s="106" t="s">
        <v>5550</v>
      </c>
      <c r="E359" s="106" t="str">
        <f t="shared" si="36"/>
        <v>A29Q043</v>
      </c>
      <c r="F359" s="106" t="s">
        <v>947</v>
      </c>
      <c r="G359" s="14" t="s">
        <v>5551</v>
      </c>
      <c r="H359" s="29" t="s">
        <v>949</v>
      </c>
      <c r="I359" s="29" t="s">
        <v>949</v>
      </c>
      <c r="J359" s="29" t="s">
        <v>949</v>
      </c>
      <c r="K359" s="29" t="s">
        <v>949</v>
      </c>
      <c r="L359" s="29" t="s">
        <v>949</v>
      </c>
      <c r="M359" s="29" t="s">
        <v>949</v>
      </c>
      <c r="N359" s="106" t="s">
        <v>949</v>
      </c>
      <c r="O359" s="106" t="s">
        <v>949</v>
      </c>
      <c r="P359" s="106" t="s">
        <v>949</v>
      </c>
      <c r="Q359" s="106" t="s">
        <v>949</v>
      </c>
      <c r="R359" s="29" t="s">
        <v>949</v>
      </c>
      <c r="S359" s="29" t="s">
        <v>949</v>
      </c>
      <c r="T359" s="29" t="s">
        <v>949</v>
      </c>
      <c r="U359" s="29" t="s">
        <v>949</v>
      </c>
      <c r="V359" s="29" t="s">
        <v>949</v>
      </c>
      <c r="W359" s="29" t="s">
        <v>949</v>
      </c>
      <c r="X359" s="29" t="s">
        <v>949</v>
      </c>
      <c r="Y359" s="29" t="s">
        <v>949</v>
      </c>
      <c r="Z359" s="29" t="s">
        <v>949</v>
      </c>
      <c r="AA359" s="29" t="s">
        <v>949</v>
      </c>
      <c r="AB359" s="29" t="s">
        <v>949</v>
      </c>
      <c r="AC359" s="29" t="s">
        <v>949</v>
      </c>
      <c r="AD359" s="29" t="s">
        <v>949</v>
      </c>
      <c r="AE359" s="998"/>
      <c r="AF359" s="998" t="s">
        <v>132</v>
      </c>
      <c r="AG359" s="998"/>
      <c r="AH359" s="998"/>
      <c r="AI359" s="998"/>
      <c r="AJ359" s="998">
        <f t="shared" si="33"/>
        <v>1</v>
      </c>
      <c r="AK359" s="998">
        <f t="shared" si="34"/>
        <v>1</v>
      </c>
    </row>
    <row r="360" spans="1:37" ht="16.5">
      <c r="A360" s="1018"/>
      <c r="B360" s="29">
        <f t="shared" si="35"/>
        <v>358</v>
      </c>
      <c r="C360" s="14" t="s">
        <v>3719</v>
      </c>
      <c r="D360" s="106" t="s">
        <v>5552</v>
      </c>
      <c r="E360" s="106" t="str">
        <f t="shared" si="36"/>
        <v>A29Q044</v>
      </c>
      <c r="F360" s="106" t="s">
        <v>993</v>
      </c>
      <c r="G360" s="14" t="s">
        <v>5553</v>
      </c>
      <c r="H360" s="29" t="s">
        <v>949</v>
      </c>
      <c r="I360" s="29" t="s">
        <v>949</v>
      </c>
      <c r="J360" s="29" t="s">
        <v>949</v>
      </c>
      <c r="K360" s="29" t="s">
        <v>949</v>
      </c>
      <c r="L360" s="29" t="s">
        <v>949</v>
      </c>
      <c r="M360" s="29" t="s">
        <v>949</v>
      </c>
      <c r="N360" s="106" t="s">
        <v>949</v>
      </c>
      <c r="O360" s="106" t="s">
        <v>949</v>
      </c>
      <c r="P360" s="106" t="s">
        <v>949</v>
      </c>
      <c r="Q360" s="106" t="s">
        <v>949</v>
      </c>
      <c r="R360" s="1090" t="s">
        <v>986</v>
      </c>
      <c r="S360" s="29" t="s">
        <v>949</v>
      </c>
      <c r="T360" s="29" t="s">
        <v>949</v>
      </c>
      <c r="U360" s="29" t="s">
        <v>949</v>
      </c>
      <c r="V360" s="29" t="s">
        <v>949</v>
      </c>
      <c r="W360" s="29" t="s">
        <v>949</v>
      </c>
      <c r="X360" s="29" t="s">
        <v>949</v>
      </c>
      <c r="Y360" s="29" t="s">
        <v>949</v>
      </c>
      <c r="Z360" s="29" t="s">
        <v>949</v>
      </c>
      <c r="AA360" s="29" t="s">
        <v>949</v>
      </c>
      <c r="AB360" s="29" t="s">
        <v>949</v>
      </c>
      <c r="AC360" s="29" t="s">
        <v>949</v>
      </c>
      <c r="AD360" s="29" t="s">
        <v>949</v>
      </c>
      <c r="AE360" s="998"/>
      <c r="AF360" s="998" t="s">
        <v>132</v>
      </c>
      <c r="AG360" s="998"/>
      <c r="AH360" s="998"/>
      <c r="AI360" s="998"/>
      <c r="AJ360" s="998">
        <f t="shared" ref="AJ360:AJ423" si="37">COUNTIFS(D:D,D360)</f>
        <v>1</v>
      </c>
      <c r="AK360" s="998">
        <f t="shared" si="34"/>
        <v>1</v>
      </c>
    </row>
    <row r="361" spans="1:37" ht="16.5">
      <c r="A361" s="1018"/>
      <c r="B361" s="29">
        <f t="shared" si="35"/>
        <v>359</v>
      </c>
      <c r="C361" s="14" t="s">
        <v>4185</v>
      </c>
      <c r="D361" s="106" t="s">
        <v>5554</v>
      </c>
      <c r="E361" s="106" t="str">
        <f t="shared" si="36"/>
        <v>A29Q050</v>
      </c>
      <c r="F361" s="106" t="s">
        <v>993</v>
      </c>
      <c r="G361" s="14" t="s">
        <v>5555</v>
      </c>
      <c r="H361" s="29" t="s">
        <v>949</v>
      </c>
      <c r="I361" s="29" t="s">
        <v>949</v>
      </c>
      <c r="J361" s="29" t="s">
        <v>949</v>
      </c>
      <c r="K361" s="29" t="s">
        <v>949</v>
      </c>
      <c r="L361" s="29" t="s">
        <v>5556</v>
      </c>
      <c r="M361" s="29" t="s">
        <v>5557</v>
      </c>
      <c r="N361" s="106" t="s">
        <v>2018</v>
      </c>
      <c r="O361" s="106" t="s">
        <v>5558</v>
      </c>
      <c r="P361" s="106" t="s">
        <v>949</v>
      </c>
      <c r="Q361" s="106" t="s">
        <v>949</v>
      </c>
      <c r="R361" s="29" t="s">
        <v>986</v>
      </c>
      <c r="S361" s="29" t="s">
        <v>949</v>
      </c>
      <c r="T361" s="29" t="s">
        <v>949</v>
      </c>
      <c r="U361" s="29" t="s">
        <v>949</v>
      </c>
      <c r="V361" s="29" t="s">
        <v>949</v>
      </c>
      <c r="W361" s="29" t="s">
        <v>949</v>
      </c>
      <c r="X361" s="29" t="s">
        <v>949</v>
      </c>
      <c r="Y361" s="29" t="s">
        <v>949</v>
      </c>
      <c r="Z361" s="29" t="s">
        <v>949</v>
      </c>
      <c r="AA361" s="29" t="s">
        <v>949</v>
      </c>
      <c r="AB361" s="29" t="s">
        <v>949</v>
      </c>
      <c r="AC361" s="29" t="s">
        <v>949</v>
      </c>
      <c r="AD361" s="29" t="s">
        <v>949</v>
      </c>
      <c r="AE361" s="998"/>
      <c r="AF361" s="998" t="s">
        <v>132</v>
      </c>
      <c r="AG361" s="998"/>
      <c r="AH361" s="998"/>
      <c r="AI361" s="998"/>
      <c r="AJ361" s="998">
        <f t="shared" si="37"/>
        <v>1</v>
      </c>
      <c r="AK361" s="998">
        <f t="shared" si="34"/>
        <v>1</v>
      </c>
    </row>
    <row r="362" spans="1:37" ht="16.5">
      <c r="A362" s="1018"/>
      <c r="B362" s="29">
        <f t="shared" si="35"/>
        <v>360</v>
      </c>
      <c r="C362" s="14" t="s">
        <v>4185</v>
      </c>
      <c r="D362" s="106" t="s">
        <v>5559</v>
      </c>
      <c r="E362" s="106" t="str">
        <f t="shared" si="36"/>
        <v>A29Q051</v>
      </c>
      <c r="F362" s="106" t="s">
        <v>993</v>
      </c>
      <c r="G362" s="14" t="s">
        <v>5560</v>
      </c>
      <c r="H362" s="29" t="s">
        <v>949</v>
      </c>
      <c r="I362" s="29" t="s">
        <v>949</v>
      </c>
      <c r="J362" s="29" t="s">
        <v>949</v>
      </c>
      <c r="K362" s="29" t="s">
        <v>949</v>
      </c>
      <c r="L362" s="29" t="s">
        <v>949</v>
      </c>
      <c r="M362" s="29" t="s">
        <v>949</v>
      </c>
      <c r="N362" s="106" t="s">
        <v>949</v>
      </c>
      <c r="O362" s="106" t="s">
        <v>949</v>
      </c>
      <c r="P362" s="106" t="s">
        <v>949</v>
      </c>
      <c r="Q362" s="106" t="s">
        <v>949</v>
      </c>
      <c r="R362" s="1090" t="s">
        <v>986</v>
      </c>
      <c r="S362" s="29" t="s">
        <v>949</v>
      </c>
      <c r="T362" s="29" t="s">
        <v>949</v>
      </c>
      <c r="U362" s="29" t="s">
        <v>949</v>
      </c>
      <c r="V362" s="29" t="s">
        <v>949</v>
      </c>
      <c r="W362" s="29" t="s">
        <v>949</v>
      </c>
      <c r="X362" s="29" t="s">
        <v>949</v>
      </c>
      <c r="Y362" s="29" t="s">
        <v>949</v>
      </c>
      <c r="Z362" s="29" t="s">
        <v>949</v>
      </c>
      <c r="AA362" s="29" t="s">
        <v>949</v>
      </c>
      <c r="AB362" s="29" t="s">
        <v>949</v>
      </c>
      <c r="AC362" s="29" t="s">
        <v>949</v>
      </c>
      <c r="AD362" s="29" t="s">
        <v>949</v>
      </c>
      <c r="AE362" s="998"/>
      <c r="AF362" s="998" t="s">
        <v>132</v>
      </c>
      <c r="AG362" s="998"/>
      <c r="AH362" s="998"/>
      <c r="AI362" s="998"/>
      <c r="AJ362" s="998">
        <f t="shared" si="37"/>
        <v>1</v>
      </c>
      <c r="AK362" s="998">
        <f t="shared" ref="AK362:AK425" si="38">COUNTIFS(E:E,E362)</f>
        <v>1</v>
      </c>
    </row>
    <row r="363" spans="1:37" ht="16.5">
      <c r="A363" s="1018"/>
      <c r="B363" s="29">
        <f t="shared" si="35"/>
        <v>361</v>
      </c>
      <c r="C363" s="14" t="s">
        <v>4185</v>
      </c>
      <c r="D363" s="106" t="s">
        <v>5561</v>
      </c>
      <c r="E363" s="106" t="str">
        <f t="shared" si="36"/>
        <v>A29Q052</v>
      </c>
      <c r="F363" s="106" t="s">
        <v>993</v>
      </c>
      <c r="G363" s="14" t="s">
        <v>5562</v>
      </c>
      <c r="H363" s="29" t="s">
        <v>949</v>
      </c>
      <c r="I363" s="29" t="s">
        <v>949</v>
      </c>
      <c r="J363" s="29" t="s">
        <v>949</v>
      </c>
      <c r="K363" s="29" t="s">
        <v>949</v>
      </c>
      <c r="L363" s="29" t="s">
        <v>5556</v>
      </c>
      <c r="M363" s="29" t="s">
        <v>5557</v>
      </c>
      <c r="N363" s="106" t="s">
        <v>2018</v>
      </c>
      <c r="O363" s="106" t="s">
        <v>5558</v>
      </c>
      <c r="P363" s="106" t="s">
        <v>949</v>
      </c>
      <c r="Q363" s="106" t="s">
        <v>949</v>
      </c>
      <c r="R363" s="29" t="s">
        <v>986</v>
      </c>
      <c r="S363" s="29" t="s">
        <v>949</v>
      </c>
      <c r="T363" s="29" t="s">
        <v>949</v>
      </c>
      <c r="U363" s="29" t="s">
        <v>949</v>
      </c>
      <c r="V363" s="29" t="s">
        <v>949</v>
      </c>
      <c r="W363" s="29" t="s">
        <v>949</v>
      </c>
      <c r="X363" s="29" t="s">
        <v>949</v>
      </c>
      <c r="Y363" s="29" t="s">
        <v>949</v>
      </c>
      <c r="Z363" s="29" t="s">
        <v>949</v>
      </c>
      <c r="AA363" s="29" t="s">
        <v>949</v>
      </c>
      <c r="AB363" s="29" t="s">
        <v>949</v>
      </c>
      <c r="AC363" s="29" t="s">
        <v>949</v>
      </c>
      <c r="AD363" s="29" t="s">
        <v>949</v>
      </c>
      <c r="AE363" s="998"/>
      <c r="AF363" s="998" t="s">
        <v>132</v>
      </c>
      <c r="AG363" s="998"/>
      <c r="AH363" s="998"/>
      <c r="AI363" s="998"/>
      <c r="AJ363" s="998">
        <f t="shared" si="37"/>
        <v>1</v>
      </c>
      <c r="AK363" s="998">
        <f t="shared" si="38"/>
        <v>1</v>
      </c>
    </row>
    <row r="364" spans="1:37" ht="16.5">
      <c r="A364" s="1018"/>
      <c r="B364" s="29">
        <f t="shared" si="35"/>
        <v>362</v>
      </c>
      <c r="C364" s="14" t="s">
        <v>4185</v>
      </c>
      <c r="D364" s="106" t="s">
        <v>5563</v>
      </c>
      <c r="E364" s="106" t="str">
        <f t="shared" si="36"/>
        <v>A29Q053</v>
      </c>
      <c r="F364" s="106" t="s">
        <v>993</v>
      </c>
      <c r="G364" s="14" t="s">
        <v>5564</v>
      </c>
      <c r="H364" s="29" t="s">
        <v>949</v>
      </c>
      <c r="I364" s="29" t="s">
        <v>949</v>
      </c>
      <c r="J364" s="29" t="s">
        <v>949</v>
      </c>
      <c r="K364" s="29" t="s">
        <v>949</v>
      </c>
      <c r="L364" s="29" t="s">
        <v>949</v>
      </c>
      <c r="M364" s="29" t="s">
        <v>949</v>
      </c>
      <c r="N364" s="106" t="s">
        <v>949</v>
      </c>
      <c r="O364" s="106" t="s">
        <v>949</v>
      </c>
      <c r="P364" s="106" t="s">
        <v>949</v>
      </c>
      <c r="Q364" s="106" t="s">
        <v>949</v>
      </c>
      <c r="R364" s="1090" t="s">
        <v>986</v>
      </c>
      <c r="S364" s="29" t="s">
        <v>949</v>
      </c>
      <c r="T364" s="29" t="s">
        <v>949</v>
      </c>
      <c r="U364" s="29" t="s">
        <v>949</v>
      </c>
      <c r="V364" s="29" t="s">
        <v>949</v>
      </c>
      <c r="W364" s="29" t="s">
        <v>949</v>
      </c>
      <c r="X364" s="29" t="s">
        <v>949</v>
      </c>
      <c r="Y364" s="29" t="s">
        <v>949</v>
      </c>
      <c r="Z364" s="29" t="s">
        <v>949</v>
      </c>
      <c r="AA364" s="29" t="s">
        <v>949</v>
      </c>
      <c r="AB364" s="29" t="s">
        <v>949</v>
      </c>
      <c r="AC364" s="29" t="s">
        <v>949</v>
      </c>
      <c r="AD364" s="29" t="s">
        <v>949</v>
      </c>
      <c r="AE364" s="998"/>
      <c r="AF364" s="998" t="s">
        <v>132</v>
      </c>
      <c r="AG364" s="998"/>
      <c r="AH364" s="998"/>
      <c r="AI364" s="998"/>
      <c r="AJ364" s="998">
        <f t="shared" si="37"/>
        <v>1</v>
      </c>
      <c r="AK364" s="998">
        <f t="shared" si="38"/>
        <v>1</v>
      </c>
    </row>
    <row r="365" spans="1:37" ht="16.5">
      <c r="A365" s="1018"/>
      <c r="B365" s="29">
        <f t="shared" si="35"/>
        <v>363</v>
      </c>
      <c r="C365" s="14" t="s">
        <v>4185</v>
      </c>
      <c r="D365" s="106" t="s">
        <v>5565</v>
      </c>
      <c r="E365" s="106" t="str">
        <f t="shared" si="36"/>
        <v>A29Q054</v>
      </c>
      <c r="F365" s="106" t="s">
        <v>993</v>
      </c>
      <c r="G365" s="14" t="s">
        <v>5566</v>
      </c>
      <c r="H365" s="29" t="s">
        <v>949</v>
      </c>
      <c r="I365" s="29" t="s">
        <v>949</v>
      </c>
      <c r="J365" s="29" t="s">
        <v>949</v>
      </c>
      <c r="K365" s="29" t="s">
        <v>949</v>
      </c>
      <c r="L365" s="29" t="s">
        <v>5556</v>
      </c>
      <c r="M365" s="29" t="s">
        <v>5557</v>
      </c>
      <c r="N365" s="106" t="s">
        <v>2018</v>
      </c>
      <c r="O365" s="106" t="s">
        <v>5558</v>
      </c>
      <c r="P365" s="106" t="s">
        <v>949</v>
      </c>
      <c r="Q365" s="106" t="s">
        <v>949</v>
      </c>
      <c r="R365" s="29" t="s">
        <v>986</v>
      </c>
      <c r="S365" s="29" t="s">
        <v>949</v>
      </c>
      <c r="T365" s="29" t="s">
        <v>949</v>
      </c>
      <c r="U365" s="29" t="s">
        <v>949</v>
      </c>
      <c r="V365" s="29" t="s">
        <v>949</v>
      </c>
      <c r="W365" s="29" t="s">
        <v>949</v>
      </c>
      <c r="X365" s="29" t="s">
        <v>949</v>
      </c>
      <c r="Y365" s="29" t="s">
        <v>949</v>
      </c>
      <c r="Z365" s="29" t="s">
        <v>949</v>
      </c>
      <c r="AA365" s="29" t="s">
        <v>949</v>
      </c>
      <c r="AB365" s="29" t="s">
        <v>949</v>
      </c>
      <c r="AC365" s="29" t="s">
        <v>949</v>
      </c>
      <c r="AD365" s="29" t="s">
        <v>949</v>
      </c>
      <c r="AE365" s="998"/>
      <c r="AF365" s="998" t="s">
        <v>132</v>
      </c>
      <c r="AG365" s="998"/>
      <c r="AH365" s="998"/>
      <c r="AI365" s="998"/>
      <c r="AJ365" s="998">
        <f t="shared" si="37"/>
        <v>1</v>
      </c>
      <c r="AK365" s="998">
        <f t="shared" si="38"/>
        <v>1</v>
      </c>
    </row>
    <row r="366" spans="1:37" ht="16.5">
      <c r="A366" s="1018"/>
      <c r="B366" s="29">
        <f t="shared" si="35"/>
        <v>364</v>
      </c>
      <c r="C366" s="14" t="s">
        <v>4185</v>
      </c>
      <c r="D366" s="106" t="s">
        <v>5567</v>
      </c>
      <c r="E366" s="106" t="str">
        <f t="shared" si="36"/>
        <v>A29Q055</v>
      </c>
      <c r="F366" s="106" t="s">
        <v>993</v>
      </c>
      <c r="G366" s="14" t="s">
        <v>5568</v>
      </c>
      <c r="H366" s="29" t="s">
        <v>949</v>
      </c>
      <c r="I366" s="29" t="s">
        <v>949</v>
      </c>
      <c r="J366" s="29" t="s">
        <v>949</v>
      </c>
      <c r="K366" s="29" t="s">
        <v>949</v>
      </c>
      <c r="L366" s="29" t="s">
        <v>949</v>
      </c>
      <c r="M366" s="29" t="s">
        <v>949</v>
      </c>
      <c r="N366" s="106" t="s">
        <v>949</v>
      </c>
      <c r="O366" s="106" t="s">
        <v>949</v>
      </c>
      <c r="P366" s="106" t="s">
        <v>949</v>
      </c>
      <c r="Q366" s="106" t="s">
        <v>949</v>
      </c>
      <c r="R366" s="1090" t="s">
        <v>986</v>
      </c>
      <c r="S366" s="29" t="s">
        <v>949</v>
      </c>
      <c r="T366" s="29" t="s">
        <v>949</v>
      </c>
      <c r="U366" s="29" t="s">
        <v>949</v>
      </c>
      <c r="V366" s="29" t="s">
        <v>949</v>
      </c>
      <c r="W366" s="29" t="s">
        <v>949</v>
      </c>
      <c r="X366" s="29" t="s">
        <v>949</v>
      </c>
      <c r="Y366" s="29" t="s">
        <v>949</v>
      </c>
      <c r="Z366" s="29" t="s">
        <v>949</v>
      </c>
      <c r="AA366" s="29" t="s">
        <v>949</v>
      </c>
      <c r="AB366" s="29" t="s">
        <v>949</v>
      </c>
      <c r="AC366" s="29" t="s">
        <v>949</v>
      </c>
      <c r="AD366" s="29" t="s">
        <v>949</v>
      </c>
      <c r="AE366" s="998"/>
      <c r="AF366" s="998" t="s">
        <v>132</v>
      </c>
      <c r="AG366" s="998"/>
      <c r="AH366" s="998"/>
      <c r="AI366" s="998"/>
      <c r="AJ366" s="998">
        <f t="shared" si="37"/>
        <v>1</v>
      </c>
      <c r="AK366" s="998">
        <f t="shared" si="38"/>
        <v>1</v>
      </c>
    </row>
    <row r="367" spans="1:37" ht="16.5">
      <c r="A367" s="1018"/>
      <c r="B367" s="29">
        <f t="shared" si="35"/>
        <v>365</v>
      </c>
      <c r="C367" s="14" t="s">
        <v>3719</v>
      </c>
      <c r="D367" s="106" t="s">
        <v>5569</v>
      </c>
      <c r="E367" s="106" t="str">
        <f t="shared" si="36"/>
        <v>A29Q056</v>
      </c>
      <c r="F367" s="106" t="s">
        <v>993</v>
      </c>
      <c r="G367" s="14" t="s">
        <v>5570</v>
      </c>
      <c r="H367" s="29">
        <f>30*45*0.1</f>
        <v>135</v>
      </c>
      <c r="I367" s="29" t="s">
        <v>949</v>
      </c>
      <c r="J367" s="29" t="s">
        <v>949</v>
      </c>
      <c r="K367" s="29" t="s">
        <v>949</v>
      </c>
      <c r="L367" s="29" t="s">
        <v>3937</v>
      </c>
      <c r="M367" s="29" t="s">
        <v>1412</v>
      </c>
      <c r="N367" s="106" t="s">
        <v>3938</v>
      </c>
      <c r="O367" s="106" t="s">
        <v>983</v>
      </c>
      <c r="P367" s="106" t="s">
        <v>984</v>
      </c>
      <c r="Q367" s="106" t="s">
        <v>949</v>
      </c>
      <c r="R367" s="29" t="s">
        <v>1166</v>
      </c>
      <c r="S367" s="29" t="s">
        <v>949</v>
      </c>
      <c r="T367" s="29" t="s">
        <v>949</v>
      </c>
      <c r="U367" s="29" t="s">
        <v>949</v>
      </c>
      <c r="V367" s="29" t="s">
        <v>949</v>
      </c>
      <c r="W367" s="29" t="s">
        <v>949</v>
      </c>
      <c r="X367" s="29" t="s">
        <v>949</v>
      </c>
      <c r="Y367" s="29" t="s">
        <v>949</v>
      </c>
      <c r="Z367" s="29" t="s">
        <v>949</v>
      </c>
      <c r="AA367" s="29" t="s">
        <v>949</v>
      </c>
      <c r="AB367" s="29" t="s">
        <v>949</v>
      </c>
      <c r="AC367" s="29" t="s">
        <v>949</v>
      </c>
      <c r="AD367" s="29" t="s">
        <v>949</v>
      </c>
      <c r="AE367" s="998"/>
      <c r="AF367" s="998" t="s">
        <v>132</v>
      </c>
      <c r="AG367" s="998"/>
      <c r="AH367" s="998"/>
      <c r="AI367" s="998"/>
      <c r="AJ367" s="998">
        <f t="shared" si="37"/>
        <v>1</v>
      </c>
      <c r="AK367" s="998">
        <f t="shared" si="38"/>
        <v>1</v>
      </c>
    </row>
    <row r="368" spans="1:37" ht="16.5">
      <c r="A368" s="1018"/>
      <c r="B368" s="29">
        <f t="shared" si="35"/>
        <v>366</v>
      </c>
      <c r="C368" s="14" t="s">
        <v>3719</v>
      </c>
      <c r="D368" s="106" t="s">
        <v>5571</v>
      </c>
      <c r="E368" s="106" t="str">
        <f t="shared" si="36"/>
        <v>A29Q057</v>
      </c>
      <c r="F368" s="106" t="s">
        <v>993</v>
      </c>
      <c r="G368" s="14" t="s">
        <v>5572</v>
      </c>
      <c r="H368" s="1029">
        <f>513*393*260</f>
        <v>52418340</v>
      </c>
      <c r="I368" s="998">
        <v>7</v>
      </c>
      <c r="J368" s="29" t="s">
        <v>949</v>
      </c>
      <c r="K368" s="29" t="s">
        <v>949</v>
      </c>
      <c r="L368" s="998" t="s">
        <v>5573</v>
      </c>
      <c r="M368" s="998" t="s">
        <v>5574</v>
      </c>
      <c r="N368" s="1026" t="s">
        <v>3920</v>
      </c>
      <c r="O368" s="1026" t="s">
        <v>5575</v>
      </c>
      <c r="P368" s="106" t="s">
        <v>949</v>
      </c>
      <c r="Q368" s="106" t="s">
        <v>949</v>
      </c>
      <c r="R368" s="998" t="s">
        <v>3809</v>
      </c>
      <c r="S368" s="29" t="s">
        <v>949</v>
      </c>
      <c r="T368" s="29" t="s">
        <v>949</v>
      </c>
      <c r="U368" s="29" t="s">
        <v>949</v>
      </c>
      <c r="V368" s="29" t="s">
        <v>949</v>
      </c>
      <c r="W368" s="29" t="s">
        <v>949</v>
      </c>
      <c r="X368" s="29" t="s">
        <v>949</v>
      </c>
      <c r="Y368" s="29" t="s">
        <v>949</v>
      </c>
      <c r="Z368" s="29" t="s">
        <v>949</v>
      </c>
      <c r="AA368" s="29" t="s">
        <v>949</v>
      </c>
      <c r="AB368" s="29" t="s">
        <v>949</v>
      </c>
      <c r="AC368" s="29" t="s">
        <v>949</v>
      </c>
      <c r="AD368" s="29" t="s">
        <v>949</v>
      </c>
      <c r="AE368" s="998" t="s">
        <v>1059</v>
      </c>
      <c r="AF368" s="998" t="s">
        <v>132</v>
      </c>
      <c r="AG368" s="998"/>
      <c r="AH368" s="998"/>
      <c r="AI368" s="998"/>
      <c r="AJ368" s="998">
        <f t="shared" si="37"/>
        <v>1</v>
      </c>
      <c r="AK368" s="998">
        <f t="shared" si="38"/>
        <v>1</v>
      </c>
    </row>
    <row r="369" spans="1:37" ht="16.5">
      <c r="A369" s="1018"/>
      <c r="B369" s="29">
        <f t="shared" si="35"/>
        <v>367</v>
      </c>
      <c r="C369" s="14" t="s">
        <v>3719</v>
      </c>
      <c r="D369" s="106" t="s">
        <v>5576</v>
      </c>
      <c r="E369" s="106" t="str">
        <f t="shared" si="36"/>
        <v>A29Q058</v>
      </c>
      <c r="F369" s="106" t="s">
        <v>947</v>
      </c>
      <c r="G369" s="14" t="s">
        <v>5577</v>
      </c>
      <c r="H369" s="29" t="s">
        <v>949</v>
      </c>
      <c r="I369" s="29" t="s">
        <v>949</v>
      </c>
      <c r="J369" s="29" t="s">
        <v>949</v>
      </c>
      <c r="K369" s="29" t="s">
        <v>949</v>
      </c>
      <c r="L369" s="29" t="s">
        <v>949</v>
      </c>
      <c r="M369" s="29" t="s">
        <v>949</v>
      </c>
      <c r="N369" s="106" t="s">
        <v>949</v>
      </c>
      <c r="O369" s="106" t="s">
        <v>949</v>
      </c>
      <c r="P369" s="106" t="s">
        <v>949</v>
      </c>
      <c r="Q369" s="106" t="s">
        <v>949</v>
      </c>
      <c r="R369" s="29" t="s">
        <v>949</v>
      </c>
      <c r="S369" s="29" t="s">
        <v>949</v>
      </c>
      <c r="T369" s="29" t="s">
        <v>949</v>
      </c>
      <c r="U369" s="29" t="s">
        <v>949</v>
      </c>
      <c r="V369" s="29" t="s">
        <v>949</v>
      </c>
      <c r="W369" s="29" t="s">
        <v>949</v>
      </c>
      <c r="X369" s="29" t="s">
        <v>949</v>
      </c>
      <c r="Y369" s="29" t="s">
        <v>949</v>
      </c>
      <c r="Z369" s="29" t="s">
        <v>949</v>
      </c>
      <c r="AA369" s="29" t="s">
        <v>949</v>
      </c>
      <c r="AB369" s="29" t="s">
        <v>949</v>
      </c>
      <c r="AC369" s="29" t="s">
        <v>949</v>
      </c>
      <c r="AD369" s="29" t="s">
        <v>949</v>
      </c>
      <c r="AE369" s="998"/>
      <c r="AF369" s="998" t="s">
        <v>132</v>
      </c>
      <c r="AG369" s="998"/>
      <c r="AH369" s="998"/>
      <c r="AI369" s="998"/>
      <c r="AJ369" s="998">
        <f t="shared" si="37"/>
        <v>1</v>
      </c>
      <c r="AK369" s="998">
        <f t="shared" si="38"/>
        <v>1</v>
      </c>
    </row>
    <row r="370" spans="1:37" ht="16.5">
      <c r="A370" s="1018"/>
      <c r="B370" s="29">
        <f t="shared" si="35"/>
        <v>368</v>
      </c>
      <c r="C370" s="14" t="s">
        <v>3719</v>
      </c>
      <c r="D370" s="106" t="s">
        <v>5578</v>
      </c>
      <c r="E370" s="106" t="str">
        <f t="shared" si="36"/>
        <v>A29Q059</v>
      </c>
      <c r="F370" s="106" t="s">
        <v>993</v>
      </c>
      <c r="G370" s="14" t="s">
        <v>5579</v>
      </c>
      <c r="H370" s="29" t="s">
        <v>949</v>
      </c>
      <c r="I370" s="29" t="s">
        <v>949</v>
      </c>
      <c r="J370" s="29" t="s">
        <v>949</v>
      </c>
      <c r="K370" s="29" t="s">
        <v>949</v>
      </c>
      <c r="L370" s="29" t="s">
        <v>949</v>
      </c>
      <c r="M370" s="29" t="s">
        <v>949</v>
      </c>
      <c r="N370" s="106" t="s">
        <v>949</v>
      </c>
      <c r="O370" s="106" t="s">
        <v>949</v>
      </c>
      <c r="P370" s="106" t="s">
        <v>949</v>
      </c>
      <c r="Q370" s="106" t="s">
        <v>949</v>
      </c>
      <c r="R370" s="1090" t="s">
        <v>986</v>
      </c>
      <c r="S370" s="29" t="s">
        <v>949</v>
      </c>
      <c r="T370" s="29" t="s">
        <v>949</v>
      </c>
      <c r="U370" s="29" t="s">
        <v>949</v>
      </c>
      <c r="V370" s="29" t="s">
        <v>949</v>
      </c>
      <c r="W370" s="29" t="s">
        <v>949</v>
      </c>
      <c r="X370" s="29" t="s">
        <v>949</v>
      </c>
      <c r="Y370" s="29" t="s">
        <v>949</v>
      </c>
      <c r="Z370" s="29" t="s">
        <v>949</v>
      </c>
      <c r="AA370" s="29" t="s">
        <v>949</v>
      </c>
      <c r="AB370" s="29" t="s">
        <v>949</v>
      </c>
      <c r="AC370" s="29" t="s">
        <v>949</v>
      </c>
      <c r="AD370" s="29" t="s">
        <v>949</v>
      </c>
      <c r="AE370" s="998"/>
      <c r="AF370" s="998" t="s">
        <v>132</v>
      </c>
      <c r="AG370" s="998"/>
      <c r="AH370" s="998"/>
      <c r="AI370" s="998"/>
      <c r="AJ370" s="998">
        <f t="shared" si="37"/>
        <v>1</v>
      </c>
      <c r="AK370" s="998">
        <f t="shared" si="38"/>
        <v>1</v>
      </c>
    </row>
    <row r="371" spans="1:37" ht="16.5">
      <c r="A371" s="1018"/>
      <c r="B371" s="29">
        <f t="shared" si="35"/>
        <v>369</v>
      </c>
      <c r="C371" s="14" t="s">
        <v>3719</v>
      </c>
      <c r="D371" s="106" t="s">
        <v>5580</v>
      </c>
      <c r="E371" s="106" t="str">
        <f t="shared" si="36"/>
        <v>A29Q060</v>
      </c>
      <c r="F371" s="106" t="s">
        <v>993</v>
      </c>
      <c r="G371" s="14" t="s">
        <v>5581</v>
      </c>
      <c r="H371" s="29">
        <f>30*45*0.1</f>
        <v>135</v>
      </c>
      <c r="I371" s="29" t="s">
        <v>949</v>
      </c>
      <c r="J371" s="29" t="s">
        <v>949</v>
      </c>
      <c r="K371" s="29" t="s">
        <v>949</v>
      </c>
      <c r="L371" s="29" t="s">
        <v>3937</v>
      </c>
      <c r="M371" s="29" t="s">
        <v>1412</v>
      </c>
      <c r="N371" s="106" t="s">
        <v>3938</v>
      </c>
      <c r="O371" s="106" t="s">
        <v>983</v>
      </c>
      <c r="P371" s="106" t="s">
        <v>984</v>
      </c>
      <c r="Q371" s="106" t="s">
        <v>949</v>
      </c>
      <c r="R371" s="29" t="s">
        <v>1166</v>
      </c>
      <c r="S371" s="29" t="s">
        <v>949</v>
      </c>
      <c r="T371" s="29" t="s">
        <v>949</v>
      </c>
      <c r="U371" s="29" t="s">
        <v>949</v>
      </c>
      <c r="V371" s="29" t="s">
        <v>949</v>
      </c>
      <c r="W371" s="29" t="s">
        <v>949</v>
      </c>
      <c r="X371" s="29" t="s">
        <v>949</v>
      </c>
      <c r="Y371" s="29" t="s">
        <v>949</v>
      </c>
      <c r="Z371" s="29" t="s">
        <v>949</v>
      </c>
      <c r="AA371" s="29" t="s">
        <v>949</v>
      </c>
      <c r="AB371" s="29" t="s">
        <v>949</v>
      </c>
      <c r="AC371" s="29" t="s">
        <v>949</v>
      </c>
      <c r="AD371" s="29" t="s">
        <v>949</v>
      </c>
      <c r="AE371" s="998"/>
      <c r="AF371" s="998" t="s">
        <v>132</v>
      </c>
      <c r="AG371" s="998"/>
      <c r="AH371" s="998"/>
      <c r="AI371" s="998"/>
      <c r="AJ371" s="998">
        <f t="shared" si="37"/>
        <v>1</v>
      </c>
      <c r="AK371" s="998">
        <f t="shared" si="38"/>
        <v>1</v>
      </c>
    </row>
    <row r="372" spans="1:37" ht="16.5">
      <c r="A372" s="1018"/>
      <c r="B372" s="29">
        <f t="shared" si="35"/>
        <v>370</v>
      </c>
      <c r="C372" s="14" t="s">
        <v>3719</v>
      </c>
      <c r="D372" s="106" t="s">
        <v>5582</v>
      </c>
      <c r="E372" s="106" t="str">
        <f t="shared" si="36"/>
        <v>A29Q061</v>
      </c>
      <c r="F372" s="106" t="s">
        <v>947</v>
      </c>
      <c r="G372" s="14" t="s">
        <v>5583</v>
      </c>
      <c r="H372" s="29" t="s">
        <v>949</v>
      </c>
      <c r="I372" s="29" t="s">
        <v>949</v>
      </c>
      <c r="J372" s="29" t="s">
        <v>949</v>
      </c>
      <c r="K372" s="29" t="s">
        <v>949</v>
      </c>
      <c r="L372" s="29" t="s">
        <v>949</v>
      </c>
      <c r="M372" s="29" t="s">
        <v>949</v>
      </c>
      <c r="N372" s="106" t="s">
        <v>949</v>
      </c>
      <c r="O372" s="106" t="s">
        <v>949</v>
      </c>
      <c r="P372" s="106" t="s">
        <v>949</v>
      </c>
      <c r="Q372" s="106" t="s">
        <v>949</v>
      </c>
      <c r="R372" s="29" t="s">
        <v>949</v>
      </c>
      <c r="S372" s="29" t="s">
        <v>949</v>
      </c>
      <c r="T372" s="29" t="s">
        <v>949</v>
      </c>
      <c r="U372" s="29" t="s">
        <v>949</v>
      </c>
      <c r="V372" s="29" t="s">
        <v>949</v>
      </c>
      <c r="W372" s="29" t="s">
        <v>949</v>
      </c>
      <c r="X372" s="29" t="s">
        <v>949</v>
      </c>
      <c r="Y372" s="29" t="s">
        <v>949</v>
      </c>
      <c r="Z372" s="29" t="s">
        <v>949</v>
      </c>
      <c r="AA372" s="29" t="s">
        <v>949</v>
      </c>
      <c r="AB372" s="29" t="s">
        <v>949</v>
      </c>
      <c r="AC372" s="29" t="s">
        <v>949</v>
      </c>
      <c r="AD372" s="29" t="s">
        <v>949</v>
      </c>
      <c r="AE372" s="998"/>
      <c r="AF372" s="998" t="s">
        <v>132</v>
      </c>
      <c r="AG372" s="998"/>
      <c r="AH372" s="998"/>
      <c r="AI372" s="998"/>
      <c r="AJ372" s="998">
        <f t="shared" si="37"/>
        <v>1</v>
      </c>
      <c r="AK372" s="998">
        <f t="shared" si="38"/>
        <v>1</v>
      </c>
    </row>
    <row r="373" spans="1:37" ht="16.5">
      <c r="A373" s="1018"/>
      <c r="B373" s="29">
        <f t="shared" si="35"/>
        <v>371</v>
      </c>
      <c r="C373" s="14" t="s">
        <v>3719</v>
      </c>
      <c r="D373" s="106" t="s">
        <v>5584</v>
      </c>
      <c r="E373" s="106" t="str">
        <f t="shared" si="36"/>
        <v>A29Q062</v>
      </c>
      <c r="F373" s="106" t="s">
        <v>993</v>
      </c>
      <c r="G373" s="14" t="s">
        <v>5585</v>
      </c>
      <c r="H373" s="29" t="s">
        <v>949</v>
      </c>
      <c r="I373" s="29" t="s">
        <v>949</v>
      </c>
      <c r="J373" s="29" t="s">
        <v>949</v>
      </c>
      <c r="K373" s="29" t="s">
        <v>949</v>
      </c>
      <c r="L373" s="29" t="s">
        <v>949</v>
      </c>
      <c r="M373" s="29" t="s">
        <v>949</v>
      </c>
      <c r="N373" s="106" t="s">
        <v>949</v>
      </c>
      <c r="O373" s="106" t="s">
        <v>949</v>
      </c>
      <c r="P373" s="106" t="s">
        <v>949</v>
      </c>
      <c r="Q373" s="106" t="s">
        <v>949</v>
      </c>
      <c r="R373" s="1090" t="s">
        <v>986</v>
      </c>
      <c r="S373" s="29" t="s">
        <v>949</v>
      </c>
      <c r="T373" s="29" t="s">
        <v>949</v>
      </c>
      <c r="U373" s="29" t="s">
        <v>949</v>
      </c>
      <c r="V373" s="29" t="s">
        <v>949</v>
      </c>
      <c r="W373" s="29" t="s">
        <v>949</v>
      </c>
      <c r="X373" s="29" t="s">
        <v>949</v>
      </c>
      <c r="Y373" s="29" t="s">
        <v>949</v>
      </c>
      <c r="Z373" s="29" t="s">
        <v>949</v>
      </c>
      <c r="AA373" s="29" t="s">
        <v>949</v>
      </c>
      <c r="AB373" s="29" t="s">
        <v>949</v>
      </c>
      <c r="AC373" s="29" t="s">
        <v>949</v>
      </c>
      <c r="AD373" s="29" t="s">
        <v>949</v>
      </c>
      <c r="AE373" s="998"/>
      <c r="AF373" s="998" t="s">
        <v>132</v>
      </c>
      <c r="AG373" s="998"/>
      <c r="AH373" s="998"/>
      <c r="AI373" s="998"/>
      <c r="AJ373" s="998">
        <f t="shared" si="37"/>
        <v>1</v>
      </c>
      <c r="AK373" s="998">
        <f t="shared" si="38"/>
        <v>1</v>
      </c>
    </row>
    <row r="374" spans="1:37" ht="16.5">
      <c r="A374" s="1018"/>
      <c r="B374" s="29">
        <f t="shared" si="35"/>
        <v>372</v>
      </c>
      <c r="C374" s="14" t="s">
        <v>3719</v>
      </c>
      <c r="D374" s="106" t="s">
        <v>5586</v>
      </c>
      <c r="E374" s="106" t="str">
        <f t="shared" si="36"/>
        <v>A29Q063</v>
      </c>
      <c r="F374" s="106" t="s">
        <v>993</v>
      </c>
      <c r="G374" s="14" t="s">
        <v>5587</v>
      </c>
      <c r="H374" s="29" t="s">
        <v>949</v>
      </c>
      <c r="I374" s="29" t="s">
        <v>949</v>
      </c>
      <c r="J374" s="29" t="s">
        <v>949</v>
      </c>
      <c r="K374" s="29" t="s">
        <v>949</v>
      </c>
      <c r="L374" s="29" t="s">
        <v>949</v>
      </c>
      <c r="M374" s="29" t="s">
        <v>949</v>
      </c>
      <c r="N374" s="106" t="s">
        <v>949</v>
      </c>
      <c r="O374" s="106" t="s">
        <v>949</v>
      </c>
      <c r="P374" s="106" t="s">
        <v>949</v>
      </c>
      <c r="Q374" s="106" t="s">
        <v>949</v>
      </c>
      <c r="R374" s="1090" t="s">
        <v>986</v>
      </c>
      <c r="S374" s="29" t="s">
        <v>949</v>
      </c>
      <c r="T374" s="29" t="s">
        <v>949</v>
      </c>
      <c r="U374" s="29" t="s">
        <v>949</v>
      </c>
      <c r="V374" s="29" t="s">
        <v>949</v>
      </c>
      <c r="W374" s="29" t="s">
        <v>949</v>
      </c>
      <c r="X374" s="29" t="s">
        <v>949</v>
      </c>
      <c r="Y374" s="29" t="s">
        <v>949</v>
      </c>
      <c r="Z374" s="29" t="s">
        <v>949</v>
      </c>
      <c r="AA374" s="29" t="s">
        <v>949</v>
      </c>
      <c r="AB374" s="29" t="s">
        <v>949</v>
      </c>
      <c r="AC374" s="29" t="s">
        <v>949</v>
      </c>
      <c r="AD374" s="29" t="s">
        <v>949</v>
      </c>
      <c r="AE374" s="998"/>
      <c r="AF374" s="998" t="s">
        <v>132</v>
      </c>
      <c r="AG374" s="998"/>
      <c r="AH374" s="998"/>
      <c r="AI374" s="998"/>
      <c r="AJ374" s="998">
        <f t="shared" si="37"/>
        <v>1</v>
      </c>
      <c r="AK374" s="998">
        <f t="shared" si="38"/>
        <v>1</v>
      </c>
    </row>
    <row r="375" spans="1:37" ht="16.5">
      <c r="A375" s="1018"/>
      <c r="B375" s="29">
        <f t="shared" si="35"/>
        <v>373</v>
      </c>
      <c r="C375" s="14" t="s">
        <v>3719</v>
      </c>
      <c r="D375" s="106" t="s">
        <v>5588</v>
      </c>
      <c r="E375" s="106" t="str">
        <f t="shared" si="36"/>
        <v>A29Q064</v>
      </c>
      <c r="F375" s="106" t="s">
        <v>993</v>
      </c>
      <c r="G375" s="14" t="s">
        <v>5589</v>
      </c>
      <c r="H375" s="29">
        <f>30*45*0.1</f>
        <v>135</v>
      </c>
      <c r="I375" s="29" t="s">
        <v>949</v>
      </c>
      <c r="J375" s="29" t="s">
        <v>949</v>
      </c>
      <c r="K375" s="29" t="s">
        <v>949</v>
      </c>
      <c r="L375" s="29" t="s">
        <v>3937</v>
      </c>
      <c r="M375" s="29" t="s">
        <v>1412</v>
      </c>
      <c r="N375" s="106" t="s">
        <v>3938</v>
      </c>
      <c r="O375" s="106" t="s">
        <v>983</v>
      </c>
      <c r="P375" s="106" t="s">
        <v>984</v>
      </c>
      <c r="Q375" s="106" t="s">
        <v>949</v>
      </c>
      <c r="R375" s="29" t="s">
        <v>1166</v>
      </c>
      <c r="S375" s="29" t="s">
        <v>949</v>
      </c>
      <c r="T375" s="29" t="s">
        <v>949</v>
      </c>
      <c r="U375" s="29" t="s">
        <v>949</v>
      </c>
      <c r="V375" s="29" t="s">
        <v>949</v>
      </c>
      <c r="W375" s="29" t="s">
        <v>949</v>
      </c>
      <c r="X375" s="29" t="s">
        <v>949</v>
      </c>
      <c r="Y375" s="29" t="s">
        <v>949</v>
      </c>
      <c r="Z375" s="29" t="s">
        <v>949</v>
      </c>
      <c r="AA375" s="29" t="s">
        <v>949</v>
      </c>
      <c r="AB375" s="29" t="s">
        <v>949</v>
      </c>
      <c r="AC375" s="29" t="s">
        <v>949</v>
      </c>
      <c r="AD375" s="29" t="s">
        <v>949</v>
      </c>
      <c r="AE375" s="998"/>
      <c r="AF375" s="998" t="s">
        <v>132</v>
      </c>
      <c r="AG375" s="998"/>
      <c r="AH375" s="998"/>
      <c r="AI375" s="998"/>
      <c r="AJ375" s="998">
        <f t="shared" si="37"/>
        <v>1</v>
      </c>
      <c r="AK375" s="998">
        <f t="shared" si="38"/>
        <v>1</v>
      </c>
    </row>
    <row r="376" spans="1:37" ht="16.5">
      <c r="A376" s="1018"/>
      <c r="B376" s="29">
        <f t="shared" si="35"/>
        <v>374</v>
      </c>
      <c r="C376" s="14" t="s">
        <v>3719</v>
      </c>
      <c r="D376" s="106" t="s">
        <v>5590</v>
      </c>
      <c r="E376" s="106" t="str">
        <f t="shared" si="36"/>
        <v>A29Q065</v>
      </c>
      <c r="F376" s="106" t="s">
        <v>993</v>
      </c>
      <c r="G376" s="14" t="s">
        <v>5591</v>
      </c>
      <c r="H376" s="1029">
        <f>513*393*260</f>
        <v>52418340</v>
      </c>
      <c r="I376" s="998">
        <v>7</v>
      </c>
      <c r="J376" s="29" t="s">
        <v>949</v>
      </c>
      <c r="K376" s="29" t="s">
        <v>949</v>
      </c>
      <c r="L376" s="998" t="s">
        <v>5573</v>
      </c>
      <c r="M376" s="998" t="s">
        <v>5574</v>
      </c>
      <c r="N376" s="1026" t="s">
        <v>3920</v>
      </c>
      <c r="O376" s="1026" t="s">
        <v>5575</v>
      </c>
      <c r="P376" s="106" t="s">
        <v>949</v>
      </c>
      <c r="Q376" s="106" t="s">
        <v>949</v>
      </c>
      <c r="R376" s="998" t="s">
        <v>3809</v>
      </c>
      <c r="S376" s="29" t="s">
        <v>949</v>
      </c>
      <c r="T376" s="29" t="s">
        <v>949</v>
      </c>
      <c r="U376" s="29" t="s">
        <v>949</v>
      </c>
      <c r="V376" s="29" t="s">
        <v>949</v>
      </c>
      <c r="W376" s="29" t="s">
        <v>949</v>
      </c>
      <c r="X376" s="29" t="s">
        <v>949</v>
      </c>
      <c r="Y376" s="29" t="s">
        <v>949</v>
      </c>
      <c r="Z376" s="29" t="s">
        <v>949</v>
      </c>
      <c r="AA376" s="29" t="s">
        <v>949</v>
      </c>
      <c r="AB376" s="29" t="s">
        <v>949</v>
      </c>
      <c r="AC376" s="29" t="s">
        <v>949</v>
      </c>
      <c r="AD376" s="29" t="s">
        <v>949</v>
      </c>
      <c r="AE376" s="998" t="s">
        <v>989</v>
      </c>
      <c r="AF376" s="998" t="s">
        <v>132</v>
      </c>
      <c r="AG376" s="998"/>
      <c r="AH376" s="998"/>
      <c r="AI376" s="998"/>
      <c r="AJ376" s="998">
        <f t="shared" si="37"/>
        <v>1</v>
      </c>
      <c r="AK376" s="998">
        <f t="shared" si="38"/>
        <v>1</v>
      </c>
    </row>
    <row r="377" spans="1:37" ht="16.5">
      <c r="A377" s="1018"/>
      <c r="B377" s="29">
        <f t="shared" si="35"/>
        <v>375</v>
      </c>
      <c r="C377" s="14" t="s">
        <v>3719</v>
      </c>
      <c r="D377" s="106" t="s">
        <v>5592</v>
      </c>
      <c r="E377" s="106" t="str">
        <f t="shared" si="36"/>
        <v>A29Q066</v>
      </c>
      <c r="F377" s="106" t="s">
        <v>947</v>
      </c>
      <c r="G377" s="14" t="s">
        <v>5593</v>
      </c>
      <c r="H377" s="29" t="s">
        <v>949</v>
      </c>
      <c r="I377" s="29" t="s">
        <v>949</v>
      </c>
      <c r="J377" s="29" t="s">
        <v>949</v>
      </c>
      <c r="K377" s="29" t="s">
        <v>949</v>
      </c>
      <c r="L377" s="29" t="s">
        <v>949</v>
      </c>
      <c r="M377" s="29" t="s">
        <v>949</v>
      </c>
      <c r="N377" s="106" t="s">
        <v>949</v>
      </c>
      <c r="O377" s="106" t="s">
        <v>949</v>
      </c>
      <c r="P377" s="106" t="s">
        <v>949</v>
      </c>
      <c r="Q377" s="106" t="s">
        <v>949</v>
      </c>
      <c r="R377" s="29" t="s">
        <v>949</v>
      </c>
      <c r="S377" s="29" t="s">
        <v>949</v>
      </c>
      <c r="T377" s="29" t="s">
        <v>949</v>
      </c>
      <c r="U377" s="29" t="s">
        <v>949</v>
      </c>
      <c r="V377" s="29" t="s">
        <v>949</v>
      </c>
      <c r="W377" s="29" t="s">
        <v>949</v>
      </c>
      <c r="X377" s="29" t="s">
        <v>949</v>
      </c>
      <c r="Y377" s="29" t="s">
        <v>949</v>
      </c>
      <c r="Z377" s="29" t="s">
        <v>949</v>
      </c>
      <c r="AA377" s="29" t="s">
        <v>949</v>
      </c>
      <c r="AB377" s="29" t="s">
        <v>949</v>
      </c>
      <c r="AC377" s="29" t="s">
        <v>949</v>
      </c>
      <c r="AD377" s="29" t="s">
        <v>949</v>
      </c>
      <c r="AE377" s="998"/>
      <c r="AF377" s="998" t="s">
        <v>132</v>
      </c>
      <c r="AG377" s="998"/>
      <c r="AH377" s="998"/>
      <c r="AI377" s="998"/>
      <c r="AJ377" s="998">
        <f t="shared" si="37"/>
        <v>1</v>
      </c>
      <c r="AK377" s="998">
        <f t="shared" si="38"/>
        <v>1</v>
      </c>
    </row>
    <row r="378" spans="1:37" ht="16.5">
      <c r="A378" s="1018"/>
      <c r="B378" s="29">
        <f t="shared" si="35"/>
        <v>376</v>
      </c>
      <c r="C378" s="14" t="s">
        <v>3719</v>
      </c>
      <c r="D378" s="106" t="s">
        <v>5594</v>
      </c>
      <c r="E378" s="106" t="str">
        <f t="shared" ref="E378:E402" si="39">LEFT(D378,8)</f>
        <v>A29Q067</v>
      </c>
      <c r="F378" s="106" t="s">
        <v>947</v>
      </c>
      <c r="G378" s="14" t="s">
        <v>5595</v>
      </c>
      <c r="H378" s="29" t="s">
        <v>949</v>
      </c>
      <c r="I378" s="29" t="s">
        <v>949</v>
      </c>
      <c r="J378" s="29" t="s">
        <v>949</v>
      </c>
      <c r="K378" s="29" t="s">
        <v>949</v>
      </c>
      <c r="L378" s="29" t="s">
        <v>949</v>
      </c>
      <c r="M378" s="29" t="s">
        <v>949</v>
      </c>
      <c r="N378" s="106" t="s">
        <v>949</v>
      </c>
      <c r="O378" s="106" t="s">
        <v>949</v>
      </c>
      <c r="P378" s="106" t="s">
        <v>949</v>
      </c>
      <c r="Q378" s="106" t="s">
        <v>949</v>
      </c>
      <c r="R378" s="29" t="s">
        <v>949</v>
      </c>
      <c r="S378" s="29" t="s">
        <v>949</v>
      </c>
      <c r="T378" s="29" t="s">
        <v>949</v>
      </c>
      <c r="U378" s="29" t="s">
        <v>949</v>
      </c>
      <c r="V378" s="29" t="s">
        <v>949</v>
      </c>
      <c r="W378" s="29" t="s">
        <v>949</v>
      </c>
      <c r="X378" s="29" t="s">
        <v>949</v>
      </c>
      <c r="Y378" s="29" t="s">
        <v>949</v>
      </c>
      <c r="Z378" s="29" t="s">
        <v>949</v>
      </c>
      <c r="AA378" s="29" t="s">
        <v>949</v>
      </c>
      <c r="AB378" s="29" t="s">
        <v>949</v>
      </c>
      <c r="AC378" s="29" t="s">
        <v>949</v>
      </c>
      <c r="AD378" s="29" t="s">
        <v>949</v>
      </c>
      <c r="AE378" s="998"/>
      <c r="AF378" s="998" t="s">
        <v>132</v>
      </c>
      <c r="AG378" s="998"/>
      <c r="AH378" s="998"/>
      <c r="AI378" s="998"/>
      <c r="AJ378" s="998">
        <f t="shared" si="37"/>
        <v>1</v>
      </c>
      <c r="AK378" s="998">
        <f t="shared" si="38"/>
        <v>1</v>
      </c>
    </row>
    <row r="379" spans="1:37" ht="16.5">
      <c r="A379" s="1018"/>
      <c r="B379" s="29">
        <f t="shared" si="35"/>
        <v>377</v>
      </c>
      <c r="C379" s="14" t="s">
        <v>3719</v>
      </c>
      <c r="D379" s="106" t="s">
        <v>5596</v>
      </c>
      <c r="E379" s="106" t="str">
        <f t="shared" si="39"/>
        <v>A29Q068</v>
      </c>
      <c r="F379" s="106" t="s">
        <v>993</v>
      </c>
      <c r="G379" s="14" t="s">
        <v>5597</v>
      </c>
      <c r="H379" s="29" t="s">
        <v>949</v>
      </c>
      <c r="I379" s="29" t="s">
        <v>949</v>
      </c>
      <c r="J379" s="29" t="s">
        <v>949</v>
      </c>
      <c r="K379" s="29" t="s">
        <v>949</v>
      </c>
      <c r="L379" s="29" t="s">
        <v>949</v>
      </c>
      <c r="M379" s="29" t="s">
        <v>949</v>
      </c>
      <c r="N379" s="106" t="s">
        <v>949</v>
      </c>
      <c r="O379" s="106" t="s">
        <v>949</v>
      </c>
      <c r="P379" s="106" t="s">
        <v>949</v>
      </c>
      <c r="Q379" s="106" t="s">
        <v>949</v>
      </c>
      <c r="R379" s="1090" t="s">
        <v>986</v>
      </c>
      <c r="S379" s="29" t="s">
        <v>949</v>
      </c>
      <c r="T379" s="29" t="s">
        <v>949</v>
      </c>
      <c r="U379" s="29" t="s">
        <v>949</v>
      </c>
      <c r="V379" s="29" t="s">
        <v>949</v>
      </c>
      <c r="W379" s="29" t="s">
        <v>949</v>
      </c>
      <c r="X379" s="29" t="s">
        <v>949</v>
      </c>
      <c r="Y379" s="29" t="s">
        <v>949</v>
      </c>
      <c r="Z379" s="29" t="s">
        <v>949</v>
      </c>
      <c r="AA379" s="29" t="s">
        <v>949</v>
      </c>
      <c r="AB379" s="29" t="s">
        <v>949</v>
      </c>
      <c r="AC379" s="29" t="s">
        <v>949</v>
      </c>
      <c r="AD379" s="29" t="s">
        <v>949</v>
      </c>
      <c r="AE379" s="998"/>
      <c r="AF379" s="998" t="s">
        <v>132</v>
      </c>
      <c r="AG379" s="998"/>
      <c r="AH379" s="998"/>
      <c r="AI379" s="998"/>
      <c r="AJ379" s="998">
        <f t="shared" si="37"/>
        <v>1</v>
      </c>
      <c r="AK379" s="998">
        <f t="shared" si="38"/>
        <v>1</v>
      </c>
    </row>
    <row r="380" spans="1:37" ht="16.5">
      <c r="A380" s="1018"/>
      <c r="B380" s="29">
        <f t="shared" si="35"/>
        <v>378</v>
      </c>
      <c r="C380" s="14" t="s">
        <v>3719</v>
      </c>
      <c r="D380" s="106" t="s">
        <v>5598</v>
      </c>
      <c r="E380" s="106" t="str">
        <f t="shared" si="39"/>
        <v>A29Q069</v>
      </c>
      <c r="F380" s="106" t="s">
        <v>993</v>
      </c>
      <c r="G380" s="14" t="s">
        <v>5599</v>
      </c>
      <c r="H380" s="29" t="s">
        <v>949</v>
      </c>
      <c r="I380" s="29" t="s">
        <v>949</v>
      </c>
      <c r="J380" s="29" t="s">
        <v>949</v>
      </c>
      <c r="K380" s="29" t="s">
        <v>949</v>
      </c>
      <c r="L380" s="29" t="s">
        <v>949</v>
      </c>
      <c r="M380" s="29" t="s">
        <v>949</v>
      </c>
      <c r="N380" s="106" t="s">
        <v>949</v>
      </c>
      <c r="O380" s="106" t="s">
        <v>949</v>
      </c>
      <c r="P380" s="106" t="s">
        <v>949</v>
      </c>
      <c r="Q380" s="106" t="s">
        <v>949</v>
      </c>
      <c r="R380" s="1090" t="s">
        <v>986</v>
      </c>
      <c r="S380" s="29" t="s">
        <v>949</v>
      </c>
      <c r="T380" s="29" t="s">
        <v>949</v>
      </c>
      <c r="U380" s="29" t="s">
        <v>949</v>
      </c>
      <c r="V380" s="29" t="s">
        <v>949</v>
      </c>
      <c r="W380" s="29" t="s">
        <v>949</v>
      </c>
      <c r="X380" s="29" t="s">
        <v>949</v>
      </c>
      <c r="Y380" s="29" t="s">
        <v>949</v>
      </c>
      <c r="Z380" s="29" t="s">
        <v>949</v>
      </c>
      <c r="AA380" s="29" t="s">
        <v>949</v>
      </c>
      <c r="AB380" s="29" t="s">
        <v>949</v>
      </c>
      <c r="AC380" s="29" t="s">
        <v>949</v>
      </c>
      <c r="AD380" s="29" t="s">
        <v>949</v>
      </c>
      <c r="AE380" s="998"/>
      <c r="AF380" s="998" t="s">
        <v>132</v>
      </c>
      <c r="AG380" s="998"/>
      <c r="AH380" s="998"/>
      <c r="AI380" s="998"/>
      <c r="AJ380" s="998">
        <f t="shared" si="37"/>
        <v>1</v>
      </c>
      <c r="AK380" s="998">
        <f t="shared" si="38"/>
        <v>1</v>
      </c>
    </row>
    <row r="381" spans="1:37" ht="16.5">
      <c r="A381" s="1018"/>
      <c r="B381" s="29">
        <f t="shared" si="35"/>
        <v>379</v>
      </c>
      <c r="C381" s="14" t="s">
        <v>3719</v>
      </c>
      <c r="D381" s="106" t="s">
        <v>5600</v>
      </c>
      <c r="E381" s="106" t="str">
        <f t="shared" si="39"/>
        <v>A29Q073</v>
      </c>
      <c r="F381" s="106" t="s">
        <v>993</v>
      </c>
      <c r="G381" s="14" t="s">
        <v>5601</v>
      </c>
      <c r="H381" s="1029">
        <f>513*393*260</f>
        <v>52418340</v>
      </c>
      <c r="I381" s="998">
        <v>7</v>
      </c>
      <c r="J381" s="29" t="s">
        <v>949</v>
      </c>
      <c r="K381" s="29" t="s">
        <v>949</v>
      </c>
      <c r="L381" s="998" t="s">
        <v>5573</v>
      </c>
      <c r="M381" s="998" t="s">
        <v>5574</v>
      </c>
      <c r="N381" s="1026" t="s">
        <v>3920</v>
      </c>
      <c r="O381" s="1026" t="s">
        <v>5575</v>
      </c>
      <c r="P381" s="106" t="s">
        <v>949</v>
      </c>
      <c r="Q381" s="106" t="s">
        <v>949</v>
      </c>
      <c r="R381" s="998" t="s">
        <v>3809</v>
      </c>
      <c r="S381" s="29" t="s">
        <v>949</v>
      </c>
      <c r="T381" s="29" t="s">
        <v>949</v>
      </c>
      <c r="U381" s="29" t="s">
        <v>949</v>
      </c>
      <c r="V381" s="29" t="s">
        <v>949</v>
      </c>
      <c r="W381" s="29" t="s">
        <v>949</v>
      </c>
      <c r="X381" s="29" t="s">
        <v>949</v>
      </c>
      <c r="Y381" s="29" t="s">
        <v>949</v>
      </c>
      <c r="Z381" s="29" t="s">
        <v>949</v>
      </c>
      <c r="AA381" s="29" t="s">
        <v>949</v>
      </c>
      <c r="AB381" s="29" t="s">
        <v>949</v>
      </c>
      <c r="AC381" s="29" t="s">
        <v>949</v>
      </c>
      <c r="AD381" s="29" t="s">
        <v>949</v>
      </c>
      <c r="AE381" s="998"/>
      <c r="AF381" s="998" t="s">
        <v>132</v>
      </c>
      <c r="AG381" s="998"/>
      <c r="AH381" s="998"/>
      <c r="AI381" s="998"/>
      <c r="AJ381" s="998">
        <f t="shared" si="37"/>
        <v>1</v>
      </c>
      <c r="AK381" s="998">
        <f t="shared" si="38"/>
        <v>1</v>
      </c>
    </row>
    <row r="382" spans="1:37" ht="16.5">
      <c r="A382" s="1018"/>
      <c r="B382" s="29">
        <f t="shared" si="35"/>
        <v>380</v>
      </c>
      <c r="C382" s="14" t="s">
        <v>3719</v>
      </c>
      <c r="D382" s="106" t="s">
        <v>5602</v>
      </c>
      <c r="E382" s="106" t="str">
        <f t="shared" si="39"/>
        <v>A29Q074</v>
      </c>
      <c r="F382" s="106" t="s">
        <v>947</v>
      </c>
      <c r="G382" s="14" t="s">
        <v>5603</v>
      </c>
      <c r="H382" s="29" t="s">
        <v>949</v>
      </c>
      <c r="I382" s="29" t="s">
        <v>949</v>
      </c>
      <c r="J382" s="29" t="s">
        <v>949</v>
      </c>
      <c r="K382" s="29" t="s">
        <v>949</v>
      </c>
      <c r="L382" s="29" t="s">
        <v>949</v>
      </c>
      <c r="M382" s="29" t="s">
        <v>949</v>
      </c>
      <c r="N382" s="106" t="s">
        <v>949</v>
      </c>
      <c r="O382" s="106" t="s">
        <v>949</v>
      </c>
      <c r="P382" s="106" t="s">
        <v>949</v>
      </c>
      <c r="Q382" s="106" t="s">
        <v>949</v>
      </c>
      <c r="R382" s="29" t="s">
        <v>949</v>
      </c>
      <c r="S382" s="29" t="s">
        <v>949</v>
      </c>
      <c r="T382" s="29" t="s">
        <v>949</v>
      </c>
      <c r="U382" s="29" t="s">
        <v>949</v>
      </c>
      <c r="V382" s="29" t="s">
        <v>949</v>
      </c>
      <c r="W382" s="29" t="s">
        <v>949</v>
      </c>
      <c r="X382" s="29" t="s">
        <v>949</v>
      </c>
      <c r="Y382" s="29" t="s">
        <v>949</v>
      </c>
      <c r="Z382" s="29" t="s">
        <v>949</v>
      </c>
      <c r="AA382" s="29" t="s">
        <v>949</v>
      </c>
      <c r="AB382" s="29" t="s">
        <v>949</v>
      </c>
      <c r="AC382" s="29" t="s">
        <v>949</v>
      </c>
      <c r="AD382" s="29" t="s">
        <v>949</v>
      </c>
      <c r="AE382" s="998"/>
      <c r="AF382" s="998" t="s">
        <v>132</v>
      </c>
      <c r="AG382" s="998"/>
      <c r="AH382" s="998"/>
      <c r="AI382" s="998"/>
      <c r="AJ382" s="998">
        <f t="shared" si="37"/>
        <v>1</v>
      </c>
      <c r="AK382" s="998">
        <f t="shared" si="38"/>
        <v>1</v>
      </c>
    </row>
    <row r="383" spans="1:37" ht="16.5">
      <c r="A383" s="1018"/>
      <c r="B383" s="29">
        <f t="shared" si="35"/>
        <v>381</v>
      </c>
      <c r="C383" s="14" t="s">
        <v>3719</v>
      </c>
      <c r="D383" s="106" t="s">
        <v>5604</v>
      </c>
      <c r="E383" s="106" t="str">
        <f t="shared" si="39"/>
        <v>A29Q080</v>
      </c>
      <c r="F383" s="106" t="s">
        <v>993</v>
      </c>
      <c r="G383" s="14" t="s">
        <v>5605</v>
      </c>
      <c r="H383" s="29">
        <f>376*232*144</f>
        <v>12561408</v>
      </c>
      <c r="I383" s="29" t="s">
        <v>949</v>
      </c>
      <c r="J383" s="29" t="s">
        <v>5606</v>
      </c>
      <c r="K383" s="29" t="s">
        <v>5607</v>
      </c>
      <c r="L383" s="29" t="s">
        <v>5608</v>
      </c>
      <c r="M383" s="29" t="s">
        <v>981</v>
      </c>
      <c r="N383" s="106" t="s">
        <v>3904</v>
      </c>
      <c r="O383" s="106" t="s">
        <v>949</v>
      </c>
      <c r="P383" s="106" t="s">
        <v>949</v>
      </c>
      <c r="Q383" s="106" t="s">
        <v>949</v>
      </c>
      <c r="R383" s="29" t="s">
        <v>1166</v>
      </c>
      <c r="S383" s="29" t="s">
        <v>949</v>
      </c>
      <c r="T383" s="29" t="s">
        <v>949</v>
      </c>
      <c r="U383" s="29" t="s">
        <v>949</v>
      </c>
      <c r="V383" s="29" t="s">
        <v>949</v>
      </c>
      <c r="W383" s="29" t="s">
        <v>949</v>
      </c>
      <c r="X383" s="29" t="s">
        <v>949</v>
      </c>
      <c r="Y383" s="29" t="s">
        <v>949</v>
      </c>
      <c r="Z383" s="29" t="s">
        <v>949</v>
      </c>
      <c r="AA383" s="29" t="s">
        <v>949</v>
      </c>
      <c r="AB383" s="29" t="s">
        <v>949</v>
      </c>
      <c r="AC383" s="29" t="s">
        <v>949</v>
      </c>
      <c r="AD383" s="29" t="s">
        <v>949</v>
      </c>
      <c r="AE383" s="998"/>
      <c r="AF383" s="998" t="s">
        <v>132</v>
      </c>
      <c r="AG383" s="998"/>
      <c r="AH383" s="998"/>
      <c r="AI383" s="998"/>
      <c r="AJ383" s="998">
        <f t="shared" si="37"/>
        <v>1</v>
      </c>
      <c r="AK383" s="998">
        <f t="shared" si="38"/>
        <v>1</v>
      </c>
    </row>
    <row r="384" spans="1:37" ht="16.5">
      <c r="A384" s="1018"/>
      <c r="B384" s="29">
        <f t="shared" si="35"/>
        <v>382</v>
      </c>
      <c r="C384" s="14" t="s">
        <v>3719</v>
      </c>
      <c r="D384" s="99" t="s">
        <v>5609</v>
      </c>
      <c r="E384" s="106" t="str">
        <f t="shared" si="39"/>
        <v>A29X109</v>
      </c>
      <c r="F384" s="106" t="s">
        <v>947</v>
      </c>
      <c r="G384" s="683" t="s">
        <v>5610</v>
      </c>
      <c r="H384" s="1019" t="s">
        <v>949</v>
      </c>
      <c r="I384" s="1019" t="s">
        <v>949</v>
      </c>
      <c r="J384" s="1019" t="s">
        <v>949</v>
      </c>
      <c r="K384" s="1019" t="s">
        <v>949</v>
      </c>
      <c r="L384" s="1019" t="s">
        <v>949</v>
      </c>
      <c r="M384" s="1019" t="s">
        <v>949</v>
      </c>
      <c r="N384" s="155" t="s">
        <v>949</v>
      </c>
      <c r="O384" s="155" t="s">
        <v>949</v>
      </c>
      <c r="P384" s="155" t="s">
        <v>949</v>
      </c>
      <c r="Q384" s="106" t="s">
        <v>949</v>
      </c>
      <c r="R384" s="1019" t="s">
        <v>949</v>
      </c>
      <c r="S384" s="29" t="s">
        <v>949</v>
      </c>
      <c r="T384" s="29" t="s">
        <v>949</v>
      </c>
      <c r="U384" s="29" t="s">
        <v>949</v>
      </c>
      <c r="V384" s="29" t="s">
        <v>949</v>
      </c>
      <c r="W384" s="29" t="s">
        <v>949</v>
      </c>
      <c r="X384" s="29" t="s">
        <v>949</v>
      </c>
      <c r="Y384" s="29" t="s">
        <v>949</v>
      </c>
      <c r="Z384" s="29" t="s">
        <v>949</v>
      </c>
      <c r="AA384" s="29" t="s">
        <v>949</v>
      </c>
      <c r="AB384" s="29" t="s">
        <v>949</v>
      </c>
      <c r="AC384" s="29" t="s">
        <v>949</v>
      </c>
      <c r="AD384" s="29" t="s">
        <v>949</v>
      </c>
      <c r="AE384" s="998" t="s">
        <v>940</v>
      </c>
      <c r="AF384" s="998" t="s">
        <v>132</v>
      </c>
      <c r="AG384" s="998"/>
      <c r="AH384" s="998"/>
      <c r="AI384" s="998"/>
      <c r="AJ384" s="998">
        <f t="shared" si="37"/>
        <v>1</v>
      </c>
      <c r="AK384" s="998">
        <f t="shared" si="38"/>
        <v>1</v>
      </c>
    </row>
    <row r="385" spans="1:37" ht="16.5">
      <c r="A385" s="1018"/>
      <c r="B385" s="29">
        <f t="shared" si="35"/>
        <v>383</v>
      </c>
      <c r="C385" s="14" t="s">
        <v>3719</v>
      </c>
      <c r="D385" s="99" t="s">
        <v>5611</v>
      </c>
      <c r="E385" s="106" t="str">
        <f t="shared" si="39"/>
        <v>A29X110</v>
      </c>
      <c r="F385" s="106" t="s">
        <v>947</v>
      </c>
      <c r="G385" s="683" t="s">
        <v>5612</v>
      </c>
      <c r="H385" s="1019" t="s">
        <v>949</v>
      </c>
      <c r="I385" s="1019" t="s">
        <v>949</v>
      </c>
      <c r="J385" s="1019" t="s">
        <v>949</v>
      </c>
      <c r="K385" s="1019" t="s">
        <v>949</v>
      </c>
      <c r="L385" s="1019" t="s">
        <v>949</v>
      </c>
      <c r="M385" s="1019" t="s">
        <v>949</v>
      </c>
      <c r="N385" s="155" t="s">
        <v>949</v>
      </c>
      <c r="O385" s="155" t="s">
        <v>949</v>
      </c>
      <c r="P385" s="155" t="s">
        <v>949</v>
      </c>
      <c r="Q385" s="106" t="s">
        <v>949</v>
      </c>
      <c r="R385" s="1019" t="s">
        <v>949</v>
      </c>
      <c r="S385" s="29" t="s">
        <v>949</v>
      </c>
      <c r="T385" s="29" t="s">
        <v>949</v>
      </c>
      <c r="U385" s="29" t="s">
        <v>949</v>
      </c>
      <c r="V385" s="29" t="s">
        <v>949</v>
      </c>
      <c r="W385" s="29" t="s">
        <v>949</v>
      </c>
      <c r="X385" s="29" t="s">
        <v>949</v>
      </c>
      <c r="Y385" s="29" t="s">
        <v>949</v>
      </c>
      <c r="Z385" s="29" t="s">
        <v>949</v>
      </c>
      <c r="AA385" s="29" t="s">
        <v>949</v>
      </c>
      <c r="AB385" s="29" t="s">
        <v>949</v>
      </c>
      <c r="AC385" s="29" t="s">
        <v>949</v>
      </c>
      <c r="AD385" s="29" t="s">
        <v>949</v>
      </c>
      <c r="AE385" s="998" t="s">
        <v>940</v>
      </c>
      <c r="AF385" s="998" t="s">
        <v>132</v>
      </c>
      <c r="AG385" s="998"/>
      <c r="AH385" s="998"/>
      <c r="AI385" s="998"/>
      <c r="AJ385" s="998">
        <f t="shared" si="37"/>
        <v>1</v>
      </c>
      <c r="AK385" s="998">
        <f t="shared" si="38"/>
        <v>1</v>
      </c>
    </row>
    <row r="386" spans="1:37" ht="16.5">
      <c r="A386" s="1018"/>
      <c r="B386" s="29">
        <f t="shared" si="35"/>
        <v>384</v>
      </c>
      <c r="C386" s="14" t="s">
        <v>3719</v>
      </c>
      <c r="D386" s="99" t="s">
        <v>5613</v>
      </c>
      <c r="E386" s="106" t="str">
        <f t="shared" si="39"/>
        <v>A29X123</v>
      </c>
      <c r="F386" s="106" t="s">
        <v>947</v>
      </c>
      <c r="G386" s="683" t="s">
        <v>5614</v>
      </c>
      <c r="H386" s="1019" t="s">
        <v>949</v>
      </c>
      <c r="I386" s="1019" t="s">
        <v>949</v>
      </c>
      <c r="J386" s="1019" t="s">
        <v>949</v>
      </c>
      <c r="K386" s="1019" t="s">
        <v>949</v>
      </c>
      <c r="L386" s="1019" t="s">
        <v>949</v>
      </c>
      <c r="M386" s="1019" t="s">
        <v>949</v>
      </c>
      <c r="N386" s="155" t="s">
        <v>949</v>
      </c>
      <c r="O386" s="155" t="s">
        <v>949</v>
      </c>
      <c r="P386" s="155" t="s">
        <v>949</v>
      </c>
      <c r="Q386" s="106" t="s">
        <v>949</v>
      </c>
      <c r="R386" s="1019" t="s">
        <v>949</v>
      </c>
      <c r="S386" s="29" t="s">
        <v>949</v>
      </c>
      <c r="T386" s="29" t="s">
        <v>949</v>
      </c>
      <c r="U386" s="29" t="s">
        <v>949</v>
      </c>
      <c r="V386" s="29" t="s">
        <v>949</v>
      </c>
      <c r="W386" s="29" t="s">
        <v>949</v>
      </c>
      <c r="X386" s="29" t="s">
        <v>949</v>
      </c>
      <c r="Y386" s="29" t="s">
        <v>949</v>
      </c>
      <c r="Z386" s="29" t="s">
        <v>949</v>
      </c>
      <c r="AA386" s="29" t="s">
        <v>949</v>
      </c>
      <c r="AB386" s="29" t="s">
        <v>949</v>
      </c>
      <c r="AC386" s="29" t="s">
        <v>949</v>
      </c>
      <c r="AD386" s="29" t="s">
        <v>949</v>
      </c>
      <c r="AE386" s="998" t="s">
        <v>940</v>
      </c>
      <c r="AF386" s="998" t="s">
        <v>132</v>
      </c>
      <c r="AG386" s="998"/>
      <c r="AH386" s="998"/>
      <c r="AI386" s="998"/>
      <c r="AJ386" s="998">
        <f t="shared" si="37"/>
        <v>1</v>
      </c>
      <c r="AK386" s="998">
        <f t="shared" si="38"/>
        <v>1</v>
      </c>
    </row>
    <row r="387" spans="1:37" ht="16.5">
      <c r="A387" s="1018"/>
      <c r="B387" s="29">
        <f t="shared" si="35"/>
        <v>385</v>
      </c>
      <c r="C387" s="14" t="s">
        <v>3719</v>
      </c>
      <c r="D387" s="99" t="s">
        <v>5615</v>
      </c>
      <c r="E387" s="106" t="str">
        <f t="shared" si="39"/>
        <v>A29X127</v>
      </c>
      <c r="F387" s="106" t="s">
        <v>947</v>
      </c>
      <c r="G387" s="683" t="s">
        <v>5532</v>
      </c>
      <c r="H387" s="1019" t="s">
        <v>949</v>
      </c>
      <c r="I387" s="1019" t="s">
        <v>949</v>
      </c>
      <c r="J387" s="1019" t="s">
        <v>949</v>
      </c>
      <c r="K387" s="1019" t="s">
        <v>949</v>
      </c>
      <c r="L387" s="1019" t="s">
        <v>949</v>
      </c>
      <c r="M387" s="1019" t="s">
        <v>949</v>
      </c>
      <c r="N387" s="155" t="s">
        <v>949</v>
      </c>
      <c r="O387" s="155" t="s">
        <v>949</v>
      </c>
      <c r="P387" s="155" t="s">
        <v>949</v>
      </c>
      <c r="Q387" s="106" t="s">
        <v>949</v>
      </c>
      <c r="R387" s="1019" t="s">
        <v>3809</v>
      </c>
      <c r="S387" s="29" t="s">
        <v>949</v>
      </c>
      <c r="T387" s="29" t="s">
        <v>949</v>
      </c>
      <c r="U387" s="29" t="s">
        <v>949</v>
      </c>
      <c r="V387" s="29" t="s">
        <v>949</v>
      </c>
      <c r="W387" s="29" t="s">
        <v>949</v>
      </c>
      <c r="X387" s="29" t="s">
        <v>949</v>
      </c>
      <c r="Y387" s="29" t="s">
        <v>949</v>
      </c>
      <c r="Z387" s="29" t="s">
        <v>949</v>
      </c>
      <c r="AA387" s="29" t="s">
        <v>949</v>
      </c>
      <c r="AB387" s="29" t="s">
        <v>949</v>
      </c>
      <c r="AC387" s="29" t="s">
        <v>949</v>
      </c>
      <c r="AD387" s="29" t="s">
        <v>949</v>
      </c>
      <c r="AE387" s="998"/>
      <c r="AF387" s="998" t="s">
        <v>132</v>
      </c>
      <c r="AG387" s="998"/>
      <c r="AH387" s="998"/>
      <c r="AI387" s="998"/>
      <c r="AJ387" s="998">
        <f t="shared" si="37"/>
        <v>1</v>
      </c>
      <c r="AK387" s="998">
        <f t="shared" si="38"/>
        <v>1</v>
      </c>
    </row>
    <row r="388" spans="1:37" ht="16.5">
      <c r="A388" s="1018"/>
      <c r="B388" s="29">
        <f t="shared" si="35"/>
        <v>386</v>
      </c>
      <c r="C388" s="14" t="s">
        <v>3719</v>
      </c>
      <c r="D388" s="99" t="s">
        <v>5616</v>
      </c>
      <c r="E388" s="106" t="str">
        <f t="shared" si="39"/>
        <v>A29X132</v>
      </c>
      <c r="F388" s="106" t="s">
        <v>947</v>
      </c>
      <c r="G388" s="683" t="s">
        <v>5532</v>
      </c>
      <c r="H388" s="1019" t="s">
        <v>949</v>
      </c>
      <c r="I388" s="1019" t="s">
        <v>949</v>
      </c>
      <c r="J388" s="1019" t="s">
        <v>949</v>
      </c>
      <c r="K388" s="1019" t="s">
        <v>949</v>
      </c>
      <c r="L388" s="1019" t="s">
        <v>949</v>
      </c>
      <c r="M388" s="1019" t="s">
        <v>949</v>
      </c>
      <c r="N388" s="155" t="s">
        <v>949</v>
      </c>
      <c r="O388" s="155" t="s">
        <v>949</v>
      </c>
      <c r="P388" s="155" t="s">
        <v>949</v>
      </c>
      <c r="Q388" s="106" t="s">
        <v>949</v>
      </c>
      <c r="R388" s="1019" t="s">
        <v>3809</v>
      </c>
      <c r="S388" s="29" t="s">
        <v>949</v>
      </c>
      <c r="T388" s="29" t="s">
        <v>949</v>
      </c>
      <c r="U388" s="29" t="s">
        <v>949</v>
      </c>
      <c r="V388" s="29" t="s">
        <v>949</v>
      </c>
      <c r="W388" s="29" t="s">
        <v>949</v>
      </c>
      <c r="X388" s="29" t="s">
        <v>949</v>
      </c>
      <c r="Y388" s="29" t="s">
        <v>949</v>
      </c>
      <c r="Z388" s="29" t="s">
        <v>949</v>
      </c>
      <c r="AA388" s="29" t="s">
        <v>949</v>
      </c>
      <c r="AB388" s="29" t="s">
        <v>949</v>
      </c>
      <c r="AC388" s="29" t="s">
        <v>949</v>
      </c>
      <c r="AD388" s="29" t="s">
        <v>949</v>
      </c>
      <c r="AE388" s="998"/>
      <c r="AF388" s="998" t="s">
        <v>132</v>
      </c>
      <c r="AG388" s="998"/>
      <c r="AH388" s="998"/>
      <c r="AI388" s="998"/>
      <c r="AJ388" s="998">
        <f t="shared" si="37"/>
        <v>1</v>
      </c>
      <c r="AK388" s="998">
        <f t="shared" si="38"/>
        <v>1</v>
      </c>
    </row>
    <row r="389" spans="1:37" ht="16.5">
      <c r="A389" s="1018"/>
      <c r="B389" s="29">
        <f t="shared" si="35"/>
        <v>387</v>
      </c>
      <c r="C389" s="14" t="s">
        <v>3719</v>
      </c>
      <c r="D389" s="99" t="s">
        <v>5617</v>
      </c>
      <c r="E389" s="106" t="str">
        <f t="shared" si="39"/>
        <v>A29X150</v>
      </c>
      <c r="F389" s="106" t="s">
        <v>947</v>
      </c>
      <c r="G389" s="683" t="s">
        <v>5618</v>
      </c>
      <c r="H389" s="1019" t="s">
        <v>949</v>
      </c>
      <c r="I389" s="1019" t="s">
        <v>949</v>
      </c>
      <c r="J389" s="1019" t="s">
        <v>949</v>
      </c>
      <c r="K389" s="1019" t="s">
        <v>949</v>
      </c>
      <c r="L389" s="1019" t="s">
        <v>949</v>
      </c>
      <c r="M389" s="1019" t="s">
        <v>949</v>
      </c>
      <c r="N389" s="155" t="s">
        <v>949</v>
      </c>
      <c r="O389" s="155" t="s">
        <v>949</v>
      </c>
      <c r="P389" s="155" t="s">
        <v>949</v>
      </c>
      <c r="Q389" s="106" t="s">
        <v>949</v>
      </c>
      <c r="R389" s="1019" t="s">
        <v>949</v>
      </c>
      <c r="S389" s="29" t="s">
        <v>949</v>
      </c>
      <c r="T389" s="29" t="s">
        <v>949</v>
      </c>
      <c r="U389" s="29" t="s">
        <v>949</v>
      </c>
      <c r="V389" s="29" t="s">
        <v>949</v>
      </c>
      <c r="W389" s="29" t="s">
        <v>949</v>
      </c>
      <c r="X389" s="29" t="s">
        <v>949</v>
      </c>
      <c r="Y389" s="29" t="s">
        <v>949</v>
      </c>
      <c r="Z389" s="29" t="s">
        <v>949</v>
      </c>
      <c r="AA389" s="29" t="s">
        <v>949</v>
      </c>
      <c r="AB389" s="29" t="s">
        <v>949</v>
      </c>
      <c r="AC389" s="29" t="s">
        <v>949</v>
      </c>
      <c r="AD389" s="29" t="s">
        <v>949</v>
      </c>
      <c r="AE389" s="998" t="s">
        <v>940</v>
      </c>
      <c r="AF389" s="998" t="s">
        <v>132</v>
      </c>
      <c r="AG389" s="998"/>
      <c r="AH389" s="998"/>
      <c r="AI389" s="998"/>
      <c r="AJ389" s="998">
        <f t="shared" si="37"/>
        <v>1</v>
      </c>
      <c r="AK389" s="998">
        <f t="shared" si="38"/>
        <v>1</v>
      </c>
    </row>
    <row r="390" spans="1:37" ht="16.5">
      <c r="A390" s="1018"/>
      <c r="B390" s="29">
        <f t="shared" si="35"/>
        <v>388</v>
      </c>
      <c r="C390" s="14" t="s">
        <v>3719</v>
      </c>
      <c r="D390" s="99" t="s">
        <v>5619</v>
      </c>
      <c r="E390" s="106" t="str">
        <f t="shared" si="39"/>
        <v>A29X151</v>
      </c>
      <c r="F390" s="106" t="s">
        <v>947</v>
      </c>
      <c r="G390" s="683" t="s">
        <v>5620</v>
      </c>
      <c r="H390" s="1019" t="s">
        <v>949</v>
      </c>
      <c r="I390" s="1019" t="s">
        <v>949</v>
      </c>
      <c r="J390" s="1019" t="s">
        <v>949</v>
      </c>
      <c r="K390" s="1019" t="s">
        <v>949</v>
      </c>
      <c r="L390" s="1019" t="s">
        <v>949</v>
      </c>
      <c r="M390" s="1019" t="s">
        <v>949</v>
      </c>
      <c r="N390" s="155" t="s">
        <v>949</v>
      </c>
      <c r="O390" s="155" t="s">
        <v>949</v>
      </c>
      <c r="P390" s="155" t="s">
        <v>949</v>
      </c>
      <c r="Q390" s="106" t="s">
        <v>949</v>
      </c>
      <c r="R390" s="1019" t="s">
        <v>949</v>
      </c>
      <c r="S390" s="29" t="s">
        <v>949</v>
      </c>
      <c r="T390" s="29" t="s">
        <v>949</v>
      </c>
      <c r="U390" s="29" t="s">
        <v>949</v>
      </c>
      <c r="V390" s="29" t="s">
        <v>949</v>
      </c>
      <c r="W390" s="29" t="s">
        <v>949</v>
      </c>
      <c r="X390" s="29" t="s">
        <v>949</v>
      </c>
      <c r="Y390" s="29" t="s">
        <v>949</v>
      </c>
      <c r="Z390" s="29" t="s">
        <v>949</v>
      </c>
      <c r="AA390" s="29" t="s">
        <v>949</v>
      </c>
      <c r="AB390" s="29" t="s">
        <v>949</v>
      </c>
      <c r="AC390" s="29" t="s">
        <v>949</v>
      </c>
      <c r="AD390" s="29" t="s">
        <v>949</v>
      </c>
      <c r="AE390" s="998" t="s">
        <v>940</v>
      </c>
      <c r="AF390" s="998" t="s">
        <v>132</v>
      </c>
      <c r="AG390" s="998"/>
      <c r="AH390" s="998"/>
      <c r="AI390" s="998"/>
      <c r="AJ390" s="998">
        <f t="shared" si="37"/>
        <v>1</v>
      </c>
      <c r="AK390" s="998">
        <f t="shared" si="38"/>
        <v>1</v>
      </c>
    </row>
    <row r="391" spans="1:37" ht="16.5">
      <c r="A391" s="1018"/>
      <c r="B391" s="29">
        <f t="shared" si="35"/>
        <v>389</v>
      </c>
      <c r="C391" s="14" t="s">
        <v>3719</v>
      </c>
      <c r="D391" s="99" t="s">
        <v>5621</v>
      </c>
      <c r="E391" s="106" t="str">
        <f t="shared" si="39"/>
        <v>A29X152</v>
      </c>
      <c r="F391" s="106" t="s">
        <v>947</v>
      </c>
      <c r="G391" s="683" t="s">
        <v>5622</v>
      </c>
      <c r="H391" s="1019" t="s">
        <v>949</v>
      </c>
      <c r="I391" s="1019" t="s">
        <v>949</v>
      </c>
      <c r="J391" s="1019" t="s">
        <v>949</v>
      </c>
      <c r="K391" s="1019" t="s">
        <v>949</v>
      </c>
      <c r="L391" s="1019" t="s">
        <v>949</v>
      </c>
      <c r="M391" s="1019" t="s">
        <v>949</v>
      </c>
      <c r="N391" s="155" t="s">
        <v>949</v>
      </c>
      <c r="O391" s="155" t="s">
        <v>949</v>
      </c>
      <c r="P391" s="155" t="s">
        <v>949</v>
      </c>
      <c r="Q391" s="106" t="s">
        <v>949</v>
      </c>
      <c r="R391" s="1019" t="s">
        <v>949</v>
      </c>
      <c r="S391" s="29" t="s">
        <v>949</v>
      </c>
      <c r="T391" s="29" t="s">
        <v>949</v>
      </c>
      <c r="U391" s="29" t="s">
        <v>949</v>
      </c>
      <c r="V391" s="29" t="s">
        <v>949</v>
      </c>
      <c r="W391" s="29" t="s">
        <v>949</v>
      </c>
      <c r="X391" s="29" t="s">
        <v>949</v>
      </c>
      <c r="Y391" s="29" t="s">
        <v>949</v>
      </c>
      <c r="Z391" s="29" t="s">
        <v>949</v>
      </c>
      <c r="AA391" s="29" t="s">
        <v>949</v>
      </c>
      <c r="AB391" s="29" t="s">
        <v>949</v>
      </c>
      <c r="AC391" s="29" t="s">
        <v>949</v>
      </c>
      <c r="AD391" s="29" t="s">
        <v>949</v>
      </c>
      <c r="AE391" s="998" t="s">
        <v>940</v>
      </c>
      <c r="AF391" s="998" t="s">
        <v>132</v>
      </c>
      <c r="AG391" s="998"/>
      <c r="AH391" s="998"/>
      <c r="AI391" s="998"/>
      <c r="AJ391" s="998">
        <f t="shared" si="37"/>
        <v>1</v>
      </c>
      <c r="AK391" s="998">
        <f t="shared" si="38"/>
        <v>1</v>
      </c>
    </row>
    <row r="392" spans="1:37" ht="16.5">
      <c r="A392" s="1018"/>
      <c r="B392" s="29">
        <f t="shared" si="35"/>
        <v>390</v>
      </c>
      <c r="C392" s="14" t="s">
        <v>3719</v>
      </c>
      <c r="D392" s="99" t="s">
        <v>5623</v>
      </c>
      <c r="E392" s="106" t="str">
        <f t="shared" si="39"/>
        <v>A29X153</v>
      </c>
      <c r="F392" s="106" t="s">
        <v>947</v>
      </c>
      <c r="G392" s="683" t="s">
        <v>5532</v>
      </c>
      <c r="H392" s="1019" t="s">
        <v>949</v>
      </c>
      <c r="I392" s="1019" t="s">
        <v>949</v>
      </c>
      <c r="J392" s="1019" t="s">
        <v>949</v>
      </c>
      <c r="K392" s="1019" t="s">
        <v>949</v>
      </c>
      <c r="L392" s="1019" t="s">
        <v>949</v>
      </c>
      <c r="M392" s="1019" t="s">
        <v>949</v>
      </c>
      <c r="N392" s="155" t="s">
        <v>949</v>
      </c>
      <c r="O392" s="155" t="s">
        <v>949</v>
      </c>
      <c r="P392" s="155" t="s">
        <v>949</v>
      </c>
      <c r="Q392" s="106" t="s">
        <v>949</v>
      </c>
      <c r="R392" s="1030" t="s">
        <v>1166</v>
      </c>
      <c r="S392" s="29" t="s">
        <v>949</v>
      </c>
      <c r="T392" s="29" t="s">
        <v>949</v>
      </c>
      <c r="U392" s="29" t="s">
        <v>949</v>
      </c>
      <c r="V392" s="29" t="s">
        <v>949</v>
      </c>
      <c r="W392" s="29" t="s">
        <v>949</v>
      </c>
      <c r="X392" s="29" t="s">
        <v>949</v>
      </c>
      <c r="Y392" s="29" t="s">
        <v>949</v>
      </c>
      <c r="Z392" s="29" t="s">
        <v>949</v>
      </c>
      <c r="AA392" s="29" t="s">
        <v>949</v>
      </c>
      <c r="AB392" s="29" t="s">
        <v>949</v>
      </c>
      <c r="AC392" s="29" t="s">
        <v>949</v>
      </c>
      <c r="AD392" s="29" t="s">
        <v>949</v>
      </c>
      <c r="AE392" s="998"/>
      <c r="AF392" s="998" t="s">
        <v>132</v>
      </c>
      <c r="AG392" s="998"/>
      <c r="AH392" s="998"/>
      <c r="AI392" s="998"/>
      <c r="AJ392" s="998">
        <f t="shared" si="37"/>
        <v>1</v>
      </c>
      <c r="AK392" s="998">
        <f t="shared" si="38"/>
        <v>1</v>
      </c>
    </row>
    <row r="393" spans="1:37" ht="16.5">
      <c r="A393" s="1018"/>
      <c r="B393" s="29">
        <f t="shared" si="35"/>
        <v>391</v>
      </c>
      <c r="C393" s="14" t="s">
        <v>3719</v>
      </c>
      <c r="D393" s="99" t="s">
        <v>5624</v>
      </c>
      <c r="E393" s="106" t="str">
        <f t="shared" si="39"/>
        <v>A29X154</v>
      </c>
      <c r="F393" s="106" t="s">
        <v>947</v>
      </c>
      <c r="G393" s="683" t="s">
        <v>5625</v>
      </c>
      <c r="H393" s="1019" t="s">
        <v>949</v>
      </c>
      <c r="I393" s="1019" t="s">
        <v>949</v>
      </c>
      <c r="J393" s="1019" t="s">
        <v>949</v>
      </c>
      <c r="K393" s="1019" t="s">
        <v>949</v>
      </c>
      <c r="L393" s="1019" t="s">
        <v>949</v>
      </c>
      <c r="M393" s="1019" t="s">
        <v>949</v>
      </c>
      <c r="N393" s="155" t="s">
        <v>949</v>
      </c>
      <c r="O393" s="155" t="s">
        <v>949</v>
      </c>
      <c r="P393" s="155" t="s">
        <v>949</v>
      </c>
      <c r="Q393" s="106" t="s">
        <v>949</v>
      </c>
      <c r="R393" s="1019" t="s">
        <v>949</v>
      </c>
      <c r="S393" s="29" t="s">
        <v>949</v>
      </c>
      <c r="T393" s="29" t="s">
        <v>949</v>
      </c>
      <c r="U393" s="29" t="s">
        <v>949</v>
      </c>
      <c r="V393" s="29" t="s">
        <v>949</v>
      </c>
      <c r="W393" s="29" t="s">
        <v>949</v>
      </c>
      <c r="X393" s="29" t="s">
        <v>949</v>
      </c>
      <c r="Y393" s="29" t="s">
        <v>949</v>
      </c>
      <c r="Z393" s="29" t="s">
        <v>949</v>
      </c>
      <c r="AA393" s="29" t="s">
        <v>949</v>
      </c>
      <c r="AB393" s="29" t="s">
        <v>949</v>
      </c>
      <c r="AC393" s="29" t="s">
        <v>949</v>
      </c>
      <c r="AD393" s="29" t="s">
        <v>949</v>
      </c>
      <c r="AE393" s="998" t="s">
        <v>940</v>
      </c>
      <c r="AF393" s="998" t="s">
        <v>132</v>
      </c>
      <c r="AG393" s="998"/>
      <c r="AH393" s="998"/>
      <c r="AI393" s="998"/>
      <c r="AJ393" s="998">
        <f t="shared" si="37"/>
        <v>1</v>
      </c>
      <c r="AK393" s="998">
        <f t="shared" si="38"/>
        <v>1</v>
      </c>
    </row>
    <row r="394" spans="1:37" ht="16.5">
      <c r="A394" s="1018"/>
      <c r="B394" s="29">
        <f t="shared" si="35"/>
        <v>392</v>
      </c>
      <c r="C394" s="14" t="s">
        <v>3719</v>
      </c>
      <c r="D394" s="99" t="s">
        <v>5626</v>
      </c>
      <c r="E394" s="106" t="str">
        <f t="shared" si="39"/>
        <v>A29X155</v>
      </c>
      <c r="F394" s="106" t="s">
        <v>947</v>
      </c>
      <c r="G394" s="683" t="s">
        <v>5627</v>
      </c>
      <c r="H394" s="1019" t="s">
        <v>949</v>
      </c>
      <c r="I394" s="1019" t="s">
        <v>949</v>
      </c>
      <c r="J394" s="1019" t="s">
        <v>949</v>
      </c>
      <c r="K394" s="1019" t="s">
        <v>949</v>
      </c>
      <c r="L394" s="1019" t="s">
        <v>949</v>
      </c>
      <c r="M394" s="1019" t="s">
        <v>949</v>
      </c>
      <c r="N394" s="155" t="s">
        <v>949</v>
      </c>
      <c r="O394" s="155" t="s">
        <v>949</v>
      </c>
      <c r="P394" s="155" t="s">
        <v>949</v>
      </c>
      <c r="Q394" s="106" t="s">
        <v>949</v>
      </c>
      <c r="R394" s="1019" t="s">
        <v>949</v>
      </c>
      <c r="S394" s="29" t="s">
        <v>949</v>
      </c>
      <c r="T394" s="29" t="s">
        <v>949</v>
      </c>
      <c r="U394" s="29" t="s">
        <v>949</v>
      </c>
      <c r="V394" s="29" t="s">
        <v>949</v>
      </c>
      <c r="W394" s="29" t="s">
        <v>949</v>
      </c>
      <c r="X394" s="29" t="s">
        <v>949</v>
      </c>
      <c r="Y394" s="29" t="s">
        <v>949</v>
      </c>
      <c r="Z394" s="29" t="s">
        <v>949</v>
      </c>
      <c r="AA394" s="29" t="s">
        <v>949</v>
      </c>
      <c r="AB394" s="29" t="s">
        <v>949</v>
      </c>
      <c r="AC394" s="29" t="s">
        <v>949</v>
      </c>
      <c r="AD394" s="29" t="s">
        <v>949</v>
      </c>
      <c r="AE394" s="998" t="s">
        <v>940</v>
      </c>
      <c r="AF394" s="998" t="s">
        <v>132</v>
      </c>
      <c r="AG394" s="998"/>
      <c r="AH394" s="998"/>
      <c r="AI394" s="998"/>
      <c r="AJ394" s="998">
        <f t="shared" si="37"/>
        <v>1</v>
      </c>
      <c r="AK394" s="998">
        <f t="shared" si="38"/>
        <v>1</v>
      </c>
    </row>
    <row r="395" spans="1:37" ht="16.5">
      <c r="A395" s="1018"/>
      <c r="B395" s="29">
        <f t="shared" si="35"/>
        <v>393</v>
      </c>
      <c r="C395" s="14" t="s">
        <v>3719</v>
      </c>
      <c r="D395" s="99" t="s">
        <v>5628</v>
      </c>
      <c r="E395" s="106" t="str">
        <f t="shared" si="39"/>
        <v>A29X156</v>
      </c>
      <c r="F395" s="106" t="s">
        <v>947</v>
      </c>
      <c r="G395" s="683" t="s">
        <v>5629</v>
      </c>
      <c r="H395" s="1019" t="s">
        <v>949</v>
      </c>
      <c r="I395" s="1019" t="s">
        <v>949</v>
      </c>
      <c r="J395" s="1019" t="s">
        <v>949</v>
      </c>
      <c r="K395" s="1019" t="s">
        <v>949</v>
      </c>
      <c r="L395" s="1019" t="s">
        <v>949</v>
      </c>
      <c r="M395" s="1019" t="s">
        <v>949</v>
      </c>
      <c r="N395" s="155" t="s">
        <v>949</v>
      </c>
      <c r="O395" s="155" t="s">
        <v>949</v>
      </c>
      <c r="P395" s="155" t="s">
        <v>949</v>
      </c>
      <c r="Q395" s="106" t="s">
        <v>949</v>
      </c>
      <c r="R395" s="1019" t="s">
        <v>949</v>
      </c>
      <c r="S395" s="29" t="s">
        <v>949</v>
      </c>
      <c r="T395" s="29" t="s">
        <v>949</v>
      </c>
      <c r="U395" s="29" t="s">
        <v>949</v>
      </c>
      <c r="V395" s="29" t="s">
        <v>949</v>
      </c>
      <c r="W395" s="29" t="s">
        <v>949</v>
      </c>
      <c r="X395" s="29" t="s">
        <v>949</v>
      </c>
      <c r="Y395" s="29" t="s">
        <v>949</v>
      </c>
      <c r="Z395" s="29" t="s">
        <v>949</v>
      </c>
      <c r="AA395" s="29" t="s">
        <v>949</v>
      </c>
      <c r="AB395" s="29" t="s">
        <v>949</v>
      </c>
      <c r="AC395" s="29" t="s">
        <v>949</v>
      </c>
      <c r="AD395" s="29" t="s">
        <v>949</v>
      </c>
      <c r="AE395" s="998" t="s">
        <v>940</v>
      </c>
      <c r="AF395" s="998" t="s">
        <v>132</v>
      </c>
      <c r="AG395" s="998"/>
      <c r="AH395" s="998"/>
      <c r="AI395" s="998"/>
      <c r="AJ395" s="998">
        <f t="shared" si="37"/>
        <v>1</v>
      </c>
      <c r="AK395" s="998">
        <f t="shared" si="38"/>
        <v>1</v>
      </c>
    </row>
    <row r="396" spans="1:37" ht="16.5">
      <c r="A396" s="1018"/>
      <c r="B396" s="29">
        <f t="shared" ref="B396:B459" si="40">ROW()-2</f>
        <v>394</v>
      </c>
      <c r="C396" s="14" t="s">
        <v>3719</v>
      </c>
      <c r="D396" s="99" t="s">
        <v>5630</v>
      </c>
      <c r="E396" s="106" t="str">
        <f t="shared" si="39"/>
        <v>A29X157</v>
      </c>
      <c r="F396" s="106" t="s">
        <v>947</v>
      </c>
      <c r="G396" s="683" t="s">
        <v>5534</v>
      </c>
      <c r="H396" s="1019" t="s">
        <v>949</v>
      </c>
      <c r="I396" s="1019" t="s">
        <v>949</v>
      </c>
      <c r="J396" s="1019" t="s">
        <v>949</v>
      </c>
      <c r="K396" s="1019" t="s">
        <v>949</v>
      </c>
      <c r="L396" s="1019" t="s">
        <v>949</v>
      </c>
      <c r="M396" s="1019" t="s">
        <v>949</v>
      </c>
      <c r="N396" s="155" t="s">
        <v>949</v>
      </c>
      <c r="O396" s="155" t="s">
        <v>949</v>
      </c>
      <c r="P396" s="155" t="s">
        <v>949</v>
      </c>
      <c r="Q396" s="106" t="s">
        <v>949</v>
      </c>
      <c r="R396" s="1019" t="s">
        <v>949</v>
      </c>
      <c r="S396" s="29" t="s">
        <v>949</v>
      </c>
      <c r="T396" s="29" t="s">
        <v>949</v>
      </c>
      <c r="U396" s="29" t="s">
        <v>949</v>
      </c>
      <c r="V396" s="29" t="s">
        <v>949</v>
      </c>
      <c r="W396" s="29" t="s">
        <v>949</v>
      </c>
      <c r="X396" s="29" t="s">
        <v>949</v>
      </c>
      <c r="Y396" s="29" t="s">
        <v>949</v>
      </c>
      <c r="Z396" s="29" t="s">
        <v>949</v>
      </c>
      <c r="AA396" s="29" t="s">
        <v>949</v>
      </c>
      <c r="AB396" s="29" t="s">
        <v>949</v>
      </c>
      <c r="AC396" s="29" t="s">
        <v>949</v>
      </c>
      <c r="AD396" s="29" t="s">
        <v>949</v>
      </c>
      <c r="AE396" s="998" t="s">
        <v>940</v>
      </c>
      <c r="AF396" s="998" t="s">
        <v>132</v>
      </c>
      <c r="AG396" s="998"/>
      <c r="AH396" s="998"/>
      <c r="AI396" s="998"/>
      <c r="AJ396" s="998">
        <f t="shared" si="37"/>
        <v>1</v>
      </c>
      <c r="AK396" s="998">
        <f t="shared" si="38"/>
        <v>1</v>
      </c>
    </row>
    <row r="397" spans="1:37" ht="16.5">
      <c r="A397" s="1018"/>
      <c r="B397" s="29">
        <f t="shared" si="40"/>
        <v>395</v>
      </c>
      <c r="C397" s="14" t="s">
        <v>3719</v>
      </c>
      <c r="D397" s="99" t="s">
        <v>5631</v>
      </c>
      <c r="E397" s="106" t="str">
        <f t="shared" si="39"/>
        <v>A29X158</v>
      </c>
      <c r="F397" s="106" t="s">
        <v>947</v>
      </c>
      <c r="G397" s="683" t="s">
        <v>5534</v>
      </c>
      <c r="H397" s="1019" t="s">
        <v>949</v>
      </c>
      <c r="I397" s="1019" t="s">
        <v>949</v>
      </c>
      <c r="J397" s="1019" t="s">
        <v>949</v>
      </c>
      <c r="K397" s="1019" t="s">
        <v>949</v>
      </c>
      <c r="L397" s="1019" t="s">
        <v>949</v>
      </c>
      <c r="M397" s="1019" t="s">
        <v>949</v>
      </c>
      <c r="N397" s="155" t="s">
        <v>949</v>
      </c>
      <c r="O397" s="155" t="s">
        <v>949</v>
      </c>
      <c r="P397" s="155" t="s">
        <v>949</v>
      </c>
      <c r="Q397" s="106" t="s">
        <v>949</v>
      </c>
      <c r="R397" s="1019" t="s">
        <v>949</v>
      </c>
      <c r="S397" s="29" t="s">
        <v>949</v>
      </c>
      <c r="T397" s="29" t="s">
        <v>949</v>
      </c>
      <c r="U397" s="29" t="s">
        <v>949</v>
      </c>
      <c r="V397" s="29" t="s">
        <v>949</v>
      </c>
      <c r="W397" s="29" t="s">
        <v>949</v>
      </c>
      <c r="X397" s="29" t="s">
        <v>949</v>
      </c>
      <c r="Y397" s="29" t="s">
        <v>949</v>
      </c>
      <c r="Z397" s="29" t="s">
        <v>949</v>
      </c>
      <c r="AA397" s="29" t="s">
        <v>949</v>
      </c>
      <c r="AB397" s="29" t="s">
        <v>949</v>
      </c>
      <c r="AC397" s="29" t="s">
        <v>949</v>
      </c>
      <c r="AD397" s="29" t="s">
        <v>949</v>
      </c>
      <c r="AE397" s="998" t="s">
        <v>940</v>
      </c>
      <c r="AF397" s="998" t="s">
        <v>132</v>
      </c>
      <c r="AG397" s="998"/>
      <c r="AH397" s="998"/>
      <c r="AI397" s="998"/>
      <c r="AJ397" s="998">
        <f t="shared" si="37"/>
        <v>1</v>
      </c>
      <c r="AK397" s="998">
        <f t="shared" si="38"/>
        <v>1</v>
      </c>
    </row>
    <row r="398" spans="1:37" ht="16.5">
      <c r="A398" s="1018"/>
      <c r="B398" s="29">
        <f t="shared" si="40"/>
        <v>396</v>
      </c>
      <c r="C398" s="14" t="s">
        <v>3719</v>
      </c>
      <c r="D398" s="99" t="s">
        <v>5632</v>
      </c>
      <c r="E398" s="106" t="str">
        <f t="shared" si="39"/>
        <v>A29X159</v>
      </c>
      <c r="F398" s="106" t="s">
        <v>947</v>
      </c>
      <c r="G398" s="683" t="s">
        <v>5534</v>
      </c>
      <c r="H398" s="1019" t="s">
        <v>949</v>
      </c>
      <c r="I398" s="1019" t="s">
        <v>949</v>
      </c>
      <c r="J398" s="1019" t="s">
        <v>949</v>
      </c>
      <c r="K398" s="1019" t="s">
        <v>949</v>
      </c>
      <c r="L398" s="1019" t="s">
        <v>949</v>
      </c>
      <c r="M398" s="1019" t="s">
        <v>949</v>
      </c>
      <c r="N398" s="155" t="s">
        <v>949</v>
      </c>
      <c r="O398" s="155" t="s">
        <v>949</v>
      </c>
      <c r="P398" s="155" t="s">
        <v>949</v>
      </c>
      <c r="Q398" s="106" t="s">
        <v>949</v>
      </c>
      <c r="R398" s="1019" t="s">
        <v>949</v>
      </c>
      <c r="S398" s="29" t="s">
        <v>949</v>
      </c>
      <c r="T398" s="29" t="s">
        <v>949</v>
      </c>
      <c r="U398" s="29" t="s">
        <v>949</v>
      </c>
      <c r="V398" s="29" t="s">
        <v>949</v>
      </c>
      <c r="W398" s="29" t="s">
        <v>949</v>
      </c>
      <c r="X398" s="29" t="s">
        <v>949</v>
      </c>
      <c r="Y398" s="29" t="s">
        <v>949</v>
      </c>
      <c r="Z398" s="29" t="s">
        <v>949</v>
      </c>
      <c r="AA398" s="29" t="s">
        <v>949</v>
      </c>
      <c r="AB398" s="29" t="s">
        <v>949</v>
      </c>
      <c r="AC398" s="29" t="s">
        <v>949</v>
      </c>
      <c r="AD398" s="29" t="s">
        <v>949</v>
      </c>
      <c r="AE398" s="998" t="s">
        <v>940</v>
      </c>
      <c r="AF398" s="998" t="s">
        <v>132</v>
      </c>
      <c r="AG398" s="998"/>
      <c r="AH398" s="998"/>
      <c r="AI398" s="998"/>
      <c r="AJ398" s="998">
        <f t="shared" si="37"/>
        <v>1</v>
      </c>
      <c r="AK398" s="998">
        <f t="shared" si="38"/>
        <v>1</v>
      </c>
    </row>
    <row r="399" spans="1:37" ht="16.5">
      <c r="A399" s="1018"/>
      <c r="B399" s="29">
        <f t="shared" si="40"/>
        <v>397</v>
      </c>
      <c r="C399" s="14" t="s">
        <v>3719</v>
      </c>
      <c r="D399" s="99" t="s">
        <v>5633</v>
      </c>
      <c r="E399" s="106" t="str">
        <f t="shared" si="39"/>
        <v>A29X160</v>
      </c>
      <c r="F399" s="106" t="s">
        <v>947</v>
      </c>
      <c r="G399" s="683" t="s">
        <v>5532</v>
      </c>
      <c r="H399" s="1019" t="s">
        <v>949</v>
      </c>
      <c r="I399" s="1019" t="s">
        <v>949</v>
      </c>
      <c r="J399" s="1019" t="s">
        <v>949</v>
      </c>
      <c r="K399" s="1019" t="s">
        <v>949</v>
      </c>
      <c r="L399" s="1019" t="s">
        <v>949</v>
      </c>
      <c r="M399" s="1019" t="s">
        <v>949</v>
      </c>
      <c r="N399" s="155" t="s">
        <v>949</v>
      </c>
      <c r="O399" s="155" t="s">
        <v>949</v>
      </c>
      <c r="P399" s="155" t="s">
        <v>949</v>
      </c>
      <c r="Q399" s="106" t="s">
        <v>949</v>
      </c>
      <c r="R399" s="1030" t="s">
        <v>1166</v>
      </c>
      <c r="S399" s="29" t="s">
        <v>949</v>
      </c>
      <c r="T399" s="29" t="s">
        <v>949</v>
      </c>
      <c r="U399" s="29" t="s">
        <v>949</v>
      </c>
      <c r="V399" s="29" t="s">
        <v>949</v>
      </c>
      <c r="W399" s="29" t="s">
        <v>949</v>
      </c>
      <c r="X399" s="29" t="s">
        <v>949</v>
      </c>
      <c r="Y399" s="29" t="s">
        <v>949</v>
      </c>
      <c r="Z399" s="29" t="s">
        <v>949</v>
      </c>
      <c r="AA399" s="29" t="s">
        <v>949</v>
      </c>
      <c r="AB399" s="29" t="s">
        <v>949</v>
      </c>
      <c r="AC399" s="29" t="s">
        <v>949</v>
      </c>
      <c r="AD399" s="29" t="s">
        <v>949</v>
      </c>
      <c r="AE399" s="998"/>
      <c r="AF399" s="998" t="s">
        <v>132</v>
      </c>
      <c r="AG399" s="998"/>
      <c r="AH399" s="998"/>
      <c r="AI399" s="998"/>
      <c r="AJ399" s="998">
        <f t="shared" si="37"/>
        <v>1</v>
      </c>
      <c r="AK399" s="998">
        <f t="shared" si="38"/>
        <v>1</v>
      </c>
    </row>
    <row r="400" spans="1:37" ht="16.5">
      <c r="A400" s="1018"/>
      <c r="B400" s="29">
        <f t="shared" si="40"/>
        <v>398</v>
      </c>
      <c r="C400" s="14" t="s">
        <v>3719</v>
      </c>
      <c r="D400" s="99" t="s">
        <v>5634</v>
      </c>
      <c r="E400" s="106" t="str">
        <f t="shared" si="39"/>
        <v>A29X231</v>
      </c>
      <c r="F400" s="106" t="s">
        <v>947</v>
      </c>
      <c r="G400" s="683" t="s">
        <v>5534</v>
      </c>
      <c r="H400" s="1019" t="s">
        <v>949</v>
      </c>
      <c r="I400" s="1019" t="s">
        <v>949</v>
      </c>
      <c r="J400" s="1019" t="s">
        <v>949</v>
      </c>
      <c r="K400" s="1019" t="s">
        <v>949</v>
      </c>
      <c r="L400" s="1019" t="s">
        <v>949</v>
      </c>
      <c r="M400" s="1019" t="s">
        <v>949</v>
      </c>
      <c r="N400" s="155" t="s">
        <v>949</v>
      </c>
      <c r="O400" s="155" t="s">
        <v>949</v>
      </c>
      <c r="P400" s="155" t="s">
        <v>949</v>
      </c>
      <c r="Q400" s="106" t="s">
        <v>949</v>
      </c>
      <c r="R400" s="1019" t="s">
        <v>949</v>
      </c>
      <c r="S400" s="29" t="s">
        <v>949</v>
      </c>
      <c r="T400" s="29" t="s">
        <v>949</v>
      </c>
      <c r="U400" s="29" t="s">
        <v>949</v>
      </c>
      <c r="V400" s="29" t="s">
        <v>949</v>
      </c>
      <c r="W400" s="29" t="s">
        <v>949</v>
      </c>
      <c r="X400" s="29" t="s">
        <v>949</v>
      </c>
      <c r="Y400" s="29" t="s">
        <v>949</v>
      </c>
      <c r="Z400" s="29" t="s">
        <v>949</v>
      </c>
      <c r="AA400" s="29" t="s">
        <v>949</v>
      </c>
      <c r="AB400" s="29" t="s">
        <v>949</v>
      </c>
      <c r="AC400" s="29" t="s">
        <v>949</v>
      </c>
      <c r="AD400" s="29" t="s">
        <v>949</v>
      </c>
      <c r="AE400" s="998" t="s">
        <v>940</v>
      </c>
      <c r="AF400" s="998" t="s">
        <v>132</v>
      </c>
      <c r="AG400" s="998"/>
      <c r="AH400" s="998"/>
      <c r="AI400" s="998"/>
      <c r="AJ400" s="998">
        <f t="shared" si="37"/>
        <v>1</v>
      </c>
      <c r="AK400" s="998">
        <f t="shared" si="38"/>
        <v>1</v>
      </c>
    </row>
    <row r="401" spans="1:37" ht="16.5">
      <c r="A401" s="1018"/>
      <c r="B401" s="29">
        <f t="shared" si="40"/>
        <v>399</v>
      </c>
      <c r="C401" s="14" t="s">
        <v>3719</v>
      </c>
      <c r="D401" s="99" t="s">
        <v>5635</v>
      </c>
      <c r="E401" s="106" t="str">
        <f t="shared" si="39"/>
        <v>A29X235</v>
      </c>
      <c r="F401" s="106" t="s">
        <v>947</v>
      </c>
      <c r="G401" s="683" t="s">
        <v>5534</v>
      </c>
      <c r="H401" s="1019" t="s">
        <v>949</v>
      </c>
      <c r="I401" s="1019" t="s">
        <v>949</v>
      </c>
      <c r="J401" s="1019" t="s">
        <v>949</v>
      </c>
      <c r="K401" s="1019" t="s">
        <v>949</v>
      </c>
      <c r="L401" s="1019" t="s">
        <v>949</v>
      </c>
      <c r="M401" s="1019" t="s">
        <v>949</v>
      </c>
      <c r="N401" s="155" t="s">
        <v>949</v>
      </c>
      <c r="O401" s="155" t="s">
        <v>949</v>
      </c>
      <c r="P401" s="155" t="s">
        <v>949</v>
      </c>
      <c r="Q401" s="106" t="s">
        <v>949</v>
      </c>
      <c r="R401" s="1019" t="s">
        <v>949</v>
      </c>
      <c r="S401" s="29" t="s">
        <v>949</v>
      </c>
      <c r="T401" s="29" t="s">
        <v>949</v>
      </c>
      <c r="U401" s="29" t="s">
        <v>949</v>
      </c>
      <c r="V401" s="29" t="s">
        <v>949</v>
      </c>
      <c r="W401" s="29" t="s">
        <v>949</v>
      </c>
      <c r="X401" s="29" t="s">
        <v>949</v>
      </c>
      <c r="Y401" s="29" t="s">
        <v>949</v>
      </c>
      <c r="Z401" s="29" t="s">
        <v>949</v>
      </c>
      <c r="AA401" s="29" t="s">
        <v>949</v>
      </c>
      <c r="AB401" s="29" t="s">
        <v>949</v>
      </c>
      <c r="AC401" s="29" t="s">
        <v>949</v>
      </c>
      <c r="AD401" s="29" t="s">
        <v>949</v>
      </c>
      <c r="AE401" s="998" t="s">
        <v>940</v>
      </c>
      <c r="AF401" s="998" t="s">
        <v>132</v>
      </c>
      <c r="AG401" s="998"/>
      <c r="AH401" s="998"/>
      <c r="AI401" s="998"/>
      <c r="AJ401" s="998">
        <f t="shared" si="37"/>
        <v>1</v>
      </c>
      <c r="AK401" s="998">
        <f t="shared" si="38"/>
        <v>1</v>
      </c>
    </row>
    <row r="402" spans="1:37" ht="16.5">
      <c r="A402" s="1018"/>
      <c r="B402" s="29">
        <f t="shared" si="40"/>
        <v>400</v>
      </c>
      <c r="C402" s="14" t="s">
        <v>3719</v>
      </c>
      <c r="D402" s="99" t="s">
        <v>5636</v>
      </c>
      <c r="E402" s="106" t="str">
        <f t="shared" si="39"/>
        <v>A29X236</v>
      </c>
      <c r="F402" s="106" t="s">
        <v>947</v>
      </c>
      <c r="G402" s="683" t="s">
        <v>5534</v>
      </c>
      <c r="H402" s="1019" t="s">
        <v>949</v>
      </c>
      <c r="I402" s="1019" t="s">
        <v>949</v>
      </c>
      <c r="J402" s="1019" t="s">
        <v>949</v>
      </c>
      <c r="K402" s="1019" t="s">
        <v>949</v>
      </c>
      <c r="L402" s="1019" t="s">
        <v>949</v>
      </c>
      <c r="M402" s="1019" t="s">
        <v>949</v>
      </c>
      <c r="N402" s="155" t="s">
        <v>949</v>
      </c>
      <c r="O402" s="155" t="s">
        <v>949</v>
      </c>
      <c r="P402" s="155" t="s">
        <v>949</v>
      </c>
      <c r="Q402" s="106" t="s">
        <v>949</v>
      </c>
      <c r="R402" s="1019" t="s">
        <v>949</v>
      </c>
      <c r="S402" s="29" t="s">
        <v>949</v>
      </c>
      <c r="T402" s="29" t="s">
        <v>949</v>
      </c>
      <c r="U402" s="29" t="s">
        <v>949</v>
      </c>
      <c r="V402" s="29" t="s">
        <v>949</v>
      </c>
      <c r="W402" s="29" t="s">
        <v>949</v>
      </c>
      <c r="X402" s="29" t="s">
        <v>949</v>
      </c>
      <c r="Y402" s="29" t="s">
        <v>949</v>
      </c>
      <c r="Z402" s="29" t="s">
        <v>949</v>
      </c>
      <c r="AA402" s="29" t="s">
        <v>949</v>
      </c>
      <c r="AB402" s="29" t="s">
        <v>949</v>
      </c>
      <c r="AC402" s="29" t="s">
        <v>949</v>
      </c>
      <c r="AD402" s="29" t="s">
        <v>949</v>
      </c>
      <c r="AE402" s="998" t="s">
        <v>940</v>
      </c>
      <c r="AF402" s="998" t="s">
        <v>132</v>
      </c>
      <c r="AG402" s="998"/>
      <c r="AH402" s="998"/>
      <c r="AI402" s="998"/>
      <c r="AJ402" s="998">
        <f t="shared" si="37"/>
        <v>1</v>
      </c>
      <c r="AK402" s="998">
        <f t="shared" si="38"/>
        <v>1</v>
      </c>
    </row>
    <row r="403" spans="1:37" s="84" customFormat="1" ht="16.5">
      <c r="A403" s="229"/>
      <c r="B403" s="275">
        <f t="shared" si="40"/>
        <v>401</v>
      </c>
      <c r="C403" s="160" t="s">
        <v>936</v>
      </c>
      <c r="D403" s="160" t="s">
        <v>1196</v>
      </c>
      <c r="E403" s="160" t="s">
        <v>1196</v>
      </c>
      <c r="F403" s="160" t="str">
        <f t="shared" ref="F403:F440" si="41">MID(D403,4,1)</f>
        <v>D</v>
      </c>
      <c r="G403" s="275" t="s">
        <v>5141</v>
      </c>
      <c r="H403" s="160">
        <v>1542.53</v>
      </c>
      <c r="I403" s="160">
        <v>0.17499999999999999</v>
      </c>
      <c r="J403" s="160" t="s">
        <v>949</v>
      </c>
      <c r="K403" s="275" t="s">
        <v>949</v>
      </c>
      <c r="L403" s="275" t="s">
        <v>949</v>
      </c>
      <c r="M403" s="275" t="s">
        <v>2769</v>
      </c>
      <c r="N403" s="160" t="s">
        <v>1172</v>
      </c>
      <c r="O403" s="160" t="s">
        <v>5637</v>
      </c>
      <c r="P403" s="160" t="s">
        <v>5638</v>
      </c>
      <c r="Q403" s="160"/>
      <c r="R403" s="275" t="s">
        <v>1166</v>
      </c>
      <c r="S403" s="275" t="s">
        <v>945</v>
      </c>
      <c r="T403" s="275" t="s">
        <v>945</v>
      </c>
      <c r="U403" s="648"/>
      <c r="V403" s="648"/>
      <c r="W403" s="648"/>
      <c r="X403" s="648"/>
      <c r="Y403" s="648"/>
      <c r="Z403" s="648"/>
      <c r="AA403" s="648"/>
      <c r="AB403" s="648"/>
      <c r="AC403" s="648"/>
      <c r="AD403" s="648"/>
      <c r="AE403" s="648"/>
      <c r="AF403" s="275" t="s">
        <v>473</v>
      </c>
      <c r="AG403" s="648"/>
      <c r="AH403" s="648"/>
      <c r="AI403" s="648"/>
      <c r="AJ403" s="649">
        <f t="shared" si="37"/>
        <v>1</v>
      </c>
      <c r="AK403" s="84">
        <f t="shared" si="38"/>
        <v>1</v>
      </c>
    </row>
    <row r="404" spans="1:37" s="84" customFormat="1" ht="16.5">
      <c r="A404" s="41"/>
      <c r="B404" s="41">
        <f t="shared" si="40"/>
        <v>402</v>
      </c>
      <c r="C404" s="41" t="s">
        <v>5087</v>
      </c>
      <c r="D404" s="158" t="s">
        <v>1549</v>
      </c>
      <c r="E404" s="5" t="s">
        <v>1549</v>
      </c>
      <c r="F404" s="5" t="str">
        <f t="shared" si="41"/>
        <v>D</v>
      </c>
      <c r="G404" s="87" t="s">
        <v>1551</v>
      </c>
      <c r="H404" s="5" t="s">
        <v>949</v>
      </c>
      <c r="I404" s="5">
        <v>2</v>
      </c>
      <c r="J404" s="5" t="s">
        <v>949</v>
      </c>
      <c r="K404" s="87">
        <v>6.8</v>
      </c>
      <c r="L404" s="87" t="s">
        <v>949</v>
      </c>
      <c r="M404" s="87" t="s">
        <v>995</v>
      </c>
      <c r="N404" s="5" t="s">
        <v>1552</v>
      </c>
      <c r="O404" s="5" t="s">
        <v>1553</v>
      </c>
      <c r="P404" s="5" t="s">
        <v>949</v>
      </c>
      <c r="Q404" s="5"/>
      <c r="R404" s="87" t="s">
        <v>1554</v>
      </c>
      <c r="S404" s="87" t="s">
        <v>949</v>
      </c>
      <c r="T404" s="87" t="s">
        <v>949</v>
      </c>
      <c r="U404" s="87"/>
      <c r="V404" s="87"/>
      <c r="W404" s="87"/>
      <c r="X404" s="87"/>
      <c r="Y404" s="87"/>
      <c r="Z404" s="87"/>
      <c r="AA404" s="87"/>
      <c r="AB404" s="87"/>
      <c r="AC404" s="87"/>
      <c r="AD404" s="87"/>
      <c r="AE404" s="41" t="s">
        <v>1126</v>
      </c>
      <c r="AF404" s="229" t="s">
        <v>223</v>
      </c>
      <c r="AG404" s="790"/>
      <c r="AH404" s="41"/>
      <c r="AI404" s="229"/>
      <c r="AJ404" s="218">
        <f t="shared" si="37"/>
        <v>1</v>
      </c>
      <c r="AK404" s="84">
        <f t="shared" si="38"/>
        <v>1</v>
      </c>
    </row>
    <row r="405" spans="1:37" s="84" customFormat="1" ht="16.5">
      <c r="A405" s="41"/>
      <c r="B405" s="41">
        <f t="shared" si="40"/>
        <v>403</v>
      </c>
      <c r="C405" s="158" t="s">
        <v>936</v>
      </c>
      <c r="D405" s="158" t="s">
        <v>1241</v>
      </c>
      <c r="E405" s="158" t="s">
        <v>1241</v>
      </c>
      <c r="F405" s="158" t="str">
        <f t="shared" si="41"/>
        <v>E</v>
      </c>
      <c r="G405" s="41" t="s">
        <v>1243</v>
      </c>
      <c r="H405" s="158">
        <v>11907.642</v>
      </c>
      <c r="I405" s="158" t="s">
        <v>949</v>
      </c>
      <c r="J405" s="158" t="s">
        <v>949</v>
      </c>
      <c r="K405" s="41" t="s">
        <v>949</v>
      </c>
      <c r="L405" s="41" t="s">
        <v>1246</v>
      </c>
      <c r="M405" s="41" t="s">
        <v>949</v>
      </c>
      <c r="N405" s="158" t="s">
        <v>949</v>
      </c>
      <c r="O405" s="158" t="s">
        <v>949</v>
      </c>
      <c r="P405" s="158" t="s">
        <v>1247</v>
      </c>
      <c r="Q405" s="158"/>
      <c r="R405" s="41" t="s">
        <v>1247</v>
      </c>
      <c r="S405" s="41" t="s">
        <v>949</v>
      </c>
      <c r="T405" s="41" t="s">
        <v>949</v>
      </c>
      <c r="U405" s="41"/>
      <c r="V405" s="41"/>
      <c r="W405" s="41"/>
      <c r="X405" s="41"/>
      <c r="Y405" s="41"/>
      <c r="Z405" s="41"/>
      <c r="AA405" s="41"/>
      <c r="AB405" s="41"/>
      <c r="AC405" s="41"/>
      <c r="AD405" s="41"/>
      <c r="AE405" s="41" t="s">
        <v>1126</v>
      </c>
      <c r="AF405" s="41" t="s">
        <v>473</v>
      </c>
      <c r="AG405" s="790"/>
      <c r="AH405" s="41"/>
      <c r="AI405" s="229"/>
      <c r="AJ405" s="218">
        <f t="shared" si="37"/>
        <v>1</v>
      </c>
      <c r="AK405" s="84">
        <f t="shared" si="38"/>
        <v>1</v>
      </c>
    </row>
    <row r="406" spans="1:37" s="84" customFormat="1" ht="16.5">
      <c r="A406" s="229"/>
      <c r="B406" s="41">
        <f t="shared" si="40"/>
        <v>404</v>
      </c>
      <c r="C406" s="158" t="s">
        <v>936</v>
      </c>
      <c r="D406" s="158" t="s">
        <v>1366</v>
      </c>
      <c r="E406" s="158" t="s">
        <v>1366</v>
      </c>
      <c r="F406" s="158" t="str">
        <f t="shared" si="41"/>
        <v>E</v>
      </c>
      <c r="G406" s="41" t="s">
        <v>5639</v>
      </c>
      <c r="H406" s="158">
        <v>2905.62</v>
      </c>
      <c r="I406" s="158" t="s">
        <v>949</v>
      </c>
      <c r="J406" s="158" t="s">
        <v>949</v>
      </c>
      <c r="K406" s="41" t="s">
        <v>949</v>
      </c>
      <c r="L406" s="41" t="s">
        <v>949</v>
      </c>
      <c r="M406" s="41" t="s">
        <v>949</v>
      </c>
      <c r="N406" s="158" t="s">
        <v>949</v>
      </c>
      <c r="O406" s="158" t="s">
        <v>949</v>
      </c>
      <c r="P406" s="158" t="s">
        <v>949</v>
      </c>
      <c r="Q406" s="158"/>
      <c r="R406" s="41" t="s">
        <v>5147</v>
      </c>
      <c r="S406" s="41" t="s">
        <v>945</v>
      </c>
      <c r="T406" s="41" t="s">
        <v>945</v>
      </c>
      <c r="U406" s="229"/>
      <c r="V406" s="229"/>
      <c r="W406" s="229"/>
      <c r="X406" s="229"/>
      <c r="Y406" s="229"/>
      <c r="Z406" s="229"/>
      <c r="AA406" s="229"/>
      <c r="AB406" s="229"/>
      <c r="AC406" s="229"/>
      <c r="AD406" s="229"/>
      <c r="AE406" s="229"/>
      <c r="AF406" s="41" t="s">
        <v>473</v>
      </c>
      <c r="AG406" s="229"/>
      <c r="AH406" s="229"/>
      <c r="AI406" s="229"/>
      <c r="AJ406" s="218">
        <f t="shared" si="37"/>
        <v>1</v>
      </c>
      <c r="AK406" s="84">
        <f t="shared" si="38"/>
        <v>1</v>
      </c>
    </row>
    <row r="407" spans="1:37" s="84" customFormat="1" ht="16.5">
      <c r="A407" s="229"/>
      <c r="B407" s="41">
        <f t="shared" si="40"/>
        <v>405</v>
      </c>
      <c r="C407" s="158" t="s">
        <v>936</v>
      </c>
      <c r="D407" s="158" t="s">
        <v>5640</v>
      </c>
      <c r="E407" s="158" t="s">
        <v>5640</v>
      </c>
      <c r="F407" s="158" t="str">
        <f t="shared" si="41"/>
        <v>E</v>
      </c>
      <c r="G407" s="41" t="s">
        <v>5641</v>
      </c>
      <c r="H407" s="158">
        <v>5275.79</v>
      </c>
      <c r="I407" s="158" t="s">
        <v>949</v>
      </c>
      <c r="J407" s="158" t="s">
        <v>949</v>
      </c>
      <c r="K407" s="41" t="s">
        <v>949</v>
      </c>
      <c r="L407" s="41" t="s">
        <v>949</v>
      </c>
      <c r="M407" s="41" t="s">
        <v>949</v>
      </c>
      <c r="N407" s="158" t="s">
        <v>949</v>
      </c>
      <c r="O407" s="158" t="s">
        <v>949</v>
      </c>
      <c r="P407" s="158" t="s">
        <v>949</v>
      </c>
      <c r="Q407" s="158"/>
      <c r="R407" s="41" t="s">
        <v>5147</v>
      </c>
      <c r="S407" s="41" t="s">
        <v>945</v>
      </c>
      <c r="T407" s="41" t="s">
        <v>945</v>
      </c>
      <c r="U407" s="229"/>
      <c r="V407" s="229"/>
      <c r="W407" s="229"/>
      <c r="X407" s="229"/>
      <c r="Y407" s="229"/>
      <c r="Z407" s="229"/>
      <c r="AA407" s="229"/>
      <c r="AB407" s="229"/>
      <c r="AC407" s="229"/>
      <c r="AD407" s="229"/>
      <c r="AE407" s="229"/>
      <c r="AF407" s="41" t="s">
        <v>473</v>
      </c>
      <c r="AG407" s="229"/>
      <c r="AH407" s="229"/>
      <c r="AI407" s="229"/>
      <c r="AJ407" s="218">
        <f t="shared" si="37"/>
        <v>1</v>
      </c>
      <c r="AK407" s="84">
        <f t="shared" si="38"/>
        <v>1</v>
      </c>
    </row>
    <row r="408" spans="1:37" s="84" customFormat="1" ht="16.5">
      <c r="A408" s="229"/>
      <c r="B408" s="41">
        <f t="shared" si="40"/>
        <v>406</v>
      </c>
      <c r="C408" s="158" t="s">
        <v>936</v>
      </c>
      <c r="D408" s="158" t="s">
        <v>1078</v>
      </c>
      <c r="E408" s="158" t="s">
        <v>1078</v>
      </c>
      <c r="F408" s="158" t="str">
        <f t="shared" si="41"/>
        <v>M</v>
      </c>
      <c r="G408" s="41" t="s">
        <v>1080</v>
      </c>
      <c r="H408" s="158">
        <v>78.47</v>
      </c>
      <c r="I408" s="158">
        <v>0.3</v>
      </c>
      <c r="J408" s="158">
        <v>7.93</v>
      </c>
      <c r="K408" s="41">
        <v>0</v>
      </c>
      <c r="L408" s="41" t="s">
        <v>5642</v>
      </c>
      <c r="M408" s="41" t="s">
        <v>1083</v>
      </c>
      <c r="N408" s="158" t="s">
        <v>1084</v>
      </c>
      <c r="O408" s="158" t="s">
        <v>1085</v>
      </c>
      <c r="P408" s="158" t="s">
        <v>949</v>
      </c>
      <c r="Q408" s="158"/>
      <c r="R408" s="29" t="s">
        <v>1087</v>
      </c>
      <c r="S408" s="41" t="s">
        <v>945</v>
      </c>
      <c r="T408" s="41" t="s">
        <v>945</v>
      </c>
      <c r="U408" s="229"/>
      <c r="V408" s="229"/>
      <c r="W408" s="41" t="s">
        <v>1078</v>
      </c>
      <c r="X408" s="29" t="s">
        <v>1087</v>
      </c>
      <c r="Y408" s="229"/>
      <c r="Z408" s="229"/>
      <c r="AA408" s="229"/>
      <c r="AB408" s="229"/>
      <c r="AC408" s="229"/>
      <c r="AD408" s="229"/>
      <c r="AE408" s="41" t="s">
        <v>989</v>
      </c>
      <c r="AF408" s="41" t="s">
        <v>473</v>
      </c>
      <c r="AG408" s="790"/>
      <c r="AH408" s="229"/>
      <c r="AI408" s="229"/>
      <c r="AJ408" s="218">
        <f t="shared" si="37"/>
        <v>1</v>
      </c>
      <c r="AK408" s="84">
        <f t="shared" si="38"/>
        <v>1</v>
      </c>
    </row>
    <row r="409" spans="1:37" s="84" customFormat="1" ht="16.5">
      <c r="A409" s="229"/>
      <c r="B409" s="41">
        <f t="shared" si="40"/>
        <v>407</v>
      </c>
      <c r="C409" s="158" t="s">
        <v>936</v>
      </c>
      <c r="D409" s="158" t="s">
        <v>1089</v>
      </c>
      <c r="E409" s="158" t="s">
        <v>1089</v>
      </c>
      <c r="F409" s="158" t="str">
        <f t="shared" si="41"/>
        <v>M</v>
      </c>
      <c r="G409" s="41" t="s">
        <v>1091</v>
      </c>
      <c r="H409" s="158">
        <v>152.53</v>
      </c>
      <c r="I409" s="158">
        <v>0.2</v>
      </c>
      <c r="J409" s="158">
        <v>7.93</v>
      </c>
      <c r="K409" s="41">
        <v>0</v>
      </c>
      <c r="L409" s="41" t="s">
        <v>5643</v>
      </c>
      <c r="M409" s="41" t="s">
        <v>1083</v>
      </c>
      <c r="N409" s="158" t="s">
        <v>1084</v>
      </c>
      <c r="O409" s="158" t="s">
        <v>1085</v>
      </c>
      <c r="P409" s="158" t="s">
        <v>949</v>
      </c>
      <c r="Q409" s="158"/>
      <c r="R409" s="29" t="s">
        <v>1087</v>
      </c>
      <c r="S409" s="41" t="s">
        <v>945</v>
      </c>
      <c r="T409" s="41" t="s">
        <v>945</v>
      </c>
      <c r="U409" s="229"/>
      <c r="V409" s="229"/>
      <c r="W409" s="41" t="s">
        <v>1089</v>
      </c>
      <c r="X409" s="29" t="s">
        <v>1087</v>
      </c>
      <c r="Y409" s="229"/>
      <c r="Z409" s="229"/>
      <c r="AA409" s="229"/>
      <c r="AB409" s="229"/>
      <c r="AC409" s="229"/>
      <c r="AD409" s="229"/>
      <c r="AE409" s="41" t="s">
        <v>1126</v>
      </c>
      <c r="AF409" s="41" t="s">
        <v>473</v>
      </c>
      <c r="AG409" s="790"/>
      <c r="AH409" s="229"/>
      <c r="AI409" s="229"/>
      <c r="AJ409" s="218">
        <f t="shared" si="37"/>
        <v>1</v>
      </c>
      <c r="AK409" s="84">
        <f t="shared" si="38"/>
        <v>1</v>
      </c>
    </row>
    <row r="410" spans="1:37" s="84" customFormat="1" ht="16.5">
      <c r="A410" s="41"/>
      <c r="B410" s="41">
        <f t="shared" si="40"/>
        <v>408</v>
      </c>
      <c r="C410" s="158" t="s">
        <v>936</v>
      </c>
      <c r="D410" s="158" t="s">
        <v>1093</v>
      </c>
      <c r="E410" s="158" t="s">
        <v>1093</v>
      </c>
      <c r="F410" s="158" t="str">
        <f t="shared" si="41"/>
        <v>M</v>
      </c>
      <c r="G410" s="41" t="s">
        <v>1095</v>
      </c>
      <c r="H410" s="158">
        <v>117.96</v>
      </c>
      <c r="I410" s="158">
        <v>0.2</v>
      </c>
      <c r="J410" s="158">
        <v>7.93</v>
      </c>
      <c r="K410" s="41">
        <v>0.5</v>
      </c>
      <c r="L410" s="41" t="s">
        <v>1096</v>
      </c>
      <c r="M410" s="41" t="s">
        <v>1083</v>
      </c>
      <c r="N410" s="158" t="s">
        <v>1084</v>
      </c>
      <c r="O410" s="158" t="s">
        <v>1085</v>
      </c>
      <c r="P410" s="158" t="s">
        <v>1086</v>
      </c>
      <c r="Q410" s="158"/>
      <c r="R410" s="29" t="s">
        <v>1087</v>
      </c>
      <c r="S410" s="41" t="s">
        <v>949</v>
      </c>
      <c r="T410" s="41" t="s">
        <v>949</v>
      </c>
      <c r="U410" s="41"/>
      <c r="V410" s="41"/>
      <c r="W410" s="41" t="s">
        <v>1093</v>
      </c>
      <c r="X410" s="29" t="s">
        <v>1087</v>
      </c>
      <c r="Y410" s="41"/>
      <c r="Z410" s="41"/>
      <c r="AA410" s="41"/>
      <c r="AB410" s="41"/>
      <c r="AC410" s="41"/>
      <c r="AD410" s="41"/>
      <c r="AE410" s="41" t="s">
        <v>989</v>
      </c>
      <c r="AF410" s="41" t="s">
        <v>473</v>
      </c>
      <c r="AG410" s="790"/>
      <c r="AH410" s="41"/>
      <c r="AI410" s="229"/>
      <c r="AJ410" s="218">
        <f t="shared" si="37"/>
        <v>1</v>
      </c>
      <c r="AK410" s="84">
        <f t="shared" si="38"/>
        <v>1</v>
      </c>
    </row>
    <row r="411" spans="1:37" s="84" customFormat="1" ht="16.5">
      <c r="A411" s="229"/>
      <c r="B411" s="41">
        <f t="shared" si="40"/>
        <v>409</v>
      </c>
      <c r="C411" s="158" t="s">
        <v>936</v>
      </c>
      <c r="D411" s="158" t="s">
        <v>1224</v>
      </c>
      <c r="E411" s="158" t="s">
        <v>1224</v>
      </c>
      <c r="F411" s="158" t="str">
        <f t="shared" si="41"/>
        <v>M</v>
      </c>
      <c r="G411" s="41" t="s">
        <v>5644</v>
      </c>
      <c r="H411" s="158">
        <v>5454.77</v>
      </c>
      <c r="I411" s="158">
        <v>0.2</v>
      </c>
      <c r="J411" s="158">
        <v>7.93</v>
      </c>
      <c r="K411" s="41" t="s">
        <v>949</v>
      </c>
      <c r="L411" s="41" t="s">
        <v>5645</v>
      </c>
      <c r="M411" s="41" t="s">
        <v>1083</v>
      </c>
      <c r="N411" s="158" t="s">
        <v>1084</v>
      </c>
      <c r="O411" s="158" t="s">
        <v>1085</v>
      </c>
      <c r="P411" s="158" t="s">
        <v>1194</v>
      </c>
      <c r="Q411" s="158"/>
      <c r="R411" s="29" t="s">
        <v>1087</v>
      </c>
      <c r="S411" s="41" t="s">
        <v>945</v>
      </c>
      <c r="T411" s="41" t="s">
        <v>945</v>
      </c>
      <c r="U411" s="229"/>
      <c r="V411" s="229"/>
      <c r="W411" s="41" t="s">
        <v>1224</v>
      </c>
      <c r="X411" s="29" t="s">
        <v>1087</v>
      </c>
      <c r="Y411" s="229"/>
      <c r="Z411" s="229"/>
      <c r="AA411" s="229"/>
      <c r="AB411" s="229"/>
      <c r="AC411" s="229"/>
      <c r="AD411" s="229"/>
      <c r="AE411" s="41" t="s">
        <v>1126</v>
      </c>
      <c r="AF411" s="41" t="s">
        <v>473</v>
      </c>
      <c r="AG411" s="790"/>
      <c r="AH411" s="229"/>
      <c r="AI411" s="229"/>
      <c r="AJ411" s="218">
        <f t="shared" si="37"/>
        <v>1</v>
      </c>
      <c r="AK411" s="84">
        <f t="shared" si="38"/>
        <v>1</v>
      </c>
    </row>
    <row r="412" spans="1:37" s="84" customFormat="1" ht="16.5">
      <c r="A412" s="229"/>
      <c r="B412" s="41">
        <f t="shared" si="40"/>
        <v>410</v>
      </c>
      <c r="C412" s="158" t="s">
        <v>936</v>
      </c>
      <c r="D412" s="158" t="s">
        <v>1106</v>
      </c>
      <c r="E412" s="158" t="s">
        <v>5646</v>
      </c>
      <c r="F412" s="158" t="str">
        <f t="shared" si="41"/>
        <v>M</v>
      </c>
      <c r="G412" s="41" t="s">
        <v>1108</v>
      </c>
      <c r="H412" s="158">
        <v>277.67</v>
      </c>
      <c r="I412" s="158">
        <v>0.2</v>
      </c>
      <c r="J412" s="158">
        <v>7.93</v>
      </c>
      <c r="K412" s="41" t="s">
        <v>949</v>
      </c>
      <c r="L412" s="41" t="s">
        <v>5647</v>
      </c>
      <c r="M412" s="41" t="s">
        <v>1083</v>
      </c>
      <c r="N412" s="158" t="s">
        <v>1084</v>
      </c>
      <c r="O412" s="158" t="s">
        <v>1085</v>
      </c>
      <c r="P412" s="158" t="s">
        <v>949</v>
      </c>
      <c r="Q412" s="158"/>
      <c r="R412" s="29" t="s">
        <v>1087</v>
      </c>
      <c r="S412" s="41" t="s">
        <v>945</v>
      </c>
      <c r="T412" s="41" t="s">
        <v>945</v>
      </c>
      <c r="U412" s="229"/>
      <c r="V412" s="229"/>
      <c r="W412" s="41" t="s">
        <v>1106</v>
      </c>
      <c r="X412" s="29" t="s">
        <v>1087</v>
      </c>
      <c r="Y412" s="229"/>
      <c r="Z412" s="229"/>
      <c r="AA412" s="229"/>
      <c r="AB412" s="229"/>
      <c r="AC412" s="229"/>
      <c r="AD412" s="229"/>
      <c r="AE412" s="41" t="s">
        <v>989</v>
      </c>
      <c r="AF412" s="41" t="s">
        <v>473</v>
      </c>
      <c r="AG412" s="790"/>
      <c r="AH412" s="229"/>
      <c r="AI412" s="229"/>
      <c r="AJ412" s="218">
        <f t="shared" si="37"/>
        <v>1</v>
      </c>
      <c r="AK412" s="84">
        <f t="shared" si="38"/>
        <v>1</v>
      </c>
    </row>
    <row r="413" spans="1:37" s="84" customFormat="1" ht="16.5">
      <c r="A413" s="229"/>
      <c r="B413" s="41">
        <f t="shared" si="40"/>
        <v>411</v>
      </c>
      <c r="C413" s="158" t="s">
        <v>936</v>
      </c>
      <c r="D413" s="158" t="s">
        <v>1111</v>
      </c>
      <c r="E413" s="158" t="s">
        <v>1111</v>
      </c>
      <c r="F413" s="158" t="str">
        <f t="shared" si="41"/>
        <v>M</v>
      </c>
      <c r="G413" s="41" t="s">
        <v>1113</v>
      </c>
      <c r="H413" s="158">
        <v>91.79</v>
      </c>
      <c r="I413" s="158">
        <v>0.2</v>
      </c>
      <c r="J413" s="158">
        <v>7.93</v>
      </c>
      <c r="K413" s="41" t="s">
        <v>949</v>
      </c>
      <c r="L413" s="41" t="s">
        <v>5648</v>
      </c>
      <c r="M413" s="41" t="s">
        <v>1083</v>
      </c>
      <c r="N413" s="158" t="s">
        <v>1084</v>
      </c>
      <c r="O413" s="158" t="s">
        <v>1085</v>
      </c>
      <c r="P413" s="158" t="s">
        <v>949</v>
      </c>
      <c r="Q413" s="158"/>
      <c r="R413" s="29" t="s">
        <v>1087</v>
      </c>
      <c r="S413" s="41" t="s">
        <v>945</v>
      </c>
      <c r="T413" s="41" t="s">
        <v>945</v>
      </c>
      <c r="U413" s="229"/>
      <c r="V413" s="229"/>
      <c r="W413" s="41" t="s">
        <v>1111</v>
      </c>
      <c r="X413" s="29" t="s">
        <v>1087</v>
      </c>
      <c r="Y413" s="229"/>
      <c r="Z413" s="229"/>
      <c r="AA413" s="229"/>
      <c r="AB413" s="229"/>
      <c r="AC413" s="229"/>
      <c r="AD413" s="229"/>
      <c r="AE413" s="41" t="s">
        <v>1059</v>
      </c>
      <c r="AF413" s="41" t="s">
        <v>473</v>
      </c>
      <c r="AG413" s="790"/>
      <c r="AH413" s="229"/>
      <c r="AI413" s="229"/>
      <c r="AJ413" s="218">
        <f t="shared" si="37"/>
        <v>1</v>
      </c>
      <c r="AK413" s="84">
        <f t="shared" si="38"/>
        <v>1</v>
      </c>
    </row>
    <row r="414" spans="1:37" s="84" customFormat="1" ht="16.5">
      <c r="A414" s="229"/>
      <c r="B414" s="41">
        <f t="shared" si="40"/>
        <v>412</v>
      </c>
      <c r="C414" s="158" t="s">
        <v>936</v>
      </c>
      <c r="D414" s="158" t="s">
        <v>1188</v>
      </c>
      <c r="E414" s="158" t="s">
        <v>1188</v>
      </c>
      <c r="F414" s="158" t="str">
        <f t="shared" si="41"/>
        <v>M</v>
      </c>
      <c r="G414" s="41" t="s">
        <v>5649</v>
      </c>
      <c r="H414" s="158">
        <v>1167.96</v>
      </c>
      <c r="I414" s="158">
        <v>0.8</v>
      </c>
      <c r="J414" s="158">
        <v>7.93</v>
      </c>
      <c r="K414" s="41">
        <v>0</v>
      </c>
      <c r="L414" s="41" t="s">
        <v>5650</v>
      </c>
      <c r="M414" s="41" t="s">
        <v>949</v>
      </c>
      <c r="N414" s="158" t="s">
        <v>1192</v>
      </c>
      <c r="O414" s="158" t="s">
        <v>1193</v>
      </c>
      <c r="P414" s="158" t="s">
        <v>1194</v>
      </c>
      <c r="Q414" s="158"/>
      <c r="R414" s="41" t="s">
        <v>1712</v>
      </c>
      <c r="S414" s="41" t="s">
        <v>945</v>
      </c>
      <c r="T414" s="41" t="s">
        <v>945</v>
      </c>
      <c r="U414" s="229"/>
      <c r="V414" s="229"/>
      <c r="W414" s="41" t="s">
        <v>1188</v>
      </c>
      <c r="X414" s="229" t="s">
        <v>1459</v>
      </c>
      <c r="Y414" s="229"/>
      <c r="Z414" s="229"/>
      <c r="AA414" s="229"/>
      <c r="AB414" s="229"/>
      <c r="AC414" s="229"/>
      <c r="AD414" s="229"/>
      <c r="AE414" s="229"/>
      <c r="AF414" s="41" t="s">
        <v>473</v>
      </c>
      <c r="AG414" s="229"/>
      <c r="AH414" s="229"/>
      <c r="AI414" s="229"/>
      <c r="AJ414" s="218">
        <f t="shared" si="37"/>
        <v>1</v>
      </c>
      <c r="AK414" s="84">
        <f t="shared" si="38"/>
        <v>1</v>
      </c>
    </row>
    <row r="415" spans="1:37" s="84" customFormat="1" ht="16.5">
      <c r="A415" s="229"/>
      <c r="B415" s="41">
        <f t="shared" si="40"/>
        <v>413</v>
      </c>
      <c r="C415" s="158" t="s">
        <v>936</v>
      </c>
      <c r="D415" s="158" t="s">
        <v>1116</v>
      </c>
      <c r="E415" s="158" t="s">
        <v>1116</v>
      </c>
      <c r="F415" s="158" t="str">
        <f t="shared" si="41"/>
        <v>M</v>
      </c>
      <c r="G415" s="41" t="s">
        <v>1118</v>
      </c>
      <c r="H415" s="158">
        <v>133.47999999999999</v>
      </c>
      <c r="I415" s="158">
        <v>0.2</v>
      </c>
      <c r="J415" s="158">
        <v>7.93</v>
      </c>
      <c r="K415" s="41">
        <v>0</v>
      </c>
      <c r="L415" s="41" t="s">
        <v>5651</v>
      </c>
      <c r="M415" s="41" t="s">
        <v>1083</v>
      </c>
      <c r="N415" s="158" t="s">
        <v>1084</v>
      </c>
      <c r="O415" s="158" t="s">
        <v>1085</v>
      </c>
      <c r="P415" s="158" t="s">
        <v>949</v>
      </c>
      <c r="Q415" s="158"/>
      <c r="R415" s="29" t="s">
        <v>1087</v>
      </c>
      <c r="S415" s="41" t="s">
        <v>945</v>
      </c>
      <c r="T415" s="41" t="s">
        <v>945</v>
      </c>
      <c r="U415" s="229"/>
      <c r="V415" s="229"/>
      <c r="W415" s="41" t="s">
        <v>1116</v>
      </c>
      <c r="X415" s="29" t="s">
        <v>1087</v>
      </c>
      <c r="Y415" s="229"/>
      <c r="Z415" s="229"/>
      <c r="AA415" s="229"/>
      <c r="AB415" s="229"/>
      <c r="AC415" s="229"/>
      <c r="AD415" s="229"/>
      <c r="AE415" s="41" t="s">
        <v>979</v>
      </c>
      <c r="AF415" s="41" t="s">
        <v>473</v>
      </c>
      <c r="AG415" s="790"/>
      <c r="AH415" s="229"/>
      <c r="AI415" s="229"/>
      <c r="AJ415" s="218">
        <f t="shared" si="37"/>
        <v>1</v>
      </c>
      <c r="AK415" s="84">
        <f t="shared" si="38"/>
        <v>1</v>
      </c>
    </row>
    <row r="416" spans="1:37" s="84" customFormat="1" ht="16.5">
      <c r="A416" s="41"/>
      <c r="B416" s="41">
        <f t="shared" si="40"/>
        <v>414</v>
      </c>
      <c r="C416" s="158" t="s">
        <v>936</v>
      </c>
      <c r="D416" s="158" t="s">
        <v>1120</v>
      </c>
      <c r="E416" s="158" t="s">
        <v>1120</v>
      </c>
      <c r="F416" s="158" t="str">
        <f t="shared" si="41"/>
        <v>M</v>
      </c>
      <c r="G416" s="41" t="s">
        <v>1122</v>
      </c>
      <c r="H416" s="158">
        <v>84.73</v>
      </c>
      <c r="I416" s="158">
        <v>0.2</v>
      </c>
      <c r="J416" s="158">
        <v>7.93</v>
      </c>
      <c r="K416" s="41">
        <v>0.5</v>
      </c>
      <c r="L416" s="41" t="s">
        <v>1123</v>
      </c>
      <c r="M416" s="41" t="s">
        <v>1083</v>
      </c>
      <c r="N416" s="158" t="s">
        <v>1084</v>
      </c>
      <c r="O416" s="158" t="s">
        <v>1085</v>
      </c>
      <c r="P416" s="158" t="s">
        <v>1086</v>
      </c>
      <c r="Q416" s="158"/>
      <c r="R416" s="29" t="s">
        <v>1087</v>
      </c>
      <c r="S416" s="41" t="s">
        <v>949</v>
      </c>
      <c r="T416" s="41" t="s">
        <v>949</v>
      </c>
      <c r="U416" s="41"/>
      <c r="V416" s="41"/>
      <c r="W416" s="41" t="s">
        <v>1120</v>
      </c>
      <c r="X416" s="29" t="s">
        <v>1087</v>
      </c>
      <c r="Y416" s="41"/>
      <c r="Z416" s="41"/>
      <c r="AA416" s="41"/>
      <c r="AB416" s="41"/>
      <c r="AC416" s="41"/>
      <c r="AD416" s="41"/>
      <c r="AE416" s="41" t="s">
        <v>1059</v>
      </c>
      <c r="AF416" s="41" t="s">
        <v>473</v>
      </c>
      <c r="AG416" s="790"/>
      <c r="AH416" s="41"/>
      <c r="AI416" s="229"/>
      <c r="AJ416" s="218">
        <f t="shared" si="37"/>
        <v>1</v>
      </c>
      <c r="AK416" s="84">
        <f t="shared" si="38"/>
        <v>1</v>
      </c>
    </row>
    <row r="417" spans="1:37" s="84" customFormat="1" ht="16.5">
      <c r="A417" s="229"/>
      <c r="B417" s="41">
        <f t="shared" si="40"/>
        <v>415</v>
      </c>
      <c r="C417" s="158" t="s">
        <v>936</v>
      </c>
      <c r="D417" s="158" t="s">
        <v>5652</v>
      </c>
      <c r="E417" s="158" t="s">
        <v>5652</v>
      </c>
      <c r="F417" s="158" t="str">
        <f t="shared" si="41"/>
        <v>M</v>
      </c>
      <c r="G417" s="41" t="s">
        <v>5653</v>
      </c>
      <c r="H417" s="158">
        <v>377.99</v>
      </c>
      <c r="I417" s="158">
        <v>1</v>
      </c>
      <c r="J417" s="158" t="s">
        <v>949</v>
      </c>
      <c r="K417" s="41" t="s">
        <v>949</v>
      </c>
      <c r="L417" s="41" t="s">
        <v>5654</v>
      </c>
      <c r="M417" s="41" t="s">
        <v>949</v>
      </c>
      <c r="N417" s="158" t="s">
        <v>1192</v>
      </c>
      <c r="O417" s="158" t="s">
        <v>1193</v>
      </c>
      <c r="P417" s="158" t="s">
        <v>949</v>
      </c>
      <c r="Q417" s="158"/>
      <c r="R417" s="41" t="s">
        <v>1712</v>
      </c>
      <c r="S417" s="41" t="s">
        <v>945</v>
      </c>
      <c r="T417" s="41" t="s">
        <v>945</v>
      </c>
      <c r="U417" s="229"/>
      <c r="V417" s="229"/>
      <c r="W417" s="41" t="s">
        <v>5652</v>
      </c>
      <c r="X417" s="229" t="s">
        <v>1459</v>
      </c>
      <c r="Y417" s="229"/>
      <c r="Z417" s="229"/>
      <c r="AA417" s="229"/>
      <c r="AB417" s="229"/>
      <c r="AC417" s="229"/>
      <c r="AD417" s="229"/>
      <c r="AE417" s="229"/>
      <c r="AF417" s="41" t="s">
        <v>473</v>
      </c>
      <c r="AG417" s="229"/>
      <c r="AH417" s="229"/>
      <c r="AI417" s="229"/>
      <c r="AJ417" s="218">
        <f t="shared" si="37"/>
        <v>1</v>
      </c>
      <c r="AK417" s="84">
        <f t="shared" si="38"/>
        <v>1</v>
      </c>
    </row>
    <row r="418" spans="1:37" s="84" customFormat="1" ht="16.5">
      <c r="A418" s="229"/>
      <c r="B418" s="41">
        <f t="shared" si="40"/>
        <v>416</v>
      </c>
      <c r="C418" s="158" t="s">
        <v>936</v>
      </c>
      <c r="D418" s="158" t="s">
        <v>1229</v>
      </c>
      <c r="E418" s="158" t="s">
        <v>1229</v>
      </c>
      <c r="F418" s="158" t="str">
        <f t="shared" si="41"/>
        <v>M</v>
      </c>
      <c r="G418" s="41" t="s">
        <v>5655</v>
      </c>
      <c r="H418" s="158">
        <v>881.51</v>
      </c>
      <c r="I418" s="158">
        <v>1</v>
      </c>
      <c r="J418" s="158" t="s">
        <v>949</v>
      </c>
      <c r="K418" s="41" t="s">
        <v>949</v>
      </c>
      <c r="L418" s="41" t="s">
        <v>5656</v>
      </c>
      <c r="M418" s="41" t="s">
        <v>949</v>
      </c>
      <c r="N418" s="158" t="s">
        <v>1192</v>
      </c>
      <c r="O418" s="158" t="s">
        <v>1193</v>
      </c>
      <c r="P418" s="158" t="s">
        <v>1194</v>
      </c>
      <c r="Q418" s="158"/>
      <c r="R418" s="41" t="s">
        <v>1712</v>
      </c>
      <c r="S418" s="41" t="s">
        <v>945</v>
      </c>
      <c r="T418" s="41" t="s">
        <v>945</v>
      </c>
      <c r="U418" s="229"/>
      <c r="V418" s="229"/>
      <c r="W418" s="41" t="s">
        <v>1229</v>
      </c>
      <c r="X418" s="229" t="s">
        <v>1459</v>
      </c>
      <c r="Y418" s="229"/>
      <c r="Z418" s="229"/>
      <c r="AA418" s="229"/>
      <c r="AB418" s="229"/>
      <c r="AC418" s="229"/>
      <c r="AD418" s="229"/>
      <c r="AE418" s="41" t="s">
        <v>1059</v>
      </c>
      <c r="AF418" s="41" t="s">
        <v>473</v>
      </c>
      <c r="AG418" s="790"/>
      <c r="AH418" s="229"/>
      <c r="AI418" s="229"/>
      <c r="AJ418" s="218">
        <f t="shared" si="37"/>
        <v>1</v>
      </c>
      <c r="AK418" s="84">
        <f t="shared" si="38"/>
        <v>1</v>
      </c>
    </row>
    <row r="419" spans="1:37" s="84" customFormat="1" ht="16.5">
      <c r="A419" s="229"/>
      <c r="B419" s="41">
        <f t="shared" si="40"/>
        <v>417</v>
      </c>
      <c r="C419" s="158" t="s">
        <v>936</v>
      </c>
      <c r="D419" s="158" t="s">
        <v>1005</v>
      </c>
      <c r="E419" s="158" t="s">
        <v>1005</v>
      </c>
      <c r="F419" s="158" t="str">
        <f t="shared" si="41"/>
        <v>P</v>
      </c>
      <c r="G419" s="41" t="s">
        <v>5657</v>
      </c>
      <c r="H419" s="158">
        <v>666016</v>
      </c>
      <c r="I419" s="158">
        <v>2</v>
      </c>
      <c r="J419" s="158">
        <v>1.4</v>
      </c>
      <c r="K419" s="41" t="s">
        <v>949</v>
      </c>
      <c r="L419" s="158" t="s">
        <v>5658</v>
      </c>
      <c r="M419" s="158" t="s">
        <v>995</v>
      </c>
      <c r="N419" s="106" t="s">
        <v>1010</v>
      </c>
      <c r="O419" s="158" t="s">
        <v>5170</v>
      </c>
      <c r="P419" s="158" t="s">
        <v>1012</v>
      </c>
      <c r="Q419" s="158" t="s">
        <v>2226</v>
      </c>
      <c r="R419" s="158" t="s">
        <v>1142</v>
      </c>
      <c r="S419" s="41" t="s">
        <v>945</v>
      </c>
      <c r="T419" s="41" t="s">
        <v>945</v>
      </c>
      <c r="U419" s="229"/>
      <c r="V419" s="229"/>
      <c r="W419" s="41" t="s">
        <v>1005</v>
      </c>
      <c r="X419" s="41" t="s">
        <v>1142</v>
      </c>
      <c r="Y419" s="229"/>
      <c r="Z419" s="229"/>
      <c r="AA419" s="229"/>
      <c r="AB419" s="229"/>
      <c r="AC419" s="229"/>
      <c r="AD419" s="229"/>
      <c r="AE419" s="229"/>
      <c r="AF419" s="41" t="s">
        <v>473</v>
      </c>
      <c r="AG419" s="229"/>
      <c r="AH419" s="229"/>
      <c r="AI419" s="229"/>
      <c r="AJ419" s="218">
        <f t="shared" si="37"/>
        <v>1</v>
      </c>
      <c r="AK419" s="84">
        <f t="shared" si="38"/>
        <v>1</v>
      </c>
    </row>
    <row r="420" spans="1:37" s="84" customFormat="1" ht="16.5">
      <c r="A420" s="229"/>
      <c r="B420" s="41">
        <f t="shared" si="40"/>
        <v>418</v>
      </c>
      <c r="C420" s="41" t="s">
        <v>5087</v>
      </c>
      <c r="D420" s="158" t="s">
        <v>5659</v>
      </c>
      <c r="E420" s="106" t="s">
        <v>5659</v>
      </c>
      <c r="F420" s="106" t="str">
        <f t="shared" si="41"/>
        <v>P</v>
      </c>
      <c r="G420" s="958" t="s">
        <v>5660</v>
      </c>
      <c r="H420" s="158">
        <v>285241</v>
      </c>
      <c r="I420" s="158">
        <v>2</v>
      </c>
      <c r="J420" s="158">
        <v>1.1499999999999999</v>
      </c>
      <c r="K420" s="41">
        <v>312</v>
      </c>
      <c r="L420" s="158" t="s">
        <v>5661</v>
      </c>
      <c r="M420" s="158" t="s">
        <v>2409</v>
      </c>
      <c r="N420" s="106" t="s">
        <v>1130</v>
      </c>
      <c r="O420" s="106" t="s">
        <v>1131</v>
      </c>
      <c r="P420" s="106" t="s">
        <v>1132</v>
      </c>
      <c r="Q420" s="106" t="s">
        <v>1133</v>
      </c>
      <c r="R420" s="158" t="s">
        <v>1142</v>
      </c>
      <c r="S420" s="41" t="s">
        <v>945</v>
      </c>
      <c r="T420" s="41" t="s">
        <v>945</v>
      </c>
      <c r="U420" s="229"/>
      <c r="V420" s="229"/>
      <c r="W420" s="41" t="s">
        <v>5659</v>
      </c>
      <c r="X420" s="41" t="s">
        <v>1142</v>
      </c>
      <c r="Y420" s="229"/>
      <c r="Z420" s="229"/>
      <c r="AA420" s="229"/>
      <c r="AB420" s="229"/>
      <c r="AC420" s="229"/>
      <c r="AD420" s="229"/>
      <c r="AE420" s="41" t="s">
        <v>1245</v>
      </c>
      <c r="AF420" s="229" t="s">
        <v>223</v>
      </c>
      <c r="AG420" s="790"/>
      <c r="AH420" s="229"/>
      <c r="AI420" s="229"/>
      <c r="AJ420" s="218">
        <f t="shared" si="37"/>
        <v>1</v>
      </c>
      <c r="AK420" s="84">
        <f t="shared" si="38"/>
        <v>1</v>
      </c>
    </row>
    <row r="421" spans="1:37" s="84" customFormat="1" ht="16.5">
      <c r="A421" s="229"/>
      <c r="B421" s="41">
        <f t="shared" si="40"/>
        <v>419</v>
      </c>
      <c r="C421" s="158" t="s">
        <v>936</v>
      </c>
      <c r="D421" s="158" t="s">
        <v>1168</v>
      </c>
      <c r="E421" s="158" t="s">
        <v>1168</v>
      </c>
      <c r="F421" s="158" t="str">
        <f t="shared" si="41"/>
        <v>P</v>
      </c>
      <c r="G421" s="41" t="s">
        <v>1170</v>
      </c>
      <c r="H421" s="158">
        <v>83002.600000000006</v>
      </c>
      <c r="I421" s="158">
        <v>2</v>
      </c>
      <c r="J421" s="158">
        <v>1.4</v>
      </c>
      <c r="K421" s="41">
        <v>116.2</v>
      </c>
      <c r="L421" s="158" t="s">
        <v>1171</v>
      </c>
      <c r="M421" s="158" t="s">
        <v>995</v>
      </c>
      <c r="N421" s="158" t="s">
        <v>1172</v>
      </c>
      <c r="O421" s="158" t="s">
        <v>1173</v>
      </c>
      <c r="P421" s="106" t="s">
        <v>1132</v>
      </c>
      <c r="Q421" s="158" t="s">
        <v>1174</v>
      </c>
      <c r="R421" s="106" t="s">
        <v>1087</v>
      </c>
      <c r="S421" s="41" t="s">
        <v>945</v>
      </c>
      <c r="T421" s="41" t="s">
        <v>945</v>
      </c>
      <c r="U421" s="229"/>
      <c r="V421" s="229"/>
      <c r="W421" s="41" t="s">
        <v>1168</v>
      </c>
      <c r="X421" s="29" t="s">
        <v>1087</v>
      </c>
      <c r="Y421" s="229"/>
      <c r="Z421" s="229"/>
      <c r="AA421" s="229"/>
      <c r="AB421" s="229"/>
      <c r="AC421" s="229"/>
      <c r="AD421" s="229"/>
      <c r="AE421" s="229" t="s">
        <v>948</v>
      </c>
      <c r="AF421" s="41" t="s">
        <v>473</v>
      </c>
      <c r="AG421" s="790"/>
      <c r="AH421" s="229"/>
      <c r="AI421" s="229"/>
      <c r="AJ421" s="218">
        <f t="shared" si="37"/>
        <v>1</v>
      </c>
      <c r="AK421" s="84">
        <f t="shared" si="38"/>
        <v>1</v>
      </c>
    </row>
    <row r="422" spans="1:37" s="84" customFormat="1" ht="16.5">
      <c r="A422" s="229"/>
      <c r="B422" s="41">
        <f t="shared" si="40"/>
        <v>420</v>
      </c>
      <c r="C422" s="41" t="s">
        <v>5087</v>
      </c>
      <c r="D422" s="158" t="s">
        <v>5662</v>
      </c>
      <c r="E422" s="158" t="s">
        <v>5662</v>
      </c>
      <c r="F422" s="158" t="str">
        <f t="shared" si="41"/>
        <v>P</v>
      </c>
      <c r="G422" s="41" t="s">
        <v>5663</v>
      </c>
      <c r="H422" s="158">
        <v>4456.3</v>
      </c>
      <c r="I422" s="158">
        <v>2</v>
      </c>
      <c r="J422" s="158">
        <v>1.1499999999999999</v>
      </c>
      <c r="K422" s="41">
        <v>312</v>
      </c>
      <c r="L422" s="158" t="s">
        <v>5664</v>
      </c>
      <c r="M422" s="158" t="s">
        <v>995</v>
      </c>
      <c r="N422" s="106" t="s">
        <v>1130</v>
      </c>
      <c r="O422" s="158" t="s">
        <v>1990</v>
      </c>
      <c r="P422" s="158" t="s">
        <v>1991</v>
      </c>
      <c r="Q422" s="106" t="s">
        <v>1133</v>
      </c>
      <c r="R422" s="106" t="s">
        <v>1087</v>
      </c>
      <c r="S422" s="41" t="s">
        <v>945</v>
      </c>
      <c r="T422" s="41" t="s">
        <v>945</v>
      </c>
      <c r="U422" s="229"/>
      <c r="V422" s="229"/>
      <c r="W422" s="41" t="s">
        <v>5662</v>
      </c>
      <c r="X422" s="29" t="s">
        <v>1087</v>
      </c>
      <c r="Y422" s="229"/>
      <c r="Z422" s="229"/>
      <c r="AA422" s="229"/>
      <c r="AB422" s="229"/>
      <c r="AC422" s="229"/>
      <c r="AD422" s="229"/>
      <c r="AE422" s="41" t="s">
        <v>5144</v>
      </c>
      <c r="AF422" s="229" t="s">
        <v>223</v>
      </c>
      <c r="AG422" s="790"/>
      <c r="AH422" s="229"/>
      <c r="AI422" s="229"/>
      <c r="AJ422" s="218">
        <f t="shared" si="37"/>
        <v>1</v>
      </c>
      <c r="AK422" s="84">
        <f t="shared" si="38"/>
        <v>1</v>
      </c>
    </row>
    <row r="423" spans="1:37" s="84" customFormat="1" ht="16.5">
      <c r="A423" s="229"/>
      <c r="B423" s="41">
        <f t="shared" si="40"/>
        <v>421</v>
      </c>
      <c r="C423" s="41" t="s">
        <v>5087</v>
      </c>
      <c r="D423" s="158" t="s">
        <v>1608</v>
      </c>
      <c r="E423" s="158" t="s">
        <v>1608</v>
      </c>
      <c r="F423" s="158" t="str">
        <f t="shared" si="41"/>
        <v>P</v>
      </c>
      <c r="G423" s="41" t="s">
        <v>5665</v>
      </c>
      <c r="H423" s="158">
        <v>22913.8</v>
      </c>
      <c r="I423" s="158">
        <v>2</v>
      </c>
      <c r="J423" s="158">
        <v>1.1499999999999999</v>
      </c>
      <c r="K423" s="41">
        <v>5.72</v>
      </c>
      <c r="L423" s="158" t="s">
        <v>5666</v>
      </c>
      <c r="M423" s="158" t="s">
        <v>2409</v>
      </c>
      <c r="N423" s="106" t="s">
        <v>1130</v>
      </c>
      <c r="O423" s="106" t="s">
        <v>1131</v>
      </c>
      <c r="P423" s="106" t="s">
        <v>1132</v>
      </c>
      <c r="Q423" s="106" t="s">
        <v>1133</v>
      </c>
      <c r="R423" s="158" t="s">
        <v>1142</v>
      </c>
      <c r="S423" s="41" t="s">
        <v>945</v>
      </c>
      <c r="T423" s="41" t="s">
        <v>945</v>
      </c>
      <c r="U423" s="229"/>
      <c r="V423" s="229"/>
      <c r="W423" s="41" t="s">
        <v>1608</v>
      </c>
      <c r="X423" s="41" t="s">
        <v>1142</v>
      </c>
      <c r="Y423" s="229"/>
      <c r="Z423" s="229"/>
      <c r="AA423" s="229"/>
      <c r="AB423" s="229"/>
      <c r="AC423" s="229"/>
      <c r="AD423" s="229"/>
      <c r="AE423" s="41" t="s">
        <v>948</v>
      </c>
      <c r="AF423" s="229" t="s">
        <v>223</v>
      </c>
      <c r="AG423" s="790"/>
      <c r="AH423" s="229"/>
      <c r="AI423" s="229"/>
      <c r="AJ423" s="218">
        <f t="shared" si="37"/>
        <v>1</v>
      </c>
      <c r="AK423" s="84">
        <f t="shared" si="38"/>
        <v>1</v>
      </c>
    </row>
    <row r="424" spans="1:37" s="84" customFormat="1" ht="16.5">
      <c r="A424" s="229"/>
      <c r="B424" s="41">
        <f t="shared" si="40"/>
        <v>422</v>
      </c>
      <c r="C424" s="158" t="s">
        <v>936</v>
      </c>
      <c r="D424" s="158" t="s">
        <v>1144</v>
      </c>
      <c r="E424" s="158" t="s">
        <v>1144</v>
      </c>
      <c r="F424" s="158" t="str">
        <f t="shared" si="41"/>
        <v>P</v>
      </c>
      <c r="G424" s="41" t="s">
        <v>1146</v>
      </c>
      <c r="H424" s="158">
        <v>6564.5</v>
      </c>
      <c r="I424" s="158">
        <v>1.5</v>
      </c>
      <c r="J424" s="158">
        <v>1.04</v>
      </c>
      <c r="K424" s="41" t="s">
        <v>949</v>
      </c>
      <c r="L424" s="158" t="s">
        <v>5667</v>
      </c>
      <c r="M424" s="158" t="s">
        <v>1083</v>
      </c>
      <c r="N424" s="106" t="s">
        <v>1130</v>
      </c>
      <c r="O424" s="158" t="s">
        <v>5203</v>
      </c>
      <c r="P424" s="158" t="s">
        <v>5204</v>
      </c>
      <c r="Q424" s="1326" t="s">
        <v>1133</v>
      </c>
      <c r="R424" s="106" t="s">
        <v>1087</v>
      </c>
      <c r="S424" s="41" t="s">
        <v>945</v>
      </c>
      <c r="T424" s="41" t="s">
        <v>945</v>
      </c>
      <c r="U424" s="229"/>
      <c r="V424" s="229"/>
      <c r="W424" s="41" t="s">
        <v>1144</v>
      </c>
      <c r="X424" s="29" t="s">
        <v>1087</v>
      </c>
      <c r="Y424" s="229"/>
      <c r="Z424" s="229"/>
      <c r="AA424" s="229"/>
      <c r="AB424" s="229"/>
      <c r="AC424" s="229"/>
      <c r="AD424" s="229"/>
      <c r="AE424" s="229" t="s">
        <v>1126</v>
      </c>
      <c r="AF424" s="41" t="s">
        <v>473</v>
      </c>
      <c r="AG424" s="790"/>
      <c r="AH424" s="229"/>
      <c r="AI424" s="229"/>
      <c r="AJ424" s="218">
        <f t="shared" ref="AJ424:AJ487" si="42">COUNTIFS(D:D,D424)</f>
        <v>1</v>
      </c>
      <c r="AK424" s="84">
        <f t="shared" si="38"/>
        <v>1</v>
      </c>
    </row>
    <row r="425" spans="1:37" s="84" customFormat="1" ht="16.5">
      <c r="A425" s="229"/>
      <c r="B425" s="41">
        <f t="shared" si="40"/>
        <v>423</v>
      </c>
      <c r="C425" s="41" t="s">
        <v>5087</v>
      </c>
      <c r="D425" s="158" t="s">
        <v>5668</v>
      </c>
      <c r="E425" s="158" t="s">
        <v>5668</v>
      </c>
      <c r="F425" s="158" t="str">
        <f t="shared" si="41"/>
        <v>P</v>
      </c>
      <c r="G425" s="41" t="s">
        <v>5669</v>
      </c>
      <c r="H425" s="158">
        <v>16078.9</v>
      </c>
      <c r="I425" s="158">
        <v>2</v>
      </c>
      <c r="J425" s="158">
        <v>1.04</v>
      </c>
      <c r="K425" s="334">
        <v>19.100000000000001</v>
      </c>
      <c r="L425" s="158" t="s">
        <v>5670</v>
      </c>
      <c r="M425" s="960" t="s">
        <v>5671</v>
      </c>
      <c r="N425" s="158" t="s">
        <v>1148</v>
      </c>
      <c r="O425" s="158" t="s">
        <v>1149</v>
      </c>
      <c r="P425" s="1332" t="s">
        <v>1132</v>
      </c>
      <c r="Q425" s="106" t="s">
        <v>1150</v>
      </c>
      <c r="R425" s="329" t="s">
        <v>1142</v>
      </c>
      <c r="S425" s="41" t="s">
        <v>945</v>
      </c>
      <c r="T425" s="41" t="s">
        <v>945</v>
      </c>
      <c r="U425" s="229"/>
      <c r="V425" s="229"/>
      <c r="W425" s="41" t="s">
        <v>5668</v>
      </c>
      <c r="X425" s="41" t="s">
        <v>1142</v>
      </c>
      <c r="Y425" s="229"/>
      <c r="Z425" s="229"/>
      <c r="AA425" s="229"/>
      <c r="AB425" s="229"/>
      <c r="AC425" s="229"/>
      <c r="AD425" s="229"/>
      <c r="AE425" s="41" t="s">
        <v>979</v>
      </c>
      <c r="AF425" s="229" t="s">
        <v>223</v>
      </c>
      <c r="AG425" s="790"/>
      <c r="AH425" s="229"/>
      <c r="AI425" s="229"/>
      <c r="AJ425" s="218">
        <f t="shared" si="42"/>
        <v>1</v>
      </c>
      <c r="AK425" s="84">
        <f t="shared" si="38"/>
        <v>1</v>
      </c>
    </row>
    <row r="426" spans="1:37" s="84" customFormat="1" ht="16.5">
      <c r="A426" s="229"/>
      <c r="B426" s="41">
        <f t="shared" si="40"/>
        <v>424</v>
      </c>
      <c r="C426" s="41" t="s">
        <v>5087</v>
      </c>
      <c r="D426" s="158" t="s">
        <v>5672</v>
      </c>
      <c r="E426" s="158" t="s">
        <v>5672</v>
      </c>
      <c r="F426" s="158" t="str">
        <f t="shared" si="41"/>
        <v>P</v>
      </c>
      <c r="G426" s="41" t="s">
        <v>5673</v>
      </c>
      <c r="H426" s="158">
        <v>17113.900000000001</v>
      </c>
      <c r="I426" s="158">
        <v>2</v>
      </c>
      <c r="J426" s="158">
        <v>1.04</v>
      </c>
      <c r="K426" s="334">
        <v>18.43</v>
      </c>
      <c r="L426" s="158" t="s">
        <v>5670</v>
      </c>
      <c r="M426" s="960" t="s">
        <v>5671</v>
      </c>
      <c r="N426" s="158" t="s">
        <v>1148</v>
      </c>
      <c r="O426" s="158" t="s">
        <v>1149</v>
      </c>
      <c r="P426" s="1332" t="s">
        <v>1132</v>
      </c>
      <c r="Q426" s="106" t="s">
        <v>1150</v>
      </c>
      <c r="R426" s="329" t="s">
        <v>1142</v>
      </c>
      <c r="S426" s="41" t="s">
        <v>945</v>
      </c>
      <c r="T426" s="41" t="s">
        <v>945</v>
      </c>
      <c r="U426" s="229"/>
      <c r="V426" s="229"/>
      <c r="W426" s="41" t="s">
        <v>5672</v>
      </c>
      <c r="X426" s="41" t="s">
        <v>1142</v>
      </c>
      <c r="Y426" s="229"/>
      <c r="Z426" s="229"/>
      <c r="AA426" s="229"/>
      <c r="AB426" s="229"/>
      <c r="AC426" s="229"/>
      <c r="AD426" s="229"/>
      <c r="AE426" s="41" t="s">
        <v>979</v>
      </c>
      <c r="AF426" s="229" t="s">
        <v>223</v>
      </c>
      <c r="AG426" s="790"/>
      <c r="AH426" s="229"/>
      <c r="AI426" s="229"/>
      <c r="AJ426" s="218">
        <f t="shared" si="42"/>
        <v>1</v>
      </c>
      <c r="AK426" s="84">
        <f t="shared" ref="AK426:AK489" si="43">COUNTIFS(E:E,E426)</f>
        <v>1</v>
      </c>
    </row>
    <row r="427" spans="1:37" s="84" customFormat="1" ht="16.5">
      <c r="A427" s="229"/>
      <c r="B427" s="41">
        <f t="shared" si="40"/>
        <v>425</v>
      </c>
      <c r="C427" s="41" t="s">
        <v>5087</v>
      </c>
      <c r="D427" s="158" t="s">
        <v>5674</v>
      </c>
      <c r="E427" s="158" t="s">
        <v>5674</v>
      </c>
      <c r="F427" s="158" t="str">
        <f t="shared" si="41"/>
        <v>P</v>
      </c>
      <c r="G427" s="41" t="s">
        <v>5675</v>
      </c>
      <c r="H427" s="158">
        <v>5302.67</v>
      </c>
      <c r="I427" s="158">
        <v>2</v>
      </c>
      <c r="J427" s="158">
        <v>1.41</v>
      </c>
      <c r="K427" s="41">
        <v>5.7793060000000001</v>
      </c>
      <c r="L427" s="158" t="s">
        <v>5676</v>
      </c>
      <c r="M427" s="158" t="s">
        <v>981</v>
      </c>
      <c r="N427" s="158" t="s">
        <v>1293</v>
      </c>
      <c r="O427" s="158" t="s">
        <v>1294</v>
      </c>
      <c r="P427" s="158" t="s">
        <v>1295</v>
      </c>
      <c r="Q427" s="160" t="s">
        <v>5677</v>
      </c>
      <c r="R427" s="158" t="s">
        <v>1142</v>
      </c>
      <c r="S427" s="41" t="s">
        <v>945</v>
      </c>
      <c r="T427" s="41" t="s">
        <v>945</v>
      </c>
      <c r="U427" s="229"/>
      <c r="V427" s="229"/>
      <c r="W427" s="41" t="s">
        <v>5674</v>
      </c>
      <c r="X427" s="41" t="s">
        <v>1142</v>
      </c>
      <c r="Y427" s="229"/>
      <c r="Z427" s="229"/>
      <c r="AA427" s="229"/>
      <c r="AB427" s="229"/>
      <c r="AC427" s="229"/>
      <c r="AD427" s="229"/>
      <c r="AE427" s="41" t="s">
        <v>1059</v>
      </c>
      <c r="AF427" s="229" t="s">
        <v>223</v>
      </c>
      <c r="AG427" s="790"/>
      <c r="AH427" s="229"/>
      <c r="AI427" s="229"/>
      <c r="AJ427" s="218">
        <f t="shared" si="42"/>
        <v>1</v>
      </c>
      <c r="AK427" s="84">
        <f t="shared" si="43"/>
        <v>1</v>
      </c>
    </row>
    <row r="428" spans="1:37" s="84" customFormat="1" ht="16.5">
      <c r="A428" s="229"/>
      <c r="B428" s="41">
        <f t="shared" si="40"/>
        <v>426</v>
      </c>
      <c r="C428" s="41" t="s">
        <v>5087</v>
      </c>
      <c r="D428" s="158" t="s">
        <v>5678</v>
      </c>
      <c r="E428" s="158" t="s">
        <v>5678</v>
      </c>
      <c r="F428" s="158" t="str">
        <f t="shared" si="41"/>
        <v>P</v>
      </c>
      <c r="G428" s="41" t="s">
        <v>5679</v>
      </c>
      <c r="H428" s="158">
        <v>4979.16</v>
      </c>
      <c r="I428" s="158">
        <v>2</v>
      </c>
      <c r="J428" s="158">
        <v>1.41</v>
      </c>
      <c r="K428" s="41">
        <v>5.7162030000000001</v>
      </c>
      <c r="L428" s="158" t="s">
        <v>5680</v>
      </c>
      <c r="M428" s="158" t="s">
        <v>981</v>
      </c>
      <c r="N428" s="158" t="s">
        <v>1293</v>
      </c>
      <c r="O428" s="158" t="s">
        <v>1294</v>
      </c>
      <c r="P428" s="158" t="s">
        <v>1295</v>
      </c>
      <c r="Q428" s="158" t="s">
        <v>5677</v>
      </c>
      <c r="R428" s="158" t="s">
        <v>1142</v>
      </c>
      <c r="S428" s="41" t="s">
        <v>945</v>
      </c>
      <c r="T428" s="41" t="s">
        <v>945</v>
      </c>
      <c r="U428" s="229"/>
      <c r="V428" s="229"/>
      <c r="W428" s="41" t="s">
        <v>5678</v>
      </c>
      <c r="X428" s="41" t="s">
        <v>1142</v>
      </c>
      <c r="Y428" s="229"/>
      <c r="Z428" s="229"/>
      <c r="AA428" s="229"/>
      <c r="AB428" s="229"/>
      <c r="AC428" s="229"/>
      <c r="AD428" s="229"/>
      <c r="AE428" s="41" t="s">
        <v>1059</v>
      </c>
      <c r="AF428" s="229" t="s">
        <v>223</v>
      </c>
      <c r="AG428" s="790"/>
      <c r="AH428" s="229"/>
      <c r="AI428" s="229"/>
      <c r="AJ428" s="218">
        <f t="shared" si="42"/>
        <v>1</v>
      </c>
      <c r="AK428" s="84">
        <f t="shared" si="43"/>
        <v>1</v>
      </c>
    </row>
    <row r="429" spans="1:37" s="84" customFormat="1" ht="16.5">
      <c r="A429" s="229"/>
      <c r="B429" s="41">
        <f t="shared" si="40"/>
        <v>427</v>
      </c>
      <c r="C429" s="158" t="s">
        <v>936</v>
      </c>
      <c r="D429" s="158" t="s">
        <v>5681</v>
      </c>
      <c r="E429" s="158" t="s">
        <v>5681</v>
      </c>
      <c r="F429" s="158" t="str">
        <f t="shared" si="41"/>
        <v>P</v>
      </c>
      <c r="G429" s="41" t="s">
        <v>5682</v>
      </c>
      <c r="H429" s="158">
        <v>31454.1</v>
      </c>
      <c r="I429" s="158" t="s">
        <v>949</v>
      </c>
      <c r="J429" s="158">
        <v>1.04</v>
      </c>
      <c r="K429" s="41" t="s">
        <v>949</v>
      </c>
      <c r="L429" s="158" t="s">
        <v>5683</v>
      </c>
      <c r="M429" s="158" t="s">
        <v>995</v>
      </c>
      <c r="N429" s="106" t="s">
        <v>1130</v>
      </c>
      <c r="O429" s="158" t="s">
        <v>1990</v>
      </c>
      <c r="P429" s="158" t="s">
        <v>1991</v>
      </c>
      <c r="Q429" s="106" t="s">
        <v>1133</v>
      </c>
      <c r="R429" s="158" t="s">
        <v>1712</v>
      </c>
      <c r="S429" s="41" t="s">
        <v>945</v>
      </c>
      <c r="T429" s="41" t="s">
        <v>945</v>
      </c>
      <c r="U429" s="229"/>
      <c r="V429" s="229"/>
      <c r="W429" s="229" t="s">
        <v>5681</v>
      </c>
      <c r="X429" s="229" t="s">
        <v>1459</v>
      </c>
      <c r="Y429" s="229"/>
      <c r="Z429" s="229"/>
      <c r="AA429" s="229"/>
      <c r="AB429" s="229"/>
      <c r="AC429" s="229"/>
      <c r="AD429" s="229"/>
      <c r="AE429" s="41" t="s">
        <v>1126</v>
      </c>
      <c r="AF429" s="41" t="s">
        <v>473</v>
      </c>
      <c r="AG429" s="790"/>
      <c r="AH429" s="229"/>
      <c r="AI429" s="229"/>
      <c r="AJ429" s="218">
        <f t="shared" si="42"/>
        <v>1</v>
      </c>
      <c r="AK429" s="84">
        <f t="shared" si="43"/>
        <v>1</v>
      </c>
    </row>
    <row r="430" spans="1:37" s="84" customFormat="1" ht="16.5">
      <c r="A430" s="229"/>
      <c r="B430" s="41">
        <f t="shared" si="40"/>
        <v>428</v>
      </c>
      <c r="C430" s="41" t="s">
        <v>5087</v>
      </c>
      <c r="D430" s="158" t="s">
        <v>1603</v>
      </c>
      <c r="E430" s="158" t="s">
        <v>1603</v>
      </c>
      <c r="F430" s="158" t="str">
        <f t="shared" si="41"/>
        <v>P</v>
      </c>
      <c r="G430" s="41" t="s">
        <v>5684</v>
      </c>
      <c r="H430" s="158">
        <v>6728.25</v>
      </c>
      <c r="I430" s="158">
        <v>2</v>
      </c>
      <c r="J430" s="158">
        <v>1.1499999999999999</v>
      </c>
      <c r="K430" s="334">
        <v>7.1</v>
      </c>
      <c r="L430" s="158" t="s">
        <v>5685</v>
      </c>
      <c r="M430" s="158" t="s">
        <v>2409</v>
      </c>
      <c r="N430" s="106" t="s">
        <v>1130</v>
      </c>
      <c r="O430" s="106" t="s">
        <v>1131</v>
      </c>
      <c r="P430" s="106" t="s">
        <v>1132</v>
      </c>
      <c r="Q430" s="106" t="s">
        <v>1133</v>
      </c>
      <c r="R430" s="158" t="s">
        <v>1142</v>
      </c>
      <c r="S430" s="41" t="s">
        <v>945</v>
      </c>
      <c r="T430" s="41" t="s">
        <v>945</v>
      </c>
      <c r="U430" s="229"/>
      <c r="V430" s="229"/>
      <c r="W430" s="41" t="s">
        <v>1603</v>
      </c>
      <c r="X430" s="41" t="s">
        <v>1142</v>
      </c>
      <c r="Y430" s="229"/>
      <c r="Z430" s="229"/>
      <c r="AA430" s="229"/>
      <c r="AB430" s="229"/>
      <c r="AC430" s="229"/>
      <c r="AD430" s="229"/>
      <c r="AE430" s="41" t="s">
        <v>5144</v>
      </c>
      <c r="AF430" s="229" t="s">
        <v>223</v>
      </c>
      <c r="AG430" s="790"/>
      <c r="AH430" s="229"/>
      <c r="AI430" s="229"/>
      <c r="AJ430" s="218">
        <f t="shared" si="42"/>
        <v>1</v>
      </c>
      <c r="AK430" s="84">
        <f t="shared" si="43"/>
        <v>1</v>
      </c>
    </row>
    <row r="431" spans="1:37" s="84" customFormat="1" ht="16.5">
      <c r="A431" s="218"/>
      <c r="B431" s="41">
        <f t="shared" si="40"/>
        <v>429</v>
      </c>
      <c r="C431" s="41" t="s">
        <v>5087</v>
      </c>
      <c r="D431" s="158" t="s">
        <v>4874</v>
      </c>
      <c r="E431" s="158" t="s">
        <v>4874</v>
      </c>
      <c r="F431" s="158" t="str">
        <f t="shared" si="41"/>
        <v>P</v>
      </c>
      <c r="G431" s="41" t="s">
        <v>4875</v>
      </c>
      <c r="H431" s="158">
        <v>2214.65</v>
      </c>
      <c r="I431" s="158">
        <v>2</v>
      </c>
      <c r="J431" s="158">
        <v>1.1499999999999999</v>
      </c>
      <c r="K431" s="41">
        <v>2.2999999999999998</v>
      </c>
      <c r="L431" s="158" t="s">
        <v>4876</v>
      </c>
      <c r="M431" s="282" t="s">
        <v>1600</v>
      </c>
      <c r="N431" s="106" t="s">
        <v>1130</v>
      </c>
      <c r="O431" s="106" t="s">
        <v>1131</v>
      </c>
      <c r="P431" s="106" t="s">
        <v>1132</v>
      </c>
      <c r="Q431" s="106" t="s">
        <v>1133</v>
      </c>
      <c r="R431" s="158" t="s">
        <v>1142</v>
      </c>
      <c r="S431" s="218"/>
      <c r="T431" s="218"/>
      <c r="U431" s="218"/>
      <c r="V431" s="218"/>
      <c r="W431" s="41" t="s">
        <v>4874</v>
      </c>
      <c r="X431" s="41" t="s">
        <v>1142</v>
      </c>
      <c r="Y431" s="218"/>
      <c r="Z431" s="218"/>
      <c r="AA431" s="218"/>
      <c r="AB431" s="218"/>
      <c r="AC431" s="218"/>
      <c r="AD431" s="218"/>
      <c r="AE431" s="881" t="s">
        <v>979</v>
      </c>
      <c r="AF431" s="218" t="s">
        <v>223</v>
      </c>
      <c r="AG431" s="790"/>
      <c r="AH431" s="218"/>
      <c r="AI431" s="229"/>
      <c r="AJ431" s="218">
        <f t="shared" si="42"/>
        <v>1</v>
      </c>
      <c r="AK431" s="84">
        <f t="shared" si="43"/>
        <v>1</v>
      </c>
    </row>
    <row r="432" spans="1:37" s="84" customFormat="1" ht="16.5">
      <c r="A432" s="229"/>
      <c r="B432" s="41">
        <f t="shared" si="40"/>
        <v>430</v>
      </c>
      <c r="C432" s="41" t="s">
        <v>5087</v>
      </c>
      <c r="D432" s="158" t="s">
        <v>5686</v>
      </c>
      <c r="E432" s="158" t="s">
        <v>5686</v>
      </c>
      <c r="F432" s="158" t="str">
        <f t="shared" si="41"/>
        <v>P</v>
      </c>
      <c r="G432" s="185" t="s">
        <v>5687</v>
      </c>
      <c r="H432" s="158">
        <v>105018</v>
      </c>
      <c r="I432" s="158">
        <v>2.5</v>
      </c>
      <c r="J432" s="158">
        <v>1.04</v>
      </c>
      <c r="K432" s="29">
        <v>120.5</v>
      </c>
      <c r="L432" s="158" t="s">
        <v>949</v>
      </c>
      <c r="M432" s="106" t="s">
        <v>5688</v>
      </c>
      <c r="N432" s="158" t="s">
        <v>1148</v>
      </c>
      <c r="O432" s="158" t="s">
        <v>1474</v>
      </c>
      <c r="P432" s="106" t="s">
        <v>1132</v>
      </c>
      <c r="Q432" s="160" t="s">
        <v>1475</v>
      </c>
      <c r="R432" s="158" t="s">
        <v>1142</v>
      </c>
      <c r="S432" s="41" t="s">
        <v>945</v>
      </c>
      <c r="T432" s="41" t="s">
        <v>945</v>
      </c>
      <c r="U432" s="229"/>
      <c r="V432" s="229"/>
      <c r="W432" s="41" t="s">
        <v>5686</v>
      </c>
      <c r="X432" s="41" t="s">
        <v>1142</v>
      </c>
      <c r="Y432" s="229"/>
      <c r="Z432" s="229"/>
      <c r="AA432" s="229"/>
      <c r="AB432" s="229"/>
      <c r="AC432" s="229"/>
      <c r="AD432" s="229"/>
      <c r="AE432" s="41" t="s">
        <v>948</v>
      </c>
      <c r="AF432" s="229" t="s">
        <v>223</v>
      </c>
      <c r="AG432" s="790"/>
      <c r="AH432" s="229"/>
      <c r="AI432" s="229"/>
      <c r="AJ432" s="218">
        <f t="shared" si="42"/>
        <v>1</v>
      </c>
      <c r="AK432" s="84">
        <f t="shared" si="43"/>
        <v>1</v>
      </c>
    </row>
    <row r="433" spans="1:37" s="84" customFormat="1" ht="16.5">
      <c r="A433" s="41"/>
      <c r="B433" s="41">
        <f t="shared" si="40"/>
        <v>431</v>
      </c>
      <c r="C433" s="158" t="s">
        <v>936</v>
      </c>
      <c r="D433" s="158" t="s">
        <v>1097</v>
      </c>
      <c r="E433" s="158" t="s">
        <v>1097</v>
      </c>
      <c r="F433" s="158" t="str">
        <f t="shared" si="41"/>
        <v>S</v>
      </c>
      <c r="G433" s="41" t="s">
        <v>1099</v>
      </c>
      <c r="H433" s="158">
        <v>128.08000000000001</v>
      </c>
      <c r="I433" s="158">
        <v>1</v>
      </c>
      <c r="J433" s="158">
        <v>7.85</v>
      </c>
      <c r="K433" s="41">
        <v>1</v>
      </c>
      <c r="L433" s="41" t="s">
        <v>1100</v>
      </c>
      <c r="M433" s="41" t="s">
        <v>949</v>
      </c>
      <c r="N433" s="158" t="s">
        <v>1051</v>
      </c>
      <c r="O433" s="158" t="s">
        <v>949</v>
      </c>
      <c r="P433" s="158" t="s">
        <v>949</v>
      </c>
      <c r="Q433" s="158"/>
      <c r="R433" s="41" t="s">
        <v>1068</v>
      </c>
      <c r="S433" s="41" t="s">
        <v>949</v>
      </c>
      <c r="T433" s="41" t="s">
        <v>949</v>
      </c>
      <c r="U433" s="41"/>
      <c r="V433" s="41"/>
      <c r="W433" s="41"/>
      <c r="X433" s="41"/>
      <c r="Y433" s="41"/>
      <c r="Z433" s="41"/>
      <c r="AA433" s="41"/>
      <c r="AB433" s="41"/>
      <c r="AC433" s="41"/>
      <c r="AD433" s="41"/>
      <c r="AE433" s="41" t="s">
        <v>989</v>
      </c>
      <c r="AF433" s="41" t="s">
        <v>473</v>
      </c>
      <c r="AG433" s="790"/>
      <c r="AH433" s="41"/>
      <c r="AI433" s="229"/>
      <c r="AJ433" s="218">
        <f t="shared" si="42"/>
        <v>1</v>
      </c>
      <c r="AK433" s="84">
        <f t="shared" si="43"/>
        <v>1</v>
      </c>
    </row>
    <row r="434" spans="1:37" s="84" customFormat="1" ht="16.5">
      <c r="A434" s="41"/>
      <c r="B434" s="41">
        <f t="shared" si="40"/>
        <v>432</v>
      </c>
      <c r="C434" s="158" t="s">
        <v>936</v>
      </c>
      <c r="D434" s="158" t="s">
        <v>1101</v>
      </c>
      <c r="E434" s="158" t="s">
        <v>1101</v>
      </c>
      <c r="F434" s="158" t="str">
        <f t="shared" si="41"/>
        <v>S</v>
      </c>
      <c r="G434" s="41" t="s">
        <v>1103</v>
      </c>
      <c r="H434" s="158">
        <v>128.08000000000001</v>
      </c>
      <c r="I434" s="158">
        <v>1</v>
      </c>
      <c r="J434" s="158">
        <v>7.85</v>
      </c>
      <c r="K434" s="41">
        <v>1</v>
      </c>
      <c r="L434" s="41" t="s">
        <v>1104</v>
      </c>
      <c r="M434" s="41" t="s">
        <v>949</v>
      </c>
      <c r="N434" s="158" t="s">
        <v>1051</v>
      </c>
      <c r="O434" s="158" t="s">
        <v>949</v>
      </c>
      <c r="P434" s="158" t="s">
        <v>949</v>
      </c>
      <c r="Q434" s="158"/>
      <c r="R434" s="41" t="s">
        <v>1068</v>
      </c>
      <c r="S434" s="41" t="s">
        <v>949</v>
      </c>
      <c r="T434" s="41" t="s">
        <v>949</v>
      </c>
      <c r="U434" s="41"/>
      <c r="V434" s="41"/>
      <c r="W434" s="41"/>
      <c r="X434" s="41"/>
      <c r="Y434" s="41"/>
      <c r="Z434" s="41"/>
      <c r="AA434" s="41"/>
      <c r="AB434" s="41"/>
      <c r="AC434" s="41"/>
      <c r="AD434" s="41"/>
      <c r="AE434" s="41" t="s">
        <v>989</v>
      </c>
      <c r="AF434" s="41" t="s">
        <v>473</v>
      </c>
      <c r="AG434" s="790"/>
      <c r="AH434" s="41"/>
      <c r="AI434" s="229"/>
      <c r="AJ434" s="218">
        <f t="shared" si="42"/>
        <v>1</v>
      </c>
      <c r="AK434" s="84">
        <f t="shared" si="43"/>
        <v>1</v>
      </c>
    </row>
    <row r="435" spans="1:37" s="84" customFormat="1" ht="16.5">
      <c r="A435" s="229"/>
      <c r="B435" s="41">
        <f t="shared" si="40"/>
        <v>433</v>
      </c>
      <c r="C435" s="158" t="s">
        <v>936</v>
      </c>
      <c r="D435" s="158" t="s">
        <v>1045</v>
      </c>
      <c r="E435" s="158" t="s">
        <v>1045</v>
      </c>
      <c r="F435" s="158" t="str">
        <f t="shared" si="41"/>
        <v>S</v>
      </c>
      <c r="G435" s="41" t="s">
        <v>5689</v>
      </c>
      <c r="H435" s="158">
        <v>124.46</v>
      </c>
      <c r="I435" s="158" t="s">
        <v>1049</v>
      </c>
      <c r="J435" s="158" t="s">
        <v>949</v>
      </c>
      <c r="K435" s="41" t="s">
        <v>949</v>
      </c>
      <c r="L435" s="41" t="s">
        <v>5690</v>
      </c>
      <c r="M435" s="41" t="s">
        <v>949</v>
      </c>
      <c r="N435" s="158" t="s">
        <v>1051</v>
      </c>
      <c r="O435" s="158" t="s">
        <v>949</v>
      </c>
      <c r="P435" s="158" t="s">
        <v>949</v>
      </c>
      <c r="Q435" s="158"/>
      <c r="R435" s="41" t="s">
        <v>1068</v>
      </c>
      <c r="S435" s="41" t="s">
        <v>945</v>
      </c>
      <c r="T435" s="41" t="s">
        <v>945</v>
      </c>
      <c r="U435" s="229"/>
      <c r="V435" s="229"/>
      <c r="W435" s="229"/>
      <c r="X435" s="229"/>
      <c r="Y435" s="229"/>
      <c r="Z435" s="229"/>
      <c r="AA435" s="229"/>
      <c r="AB435" s="229"/>
      <c r="AC435" s="229"/>
      <c r="AD435" s="229"/>
      <c r="AE435" s="41" t="s">
        <v>989</v>
      </c>
      <c r="AF435" s="41" t="s">
        <v>473</v>
      </c>
      <c r="AG435" s="790"/>
      <c r="AH435" s="229"/>
      <c r="AI435" s="229"/>
      <c r="AJ435" s="218">
        <f t="shared" si="42"/>
        <v>1</v>
      </c>
      <c r="AK435" s="84">
        <f t="shared" si="43"/>
        <v>1</v>
      </c>
    </row>
    <row r="436" spans="1:37" s="84" customFormat="1" ht="16.5">
      <c r="A436" s="229"/>
      <c r="B436" s="41">
        <f t="shared" si="40"/>
        <v>434</v>
      </c>
      <c r="C436" s="158" t="s">
        <v>936</v>
      </c>
      <c r="D436" s="158" t="s">
        <v>1054</v>
      </c>
      <c r="E436" s="158" t="s">
        <v>1054</v>
      </c>
      <c r="F436" s="158" t="str">
        <f t="shared" si="41"/>
        <v>S</v>
      </c>
      <c r="G436" s="41" t="s">
        <v>5691</v>
      </c>
      <c r="H436" s="158">
        <v>113.67</v>
      </c>
      <c r="I436" s="158" t="s">
        <v>1049</v>
      </c>
      <c r="J436" s="158" t="s">
        <v>949</v>
      </c>
      <c r="K436" s="41" t="s">
        <v>949</v>
      </c>
      <c r="L436" s="41" t="s">
        <v>5692</v>
      </c>
      <c r="M436" s="41" t="s">
        <v>949</v>
      </c>
      <c r="N436" s="158" t="s">
        <v>1051</v>
      </c>
      <c r="O436" s="158" t="s">
        <v>949</v>
      </c>
      <c r="P436" s="158" t="s">
        <v>949</v>
      </c>
      <c r="Q436" s="158"/>
      <c r="R436" s="41" t="s">
        <v>1068</v>
      </c>
      <c r="S436" s="41" t="s">
        <v>945</v>
      </c>
      <c r="T436" s="41" t="s">
        <v>945</v>
      </c>
      <c r="U436" s="229"/>
      <c r="V436" s="229"/>
      <c r="W436" s="229"/>
      <c r="X436" s="229"/>
      <c r="Y436" s="229"/>
      <c r="Z436" s="229"/>
      <c r="AA436" s="229"/>
      <c r="AB436" s="229"/>
      <c r="AC436" s="229"/>
      <c r="AD436" s="229"/>
      <c r="AE436" s="41" t="s">
        <v>989</v>
      </c>
      <c r="AF436" s="41" t="s">
        <v>473</v>
      </c>
      <c r="AG436" s="790"/>
      <c r="AH436" s="229"/>
      <c r="AI436" s="229"/>
      <c r="AJ436" s="218">
        <f t="shared" si="42"/>
        <v>1</v>
      </c>
      <c r="AK436" s="84">
        <f t="shared" si="43"/>
        <v>1</v>
      </c>
    </row>
    <row r="437" spans="1:37" s="84" customFormat="1" ht="16.5">
      <c r="A437" s="229"/>
      <c r="B437" s="41">
        <f t="shared" si="40"/>
        <v>435</v>
      </c>
      <c r="C437" s="158" t="s">
        <v>936</v>
      </c>
      <c r="D437" s="158" t="s">
        <v>1060</v>
      </c>
      <c r="E437" s="158" t="s">
        <v>1060</v>
      </c>
      <c r="F437" s="158" t="str">
        <f t="shared" si="41"/>
        <v>S</v>
      </c>
      <c r="G437" s="41" t="s">
        <v>5693</v>
      </c>
      <c r="H437" s="158">
        <v>150.07</v>
      </c>
      <c r="I437" s="158" t="s">
        <v>1049</v>
      </c>
      <c r="J437" s="158" t="s">
        <v>949</v>
      </c>
      <c r="K437" s="41" t="s">
        <v>949</v>
      </c>
      <c r="L437" s="41" t="s">
        <v>5694</v>
      </c>
      <c r="M437" s="41" t="s">
        <v>949</v>
      </c>
      <c r="N437" s="158" t="s">
        <v>1051</v>
      </c>
      <c r="O437" s="158" t="s">
        <v>949</v>
      </c>
      <c r="P437" s="158" t="s">
        <v>949</v>
      </c>
      <c r="Q437" s="158"/>
      <c r="R437" s="41" t="s">
        <v>1068</v>
      </c>
      <c r="S437" s="41" t="s">
        <v>945</v>
      </c>
      <c r="T437" s="41" t="s">
        <v>945</v>
      </c>
      <c r="U437" s="229"/>
      <c r="V437" s="229"/>
      <c r="W437" s="229"/>
      <c r="X437" s="229"/>
      <c r="Y437" s="229"/>
      <c r="Z437" s="229"/>
      <c r="AA437" s="229"/>
      <c r="AB437" s="229"/>
      <c r="AC437" s="229"/>
      <c r="AD437" s="229"/>
      <c r="AE437" s="229"/>
      <c r="AF437" s="41" t="s">
        <v>473</v>
      </c>
      <c r="AG437" s="229"/>
      <c r="AH437" s="229"/>
      <c r="AI437" s="229"/>
      <c r="AJ437" s="218">
        <f t="shared" si="42"/>
        <v>1</v>
      </c>
      <c r="AK437" s="84">
        <f t="shared" si="43"/>
        <v>1</v>
      </c>
    </row>
    <row r="438" spans="1:37" s="84" customFormat="1" ht="16.5">
      <c r="A438" s="229"/>
      <c r="B438" s="41">
        <f t="shared" si="40"/>
        <v>436</v>
      </c>
      <c r="C438" s="158" t="s">
        <v>936</v>
      </c>
      <c r="D438" s="158" t="s">
        <v>1073</v>
      </c>
      <c r="E438" s="158" t="s">
        <v>1073</v>
      </c>
      <c r="F438" s="158" t="str">
        <f t="shared" si="41"/>
        <v>S</v>
      </c>
      <c r="G438" s="41" t="s">
        <v>5695</v>
      </c>
      <c r="H438" s="158">
        <v>67.849999999999994</v>
      </c>
      <c r="I438" s="158" t="s">
        <v>1049</v>
      </c>
      <c r="J438" s="158" t="s">
        <v>949</v>
      </c>
      <c r="K438" s="41" t="s">
        <v>949</v>
      </c>
      <c r="L438" s="41" t="s">
        <v>5696</v>
      </c>
      <c r="M438" s="41" t="s">
        <v>949</v>
      </c>
      <c r="N438" s="158" t="s">
        <v>1051</v>
      </c>
      <c r="O438" s="158" t="s">
        <v>949</v>
      </c>
      <c r="P438" s="158" t="s">
        <v>949</v>
      </c>
      <c r="Q438" s="158"/>
      <c r="R438" s="41" t="s">
        <v>1068</v>
      </c>
      <c r="S438" s="41" t="s">
        <v>945</v>
      </c>
      <c r="T438" s="41" t="s">
        <v>945</v>
      </c>
      <c r="U438" s="229"/>
      <c r="V438" s="229"/>
      <c r="W438" s="229"/>
      <c r="X438" s="229"/>
      <c r="Y438" s="229"/>
      <c r="Z438" s="229"/>
      <c r="AA438" s="229"/>
      <c r="AB438" s="229"/>
      <c r="AC438" s="229"/>
      <c r="AD438" s="229"/>
      <c r="AE438" s="229"/>
      <c r="AF438" s="41" t="s">
        <v>473</v>
      </c>
      <c r="AG438" s="229"/>
      <c r="AH438" s="229"/>
      <c r="AI438" s="229"/>
      <c r="AJ438" s="218">
        <f t="shared" si="42"/>
        <v>1</v>
      </c>
      <c r="AK438" s="84">
        <f t="shared" si="43"/>
        <v>1</v>
      </c>
    </row>
    <row r="439" spans="1:37" s="84" customFormat="1" ht="16.5">
      <c r="A439" s="229"/>
      <c r="B439" s="41">
        <f t="shared" si="40"/>
        <v>437</v>
      </c>
      <c r="C439" s="291" t="s">
        <v>936</v>
      </c>
      <c r="D439" s="291" t="s">
        <v>5697</v>
      </c>
      <c r="E439" s="291" t="str">
        <f>D439</f>
        <v>A31X015</v>
      </c>
      <c r="F439" s="291" t="str">
        <f t="shared" si="41"/>
        <v>X</v>
      </c>
      <c r="G439" s="281" t="s">
        <v>5256</v>
      </c>
      <c r="H439" s="247" t="s">
        <v>949</v>
      </c>
      <c r="I439" s="247" t="s">
        <v>949</v>
      </c>
      <c r="J439" s="247" t="s">
        <v>949</v>
      </c>
      <c r="K439" s="220" t="s">
        <v>949</v>
      </c>
      <c r="L439" s="220" t="s">
        <v>949</v>
      </c>
      <c r="M439" s="220" t="s">
        <v>949</v>
      </c>
      <c r="N439" s="247" t="s">
        <v>949</v>
      </c>
      <c r="O439" s="247" t="s">
        <v>949</v>
      </c>
      <c r="P439" s="247" t="s">
        <v>949</v>
      </c>
      <c r="Q439" s="247" t="s">
        <v>949</v>
      </c>
      <c r="R439" s="221" t="s">
        <v>949</v>
      </c>
      <c r="S439" s="41" t="s">
        <v>949</v>
      </c>
      <c r="T439" s="41" t="s">
        <v>949</v>
      </c>
      <c r="U439" s="229"/>
      <c r="V439" s="229"/>
      <c r="W439" s="229"/>
      <c r="X439" s="229"/>
      <c r="Y439" s="229"/>
      <c r="Z439" s="229"/>
      <c r="AA439" s="229"/>
      <c r="AB439" s="229"/>
      <c r="AC439" s="229"/>
      <c r="AD439" s="229"/>
      <c r="AE439" s="229"/>
      <c r="AF439" s="41" t="s">
        <v>473</v>
      </c>
      <c r="AG439" s="229"/>
      <c r="AH439" s="229"/>
      <c r="AI439" s="229"/>
      <c r="AJ439" s="645">
        <f t="shared" si="42"/>
        <v>1</v>
      </c>
      <c r="AK439" s="84">
        <f t="shared" si="43"/>
        <v>1</v>
      </c>
    </row>
    <row r="440" spans="1:37" s="84" customFormat="1" ht="16.5">
      <c r="A440" s="41"/>
      <c r="B440" s="41">
        <f t="shared" si="40"/>
        <v>438</v>
      </c>
      <c r="C440" s="41" t="s">
        <v>657</v>
      </c>
      <c r="D440" s="158" t="s">
        <v>1706</v>
      </c>
      <c r="E440" s="158" t="s">
        <v>1706</v>
      </c>
      <c r="F440" s="158" t="str">
        <f t="shared" si="41"/>
        <v>P</v>
      </c>
      <c r="G440" s="41" t="s">
        <v>1708</v>
      </c>
      <c r="H440" s="158">
        <v>5638.7629999999999</v>
      </c>
      <c r="I440" s="158" t="s">
        <v>949</v>
      </c>
      <c r="J440" s="158">
        <v>1.41</v>
      </c>
      <c r="K440" s="41">
        <v>0.93</v>
      </c>
      <c r="L440" s="158" t="s">
        <v>949</v>
      </c>
      <c r="M440" s="158" t="s">
        <v>1083</v>
      </c>
      <c r="N440" s="158" t="s">
        <v>1709</v>
      </c>
      <c r="O440" s="158" t="s">
        <v>1710</v>
      </c>
      <c r="P440" s="158" t="s">
        <v>1711</v>
      </c>
      <c r="Q440" s="158"/>
      <c r="R440" s="158" t="s">
        <v>1712</v>
      </c>
      <c r="S440" s="158" t="s">
        <v>949</v>
      </c>
      <c r="T440" s="158" t="s">
        <v>949</v>
      </c>
      <c r="U440" s="158"/>
      <c r="V440" s="158"/>
      <c r="W440" s="158" t="s">
        <v>1706</v>
      </c>
      <c r="X440" s="158" t="s">
        <v>1459</v>
      </c>
      <c r="Y440" s="158"/>
      <c r="Z440" s="158"/>
      <c r="AA440" s="158"/>
      <c r="AB440" s="158"/>
      <c r="AC440" s="158"/>
      <c r="AD440" s="158"/>
      <c r="AE440" s="158" t="s">
        <v>989</v>
      </c>
      <c r="AF440" s="158" t="s">
        <v>623</v>
      </c>
      <c r="AG440" s="790"/>
      <c r="AH440" s="41"/>
      <c r="AI440" s="640"/>
      <c r="AJ440" s="245">
        <f t="shared" si="42"/>
        <v>1</v>
      </c>
      <c r="AK440" s="251">
        <f t="shared" si="43"/>
        <v>1</v>
      </c>
    </row>
    <row r="441" spans="1:37" s="84" customFormat="1" ht="16.5">
      <c r="A441" s="229"/>
      <c r="B441" s="41">
        <f t="shared" si="40"/>
        <v>439</v>
      </c>
      <c r="C441" s="210" t="s">
        <v>657</v>
      </c>
      <c r="D441" s="158" t="s">
        <v>5698</v>
      </c>
      <c r="E441" s="158" t="s">
        <v>5698</v>
      </c>
      <c r="F441" s="158" t="s">
        <v>1008</v>
      </c>
      <c r="G441" s="210" t="s">
        <v>5699</v>
      </c>
      <c r="H441" s="210">
        <v>3863.9209999999998</v>
      </c>
      <c r="I441" s="210" t="s">
        <v>949</v>
      </c>
      <c r="J441" s="210">
        <v>1.45</v>
      </c>
      <c r="K441" s="210" t="s">
        <v>949</v>
      </c>
      <c r="L441" s="158" t="s">
        <v>949</v>
      </c>
      <c r="M441" s="158" t="s">
        <v>1083</v>
      </c>
      <c r="N441" s="158" t="s">
        <v>1709</v>
      </c>
      <c r="O441" s="158" t="s">
        <v>1710</v>
      </c>
      <c r="P441" s="158" t="s">
        <v>1711</v>
      </c>
      <c r="Q441" s="158"/>
      <c r="R441" s="158" t="s">
        <v>1712</v>
      </c>
      <c r="S441" s="1119"/>
      <c r="T441" s="251"/>
      <c r="U441" s="251"/>
      <c r="V441" s="251"/>
      <c r="W441" s="251"/>
      <c r="X441" s="251"/>
      <c r="Y441" s="251"/>
      <c r="Z441" s="251"/>
      <c r="AA441" s="251"/>
      <c r="AB441" s="251"/>
      <c r="AC441" s="251"/>
      <c r="AD441" s="251"/>
      <c r="AE441" s="1119"/>
      <c r="AF441" s="1119" t="s">
        <v>623</v>
      </c>
      <c r="AG441" s="229"/>
      <c r="AH441" s="229"/>
      <c r="AI441" s="640"/>
      <c r="AJ441" s="245">
        <f t="shared" si="42"/>
        <v>1</v>
      </c>
      <c r="AK441" s="251">
        <f t="shared" si="43"/>
        <v>1</v>
      </c>
    </row>
    <row r="442" spans="1:37" s="84" customFormat="1" ht="16.5">
      <c r="A442" s="229"/>
      <c r="B442" s="41">
        <f t="shared" si="40"/>
        <v>440</v>
      </c>
      <c r="C442" s="210" t="s">
        <v>657</v>
      </c>
      <c r="D442" s="158" t="s">
        <v>5700</v>
      </c>
      <c r="E442" s="158" t="s">
        <v>5700</v>
      </c>
      <c r="F442" s="158" t="s">
        <v>1008</v>
      </c>
      <c r="G442" s="210" t="s">
        <v>5701</v>
      </c>
      <c r="H442" s="210">
        <v>5102.6080000000002</v>
      </c>
      <c r="I442" s="210" t="s">
        <v>949</v>
      </c>
      <c r="J442" s="210">
        <v>1.45</v>
      </c>
      <c r="K442" s="210" t="s">
        <v>949</v>
      </c>
      <c r="L442" s="158" t="s">
        <v>949</v>
      </c>
      <c r="M442" s="158" t="s">
        <v>1083</v>
      </c>
      <c r="N442" s="158" t="s">
        <v>1709</v>
      </c>
      <c r="O442" s="158" t="s">
        <v>1710</v>
      </c>
      <c r="P442" s="158" t="s">
        <v>1711</v>
      </c>
      <c r="Q442" s="158"/>
      <c r="R442" s="158" t="s">
        <v>1712</v>
      </c>
      <c r="S442" s="1119"/>
      <c r="T442" s="251"/>
      <c r="U442" s="251"/>
      <c r="V442" s="251"/>
      <c r="W442" s="251"/>
      <c r="X442" s="251"/>
      <c r="Y442" s="251"/>
      <c r="Z442" s="251"/>
      <c r="AA442" s="251"/>
      <c r="AB442" s="251"/>
      <c r="AC442" s="251"/>
      <c r="AD442" s="251"/>
      <c r="AE442" s="1119"/>
      <c r="AF442" s="1119" t="s">
        <v>623</v>
      </c>
      <c r="AG442" s="229"/>
      <c r="AH442" s="229"/>
      <c r="AI442" s="640"/>
      <c r="AJ442" s="245">
        <f t="shared" si="42"/>
        <v>1</v>
      </c>
      <c r="AK442" s="251">
        <f t="shared" si="43"/>
        <v>1</v>
      </c>
    </row>
    <row r="443" spans="1:37" s="84" customFormat="1" ht="16.5">
      <c r="A443" s="41"/>
      <c r="B443" s="41">
        <f t="shared" si="40"/>
        <v>441</v>
      </c>
      <c r="C443" s="41" t="s">
        <v>129</v>
      </c>
      <c r="D443" s="158" t="s">
        <v>5702</v>
      </c>
      <c r="E443" s="158" t="s">
        <v>1639</v>
      </c>
      <c r="F443" s="158" t="str">
        <f>MID(D443,4,1)</f>
        <v>E</v>
      </c>
      <c r="G443" s="41" t="s">
        <v>1642</v>
      </c>
      <c r="H443" s="158">
        <v>10261.460999999999</v>
      </c>
      <c r="I443" s="158">
        <v>1.5</v>
      </c>
      <c r="J443" s="158" t="s">
        <v>949</v>
      </c>
      <c r="K443" s="41" t="s">
        <v>949</v>
      </c>
      <c r="L443" s="41" t="s">
        <v>1643</v>
      </c>
      <c r="M443" s="41" t="s">
        <v>949</v>
      </c>
      <c r="N443" s="158" t="s">
        <v>949</v>
      </c>
      <c r="O443" s="158" t="s">
        <v>949</v>
      </c>
      <c r="P443" s="158" t="s">
        <v>949</v>
      </c>
      <c r="Q443" s="158"/>
      <c r="R443" s="232" t="s">
        <v>1644</v>
      </c>
      <c r="S443" s="219" t="s">
        <v>1645</v>
      </c>
      <c r="T443" s="41" t="s">
        <v>949</v>
      </c>
      <c r="U443" s="41"/>
      <c r="V443" s="41"/>
      <c r="W443" s="41"/>
      <c r="X443" s="41"/>
      <c r="Y443" s="41"/>
      <c r="Z443" s="41"/>
      <c r="AA443" s="41"/>
      <c r="AB443" s="41"/>
      <c r="AC443" s="41"/>
      <c r="AD443" s="41"/>
      <c r="AE443" s="41" t="s">
        <v>989</v>
      </c>
      <c r="AF443" s="41" t="s">
        <v>90</v>
      </c>
      <c r="AG443" s="790"/>
      <c r="AH443" s="41"/>
      <c r="AI443" s="229"/>
      <c r="AJ443" s="649">
        <f t="shared" si="42"/>
        <v>1</v>
      </c>
      <c r="AK443" s="84">
        <f t="shared" si="43"/>
        <v>2</v>
      </c>
    </row>
    <row r="444" spans="1:37" s="84" customFormat="1" ht="16.5">
      <c r="A444" s="41"/>
      <c r="B444" s="41">
        <f t="shared" si="40"/>
        <v>442</v>
      </c>
      <c r="C444" s="41" t="s">
        <v>129</v>
      </c>
      <c r="D444" s="158" t="s">
        <v>5703</v>
      </c>
      <c r="E444" s="158" t="s">
        <v>1639</v>
      </c>
      <c r="F444" s="158" t="str">
        <f>MID(D444,4,1)</f>
        <v>E</v>
      </c>
      <c r="G444" s="41" t="s">
        <v>1642</v>
      </c>
      <c r="H444" s="158">
        <v>10261.460999999999</v>
      </c>
      <c r="I444" s="158">
        <v>1.5</v>
      </c>
      <c r="J444" s="158" t="s">
        <v>949</v>
      </c>
      <c r="K444" s="41" t="s">
        <v>949</v>
      </c>
      <c r="L444" s="41" t="s">
        <v>1643</v>
      </c>
      <c r="M444" s="41" t="s">
        <v>949</v>
      </c>
      <c r="N444" s="158" t="s">
        <v>949</v>
      </c>
      <c r="O444" s="158" t="s">
        <v>949</v>
      </c>
      <c r="P444" s="158" t="s">
        <v>949</v>
      </c>
      <c r="Q444" s="158"/>
      <c r="R444" s="219" t="s">
        <v>1645</v>
      </c>
      <c r="S444" s="219"/>
      <c r="T444" s="41" t="s">
        <v>949</v>
      </c>
      <c r="U444" s="41"/>
      <c r="V444" s="41"/>
      <c r="W444" s="41"/>
      <c r="X444" s="41"/>
      <c r="Y444" s="41"/>
      <c r="Z444" s="41"/>
      <c r="AA444" s="41"/>
      <c r="AB444" s="41"/>
      <c r="AC444" s="41"/>
      <c r="AD444" s="41"/>
      <c r="AE444" s="41" t="s">
        <v>989</v>
      </c>
      <c r="AF444" s="41" t="s">
        <v>90</v>
      </c>
      <c r="AG444" s="790"/>
      <c r="AH444" s="41"/>
      <c r="AI444" s="229"/>
      <c r="AJ444" s="645">
        <f t="shared" si="42"/>
        <v>1</v>
      </c>
      <c r="AK444" s="84">
        <f t="shared" si="43"/>
        <v>2</v>
      </c>
    </row>
    <row r="445" spans="1:37" s="84" customFormat="1" ht="16.5">
      <c r="A445" s="229"/>
      <c r="B445" s="41">
        <f t="shared" si="40"/>
        <v>443</v>
      </c>
      <c r="C445" s="210" t="s">
        <v>657</v>
      </c>
      <c r="D445" s="158" t="s">
        <v>5704</v>
      </c>
      <c r="E445" s="158" t="s">
        <v>5704</v>
      </c>
      <c r="F445" s="158" t="s">
        <v>1008</v>
      </c>
      <c r="G445" s="210" t="s">
        <v>5705</v>
      </c>
      <c r="H445" s="210">
        <v>1756.355</v>
      </c>
      <c r="I445" s="210" t="s">
        <v>949</v>
      </c>
      <c r="J445" s="210">
        <v>1.45</v>
      </c>
      <c r="K445" s="210" t="s">
        <v>949</v>
      </c>
      <c r="L445" s="158" t="s">
        <v>949</v>
      </c>
      <c r="M445" s="158" t="s">
        <v>1083</v>
      </c>
      <c r="N445" s="158" t="s">
        <v>1709</v>
      </c>
      <c r="O445" s="158" t="s">
        <v>1710</v>
      </c>
      <c r="P445" s="158" t="s">
        <v>1711</v>
      </c>
      <c r="Q445" s="158"/>
      <c r="R445" s="158" t="s">
        <v>1712</v>
      </c>
      <c r="S445" s="1119"/>
      <c r="T445" s="251"/>
      <c r="U445" s="251"/>
      <c r="V445" s="251"/>
      <c r="W445" s="251"/>
      <c r="X445" s="251"/>
      <c r="Y445" s="251"/>
      <c r="Z445" s="251"/>
      <c r="AA445" s="251"/>
      <c r="AB445" s="251"/>
      <c r="AC445" s="251"/>
      <c r="AD445" s="251"/>
      <c r="AE445" s="1119"/>
      <c r="AF445" s="1119" t="s">
        <v>623</v>
      </c>
      <c r="AG445" s="229"/>
      <c r="AH445" s="229"/>
      <c r="AI445" s="640"/>
      <c r="AJ445" s="245">
        <f t="shared" si="42"/>
        <v>1</v>
      </c>
      <c r="AK445" s="251">
        <f t="shared" si="43"/>
        <v>1</v>
      </c>
    </row>
    <row r="446" spans="1:37" s="84" customFormat="1" ht="16.5">
      <c r="A446" s="41"/>
      <c r="B446" s="41">
        <f t="shared" si="40"/>
        <v>444</v>
      </c>
      <c r="C446" s="41" t="s">
        <v>657</v>
      </c>
      <c r="D446" s="158" t="s">
        <v>1687</v>
      </c>
      <c r="E446" s="158" t="s">
        <v>1687</v>
      </c>
      <c r="F446" s="158" t="str">
        <f t="shared" ref="F446:F459" si="44">MID(D446,4,1)</f>
        <v>P</v>
      </c>
      <c r="G446" s="41" t="s">
        <v>1689</v>
      </c>
      <c r="H446" s="158">
        <v>1615.79</v>
      </c>
      <c r="I446" s="158">
        <v>1.5</v>
      </c>
      <c r="J446" s="158">
        <v>1.41</v>
      </c>
      <c r="K446" s="41" t="s">
        <v>949</v>
      </c>
      <c r="L446" s="158" t="s">
        <v>1690</v>
      </c>
      <c r="M446" s="158" t="s">
        <v>1083</v>
      </c>
      <c r="N446" s="158" t="s">
        <v>1293</v>
      </c>
      <c r="O446" s="158" t="s">
        <v>1294</v>
      </c>
      <c r="P446" s="158" t="s">
        <v>1295</v>
      </c>
      <c r="Q446" s="158"/>
      <c r="R446" s="158" t="s">
        <v>1672</v>
      </c>
      <c r="S446" s="158" t="s">
        <v>949</v>
      </c>
      <c r="T446" s="158" t="s">
        <v>949</v>
      </c>
      <c r="U446" s="158"/>
      <c r="V446" s="158"/>
      <c r="W446" s="158" t="s">
        <v>1687</v>
      </c>
      <c r="X446" s="158" t="s">
        <v>1672</v>
      </c>
      <c r="Y446" s="158"/>
      <c r="Z446" s="158"/>
      <c r="AA446" s="158"/>
      <c r="AB446" s="158"/>
      <c r="AC446" s="158"/>
      <c r="AD446" s="158"/>
      <c r="AE446" s="158" t="s">
        <v>989</v>
      </c>
      <c r="AF446" s="158" t="s">
        <v>623</v>
      </c>
      <c r="AG446" s="790"/>
      <c r="AH446" s="41"/>
      <c r="AI446" s="640"/>
      <c r="AJ446" s="245">
        <f t="shared" si="42"/>
        <v>1</v>
      </c>
      <c r="AK446" s="251">
        <f t="shared" si="43"/>
        <v>1</v>
      </c>
    </row>
    <row r="447" spans="1:37" s="84" customFormat="1" ht="16.5">
      <c r="A447" s="229"/>
      <c r="B447" s="41">
        <f t="shared" si="40"/>
        <v>445</v>
      </c>
      <c r="C447" s="41" t="s">
        <v>657</v>
      </c>
      <c r="D447" s="158" t="s">
        <v>1727</v>
      </c>
      <c r="E447" s="158" t="s">
        <v>1727</v>
      </c>
      <c r="F447" s="158" t="str">
        <f t="shared" si="44"/>
        <v>P</v>
      </c>
      <c r="G447" s="41" t="s">
        <v>5706</v>
      </c>
      <c r="H447" s="158">
        <v>10260.1</v>
      </c>
      <c r="I447" s="158">
        <v>1.5</v>
      </c>
      <c r="J447" s="158">
        <v>1.41</v>
      </c>
      <c r="K447" s="41"/>
      <c r="L447" s="158" t="s">
        <v>5707</v>
      </c>
      <c r="M447" s="158" t="s">
        <v>1083</v>
      </c>
      <c r="N447" s="158" t="s">
        <v>1293</v>
      </c>
      <c r="O447" s="158" t="s">
        <v>1294</v>
      </c>
      <c r="P447" s="158" t="s">
        <v>1295</v>
      </c>
      <c r="Q447" s="158"/>
      <c r="R447" s="158" t="s">
        <v>1672</v>
      </c>
      <c r="S447" s="158" t="s">
        <v>945</v>
      </c>
      <c r="T447" s="158" t="s">
        <v>945</v>
      </c>
      <c r="U447" s="251"/>
      <c r="V447" s="251"/>
      <c r="W447" s="158" t="s">
        <v>1727</v>
      </c>
      <c r="X447" s="158" t="s">
        <v>1672</v>
      </c>
      <c r="Y447" s="251"/>
      <c r="Z447" s="251"/>
      <c r="AA447" s="251"/>
      <c r="AB447" s="251"/>
      <c r="AC447" s="251"/>
      <c r="AD447" s="251"/>
      <c r="AE447" s="1119"/>
      <c r="AF447" s="1119" t="s">
        <v>623</v>
      </c>
      <c r="AG447" s="229"/>
      <c r="AH447" s="229"/>
      <c r="AI447" s="640"/>
      <c r="AJ447" s="245">
        <f t="shared" si="42"/>
        <v>1</v>
      </c>
      <c r="AK447" s="251">
        <f t="shared" si="43"/>
        <v>1</v>
      </c>
    </row>
    <row r="448" spans="1:37" s="84" customFormat="1" ht="16.5">
      <c r="A448" s="229"/>
      <c r="B448" s="41">
        <f t="shared" si="40"/>
        <v>446</v>
      </c>
      <c r="C448" s="41" t="s">
        <v>657</v>
      </c>
      <c r="D448" s="158" t="s">
        <v>1744</v>
      </c>
      <c r="E448" s="158" t="s">
        <v>1744</v>
      </c>
      <c r="F448" s="158" t="str">
        <f t="shared" si="44"/>
        <v>P</v>
      </c>
      <c r="G448" s="41" t="s">
        <v>1746</v>
      </c>
      <c r="H448" s="158">
        <v>3025.74</v>
      </c>
      <c r="I448" s="158">
        <v>1.5</v>
      </c>
      <c r="J448" s="158">
        <v>1.41</v>
      </c>
      <c r="K448" s="41"/>
      <c r="L448" s="158" t="s">
        <v>5708</v>
      </c>
      <c r="M448" s="158" t="s">
        <v>1083</v>
      </c>
      <c r="N448" s="158" t="s">
        <v>1293</v>
      </c>
      <c r="O448" s="158" t="s">
        <v>1294</v>
      </c>
      <c r="P448" s="158" t="s">
        <v>1295</v>
      </c>
      <c r="Q448" s="158"/>
      <c r="R448" s="158" t="s">
        <v>1672</v>
      </c>
      <c r="S448" s="158" t="s">
        <v>945</v>
      </c>
      <c r="T448" s="158" t="s">
        <v>945</v>
      </c>
      <c r="U448" s="251"/>
      <c r="V448" s="251"/>
      <c r="W448" s="158" t="s">
        <v>1744</v>
      </c>
      <c r="X448" s="158" t="s">
        <v>1672</v>
      </c>
      <c r="Y448" s="251"/>
      <c r="Z448" s="251"/>
      <c r="AA448" s="251"/>
      <c r="AB448" s="251"/>
      <c r="AC448" s="251"/>
      <c r="AD448" s="251"/>
      <c r="AE448" s="158" t="s">
        <v>1059</v>
      </c>
      <c r="AF448" s="1119" t="s">
        <v>623</v>
      </c>
      <c r="AG448" s="790"/>
      <c r="AH448" s="229"/>
      <c r="AI448" s="640"/>
      <c r="AJ448" s="245">
        <f t="shared" si="42"/>
        <v>1</v>
      </c>
      <c r="AK448" s="251">
        <f t="shared" si="43"/>
        <v>1</v>
      </c>
    </row>
    <row r="449" spans="1:37" s="84" customFormat="1" ht="16.5">
      <c r="A449" s="41"/>
      <c r="B449" s="41">
        <f t="shared" si="40"/>
        <v>447</v>
      </c>
      <c r="C449" s="41" t="s">
        <v>657</v>
      </c>
      <c r="D449" s="158" t="s">
        <v>1803</v>
      </c>
      <c r="E449" s="158" t="s">
        <v>1803</v>
      </c>
      <c r="F449" s="158" t="str">
        <f t="shared" si="44"/>
        <v>P</v>
      </c>
      <c r="G449" s="41" t="s">
        <v>1805</v>
      </c>
      <c r="H449" s="158">
        <v>3378.181</v>
      </c>
      <c r="I449" s="158">
        <v>1.5</v>
      </c>
      <c r="J449" s="158" t="s">
        <v>949</v>
      </c>
      <c r="K449" s="41" t="s">
        <v>949</v>
      </c>
      <c r="L449" s="158" t="s">
        <v>1806</v>
      </c>
      <c r="M449" s="158" t="s">
        <v>1083</v>
      </c>
      <c r="N449" s="158" t="s">
        <v>1293</v>
      </c>
      <c r="O449" s="158" t="s">
        <v>1294</v>
      </c>
      <c r="P449" s="158" t="s">
        <v>1295</v>
      </c>
      <c r="Q449" s="158"/>
      <c r="R449" s="158" t="s">
        <v>1672</v>
      </c>
      <c r="S449" s="158" t="s">
        <v>949</v>
      </c>
      <c r="T449" s="158" t="s">
        <v>949</v>
      </c>
      <c r="U449" s="158"/>
      <c r="V449" s="158"/>
      <c r="W449" s="158" t="s">
        <v>1803</v>
      </c>
      <c r="X449" s="158" t="s">
        <v>1672</v>
      </c>
      <c r="Y449" s="158"/>
      <c r="Z449" s="158"/>
      <c r="AA449" s="158"/>
      <c r="AB449" s="158"/>
      <c r="AC449" s="158"/>
      <c r="AD449" s="158"/>
      <c r="AE449" s="158" t="s">
        <v>1059</v>
      </c>
      <c r="AF449" s="158" t="s">
        <v>623</v>
      </c>
      <c r="AG449" s="790"/>
      <c r="AH449" s="41"/>
      <c r="AI449" s="640"/>
      <c r="AJ449" s="245">
        <f t="shared" si="42"/>
        <v>1</v>
      </c>
      <c r="AK449" s="251">
        <f t="shared" si="43"/>
        <v>1</v>
      </c>
    </row>
    <row r="450" spans="1:37" s="84" customFormat="1" ht="16.5">
      <c r="A450" s="41"/>
      <c r="B450" s="274">
        <f t="shared" si="40"/>
        <v>448</v>
      </c>
      <c r="C450" s="274" t="s">
        <v>129</v>
      </c>
      <c r="D450" s="159" t="s">
        <v>1731</v>
      </c>
      <c r="E450" s="159" t="s">
        <v>1731</v>
      </c>
      <c r="F450" s="159" t="str">
        <f t="shared" si="44"/>
        <v>P</v>
      </c>
      <c r="G450" s="274" t="s">
        <v>1733</v>
      </c>
      <c r="H450" s="159">
        <v>12633.602999999999</v>
      </c>
      <c r="I450" s="159">
        <v>1.5</v>
      </c>
      <c r="J450" s="159">
        <v>1.41</v>
      </c>
      <c r="K450" s="274">
        <v>17.813379999999999</v>
      </c>
      <c r="L450" s="159" t="s">
        <v>1734</v>
      </c>
      <c r="M450" s="159" t="s">
        <v>995</v>
      </c>
      <c r="N450" s="159" t="s">
        <v>1293</v>
      </c>
      <c r="O450" s="159" t="s">
        <v>1685</v>
      </c>
      <c r="P450" s="158" t="s">
        <v>1686</v>
      </c>
      <c r="Q450" s="159" t="s">
        <v>1296</v>
      </c>
      <c r="R450" s="159" t="s">
        <v>1672</v>
      </c>
      <c r="S450" s="274" t="s">
        <v>949</v>
      </c>
      <c r="T450" s="41" t="s">
        <v>949</v>
      </c>
      <c r="U450" s="41"/>
      <c r="V450" s="41"/>
      <c r="W450" s="41" t="s">
        <v>1731</v>
      </c>
      <c r="X450" s="41" t="s">
        <v>1672</v>
      </c>
      <c r="Y450" s="41"/>
      <c r="Z450" s="41"/>
      <c r="AA450" s="41"/>
      <c r="AB450" s="41"/>
      <c r="AC450" s="41"/>
      <c r="AD450" s="41"/>
      <c r="AE450" s="41" t="s">
        <v>1126</v>
      </c>
      <c r="AF450" s="274" t="s">
        <v>623</v>
      </c>
      <c r="AG450" s="790"/>
      <c r="AH450" s="41"/>
      <c r="AI450" s="229"/>
      <c r="AJ450" s="978">
        <f t="shared" si="42"/>
        <v>1</v>
      </c>
      <c r="AK450" s="84">
        <f t="shared" si="43"/>
        <v>1</v>
      </c>
    </row>
    <row r="451" spans="1:37" s="84" customFormat="1" ht="16.5">
      <c r="A451" s="640"/>
      <c r="B451" s="41">
        <f t="shared" si="40"/>
        <v>449</v>
      </c>
      <c r="C451" s="41" t="s">
        <v>657</v>
      </c>
      <c r="D451" s="158" t="s">
        <v>1717</v>
      </c>
      <c r="E451" s="158" t="s">
        <v>1717</v>
      </c>
      <c r="F451" s="158" t="str">
        <f t="shared" si="44"/>
        <v>P</v>
      </c>
      <c r="G451" s="41" t="s">
        <v>1724</v>
      </c>
      <c r="H451" s="158">
        <v>5952.59</v>
      </c>
      <c r="I451" s="158">
        <v>1.5</v>
      </c>
      <c r="J451" s="158">
        <v>1.41</v>
      </c>
      <c r="K451" s="41" t="s">
        <v>949</v>
      </c>
      <c r="L451" s="158" t="s">
        <v>5709</v>
      </c>
      <c r="M451" s="158" t="s">
        <v>1083</v>
      </c>
      <c r="N451" s="158" t="s">
        <v>1293</v>
      </c>
      <c r="O451" s="158" t="s">
        <v>1294</v>
      </c>
      <c r="P451" s="158" t="s">
        <v>1295</v>
      </c>
      <c r="Q451" s="158"/>
      <c r="R451" s="158" t="s">
        <v>1672</v>
      </c>
      <c r="S451" s="158" t="s">
        <v>945</v>
      </c>
      <c r="T451" s="329" t="s">
        <v>945</v>
      </c>
      <c r="U451" s="251"/>
      <c r="V451" s="251"/>
      <c r="W451" s="158" t="s">
        <v>1717</v>
      </c>
      <c r="X451" s="158" t="s">
        <v>1672</v>
      </c>
      <c r="Y451" s="251"/>
      <c r="Z451" s="251"/>
      <c r="AA451" s="251"/>
      <c r="AB451" s="251"/>
      <c r="AC451" s="251"/>
      <c r="AD451" s="1060"/>
      <c r="AE451" s="158" t="s">
        <v>1126</v>
      </c>
      <c r="AF451" s="1119" t="s">
        <v>623</v>
      </c>
      <c r="AG451" s="790"/>
      <c r="AH451" s="229"/>
      <c r="AI451" s="640"/>
      <c r="AJ451" s="245">
        <f t="shared" si="42"/>
        <v>1</v>
      </c>
      <c r="AK451" s="251">
        <f t="shared" si="43"/>
        <v>1</v>
      </c>
    </row>
    <row r="452" spans="1:37" s="84" customFormat="1" ht="16.5">
      <c r="A452" s="629"/>
      <c r="B452" s="41">
        <f t="shared" si="40"/>
        <v>450</v>
      </c>
      <c r="C452" s="41" t="s">
        <v>657</v>
      </c>
      <c r="D452" s="158" t="s">
        <v>1713</v>
      </c>
      <c r="E452" s="158" t="s">
        <v>1713</v>
      </c>
      <c r="F452" s="158" t="str">
        <f t="shared" si="44"/>
        <v>P</v>
      </c>
      <c r="G452" s="41" t="s">
        <v>1715</v>
      </c>
      <c r="H452" s="158">
        <v>10845.92</v>
      </c>
      <c r="I452" s="158">
        <v>1.5</v>
      </c>
      <c r="J452" s="158">
        <v>1.41</v>
      </c>
      <c r="K452" s="41" t="s">
        <v>949</v>
      </c>
      <c r="L452" s="158" t="s">
        <v>1684</v>
      </c>
      <c r="M452" s="158" t="s">
        <v>1083</v>
      </c>
      <c r="N452" s="158" t="s">
        <v>1293</v>
      </c>
      <c r="O452" s="158" t="s">
        <v>1294</v>
      </c>
      <c r="P452" s="158" t="s">
        <v>1295</v>
      </c>
      <c r="Q452" s="158"/>
      <c r="R452" s="158" t="s">
        <v>1672</v>
      </c>
      <c r="S452" s="158" t="s">
        <v>949</v>
      </c>
      <c r="T452" s="329" t="s">
        <v>949</v>
      </c>
      <c r="U452" s="158"/>
      <c r="V452" s="158"/>
      <c r="W452" s="158" t="s">
        <v>1713</v>
      </c>
      <c r="X452" s="158" t="s">
        <v>1672</v>
      </c>
      <c r="Y452" s="158"/>
      <c r="Z452" s="158"/>
      <c r="AA452" s="158"/>
      <c r="AB452" s="158"/>
      <c r="AC452" s="158"/>
      <c r="AD452" s="267"/>
      <c r="AE452" s="158" t="s">
        <v>979</v>
      </c>
      <c r="AF452" s="158" t="s">
        <v>623</v>
      </c>
      <c r="AG452" s="790"/>
      <c r="AH452" s="41"/>
      <c r="AI452" s="640"/>
      <c r="AJ452" s="245">
        <f t="shared" si="42"/>
        <v>1</v>
      </c>
      <c r="AK452" s="251">
        <f t="shared" si="43"/>
        <v>1</v>
      </c>
    </row>
    <row r="453" spans="1:37" s="84" customFormat="1" ht="16.5">
      <c r="A453" s="629"/>
      <c r="B453" s="41">
        <f t="shared" si="40"/>
        <v>451</v>
      </c>
      <c r="C453" s="41" t="s">
        <v>129</v>
      </c>
      <c r="D453" s="158" t="s">
        <v>5710</v>
      </c>
      <c r="E453" s="158" t="s">
        <v>1681</v>
      </c>
      <c r="F453" s="158" t="str">
        <f t="shared" si="44"/>
        <v>P</v>
      </c>
      <c r="G453" s="41" t="s">
        <v>1683</v>
      </c>
      <c r="H453" s="158">
        <v>12207.14</v>
      </c>
      <c r="I453" s="158">
        <v>1.5</v>
      </c>
      <c r="J453" s="158">
        <v>1.41</v>
      </c>
      <c r="K453" s="41">
        <v>17.212067000000001</v>
      </c>
      <c r="L453" s="158" t="s">
        <v>1684</v>
      </c>
      <c r="M453" s="158" t="s">
        <v>1083</v>
      </c>
      <c r="N453" s="158" t="s">
        <v>1293</v>
      </c>
      <c r="O453" s="158" t="s">
        <v>1685</v>
      </c>
      <c r="P453" s="158" t="s">
        <v>1686</v>
      </c>
      <c r="Q453" s="158" t="s">
        <v>1296</v>
      </c>
      <c r="R453" s="158" t="s">
        <v>1672</v>
      </c>
      <c r="S453" s="41" t="s">
        <v>949</v>
      </c>
      <c r="T453" s="789" t="s">
        <v>949</v>
      </c>
      <c r="U453" s="41"/>
      <c r="V453" s="41"/>
      <c r="W453" s="41" t="s">
        <v>5710</v>
      </c>
      <c r="X453" s="41" t="s">
        <v>1672</v>
      </c>
      <c r="Y453" s="41"/>
      <c r="Z453" s="41"/>
      <c r="AA453" s="41"/>
      <c r="AB453" s="41"/>
      <c r="AC453" s="41"/>
      <c r="AD453" s="629"/>
      <c r="AE453" s="41" t="s">
        <v>1126</v>
      </c>
      <c r="AF453" s="41" t="s">
        <v>623</v>
      </c>
      <c r="AG453" s="790"/>
      <c r="AH453" s="41"/>
      <c r="AI453" s="229"/>
      <c r="AJ453" s="978">
        <f t="shared" si="42"/>
        <v>1</v>
      </c>
      <c r="AK453" s="84">
        <f t="shared" si="43"/>
        <v>1</v>
      </c>
    </row>
    <row r="454" spans="1:37" s="84" customFormat="1" ht="16.5">
      <c r="A454" s="41"/>
      <c r="B454" s="796">
        <f t="shared" si="40"/>
        <v>452</v>
      </c>
      <c r="C454" s="796" t="s">
        <v>657</v>
      </c>
      <c r="D454" s="797" t="s">
        <v>1677</v>
      </c>
      <c r="E454" s="797" t="s">
        <v>1677</v>
      </c>
      <c r="F454" s="797" t="str">
        <f t="shared" si="44"/>
        <v>P</v>
      </c>
      <c r="G454" s="796" t="s">
        <v>1679</v>
      </c>
      <c r="H454" s="797">
        <v>1219.81</v>
      </c>
      <c r="I454" s="797">
        <v>1.5</v>
      </c>
      <c r="J454" s="797">
        <v>1.41</v>
      </c>
      <c r="K454" s="796" t="s">
        <v>949</v>
      </c>
      <c r="L454" s="797" t="s">
        <v>1680</v>
      </c>
      <c r="M454" s="797" t="s">
        <v>1083</v>
      </c>
      <c r="N454" s="158" t="s">
        <v>1293</v>
      </c>
      <c r="O454" s="797" t="s">
        <v>1294</v>
      </c>
      <c r="P454" s="158" t="s">
        <v>1295</v>
      </c>
      <c r="Q454" s="797"/>
      <c r="R454" s="797" t="s">
        <v>1672</v>
      </c>
      <c r="S454" s="797" t="s">
        <v>949</v>
      </c>
      <c r="T454" s="158" t="s">
        <v>949</v>
      </c>
      <c r="U454" s="158"/>
      <c r="V454" s="158"/>
      <c r="W454" s="158" t="s">
        <v>1677</v>
      </c>
      <c r="X454" s="158" t="s">
        <v>1672</v>
      </c>
      <c r="Y454" s="158"/>
      <c r="Z454" s="158"/>
      <c r="AA454" s="158"/>
      <c r="AB454" s="158"/>
      <c r="AC454" s="158"/>
      <c r="AD454" s="158"/>
      <c r="AE454" s="158" t="s">
        <v>989</v>
      </c>
      <c r="AF454" s="797" t="s">
        <v>623</v>
      </c>
      <c r="AG454" s="790"/>
      <c r="AH454" s="41"/>
      <c r="AI454" s="640"/>
      <c r="AJ454" s="245">
        <f t="shared" si="42"/>
        <v>1</v>
      </c>
      <c r="AK454" s="251">
        <f t="shared" si="43"/>
        <v>1</v>
      </c>
    </row>
    <row r="455" spans="1:37" s="84" customFormat="1" ht="16.5">
      <c r="A455" s="629"/>
      <c r="B455" s="41">
        <f t="shared" si="40"/>
        <v>453</v>
      </c>
      <c r="C455" s="41" t="s">
        <v>129</v>
      </c>
      <c r="D455" s="158" t="s">
        <v>1673</v>
      </c>
      <c r="E455" s="158" t="s">
        <v>1673</v>
      </c>
      <c r="F455" s="158" t="str">
        <f t="shared" si="44"/>
        <v>P</v>
      </c>
      <c r="G455" s="41" t="s">
        <v>1675</v>
      </c>
      <c r="H455" s="158">
        <v>1532.6489999999999</v>
      </c>
      <c r="I455" s="158">
        <v>1.5</v>
      </c>
      <c r="J455" s="158">
        <v>1.41</v>
      </c>
      <c r="K455" s="41">
        <v>2.1610350999999999</v>
      </c>
      <c r="L455" s="158" t="s">
        <v>1676</v>
      </c>
      <c r="M455" s="158" t="s">
        <v>1083</v>
      </c>
      <c r="N455" s="158" t="s">
        <v>1293</v>
      </c>
      <c r="O455" s="158" t="s">
        <v>1294</v>
      </c>
      <c r="P455" s="158" t="s">
        <v>1295</v>
      </c>
      <c r="Q455" s="158" t="s">
        <v>1296</v>
      </c>
      <c r="R455" s="158" t="s">
        <v>1672</v>
      </c>
      <c r="S455" s="41" t="s">
        <v>949</v>
      </c>
      <c r="T455" s="789" t="s">
        <v>949</v>
      </c>
      <c r="U455" s="41"/>
      <c r="V455" s="41"/>
      <c r="W455" s="41" t="s">
        <v>1673</v>
      </c>
      <c r="X455" s="41" t="s">
        <v>1672</v>
      </c>
      <c r="Y455" s="41"/>
      <c r="Z455" s="41"/>
      <c r="AA455" s="41"/>
      <c r="AB455" s="41"/>
      <c r="AC455" s="41"/>
      <c r="AD455" s="629"/>
      <c r="AE455" s="41" t="s">
        <v>1059</v>
      </c>
      <c r="AF455" s="41" t="s">
        <v>623</v>
      </c>
      <c r="AG455" s="790"/>
      <c r="AH455" s="41"/>
      <c r="AI455" s="229"/>
      <c r="AJ455" s="978">
        <f t="shared" si="42"/>
        <v>1</v>
      </c>
      <c r="AK455" s="84">
        <f t="shared" si="43"/>
        <v>1</v>
      </c>
    </row>
    <row r="456" spans="1:37" s="84" customFormat="1" ht="16.5">
      <c r="A456" s="629"/>
      <c r="B456" s="41">
        <f t="shared" si="40"/>
        <v>454</v>
      </c>
      <c r="C456" s="41" t="s">
        <v>657</v>
      </c>
      <c r="D456" s="158" t="s">
        <v>1668</v>
      </c>
      <c r="E456" s="158" t="s">
        <v>1668</v>
      </c>
      <c r="F456" s="158" t="str">
        <f t="shared" si="44"/>
        <v>P</v>
      </c>
      <c r="G456" s="41" t="s">
        <v>1670</v>
      </c>
      <c r="H456" s="158">
        <v>1608.36</v>
      </c>
      <c r="I456" s="158">
        <v>1.5</v>
      </c>
      <c r="J456" s="158">
        <v>1.41</v>
      </c>
      <c r="K456" s="41" t="s">
        <v>949</v>
      </c>
      <c r="L456" s="158" t="s">
        <v>1671</v>
      </c>
      <c r="M456" s="158" t="s">
        <v>1083</v>
      </c>
      <c r="N456" s="158" t="s">
        <v>1293</v>
      </c>
      <c r="O456" s="158" t="s">
        <v>1294</v>
      </c>
      <c r="P456" s="158" t="s">
        <v>1295</v>
      </c>
      <c r="Q456" s="158"/>
      <c r="R456" s="158" t="s">
        <v>1672</v>
      </c>
      <c r="S456" s="158" t="s">
        <v>949</v>
      </c>
      <c r="T456" s="329" t="s">
        <v>949</v>
      </c>
      <c r="U456" s="158"/>
      <c r="V456" s="158"/>
      <c r="W456" s="158" t="s">
        <v>1668</v>
      </c>
      <c r="X456" s="158" t="s">
        <v>1672</v>
      </c>
      <c r="Y456" s="158"/>
      <c r="Z456" s="158"/>
      <c r="AA456" s="158"/>
      <c r="AB456" s="158"/>
      <c r="AC456" s="158"/>
      <c r="AD456" s="267"/>
      <c r="AE456" s="158" t="s">
        <v>1059</v>
      </c>
      <c r="AF456" s="158" t="s">
        <v>623</v>
      </c>
      <c r="AG456" s="790"/>
      <c r="AH456" s="41"/>
      <c r="AI456" s="640"/>
      <c r="AJ456" s="245">
        <f t="shared" si="42"/>
        <v>1</v>
      </c>
      <c r="AK456" s="251">
        <f t="shared" si="43"/>
        <v>1</v>
      </c>
    </row>
    <row r="457" spans="1:37" s="84" customFormat="1" ht="16.5">
      <c r="A457" s="640"/>
      <c r="B457" s="41">
        <f t="shared" si="40"/>
        <v>455</v>
      </c>
      <c r="C457" s="233" t="s">
        <v>657</v>
      </c>
      <c r="D457" s="246" t="s">
        <v>5711</v>
      </c>
      <c r="E457" s="246" t="s">
        <v>5711</v>
      </c>
      <c r="F457" s="246" t="str">
        <f t="shared" si="44"/>
        <v>P</v>
      </c>
      <c r="G457" s="233" t="s">
        <v>5712</v>
      </c>
      <c r="H457" s="246">
        <v>27291.8</v>
      </c>
      <c r="I457" s="246">
        <v>2</v>
      </c>
      <c r="J457" s="246" t="s">
        <v>949</v>
      </c>
      <c r="K457" s="233" t="s">
        <v>949</v>
      </c>
      <c r="L457" s="246" t="s">
        <v>5713</v>
      </c>
      <c r="M457" s="246" t="s">
        <v>995</v>
      </c>
      <c r="N457" s="158" t="s">
        <v>1148</v>
      </c>
      <c r="O457" s="158" t="s">
        <v>1474</v>
      </c>
      <c r="P457" s="106" t="s">
        <v>1132</v>
      </c>
      <c r="Q457" s="160" t="s">
        <v>1475</v>
      </c>
      <c r="R457" s="246" t="s">
        <v>1712</v>
      </c>
      <c r="S457" s="246" t="s">
        <v>945</v>
      </c>
      <c r="T457" s="1062" t="s">
        <v>945</v>
      </c>
      <c r="U457" s="251"/>
      <c r="V457" s="251"/>
      <c r="W457" s="246" t="s">
        <v>5711</v>
      </c>
      <c r="X457" s="251" t="s">
        <v>1459</v>
      </c>
      <c r="Y457" s="251"/>
      <c r="Z457" s="251"/>
      <c r="AA457" s="251"/>
      <c r="AB457" s="251"/>
      <c r="AC457" s="251"/>
      <c r="AD457" s="1060"/>
      <c r="AE457" s="158" t="s">
        <v>1556</v>
      </c>
      <c r="AF457" s="1119" t="s">
        <v>623</v>
      </c>
      <c r="AG457" s="790"/>
      <c r="AH457" s="229"/>
      <c r="AI457" s="640"/>
      <c r="AJ457" s="245">
        <f t="shared" si="42"/>
        <v>1</v>
      </c>
      <c r="AK457" s="251">
        <f t="shared" si="43"/>
        <v>1</v>
      </c>
    </row>
    <row r="458" spans="1:37" s="84" customFormat="1" ht="16.5">
      <c r="A458" s="640"/>
      <c r="B458" s="41">
        <f t="shared" si="40"/>
        <v>456</v>
      </c>
      <c r="C458" s="41" t="s">
        <v>657</v>
      </c>
      <c r="D458" s="158" t="s">
        <v>1701</v>
      </c>
      <c r="E458" s="158" t="s">
        <v>1701</v>
      </c>
      <c r="F458" s="158" t="str">
        <f t="shared" si="44"/>
        <v>P</v>
      </c>
      <c r="G458" s="41" t="s">
        <v>1703</v>
      </c>
      <c r="H458" s="158">
        <v>11603.5</v>
      </c>
      <c r="I458" s="158">
        <v>1.5</v>
      </c>
      <c r="J458" s="158">
        <v>1.41</v>
      </c>
      <c r="K458" s="41" t="s">
        <v>949</v>
      </c>
      <c r="L458" s="158" t="s">
        <v>1704</v>
      </c>
      <c r="M458" s="158" t="s">
        <v>1083</v>
      </c>
      <c r="N458" s="158" t="s">
        <v>1293</v>
      </c>
      <c r="O458" s="158" t="s">
        <v>5714</v>
      </c>
      <c r="P458" s="158" t="s">
        <v>1295</v>
      </c>
      <c r="Q458" s="158"/>
      <c r="R458" s="158" t="s">
        <v>1672</v>
      </c>
      <c r="S458" s="158" t="s">
        <v>945</v>
      </c>
      <c r="T458" s="329" t="s">
        <v>945</v>
      </c>
      <c r="U458" s="251"/>
      <c r="V458" s="251"/>
      <c r="W458" s="158" t="s">
        <v>1701</v>
      </c>
      <c r="X458" s="158" t="s">
        <v>1672</v>
      </c>
      <c r="Y458" s="251"/>
      <c r="Z458" s="251"/>
      <c r="AA458" s="251"/>
      <c r="AB458" s="251"/>
      <c r="AC458" s="251"/>
      <c r="AD458" s="1060"/>
      <c r="AE458" s="158" t="s">
        <v>1059</v>
      </c>
      <c r="AF458" s="1119" t="s">
        <v>623</v>
      </c>
      <c r="AG458" s="790"/>
      <c r="AH458" s="229"/>
      <c r="AI458" s="640"/>
      <c r="AJ458" s="245">
        <f t="shared" si="42"/>
        <v>1</v>
      </c>
      <c r="AK458" s="251">
        <f t="shared" si="43"/>
        <v>1</v>
      </c>
    </row>
    <row r="459" spans="1:37" s="84" customFormat="1" ht="16.5">
      <c r="A459" s="640"/>
      <c r="B459" s="41">
        <f t="shared" si="40"/>
        <v>457</v>
      </c>
      <c r="C459" s="41" t="s">
        <v>657</v>
      </c>
      <c r="D459" s="158" t="s">
        <v>5715</v>
      </c>
      <c r="E459" s="158" t="s">
        <v>5715</v>
      </c>
      <c r="F459" s="158" t="str">
        <f t="shared" si="44"/>
        <v>P</v>
      </c>
      <c r="G459" s="41" t="s">
        <v>5716</v>
      </c>
      <c r="H459" s="158">
        <v>4514.92</v>
      </c>
      <c r="I459" s="158">
        <v>1.5</v>
      </c>
      <c r="J459" s="158">
        <v>1.41</v>
      </c>
      <c r="K459" s="41" t="s">
        <v>949</v>
      </c>
      <c r="L459" s="158" t="s">
        <v>5717</v>
      </c>
      <c r="M459" s="158" t="s">
        <v>1083</v>
      </c>
      <c r="N459" s="158" t="s">
        <v>1293</v>
      </c>
      <c r="O459" s="158" t="s">
        <v>1294</v>
      </c>
      <c r="P459" s="158" t="s">
        <v>1295</v>
      </c>
      <c r="Q459" s="158"/>
      <c r="R459" s="158" t="s">
        <v>1672</v>
      </c>
      <c r="S459" s="158" t="s">
        <v>945</v>
      </c>
      <c r="T459" s="329" t="s">
        <v>945</v>
      </c>
      <c r="U459" s="251"/>
      <c r="V459" s="251"/>
      <c r="W459" s="158" t="s">
        <v>5715</v>
      </c>
      <c r="X459" s="158" t="s">
        <v>1672</v>
      </c>
      <c r="Y459" s="251"/>
      <c r="Z459" s="251"/>
      <c r="AA459" s="251"/>
      <c r="AB459" s="251"/>
      <c r="AC459" s="251"/>
      <c r="AD459" s="1060"/>
      <c r="AE459" s="158" t="s">
        <v>1059</v>
      </c>
      <c r="AF459" s="1119" t="s">
        <v>623</v>
      </c>
      <c r="AG459" s="790"/>
      <c r="AH459" s="229"/>
      <c r="AI459" s="640"/>
      <c r="AJ459" s="245">
        <f t="shared" si="42"/>
        <v>1</v>
      </c>
      <c r="AK459" s="251">
        <f t="shared" si="43"/>
        <v>1</v>
      </c>
    </row>
    <row r="460" spans="1:37" s="84" customFormat="1" ht="16.5">
      <c r="A460" s="640"/>
      <c r="B460" s="41">
        <f t="shared" ref="B460:B522" si="45">ROW()-2</f>
        <v>458</v>
      </c>
      <c r="C460" s="29" t="s">
        <v>657</v>
      </c>
      <c r="D460" s="106" t="s">
        <v>5718</v>
      </c>
      <c r="E460" s="106" t="s">
        <v>5718</v>
      </c>
      <c r="F460" s="106" t="s">
        <v>1008</v>
      </c>
      <c r="G460" s="29" t="s">
        <v>5719</v>
      </c>
      <c r="H460" s="106"/>
      <c r="I460" s="106"/>
      <c r="J460" s="106"/>
      <c r="K460" s="29"/>
      <c r="L460" s="106"/>
      <c r="M460" s="106"/>
      <c r="N460" s="106"/>
      <c r="O460" s="106"/>
      <c r="P460" s="106"/>
      <c r="Q460" s="106"/>
      <c r="R460" s="106"/>
      <c r="S460" s="106"/>
      <c r="T460" s="1063"/>
      <c r="U460" s="251"/>
      <c r="V460" s="251"/>
      <c r="W460" s="251"/>
      <c r="X460" s="251"/>
      <c r="Y460" s="251"/>
      <c r="Z460" s="251"/>
      <c r="AA460" s="251"/>
      <c r="AB460" s="251"/>
      <c r="AC460" s="251"/>
      <c r="AD460" s="1060"/>
      <c r="AE460" s="1120"/>
      <c r="AF460" s="1120" t="s">
        <v>623</v>
      </c>
      <c r="AG460" s="641"/>
      <c r="AH460" s="229"/>
      <c r="AI460" s="640"/>
      <c r="AJ460" s="245">
        <f t="shared" si="42"/>
        <v>1</v>
      </c>
      <c r="AK460" s="251">
        <f t="shared" si="43"/>
        <v>1</v>
      </c>
    </row>
    <row r="461" spans="1:37" s="84" customFormat="1" ht="16.5">
      <c r="A461" s="629"/>
      <c r="B461" s="41">
        <f t="shared" si="45"/>
        <v>459</v>
      </c>
      <c r="C461" s="41" t="s">
        <v>129</v>
      </c>
      <c r="D461" s="158" t="s">
        <v>1749</v>
      </c>
      <c r="E461" s="158" t="s">
        <v>1750</v>
      </c>
      <c r="F461" s="158" t="str">
        <f>MID(D461,4,1)</f>
        <v>Q</v>
      </c>
      <c r="G461" s="41" t="s">
        <v>1752</v>
      </c>
      <c r="H461" s="158">
        <v>2627.3960000000002</v>
      </c>
      <c r="I461" s="158" t="s">
        <v>949</v>
      </c>
      <c r="J461" s="158" t="s">
        <v>949</v>
      </c>
      <c r="K461" s="41" t="s">
        <v>949</v>
      </c>
      <c r="L461" s="41" t="s">
        <v>1753</v>
      </c>
      <c r="M461" s="41" t="s">
        <v>949</v>
      </c>
      <c r="N461" s="158" t="s">
        <v>1754</v>
      </c>
      <c r="O461" s="158" t="s">
        <v>1755</v>
      </c>
      <c r="P461" s="158" t="s">
        <v>949</v>
      </c>
      <c r="Q461" s="158"/>
      <c r="R461" s="232" t="s">
        <v>1756</v>
      </c>
      <c r="S461" s="232" t="s">
        <v>1757</v>
      </c>
      <c r="T461" s="789" t="s">
        <v>949</v>
      </c>
      <c r="U461" s="41"/>
      <c r="V461" s="41"/>
      <c r="W461" s="41"/>
      <c r="X461" s="41"/>
      <c r="Y461" s="41"/>
      <c r="Z461" s="41"/>
      <c r="AA461" s="41"/>
      <c r="AB461" s="41"/>
      <c r="AC461" s="41"/>
      <c r="AD461" s="629"/>
      <c r="AE461" s="41"/>
      <c r="AF461" s="41" t="s">
        <v>90</v>
      </c>
      <c r="AG461" s="789"/>
      <c r="AH461" s="41"/>
      <c r="AI461" s="229"/>
      <c r="AJ461" s="978">
        <f t="shared" si="42"/>
        <v>1</v>
      </c>
      <c r="AK461" s="84">
        <f t="shared" si="43"/>
        <v>1</v>
      </c>
    </row>
    <row r="462" spans="1:37" s="84" customFormat="1" ht="16.5">
      <c r="A462" s="229"/>
      <c r="B462" s="796">
        <f t="shared" si="45"/>
        <v>460</v>
      </c>
      <c r="C462" s="186" t="s">
        <v>657</v>
      </c>
      <c r="D462" s="1327" t="s">
        <v>5720</v>
      </c>
      <c r="E462" s="1327" t="s">
        <v>5720</v>
      </c>
      <c r="F462" s="1327" t="s">
        <v>1008</v>
      </c>
      <c r="G462" s="186" t="s">
        <v>5721</v>
      </c>
      <c r="H462" s="1327"/>
      <c r="I462" s="1327">
        <v>1.5</v>
      </c>
      <c r="J462" s="1327">
        <v>1.41</v>
      </c>
      <c r="K462" s="186"/>
      <c r="L462" s="1327" t="s">
        <v>5722</v>
      </c>
      <c r="M462" s="797" t="s">
        <v>1083</v>
      </c>
      <c r="N462" s="797" t="s">
        <v>1293</v>
      </c>
      <c r="O462" s="797" t="s">
        <v>1685</v>
      </c>
      <c r="P462" s="158" t="s">
        <v>1686</v>
      </c>
      <c r="Q462" s="1327" t="s">
        <v>5723</v>
      </c>
      <c r="R462" s="1327" t="s">
        <v>1705</v>
      </c>
      <c r="S462" s="1327"/>
      <c r="T462" s="202"/>
      <c r="U462" s="251"/>
      <c r="V462" s="251"/>
      <c r="W462" s="251"/>
      <c r="X462" s="251"/>
      <c r="Y462" s="251"/>
      <c r="Z462" s="251"/>
      <c r="AA462" s="251"/>
      <c r="AB462" s="251"/>
      <c r="AC462" s="251"/>
      <c r="AD462" s="251"/>
      <c r="AE462" s="1064"/>
      <c r="AF462" s="1064" t="s">
        <v>623</v>
      </c>
      <c r="AG462" s="229"/>
      <c r="AH462" s="229"/>
      <c r="AI462" s="640"/>
      <c r="AJ462" s="245">
        <f t="shared" si="42"/>
        <v>1</v>
      </c>
      <c r="AK462" s="251">
        <f t="shared" si="43"/>
        <v>1</v>
      </c>
    </row>
    <row r="463" spans="1:37" s="84" customFormat="1" ht="16.5">
      <c r="A463" s="640"/>
      <c r="B463" s="41">
        <f t="shared" si="45"/>
        <v>461</v>
      </c>
      <c r="C463" s="41" t="s">
        <v>657</v>
      </c>
      <c r="D463" s="158" t="s">
        <v>5724</v>
      </c>
      <c r="E463" s="158" t="s">
        <v>5725</v>
      </c>
      <c r="F463" s="158" t="str">
        <f>MID(D463,4,1)</f>
        <v>P</v>
      </c>
      <c r="G463" s="41" t="s">
        <v>1729</v>
      </c>
      <c r="H463" s="158">
        <v>10260.1</v>
      </c>
      <c r="I463" s="158">
        <v>1.5</v>
      </c>
      <c r="J463" s="158">
        <v>1.41</v>
      </c>
      <c r="K463" s="41"/>
      <c r="L463" s="158" t="s">
        <v>5707</v>
      </c>
      <c r="M463" s="158" t="s">
        <v>1083</v>
      </c>
      <c r="N463" s="158" t="s">
        <v>1293</v>
      </c>
      <c r="O463" s="158" t="s">
        <v>1294</v>
      </c>
      <c r="P463" s="158" t="s">
        <v>1295</v>
      </c>
      <c r="Q463" s="158"/>
      <c r="R463" s="158" t="s">
        <v>1672</v>
      </c>
      <c r="S463" s="158" t="s">
        <v>945</v>
      </c>
      <c r="T463" s="329" t="s">
        <v>945</v>
      </c>
      <c r="U463" s="251"/>
      <c r="V463" s="251"/>
      <c r="W463" s="158" t="s">
        <v>1727</v>
      </c>
      <c r="X463" s="158" t="s">
        <v>1672</v>
      </c>
      <c r="Y463" s="251"/>
      <c r="Z463" s="251"/>
      <c r="AA463" s="251"/>
      <c r="AB463" s="251"/>
      <c r="AC463" s="251"/>
      <c r="AD463" s="1060"/>
      <c r="AE463" s="158" t="s">
        <v>976</v>
      </c>
      <c r="AF463" s="1119" t="s">
        <v>623</v>
      </c>
      <c r="AG463" s="790"/>
      <c r="AH463" s="229"/>
      <c r="AI463" s="640"/>
      <c r="AJ463" s="245">
        <f t="shared" si="42"/>
        <v>1</v>
      </c>
      <c r="AK463" s="251">
        <f t="shared" si="43"/>
        <v>1</v>
      </c>
    </row>
    <row r="464" spans="1:37" s="84" customFormat="1" ht="16.5">
      <c r="A464" s="41"/>
      <c r="B464" s="796">
        <f t="shared" si="45"/>
        <v>462</v>
      </c>
      <c r="C464" s="796" t="s">
        <v>4823</v>
      </c>
      <c r="D464" s="797" t="s">
        <v>1656</v>
      </c>
      <c r="E464" s="797" t="s">
        <v>1656</v>
      </c>
      <c r="F464" s="797" t="str">
        <f>MID(D464,4,1)</f>
        <v>Q</v>
      </c>
      <c r="G464" s="796" t="s">
        <v>1658</v>
      </c>
      <c r="H464" s="797" t="s">
        <v>949</v>
      </c>
      <c r="I464" s="797" t="s">
        <v>949</v>
      </c>
      <c r="J464" s="797" t="s">
        <v>949</v>
      </c>
      <c r="K464" s="796" t="s">
        <v>949</v>
      </c>
      <c r="L464" s="796" t="s">
        <v>949</v>
      </c>
      <c r="M464" s="796" t="s">
        <v>949</v>
      </c>
      <c r="N464" s="797" t="s">
        <v>949</v>
      </c>
      <c r="O464" s="797" t="s">
        <v>949</v>
      </c>
      <c r="P464" s="797" t="s">
        <v>949</v>
      </c>
      <c r="Q464" s="797" t="s">
        <v>949</v>
      </c>
      <c r="R464" s="796" t="s">
        <v>1564</v>
      </c>
      <c r="S464" s="796" t="s">
        <v>949</v>
      </c>
      <c r="T464" s="41" t="s">
        <v>949</v>
      </c>
      <c r="U464" s="41"/>
      <c r="V464" s="41"/>
      <c r="W464" s="41"/>
      <c r="X464" s="41"/>
      <c r="Y464" s="41"/>
      <c r="Z464" s="41"/>
      <c r="AA464" s="41"/>
      <c r="AB464" s="41"/>
      <c r="AC464" s="41"/>
      <c r="AD464" s="41"/>
      <c r="AE464" s="796"/>
      <c r="AF464" s="796" t="s">
        <v>623</v>
      </c>
      <c r="AG464" s="41"/>
      <c r="AH464" s="41"/>
      <c r="AI464" s="229">
        <v>0</v>
      </c>
      <c r="AJ464" s="649">
        <f t="shared" si="42"/>
        <v>1</v>
      </c>
      <c r="AK464" s="84">
        <f t="shared" si="43"/>
        <v>1</v>
      </c>
    </row>
    <row r="465" spans="1:37" s="84" customFormat="1" ht="16.5">
      <c r="A465" s="629"/>
      <c r="B465" s="41">
        <f t="shared" si="45"/>
        <v>463</v>
      </c>
      <c r="C465" s="41" t="s">
        <v>4823</v>
      </c>
      <c r="D465" s="158" t="s">
        <v>2919</v>
      </c>
      <c r="E465" s="158" t="s">
        <v>2919</v>
      </c>
      <c r="F465" s="158" t="str">
        <f>MID(D465,4,1)</f>
        <v>Q</v>
      </c>
      <c r="G465" s="41" t="s">
        <v>2921</v>
      </c>
      <c r="H465" s="158" t="s">
        <v>949</v>
      </c>
      <c r="I465" s="158" t="s">
        <v>949</v>
      </c>
      <c r="J465" s="158" t="s">
        <v>949</v>
      </c>
      <c r="K465" s="41" t="s">
        <v>949</v>
      </c>
      <c r="L465" s="41" t="s">
        <v>949</v>
      </c>
      <c r="M465" s="41" t="s">
        <v>949</v>
      </c>
      <c r="N465" s="158" t="s">
        <v>949</v>
      </c>
      <c r="O465" s="158" t="s">
        <v>949</v>
      </c>
      <c r="P465" s="158" t="s">
        <v>949</v>
      </c>
      <c r="Q465" s="158" t="s">
        <v>949</v>
      </c>
      <c r="R465" s="41" t="s">
        <v>2922</v>
      </c>
      <c r="S465" s="41" t="s">
        <v>949</v>
      </c>
      <c r="T465" s="789" t="s">
        <v>949</v>
      </c>
      <c r="U465" s="41"/>
      <c r="V465" s="41"/>
      <c r="W465" s="41"/>
      <c r="X465" s="41"/>
      <c r="Y465" s="41"/>
      <c r="Z465" s="41"/>
      <c r="AA465" s="41"/>
      <c r="AB465" s="41"/>
      <c r="AC465" s="41"/>
      <c r="AD465" s="629"/>
      <c r="AE465" s="41"/>
      <c r="AF465" s="41" t="s">
        <v>623</v>
      </c>
      <c r="AG465" s="789"/>
      <c r="AH465" s="41"/>
      <c r="AI465" s="229"/>
      <c r="AJ465" s="218">
        <f t="shared" si="42"/>
        <v>1</v>
      </c>
      <c r="AK465" s="84">
        <f t="shared" si="43"/>
        <v>1</v>
      </c>
    </row>
    <row r="466" spans="1:37" s="84" customFormat="1" ht="16.5">
      <c r="A466" s="229"/>
      <c r="B466" s="796">
        <f t="shared" si="45"/>
        <v>464</v>
      </c>
      <c r="C466" s="186" t="s">
        <v>4823</v>
      </c>
      <c r="D466" s="1327" t="s">
        <v>5726</v>
      </c>
      <c r="E466" s="797" t="s">
        <v>5726</v>
      </c>
      <c r="F466" s="797" t="str">
        <f>MID(D466,4,1)</f>
        <v>Q</v>
      </c>
      <c r="G466" s="796" t="s">
        <v>5727</v>
      </c>
      <c r="H466" s="797" t="s">
        <v>949</v>
      </c>
      <c r="I466" s="797" t="s">
        <v>949</v>
      </c>
      <c r="J466" s="797" t="s">
        <v>949</v>
      </c>
      <c r="K466" s="796" t="s">
        <v>949</v>
      </c>
      <c r="L466" s="796" t="s">
        <v>949</v>
      </c>
      <c r="M466" s="796" t="s">
        <v>949</v>
      </c>
      <c r="N466" s="797" t="s">
        <v>949</v>
      </c>
      <c r="O466" s="797" t="s">
        <v>949</v>
      </c>
      <c r="P466" s="797" t="s">
        <v>949</v>
      </c>
      <c r="Q466" s="797" t="s">
        <v>949</v>
      </c>
      <c r="R466" s="186" t="s">
        <v>5728</v>
      </c>
      <c r="S466" s="796" t="s">
        <v>945</v>
      </c>
      <c r="T466" s="41" t="s">
        <v>945</v>
      </c>
      <c r="U466" s="229"/>
      <c r="V466" s="229"/>
      <c r="W466" s="229"/>
      <c r="X466" s="229"/>
      <c r="Y466" s="229"/>
      <c r="Z466" s="229"/>
      <c r="AA466" s="229"/>
      <c r="AB466" s="229"/>
      <c r="AC466" s="229"/>
      <c r="AD466" s="229"/>
      <c r="AE466" s="850"/>
      <c r="AF466" s="796" t="s">
        <v>623</v>
      </c>
      <c r="AG466" s="229"/>
      <c r="AH466" s="229"/>
      <c r="AI466" s="229"/>
      <c r="AJ466" s="645">
        <f t="shared" si="42"/>
        <v>1</v>
      </c>
      <c r="AK466" s="84">
        <f t="shared" si="43"/>
        <v>1</v>
      </c>
    </row>
    <row r="467" spans="1:37" s="84" customFormat="1" ht="16.5">
      <c r="A467" s="640"/>
      <c r="B467" s="41">
        <f t="shared" si="45"/>
        <v>465</v>
      </c>
      <c r="C467" s="210" t="s">
        <v>657</v>
      </c>
      <c r="D467" s="158" t="s">
        <v>5729</v>
      </c>
      <c r="E467" s="158" t="s">
        <v>5729</v>
      </c>
      <c r="F467" s="158" t="s">
        <v>1048</v>
      </c>
      <c r="G467" s="210" t="s">
        <v>5730</v>
      </c>
      <c r="H467" s="210" t="s">
        <v>949</v>
      </c>
      <c r="I467" s="210" t="s">
        <v>949</v>
      </c>
      <c r="J467" s="210" t="s">
        <v>949</v>
      </c>
      <c r="K467" s="210" t="s">
        <v>949</v>
      </c>
      <c r="L467" s="210" t="s">
        <v>949</v>
      </c>
      <c r="M467" s="158" t="s">
        <v>949</v>
      </c>
      <c r="N467" s="158" t="s">
        <v>949</v>
      </c>
      <c r="O467" s="158" t="s">
        <v>949</v>
      </c>
      <c r="P467" s="158" t="s">
        <v>949</v>
      </c>
      <c r="Q467" s="158"/>
      <c r="R467" s="158" t="s">
        <v>1068</v>
      </c>
      <c r="S467" s="1119"/>
      <c r="T467" s="841"/>
      <c r="U467" s="251"/>
      <c r="V467" s="251"/>
      <c r="W467" s="251"/>
      <c r="X467" s="251"/>
      <c r="Y467" s="251"/>
      <c r="Z467" s="251"/>
      <c r="AA467" s="251"/>
      <c r="AB467" s="251"/>
      <c r="AC467" s="251"/>
      <c r="AD467" s="1060"/>
      <c r="AE467" s="1119"/>
      <c r="AF467" s="1119" t="s">
        <v>623</v>
      </c>
      <c r="AG467" s="641"/>
      <c r="AH467" s="229"/>
      <c r="AI467" s="640"/>
      <c r="AJ467" s="245">
        <f t="shared" si="42"/>
        <v>1</v>
      </c>
      <c r="AK467" s="251">
        <f t="shared" si="43"/>
        <v>1</v>
      </c>
    </row>
    <row r="468" spans="1:37" s="84" customFormat="1" ht="16.5">
      <c r="A468" s="640"/>
      <c r="B468" s="41">
        <f t="shared" si="45"/>
        <v>466</v>
      </c>
      <c r="C468" s="210" t="s">
        <v>657</v>
      </c>
      <c r="D468" s="158" t="s">
        <v>5731</v>
      </c>
      <c r="E468" s="158" t="s">
        <v>5731</v>
      </c>
      <c r="F468" s="158" t="s">
        <v>1783</v>
      </c>
      <c r="G468" s="210" t="s">
        <v>5732</v>
      </c>
      <c r="H468" s="210" t="s">
        <v>949</v>
      </c>
      <c r="I468" s="210" t="s">
        <v>949</v>
      </c>
      <c r="J468" s="210" t="s">
        <v>949</v>
      </c>
      <c r="K468" s="210" t="s">
        <v>949</v>
      </c>
      <c r="L468" s="210" t="s">
        <v>949</v>
      </c>
      <c r="M468" s="158" t="s">
        <v>949</v>
      </c>
      <c r="N468" s="158" t="s">
        <v>949</v>
      </c>
      <c r="O468" s="158" t="s">
        <v>949</v>
      </c>
      <c r="P468" s="158" t="s">
        <v>949</v>
      </c>
      <c r="Q468" s="158"/>
      <c r="R468" s="158" t="s">
        <v>1712</v>
      </c>
      <c r="S468" s="1119"/>
      <c r="T468" s="841"/>
      <c r="U468" s="251"/>
      <c r="V468" s="251"/>
      <c r="W468" s="251"/>
      <c r="X468" s="251"/>
      <c r="Y468" s="251"/>
      <c r="Z468" s="251"/>
      <c r="AA468" s="251"/>
      <c r="AB468" s="251"/>
      <c r="AC468" s="251"/>
      <c r="AD468" s="1060"/>
      <c r="AE468" s="1119"/>
      <c r="AF468" s="1119" t="s">
        <v>623</v>
      </c>
      <c r="AG468" s="641"/>
      <c r="AH468" s="229"/>
      <c r="AI468" s="640"/>
      <c r="AJ468" s="245">
        <f t="shared" si="42"/>
        <v>1</v>
      </c>
      <c r="AK468" s="251">
        <f t="shared" si="43"/>
        <v>1</v>
      </c>
    </row>
    <row r="469" spans="1:37" s="84" customFormat="1" ht="16.5">
      <c r="A469" s="629"/>
      <c r="B469" s="41">
        <f t="shared" si="45"/>
        <v>467</v>
      </c>
      <c r="C469" s="41" t="s">
        <v>657</v>
      </c>
      <c r="D469" s="158" t="s">
        <v>1790</v>
      </c>
      <c r="E469" s="158" t="s">
        <v>1790</v>
      </c>
      <c r="F469" s="158" t="str">
        <f>MID(D469,4,1)</f>
        <v>T</v>
      </c>
      <c r="G469" s="41" t="s">
        <v>1791</v>
      </c>
      <c r="H469" s="158">
        <v>350.09</v>
      </c>
      <c r="I469" s="158" t="s">
        <v>949</v>
      </c>
      <c r="J469" s="158" t="s">
        <v>949</v>
      </c>
      <c r="K469" s="41" t="s">
        <v>949</v>
      </c>
      <c r="L469" s="41" t="s">
        <v>1792</v>
      </c>
      <c r="M469" s="158" t="s">
        <v>949</v>
      </c>
      <c r="N469" s="158" t="s">
        <v>1785</v>
      </c>
      <c r="O469" s="158" t="s">
        <v>1786</v>
      </c>
      <c r="P469" s="158" t="s">
        <v>949</v>
      </c>
      <c r="Q469" s="158"/>
      <c r="R469" s="158"/>
      <c r="S469" s="158" t="s">
        <v>949</v>
      </c>
      <c r="T469" s="329" t="s">
        <v>949</v>
      </c>
      <c r="U469" s="158"/>
      <c r="V469" s="158"/>
      <c r="W469" s="158"/>
      <c r="X469" s="158"/>
      <c r="Y469" s="158"/>
      <c r="Z469" s="158"/>
      <c r="AA469" s="158"/>
      <c r="AB469" s="158"/>
      <c r="AC469" s="158"/>
      <c r="AD469" s="267"/>
      <c r="AE469" s="41" t="s">
        <v>1059</v>
      </c>
      <c r="AF469" s="41" t="s">
        <v>623</v>
      </c>
      <c r="AG469" s="790"/>
      <c r="AH469" s="41"/>
      <c r="AI469" s="640"/>
      <c r="AJ469" s="245">
        <f t="shared" si="42"/>
        <v>1</v>
      </c>
      <c r="AK469" s="251">
        <f t="shared" si="43"/>
        <v>1</v>
      </c>
    </row>
    <row r="470" spans="1:37" s="84" customFormat="1" ht="16.5">
      <c r="A470" s="629"/>
      <c r="B470" s="41">
        <f t="shared" si="45"/>
        <v>468</v>
      </c>
      <c r="C470" s="41" t="s">
        <v>129</v>
      </c>
      <c r="D470" s="158" t="s">
        <v>1787</v>
      </c>
      <c r="E470" s="158" t="s">
        <v>1787</v>
      </c>
      <c r="F470" s="158" t="str">
        <f>MID(D470,4,1)</f>
        <v>T</v>
      </c>
      <c r="G470" s="41" t="s">
        <v>1788</v>
      </c>
      <c r="H470" s="158">
        <v>1902.625</v>
      </c>
      <c r="I470" s="158" t="s">
        <v>949</v>
      </c>
      <c r="J470" s="158" t="s">
        <v>949</v>
      </c>
      <c r="K470" s="41" t="s">
        <v>949</v>
      </c>
      <c r="L470" s="41" t="s">
        <v>1789</v>
      </c>
      <c r="M470" s="41" t="s">
        <v>949</v>
      </c>
      <c r="N470" s="158" t="s">
        <v>1785</v>
      </c>
      <c r="O470" s="158" t="s">
        <v>1786</v>
      </c>
      <c r="P470" s="158" t="s">
        <v>949</v>
      </c>
      <c r="Q470" s="158" t="s">
        <v>949</v>
      </c>
      <c r="R470" s="41"/>
      <c r="S470" s="41" t="s">
        <v>949</v>
      </c>
      <c r="T470" s="789" t="s">
        <v>949</v>
      </c>
      <c r="U470" s="41"/>
      <c r="V470" s="41"/>
      <c r="W470" s="41"/>
      <c r="X470" s="41"/>
      <c r="Y470" s="41"/>
      <c r="Z470" s="41"/>
      <c r="AA470" s="41"/>
      <c r="AB470" s="41"/>
      <c r="AC470" s="41"/>
      <c r="AD470" s="629"/>
      <c r="AE470" s="41" t="s">
        <v>1126</v>
      </c>
      <c r="AF470" s="41" t="s">
        <v>623</v>
      </c>
      <c r="AG470" s="790"/>
      <c r="AH470" s="41"/>
      <c r="AI470" s="229"/>
      <c r="AJ470" s="978">
        <f t="shared" si="42"/>
        <v>1</v>
      </c>
      <c r="AK470" s="84">
        <f t="shared" si="43"/>
        <v>1</v>
      </c>
    </row>
    <row r="471" spans="1:37" s="84" customFormat="1" ht="16.5">
      <c r="A471" s="41"/>
      <c r="B471" s="796">
        <f t="shared" si="45"/>
        <v>469</v>
      </c>
      <c r="C471" s="796" t="s">
        <v>657</v>
      </c>
      <c r="D471" s="797" t="s">
        <v>1781</v>
      </c>
      <c r="E471" s="797" t="s">
        <v>1781</v>
      </c>
      <c r="F471" s="797" t="str">
        <f>MID(D471,4,1)</f>
        <v>T</v>
      </c>
      <c r="G471" s="796" t="s">
        <v>1782</v>
      </c>
      <c r="H471" s="797">
        <v>2215.21</v>
      </c>
      <c r="I471" s="797" t="s">
        <v>949</v>
      </c>
      <c r="J471" s="797" t="s">
        <v>949</v>
      </c>
      <c r="K471" s="796" t="s">
        <v>949</v>
      </c>
      <c r="L471" s="796" t="s">
        <v>1784</v>
      </c>
      <c r="M471" s="797" t="s">
        <v>949</v>
      </c>
      <c r="N471" s="158" t="s">
        <v>1785</v>
      </c>
      <c r="O471" s="158" t="s">
        <v>1786</v>
      </c>
      <c r="P471" s="797" t="s">
        <v>949</v>
      </c>
      <c r="Q471" s="797"/>
      <c r="R471" s="797"/>
      <c r="S471" s="797" t="s">
        <v>949</v>
      </c>
      <c r="T471" s="158" t="s">
        <v>949</v>
      </c>
      <c r="U471" s="158"/>
      <c r="V471" s="158"/>
      <c r="W471" s="158"/>
      <c r="X471" s="158"/>
      <c r="Y471" s="158"/>
      <c r="Z471" s="158"/>
      <c r="AA471" s="158"/>
      <c r="AB471" s="158"/>
      <c r="AC471" s="158"/>
      <c r="AD471" s="158"/>
      <c r="AE471" s="41" t="s">
        <v>1059</v>
      </c>
      <c r="AF471" s="796" t="s">
        <v>623</v>
      </c>
      <c r="AG471" s="790"/>
      <c r="AH471" s="41"/>
      <c r="AI471" s="640"/>
      <c r="AJ471" s="245">
        <f t="shared" si="42"/>
        <v>1</v>
      </c>
      <c r="AK471" s="251">
        <f t="shared" si="43"/>
        <v>1</v>
      </c>
    </row>
    <row r="472" spans="1:37" s="84" customFormat="1" ht="16.5" customHeight="1">
      <c r="A472" s="629"/>
      <c r="B472" s="41">
        <f t="shared" si="45"/>
        <v>470</v>
      </c>
      <c r="C472" s="41" t="s">
        <v>129</v>
      </c>
      <c r="D472" s="158" t="s">
        <v>1798</v>
      </c>
      <c r="E472" s="158" t="s">
        <v>1798</v>
      </c>
      <c r="F472" s="158" t="str">
        <f>MID(D472,4,1)</f>
        <v>T</v>
      </c>
      <c r="G472" s="41" t="s">
        <v>1799</v>
      </c>
      <c r="H472" s="158">
        <v>481.35899999999998</v>
      </c>
      <c r="I472" s="158" t="s">
        <v>949</v>
      </c>
      <c r="J472" s="158" t="s">
        <v>949</v>
      </c>
      <c r="K472" s="41" t="s">
        <v>949</v>
      </c>
      <c r="L472" s="41" t="s">
        <v>1800</v>
      </c>
      <c r="M472" s="41" t="s">
        <v>949</v>
      </c>
      <c r="N472" s="158" t="s">
        <v>1785</v>
      </c>
      <c r="O472" s="158" t="s">
        <v>1786</v>
      </c>
      <c r="P472" s="158" t="s">
        <v>949</v>
      </c>
      <c r="Q472" s="158" t="s">
        <v>949</v>
      </c>
      <c r="R472" s="41"/>
      <c r="S472" s="41" t="s">
        <v>949</v>
      </c>
      <c r="T472" s="789" t="s">
        <v>949</v>
      </c>
      <c r="U472" s="41"/>
      <c r="V472" s="41"/>
      <c r="W472" s="41"/>
      <c r="X472" s="41"/>
      <c r="Y472" s="41"/>
      <c r="Z472" s="41"/>
      <c r="AA472" s="41"/>
      <c r="AB472" s="41"/>
      <c r="AC472" s="41"/>
      <c r="AD472" s="629"/>
      <c r="AE472" s="41" t="s">
        <v>1059</v>
      </c>
      <c r="AF472" s="41" t="s">
        <v>623</v>
      </c>
      <c r="AG472" s="790"/>
      <c r="AH472" s="41"/>
      <c r="AI472" s="229"/>
      <c r="AJ472" s="978">
        <f t="shared" si="42"/>
        <v>1</v>
      </c>
      <c r="AK472" s="84">
        <f t="shared" si="43"/>
        <v>1</v>
      </c>
    </row>
    <row r="473" spans="1:37" s="84" customFormat="1" ht="16.5">
      <c r="A473" s="229"/>
      <c r="B473" s="796">
        <f t="shared" si="45"/>
        <v>471</v>
      </c>
      <c r="C473" s="806" t="s">
        <v>657</v>
      </c>
      <c r="D473" s="797" t="s">
        <v>5733</v>
      </c>
      <c r="E473" s="797" t="s">
        <v>5733</v>
      </c>
      <c r="F473" s="797" t="s">
        <v>1783</v>
      </c>
      <c r="G473" s="806" t="s">
        <v>5734</v>
      </c>
      <c r="H473" s="806" t="s">
        <v>949</v>
      </c>
      <c r="I473" s="806" t="s">
        <v>949</v>
      </c>
      <c r="J473" s="806" t="s">
        <v>949</v>
      </c>
      <c r="K473" s="806" t="s">
        <v>949</v>
      </c>
      <c r="L473" s="806" t="s">
        <v>949</v>
      </c>
      <c r="M473" s="797" t="s">
        <v>949</v>
      </c>
      <c r="N473" s="797" t="s">
        <v>949</v>
      </c>
      <c r="O473" s="797" t="s">
        <v>949</v>
      </c>
      <c r="P473" s="797" t="s">
        <v>949</v>
      </c>
      <c r="Q473" s="797"/>
      <c r="R473" s="797" t="s">
        <v>1712</v>
      </c>
      <c r="S473" s="1064"/>
      <c r="T473" s="251"/>
      <c r="U473" s="251"/>
      <c r="V473" s="251"/>
      <c r="W473" s="251"/>
      <c r="X473" s="251"/>
      <c r="Y473" s="251"/>
      <c r="Z473" s="251"/>
      <c r="AA473" s="251"/>
      <c r="AB473" s="251"/>
      <c r="AC473" s="251"/>
      <c r="AD473" s="251"/>
      <c r="AE473" s="1064"/>
      <c r="AF473" s="1064" t="s">
        <v>623</v>
      </c>
      <c r="AG473" s="229"/>
      <c r="AH473" s="229"/>
      <c r="AI473" s="640"/>
      <c r="AJ473" s="245">
        <f t="shared" si="42"/>
        <v>1</v>
      </c>
      <c r="AK473" s="251">
        <f t="shared" si="43"/>
        <v>1</v>
      </c>
    </row>
    <row r="474" spans="1:37" s="84" customFormat="1" ht="16.5">
      <c r="A474" s="629"/>
      <c r="B474" s="41">
        <f t="shared" si="45"/>
        <v>472</v>
      </c>
      <c r="C474" s="41" t="s">
        <v>466</v>
      </c>
      <c r="D474" s="158" t="s">
        <v>2412</v>
      </c>
      <c r="E474" s="158" t="s">
        <v>2412</v>
      </c>
      <c r="F474" s="158" t="str">
        <f t="shared" ref="F474:F505" si="46">MID(D474,4,1)</f>
        <v>C</v>
      </c>
      <c r="G474" s="41" t="s">
        <v>2414</v>
      </c>
      <c r="H474" s="158">
        <v>18702.36</v>
      </c>
      <c r="I474" s="158" t="s">
        <v>949</v>
      </c>
      <c r="J474" s="158" t="s">
        <v>949</v>
      </c>
      <c r="K474" s="41" t="s">
        <v>949</v>
      </c>
      <c r="L474" s="41" t="s">
        <v>2423</v>
      </c>
      <c r="M474" s="41" t="s">
        <v>995</v>
      </c>
      <c r="N474" s="158" t="s">
        <v>949</v>
      </c>
      <c r="O474" s="158" t="s">
        <v>949</v>
      </c>
      <c r="P474" s="158" t="s">
        <v>1554</v>
      </c>
      <c r="Q474" s="158"/>
      <c r="R474" s="41" t="s">
        <v>1554</v>
      </c>
      <c r="S474" s="41" t="s">
        <v>949</v>
      </c>
      <c r="T474" s="789" t="s">
        <v>949</v>
      </c>
      <c r="U474" s="41"/>
      <c r="V474" s="41"/>
      <c r="W474" s="41"/>
      <c r="X474" s="41"/>
      <c r="Y474" s="41"/>
      <c r="Z474" s="41"/>
      <c r="AA474" s="41"/>
      <c r="AB474" s="41"/>
      <c r="AC474" s="41"/>
      <c r="AD474" s="629"/>
      <c r="AE474" s="41" t="s">
        <v>979</v>
      </c>
      <c r="AF474" s="41" t="s">
        <v>90</v>
      </c>
      <c r="AG474" s="789"/>
      <c r="AH474" s="41"/>
      <c r="AI474" s="229"/>
      <c r="AJ474" s="649">
        <f t="shared" si="42"/>
        <v>1</v>
      </c>
      <c r="AK474" s="84">
        <f t="shared" si="43"/>
        <v>1</v>
      </c>
    </row>
    <row r="475" spans="1:37" s="84" customFormat="1" ht="16.5">
      <c r="A475" s="41"/>
      <c r="B475" s="796">
        <f t="shared" si="45"/>
        <v>473</v>
      </c>
      <c r="C475" s="796" t="s">
        <v>3484</v>
      </c>
      <c r="D475" s="797" t="s">
        <v>3197</v>
      </c>
      <c r="E475" s="797" t="s">
        <v>3196</v>
      </c>
      <c r="F475" s="797" t="str">
        <f t="shared" si="46"/>
        <v>C</v>
      </c>
      <c r="G475" s="796" t="s">
        <v>3199</v>
      </c>
      <c r="H475" s="797" t="s">
        <v>949</v>
      </c>
      <c r="I475" s="797" t="s">
        <v>949</v>
      </c>
      <c r="J475" s="797" t="s">
        <v>949</v>
      </c>
      <c r="K475" s="796">
        <v>4.49</v>
      </c>
      <c r="L475" s="796" t="s">
        <v>3200</v>
      </c>
      <c r="M475" s="796" t="s">
        <v>1083</v>
      </c>
      <c r="N475" s="158" t="s">
        <v>1084</v>
      </c>
      <c r="O475" s="158" t="s">
        <v>1085</v>
      </c>
      <c r="P475" s="797" t="s">
        <v>3201</v>
      </c>
      <c r="Q475" s="797" t="s">
        <v>949</v>
      </c>
      <c r="R475" s="796" t="s">
        <v>1087</v>
      </c>
      <c r="S475" s="796" t="s">
        <v>1215</v>
      </c>
      <c r="T475" s="41" t="s">
        <v>949</v>
      </c>
      <c r="U475" s="41"/>
      <c r="V475" s="41"/>
      <c r="W475" s="41" t="s">
        <v>3197</v>
      </c>
      <c r="X475" s="41" t="s">
        <v>1087</v>
      </c>
      <c r="Y475" s="41" t="s">
        <v>3202</v>
      </c>
      <c r="Z475" s="41" t="s">
        <v>1215</v>
      </c>
      <c r="AA475" s="41"/>
      <c r="AB475" s="41"/>
      <c r="AC475" s="41"/>
      <c r="AD475" s="41"/>
      <c r="AE475" s="41" t="s">
        <v>1126</v>
      </c>
      <c r="AF475" s="796" t="s">
        <v>143</v>
      </c>
      <c r="AG475" s="790"/>
      <c r="AH475" s="41"/>
      <c r="AI475" s="229"/>
      <c r="AJ475" s="218">
        <f t="shared" si="42"/>
        <v>1</v>
      </c>
      <c r="AK475" s="84">
        <f t="shared" si="43"/>
        <v>1</v>
      </c>
    </row>
    <row r="476" spans="1:37" s="84" customFormat="1" ht="16.5">
      <c r="A476" s="629"/>
      <c r="B476" s="41">
        <f t="shared" si="45"/>
        <v>474</v>
      </c>
      <c r="C476" s="41" t="s">
        <v>466</v>
      </c>
      <c r="D476" s="158" t="s">
        <v>2421</v>
      </c>
      <c r="E476" s="158" t="s">
        <v>2421</v>
      </c>
      <c r="F476" s="158" t="str">
        <f t="shared" si="46"/>
        <v>D</v>
      </c>
      <c r="G476" s="41" t="s">
        <v>5735</v>
      </c>
      <c r="H476" s="158">
        <v>12441.148999999999</v>
      </c>
      <c r="I476" s="158">
        <v>4.75</v>
      </c>
      <c r="J476" s="158" t="s">
        <v>949</v>
      </c>
      <c r="K476" s="41" t="s">
        <v>949</v>
      </c>
      <c r="L476" s="41" t="s">
        <v>5736</v>
      </c>
      <c r="M476" s="41" t="s">
        <v>995</v>
      </c>
      <c r="N476" s="158" t="s">
        <v>3194</v>
      </c>
      <c r="O476" s="158" t="s">
        <v>5737</v>
      </c>
      <c r="P476" s="158" t="s">
        <v>5738</v>
      </c>
      <c r="Q476" s="158" t="s">
        <v>949</v>
      </c>
      <c r="R476" s="41" t="s">
        <v>2613</v>
      </c>
      <c r="S476" s="41" t="s">
        <v>949</v>
      </c>
      <c r="T476" s="789" t="s">
        <v>949</v>
      </c>
      <c r="U476" s="41"/>
      <c r="V476" s="41"/>
      <c r="W476" s="41"/>
      <c r="X476" s="41"/>
      <c r="Y476" s="41"/>
      <c r="Z476" s="41"/>
      <c r="AA476" s="41"/>
      <c r="AB476" s="41"/>
      <c r="AC476" s="41"/>
      <c r="AD476" s="629"/>
      <c r="AE476" s="41" t="s">
        <v>1059</v>
      </c>
      <c r="AF476" s="41" t="s">
        <v>90</v>
      </c>
      <c r="AG476" s="789"/>
      <c r="AH476" s="41"/>
      <c r="AI476" s="229"/>
      <c r="AJ476" s="218">
        <f t="shared" si="42"/>
        <v>1</v>
      </c>
      <c r="AK476" s="84">
        <f t="shared" si="43"/>
        <v>1</v>
      </c>
    </row>
    <row r="477" spans="1:37" s="84" customFormat="1" ht="16.5">
      <c r="A477" s="629"/>
      <c r="B477" s="41">
        <f t="shared" si="45"/>
        <v>475</v>
      </c>
      <c r="C477" s="41" t="s">
        <v>649</v>
      </c>
      <c r="D477" s="158" t="s">
        <v>3189</v>
      </c>
      <c r="E477" s="158" t="s">
        <v>3189</v>
      </c>
      <c r="F477" s="158" t="str">
        <f t="shared" si="46"/>
        <v>D</v>
      </c>
      <c r="G477" s="41" t="s">
        <v>3190</v>
      </c>
      <c r="H477" s="158">
        <v>963.07</v>
      </c>
      <c r="I477" s="158" t="s">
        <v>3191</v>
      </c>
      <c r="J477" s="158">
        <v>0.87</v>
      </c>
      <c r="K477" s="41">
        <v>0.83787089999999997</v>
      </c>
      <c r="L477" s="41" t="s">
        <v>3192</v>
      </c>
      <c r="M477" s="41" t="s">
        <v>3193</v>
      </c>
      <c r="N477" s="158" t="s">
        <v>3194</v>
      </c>
      <c r="O477" s="158" t="s">
        <v>3195</v>
      </c>
      <c r="P477" s="158" t="s">
        <v>2612</v>
      </c>
      <c r="Q477" s="158" t="s">
        <v>949</v>
      </c>
      <c r="R477" s="41" t="s">
        <v>2613</v>
      </c>
      <c r="S477" s="41" t="s">
        <v>2614</v>
      </c>
      <c r="T477" s="789" t="s">
        <v>2425</v>
      </c>
      <c r="U477" s="41"/>
      <c r="V477" s="41"/>
      <c r="W477" s="41"/>
      <c r="X477" s="41"/>
      <c r="Y477" s="41"/>
      <c r="Z477" s="41"/>
      <c r="AA477" s="41"/>
      <c r="AB477" s="41"/>
      <c r="AC477" s="41"/>
      <c r="AD477" s="629"/>
      <c r="AE477" s="41"/>
      <c r="AF477" s="41" t="s">
        <v>143</v>
      </c>
      <c r="AG477" s="789"/>
      <c r="AH477" s="41"/>
      <c r="AI477" s="229"/>
      <c r="AJ477" s="218">
        <f t="shared" si="42"/>
        <v>1</v>
      </c>
      <c r="AK477" s="84">
        <f t="shared" si="43"/>
        <v>1</v>
      </c>
    </row>
    <row r="478" spans="1:37" s="84" customFormat="1" ht="16.5">
      <c r="A478" s="629"/>
      <c r="B478" s="41">
        <f t="shared" si="45"/>
        <v>476</v>
      </c>
      <c r="C478" s="41" t="s">
        <v>649</v>
      </c>
      <c r="D478" s="158" t="s">
        <v>3232</v>
      </c>
      <c r="E478" s="158" t="s">
        <v>3232</v>
      </c>
      <c r="F478" s="158" t="str">
        <f t="shared" si="46"/>
        <v>D</v>
      </c>
      <c r="G478" s="41" t="s">
        <v>3234</v>
      </c>
      <c r="H478" s="158">
        <v>490.56</v>
      </c>
      <c r="I478" s="158">
        <v>0.1</v>
      </c>
      <c r="J478" s="158">
        <v>1.38</v>
      </c>
      <c r="K478" s="41">
        <v>0.83787089999999997</v>
      </c>
      <c r="L478" s="41" t="s">
        <v>3235</v>
      </c>
      <c r="M478" s="41" t="s">
        <v>2769</v>
      </c>
      <c r="N478" s="158" t="s">
        <v>2018</v>
      </c>
      <c r="O478" s="158" t="s">
        <v>3236</v>
      </c>
      <c r="P478" s="158" t="s">
        <v>1181</v>
      </c>
      <c r="Q478" s="158" t="s">
        <v>949</v>
      </c>
      <c r="R478" s="41" t="s">
        <v>1166</v>
      </c>
      <c r="S478" s="41" t="s">
        <v>949</v>
      </c>
      <c r="T478" s="789" t="s">
        <v>949</v>
      </c>
      <c r="U478" s="41"/>
      <c r="V478" s="41"/>
      <c r="W478" s="41"/>
      <c r="X478" s="41"/>
      <c r="Y478" s="41"/>
      <c r="Z478" s="41"/>
      <c r="AA478" s="41"/>
      <c r="AB478" s="41"/>
      <c r="AC478" s="41"/>
      <c r="AD478" s="629"/>
      <c r="AE478" s="41"/>
      <c r="AF478" s="41" t="s">
        <v>143</v>
      </c>
      <c r="AG478" s="789"/>
      <c r="AH478" s="41"/>
      <c r="AI478" s="229"/>
      <c r="AJ478" s="218">
        <f t="shared" si="42"/>
        <v>1</v>
      </c>
      <c r="AK478" s="84">
        <f t="shared" si="43"/>
        <v>1</v>
      </c>
    </row>
    <row r="479" spans="1:37" s="84" customFormat="1" ht="16.5">
      <c r="A479" s="629"/>
      <c r="B479" s="41">
        <f t="shared" si="45"/>
        <v>477</v>
      </c>
      <c r="C479" s="41" t="s">
        <v>3484</v>
      </c>
      <c r="D479" s="158" t="s">
        <v>3522</v>
      </c>
      <c r="E479" s="158" t="s">
        <v>3522</v>
      </c>
      <c r="F479" s="158" t="str">
        <f t="shared" si="46"/>
        <v>D</v>
      </c>
      <c r="G479" s="41" t="s">
        <v>3523</v>
      </c>
      <c r="H479" s="158">
        <v>1116.7380000000001</v>
      </c>
      <c r="I479" s="106" t="s">
        <v>3524</v>
      </c>
      <c r="J479" s="158">
        <v>0.87</v>
      </c>
      <c r="K479" s="41">
        <v>0.97156206000000012</v>
      </c>
      <c r="L479" s="41" t="s">
        <v>3525</v>
      </c>
      <c r="M479" s="41" t="s">
        <v>3193</v>
      </c>
      <c r="N479" s="158" t="s">
        <v>3194</v>
      </c>
      <c r="O479" s="158" t="s">
        <v>3195</v>
      </c>
      <c r="P479" s="158" t="s">
        <v>2612</v>
      </c>
      <c r="Q479" s="158" t="s">
        <v>949</v>
      </c>
      <c r="R479" s="41" t="s">
        <v>2613</v>
      </c>
      <c r="S479" s="41" t="s">
        <v>2614</v>
      </c>
      <c r="T479" s="789" t="s">
        <v>2425</v>
      </c>
      <c r="U479" s="41"/>
      <c r="V479" s="41"/>
      <c r="W479" s="41"/>
      <c r="X479" s="41"/>
      <c r="Y479" s="41"/>
      <c r="Z479" s="41"/>
      <c r="AA479" s="41"/>
      <c r="AB479" s="41"/>
      <c r="AC479" s="41"/>
      <c r="AD479" s="629"/>
      <c r="AE479" s="41"/>
      <c r="AF479" s="41" t="s">
        <v>143</v>
      </c>
      <c r="AG479" s="789"/>
      <c r="AH479" s="41"/>
      <c r="AI479" s="229"/>
      <c r="AJ479" s="218">
        <f t="shared" si="42"/>
        <v>1</v>
      </c>
      <c r="AK479" s="84">
        <f t="shared" si="43"/>
        <v>1</v>
      </c>
    </row>
    <row r="480" spans="1:37" s="84" customFormat="1" ht="16.5">
      <c r="A480" s="640"/>
      <c r="B480" s="41">
        <f t="shared" si="45"/>
        <v>478</v>
      </c>
      <c r="C480" s="41" t="s">
        <v>466</v>
      </c>
      <c r="D480" s="158" t="s">
        <v>2524</v>
      </c>
      <c r="E480" s="158" t="s">
        <v>2524</v>
      </c>
      <c r="F480" s="158" t="str">
        <f t="shared" si="46"/>
        <v>M</v>
      </c>
      <c r="G480" s="41" t="s">
        <v>2526</v>
      </c>
      <c r="H480" s="158">
        <v>19997.099999999999</v>
      </c>
      <c r="I480" s="158">
        <v>1</v>
      </c>
      <c r="J480" s="158">
        <v>7.93</v>
      </c>
      <c r="K480" s="41" t="s">
        <v>949</v>
      </c>
      <c r="L480" s="41" t="s">
        <v>5080</v>
      </c>
      <c r="M480" s="41" t="s">
        <v>949</v>
      </c>
      <c r="N480" s="158" t="s">
        <v>1192</v>
      </c>
      <c r="O480" s="158" t="s">
        <v>1193</v>
      </c>
      <c r="P480" s="158" t="s">
        <v>1194</v>
      </c>
      <c r="Q480" s="158"/>
      <c r="R480" s="41" t="s">
        <v>1712</v>
      </c>
      <c r="S480" s="41" t="s">
        <v>945</v>
      </c>
      <c r="T480" s="789" t="s">
        <v>945</v>
      </c>
      <c r="U480" s="229"/>
      <c r="V480" s="229"/>
      <c r="W480" s="41" t="s">
        <v>2524</v>
      </c>
      <c r="X480" s="229" t="s">
        <v>1459</v>
      </c>
      <c r="Y480" s="229"/>
      <c r="Z480" s="229"/>
      <c r="AA480" s="229"/>
      <c r="AB480" s="229"/>
      <c r="AC480" s="229"/>
      <c r="AD480" s="640"/>
      <c r="AE480" s="229"/>
      <c r="AF480" s="229"/>
      <c r="AG480" s="641"/>
      <c r="AH480" s="229"/>
      <c r="AI480" s="229"/>
      <c r="AJ480" s="218">
        <f t="shared" si="42"/>
        <v>1</v>
      </c>
      <c r="AK480" s="84">
        <f t="shared" si="43"/>
        <v>1</v>
      </c>
    </row>
    <row r="481" spans="1:37" s="84" customFormat="1" ht="16.5">
      <c r="A481" s="629"/>
      <c r="B481" s="41">
        <f t="shared" si="45"/>
        <v>479</v>
      </c>
      <c r="C481" s="41" t="s">
        <v>3484</v>
      </c>
      <c r="D481" s="158" t="s">
        <v>3203</v>
      </c>
      <c r="E481" s="158" t="s">
        <v>3203</v>
      </c>
      <c r="F481" s="158" t="str">
        <f t="shared" si="46"/>
        <v>M</v>
      </c>
      <c r="G481" s="41" t="s">
        <v>3204</v>
      </c>
      <c r="H481" s="158">
        <v>515.16999999999996</v>
      </c>
      <c r="I481" s="158">
        <v>0.2</v>
      </c>
      <c r="J481" s="158">
        <v>7.93</v>
      </c>
      <c r="K481" s="41">
        <v>4.0852980999999993</v>
      </c>
      <c r="L481" s="41" t="s">
        <v>3205</v>
      </c>
      <c r="M481" s="41" t="s">
        <v>949</v>
      </c>
      <c r="N481" s="158" t="s">
        <v>1084</v>
      </c>
      <c r="O481" s="158" t="s">
        <v>1085</v>
      </c>
      <c r="P481" s="158" t="s">
        <v>949</v>
      </c>
      <c r="Q481" s="158" t="s">
        <v>949</v>
      </c>
      <c r="R481" s="41" t="s">
        <v>1087</v>
      </c>
      <c r="S481" s="41" t="s">
        <v>1215</v>
      </c>
      <c r="T481" s="789" t="s">
        <v>949</v>
      </c>
      <c r="U481" s="41"/>
      <c r="V481" s="41"/>
      <c r="W481" s="41" t="s">
        <v>3203</v>
      </c>
      <c r="X481" s="41" t="s">
        <v>1087</v>
      </c>
      <c r="Y481" s="41"/>
      <c r="Z481" s="41"/>
      <c r="AA481" s="41"/>
      <c r="AB481" s="41"/>
      <c r="AC481" s="41"/>
      <c r="AD481" s="629"/>
      <c r="AE481" s="41" t="s">
        <v>1059</v>
      </c>
      <c r="AF481" s="41" t="s">
        <v>143</v>
      </c>
      <c r="AG481" s="790"/>
      <c r="AH481" s="41"/>
      <c r="AI481" s="229"/>
      <c r="AJ481" s="218">
        <f t="shared" si="42"/>
        <v>1</v>
      </c>
      <c r="AK481" s="84">
        <f t="shared" si="43"/>
        <v>1</v>
      </c>
    </row>
    <row r="482" spans="1:37" s="84" customFormat="1" ht="16.5">
      <c r="A482" s="640"/>
      <c r="B482" s="41">
        <f t="shared" si="45"/>
        <v>480</v>
      </c>
      <c r="C482" s="41" t="s">
        <v>466</v>
      </c>
      <c r="D482" s="158" t="s">
        <v>2393</v>
      </c>
      <c r="E482" s="158" t="s">
        <v>5739</v>
      </c>
      <c r="F482" s="158" t="str">
        <f t="shared" si="46"/>
        <v>P</v>
      </c>
      <c r="G482" s="41" t="s">
        <v>5740</v>
      </c>
      <c r="H482" s="158">
        <v>71814.3</v>
      </c>
      <c r="I482" s="158">
        <v>2</v>
      </c>
      <c r="J482" s="158">
        <v>1.04</v>
      </c>
      <c r="K482" s="41">
        <f>H482*J482/1000</f>
        <v>74.686872000000008</v>
      </c>
      <c r="L482" s="158" t="s">
        <v>2396</v>
      </c>
      <c r="M482" s="158" t="s">
        <v>995</v>
      </c>
      <c r="N482" s="106" t="s">
        <v>1130</v>
      </c>
      <c r="O482" s="158" t="s">
        <v>1990</v>
      </c>
      <c r="P482" s="158" t="s">
        <v>1991</v>
      </c>
      <c r="Q482" s="106" t="s">
        <v>1133</v>
      </c>
      <c r="R482" s="158" t="s">
        <v>1142</v>
      </c>
      <c r="S482" s="41" t="s">
        <v>945</v>
      </c>
      <c r="T482" s="789" t="s">
        <v>945</v>
      </c>
      <c r="U482" s="229"/>
      <c r="V482" s="229"/>
      <c r="W482" s="229"/>
      <c r="X482" s="229"/>
      <c r="Y482" s="229"/>
      <c r="Z482" s="229"/>
      <c r="AA482" s="229"/>
      <c r="AB482" s="229"/>
      <c r="AC482" s="229"/>
      <c r="AD482" s="640"/>
      <c r="AE482" s="41" t="s">
        <v>1556</v>
      </c>
      <c r="AF482" s="229" t="s">
        <v>90</v>
      </c>
      <c r="AG482" s="790"/>
      <c r="AH482" s="229"/>
      <c r="AI482" s="229"/>
      <c r="AJ482" s="218">
        <f t="shared" si="42"/>
        <v>1</v>
      </c>
      <c r="AK482" s="84">
        <f t="shared" si="43"/>
        <v>2</v>
      </c>
    </row>
    <row r="483" spans="1:37" s="84" customFormat="1" ht="16.5">
      <c r="A483" s="640"/>
      <c r="B483" s="41">
        <f t="shared" si="45"/>
        <v>481</v>
      </c>
      <c r="C483" s="29" t="s">
        <v>466</v>
      </c>
      <c r="D483" s="106" t="s">
        <v>5741</v>
      </c>
      <c r="E483" s="106" t="s">
        <v>5741</v>
      </c>
      <c r="F483" s="106" t="str">
        <f t="shared" si="46"/>
        <v>P</v>
      </c>
      <c r="G483" s="29" t="s">
        <v>2395</v>
      </c>
      <c r="H483" s="106">
        <v>71814.3</v>
      </c>
      <c r="I483" s="106">
        <v>2</v>
      </c>
      <c r="J483" s="106">
        <v>1.04</v>
      </c>
      <c r="K483" s="29">
        <v>74.686899999999994</v>
      </c>
      <c r="L483" s="106" t="s">
        <v>2396</v>
      </c>
      <c r="M483" s="106" t="s">
        <v>2409</v>
      </c>
      <c r="N483" s="106" t="s">
        <v>1130</v>
      </c>
      <c r="O483" s="158" t="s">
        <v>1990</v>
      </c>
      <c r="P483" s="158" t="s">
        <v>1991</v>
      </c>
      <c r="Q483" s="106" t="s">
        <v>1133</v>
      </c>
      <c r="R483" s="158" t="s">
        <v>1712</v>
      </c>
      <c r="S483" s="29" t="s">
        <v>1142</v>
      </c>
      <c r="T483" s="1112" t="s">
        <v>945</v>
      </c>
      <c r="U483" s="229"/>
      <c r="V483" s="229"/>
      <c r="W483" s="229" t="s">
        <v>5741</v>
      </c>
      <c r="X483" s="229" t="s">
        <v>1459</v>
      </c>
      <c r="Y483" s="229" t="s">
        <v>2393</v>
      </c>
      <c r="Z483" s="229" t="s">
        <v>1142</v>
      </c>
      <c r="AA483" s="229"/>
      <c r="AB483" s="229"/>
      <c r="AC483" s="229"/>
      <c r="AD483" s="640"/>
      <c r="AE483" s="41" t="s">
        <v>1556</v>
      </c>
      <c r="AF483" s="229"/>
      <c r="AG483" s="790"/>
      <c r="AH483" s="229"/>
      <c r="AI483" s="229"/>
      <c r="AJ483" s="218">
        <f t="shared" si="42"/>
        <v>1</v>
      </c>
      <c r="AK483" s="84">
        <f t="shared" si="43"/>
        <v>2</v>
      </c>
    </row>
    <row r="484" spans="1:37" s="84" customFormat="1" ht="16.5">
      <c r="A484" s="640"/>
      <c r="B484" s="41">
        <f t="shared" si="45"/>
        <v>482</v>
      </c>
      <c r="C484" s="29" t="s">
        <v>466</v>
      </c>
      <c r="D484" s="106" t="s">
        <v>2398</v>
      </c>
      <c r="E484" s="106" t="s">
        <v>2398</v>
      </c>
      <c r="F484" s="106" t="str">
        <f t="shared" si="46"/>
        <v>P</v>
      </c>
      <c r="G484" s="29" t="s">
        <v>2401</v>
      </c>
      <c r="H484" s="106">
        <v>4710.6400000000003</v>
      </c>
      <c r="I484" s="106">
        <v>2</v>
      </c>
      <c r="J484" s="106">
        <v>1.41</v>
      </c>
      <c r="K484" s="29">
        <v>6.6419949999999996</v>
      </c>
      <c r="L484" s="106" t="s">
        <v>2402</v>
      </c>
      <c r="M484" s="106" t="s">
        <v>1083</v>
      </c>
      <c r="N484" s="158" t="s">
        <v>1293</v>
      </c>
      <c r="O484" s="106" t="s">
        <v>1294</v>
      </c>
      <c r="P484" s="158" t="s">
        <v>1295</v>
      </c>
      <c r="Q484" s="106" t="s">
        <v>1296</v>
      </c>
      <c r="R484" s="106" t="s">
        <v>1087</v>
      </c>
      <c r="S484" s="29" t="s">
        <v>945</v>
      </c>
      <c r="T484" s="1112" t="s">
        <v>945</v>
      </c>
      <c r="U484" s="229"/>
      <c r="V484" s="229"/>
      <c r="W484" s="29" t="s">
        <v>2399</v>
      </c>
      <c r="X484" s="29" t="s">
        <v>1087</v>
      </c>
      <c r="Y484" s="29" t="s">
        <v>2403</v>
      </c>
      <c r="Z484" s="229" t="s">
        <v>1015</v>
      </c>
      <c r="AA484" s="229"/>
      <c r="AB484" s="229"/>
      <c r="AC484" s="229"/>
      <c r="AD484" s="640"/>
      <c r="AE484" s="41" t="s">
        <v>989</v>
      </c>
      <c r="AF484" s="229"/>
      <c r="AG484" s="790"/>
      <c r="AH484" s="229"/>
      <c r="AI484" s="229"/>
      <c r="AJ484" s="218">
        <f t="shared" si="42"/>
        <v>1</v>
      </c>
      <c r="AK484" s="84">
        <f t="shared" si="43"/>
        <v>2</v>
      </c>
    </row>
    <row r="485" spans="1:37" s="84" customFormat="1" ht="16.5">
      <c r="A485" s="218"/>
      <c r="B485" s="275">
        <f t="shared" si="45"/>
        <v>483</v>
      </c>
      <c r="C485" s="275" t="s">
        <v>466</v>
      </c>
      <c r="D485" s="628" t="s">
        <v>2399</v>
      </c>
      <c r="E485" s="160" t="s">
        <v>2398</v>
      </c>
      <c r="F485" s="160" t="str">
        <f t="shared" si="46"/>
        <v>P</v>
      </c>
      <c r="G485" s="795" t="s">
        <v>2401</v>
      </c>
      <c r="H485" s="799">
        <v>4710.6350000000002</v>
      </c>
      <c r="I485" s="799">
        <v>2</v>
      </c>
      <c r="J485" s="799">
        <v>1.41</v>
      </c>
      <c r="K485" s="834">
        <v>6.6419953500000002</v>
      </c>
      <c r="L485" s="952" t="s">
        <v>2402</v>
      </c>
      <c r="M485" s="952" t="s">
        <v>1083</v>
      </c>
      <c r="N485" s="158" t="s">
        <v>1293</v>
      </c>
      <c r="O485" s="799" t="s">
        <v>1294</v>
      </c>
      <c r="P485" s="158" t="s">
        <v>1295</v>
      </c>
      <c r="Q485" s="799"/>
      <c r="R485" s="106" t="s">
        <v>1087</v>
      </c>
      <c r="S485" s="833" t="s">
        <v>1015</v>
      </c>
      <c r="T485" s="41" t="s">
        <v>949</v>
      </c>
      <c r="U485" s="41"/>
      <c r="V485" s="41"/>
      <c r="W485" s="41" t="s">
        <v>2399</v>
      </c>
      <c r="X485" s="29" t="s">
        <v>1087</v>
      </c>
      <c r="Y485" s="41" t="s">
        <v>2403</v>
      </c>
      <c r="Z485" s="41" t="s">
        <v>1015</v>
      </c>
      <c r="AA485" s="41"/>
      <c r="AB485" s="41"/>
      <c r="AC485" s="41"/>
      <c r="AD485" s="41"/>
      <c r="AE485" s="41" t="s">
        <v>989</v>
      </c>
      <c r="AF485" s="839" t="s">
        <v>90</v>
      </c>
      <c r="AG485" s="790"/>
      <c r="AH485" s="218"/>
      <c r="AI485" s="229"/>
      <c r="AJ485" s="218">
        <f t="shared" si="42"/>
        <v>1</v>
      </c>
      <c r="AK485" s="84">
        <f t="shared" si="43"/>
        <v>2</v>
      </c>
    </row>
    <row r="486" spans="1:37" s="84" customFormat="1" ht="16.5">
      <c r="A486" s="41"/>
      <c r="B486" s="41">
        <f t="shared" si="45"/>
        <v>484</v>
      </c>
      <c r="C486" s="41" t="s">
        <v>466</v>
      </c>
      <c r="D486" s="158" t="s">
        <v>2415</v>
      </c>
      <c r="E486" s="158" t="s">
        <v>2415</v>
      </c>
      <c r="F486" s="158" t="str">
        <f t="shared" si="46"/>
        <v>P</v>
      </c>
      <c r="G486" s="41" t="s">
        <v>2416</v>
      </c>
      <c r="H486" s="158">
        <v>6261.21</v>
      </c>
      <c r="I486" s="158">
        <v>2</v>
      </c>
      <c r="J486" s="158">
        <v>1.17</v>
      </c>
      <c r="K486" s="41" t="s">
        <v>949</v>
      </c>
      <c r="L486" s="158" t="s">
        <v>2417</v>
      </c>
      <c r="M486" s="158" t="s">
        <v>981</v>
      </c>
      <c r="N486" s="158" t="s">
        <v>1293</v>
      </c>
      <c r="O486" s="158" t="s">
        <v>1294</v>
      </c>
      <c r="P486" s="158" t="s">
        <v>1295</v>
      </c>
      <c r="Q486" s="246"/>
      <c r="R486" s="158" t="s">
        <v>1554</v>
      </c>
      <c r="S486" s="41" t="s">
        <v>949</v>
      </c>
      <c r="T486" s="41" t="s">
        <v>949</v>
      </c>
      <c r="U486" s="41"/>
      <c r="V486" s="41"/>
      <c r="W486" s="41"/>
      <c r="X486" s="41"/>
      <c r="Y486" s="41"/>
      <c r="Z486" s="41"/>
      <c r="AA486" s="41"/>
      <c r="AB486" s="41"/>
      <c r="AC486" s="41"/>
      <c r="AD486" s="41"/>
      <c r="AE486" s="41" t="s">
        <v>1059</v>
      </c>
      <c r="AF486" s="41" t="s">
        <v>90</v>
      </c>
      <c r="AG486" s="790"/>
      <c r="AH486" s="41"/>
      <c r="AI486" s="229"/>
      <c r="AJ486" s="218">
        <f t="shared" si="42"/>
        <v>1</v>
      </c>
      <c r="AK486" s="84">
        <f t="shared" si="43"/>
        <v>1</v>
      </c>
    </row>
    <row r="487" spans="1:37" s="84" customFormat="1" ht="16.5">
      <c r="A487" s="229"/>
      <c r="B487" s="41">
        <f t="shared" si="45"/>
        <v>485</v>
      </c>
      <c r="C487" s="41" t="s">
        <v>466</v>
      </c>
      <c r="D487" s="158" t="s">
        <v>5742</v>
      </c>
      <c r="E487" s="158" t="s">
        <v>5743</v>
      </c>
      <c r="F487" s="158" t="str">
        <f t="shared" si="46"/>
        <v>P</v>
      </c>
      <c r="G487" s="41" t="s">
        <v>4912</v>
      </c>
      <c r="H487" s="158">
        <v>270140</v>
      </c>
      <c r="I487" s="158">
        <v>2</v>
      </c>
      <c r="J487" s="158">
        <v>1.04</v>
      </c>
      <c r="K487" s="41" t="s">
        <v>949</v>
      </c>
      <c r="L487" s="158" t="s">
        <v>5744</v>
      </c>
      <c r="M487" s="158" t="s">
        <v>5745</v>
      </c>
      <c r="N487" s="158" t="s">
        <v>1148</v>
      </c>
      <c r="O487" s="158" t="s">
        <v>1474</v>
      </c>
      <c r="P487" s="106" t="s">
        <v>1132</v>
      </c>
      <c r="Q487" s="246"/>
      <c r="R487" s="158" t="s">
        <v>1142</v>
      </c>
      <c r="S487" s="41" t="s">
        <v>945</v>
      </c>
      <c r="T487" s="41" t="s">
        <v>945</v>
      </c>
      <c r="U487" s="229"/>
      <c r="V487" s="229"/>
      <c r="W487" s="229"/>
      <c r="X487" s="229"/>
      <c r="Y487" s="229"/>
      <c r="Z487" s="229"/>
      <c r="AA487" s="229"/>
      <c r="AB487" s="229"/>
      <c r="AC487" s="229"/>
      <c r="AD487" s="229"/>
      <c r="AE487" s="41" t="s">
        <v>1556</v>
      </c>
      <c r="AF487" s="229"/>
      <c r="AG487" s="790"/>
      <c r="AH487" s="229"/>
      <c r="AI487" s="229"/>
      <c r="AJ487" s="218">
        <f t="shared" si="42"/>
        <v>1</v>
      </c>
      <c r="AK487" s="84">
        <f t="shared" si="43"/>
        <v>2</v>
      </c>
    </row>
    <row r="488" spans="1:37" s="84" customFormat="1" ht="16.5">
      <c r="A488" s="229"/>
      <c r="B488" s="41">
        <f t="shared" si="45"/>
        <v>486</v>
      </c>
      <c r="C488" s="41" t="s">
        <v>466</v>
      </c>
      <c r="D488" s="158" t="s">
        <v>2445</v>
      </c>
      <c r="E488" s="158" t="s">
        <v>2445</v>
      </c>
      <c r="F488" s="158" t="str">
        <f t="shared" si="46"/>
        <v>P</v>
      </c>
      <c r="G488" s="41" t="s">
        <v>4912</v>
      </c>
      <c r="H488" s="158">
        <v>270140</v>
      </c>
      <c r="I488" s="158">
        <v>2</v>
      </c>
      <c r="J488" s="158">
        <v>1.04</v>
      </c>
      <c r="K488" s="41" t="s">
        <v>949</v>
      </c>
      <c r="L488" s="158" t="s">
        <v>5744</v>
      </c>
      <c r="M488" s="158" t="s">
        <v>5745</v>
      </c>
      <c r="N488" s="158" t="s">
        <v>1148</v>
      </c>
      <c r="O488" s="158" t="s">
        <v>1474</v>
      </c>
      <c r="P488" s="106" t="s">
        <v>1132</v>
      </c>
      <c r="Q488" s="246"/>
      <c r="R488" s="158" t="s">
        <v>1712</v>
      </c>
      <c r="S488" s="41" t="s">
        <v>1142</v>
      </c>
      <c r="T488" s="41" t="s">
        <v>945</v>
      </c>
      <c r="U488" s="229"/>
      <c r="V488" s="229"/>
      <c r="W488" s="229" t="s">
        <v>2445</v>
      </c>
      <c r="X488" s="229" t="s">
        <v>1459</v>
      </c>
      <c r="Y488" s="229" t="s">
        <v>5742</v>
      </c>
      <c r="Z488" s="229" t="s">
        <v>1142</v>
      </c>
      <c r="AA488" s="229"/>
      <c r="AB488" s="229"/>
      <c r="AC488" s="229"/>
      <c r="AD488" s="229"/>
      <c r="AE488" s="41" t="s">
        <v>1556</v>
      </c>
      <c r="AF488" s="229"/>
      <c r="AG488" s="790"/>
      <c r="AH488" s="229"/>
      <c r="AI488" s="229"/>
      <c r="AJ488" s="218">
        <f t="shared" ref="AJ488:AJ551" si="47">COUNTIFS(D:D,D488)</f>
        <v>1</v>
      </c>
      <c r="AK488" s="84">
        <f t="shared" si="43"/>
        <v>2</v>
      </c>
    </row>
    <row r="489" spans="1:37" s="84" customFormat="1" ht="16.5">
      <c r="A489" s="229"/>
      <c r="B489" s="41">
        <f t="shared" si="45"/>
        <v>487</v>
      </c>
      <c r="C489" s="41" t="s">
        <v>466</v>
      </c>
      <c r="D489" s="158" t="s">
        <v>2466</v>
      </c>
      <c r="E489" s="158" t="s">
        <v>2466</v>
      </c>
      <c r="F489" s="158" t="str">
        <f t="shared" si="46"/>
        <v>P</v>
      </c>
      <c r="G489" s="41" t="s">
        <v>4919</v>
      </c>
      <c r="H489" s="158">
        <v>11809.8</v>
      </c>
      <c r="I489" s="158">
        <v>1.5</v>
      </c>
      <c r="J489" s="158">
        <v>1.04</v>
      </c>
      <c r="K489" s="41" t="s">
        <v>949</v>
      </c>
      <c r="L489" s="158" t="s">
        <v>2469</v>
      </c>
      <c r="M489" s="158" t="s">
        <v>5746</v>
      </c>
      <c r="N489" s="158" t="s">
        <v>1148</v>
      </c>
      <c r="O489" s="158" t="s">
        <v>1474</v>
      </c>
      <c r="P489" s="106" t="s">
        <v>1132</v>
      </c>
      <c r="Q489" s="246"/>
      <c r="R489" s="158" t="s">
        <v>1712</v>
      </c>
      <c r="S489" s="41" t="s">
        <v>945</v>
      </c>
      <c r="T489" s="41" t="s">
        <v>945</v>
      </c>
      <c r="U489" s="229"/>
      <c r="V489" s="229"/>
      <c r="W489" s="41" t="s">
        <v>2466</v>
      </c>
      <c r="X489" s="229" t="s">
        <v>1459</v>
      </c>
      <c r="Y489" s="229"/>
      <c r="Z489" s="229"/>
      <c r="AA489" s="229"/>
      <c r="AB489" s="229"/>
      <c r="AC489" s="229"/>
      <c r="AD489" s="229"/>
      <c r="AE489" s="41" t="s">
        <v>1059</v>
      </c>
      <c r="AF489" s="229"/>
      <c r="AG489" s="790"/>
      <c r="AH489" s="229"/>
      <c r="AI489" s="229"/>
      <c r="AJ489" s="218">
        <f t="shared" si="47"/>
        <v>1</v>
      </c>
      <c r="AK489" s="84">
        <f t="shared" si="43"/>
        <v>1</v>
      </c>
    </row>
    <row r="490" spans="1:37" s="84" customFormat="1" ht="16.5">
      <c r="A490" s="229"/>
      <c r="B490" s="41">
        <f t="shared" si="45"/>
        <v>488</v>
      </c>
      <c r="C490" s="41" t="s">
        <v>466</v>
      </c>
      <c r="D490" s="158" t="s">
        <v>2479</v>
      </c>
      <c r="E490" s="158" t="s">
        <v>2479</v>
      </c>
      <c r="F490" s="158" t="str">
        <f t="shared" si="46"/>
        <v>P</v>
      </c>
      <c r="G490" s="41" t="s">
        <v>4922</v>
      </c>
      <c r="H490" s="158">
        <v>14184.4</v>
      </c>
      <c r="I490" s="158">
        <v>1.5</v>
      </c>
      <c r="J490" s="158">
        <v>1.04</v>
      </c>
      <c r="K490" s="41" t="s">
        <v>949</v>
      </c>
      <c r="L490" s="158" t="s">
        <v>2469</v>
      </c>
      <c r="M490" s="158" t="s">
        <v>5746</v>
      </c>
      <c r="N490" s="158" t="s">
        <v>1148</v>
      </c>
      <c r="O490" s="158" t="s">
        <v>1474</v>
      </c>
      <c r="P490" s="106" t="s">
        <v>1132</v>
      </c>
      <c r="Q490" s="246"/>
      <c r="R490" s="158" t="s">
        <v>1712</v>
      </c>
      <c r="S490" s="41" t="s">
        <v>945</v>
      </c>
      <c r="T490" s="41" t="s">
        <v>945</v>
      </c>
      <c r="U490" s="229"/>
      <c r="V490" s="229"/>
      <c r="W490" s="41" t="s">
        <v>2479</v>
      </c>
      <c r="X490" s="229" t="s">
        <v>1459</v>
      </c>
      <c r="Y490" s="229"/>
      <c r="Z490" s="229"/>
      <c r="AA490" s="229"/>
      <c r="AB490" s="229"/>
      <c r="AC490" s="229"/>
      <c r="AD490" s="229"/>
      <c r="AE490" s="41" t="s">
        <v>979</v>
      </c>
      <c r="AF490" s="229"/>
      <c r="AG490" s="790"/>
      <c r="AH490" s="229"/>
      <c r="AI490" s="229"/>
      <c r="AJ490" s="218">
        <f t="shared" si="47"/>
        <v>1</v>
      </c>
      <c r="AK490" s="84">
        <f t="shared" ref="AK490:AK553" si="48">COUNTIFS(E:E,E490)</f>
        <v>1</v>
      </c>
    </row>
    <row r="491" spans="1:37" s="84" customFormat="1" ht="16.5">
      <c r="A491" s="229"/>
      <c r="B491" s="41">
        <f t="shared" si="45"/>
        <v>489</v>
      </c>
      <c r="C491" s="41" t="s">
        <v>466</v>
      </c>
      <c r="D491" s="158" t="s">
        <v>2488</v>
      </c>
      <c r="E491" s="158" t="s">
        <v>2488</v>
      </c>
      <c r="F491" s="158" t="str">
        <f t="shared" si="46"/>
        <v>P</v>
      </c>
      <c r="G491" s="41" t="s">
        <v>5747</v>
      </c>
      <c r="H491" s="158">
        <v>255.33</v>
      </c>
      <c r="I491" s="158">
        <v>2.5</v>
      </c>
      <c r="J491" s="158">
        <v>1.04</v>
      </c>
      <c r="K491" s="41" t="s">
        <v>949</v>
      </c>
      <c r="L491" s="158" t="s">
        <v>5748</v>
      </c>
      <c r="M491" s="158" t="s">
        <v>5746</v>
      </c>
      <c r="N491" s="158" t="s">
        <v>1148</v>
      </c>
      <c r="O491" s="158" t="s">
        <v>1474</v>
      </c>
      <c r="P491" s="106" t="s">
        <v>1132</v>
      </c>
      <c r="Q491" s="246"/>
      <c r="R491" s="158" t="s">
        <v>1712</v>
      </c>
      <c r="S491" s="41" t="s">
        <v>945</v>
      </c>
      <c r="T491" s="41" t="s">
        <v>945</v>
      </c>
      <c r="U491" s="229"/>
      <c r="V491" s="229"/>
      <c r="W491" s="41" t="s">
        <v>2488</v>
      </c>
      <c r="X491" s="229" t="s">
        <v>1459</v>
      </c>
      <c r="Y491" s="229"/>
      <c r="Z491" s="229"/>
      <c r="AA491" s="229"/>
      <c r="AB491" s="229"/>
      <c r="AC491" s="229"/>
      <c r="AD491" s="229"/>
      <c r="AE491" s="41" t="s">
        <v>1059</v>
      </c>
      <c r="AF491" s="229"/>
      <c r="AG491" s="790"/>
      <c r="AH491" s="229"/>
      <c r="AI491" s="229"/>
      <c r="AJ491" s="218">
        <f t="shared" si="47"/>
        <v>1</v>
      </c>
      <c r="AK491" s="84">
        <f t="shared" si="48"/>
        <v>1</v>
      </c>
    </row>
    <row r="492" spans="1:37" s="84" customFormat="1" ht="14.25" customHeight="1">
      <c r="A492" s="41"/>
      <c r="B492" s="41">
        <f t="shared" si="45"/>
        <v>490</v>
      </c>
      <c r="C492" s="41" t="s">
        <v>466</v>
      </c>
      <c r="D492" s="158" t="s">
        <v>2493</v>
      </c>
      <c r="E492" s="158" t="s">
        <v>2493</v>
      </c>
      <c r="F492" s="158" t="str">
        <f t="shared" si="46"/>
        <v>P</v>
      </c>
      <c r="G492" s="41" t="s">
        <v>2495</v>
      </c>
      <c r="H492" s="158">
        <v>2745.2</v>
      </c>
      <c r="I492" s="158">
        <v>1.5</v>
      </c>
      <c r="J492" s="158">
        <v>1.41</v>
      </c>
      <c r="K492" s="41" t="s">
        <v>949</v>
      </c>
      <c r="L492" s="158" t="s">
        <v>2496</v>
      </c>
      <c r="M492" s="158" t="s">
        <v>981</v>
      </c>
      <c r="N492" s="158" t="s">
        <v>1293</v>
      </c>
      <c r="O492" s="158" t="s">
        <v>1294</v>
      </c>
      <c r="P492" s="158" t="s">
        <v>1295</v>
      </c>
      <c r="Q492" s="246"/>
      <c r="R492" s="158" t="s">
        <v>1712</v>
      </c>
      <c r="S492" s="41" t="s">
        <v>949</v>
      </c>
      <c r="T492" s="41" t="s">
        <v>949</v>
      </c>
      <c r="U492" s="41"/>
      <c r="V492" s="41"/>
      <c r="W492" s="41" t="s">
        <v>2493</v>
      </c>
      <c r="X492" s="41" t="s">
        <v>1459</v>
      </c>
      <c r="Y492" s="41"/>
      <c r="Z492" s="41"/>
      <c r="AA492" s="41"/>
      <c r="AB492" s="41"/>
      <c r="AC492" s="41"/>
      <c r="AD492" s="41"/>
      <c r="AE492" s="41" t="s">
        <v>1059</v>
      </c>
      <c r="AF492" s="41" t="s">
        <v>90</v>
      </c>
      <c r="AG492" s="790"/>
      <c r="AH492" s="41"/>
      <c r="AI492" s="229"/>
      <c r="AJ492" s="218">
        <f t="shared" si="47"/>
        <v>1</v>
      </c>
      <c r="AK492" s="84">
        <f t="shared" si="48"/>
        <v>1</v>
      </c>
    </row>
    <row r="493" spans="1:37" s="84" customFormat="1" ht="16.5">
      <c r="A493" s="229"/>
      <c r="B493" s="41">
        <f t="shared" si="45"/>
        <v>491</v>
      </c>
      <c r="C493" s="41" t="s">
        <v>466</v>
      </c>
      <c r="D493" s="158" t="s">
        <v>5749</v>
      </c>
      <c r="E493" s="158" t="s">
        <v>5749</v>
      </c>
      <c r="F493" s="158" t="str">
        <f t="shared" si="46"/>
        <v>P</v>
      </c>
      <c r="G493" s="41" t="s">
        <v>5750</v>
      </c>
      <c r="H493" s="158">
        <v>32682.400000000001</v>
      </c>
      <c r="I493" s="158">
        <v>2</v>
      </c>
      <c r="J493" s="158">
        <v>1.04</v>
      </c>
      <c r="K493" s="41" t="s">
        <v>949</v>
      </c>
      <c r="L493" s="158" t="s">
        <v>5751</v>
      </c>
      <c r="M493" s="158" t="s">
        <v>5745</v>
      </c>
      <c r="N493" s="158" t="s">
        <v>1148</v>
      </c>
      <c r="O493" s="158" t="s">
        <v>5752</v>
      </c>
      <c r="P493" s="106" t="s">
        <v>1132</v>
      </c>
      <c r="Q493" s="246"/>
      <c r="R493" s="158" t="s">
        <v>1712</v>
      </c>
      <c r="S493" s="41" t="s">
        <v>945</v>
      </c>
      <c r="T493" s="41" t="s">
        <v>945</v>
      </c>
      <c r="U493" s="229"/>
      <c r="V493" s="229"/>
      <c r="W493" s="41" t="s">
        <v>5749</v>
      </c>
      <c r="X493" s="229" t="s">
        <v>1459</v>
      </c>
      <c r="Y493" s="229"/>
      <c r="Z493" s="229"/>
      <c r="AA493" s="229"/>
      <c r="AB493" s="229"/>
      <c r="AC493" s="229"/>
      <c r="AD493" s="229"/>
      <c r="AE493" s="41" t="s">
        <v>1244</v>
      </c>
      <c r="AF493" s="229"/>
      <c r="AG493" s="790"/>
      <c r="AH493" s="229"/>
      <c r="AI493" s="229"/>
      <c r="AJ493" s="218">
        <f t="shared" si="47"/>
        <v>1</v>
      </c>
      <c r="AK493" s="84">
        <f t="shared" si="48"/>
        <v>1</v>
      </c>
    </row>
    <row r="494" spans="1:37" s="84" customFormat="1" ht="16.5">
      <c r="A494" s="229"/>
      <c r="B494" s="41">
        <f t="shared" si="45"/>
        <v>492</v>
      </c>
      <c r="C494" s="41" t="s">
        <v>466</v>
      </c>
      <c r="D494" s="158" t="s">
        <v>2550</v>
      </c>
      <c r="E494" s="158" t="s">
        <v>2550</v>
      </c>
      <c r="F494" s="158" t="str">
        <f t="shared" si="46"/>
        <v>P</v>
      </c>
      <c r="G494" s="41" t="s">
        <v>4929</v>
      </c>
      <c r="H494" s="158">
        <v>6193.04</v>
      </c>
      <c r="I494" s="158">
        <v>2</v>
      </c>
      <c r="J494" s="158">
        <v>1.04</v>
      </c>
      <c r="K494" s="41" t="s">
        <v>949</v>
      </c>
      <c r="L494" s="158" t="s">
        <v>2553</v>
      </c>
      <c r="M494" s="158" t="s">
        <v>5746</v>
      </c>
      <c r="N494" s="158" t="s">
        <v>1148</v>
      </c>
      <c r="O494" s="158" t="s">
        <v>1474</v>
      </c>
      <c r="P494" s="106" t="s">
        <v>1132</v>
      </c>
      <c r="Q494" s="246"/>
      <c r="R494" s="158" t="s">
        <v>1712</v>
      </c>
      <c r="S494" s="41" t="s">
        <v>945</v>
      </c>
      <c r="T494" s="41" t="s">
        <v>945</v>
      </c>
      <c r="U494" s="229"/>
      <c r="V494" s="229"/>
      <c r="W494" s="41" t="s">
        <v>2550</v>
      </c>
      <c r="X494" s="229" t="s">
        <v>1459</v>
      </c>
      <c r="Y494" s="229"/>
      <c r="Z494" s="229"/>
      <c r="AA494" s="229"/>
      <c r="AB494" s="229"/>
      <c r="AC494" s="229"/>
      <c r="AD494" s="229"/>
      <c r="AE494" s="41" t="s">
        <v>1244</v>
      </c>
      <c r="AF494" s="229"/>
      <c r="AG494" s="790"/>
      <c r="AH494" s="229"/>
      <c r="AI494" s="229"/>
      <c r="AJ494" s="218">
        <f t="shared" si="47"/>
        <v>1</v>
      </c>
      <c r="AK494" s="84">
        <f t="shared" si="48"/>
        <v>1</v>
      </c>
    </row>
    <row r="495" spans="1:37" s="84" customFormat="1" ht="16.5">
      <c r="A495" s="41"/>
      <c r="B495" s="41">
        <f t="shared" si="45"/>
        <v>493</v>
      </c>
      <c r="C495" s="41" t="s">
        <v>466</v>
      </c>
      <c r="D495" s="158" t="s">
        <v>2572</v>
      </c>
      <c r="E495" s="158" t="s">
        <v>2572</v>
      </c>
      <c r="F495" s="158" t="str">
        <f t="shared" si="46"/>
        <v>P</v>
      </c>
      <c r="G495" s="41" t="s">
        <v>2574</v>
      </c>
      <c r="H495" s="158">
        <v>3364.08</v>
      </c>
      <c r="I495" s="158">
        <v>2</v>
      </c>
      <c r="J495" s="158">
        <v>1.17</v>
      </c>
      <c r="K495" s="41" t="s">
        <v>949</v>
      </c>
      <c r="L495" s="158" t="s">
        <v>2575</v>
      </c>
      <c r="M495" s="158" t="s">
        <v>995</v>
      </c>
      <c r="N495" s="106" t="s">
        <v>1130</v>
      </c>
      <c r="O495" s="158" t="s">
        <v>1990</v>
      </c>
      <c r="P495" s="158" t="s">
        <v>1991</v>
      </c>
      <c r="Q495" s="106" t="s">
        <v>1133</v>
      </c>
      <c r="R495" s="158" t="s">
        <v>1712</v>
      </c>
      <c r="S495" s="41" t="s">
        <v>949</v>
      </c>
      <c r="T495" s="41" t="s">
        <v>949</v>
      </c>
      <c r="U495" s="41"/>
      <c r="V495" s="41"/>
      <c r="W495" s="41" t="s">
        <v>2572</v>
      </c>
      <c r="X495" s="41" t="s">
        <v>1459</v>
      </c>
      <c r="Y495" s="41"/>
      <c r="Z495" s="41"/>
      <c r="AA495" s="41"/>
      <c r="AB495" s="41"/>
      <c r="AC495" s="41"/>
      <c r="AD495" s="41"/>
      <c r="AE495" s="41" t="s">
        <v>1059</v>
      </c>
      <c r="AF495" s="41" t="s">
        <v>90</v>
      </c>
      <c r="AG495" s="790"/>
      <c r="AH495" s="235"/>
      <c r="AI495" s="229"/>
      <c r="AJ495" s="218">
        <f t="shared" si="47"/>
        <v>1</v>
      </c>
      <c r="AK495" s="84">
        <f t="shared" si="48"/>
        <v>1</v>
      </c>
    </row>
    <row r="496" spans="1:37" s="84" customFormat="1" ht="16.5">
      <c r="A496" s="41"/>
      <c r="B496" s="41">
        <f t="shared" si="45"/>
        <v>494</v>
      </c>
      <c r="C496" s="41" t="s">
        <v>466</v>
      </c>
      <c r="D496" s="158" t="s">
        <v>2576</v>
      </c>
      <c r="E496" s="158" t="s">
        <v>2576</v>
      </c>
      <c r="F496" s="158" t="str">
        <f t="shared" si="46"/>
        <v>P</v>
      </c>
      <c r="G496" s="41" t="s">
        <v>2495</v>
      </c>
      <c r="H496" s="158">
        <v>1330.0319999999999</v>
      </c>
      <c r="I496" s="158">
        <v>1.5</v>
      </c>
      <c r="J496" s="158">
        <v>1.41</v>
      </c>
      <c r="K496" s="41">
        <v>1.8753451000000001</v>
      </c>
      <c r="L496" s="158" t="s">
        <v>2578</v>
      </c>
      <c r="M496" s="158" t="s">
        <v>981</v>
      </c>
      <c r="N496" s="158" t="s">
        <v>1293</v>
      </c>
      <c r="O496" s="158" t="s">
        <v>1294</v>
      </c>
      <c r="P496" s="158" t="s">
        <v>1295</v>
      </c>
      <c r="Q496" s="158" t="s">
        <v>1296</v>
      </c>
      <c r="R496" s="158" t="s">
        <v>1459</v>
      </c>
      <c r="S496" s="41" t="s">
        <v>949</v>
      </c>
      <c r="T496" s="41" t="s">
        <v>949</v>
      </c>
      <c r="U496" s="41"/>
      <c r="V496" s="41"/>
      <c r="W496" s="41" t="s">
        <v>2576</v>
      </c>
      <c r="X496" s="41" t="s">
        <v>1459</v>
      </c>
      <c r="Y496" s="41"/>
      <c r="Z496" s="41"/>
      <c r="AA496" s="41"/>
      <c r="AB496" s="41"/>
      <c r="AC496" s="41"/>
      <c r="AD496" s="41"/>
      <c r="AE496" s="41" t="s">
        <v>1059</v>
      </c>
      <c r="AF496" s="41" t="s">
        <v>90</v>
      </c>
      <c r="AG496" s="790"/>
      <c r="AH496" s="41"/>
      <c r="AI496" s="229"/>
      <c r="AJ496" s="218">
        <f t="shared" si="47"/>
        <v>1</v>
      </c>
      <c r="AK496" s="84">
        <f t="shared" si="48"/>
        <v>1</v>
      </c>
    </row>
    <row r="497" spans="1:37" s="84" customFormat="1" ht="16.5">
      <c r="A497" s="41"/>
      <c r="B497" s="41">
        <f t="shared" si="45"/>
        <v>495</v>
      </c>
      <c r="C497" s="41" t="s">
        <v>466</v>
      </c>
      <c r="D497" s="158" t="s">
        <v>2595</v>
      </c>
      <c r="E497" s="158" t="s">
        <v>2595</v>
      </c>
      <c r="F497" s="158" t="str">
        <f t="shared" si="46"/>
        <v>P</v>
      </c>
      <c r="G497" s="41" t="s">
        <v>2597</v>
      </c>
      <c r="H497" s="158">
        <v>487.71</v>
      </c>
      <c r="I497" s="158" t="s">
        <v>949</v>
      </c>
      <c r="J497" s="158">
        <v>1.04</v>
      </c>
      <c r="K497" s="41" t="s">
        <v>949</v>
      </c>
      <c r="L497" s="158" t="s">
        <v>2598</v>
      </c>
      <c r="M497" s="158" t="s">
        <v>995</v>
      </c>
      <c r="N497" s="106" t="s">
        <v>1130</v>
      </c>
      <c r="O497" s="158" t="s">
        <v>1990</v>
      </c>
      <c r="P497" s="158" t="s">
        <v>1991</v>
      </c>
      <c r="Q497" s="106" t="s">
        <v>1133</v>
      </c>
      <c r="R497" s="106" t="s">
        <v>1087</v>
      </c>
      <c r="S497" s="41" t="s">
        <v>949</v>
      </c>
      <c r="T497" s="41" t="s">
        <v>949</v>
      </c>
      <c r="U497" s="41"/>
      <c r="V497" s="41"/>
      <c r="W497" s="41" t="s">
        <v>2595</v>
      </c>
      <c r="X497" s="29" t="s">
        <v>1087</v>
      </c>
      <c r="Y497" s="41"/>
      <c r="Z497" s="41"/>
      <c r="AA497" s="41"/>
      <c r="AB497" s="41"/>
      <c r="AC497" s="41"/>
      <c r="AD497" s="41"/>
      <c r="AE497" s="41" t="s">
        <v>1059</v>
      </c>
      <c r="AF497" s="41" t="s">
        <v>90</v>
      </c>
      <c r="AG497" s="790"/>
      <c r="AH497" s="41"/>
      <c r="AI497" s="229"/>
      <c r="AJ497" s="218">
        <f t="shared" si="47"/>
        <v>1</v>
      </c>
      <c r="AK497" s="84">
        <f t="shared" si="48"/>
        <v>1</v>
      </c>
    </row>
    <row r="498" spans="1:37" s="84" customFormat="1" ht="16.5">
      <c r="A498" s="229"/>
      <c r="B498" s="41">
        <f t="shared" si="45"/>
        <v>496</v>
      </c>
      <c r="C498" s="41" t="s">
        <v>466</v>
      </c>
      <c r="D498" s="158" t="s">
        <v>2619</v>
      </c>
      <c r="E498" s="158" t="s">
        <v>2619</v>
      </c>
      <c r="F498" s="158" t="str">
        <f t="shared" si="46"/>
        <v>P</v>
      </c>
      <c r="G498" s="41" t="s">
        <v>2622</v>
      </c>
      <c r="H498" s="158">
        <v>979.01</v>
      </c>
      <c r="I498" s="158">
        <v>1</v>
      </c>
      <c r="J498" s="158">
        <v>1.41</v>
      </c>
      <c r="K498" s="41" t="s">
        <v>949</v>
      </c>
      <c r="L498" s="158" t="s">
        <v>2623</v>
      </c>
      <c r="M498" s="158" t="s">
        <v>995</v>
      </c>
      <c r="N498" s="158" t="s">
        <v>1293</v>
      </c>
      <c r="O498" s="158" t="s">
        <v>1294</v>
      </c>
      <c r="P498" s="158" t="s">
        <v>1295</v>
      </c>
      <c r="Q498" s="246"/>
      <c r="R498" s="158" t="s">
        <v>1087</v>
      </c>
      <c r="S498" s="233" t="s">
        <v>1458</v>
      </c>
      <c r="T498" s="41" t="s">
        <v>945</v>
      </c>
      <c r="U498" s="229"/>
      <c r="V498" s="229"/>
      <c r="W498" s="41" t="s">
        <v>2619</v>
      </c>
      <c r="X498" s="229" t="s">
        <v>1087</v>
      </c>
      <c r="Y498" s="229"/>
      <c r="Z498" s="229"/>
      <c r="AA498" s="229"/>
      <c r="AB498" s="229"/>
      <c r="AC498" s="229"/>
      <c r="AD498" s="229"/>
      <c r="AE498" s="41" t="s">
        <v>989</v>
      </c>
      <c r="AF498" s="229"/>
      <c r="AG498" s="790"/>
      <c r="AH498" s="229"/>
      <c r="AI498" s="229"/>
      <c r="AJ498" s="218">
        <f t="shared" si="47"/>
        <v>1</v>
      </c>
      <c r="AK498" s="84">
        <f t="shared" si="48"/>
        <v>2</v>
      </c>
    </row>
    <row r="499" spans="1:37" s="84" customFormat="1" ht="16.5">
      <c r="A499" s="41"/>
      <c r="B499" s="41">
        <f t="shared" si="45"/>
        <v>497</v>
      </c>
      <c r="C499" s="41" t="s">
        <v>466</v>
      </c>
      <c r="D499" s="158" t="s">
        <v>2620</v>
      </c>
      <c r="E499" s="158" t="s">
        <v>2619</v>
      </c>
      <c r="F499" s="158" t="str">
        <f t="shared" si="46"/>
        <v>P</v>
      </c>
      <c r="G499" s="41" t="s">
        <v>2622</v>
      </c>
      <c r="H499" s="158">
        <v>979.01</v>
      </c>
      <c r="I499" s="158">
        <v>1</v>
      </c>
      <c r="J499" s="158">
        <v>1.41</v>
      </c>
      <c r="K499" s="158">
        <v>1.3804041</v>
      </c>
      <c r="L499" s="158" t="s">
        <v>2623</v>
      </c>
      <c r="M499" s="158" t="s">
        <v>995</v>
      </c>
      <c r="N499" s="158" t="s">
        <v>1293</v>
      </c>
      <c r="O499" s="158" t="s">
        <v>1294</v>
      </c>
      <c r="P499" s="158" t="s">
        <v>1295</v>
      </c>
      <c r="Q499" s="246"/>
      <c r="R499" s="158" t="s">
        <v>1087</v>
      </c>
      <c r="S499" s="233" t="s">
        <v>1458</v>
      </c>
      <c r="T499" s="41" t="s">
        <v>949</v>
      </c>
      <c r="U499" s="41"/>
      <c r="V499" s="41"/>
      <c r="W499" s="41" t="s">
        <v>2620</v>
      </c>
      <c r="X499" s="41" t="s">
        <v>1087</v>
      </c>
      <c r="Y499" s="41" t="s">
        <v>5753</v>
      </c>
      <c r="Z499" s="41" t="s">
        <v>1458</v>
      </c>
      <c r="AA499" s="41"/>
      <c r="AB499" s="41"/>
      <c r="AC499" s="41"/>
      <c r="AD499" s="41"/>
      <c r="AE499" s="41" t="s">
        <v>989</v>
      </c>
      <c r="AF499" s="41" t="s">
        <v>90</v>
      </c>
      <c r="AG499" s="790"/>
      <c r="AH499" s="41"/>
      <c r="AI499" s="229"/>
      <c r="AJ499" s="218">
        <f t="shared" si="47"/>
        <v>1</v>
      </c>
      <c r="AK499" s="84">
        <f t="shared" si="48"/>
        <v>2</v>
      </c>
    </row>
    <row r="500" spans="1:37" s="84" customFormat="1" ht="16.5">
      <c r="A500" s="218"/>
      <c r="B500" s="41">
        <f t="shared" si="45"/>
        <v>498</v>
      </c>
      <c r="C500" s="41" t="s">
        <v>466</v>
      </c>
      <c r="D500" s="248" t="s">
        <v>2640</v>
      </c>
      <c r="E500" s="158" t="s">
        <v>2635</v>
      </c>
      <c r="F500" s="158" t="str">
        <f t="shared" si="46"/>
        <v>P</v>
      </c>
      <c r="G500" s="220" t="s">
        <v>2638</v>
      </c>
      <c r="H500" s="293">
        <v>53753.06</v>
      </c>
      <c r="I500" s="293">
        <v>2</v>
      </c>
      <c r="J500" s="293">
        <v>1.04</v>
      </c>
      <c r="K500" s="293">
        <v>55.902999999999999</v>
      </c>
      <c r="L500" s="953" t="s">
        <v>2639</v>
      </c>
      <c r="M500" s="953" t="s">
        <v>995</v>
      </c>
      <c r="N500" s="106" t="s">
        <v>1130</v>
      </c>
      <c r="O500" s="158" t="s">
        <v>1990</v>
      </c>
      <c r="P500" s="158" t="s">
        <v>1991</v>
      </c>
      <c r="Q500" s="106" t="s">
        <v>1133</v>
      </c>
      <c r="R500" s="244" t="s">
        <v>1459</v>
      </c>
      <c r="S500" s="221" t="s">
        <v>1458</v>
      </c>
      <c r="T500" s="41" t="s">
        <v>949</v>
      </c>
      <c r="U500" s="41"/>
      <c r="V500" s="41"/>
      <c r="W500" s="41" t="s">
        <v>2640</v>
      </c>
      <c r="X500" s="41" t="s">
        <v>1712</v>
      </c>
      <c r="Y500" s="41" t="s">
        <v>2641</v>
      </c>
      <c r="Z500" s="41" t="s">
        <v>1458</v>
      </c>
      <c r="AA500" s="41"/>
      <c r="AB500" s="41"/>
      <c r="AC500" s="41"/>
      <c r="AD500" s="41"/>
      <c r="AE500" s="41" t="s">
        <v>1126</v>
      </c>
      <c r="AF500" s="225" t="s">
        <v>90</v>
      </c>
      <c r="AG500" s="790"/>
      <c r="AH500" s="218" t="s">
        <v>2638</v>
      </c>
      <c r="AI500" s="229"/>
      <c r="AJ500" s="218">
        <f t="shared" si="47"/>
        <v>1</v>
      </c>
      <c r="AK500" s="84">
        <f t="shared" si="48"/>
        <v>1</v>
      </c>
    </row>
    <row r="501" spans="1:37" s="84" customFormat="1" ht="16.5">
      <c r="A501" s="41"/>
      <c r="B501" s="41">
        <f t="shared" si="45"/>
        <v>499</v>
      </c>
      <c r="C501" s="41" t="s">
        <v>649</v>
      </c>
      <c r="D501" s="158" t="s">
        <v>2629</v>
      </c>
      <c r="E501" s="158" t="s">
        <v>2628</v>
      </c>
      <c r="F501" s="158" t="str">
        <f t="shared" si="46"/>
        <v>P</v>
      </c>
      <c r="G501" s="41" t="s">
        <v>2631</v>
      </c>
      <c r="H501" s="158">
        <v>469.29899999999998</v>
      </c>
      <c r="I501" s="158" t="s">
        <v>2632</v>
      </c>
      <c r="J501" s="158">
        <v>1.41</v>
      </c>
      <c r="K501" s="41">
        <v>0.66171159999999996</v>
      </c>
      <c r="L501" s="158" t="s">
        <v>2633</v>
      </c>
      <c r="M501" s="158" t="s">
        <v>1083</v>
      </c>
      <c r="N501" s="158" t="s">
        <v>1293</v>
      </c>
      <c r="O501" s="158" t="s">
        <v>1294</v>
      </c>
      <c r="P501" s="158" t="s">
        <v>1295</v>
      </c>
      <c r="Q501" s="158" t="s">
        <v>1296</v>
      </c>
      <c r="R501" s="246" t="s">
        <v>1142</v>
      </c>
      <c r="S501" s="233" t="s">
        <v>1458</v>
      </c>
      <c r="T501" s="41" t="s">
        <v>949</v>
      </c>
      <c r="U501" s="41"/>
      <c r="V501" s="41"/>
      <c r="W501" s="41" t="s">
        <v>2629</v>
      </c>
      <c r="X501" s="41" t="s">
        <v>1142</v>
      </c>
      <c r="Y501" s="41" t="s">
        <v>2634</v>
      </c>
      <c r="Z501" s="41" t="s">
        <v>1458</v>
      </c>
      <c r="AA501" s="41"/>
      <c r="AB501" s="41"/>
      <c r="AC501" s="41"/>
      <c r="AD501" s="41"/>
      <c r="AE501" s="41"/>
      <c r="AF501" s="41" t="s">
        <v>90</v>
      </c>
      <c r="AG501" s="41"/>
      <c r="AH501" s="41"/>
      <c r="AI501" s="229"/>
      <c r="AJ501" s="218">
        <f t="shared" si="47"/>
        <v>1</v>
      </c>
      <c r="AK501" s="84">
        <f t="shared" si="48"/>
        <v>1</v>
      </c>
    </row>
    <row r="502" spans="1:37" s="84" customFormat="1" ht="16.5">
      <c r="A502" s="229"/>
      <c r="B502" s="41">
        <f t="shared" si="45"/>
        <v>500</v>
      </c>
      <c r="C502" s="41" t="s">
        <v>649</v>
      </c>
      <c r="D502" s="158" t="s">
        <v>3154</v>
      </c>
      <c r="E502" s="158" t="s">
        <v>5754</v>
      </c>
      <c r="F502" s="158" t="str">
        <f t="shared" si="46"/>
        <v>P</v>
      </c>
      <c r="G502" s="41" t="s">
        <v>5755</v>
      </c>
      <c r="H502" s="158">
        <v>52187.199999999997</v>
      </c>
      <c r="I502" s="158">
        <v>1.5</v>
      </c>
      <c r="J502" s="158">
        <v>1.34</v>
      </c>
      <c r="K502" s="41">
        <v>69.930000000000007</v>
      </c>
      <c r="L502" s="158" t="s">
        <v>3157</v>
      </c>
      <c r="M502" s="158" t="s">
        <v>995</v>
      </c>
      <c r="N502" s="158" t="s">
        <v>1172</v>
      </c>
      <c r="O502" s="158" t="s">
        <v>1173</v>
      </c>
      <c r="P502" s="106" t="s">
        <v>1132</v>
      </c>
      <c r="Q502" s="158" t="s">
        <v>1174</v>
      </c>
      <c r="R502" s="106" t="s">
        <v>1087</v>
      </c>
      <c r="S502" s="41" t="s">
        <v>945</v>
      </c>
      <c r="T502" s="41" t="s">
        <v>945</v>
      </c>
      <c r="U502" s="229"/>
      <c r="V502" s="229"/>
      <c r="W502" s="41" t="s">
        <v>3154</v>
      </c>
      <c r="X502" s="29" t="s">
        <v>1087</v>
      </c>
      <c r="Y502" s="229"/>
      <c r="Z502" s="229"/>
      <c r="AA502" s="229"/>
      <c r="AB502" s="229"/>
      <c r="AC502" s="229"/>
      <c r="AD502" s="229"/>
      <c r="AE502" s="41" t="s">
        <v>948</v>
      </c>
      <c r="AF502" s="41" t="s">
        <v>143</v>
      </c>
      <c r="AG502" s="790"/>
      <c r="AH502" s="229"/>
      <c r="AI502" s="229"/>
      <c r="AJ502" s="218">
        <f t="shared" si="47"/>
        <v>1</v>
      </c>
      <c r="AK502" s="84">
        <f t="shared" si="48"/>
        <v>1</v>
      </c>
    </row>
    <row r="503" spans="1:37" s="84" customFormat="1" ht="16.5">
      <c r="A503" s="41"/>
      <c r="B503" s="41">
        <f t="shared" si="45"/>
        <v>501</v>
      </c>
      <c r="C503" s="41" t="s">
        <v>649</v>
      </c>
      <c r="D503" s="158" t="s">
        <v>3144</v>
      </c>
      <c r="E503" s="158" t="s">
        <v>3144</v>
      </c>
      <c r="F503" s="158" t="str">
        <f t="shared" si="46"/>
        <v>P</v>
      </c>
      <c r="G503" s="41" t="s">
        <v>3146</v>
      </c>
      <c r="H503" s="158">
        <v>793.79</v>
      </c>
      <c r="I503" s="158">
        <v>1.5</v>
      </c>
      <c r="J503" s="158">
        <v>1.41</v>
      </c>
      <c r="K503" s="41">
        <v>1.1299999999999999</v>
      </c>
      <c r="L503" s="158" t="s">
        <v>3147</v>
      </c>
      <c r="M503" s="158" t="s">
        <v>1083</v>
      </c>
      <c r="N503" s="158" t="s">
        <v>1293</v>
      </c>
      <c r="O503" s="158" t="s">
        <v>1294</v>
      </c>
      <c r="P503" s="158" t="s">
        <v>1295</v>
      </c>
      <c r="Q503" s="158" t="s">
        <v>949</v>
      </c>
      <c r="R503" s="158" t="s">
        <v>1672</v>
      </c>
      <c r="S503" s="41" t="s">
        <v>949</v>
      </c>
      <c r="T503" s="41" t="s">
        <v>949</v>
      </c>
      <c r="U503" s="41"/>
      <c r="V503" s="41"/>
      <c r="W503" s="41" t="s">
        <v>3144</v>
      </c>
      <c r="X503" s="41" t="s">
        <v>1672</v>
      </c>
      <c r="Y503" s="41"/>
      <c r="Z503" s="41"/>
      <c r="AA503" s="41"/>
      <c r="AB503" s="41"/>
      <c r="AC503" s="41"/>
      <c r="AD503" s="41"/>
      <c r="AE503" s="41" t="s">
        <v>989</v>
      </c>
      <c r="AF503" s="41" t="s">
        <v>143</v>
      </c>
      <c r="AG503" s="790"/>
      <c r="AH503" s="41"/>
      <c r="AI503" s="229"/>
      <c r="AJ503" s="218">
        <f t="shared" si="47"/>
        <v>1</v>
      </c>
      <c r="AK503" s="84">
        <f t="shared" si="48"/>
        <v>1</v>
      </c>
    </row>
    <row r="504" spans="1:37" s="84" customFormat="1" ht="16.5">
      <c r="A504" s="41"/>
      <c r="B504" s="41">
        <f t="shared" si="45"/>
        <v>502</v>
      </c>
      <c r="C504" s="41" t="s">
        <v>649</v>
      </c>
      <c r="D504" s="158" t="s">
        <v>3168</v>
      </c>
      <c r="E504" s="158" t="s">
        <v>3167</v>
      </c>
      <c r="F504" s="158" t="str">
        <f t="shared" si="46"/>
        <v>P</v>
      </c>
      <c r="G504" s="41" t="s">
        <v>3170</v>
      </c>
      <c r="H504" s="158">
        <v>811.20399999999995</v>
      </c>
      <c r="I504" s="158" t="s">
        <v>3171</v>
      </c>
      <c r="J504" s="158">
        <v>1.41</v>
      </c>
      <c r="K504" s="41">
        <v>1.1437976000000001</v>
      </c>
      <c r="L504" s="158" t="s">
        <v>3172</v>
      </c>
      <c r="M504" s="158" t="s">
        <v>995</v>
      </c>
      <c r="N504" s="158" t="s">
        <v>1293</v>
      </c>
      <c r="O504" s="158" t="s">
        <v>1294</v>
      </c>
      <c r="P504" s="158" t="s">
        <v>1295</v>
      </c>
      <c r="Q504" s="158" t="s">
        <v>1296</v>
      </c>
      <c r="R504" s="158" t="s">
        <v>1087</v>
      </c>
      <c r="S504" s="41" t="s">
        <v>2314</v>
      </c>
      <c r="T504" s="41" t="s">
        <v>949</v>
      </c>
      <c r="U504" s="41"/>
      <c r="V504" s="41"/>
      <c r="W504" s="41" t="s">
        <v>3168</v>
      </c>
      <c r="X504" s="41" t="s">
        <v>1087</v>
      </c>
      <c r="Y504" s="41" t="s">
        <v>3173</v>
      </c>
      <c r="Z504" s="41" t="s">
        <v>1087</v>
      </c>
      <c r="AA504" s="41"/>
      <c r="AB504" s="41"/>
      <c r="AC504" s="41"/>
      <c r="AD504" s="41"/>
      <c r="AE504" s="41" t="s">
        <v>1059</v>
      </c>
      <c r="AF504" s="41" t="s">
        <v>143</v>
      </c>
      <c r="AG504" s="790"/>
      <c r="AH504" s="41"/>
      <c r="AI504" s="229"/>
      <c r="AJ504" s="218">
        <f t="shared" si="47"/>
        <v>1</v>
      </c>
      <c r="AK504" s="84">
        <f t="shared" si="48"/>
        <v>1</v>
      </c>
    </row>
    <row r="505" spans="1:37" s="84" customFormat="1" ht="16.5">
      <c r="A505" s="229"/>
      <c r="B505" s="41">
        <f t="shared" si="45"/>
        <v>503</v>
      </c>
      <c r="C505" s="41" t="s">
        <v>649</v>
      </c>
      <c r="D505" s="158" t="s">
        <v>3140</v>
      </c>
      <c r="E505" s="158" t="s">
        <v>3140</v>
      </c>
      <c r="F505" s="158" t="str">
        <f t="shared" si="46"/>
        <v>P</v>
      </c>
      <c r="G505" s="41" t="s">
        <v>3142</v>
      </c>
      <c r="H505" s="158">
        <v>52112.1</v>
      </c>
      <c r="I505" s="158">
        <v>1.5</v>
      </c>
      <c r="J505" s="158">
        <v>1.34</v>
      </c>
      <c r="K505" s="41">
        <f>H505*J505/1000</f>
        <v>69.830214000000012</v>
      </c>
      <c r="L505" s="158" t="s">
        <v>3143</v>
      </c>
      <c r="M505" s="158" t="s">
        <v>1083</v>
      </c>
      <c r="N505" s="158" t="s">
        <v>1172</v>
      </c>
      <c r="O505" s="158" t="s">
        <v>1488</v>
      </c>
      <c r="P505" s="106" t="s">
        <v>1132</v>
      </c>
      <c r="Q505" s="158" t="s">
        <v>1174</v>
      </c>
      <c r="R505" s="106" t="s">
        <v>1087</v>
      </c>
      <c r="S505" s="41" t="s">
        <v>945</v>
      </c>
      <c r="T505" s="41" t="s">
        <v>945</v>
      </c>
      <c r="U505" s="229"/>
      <c r="V505" s="229"/>
      <c r="W505" s="41" t="s">
        <v>3140</v>
      </c>
      <c r="X505" s="29" t="s">
        <v>1087</v>
      </c>
      <c r="Y505" s="229"/>
      <c r="Z505" s="229"/>
      <c r="AA505" s="229"/>
      <c r="AB505" s="229"/>
      <c r="AC505" s="229"/>
      <c r="AD505" s="229"/>
      <c r="AE505" s="41" t="s">
        <v>1059</v>
      </c>
      <c r="AF505" s="41" t="s">
        <v>143</v>
      </c>
      <c r="AG505" s="790"/>
      <c r="AH505" s="229"/>
      <c r="AI505" s="229"/>
      <c r="AJ505" s="218">
        <f t="shared" si="47"/>
        <v>1</v>
      </c>
      <c r="AK505" s="84">
        <f t="shared" si="48"/>
        <v>1</v>
      </c>
    </row>
    <row r="506" spans="1:37" s="84" customFormat="1" ht="16.5">
      <c r="A506" s="229"/>
      <c r="B506" s="41">
        <f t="shared" si="45"/>
        <v>504</v>
      </c>
      <c r="C506" s="41" t="s">
        <v>649</v>
      </c>
      <c r="D506" s="158" t="s">
        <v>3217</v>
      </c>
      <c r="E506" s="158" t="s">
        <v>3217</v>
      </c>
      <c r="F506" s="158" t="str">
        <f t="shared" ref="F506:F535" si="49">MID(D506,4,1)</f>
        <v>P</v>
      </c>
      <c r="G506" s="41" t="s">
        <v>3219</v>
      </c>
      <c r="H506" s="158">
        <v>71957.100000000006</v>
      </c>
      <c r="I506" s="158">
        <v>1.5</v>
      </c>
      <c r="J506" s="158">
        <v>1.71</v>
      </c>
      <c r="K506" s="41">
        <f>H506*J506/1000</f>
        <v>123.04664100000001</v>
      </c>
      <c r="L506" s="158" t="s">
        <v>3220</v>
      </c>
      <c r="M506" s="158" t="s">
        <v>1083</v>
      </c>
      <c r="N506" s="158" t="s">
        <v>1172</v>
      </c>
      <c r="O506" s="158" t="s">
        <v>1488</v>
      </c>
      <c r="P506" s="106" t="s">
        <v>1132</v>
      </c>
      <c r="Q506" s="158" t="s">
        <v>1174</v>
      </c>
      <c r="R506" s="106" t="s">
        <v>1087</v>
      </c>
      <c r="S506" s="41" t="s">
        <v>945</v>
      </c>
      <c r="T506" s="41" t="s">
        <v>945</v>
      </c>
      <c r="U506" s="229"/>
      <c r="V506" s="229"/>
      <c r="W506" s="41" t="s">
        <v>3217</v>
      </c>
      <c r="X506" s="29" t="s">
        <v>1087</v>
      </c>
      <c r="Y506" s="229"/>
      <c r="Z506" s="229"/>
      <c r="AA506" s="229"/>
      <c r="AB506" s="229"/>
      <c r="AC506" s="229"/>
      <c r="AD506" s="229"/>
      <c r="AE506" s="41" t="s">
        <v>1209</v>
      </c>
      <c r="AF506" s="41" t="s">
        <v>143</v>
      </c>
      <c r="AG506" s="790"/>
      <c r="AH506" s="229"/>
      <c r="AI506" s="229"/>
      <c r="AJ506" s="218">
        <f t="shared" si="47"/>
        <v>1</v>
      </c>
      <c r="AK506" s="84">
        <f t="shared" si="48"/>
        <v>1</v>
      </c>
    </row>
    <row r="507" spans="1:37" s="84" customFormat="1" ht="16.5">
      <c r="A507" s="41"/>
      <c r="B507" s="41">
        <f t="shared" si="45"/>
        <v>505</v>
      </c>
      <c r="C507" s="41" t="s">
        <v>649</v>
      </c>
      <c r="D507" s="158" t="s">
        <v>3221</v>
      </c>
      <c r="E507" s="158" t="s">
        <v>3221</v>
      </c>
      <c r="F507" s="158" t="str">
        <f t="shared" si="49"/>
        <v>P</v>
      </c>
      <c r="G507" s="41" t="s">
        <v>3223</v>
      </c>
      <c r="H507" s="158">
        <v>663.36</v>
      </c>
      <c r="I507" s="158">
        <v>2</v>
      </c>
      <c r="J507" s="158">
        <v>1.2</v>
      </c>
      <c r="K507" s="41">
        <v>0.76900000000000002</v>
      </c>
      <c r="L507" s="158" t="s">
        <v>3224</v>
      </c>
      <c r="M507" s="158" t="s">
        <v>995</v>
      </c>
      <c r="N507" s="158" t="s">
        <v>1172</v>
      </c>
      <c r="O507" s="158" t="s">
        <v>3225</v>
      </c>
      <c r="P507" s="158" t="s">
        <v>1012</v>
      </c>
      <c r="Q507" s="158" t="s">
        <v>949</v>
      </c>
      <c r="R507" s="158" t="s">
        <v>1087</v>
      </c>
      <c r="S507" s="41" t="s">
        <v>949</v>
      </c>
      <c r="T507" s="41" t="s">
        <v>949</v>
      </c>
      <c r="U507" s="41"/>
      <c r="V507" s="41"/>
      <c r="W507" s="41" t="s">
        <v>3221</v>
      </c>
      <c r="X507" s="41" t="s">
        <v>1087</v>
      </c>
      <c r="Y507" s="41"/>
      <c r="Z507" s="41"/>
      <c r="AA507" s="41"/>
      <c r="AB507" s="41"/>
      <c r="AC507" s="41"/>
      <c r="AD507" s="41"/>
      <c r="AE507" s="41" t="s">
        <v>1244</v>
      </c>
      <c r="AF507" s="41" t="s">
        <v>143</v>
      </c>
      <c r="AG507" s="790"/>
      <c r="AH507" s="41"/>
      <c r="AI507" s="229"/>
      <c r="AJ507" s="218">
        <f t="shared" si="47"/>
        <v>1</v>
      </c>
      <c r="AK507" s="84">
        <f t="shared" si="48"/>
        <v>1</v>
      </c>
    </row>
    <row r="508" spans="1:37" s="84" customFormat="1" ht="16.5">
      <c r="A508" s="229"/>
      <c r="B508" s="41">
        <f t="shared" si="45"/>
        <v>506</v>
      </c>
      <c r="C508" s="41" t="s">
        <v>3484</v>
      </c>
      <c r="D508" s="158" t="s">
        <v>3528</v>
      </c>
      <c r="E508" s="158" t="s">
        <v>3528</v>
      </c>
      <c r="F508" s="158" t="str">
        <f t="shared" si="49"/>
        <v>P</v>
      </c>
      <c r="G508" s="41" t="s">
        <v>5756</v>
      </c>
      <c r="H508" s="158">
        <v>152381</v>
      </c>
      <c r="I508" s="158">
        <v>2</v>
      </c>
      <c r="J508" s="158">
        <v>1.04</v>
      </c>
      <c r="K508" s="41">
        <v>158.5</v>
      </c>
      <c r="L508" s="158" t="s">
        <v>3531</v>
      </c>
      <c r="M508" s="158" t="s">
        <v>995</v>
      </c>
      <c r="N508" s="106" t="s">
        <v>1130</v>
      </c>
      <c r="O508" s="158" t="s">
        <v>1990</v>
      </c>
      <c r="P508" s="158" t="s">
        <v>1991</v>
      </c>
      <c r="Q508" s="106" t="s">
        <v>1133</v>
      </c>
      <c r="R508" s="158" t="s">
        <v>1712</v>
      </c>
      <c r="S508" s="41" t="s">
        <v>945</v>
      </c>
      <c r="T508" s="41" t="s">
        <v>945</v>
      </c>
      <c r="U508" s="229"/>
      <c r="V508" s="229"/>
      <c r="W508" s="229" t="s">
        <v>3528</v>
      </c>
      <c r="X508" s="229" t="s">
        <v>1459</v>
      </c>
      <c r="Y508" s="229"/>
      <c r="Z508" s="229"/>
      <c r="AA508" s="229"/>
      <c r="AB508" s="229"/>
      <c r="AC508" s="229"/>
      <c r="AD508" s="229"/>
      <c r="AE508" s="41" t="s">
        <v>979</v>
      </c>
      <c r="AF508" s="41" t="s">
        <v>143</v>
      </c>
      <c r="AG508" s="790"/>
      <c r="AH508" s="229"/>
      <c r="AI508" s="229"/>
      <c r="AJ508" s="218">
        <f t="shared" si="47"/>
        <v>1</v>
      </c>
      <c r="AK508" s="84">
        <f t="shared" si="48"/>
        <v>1</v>
      </c>
    </row>
    <row r="509" spans="1:37" s="84" customFormat="1" ht="16.5">
      <c r="A509" s="41"/>
      <c r="B509" s="41">
        <f t="shared" si="45"/>
        <v>507</v>
      </c>
      <c r="C509" s="41" t="s">
        <v>3484</v>
      </c>
      <c r="D509" s="158" t="s">
        <v>3538</v>
      </c>
      <c r="E509" s="158" t="s">
        <v>3538</v>
      </c>
      <c r="F509" s="158" t="str">
        <f t="shared" si="49"/>
        <v>P</v>
      </c>
      <c r="G509" s="41" t="s">
        <v>3540</v>
      </c>
      <c r="H509" s="158">
        <v>930.49</v>
      </c>
      <c r="I509" s="158">
        <v>1</v>
      </c>
      <c r="J509" s="158">
        <v>1.41</v>
      </c>
      <c r="K509" s="41">
        <v>1.3119909000000001</v>
      </c>
      <c r="L509" s="158" t="s">
        <v>3541</v>
      </c>
      <c r="M509" s="158" t="s">
        <v>1083</v>
      </c>
      <c r="N509" s="158" t="s">
        <v>1293</v>
      </c>
      <c r="O509" s="158" t="s">
        <v>1294</v>
      </c>
      <c r="P509" s="158" t="s">
        <v>1295</v>
      </c>
      <c r="Q509" s="158" t="s">
        <v>949</v>
      </c>
      <c r="R509" s="158" t="s">
        <v>1672</v>
      </c>
      <c r="S509" s="41" t="s">
        <v>949</v>
      </c>
      <c r="T509" s="41" t="s">
        <v>949</v>
      </c>
      <c r="U509" s="41"/>
      <c r="V509" s="41"/>
      <c r="W509" s="41" t="s">
        <v>3538</v>
      </c>
      <c r="X509" s="41" t="s">
        <v>1672</v>
      </c>
      <c r="Y509" s="41"/>
      <c r="Z509" s="41"/>
      <c r="AA509" s="41"/>
      <c r="AB509" s="41"/>
      <c r="AC509" s="41"/>
      <c r="AD509" s="41"/>
      <c r="AE509" s="41"/>
      <c r="AF509" s="41" t="s">
        <v>143</v>
      </c>
      <c r="AG509" s="41"/>
      <c r="AH509" s="41"/>
      <c r="AI509" s="229"/>
      <c r="AJ509" s="218">
        <f t="shared" si="47"/>
        <v>1</v>
      </c>
      <c r="AK509" s="84">
        <f t="shared" si="48"/>
        <v>1</v>
      </c>
    </row>
    <row r="510" spans="1:37" s="84" customFormat="1" ht="16.5">
      <c r="A510" s="41"/>
      <c r="B510" s="41">
        <f t="shared" si="45"/>
        <v>508</v>
      </c>
      <c r="C510" s="41" t="s">
        <v>3484</v>
      </c>
      <c r="D510" s="158" t="s">
        <v>3506</v>
      </c>
      <c r="E510" s="158" t="s">
        <v>3506</v>
      </c>
      <c r="F510" s="158" t="str">
        <f t="shared" si="49"/>
        <v>P</v>
      </c>
      <c r="G510" s="41" t="s">
        <v>3508</v>
      </c>
      <c r="H510" s="158">
        <v>776.06500000000005</v>
      </c>
      <c r="I510" s="158">
        <v>1</v>
      </c>
      <c r="J510" s="158">
        <v>1.41</v>
      </c>
      <c r="K510" s="41">
        <v>1.0942516499999999</v>
      </c>
      <c r="L510" s="158" t="s">
        <v>3509</v>
      </c>
      <c r="M510" s="158" t="s">
        <v>1083</v>
      </c>
      <c r="N510" s="158" t="s">
        <v>1293</v>
      </c>
      <c r="O510" s="158" t="s">
        <v>1294</v>
      </c>
      <c r="P510" s="158" t="s">
        <v>1295</v>
      </c>
      <c r="Q510" s="158" t="s">
        <v>1296</v>
      </c>
      <c r="R510" s="158" t="s">
        <v>1672</v>
      </c>
      <c r="S510" s="41" t="s">
        <v>949</v>
      </c>
      <c r="T510" s="41" t="s">
        <v>949</v>
      </c>
      <c r="U510" s="41"/>
      <c r="V510" s="41"/>
      <c r="W510" s="41" t="s">
        <v>3506</v>
      </c>
      <c r="X510" s="41" t="s">
        <v>1672</v>
      </c>
      <c r="Y510" s="41"/>
      <c r="Z510" s="41"/>
      <c r="AA510" s="41"/>
      <c r="AB510" s="41"/>
      <c r="AC510" s="41"/>
      <c r="AD510" s="41"/>
      <c r="AE510" s="41"/>
      <c r="AF510" s="41" t="s">
        <v>143</v>
      </c>
      <c r="AG510" s="41"/>
      <c r="AH510" s="41"/>
      <c r="AI510" s="229"/>
      <c r="AJ510" s="218">
        <f t="shared" si="47"/>
        <v>1</v>
      </c>
      <c r="AK510" s="84">
        <f t="shared" si="48"/>
        <v>1</v>
      </c>
    </row>
    <row r="511" spans="1:37" s="84" customFormat="1" ht="16.5">
      <c r="A511" s="41"/>
      <c r="B511" s="41">
        <f t="shared" si="45"/>
        <v>509</v>
      </c>
      <c r="C511" s="41" t="s">
        <v>3484</v>
      </c>
      <c r="D511" s="158" t="s">
        <v>3206</v>
      </c>
      <c r="E511" s="158" t="s">
        <v>3206</v>
      </c>
      <c r="F511" s="158" t="str">
        <f t="shared" si="49"/>
        <v>Q</v>
      </c>
      <c r="G511" s="41" t="s">
        <v>3207</v>
      </c>
      <c r="H511" s="158">
        <v>151.19800000000001</v>
      </c>
      <c r="I511" s="158">
        <v>0.2</v>
      </c>
      <c r="J511" s="158">
        <v>0.27</v>
      </c>
      <c r="K511" s="41">
        <v>4.0823460000000006E-2</v>
      </c>
      <c r="L511" s="41" t="s">
        <v>3208</v>
      </c>
      <c r="M511" s="41" t="s">
        <v>949</v>
      </c>
      <c r="N511" s="158" t="s">
        <v>1084</v>
      </c>
      <c r="O511" s="158" t="s">
        <v>3209</v>
      </c>
      <c r="P511" s="158" t="s">
        <v>2614</v>
      </c>
      <c r="Q511" s="246"/>
      <c r="R511" s="41" t="s">
        <v>1087</v>
      </c>
      <c r="S511" s="41" t="s">
        <v>949</v>
      </c>
      <c r="T511" s="41" t="s">
        <v>949</v>
      </c>
      <c r="U511" s="41"/>
      <c r="V511" s="41"/>
      <c r="W511" s="41"/>
      <c r="X511" s="41"/>
      <c r="Y511" s="41"/>
      <c r="Z511" s="41"/>
      <c r="AA511" s="41"/>
      <c r="AB511" s="41"/>
      <c r="AC511" s="41"/>
      <c r="AD511" s="41"/>
      <c r="AE511" s="41" t="s">
        <v>989</v>
      </c>
      <c r="AF511" s="41" t="s">
        <v>143</v>
      </c>
      <c r="AG511" s="790"/>
      <c r="AH511" s="41"/>
      <c r="AI511" s="229"/>
      <c r="AJ511" s="218">
        <f t="shared" si="47"/>
        <v>1</v>
      </c>
      <c r="AK511" s="84">
        <f t="shared" si="48"/>
        <v>1</v>
      </c>
    </row>
    <row r="512" spans="1:37" s="84" customFormat="1" ht="16.5">
      <c r="A512" s="229"/>
      <c r="B512" s="41">
        <f t="shared" si="45"/>
        <v>510</v>
      </c>
      <c r="C512" s="41" t="s">
        <v>3484</v>
      </c>
      <c r="D512" s="158" t="s">
        <v>3550</v>
      </c>
      <c r="E512" s="158" t="s">
        <v>3550</v>
      </c>
      <c r="F512" s="158" t="str">
        <f t="shared" si="49"/>
        <v>Q</v>
      </c>
      <c r="G512" s="41" t="s">
        <v>5757</v>
      </c>
      <c r="H512" s="158" t="s">
        <v>949</v>
      </c>
      <c r="I512" s="158" t="s">
        <v>949</v>
      </c>
      <c r="J512" s="158" t="s">
        <v>949</v>
      </c>
      <c r="K512" s="41" t="s">
        <v>949</v>
      </c>
      <c r="L512" s="41" t="s">
        <v>3553</v>
      </c>
      <c r="M512" s="41" t="s">
        <v>949</v>
      </c>
      <c r="N512" s="158" t="s">
        <v>949</v>
      </c>
      <c r="O512" s="158" t="s">
        <v>949</v>
      </c>
      <c r="P512" s="158" t="s">
        <v>949</v>
      </c>
      <c r="Q512" s="246"/>
      <c r="R512" s="41" t="s">
        <v>1756</v>
      </c>
      <c r="S512" s="41" t="s">
        <v>945</v>
      </c>
      <c r="T512" s="41" t="s">
        <v>945</v>
      </c>
      <c r="U512" s="229"/>
      <c r="V512" s="229"/>
      <c r="W512" s="229"/>
      <c r="X512" s="229"/>
      <c r="Y512" s="229"/>
      <c r="Z512" s="229"/>
      <c r="AA512" s="229"/>
      <c r="AB512" s="229"/>
      <c r="AC512" s="229"/>
      <c r="AD512" s="229"/>
      <c r="AE512" s="229"/>
      <c r="AF512" s="41" t="s">
        <v>143</v>
      </c>
      <c r="AG512" s="229"/>
      <c r="AH512" s="229"/>
      <c r="AI512" s="229"/>
      <c r="AJ512" s="218">
        <f t="shared" si="47"/>
        <v>1</v>
      </c>
      <c r="AK512" s="84">
        <f t="shared" si="48"/>
        <v>1</v>
      </c>
    </row>
    <row r="513" spans="1:38" s="84" customFormat="1" ht="16.5">
      <c r="A513" s="41"/>
      <c r="B513" s="41">
        <f t="shared" si="45"/>
        <v>511</v>
      </c>
      <c r="C513" s="41" t="s">
        <v>466</v>
      </c>
      <c r="D513" s="158" t="s">
        <v>5758</v>
      </c>
      <c r="E513" s="158" t="s">
        <v>5759</v>
      </c>
      <c r="F513" s="158" t="str">
        <f t="shared" si="49"/>
        <v>R</v>
      </c>
      <c r="G513" s="41" t="s">
        <v>2606</v>
      </c>
      <c r="H513" s="158">
        <v>8190.451</v>
      </c>
      <c r="I513" s="158" t="s">
        <v>2607</v>
      </c>
      <c r="J513" s="158" t="s">
        <v>949</v>
      </c>
      <c r="K513" s="41" t="s">
        <v>949</v>
      </c>
      <c r="L513" s="41" t="s">
        <v>2608</v>
      </c>
      <c r="M513" s="41" t="s">
        <v>2609</v>
      </c>
      <c r="N513" s="158" t="s">
        <v>2610</v>
      </c>
      <c r="O513" s="158" t="s">
        <v>2611</v>
      </c>
      <c r="P513" s="158" t="s">
        <v>2612</v>
      </c>
      <c r="Q513" s="158" t="s">
        <v>949</v>
      </c>
      <c r="R513" s="41" t="s">
        <v>2613</v>
      </c>
      <c r="S513" s="41" t="s">
        <v>2614</v>
      </c>
      <c r="T513" s="789" t="s">
        <v>2425</v>
      </c>
      <c r="U513" s="41"/>
      <c r="V513" s="41"/>
      <c r="W513" s="41"/>
      <c r="X513" s="41"/>
      <c r="Y513" s="41"/>
      <c r="Z513" s="41"/>
      <c r="AA513" s="41"/>
      <c r="AB513" s="41"/>
      <c r="AC513" s="41"/>
      <c r="AD513" s="41"/>
      <c r="AE513" s="41" t="s">
        <v>1126</v>
      </c>
      <c r="AF513" s="41" t="s">
        <v>90</v>
      </c>
      <c r="AG513" s="790"/>
      <c r="AH513" s="41"/>
      <c r="AI513" s="229"/>
      <c r="AJ513" s="218">
        <f t="shared" si="47"/>
        <v>1</v>
      </c>
      <c r="AK513" s="84">
        <f t="shared" si="48"/>
        <v>1</v>
      </c>
    </row>
    <row r="514" spans="1:38" s="84" customFormat="1" ht="16.5">
      <c r="A514" s="41"/>
      <c r="B514" s="41">
        <f t="shared" si="45"/>
        <v>512</v>
      </c>
      <c r="C514" s="41" t="s">
        <v>649</v>
      </c>
      <c r="D514" s="158" t="s">
        <v>3180</v>
      </c>
      <c r="E514" s="158" t="s">
        <v>3179</v>
      </c>
      <c r="F514" s="158" t="str">
        <f t="shared" si="49"/>
        <v>R</v>
      </c>
      <c r="G514" s="41" t="s">
        <v>3182</v>
      </c>
      <c r="H514" s="158" t="s">
        <v>949</v>
      </c>
      <c r="I514" s="158" t="s">
        <v>3183</v>
      </c>
      <c r="J514" s="158" t="s">
        <v>949</v>
      </c>
      <c r="K514" s="41" t="s">
        <v>949</v>
      </c>
      <c r="L514" s="41" t="s">
        <v>3184</v>
      </c>
      <c r="M514" s="41" t="s">
        <v>995</v>
      </c>
      <c r="N514" s="158" t="s">
        <v>2610</v>
      </c>
      <c r="O514" s="158" t="s">
        <v>2611</v>
      </c>
      <c r="P514" s="158" t="s">
        <v>2612</v>
      </c>
      <c r="Q514" s="158" t="s">
        <v>949</v>
      </c>
      <c r="R514" s="41" t="s">
        <v>2613</v>
      </c>
      <c r="S514" s="41" t="s">
        <v>2614</v>
      </c>
      <c r="T514" s="789" t="s">
        <v>2425</v>
      </c>
      <c r="U514" s="41"/>
      <c r="V514" s="41"/>
      <c r="W514" s="41"/>
      <c r="X514" s="41"/>
      <c r="Y514" s="41"/>
      <c r="Z514" s="41"/>
      <c r="AA514" s="41"/>
      <c r="AB514" s="41"/>
      <c r="AC514" s="41"/>
      <c r="AD514" s="41"/>
      <c r="AE514" s="41" t="s">
        <v>1059</v>
      </c>
      <c r="AF514" s="41" t="s">
        <v>143</v>
      </c>
      <c r="AG514" s="790"/>
      <c r="AH514" s="41"/>
      <c r="AI514" s="229"/>
      <c r="AJ514" s="218">
        <f t="shared" si="47"/>
        <v>1</v>
      </c>
      <c r="AK514" s="84">
        <f t="shared" si="48"/>
        <v>1</v>
      </c>
    </row>
    <row r="515" spans="1:38" s="84" customFormat="1" ht="16.5">
      <c r="A515" s="41"/>
      <c r="B515" s="41">
        <f t="shared" si="45"/>
        <v>513</v>
      </c>
      <c r="C515" s="41" t="s">
        <v>3484</v>
      </c>
      <c r="D515" s="158" t="s">
        <v>3514</v>
      </c>
      <c r="E515" s="158" t="s">
        <v>3513</v>
      </c>
      <c r="F515" s="158" t="str">
        <f t="shared" si="49"/>
        <v>R</v>
      </c>
      <c r="G515" s="41" t="s">
        <v>3516</v>
      </c>
      <c r="H515" s="158" t="s">
        <v>949</v>
      </c>
      <c r="I515" s="158" t="s">
        <v>3517</v>
      </c>
      <c r="J515" s="158" t="s">
        <v>949</v>
      </c>
      <c r="K515" s="41" t="s">
        <v>949</v>
      </c>
      <c r="L515" s="41" t="s">
        <v>3518</v>
      </c>
      <c r="M515" s="41" t="s">
        <v>995</v>
      </c>
      <c r="N515" s="158" t="s">
        <v>2610</v>
      </c>
      <c r="O515" s="158" t="s">
        <v>2611</v>
      </c>
      <c r="P515" s="158" t="s">
        <v>2612</v>
      </c>
      <c r="Q515" s="158" t="s">
        <v>949</v>
      </c>
      <c r="R515" s="41" t="s">
        <v>2613</v>
      </c>
      <c r="S515" s="41" t="s">
        <v>2614</v>
      </c>
      <c r="T515" s="789" t="s">
        <v>2425</v>
      </c>
      <c r="U515" s="41"/>
      <c r="V515" s="41"/>
      <c r="W515" s="41"/>
      <c r="X515" s="41"/>
      <c r="Y515" s="41"/>
      <c r="Z515" s="41"/>
      <c r="AA515" s="41"/>
      <c r="AB515" s="41"/>
      <c r="AC515" s="41"/>
      <c r="AD515" s="41"/>
      <c r="AE515" s="41" t="s">
        <v>979</v>
      </c>
      <c r="AF515" s="41" t="s">
        <v>143</v>
      </c>
      <c r="AG515" s="790"/>
      <c r="AH515" s="41"/>
      <c r="AI515" s="229"/>
      <c r="AJ515" s="218">
        <f t="shared" si="47"/>
        <v>1</v>
      </c>
      <c r="AK515" s="84">
        <f t="shared" si="48"/>
        <v>1</v>
      </c>
    </row>
    <row r="516" spans="1:38" s="84" customFormat="1" ht="16.5">
      <c r="A516" s="41"/>
      <c r="B516" s="41">
        <f t="shared" si="45"/>
        <v>514</v>
      </c>
      <c r="C516" s="41" t="s">
        <v>3484</v>
      </c>
      <c r="D516" s="158" t="s">
        <v>3543</v>
      </c>
      <c r="E516" s="158" t="s">
        <v>3542</v>
      </c>
      <c r="F516" s="158" t="str">
        <f t="shared" si="49"/>
        <v>R</v>
      </c>
      <c r="G516" s="41" t="s">
        <v>3545</v>
      </c>
      <c r="H516" s="158" t="s">
        <v>949</v>
      </c>
      <c r="I516" s="158" t="s">
        <v>3517</v>
      </c>
      <c r="J516" s="158" t="s">
        <v>949</v>
      </c>
      <c r="K516" s="41" t="s">
        <v>949</v>
      </c>
      <c r="L516" s="41" t="s">
        <v>3518</v>
      </c>
      <c r="M516" s="41" t="s">
        <v>995</v>
      </c>
      <c r="N516" s="158" t="s">
        <v>2610</v>
      </c>
      <c r="O516" s="158" t="s">
        <v>2611</v>
      </c>
      <c r="P516" s="158" t="s">
        <v>2612</v>
      </c>
      <c r="Q516" s="158" t="s">
        <v>949</v>
      </c>
      <c r="R516" s="41" t="s">
        <v>2613</v>
      </c>
      <c r="S516" s="41" t="s">
        <v>2614</v>
      </c>
      <c r="T516" s="789" t="s">
        <v>2425</v>
      </c>
      <c r="U516" s="41"/>
      <c r="V516" s="41"/>
      <c r="W516" s="41"/>
      <c r="X516" s="41"/>
      <c r="Y516" s="41"/>
      <c r="Z516" s="41"/>
      <c r="AA516" s="41"/>
      <c r="AB516" s="41"/>
      <c r="AC516" s="41"/>
      <c r="AD516" s="41"/>
      <c r="AE516" s="41" t="s">
        <v>979</v>
      </c>
      <c r="AF516" s="41" t="s">
        <v>143</v>
      </c>
      <c r="AG516" s="790"/>
      <c r="AH516" s="41"/>
      <c r="AI516" s="229"/>
      <c r="AJ516" s="218">
        <f t="shared" si="47"/>
        <v>1</v>
      </c>
      <c r="AK516" s="84">
        <f t="shared" si="48"/>
        <v>1</v>
      </c>
    </row>
    <row r="517" spans="1:38" s="84" customFormat="1" ht="16.5">
      <c r="A517" s="41"/>
      <c r="B517" s="41">
        <f t="shared" si="45"/>
        <v>515</v>
      </c>
      <c r="C517" s="41" t="s">
        <v>466</v>
      </c>
      <c r="D517" s="158" t="s">
        <v>2599</v>
      </c>
      <c r="E517" s="158" t="s">
        <v>2599</v>
      </c>
      <c r="F517" s="158" t="str">
        <f t="shared" si="49"/>
        <v>S</v>
      </c>
      <c r="G517" s="41" t="s">
        <v>2602</v>
      </c>
      <c r="H517" s="158" t="s">
        <v>949</v>
      </c>
      <c r="I517" s="158" t="s">
        <v>949</v>
      </c>
      <c r="J517" s="158" t="s">
        <v>949</v>
      </c>
      <c r="K517" s="41">
        <v>184</v>
      </c>
      <c r="L517" s="41" t="s">
        <v>949</v>
      </c>
      <c r="M517" s="41" t="s">
        <v>1302</v>
      </c>
      <c r="N517" s="158" t="s">
        <v>1051</v>
      </c>
      <c r="O517" s="158" t="s">
        <v>949</v>
      </c>
      <c r="P517" s="158" t="s">
        <v>949</v>
      </c>
      <c r="Q517" s="158"/>
      <c r="R517" s="41" t="s">
        <v>1068</v>
      </c>
      <c r="S517" s="41" t="s">
        <v>949</v>
      </c>
      <c r="T517" s="41" t="s">
        <v>949</v>
      </c>
      <c r="U517" s="41"/>
      <c r="V517" s="41"/>
      <c r="W517" s="41"/>
      <c r="X517" s="41"/>
      <c r="Y517" s="41"/>
      <c r="Z517" s="41"/>
      <c r="AA517" s="41"/>
      <c r="AB517" s="41"/>
      <c r="AC517" s="41"/>
      <c r="AD517" s="41"/>
      <c r="AE517" s="41" t="s">
        <v>989</v>
      </c>
      <c r="AF517" s="41" t="s">
        <v>90</v>
      </c>
      <c r="AG517" s="790"/>
      <c r="AH517" s="41"/>
      <c r="AI517" s="229"/>
      <c r="AJ517" s="218">
        <f t="shared" si="47"/>
        <v>1</v>
      </c>
      <c r="AK517" s="84">
        <f t="shared" si="48"/>
        <v>1</v>
      </c>
    </row>
    <row r="518" spans="1:38" s="84" customFormat="1" ht="16.5">
      <c r="A518" s="41"/>
      <c r="B518" s="41">
        <f t="shared" si="45"/>
        <v>516</v>
      </c>
      <c r="C518" s="41" t="s">
        <v>466</v>
      </c>
      <c r="D518" s="158" t="s">
        <v>2538</v>
      </c>
      <c r="E518" s="158" t="s">
        <v>2538</v>
      </c>
      <c r="F518" s="158" t="str">
        <f t="shared" si="49"/>
        <v>S</v>
      </c>
      <c r="G518" s="41" t="s">
        <v>2540</v>
      </c>
      <c r="H518" s="158">
        <v>16.920000000000002</v>
      </c>
      <c r="I518" s="158" t="s">
        <v>2541</v>
      </c>
      <c r="J518" s="158" t="s">
        <v>949</v>
      </c>
      <c r="K518" s="41" t="s">
        <v>949</v>
      </c>
      <c r="L518" s="41" t="s">
        <v>2542</v>
      </c>
      <c r="M518" s="41" t="s">
        <v>1302</v>
      </c>
      <c r="N518" s="158" t="s">
        <v>1051</v>
      </c>
      <c r="O518" s="158" t="s">
        <v>949</v>
      </c>
      <c r="P518" s="158" t="s">
        <v>949</v>
      </c>
      <c r="Q518" s="158"/>
      <c r="R518" s="41" t="s">
        <v>1068</v>
      </c>
      <c r="S518" s="41" t="s">
        <v>949</v>
      </c>
      <c r="T518" s="41" t="s">
        <v>949</v>
      </c>
      <c r="U518" s="41"/>
      <c r="V518" s="41"/>
      <c r="W518" s="41"/>
      <c r="X518" s="41"/>
      <c r="Y518" s="41"/>
      <c r="Z518" s="41"/>
      <c r="AA518" s="41"/>
      <c r="AB518" s="41"/>
      <c r="AC518" s="41"/>
      <c r="AD518" s="41"/>
      <c r="AE518" s="41" t="s">
        <v>989</v>
      </c>
      <c r="AF518" s="41" t="s">
        <v>90</v>
      </c>
      <c r="AG518" s="790"/>
      <c r="AH518" s="41"/>
      <c r="AI518" s="229"/>
      <c r="AJ518" s="218">
        <f t="shared" si="47"/>
        <v>1</v>
      </c>
      <c r="AK518" s="84">
        <f t="shared" si="48"/>
        <v>1</v>
      </c>
    </row>
    <row r="519" spans="1:38" s="84" customFormat="1" ht="16.5">
      <c r="A519" s="41"/>
      <c r="B519" s="41">
        <f t="shared" si="45"/>
        <v>517</v>
      </c>
      <c r="C519" s="41" t="s">
        <v>466</v>
      </c>
      <c r="D519" s="158" t="s">
        <v>2543</v>
      </c>
      <c r="E519" s="158" t="s">
        <v>2543</v>
      </c>
      <c r="F519" s="158" t="str">
        <f t="shared" si="49"/>
        <v>S</v>
      </c>
      <c r="G519" s="41" t="s">
        <v>2545</v>
      </c>
      <c r="H519" s="158">
        <v>375.11700000000002</v>
      </c>
      <c r="I519" s="158" t="s">
        <v>2546</v>
      </c>
      <c r="J519" s="158" t="s">
        <v>949</v>
      </c>
      <c r="K519" s="41" t="s">
        <v>949</v>
      </c>
      <c r="L519" s="41" t="s">
        <v>2547</v>
      </c>
      <c r="M519" s="41" t="s">
        <v>1302</v>
      </c>
      <c r="N519" s="158" t="s">
        <v>1051</v>
      </c>
      <c r="O519" s="158" t="s">
        <v>949</v>
      </c>
      <c r="P519" s="158" t="s">
        <v>949</v>
      </c>
      <c r="Q519" s="158"/>
      <c r="R519" s="41" t="s">
        <v>1068</v>
      </c>
      <c r="S519" s="41" t="s">
        <v>949</v>
      </c>
      <c r="T519" s="41" t="s">
        <v>949</v>
      </c>
      <c r="U519" s="41"/>
      <c r="V519" s="41"/>
      <c r="W519" s="41"/>
      <c r="X519" s="41"/>
      <c r="Y519" s="41"/>
      <c r="Z519" s="41"/>
      <c r="AA519" s="41"/>
      <c r="AB519" s="41"/>
      <c r="AC519" s="41"/>
      <c r="AD519" s="41"/>
      <c r="AE519" s="41" t="s">
        <v>989</v>
      </c>
      <c r="AF519" s="41" t="s">
        <v>90</v>
      </c>
      <c r="AG519" s="790"/>
      <c r="AH519" s="41"/>
      <c r="AI519" s="229"/>
      <c r="AJ519" s="218">
        <f t="shared" si="47"/>
        <v>1</v>
      </c>
      <c r="AK519" s="84">
        <f t="shared" si="48"/>
        <v>1</v>
      </c>
    </row>
    <row r="520" spans="1:38" s="84" customFormat="1" ht="16.5">
      <c r="A520" s="41"/>
      <c r="B520" s="41">
        <f t="shared" si="45"/>
        <v>518</v>
      </c>
      <c r="C520" s="41" t="s">
        <v>466</v>
      </c>
      <c r="D520" s="158" t="s">
        <v>1297</v>
      </c>
      <c r="E520" s="158" t="s">
        <v>1297</v>
      </c>
      <c r="F520" s="158" t="str">
        <f t="shared" si="49"/>
        <v>S</v>
      </c>
      <c r="G520" s="41" t="s">
        <v>1299</v>
      </c>
      <c r="H520" s="158">
        <v>21.75</v>
      </c>
      <c r="I520" s="158" t="s">
        <v>1300</v>
      </c>
      <c r="J520" s="158" t="s">
        <v>949</v>
      </c>
      <c r="K520" s="41" t="s">
        <v>949</v>
      </c>
      <c r="L520" s="41" t="s">
        <v>1301</v>
      </c>
      <c r="M520" s="41" t="s">
        <v>1302</v>
      </c>
      <c r="N520" s="158" t="s">
        <v>1051</v>
      </c>
      <c r="O520" s="158" t="s">
        <v>949</v>
      </c>
      <c r="P520" s="158" t="s">
        <v>949</v>
      </c>
      <c r="Q520" s="158"/>
      <c r="R520" s="41" t="s">
        <v>1068</v>
      </c>
      <c r="S520" s="41" t="s">
        <v>949</v>
      </c>
      <c r="T520" s="41" t="s">
        <v>949</v>
      </c>
      <c r="U520" s="41"/>
      <c r="V520" s="41"/>
      <c r="W520" s="41"/>
      <c r="X520" s="41"/>
      <c r="Y520" s="41"/>
      <c r="Z520" s="41"/>
      <c r="AA520" s="41"/>
      <c r="AB520" s="41"/>
      <c r="AC520" s="41"/>
      <c r="AD520" s="41"/>
      <c r="AE520" s="41" t="s">
        <v>989</v>
      </c>
      <c r="AF520" s="41" t="s">
        <v>90</v>
      </c>
      <c r="AG520" s="790"/>
      <c r="AH520" s="41"/>
      <c r="AI520" s="229"/>
      <c r="AJ520" s="218">
        <f t="shared" si="47"/>
        <v>1</v>
      </c>
      <c r="AK520" s="84">
        <f t="shared" si="48"/>
        <v>1</v>
      </c>
    </row>
    <row r="521" spans="1:38" s="84" customFormat="1" ht="16.5">
      <c r="A521" s="41"/>
      <c r="B521" s="41">
        <f t="shared" si="45"/>
        <v>519</v>
      </c>
      <c r="C521" s="41" t="s">
        <v>466</v>
      </c>
      <c r="D521" s="158" t="s">
        <v>2579</v>
      </c>
      <c r="E521" s="158" t="s">
        <v>2579</v>
      </c>
      <c r="F521" s="158" t="str">
        <f t="shared" si="49"/>
        <v>S</v>
      </c>
      <c r="G521" s="41" t="s">
        <v>2581</v>
      </c>
      <c r="H521" s="158">
        <v>57.710999999999999</v>
      </c>
      <c r="I521" s="158" t="s">
        <v>2582</v>
      </c>
      <c r="J521" s="158" t="s">
        <v>949</v>
      </c>
      <c r="K521" s="41" t="s">
        <v>949</v>
      </c>
      <c r="L521" s="41" t="s">
        <v>2583</v>
      </c>
      <c r="M521" s="41" t="s">
        <v>1302</v>
      </c>
      <c r="N521" s="158" t="s">
        <v>1051</v>
      </c>
      <c r="O521" s="158" t="s">
        <v>949</v>
      </c>
      <c r="P521" s="158" t="s">
        <v>949</v>
      </c>
      <c r="Q521" s="158"/>
      <c r="R521" s="41" t="s">
        <v>1068</v>
      </c>
      <c r="S521" s="41" t="s">
        <v>949</v>
      </c>
      <c r="T521" s="41" t="s">
        <v>949</v>
      </c>
      <c r="U521" s="41"/>
      <c r="V521" s="41"/>
      <c r="W521" s="41"/>
      <c r="X521" s="41"/>
      <c r="Y521" s="41"/>
      <c r="Z521" s="41"/>
      <c r="AA521" s="41"/>
      <c r="AB521" s="41"/>
      <c r="AC521" s="41"/>
      <c r="AD521" s="41"/>
      <c r="AE521" s="41" t="s">
        <v>989</v>
      </c>
      <c r="AF521" s="41" t="s">
        <v>90</v>
      </c>
      <c r="AG521" s="790"/>
      <c r="AH521" s="41"/>
      <c r="AI521" s="229"/>
      <c r="AJ521" s="218">
        <f t="shared" si="47"/>
        <v>1</v>
      </c>
      <c r="AK521" s="84">
        <f t="shared" si="48"/>
        <v>1</v>
      </c>
    </row>
    <row r="522" spans="1:38" s="84" customFormat="1" ht="16.5">
      <c r="A522" s="41"/>
      <c r="B522" s="41">
        <f t="shared" si="45"/>
        <v>520</v>
      </c>
      <c r="C522" s="41" t="s">
        <v>466</v>
      </c>
      <c r="D522" s="158" t="s">
        <v>2624</v>
      </c>
      <c r="E522" s="158" t="s">
        <v>2624</v>
      </c>
      <c r="F522" s="158" t="str">
        <f t="shared" si="49"/>
        <v>S</v>
      </c>
      <c r="G522" s="220" t="s">
        <v>2626</v>
      </c>
      <c r="H522" s="158">
        <v>129.58000000000001</v>
      </c>
      <c r="I522" s="158" t="s">
        <v>1049</v>
      </c>
      <c r="J522" s="158" t="s">
        <v>949</v>
      </c>
      <c r="K522" s="41" t="s">
        <v>949</v>
      </c>
      <c r="L522" s="41" t="s">
        <v>2627</v>
      </c>
      <c r="M522" s="41" t="s">
        <v>1302</v>
      </c>
      <c r="N522" s="158" t="s">
        <v>1051</v>
      </c>
      <c r="O522" s="158" t="s">
        <v>949</v>
      </c>
      <c r="P522" s="158" t="s">
        <v>949</v>
      </c>
      <c r="Q522" s="158"/>
      <c r="R522" s="41" t="s">
        <v>1068</v>
      </c>
      <c r="S522" s="41" t="s">
        <v>949</v>
      </c>
      <c r="T522" s="41" t="s">
        <v>949</v>
      </c>
      <c r="U522" s="41"/>
      <c r="V522" s="41"/>
      <c r="W522" s="41"/>
      <c r="X522" s="41"/>
      <c r="Y522" s="41"/>
      <c r="Z522" s="41"/>
      <c r="AA522" s="41"/>
      <c r="AB522" s="41"/>
      <c r="AC522" s="41"/>
      <c r="AD522" s="41"/>
      <c r="AE522" s="41" t="s">
        <v>989</v>
      </c>
      <c r="AF522" s="41" t="s">
        <v>90</v>
      </c>
      <c r="AG522" s="790"/>
      <c r="AH522" s="41" t="s">
        <v>2626</v>
      </c>
      <c r="AI522" s="229"/>
      <c r="AJ522" s="218">
        <f t="shared" si="47"/>
        <v>1</v>
      </c>
      <c r="AK522" s="84">
        <f t="shared" si="48"/>
        <v>1</v>
      </c>
    </row>
    <row r="523" spans="1:38" s="84" customFormat="1" ht="16.5">
      <c r="A523" s="41"/>
      <c r="B523" s="41">
        <f t="shared" ref="B523:B587" si="50">ROW()-2</f>
        <v>521</v>
      </c>
      <c r="C523" s="41" t="s">
        <v>649</v>
      </c>
      <c r="D523" s="158" t="s">
        <v>3162</v>
      </c>
      <c r="E523" s="158" t="s">
        <v>3162</v>
      </c>
      <c r="F523" s="158" t="str">
        <f t="shared" si="49"/>
        <v>S</v>
      </c>
      <c r="G523" s="41" t="s">
        <v>3164</v>
      </c>
      <c r="H523" s="158" t="s">
        <v>949</v>
      </c>
      <c r="I523" s="158" t="s">
        <v>3165</v>
      </c>
      <c r="J523" s="158" t="s">
        <v>949</v>
      </c>
      <c r="K523" s="41">
        <v>0.45</v>
      </c>
      <c r="L523" s="41" t="s">
        <v>3166</v>
      </c>
      <c r="M523" s="41" t="s">
        <v>949</v>
      </c>
      <c r="N523" s="158" t="s">
        <v>1051</v>
      </c>
      <c r="O523" s="158" t="s">
        <v>949</v>
      </c>
      <c r="P523" s="158" t="s">
        <v>949</v>
      </c>
      <c r="Q523" s="158" t="s">
        <v>949</v>
      </c>
      <c r="R523" s="41" t="s">
        <v>1068</v>
      </c>
      <c r="S523" s="41" t="s">
        <v>949</v>
      </c>
      <c r="T523" s="41" t="s">
        <v>949</v>
      </c>
      <c r="U523" s="41"/>
      <c r="V523" s="41"/>
      <c r="W523" s="41"/>
      <c r="X523" s="41"/>
      <c r="Y523" s="41"/>
      <c r="Z523" s="41"/>
      <c r="AA523" s="41"/>
      <c r="AB523" s="41"/>
      <c r="AC523" s="41"/>
      <c r="AD523" s="41"/>
      <c r="AE523" s="41" t="s">
        <v>989</v>
      </c>
      <c r="AF523" s="41" t="s">
        <v>143</v>
      </c>
      <c r="AG523" s="790"/>
      <c r="AH523" s="41"/>
      <c r="AI523" s="229"/>
      <c r="AJ523" s="218">
        <f t="shared" si="47"/>
        <v>1</v>
      </c>
      <c r="AK523" s="84">
        <f t="shared" si="48"/>
        <v>1</v>
      </c>
    </row>
    <row r="524" spans="1:38" s="84" customFormat="1" ht="16.5">
      <c r="A524" s="41"/>
      <c r="B524" s="41">
        <f t="shared" si="50"/>
        <v>522</v>
      </c>
      <c r="C524" s="41" t="s">
        <v>649</v>
      </c>
      <c r="D524" s="158" t="s">
        <v>3226</v>
      </c>
      <c r="E524" s="158" t="s">
        <v>3226</v>
      </c>
      <c r="F524" s="158" t="str">
        <f t="shared" si="49"/>
        <v>S</v>
      </c>
      <c r="G524" s="41" t="s">
        <v>3228</v>
      </c>
      <c r="H524" s="158" t="s">
        <v>949</v>
      </c>
      <c r="I524" s="158" t="s">
        <v>3229</v>
      </c>
      <c r="J524" s="158" t="s">
        <v>949</v>
      </c>
      <c r="K524" s="41">
        <v>3.58</v>
      </c>
      <c r="L524" s="41" t="s">
        <v>3230</v>
      </c>
      <c r="M524" s="41" t="s">
        <v>949</v>
      </c>
      <c r="N524" s="158" t="s">
        <v>3231</v>
      </c>
      <c r="O524" s="158" t="s">
        <v>3231</v>
      </c>
      <c r="P524" s="158" t="s">
        <v>949</v>
      </c>
      <c r="Q524" s="158" t="s">
        <v>949</v>
      </c>
      <c r="R524" s="41" t="s">
        <v>1068</v>
      </c>
      <c r="S524" s="41" t="s">
        <v>949</v>
      </c>
      <c r="T524" s="41" t="s">
        <v>949</v>
      </c>
      <c r="U524" s="41"/>
      <c r="V524" s="41"/>
      <c r="W524" s="41"/>
      <c r="X524" s="41"/>
      <c r="Y524" s="41"/>
      <c r="Z524" s="41"/>
      <c r="AA524" s="41"/>
      <c r="AB524" s="41"/>
      <c r="AC524" s="41"/>
      <c r="AD524" s="41"/>
      <c r="AE524" s="41" t="s">
        <v>1126</v>
      </c>
      <c r="AF524" s="41" t="s">
        <v>143</v>
      </c>
      <c r="AG524" s="790"/>
      <c r="AH524" s="41"/>
      <c r="AI524" s="229"/>
      <c r="AJ524" s="218">
        <f t="shared" si="47"/>
        <v>1</v>
      </c>
      <c r="AK524" s="84">
        <f t="shared" si="48"/>
        <v>1</v>
      </c>
    </row>
    <row r="525" spans="1:38" s="84" customFormat="1" ht="16.5">
      <c r="A525" s="41"/>
      <c r="B525" s="41">
        <f t="shared" si="50"/>
        <v>523</v>
      </c>
      <c r="C525" s="41" t="s">
        <v>649</v>
      </c>
      <c r="D525" s="158" t="s">
        <v>3185</v>
      </c>
      <c r="E525" s="158" t="s">
        <v>3185</v>
      </c>
      <c r="F525" s="158" t="str">
        <f t="shared" si="49"/>
        <v>T</v>
      </c>
      <c r="G525" s="41" t="s">
        <v>3186</v>
      </c>
      <c r="H525" s="158">
        <v>5493.085</v>
      </c>
      <c r="I525" s="158" t="s">
        <v>3187</v>
      </c>
      <c r="J525" s="158">
        <v>7.85</v>
      </c>
      <c r="K525" s="41">
        <v>43.120717249999998</v>
      </c>
      <c r="L525" s="41" t="s">
        <v>3188</v>
      </c>
      <c r="M525" s="41" t="s">
        <v>949</v>
      </c>
      <c r="N525" s="158" t="s">
        <v>1785</v>
      </c>
      <c r="O525" s="158">
        <v>1215</v>
      </c>
      <c r="P525" s="158" t="s">
        <v>949</v>
      </c>
      <c r="Q525" s="158" t="s">
        <v>949</v>
      </c>
      <c r="R525" s="41" t="s">
        <v>2613</v>
      </c>
      <c r="S525" s="41" t="s">
        <v>2614</v>
      </c>
      <c r="T525" s="789" t="s">
        <v>2425</v>
      </c>
      <c r="U525" s="41"/>
      <c r="V525" s="41"/>
      <c r="W525" s="41"/>
      <c r="X525" s="41"/>
      <c r="Y525" s="41"/>
      <c r="Z525" s="41"/>
      <c r="AA525" s="41"/>
      <c r="AB525" s="41"/>
      <c r="AC525" s="41"/>
      <c r="AD525" s="41"/>
      <c r="AE525" s="41" t="s">
        <v>989</v>
      </c>
      <c r="AF525" s="41" t="s">
        <v>143</v>
      </c>
      <c r="AG525" s="790"/>
      <c r="AH525" s="41"/>
      <c r="AI525" s="229"/>
      <c r="AJ525" s="218">
        <f t="shared" si="47"/>
        <v>1</v>
      </c>
      <c r="AK525" s="84">
        <f t="shared" si="48"/>
        <v>1</v>
      </c>
    </row>
    <row r="526" spans="1:38" s="207" customFormat="1" ht="16.5">
      <c r="A526" s="41"/>
      <c r="B526" s="41">
        <f t="shared" si="50"/>
        <v>524</v>
      </c>
      <c r="C526" s="41" t="s">
        <v>3484</v>
      </c>
      <c r="D526" s="158" t="s">
        <v>3519</v>
      </c>
      <c r="E526" s="158" t="s">
        <v>3519</v>
      </c>
      <c r="F526" s="158" t="str">
        <f t="shared" si="49"/>
        <v>T</v>
      </c>
      <c r="G526" s="41" t="s">
        <v>3520</v>
      </c>
      <c r="H526" s="158">
        <v>4806.66</v>
      </c>
      <c r="I526" s="158" t="s">
        <v>3187</v>
      </c>
      <c r="J526" s="158">
        <v>7.85</v>
      </c>
      <c r="K526" s="41">
        <v>37.732280999999993</v>
      </c>
      <c r="L526" s="41" t="s">
        <v>3521</v>
      </c>
      <c r="M526" s="41" t="s">
        <v>949</v>
      </c>
      <c r="N526" s="158" t="s">
        <v>1785</v>
      </c>
      <c r="O526" s="158">
        <v>1215</v>
      </c>
      <c r="P526" s="158" t="s">
        <v>949</v>
      </c>
      <c r="Q526" s="158" t="s">
        <v>949</v>
      </c>
      <c r="R526" s="41" t="s">
        <v>2613</v>
      </c>
      <c r="S526" s="41" t="s">
        <v>2614</v>
      </c>
      <c r="T526" s="789" t="s">
        <v>2425</v>
      </c>
      <c r="U526" s="41"/>
      <c r="V526" s="41"/>
      <c r="W526" s="41"/>
      <c r="X526" s="41"/>
      <c r="Y526" s="41"/>
      <c r="Z526" s="41"/>
      <c r="AA526" s="41"/>
      <c r="AB526" s="41"/>
      <c r="AC526" s="41"/>
      <c r="AD526" s="41"/>
      <c r="AE526" s="41" t="s">
        <v>1059</v>
      </c>
      <c r="AF526" s="41" t="s">
        <v>143</v>
      </c>
      <c r="AG526" s="790"/>
      <c r="AH526" s="41"/>
      <c r="AI526" s="229"/>
      <c r="AJ526" s="218">
        <f t="shared" si="47"/>
        <v>1</v>
      </c>
      <c r="AK526" s="84">
        <f t="shared" si="48"/>
        <v>1</v>
      </c>
      <c r="AL526" s="84"/>
    </row>
    <row r="527" spans="1:38" s="84" customFormat="1" ht="16.5">
      <c r="A527" s="41"/>
      <c r="B527" s="41">
        <f t="shared" si="50"/>
        <v>525</v>
      </c>
      <c r="C527" s="41" t="s">
        <v>3484</v>
      </c>
      <c r="D527" s="158" t="s">
        <v>3546</v>
      </c>
      <c r="E527" s="158" t="s">
        <v>3546</v>
      </c>
      <c r="F527" s="158" t="str">
        <f t="shared" si="49"/>
        <v>T</v>
      </c>
      <c r="G527" s="41" t="s">
        <v>3547</v>
      </c>
      <c r="H527" s="158">
        <v>5326.0720000000001</v>
      </c>
      <c r="I527" s="158" t="s">
        <v>3187</v>
      </c>
      <c r="J527" s="158">
        <v>7.85</v>
      </c>
      <c r="K527" s="41">
        <v>41.809665199999998</v>
      </c>
      <c r="L527" s="41" t="s">
        <v>3548</v>
      </c>
      <c r="M527" s="41" t="s">
        <v>949</v>
      </c>
      <c r="N527" s="158" t="s">
        <v>1785</v>
      </c>
      <c r="O527" s="158">
        <v>1215</v>
      </c>
      <c r="P527" s="158" t="s">
        <v>949</v>
      </c>
      <c r="Q527" s="158" t="s">
        <v>949</v>
      </c>
      <c r="R527" s="41" t="s">
        <v>2613</v>
      </c>
      <c r="S527" s="41" t="s">
        <v>2614</v>
      </c>
      <c r="T527" s="789" t="s">
        <v>2425</v>
      </c>
      <c r="U527" s="41"/>
      <c r="V527" s="41"/>
      <c r="W527" s="41"/>
      <c r="X527" s="41"/>
      <c r="Y527" s="41"/>
      <c r="Z527" s="41"/>
      <c r="AA527" s="41"/>
      <c r="AB527" s="41"/>
      <c r="AC527" s="41"/>
      <c r="AD527" s="41"/>
      <c r="AE527" s="41" t="s">
        <v>1059</v>
      </c>
      <c r="AF527" s="41" t="s">
        <v>143</v>
      </c>
      <c r="AG527" s="790"/>
      <c r="AH527" s="41"/>
      <c r="AI527" s="229"/>
      <c r="AJ527" s="218">
        <f t="shared" si="47"/>
        <v>1</v>
      </c>
      <c r="AK527" s="84">
        <f t="shared" si="48"/>
        <v>1</v>
      </c>
    </row>
    <row r="528" spans="1:38" s="84" customFormat="1" ht="16.5">
      <c r="A528" s="41"/>
      <c r="B528" s="41">
        <f t="shared" si="50"/>
        <v>526</v>
      </c>
      <c r="C528" s="41" t="s">
        <v>5107</v>
      </c>
      <c r="D528" s="158" t="s">
        <v>2199</v>
      </c>
      <c r="E528" s="158" t="s">
        <v>2199</v>
      </c>
      <c r="F528" s="158" t="str">
        <f t="shared" si="49"/>
        <v>M</v>
      </c>
      <c r="G528" s="41" t="s">
        <v>2201</v>
      </c>
      <c r="H528" s="158" t="s">
        <v>949</v>
      </c>
      <c r="I528" s="158">
        <v>0.2</v>
      </c>
      <c r="J528" s="158">
        <v>7.93</v>
      </c>
      <c r="K528" s="41" t="s">
        <v>949</v>
      </c>
      <c r="L528" s="41" t="s">
        <v>949</v>
      </c>
      <c r="M528" s="41" t="s">
        <v>949</v>
      </c>
      <c r="N528" s="158" t="s">
        <v>1084</v>
      </c>
      <c r="O528" s="158" t="s">
        <v>1085</v>
      </c>
      <c r="P528" s="158" t="s">
        <v>949</v>
      </c>
      <c r="Q528" s="158"/>
      <c r="R528" s="29" t="s">
        <v>1087</v>
      </c>
      <c r="S528" s="41" t="s">
        <v>949</v>
      </c>
      <c r="T528" s="41" t="s">
        <v>949</v>
      </c>
      <c r="U528" s="41"/>
      <c r="V528" s="41"/>
      <c r="W528" s="41" t="s">
        <v>2199</v>
      </c>
      <c r="X528" s="29" t="s">
        <v>1087</v>
      </c>
      <c r="Y528" s="41"/>
      <c r="Z528" s="41"/>
      <c r="AA528" s="41"/>
      <c r="AB528" s="41"/>
      <c r="AC528" s="41"/>
      <c r="AD528" s="41"/>
      <c r="AE528" s="41" t="s">
        <v>989</v>
      </c>
      <c r="AF528" s="41" t="s">
        <v>478</v>
      </c>
      <c r="AG528" s="790"/>
      <c r="AH528" s="41"/>
      <c r="AI528" s="229"/>
      <c r="AJ528" s="218">
        <f t="shared" si="47"/>
        <v>1</v>
      </c>
      <c r="AK528" s="84">
        <f t="shared" si="48"/>
        <v>1</v>
      </c>
    </row>
    <row r="529" spans="1:37" s="84" customFormat="1" ht="16.5">
      <c r="A529" s="229"/>
      <c r="B529" s="41">
        <f t="shared" si="50"/>
        <v>527</v>
      </c>
      <c r="C529" s="41" t="s">
        <v>5107</v>
      </c>
      <c r="D529" s="246" t="s">
        <v>1986</v>
      </c>
      <c r="E529" s="246" t="s">
        <v>1986</v>
      </c>
      <c r="F529" s="246" t="str">
        <f t="shared" si="49"/>
        <v>P</v>
      </c>
      <c r="G529" s="41" t="s">
        <v>5760</v>
      </c>
      <c r="H529" s="158">
        <v>64644.5</v>
      </c>
      <c r="I529" s="158" t="s">
        <v>949</v>
      </c>
      <c r="J529" s="158">
        <v>1.2</v>
      </c>
      <c r="K529" s="41">
        <v>4.8499999999999996</v>
      </c>
      <c r="L529" s="158">
        <v>0.01</v>
      </c>
      <c r="M529" s="158" t="s">
        <v>995</v>
      </c>
      <c r="N529" s="106" t="s">
        <v>1130</v>
      </c>
      <c r="O529" s="158" t="s">
        <v>1990</v>
      </c>
      <c r="P529" s="158" t="s">
        <v>1991</v>
      </c>
      <c r="Q529" s="106" t="s">
        <v>1133</v>
      </c>
      <c r="R529" s="158" t="s">
        <v>1142</v>
      </c>
      <c r="S529" s="41" t="s">
        <v>945</v>
      </c>
      <c r="T529" s="41" t="s">
        <v>945</v>
      </c>
      <c r="U529" s="229"/>
      <c r="V529" s="229"/>
      <c r="W529" s="233" t="s">
        <v>1986</v>
      </c>
      <c r="X529" s="41" t="s">
        <v>1142</v>
      </c>
      <c r="Y529" s="229"/>
      <c r="Z529" s="229"/>
      <c r="AA529" s="229"/>
      <c r="AB529" s="229"/>
      <c r="AC529" s="229"/>
      <c r="AD529" s="229"/>
      <c r="AE529" s="41" t="s">
        <v>1004</v>
      </c>
      <c r="AF529" s="229" t="s">
        <v>304</v>
      </c>
      <c r="AG529" s="790"/>
      <c r="AH529" s="229"/>
      <c r="AI529" s="229"/>
      <c r="AJ529" s="218">
        <f t="shared" si="47"/>
        <v>1</v>
      </c>
      <c r="AK529" s="84">
        <f t="shared" si="48"/>
        <v>1</v>
      </c>
    </row>
    <row r="530" spans="1:37" s="84" customFormat="1" ht="16.5">
      <c r="A530" s="229"/>
      <c r="B530" s="41">
        <f t="shared" si="50"/>
        <v>528</v>
      </c>
      <c r="C530" s="41" t="s">
        <v>5107</v>
      </c>
      <c r="D530" s="246" t="s">
        <v>1993</v>
      </c>
      <c r="E530" s="246" t="s">
        <v>1993</v>
      </c>
      <c r="F530" s="246" t="str">
        <f t="shared" si="49"/>
        <v>P</v>
      </c>
      <c r="G530" s="41" t="s">
        <v>5761</v>
      </c>
      <c r="H530" s="158">
        <v>22630</v>
      </c>
      <c r="I530" s="158" t="s">
        <v>949</v>
      </c>
      <c r="J530" s="158">
        <v>1.2</v>
      </c>
      <c r="K530" s="41">
        <v>27.16</v>
      </c>
      <c r="L530" s="158" t="s">
        <v>949</v>
      </c>
      <c r="M530" s="158" t="s">
        <v>995</v>
      </c>
      <c r="N530" s="106" t="s">
        <v>1130</v>
      </c>
      <c r="O530" s="158" t="s">
        <v>1990</v>
      </c>
      <c r="P530" s="158" t="s">
        <v>1991</v>
      </c>
      <c r="Q530" s="106" t="s">
        <v>1133</v>
      </c>
      <c r="R530" s="158" t="s">
        <v>1142</v>
      </c>
      <c r="S530" s="41" t="s">
        <v>945</v>
      </c>
      <c r="T530" s="41" t="s">
        <v>945</v>
      </c>
      <c r="U530" s="229"/>
      <c r="V530" s="229"/>
      <c r="W530" s="233" t="s">
        <v>1993</v>
      </c>
      <c r="X530" s="41" t="s">
        <v>1142</v>
      </c>
      <c r="Y530" s="229"/>
      <c r="Z530" s="229"/>
      <c r="AA530" s="229"/>
      <c r="AB530" s="229"/>
      <c r="AC530" s="229"/>
      <c r="AD530" s="229"/>
      <c r="AE530" s="41" t="s">
        <v>1244</v>
      </c>
      <c r="AF530" s="229" t="s">
        <v>304</v>
      </c>
      <c r="AG530" s="790"/>
      <c r="AH530" s="229"/>
      <c r="AI530" s="229"/>
      <c r="AJ530" s="218">
        <f t="shared" si="47"/>
        <v>1</v>
      </c>
      <c r="AK530" s="84">
        <f t="shared" si="48"/>
        <v>1</v>
      </c>
    </row>
    <row r="531" spans="1:37" s="84" customFormat="1" ht="16.5">
      <c r="A531" s="229"/>
      <c r="B531" s="41">
        <f t="shared" si="50"/>
        <v>529</v>
      </c>
      <c r="C531" s="41" t="s">
        <v>5107</v>
      </c>
      <c r="D531" s="246" t="s">
        <v>5762</v>
      </c>
      <c r="E531" s="246" t="s">
        <v>5762</v>
      </c>
      <c r="F531" s="246" t="str">
        <f t="shared" si="49"/>
        <v>P</v>
      </c>
      <c r="G531" s="41" t="s">
        <v>5763</v>
      </c>
      <c r="H531" s="158">
        <v>55294.3</v>
      </c>
      <c r="I531" s="158" t="s">
        <v>949</v>
      </c>
      <c r="J531" s="158">
        <v>1.2</v>
      </c>
      <c r="K531" s="41">
        <v>66.349999999999994</v>
      </c>
      <c r="L531" s="158" t="s">
        <v>949</v>
      </c>
      <c r="M531" s="158" t="s">
        <v>5289</v>
      </c>
      <c r="N531" s="106" t="s">
        <v>1010</v>
      </c>
      <c r="O531" s="158" t="s">
        <v>5170</v>
      </c>
      <c r="P531" s="158" t="s">
        <v>1012</v>
      </c>
      <c r="Q531" s="158"/>
      <c r="R531" s="158" t="s">
        <v>1142</v>
      </c>
      <c r="S531" s="41" t="s">
        <v>945</v>
      </c>
      <c r="T531" s="41" t="s">
        <v>945</v>
      </c>
      <c r="U531" s="229"/>
      <c r="V531" s="229"/>
      <c r="W531" s="233" t="s">
        <v>5762</v>
      </c>
      <c r="X531" s="41" t="s">
        <v>1142</v>
      </c>
      <c r="Y531" s="229"/>
      <c r="Z531" s="229"/>
      <c r="AA531" s="229"/>
      <c r="AB531" s="229"/>
      <c r="AC531" s="229"/>
      <c r="AD531" s="229"/>
      <c r="AE531" s="41" t="s">
        <v>1556</v>
      </c>
      <c r="AF531" s="229" t="s">
        <v>304</v>
      </c>
      <c r="AG531" s="790"/>
      <c r="AH531" s="229"/>
      <c r="AI531" s="229"/>
      <c r="AJ531" s="218">
        <f t="shared" si="47"/>
        <v>1</v>
      </c>
      <c r="AK531" s="84">
        <f t="shared" si="48"/>
        <v>1</v>
      </c>
    </row>
    <row r="532" spans="1:37" s="84" customFormat="1" ht="16.5">
      <c r="A532" s="229"/>
      <c r="B532" s="41">
        <f t="shared" si="50"/>
        <v>530</v>
      </c>
      <c r="C532" s="41" t="s">
        <v>5107</v>
      </c>
      <c r="D532" s="246" t="s">
        <v>2189</v>
      </c>
      <c r="E532" s="246" t="s">
        <v>2189</v>
      </c>
      <c r="F532" s="246" t="str">
        <f t="shared" si="49"/>
        <v>P</v>
      </c>
      <c r="G532" s="41" t="s">
        <v>5764</v>
      </c>
      <c r="H532" s="158">
        <v>54513.3</v>
      </c>
      <c r="I532" s="158" t="s">
        <v>949</v>
      </c>
      <c r="J532" s="158">
        <v>1.2</v>
      </c>
      <c r="K532" s="41">
        <v>65.42</v>
      </c>
      <c r="L532" s="158" t="s">
        <v>949</v>
      </c>
      <c r="M532" s="158" t="s">
        <v>995</v>
      </c>
      <c r="N532" s="106" t="s">
        <v>1130</v>
      </c>
      <c r="O532" s="158" t="s">
        <v>1990</v>
      </c>
      <c r="P532" s="158" t="s">
        <v>1991</v>
      </c>
      <c r="Q532" s="106" t="s">
        <v>1133</v>
      </c>
      <c r="R532" s="158" t="s">
        <v>1142</v>
      </c>
      <c r="S532" s="41" t="s">
        <v>945</v>
      </c>
      <c r="T532" s="41" t="s">
        <v>945</v>
      </c>
      <c r="U532" s="229"/>
      <c r="V532" s="229"/>
      <c r="W532" s="233" t="s">
        <v>2189</v>
      </c>
      <c r="X532" s="41" t="s">
        <v>1142</v>
      </c>
      <c r="Y532" s="229"/>
      <c r="Z532" s="229"/>
      <c r="AA532" s="229"/>
      <c r="AB532" s="229"/>
      <c r="AC532" s="229"/>
      <c r="AD532" s="229"/>
      <c r="AE532" s="41" t="s">
        <v>1556</v>
      </c>
      <c r="AF532" s="229" t="s">
        <v>304</v>
      </c>
      <c r="AG532" s="790"/>
      <c r="AH532" s="229"/>
      <c r="AI532" s="229"/>
      <c r="AJ532" s="218">
        <f t="shared" si="47"/>
        <v>1</v>
      </c>
      <c r="AK532" s="84">
        <f t="shared" si="48"/>
        <v>1</v>
      </c>
    </row>
    <row r="533" spans="1:37" s="84" customFormat="1" ht="16.5">
      <c r="A533" s="229"/>
      <c r="B533" s="41">
        <f t="shared" si="50"/>
        <v>531</v>
      </c>
      <c r="C533" s="41" t="s">
        <v>5107</v>
      </c>
      <c r="D533" s="246" t="s">
        <v>5765</v>
      </c>
      <c r="E533" s="246" t="s">
        <v>5765</v>
      </c>
      <c r="F533" s="246" t="str">
        <f t="shared" si="49"/>
        <v>Q</v>
      </c>
      <c r="G533" s="41" t="s">
        <v>5766</v>
      </c>
      <c r="H533" s="158" t="s">
        <v>949</v>
      </c>
      <c r="I533" s="158" t="s">
        <v>949</v>
      </c>
      <c r="J533" s="158" t="s">
        <v>949</v>
      </c>
      <c r="K533" s="41" t="s">
        <v>949</v>
      </c>
      <c r="L533" s="41" t="s">
        <v>949</v>
      </c>
      <c r="M533" s="41" t="s">
        <v>949</v>
      </c>
      <c r="N533" s="158" t="s">
        <v>949</v>
      </c>
      <c r="O533" s="158" t="s">
        <v>949</v>
      </c>
      <c r="P533" s="158" t="s">
        <v>949</v>
      </c>
      <c r="Q533" s="158"/>
      <c r="R533" s="41" t="s">
        <v>5345</v>
      </c>
      <c r="S533" s="41" t="s">
        <v>945</v>
      </c>
      <c r="T533" s="41" t="s">
        <v>945</v>
      </c>
      <c r="U533" s="229"/>
      <c r="V533" s="229"/>
      <c r="W533" s="229"/>
      <c r="X533" s="229"/>
      <c r="Y533" s="229"/>
      <c r="Z533" s="229"/>
      <c r="AA533" s="229"/>
      <c r="AB533" s="229"/>
      <c r="AC533" s="229"/>
      <c r="AD533" s="229"/>
      <c r="AE533" s="229"/>
      <c r="AF533" s="229" t="s">
        <v>304</v>
      </c>
      <c r="AG533" s="229"/>
      <c r="AH533" s="229"/>
      <c r="AI533" s="229">
        <v>0</v>
      </c>
      <c r="AJ533" s="218">
        <f t="shared" si="47"/>
        <v>1</v>
      </c>
      <c r="AK533" s="84">
        <f t="shared" si="48"/>
        <v>1</v>
      </c>
    </row>
    <row r="534" spans="1:37" s="84" customFormat="1" ht="16.5">
      <c r="A534" s="229"/>
      <c r="B534" s="274">
        <f t="shared" si="50"/>
        <v>532</v>
      </c>
      <c r="C534" s="274" t="s">
        <v>5107</v>
      </c>
      <c r="D534" s="964" t="s">
        <v>5767</v>
      </c>
      <c r="E534" s="964" t="s">
        <v>5767</v>
      </c>
      <c r="F534" s="964" t="str">
        <f t="shared" si="49"/>
        <v>Q</v>
      </c>
      <c r="G534" s="274" t="s">
        <v>5768</v>
      </c>
      <c r="H534" s="159" t="s">
        <v>949</v>
      </c>
      <c r="I534" s="159" t="s">
        <v>949</v>
      </c>
      <c r="J534" s="159" t="s">
        <v>949</v>
      </c>
      <c r="K534" s="274" t="s">
        <v>949</v>
      </c>
      <c r="L534" s="274" t="s">
        <v>949</v>
      </c>
      <c r="M534" s="274" t="s">
        <v>949</v>
      </c>
      <c r="N534" s="159" t="s">
        <v>949</v>
      </c>
      <c r="O534" s="159" t="s">
        <v>949</v>
      </c>
      <c r="P534" s="159" t="s">
        <v>949</v>
      </c>
      <c r="Q534" s="159"/>
      <c r="R534" s="274" t="s">
        <v>5345</v>
      </c>
      <c r="S534" s="274" t="s">
        <v>945</v>
      </c>
      <c r="T534" s="274" t="s">
        <v>945</v>
      </c>
      <c r="U534" s="615"/>
      <c r="V534" s="615"/>
      <c r="W534" s="615"/>
      <c r="X534" s="615"/>
      <c r="Y534" s="615"/>
      <c r="Z534" s="615"/>
      <c r="AA534" s="615"/>
      <c r="AB534" s="615"/>
      <c r="AC534" s="615"/>
      <c r="AD534" s="615"/>
      <c r="AE534" s="615"/>
      <c r="AF534" s="615" t="s">
        <v>304</v>
      </c>
      <c r="AG534" s="615"/>
      <c r="AH534" s="615"/>
      <c r="AI534" s="615"/>
      <c r="AJ534" s="645">
        <f t="shared" si="47"/>
        <v>1</v>
      </c>
      <c r="AK534" s="84">
        <f t="shared" si="48"/>
        <v>1</v>
      </c>
    </row>
    <row r="535" spans="1:37" ht="16.5">
      <c r="A535" s="1018"/>
      <c r="B535" s="259">
        <f t="shared" si="50"/>
        <v>533</v>
      </c>
      <c r="C535" s="259" t="s">
        <v>3719</v>
      </c>
      <c r="D535" s="260" t="s">
        <v>5769</v>
      </c>
      <c r="E535" s="260" t="str">
        <f>LEFT(D535,8)</f>
        <v>A34Q124</v>
      </c>
      <c r="F535" s="260" t="str">
        <f t="shared" si="49"/>
        <v>Q</v>
      </c>
      <c r="G535" s="259" t="s">
        <v>5770</v>
      </c>
      <c r="H535" s="259" t="s">
        <v>949</v>
      </c>
      <c r="I535" s="259" t="s">
        <v>949</v>
      </c>
      <c r="J535" s="259" t="s">
        <v>949</v>
      </c>
      <c r="K535" s="259" t="s">
        <v>949</v>
      </c>
      <c r="L535" s="259" t="s">
        <v>949</v>
      </c>
      <c r="M535" s="259" t="s">
        <v>949</v>
      </c>
      <c r="N535" s="260" t="s">
        <v>949</v>
      </c>
      <c r="O535" s="260" t="s">
        <v>949</v>
      </c>
      <c r="P535" s="260" t="s">
        <v>949</v>
      </c>
      <c r="Q535" s="260" t="s">
        <v>949</v>
      </c>
      <c r="R535" s="259" t="s">
        <v>1166</v>
      </c>
      <c r="S535" s="259" t="s">
        <v>949</v>
      </c>
      <c r="T535" s="259" t="s">
        <v>949</v>
      </c>
      <c r="U535" s="259" t="s">
        <v>949</v>
      </c>
      <c r="V535" s="259" t="s">
        <v>949</v>
      </c>
      <c r="W535" s="259" t="s">
        <v>949</v>
      </c>
      <c r="X535" s="259" t="s">
        <v>949</v>
      </c>
      <c r="Y535" s="259" t="s">
        <v>949</v>
      </c>
      <c r="Z535" s="259" t="s">
        <v>949</v>
      </c>
      <c r="AA535" s="259" t="s">
        <v>949</v>
      </c>
      <c r="AB535" s="259" t="s">
        <v>949</v>
      </c>
      <c r="AC535" s="259" t="s">
        <v>949</v>
      </c>
      <c r="AD535" s="259" t="s">
        <v>949</v>
      </c>
      <c r="AE535" s="261"/>
      <c r="AF535" s="261" t="s">
        <v>132</v>
      </c>
      <c r="AG535" s="261" t="s">
        <v>5342</v>
      </c>
      <c r="AH535" s="261"/>
      <c r="AI535" s="998"/>
      <c r="AJ535" s="261">
        <f t="shared" si="47"/>
        <v>1</v>
      </c>
      <c r="AK535" s="998">
        <f t="shared" si="48"/>
        <v>1</v>
      </c>
    </row>
    <row r="536" spans="1:37" ht="16.5">
      <c r="A536" s="1018"/>
      <c r="B536" s="29">
        <f t="shared" si="50"/>
        <v>534</v>
      </c>
      <c r="C536" s="29" t="s">
        <v>3719</v>
      </c>
      <c r="D536" s="106" t="s">
        <v>5771</v>
      </c>
      <c r="E536" s="106" t="str">
        <f>LEFT(D536,8)</f>
        <v>A34Q125</v>
      </c>
      <c r="F536" s="106" t="s">
        <v>993</v>
      </c>
      <c r="G536" s="1031" t="s">
        <v>5772</v>
      </c>
      <c r="H536" s="29" t="s">
        <v>949</v>
      </c>
      <c r="I536" s="29" t="s">
        <v>949</v>
      </c>
      <c r="J536" s="29" t="s">
        <v>949</v>
      </c>
      <c r="K536" s="29" t="s">
        <v>949</v>
      </c>
      <c r="L536" s="29" t="s">
        <v>949</v>
      </c>
      <c r="M536" s="29" t="s">
        <v>949</v>
      </c>
      <c r="N536" s="106" t="s">
        <v>949</v>
      </c>
      <c r="O536" s="106" t="s">
        <v>949</v>
      </c>
      <c r="P536" s="106" t="s">
        <v>949</v>
      </c>
      <c r="Q536" s="106" t="s">
        <v>949</v>
      </c>
      <c r="R536" s="29" t="s">
        <v>1166</v>
      </c>
      <c r="S536" s="998" t="s">
        <v>949</v>
      </c>
      <c r="T536" s="998" t="s">
        <v>949</v>
      </c>
      <c r="U536" s="998" t="s">
        <v>949</v>
      </c>
      <c r="V536" s="998" t="s">
        <v>949</v>
      </c>
      <c r="W536" s="998" t="s">
        <v>949</v>
      </c>
      <c r="X536" s="998" t="s">
        <v>949</v>
      </c>
      <c r="Y536" s="998" t="s">
        <v>949</v>
      </c>
      <c r="Z536" s="998" t="s">
        <v>949</v>
      </c>
      <c r="AA536" s="998" t="s">
        <v>949</v>
      </c>
      <c r="AB536" s="998" t="s">
        <v>949</v>
      </c>
      <c r="AC536" s="998" t="s">
        <v>949</v>
      </c>
      <c r="AD536" s="998" t="s">
        <v>949</v>
      </c>
      <c r="AE536" s="998"/>
      <c r="AF536" s="998" t="s">
        <v>132</v>
      </c>
      <c r="AG536" s="998"/>
      <c r="AH536" s="998"/>
      <c r="AI536" s="998"/>
      <c r="AJ536" s="998">
        <f t="shared" si="47"/>
        <v>1</v>
      </c>
      <c r="AK536" s="998">
        <f t="shared" si="48"/>
        <v>1</v>
      </c>
    </row>
    <row r="537" spans="1:37" ht="16.5">
      <c r="A537" s="1018"/>
      <c r="B537" s="259">
        <f t="shared" si="50"/>
        <v>535</v>
      </c>
      <c r="C537" s="259" t="s">
        <v>3719</v>
      </c>
      <c r="D537" s="260" t="s">
        <v>5773</v>
      </c>
      <c r="E537" s="260" t="str">
        <f>LEFT(D537,8)</f>
        <v>A34Q132</v>
      </c>
      <c r="F537" s="260" t="str">
        <f>MID(D537,4,1)</f>
        <v>Q</v>
      </c>
      <c r="G537" s="259" t="s">
        <v>5774</v>
      </c>
      <c r="H537" s="259" t="s">
        <v>949</v>
      </c>
      <c r="I537" s="259" t="s">
        <v>949</v>
      </c>
      <c r="J537" s="259" t="s">
        <v>949</v>
      </c>
      <c r="K537" s="259" t="s">
        <v>949</v>
      </c>
      <c r="L537" s="259" t="s">
        <v>949</v>
      </c>
      <c r="M537" s="259" t="s">
        <v>949</v>
      </c>
      <c r="N537" s="260" t="s">
        <v>949</v>
      </c>
      <c r="O537" s="260" t="s">
        <v>949</v>
      </c>
      <c r="P537" s="260" t="s">
        <v>949</v>
      </c>
      <c r="Q537" s="260" t="s">
        <v>949</v>
      </c>
      <c r="R537" s="259" t="s">
        <v>1166</v>
      </c>
      <c r="S537" s="259" t="s">
        <v>949</v>
      </c>
      <c r="T537" s="259" t="s">
        <v>949</v>
      </c>
      <c r="U537" s="259" t="s">
        <v>949</v>
      </c>
      <c r="V537" s="259" t="s">
        <v>949</v>
      </c>
      <c r="W537" s="259" t="s">
        <v>949</v>
      </c>
      <c r="X537" s="259" t="s">
        <v>949</v>
      </c>
      <c r="Y537" s="259" t="s">
        <v>949</v>
      </c>
      <c r="Z537" s="259" t="s">
        <v>949</v>
      </c>
      <c r="AA537" s="259" t="s">
        <v>949</v>
      </c>
      <c r="AB537" s="259" t="s">
        <v>949</v>
      </c>
      <c r="AC537" s="259" t="s">
        <v>949</v>
      </c>
      <c r="AD537" s="259" t="s">
        <v>949</v>
      </c>
      <c r="AE537" s="261"/>
      <c r="AF537" s="261" t="s">
        <v>132</v>
      </c>
      <c r="AG537" s="261" t="s">
        <v>5342</v>
      </c>
      <c r="AH537" s="261"/>
      <c r="AI537" s="998"/>
      <c r="AJ537" s="261">
        <f t="shared" si="47"/>
        <v>1</v>
      </c>
      <c r="AK537" s="998">
        <f t="shared" si="48"/>
        <v>1</v>
      </c>
    </row>
    <row r="538" spans="1:37" s="84" customFormat="1" ht="16.5">
      <c r="A538" s="229"/>
      <c r="B538" s="275">
        <f t="shared" si="50"/>
        <v>536</v>
      </c>
      <c r="C538" s="647" t="s">
        <v>3237</v>
      </c>
      <c r="D538" s="160" t="s">
        <v>3451</v>
      </c>
      <c r="E538" s="160" t="s">
        <v>3451</v>
      </c>
      <c r="F538" s="160" t="str">
        <f t="shared" ref="F538:F549" si="51">MID(E538,4,1)</f>
        <v>M</v>
      </c>
      <c r="G538" s="647" t="s">
        <v>5386</v>
      </c>
      <c r="H538" s="160" t="s">
        <v>949</v>
      </c>
      <c r="I538" s="160">
        <v>1</v>
      </c>
      <c r="J538" s="160">
        <v>7.93</v>
      </c>
      <c r="K538" s="160" t="s">
        <v>949</v>
      </c>
      <c r="L538" s="647" t="s">
        <v>5775</v>
      </c>
      <c r="M538" s="647" t="s">
        <v>949</v>
      </c>
      <c r="N538" s="160" t="s">
        <v>1192</v>
      </c>
      <c r="O538" s="160" t="s">
        <v>1193</v>
      </c>
      <c r="P538" s="160" t="s">
        <v>1194</v>
      </c>
      <c r="Q538" s="160"/>
      <c r="R538" s="647" t="s">
        <v>1712</v>
      </c>
      <c r="S538" s="648"/>
      <c r="T538" s="648"/>
      <c r="U538" s="648"/>
      <c r="V538" s="648"/>
      <c r="W538" s="648"/>
      <c r="X538" s="648"/>
      <c r="Y538" s="648"/>
      <c r="Z538" s="648"/>
      <c r="AA538" s="648"/>
      <c r="AB538" s="648"/>
      <c r="AC538" s="648"/>
      <c r="AD538" s="648"/>
      <c r="AE538" s="798"/>
      <c r="AF538" s="648" t="s">
        <v>605</v>
      </c>
      <c r="AG538" s="798"/>
      <c r="AH538" s="798"/>
      <c r="AI538" s="648"/>
      <c r="AJ538" s="649">
        <f t="shared" si="47"/>
        <v>1</v>
      </c>
      <c r="AK538" s="84">
        <f t="shared" si="48"/>
        <v>1</v>
      </c>
    </row>
    <row r="539" spans="1:37" s="84" customFormat="1" ht="16.5">
      <c r="A539" s="229"/>
      <c r="B539" s="41">
        <f t="shared" si="50"/>
        <v>537</v>
      </c>
      <c r="C539" s="41" t="s">
        <v>3237</v>
      </c>
      <c r="D539" s="158" t="s">
        <v>3343</v>
      </c>
      <c r="E539" s="158" t="s">
        <v>3343</v>
      </c>
      <c r="F539" s="158" t="str">
        <f t="shared" si="51"/>
        <v>P</v>
      </c>
      <c r="G539" s="41" t="s">
        <v>5405</v>
      </c>
      <c r="H539" s="158">
        <v>90222.7</v>
      </c>
      <c r="I539" s="158" t="s">
        <v>949</v>
      </c>
      <c r="J539" s="158">
        <v>1.71</v>
      </c>
      <c r="K539" s="158">
        <v>154.28</v>
      </c>
      <c r="L539" s="158" t="s">
        <v>5776</v>
      </c>
      <c r="M539" s="158" t="s">
        <v>995</v>
      </c>
      <c r="N539" s="158" t="s">
        <v>2018</v>
      </c>
      <c r="O539" s="158" t="s">
        <v>3347</v>
      </c>
      <c r="P539" s="106" t="s">
        <v>1132</v>
      </c>
      <c r="Q539" s="158" t="s">
        <v>3392</v>
      </c>
      <c r="R539" s="106" t="s">
        <v>1087</v>
      </c>
      <c r="S539" s="41" t="s">
        <v>945</v>
      </c>
      <c r="T539" s="41" t="s">
        <v>945</v>
      </c>
      <c r="U539" s="229"/>
      <c r="V539" s="229"/>
      <c r="W539" s="229" t="s">
        <v>3343</v>
      </c>
      <c r="X539" s="29" t="s">
        <v>1087</v>
      </c>
      <c r="Y539" s="229"/>
      <c r="Z539" s="229"/>
      <c r="AA539" s="229"/>
      <c r="AB539" s="229"/>
      <c r="AC539" s="229"/>
      <c r="AD539" s="229"/>
      <c r="AE539" s="251" t="s">
        <v>1556</v>
      </c>
      <c r="AF539" s="229" t="s">
        <v>605</v>
      </c>
      <c r="AG539" s="790"/>
      <c r="AH539" s="251"/>
      <c r="AI539" s="229"/>
      <c r="AJ539" s="218">
        <f t="shared" si="47"/>
        <v>1</v>
      </c>
      <c r="AK539" s="84">
        <f t="shared" si="48"/>
        <v>1</v>
      </c>
    </row>
    <row r="540" spans="1:37" s="84" customFormat="1" ht="16.5">
      <c r="A540" s="41"/>
      <c r="B540" s="41">
        <f t="shared" si="50"/>
        <v>538</v>
      </c>
      <c r="C540" s="41" t="s">
        <v>3237</v>
      </c>
      <c r="D540" s="158" t="s">
        <v>3333</v>
      </c>
      <c r="E540" s="158" t="s">
        <v>3333</v>
      </c>
      <c r="F540" s="158" t="str">
        <f t="shared" si="51"/>
        <v>S</v>
      </c>
      <c r="G540" s="41" t="s">
        <v>3335</v>
      </c>
      <c r="H540" s="158" t="s">
        <v>949</v>
      </c>
      <c r="I540" s="158" t="s">
        <v>949</v>
      </c>
      <c r="J540" s="158" t="s">
        <v>949</v>
      </c>
      <c r="K540" s="158" t="s">
        <v>949</v>
      </c>
      <c r="L540" s="41" t="s">
        <v>949</v>
      </c>
      <c r="M540" s="41" t="s">
        <v>949</v>
      </c>
      <c r="N540" s="158" t="s">
        <v>949</v>
      </c>
      <c r="O540" s="158" t="s">
        <v>949</v>
      </c>
      <c r="P540" s="158" t="s">
        <v>949</v>
      </c>
      <c r="Q540" s="158" t="s">
        <v>949</v>
      </c>
      <c r="R540" s="41" t="s">
        <v>1068</v>
      </c>
      <c r="S540" s="41" t="s">
        <v>949</v>
      </c>
      <c r="T540" s="41" t="s">
        <v>949</v>
      </c>
      <c r="U540" s="41"/>
      <c r="V540" s="41"/>
      <c r="W540" s="41"/>
      <c r="X540" s="41"/>
      <c r="Y540" s="41"/>
      <c r="Z540" s="41"/>
      <c r="AA540" s="41"/>
      <c r="AB540" s="41"/>
      <c r="AC540" s="41"/>
      <c r="AD540" s="41"/>
      <c r="AE540" s="158"/>
      <c r="AF540" s="229" t="s">
        <v>605</v>
      </c>
      <c r="AG540" s="158"/>
      <c r="AH540" s="158"/>
      <c r="AI540" s="229"/>
      <c r="AJ540" s="218">
        <f t="shared" si="47"/>
        <v>1</v>
      </c>
      <c r="AK540" s="84">
        <f t="shared" si="48"/>
        <v>1</v>
      </c>
    </row>
    <row r="541" spans="1:37" s="84" customFormat="1" ht="16.5">
      <c r="A541" s="229"/>
      <c r="B541" s="41">
        <f t="shared" si="50"/>
        <v>539</v>
      </c>
      <c r="C541" s="210" t="s">
        <v>3237</v>
      </c>
      <c r="D541" s="158" t="s">
        <v>5777</v>
      </c>
      <c r="E541" s="158" t="s">
        <v>5777</v>
      </c>
      <c r="F541" s="158" t="str">
        <f t="shared" si="51"/>
        <v>T</v>
      </c>
      <c r="G541" s="210" t="s">
        <v>5778</v>
      </c>
      <c r="H541" s="158" t="s">
        <v>949</v>
      </c>
      <c r="I541" s="158" t="s">
        <v>949</v>
      </c>
      <c r="J541" s="158" t="s">
        <v>949</v>
      </c>
      <c r="K541" s="158" t="s">
        <v>949</v>
      </c>
      <c r="L541" s="210" t="s">
        <v>949</v>
      </c>
      <c r="M541" s="210" t="s">
        <v>949</v>
      </c>
      <c r="N541" s="158" t="s">
        <v>1818</v>
      </c>
      <c r="O541" s="158" t="s">
        <v>949</v>
      </c>
      <c r="P541" s="158" t="s">
        <v>949</v>
      </c>
      <c r="Q541" s="158"/>
      <c r="R541" s="210" t="s">
        <v>3356</v>
      </c>
      <c r="S541" s="229"/>
      <c r="T541" s="229"/>
      <c r="U541" s="229"/>
      <c r="V541" s="229"/>
      <c r="W541" s="229"/>
      <c r="X541" s="229"/>
      <c r="Y541" s="229"/>
      <c r="Z541" s="229"/>
      <c r="AA541" s="229"/>
      <c r="AB541" s="229"/>
      <c r="AC541" s="229"/>
      <c r="AD541" s="229"/>
      <c r="AE541" s="251"/>
      <c r="AF541" s="229" t="s">
        <v>605</v>
      </c>
      <c r="AG541" s="251"/>
      <c r="AH541" s="251"/>
      <c r="AI541" s="229"/>
      <c r="AJ541" s="218">
        <f t="shared" si="47"/>
        <v>1</v>
      </c>
      <c r="AK541" s="84">
        <f t="shared" si="48"/>
        <v>1</v>
      </c>
    </row>
    <row r="542" spans="1:37" s="84" customFormat="1" ht="16.5">
      <c r="A542" s="229"/>
      <c r="B542" s="41">
        <f t="shared" si="50"/>
        <v>540</v>
      </c>
      <c r="C542" s="210" t="s">
        <v>3237</v>
      </c>
      <c r="D542" s="248" t="s">
        <v>3240</v>
      </c>
      <c r="E542" s="248" t="s">
        <v>3240</v>
      </c>
      <c r="F542" s="158" t="str">
        <f t="shared" si="51"/>
        <v>X</v>
      </c>
      <c r="G542" s="300" t="s">
        <v>5779</v>
      </c>
      <c r="H542" s="247" t="s">
        <v>949</v>
      </c>
      <c r="I542" s="247" t="s">
        <v>949</v>
      </c>
      <c r="J542" s="247" t="s">
        <v>949</v>
      </c>
      <c r="K542" s="247" t="s">
        <v>949</v>
      </c>
      <c r="L542" s="300" t="s">
        <v>949</v>
      </c>
      <c r="M542" s="300" t="s">
        <v>949</v>
      </c>
      <c r="N542" s="247" t="s">
        <v>949</v>
      </c>
      <c r="O542" s="247" t="s">
        <v>949</v>
      </c>
      <c r="P542" s="247" t="s">
        <v>949</v>
      </c>
      <c r="Q542" s="247" t="s">
        <v>949</v>
      </c>
      <c r="R542" s="300" t="s">
        <v>949</v>
      </c>
      <c r="S542" s="229"/>
      <c r="T542" s="229"/>
      <c r="U542" s="229"/>
      <c r="V542" s="229"/>
      <c r="W542" s="229"/>
      <c r="X542" s="229"/>
      <c r="Y542" s="229"/>
      <c r="Z542" s="229"/>
      <c r="AA542" s="229"/>
      <c r="AB542" s="229"/>
      <c r="AC542" s="229"/>
      <c r="AD542" s="229"/>
      <c r="AE542" s="229"/>
      <c r="AF542" s="229" t="s">
        <v>605</v>
      </c>
      <c r="AG542" s="229"/>
      <c r="AH542" s="229"/>
      <c r="AI542" s="229"/>
      <c r="AJ542" s="218">
        <f t="shared" si="47"/>
        <v>1</v>
      </c>
      <c r="AK542" s="84">
        <f t="shared" si="48"/>
        <v>1</v>
      </c>
    </row>
    <row r="543" spans="1:37" s="84" customFormat="1" ht="16.5">
      <c r="A543" s="229"/>
      <c r="B543" s="41">
        <f t="shared" si="50"/>
        <v>541</v>
      </c>
      <c r="C543" s="210" t="s">
        <v>3237</v>
      </c>
      <c r="D543" s="248" t="s">
        <v>3245</v>
      </c>
      <c r="E543" s="248" t="s">
        <v>3245</v>
      </c>
      <c r="F543" s="158" t="str">
        <f t="shared" si="51"/>
        <v>X</v>
      </c>
      <c r="G543" s="300" t="s">
        <v>5780</v>
      </c>
      <c r="H543" s="247" t="s">
        <v>949</v>
      </c>
      <c r="I543" s="247" t="s">
        <v>949</v>
      </c>
      <c r="J543" s="247" t="s">
        <v>949</v>
      </c>
      <c r="K543" s="247" t="s">
        <v>949</v>
      </c>
      <c r="L543" s="300" t="s">
        <v>949</v>
      </c>
      <c r="M543" s="300" t="s">
        <v>949</v>
      </c>
      <c r="N543" s="247" t="s">
        <v>949</v>
      </c>
      <c r="O543" s="247" t="s">
        <v>949</v>
      </c>
      <c r="P543" s="247" t="s">
        <v>949</v>
      </c>
      <c r="Q543" s="247" t="s">
        <v>949</v>
      </c>
      <c r="R543" s="300" t="s">
        <v>949</v>
      </c>
      <c r="S543" s="229"/>
      <c r="T543" s="229"/>
      <c r="U543" s="229"/>
      <c r="V543" s="229"/>
      <c r="W543" s="229"/>
      <c r="X543" s="229"/>
      <c r="Y543" s="229"/>
      <c r="Z543" s="229"/>
      <c r="AA543" s="229"/>
      <c r="AB543" s="229"/>
      <c r="AC543" s="229"/>
      <c r="AD543" s="229"/>
      <c r="AE543" s="229"/>
      <c r="AF543" s="229" t="s">
        <v>605</v>
      </c>
      <c r="AG543" s="229"/>
      <c r="AH543" s="229"/>
      <c r="AI543" s="229"/>
      <c r="AJ543" s="218">
        <f t="shared" si="47"/>
        <v>1</v>
      </c>
      <c r="AK543" s="84">
        <f t="shared" si="48"/>
        <v>1</v>
      </c>
    </row>
    <row r="544" spans="1:37" s="84" customFormat="1" ht="16.5">
      <c r="A544" s="229"/>
      <c r="B544" s="41">
        <f t="shared" si="50"/>
        <v>542</v>
      </c>
      <c r="C544" s="281" t="s">
        <v>3237</v>
      </c>
      <c r="D544" s="291" t="s">
        <v>3269</v>
      </c>
      <c r="E544" s="291" t="s">
        <v>5781</v>
      </c>
      <c r="F544" s="158" t="str">
        <f>MID(E544,5,1)</f>
        <v>X</v>
      </c>
      <c r="G544" s="281" t="s">
        <v>5782</v>
      </c>
      <c r="H544" s="247" t="s">
        <v>949</v>
      </c>
      <c r="I544" s="247" t="s">
        <v>949</v>
      </c>
      <c r="J544" s="247" t="s">
        <v>949</v>
      </c>
      <c r="K544" s="247" t="s">
        <v>949</v>
      </c>
      <c r="L544" s="220" t="s">
        <v>949</v>
      </c>
      <c r="M544" s="220" t="s">
        <v>949</v>
      </c>
      <c r="N544" s="247" t="s">
        <v>949</v>
      </c>
      <c r="O544" s="247" t="s">
        <v>949</v>
      </c>
      <c r="P544" s="247" t="s">
        <v>949</v>
      </c>
      <c r="Q544" s="247" t="s">
        <v>949</v>
      </c>
      <c r="R544" s="221" t="s">
        <v>949</v>
      </c>
      <c r="S544" s="41" t="s">
        <v>949</v>
      </c>
      <c r="T544" s="41" t="s">
        <v>949</v>
      </c>
      <c r="U544" s="229"/>
      <c r="V544" s="229"/>
      <c r="W544" s="229"/>
      <c r="X544" s="229"/>
      <c r="Y544" s="229"/>
      <c r="Z544" s="229"/>
      <c r="AA544" s="229"/>
      <c r="AB544" s="229"/>
      <c r="AC544" s="229"/>
      <c r="AD544" s="229"/>
      <c r="AE544" s="229"/>
      <c r="AF544" s="229" t="s">
        <v>605</v>
      </c>
      <c r="AG544" s="229"/>
      <c r="AH544" s="229"/>
      <c r="AI544" s="229"/>
      <c r="AJ544" s="218">
        <f t="shared" si="47"/>
        <v>1</v>
      </c>
      <c r="AK544" s="84">
        <f t="shared" si="48"/>
        <v>1</v>
      </c>
    </row>
    <row r="545" spans="1:37" s="84" customFormat="1" ht="16.5">
      <c r="A545" s="229"/>
      <c r="B545" s="41">
        <f t="shared" si="50"/>
        <v>543</v>
      </c>
      <c r="C545" s="210" t="s">
        <v>3237</v>
      </c>
      <c r="D545" s="248" t="s">
        <v>3359</v>
      </c>
      <c r="E545" s="248" t="s">
        <v>3359</v>
      </c>
      <c r="F545" s="158" t="str">
        <f t="shared" si="51"/>
        <v>X</v>
      </c>
      <c r="G545" s="300" t="s">
        <v>3361</v>
      </c>
      <c r="H545" s="247" t="s">
        <v>949</v>
      </c>
      <c r="I545" s="247" t="s">
        <v>949</v>
      </c>
      <c r="J545" s="247" t="s">
        <v>949</v>
      </c>
      <c r="K545" s="247" t="s">
        <v>949</v>
      </c>
      <c r="L545" s="300" t="s">
        <v>949</v>
      </c>
      <c r="M545" s="300" t="s">
        <v>949</v>
      </c>
      <c r="N545" s="247" t="s">
        <v>949</v>
      </c>
      <c r="O545" s="247" t="s">
        <v>949</v>
      </c>
      <c r="P545" s="247" t="s">
        <v>949</v>
      </c>
      <c r="Q545" s="247" t="s">
        <v>949</v>
      </c>
      <c r="R545" s="300" t="s">
        <v>949</v>
      </c>
      <c r="S545" s="229"/>
      <c r="T545" s="229"/>
      <c r="U545" s="229"/>
      <c r="V545" s="229"/>
      <c r="W545" s="229"/>
      <c r="X545" s="229"/>
      <c r="Y545" s="229"/>
      <c r="Z545" s="229"/>
      <c r="AA545" s="229"/>
      <c r="AB545" s="229"/>
      <c r="AC545" s="229"/>
      <c r="AD545" s="229"/>
      <c r="AE545" s="229"/>
      <c r="AF545" s="229" t="s">
        <v>605</v>
      </c>
      <c r="AG545" s="229"/>
      <c r="AH545" s="229"/>
      <c r="AI545" s="229"/>
      <c r="AJ545" s="218">
        <f t="shared" si="47"/>
        <v>1</v>
      </c>
      <c r="AK545" s="84">
        <f t="shared" si="48"/>
        <v>1</v>
      </c>
    </row>
    <row r="546" spans="1:37" s="84" customFormat="1" ht="16.5">
      <c r="A546" s="229"/>
      <c r="B546" s="41">
        <f t="shared" si="50"/>
        <v>544</v>
      </c>
      <c r="C546" s="210" t="s">
        <v>3237</v>
      </c>
      <c r="D546" s="248" t="s">
        <v>3395</v>
      </c>
      <c r="E546" s="248" t="s">
        <v>3395</v>
      </c>
      <c r="F546" s="158" t="str">
        <f t="shared" si="51"/>
        <v>X</v>
      </c>
      <c r="G546" s="300" t="s">
        <v>3397</v>
      </c>
      <c r="H546" s="247" t="s">
        <v>949</v>
      </c>
      <c r="I546" s="247" t="s">
        <v>949</v>
      </c>
      <c r="J546" s="247" t="s">
        <v>949</v>
      </c>
      <c r="K546" s="247" t="s">
        <v>949</v>
      </c>
      <c r="L546" s="300" t="s">
        <v>949</v>
      </c>
      <c r="M546" s="300" t="s">
        <v>949</v>
      </c>
      <c r="N546" s="247" t="s">
        <v>949</v>
      </c>
      <c r="O546" s="247" t="s">
        <v>949</v>
      </c>
      <c r="P546" s="247" t="s">
        <v>949</v>
      </c>
      <c r="Q546" s="247" t="s">
        <v>949</v>
      </c>
      <c r="R546" s="300" t="s">
        <v>949</v>
      </c>
      <c r="S546" s="229"/>
      <c r="T546" s="229"/>
      <c r="U546" s="229"/>
      <c r="V546" s="229"/>
      <c r="W546" s="229"/>
      <c r="X546" s="229"/>
      <c r="Y546" s="229"/>
      <c r="Z546" s="229"/>
      <c r="AA546" s="229"/>
      <c r="AB546" s="229"/>
      <c r="AC546" s="229"/>
      <c r="AD546" s="229"/>
      <c r="AE546" s="229"/>
      <c r="AF546" s="229" t="s">
        <v>605</v>
      </c>
      <c r="AG546" s="229"/>
      <c r="AH546" s="229"/>
      <c r="AI546" s="229"/>
      <c r="AJ546" s="218">
        <f t="shared" si="47"/>
        <v>1</v>
      </c>
      <c r="AK546" s="84">
        <f t="shared" si="48"/>
        <v>1</v>
      </c>
    </row>
    <row r="547" spans="1:37" s="84" customFormat="1" ht="16.5">
      <c r="A547" s="229"/>
      <c r="B547" s="41">
        <f t="shared" si="50"/>
        <v>545</v>
      </c>
      <c r="C547" s="210" t="s">
        <v>3237</v>
      </c>
      <c r="D547" s="248" t="s">
        <v>3419</v>
      </c>
      <c r="E547" s="248" t="s">
        <v>3419</v>
      </c>
      <c r="F547" s="158" t="str">
        <f t="shared" si="51"/>
        <v>X</v>
      </c>
      <c r="G547" s="300" t="s">
        <v>5783</v>
      </c>
      <c r="H547" s="247" t="s">
        <v>949</v>
      </c>
      <c r="I547" s="247" t="s">
        <v>949</v>
      </c>
      <c r="J547" s="247" t="s">
        <v>949</v>
      </c>
      <c r="K547" s="247" t="s">
        <v>949</v>
      </c>
      <c r="L547" s="300" t="s">
        <v>949</v>
      </c>
      <c r="M547" s="300" t="s">
        <v>949</v>
      </c>
      <c r="N547" s="247" t="s">
        <v>949</v>
      </c>
      <c r="O547" s="247" t="s">
        <v>949</v>
      </c>
      <c r="P547" s="247" t="s">
        <v>949</v>
      </c>
      <c r="Q547" s="247" t="s">
        <v>949</v>
      </c>
      <c r="R547" s="300" t="s">
        <v>949</v>
      </c>
      <c r="S547" s="229"/>
      <c r="T547" s="229"/>
      <c r="U547" s="229"/>
      <c r="V547" s="229"/>
      <c r="W547" s="229"/>
      <c r="X547" s="229"/>
      <c r="Y547" s="229"/>
      <c r="Z547" s="229"/>
      <c r="AA547" s="229"/>
      <c r="AB547" s="229"/>
      <c r="AC547" s="229"/>
      <c r="AD547" s="229"/>
      <c r="AE547" s="229"/>
      <c r="AF547" s="229" t="s">
        <v>605</v>
      </c>
      <c r="AG547" s="229"/>
      <c r="AH547" s="229"/>
      <c r="AI547" s="229"/>
      <c r="AJ547" s="218">
        <f t="shared" si="47"/>
        <v>1</v>
      </c>
      <c r="AK547" s="84">
        <f t="shared" si="48"/>
        <v>1</v>
      </c>
    </row>
    <row r="548" spans="1:37" s="84" customFormat="1" ht="16.5">
      <c r="A548" s="229"/>
      <c r="B548" s="41">
        <f t="shared" si="50"/>
        <v>546</v>
      </c>
      <c r="C548" s="210" t="s">
        <v>3237</v>
      </c>
      <c r="D548" s="248" t="s">
        <v>3364</v>
      </c>
      <c r="E548" s="248" t="s">
        <v>3364</v>
      </c>
      <c r="F548" s="158" t="str">
        <f t="shared" si="51"/>
        <v>X</v>
      </c>
      <c r="G548" s="300" t="s">
        <v>5784</v>
      </c>
      <c r="H548" s="247" t="s">
        <v>949</v>
      </c>
      <c r="I548" s="247" t="s">
        <v>949</v>
      </c>
      <c r="J548" s="247" t="s">
        <v>949</v>
      </c>
      <c r="K548" s="247" t="s">
        <v>949</v>
      </c>
      <c r="L548" s="300" t="s">
        <v>949</v>
      </c>
      <c r="M548" s="300" t="s">
        <v>949</v>
      </c>
      <c r="N548" s="247" t="s">
        <v>949</v>
      </c>
      <c r="O548" s="247" t="s">
        <v>949</v>
      </c>
      <c r="P548" s="247" t="s">
        <v>949</v>
      </c>
      <c r="Q548" s="247" t="s">
        <v>949</v>
      </c>
      <c r="R548" s="300" t="s">
        <v>949</v>
      </c>
      <c r="S548" s="229"/>
      <c r="T548" s="229"/>
      <c r="U548" s="229"/>
      <c r="V548" s="229"/>
      <c r="W548" s="229"/>
      <c r="X548" s="229"/>
      <c r="Y548" s="229"/>
      <c r="Z548" s="229"/>
      <c r="AA548" s="229"/>
      <c r="AB548" s="229"/>
      <c r="AC548" s="229"/>
      <c r="AD548" s="229"/>
      <c r="AE548" s="229"/>
      <c r="AF548" s="229" t="s">
        <v>605</v>
      </c>
      <c r="AG548" s="229"/>
      <c r="AH548" s="229"/>
      <c r="AI548" s="229"/>
      <c r="AJ548" s="218">
        <f t="shared" si="47"/>
        <v>1</v>
      </c>
      <c r="AK548" s="84">
        <f t="shared" si="48"/>
        <v>1</v>
      </c>
    </row>
    <row r="549" spans="1:37" s="84" customFormat="1" ht="16.5">
      <c r="A549" s="229"/>
      <c r="B549" s="41">
        <f t="shared" si="50"/>
        <v>547</v>
      </c>
      <c r="C549" s="210" t="s">
        <v>3237</v>
      </c>
      <c r="D549" s="248" t="s">
        <v>3400</v>
      </c>
      <c r="E549" s="248" t="s">
        <v>3400</v>
      </c>
      <c r="F549" s="158" t="str">
        <f t="shared" si="51"/>
        <v>X</v>
      </c>
      <c r="G549" s="300" t="s">
        <v>5440</v>
      </c>
      <c r="H549" s="247" t="s">
        <v>949</v>
      </c>
      <c r="I549" s="247" t="s">
        <v>949</v>
      </c>
      <c r="J549" s="247" t="s">
        <v>949</v>
      </c>
      <c r="K549" s="247" t="s">
        <v>949</v>
      </c>
      <c r="L549" s="300" t="s">
        <v>949</v>
      </c>
      <c r="M549" s="300" t="s">
        <v>949</v>
      </c>
      <c r="N549" s="247" t="s">
        <v>949</v>
      </c>
      <c r="O549" s="247" t="s">
        <v>949</v>
      </c>
      <c r="P549" s="247" t="s">
        <v>949</v>
      </c>
      <c r="Q549" s="247" t="s">
        <v>949</v>
      </c>
      <c r="R549" s="300" t="s">
        <v>949</v>
      </c>
      <c r="S549" s="229"/>
      <c r="T549" s="229"/>
      <c r="U549" s="229"/>
      <c r="V549" s="229"/>
      <c r="W549" s="229"/>
      <c r="X549" s="229"/>
      <c r="Y549" s="229"/>
      <c r="Z549" s="229"/>
      <c r="AA549" s="229"/>
      <c r="AB549" s="229"/>
      <c r="AC549" s="229"/>
      <c r="AD549" s="229"/>
      <c r="AE549" s="229"/>
      <c r="AF549" s="229" t="s">
        <v>605</v>
      </c>
      <c r="AG549" s="229"/>
      <c r="AH549" s="229"/>
      <c r="AI549" s="229"/>
      <c r="AJ549" s="218">
        <f t="shared" si="47"/>
        <v>1</v>
      </c>
      <c r="AK549" s="84">
        <f t="shared" si="48"/>
        <v>1</v>
      </c>
    </row>
    <row r="550" spans="1:37" s="84" customFormat="1" ht="16.5">
      <c r="A550" s="229"/>
      <c r="B550" s="41">
        <f t="shared" si="50"/>
        <v>548</v>
      </c>
      <c r="C550" s="41" t="s">
        <v>5456</v>
      </c>
      <c r="D550" s="158" t="s">
        <v>1330</v>
      </c>
      <c r="E550" s="158" t="s">
        <v>1330</v>
      </c>
      <c r="F550" s="158" t="str">
        <f>MID(D550,4,1)</f>
        <v>E</v>
      </c>
      <c r="G550" s="41" t="s">
        <v>5785</v>
      </c>
      <c r="H550" s="158">
        <v>29787.5</v>
      </c>
      <c r="I550" s="158" t="s">
        <v>949</v>
      </c>
      <c r="J550" s="158" t="s">
        <v>949</v>
      </c>
      <c r="K550" s="41" t="s">
        <v>949</v>
      </c>
      <c r="L550" s="41" t="s">
        <v>5786</v>
      </c>
      <c r="M550" s="41" t="s">
        <v>949</v>
      </c>
      <c r="N550" s="158" t="s">
        <v>949</v>
      </c>
      <c r="O550" s="158" t="s">
        <v>949</v>
      </c>
      <c r="P550" s="158" t="s">
        <v>949</v>
      </c>
      <c r="Q550" s="158"/>
      <c r="R550" s="158" t="s">
        <v>1334</v>
      </c>
      <c r="S550" s="41" t="s">
        <v>945</v>
      </c>
      <c r="T550" s="41" t="s">
        <v>945</v>
      </c>
      <c r="U550" s="229"/>
      <c r="V550" s="229"/>
      <c r="W550" s="229"/>
      <c r="X550" s="229"/>
      <c r="Y550" s="229"/>
      <c r="Z550" s="229"/>
      <c r="AA550" s="229"/>
      <c r="AB550" s="229"/>
      <c r="AC550" s="229"/>
      <c r="AD550" s="229"/>
      <c r="AE550" s="229"/>
      <c r="AF550" s="14" t="s">
        <v>5453</v>
      </c>
      <c r="AG550" s="229"/>
      <c r="AH550" s="229"/>
      <c r="AI550" s="229"/>
      <c r="AJ550" s="645">
        <f t="shared" si="47"/>
        <v>1</v>
      </c>
      <c r="AK550" s="84">
        <f t="shared" si="48"/>
        <v>1</v>
      </c>
    </row>
    <row r="551" spans="1:37" s="84" customFormat="1" ht="16.5">
      <c r="A551" s="229"/>
      <c r="B551" s="41">
        <f t="shared" si="50"/>
        <v>549</v>
      </c>
      <c r="C551" s="29" t="s">
        <v>657</v>
      </c>
      <c r="D551" s="106" t="s">
        <v>5787</v>
      </c>
      <c r="E551" s="106" t="s">
        <v>5787</v>
      </c>
      <c r="F551" s="106" t="s">
        <v>1783</v>
      </c>
      <c r="G551" s="29" t="s">
        <v>5788</v>
      </c>
      <c r="H551" s="106"/>
      <c r="I551" s="106"/>
      <c r="J551" s="106"/>
      <c r="K551" s="29"/>
      <c r="L551" s="29"/>
      <c r="M551" s="106"/>
      <c r="N551" s="106"/>
      <c r="O551" s="106"/>
      <c r="P551" s="106"/>
      <c r="Q551" s="106"/>
      <c r="R551" s="106"/>
      <c r="S551" s="106"/>
      <c r="T551" s="291"/>
      <c r="U551" s="251"/>
      <c r="V551" s="251"/>
      <c r="W551" s="251"/>
      <c r="X551" s="251"/>
      <c r="Y551" s="251"/>
      <c r="Z551" s="251"/>
      <c r="AA551" s="251"/>
      <c r="AB551" s="251"/>
      <c r="AC551" s="251"/>
      <c r="AD551" s="251"/>
      <c r="AE551" s="1120"/>
      <c r="AF551" s="1120" t="s">
        <v>623</v>
      </c>
      <c r="AG551" s="229"/>
      <c r="AH551" s="229"/>
      <c r="AI551" s="640"/>
      <c r="AJ551" s="245">
        <f t="shared" si="47"/>
        <v>1</v>
      </c>
      <c r="AK551" s="251">
        <f t="shared" si="48"/>
        <v>1</v>
      </c>
    </row>
    <row r="552" spans="1:37" s="84" customFormat="1" ht="16.5">
      <c r="A552" s="229"/>
      <c r="B552" s="274">
        <f t="shared" si="50"/>
        <v>550</v>
      </c>
      <c r="C552" s="274" t="s">
        <v>657</v>
      </c>
      <c r="D552" s="159" t="s">
        <v>5789</v>
      </c>
      <c r="E552" s="159" t="s">
        <v>5790</v>
      </c>
      <c r="F552" s="159" t="str">
        <f>MID(D552,4,1)</f>
        <v>T</v>
      </c>
      <c r="G552" s="274" t="s">
        <v>5791</v>
      </c>
      <c r="H552" s="159">
        <v>780</v>
      </c>
      <c r="I552" s="159" t="s">
        <v>5792</v>
      </c>
      <c r="J552" s="1091">
        <v>7.82</v>
      </c>
      <c r="K552" s="1091">
        <v>6.125</v>
      </c>
      <c r="L552" s="1091" t="s">
        <v>5793</v>
      </c>
      <c r="M552" s="159" t="s">
        <v>949</v>
      </c>
      <c r="N552" s="158" t="s">
        <v>1785</v>
      </c>
      <c r="O552" s="158" t="s">
        <v>1786</v>
      </c>
      <c r="P552" s="159" t="s">
        <v>949</v>
      </c>
      <c r="Q552" s="159"/>
      <c r="R552" s="159" t="s">
        <v>1712</v>
      </c>
      <c r="S552" s="159" t="s">
        <v>945</v>
      </c>
      <c r="T552" s="158" t="s">
        <v>945</v>
      </c>
      <c r="U552" s="251"/>
      <c r="V552" s="251"/>
      <c r="W552" s="251"/>
      <c r="X552" s="251"/>
      <c r="Y552" s="251"/>
      <c r="Z552" s="251"/>
      <c r="AA552" s="251"/>
      <c r="AB552" s="251"/>
      <c r="AC552" s="251"/>
      <c r="AD552" s="251"/>
      <c r="AE552" s="158" t="s">
        <v>989</v>
      </c>
      <c r="AF552" s="1059" t="s">
        <v>623</v>
      </c>
      <c r="AG552" s="790"/>
      <c r="AH552" s="229"/>
      <c r="AI552" s="640"/>
      <c r="AJ552" s="245">
        <f t="shared" ref="AJ552:AJ615" si="52">COUNTIFS(D:D,D552)</f>
        <v>1</v>
      </c>
      <c r="AK552" s="251">
        <f t="shared" si="48"/>
        <v>1</v>
      </c>
    </row>
    <row r="553" spans="1:37" s="84" customFormat="1" ht="16.5">
      <c r="A553" s="640"/>
      <c r="B553" s="41">
        <f t="shared" si="50"/>
        <v>551</v>
      </c>
      <c r="C553" s="41" t="s">
        <v>3237</v>
      </c>
      <c r="D553" s="158" t="s">
        <v>1350</v>
      </c>
      <c r="E553" s="158" t="s">
        <v>1350</v>
      </c>
      <c r="F553" s="158" t="str">
        <f>MID(E553,4,1)</f>
        <v>E</v>
      </c>
      <c r="G553" s="41" t="s">
        <v>5794</v>
      </c>
      <c r="H553" s="158" t="s">
        <v>949</v>
      </c>
      <c r="I553" s="158" t="s">
        <v>949</v>
      </c>
      <c r="J553" s="158" t="s">
        <v>949</v>
      </c>
      <c r="K553" s="158" t="s">
        <v>949</v>
      </c>
      <c r="L553" s="41" t="s">
        <v>949</v>
      </c>
      <c r="M553" s="41" t="s">
        <v>949</v>
      </c>
      <c r="N553" s="158" t="s">
        <v>949</v>
      </c>
      <c r="O553" s="158" t="s">
        <v>949</v>
      </c>
      <c r="P553" s="158" t="s">
        <v>949</v>
      </c>
      <c r="Q553" s="158"/>
      <c r="R553" s="41" t="s">
        <v>5147</v>
      </c>
      <c r="S553" s="41" t="s">
        <v>945</v>
      </c>
      <c r="T553" s="789" t="s">
        <v>945</v>
      </c>
      <c r="U553" s="229"/>
      <c r="V553" s="229"/>
      <c r="W553" s="229"/>
      <c r="X553" s="229"/>
      <c r="Y553" s="229"/>
      <c r="Z553" s="229"/>
      <c r="AA553" s="229"/>
      <c r="AB553" s="229"/>
      <c r="AC553" s="229"/>
      <c r="AD553" s="640"/>
      <c r="AE553" s="251"/>
      <c r="AF553" s="229" t="s">
        <v>605</v>
      </c>
      <c r="AG553" s="841"/>
      <c r="AH553" s="251"/>
      <c r="AI553" s="229"/>
      <c r="AJ553" s="649">
        <f t="shared" si="52"/>
        <v>1</v>
      </c>
      <c r="AK553" s="84">
        <f t="shared" si="48"/>
        <v>1</v>
      </c>
    </row>
    <row r="554" spans="1:37" s="84" customFormat="1" ht="16.5">
      <c r="A554" s="640"/>
      <c r="B554" s="274">
        <f t="shared" si="50"/>
        <v>552</v>
      </c>
      <c r="C554" s="274" t="s">
        <v>5456</v>
      </c>
      <c r="D554" s="159" t="s">
        <v>5795</v>
      </c>
      <c r="E554" s="159" t="s">
        <v>5795</v>
      </c>
      <c r="F554" s="159" t="str">
        <f>MID(D554,4,1)</f>
        <v>E</v>
      </c>
      <c r="G554" s="274" t="s">
        <v>5796</v>
      </c>
      <c r="H554" s="159" t="s">
        <v>949</v>
      </c>
      <c r="I554" s="159" t="s">
        <v>949</v>
      </c>
      <c r="J554" s="159" t="s">
        <v>949</v>
      </c>
      <c r="K554" s="274" t="s">
        <v>949</v>
      </c>
      <c r="L554" s="274" t="s">
        <v>949</v>
      </c>
      <c r="M554" s="274" t="s">
        <v>981</v>
      </c>
      <c r="N554" s="159" t="s">
        <v>949</v>
      </c>
      <c r="O554" s="159" t="s">
        <v>949</v>
      </c>
      <c r="P554" s="159" t="s">
        <v>949</v>
      </c>
      <c r="Q554" s="159"/>
      <c r="R554" s="159" t="s">
        <v>5797</v>
      </c>
      <c r="S554" s="642" t="s">
        <v>949</v>
      </c>
      <c r="T554" s="965" t="s">
        <v>949</v>
      </c>
      <c r="U554" s="642" t="s">
        <v>949</v>
      </c>
      <c r="V554" s="642" t="s">
        <v>949</v>
      </c>
      <c r="W554" s="642" t="s">
        <v>949</v>
      </c>
      <c r="X554" s="642" t="s">
        <v>949</v>
      </c>
      <c r="Y554" s="642" t="s">
        <v>949</v>
      </c>
      <c r="Z554" s="642" t="s">
        <v>949</v>
      </c>
      <c r="AA554" s="642" t="s">
        <v>949</v>
      </c>
      <c r="AB554" s="642" t="s">
        <v>949</v>
      </c>
      <c r="AC554" s="642" t="s">
        <v>949</v>
      </c>
      <c r="AD554" s="966" t="s">
        <v>949</v>
      </c>
      <c r="AE554" s="274" t="s">
        <v>989</v>
      </c>
      <c r="AF554" s="615"/>
      <c r="AG554" s="957"/>
      <c r="AH554" s="615"/>
      <c r="AI554" s="615"/>
      <c r="AJ554" s="645">
        <f t="shared" si="52"/>
        <v>1</v>
      </c>
      <c r="AK554" s="84">
        <f t="shared" ref="AK554:AK617" si="53">COUNTIFS(E:E,E554)</f>
        <v>1</v>
      </c>
    </row>
    <row r="555" spans="1:37" ht="16.5">
      <c r="A555" s="1018"/>
      <c r="B555" s="29">
        <f t="shared" si="50"/>
        <v>553</v>
      </c>
      <c r="C555" s="29" t="s">
        <v>3719</v>
      </c>
      <c r="D555" s="106" t="s">
        <v>5798</v>
      </c>
      <c r="E555" s="106" t="s">
        <v>5799</v>
      </c>
      <c r="F555" s="106" t="s">
        <v>979</v>
      </c>
      <c r="G555" s="29" t="s">
        <v>4968</v>
      </c>
      <c r="H555" s="29">
        <f>(360+280)*2*480*0.05</f>
        <v>30720</v>
      </c>
      <c r="I555" s="29" t="s">
        <v>949</v>
      </c>
      <c r="J555" s="29" t="s">
        <v>949</v>
      </c>
      <c r="K555" s="29" t="s">
        <v>949</v>
      </c>
      <c r="L555" s="29" t="s">
        <v>5800</v>
      </c>
      <c r="M555" s="29" t="s">
        <v>2769</v>
      </c>
      <c r="N555" s="106" t="s">
        <v>3773</v>
      </c>
      <c r="O555" s="106" t="s">
        <v>949</v>
      </c>
      <c r="P555" s="106" t="s">
        <v>949</v>
      </c>
      <c r="Q555" s="106" t="s">
        <v>5490</v>
      </c>
      <c r="R555" s="29" t="s">
        <v>1166</v>
      </c>
      <c r="S555" s="29" t="s">
        <v>949</v>
      </c>
      <c r="T555" s="29" t="s">
        <v>949</v>
      </c>
      <c r="U555" s="998" t="s">
        <v>949</v>
      </c>
      <c r="V555" s="998" t="s">
        <v>949</v>
      </c>
      <c r="W555" s="998" t="s">
        <v>949</v>
      </c>
      <c r="X555" s="998" t="s">
        <v>949</v>
      </c>
      <c r="Y555" s="998" t="s">
        <v>949</v>
      </c>
      <c r="Z555" s="998" t="s">
        <v>949</v>
      </c>
      <c r="AA555" s="998" t="s">
        <v>949</v>
      </c>
      <c r="AB555" s="998" t="s">
        <v>949</v>
      </c>
      <c r="AC555" s="998" t="s">
        <v>949</v>
      </c>
      <c r="AD555" s="998" t="s">
        <v>949</v>
      </c>
      <c r="AE555" s="29" t="s">
        <v>989</v>
      </c>
      <c r="AF555" s="998" t="s">
        <v>132</v>
      </c>
      <c r="AG555" s="998"/>
      <c r="AH555" s="998"/>
      <c r="AI555" s="998"/>
      <c r="AJ555" s="998">
        <f t="shared" si="52"/>
        <v>1</v>
      </c>
      <c r="AK555" s="998">
        <f t="shared" si="53"/>
        <v>1</v>
      </c>
    </row>
    <row r="556" spans="1:37" ht="16.5">
      <c r="A556" s="1018"/>
      <c r="B556" s="29">
        <f t="shared" si="50"/>
        <v>554</v>
      </c>
      <c r="C556" s="14" t="s">
        <v>4185</v>
      </c>
      <c r="D556" s="106" t="s">
        <v>5801</v>
      </c>
      <c r="E556" s="106" t="str">
        <f>LEFT(D556,8)</f>
        <v>A39D280</v>
      </c>
      <c r="F556" s="106" t="s">
        <v>979</v>
      </c>
      <c r="G556" s="14" t="s">
        <v>5802</v>
      </c>
      <c r="H556" s="29" t="s">
        <v>949</v>
      </c>
      <c r="I556" s="29" t="s">
        <v>949</v>
      </c>
      <c r="J556" s="29" t="s">
        <v>949</v>
      </c>
      <c r="K556" s="29" t="s">
        <v>949</v>
      </c>
      <c r="L556" s="29" t="s">
        <v>5803</v>
      </c>
      <c r="M556" s="29" t="s">
        <v>1412</v>
      </c>
      <c r="N556" s="106" t="s">
        <v>5804</v>
      </c>
      <c r="O556" s="106" t="s">
        <v>949</v>
      </c>
      <c r="P556" s="106" t="s">
        <v>949</v>
      </c>
      <c r="Q556" s="106" t="s">
        <v>949</v>
      </c>
      <c r="R556" s="29" t="s">
        <v>3827</v>
      </c>
      <c r="S556" s="29" t="s">
        <v>949</v>
      </c>
      <c r="T556" s="29" t="s">
        <v>949</v>
      </c>
      <c r="U556" s="998" t="s">
        <v>949</v>
      </c>
      <c r="V556" s="998" t="s">
        <v>949</v>
      </c>
      <c r="W556" s="998" t="s">
        <v>949</v>
      </c>
      <c r="X556" s="998" t="s">
        <v>949</v>
      </c>
      <c r="Y556" s="998" t="s">
        <v>949</v>
      </c>
      <c r="Z556" s="998" t="s">
        <v>949</v>
      </c>
      <c r="AA556" s="998" t="s">
        <v>949</v>
      </c>
      <c r="AB556" s="998" t="s">
        <v>949</v>
      </c>
      <c r="AC556" s="998" t="s">
        <v>949</v>
      </c>
      <c r="AD556" s="998" t="s">
        <v>949</v>
      </c>
      <c r="AE556" s="998"/>
      <c r="AF556" s="998" t="s">
        <v>132</v>
      </c>
      <c r="AG556" s="998"/>
      <c r="AH556" s="998"/>
      <c r="AI556" s="998"/>
      <c r="AJ556" s="998">
        <f t="shared" si="52"/>
        <v>1</v>
      </c>
      <c r="AK556" s="998">
        <f t="shared" si="53"/>
        <v>1</v>
      </c>
    </row>
    <row r="557" spans="1:37" ht="16.5">
      <c r="A557" s="1018"/>
      <c r="B557" s="29">
        <f t="shared" si="50"/>
        <v>555</v>
      </c>
      <c r="C557" s="14" t="s">
        <v>4185</v>
      </c>
      <c r="D557" s="106" t="s">
        <v>5805</v>
      </c>
      <c r="E557" s="106" t="str">
        <f>LEFT(D557,8)</f>
        <v>A39D282</v>
      </c>
      <c r="F557" s="106" t="s">
        <v>979</v>
      </c>
      <c r="G557" s="14" t="s">
        <v>5806</v>
      </c>
      <c r="H557" s="29" t="s">
        <v>949</v>
      </c>
      <c r="I557" s="29" t="s">
        <v>949</v>
      </c>
      <c r="J557" s="29" t="s">
        <v>949</v>
      </c>
      <c r="K557" s="29" t="s">
        <v>949</v>
      </c>
      <c r="L557" s="29" t="s">
        <v>5803</v>
      </c>
      <c r="M557" s="29" t="s">
        <v>1412</v>
      </c>
      <c r="N557" s="106" t="s">
        <v>5804</v>
      </c>
      <c r="O557" s="106" t="s">
        <v>949</v>
      </c>
      <c r="P557" s="106" t="s">
        <v>949</v>
      </c>
      <c r="Q557" s="106" t="s">
        <v>949</v>
      </c>
      <c r="R557" s="29" t="s">
        <v>3827</v>
      </c>
      <c r="S557" s="29" t="s">
        <v>949</v>
      </c>
      <c r="T557" s="29" t="s">
        <v>949</v>
      </c>
      <c r="U557" s="998" t="s">
        <v>949</v>
      </c>
      <c r="V557" s="998" t="s">
        <v>949</v>
      </c>
      <c r="W557" s="998" t="s">
        <v>949</v>
      </c>
      <c r="X557" s="998" t="s">
        <v>949</v>
      </c>
      <c r="Y557" s="998" t="s">
        <v>949</v>
      </c>
      <c r="Z557" s="998" t="s">
        <v>949</v>
      </c>
      <c r="AA557" s="998" t="s">
        <v>949</v>
      </c>
      <c r="AB557" s="998" t="s">
        <v>949</v>
      </c>
      <c r="AC557" s="998" t="s">
        <v>949</v>
      </c>
      <c r="AD557" s="998" t="s">
        <v>949</v>
      </c>
      <c r="AE557" s="998"/>
      <c r="AF557" s="998" t="s">
        <v>132</v>
      </c>
      <c r="AG557" s="998"/>
      <c r="AH557" s="998"/>
      <c r="AI557" s="998"/>
      <c r="AJ557" s="998">
        <f t="shared" si="52"/>
        <v>1</v>
      </c>
      <c r="AK557" s="998">
        <f t="shared" si="53"/>
        <v>1</v>
      </c>
    </row>
    <row r="558" spans="1:37" ht="16.5">
      <c r="A558" s="1018"/>
      <c r="B558" s="29">
        <f t="shared" si="50"/>
        <v>556</v>
      </c>
      <c r="C558" s="14" t="s">
        <v>4185</v>
      </c>
      <c r="D558" s="106" t="s">
        <v>5807</v>
      </c>
      <c r="E558" s="106" t="str">
        <f>LEFT(D558,8)</f>
        <v>A39D288</v>
      </c>
      <c r="F558" s="106" t="s">
        <v>979</v>
      </c>
      <c r="G558" s="14" t="s">
        <v>5808</v>
      </c>
      <c r="H558" s="29" t="s">
        <v>949</v>
      </c>
      <c r="I558" s="29" t="s">
        <v>949</v>
      </c>
      <c r="J558" s="29" t="s">
        <v>949</v>
      </c>
      <c r="K558" s="29" t="s">
        <v>949</v>
      </c>
      <c r="L558" s="29" t="s">
        <v>5809</v>
      </c>
      <c r="M558" s="29" t="s">
        <v>3808</v>
      </c>
      <c r="N558" s="106" t="s">
        <v>5526</v>
      </c>
      <c r="O558" s="106" t="s">
        <v>949</v>
      </c>
      <c r="P558" s="106" t="s">
        <v>949</v>
      </c>
      <c r="Q558" s="106" t="s">
        <v>949</v>
      </c>
      <c r="R558" s="29" t="s">
        <v>3827</v>
      </c>
      <c r="S558" s="29" t="s">
        <v>949</v>
      </c>
      <c r="T558" s="29" t="s">
        <v>949</v>
      </c>
      <c r="U558" s="998" t="s">
        <v>949</v>
      </c>
      <c r="V558" s="998" t="s">
        <v>949</v>
      </c>
      <c r="W558" s="998" t="s">
        <v>949</v>
      </c>
      <c r="X558" s="998" t="s">
        <v>949</v>
      </c>
      <c r="Y558" s="998" t="s">
        <v>949</v>
      </c>
      <c r="Z558" s="998" t="s">
        <v>949</v>
      </c>
      <c r="AA558" s="998" t="s">
        <v>949</v>
      </c>
      <c r="AB558" s="998" t="s">
        <v>949</v>
      </c>
      <c r="AC558" s="998" t="s">
        <v>949</v>
      </c>
      <c r="AD558" s="998" t="s">
        <v>949</v>
      </c>
      <c r="AE558" s="998"/>
      <c r="AF558" s="998" t="s">
        <v>132</v>
      </c>
      <c r="AG558" s="998"/>
      <c r="AH558" s="998"/>
      <c r="AI558" s="998"/>
      <c r="AJ558" s="998">
        <f t="shared" si="52"/>
        <v>1</v>
      </c>
      <c r="AK558" s="998">
        <f t="shared" si="53"/>
        <v>1</v>
      </c>
    </row>
    <row r="559" spans="1:37" ht="16.5">
      <c r="A559" s="1018"/>
      <c r="B559" s="29">
        <f t="shared" si="50"/>
        <v>557</v>
      </c>
      <c r="C559" s="29" t="s">
        <v>4185</v>
      </c>
      <c r="D559" s="106" t="s">
        <v>5810</v>
      </c>
      <c r="E559" s="106" t="s">
        <v>5810</v>
      </c>
      <c r="F559" s="106" t="str">
        <f>MID(D559,4,1)</f>
        <v>D</v>
      </c>
      <c r="G559" s="29" t="s">
        <v>5811</v>
      </c>
      <c r="H559" s="29">
        <f>18*136</f>
        <v>2448</v>
      </c>
      <c r="I559" s="29" t="s">
        <v>949</v>
      </c>
      <c r="J559" s="29" t="s">
        <v>949</v>
      </c>
      <c r="K559" s="29" t="s">
        <v>949</v>
      </c>
      <c r="L559" s="29" t="s">
        <v>5812</v>
      </c>
      <c r="M559" s="29" t="s">
        <v>5813</v>
      </c>
      <c r="N559" s="155" t="s">
        <v>1163</v>
      </c>
      <c r="O559" s="106" t="s">
        <v>949</v>
      </c>
      <c r="P559" s="106" t="s">
        <v>949</v>
      </c>
      <c r="Q559" s="106" t="s">
        <v>949</v>
      </c>
      <c r="R559" s="29" t="s">
        <v>1166</v>
      </c>
      <c r="S559" s="29" t="s">
        <v>949</v>
      </c>
      <c r="T559" s="29" t="s">
        <v>949</v>
      </c>
      <c r="U559" s="998" t="s">
        <v>949</v>
      </c>
      <c r="V559" s="998" t="s">
        <v>949</v>
      </c>
      <c r="W559" s="998" t="s">
        <v>949</v>
      </c>
      <c r="X559" s="998" t="s">
        <v>949</v>
      </c>
      <c r="Y559" s="998" t="s">
        <v>949</v>
      </c>
      <c r="Z559" s="998" t="s">
        <v>949</v>
      </c>
      <c r="AA559" s="998" t="s">
        <v>949</v>
      </c>
      <c r="AB559" s="998" t="s">
        <v>949</v>
      </c>
      <c r="AC559" s="998" t="s">
        <v>949</v>
      </c>
      <c r="AD559" s="998" t="s">
        <v>949</v>
      </c>
      <c r="AE559" s="29" t="s">
        <v>989</v>
      </c>
      <c r="AF559" s="998" t="s">
        <v>132</v>
      </c>
      <c r="AG559" s="998"/>
      <c r="AH559" s="998"/>
      <c r="AI559" s="998"/>
      <c r="AJ559" s="998">
        <f t="shared" si="52"/>
        <v>1</v>
      </c>
      <c r="AK559" s="998">
        <f t="shared" si="53"/>
        <v>1</v>
      </c>
    </row>
    <row r="560" spans="1:37" ht="16.5">
      <c r="A560" s="1018"/>
      <c r="B560" s="29">
        <f t="shared" si="50"/>
        <v>558</v>
      </c>
      <c r="C560" s="14" t="s">
        <v>3719</v>
      </c>
      <c r="D560" s="106" t="s">
        <v>5814</v>
      </c>
      <c r="E560" s="106" t="str">
        <f>LEFT(D560,8)</f>
        <v>A39D301</v>
      </c>
      <c r="F560" s="106" t="s">
        <v>979</v>
      </c>
      <c r="G560" s="14" t="s">
        <v>5815</v>
      </c>
      <c r="H560" s="29" t="s">
        <v>949</v>
      </c>
      <c r="I560" s="29" t="s">
        <v>949</v>
      </c>
      <c r="J560" s="29" t="s">
        <v>949</v>
      </c>
      <c r="K560" s="29" t="s">
        <v>949</v>
      </c>
      <c r="L560" s="29" t="s">
        <v>5816</v>
      </c>
      <c r="M560" s="29" t="s">
        <v>5813</v>
      </c>
      <c r="N560" s="106" t="s">
        <v>2018</v>
      </c>
      <c r="O560" s="106" t="s">
        <v>949</v>
      </c>
      <c r="P560" s="106" t="s">
        <v>949</v>
      </c>
      <c r="Q560" s="106" t="s">
        <v>949</v>
      </c>
      <c r="R560" s="29" t="s">
        <v>1166</v>
      </c>
      <c r="S560" s="29" t="s">
        <v>949</v>
      </c>
      <c r="T560" s="29" t="s">
        <v>949</v>
      </c>
      <c r="U560" s="998" t="s">
        <v>949</v>
      </c>
      <c r="V560" s="998" t="s">
        <v>949</v>
      </c>
      <c r="W560" s="998" t="s">
        <v>949</v>
      </c>
      <c r="X560" s="998" t="s">
        <v>949</v>
      </c>
      <c r="Y560" s="998" t="s">
        <v>949</v>
      </c>
      <c r="Z560" s="998" t="s">
        <v>949</v>
      </c>
      <c r="AA560" s="998" t="s">
        <v>949</v>
      </c>
      <c r="AB560" s="998" t="s">
        <v>949</v>
      </c>
      <c r="AC560" s="998" t="s">
        <v>949</v>
      </c>
      <c r="AD560" s="998" t="s">
        <v>949</v>
      </c>
      <c r="AE560" s="998"/>
      <c r="AF560" s="998" t="s">
        <v>132</v>
      </c>
      <c r="AG560" s="998"/>
      <c r="AH560" s="998"/>
      <c r="AI560" s="998"/>
      <c r="AJ560" s="998">
        <f t="shared" si="52"/>
        <v>1</v>
      </c>
      <c r="AK560" s="998">
        <f t="shared" si="53"/>
        <v>1</v>
      </c>
    </row>
    <row r="561" spans="1:37" ht="16.5">
      <c r="A561" s="1018"/>
      <c r="B561" s="29">
        <f t="shared" si="50"/>
        <v>559</v>
      </c>
      <c r="C561" s="14" t="s">
        <v>4185</v>
      </c>
      <c r="D561" s="106" t="s">
        <v>5817</v>
      </c>
      <c r="E561" s="106" t="str">
        <f>LEFT(D561,8)</f>
        <v>A39D302</v>
      </c>
      <c r="F561" s="106" t="s">
        <v>979</v>
      </c>
      <c r="G561" s="14" t="s">
        <v>5818</v>
      </c>
      <c r="H561" s="29" t="s">
        <v>949</v>
      </c>
      <c r="I561" s="29" t="s">
        <v>949</v>
      </c>
      <c r="J561" s="29" t="s">
        <v>949</v>
      </c>
      <c r="K561" s="29" t="s">
        <v>949</v>
      </c>
      <c r="L561" s="29" t="s">
        <v>5816</v>
      </c>
      <c r="M561" s="29" t="s">
        <v>5813</v>
      </c>
      <c r="N561" s="106" t="s">
        <v>2018</v>
      </c>
      <c r="O561" s="106" t="s">
        <v>949</v>
      </c>
      <c r="P561" s="106" t="s">
        <v>949</v>
      </c>
      <c r="Q561" s="106" t="s">
        <v>949</v>
      </c>
      <c r="R561" s="29" t="s">
        <v>1166</v>
      </c>
      <c r="S561" s="29" t="s">
        <v>949</v>
      </c>
      <c r="T561" s="29" t="s">
        <v>949</v>
      </c>
      <c r="U561" s="998" t="s">
        <v>949</v>
      </c>
      <c r="V561" s="998" t="s">
        <v>949</v>
      </c>
      <c r="W561" s="998" t="s">
        <v>949</v>
      </c>
      <c r="X561" s="998" t="s">
        <v>949</v>
      </c>
      <c r="Y561" s="998" t="s">
        <v>949</v>
      </c>
      <c r="Z561" s="998" t="s">
        <v>949</v>
      </c>
      <c r="AA561" s="998" t="s">
        <v>949</v>
      </c>
      <c r="AB561" s="998" t="s">
        <v>949</v>
      </c>
      <c r="AC561" s="998" t="s">
        <v>949</v>
      </c>
      <c r="AD561" s="998" t="s">
        <v>949</v>
      </c>
      <c r="AE561" s="998"/>
      <c r="AF561" s="998" t="s">
        <v>132</v>
      </c>
      <c r="AG561" s="998"/>
      <c r="AH561" s="998"/>
      <c r="AI561" s="998"/>
      <c r="AJ561" s="998">
        <f t="shared" si="52"/>
        <v>1</v>
      </c>
      <c r="AK561" s="998">
        <f t="shared" si="53"/>
        <v>1</v>
      </c>
    </row>
    <row r="562" spans="1:37" ht="16.5">
      <c r="A562" s="1018"/>
      <c r="B562" s="29">
        <f t="shared" si="50"/>
        <v>560</v>
      </c>
      <c r="C562" s="14" t="s">
        <v>4185</v>
      </c>
      <c r="D562" s="106" t="s">
        <v>5819</v>
      </c>
      <c r="E562" s="106" t="str">
        <f>LEFT(D562,8)</f>
        <v>A39D303</v>
      </c>
      <c r="F562" s="106" t="s">
        <v>979</v>
      </c>
      <c r="G562" s="14" t="s">
        <v>5820</v>
      </c>
      <c r="H562" s="29" t="s">
        <v>949</v>
      </c>
      <c r="I562" s="29" t="s">
        <v>949</v>
      </c>
      <c r="J562" s="29" t="s">
        <v>949</v>
      </c>
      <c r="K562" s="29" t="s">
        <v>949</v>
      </c>
      <c r="L562" s="29" t="s">
        <v>5816</v>
      </c>
      <c r="M562" s="29" t="s">
        <v>3808</v>
      </c>
      <c r="N562" s="106" t="s">
        <v>949</v>
      </c>
      <c r="O562" s="106" t="s">
        <v>949</v>
      </c>
      <c r="P562" s="106" t="s">
        <v>949</v>
      </c>
      <c r="Q562" s="106" t="s">
        <v>949</v>
      </c>
      <c r="R562" s="29" t="s">
        <v>1166</v>
      </c>
      <c r="S562" s="29" t="s">
        <v>949</v>
      </c>
      <c r="T562" s="29" t="s">
        <v>949</v>
      </c>
      <c r="U562" s="998" t="s">
        <v>949</v>
      </c>
      <c r="V562" s="998" t="s">
        <v>949</v>
      </c>
      <c r="W562" s="998" t="s">
        <v>949</v>
      </c>
      <c r="X562" s="998" t="s">
        <v>949</v>
      </c>
      <c r="Y562" s="998" t="s">
        <v>949</v>
      </c>
      <c r="Z562" s="998" t="s">
        <v>949</v>
      </c>
      <c r="AA562" s="998" t="s">
        <v>949</v>
      </c>
      <c r="AB562" s="998" t="s">
        <v>949</v>
      </c>
      <c r="AC562" s="998" t="s">
        <v>949</v>
      </c>
      <c r="AD562" s="998" t="s">
        <v>949</v>
      </c>
      <c r="AE562" s="998"/>
      <c r="AF562" s="998" t="s">
        <v>132</v>
      </c>
      <c r="AG562" s="998"/>
      <c r="AH562" s="998"/>
      <c r="AI562" s="998"/>
      <c r="AJ562" s="998">
        <f t="shared" si="52"/>
        <v>1</v>
      </c>
      <c r="AK562" s="998">
        <f t="shared" si="53"/>
        <v>1</v>
      </c>
    </row>
    <row r="563" spans="1:37" ht="16.5">
      <c r="A563" s="1018"/>
      <c r="B563" s="29">
        <f t="shared" si="50"/>
        <v>561</v>
      </c>
      <c r="C563" s="14" t="s">
        <v>4185</v>
      </c>
      <c r="D563" s="106" t="s">
        <v>5821</v>
      </c>
      <c r="E563" s="106" t="str">
        <f>LEFT(D563,8)</f>
        <v>A39D304</v>
      </c>
      <c r="F563" s="106" t="s">
        <v>979</v>
      </c>
      <c r="G563" s="14" t="s">
        <v>5822</v>
      </c>
      <c r="H563" s="29" t="s">
        <v>949</v>
      </c>
      <c r="I563" s="29" t="s">
        <v>949</v>
      </c>
      <c r="J563" s="29" t="s">
        <v>949</v>
      </c>
      <c r="K563" s="29" t="s">
        <v>949</v>
      </c>
      <c r="L563" s="29" t="s">
        <v>5816</v>
      </c>
      <c r="M563" s="29" t="s">
        <v>3808</v>
      </c>
      <c r="N563" s="106" t="s">
        <v>949</v>
      </c>
      <c r="O563" s="106" t="s">
        <v>949</v>
      </c>
      <c r="P563" s="106" t="s">
        <v>949</v>
      </c>
      <c r="Q563" s="106" t="s">
        <v>949</v>
      </c>
      <c r="R563" s="29" t="s">
        <v>1166</v>
      </c>
      <c r="S563" s="29" t="s">
        <v>949</v>
      </c>
      <c r="T563" s="29" t="s">
        <v>949</v>
      </c>
      <c r="U563" s="998" t="s">
        <v>949</v>
      </c>
      <c r="V563" s="998" t="s">
        <v>949</v>
      </c>
      <c r="W563" s="998" t="s">
        <v>949</v>
      </c>
      <c r="X563" s="998" t="s">
        <v>949</v>
      </c>
      <c r="Y563" s="998" t="s">
        <v>949</v>
      </c>
      <c r="Z563" s="998" t="s">
        <v>949</v>
      </c>
      <c r="AA563" s="998" t="s">
        <v>949</v>
      </c>
      <c r="AB563" s="998" t="s">
        <v>949</v>
      </c>
      <c r="AC563" s="998" t="s">
        <v>949</v>
      </c>
      <c r="AD563" s="998" t="s">
        <v>949</v>
      </c>
      <c r="AE563" s="998"/>
      <c r="AF563" s="998" t="s">
        <v>132</v>
      </c>
      <c r="AG563" s="998"/>
      <c r="AH563" s="998"/>
      <c r="AI563" s="998"/>
      <c r="AJ563" s="998">
        <f t="shared" si="52"/>
        <v>1</v>
      </c>
      <c r="AK563" s="998">
        <f t="shared" si="53"/>
        <v>1</v>
      </c>
    </row>
    <row r="564" spans="1:37" ht="16.5">
      <c r="A564" s="1055"/>
      <c r="B564" s="29">
        <f t="shared" si="50"/>
        <v>562</v>
      </c>
      <c r="C564" s="29" t="s">
        <v>3237</v>
      </c>
      <c r="D564" s="106" t="s">
        <v>1156</v>
      </c>
      <c r="E564" s="551" t="s">
        <v>1156</v>
      </c>
      <c r="F564" s="106" t="str">
        <f>MID(D564,4,1)</f>
        <v>D</v>
      </c>
      <c r="G564" s="29" t="s">
        <v>1160</v>
      </c>
      <c r="H564" s="29" t="s">
        <v>949</v>
      </c>
      <c r="I564" s="29">
        <v>0.05</v>
      </c>
      <c r="J564" s="29" t="s">
        <v>949</v>
      </c>
      <c r="K564" s="29" t="s">
        <v>949</v>
      </c>
      <c r="L564" s="29" t="s">
        <v>1161</v>
      </c>
      <c r="M564" s="29" t="s">
        <v>1162</v>
      </c>
      <c r="N564" s="155" t="s">
        <v>1163</v>
      </c>
      <c r="O564" s="106" t="s">
        <v>1164</v>
      </c>
      <c r="P564" s="106" t="s">
        <v>1165</v>
      </c>
      <c r="Q564" s="106" t="s">
        <v>949</v>
      </c>
      <c r="R564" s="29" t="s">
        <v>1166</v>
      </c>
      <c r="S564" s="29" t="s">
        <v>949</v>
      </c>
      <c r="T564" s="29" t="s">
        <v>949</v>
      </c>
      <c r="U564" s="998" t="s">
        <v>949</v>
      </c>
      <c r="V564" s="998" t="s">
        <v>949</v>
      </c>
      <c r="W564" s="998" t="s">
        <v>949</v>
      </c>
      <c r="X564" s="998" t="s">
        <v>949</v>
      </c>
      <c r="Y564" s="998" t="s">
        <v>949</v>
      </c>
      <c r="Z564" s="998" t="s">
        <v>949</v>
      </c>
      <c r="AA564" s="998" t="s">
        <v>949</v>
      </c>
      <c r="AB564" s="998" t="s">
        <v>949</v>
      </c>
      <c r="AC564" s="998" t="s">
        <v>949</v>
      </c>
      <c r="AD564" s="998" t="s">
        <v>949</v>
      </c>
      <c r="AE564" s="29" t="s">
        <v>989</v>
      </c>
      <c r="AF564" s="29" t="s">
        <v>132</v>
      </c>
      <c r="AG564" s="29"/>
      <c r="AH564" s="29"/>
      <c r="AI564" s="998"/>
      <c r="AJ564" s="998">
        <f t="shared" si="52"/>
        <v>1</v>
      </c>
      <c r="AK564" s="998">
        <f t="shared" si="53"/>
        <v>1</v>
      </c>
    </row>
    <row r="565" spans="1:37" ht="16.5">
      <c r="A565" s="1055"/>
      <c r="B565" s="29">
        <f t="shared" si="50"/>
        <v>563</v>
      </c>
      <c r="C565" s="29" t="s">
        <v>3237</v>
      </c>
      <c r="D565" s="551" t="s">
        <v>5823</v>
      </c>
      <c r="E565" s="551" t="s">
        <v>5823</v>
      </c>
      <c r="F565" s="106" t="s">
        <v>979</v>
      </c>
      <c r="G565" s="29" t="s">
        <v>5824</v>
      </c>
      <c r="H565" s="29" t="s">
        <v>949</v>
      </c>
      <c r="I565" s="29">
        <v>0.05</v>
      </c>
      <c r="J565" s="29" t="s">
        <v>949</v>
      </c>
      <c r="K565" s="29" t="s">
        <v>949</v>
      </c>
      <c r="L565" s="29" t="s">
        <v>5825</v>
      </c>
      <c r="M565" s="29" t="s">
        <v>1162</v>
      </c>
      <c r="N565" s="155" t="s">
        <v>1163</v>
      </c>
      <c r="O565" s="106" t="s">
        <v>1164</v>
      </c>
      <c r="P565" s="106" t="s">
        <v>1165</v>
      </c>
      <c r="Q565" s="106" t="s">
        <v>949</v>
      </c>
      <c r="R565" s="29" t="s">
        <v>1166</v>
      </c>
      <c r="S565" s="29" t="s">
        <v>949</v>
      </c>
      <c r="T565" s="29" t="s">
        <v>949</v>
      </c>
      <c r="U565" s="998" t="s">
        <v>949</v>
      </c>
      <c r="V565" s="998" t="s">
        <v>949</v>
      </c>
      <c r="W565" s="998" t="s">
        <v>949</v>
      </c>
      <c r="X565" s="998" t="s">
        <v>949</v>
      </c>
      <c r="Y565" s="998" t="s">
        <v>949</v>
      </c>
      <c r="Z565" s="998" t="s">
        <v>949</v>
      </c>
      <c r="AA565" s="998" t="s">
        <v>949</v>
      </c>
      <c r="AB565" s="998" t="s">
        <v>949</v>
      </c>
      <c r="AC565" s="998" t="s">
        <v>949</v>
      </c>
      <c r="AD565" s="998" t="s">
        <v>949</v>
      </c>
      <c r="AE565" s="29" t="s">
        <v>989</v>
      </c>
      <c r="AF565" s="29" t="s">
        <v>132</v>
      </c>
      <c r="AG565" s="29"/>
      <c r="AH565" s="29"/>
      <c r="AI565" s="998"/>
      <c r="AJ565" s="998">
        <f t="shared" si="52"/>
        <v>1</v>
      </c>
      <c r="AK565" s="998">
        <f t="shared" si="53"/>
        <v>1</v>
      </c>
    </row>
    <row r="566" spans="1:37" ht="16.5">
      <c r="A566" s="1018"/>
      <c r="B566" s="29">
        <f t="shared" si="50"/>
        <v>564</v>
      </c>
      <c r="C566" s="14" t="s">
        <v>4185</v>
      </c>
      <c r="D566" s="106" t="s">
        <v>5826</v>
      </c>
      <c r="E566" s="106" t="str">
        <f>LEFT(D566,8)</f>
        <v>A39D314</v>
      </c>
      <c r="F566" s="106" t="s">
        <v>979</v>
      </c>
      <c r="G566" s="14" t="s">
        <v>5827</v>
      </c>
      <c r="H566" s="29" t="s">
        <v>949</v>
      </c>
      <c r="I566" s="29">
        <v>0.04</v>
      </c>
      <c r="J566" s="29" t="s">
        <v>949</v>
      </c>
      <c r="K566" s="29" t="s">
        <v>949</v>
      </c>
      <c r="L566" s="29" t="s">
        <v>5828</v>
      </c>
      <c r="M566" s="29" t="s">
        <v>5829</v>
      </c>
      <c r="N566" s="106" t="s">
        <v>3773</v>
      </c>
      <c r="O566" s="106" t="s">
        <v>949</v>
      </c>
      <c r="P566" s="106" t="s">
        <v>949</v>
      </c>
      <c r="Q566" s="106" t="s">
        <v>949</v>
      </c>
      <c r="R566" s="29" t="s">
        <v>3827</v>
      </c>
      <c r="S566" s="29" t="s">
        <v>949</v>
      </c>
      <c r="T566" s="29" t="s">
        <v>949</v>
      </c>
      <c r="U566" s="998" t="s">
        <v>949</v>
      </c>
      <c r="V566" s="998" t="s">
        <v>949</v>
      </c>
      <c r="W566" s="998" t="s">
        <v>949</v>
      </c>
      <c r="X566" s="998" t="s">
        <v>949</v>
      </c>
      <c r="Y566" s="998" t="s">
        <v>949</v>
      </c>
      <c r="Z566" s="998" t="s">
        <v>949</v>
      </c>
      <c r="AA566" s="998" t="s">
        <v>949</v>
      </c>
      <c r="AB566" s="998" t="s">
        <v>949</v>
      </c>
      <c r="AC566" s="998" t="s">
        <v>949</v>
      </c>
      <c r="AD566" s="998" t="s">
        <v>949</v>
      </c>
      <c r="AE566" s="998"/>
      <c r="AF566" s="998" t="s">
        <v>132</v>
      </c>
      <c r="AG566" s="998"/>
      <c r="AH566" s="998"/>
      <c r="AI566" s="998"/>
      <c r="AJ566" s="998">
        <f t="shared" si="52"/>
        <v>1</v>
      </c>
      <c r="AK566" s="998">
        <f t="shared" si="53"/>
        <v>1</v>
      </c>
    </row>
    <row r="567" spans="1:37" ht="16.5">
      <c r="A567" s="1018"/>
      <c r="B567" s="29">
        <f t="shared" si="50"/>
        <v>565</v>
      </c>
      <c r="C567" s="29" t="s">
        <v>3719</v>
      </c>
      <c r="D567" s="106" t="s">
        <v>5830</v>
      </c>
      <c r="E567" s="106" t="str">
        <f>LEFT(D567,8)</f>
        <v>A39D315</v>
      </c>
      <c r="F567" s="106" t="str">
        <f>MID(D567,4,1)</f>
        <v>D</v>
      </c>
      <c r="G567" s="29" t="s">
        <v>5831</v>
      </c>
      <c r="H567" s="29" t="s">
        <v>949</v>
      </c>
      <c r="I567" s="29" t="s">
        <v>949</v>
      </c>
      <c r="J567" s="29" t="s">
        <v>949</v>
      </c>
      <c r="K567" s="29" t="s">
        <v>949</v>
      </c>
      <c r="L567" s="29" t="s">
        <v>4073</v>
      </c>
      <c r="M567" s="29" t="s">
        <v>3808</v>
      </c>
      <c r="N567" s="106" t="s">
        <v>5526</v>
      </c>
      <c r="O567" s="106" t="s">
        <v>949</v>
      </c>
      <c r="P567" s="106" t="s">
        <v>949</v>
      </c>
      <c r="Q567" s="106" t="s">
        <v>949</v>
      </c>
      <c r="R567" s="29" t="s">
        <v>3827</v>
      </c>
      <c r="S567" s="29" t="s">
        <v>949</v>
      </c>
      <c r="T567" s="29" t="s">
        <v>949</v>
      </c>
      <c r="U567" s="998" t="s">
        <v>949</v>
      </c>
      <c r="V567" s="998" t="s">
        <v>949</v>
      </c>
      <c r="W567" s="998" t="s">
        <v>949</v>
      </c>
      <c r="X567" s="998" t="s">
        <v>949</v>
      </c>
      <c r="Y567" s="998" t="s">
        <v>949</v>
      </c>
      <c r="Z567" s="998" t="s">
        <v>949</v>
      </c>
      <c r="AA567" s="998" t="s">
        <v>949</v>
      </c>
      <c r="AB567" s="998" t="s">
        <v>949</v>
      </c>
      <c r="AC567" s="998" t="s">
        <v>949</v>
      </c>
      <c r="AD567" s="998" t="s">
        <v>949</v>
      </c>
      <c r="AE567" s="998"/>
      <c r="AF567" s="998" t="s">
        <v>132</v>
      </c>
      <c r="AG567" s="998"/>
      <c r="AH567" s="998"/>
      <c r="AI567" s="998"/>
      <c r="AJ567" s="998">
        <f t="shared" si="52"/>
        <v>1</v>
      </c>
      <c r="AK567" s="998">
        <f t="shared" si="53"/>
        <v>1</v>
      </c>
    </row>
    <row r="568" spans="1:37" ht="16.5">
      <c r="A568" s="1018"/>
      <c r="B568" s="29">
        <f t="shared" si="50"/>
        <v>566</v>
      </c>
      <c r="C568" s="14" t="s">
        <v>3719</v>
      </c>
      <c r="D568" s="106" t="s">
        <v>5832</v>
      </c>
      <c r="E568" s="106" t="str">
        <f>LEFT(D568,8)</f>
        <v>A39D316</v>
      </c>
      <c r="F568" s="106" t="s">
        <v>979</v>
      </c>
      <c r="G568" s="14" t="s">
        <v>5833</v>
      </c>
      <c r="H568" s="29">
        <f>1220*1015*120</f>
        <v>148596000</v>
      </c>
      <c r="I568" s="29">
        <v>15</v>
      </c>
      <c r="J568" s="29" t="s">
        <v>949</v>
      </c>
      <c r="K568" s="29" t="s">
        <v>949</v>
      </c>
      <c r="L568" s="29" t="s">
        <v>5834</v>
      </c>
      <c r="M568" s="281" t="s">
        <v>5835</v>
      </c>
      <c r="N568" s="291" t="s">
        <v>5836</v>
      </c>
      <c r="O568" s="106" t="s">
        <v>949</v>
      </c>
      <c r="P568" s="106" t="s">
        <v>949</v>
      </c>
      <c r="Q568" s="106" t="s">
        <v>949</v>
      </c>
      <c r="R568" s="29" t="s">
        <v>986</v>
      </c>
      <c r="S568" s="29" t="s">
        <v>949</v>
      </c>
      <c r="T568" s="29" t="s">
        <v>949</v>
      </c>
      <c r="U568" s="998" t="s">
        <v>949</v>
      </c>
      <c r="V568" s="998" t="s">
        <v>949</v>
      </c>
      <c r="W568" s="998" t="s">
        <v>949</v>
      </c>
      <c r="X568" s="998" t="s">
        <v>949</v>
      </c>
      <c r="Y568" s="998" t="s">
        <v>949</v>
      </c>
      <c r="Z568" s="998" t="s">
        <v>949</v>
      </c>
      <c r="AA568" s="998" t="s">
        <v>949</v>
      </c>
      <c r="AB568" s="998" t="s">
        <v>949</v>
      </c>
      <c r="AC568" s="998" t="s">
        <v>949</v>
      </c>
      <c r="AD568" s="998" t="s">
        <v>949</v>
      </c>
      <c r="AE568" s="998" t="s">
        <v>976</v>
      </c>
      <c r="AF568" s="998" t="s">
        <v>132</v>
      </c>
      <c r="AG568" s="998"/>
      <c r="AH568" s="998"/>
      <c r="AI568" s="998"/>
      <c r="AJ568" s="998">
        <f t="shared" si="52"/>
        <v>1</v>
      </c>
      <c r="AK568" s="998">
        <f t="shared" si="53"/>
        <v>1</v>
      </c>
    </row>
    <row r="569" spans="1:37" ht="16.5">
      <c r="A569" s="1018"/>
      <c r="B569" s="29">
        <f t="shared" si="50"/>
        <v>567</v>
      </c>
      <c r="C569" s="14" t="s">
        <v>3719</v>
      </c>
      <c r="D569" s="106" t="s">
        <v>5837</v>
      </c>
      <c r="E569" s="106" t="str">
        <f>LEFT(D569,8)</f>
        <v>A39D317</v>
      </c>
      <c r="F569" s="106" t="s">
        <v>979</v>
      </c>
      <c r="G569" s="14" t="s">
        <v>5838</v>
      </c>
      <c r="H569" s="29">
        <f>1150*970*3</f>
        <v>3346500</v>
      </c>
      <c r="I569" s="29">
        <v>3</v>
      </c>
      <c r="J569" s="29" t="s">
        <v>949</v>
      </c>
      <c r="K569" s="29" t="s">
        <v>949</v>
      </c>
      <c r="L569" s="29" t="s">
        <v>5839</v>
      </c>
      <c r="M569" s="281" t="s">
        <v>5840</v>
      </c>
      <c r="N569" s="106" t="s">
        <v>4566</v>
      </c>
      <c r="O569" s="106" t="s">
        <v>4087</v>
      </c>
      <c r="P569" s="106" t="s">
        <v>949</v>
      </c>
      <c r="Q569" s="106" t="s">
        <v>949</v>
      </c>
      <c r="R569" s="29" t="s">
        <v>986</v>
      </c>
      <c r="S569" s="29" t="s">
        <v>949</v>
      </c>
      <c r="T569" s="29" t="s">
        <v>949</v>
      </c>
      <c r="U569" s="998" t="s">
        <v>949</v>
      </c>
      <c r="V569" s="998" t="s">
        <v>949</v>
      </c>
      <c r="W569" s="998" t="s">
        <v>949</v>
      </c>
      <c r="X569" s="998" t="s">
        <v>949</v>
      </c>
      <c r="Y569" s="998" t="s">
        <v>949</v>
      </c>
      <c r="Z569" s="998" t="s">
        <v>949</v>
      </c>
      <c r="AA569" s="998" t="s">
        <v>949</v>
      </c>
      <c r="AB569" s="998" t="s">
        <v>949</v>
      </c>
      <c r="AC569" s="998" t="s">
        <v>949</v>
      </c>
      <c r="AD569" s="998" t="s">
        <v>949</v>
      </c>
      <c r="AE569" s="998" t="s">
        <v>976</v>
      </c>
      <c r="AF569" s="998" t="s">
        <v>132</v>
      </c>
      <c r="AG569" s="998"/>
      <c r="AH569" s="998"/>
      <c r="AI569" s="998"/>
      <c r="AJ569" s="998">
        <f t="shared" si="52"/>
        <v>1</v>
      </c>
      <c r="AK569" s="998">
        <f t="shared" si="53"/>
        <v>1</v>
      </c>
    </row>
    <row r="570" spans="1:37" ht="16.5">
      <c r="A570" s="1018"/>
      <c r="B570" s="29">
        <f t="shared" si="50"/>
        <v>568</v>
      </c>
      <c r="C570" s="29" t="s">
        <v>3719</v>
      </c>
      <c r="D570" s="99" t="s">
        <v>4634</v>
      </c>
      <c r="E570" s="106" t="s">
        <v>4636</v>
      </c>
      <c r="F570" s="106" t="str">
        <f>MID(D570,4,1)</f>
        <v>D</v>
      </c>
      <c r="G570" s="1019" t="s">
        <v>4638</v>
      </c>
      <c r="H570" s="1020">
        <v>470000</v>
      </c>
      <c r="I570" s="1020">
        <v>5</v>
      </c>
      <c r="J570" s="29" t="s">
        <v>949</v>
      </c>
      <c r="K570" s="1020" t="s">
        <v>4027</v>
      </c>
      <c r="L570" s="29" t="s">
        <v>4639</v>
      </c>
      <c r="M570" s="1020" t="s">
        <v>4029</v>
      </c>
      <c r="N570" s="1070" t="s">
        <v>4030</v>
      </c>
      <c r="O570" s="106" t="s">
        <v>949</v>
      </c>
      <c r="P570" s="106" t="s">
        <v>949</v>
      </c>
      <c r="Q570" s="106" t="s">
        <v>949</v>
      </c>
      <c r="R570" s="29" t="s">
        <v>986</v>
      </c>
      <c r="S570" s="1020" t="s">
        <v>4022</v>
      </c>
      <c r="T570" s="29" t="s">
        <v>949</v>
      </c>
      <c r="U570" s="29" t="s">
        <v>949</v>
      </c>
      <c r="V570" s="29" t="s">
        <v>949</v>
      </c>
      <c r="W570" s="29" t="s">
        <v>949</v>
      </c>
      <c r="X570" s="29" t="s">
        <v>949</v>
      </c>
      <c r="Y570" s="29" t="s">
        <v>949</v>
      </c>
      <c r="Z570" s="29" t="s">
        <v>949</v>
      </c>
      <c r="AA570" s="29" t="s">
        <v>949</v>
      </c>
      <c r="AB570" s="29" t="s">
        <v>949</v>
      </c>
      <c r="AC570" s="29" t="s">
        <v>949</v>
      </c>
      <c r="AD570" s="29" t="s">
        <v>949</v>
      </c>
      <c r="AE570" s="29" t="s">
        <v>976</v>
      </c>
      <c r="AF570" s="998" t="s">
        <v>132</v>
      </c>
      <c r="AG570" s="998"/>
      <c r="AH570" s="998"/>
      <c r="AI570" s="998">
        <v>0</v>
      </c>
      <c r="AJ570" s="998">
        <f t="shared" si="52"/>
        <v>1</v>
      </c>
      <c r="AK570" s="998">
        <f t="shared" si="53"/>
        <v>1</v>
      </c>
    </row>
    <row r="571" spans="1:37" ht="16.5">
      <c r="A571" s="1018"/>
      <c r="B571" s="29">
        <f t="shared" si="50"/>
        <v>569</v>
      </c>
      <c r="C571" s="29" t="s">
        <v>3719</v>
      </c>
      <c r="D571" s="106" t="s">
        <v>5841</v>
      </c>
      <c r="E571" s="106" t="s">
        <v>5842</v>
      </c>
      <c r="F571" s="106" t="str">
        <f>MID(D571,4,1)</f>
        <v>D</v>
      </c>
      <c r="G571" s="29" t="s">
        <v>5843</v>
      </c>
      <c r="H571" s="29">
        <f>(50+50)*5*820</f>
        <v>410000</v>
      </c>
      <c r="I571" s="29">
        <v>5</v>
      </c>
      <c r="J571" s="29" t="s">
        <v>949</v>
      </c>
      <c r="K571" s="1020" t="s">
        <v>4027</v>
      </c>
      <c r="L571" s="29" t="s">
        <v>5844</v>
      </c>
      <c r="M571" s="1020" t="s">
        <v>4029</v>
      </c>
      <c r="N571" s="1070" t="s">
        <v>4030</v>
      </c>
      <c r="O571" s="106" t="s">
        <v>949</v>
      </c>
      <c r="P571" s="106" t="s">
        <v>949</v>
      </c>
      <c r="Q571" s="106" t="s">
        <v>949</v>
      </c>
      <c r="R571" s="29" t="s">
        <v>986</v>
      </c>
      <c r="S571" s="29" t="s">
        <v>949</v>
      </c>
      <c r="T571" s="29" t="s">
        <v>949</v>
      </c>
      <c r="U571" s="998" t="s">
        <v>949</v>
      </c>
      <c r="V571" s="998" t="s">
        <v>949</v>
      </c>
      <c r="W571" s="998" t="s">
        <v>949</v>
      </c>
      <c r="X571" s="998" t="s">
        <v>949</v>
      </c>
      <c r="Y571" s="998" t="s">
        <v>949</v>
      </c>
      <c r="Z571" s="998" t="s">
        <v>949</v>
      </c>
      <c r="AA571" s="998" t="s">
        <v>949</v>
      </c>
      <c r="AB571" s="998" t="s">
        <v>949</v>
      </c>
      <c r="AC571" s="998" t="s">
        <v>949</v>
      </c>
      <c r="AD571" s="998" t="s">
        <v>949</v>
      </c>
      <c r="AE571" s="998" t="s">
        <v>976</v>
      </c>
      <c r="AF571" s="998" t="s">
        <v>132</v>
      </c>
      <c r="AG571" s="998"/>
      <c r="AH571" s="998"/>
      <c r="AI571" s="998">
        <v>0</v>
      </c>
      <c r="AJ571" s="998">
        <f t="shared" si="52"/>
        <v>1</v>
      </c>
      <c r="AK571" s="998">
        <f t="shared" si="53"/>
        <v>1</v>
      </c>
    </row>
    <row r="572" spans="1:37" ht="16.5">
      <c r="A572" s="1018"/>
      <c r="B572" s="29">
        <f t="shared" si="50"/>
        <v>570</v>
      </c>
      <c r="C572" s="29" t="s">
        <v>3719</v>
      </c>
      <c r="D572" s="106" t="s">
        <v>5845</v>
      </c>
      <c r="E572" s="106" t="s">
        <v>5845</v>
      </c>
      <c r="F572" s="106" t="str">
        <f>MID(D572,4,1)</f>
        <v>D</v>
      </c>
      <c r="G572" s="29" t="s">
        <v>5846</v>
      </c>
      <c r="H572" s="29">
        <f>(50+50)*5*1080</f>
        <v>540000</v>
      </c>
      <c r="I572" s="29">
        <v>5</v>
      </c>
      <c r="J572" s="29" t="s">
        <v>949</v>
      </c>
      <c r="K572" s="1020" t="s">
        <v>4027</v>
      </c>
      <c r="L572" s="29" t="s">
        <v>5847</v>
      </c>
      <c r="M572" s="1020" t="s">
        <v>4029</v>
      </c>
      <c r="N572" s="1070" t="s">
        <v>4030</v>
      </c>
      <c r="O572" s="106" t="s">
        <v>949</v>
      </c>
      <c r="P572" s="106" t="s">
        <v>949</v>
      </c>
      <c r="Q572" s="106" t="s">
        <v>949</v>
      </c>
      <c r="R572" s="29" t="s">
        <v>986</v>
      </c>
      <c r="S572" s="29" t="s">
        <v>949</v>
      </c>
      <c r="T572" s="29" t="s">
        <v>949</v>
      </c>
      <c r="U572" s="998" t="s">
        <v>949</v>
      </c>
      <c r="V572" s="998" t="s">
        <v>949</v>
      </c>
      <c r="W572" s="998" t="s">
        <v>949</v>
      </c>
      <c r="X572" s="998" t="s">
        <v>949</v>
      </c>
      <c r="Y572" s="998" t="s">
        <v>949</v>
      </c>
      <c r="Z572" s="998" t="s">
        <v>949</v>
      </c>
      <c r="AA572" s="998" t="s">
        <v>949</v>
      </c>
      <c r="AB572" s="998" t="s">
        <v>949</v>
      </c>
      <c r="AC572" s="998" t="s">
        <v>949</v>
      </c>
      <c r="AD572" s="998" t="s">
        <v>949</v>
      </c>
      <c r="AE572" s="998" t="s">
        <v>976</v>
      </c>
      <c r="AF572" s="998" t="s">
        <v>132</v>
      </c>
      <c r="AG572" s="998"/>
      <c r="AH572" s="998"/>
      <c r="AI572" s="998"/>
      <c r="AJ572" s="998">
        <f t="shared" si="52"/>
        <v>1</v>
      </c>
      <c r="AK572" s="998">
        <f t="shared" si="53"/>
        <v>1</v>
      </c>
    </row>
    <row r="573" spans="1:37" ht="16.5">
      <c r="A573" s="1018"/>
      <c r="B573" s="29">
        <f t="shared" si="50"/>
        <v>571</v>
      </c>
      <c r="C573" s="29" t="s">
        <v>3719</v>
      </c>
      <c r="D573" s="106" t="s">
        <v>5848</v>
      </c>
      <c r="E573" s="106" t="s">
        <v>5848</v>
      </c>
      <c r="F573" s="106" t="str">
        <f>MID(D573,4,1)</f>
        <v>D</v>
      </c>
      <c r="G573" s="29" t="s">
        <v>5849</v>
      </c>
      <c r="H573" s="29">
        <f>(50+50)*5*765</f>
        <v>382500</v>
      </c>
      <c r="I573" s="29">
        <v>5</v>
      </c>
      <c r="J573" s="29" t="s">
        <v>949</v>
      </c>
      <c r="K573" s="1020" t="s">
        <v>4027</v>
      </c>
      <c r="L573" s="29" t="s">
        <v>5850</v>
      </c>
      <c r="M573" s="1020" t="s">
        <v>4029</v>
      </c>
      <c r="N573" s="1070" t="s">
        <v>4030</v>
      </c>
      <c r="O573" s="106" t="s">
        <v>949</v>
      </c>
      <c r="P573" s="106" t="s">
        <v>949</v>
      </c>
      <c r="Q573" s="106" t="s">
        <v>949</v>
      </c>
      <c r="R573" s="29" t="s">
        <v>986</v>
      </c>
      <c r="S573" s="29" t="s">
        <v>949</v>
      </c>
      <c r="T573" s="29" t="s">
        <v>949</v>
      </c>
      <c r="U573" s="998" t="s">
        <v>949</v>
      </c>
      <c r="V573" s="998" t="s">
        <v>949</v>
      </c>
      <c r="W573" s="998" t="s">
        <v>949</v>
      </c>
      <c r="X573" s="998" t="s">
        <v>949</v>
      </c>
      <c r="Y573" s="998" t="s">
        <v>949</v>
      </c>
      <c r="Z573" s="998" t="s">
        <v>949</v>
      </c>
      <c r="AA573" s="998" t="s">
        <v>949</v>
      </c>
      <c r="AB573" s="998" t="s">
        <v>949</v>
      </c>
      <c r="AC573" s="998" t="s">
        <v>949</v>
      </c>
      <c r="AD573" s="998" t="s">
        <v>949</v>
      </c>
      <c r="AE573" s="998" t="s">
        <v>976</v>
      </c>
      <c r="AF573" s="998" t="s">
        <v>132</v>
      </c>
      <c r="AG573" s="998"/>
      <c r="AH573" s="998"/>
      <c r="AI573" s="998"/>
      <c r="AJ573" s="998">
        <f t="shared" si="52"/>
        <v>1</v>
      </c>
      <c r="AK573" s="998">
        <f t="shared" si="53"/>
        <v>1</v>
      </c>
    </row>
    <row r="574" spans="1:37" ht="16.5">
      <c r="A574" s="1018"/>
      <c r="B574" s="29">
        <f t="shared" si="50"/>
        <v>572</v>
      </c>
      <c r="C574" s="14" t="s">
        <v>3719</v>
      </c>
      <c r="D574" s="106" t="s">
        <v>5851</v>
      </c>
      <c r="E574" s="106" t="str">
        <f>LEFT(D574,8)</f>
        <v>A39Q271</v>
      </c>
      <c r="F574" s="106" t="s">
        <v>993</v>
      </c>
      <c r="G574" s="14" t="s">
        <v>5852</v>
      </c>
      <c r="H574" s="29" t="s">
        <v>949</v>
      </c>
      <c r="I574" s="29" t="s">
        <v>949</v>
      </c>
      <c r="J574" s="29" t="s">
        <v>949</v>
      </c>
      <c r="K574" s="29" t="s">
        <v>949</v>
      </c>
      <c r="L574" s="29" t="s">
        <v>3937</v>
      </c>
      <c r="M574" s="29" t="s">
        <v>1412</v>
      </c>
      <c r="N574" s="106" t="s">
        <v>3938</v>
      </c>
      <c r="O574" s="106" t="s">
        <v>983</v>
      </c>
      <c r="P574" s="106" t="s">
        <v>984</v>
      </c>
      <c r="Q574" s="106" t="s">
        <v>949</v>
      </c>
      <c r="R574" s="29" t="s">
        <v>1166</v>
      </c>
      <c r="S574" s="29" t="s">
        <v>949</v>
      </c>
      <c r="T574" s="29" t="s">
        <v>949</v>
      </c>
      <c r="U574" s="998" t="s">
        <v>949</v>
      </c>
      <c r="V574" s="998" t="s">
        <v>949</v>
      </c>
      <c r="W574" s="998" t="s">
        <v>949</v>
      </c>
      <c r="X574" s="998" t="s">
        <v>949</v>
      </c>
      <c r="Y574" s="998" t="s">
        <v>949</v>
      </c>
      <c r="Z574" s="998" t="s">
        <v>949</v>
      </c>
      <c r="AA574" s="998" t="s">
        <v>949</v>
      </c>
      <c r="AB574" s="998" t="s">
        <v>949</v>
      </c>
      <c r="AC574" s="998" t="s">
        <v>949</v>
      </c>
      <c r="AD574" s="998" t="s">
        <v>949</v>
      </c>
      <c r="AE574" s="998"/>
      <c r="AF574" s="998" t="s">
        <v>132</v>
      </c>
      <c r="AG574" s="998"/>
      <c r="AH574" s="998"/>
      <c r="AI574" s="998"/>
      <c r="AJ574" s="998">
        <f t="shared" si="52"/>
        <v>1</v>
      </c>
      <c r="AK574" s="998">
        <f t="shared" si="53"/>
        <v>1</v>
      </c>
    </row>
    <row r="575" spans="1:37" ht="16.5">
      <c r="A575" s="1018"/>
      <c r="B575" s="29">
        <f t="shared" si="50"/>
        <v>573</v>
      </c>
      <c r="C575" s="29" t="s">
        <v>3719</v>
      </c>
      <c r="D575" s="106" t="s">
        <v>5853</v>
      </c>
      <c r="E575" s="106" t="str">
        <f>LEFT(D575,8)</f>
        <v>A39Q272</v>
      </c>
      <c r="F575" s="106" t="s">
        <v>993</v>
      </c>
      <c r="G575" s="1031" t="s">
        <v>5854</v>
      </c>
      <c r="H575" s="29">
        <v>2095632</v>
      </c>
      <c r="I575" s="29">
        <v>2</v>
      </c>
      <c r="J575" s="29" t="s">
        <v>949</v>
      </c>
      <c r="K575" s="29" t="s">
        <v>949</v>
      </c>
      <c r="L575" s="29" t="s">
        <v>5855</v>
      </c>
      <c r="M575" s="29" t="s">
        <v>5574</v>
      </c>
      <c r="N575" s="106" t="s">
        <v>3840</v>
      </c>
      <c r="O575" s="106" t="s">
        <v>5856</v>
      </c>
      <c r="P575" s="106" t="s">
        <v>949</v>
      </c>
      <c r="Q575" s="106" t="s">
        <v>949</v>
      </c>
      <c r="R575" s="29" t="s">
        <v>1166</v>
      </c>
      <c r="S575" s="29" t="s">
        <v>949</v>
      </c>
      <c r="T575" s="29" t="s">
        <v>949</v>
      </c>
      <c r="U575" s="998" t="s">
        <v>949</v>
      </c>
      <c r="V575" s="998" t="s">
        <v>949</v>
      </c>
      <c r="W575" s="998" t="s">
        <v>949</v>
      </c>
      <c r="X575" s="998" t="s">
        <v>949</v>
      </c>
      <c r="Y575" s="998" t="s">
        <v>949</v>
      </c>
      <c r="Z575" s="998" t="s">
        <v>949</v>
      </c>
      <c r="AA575" s="998" t="s">
        <v>949</v>
      </c>
      <c r="AB575" s="998" t="s">
        <v>949</v>
      </c>
      <c r="AC575" s="998" t="s">
        <v>949</v>
      </c>
      <c r="AD575" s="998" t="s">
        <v>949</v>
      </c>
      <c r="AE575" s="998"/>
      <c r="AF575" s="998" t="s">
        <v>132</v>
      </c>
      <c r="AG575" s="998"/>
      <c r="AH575" s="998"/>
      <c r="AI575" s="998"/>
      <c r="AJ575" s="998">
        <f t="shared" si="52"/>
        <v>1</v>
      </c>
      <c r="AK575" s="998">
        <f t="shared" si="53"/>
        <v>1</v>
      </c>
    </row>
    <row r="576" spans="1:37" ht="16.5">
      <c r="A576" s="1018"/>
      <c r="B576" s="29">
        <f t="shared" si="50"/>
        <v>574</v>
      </c>
      <c r="C576" s="14" t="s">
        <v>4185</v>
      </c>
      <c r="D576" s="106" t="s">
        <v>5857</v>
      </c>
      <c r="E576" s="106" t="str">
        <f>LEFT(D576,8)</f>
        <v>A39Q274</v>
      </c>
      <c r="F576" s="106" t="s">
        <v>993</v>
      </c>
      <c r="G576" s="14" t="s">
        <v>5858</v>
      </c>
      <c r="H576" s="29" t="s">
        <v>949</v>
      </c>
      <c r="I576" s="29" t="s">
        <v>949</v>
      </c>
      <c r="J576" s="29" t="s">
        <v>949</v>
      </c>
      <c r="K576" s="29" t="s">
        <v>949</v>
      </c>
      <c r="L576" s="29" t="s">
        <v>5556</v>
      </c>
      <c r="M576" s="29" t="s">
        <v>949</v>
      </c>
      <c r="N576" s="106" t="s">
        <v>949</v>
      </c>
      <c r="O576" s="106" t="s">
        <v>949</v>
      </c>
      <c r="P576" s="106" t="s">
        <v>949</v>
      </c>
      <c r="Q576" s="106" t="s">
        <v>949</v>
      </c>
      <c r="R576" s="1090" t="s">
        <v>986</v>
      </c>
      <c r="S576" s="29" t="s">
        <v>949</v>
      </c>
      <c r="T576" s="29" t="s">
        <v>949</v>
      </c>
      <c r="U576" s="998" t="s">
        <v>949</v>
      </c>
      <c r="V576" s="998" t="s">
        <v>949</v>
      </c>
      <c r="W576" s="998" t="s">
        <v>949</v>
      </c>
      <c r="X576" s="998" t="s">
        <v>949</v>
      </c>
      <c r="Y576" s="998" t="s">
        <v>949</v>
      </c>
      <c r="Z576" s="998" t="s">
        <v>949</v>
      </c>
      <c r="AA576" s="998" t="s">
        <v>949</v>
      </c>
      <c r="AB576" s="998" t="s">
        <v>949</v>
      </c>
      <c r="AC576" s="998" t="s">
        <v>949</v>
      </c>
      <c r="AD576" s="998" t="s">
        <v>949</v>
      </c>
      <c r="AE576" s="998"/>
      <c r="AF576" s="998" t="s">
        <v>132</v>
      </c>
      <c r="AG576" s="998"/>
      <c r="AH576" s="998"/>
      <c r="AI576" s="998"/>
      <c r="AJ576" s="998">
        <f t="shared" si="52"/>
        <v>1</v>
      </c>
      <c r="AK576" s="998">
        <f t="shared" si="53"/>
        <v>1</v>
      </c>
    </row>
    <row r="577" spans="1:37" ht="16.5">
      <c r="A577" s="1018"/>
      <c r="B577" s="29">
        <f t="shared" si="50"/>
        <v>575</v>
      </c>
      <c r="C577" s="29" t="s">
        <v>3719</v>
      </c>
      <c r="D577" s="22" t="s">
        <v>5859</v>
      </c>
      <c r="E577" s="22" t="s">
        <v>5860</v>
      </c>
      <c r="F577" s="106" t="s">
        <v>979</v>
      </c>
      <c r="G577" s="1025" t="s">
        <v>5861</v>
      </c>
      <c r="H577" s="29" t="s">
        <v>949</v>
      </c>
      <c r="I577" s="29" t="s">
        <v>949</v>
      </c>
      <c r="J577" s="29" t="s">
        <v>949</v>
      </c>
      <c r="K577" s="29">
        <v>8.4</v>
      </c>
      <c r="L577" s="29" t="s">
        <v>5519</v>
      </c>
      <c r="M577" s="29" t="s">
        <v>1083</v>
      </c>
      <c r="N577" s="106" t="s">
        <v>3851</v>
      </c>
      <c r="O577" s="106" t="s">
        <v>949</v>
      </c>
      <c r="P577" s="106" t="s">
        <v>949</v>
      </c>
      <c r="Q577" s="106" t="s">
        <v>949</v>
      </c>
      <c r="R577" s="29" t="s">
        <v>1166</v>
      </c>
      <c r="S577" s="29" t="s">
        <v>949</v>
      </c>
      <c r="T577" s="29" t="s">
        <v>949</v>
      </c>
      <c r="U577" s="998" t="s">
        <v>949</v>
      </c>
      <c r="V577" s="998" t="s">
        <v>949</v>
      </c>
      <c r="W577" s="998" t="s">
        <v>949</v>
      </c>
      <c r="X577" s="998" t="s">
        <v>949</v>
      </c>
      <c r="Y577" s="998" t="s">
        <v>949</v>
      </c>
      <c r="Z577" s="998" t="s">
        <v>949</v>
      </c>
      <c r="AA577" s="998" t="s">
        <v>949</v>
      </c>
      <c r="AB577" s="998" t="s">
        <v>949</v>
      </c>
      <c r="AC577" s="998" t="s">
        <v>949</v>
      </c>
      <c r="AD577" s="998" t="s">
        <v>949</v>
      </c>
      <c r="AE577" s="998" t="s">
        <v>989</v>
      </c>
      <c r="AF577" s="998" t="s">
        <v>132</v>
      </c>
      <c r="AG577" s="998"/>
      <c r="AH577" s="998"/>
      <c r="AI577" s="998"/>
      <c r="AJ577" s="998">
        <f t="shared" si="52"/>
        <v>1</v>
      </c>
      <c r="AK577" s="998">
        <f t="shared" si="53"/>
        <v>1</v>
      </c>
    </row>
    <row r="578" spans="1:37" ht="16.5">
      <c r="A578" s="1018"/>
      <c r="B578" s="29">
        <f t="shared" si="50"/>
        <v>576</v>
      </c>
      <c r="C578" s="29" t="s">
        <v>3719</v>
      </c>
      <c r="D578" s="22" t="s">
        <v>5862</v>
      </c>
      <c r="E578" s="22" t="s">
        <v>5863</v>
      </c>
      <c r="F578" s="106" t="s">
        <v>979</v>
      </c>
      <c r="G578" s="1025" t="s">
        <v>5864</v>
      </c>
      <c r="H578" s="29" t="s">
        <v>949</v>
      </c>
      <c r="I578" s="29" t="s">
        <v>949</v>
      </c>
      <c r="J578" s="29" t="s">
        <v>949</v>
      </c>
      <c r="K578" s="29">
        <v>8.6999999999999993</v>
      </c>
      <c r="L578" s="29" t="s">
        <v>5519</v>
      </c>
      <c r="M578" s="29" t="s">
        <v>1083</v>
      </c>
      <c r="N578" s="106" t="s">
        <v>3851</v>
      </c>
      <c r="O578" s="106" t="s">
        <v>949</v>
      </c>
      <c r="P578" s="106" t="s">
        <v>949</v>
      </c>
      <c r="Q578" s="106" t="s">
        <v>949</v>
      </c>
      <c r="R578" s="29" t="s">
        <v>1166</v>
      </c>
      <c r="S578" s="29" t="s">
        <v>949</v>
      </c>
      <c r="T578" s="29" t="s">
        <v>949</v>
      </c>
      <c r="U578" s="998" t="s">
        <v>949</v>
      </c>
      <c r="V578" s="998" t="s">
        <v>949</v>
      </c>
      <c r="W578" s="998" t="s">
        <v>949</v>
      </c>
      <c r="X578" s="998" t="s">
        <v>949</v>
      </c>
      <c r="Y578" s="998" t="s">
        <v>949</v>
      </c>
      <c r="Z578" s="998" t="s">
        <v>949</v>
      </c>
      <c r="AA578" s="998" t="s">
        <v>949</v>
      </c>
      <c r="AB578" s="998" t="s">
        <v>949</v>
      </c>
      <c r="AC578" s="998" t="s">
        <v>949</v>
      </c>
      <c r="AD578" s="998" t="s">
        <v>949</v>
      </c>
      <c r="AE578" s="998" t="s">
        <v>989</v>
      </c>
      <c r="AF578" s="998" t="s">
        <v>132</v>
      </c>
      <c r="AG578" s="998"/>
      <c r="AH578" s="998"/>
      <c r="AI578" s="998"/>
      <c r="AJ578" s="998">
        <f t="shared" si="52"/>
        <v>1</v>
      </c>
      <c r="AK578" s="998">
        <f t="shared" si="53"/>
        <v>1</v>
      </c>
    </row>
    <row r="579" spans="1:37" ht="16.5">
      <c r="A579" s="1018"/>
      <c r="B579" s="29">
        <f t="shared" si="50"/>
        <v>577</v>
      </c>
      <c r="C579" s="14" t="s">
        <v>3719</v>
      </c>
      <c r="D579" s="106" t="s">
        <v>5865</v>
      </c>
      <c r="E579" s="106" t="str">
        <f t="shared" ref="E579:E594" si="54">LEFT(D579,8)</f>
        <v>A39Q278</v>
      </c>
      <c r="F579" s="106" t="s">
        <v>993</v>
      </c>
      <c r="G579" s="14" t="s">
        <v>5866</v>
      </c>
      <c r="H579" s="29" t="s">
        <v>949</v>
      </c>
      <c r="I579" s="29" t="s">
        <v>949</v>
      </c>
      <c r="J579" s="29" t="s">
        <v>949</v>
      </c>
      <c r="K579" s="29" t="s">
        <v>949</v>
      </c>
      <c r="L579" s="29" t="s">
        <v>5867</v>
      </c>
      <c r="M579" s="29" t="s">
        <v>1412</v>
      </c>
      <c r="N579" s="106" t="s">
        <v>949</v>
      </c>
      <c r="O579" s="106" t="s">
        <v>949</v>
      </c>
      <c r="P579" s="106" t="s">
        <v>949</v>
      </c>
      <c r="Q579" s="106" t="s">
        <v>949</v>
      </c>
      <c r="R579" s="1090" t="s">
        <v>986</v>
      </c>
      <c r="S579" s="29" t="s">
        <v>949</v>
      </c>
      <c r="T579" s="29" t="s">
        <v>949</v>
      </c>
      <c r="U579" s="998" t="s">
        <v>949</v>
      </c>
      <c r="V579" s="998" t="s">
        <v>949</v>
      </c>
      <c r="W579" s="998" t="s">
        <v>949</v>
      </c>
      <c r="X579" s="998" t="s">
        <v>949</v>
      </c>
      <c r="Y579" s="998" t="s">
        <v>949</v>
      </c>
      <c r="Z579" s="998" t="s">
        <v>949</v>
      </c>
      <c r="AA579" s="998" t="s">
        <v>949</v>
      </c>
      <c r="AB579" s="998" t="s">
        <v>949</v>
      </c>
      <c r="AC579" s="998" t="s">
        <v>949</v>
      </c>
      <c r="AD579" s="998" t="s">
        <v>949</v>
      </c>
      <c r="AE579" s="998"/>
      <c r="AF579" s="998" t="s">
        <v>132</v>
      </c>
      <c r="AG579" s="998"/>
      <c r="AH579" s="998"/>
      <c r="AI579" s="998"/>
      <c r="AJ579" s="998">
        <f t="shared" si="52"/>
        <v>1</v>
      </c>
      <c r="AK579" s="998">
        <f t="shared" si="53"/>
        <v>1</v>
      </c>
    </row>
    <row r="580" spans="1:37" ht="16.5">
      <c r="A580" s="1018"/>
      <c r="B580" s="29">
        <f t="shared" si="50"/>
        <v>578</v>
      </c>
      <c r="C580" s="14" t="s">
        <v>3719</v>
      </c>
      <c r="D580" s="106" t="s">
        <v>5868</v>
      </c>
      <c r="E580" s="106" t="str">
        <f t="shared" si="54"/>
        <v>A39Q279</v>
      </c>
      <c r="F580" s="106" t="s">
        <v>993</v>
      </c>
      <c r="G580" s="14" t="s">
        <v>5869</v>
      </c>
      <c r="H580" s="29" t="s">
        <v>949</v>
      </c>
      <c r="I580" s="29" t="s">
        <v>949</v>
      </c>
      <c r="J580" s="29" t="s">
        <v>949</v>
      </c>
      <c r="K580" s="29" t="s">
        <v>949</v>
      </c>
      <c r="L580" s="29" t="s">
        <v>5870</v>
      </c>
      <c r="M580" s="29" t="s">
        <v>3808</v>
      </c>
      <c r="N580" s="106" t="s">
        <v>5871</v>
      </c>
      <c r="O580" s="106" t="s">
        <v>949</v>
      </c>
      <c r="P580" s="106" t="s">
        <v>949</v>
      </c>
      <c r="Q580" s="106" t="s">
        <v>949</v>
      </c>
      <c r="R580" s="29" t="s">
        <v>986</v>
      </c>
      <c r="S580" s="29" t="s">
        <v>949</v>
      </c>
      <c r="T580" s="29" t="s">
        <v>949</v>
      </c>
      <c r="U580" s="998" t="s">
        <v>949</v>
      </c>
      <c r="V580" s="998" t="s">
        <v>949</v>
      </c>
      <c r="W580" s="998" t="s">
        <v>949</v>
      </c>
      <c r="X580" s="998" t="s">
        <v>949</v>
      </c>
      <c r="Y580" s="998" t="s">
        <v>949</v>
      </c>
      <c r="Z580" s="998" t="s">
        <v>949</v>
      </c>
      <c r="AA580" s="998" t="s">
        <v>949</v>
      </c>
      <c r="AB580" s="998" t="s">
        <v>949</v>
      </c>
      <c r="AC580" s="998" t="s">
        <v>949</v>
      </c>
      <c r="AD580" s="998" t="s">
        <v>949</v>
      </c>
      <c r="AE580" s="998"/>
      <c r="AF580" s="998" t="s">
        <v>132</v>
      </c>
      <c r="AG580" s="998"/>
      <c r="AH580" s="998"/>
      <c r="AI580" s="998"/>
      <c r="AJ580" s="998">
        <f t="shared" si="52"/>
        <v>1</v>
      </c>
      <c r="AK580" s="998">
        <f t="shared" si="53"/>
        <v>1</v>
      </c>
    </row>
    <row r="581" spans="1:37" ht="16.5">
      <c r="A581" s="1018"/>
      <c r="B581" s="29">
        <f t="shared" si="50"/>
        <v>579</v>
      </c>
      <c r="C581" s="14" t="s">
        <v>3719</v>
      </c>
      <c r="D581" s="106" t="s">
        <v>5872</v>
      </c>
      <c r="E581" s="106" t="str">
        <f t="shared" si="54"/>
        <v>A39Q280</v>
      </c>
      <c r="F581" s="106" t="s">
        <v>993</v>
      </c>
      <c r="G581" s="14" t="s">
        <v>5873</v>
      </c>
      <c r="H581" s="29" t="s">
        <v>949</v>
      </c>
      <c r="I581" s="29" t="s">
        <v>949</v>
      </c>
      <c r="J581" s="29" t="s">
        <v>949</v>
      </c>
      <c r="K581" s="29" t="s">
        <v>949</v>
      </c>
      <c r="L581" s="29" t="s">
        <v>5870</v>
      </c>
      <c r="M581" s="29" t="s">
        <v>949</v>
      </c>
      <c r="N581" s="106" t="s">
        <v>949</v>
      </c>
      <c r="O581" s="106" t="s">
        <v>949</v>
      </c>
      <c r="P581" s="106" t="s">
        <v>949</v>
      </c>
      <c r="Q581" s="106" t="s">
        <v>949</v>
      </c>
      <c r="R581" s="1090" t="s">
        <v>986</v>
      </c>
      <c r="S581" s="29" t="s">
        <v>949</v>
      </c>
      <c r="T581" s="29" t="s">
        <v>949</v>
      </c>
      <c r="U581" s="998" t="s">
        <v>949</v>
      </c>
      <c r="V581" s="998" t="s">
        <v>949</v>
      </c>
      <c r="W581" s="998" t="s">
        <v>949</v>
      </c>
      <c r="X581" s="998" t="s">
        <v>949</v>
      </c>
      <c r="Y581" s="998" t="s">
        <v>949</v>
      </c>
      <c r="Z581" s="998" t="s">
        <v>949</v>
      </c>
      <c r="AA581" s="998" t="s">
        <v>949</v>
      </c>
      <c r="AB581" s="998" t="s">
        <v>949</v>
      </c>
      <c r="AC581" s="998" t="s">
        <v>949</v>
      </c>
      <c r="AD581" s="998" t="s">
        <v>949</v>
      </c>
      <c r="AE581" s="998"/>
      <c r="AF581" s="998" t="s">
        <v>132</v>
      </c>
      <c r="AG581" s="998"/>
      <c r="AH581" s="998"/>
      <c r="AI581" s="998"/>
      <c r="AJ581" s="998">
        <f t="shared" si="52"/>
        <v>1</v>
      </c>
      <c r="AK581" s="998">
        <f t="shared" si="53"/>
        <v>1</v>
      </c>
    </row>
    <row r="582" spans="1:37" ht="16.5">
      <c r="A582" s="1018"/>
      <c r="B582" s="29">
        <f t="shared" si="50"/>
        <v>580</v>
      </c>
      <c r="C582" s="14" t="s">
        <v>4185</v>
      </c>
      <c r="D582" s="106" t="s">
        <v>5874</v>
      </c>
      <c r="E582" s="106" t="str">
        <f t="shared" si="54"/>
        <v>A39Q282</v>
      </c>
      <c r="F582" s="106" t="s">
        <v>993</v>
      </c>
      <c r="G582" s="14" t="s">
        <v>5875</v>
      </c>
      <c r="H582" s="29" t="s">
        <v>949</v>
      </c>
      <c r="I582" s="29" t="s">
        <v>949</v>
      </c>
      <c r="J582" s="29" t="s">
        <v>949</v>
      </c>
      <c r="K582" s="29" t="s">
        <v>949</v>
      </c>
      <c r="L582" s="29" t="s">
        <v>5556</v>
      </c>
      <c r="M582" s="29" t="s">
        <v>949</v>
      </c>
      <c r="N582" s="106" t="s">
        <v>949</v>
      </c>
      <c r="O582" s="106" t="s">
        <v>949</v>
      </c>
      <c r="P582" s="106" t="s">
        <v>949</v>
      </c>
      <c r="Q582" s="106" t="s">
        <v>949</v>
      </c>
      <c r="R582" s="1090" t="s">
        <v>986</v>
      </c>
      <c r="S582" s="29" t="s">
        <v>949</v>
      </c>
      <c r="T582" s="29" t="s">
        <v>949</v>
      </c>
      <c r="U582" s="998" t="s">
        <v>949</v>
      </c>
      <c r="V582" s="998" t="s">
        <v>949</v>
      </c>
      <c r="W582" s="998" t="s">
        <v>949</v>
      </c>
      <c r="X582" s="998" t="s">
        <v>949</v>
      </c>
      <c r="Y582" s="998" t="s">
        <v>949</v>
      </c>
      <c r="Z582" s="998" t="s">
        <v>949</v>
      </c>
      <c r="AA582" s="998" t="s">
        <v>949</v>
      </c>
      <c r="AB582" s="998" t="s">
        <v>949</v>
      </c>
      <c r="AC582" s="998" t="s">
        <v>949</v>
      </c>
      <c r="AD582" s="998" t="s">
        <v>949</v>
      </c>
      <c r="AE582" s="998"/>
      <c r="AF582" s="998" t="s">
        <v>132</v>
      </c>
      <c r="AG582" s="998"/>
      <c r="AH582" s="998"/>
      <c r="AI582" s="998"/>
      <c r="AJ582" s="998">
        <f t="shared" si="52"/>
        <v>1</v>
      </c>
      <c r="AK582" s="998">
        <f t="shared" si="53"/>
        <v>1</v>
      </c>
    </row>
    <row r="583" spans="1:37" ht="16.5">
      <c r="A583" s="1018"/>
      <c r="B583" s="29">
        <f t="shared" si="50"/>
        <v>581</v>
      </c>
      <c r="C583" s="14" t="s">
        <v>3719</v>
      </c>
      <c r="D583" s="106" t="s">
        <v>5876</v>
      </c>
      <c r="E583" s="106" t="str">
        <f t="shared" si="54"/>
        <v>A39Q283</v>
      </c>
      <c r="F583" s="106" t="s">
        <v>993</v>
      </c>
      <c r="G583" s="14" t="s">
        <v>5877</v>
      </c>
      <c r="H583" s="29" t="s">
        <v>949</v>
      </c>
      <c r="I583" s="29" t="s">
        <v>949</v>
      </c>
      <c r="J583" s="29" t="s">
        <v>949</v>
      </c>
      <c r="K583" s="29" t="s">
        <v>949</v>
      </c>
      <c r="L583" s="29" t="s">
        <v>3937</v>
      </c>
      <c r="M583" s="29" t="s">
        <v>1412</v>
      </c>
      <c r="N583" s="106" t="s">
        <v>3938</v>
      </c>
      <c r="O583" s="106" t="s">
        <v>983</v>
      </c>
      <c r="P583" s="106" t="s">
        <v>984</v>
      </c>
      <c r="Q583" s="106" t="s">
        <v>949</v>
      </c>
      <c r="R583" s="29" t="s">
        <v>1166</v>
      </c>
      <c r="S583" s="29" t="s">
        <v>949</v>
      </c>
      <c r="T583" s="29" t="s">
        <v>949</v>
      </c>
      <c r="U583" s="998" t="s">
        <v>949</v>
      </c>
      <c r="V583" s="998" t="s">
        <v>949</v>
      </c>
      <c r="W583" s="998" t="s">
        <v>949</v>
      </c>
      <c r="X583" s="998" t="s">
        <v>949</v>
      </c>
      <c r="Y583" s="998" t="s">
        <v>949</v>
      </c>
      <c r="Z583" s="998" t="s">
        <v>949</v>
      </c>
      <c r="AA583" s="998" t="s">
        <v>949</v>
      </c>
      <c r="AB583" s="998" t="s">
        <v>949</v>
      </c>
      <c r="AC583" s="998" t="s">
        <v>949</v>
      </c>
      <c r="AD583" s="998" t="s">
        <v>949</v>
      </c>
      <c r="AE583" s="998"/>
      <c r="AF583" s="998" t="s">
        <v>132</v>
      </c>
      <c r="AG583" s="998"/>
      <c r="AH583" s="998"/>
      <c r="AI583" s="998"/>
      <c r="AJ583" s="998">
        <f t="shared" si="52"/>
        <v>1</v>
      </c>
      <c r="AK583" s="998">
        <f t="shared" si="53"/>
        <v>1</v>
      </c>
    </row>
    <row r="584" spans="1:37" ht="16.5">
      <c r="A584" s="1018"/>
      <c r="B584" s="29">
        <f t="shared" si="50"/>
        <v>582</v>
      </c>
      <c r="C584" s="14" t="s">
        <v>3719</v>
      </c>
      <c r="D584" s="106" t="s">
        <v>5878</v>
      </c>
      <c r="E584" s="106" t="str">
        <f t="shared" si="54"/>
        <v>A39Q284</v>
      </c>
      <c r="F584" s="106" t="s">
        <v>993</v>
      </c>
      <c r="G584" s="14" t="s">
        <v>5879</v>
      </c>
      <c r="H584" s="29" t="s">
        <v>949</v>
      </c>
      <c r="I584" s="29" t="s">
        <v>949</v>
      </c>
      <c r="J584" s="29" t="s">
        <v>949</v>
      </c>
      <c r="K584" s="29" t="s">
        <v>949</v>
      </c>
      <c r="L584" s="29" t="s">
        <v>5880</v>
      </c>
      <c r="M584" s="29" t="s">
        <v>981</v>
      </c>
      <c r="N584" s="106" t="s">
        <v>949</v>
      </c>
      <c r="O584" s="106" t="s">
        <v>949</v>
      </c>
      <c r="P584" s="106" t="s">
        <v>949</v>
      </c>
      <c r="Q584" s="106" t="s">
        <v>949</v>
      </c>
      <c r="R584" s="1090" t="s">
        <v>986</v>
      </c>
      <c r="S584" s="29" t="s">
        <v>949</v>
      </c>
      <c r="T584" s="29" t="s">
        <v>949</v>
      </c>
      <c r="U584" s="998" t="s">
        <v>949</v>
      </c>
      <c r="V584" s="998" t="s">
        <v>949</v>
      </c>
      <c r="W584" s="998" t="s">
        <v>949</v>
      </c>
      <c r="X584" s="998" t="s">
        <v>949</v>
      </c>
      <c r="Y584" s="998" t="s">
        <v>949</v>
      </c>
      <c r="Z584" s="998" t="s">
        <v>949</v>
      </c>
      <c r="AA584" s="998" t="s">
        <v>949</v>
      </c>
      <c r="AB584" s="998" t="s">
        <v>949</v>
      </c>
      <c r="AC584" s="998" t="s">
        <v>949</v>
      </c>
      <c r="AD584" s="998" t="s">
        <v>949</v>
      </c>
      <c r="AE584" s="998"/>
      <c r="AF584" s="998" t="s">
        <v>132</v>
      </c>
      <c r="AG584" s="998"/>
      <c r="AH584" s="998"/>
      <c r="AI584" s="998"/>
      <c r="AJ584" s="998">
        <f t="shared" si="52"/>
        <v>1</v>
      </c>
      <c r="AK584" s="998">
        <f t="shared" si="53"/>
        <v>1</v>
      </c>
    </row>
    <row r="585" spans="1:37" ht="16.5">
      <c r="A585" s="1018"/>
      <c r="B585" s="29">
        <f t="shared" si="50"/>
        <v>583</v>
      </c>
      <c r="C585" s="14" t="s">
        <v>3719</v>
      </c>
      <c r="D585" s="106" t="s">
        <v>5881</v>
      </c>
      <c r="E585" s="106" t="str">
        <f t="shared" si="54"/>
        <v>A39Q285</v>
      </c>
      <c r="F585" s="106" t="s">
        <v>993</v>
      </c>
      <c r="G585" s="14" t="s">
        <v>5882</v>
      </c>
      <c r="H585" s="29" t="s">
        <v>949</v>
      </c>
      <c r="I585" s="29" t="s">
        <v>949</v>
      </c>
      <c r="J585" s="29" t="s">
        <v>949</v>
      </c>
      <c r="K585" s="29" t="s">
        <v>949</v>
      </c>
      <c r="L585" s="29" t="s">
        <v>5870</v>
      </c>
      <c r="M585" s="29" t="s">
        <v>3808</v>
      </c>
      <c r="N585" s="106" t="s">
        <v>5871</v>
      </c>
      <c r="O585" s="106" t="s">
        <v>949</v>
      </c>
      <c r="P585" s="106" t="s">
        <v>949</v>
      </c>
      <c r="Q585" s="106" t="s">
        <v>949</v>
      </c>
      <c r="R585" s="29" t="s">
        <v>986</v>
      </c>
      <c r="S585" s="29" t="s">
        <v>949</v>
      </c>
      <c r="T585" s="29" t="s">
        <v>949</v>
      </c>
      <c r="U585" s="998" t="s">
        <v>949</v>
      </c>
      <c r="V585" s="998" t="s">
        <v>949</v>
      </c>
      <c r="W585" s="998" t="s">
        <v>949</v>
      </c>
      <c r="X585" s="998" t="s">
        <v>949</v>
      </c>
      <c r="Y585" s="998" t="s">
        <v>949</v>
      </c>
      <c r="Z585" s="998" t="s">
        <v>949</v>
      </c>
      <c r="AA585" s="998" t="s">
        <v>949</v>
      </c>
      <c r="AB585" s="998" t="s">
        <v>949</v>
      </c>
      <c r="AC585" s="998" t="s">
        <v>949</v>
      </c>
      <c r="AD585" s="998" t="s">
        <v>949</v>
      </c>
      <c r="AE585" s="998"/>
      <c r="AF585" s="998" t="s">
        <v>132</v>
      </c>
      <c r="AG585" s="998"/>
      <c r="AH585" s="998"/>
      <c r="AI585" s="998"/>
      <c r="AJ585" s="998">
        <f t="shared" si="52"/>
        <v>1</v>
      </c>
      <c r="AK585" s="998">
        <f t="shared" si="53"/>
        <v>1</v>
      </c>
    </row>
    <row r="586" spans="1:37" ht="16.5">
      <c r="A586" s="1018"/>
      <c r="B586" s="29">
        <f t="shared" si="50"/>
        <v>584</v>
      </c>
      <c r="C586" s="14" t="s">
        <v>3719</v>
      </c>
      <c r="D586" s="106" t="s">
        <v>5883</v>
      </c>
      <c r="E586" s="106" t="str">
        <f t="shared" si="54"/>
        <v>A39Q286</v>
      </c>
      <c r="F586" s="106" t="s">
        <v>993</v>
      </c>
      <c r="G586" s="14" t="s">
        <v>5884</v>
      </c>
      <c r="H586" s="29" t="s">
        <v>949</v>
      </c>
      <c r="I586" s="29" t="s">
        <v>949</v>
      </c>
      <c r="J586" s="29" t="s">
        <v>949</v>
      </c>
      <c r="K586" s="29" t="s">
        <v>949</v>
      </c>
      <c r="L586" s="29" t="s">
        <v>5870</v>
      </c>
      <c r="M586" s="29" t="s">
        <v>949</v>
      </c>
      <c r="N586" s="106" t="s">
        <v>949</v>
      </c>
      <c r="O586" s="106" t="s">
        <v>949</v>
      </c>
      <c r="P586" s="106" t="s">
        <v>949</v>
      </c>
      <c r="Q586" s="106" t="s">
        <v>949</v>
      </c>
      <c r="R586" s="1090" t="s">
        <v>986</v>
      </c>
      <c r="S586" s="29" t="s">
        <v>949</v>
      </c>
      <c r="T586" s="29" t="s">
        <v>949</v>
      </c>
      <c r="U586" s="998" t="s">
        <v>949</v>
      </c>
      <c r="V586" s="998" t="s">
        <v>949</v>
      </c>
      <c r="W586" s="998" t="s">
        <v>949</v>
      </c>
      <c r="X586" s="998" t="s">
        <v>949</v>
      </c>
      <c r="Y586" s="998" t="s">
        <v>949</v>
      </c>
      <c r="Z586" s="998" t="s">
        <v>949</v>
      </c>
      <c r="AA586" s="998" t="s">
        <v>949</v>
      </c>
      <c r="AB586" s="998" t="s">
        <v>949</v>
      </c>
      <c r="AC586" s="998" t="s">
        <v>949</v>
      </c>
      <c r="AD586" s="998" t="s">
        <v>949</v>
      </c>
      <c r="AE586" s="998"/>
      <c r="AF586" s="998" t="s">
        <v>132</v>
      </c>
      <c r="AG586" s="998"/>
      <c r="AH586" s="998"/>
      <c r="AI586" s="998"/>
      <c r="AJ586" s="998">
        <f t="shared" si="52"/>
        <v>1</v>
      </c>
      <c r="AK586" s="998">
        <f t="shared" si="53"/>
        <v>1</v>
      </c>
    </row>
    <row r="587" spans="1:37" ht="16.5">
      <c r="A587" s="1018"/>
      <c r="B587" s="29">
        <f t="shared" si="50"/>
        <v>585</v>
      </c>
      <c r="C587" s="14" t="s">
        <v>4185</v>
      </c>
      <c r="D587" s="106" t="s">
        <v>5885</v>
      </c>
      <c r="E587" s="106" t="str">
        <f t="shared" si="54"/>
        <v>A39Q288</v>
      </c>
      <c r="F587" s="106" t="s">
        <v>993</v>
      </c>
      <c r="G587" s="14" t="s">
        <v>5886</v>
      </c>
      <c r="H587" s="29" t="s">
        <v>949</v>
      </c>
      <c r="I587" s="29" t="s">
        <v>949</v>
      </c>
      <c r="J587" s="29" t="s">
        <v>949</v>
      </c>
      <c r="K587" s="29" t="s">
        <v>949</v>
      </c>
      <c r="L587" s="29" t="s">
        <v>5556</v>
      </c>
      <c r="M587" s="29" t="s">
        <v>949</v>
      </c>
      <c r="N587" s="106" t="s">
        <v>949</v>
      </c>
      <c r="O587" s="106" t="s">
        <v>949</v>
      </c>
      <c r="P587" s="106" t="s">
        <v>949</v>
      </c>
      <c r="Q587" s="106" t="s">
        <v>949</v>
      </c>
      <c r="R587" s="1090" t="s">
        <v>986</v>
      </c>
      <c r="S587" s="29" t="s">
        <v>949</v>
      </c>
      <c r="T587" s="29" t="s">
        <v>949</v>
      </c>
      <c r="U587" s="998" t="s">
        <v>949</v>
      </c>
      <c r="V587" s="998" t="s">
        <v>949</v>
      </c>
      <c r="W587" s="998" t="s">
        <v>949</v>
      </c>
      <c r="X587" s="998" t="s">
        <v>949</v>
      </c>
      <c r="Y587" s="998" t="s">
        <v>949</v>
      </c>
      <c r="Z587" s="998" t="s">
        <v>949</v>
      </c>
      <c r="AA587" s="998" t="s">
        <v>949</v>
      </c>
      <c r="AB587" s="998" t="s">
        <v>949</v>
      </c>
      <c r="AC587" s="998" t="s">
        <v>949</v>
      </c>
      <c r="AD587" s="998" t="s">
        <v>949</v>
      </c>
      <c r="AE587" s="998"/>
      <c r="AF587" s="998" t="s">
        <v>132</v>
      </c>
      <c r="AG587" s="998"/>
      <c r="AH587" s="998"/>
      <c r="AI587" s="998"/>
      <c r="AJ587" s="998">
        <f t="shared" si="52"/>
        <v>1</v>
      </c>
      <c r="AK587" s="998">
        <f t="shared" si="53"/>
        <v>1</v>
      </c>
    </row>
    <row r="588" spans="1:37" ht="16.5">
      <c r="A588" s="1018"/>
      <c r="B588" s="29">
        <f t="shared" ref="B588:B651" si="55">ROW()-2</f>
        <v>586</v>
      </c>
      <c r="C588" s="14" t="s">
        <v>3719</v>
      </c>
      <c r="D588" s="106" t="s">
        <v>5887</v>
      </c>
      <c r="E588" s="106" t="str">
        <f t="shared" si="54"/>
        <v>A39Q289</v>
      </c>
      <c r="F588" s="106" t="s">
        <v>993</v>
      </c>
      <c r="G588" s="14" t="s">
        <v>5888</v>
      </c>
      <c r="H588" s="29" t="s">
        <v>949</v>
      </c>
      <c r="I588" s="29" t="s">
        <v>949</v>
      </c>
      <c r="J588" s="29" t="s">
        <v>949</v>
      </c>
      <c r="K588" s="29" t="s">
        <v>949</v>
      </c>
      <c r="L588" s="29" t="s">
        <v>3937</v>
      </c>
      <c r="M588" s="29" t="s">
        <v>1412</v>
      </c>
      <c r="N588" s="106" t="s">
        <v>3938</v>
      </c>
      <c r="O588" s="106" t="s">
        <v>983</v>
      </c>
      <c r="P588" s="106" t="s">
        <v>984</v>
      </c>
      <c r="Q588" s="106" t="s">
        <v>949</v>
      </c>
      <c r="R588" s="29" t="s">
        <v>1166</v>
      </c>
      <c r="S588" s="29" t="s">
        <v>949</v>
      </c>
      <c r="T588" s="29" t="s">
        <v>949</v>
      </c>
      <c r="U588" s="998" t="s">
        <v>949</v>
      </c>
      <c r="V588" s="998" t="s">
        <v>949</v>
      </c>
      <c r="W588" s="998" t="s">
        <v>949</v>
      </c>
      <c r="X588" s="998" t="s">
        <v>949</v>
      </c>
      <c r="Y588" s="998" t="s">
        <v>949</v>
      </c>
      <c r="Z588" s="998" t="s">
        <v>949</v>
      </c>
      <c r="AA588" s="998" t="s">
        <v>949</v>
      </c>
      <c r="AB588" s="998" t="s">
        <v>949</v>
      </c>
      <c r="AC588" s="998" t="s">
        <v>949</v>
      </c>
      <c r="AD588" s="998" t="s">
        <v>949</v>
      </c>
      <c r="AE588" s="998"/>
      <c r="AF588" s="998" t="s">
        <v>132</v>
      </c>
      <c r="AG588" s="998"/>
      <c r="AH588" s="998"/>
      <c r="AI588" s="998"/>
      <c r="AJ588" s="998">
        <f t="shared" si="52"/>
        <v>1</v>
      </c>
      <c r="AK588" s="998">
        <f t="shared" si="53"/>
        <v>1</v>
      </c>
    </row>
    <row r="589" spans="1:37" ht="16.5">
      <c r="A589" s="1018"/>
      <c r="B589" s="29">
        <f t="shared" si="55"/>
        <v>587</v>
      </c>
      <c r="C589" s="14" t="s">
        <v>3719</v>
      </c>
      <c r="D589" s="106" t="s">
        <v>5889</v>
      </c>
      <c r="E589" s="106" t="str">
        <f t="shared" si="54"/>
        <v>A39Q291</v>
      </c>
      <c r="F589" s="106" t="s">
        <v>993</v>
      </c>
      <c r="G589" s="14" t="s">
        <v>5890</v>
      </c>
      <c r="H589" s="29" t="s">
        <v>949</v>
      </c>
      <c r="I589" s="29" t="s">
        <v>949</v>
      </c>
      <c r="J589" s="29" t="s">
        <v>949</v>
      </c>
      <c r="K589" s="29" t="s">
        <v>949</v>
      </c>
      <c r="L589" s="29" t="s">
        <v>5870</v>
      </c>
      <c r="M589" s="29" t="s">
        <v>3808</v>
      </c>
      <c r="N589" s="106" t="s">
        <v>5871</v>
      </c>
      <c r="O589" s="106" t="s">
        <v>949</v>
      </c>
      <c r="P589" s="106" t="s">
        <v>949</v>
      </c>
      <c r="Q589" s="106" t="s">
        <v>949</v>
      </c>
      <c r="R589" s="29" t="s">
        <v>986</v>
      </c>
      <c r="S589" s="29" t="s">
        <v>949</v>
      </c>
      <c r="T589" s="29" t="s">
        <v>949</v>
      </c>
      <c r="U589" s="998" t="s">
        <v>949</v>
      </c>
      <c r="V589" s="998" t="s">
        <v>949</v>
      </c>
      <c r="W589" s="998" t="s">
        <v>949</v>
      </c>
      <c r="X589" s="998" t="s">
        <v>949</v>
      </c>
      <c r="Y589" s="998" t="s">
        <v>949</v>
      </c>
      <c r="Z589" s="998" t="s">
        <v>949</v>
      </c>
      <c r="AA589" s="998" t="s">
        <v>949</v>
      </c>
      <c r="AB589" s="998" t="s">
        <v>949</v>
      </c>
      <c r="AC589" s="998" t="s">
        <v>949</v>
      </c>
      <c r="AD589" s="998" t="s">
        <v>949</v>
      </c>
      <c r="AE589" s="998"/>
      <c r="AF589" s="998" t="s">
        <v>132</v>
      </c>
      <c r="AG589" s="998"/>
      <c r="AH589" s="998"/>
      <c r="AI589" s="998"/>
      <c r="AJ589" s="998">
        <f t="shared" si="52"/>
        <v>1</v>
      </c>
      <c r="AK589" s="998">
        <f t="shared" si="53"/>
        <v>1</v>
      </c>
    </row>
    <row r="590" spans="1:37" ht="16.5">
      <c r="A590" s="1018"/>
      <c r="B590" s="29">
        <f t="shared" si="55"/>
        <v>588</v>
      </c>
      <c r="C590" s="14" t="s">
        <v>3719</v>
      </c>
      <c r="D590" s="106" t="s">
        <v>5891</v>
      </c>
      <c r="E590" s="106" t="str">
        <f t="shared" si="54"/>
        <v>A39Q292</v>
      </c>
      <c r="F590" s="106" t="s">
        <v>993</v>
      </c>
      <c r="G590" s="14" t="s">
        <v>5892</v>
      </c>
      <c r="H590" s="29" t="s">
        <v>949</v>
      </c>
      <c r="I590" s="29" t="s">
        <v>949</v>
      </c>
      <c r="J590" s="29" t="s">
        <v>949</v>
      </c>
      <c r="K590" s="29" t="s">
        <v>949</v>
      </c>
      <c r="L590" s="29" t="s">
        <v>5870</v>
      </c>
      <c r="M590" s="29" t="s">
        <v>949</v>
      </c>
      <c r="N590" s="106" t="s">
        <v>949</v>
      </c>
      <c r="O590" s="106" t="s">
        <v>949</v>
      </c>
      <c r="P590" s="106" t="s">
        <v>949</v>
      </c>
      <c r="Q590" s="106" t="s">
        <v>949</v>
      </c>
      <c r="R590" s="1090" t="s">
        <v>986</v>
      </c>
      <c r="S590" s="29" t="s">
        <v>949</v>
      </c>
      <c r="T590" s="29" t="s">
        <v>949</v>
      </c>
      <c r="U590" s="998" t="s">
        <v>949</v>
      </c>
      <c r="V590" s="998" t="s">
        <v>949</v>
      </c>
      <c r="W590" s="998" t="s">
        <v>949</v>
      </c>
      <c r="X590" s="998" t="s">
        <v>949</v>
      </c>
      <c r="Y590" s="998" t="s">
        <v>949</v>
      </c>
      <c r="Z590" s="998" t="s">
        <v>949</v>
      </c>
      <c r="AA590" s="998" t="s">
        <v>949</v>
      </c>
      <c r="AB590" s="998" t="s">
        <v>949</v>
      </c>
      <c r="AC590" s="998" t="s">
        <v>949</v>
      </c>
      <c r="AD590" s="998" t="s">
        <v>949</v>
      </c>
      <c r="AE590" s="998"/>
      <c r="AF590" s="998" t="s">
        <v>132</v>
      </c>
      <c r="AG590" s="998"/>
      <c r="AH590" s="998"/>
      <c r="AI590" s="998"/>
      <c r="AJ590" s="998">
        <f t="shared" si="52"/>
        <v>1</v>
      </c>
      <c r="AK590" s="998">
        <f t="shared" si="53"/>
        <v>1</v>
      </c>
    </row>
    <row r="591" spans="1:37" ht="16.5">
      <c r="A591" s="1018"/>
      <c r="B591" s="29">
        <f t="shared" si="55"/>
        <v>589</v>
      </c>
      <c r="C591" s="14" t="s">
        <v>4185</v>
      </c>
      <c r="D591" s="106" t="s">
        <v>5893</v>
      </c>
      <c r="E591" s="106" t="str">
        <f t="shared" si="54"/>
        <v>A39Q294</v>
      </c>
      <c r="F591" s="106" t="s">
        <v>993</v>
      </c>
      <c r="G591" s="14" t="s">
        <v>5894</v>
      </c>
      <c r="H591" s="29" t="s">
        <v>949</v>
      </c>
      <c r="I591" s="29" t="s">
        <v>949</v>
      </c>
      <c r="J591" s="29" t="s">
        <v>949</v>
      </c>
      <c r="K591" s="29" t="s">
        <v>949</v>
      </c>
      <c r="L591" s="29" t="s">
        <v>5556</v>
      </c>
      <c r="M591" s="29" t="s">
        <v>949</v>
      </c>
      <c r="N591" s="106" t="s">
        <v>949</v>
      </c>
      <c r="O591" s="106" t="s">
        <v>949</v>
      </c>
      <c r="P591" s="106" t="s">
        <v>949</v>
      </c>
      <c r="Q591" s="106" t="s">
        <v>949</v>
      </c>
      <c r="R591" s="1090" t="s">
        <v>986</v>
      </c>
      <c r="S591" s="29" t="s">
        <v>949</v>
      </c>
      <c r="T591" s="29" t="s">
        <v>949</v>
      </c>
      <c r="U591" s="998" t="s">
        <v>949</v>
      </c>
      <c r="V591" s="998" t="s">
        <v>949</v>
      </c>
      <c r="W591" s="998" t="s">
        <v>949</v>
      </c>
      <c r="X591" s="998" t="s">
        <v>949</v>
      </c>
      <c r="Y591" s="998" t="s">
        <v>949</v>
      </c>
      <c r="Z591" s="998" t="s">
        <v>949</v>
      </c>
      <c r="AA591" s="998" t="s">
        <v>949</v>
      </c>
      <c r="AB591" s="998" t="s">
        <v>949</v>
      </c>
      <c r="AC591" s="998" t="s">
        <v>949</v>
      </c>
      <c r="AD591" s="998" t="s">
        <v>949</v>
      </c>
      <c r="AE591" s="998"/>
      <c r="AF591" s="998" t="s">
        <v>132</v>
      </c>
      <c r="AG591" s="998"/>
      <c r="AH591" s="998"/>
      <c r="AI591" s="998"/>
      <c r="AJ591" s="998">
        <f t="shared" si="52"/>
        <v>1</v>
      </c>
      <c r="AK591" s="998">
        <f t="shared" si="53"/>
        <v>1</v>
      </c>
    </row>
    <row r="592" spans="1:37" ht="16.5">
      <c r="A592" s="1018"/>
      <c r="B592" s="29">
        <f t="shared" si="55"/>
        <v>590</v>
      </c>
      <c r="C592" s="14" t="s">
        <v>3719</v>
      </c>
      <c r="D592" s="106" t="s">
        <v>5895</v>
      </c>
      <c r="E592" s="106" t="str">
        <f t="shared" si="54"/>
        <v>A39Q295</v>
      </c>
      <c r="F592" s="106" t="s">
        <v>993</v>
      </c>
      <c r="G592" s="14" t="s">
        <v>5896</v>
      </c>
      <c r="H592" s="29" t="s">
        <v>949</v>
      </c>
      <c r="I592" s="29" t="s">
        <v>949</v>
      </c>
      <c r="J592" s="29" t="s">
        <v>949</v>
      </c>
      <c r="K592" s="29" t="s">
        <v>949</v>
      </c>
      <c r="L592" s="29" t="s">
        <v>3937</v>
      </c>
      <c r="M592" s="29" t="s">
        <v>1412</v>
      </c>
      <c r="N592" s="106" t="s">
        <v>3938</v>
      </c>
      <c r="O592" s="106" t="s">
        <v>983</v>
      </c>
      <c r="P592" s="106" t="s">
        <v>984</v>
      </c>
      <c r="Q592" s="106" t="s">
        <v>949</v>
      </c>
      <c r="R592" s="29" t="s">
        <v>1166</v>
      </c>
      <c r="S592" s="29" t="s">
        <v>949</v>
      </c>
      <c r="T592" s="29" t="s">
        <v>949</v>
      </c>
      <c r="U592" s="998" t="s">
        <v>949</v>
      </c>
      <c r="V592" s="998" t="s">
        <v>949</v>
      </c>
      <c r="W592" s="998" t="s">
        <v>949</v>
      </c>
      <c r="X592" s="998" t="s">
        <v>949</v>
      </c>
      <c r="Y592" s="998" t="s">
        <v>949</v>
      </c>
      <c r="Z592" s="998" t="s">
        <v>949</v>
      </c>
      <c r="AA592" s="998" t="s">
        <v>949</v>
      </c>
      <c r="AB592" s="998" t="s">
        <v>949</v>
      </c>
      <c r="AC592" s="998" t="s">
        <v>949</v>
      </c>
      <c r="AD592" s="998" t="s">
        <v>949</v>
      </c>
      <c r="AE592" s="998"/>
      <c r="AF592" s="998" t="s">
        <v>132</v>
      </c>
      <c r="AG592" s="998"/>
      <c r="AH592" s="998"/>
      <c r="AI592" s="998"/>
      <c r="AJ592" s="998">
        <f t="shared" si="52"/>
        <v>1</v>
      </c>
      <c r="AK592" s="998">
        <f t="shared" si="53"/>
        <v>1</v>
      </c>
    </row>
    <row r="593" spans="1:37" ht="16.5">
      <c r="A593" s="1018"/>
      <c r="B593" s="29">
        <f t="shared" si="55"/>
        <v>591</v>
      </c>
      <c r="C593" s="14" t="s">
        <v>3719</v>
      </c>
      <c r="D593" s="106" t="s">
        <v>5897</v>
      </c>
      <c r="E593" s="106" t="str">
        <f t="shared" si="54"/>
        <v>A39Q297</v>
      </c>
      <c r="F593" s="106" t="s">
        <v>993</v>
      </c>
      <c r="G593" s="14" t="s">
        <v>5898</v>
      </c>
      <c r="H593" s="29" t="s">
        <v>949</v>
      </c>
      <c r="I593" s="29" t="s">
        <v>949</v>
      </c>
      <c r="J593" s="29" t="s">
        <v>949</v>
      </c>
      <c r="K593" s="29" t="s">
        <v>949</v>
      </c>
      <c r="L593" s="29" t="s">
        <v>5870</v>
      </c>
      <c r="M593" s="29" t="s">
        <v>3808</v>
      </c>
      <c r="N593" s="106" t="s">
        <v>5871</v>
      </c>
      <c r="O593" s="106" t="s">
        <v>949</v>
      </c>
      <c r="P593" s="106" t="s">
        <v>949</v>
      </c>
      <c r="Q593" s="106" t="s">
        <v>949</v>
      </c>
      <c r="R593" s="29" t="s">
        <v>986</v>
      </c>
      <c r="S593" s="29" t="s">
        <v>949</v>
      </c>
      <c r="T593" s="29" t="s">
        <v>949</v>
      </c>
      <c r="U593" s="998" t="s">
        <v>949</v>
      </c>
      <c r="V593" s="998" t="s">
        <v>949</v>
      </c>
      <c r="W593" s="998" t="s">
        <v>949</v>
      </c>
      <c r="X593" s="998" t="s">
        <v>949</v>
      </c>
      <c r="Y593" s="998" t="s">
        <v>949</v>
      </c>
      <c r="Z593" s="998" t="s">
        <v>949</v>
      </c>
      <c r="AA593" s="998" t="s">
        <v>949</v>
      </c>
      <c r="AB593" s="998" t="s">
        <v>949</v>
      </c>
      <c r="AC593" s="998" t="s">
        <v>949</v>
      </c>
      <c r="AD593" s="998" t="s">
        <v>949</v>
      </c>
      <c r="AE593" s="998"/>
      <c r="AF593" s="998" t="s">
        <v>132</v>
      </c>
      <c r="AG593" s="998"/>
      <c r="AH593" s="998"/>
      <c r="AI593" s="998"/>
      <c r="AJ593" s="998">
        <f t="shared" si="52"/>
        <v>1</v>
      </c>
      <c r="AK593" s="998">
        <f t="shared" si="53"/>
        <v>1</v>
      </c>
    </row>
    <row r="594" spans="1:37" ht="16.5">
      <c r="A594" s="1018"/>
      <c r="B594" s="29">
        <f t="shared" si="55"/>
        <v>592</v>
      </c>
      <c r="C594" s="14" t="s">
        <v>3719</v>
      </c>
      <c r="D594" s="106" t="s">
        <v>5899</v>
      </c>
      <c r="E594" s="106" t="str">
        <f t="shared" si="54"/>
        <v>A39Q298</v>
      </c>
      <c r="F594" s="106" t="s">
        <v>993</v>
      </c>
      <c r="G594" s="14" t="s">
        <v>5900</v>
      </c>
      <c r="H594" s="29" t="s">
        <v>949</v>
      </c>
      <c r="I594" s="29" t="s">
        <v>949</v>
      </c>
      <c r="J594" s="29" t="s">
        <v>949</v>
      </c>
      <c r="K594" s="29" t="s">
        <v>949</v>
      </c>
      <c r="L594" s="29" t="s">
        <v>5870</v>
      </c>
      <c r="M594" s="29" t="s">
        <v>949</v>
      </c>
      <c r="N594" s="106" t="s">
        <v>949</v>
      </c>
      <c r="O594" s="106" t="s">
        <v>949</v>
      </c>
      <c r="P594" s="106" t="s">
        <v>949</v>
      </c>
      <c r="Q594" s="106" t="s">
        <v>949</v>
      </c>
      <c r="R594" s="1090" t="s">
        <v>986</v>
      </c>
      <c r="S594" s="29" t="s">
        <v>949</v>
      </c>
      <c r="T594" s="29" t="s">
        <v>949</v>
      </c>
      <c r="U594" s="998" t="s">
        <v>949</v>
      </c>
      <c r="V594" s="998" t="s">
        <v>949</v>
      </c>
      <c r="W594" s="998" t="s">
        <v>949</v>
      </c>
      <c r="X594" s="998" t="s">
        <v>949</v>
      </c>
      <c r="Y594" s="998" t="s">
        <v>949</v>
      </c>
      <c r="Z594" s="998" t="s">
        <v>949</v>
      </c>
      <c r="AA594" s="998" t="s">
        <v>949</v>
      </c>
      <c r="AB594" s="998" t="s">
        <v>949</v>
      </c>
      <c r="AC594" s="998" t="s">
        <v>949</v>
      </c>
      <c r="AD594" s="998" t="s">
        <v>949</v>
      </c>
      <c r="AE594" s="998"/>
      <c r="AF594" s="998" t="s">
        <v>132</v>
      </c>
      <c r="AG594" s="998"/>
      <c r="AH594" s="998"/>
      <c r="AI594" s="998"/>
      <c r="AJ594" s="998">
        <f t="shared" si="52"/>
        <v>1</v>
      </c>
      <c r="AK594" s="998">
        <f t="shared" si="53"/>
        <v>1</v>
      </c>
    </row>
    <row r="595" spans="1:37" ht="16.5">
      <c r="A595" s="1018"/>
      <c r="B595" s="29">
        <f t="shared" si="55"/>
        <v>593</v>
      </c>
      <c r="C595" s="29" t="s">
        <v>3719</v>
      </c>
      <c r="D595" s="106" t="s">
        <v>5901</v>
      </c>
      <c r="E595" s="106" t="s">
        <v>5901</v>
      </c>
      <c r="F595" s="106" t="str">
        <f>MID(D595,4,1)</f>
        <v>Q</v>
      </c>
      <c r="G595" s="29" t="s">
        <v>5902</v>
      </c>
      <c r="H595" s="29">
        <f>1100*1030*120</f>
        <v>135960000</v>
      </c>
      <c r="I595" s="29">
        <v>15</v>
      </c>
      <c r="J595" s="29" t="s">
        <v>949</v>
      </c>
      <c r="K595" s="29" t="s">
        <v>949</v>
      </c>
      <c r="L595" s="29" t="s">
        <v>5903</v>
      </c>
      <c r="M595" s="281" t="s">
        <v>5835</v>
      </c>
      <c r="N595" s="291" t="s">
        <v>5836</v>
      </c>
      <c r="O595" s="1070"/>
      <c r="P595" s="106" t="s">
        <v>945</v>
      </c>
      <c r="Q595" s="106" t="s">
        <v>949</v>
      </c>
      <c r="R595" s="29" t="s">
        <v>986</v>
      </c>
      <c r="S595" s="29" t="s">
        <v>949</v>
      </c>
      <c r="T595" s="29" t="s">
        <v>949</v>
      </c>
      <c r="U595" s="998" t="s">
        <v>949</v>
      </c>
      <c r="V595" s="998" t="s">
        <v>949</v>
      </c>
      <c r="W595" s="998" t="s">
        <v>949</v>
      </c>
      <c r="X595" s="998" t="s">
        <v>949</v>
      </c>
      <c r="Y595" s="998" t="s">
        <v>949</v>
      </c>
      <c r="Z595" s="998" t="s">
        <v>949</v>
      </c>
      <c r="AA595" s="998" t="s">
        <v>949</v>
      </c>
      <c r="AB595" s="998" t="s">
        <v>949</v>
      </c>
      <c r="AC595" s="998" t="s">
        <v>949</v>
      </c>
      <c r="AD595" s="998" t="s">
        <v>949</v>
      </c>
      <c r="AE595" s="998" t="s">
        <v>976</v>
      </c>
      <c r="AF595" s="998" t="s">
        <v>132</v>
      </c>
      <c r="AG595" s="998"/>
      <c r="AH595" s="998"/>
      <c r="AI595" s="998"/>
      <c r="AJ595" s="998">
        <f t="shared" si="52"/>
        <v>1</v>
      </c>
      <c r="AK595" s="998">
        <f t="shared" si="53"/>
        <v>1</v>
      </c>
    </row>
    <row r="596" spans="1:37" s="84" customFormat="1" ht="16.5">
      <c r="A596" s="229"/>
      <c r="B596" s="796">
        <f t="shared" si="55"/>
        <v>594</v>
      </c>
      <c r="C596" s="796" t="s">
        <v>3237</v>
      </c>
      <c r="D596" s="797" t="s">
        <v>1158</v>
      </c>
      <c r="E596" s="797" t="s">
        <v>1158</v>
      </c>
      <c r="F596" s="797" t="str">
        <f>MID(E596,4,1)</f>
        <v>Q</v>
      </c>
      <c r="G596" s="796" t="s">
        <v>5904</v>
      </c>
      <c r="H596" s="797" t="s">
        <v>949</v>
      </c>
      <c r="I596" s="797" t="s">
        <v>949</v>
      </c>
      <c r="J596" s="797" t="s">
        <v>949</v>
      </c>
      <c r="K596" s="797">
        <v>0</v>
      </c>
      <c r="L596" s="796" t="s">
        <v>5905</v>
      </c>
      <c r="M596" s="796" t="s">
        <v>1412</v>
      </c>
      <c r="N596" s="797" t="s">
        <v>949</v>
      </c>
      <c r="O596" s="797" t="s">
        <v>949</v>
      </c>
      <c r="P596" s="797" t="s">
        <v>949</v>
      </c>
      <c r="Q596" s="1327"/>
      <c r="R596" s="796" t="s">
        <v>5212</v>
      </c>
      <c r="S596" s="796" t="s">
        <v>945</v>
      </c>
      <c r="T596" s="796" t="s">
        <v>945</v>
      </c>
      <c r="U596" s="850"/>
      <c r="V596" s="850"/>
      <c r="W596" s="850"/>
      <c r="X596" s="850"/>
      <c r="Y596" s="850"/>
      <c r="Z596" s="850"/>
      <c r="AA596" s="850"/>
      <c r="AB596" s="850"/>
      <c r="AC596" s="850"/>
      <c r="AD596" s="850"/>
      <c r="AE596" s="975"/>
      <c r="AF596" s="850" t="s">
        <v>605</v>
      </c>
      <c r="AG596" s="975"/>
      <c r="AH596" s="975"/>
      <c r="AI596" s="850"/>
      <c r="AJ596" s="978">
        <f t="shared" si="52"/>
        <v>1</v>
      </c>
      <c r="AK596" s="84">
        <f t="shared" si="53"/>
        <v>1</v>
      </c>
    </row>
    <row r="597" spans="1:37" ht="16.5">
      <c r="A597" s="1018"/>
      <c r="B597" s="29">
        <f t="shared" si="55"/>
        <v>595</v>
      </c>
      <c r="C597" s="14" t="s">
        <v>3719</v>
      </c>
      <c r="D597" s="106" t="s">
        <v>5906</v>
      </c>
      <c r="E597" s="106" t="str">
        <f>LEFT(D597,8)</f>
        <v>A39Q301</v>
      </c>
      <c r="F597" s="106" t="s">
        <v>993</v>
      </c>
      <c r="G597" s="14" t="s">
        <v>5907</v>
      </c>
      <c r="H597" s="29" t="s">
        <v>949</v>
      </c>
      <c r="I597" s="29" t="s">
        <v>949</v>
      </c>
      <c r="J597" s="29" t="s">
        <v>949</v>
      </c>
      <c r="K597" s="29" t="s">
        <v>949</v>
      </c>
      <c r="L597" s="29" t="s">
        <v>5908</v>
      </c>
      <c r="M597" s="29" t="s">
        <v>949</v>
      </c>
      <c r="N597" s="106" t="s">
        <v>949</v>
      </c>
      <c r="O597" s="106" t="s">
        <v>949</v>
      </c>
      <c r="P597" s="106" t="s">
        <v>949</v>
      </c>
      <c r="Q597" s="106" t="s">
        <v>949</v>
      </c>
      <c r="R597" s="29" t="s">
        <v>1166</v>
      </c>
      <c r="S597" s="29" t="s">
        <v>949</v>
      </c>
      <c r="T597" s="29" t="s">
        <v>949</v>
      </c>
      <c r="U597" s="998" t="s">
        <v>949</v>
      </c>
      <c r="V597" s="998" t="s">
        <v>949</v>
      </c>
      <c r="W597" s="998" t="s">
        <v>949</v>
      </c>
      <c r="X597" s="998" t="s">
        <v>949</v>
      </c>
      <c r="Y597" s="998" t="s">
        <v>949</v>
      </c>
      <c r="Z597" s="998" t="s">
        <v>949</v>
      </c>
      <c r="AA597" s="998" t="s">
        <v>949</v>
      </c>
      <c r="AB597" s="998" t="s">
        <v>949</v>
      </c>
      <c r="AC597" s="998" t="s">
        <v>949</v>
      </c>
      <c r="AD597" s="998" t="s">
        <v>949</v>
      </c>
      <c r="AE597" s="998"/>
      <c r="AF597" s="998" t="s">
        <v>132</v>
      </c>
      <c r="AG597" s="998"/>
      <c r="AH597" s="998"/>
      <c r="AI597" s="998"/>
      <c r="AJ597" s="998">
        <f t="shared" si="52"/>
        <v>1</v>
      </c>
      <c r="AK597" s="998">
        <f t="shared" si="53"/>
        <v>1</v>
      </c>
    </row>
    <row r="598" spans="1:37" ht="16.5">
      <c r="A598" s="1018"/>
      <c r="B598" s="29">
        <f t="shared" si="55"/>
        <v>596</v>
      </c>
      <c r="C598" s="29" t="s">
        <v>3719</v>
      </c>
      <c r="D598" s="106" t="s">
        <v>5909</v>
      </c>
      <c r="E598" s="106" t="s">
        <v>5909</v>
      </c>
      <c r="F598" s="106" t="str">
        <f>MID(D598,4,1)</f>
        <v>Q</v>
      </c>
      <c r="G598" s="29" t="s">
        <v>5910</v>
      </c>
      <c r="H598" s="29">
        <f>1050*1000*5</f>
        <v>5250000</v>
      </c>
      <c r="I598" s="281">
        <v>5</v>
      </c>
      <c r="J598" s="29" t="s">
        <v>949</v>
      </c>
      <c r="K598" s="29" t="s">
        <v>949</v>
      </c>
      <c r="L598" s="29" t="s">
        <v>5911</v>
      </c>
      <c r="M598" s="281" t="s">
        <v>5840</v>
      </c>
      <c r="N598" s="291" t="s">
        <v>4086</v>
      </c>
      <c r="O598" s="291" t="s">
        <v>5912</v>
      </c>
      <c r="P598" s="106" t="s">
        <v>949</v>
      </c>
      <c r="Q598" s="106" t="s">
        <v>949</v>
      </c>
      <c r="R598" s="29" t="s">
        <v>986</v>
      </c>
      <c r="S598" s="29" t="s">
        <v>949</v>
      </c>
      <c r="T598" s="29" t="s">
        <v>949</v>
      </c>
      <c r="U598" s="998" t="s">
        <v>949</v>
      </c>
      <c r="V598" s="998" t="s">
        <v>949</v>
      </c>
      <c r="W598" s="998" t="s">
        <v>949</v>
      </c>
      <c r="X598" s="998" t="s">
        <v>949</v>
      </c>
      <c r="Y598" s="998" t="s">
        <v>949</v>
      </c>
      <c r="Z598" s="998" t="s">
        <v>949</v>
      </c>
      <c r="AA598" s="998" t="s">
        <v>949</v>
      </c>
      <c r="AB598" s="998" t="s">
        <v>949</v>
      </c>
      <c r="AC598" s="998" t="s">
        <v>949</v>
      </c>
      <c r="AD598" s="998" t="s">
        <v>949</v>
      </c>
      <c r="AE598" s="998" t="s">
        <v>976</v>
      </c>
      <c r="AF598" s="998" t="s">
        <v>132</v>
      </c>
      <c r="AG598" s="998"/>
      <c r="AH598" s="998"/>
      <c r="AI598" s="998"/>
      <c r="AJ598" s="998">
        <f t="shared" si="52"/>
        <v>1</v>
      </c>
      <c r="AK598" s="998">
        <f t="shared" si="53"/>
        <v>1</v>
      </c>
    </row>
    <row r="599" spans="1:37" ht="16.5">
      <c r="A599" s="1018"/>
      <c r="B599" s="29">
        <f t="shared" si="55"/>
        <v>597</v>
      </c>
      <c r="C599" s="29" t="s">
        <v>3719</v>
      </c>
      <c r="D599" s="106" t="s">
        <v>5913</v>
      </c>
      <c r="E599" s="106" t="s">
        <v>5913</v>
      </c>
      <c r="F599" s="106" t="str">
        <f>MID(D599,4,1)</f>
        <v>Q</v>
      </c>
      <c r="G599" s="29" t="s">
        <v>5914</v>
      </c>
      <c r="H599" s="29">
        <f>940*830*5</f>
        <v>3901000</v>
      </c>
      <c r="I599" s="281">
        <v>5</v>
      </c>
      <c r="J599" s="29" t="s">
        <v>949</v>
      </c>
      <c r="K599" s="29" t="s">
        <v>949</v>
      </c>
      <c r="L599" s="29" t="s">
        <v>5915</v>
      </c>
      <c r="M599" s="281" t="s">
        <v>5840</v>
      </c>
      <c r="N599" s="291" t="s">
        <v>4086</v>
      </c>
      <c r="O599" s="291" t="s">
        <v>5912</v>
      </c>
      <c r="P599" s="106" t="s">
        <v>949</v>
      </c>
      <c r="Q599" s="106" t="s">
        <v>949</v>
      </c>
      <c r="R599" s="29" t="s">
        <v>986</v>
      </c>
      <c r="S599" s="29" t="s">
        <v>949</v>
      </c>
      <c r="T599" s="29" t="s">
        <v>949</v>
      </c>
      <c r="U599" s="998" t="s">
        <v>949</v>
      </c>
      <c r="V599" s="998" t="s">
        <v>949</v>
      </c>
      <c r="W599" s="998" t="s">
        <v>949</v>
      </c>
      <c r="X599" s="998" t="s">
        <v>949</v>
      </c>
      <c r="Y599" s="998" t="s">
        <v>949</v>
      </c>
      <c r="Z599" s="998" t="s">
        <v>949</v>
      </c>
      <c r="AA599" s="998" t="s">
        <v>949</v>
      </c>
      <c r="AB599" s="998" t="s">
        <v>949</v>
      </c>
      <c r="AC599" s="998" t="s">
        <v>949</v>
      </c>
      <c r="AD599" s="998" t="s">
        <v>949</v>
      </c>
      <c r="AE599" s="998" t="s">
        <v>976</v>
      </c>
      <c r="AF599" s="998" t="s">
        <v>132</v>
      </c>
      <c r="AG599" s="998"/>
      <c r="AH599" s="998"/>
      <c r="AI599" s="998">
        <v>0</v>
      </c>
      <c r="AJ599" s="998">
        <f t="shared" si="52"/>
        <v>1</v>
      </c>
      <c r="AK599" s="998">
        <f t="shared" si="53"/>
        <v>1</v>
      </c>
    </row>
    <row r="600" spans="1:37" ht="16.5">
      <c r="A600" s="1018"/>
      <c r="B600" s="29">
        <f t="shared" si="55"/>
        <v>598</v>
      </c>
      <c r="C600" s="14" t="s">
        <v>3719</v>
      </c>
      <c r="D600" s="106" t="s">
        <v>5916</v>
      </c>
      <c r="E600" s="106" t="str">
        <f t="shared" ref="E600:E611" si="56">LEFT(D600,8)</f>
        <v>A39Q306</v>
      </c>
      <c r="F600" s="106" t="s">
        <v>993</v>
      </c>
      <c r="G600" s="14" t="s">
        <v>5917</v>
      </c>
      <c r="H600" s="29" t="s">
        <v>949</v>
      </c>
      <c r="I600" s="29" t="s">
        <v>949</v>
      </c>
      <c r="J600" s="29" t="s">
        <v>949</v>
      </c>
      <c r="K600" s="29" t="s">
        <v>949</v>
      </c>
      <c r="L600" s="29" t="s">
        <v>5816</v>
      </c>
      <c r="M600" s="29" t="s">
        <v>5813</v>
      </c>
      <c r="N600" s="106" t="s">
        <v>2018</v>
      </c>
      <c r="O600" s="106" t="s">
        <v>949</v>
      </c>
      <c r="P600" s="106" t="s">
        <v>949</v>
      </c>
      <c r="Q600" s="106" t="s">
        <v>949</v>
      </c>
      <c r="R600" s="29" t="s">
        <v>986</v>
      </c>
      <c r="S600" s="29" t="s">
        <v>949</v>
      </c>
      <c r="T600" s="29" t="s">
        <v>949</v>
      </c>
      <c r="U600" s="998" t="s">
        <v>949</v>
      </c>
      <c r="V600" s="998" t="s">
        <v>949</v>
      </c>
      <c r="W600" s="998" t="s">
        <v>949</v>
      </c>
      <c r="X600" s="998" t="s">
        <v>949</v>
      </c>
      <c r="Y600" s="998" t="s">
        <v>949</v>
      </c>
      <c r="Z600" s="998" t="s">
        <v>949</v>
      </c>
      <c r="AA600" s="998" t="s">
        <v>949</v>
      </c>
      <c r="AB600" s="998" t="s">
        <v>949</v>
      </c>
      <c r="AC600" s="998" t="s">
        <v>949</v>
      </c>
      <c r="AD600" s="998" t="s">
        <v>949</v>
      </c>
      <c r="AE600" s="998"/>
      <c r="AF600" s="998" t="s">
        <v>132</v>
      </c>
      <c r="AG600" s="998"/>
      <c r="AH600" s="998"/>
      <c r="AI600" s="998"/>
      <c r="AJ600" s="998">
        <f t="shared" si="52"/>
        <v>1</v>
      </c>
      <c r="AK600" s="998">
        <f t="shared" si="53"/>
        <v>1</v>
      </c>
    </row>
    <row r="601" spans="1:37" ht="16.5">
      <c r="A601" s="1018"/>
      <c r="B601" s="29">
        <f t="shared" si="55"/>
        <v>599</v>
      </c>
      <c r="C601" s="14" t="s">
        <v>3719</v>
      </c>
      <c r="D601" s="106" t="s">
        <v>5918</v>
      </c>
      <c r="E601" s="106" t="str">
        <f t="shared" si="56"/>
        <v>A39Q307</v>
      </c>
      <c r="F601" s="106" t="s">
        <v>993</v>
      </c>
      <c r="G601" s="14" t="s">
        <v>5919</v>
      </c>
      <c r="H601" s="29" t="s">
        <v>949</v>
      </c>
      <c r="I601" s="29" t="s">
        <v>949</v>
      </c>
      <c r="J601" s="29" t="s">
        <v>949</v>
      </c>
      <c r="K601" s="29" t="s">
        <v>949</v>
      </c>
      <c r="L601" s="29" t="s">
        <v>5816</v>
      </c>
      <c r="M601" s="29" t="s">
        <v>5813</v>
      </c>
      <c r="N601" s="106" t="s">
        <v>2018</v>
      </c>
      <c r="O601" s="106" t="s">
        <v>949</v>
      </c>
      <c r="P601" s="106" t="s">
        <v>949</v>
      </c>
      <c r="Q601" s="106" t="s">
        <v>949</v>
      </c>
      <c r="R601" s="29" t="s">
        <v>986</v>
      </c>
      <c r="S601" s="29" t="s">
        <v>949</v>
      </c>
      <c r="T601" s="29" t="s">
        <v>949</v>
      </c>
      <c r="U601" s="998" t="s">
        <v>949</v>
      </c>
      <c r="V601" s="998" t="s">
        <v>949</v>
      </c>
      <c r="W601" s="998" t="s">
        <v>949</v>
      </c>
      <c r="X601" s="998" t="s">
        <v>949</v>
      </c>
      <c r="Y601" s="998" t="s">
        <v>949</v>
      </c>
      <c r="Z601" s="998" t="s">
        <v>949</v>
      </c>
      <c r="AA601" s="998" t="s">
        <v>949</v>
      </c>
      <c r="AB601" s="998" t="s">
        <v>949</v>
      </c>
      <c r="AC601" s="998" t="s">
        <v>949</v>
      </c>
      <c r="AD601" s="998" t="s">
        <v>949</v>
      </c>
      <c r="AE601" s="998"/>
      <c r="AF601" s="998" t="s">
        <v>132</v>
      </c>
      <c r="AG601" s="998"/>
      <c r="AH601" s="998"/>
      <c r="AI601" s="998"/>
      <c r="AJ601" s="998">
        <f t="shared" si="52"/>
        <v>1</v>
      </c>
      <c r="AK601" s="998">
        <f t="shared" si="53"/>
        <v>1</v>
      </c>
    </row>
    <row r="602" spans="1:37" ht="16.5">
      <c r="A602" s="1018"/>
      <c r="B602" s="29">
        <f t="shared" si="55"/>
        <v>600</v>
      </c>
      <c r="C602" s="14" t="s">
        <v>3719</v>
      </c>
      <c r="D602" s="106" t="s">
        <v>5920</v>
      </c>
      <c r="E602" s="106" t="str">
        <f t="shared" si="56"/>
        <v>A39Q308</v>
      </c>
      <c r="F602" s="106" t="s">
        <v>993</v>
      </c>
      <c r="G602" s="14" t="s">
        <v>5921</v>
      </c>
      <c r="H602" s="29" t="s">
        <v>949</v>
      </c>
      <c r="I602" s="29" t="s">
        <v>949</v>
      </c>
      <c r="J602" s="29" t="s">
        <v>949</v>
      </c>
      <c r="K602" s="29" t="s">
        <v>949</v>
      </c>
      <c r="L602" s="29" t="s">
        <v>5816</v>
      </c>
      <c r="M602" s="29" t="s">
        <v>5813</v>
      </c>
      <c r="N602" s="106" t="s">
        <v>2018</v>
      </c>
      <c r="O602" s="106" t="s">
        <v>949</v>
      </c>
      <c r="P602" s="106" t="s">
        <v>949</v>
      </c>
      <c r="Q602" s="106" t="s">
        <v>949</v>
      </c>
      <c r="R602" s="29" t="s">
        <v>986</v>
      </c>
      <c r="S602" s="29" t="s">
        <v>949</v>
      </c>
      <c r="T602" s="29" t="s">
        <v>949</v>
      </c>
      <c r="U602" s="998" t="s">
        <v>949</v>
      </c>
      <c r="V602" s="998" t="s">
        <v>949</v>
      </c>
      <c r="W602" s="998" t="s">
        <v>949</v>
      </c>
      <c r="X602" s="998" t="s">
        <v>949</v>
      </c>
      <c r="Y602" s="998" t="s">
        <v>949</v>
      </c>
      <c r="Z602" s="998" t="s">
        <v>949</v>
      </c>
      <c r="AA602" s="998" t="s">
        <v>949</v>
      </c>
      <c r="AB602" s="998" t="s">
        <v>949</v>
      </c>
      <c r="AC602" s="998" t="s">
        <v>949</v>
      </c>
      <c r="AD602" s="998" t="s">
        <v>949</v>
      </c>
      <c r="AE602" s="998"/>
      <c r="AF602" s="998" t="s">
        <v>132</v>
      </c>
      <c r="AG602" s="998"/>
      <c r="AH602" s="998"/>
      <c r="AI602" s="998"/>
      <c r="AJ602" s="998">
        <f t="shared" si="52"/>
        <v>1</v>
      </c>
      <c r="AK602" s="998">
        <f t="shared" si="53"/>
        <v>1</v>
      </c>
    </row>
    <row r="603" spans="1:37" ht="16.5">
      <c r="A603" s="1018"/>
      <c r="B603" s="29">
        <f t="shared" si="55"/>
        <v>601</v>
      </c>
      <c r="C603" s="14" t="s">
        <v>3719</v>
      </c>
      <c r="D603" s="106" t="s">
        <v>5922</v>
      </c>
      <c r="E603" s="106" t="str">
        <f t="shared" si="56"/>
        <v>A39Q309</v>
      </c>
      <c r="F603" s="106" t="s">
        <v>993</v>
      </c>
      <c r="G603" s="14" t="s">
        <v>5923</v>
      </c>
      <c r="H603" s="29" t="s">
        <v>949</v>
      </c>
      <c r="I603" s="29" t="s">
        <v>949</v>
      </c>
      <c r="J603" s="29" t="s">
        <v>949</v>
      </c>
      <c r="K603" s="29">
        <v>0.23</v>
      </c>
      <c r="L603" s="29" t="s">
        <v>5816</v>
      </c>
      <c r="M603" s="29" t="s">
        <v>5813</v>
      </c>
      <c r="N603" s="106" t="s">
        <v>2018</v>
      </c>
      <c r="O603" s="106" t="s">
        <v>949</v>
      </c>
      <c r="P603" s="106" t="s">
        <v>949</v>
      </c>
      <c r="Q603" s="106" t="s">
        <v>949</v>
      </c>
      <c r="R603" s="29" t="s">
        <v>986</v>
      </c>
      <c r="S603" s="29" t="s">
        <v>949</v>
      </c>
      <c r="T603" s="29" t="s">
        <v>949</v>
      </c>
      <c r="U603" s="998" t="s">
        <v>949</v>
      </c>
      <c r="V603" s="998" t="s">
        <v>949</v>
      </c>
      <c r="W603" s="998" t="s">
        <v>949</v>
      </c>
      <c r="X603" s="998" t="s">
        <v>949</v>
      </c>
      <c r="Y603" s="998" t="s">
        <v>949</v>
      </c>
      <c r="Z603" s="998" t="s">
        <v>949</v>
      </c>
      <c r="AA603" s="998" t="s">
        <v>949</v>
      </c>
      <c r="AB603" s="998" t="s">
        <v>949</v>
      </c>
      <c r="AC603" s="998" t="s">
        <v>949</v>
      </c>
      <c r="AD603" s="998" t="s">
        <v>949</v>
      </c>
      <c r="AE603" s="998"/>
      <c r="AF603" s="998" t="s">
        <v>132</v>
      </c>
      <c r="AG603" s="998"/>
      <c r="AH603" s="998"/>
      <c r="AI603" s="998"/>
      <c r="AJ603" s="998">
        <f t="shared" si="52"/>
        <v>1</v>
      </c>
      <c r="AK603" s="998">
        <f t="shared" si="53"/>
        <v>1</v>
      </c>
    </row>
    <row r="604" spans="1:37" ht="16.5">
      <c r="A604" s="1018"/>
      <c r="B604" s="259">
        <f t="shared" si="55"/>
        <v>602</v>
      </c>
      <c r="C604" s="337" t="s">
        <v>3719</v>
      </c>
      <c r="D604" s="260" t="s">
        <v>5924</v>
      </c>
      <c r="E604" s="260" t="str">
        <f t="shared" si="56"/>
        <v>A39Q971</v>
      </c>
      <c r="F604" s="310" t="s">
        <v>993</v>
      </c>
      <c r="G604" s="338" t="s">
        <v>5925</v>
      </c>
      <c r="H604" s="339" t="s">
        <v>949</v>
      </c>
      <c r="I604" s="339" t="s">
        <v>949</v>
      </c>
      <c r="J604" s="339" t="s">
        <v>949</v>
      </c>
      <c r="K604" s="339" t="s">
        <v>949</v>
      </c>
      <c r="L604" s="339" t="s">
        <v>949</v>
      </c>
      <c r="M604" s="339" t="s">
        <v>949</v>
      </c>
      <c r="N604" s="1086" t="s">
        <v>949</v>
      </c>
      <c r="O604" s="1086" t="s">
        <v>949</v>
      </c>
      <c r="P604" s="310" t="s">
        <v>949</v>
      </c>
      <c r="Q604" s="310" t="s">
        <v>949</v>
      </c>
      <c r="R604" s="259" t="s">
        <v>1166</v>
      </c>
      <c r="S604" s="261" t="s">
        <v>949</v>
      </c>
      <c r="T604" s="261" t="s">
        <v>949</v>
      </c>
      <c r="U604" s="261" t="s">
        <v>949</v>
      </c>
      <c r="V604" s="261" t="s">
        <v>949</v>
      </c>
      <c r="W604" s="261" t="s">
        <v>949</v>
      </c>
      <c r="X604" s="261" t="s">
        <v>949</v>
      </c>
      <c r="Y604" s="261" t="s">
        <v>949</v>
      </c>
      <c r="Z604" s="261" t="s">
        <v>949</v>
      </c>
      <c r="AA604" s="261" t="s">
        <v>949</v>
      </c>
      <c r="AB604" s="261" t="s">
        <v>949</v>
      </c>
      <c r="AC604" s="261" t="s">
        <v>949</v>
      </c>
      <c r="AD604" s="261" t="s">
        <v>949</v>
      </c>
      <c r="AE604" s="261"/>
      <c r="AF604" s="261" t="s">
        <v>132</v>
      </c>
      <c r="AG604" s="261" t="s">
        <v>5342</v>
      </c>
      <c r="AH604" s="261"/>
      <c r="AI604" s="998"/>
      <c r="AJ604" s="998">
        <f t="shared" si="52"/>
        <v>1</v>
      </c>
      <c r="AK604" s="998">
        <f t="shared" si="53"/>
        <v>1</v>
      </c>
    </row>
    <row r="605" spans="1:37" ht="16.5">
      <c r="A605" s="1018"/>
      <c r="B605" s="29">
        <f t="shared" si="55"/>
        <v>603</v>
      </c>
      <c r="C605" s="14" t="s">
        <v>3719</v>
      </c>
      <c r="D605" s="99" t="s">
        <v>5926</v>
      </c>
      <c r="E605" s="106" t="str">
        <f t="shared" si="56"/>
        <v>A39X273</v>
      </c>
      <c r="F605" s="106" t="s">
        <v>947</v>
      </c>
      <c r="G605" s="683" t="s">
        <v>5927</v>
      </c>
      <c r="H605" s="1019" t="s">
        <v>949</v>
      </c>
      <c r="I605" s="1019" t="s">
        <v>949</v>
      </c>
      <c r="J605" s="1019" t="s">
        <v>949</v>
      </c>
      <c r="K605" s="1019" t="s">
        <v>949</v>
      </c>
      <c r="L605" s="1019" t="s">
        <v>949</v>
      </c>
      <c r="M605" s="1019" t="s">
        <v>949</v>
      </c>
      <c r="N605" s="155" t="s">
        <v>949</v>
      </c>
      <c r="O605" s="155" t="s">
        <v>949</v>
      </c>
      <c r="P605" s="155" t="s">
        <v>949</v>
      </c>
      <c r="Q605" s="155" t="s">
        <v>949</v>
      </c>
      <c r="R605" s="1019" t="s">
        <v>949</v>
      </c>
      <c r="S605" s="1020" t="s">
        <v>949</v>
      </c>
      <c r="T605" s="1020" t="s">
        <v>949</v>
      </c>
      <c r="U605" s="1020" t="s">
        <v>949</v>
      </c>
      <c r="V605" s="1020" t="s">
        <v>949</v>
      </c>
      <c r="W605" s="1020" t="s">
        <v>949</v>
      </c>
      <c r="X605" s="1020" t="s">
        <v>949</v>
      </c>
      <c r="Y605" s="1020" t="s">
        <v>949</v>
      </c>
      <c r="Z605" s="1020" t="s">
        <v>949</v>
      </c>
      <c r="AA605" s="1020" t="s">
        <v>949</v>
      </c>
      <c r="AB605" s="1020" t="s">
        <v>949</v>
      </c>
      <c r="AC605" s="1020" t="s">
        <v>949</v>
      </c>
      <c r="AD605" s="1020" t="s">
        <v>949</v>
      </c>
      <c r="AE605" s="998" t="s">
        <v>940</v>
      </c>
      <c r="AF605" s="998" t="s">
        <v>132</v>
      </c>
      <c r="AG605" s="998"/>
      <c r="AH605" s="998"/>
      <c r="AI605" s="998"/>
      <c r="AJ605" s="998">
        <f t="shared" si="52"/>
        <v>1</v>
      </c>
      <c r="AK605" s="998">
        <f t="shared" si="53"/>
        <v>1</v>
      </c>
    </row>
    <row r="606" spans="1:37" ht="16.5">
      <c r="A606" s="1018"/>
      <c r="B606" s="29">
        <f t="shared" si="55"/>
        <v>604</v>
      </c>
      <c r="C606" s="14" t="s">
        <v>3719</v>
      </c>
      <c r="D606" s="99" t="s">
        <v>5928</v>
      </c>
      <c r="E606" s="106" t="str">
        <f t="shared" si="56"/>
        <v>A39X275</v>
      </c>
      <c r="F606" s="106" t="s">
        <v>947</v>
      </c>
      <c r="G606" s="683" t="s">
        <v>5929</v>
      </c>
      <c r="H606" s="1019" t="s">
        <v>949</v>
      </c>
      <c r="I606" s="1019" t="s">
        <v>949</v>
      </c>
      <c r="J606" s="1019" t="s">
        <v>949</v>
      </c>
      <c r="K606" s="1019" t="s">
        <v>949</v>
      </c>
      <c r="L606" s="1019" t="s">
        <v>949</v>
      </c>
      <c r="M606" s="1019" t="s">
        <v>949</v>
      </c>
      <c r="N606" s="155" t="s">
        <v>949</v>
      </c>
      <c r="O606" s="155" t="s">
        <v>949</v>
      </c>
      <c r="P606" s="155" t="s">
        <v>949</v>
      </c>
      <c r="Q606" s="155" t="s">
        <v>949</v>
      </c>
      <c r="R606" s="1019" t="s">
        <v>949</v>
      </c>
      <c r="S606" s="1020" t="s">
        <v>949</v>
      </c>
      <c r="T606" s="1020" t="s">
        <v>949</v>
      </c>
      <c r="U606" s="1020" t="s">
        <v>949</v>
      </c>
      <c r="V606" s="1020" t="s">
        <v>949</v>
      </c>
      <c r="W606" s="1020" t="s">
        <v>949</v>
      </c>
      <c r="X606" s="1020" t="s">
        <v>949</v>
      </c>
      <c r="Y606" s="1020" t="s">
        <v>949</v>
      </c>
      <c r="Z606" s="1020" t="s">
        <v>949</v>
      </c>
      <c r="AA606" s="1020" t="s">
        <v>949</v>
      </c>
      <c r="AB606" s="1020" t="s">
        <v>949</v>
      </c>
      <c r="AC606" s="1020" t="s">
        <v>949</v>
      </c>
      <c r="AD606" s="1020" t="s">
        <v>949</v>
      </c>
      <c r="AE606" s="998"/>
      <c r="AF606" s="998" t="s">
        <v>132</v>
      </c>
      <c r="AG606" s="998"/>
      <c r="AH606" s="998"/>
      <c r="AI606" s="998"/>
      <c r="AJ606" s="998">
        <f t="shared" si="52"/>
        <v>1</v>
      </c>
      <c r="AK606" s="998">
        <f t="shared" si="53"/>
        <v>1</v>
      </c>
    </row>
    <row r="607" spans="1:37" ht="16.5">
      <c r="A607" s="1018"/>
      <c r="B607" s="29">
        <f t="shared" si="55"/>
        <v>605</v>
      </c>
      <c r="C607" s="14" t="s">
        <v>3719</v>
      </c>
      <c r="D607" s="99" t="s">
        <v>5930</v>
      </c>
      <c r="E607" s="106" t="str">
        <f t="shared" si="56"/>
        <v>A39X277</v>
      </c>
      <c r="F607" s="106" t="s">
        <v>947</v>
      </c>
      <c r="G607" s="683" t="s">
        <v>5931</v>
      </c>
      <c r="H607" s="1019" t="s">
        <v>949</v>
      </c>
      <c r="I607" s="1019" t="s">
        <v>949</v>
      </c>
      <c r="J607" s="1019" t="s">
        <v>949</v>
      </c>
      <c r="K607" s="1019" t="s">
        <v>949</v>
      </c>
      <c r="L607" s="1019" t="s">
        <v>949</v>
      </c>
      <c r="M607" s="1019" t="s">
        <v>949</v>
      </c>
      <c r="N607" s="155" t="s">
        <v>949</v>
      </c>
      <c r="O607" s="155" t="s">
        <v>949</v>
      </c>
      <c r="P607" s="155" t="s">
        <v>949</v>
      </c>
      <c r="Q607" s="155" t="s">
        <v>949</v>
      </c>
      <c r="R607" s="1019" t="s">
        <v>949</v>
      </c>
      <c r="S607" s="1020" t="s">
        <v>949</v>
      </c>
      <c r="T607" s="1020" t="s">
        <v>949</v>
      </c>
      <c r="U607" s="1020" t="s">
        <v>949</v>
      </c>
      <c r="V607" s="1020" t="s">
        <v>949</v>
      </c>
      <c r="W607" s="1020" t="s">
        <v>949</v>
      </c>
      <c r="X607" s="1020" t="s">
        <v>949</v>
      </c>
      <c r="Y607" s="1020" t="s">
        <v>949</v>
      </c>
      <c r="Z607" s="1020" t="s">
        <v>949</v>
      </c>
      <c r="AA607" s="1020" t="s">
        <v>949</v>
      </c>
      <c r="AB607" s="1020" t="s">
        <v>949</v>
      </c>
      <c r="AC607" s="1020" t="s">
        <v>949</v>
      </c>
      <c r="AD607" s="1020" t="s">
        <v>949</v>
      </c>
      <c r="AE607" s="998" t="s">
        <v>940</v>
      </c>
      <c r="AF607" s="998" t="s">
        <v>132</v>
      </c>
      <c r="AG607" s="998"/>
      <c r="AH607" s="998"/>
      <c r="AI607" s="998"/>
      <c r="AJ607" s="998">
        <f t="shared" si="52"/>
        <v>1</v>
      </c>
      <c r="AK607" s="998">
        <f t="shared" si="53"/>
        <v>1</v>
      </c>
    </row>
    <row r="608" spans="1:37" ht="16.5">
      <c r="A608" s="1018"/>
      <c r="B608" s="29">
        <f t="shared" si="55"/>
        <v>606</v>
      </c>
      <c r="C608" s="14" t="s">
        <v>3719</v>
      </c>
      <c r="D608" s="99" t="s">
        <v>5932</v>
      </c>
      <c r="E608" s="106" t="str">
        <f t="shared" si="56"/>
        <v>A39X278</v>
      </c>
      <c r="F608" s="106" t="s">
        <v>947</v>
      </c>
      <c r="G608" s="683" t="s">
        <v>5933</v>
      </c>
      <c r="H608" s="1019" t="s">
        <v>949</v>
      </c>
      <c r="I608" s="1019" t="s">
        <v>949</v>
      </c>
      <c r="J608" s="1019" t="s">
        <v>949</v>
      </c>
      <c r="K608" s="1019" t="s">
        <v>949</v>
      </c>
      <c r="L608" s="1019" t="s">
        <v>949</v>
      </c>
      <c r="M608" s="1019" t="s">
        <v>949</v>
      </c>
      <c r="N608" s="155" t="s">
        <v>949</v>
      </c>
      <c r="O608" s="155" t="s">
        <v>949</v>
      </c>
      <c r="P608" s="155" t="s">
        <v>949</v>
      </c>
      <c r="Q608" s="155" t="s">
        <v>949</v>
      </c>
      <c r="R608" s="1019" t="s">
        <v>949</v>
      </c>
      <c r="S608" s="1020" t="s">
        <v>949</v>
      </c>
      <c r="T608" s="1020" t="s">
        <v>949</v>
      </c>
      <c r="U608" s="1020" t="s">
        <v>949</v>
      </c>
      <c r="V608" s="1020" t="s">
        <v>949</v>
      </c>
      <c r="W608" s="1020" t="s">
        <v>949</v>
      </c>
      <c r="X608" s="1020" t="s">
        <v>949</v>
      </c>
      <c r="Y608" s="1020" t="s">
        <v>949</v>
      </c>
      <c r="Z608" s="1020" t="s">
        <v>949</v>
      </c>
      <c r="AA608" s="1020" t="s">
        <v>949</v>
      </c>
      <c r="AB608" s="1020" t="s">
        <v>949</v>
      </c>
      <c r="AC608" s="1020" t="s">
        <v>949</v>
      </c>
      <c r="AD608" s="1020" t="s">
        <v>949</v>
      </c>
      <c r="AE608" s="998"/>
      <c r="AF608" s="998" t="s">
        <v>132</v>
      </c>
      <c r="AG608" s="998"/>
      <c r="AH608" s="998"/>
      <c r="AI608" s="998"/>
      <c r="AJ608" s="998">
        <f t="shared" si="52"/>
        <v>1</v>
      </c>
      <c r="AK608" s="998">
        <f t="shared" si="53"/>
        <v>1</v>
      </c>
    </row>
    <row r="609" spans="1:37" ht="16.5">
      <c r="A609" s="1018"/>
      <c r="B609" s="29">
        <f t="shared" si="55"/>
        <v>607</v>
      </c>
      <c r="C609" s="14" t="s">
        <v>3719</v>
      </c>
      <c r="D609" s="99" t="s">
        <v>5934</v>
      </c>
      <c r="E609" s="106" t="str">
        <f t="shared" si="56"/>
        <v>A39X280</v>
      </c>
      <c r="F609" s="106" t="s">
        <v>947</v>
      </c>
      <c r="G609" s="683" t="s">
        <v>5935</v>
      </c>
      <c r="H609" s="1019" t="s">
        <v>949</v>
      </c>
      <c r="I609" s="1019" t="s">
        <v>949</v>
      </c>
      <c r="J609" s="1019" t="s">
        <v>949</v>
      </c>
      <c r="K609" s="1019" t="s">
        <v>949</v>
      </c>
      <c r="L609" s="1019" t="s">
        <v>949</v>
      </c>
      <c r="M609" s="1019" t="s">
        <v>949</v>
      </c>
      <c r="N609" s="155" t="s">
        <v>949</v>
      </c>
      <c r="O609" s="155" t="s">
        <v>949</v>
      </c>
      <c r="P609" s="155" t="s">
        <v>949</v>
      </c>
      <c r="Q609" s="155" t="s">
        <v>949</v>
      </c>
      <c r="R609" s="1019" t="s">
        <v>949</v>
      </c>
      <c r="S609" s="1020" t="s">
        <v>949</v>
      </c>
      <c r="T609" s="1020" t="s">
        <v>949</v>
      </c>
      <c r="U609" s="1020" t="s">
        <v>949</v>
      </c>
      <c r="V609" s="1020" t="s">
        <v>949</v>
      </c>
      <c r="W609" s="1020" t="s">
        <v>949</v>
      </c>
      <c r="X609" s="1020" t="s">
        <v>949</v>
      </c>
      <c r="Y609" s="1020" t="s">
        <v>949</v>
      </c>
      <c r="Z609" s="1020" t="s">
        <v>949</v>
      </c>
      <c r="AA609" s="1020" t="s">
        <v>949</v>
      </c>
      <c r="AB609" s="1020" t="s">
        <v>949</v>
      </c>
      <c r="AC609" s="1020" t="s">
        <v>949</v>
      </c>
      <c r="AD609" s="1020" t="s">
        <v>949</v>
      </c>
      <c r="AE609" s="998" t="s">
        <v>940</v>
      </c>
      <c r="AF609" s="998" t="s">
        <v>132</v>
      </c>
      <c r="AG609" s="998"/>
      <c r="AH609" s="998"/>
      <c r="AI609" s="998"/>
      <c r="AJ609" s="998">
        <f t="shared" si="52"/>
        <v>1</v>
      </c>
      <c r="AK609" s="998">
        <f t="shared" si="53"/>
        <v>1</v>
      </c>
    </row>
    <row r="610" spans="1:37" ht="16.5">
      <c r="A610" s="1018"/>
      <c r="B610" s="29">
        <f t="shared" si="55"/>
        <v>608</v>
      </c>
      <c r="C610" s="14" t="s">
        <v>3719</v>
      </c>
      <c r="D610" s="99" t="s">
        <v>5936</v>
      </c>
      <c r="E610" s="106" t="str">
        <f t="shared" si="56"/>
        <v>A39X281</v>
      </c>
      <c r="F610" s="106" t="s">
        <v>947</v>
      </c>
      <c r="G610" s="683" t="s">
        <v>5937</v>
      </c>
      <c r="H610" s="1019" t="s">
        <v>949</v>
      </c>
      <c r="I610" s="1019" t="s">
        <v>949</v>
      </c>
      <c r="J610" s="1019" t="s">
        <v>949</v>
      </c>
      <c r="K610" s="1019" t="s">
        <v>949</v>
      </c>
      <c r="L610" s="1019" t="s">
        <v>949</v>
      </c>
      <c r="M610" s="1019" t="s">
        <v>949</v>
      </c>
      <c r="N610" s="155" t="s">
        <v>949</v>
      </c>
      <c r="O610" s="155" t="s">
        <v>949</v>
      </c>
      <c r="P610" s="155" t="s">
        <v>949</v>
      </c>
      <c r="Q610" s="155" t="s">
        <v>949</v>
      </c>
      <c r="R610" s="1019" t="s">
        <v>949</v>
      </c>
      <c r="S610" s="1020" t="s">
        <v>949</v>
      </c>
      <c r="T610" s="1020" t="s">
        <v>949</v>
      </c>
      <c r="U610" s="1020" t="s">
        <v>949</v>
      </c>
      <c r="V610" s="1020" t="s">
        <v>949</v>
      </c>
      <c r="W610" s="1020" t="s">
        <v>949</v>
      </c>
      <c r="X610" s="1020" t="s">
        <v>949</v>
      </c>
      <c r="Y610" s="1020" t="s">
        <v>949</v>
      </c>
      <c r="Z610" s="1020" t="s">
        <v>949</v>
      </c>
      <c r="AA610" s="1020" t="s">
        <v>949</v>
      </c>
      <c r="AB610" s="1020" t="s">
        <v>949</v>
      </c>
      <c r="AC610" s="1020" t="s">
        <v>949</v>
      </c>
      <c r="AD610" s="1020" t="s">
        <v>949</v>
      </c>
      <c r="AE610" s="998"/>
      <c r="AF610" s="998" t="s">
        <v>132</v>
      </c>
      <c r="AG610" s="998"/>
      <c r="AH610" s="998"/>
      <c r="AI610" s="998"/>
      <c r="AJ610" s="998">
        <f t="shared" si="52"/>
        <v>1</v>
      </c>
      <c r="AK610" s="998">
        <f t="shared" si="53"/>
        <v>1</v>
      </c>
    </row>
    <row r="611" spans="1:37" ht="16.5">
      <c r="A611" s="1018"/>
      <c r="B611" s="29">
        <f t="shared" si="55"/>
        <v>609</v>
      </c>
      <c r="C611" s="14" t="s">
        <v>3719</v>
      </c>
      <c r="D611" s="99" t="s">
        <v>5938</v>
      </c>
      <c r="E611" s="106" t="str">
        <f t="shared" si="56"/>
        <v>A39X283</v>
      </c>
      <c r="F611" s="106" t="s">
        <v>947</v>
      </c>
      <c r="G611" s="683" t="s">
        <v>5939</v>
      </c>
      <c r="H611" s="1019" t="s">
        <v>949</v>
      </c>
      <c r="I611" s="1019" t="s">
        <v>949</v>
      </c>
      <c r="J611" s="1019" t="s">
        <v>949</v>
      </c>
      <c r="K611" s="1019" t="s">
        <v>949</v>
      </c>
      <c r="L611" s="1019" t="s">
        <v>949</v>
      </c>
      <c r="M611" s="1019" t="s">
        <v>949</v>
      </c>
      <c r="N611" s="155" t="s">
        <v>949</v>
      </c>
      <c r="O611" s="155" t="s">
        <v>949</v>
      </c>
      <c r="P611" s="155" t="s">
        <v>949</v>
      </c>
      <c r="Q611" s="155" t="s">
        <v>949</v>
      </c>
      <c r="R611" s="1019" t="s">
        <v>949</v>
      </c>
      <c r="S611" s="1020" t="s">
        <v>949</v>
      </c>
      <c r="T611" s="1020" t="s">
        <v>949</v>
      </c>
      <c r="U611" s="1020" t="s">
        <v>949</v>
      </c>
      <c r="V611" s="1020" t="s">
        <v>949</v>
      </c>
      <c r="W611" s="1020" t="s">
        <v>949</v>
      </c>
      <c r="X611" s="1020" t="s">
        <v>949</v>
      </c>
      <c r="Y611" s="1020" t="s">
        <v>949</v>
      </c>
      <c r="Z611" s="1020" t="s">
        <v>949</v>
      </c>
      <c r="AA611" s="1020" t="s">
        <v>949</v>
      </c>
      <c r="AB611" s="1020" t="s">
        <v>949</v>
      </c>
      <c r="AC611" s="1020" t="s">
        <v>949</v>
      </c>
      <c r="AD611" s="1020" t="s">
        <v>949</v>
      </c>
      <c r="AE611" s="998"/>
      <c r="AF611" s="998" t="s">
        <v>132</v>
      </c>
      <c r="AG611" s="998"/>
      <c r="AH611" s="998"/>
      <c r="AI611" s="998"/>
      <c r="AJ611" s="998">
        <f t="shared" si="52"/>
        <v>1</v>
      </c>
      <c r="AK611" s="998">
        <f t="shared" si="53"/>
        <v>1</v>
      </c>
    </row>
    <row r="612" spans="1:37" s="84" customFormat="1" ht="16.5">
      <c r="A612" s="229"/>
      <c r="B612" s="275">
        <f t="shared" si="55"/>
        <v>610</v>
      </c>
      <c r="C612" s="275" t="s">
        <v>5087</v>
      </c>
      <c r="D612" s="160" t="s">
        <v>1585</v>
      </c>
      <c r="E612" s="160" t="s">
        <v>1585</v>
      </c>
      <c r="F612" s="160" t="str">
        <f t="shared" ref="F612:F616" si="57">MID(D612,4,1)</f>
        <v>P</v>
      </c>
      <c r="G612" s="981" t="s">
        <v>5940</v>
      </c>
      <c r="H612" s="160">
        <v>266179</v>
      </c>
      <c r="I612" s="160">
        <v>2.5</v>
      </c>
      <c r="J612" s="160">
        <v>1.04</v>
      </c>
      <c r="K612" s="150">
        <v>282.25</v>
      </c>
      <c r="L612" s="1092" t="s">
        <v>4876</v>
      </c>
      <c r="M612" s="160" t="s">
        <v>5941</v>
      </c>
      <c r="N612" s="160" t="s">
        <v>1148</v>
      </c>
      <c r="O612" s="160" t="s">
        <v>1474</v>
      </c>
      <c r="P612" s="1337" t="s">
        <v>1132</v>
      </c>
      <c r="Q612" s="160" t="s">
        <v>1475</v>
      </c>
      <c r="R612" s="160" t="s">
        <v>1142</v>
      </c>
      <c r="S612" s="275" t="s">
        <v>945</v>
      </c>
      <c r="T612" s="275" t="s">
        <v>945</v>
      </c>
      <c r="U612" s="648"/>
      <c r="V612" s="648"/>
      <c r="W612" s="275" t="s">
        <v>1585</v>
      </c>
      <c r="X612" s="275" t="s">
        <v>1142</v>
      </c>
      <c r="Y612" s="648"/>
      <c r="Z612" s="648"/>
      <c r="AA612" s="648"/>
      <c r="AB612" s="648"/>
      <c r="AC612" s="648"/>
      <c r="AD612" s="648"/>
      <c r="AE612" s="275" t="s">
        <v>1081</v>
      </c>
      <c r="AF612" s="648" t="s">
        <v>223</v>
      </c>
      <c r="AG612" s="876"/>
      <c r="AH612" s="648"/>
      <c r="AI612" s="648"/>
      <c r="AJ612" s="649">
        <f t="shared" si="52"/>
        <v>1</v>
      </c>
      <c r="AK612" s="84">
        <f t="shared" si="53"/>
        <v>1</v>
      </c>
    </row>
    <row r="613" spans="1:37" s="84" customFormat="1" ht="16.5">
      <c r="A613" s="229"/>
      <c r="B613" s="41">
        <f t="shared" si="55"/>
        <v>611</v>
      </c>
      <c r="C613" s="41" t="s">
        <v>5087</v>
      </c>
      <c r="D613" s="158" t="s">
        <v>5942</v>
      </c>
      <c r="E613" s="158" t="s">
        <v>5942</v>
      </c>
      <c r="F613" s="158" t="str">
        <f t="shared" si="57"/>
        <v>P</v>
      </c>
      <c r="G613" s="41" t="s">
        <v>5943</v>
      </c>
      <c r="H613" s="158">
        <v>3392.88</v>
      </c>
      <c r="I613" s="158">
        <v>2</v>
      </c>
      <c r="J613" s="158">
        <v>1.41</v>
      </c>
      <c r="K613" s="41">
        <v>3.7</v>
      </c>
      <c r="L613" s="158" t="s">
        <v>949</v>
      </c>
      <c r="M613" s="158" t="s">
        <v>995</v>
      </c>
      <c r="N613" s="158" t="s">
        <v>1312</v>
      </c>
      <c r="O613" s="158" t="s">
        <v>5944</v>
      </c>
      <c r="P613" s="106" t="s">
        <v>1132</v>
      </c>
      <c r="Q613" s="158"/>
      <c r="R613" s="158" t="s">
        <v>1142</v>
      </c>
      <c r="S613" s="41" t="s">
        <v>945</v>
      </c>
      <c r="T613" s="41" t="s">
        <v>945</v>
      </c>
      <c r="U613" s="229"/>
      <c r="V613" s="229"/>
      <c r="W613" s="41" t="s">
        <v>5942</v>
      </c>
      <c r="X613" s="41" t="s">
        <v>1142</v>
      </c>
      <c r="Y613" s="229"/>
      <c r="Z613" s="229"/>
      <c r="AA613" s="229"/>
      <c r="AB613" s="229"/>
      <c r="AC613" s="229"/>
      <c r="AD613" s="229"/>
      <c r="AE613" s="41" t="s">
        <v>1209</v>
      </c>
      <c r="AF613" s="229" t="s">
        <v>223</v>
      </c>
      <c r="AG613" s="790"/>
      <c r="AH613" s="229"/>
      <c r="AI613" s="229"/>
      <c r="AJ613" s="218">
        <f t="shared" si="52"/>
        <v>1</v>
      </c>
      <c r="AK613" s="84">
        <f t="shared" si="53"/>
        <v>1</v>
      </c>
    </row>
    <row r="614" spans="1:37" s="84" customFormat="1" ht="16.5">
      <c r="A614" s="229"/>
      <c r="B614" s="41">
        <f t="shared" si="55"/>
        <v>612</v>
      </c>
      <c r="C614" s="41" t="s">
        <v>5087</v>
      </c>
      <c r="D614" s="158" t="s">
        <v>5945</v>
      </c>
      <c r="E614" s="158" t="s">
        <v>5945</v>
      </c>
      <c r="F614" s="158" t="str">
        <f t="shared" si="57"/>
        <v>P</v>
      </c>
      <c r="G614" s="41" t="s">
        <v>5946</v>
      </c>
      <c r="H614" s="158">
        <v>5557.03</v>
      </c>
      <c r="I614" s="158">
        <v>2.5</v>
      </c>
      <c r="J614" s="158">
        <v>1.41</v>
      </c>
      <c r="K614" s="41">
        <v>5.7793060000000001</v>
      </c>
      <c r="L614" s="158" t="s">
        <v>949</v>
      </c>
      <c r="M614" s="158" t="s">
        <v>981</v>
      </c>
      <c r="N614" s="158" t="s">
        <v>1293</v>
      </c>
      <c r="O614" s="158" t="s">
        <v>1294</v>
      </c>
      <c r="P614" s="158" t="s">
        <v>1295</v>
      </c>
      <c r="Q614" s="158" t="s">
        <v>5677</v>
      </c>
      <c r="R614" s="158" t="s">
        <v>1142</v>
      </c>
      <c r="S614" s="41" t="s">
        <v>945</v>
      </c>
      <c r="T614" s="41" t="s">
        <v>945</v>
      </c>
      <c r="U614" s="229"/>
      <c r="V614" s="229"/>
      <c r="W614" s="41" t="s">
        <v>5945</v>
      </c>
      <c r="X614" s="41" t="s">
        <v>1142</v>
      </c>
      <c r="Y614" s="229"/>
      <c r="Z614" s="229"/>
      <c r="AA614" s="229"/>
      <c r="AB614" s="229"/>
      <c r="AC614" s="229"/>
      <c r="AD614" s="229"/>
      <c r="AE614" s="41" t="s">
        <v>979</v>
      </c>
      <c r="AF614" s="229" t="s">
        <v>223</v>
      </c>
      <c r="AG614" s="790"/>
      <c r="AH614" s="229"/>
      <c r="AI614" s="229"/>
      <c r="AJ614" s="218">
        <f t="shared" si="52"/>
        <v>1</v>
      </c>
      <c r="AK614" s="84">
        <f t="shared" si="53"/>
        <v>1</v>
      </c>
    </row>
    <row r="615" spans="1:37" s="84" customFormat="1" ht="16.5">
      <c r="A615" s="229"/>
      <c r="B615" s="41">
        <f t="shared" si="55"/>
        <v>613</v>
      </c>
      <c r="C615" s="41" t="s">
        <v>5087</v>
      </c>
      <c r="D615" s="158" t="s">
        <v>5947</v>
      </c>
      <c r="E615" s="158" t="s">
        <v>5947</v>
      </c>
      <c r="F615" s="158" t="str">
        <f t="shared" si="57"/>
        <v>P</v>
      </c>
      <c r="G615" s="41" t="s">
        <v>5948</v>
      </c>
      <c r="H615" s="158">
        <v>5496.35</v>
      </c>
      <c r="I615" s="158">
        <v>2.5</v>
      </c>
      <c r="J615" s="158">
        <v>1.41</v>
      </c>
      <c r="K615" s="41">
        <v>5.7162030000000001</v>
      </c>
      <c r="L615" s="158" t="s">
        <v>949</v>
      </c>
      <c r="M615" s="158" t="s">
        <v>981</v>
      </c>
      <c r="N615" s="158" t="s">
        <v>1293</v>
      </c>
      <c r="O615" s="158" t="s">
        <v>1294</v>
      </c>
      <c r="P615" s="158" t="s">
        <v>1295</v>
      </c>
      <c r="Q615" s="158" t="s">
        <v>5677</v>
      </c>
      <c r="R615" s="158" t="s">
        <v>1142</v>
      </c>
      <c r="S615" s="41" t="s">
        <v>945</v>
      </c>
      <c r="T615" s="41" t="s">
        <v>945</v>
      </c>
      <c r="U615" s="229"/>
      <c r="V615" s="229"/>
      <c r="W615" s="41" t="s">
        <v>5947</v>
      </c>
      <c r="X615" s="41" t="s">
        <v>1142</v>
      </c>
      <c r="Y615" s="229"/>
      <c r="Z615" s="229"/>
      <c r="AA615" s="229"/>
      <c r="AB615" s="229"/>
      <c r="AC615" s="229"/>
      <c r="AD615" s="229"/>
      <c r="AE615" s="41" t="s">
        <v>979</v>
      </c>
      <c r="AF615" s="41" t="s">
        <v>223</v>
      </c>
      <c r="AG615" s="790"/>
      <c r="AH615" s="229"/>
      <c r="AI615" s="229"/>
      <c r="AJ615" s="218">
        <f t="shared" si="52"/>
        <v>1</v>
      </c>
      <c r="AK615" s="84">
        <f t="shared" si="53"/>
        <v>1</v>
      </c>
    </row>
    <row r="616" spans="1:37" s="84" customFormat="1" ht="16.5">
      <c r="A616" s="41"/>
      <c r="B616" s="274">
        <f t="shared" si="55"/>
        <v>614</v>
      </c>
      <c r="C616" s="274" t="s">
        <v>5087</v>
      </c>
      <c r="D616" s="159" t="s">
        <v>1596</v>
      </c>
      <c r="E616" s="159" t="s">
        <v>1596</v>
      </c>
      <c r="F616" s="159" t="str">
        <f t="shared" si="57"/>
        <v>P</v>
      </c>
      <c r="G616" s="274" t="s">
        <v>1598</v>
      </c>
      <c r="H616" s="159">
        <v>2912.62</v>
      </c>
      <c r="I616" s="159">
        <v>2</v>
      </c>
      <c r="J616" s="159">
        <v>1.1499999999999999</v>
      </c>
      <c r="K616" s="274">
        <v>0.38</v>
      </c>
      <c r="L616" s="159" t="s">
        <v>1599</v>
      </c>
      <c r="M616" s="967" t="s">
        <v>1600</v>
      </c>
      <c r="N616" s="1326" t="s">
        <v>1130</v>
      </c>
      <c r="O616" s="1326" t="s">
        <v>1131</v>
      </c>
      <c r="P616" s="1326" t="s">
        <v>1132</v>
      </c>
      <c r="Q616" s="106" t="s">
        <v>1133</v>
      </c>
      <c r="R616" s="159" t="s">
        <v>1142</v>
      </c>
      <c r="S616" s="274" t="s">
        <v>949</v>
      </c>
      <c r="T616" s="274" t="s">
        <v>949</v>
      </c>
      <c r="U616" s="274"/>
      <c r="V616" s="274"/>
      <c r="W616" s="274" t="s">
        <v>1596</v>
      </c>
      <c r="X616" s="274" t="s">
        <v>1142</v>
      </c>
      <c r="Y616" s="274"/>
      <c r="Z616" s="274"/>
      <c r="AA616" s="274"/>
      <c r="AB616" s="274"/>
      <c r="AC616" s="274"/>
      <c r="AD616" s="274"/>
      <c r="AE616" s="274" t="s">
        <v>979</v>
      </c>
      <c r="AF616" s="274" t="s">
        <v>223</v>
      </c>
      <c r="AG616" s="957"/>
      <c r="AH616" s="274"/>
      <c r="AI616" s="615"/>
      <c r="AJ616" s="645">
        <f t="shared" ref="AJ616:AJ679" si="58">COUNTIFS(D:D,D616)</f>
        <v>1</v>
      </c>
      <c r="AK616" s="84">
        <f t="shared" si="53"/>
        <v>1</v>
      </c>
    </row>
    <row r="617" spans="1:37" ht="16.5">
      <c r="A617" s="1018"/>
      <c r="B617" s="29">
        <f t="shared" si="55"/>
        <v>615</v>
      </c>
      <c r="C617" s="29" t="s">
        <v>3719</v>
      </c>
      <c r="D617" s="106" t="s">
        <v>3910</v>
      </c>
      <c r="E617" s="106" t="s">
        <v>5949</v>
      </c>
      <c r="F617" s="106" t="s">
        <v>979</v>
      </c>
      <c r="G617" s="29" t="s">
        <v>5950</v>
      </c>
      <c r="H617" s="29">
        <f>(360+140)*2*690*0.05</f>
        <v>34500</v>
      </c>
      <c r="I617" s="29">
        <v>0.05</v>
      </c>
      <c r="J617" s="29" t="s">
        <v>949</v>
      </c>
      <c r="K617" s="29" t="s">
        <v>949</v>
      </c>
      <c r="L617" s="14" t="s">
        <v>5951</v>
      </c>
      <c r="M617" s="29" t="s">
        <v>2769</v>
      </c>
      <c r="N617" s="106" t="s">
        <v>3773</v>
      </c>
      <c r="O617" s="106" t="s">
        <v>949</v>
      </c>
      <c r="P617" s="106" t="s">
        <v>949</v>
      </c>
      <c r="Q617" s="106" t="s">
        <v>5490</v>
      </c>
      <c r="R617" s="29" t="s">
        <v>1166</v>
      </c>
      <c r="S617" s="1020" t="s">
        <v>949</v>
      </c>
      <c r="T617" s="1020" t="s">
        <v>949</v>
      </c>
      <c r="U617" s="1020" t="s">
        <v>949</v>
      </c>
      <c r="V617" s="1020" t="s">
        <v>949</v>
      </c>
      <c r="W617" s="1020" t="s">
        <v>949</v>
      </c>
      <c r="X617" s="1020" t="s">
        <v>949</v>
      </c>
      <c r="Y617" s="1020" t="s">
        <v>949</v>
      </c>
      <c r="Z617" s="1020" t="s">
        <v>949</v>
      </c>
      <c r="AA617" s="1020" t="s">
        <v>949</v>
      </c>
      <c r="AB617" s="1020" t="s">
        <v>949</v>
      </c>
      <c r="AC617" s="1020" t="s">
        <v>949</v>
      </c>
      <c r="AD617" s="1020" t="s">
        <v>949</v>
      </c>
      <c r="AE617" s="998" t="s">
        <v>989</v>
      </c>
      <c r="AF617" s="998" t="s">
        <v>132</v>
      </c>
      <c r="AG617" s="998"/>
      <c r="AH617" s="998"/>
      <c r="AI617" s="998"/>
      <c r="AJ617" s="998">
        <f t="shared" si="58"/>
        <v>1</v>
      </c>
      <c r="AK617" s="998">
        <f t="shared" si="53"/>
        <v>1</v>
      </c>
    </row>
    <row r="618" spans="1:37" ht="16.5">
      <c r="A618" s="1018"/>
      <c r="B618" s="29">
        <f t="shared" si="55"/>
        <v>616</v>
      </c>
      <c r="C618" s="14" t="s">
        <v>3719</v>
      </c>
      <c r="D618" s="106" t="s">
        <v>5952</v>
      </c>
      <c r="E618" s="106" t="str">
        <f t="shared" ref="E618:E649" si="59">LEFT(D618,8)</f>
        <v>A49D285</v>
      </c>
      <c r="F618" s="106" t="s">
        <v>979</v>
      </c>
      <c r="G618" s="14" t="s">
        <v>5953</v>
      </c>
      <c r="H618" s="29">
        <f>473*406*393</f>
        <v>75470934</v>
      </c>
      <c r="I618" s="29">
        <v>7</v>
      </c>
      <c r="J618" s="29" t="s">
        <v>949</v>
      </c>
      <c r="K618" s="29" t="s">
        <v>949</v>
      </c>
      <c r="L618" s="29" t="s">
        <v>5954</v>
      </c>
      <c r="M618" s="29" t="s">
        <v>3808</v>
      </c>
      <c r="N618" s="106" t="s">
        <v>3920</v>
      </c>
      <c r="O618" s="106" t="s">
        <v>5955</v>
      </c>
      <c r="P618" s="106" t="s">
        <v>949</v>
      </c>
      <c r="Q618" s="106" t="s">
        <v>949</v>
      </c>
      <c r="R618" s="29" t="s">
        <v>3809</v>
      </c>
      <c r="S618" s="1020" t="s">
        <v>949</v>
      </c>
      <c r="T618" s="1020" t="s">
        <v>949</v>
      </c>
      <c r="U618" s="1020" t="s">
        <v>949</v>
      </c>
      <c r="V618" s="1020" t="s">
        <v>949</v>
      </c>
      <c r="W618" s="1020" t="s">
        <v>949</v>
      </c>
      <c r="X618" s="1020" t="s">
        <v>949</v>
      </c>
      <c r="Y618" s="1020" t="s">
        <v>949</v>
      </c>
      <c r="Z618" s="1020" t="s">
        <v>949</v>
      </c>
      <c r="AA618" s="1020" t="s">
        <v>949</v>
      </c>
      <c r="AB618" s="1020" t="s">
        <v>949</v>
      </c>
      <c r="AC618" s="1020" t="s">
        <v>949</v>
      </c>
      <c r="AD618" s="1020" t="s">
        <v>949</v>
      </c>
      <c r="AE618" s="998"/>
      <c r="AF618" s="998" t="s">
        <v>132</v>
      </c>
      <c r="AG618" s="998"/>
      <c r="AH618" s="998"/>
      <c r="AI618" s="998"/>
      <c r="AJ618" s="998">
        <f t="shared" si="58"/>
        <v>1</v>
      </c>
      <c r="AK618" s="998">
        <f t="shared" ref="AK618:AK681" si="60">COUNTIFS(E:E,E618)</f>
        <v>1</v>
      </c>
    </row>
    <row r="619" spans="1:37" ht="16.5">
      <c r="A619" s="1018"/>
      <c r="B619" s="29">
        <f t="shared" si="55"/>
        <v>617</v>
      </c>
      <c r="C619" s="14" t="s">
        <v>3719</v>
      </c>
      <c r="D619" s="106" t="s">
        <v>5956</v>
      </c>
      <c r="E619" s="106" t="str">
        <f t="shared" si="59"/>
        <v>A49D295</v>
      </c>
      <c r="F619" s="106" t="s">
        <v>979</v>
      </c>
      <c r="G619" s="14" t="s">
        <v>5957</v>
      </c>
      <c r="H619" s="29" t="s">
        <v>949</v>
      </c>
      <c r="I619" s="29" t="s">
        <v>949</v>
      </c>
      <c r="J619" s="29" t="s">
        <v>949</v>
      </c>
      <c r="K619" s="29" t="s">
        <v>949</v>
      </c>
      <c r="L619" s="29" t="s">
        <v>3937</v>
      </c>
      <c r="M619" s="29" t="s">
        <v>1412</v>
      </c>
      <c r="N619" s="106" t="s">
        <v>3938</v>
      </c>
      <c r="O619" s="106" t="s">
        <v>983</v>
      </c>
      <c r="P619" s="106" t="s">
        <v>984</v>
      </c>
      <c r="Q619" s="106" t="s">
        <v>949</v>
      </c>
      <c r="R619" s="29" t="s">
        <v>1166</v>
      </c>
      <c r="S619" s="1020" t="s">
        <v>949</v>
      </c>
      <c r="T619" s="1020" t="s">
        <v>949</v>
      </c>
      <c r="U619" s="1020" t="s">
        <v>949</v>
      </c>
      <c r="V619" s="1020" t="s">
        <v>949</v>
      </c>
      <c r="W619" s="1020" t="s">
        <v>949</v>
      </c>
      <c r="X619" s="1020" t="s">
        <v>949</v>
      </c>
      <c r="Y619" s="1020" t="s">
        <v>949</v>
      </c>
      <c r="Z619" s="1020" t="s">
        <v>949</v>
      </c>
      <c r="AA619" s="1020" t="s">
        <v>949</v>
      </c>
      <c r="AB619" s="1020" t="s">
        <v>949</v>
      </c>
      <c r="AC619" s="1020" t="s">
        <v>949</v>
      </c>
      <c r="AD619" s="1020" t="s">
        <v>949</v>
      </c>
      <c r="AE619" s="998"/>
      <c r="AF619" s="998" t="s">
        <v>132</v>
      </c>
      <c r="AG619" s="998"/>
      <c r="AH619" s="998"/>
      <c r="AI619" s="998"/>
      <c r="AJ619" s="998">
        <f t="shared" si="58"/>
        <v>1</v>
      </c>
      <c r="AK619" s="998">
        <f t="shared" si="60"/>
        <v>1</v>
      </c>
    </row>
    <row r="620" spans="1:37" ht="16.5">
      <c r="A620" s="1018"/>
      <c r="B620" s="29">
        <f t="shared" si="55"/>
        <v>618</v>
      </c>
      <c r="C620" s="14" t="s">
        <v>4185</v>
      </c>
      <c r="D620" s="106" t="s">
        <v>5958</v>
      </c>
      <c r="E620" s="106" t="str">
        <f t="shared" si="59"/>
        <v>A49D301</v>
      </c>
      <c r="F620" s="106" t="s">
        <v>979</v>
      </c>
      <c r="G620" s="14" t="s">
        <v>5959</v>
      </c>
      <c r="H620" s="29" t="s">
        <v>949</v>
      </c>
      <c r="I620" s="29" t="s">
        <v>949</v>
      </c>
      <c r="J620" s="29" t="s">
        <v>949</v>
      </c>
      <c r="K620" s="29" t="s">
        <v>949</v>
      </c>
      <c r="L620" s="29" t="s">
        <v>5816</v>
      </c>
      <c r="M620" s="29" t="s">
        <v>5813</v>
      </c>
      <c r="N620" s="106" t="s">
        <v>2018</v>
      </c>
      <c r="O620" s="106" t="s">
        <v>949</v>
      </c>
      <c r="P620" s="106" t="s">
        <v>949</v>
      </c>
      <c r="Q620" s="106" t="s">
        <v>949</v>
      </c>
      <c r="R620" s="29" t="s">
        <v>1166</v>
      </c>
      <c r="S620" s="1020" t="s">
        <v>949</v>
      </c>
      <c r="T620" s="1020" t="s">
        <v>949</v>
      </c>
      <c r="U620" s="1020" t="s">
        <v>949</v>
      </c>
      <c r="V620" s="1020" t="s">
        <v>949</v>
      </c>
      <c r="W620" s="1020" t="s">
        <v>949</v>
      </c>
      <c r="X620" s="1020" t="s">
        <v>949</v>
      </c>
      <c r="Y620" s="1020" t="s">
        <v>949</v>
      </c>
      <c r="Z620" s="1020" t="s">
        <v>949</v>
      </c>
      <c r="AA620" s="1020" t="s">
        <v>949</v>
      </c>
      <c r="AB620" s="1020" t="s">
        <v>949</v>
      </c>
      <c r="AC620" s="1020" t="s">
        <v>949</v>
      </c>
      <c r="AD620" s="1020" t="s">
        <v>949</v>
      </c>
      <c r="AE620" s="998"/>
      <c r="AF620" s="998" t="s">
        <v>132</v>
      </c>
      <c r="AG620" s="998"/>
      <c r="AH620" s="998"/>
      <c r="AI620" s="998"/>
      <c r="AJ620" s="998">
        <f t="shared" si="58"/>
        <v>1</v>
      </c>
      <c r="AK620" s="998">
        <f t="shared" si="60"/>
        <v>1</v>
      </c>
    </row>
    <row r="621" spans="1:37" ht="16.5">
      <c r="A621" s="1018"/>
      <c r="B621" s="29">
        <f t="shared" si="55"/>
        <v>619</v>
      </c>
      <c r="C621" s="14" t="s">
        <v>4185</v>
      </c>
      <c r="D621" s="106" t="s">
        <v>5960</v>
      </c>
      <c r="E621" s="106" t="str">
        <f t="shared" si="59"/>
        <v>A49D302</v>
      </c>
      <c r="F621" s="106" t="s">
        <v>979</v>
      </c>
      <c r="G621" s="14" t="s">
        <v>5959</v>
      </c>
      <c r="H621" s="29" t="s">
        <v>949</v>
      </c>
      <c r="I621" s="29" t="s">
        <v>949</v>
      </c>
      <c r="J621" s="29" t="s">
        <v>949</v>
      </c>
      <c r="K621" s="29" t="s">
        <v>949</v>
      </c>
      <c r="L621" s="29" t="s">
        <v>5816</v>
      </c>
      <c r="M621" s="29" t="s">
        <v>5813</v>
      </c>
      <c r="N621" s="106" t="s">
        <v>2018</v>
      </c>
      <c r="O621" s="106" t="s">
        <v>949</v>
      </c>
      <c r="P621" s="106" t="s">
        <v>949</v>
      </c>
      <c r="Q621" s="106" t="s">
        <v>949</v>
      </c>
      <c r="R621" s="29" t="s">
        <v>1166</v>
      </c>
      <c r="S621" s="1020" t="s">
        <v>949</v>
      </c>
      <c r="T621" s="1020" t="s">
        <v>949</v>
      </c>
      <c r="U621" s="1020" t="s">
        <v>949</v>
      </c>
      <c r="V621" s="1020" t="s">
        <v>949</v>
      </c>
      <c r="W621" s="1020" t="s">
        <v>949</v>
      </c>
      <c r="X621" s="1020" t="s">
        <v>949</v>
      </c>
      <c r="Y621" s="1020" t="s">
        <v>949</v>
      </c>
      <c r="Z621" s="1020" t="s">
        <v>949</v>
      </c>
      <c r="AA621" s="1020" t="s">
        <v>949</v>
      </c>
      <c r="AB621" s="1020" t="s">
        <v>949</v>
      </c>
      <c r="AC621" s="1020" t="s">
        <v>949</v>
      </c>
      <c r="AD621" s="1020" t="s">
        <v>949</v>
      </c>
      <c r="AE621" s="998"/>
      <c r="AF621" s="998" t="s">
        <v>132</v>
      </c>
      <c r="AG621" s="998"/>
      <c r="AH621" s="998"/>
      <c r="AI621" s="998"/>
      <c r="AJ621" s="998">
        <f t="shared" si="58"/>
        <v>1</v>
      </c>
      <c r="AK621" s="998">
        <f t="shared" si="60"/>
        <v>1</v>
      </c>
    </row>
    <row r="622" spans="1:37" ht="16.5">
      <c r="A622" s="1018"/>
      <c r="B622" s="29">
        <f t="shared" si="55"/>
        <v>620</v>
      </c>
      <c r="C622" s="14" t="s">
        <v>4185</v>
      </c>
      <c r="D622" s="106" t="s">
        <v>5961</v>
      </c>
      <c r="E622" s="106" t="str">
        <f t="shared" si="59"/>
        <v>A49D303</v>
      </c>
      <c r="F622" s="106" t="s">
        <v>979</v>
      </c>
      <c r="G622" s="14" t="s">
        <v>5959</v>
      </c>
      <c r="H622" s="29" t="s">
        <v>949</v>
      </c>
      <c r="I622" s="29" t="s">
        <v>949</v>
      </c>
      <c r="J622" s="29" t="s">
        <v>949</v>
      </c>
      <c r="K622" s="29" t="s">
        <v>949</v>
      </c>
      <c r="L622" s="29" t="s">
        <v>5816</v>
      </c>
      <c r="M622" s="29" t="s">
        <v>5813</v>
      </c>
      <c r="N622" s="106" t="s">
        <v>2018</v>
      </c>
      <c r="O622" s="106" t="s">
        <v>949</v>
      </c>
      <c r="P622" s="106" t="s">
        <v>949</v>
      </c>
      <c r="Q622" s="106" t="s">
        <v>949</v>
      </c>
      <c r="R622" s="29" t="s">
        <v>1166</v>
      </c>
      <c r="S622" s="1020" t="s">
        <v>949</v>
      </c>
      <c r="T622" s="1020" t="s">
        <v>949</v>
      </c>
      <c r="U622" s="1020" t="s">
        <v>949</v>
      </c>
      <c r="V622" s="1020" t="s">
        <v>949</v>
      </c>
      <c r="W622" s="1020" t="s">
        <v>949</v>
      </c>
      <c r="X622" s="1020" t="s">
        <v>949</v>
      </c>
      <c r="Y622" s="1020" t="s">
        <v>949</v>
      </c>
      <c r="Z622" s="1020" t="s">
        <v>949</v>
      </c>
      <c r="AA622" s="1020" t="s">
        <v>949</v>
      </c>
      <c r="AB622" s="1020" t="s">
        <v>949</v>
      </c>
      <c r="AC622" s="1020" t="s">
        <v>949</v>
      </c>
      <c r="AD622" s="1020" t="s">
        <v>949</v>
      </c>
      <c r="AE622" s="998"/>
      <c r="AF622" s="998" t="s">
        <v>132</v>
      </c>
      <c r="AG622" s="998"/>
      <c r="AH622" s="998"/>
      <c r="AI622" s="998"/>
      <c r="AJ622" s="998">
        <f t="shared" si="58"/>
        <v>1</v>
      </c>
      <c r="AK622" s="998">
        <f t="shared" si="60"/>
        <v>1</v>
      </c>
    </row>
    <row r="623" spans="1:37" ht="16.5">
      <c r="A623" s="1018"/>
      <c r="B623" s="29">
        <f t="shared" si="55"/>
        <v>621</v>
      </c>
      <c r="C623" s="14" t="s">
        <v>4185</v>
      </c>
      <c r="D623" s="106" t="s">
        <v>5962</v>
      </c>
      <c r="E623" s="106" t="str">
        <f t="shared" si="59"/>
        <v>A49D304</v>
      </c>
      <c r="F623" s="106" t="s">
        <v>979</v>
      </c>
      <c r="G623" s="14" t="s">
        <v>5959</v>
      </c>
      <c r="H623" s="29" t="s">
        <v>949</v>
      </c>
      <c r="I623" s="29" t="s">
        <v>949</v>
      </c>
      <c r="J623" s="29" t="s">
        <v>949</v>
      </c>
      <c r="K623" s="29" t="s">
        <v>949</v>
      </c>
      <c r="L623" s="29" t="s">
        <v>5816</v>
      </c>
      <c r="M623" s="29" t="s">
        <v>5813</v>
      </c>
      <c r="N623" s="106" t="s">
        <v>2018</v>
      </c>
      <c r="O623" s="106" t="s">
        <v>949</v>
      </c>
      <c r="P623" s="106" t="s">
        <v>949</v>
      </c>
      <c r="Q623" s="106" t="s">
        <v>949</v>
      </c>
      <c r="R623" s="29" t="s">
        <v>1166</v>
      </c>
      <c r="S623" s="1020" t="s">
        <v>949</v>
      </c>
      <c r="T623" s="1020" t="s">
        <v>949</v>
      </c>
      <c r="U623" s="1020" t="s">
        <v>949</v>
      </c>
      <c r="V623" s="1020" t="s">
        <v>949</v>
      </c>
      <c r="W623" s="1020" t="s">
        <v>949</v>
      </c>
      <c r="X623" s="1020" t="s">
        <v>949</v>
      </c>
      <c r="Y623" s="1020" t="s">
        <v>949</v>
      </c>
      <c r="Z623" s="1020" t="s">
        <v>949</v>
      </c>
      <c r="AA623" s="1020" t="s">
        <v>949</v>
      </c>
      <c r="AB623" s="1020" t="s">
        <v>949</v>
      </c>
      <c r="AC623" s="1020" t="s">
        <v>949</v>
      </c>
      <c r="AD623" s="1020" t="s">
        <v>949</v>
      </c>
      <c r="AE623" s="998"/>
      <c r="AF623" s="998" t="s">
        <v>132</v>
      </c>
      <c r="AG623" s="998"/>
      <c r="AH623" s="998"/>
      <c r="AI623" s="998"/>
      <c r="AJ623" s="998">
        <f t="shared" si="58"/>
        <v>1</v>
      </c>
      <c r="AK623" s="998">
        <f t="shared" si="60"/>
        <v>1</v>
      </c>
    </row>
    <row r="624" spans="1:37" ht="16.5">
      <c r="A624" s="1018"/>
      <c r="B624" s="29">
        <f t="shared" si="55"/>
        <v>622</v>
      </c>
      <c r="C624" s="14" t="s">
        <v>4185</v>
      </c>
      <c r="D624" s="106" t="s">
        <v>5963</v>
      </c>
      <c r="E624" s="106" t="str">
        <f t="shared" si="59"/>
        <v>A49D305</v>
      </c>
      <c r="F624" s="106" t="s">
        <v>979</v>
      </c>
      <c r="G624" s="14" t="s">
        <v>5959</v>
      </c>
      <c r="H624" s="29" t="s">
        <v>949</v>
      </c>
      <c r="I624" s="29" t="s">
        <v>949</v>
      </c>
      <c r="J624" s="29" t="s">
        <v>949</v>
      </c>
      <c r="K624" s="29" t="s">
        <v>949</v>
      </c>
      <c r="L624" s="29" t="s">
        <v>5816</v>
      </c>
      <c r="M624" s="29" t="s">
        <v>5813</v>
      </c>
      <c r="N624" s="106" t="s">
        <v>2018</v>
      </c>
      <c r="O624" s="106" t="s">
        <v>949</v>
      </c>
      <c r="P624" s="106" t="s">
        <v>949</v>
      </c>
      <c r="Q624" s="106" t="s">
        <v>949</v>
      </c>
      <c r="R624" s="29" t="s">
        <v>1166</v>
      </c>
      <c r="S624" s="1020" t="s">
        <v>949</v>
      </c>
      <c r="T624" s="1020" t="s">
        <v>949</v>
      </c>
      <c r="U624" s="1020" t="s">
        <v>949</v>
      </c>
      <c r="V624" s="1020" t="s">
        <v>949</v>
      </c>
      <c r="W624" s="1020" t="s">
        <v>949</v>
      </c>
      <c r="X624" s="1020" t="s">
        <v>949</v>
      </c>
      <c r="Y624" s="1020" t="s">
        <v>949</v>
      </c>
      <c r="Z624" s="1020" t="s">
        <v>949</v>
      </c>
      <c r="AA624" s="1020" t="s">
        <v>949</v>
      </c>
      <c r="AB624" s="1020" t="s">
        <v>949</v>
      </c>
      <c r="AC624" s="1020" t="s">
        <v>949</v>
      </c>
      <c r="AD624" s="1020" t="s">
        <v>949</v>
      </c>
      <c r="AE624" s="998"/>
      <c r="AF624" s="998" t="s">
        <v>132</v>
      </c>
      <c r="AG624" s="998"/>
      <c r="AH624" s="998"/>
      <c r="AI624" s="998"/>
      <c r="AJ624" s="998">
        <f t="shared" si="58"/>
        <v>1</v>
      </c>
      <c r="AK624" s="998">
        <f t="shared" si="60"/>
        <v>1</v>
      </c>
    </row>
    <row r="625" spans="1:37" ht="16.5">
      <c r="A625" s="1018"/>
      <c r="B625" s="29">
        <f t="shared" si="55"/>
        <v>623</v>
      </c>
      <c r="C625" s="14" t="s">
        <v>4185</v>
      </c>
      <c r="D625" s="106" t="s">
        <v>5964</v>
      </c>
      <c r="E625" s="106" t="str">
        <f t="shared" si="59"/>
        <v>A49D306</v>
      </c>
      <c r="F625" s="106" t="s">
        <v>979</v>
      </c>
      <c r="G625" s="14" t="s">
        <v>5959</v>
      </c>
      <c r="H625" s="29" t="s">
        <v>949</v>
      </c>
      <c r="I625" s="29" t="s">
        <v>949</v>
      </c>
      <c r="J625" s="29" t="s">
        <v>949</v>
      </c>
      <c r="K625" s="29" t="s">
        <v>949</v>
      </c>
      <c r="L625" s="29" t="s">
        <v>5816</v>
      </c>
      <c r="M625" s="29" t="s">
        <v>5813</v>
      </c>
      <c r="N625" s="106" t="s">
        <v>2018</v>
      </c>
      <c r="O625" s="106" t="s">
        <v>949</v>
      </c>
      <c r="P625" s="106" t="s">
        <v>949</v>
      </c>
      <c r="Q625" s="106" t="s">
        <v>949</v>
      </c>
      <c r="R625" s="29" t="s">
        <v>1166</v>
      </c>
      <c r="S625" s="1020" t="s">
        <v>949</v>
      </c>
      <c r="T625" s="1020" t="s">
        <v>949</v>
      </c>
      <c r="U625" s="1020" t="s">
        <v>949</v>
      </c>
      <c r="V625" s="1020" t="s">
        <v>949</v>
      </c>
      <c r="W625" s="1020" t="s">
        <v>949</v>
      </c>
      <c r="X625" s="1020" t="s">
        <v>949</v>
      </c>
      <c r="Y625" s="1020" t="s">
        <v>949</v>
      </c>
      <c r="Z625" s="1020" t="s">
        <v>949</v>
      </c>
      <c r="AA625" s="1020" t="s">
        <v>949</v>
      </c>
      <c r="AB625" s="1020" t="s">
        <v>949</v>
      </c>
      <c r="AC625" s="1020" t="s">
        <v>949</v>
      </c>
      <c r="AD625" s="1020" t="s">
        <v>949</v>
      </c>
      <c r="AE625" s="998"/>
      <c r="AF625" s="998" t="s">
        <v>132</v>
      </c>
      <c r="AG625" s="998"/>
      <c r="AH625" s="998"/>
      <c r="AI625" s="998"/>
      <c r="AJ625" s="998">
        <f t="shared" si="58"/>
        <v>1</v>
      </c>
      <c r="AK625" s="998">
        <f t="shared" si="60"/>
        <v>1</v>
      </c>
    </row>
    <row r="626" spans="1:37" ht="16.5">
      <c r="A626" s="1018"/>
      <c r="B626" s="29">
        <f t="shared" si="55"/>
        <v>624</v>
      </c>
      <c r="C626" s="14" t="s">
        <v>4185</v>
      </c>
      <c r="D626" s="106" t="s">
        <v>5965</v>
      </c>
      <c r="E626" s="106" t="str">
        <f t="shared" si="59"/>
        <v>A49D307</v>
      </c>
      <c r="F626" s="106" t="s">
        <v>979</v>
      </c>
      <c r="G626" s="14" t="s">
        <v>5959</v>
      </c>
      <c r="H626" s="29" t="s">
        <v>949</v>
      </c>
      <c r="I626" s="29" t="s">
        <v>949</v>
      </c>
      <c r="J626" s="29" t="s">
        <v>949</v>
      </c>
      <c r="K626" s="29" t="s">
        <v>949</v>
      </c>
      <c r="L626" s="29" t="s">
        <v>5816</v>
      </c>
      <c r="M626" s="29" t="s">
        <v>5813</v>
      </c>
      <c r="N626" s="106" t="s">
        <v>2018</v>
      </c>
      <c r="O626" s="106" t="s">
        <v>949</v>
      </c>
      <c r="P626" s="106" t="s">
        <v>949</v>
      </c>
      <c r="Q626" s="106" t="s">
        <v>949</v>
      </c>
      <c r="R626" s="29" t="s">
        <v>1166</v>
      </c>
      <c r="S626" s="1020" t="s">
        <v>949</v>
      </c>
      <c r="T626" s="1020" t="s">
        <v>949</v>
      </c>
      <c r="U626" s="1020" t="s">
        <v>949</v>
      </c>
      <c r="V626" s="1020" t="s">
        <v>949</v>
      </c>
      <c r="W626" s="1020" t="s">
        <v>949</v>
      </c>
      <c r="X626" s="1020" t="s">
        <v>949</v>
      </c>
      <c r="Y626" s="1020" t="s">
        <v>949</v>
      </c>
      <c r="Z626" s="1020" t="s">
        <v>949</v>
      </c>
      <c r="AA626" s="1020" t="s">
        <v>949</v>
      </c>
      <c r="AB626" s="1020" t="s">
        <v>949</v>
      </c>
      <c r="AC626" s="1020" t="s">
        <v>949</v>
      </c>
      <c r="AD626" s="1020" t="s">
        <v>949</v>
      </c>
      <c r="AE626" s="998"/>
      <c r="AF626" s="998" t="s">
        <v>132</v>
      </c>
      <c r="AG626" s="998"/>
      <c r="AH626" s="998"/>
      <c r="AI626" s="998"/>
      <c r="AJ626" s="998">
        <f t="shared" si="58"/>
        <v>1</v>
      </c>
      <c r="AK626" s="998">
        <f t="shared" si="60"/>
        <v>1</v>
      </c>
    </row>
    <row r="627" spans="1:37" ht="16.5">
      <c r="A627" s="1018"/>
      <c r="B627" s="29">
        <f t="shared" si="55"/>
        <v>625</v>
      </c>
      <c r="C627" s="14" t="s">
        <v>4185</v>
      </c>
      <c r="D627" s="106" t="s">
        <v>5966</v>
      </c>
      <c r="E627" s="106" t="str">
        <f t="shared" si="59"/>
        <v>A49D308</v>
      </c>
      <c r="F627" s="106" t="s">
        <v>979</v>
      </c>
      <c r="G627" s="14" t="s">
        <v>5959</v>
      </c>
      <c r="H627" s="29" t="s">
        <v>949</v>
      </c>
      <c r="I627" s="29" t="s">
        <v>949</v>
      </c>
      <c r="J627" s="29" t="s">
        <v>949</v>
      </c>
      <c r="K627" s="29" t="s">
        <v>949</v>
      </c>
      <c r="L627" s="29" t="s">
        <v>5816</v>
      </c>
      <c r="M627" s="29" t="s">
        <v>5813</v>
      </c>
      <c r="N627" s="106" t="s">
        <v>2018</v>
      </c>
      <c r="O627" s="106" t="s">
        <v>949</v>
      </c>
      <c r="P627" s="106" t="s">
        <v>949</v>
      </c>
      <c r="Q627" s="106" t="s">
        <v>949</v>
      </c>
      <c r="R627" s="29" t="s">
        <v>1166</v>
      </c>
      <c r="S627" s="1020" t="s">
        <v>949</v>
      </c>
      <c r="T627" s="1020" t="s">
        <v>949</v>
      </c>
      <c r="U627" s="1020" t="s">
        <v>949</v>
      </c>
      <c r="V627" s="1020" t="s">
        <v>949</v>
      </c>
      <c r="W627" s="1020" t="s">
        <v>949</v>
      </c>
      <c r="X627" s="1020" t="s">
        <v>949</v>
      </c>
      <c r="Y627" s="1020" t="s">
        <v>949</v>
      </c>
      <c r="Z627" s="1020" t="s">
        <v>949</v>
      </c>
      <c r="AA627" s="1020" t="s">
        <v>949</v>
      </c>
      <c r="AB627" s="1020" t="s">
        <v>949</v>
      </c>
      <c r="AC627" s="1020" t="s">
        <v>949</v>
      </c>
      <c r="AD627" s="1020" t="s">
        <v>949</v>
      </c>
      <c r="AE627" s="998"/>
      <c r="AF627" s="998" t="s">
        <v>132</v>
      </c>
      <c r="AG627" s="998"/>
      <c r="AH627" s="998"/>
      <c r="AI627" s="998"/>
      <c r="AJ627" s="998">
        <f t="shared" si="58"/>
        <v>1</v>
      </c>
      <c r="AK627" s="998">
        <f t="shared" si="60"/>
        <v>1</v>
      </c>
    </row>
    <row r="628" spans="1:37" ht="16.5">
      <c r="A628" s="1018"/>
      <c r="B628" s="29">
        <f t="shared" si="55"/>
        <v>626</v>
      </c>
      <c r="C628" s="14" t="s">
        <v>3719</v>
      </c>
      <c r="D628" s="106" t="s">
        <v>5967</v>
      </c>
      <c r="E628" s="106" t="str">
        <f t="shared" si="59"/>
        <v>A49D310</v>
      </c>
      <c r="F628" s="106" t="s">
        <v>979</v>
      </c>
      <c r="G628" s="14" t="s">
        <v>5968</v>
      </c>
      <c r="H628" s="29" t="s">
        <v>949</v>
      </c>
      <c r="I628" s="29" t="s">
        <v>949</v>
      </c>
      <c r="J628" s="29" t="s">
        <v>949</v>
      </c>
      <c r="K628" s="29" t="s">
        <v>949</v>
      </c>
      <c r="L628" s="29" t="s">
        <v>3937</v>
      </c>
      <c r="M628" s="29" t="s">
        <v>1412</v>
      </c>
      <c r="N628" s="106" t="s">
        <v>3938</v>
      </c>
      <c r="O628" s="106" t="s">
        <v>983</v>
      </c>
      <c r="P628" s="106" t="s">
        <v>984</v>
      </c>
      <c r="Q628" s="106" t="s">
        <v>949</v>
      </c>
      <c r="R628" s="29" t="s">
        <v>1166</v>
      </c>
      <c r="S628" s="1020" t="s">
        <v>949</v>
      </c>
      <c r="T628" s="1020" t="s">
        <v>949</v>
      </c>
      <c r="U628" s="1020" t="s">
        <v>949</v>
      </c>
      <c r="V628" s="1020" t="s">
        <v>949</v>
      </c>
      <c r="W628" s="1020" t="s">
        <v>949</v>
      </c>
      <c r="X628" s="1020" t="s">
        <v>949</v>
      </c>
      <c r="Y628" s="1020" t="s">
        <v>949</v>
      </c>
      <c r="Z628" s="1020" t="s">
        <v>949</v>
      </c>
      <c r="AA628" s="1020" t="s">
        <v>949</v>
      </c>
      <c r="AB628" s="1020" t="s">
        <v>949</v>
      </c>
      <c r="AC628" s="1020" t="s">
        <v>949</v>
      </c>
      <c r="AD628" s="1020" t="s">
        <v>949</v>
      </c>
      <c r="AE628" s="998"/>
      <c r="AF628" s="998" t="s">
        <v>132</v>
      </c>
      <c r="AG628" s="998"/>
      <c r="AH628" s="998"/>
      <c r="AI628" s="998"/>
      <c r="AJ628" s="998">
        <f t="shared" si="58"/>
        <v>1</v>
      </c>
      <c r="AK628" s="998">
        <f t="shared" si="60"/>
        <v>1</v>
      </c>
    </row>
    <row r="629" spans="1:37" ht="16.5">
      <c r="A629" s="1018"/>
      <c r="B629" s="29">
        <f t="shared" si="55"/>
        <v>627</v>
      </c>
      <c r="C629" s="14" t="s">
        <v>3719</v>
      </c>
      <c r="D629" s="106" t="s">
        <v>5969</v>
      </c>
      <c r="E629" s="106" t="str">
        <f t="shared" si="59"/>
        <v>A49D311</v>
      </c>
      <c r="F629" s="106" t="s">
        <v>979</v>
      </c>
      <c r="G629" s="14" t="s">
        <v>5970</v>
      </c>
      <c r="H629" s="29" t="s">
        <v>949</v>
      </c>
      <c r="I629" s="29" t="s">
        <v>949</v>
      </c>
      <c r="J629" s="29" t="s">
        <v>949</v>
      </c>
      <c r="K629" s="29" t="s">
        <v>949</v>
      </c>
      <c r="L629" s="29" t="s">
        <v>3937</v>
      </c>
      <c r="M629" s="29" t="s">
        <v>1412</v>
      </c>
      <c r="N629" s="106" t="s">
        <v>3938</v>
      </c>
      <c r="O629" s="106" t="s">
        <v>983</v>
      </c>
      <c r="P629" s="106" t="s">
        <v>984</v>
      </c>
      <c r="Q629" s="106" t="s">
        <v>949</v>
      </c>
      <c r="R629" s="29" t="s">
        <v>1166</v>
      </c>
      <c r="S629" s="1020" t="s">
        <v>949</v>
      </c>
      <c r="T629" s="1020" t="s">
        <v>949</v>
      </c>
      <c r="U629" s="1020" t="s">
        <v>949</v>
      </c>
      <c r="V629" s="1020" t="s">
        <v>949</v>
      </c>
      <c r="W629" s="1020" t="s">
        <v>949</v>
      </c>
      <c r="X629" s="1020" t="s">
        <v>949</v>
      </c>
      <c r="Y629" s="1020" t="s">
        <v>949</v>
      </c>
      <c r="Z629" s="1020" t="s">
        <v>949</v>
      </c>
      <c r="AA629" s="1020" t="s">
        <v>949</v>
      </c>
      <c r="AB629" s="1020" t="s">
        <v>949</v>
      </c>
      <c r="AC629" s="1020" t="s">
        <v>949</v>
      </c>
      <c r="AD629" s="1020" t="s">
        <v>949</v>
      </c>
      <c r="AE629" s="998"/>
      <c r="AF629" s="998" t="s">
        <v>132</v>
      </c>
      <c r="AG629" s="998"/>
      <c r="AH629" s="998"/>
      <c r="AI629" s="998"/>
      <c r="AJ629" s="998">
        <f t="shared" si="58"/>
        <v>1</v>
      </c>
      <c r="AK629" s="998">
        <f t="shared" si="60"/>
        <v>1</v>
      </c>
    </row>
    <row r="630" spans="1:37" ht="16.5">
      <c r="A630" s="1018"/>
      <c r="B630" s="29">
        <f t="shared" si="55"/>
        <v>628</v>
      </c>
      <c r="C630" s="14" t="s">
        <v>3719</v>
      </c>
      <c r="D630" s="106" t="s">
        <v>5971</v>
      </c>
      <c r="E630" s="106" t="str">
        <f t="shared" si="59"/>
        <v>A49D312</v>
      </c>
      <c r="F630" s="106" t="s">
        <v>979</v>
      </c>
      <c r="G630" s="14" t="s">
        <v>5972</v>
      </c>
      <c r="H630" s="29" t="s">
        <v>949</v>
      </c>
      <c r="I630" s="29" t="s">
        <v>949</v>
      </c>
      <c r="J630" s="29" t="s">
        <v>949</v>
      </c>
      <c r="K630" s="29" t="s">
        <v>949</v>
      </c>
      <c r="L630" s="29" t="s">
        <v>3937</v>
      </c>
      <c r="M630" s="29" t="s">
        <v>1412</v>
      </c>
      <c r="N630" s="106" t="s">
        <v>3938</v>
      </c>
      <c r="O630" s="106" t="s">
        <v>983</v>
      </c>
      <c r="P630" s="106" t="s">
        <v>984</v>
      </c>
      <c r="Q630" s="106" t="s">
        <v>949</v>
      </c>
      <c r="R630" s="29" t="s">
        <v>1166</v>
      </c>
      <c r="S630" s="1020" t="s">
        <v>949</v>
      </c>
      <c r="T630" s="1020" t="s">
        <v>949</v>
      </c>
      <c r="U630" s="1020" t="s">
        <v>949</v>
      </c>
      <c r="V630" s="1020" t="s">
        <v>949</v>
      </c>
      <c r="W630" s="1020" t="s">
        <v>949</v>
      </c>
      <c r="X630" s="1020" t="s">
        <v>949</v>
      </c>
      <c r="Y630" s="1020" t="s">
        <v>949</v>
      </c>
      <c r="Z630" s="1020" t="s">
        <v>949</v>
      </c>
      <c r="AA630" s="1020" t="s">
        <v>949</v>
      </c>
      <c r="AB630" s="1020" t="s">
        <v>949</v>
      </c>
      <c r="AC630" s="1020" t="s">
        <v>949</v>
      </c>
      <c r="AD630" s="1020" t="s">
        <v>949</v>
      </c>
      <c r="AE630" s="998"/>
      <c r="AF630" s="998" t="s">
        <v>132</v>
      </c>
      <c r="AG630" s="998"/>
      <c r="AH630" s="998"/>
      <c r="AI630" s="998"/>
      <c r="AJ630" s="998">
        <f t="shared" si="58"/>
        <v>1</v>
      </c>
      <c r="AK630" s="998">
        <f t="shared" si="60"/>
        <v>1</v>
      </c>
    </row>
    <row r="631" spans="1:37" ht="16.5">
      <c r="A631" s="1018"/>
      <c r="B631" s="29">
        <f t="shared" si="55"/>
        <v>629</v>
      </c>
      <c r="C631" s="14" t="s">
        <v>3719</v>
      </c>
      <c r="D631" s="106" t="s">
        <v>5973</v>
      </c>
      <c r="E631" s="106" t="str">
        <f t="shared" si="59"/>
        <v>A49D313</v>
      </c>
      <c r="F631" s="106" t="s">
        <v>979</v>
      </c>
      <c r="G631" s="14" t="s">
        <v>5974</v>
      </c>
      <c r="H631" s="29" t="s">
        <v>949</v>
      </c>
      <c r="I631" s="29" t="s">
        <v>949</v>
      </c>
      <c r="J631" s="29" t="s">
        <v>5034</v>
      </c>
      <c r="K631" s="29" t="s">
        <v>5034</v>
      </c>
      <c r="L631" s="29" t="s">
        <v>3937</v>
      </c>
      <c r="M631" s="29" t="s">
        <v>1412</v>
      </c>
      <c r="N631" s="106" t="s">
        <v>3938</v>
      </c>
      <c r="O631" s="106" t="s">
        <v>983</v>
      </c>
      <c r="P631" s="106" t="s">
        <v>984</v>
      </c>
      <c r="Q631" s="106" t="s">
        <v>949</v>
      </c>
      <c r="R631" s="29" t="s">
        <v>1166</v>
      </c>
      <c r="S631" s="1020" t="s">
        <v>949</v>
      </c>
      <c r="T631" s="1020" t="s">
        <v>949</v>
      </c>
      <c r="U631" s="1020" t="s">
        <v>949</v>
      </c>
      <c r="V631" s="1020" t="s">
        <v>949</v>
      </c>
      <c r="W631" s="1020" t="s">
        <v>949</v>
      </c>
      <c r="X631" s="1020" t="s">
        <v>949</v>
      </c>
      <c r="Y631" s="1020" t="s">
        <v>949</v>
      </c>
      <c r="Z631" s="1020" t="s">
        <v>949</v>
      </c>
      <c r="AA631" s="1020" t="s">
        <v>949</v>
      </c>
      <c r="AB631" s="1020" t="s">
        <v>949</v>
      </c>
      <c r="AC631" s="1020" t="s">
        <v>949</v>
      </c>
      <c r="AD631" s="1020" t="s">
        <v>949</v>
      </c>
      <c r="AE631" s="998"/>
      <c r="AF631" s="998" t="s">
        <v>132</v>
      </c>
      <c r="AG631" s="998"/>
      <c r="AH631" s="998"/>
      <c r="AI631" s="998"/>
      <c r="AJ631" s="998">
        <f t="shared" si="58"/>
        <v>1</v>
      </c>
      <c r="AK631" s="998">
        <f t="shared" si="60"/>
        <v>1</v>
      </c>
    </row>
    <row r="632" spans="1:37" ht="16.5">
      <c r="A632" s="1018"/>
      <c r="B632" s="29">
        <f t="shared" si="55"/>
        <v>630</v>
      </c>
      <c r="C632" s="14" t="s">
        <v>3719</v>
      </c>
      <c r="D632" s="106" t="s">
        <v>5975</v>
      </c>
      <c r="E632" s="106" t="str">
        <f t="shared" si="59"/>
        <v>A49D400</v>
      </c>
      <c r="F632" s="106" t="s">
        <v>979</v>
      </c>
      <c r="G632" s="14" t="s">
        <v>5959</v>
      </c>
      <c r="H632" s="29" t="s">
        <v>949</v>
      </c>
      <c r="I632" s="29" t="s">
        <v>949</v>
      </c>
      <c r="J632" s="29" t="s">
        <v>5034</v>
      </c>
      <c r="K632" s="29" t="s">
        <v>5034</v>
      </c>
      <c r="L632" s="29" t="s">
        <v>5816</v>
      </c>
      <c r="M632" s="29" t="s">
        <v>5813</v>
      </c>
      <c r="N632" s="106" t="s">
        <v>2018</v>
      </c>
      <c r="O632" s="106" t="s">
        <v>949</v>
      </c>
      <c r="P632" s="106" t="s">
        <v>949</v>
      </c>
      <c r="Q632" s="106" t="s">
        <v>949</v>
      </c>
      <c r="R632" s="29" t="s">
        <v>1166</v>
      </c>
      <c r="S632" s="1020" t="s">
        <v>949</v>
      </c>
      <c r="T632" s="1020" t="s">
        <v>949</v>
      </c>
      <c r="U632" s="1020" t="s">
        <v>949</v>
      </c>
      <c r="V632" s="1020" t="s">
        <v>949</v>
      </c>
      <c r="W632" s="1020" t="s">
        <v>949</v>
      </c>
      <c r="X632" s="1020" t="s">
        <v>949</v>
      </c>
      <c r="Y632" s="1020" t="s">
        <v>949</v>
      </c>
      <c r="Z632" s="1020" t="s">
        <v>949</v>
      </c>
      <c r="AA632" s="1020" t="s">
        <v>949</v>
      </c>
      <c r="AB632" s="1020" t="s">
        <v>949</v>
      </c>
      <c r="AC632" s="1020" t="s">
        <v>949</v>
      </c>
      <c r="AD632" s="1020" t="s">
        <v>949</v>
      </c>
      <c r="AE632" s="998"/>
      <c r="AF632" s="998" t="s">
        <v>132</v>
      </c>
      <c r="AG632" s="998"/>
      <c r="AH632" s="998"/>
      <c r="AI632" s="998"/>
      <c r="AJ632" s="998">
        <f t="shared" si="58"/>
        <v>1</v>
      </c>
      <c r="AK632" s="998">
        <f t="shared" si="60"/>
        <v>1</v>
      </c>
    </row>
    <row r="633" spans="1:37" ht="16.5">
      <c r="A633" s="1018"/>
      <c r="B633" s="29">
        <f t="shared" si="55"/>
        <v>631</v>
      </c>
      <c r="C633" s="14" t="s">
        <v>3719</v>
      </c>
      <c r="D633" s="106" t="s">
        <v>5976</v>
      </c>
      <c r="E633" s="106" t="str">
        <f t="shared" si="59"/>
        <v>A49D401</v>
      </c>
      <c r="F633" s="106" t="s">
        <v>979</v>
      </c>
      <c r="G633" s="14" t="s">
        <v>5959</v>
      </c>
      <c r="H633" s="29" t="s">
        <v>949</v>
      </c>
      <c r="I633" s="29" t="s">
        <v>949</v>
      </c>
      <c r="J633" s="29" t="s">
        <v>5034</v>
      </c>
      <c r="K633" s="29" t="s">
        <v>5034</v>
      </c>
      <c r="L633" s="29" t="s">
        <v>5816</v>
      </c>
      <c r="M633" s="29" t="s">
        <v>5813</v>
      </c>
      <c r="N633" s="106" t="s">
        <v>2018</v>
      </c>
      <c r="O633" s="106" t="s">
        <v>949</v>
      </c>
      <c r="P633" s="106" t="s">
        <v>949</v>
      </c>
      <c r="Q633" s="106" t="s">
        <v>949</v>
      </c>
      <c r="R633" s="29" t="s">
        <v>1166</v>
      </c>
      <c r="S633" s="1020" t="s">
        <v>949</v>
      </c>
      <c r="T633" s="1020" t="s">
        <v>949</v>
      </c>
      <c r="U633" s="1020" t="s">
        <v>949</v>
      </c>
      <c r="V633" s="1020" t="s">
        <v>949</v>
      </c>
      <c r="W633" s="1020" t="s">
        <v>949</v>
      </c>
      <c r="X633" s="1020" t="s">
        <v>949</v>
      </c>
      <c r="Y633" s="1020" t="s">
        <v>949</v>
      </c>
      <c r="Z633" s="1020" t="s">
        <v>949</v>
      </c>
      <c r="AA633" s="1020" t="s">
        <v>949</v>
      </c>
      <c r="AB633" s="1020" t="s">
        <v>949</v>
      </c>
      <c r="AC633" s="1020" t="s">
        <v>949</v>
      </c>
      <c r="AD633" s="1020" t="s">
        <v>949</v>
      </c>
      <c r="AE633" s="998"/>
      <c r="AF633" s="998" t="s">
        <v>132</v>
      </c>
      <c r="AG633" s="998"/>
      <c r="AH633" s="998"/>
      <c r="AI633" s="998"/>
      <c r="AJ633" s="998">
        <f t="shared" si="58"/>
        <v>1</v>
      </c>
      <c r="AK633" s="998">
        <f t="shared" si="60"/>
        <v>1</v>
      </c>
    </row>
    <row r="634" spans="1:37" ht="16.5">
      <c r="A634" s="1018"/>
      <c r="B634" s="29">
        <f t="shared" si="55"/>
        <v>632</v>
      </c>
      <c r="C634" s="14" t="s">
        <v>3719</v>
      </c>
      <c r="D634" s="106" t="s">
        <v>5977</v>
      </c>
      <c r="E634" s="106" t="str">
        <f t="shared" si="59"/>
        <v>A49D402</v>
      </c>
      <c r="F634" s="106" t="s">
        <v>979</v>
      </c>
      <c r="G634" s="14" t="s">
        <v>5959</v>
      </c>
      <c r="H634" s="29" t="s">
        <v>949</v>
      </c>
      <c r="I634" s="29" t="s">
        <v>949</v>
      </c>
      <c r="J634" s="29" t="s">
        <v>5034</v>
      </c>
      <c r="K634" s="29" t="s">
        <v>5034</v>
      </c>
      <c r="L634" s="29" t="s">
        <v>5816</v>
      </c>
      <c r="M634" s="29" t="s">
        <v>5813</v>
      </c>
      <c r="N634" s="106" t="s">
        <v>2018</v>
      </c>
      <c r="O634" s="106" t="s">
        <v>949</v>
      </c>
      <c r="P634" s="106" t="s">
        <v>949</v>
      </c>
      <c r="Q634" s="106" t="s">
        <v>949</v>
      </c>
      <c r="R634" s="29" t="s">
        <v>1166</v>
      </c>
      <c r="S634" s="1020" t="s">
        <v>949</v>
      </c>
      <c r="T634" s="1020" t="s">
        <v>949</v>
      </c>
      <c r="U634" s="1020" t="s">
        <v>949</v>
      </c>
      <c r="V634" s="1020" t="s">
        <v>949</v>
      </c>
      <c r="W634" s="1020" t="s">
        <v>949</v>
      </c>
      <c r="X634" s="1020" t="s">
        <v>949</v>
      </c>
      <c r="Y634" s="1020" t="s">
        <v>949</v>
      </c>
      <c r="Z634" s="1020" t="s">
        <v>949</v>
      </c>
      <c r="AA634" s="1020" t="s">
        <v>949</v>
      </c>
      <c r="AB634" s="1020" t="s">
        <v>949</v>
      </c>
      <c r="AC634" s="1020" t="s">
        <v>949</v>
      </c>
      <c r="AD634" s="1020" t="s">
        <v>949</v>
      </c>
      <c r="AE634" s="998"/>
      <c r="AF634" s="998" t="s">
        <v>132</v>
      </c>
      <c r="AG634" s="998"/>
      <c r="AH634" s="998"/>
      <c r="AI634" s="998"/>
      <c r="AJ634" s="998">
        <f t="shared" si="58"/>
        <v>1</v>
      </c>
      <c r="AK634" s="998">
        <f t="shared" si="60"/>
        <v>1</v>
      </c>
    </row>
    <row r="635" spans="1:37" ht="16.5">
      <c r="A635" s="1018"/>
      <c r="B635" s="29">
        <f t="shared" si="55"/>
        <v>633</v>
      </c>
      <c r="C635" s="14" t="s">
        <v>3719</v>
      </c>
      <c r="D635" s="106" t="s">
        <v>5978</v>
      </c>
      <c r="E635" s="106" t="str">
        <f t="shared" si="59"/>
        <v>A49D403</v>
      </c>
      <c r="F635" s="106" t="s">
        <v>979</v>
      </c>
      <c r="G635" s="14" t="s">
        <v>5959</v>
      </c>
      <c r="H635" s="29" t="s">
        <v>949</v>
      </c>
      <c r="I635" s="29" t="s">
        <v>949</v>
      </c>
      <c r="J635" s="29" t="s">
        <v>5034</v>
      </c>
      <c r="K635" s="29" t="s">
        <v>5034</v>
      </c>
      <c r="L635" s="29" t="s">
        <v>5816</v>
      </c>
      <c r="M635" s="29" t="s">
        <v>5813</v>
      </c>
      <c r="N635" s="106" t="s">
        <v>2018</v>
      </c>
      <c r="O635" s="106" t="s">
        <v>949</v>
      </c>
      <c r="P635" s="106" t="s">
        <v>949</v>
      </c>
      <c r="Q635" s="106" t="s">
        <v>949</v>
      </c>
      <c r="R635" s="29" t="s">
        <v>1166</v>
      </c>
      <c r="S635" s="1020" t="s">
        <v>949</v>
      </c>
      <c r="T635" s="1020" t="s">
        <v>949</v>
      </c>
      <c r="U635" s="1020" t="s">
        <v>949</v>
      </c>
      <c r="V635" s="1020" t="s">
        <v>949</v>
      </c>
      <c r="W635" s="1020" t="s">
        <v>949</v>
      </c>
      <c r="X635" s="1020" t="s">
        <v>949</v>
      </c>
      <c r="Y635" s="1020" t="s">
        <v>949</v>
      </c>
      <c r="Z635" s="1020" t="s">
        <v>949</v>
      </c>
      <c r="AA635" s="1020" t="s">
        <v>949</v>
      </c>
      <c r="AB635" s="1020" t="s">
        <v>949</v>
      </c>
      <c r="AC635" s="1020" t="s">
        <v>949</v>
      </c>
      <c r="AD635" s="1020" t="s">
        <v>949</v>
      </c>
      <c r="AE635" s="998"/>
      <c r="AF635" s="998" t="s">
        <v>132</v>
      </c>
      <c r="AG635" s="998"/>
      <c r="AH635" s="998"/>
      <c r="AI635" s="998"/>
      <c r="AJ635" s="998">
        <f t="shared" si="58"/>
        <v>1</v>
      </c>
      <c r="AK635" s="998">
        <f t="shared" si="60"/>
        <v>1</v>
      </c>
    </row>
    <row r="636" spans="1:37" ht="16.5">
      <c r="A636" s="1018"/>
      <c r="B636" s="29">
        <f t="shared" si="55"/>
        <v>634</v>
      </c>
      <c r="C636" s="14" t="s">
        <v>3719</v>
      </c>
      <c r="D636" s="106" t="s">
        <v>5979</v>
      </c>
      <c r="E636" s="106" t="str">
        <f t="shared" si="59"/>
        <v>A49D404</v>
      </c>
      <c r="F636" s="106" t="s">
        <v>979</v>
      </c>
      <c r="G636" s="14" t="s">
        <v>5980</v>
      </c>
      <c r="H636" s="29" t="s">
        <v>949</v>
      </c>
      <c r="I636" s="29" t="s">
        <v>949</v>
      </c>
      <c r="J636" s="29" t="s">
        <v>5034</v>
      </c>
      <c r="K636" s="29" t="s">
        <v>5034</v>
      </c>
      <c r="L636" s="29" t="s">
        <v>3937</v>
      </c>
      <c r="M636" s="29" t="s">
        <v>1412</v>
      </c>
      <c r="N636" s="106" t="s">
        <v>3938</v>
      </c>
      <c r="O636" s="106" t="s">
        <v>983</v>
      </c>
      <c r="P636" s="106" t="s">
        <v>984</v>
      </c>
      <c r="Q636" s="106" t="s">
        <v>949</v>
      </c>
      <c r="R636" s="29" t="s">
        <v>1166</v>
      </c>
      <c r="S636" s="1020" t="s">
        <v>949</v>
      </c>
      <c r="T636" s="1020" t="s">
        <v>949</v>
      </c>
      <c r="U636" s="1020" t="s">
        <v>949</v>
      </c>
      <c r="V636" s="1020" t="s">
        <v>949</v>
      </c>
      <c r="W636" s="1020" t="s">
        <v>949</v>
      </c>
      <c r="X636" s="1020" t="s">
        <v>949</v>
      </c>
      <c r="Y636" s="1020" t="s">
        <v>949</v>
      </c>
      <c r="Z636" s="1020" t="s">
        <v>949</v>
      </c>
      <c r="AA636" s="1020" t="s">
        <v>949</v>
      </c>
      <c r="AB636" s="1020" t="s">
        <v>949</v>
      </c>
      <c r="AC636" s="1020" t="s">
        <v>949</v>
      </c>
      <c r="AD636" s="1020" t="s">
        <v>949</v>
      </c>
      <c r="AE636" s="998"/>
      <c r="AF636" s="998" t="s">
        <v>132</v>
      </c>
      <c r="AG636" s="998"/>
      <c r="AH636" s="998"/>
      <c r="AI636" s="998"/>
      <c r="AJ636" s="998">
        <f t="shared" si="58"/>
        <v>1</v>
      </c>
      <c r="AK636" s="998">
        <f t="shared" si="60"/>
        <v>1</v>
      </c>
    </row>
    <row r="637" spans="1:37" ht="16.5">
      <c r="A637" s="1018"/>
      <c r="B637" s="29">
        <f t="shared" si="55"/>
        <v>635</v>
      </c>
      <c r="C637" s="14" t="s">
        <v>3719</v>
      </c>
      <c r="D637" s="106" t="s">
        <v>5981</v>
      </c>
      <c r="E637" s="106" t="str">
        <f t="shared" si="59"/>
        <v>A49D405</v>
      </c>
      <c r="F637" s="106" t="s">
        <v>979</v>
      </c>
      <c r="G637" s="14" t="s">
        <v>5982</v>
      </c>
      <c r="H637" s="29" t="s">
        <v>949</v>
      </c>
      <c r="I637" s="29" t="s">
        <v>949</v>
      </c>
      <c r="J637" s="29" t="s">
        <v>949</v>
      </c>
      <c r="K637" s="29" t="s">
        <v>949</v>
      </c>
      <c r="L637" s="29" t="s">
        <v>5870</v>
      </c>
      <c r="M637" s="29" t="s">
        <v>3808</v>
      </c>
      <c r="N637" s="106" t="s">
        <v>5871</v>
      </c>
      <c r="O637" s="106" t="s">
        <v>949</v>
      </c>
      <c r="P637" s="106" t="s">
        <v>949</v>
      </c>
      <c r="Q637" s="106" t="s">
        <v>949</v>
      </c>
      <c r="R637" s="29" t="s">
        <v>986</v>
      </c>
      <c r="S637" s="1020" t="s">
        <v>949</v>
      </c>
      <c r="T637" s="1020" t="s">
        <v>949</v>
      </c>
      <c r="U637" s="1020" t="s">
        <v>949</v>
      </c>
      <c r="V637" s="1020" t="s">
        <v>949</v>
      </c>
      <c r="W637" s="1020" t="s">
        <v>949</v>
      </c>
      <c r="X637" s="1020" t="s">
        <v>949</v>
      </c>
      <c r="Y637" s="1020" t="s">
        <v>949</v>
      </c>
      <c r="Z637" s="1020" t="s">
        <v>949</v>
      </c>
      <c r="AA637" s="1020" t="s">
        <v>949</v>
      </c>
      <c r="AB637" s="1020" t="s">
        <v>949</v>
      </c>
      <c r="AC637" s="1020" t="s">
        <v>949</v>
      </c>
      <c r="AD637" s="1020" t="s">
        <v>949</v>
      </c>
      <c r="AE637" s="998"/>
      <c r="AF637" s="998" t="s">
        <v>132</v>
      </c>
      <c r="AG637" s="998"/>
      <c r="AH637" s="998"/>
      <c r="AI637" s="998"/>
      <c r="AJ637" s="998">
        <f t="shared" si="58"/>
        <v>1</v>
      </c>
      <c r="AK637" s="998">
        <f t="shared" si="60"/>
        <v>1</v>
      </c>
    </row>
    <row r="638" spans="1:37" ht="16.5">
      <c r="A638" s="1018"/>
      <c r="B638" s="29">
        <f t="shared" si="55"/>
        <v>636</v>
      </c>
      <c r="C638" s="14" t="s">
        <v>3719</v>
      </c>
      <c r="D638" s="106" t="s">
        <v>5983</v>
      </c>
      <c r="E638" s="106" t="str">
        <f t="shared" si="59"/>
        <v>A49D406</v>
      </c>
      <c r="F638" s="106" t="s">
        <v>979</v>
      </c>
      <c r="G638" s="14" t="s">
        <v>5984</v>
      </c>
      <c r="H638" s="29" t="s">
        <v>949</v>
      </c>
      <c r="I638" s="29" t="s">
        <v>949</v>
      </c>
      <c r="J638" s="29" t="s">
        <v>949</v>
      </c>
      <c r="K638" s="29" t="s">
        <v>949</v>
      </c>
      <c r="L638" s="29" t="s">
        <v>3937</v>
      </c>
      <c r="M638" s="29" t="s">
        <v>1412</v>
      </c>
      <c r="N638" s="106" t="s">
        <v>3938</v>
      </c>
      <c r="O638" s="106" t="s">
        <v>983</v>
      </c>
      <c r="P638" s="106" t="s">
        <v>984</v>
      </c>
      <c r="Q638" s="106" t="s">
        <v>949</v>
      </c>
      <c r="R638" s="29" t="s">
        <v>1166</v>
      </c>
      <c r="S638" s="1020" t="s">
        <v>949</v>
      </c>
      <c r="T638" s="1020" t="s">
        <v>949</v>
      </c>
      <c r="U638" s="1020" t="s">
        <v>949</v>
      </c>
      <c r="V638" s="1020" t="s">
        <v>949</v>
      </c>
      <c r="W638" s="1020" t="s">
        <v>949</v>
      </c>
      <c r="X638" s="1020" t="s">
        <v>949</v>
      </c>
      <c r="Y638" s="1020" t="s">
        <v>949</v>
      </c>
      <c r="Z638" s="1020" t="s">
        <v>949</v>
      </c>
      <c r="AA638" s="1020" t="s">
        <v>949</v>
      </c>
      <c r="AB638" s="1020" t="s">
        <v>949</v>
      </c>
      <c r="AC638" s="1020" t="s">
        <v>949</v>
      </c>
      <c r="AD638" s="1020" t="s">
        <v>949</v>
      </c>
      <c r="AE638" s="998"/>
      <c r="AF638" s="998" t="s">
        <v>132</v>
      </c>
      <c r="AG638" s="998"/>
      <c r="AH638" s="998"/>
      <c r="AI638" s="998"/>
      <c r="AJ638" s="998">
        <f t="shared" si="58"/>
        <v>1</v>
      </c>
      <c r="AK638" s="998">
        <f t="shared" si="60"/>
        <v>1</v>
      </c>
    </row>
    <row r="639" spans="1:37" ht="16.5">
      <c r="A639" s="1018"/>
      <c r="B639" s="29">
        <f t="shared" si="55"/>
        <v>637</v>
      </c>
      <c r="C639" s="14" t="s">
        <v>3719</v>
      </c>
      <c r="D639" s="106" t="s">
        <v>5985</v>
      </c>
      <c r="E639" s="106" t="str">
        <f t="shared" si="59"/>
        <v>A49D407</v>
      </c>
      <c r="F639" s="106" t="s">
        <v>979</v>
      </c>
      <c r="G639" s="14" t="s">
        <v>5986</v>
      </c>
      <c r="H639" s="29" t="s">
        <v>949</v>
      </c>
      <c r="I639" s="29" t="s">
        <v>949</v>
      </c>
      <c r="J639" s="29" t="s">
        <v>949</v>
      </c>
      <c r="K639" s="29" t="s">
        <v>949</v>
      </c>
      <c r="L639" s="29" t="s">
        <v>5870</v>
      </c>
      <c r="M639" s="29" t="s">
        <v>3808</v>
      </c>
      <c r="N639" s="106" t="s">
        <v>5871</v>
      </c>
      <c r="O639" s="106" t="s">
        <v>949</v>
      </c>
      <c r="P639" s="106" t="s">
        <v>949</v>
      </c>
      <c r="Q639" s="106" t="s">
        <v>949</v>
      </c>
      <c r="R639" s="29" t="s">
        <v>986</v>
      </c>
      <c r="S639" s="1020" t="s">
        <v>949</v>
      </c>
      <c r="T639" s="1020" t="s">
        <v>949</v>
      </c>
      <c r="U639" s="1020" t="s">
        <v>949</v>
      </c>
      <c r="V639" s="1020" t="s">
        <v>949</v>
      </c>
      <c r="W639" s="1020" t="s">
        <v>949</v>
      </c>
      <c r="X639" s="1020" t="s">
        <v>949</v>
      </c>
      <c r="Y639" s="1020" t="s">
        <v>949</v>
      </c>
      <c r="Z639" s="1020" t="s">
        <v>949</v>
      </c>
      <c r="AA639" s="1020" t="s">
        <v>949</v>
      </c>
      <c r="AB639" s="1020" t="s">
        <v>949</v>
      </c>
      <c r="AC639" s="1020" t="s">
        <v>949</v>
      </c>
      <c r="AD639" s="1020" t="s">
        <v>949</v>
      </c>
      <c r="AE639" s="998"/>
      <c r="AF639" s="998" t="s">
        <v>132</v>
      </c>
      <c r="AG639" s="998"/>
      <c r="AH639" s="998"/>
      <c r="AI639" s="998"/>
      <c r="AJ639" s="998">
        <f t="shared" si="58"/>
        <v>1</v>
      </c>
      <c r="AK639" s="998">
        <f t="shared" si="60"/>
        <v>1</v>
      </c>
    </row>
    <row r="640" spans="1:37" ht="16.5">
      <c r="A640" s="1018"/>
      <c r="B640" s="29">
        <f t="shared" si="55"/>
        <v>638</v>
      </c>
      <c r="C640" s="14" t="s">
        <v>3719</v>
      </c>
      <c r="D640" s="106" t="s">
        <v>5987</v>
      </c>
      <c r="E640" s="106" t="str">
        <f t="shared" si="59"/>
        <v>A49D408</v>
      </c>
      <c r="F640" s="106" t="s">
        <v>979</v>
      </c>
      <c r="G640" s="14" t="s">
        <v>5988</v>
      </c>
      <c r="H640" s="29" t="s">
        <v>949</v>
      </c>
      <c r="I640" s="29" t="s">
        <v>949</v>
      </c>
      <c r="J640" s="29" t="s">
        <v>949</v>
      </c>
      <c r="K640" s="29" t="s">
        <v>949</v>
      </c>
      <c r="L640" s="29" t="s">
        <v>3937</v>
      </c>
      <c r="M640" s="29" t="s">
        <v>1412</v>
      </c>
      <c r="N640" s="106" t="s">
        <v>3938</v>
      </c>
      <c r="O640" s="106" t="s">
        <v>983</v>
      </c>
      <c r="P640" s="106" t="s">
        <v>984</v>
      </c>
      <c r="Q640" s="106" t="s">
        <v>949</v>
      </c>
      <c r="R640" s="29" t="s">
        <v>1166</v>
      </c>
      <c r="S640" s="1020" t="s">
        <v>949</v>
      </c>
      <c r="T640" s="1020" t="s">
        <v>949</v>
      </c>
      <c r="U640" s="1020" t="s">
        <v>949</v>
      </c>
      <c r="V640" s="1020" t="s">
        <v>949</v>
      </c>
      <c r="W640" s="1020" t="s">
        <v>949</v>
      </c>
      <c r="X640" s="1020" t="s">
        <v>949</v>
      </c>
      <c r="Y640" s="1020" t="s">
        <v>949</v>
      </c>
      <c r="Z640" s="1020" t="s">
        <v>949</v>
      </c>
      <c r="AA640" s="1020" t="s">
        <v>949</v>
      </c>
      <c r="AB640" s="1020" t="s">
        <v>949</v>
      </c>
      <c r="AC640" s="1020" t="s">
        <v>949</v>
      </c>
      <c r="AD640" s="1020" t="s">
        <v>949</v>
      </c>
      <c r="AE640" s="998"/>
      <c r="AF640" s="998" t="s">
        <v>132</v>
      </c>
      <c r="AG640" s="998"/>
      <c r="AH640" s="998"/>
      <c r="AI640" s="998"/>
      <c r="AJ640" s="998">
        <f t="shared" si="58"/>
        <v>1</v>
      </c>
      <c r="AK640" s="998">
        <f t="shared" si="60"/>
        <v>1</v>
      </c>
    </row>
    <row r="641" spans="1:37" ht="16.5">
      <c r="A641" s="1018"/>
      <c r="B641" s="29">
        <f t="shared" si="55"/>
        <v>639</v>
      </c>
      <c r="C641" s="14" t="s">
        <v>3719</v>
      </c>
      <c r="D641" s="106" t="s">
        <v>5989</v>
      </c>
      <c r="E641" s="106" t="str">
        <f t="shared" si="59"/>
        <v>A49D409</v>
      </c>
      <c r="F641" s="106" t="s">
        <v>979</v>
      </c>
      <c r="G641" s="14" t="s">
        <v>5990</v>
      </c>
      <c r="H641" s="29" t="s">
        <v>949</v>
      </c>
      <c r="I641" s="29" t="s">
        <v>949</v>
      </c>
      <c r="J641" s="29" t="s">
        <v>949</v>
      </c>
      <c r="K641" s="29" t="s">
        <v>949</v>
      </c>
      <c r="L641" s="29" t="s">
        <v>5870</v>
      </c>
      <c r="M641" s="29" t="s">
        <v>3808</v>
      </c>
      <c r="N641" s="106" t="s">
        <v>5871</v>
      </c>
      <c r="O641" s="106" t="s">
        <v>949</v>
      </c>
      <c r="P641" s="106" t="s">
        <v>949</v>
      </c>
      <c r="Q641" s="106" t="s">
        <v>949</v>
      </c>
      <c r="R641" s="29" t="s">
        <v>986</v>
      </c>
      <c r="S641" s="1020" t="s">
        <v>949</v>
      </c>
      <c r="T641" s="1020" t="s">
        <v>949</v>
      </c>
      <c r="U641" s="1020" t="s">
        <v>949</v>
      </c>
      <c r="V641" s="1020" t="s">
        <v>949</v>
      </c>
      <c r="W641" s="1020" t="s">
        <v>949</v>
      </c>
      <c r="X641" s="1020" t="s">
        <v>949</v>
      </c>
      <c r="Y641" s="1020" t="s">
        <v>949</v>
      </c>
      <c r="Z641" s="1020" t="s">
        <v>949</v>
      </c>
      <c r="AA641" s="1020" t="s">
        <v>949</v>
      </c>
      <c r="AB641" s="1020" t="s">
        <v>949</v>
      </c>
      <c r="AC641" s="1020" t="s">
        <v>949</v>
      </c>
      <c r="AD641" s="1020" t="s">
        <v>949</v>
      </c>
      <c r="AE641" s="998"/>
      <c r="AF641" s="998" t="s">
        <v>132</v>
      </c>
      <c r="AG641" s="998"/>
      <c r="AH641" s="998"/>
      <c r="AI641" s="998"/>
      <c r="AJ641" s="998">
        <f t="shared" si="58"/>
        <v>1</v>
      </c>
      <c r="AK641" s="998">
        <f t="shared" si="60"/>
        <v>1</v>
      </c>
    </row>
    <row r="642" spans="1:37" ht="16.5">
      <c r="A642" s="1018"/>
      <c r="B642" s="29">
        <f t="shared" si="55"/>
        <v>640</v>
      </c>
      <c r="C642" s="14" t="s">
        <v>3719</v>
      </c>
      <c r="D642" s="106" t="s">
        <v>5991</v>
      </c>
      <c r="E642" s="106" t="str">
        <f t="shared" si="59"/>
        <v>A49D410</v>
      </c>
      <c r="F642" s="106" t="s">
        <v>979</v>
      </c>
      <c r="G642" s="14" t="s">
        <v>5992</v>
      </c>
      <c r="H642" s="29" t="s">
        <v>949</v>
      </c>
      <c r="I642" s="29" t="s">
        <v>949</v>
      </c>
      <c r="J642" s="29" t="s">
        <v>949</v>
      </c>
      <c r="K642" s="29" t="s">
        <v>949</v>
      </c>
      <c r="L642" s="29" t="s">
        <v>3937</v>
      </c>
      <c r="M642" s="29" t="s">
        <v>1412</v>
      </c>
      <c r="N642" s="106" t="s">
        <v>3938</v>
      </c>
      <c r="O642" s="106" t="s">
        <v>983</v>
      </c>
      <c r="P642" s="106" t="s">
        <v>984</v>
      </c>
      <c r="Q642" s="106" t="s">
        <v>949</v>
      </c>
      <c r="R642" s="29" t="s">
        <v>1166</v>
      </c>
      <c r="S642" s="1020" t="s">
        <v>949</v>
      </c>
      <c r="T642" s="1020" t="s">
        <v>949</v>
      </c>
      <c r="U642" s="1020" t="s">
        <v>949</v>
      </c>
      <c r="V642" s="1020" t="s">
        <v>949</v>
      </c>
      <c r="W642" s="1020" t="s">
        <v>949</v>
      </c>
      <c r="X642" s="1020" t="s">
        <v>949</v>
      </c>
      <c r="Y642" s="1020" t="s">
        <v>949</v>
      </c>
      <c r="Z642" s="1020" t="s">
        <v>949</v>
      </c>
      <c r="AA642" s="1020" t="s">
        <v>949</v>
      </c>
      <c r="AB642" s="1020" t="s">
        <v>949</v>
      </c>
      <c r="AC642" s="1020" t="s">
        <v>949</v>
      </c>
      <c r="AD642" s="1020" t="s">
        <v>949</v>
      </c>
      <c r="AE642" s="998"/>
      <c r="AF642" s="998" t="s">
        <v>132</v>
      </c>
      <c r="AG642" s="998"/>
      <c r="AH642" s="998"/>
      <c r="AI642" s="998"/>
      <c r="AJ642" s="998">
        <f t="shared" si="58"/>
        <v>1</v>
      </c>
      <c r="AK642" s="998">
        <f t="shared" si="60"/>
        <v>1</v>
      </c>
    </row>
    <row r="643" spans="1:37" ht="16.5">
      <c r="A643" s="1018"/>
      <c r="B643" s="29">
        <f t="shared" si="55"/>
        <v>641</v>
      </c>
      <c r="C643" s="14" t="s">
        <v>3719</v>
      </c>
      <c r="D643" s="106" t="s">
        <v>5993</v>
      </c>
      <c r="E643" s="106" t="str">
        <f t="shared" si="59"/>
        <v>A49D411</v>
      </c>
      <c r="F643" s="106" t="s">
        <v>979</v>
      </c>
      <c r="G643" s="14" t="s">
        <v>5994</v>
      </c>
      <c r="H643" s="29" t="s">
        <v>949</v>
      </c>
      <c r="I643" s="29" t="s">
        <v>949</v>
      </c>
      <c r="J643" s="29" t="s">
        <v>949</v>
      </c>
      <c r="K643" s="29" t="s">
        <v>949</v>
      </c>
      <c r="L643" s="29" t="s">
        <v>5870</v>
      </c>
      <c r="M643" s="29" t="s">
        <v>3808</v>
      </c>
      <c r="N643" s="106" t="s">
        <v>5871</v>
      </c>
      <c r="O643" s="106" t="s">
        <v>949</v>
      </c>
      <c r="P643" s="106" t="s">
        <v>949</v>
      </c>
      <c r="Q643" s="106" t="s">
        <v>949</v>
      </c>
      <c r="R643" s="29" t="s">
        <v>986</v>
      </c>
      <c r="S643" s="1020" t="s">
        <v>949</v>
      </c>
      <c r="T643" s="1020" t="s">
        <v>949</v>
      </c>
      <c r="U643" s="1020" t="s">
        <v>949</v>
      </c>
      <c r="V643" s="1020" t="s">
        <v>949</v>
      </c>
      <c r="W643" s="1020" t="s">
        <v>949</v>
      </c>
      <c r="X643" s="1020" t="s">
        <v>949</v>
      </c>
      <c r="Y643" s="1020" t="s">
        <v>949</v>
      </c>
      <c r="Z643" s="1020" t="s">
        <v>949</v>
      </c>
      <c r="AA643" s="1020" t="s">
        <v>949</v>
      </c>
      <c r="AB643" s="1020" t="s">
        <v>949</v>
      </c>
      <c r="AC643" s="1020" t="s">
        <v>949</v>
      </c>
      <c r="AD643" s="1020" t="s">
        <v>949</v>
      </c>
      <c r="AE643" s="998"/>
      <c r="AF643" s="998" t="s">
        <v>132</v>
      </c>
      <c r="AG643" s="998"/>
      <c r="AH643" s="998"/>
      <c r="AI643" s="998"/>
      <c r="AJ643" s="998">
        <f t="shared" si="58"/>
        <v>1</v>
      </c>
      <c r="AK643" s="998">
        <f t="shared" si="60"/>
        <v>1</v>
      </c>
    </row>
    <row r="644" spans="1:37" ht="16.5">
      <c r="A644" s="1018"/>
      <c r="B644" s="29">
        <f t="shared" si="55"/>
        <v>642</v>
      </c>
      <c r="C644" s="14" t="s">
        <v>3719</v>
      </c>
      <c r="D644" s="106" t="s">
        <v>5995</v>
      </c>
      <c r="E644" s="106" t="str">
        <f t="shared" si="59"/>
        <v>A49D412</v>
      </c>
      <c r="F644" s="106" t="s">
        <v>979</v>
      </c>
      <c r="G644" s="14" t="s">
        <v>5996</v>
      </c>
      <c r="H644" s="29">
        <f>473*406*393</f>
        <v>75470934</v>
      </c>
      <c r="I644" s="29">
        <v>7</v>
      </c>
      <c r="J644" s="29" t="s">
        <v>949</v>
      </c>
      <c r="K644" s="29" t="s">
        <v>949</v>
      </c>
      <c r="L644" s="29" t="s">
        <v>5954</v>
      </c>
      <c r="M644" s="29" t="s">
        <v>3808</v>
      </c>
      <c r="N644" s="106" t="s">
        <v>3920</v>
      </c>
      <c r="O644" s="106" t="s">
        <v>949</v>
      </c>
      <c r="P644" s="106" t="s">
        <v>949</v>
      </c>
      <c r="Q644" s="106" t="s">
        <v>949</v>
      </c>
      <c r="R644" s="29" t="s">
        <v>3775</v>
      </c>
      <c r="S644" s="1020" t="s">
        <v>949</v>
      </c>
      <c r="T644" s="1020" t="s">
        <v>949</v>
      </c>
      <c r="U644" s="1020" t="s">
        <v>949</v>
      </c>
      <c r="V644" s="1020" t="s">
        <v>949</v>
      </c>
      <c r="W644" s="1020" t="s">
        <v>949</v>
      </c>
      <c r="X644" s="1020" t="s">
        <v>949</v>
      </c>
      <c r="Y644" s="1020" t="s">
        <v>949</v>
      </c>
      <c r="Z644" s="1020" t="s">
        <v>949</v>
      </c>
      <c r="AA644" s="1020" t="s">
        <v>949</v>
      </c>
      <c r="AB644" s="1020" t="s">
        <v>949</v>
      </c>
      <c r="AC644" s="1020" t="s">
        <v>949</v>
      </c>
      <c r="AD644" s="1020" t="s">
        <v>949</v>
      </c>
      <c r="AE644" s="998"/>
      <c r="AF644" s="998" t="s">
        <v>132</v>
      </c>
      <c r="AG644" s="998"/>
      <c r="AH644" s="998"/>
      <c r="AI644" s="998"/>
      <c r="AJ644" s="998">
        <f t="shared" si="58"/>
        <v>1</v>
      </c>
      <c r="AK644" s="998">
        <f t="shared" si="60"/>
        <v>1</v>
      </c>
    </row>
    <row r="645" spans="1:37" ht="16.5">
      <c r="A645" s="1018"/>
      <c r="B645" s="29">
        <f t="shared" si="55"/>
        <v>643</v>
      </c>
      <c r="C645" s="14" t="s">
        <v>3719</v>
      </c>
      <c r="D645" s="106" t="s">
        <v>5997</v>
      </c>
      <c r="E645" s="106" t="str">
        <f t="shared" si="59"/>
        <v>A49D413</v>
      </c>
      <c r="F645" s="106" t="s">
        <v>979</v>
      </c>
      <c r="G645" s="14" t="s">
        <v>5998</v>
      </c>
      <c r="H645" s="29">
        <f>473*406*393</f>
        <v>75470934</v>
      </c>
      <c r="I645" s="29">
        <v>7</v>
      </c>
      <c r="J645" s="29" t="s">
        <v>949</v>
      </c>
      <c r="K645" s="29" t="s">
        <v>949</v>
      </c>
      <c r="L645" s="29" t="s">
        <v>5954</v>
      </c>
      <c r="M645" s="29" t="s">
        <v>3808</v>
      </c>
      <c r="N645" s="106" t="s">
        <v>3920</v>
      </c>
      <c r="O645" s="106" t="s">
        <v>949</v>
      </c>
      <c r="P645" s="106" t="s">
        <v>949</v>
      </c>
      <c r="Q645" s="106" t="s">
        <v>949</v>
      </c>
      <c r="R645" s="29" t="s">
        <v>3775</v>
      </c>
      <c r="S645" s="1020" t="s">
        <v>949</v>
      </c>
      <c r="T645" s="1020" t="s">
        <v>949</v>
      </c>
      <c r="U645" s="1020" t="s">
        <v>949</v>
      </c>
      <c r="V645" s="1020" t="s">
        <v>949</v>
      </c>
      <c r="W645" s="1020" t="s">
        <v>949</v>
      </c>
      <c r="X645" s="1020" t="s">
        <v>949</v>
      </c>
      <c r="Y645" s="1020" t="s">
        <v>949</v>
      </c>
      <c r="Z645" s="1020" t="s">
        <v>949</v>
      </c>
      <c r="AA645" s="1020" t="s">
        <v>949</v>
      </c>
      <c r="AB645" s="1020" t="s">
        <v>949</v>
      </c>
      <c r="AC645" s="1020" t="s">
        <v>949</v>
      </c>
      <c r="AD645" s="1020" t="s">
        <v>949</v>
      </c>
      <c r="AE645" s="998"/>
      <c r="AF645" s="998" t="s">
        <v>132</v>
      </c>
      <c r="AG645" s="998"/>
      <c r="AH645" s="998"/>
      <c r="AI645" s="998"/>
      <c r="AJ645" s="998">
        <f t="shared" si="58"/>
        <v>1</v>
      </c>
      <c r="AK645" s="998">
        <f t="shared" si="60"/>
        <v>1</v>
      </c>
    </row>
    <row r="646" spans="1:37" ht="16.5">
      <c r="A646" s="1018"/>
      <c r="B646" s="29">
        <f t="shared" si="55"/>
        <v>644</v>
      </c>
      <c r="C646" s="14" t="s">
        <v>3719</v>
      </c>
      <c r="D646" s="106" t="s">
        <v>5999</v>
      </c>
      <c r="E646" s="106" t="str">
        <f>LEFT(D646,8)</f>
        <v>A49D414</v>
      </c>
      <c r="F646" s="106" t="s">
        <v>979</v>
      </c>
      <c r="G646" s="14" t="s">
        <v>6000</v>
      </c>
      <c r="H646" s="29" t="s">
        <v>949</v>
      </c>
      <c r="I646" s="29" t="s">
        <v>949</v>
      </c>
      <c r="J646" s="29" t="s">
        <v>949</v>
      </c>
      <c r="K646" s="29" t="s">
        <v>949</v>
      </c>
      <c r="L646" s="29" t="s">
        <v>949</v>
      </c>
      <c r="M646" s="29" t="s">
        <v>949</v>
      </c>
      <c r="N646" s="106"/>
      <c r="O646" s="1070"/>
      <c r="P646" s="106" t="s">
        <v>949</v>
      </c>
      <c r="Q646" s="106" t="s">
        <v>949</v>
      </c>
      <c r="R646" s="29" t="s">
        <v>986</v>
      </c>
      <c r="S646" s="1020" t="s">
        <v>949</v>
      </c>
      <c r="T646" s="1020" t="s">
        <v>949</v>
      </c>
      <c r="U646" s="1020" t="s">
        <v>949</v>
      </c>
      <c r="V646" s="1020" t="s">
        <v>949</v>
      </c>
      <c r="W646" s="1020" t="s">
        <v>949</v>
      </c>
      <c r="X646" s="1020" t="s">
        <v>949</v>
      </c>
      <c r="Y646" s="1020" t="s">
        <v>949</v>
      </c>
      <c r="Z646" s="1020" t="s">
        <v>949</v>
      </c>
      <c r="AA646" s="1020" t="s">
        <v>949</v>
      </c>
      <c r="AB646" s="1020" t="s">
        <v>949</v>
      </c>
      <c r="AC646" s="1020" t="s">
        <v>949</v>
      </c>
      <c r="AD646" s="1020" t="s">
        <v>949</v>
      </c>
      <c r="AE646" s="998"/>
      <c r="AF646" s="998" t="s">
        <v>132</v>
      </c>
      <c r="AG646" s="998"/>
      <c r="AH646" s="998"/>
      <c r="AI646" s="998"/>
      <c r="AJ646" s="998">
        <f t="shared" si="58"/>
        <v>1</v>
      </c>
      <c r="AK646" s="998">
        <f t="shared" si="60"/>
        <v>1</v>
      </c>
    </row>
    <row r="647" spans="1:37" ht="16.5">
      <c r="A647" s="1018"/>
      <c r="B647" s="29">
        <f t="shared" si="55"/>
        <v>645</v>
      </c>
      <c r="C647" s="14" t="s">
        <v>4185</v>
      </c>
      <c r="D647" s="106" t="s">
        <v>6001</v>
      </c>
      <c r="E647" s="106" t="str">
        <f t="shared" si="59"/>
        <v>A49Q276</v>
      </c>
      <c r="F647" s="106" t="s">
        <v>993</v>
      </c>
      <c r="G647" s="14" t="s">
        <v>6002</v>
      </c>
      <c r="H647" s="29" t="s">
        <v>949</v>
      </c>
      <c r="I647" s="29" t="s">
        <v>949</v>
      </c>
      <c r="J647" s="29" t="s">
        <v>949</v>
      </c>
      <c r="K647" s="29" t="s">
        <v>949</v>
      </c>
      <c r="L647" s="29" t="s">
        <v>5556</v>
      </c>
      <c r="M647" s="29" t="s">
        <v>949</v>
      </c>
      <c r="N647" s="106" t="s">
        <v>949</v>
      </c>
      <c r="O647" s="106" t="s">
        <v>949</v>
      </c>
      <c r="P647" s="106" t="s">
        <v>949</v>
      </c>
      <c r="Q647" s="106" t="s">
        <v>949</v>
      </c>
      <c r="R647" s="29" t="s">
        <v>986</v>
      </c>
      <c r="S647" s="1020" t="s">
        <v>949</v>
      </c>
      <c r="T647" s="1020" t="s">
        <v>949</v>
      </c>
      <c r="U647" s="1020" t="s">
        <v>949</v>
      </c>
      <c r="V647" s="1020" t="s">
        <v>949</v>
      </c>
      <c r="W647" s="1020" t="s">
        <v>949</v>
      </c>
      <c r="X647" s="1020" t="s">
        <v>949</v>
      </c>
      <c r="Y647" s="1020" t="s">
        <v>949</v>
      </c>
      <c r="Z647" s="1020" t="s">
        <v>949</v>
      </c>
      <c r="AA647" s="1020" t="s">
        <v>949</v>
      </c>
      <c r="AB647" s="1020" t="s">
        <v>949</v>
      </c>
      <c r="AC647" s="1020" t="s">
        <v>949</v>
      </c>
      <c r="AD647" s="1020" t="s">
        <v>949</v>
      </c>
      <c r="AE647" s="998"/>
      <c r="AF647" s="998" t="s">
        <v>132</v>
      </c>
      <c r="AG647" s="998"/>
      <c r="AH647" s="998"/>
      <c r="AI647" s="998"/>
      <c r="AJ647" s="998">
        <f t="shared" si="58"/>
        <v>1</v>
      </c>
      <c r="AK647" s="998">
        <f t="shared" si="60"/>
        <v>1</v>
      </c>
    </row>
    <row r="648" spans="1:37" ht="16.5">
      <c r="A648" s="1018"/>
      <c r="B648" s="29">
        <f t="shared" si="55"/>
        <v>646</v>
      </c>
      <c r="C648" s="14" t="s">
        <v>3719</v>
      </c>
      <c r="D648" s="106" t="s">
        <v>6003</v>
      </c>
      <c r="E648" s="106" t="str">
        <f t="shared" si="59"/>
        <v>A49Q277</v>
      </c>
      <c r="F648" s="106" t="s">
        <v>993</v>
      </c>
      <c r="G648" s="14" t="s">
        <v>6004</v>
      </c>
      <c r="H648" s="29" t="s">
        <v>949</v>
      </c>
      <c r="I648" s="29" t="s">
        <v>949</v>
      </c>
      <c r="J648" s="29" t="s">
        <v>949</v>
      </c>
      <c r="K648" s="29" t="s">
        <v>949</v>
      </c>
      <c r="L648" s="29" t="s">
        <v>3937</v>
      </c>
      <c r="M648" s="29" t="s">
        <v>1412</v>
      </c>
      <c r="N648" s="106" t="s">
        <v>3938</v>
      </c>
      <c r="O648" s="106" t="s">
        <v>983</v>
      </c>
      <c r="P648" s="106" t="s">
        <v>984</v>
      </c>
      <c r="Q648" s="106" t="s">
        <v>949</v>
      </c>
      <c r="R648" s="29" t="s">
        <v>1166</v>
      </c>
      <c r="S648" s="1020" t="s">
        <v>949</v>
      </c>
      <c r="T648" s="1020" t="s">
        <v>949</v>
      </c>
      <c r="U648" s="1020" t="s">
        <v>949</v>
      </c>
      <c r="V648" s="1020" t="s">
        <v>949</v>
      </c>
      <c r="W648" s="1020" t="s">
        <v>949</v>
      </c>
      <c r="X648" s="1020" t="s">
        <v>949</v>
      </c>
      <c r="Y648" s="1020" t="s">
        <v>949</v>
      </c>
      <c r="Z648" s="1020" t="s">
        <v>949</v>
      </c>
      <c r="AA648" s="1020" t="s">
        <v>949</v>
      </c>
      <c r="AB648" s="1020" t="s">
        <v>949</v>
      </c>
      <c r="AC648" s="1020" t="s">
        <v>949</v>
      </c>
      <c r="AD648" s="1020" t="s">
        <v>949</v>
      </c>
      <c r="AE648" s="998"/>
      <c r="AF648" s="998" t="s">
        <v>132</v>
      </c>
      <c r="AG648" s="998"/>
      <c r="AH648" s="998"/>
      <c r="AI648" s="998"/>
      <c r="AJ648" s="998">
        <f t="shared" si="58"/>
        <v>1</v>
      </c>
      <c r="AK648" s="998">
        <f t="shared" si="60"/>
        <v>1</v>
      </c>
    </row>
    <row r="649" spans="1:37" ht="16.5">
      <c r="A649" s="1018"/>
      <c r="B649" s="29">
        <f t="shared" si="55"/>
        <v>647</v>
      </c>
      <c r="C649" s="14" t="s">
        <v>3719</v>
      </c>
      <c r="D649" s="106" t="s">
        <v>6005</v>
      </c>
      <c r="E649" s="106" t="str">
        <f t="shared" si="59"/>
        <v>A49Q278</v>
      </c>
      <c r="F649" s="106" t="s">
        <v>993</v>
      </c>
      <c r="G649" s="14" t="s">
        <v>6006</v>
      </c>
      <c r="H649" s="29" t="s">
        <v>949</v>
      </c>
      <c r="I649" s="29" t="s">
        <v>949</v>
      </c>
      <c r="J649" s="29" t="s">
        <v>949</v>
      </c>
      <c r="K649" s="29" t="s">
        <v>949</v>
      </c>
      <c r="L649" s="29" t="s">
        <v>5954</v>
      </c>
      <c r="M649" s="29" t="s">
        <v>1412</v>
      </c>
      <c r="N649" s="106" t="s">
        <v>949</v>
      </c>
      <c r="O649" s="106" t="s">
        <v>949</v>
      </c>
      <c r="P649" s="106" t="s">
        <v>949</v>
      </c>
      <c r="Q649" s="106" t="s">
        <v>949</v>
      </c>
      <c r="R649" s="29" t="s">
        <v>986</v>
      </c>
      <c r="S649" s="1020" t="s">
        <v>949</v>
      </c>
      <c r="T649" s="1020" t="s">
        <v>949</v>
      </c>
      <c r="U649" s="1020" t="s">
        <v>949</v>
      </c>
      <c r="V649" s="1020" t="s">
        <v>949</v>
      </c>
      <c r="W649" s="1020" t="s">
        <v>949</v>
      </c>
      <c r="X649" s="1020" t="s">
        <v>949</v>
      </c>
      <c r="Y649" s="1020" t="s">
        <v>949</v>
      </c>
      <c r="Z649" s="1020" t="s">
        <v>949</v>
      </c>
      <c r="AA649" s="1020" t="s">
        <v>949</v>
      </c>
      <c r="AB649" s="1020" t="s">
        <v>949</v>
      </c>
      <c r="AC649" s="1020" t="s">
        <v>949</v>
      </c>
      <c r="AD649" s="1020" t="s">
        <v>949</v>
      </c>
      <c r="AE649" s="998"/>
      <c r="AF649" s="998" t="s">
        <v>132</v>
      </c>
      <c r="AG649" s="998"/>
      <c r="AH649" s="998"/>
      <c r="AI649" s="998"/>
      <c r="AJ649" s="998">
        <f t="shared" si="58"/>
        <v>1</v>
      </c>
      <c r="AK649" s="998">
        <f t="shared" si="60"/>
        <v>1</v>
      </c>
    </row>
    <row r="650" spans="1:37" ht="16.5">
      <c r="A650" s="1018"/>
      <c r="B650" s="29">
        <f t="shared" si="55"/>
        <v>648</v>
      </c>
      <c r="C650" s="14" t="s">
        <v>3719</v>
      </c>
      <c r="D650" s="106" t="s">
        <v>6007</v>
      </c>
      <c r="E650" s="106" t="str">
        <f t="shared" ref="E650:E681" si="61">LEFT(D650,8)</f>
        <v>A49Q279</v>
      </c>
      <c r="F650" s="106" t="s">
        <v>993</v>
      </c>
      <c r="G650" s="14" t="s">
        <v>6008</v>
      </c>
      <c r="H650" s="29" t="s">
        <v>949</v>
      </c>
      <c r="I650" s="29" t="s">
        <v>949</v>
      </c>
      <c r="J650" s="29" t="s">
        <v>949</v>
      </c>
      <c r="K650" s="29" t="s">
        <v>949</v>
      </c>
      <c r="L650" s="29" t="s">
        <v>5870</v>
      </c>
      <c r="M650" s="29" t="s">
        <v>3808</v>
      </c>
      <c r="N650" s="106" t="s">
        <v>5871</v>
      </c>
      <c r="O650" s="106" t="s">
        <v>949</v>
      </c>
      <c r="P650" s="106" t="s">
        <v>949</v>
      </c>
      <c r="Q650" s="106" t="s">
        <v>949</v>
      </c>
      <c r="R650" s="29" t="s">
        <v>986</v>
      </c>
      <c r="S650" s="1020" t="s">
        <v>949</v>
      </c>
      <c r="T650" s="1020" t="s">
        <v>949</v>
      </c>
      <c r="U650" s="1020" t="s">
        <v>949</v>
      </c>
      <c r="V650" s="1020" t="s">
        <v>949</v>
      </c>
      <c r="W650" s="1020" t="s">
        <v>949</v>
      </c>
      <c r="X650" s="1020" t="s">
        <v>949</v>
      </c>
      <c r="Y650" s="1020" t="s">
        <v>949</v>
      </c>
      <c r="Z650" s="1020" t="s">
        <v>949</v>
      </c>
      <c r="AA650" s="1020" t="s">
        <v>949</v>
      </c>
      <c r="AB650" s="1020" t="s">
        <v>949</v>
      </c>
      <c r="AC650" s="1020" t="s">
        <v>949</v>
      </c>
      <c r="AD650" s="1020" t="s">
        <v>949</v>
      </c>
      <c r="AE650" s="998"/>
      <c r="AF650" s="998" t="s">
        <v>132</v>
      </c>
      <c r="AG650" s="998"/>
      <c r="AH650" s="998"/>
      <c r="AI650" s="998"/>
      <c r="AJ650" s="998">
        <f t="shared" si="58"/>
        <v>1</v>
      </c>
      <c r="AK650" s="998">
        <f t="shared" si="60"/>
        <v>1</v>
      </c>
    </row>
    <row r="651" spans="1:37" ht="16.5">
      <c r="A651" s="1018"/>
      <c r="B651" s="29">
        <f t="shared" si="55"/>
        <v>649</v>
      </c>
      <c r="C651" s="14" t="s">
        <v>3719</v>
      </c>
      <c r="D651" s="106" t="s">
        <v>6009</v>
      </c>
      <c r="E651" s="106" t="str">
        <f t="shared" si="61"/>
        <v>A49Q280</v>
      </c>
      <c r="F651" s="106" t="s">
        <v>993</v>
      </c>
      <c r="G651" s="14" t="s">
        <v>6010</v>
      </c>
      <c r="H651" s="29" t="s">
        <v>949</v>
      </c>
      <c r="I651" s="29" t="s">
        <v>949</v>
      </c>
      <c r="J651" s="29" t="s">
        <v>949</v>
      </c>
      <c r="K651" s="29" t="s">
        <v>949</v>
      </c>
      <c r="L651" s="29" t="s">
        <v>5870</v>
      </c>
      <c r="M651" s="29" t="s">
        <v>949</v>
      </c>
      <c r="N651" s="106" t="s">
        <v>949</v>
      </c>
      <c r="O651" s="106" t="s">
        <v>949</v>
      </c>
      <c r="P651" s="106" t="s">
        <v>949</v>
      </c>
      <c r="Q651" s="106" t="s">
        <v>949</v>
      </c>
      <c r="R651" s="29" t="s">
        <v>986</v>
      </c>
      <c r="S651" s="1020" t="s">
        <v>949</v>
      </c>
      <c r="T651" s="1020" t="s">
        <v>949</v>
      </c>
      <c r="U651" s="1020" t="s">
        <v>949</v>
      </c>
      <c r="V651" s="1020" t="s">
        <v>949</v>
      </c>
      <c r="W651" s="1020" t="s">
        <v>949</v>
      </c>
      <c r="X651" s="1020" t="s">
        <v>949</v>
      </c>
      <c r="Y651" s="1020" t="s">
        <v>949</v>
      </c>
      <c r="Z651" s="1020" t="s">
        <v>949</v>
      </c>
      <c r="AA651" s="1020" t="s">
        <v>949</v>
      </c>
      <c r="AB651" s="1020" t="s">
        <v>949</v>
      </c>
      <c r="AC651" s="1020" t="s">
        <v>949</v>
      </c>
      <c r="AD651" s="1020" t="s">
        <v>949</v>
      </c>
      <c r="AE651" s="998"/>
      <c r="AF651" s="998" t="s">
        <v>132</v>
      </c>
      <c r="AG651" s="998"/>
      <c r="AH651" s="998"/>
      <c r="AI651" s="998"/>
      <c r="AJ651" s="998">
        <f t="shared" si="58"/>
        <v>1</v>
      </c>
      <c r="AK651" s="998">
        <f t="shared" si="60"/>
        <v>1</v>
      </c>
    </row>
    <row r="652" spans="1:37" ht="16.5">
      <c r="A652" s="1018"/>
      <c r="B652" s="29">
        <f t="shared" ref="B652:B715" si="62">ROW()-2</f>
        <v>650</v>
      </c>
      <c r="C652" s="14" t="s">
        <v>4185</v>
      </c>
      <c r="D652" s="106" t="s">
        <v>6011</v>
      </c>
      <c r="E652" s="106" t="str">
        <f t="shared" si="61"/>
        <v>A49Q282</v>
      </c>
      <c r="F652" s="106" t="s">
        <v>993</v>
      </c>
      <c r="G652" s="14" t="s">
        <v>6012</v>
      </c>
      <c r="H652" s="29" t="s">
        <v>949</v>
      </c>
      <c r="I652" s="29" t="s">
        <v>949</v>
      </c>
      <c r="J652" s="29" t="s">
        <v>949</v>
      </c>
      <c r="K652" s="29" t="s">
        <v>949</v>
      </c>
      <c r="L652" s="29" t="s">
        <v>5556</v>
      </c>
      <c r="M652" s="29" t="s">
        <v>949</v>
      </c>
      <c r="N652" s="106" t="s">
        <v>949</v>
      </c>
      <c r="O652" s="106" t="s">
        <v>949</v>
      </c>
      <c r="P652" s="106" t="s">
        <v>949</v>
      </c>
      <c r="Q652" s="106" t="s">
        <v>949</v>
      </c>
      <c r="R652" s="29" t="s">
        <v>986</v>
      </c>
      <c r="S652" s="1020" t="s">
        <v>949</v>
      </c>
      <c r="T652" s="1020" t="s">
        <v>949</v>
      </c>
      <c r="U652" s="1020" t="s">
        <v>949</v>
      </c>
      <c r="V652" s="1020" t="s">
        <v>949</v>
      </c>
      <c r="W652" s="1020" t="s">
        <v>949</v>
      </c>
      <c r="X652" s="1020" t="s">
        <v>949</v>
      </c>
      <c r="Y652" s="1020" t="s">
        <v>949</v>
      </c>
      <c r="Z652" s="1020" t="s">
        <v>949</v>
      </c>
      <c r="AA652" s="1020" t="s">
        <v>949</v>
      </c>
      <c r="AB652" s="1020" t="s">
        <v>949</v>
      </c>
      <c r="AC652" s="1020" t="s">
        <v>949</v>
      </c>
      <c r="AD652" s="1020" t="s">
        <v>949</v>
      </c>
      <c r="AE652" s="998"/>
      <c r="AF652" s="998" t="s">
        <v>132</v>
      </c>
      <c r="AG652" s="998"/>
      <c r="AH652" s="998"/>
      <c r="AI652" s="998"/>
      <c r="AJ652" s="998">
        <f t="shared" si="58"/>
        <v>1</v>
      </c>
      <c r="AK652" s="998">
        <f t="shared" si="60"/>
        <v>1</v>
      </c>
    </row>
    <row r="653" spans="1:37" ht="16.5">
      <c r="A653" s="1018"/>
      <c r="B653" s="29">
        <f t="shared" si="62"/>
        <v>651</v>
      </c>
      <c r="C653" s="14" t="s">
        <v>3719</v>
      </c>
      <c r="D653" s="106" t="s">
        <v>6013</v>
      </c>
      <c r="E653" s="106" t="str">
        <f t="shared" si="61"/>
        <v>A49Q283</v>
      </c>
      <c r="F653" s="106" t="s">
        <v>993</v>
      </c>
      <c r="G653" s="14" t="s">
        <v>6014</v>
      </c>
      <c r="H653" s="29" t="s">
        <v>949</v>
      </c>
      <c r="I653" s="29" t="s">
        <v>949</v>
      </c>
      <c r="J653" s="29" t="s">
        <v>949</v>
      </c>
      <c r="K653" s="29" t="s">
        <v>949</v>
      </c>
      <c r="L653" s="29" t="s">
        <v>3937</v>
      </c>
      <c r="M653" s="29" t="s">
        <v>1412</v>
      </c>
      <c r="N653" s="106" t="s">
        <v>3938</v>
      </c>
      <c r="O653" s="106" t="s">
        <v>983</v>
      </c>
      <c r="P653" s="106" t="s">
        <v>984</v>
      </c>
      <c r="Q653" s="106" t="s">
        <v>949</v>
      </c>
      <c r="R653" s="29" t="s">
        <v>1166</v>
      </c>
      <c r="S653" s="1020" t="s">
        <v>949</v>
      </c>
      <c r="T653" s="1020" t="s">
        <v>949</v>
      </c>
      <c r="U653" s="1020" t="s">
        <v>949</v>
      </c>
      <c r="V653" s="1020" t="s">
        <v>949</v>
      </c>
      <c r="W653" s="1020" t="s">
        <v>949</v>
      </c>
      <c r="X653" s="1020" t="s">
        <v>949</v>
      </c>
      <c r="Y653" s="1020" t="s">
        <v>949</v>
      </c>
      <c r="Z653" s="1020" t="s">
        <v>949</v>
      </c>
      <c r="AA653" s="1020" t="s">
        <v>949</v>
      </c>
      <c r="AB653" s="1020" t="s">
        <v>949</v>
      </c>
      <c r="AC653" s="1020" t="s">
        <v>949</v>
      </c>
      <c r="AD653" s="1020" t="s">
        <v>949</v>
      </c>
      <c r="AE653" s="998"/>
      <c r="AF653" s="998" t="s">
        <v>132</v>
      </c>
      <c r="AG653" s="998"/>
      <c r="AH653" s="998"/>
      <c r="AI653" s="998"/>
      <c r="AJ653" s="998">
        <f t="shared" si="58"/>
        <v>1</v>
      </c>
      <c r="AK653" s="998">
        <f t="shared" si="60"/>
        <v>1</v>
      </c>
    </row>
    <row r="654" spans="1:37" ht="16.5">
      <c r="A654" s="1018"/>
      <c r="B654" s="29">
        <f t="shared" si="62"/>
        <v>652</v>
      </c>
      <c r="C654" s="14" t="s">
        <v>3719</v>
      </c>
      <c r="D654" s="106" t="s">
        <v>6015</v>
      </c>
      <c r="E654" s="106" t="str">
        <f t="shared" si="61"/>
        <v>A49Q284</v>
      </c>
      <c r="F654" s="106" t="s">
        <v>993</v>
      </c>
      <c r="G654" s="14" t="s">
        <v>6016</v>
      </c>
      <c r="H654" s="29" t="s">
        <v>949</v>
      </c>
      <c r="I654" s="29" t="s">
        <v>949</v>
      </c>
      <c r="J654" s="29" t="s">
        <v>949</v>
      </c>
      <c r="K654" s="29" t="s">
        <v>949</v>
      </c>
      <c r="L654" s="29" t="s">
        <v>5954</v>
      </c>
      <c r="M654" s="29" t="s">
        <v>981</v>
      </c>
      <c r="N654" s="106" t="s">
        <v>949</v>
      </c>
      <c r="O654" s="106" t="s">
        <v>949</v>
      </c>
      <c r="P654" s="106" t="s">
        <v>949</v>
      </c>
      <c r="Q654" s="106" t="s">
        <v>949</v>
      </c>
      <c r="R654" s="29" t="s">
        <v>986</v>
      </c>
      <c r="S654" s="1020" t="s">
        <v>949</v>
      </c>
      <c r="T654" s="1020" t="s">
        <v>949</v>
      </c>
      <c r="U654" s="1020" t="s">
        <v>949</v>
      </c>
      <c r="V654" s="1020" t="s">
        <v>949</v>
      </c>
      <c r="W654" s="1020" t="s">
        <v>949</v>
      </c>
      <c r="X654" s="1020" t="s">
        <v>949</v>
      </c>
      <c r="Y654" s="1020" t="s">
        <v>949</v>
      </c>
      <c r="Z654" s="1020" t="s">
        <v>949</v>
      </c>
      <c r="AA654" s="1020" t="s">
        <v>949</v>
      </c>
      <c r="AB654" s="1020" t="s">
        <v>949</v>
      </c>
      <c r="AC654" s="1020" t="s">
        <v>949</v>
      </c>
      <c r="AD654" s="1020" t="s">
        <v>949</v>
      </c>
      <c r="AE654" s="998"/>
      <c r="AF654" s="998" t="s">
        <v>132</v>
      </c>
      <c r="AG654" s="998"/>
      <c r="AH654" s="998"/>
      <c r="AI654" s="998"/>
      <c r="AJ654" s="998">
        <f t="shared" si="58"/>
        <v>1</v>
      </c>
      <c r="AK654" s="998">
        <f t="shared" si="60"/>
        <v>1</v>
      </c>
    </row>
    <row r="655" spans="1:37" ht="16.5">
      <c r="A655" s="1018"/>
      <c r="B655" s="29">
        <f t="shared" si="62"/>
        <v>653</v>
      </c>
      <c r="C655" s="14" t="s">
        <v>3719</v>
      </c>
      <c r="D655" s="106" t="s">
        <v>6017</v>
      </c>
      <c r="E655" s="106" t="str">
        <f t="shared" si="61"/>
        <v>A49Q285</v>
      </c>
      <c r="F655" s="106" t="s">
        <v>993</v>
      </c>
      <c r="G655" s="14" t="s">
        <v>6018</v>
      </c>
      <c r="H655" s="29" t="s">
        <v>949</v>
      </c>
      <c r="I655" s="29" t="s">
        <v>949</v>
      </c>
      <c r="J655" s="29" t="s">
        <v>949</v>
      </c>
      <c r="K655" s="29" t="s">
        <v>949</v>
      </c>
      <c r="L655" s="29" t="s">
        <v>5870</v>
      </c>
      <c r="M655" s="29" t="s">
        <v>3808</v>
      </c>
      <c r="N655" s="106" t="s">
        <v>5871</v>
      </c>
      <c r="O655" s="106" t="s">
        <v>949</v>
      </c>
      <c r="P655" s="106" t="s">
        <v>949</v>
      </c>
      <c r="Q655" s="106" t="s">
        <v>949</v>
      </c>
      <c r="R655" s="29" t="s">
        <v>986</v>
      </c>
      <c r="S655" s="1020" t="s">
        <v>949</v>
      </c>
      <c r="T655" s="1020" t="s">
        <v>949</v>
      </c>
      <c r="U655" s="1020" t="s">
        <v>949</v>
      </c>
      <c r="V655" s="1020" t="s">
        <v>949</v>
      </c>
      <c r="W655" s="1020" t="s">
        <v>949</v>
      </c>
      <c r="X655" s="1020" t="s">
        <v>949</v>
      </c>
      <c r="Y655" s="1020" t="s">
        <v>949</v>
      </c>
      <c r="Z655" s="1020" t="s">
        <v>949</v>
      </c>
      <c r="AA655" s="1020" t="s">
        <v>949</v>
      </c>
      <c r="AB655" s="1020" t="s">
        <v>949</v>
      </c>
      <c r="AC655" s="1020" t="s">
        <v>949</v>
      </c>
      <c r="AD655" s="1020" t="s">
        <v>949</v>
      </c>
      <c r="AE655" s="998"/>
      <c r="AF655" s="998" t="s">
        <v>132</v>
      </c>
      <c r="AG655" s="998"/>
      <c r="AH655" s="998"/>
      <c r="AI655" s="998"/>
      <c r="AJ655" s="998">
        <f t="shared" si="58"/>
        <v>1</v>
      </c>
      <c r="AK655" s="998">
        <f t="shared" si="60"/>
        <v>1</v>
      </c>
    </row>
    <row r="656" spans="1:37" ht="16.5">
      <c r="A656" s="1018"/>
      <c r="B656" s="29">
        <f t="shared" si="62"/>
        <v>654</v>
      </c>
      <c r="C656" s="14" t="s">
        <v>3719</v>
      </c>
      <c r="D656" s="106" t="s">
        <v>6019</v>
      </c>
      <c r="E656" s="106" t="str">
        <f t="shared" si="61"/>
        <v>A49Q286</v>
      </c>
      <c r="F656" s="106" t="s">
        <v>993</v>
      </c>
      <c r="G656" s="14" t="s">
        <v>6020</v>
      </c>
      <c r="H656" s="29" t="s">
        <v>949</v>
      </c>
      <c r="I656" s="29" t="s">
        <v>949</v>
      </c>
      <c r="J656" s="29" t="s">
        <v>949</v>
      </c>
      <c r="K656" s="29" t="s">
        <v>949</v>
      </c>
      <c r="L656" s="29" t="s">
        <v>5870</v>
      </c>
      <c r="M656" s="29" t="s">
        <v>949</v>
      </c>
      <c r="N656" s="106" t="s">
        <v>949</v>
      </c>
      <c r="O656" s="106" t="s">
        <v>949</v>
      </c>
      <c r="P656" s="106" t="s">
        <v>949</v>
      </c>
      <c r="Q656" s="106" t="s">
        <v>949</v>
      </c>
      <c r="R656" s="29" t="s">
        <v>986</v>
      </c>
      <c r="S656" s="1020" t="s">
        <v>949</v>
      </c>
      <c r="T656" s="1020" t="s">
        <v>949</v>
      </c>
      <c r="U656" s="1020" t="s">
        <v>949</v>
      </c>
      <c r="V656" s="1020" t="s">
        <v>949</v>
      </c>
      <c r="W656" s="1020" t="s">
        <v>949</v>
      </c>
      <c r="X656" s="1020" t="s">
        <v>949</v>
      </c>
      <c r="Y656" s="1020" t="s">
        <v>949</v>
      </c>
      <c r="Z656" s="1020" t="s">
        <v>949</v>
      </c>
      <c r="AA656" s="1020" t="s">
        <v>949</v>
      </c>
      <c r="AB656" s="1020" t="s">
        <v>949</v>
      </c>
      <c r="AC656" s="1020" t="s">
        <v>949</v>
      </c>
      <c r="AD656" s="1020" t="s">
        <v>949</v>
      </c>
      <c r="AE656" s="998"/>
      <c r="AF656" s="998" t="s">
        <v>132</v>
      </c>
      <c r="AG656" s="998"/>
      <c r="AH656" s="998"/>
      <c r="AI656" s="998"/>
      <c r="AJ656" s="998">
        <f t="shared" si="58"/>
        <v>1</v>
      </c>
      <c r="AK656" s="998">
        <f t="shared" si="60"/>
        <v>1</v>
      </c>
    </row>
    <row r="657" spans="1:37" ht="16.5">
      <c r="A657" s="1018"/>
      <c r="B657" s="29">
        <f t="shared" si="62"/>
        <v>655</v>
      </c>
      <c r="C657" s="14" t="s">
        <v>4185</v>
      </c>
      <c r="D657" s="106" t="s">
        <v>6021</v>
      </c>
      <c r="E657" s="106" t="str">
        <f t="shared" si="61"/>
        <v>A49Q288</v>
      </c>
      <c r="F657" s="106" t="s">
        <v>993</v>
      </c>
      <c r="G657" s="14" t="s">
        <v>6022</v>
      </c>
      <c r="H657" s="29" t="s">
        <v>949</v>
      </c>
      <c r="I657" s="29" t="s">
        <v>949</v>
      </c>
      <c r="J657" s="29" t="s">
        <v>949</v>
      </c>
      <c r="K657" s="29" t="s">
        <v>949</v>
      </c>
      <c r="L657" s="29" t="s">
        <v>5556</v>
      </c>
      <c r="M657" s="29" t="s">
        <v>949</v>
      </c>
      <c r="N657" s="106" t="s">
        <v>949</v>
      </c>
      <c r="O657" s="106" t="s">
        <v>949</v>
      </c>
      <c r="P657" s="106" t="s">
        <v>949</v>
      </c>
      <c r="Q657" s="106" t="s">
        <v>949</v>
      </c>
      <c r="R657" s="29" t="s">
        <v>986</v>
      </c>
      <c r="S657" s="1020" t="s">
        <v>949</v>
      </c>
      <c r="T657" s="1020" t="s">
        <v>949</v>
      </c>
      <c r="U657" s="1020" t="s">
        <v>949</v>
      </c>
      <c r="V657" s="1020" t="s">
        <v>949</v>
      </c>
      <c r="W657" s="1020" t="s">
        <v>949</v>
      </c>
      <c r="X657" s="1020" t="s">
        <v>949</v>
      </c>
      <c r="Y657" s="1020" t="s">
        <v>949</v>
      </c>
      <c r="Z657" s="1020" t="s">
        <v>949</v>
      </c>
      <c r="AA657" s="1020" t="s">
        <v>949</v>
      </c>
      <c r="AB657" s="1020" t="s">
        <v>949</v>
      </c>
      <c r="AC657" s="1020" t="s">
        <v>949</v>
      </c>
      <c r="AD657" s="1020" t="s">
        <v>949</v>
      </c>
      <c r="AE657" s="998"/>
      <c r="AF657" s="998" t="s">
        <v>132</v>
      </c>
      <c r="AG657" s="998"/>
      <c r="AH657" s="998"/>
      <c r="AI657" s="998"/>
      <c r="AJ657" s="998">
        <f t="shared" si="58"/>
        <v>1</v>
      </c>
      <c r="AK657" s="998">
        <f t="shared" si="60"/>
        <v>1</v>
      </c>
    </row>
    <row r="658" spans="1:37" ht="16.5">
      <c r="A658" s="1018"/>
      <c r="B658" s="29">
        <f t="shared" si="62"/>
        <v>656</v>
      </c>
      <c r="C658" s="14" t="s">
        <v>3719</v>
      </c>
      <c r="D658" s="106" t="s">
        <v>6023</v>
      </c>
      <c r="E658" s="106" t="str">
        <f t="shared" si="61"/>
        <v>A49Q289</v>
      </c>
      <c r="F658" s="106" t="s">
        <v>993</v>
      </c>
      <c r="G658" s="14" t="s">
        <v>6024</v>
      </c>
      <c r="H658" s="29" t="s">
        <v>949</v>
      </c>
      <c r="I658" s="29" t="s">
        <v>949</v>
      </c>
      <c r="J658" s="29" t="s">
        <v>949</v>
      </c>
      <c r="K658" s="29" t="s">
        <v>949</v>
      </c>
      <c r="L658" s="29" t="s">
        <v>3937</v>
      </c>
      <c r="M658" s="29" t="s">
        <v>1412</v>
      </c>
      <c r="N658" s="106" t="s">
        <v>3938</v>
      </c>
      <c r="O658" s="106" t="s">
        <v>983</v>
      </c>
      <c r="P658" s="106" t="s">
        <v>984</v>
      </c>
      <c r="Q658" s="106" t="s">
        <v>949</v>
      </c>
      <c r="R658" s="29" t="s">
        <v>1166</v>
      </c>
      <c r="S658" s="1020" t="s">
        <v>949</v>
      </c>
      <c r="T658" s="1020" t="s">
        <v>949</v>
      </c>
      <c r="U658" s="1020" t="s">
        <v>949</v>
      </c>
      <c r="V658" s="1020" t="s">
        <v>949</v>
      </c>
      <c r="W658" s="1020" t="s">
        <v>949</v>
      </c>
      <c r="X658" s="1020" t="s">
        <v>949</v>
      </c>
      <c r="Y658" s="1020" t="s">
        <v>949</v>
      </c>
      <c r="Z658" s="1020" t="s">
        <v>949</v>
      </c>
      <c r="AA658" s="1020" t="s">
        <v>949</v>
      </c>
      <c r="AB658" s="1020" t="s">
        <v>949</v>
      </c>
      <c r="AC658" s="1020" t="s">
        <v>949</v>
      </c>
      <c r="AD658" s="1020" t="s">
        <v>949</v>
      </c>
      <c r="AE658" s="998"/>
      <c r="AF658" s="998" t="s">
        <v>132</v>
      </c>
      <c r="AG658" s="998"/>
      <c r="AH658" s="998"/>
      <c r="AI658" s="998"/>
      <c r="AJ658" s="998">
        <f t="shared" si="58"/>
        <v>1</v>
      </c>
      <c r="AK658" s="998">
        <f t="shared" si="60"/>
        <v>1</v>
      </c>
    </row>
    <row r="659" spans="1:37" ht="16.5">
      <c r="A659" s="1018"/>
      <c r="B659" s="29">
        <f t="shared" si="62"/>
        <v>657</v>
      </c>
      <c r="C659" s="14" t="s">
        <v>3719</v>
      </c>
      <c r="D659" s="106" t="s">
        <v>6025</v>
      </c>
      <c r="E659" s="106" t="str">
        <f t="shared" si="61"/>
        <v>A49Q291</v>
      </c>
      <c r="F659" s="106" t="s">
        <v>993</v>
      </c>
      <c r="G659" s="14" t="s">
        <v>6026</v>
      </c>
      <c r="H659" s="29" t="s">
        <v>949</v>
      </c>
      <c r="I659" s="29" t="s">
        <v>949</v>
      </c>
      <c r="J659" s="29" t="s">
        <v>949</v>
      </c>
      <c r="K659" s="29" t="s">
        <v>949</v>
      </c>
      <c r="L659" s="29" t="s">
        <v>5870</v>
      </c>
      <c r="M659" s="29" t="s">
        <v>3808</v>
      </c>
      <c r="N659" s="106" t="s">
        <v>5871</v>
      </c>
      <c r="O659" s="106" t="s">
        <v>949</v>
      </c>
      <c r="P659" s="106" t="s">
        <v>949</v>
      </c>
      <c r="Q659" s="106" t="s">
        <v>949</v>
      </c>
      <c r="R659" s="29" t="s">
        <v>986</v>
      </c>
      <c r="S659" s="1020" t="s">
        <v>949</v>
      </c>
      <c r="T659" s="1020" t="s">
        <v>949</v>
      </c>
      <c r="U659" s="1020" t="s">
        <v>949</v>
      </c>
      <c r="V659" s="1020" t="s">
        <v>949</v>
      </c>
      <c r="W659" s="1020" t="s">
        <v>949</v>
      </c>
      <c r="X659" s="1020" t="s">
        <v>949</v>
      </c>
      <c r="Y659" s="1020" t="s">
        <v>949</v>
      </c>
      <c r="Z659" s="1020" t="s">
        <v>949</v>
      </c>
      <c r="AA659" s="1020" t="s">
        <v>949</v>
      </c>
      <c r="AB659" s="1020" t="s">
        <v>949</v>
      </c>
      <c r="AC659" s="1020" t="s">
        <v>949</v>
      </c>
      <c r="AD659" s="1020" t="s">
        <v>949</v>
      </c>
      <c r="AE659" s="998"/>
      <c r="AF659" s="998" t="s">
        <v>132</v>
      </c>
      <c r="AG659" s="998"/>
      <c r="AH659" s="998"/>
      <c r="AI659" s="998"/>
      <c r="AJ659" s="998">
        <f t="shared" si="58"/>
        <v>1</v>
      </c>
      <c r="AK659" s="998">
        <f t="shared" si="60"/>
        <v>1</v>
      </c>
    </row>
    <row r="660" spans="1:37" ht="16.5">
      <c r="A660" s="1018"/>
      <c r="B660" s="29">
        <f t="shared" si="62"/>
        <v>658</v>
      </c>
      <c r="C660" s="14" t="s">
        <v>3719</v>
      </c>
      <c r="D660" s="106" t="s">
        <v>6027</v>
      </c>
      <c r="E660" s="106" t="str">
        <f t="shared" si="61"/>
        <v>A49Q292</v>
      </c>
      <c r="F660" s="106" t="s">
        <v>993</v>
      </c>
      <c r="G660" s="14" t="s">
        <v>6028</v>
      </c>
      <c r="H660" s="29" t="s">
        <v>949</v>
      </c>
      <c r="I660" s="29" t="s">
        <v>949</v>
      </c>
      <c r="J660" s="29" t="s">
        <v>949</v>
      </c>
      <c r="K660" s="29" t="s">
        <v>949</v>
      </c>
      <c r="L660" s="29" t="s">
        <v>5870</v>
      </c>
      <c r="M660" s="29" t="s">
        <v>949</v>
      </c>
      <c r="N660" s="106" t="s">
        <v>949</v>
      </c>
      <c r="O660" s="106" t="s">
        <v>949</v>
      </c>
      <c r="P660" s="106" t="s">
        <v>949</v>
      </c>
      <c r="Q660" s="106" t="s">
        <v>949</v>
      </c>
      <c r="R660" s="29" t="s">
        <v>986</v>
      </c>
      <c r="S660" s="1020" t="s">
        <v>949</v>
      </c>
      <c r="T660" s="1020" t="s">
        <v>949</v>
      </c>
      <c r="U660" s="1020" t="s">
        <v>949</v>
      </c>
      <c r="V660" s="1020" t="s">
        <v>949</v>
      </c>
      <c r="W660" s="1020" t="s">
        <v>949</v>
      </c>
      <c r="X660" s="1020" t="s">
        <v>949</v>
      </c>
      <c r="Y660" s="1020" t="s">
        <v>949</v>
      </c>
      <c r="Z660" s="1020" t="s">
        <v>949</v>
      </c>
      <c r="AA660" s="1020" t="s">
        <v>949</v>
      </c>
      <c r="AB660" s="1020" t="s">
        <v>949</v>
      </c>
      <c r="AC660" s="1020" t="s">
        <v>949</v>
      </c>
      <c r="AD660" s="1020" t="s">
        <v>949</v>
      </c>
      <c r="AE660" s="998"/>
      <c r="AF660" s="998" t="s">
        <v>132</v>
      </c>
      <c r="AG660" s="998"/>
      <c r="AH660" s="998"/>
      <c r="AI660" s="998"/>
      <c r="AJ660" s="998">
        <f t="shared" si="58"/>
        <v>1</v>
      </c>
      <c r="AK660" s="998">
        <f t="shared" si="60"/>
        <v>1</v>
      </c>
    </row>
    <row r="661" spans="1:37" ht="16.5">
      <c r="A661" s="1018"/>
      <c r="B661" s="29">
        <f t="shared" si="62"/>
        <v>659</v>
      </c>
      <c r="C661" s="14" t="s">
        <v>4185</v>
      </c>
      <c r="D661" s="106" t="s">
        <v>6029</v>
      </c>
      <c r="E661" s="106" t="str">
        <f t="shared" si="61"/>
        <v>A49Q293</v>
      </c>
      <c r="F661" s="106" t="s">
        <v>993</v>
      </c>
      <c r="G661" s="14" t="s">
        <v>6030</v>
      </c>
      <c r="H661" s="29" t="s">
        <v>949</v>
      </c>
      <c r="I661" s="29" t="s">
        <v>949</v>
      </c>
      <c r="J661" s="29" t="s">
        <v>949</v>
      </c>
      <c r="K661" s="29" t="s">
        <v>949</v>
      </c>
      <c r="L661" s="29" t="s">
        <v>5556</v>
      </c>
      <c r="M661" s="29" t="s">
        <v>5557</v>
      </c>
      <c r="N661" s="106" t="s">
        <v>2018</v>
      </c>
      <c r="O661" s="106" t="s">
        <v>5558</v>
      </c>
      <c r="P661" s="106" t="s">
        <v>949</v>
      </c>
      <c r="Q661" s="106" t="s">
        <v>949</v>
      </c>
      <c r="R661" s="29" t="s">
        <v>986</v>
      </c>
      <c r="S661" s="1020" t="s">
        <v>949</v>
      </c>
      <c r="T661" s="1020" t="s">
        <v>949</v>
      </c>
      <c r="U661" s="1020" t="s">
        <v>949</v>
      </c>
      <c r="V661" s="1020" t="s">
        <v>949</v>
      </c>
      <c r="W661" s="1020" t="s">
        <v>949</v>
      </c>
      <c r="X661" s="1020" t="s">
        <v>949</v>
      </c>
      <c r="Y661" s="1020" t="s">
        <v>949</v>
      </c>
      <c r="Z661" s="1020" t="s">
        <v>949</v>
      </c>
      <c r="AA661" s="1020" t="s">
        <v>949</v>
      </c>
      <c r="AB661" s="1020" t="s">
        <v>949</v>
      </c>
      <c r="AC661" s="1020" t="s">
        <v>949</v>
      </c>
      <c r="AD661" s="1020" t="s">
        <v>949</v>
      </c>
      <c r="AE661" s="998"/>
      <c r="AF661" s="998" t="s">
        <v>132</v>
      </c>
      <c r="AG661" s="998"/>
      <c r="AH661" s="998"/>
      <c r="AI661" s="998"/>
      <c r="AJ661" s="998">
        <f t="shared" si="58"/>
        <v>1</v>
      </c>
      <c r="AK661" s="998">
        <f t="shared" si="60"/>
        <v>1</v>
      </c>
    </row>
    <row r="662" spans="1:37" ht="16.5">
      <c r="A662" s="1018"/>
      <c r="B662" s="29">
        <f t="shared" si="62"/>
        <v>660</v>
      </c>
      <c r="C662" s="14" t="s">
        <v>4185</v>
      </c>
      <c r="D662" s="106" t="s">
        <v>6031</v>
      </c>
      <c r="E662" s="106" t="str">
        <f t="shared" si="61"/>
        <v>A49Q294</v>
      </c>
      <c r="F662" s="106" t="s">
        <v>993</v>
      </c>
      <c r="G662" s="14" t="s">
        <v>6032</v>
      </c>
      <c r="H662" s="29" t="s">
        <v>949</v>
      </c>
      <c r="I662" s="29" t="s">
        <v>949</v>
      </c>
      <c r="J662" s="29" t="s">
        <v>949</v>
      </c>
      <c r="K662" s="29" t="s">
        <v>949</v>
      </c>
      <c r="L662" s="29" t="s">
        <v>5556</v>
      </c>
      <c r="M662" s="29" t="s">
        <v>949</v>
      </c>
      <c r="N662" s="106" t="s">
        <v>949</v>
      </c>
      <c r="O662" s="106" t="s">
        <v>949</v>
      </c>
      <c r="P662" s="106" t="s">
        <v>949</v>
      </c>
      <c r="Q662" s="106" t="s">
        <v>949</v>
      </c>
      <c r="R662" s="29" t="s">
        <v>986</v>
      </c>
      <c r="S662" s="1020" t="s">
        <v>949</v>
      </c>
      <c r="T662" s="1020" t="s">
        <v>949</v>
      </c>
      <c r="U662" s="1020" t="s">
        <v>949</v>
      </c>
      <c r="V662" s="1020" t="s">
        <v>949</v>
      </c>
      <c r="W662" s="1020" t="s">
        <v>949</v>
      </c>
      <c r="X662" s="1020" t="s">
        <v>949</v>
      </c>
      <c r="Y662" s="1020" t="s">
        <v>949</v>
      </c>
      <c r="Z662" s="1020" t="s">
        <v>949</v>
      </c>
      <c r="AA662" s="1020" t="s">
        <v>949</v>
      </c>
      <c r="AB662" s="1020" t="s">
        <v>949</v>
      </c>
      <c r="AC662" s="1020" t="s">
        <v>949</v>
      </c>
      <c r="AD662" s="1020" t="s">
        <v>949</v>
      </c>
      <c r="AE662" s="998"/>
      <c r="AF662" s="998" t="s">
        <v>132</v>
      </c>
      <c r="AG662" s="998"/>
      <c r="AH662" s="998"/>
      <c r="AI662" s="998"/>
      <c r="AJ662" s="998">
        <f t="shared" si="58"/>
        <v>1</v>
      </c>
      <c r="AK662" s="998">
        <f t="shared" si="60"/>
        <v>1</v>
      </c>
    </row>
    <row r="663" spans="1:37" ht="16.5">
      <c r="A663" s="1018"/>
      <c r="B663" s="29">
        <f t="shared" si="62"/>
        <v>661</v>
      </c>
      <c r="C663" s="14" t="s">
        <v>3719</v>
      </c>
      <c r="D663" s="106" t="s">
        <v>6033</v>
      </c>
      <c r="E663" s="106" t="str">
        <f t="shared" si="61"/>
        <v>A49Q295</v>
      </c>
      <c r="F663" s="106" t="s">
        <v>993</v>
      </c>
      <c r="G663" s="14" t="s">
        <v>6034</v>
      </c>
      <c r="H663" s="29" t="s">
        <v>949</v>
      </c>
      <c r="I663" s="29" t="s">
        <v>949</v>
      </c>
      <c r="J663" s="29" t="s">
        <v>949</v>
      </c>
      <c r="K663" s="29" t="s">
        <v>949</v>
      </c>
      <c r="L663" s="29" t="s">
        <v>3937</v>
      </c>
      <c r="M663" s="29" t="s">
        <v>1412</v>
      </c>
      <c r="N663" s="106" t="s">
        <v>3938</v>
      </c>
      <c r="O663" s="106" t="s">
        <v>983</v>
      </c>
      <c r="P663" s="106" t="s">
        <v>984</v>
      </c>
      <c r="Q663" s="106" t="s">
        <v>949</v>
      </c>
      <c r="R663" s="29" t="s">
        <v>1166</v>
      </c>
      <c r="S663" s="1020" t="s">
        <v>949</v>
      </c>
      <c r="T663" s="1020" t="s">
        <v>949</v>
      </c>
      <c r="U663" s="1020" t="s">
        <v>949</v>
      </c>
      <c r="V663" s="1020" t="s">
        <v>949</v>
      </c>
      <c r="W663" s="1020" t="s">
        <v>949</v>
      </c>
      <c r="X663" s="1020" t="s">
        <v>949</v>
      </c>
      <c r="Y663" s="1020" t="s">
        <v>949</v>
      </c>
      <c r="Z663" s="1020" t="s">
        <v>949</v>
      </c>
      <c r="AA663" s="1020" t="s">
        <v>949</v>
      </c>
      <c r="AB663" s="1020" t="s">
        <v>949</v>
      </c>
      <c r="AC663" s="1020" t="s">
        <v>949</v>
      </c>
      <c r="AD663" s="1020" t="s">
        <v>949</v>
      </c>
      <c r="AE663" s="998"/>
      <c r="AF663" s="998" t="s">
        <v>132</v>
      </c>
      <c r="AG663" s="998"/>
      <c r="AH663" s="998"/>
      <c r="AI663" s="998"/>
      <c r="AJ663" s="998">
        <f t="shared" si="58"/>
        <v>1</v>
      </c>
      <c r="AK663" s="998">
        <f t="shared" si="60"/>
        <v>1</v>
      </c>
    </row>
    <row r="664" spans="1:37" ht="16.5">
      <c r="A664" s="1018"/>
      <c r="B664" s="29">
        <f t="shared" si="62"/>
        <v>662</v>
      </c>
      <c r="C664" s="14" t="s">
        <v>3719</v>
      </c>
      <c r="D664" s="106" t="s">
        <v>6035</v>
      </c>
      <c r="E664" s="106" t="str">
        <f t="shared" si="61"/>
        <v>A49Q297</v>
      </c>
      <c r="F664" s="106" t="s">
        <v>993</v>
      </c>
      <c r="G664" s="14" t="s">
        <v>6036</v>
      </c>
      <c r="H664" s="29" t="s">
        <v>949</v>
      </c>
      <c r="I664" s="29" t="s">
        <v>949</v>
      </c>
      <c r="J664" s="29" t="s">
        <v>949</v>
      </c>
      <c r="K664" s="29" t="s">
        <v>949</v>
      </c>
      <c r="L664" s="29" t="s">
        <v>5870</v>
      </c>
      <c r="M664" s="29" t="s">
        <v>3808</v>
      </c>
      <c r="N664" s="106" t="s">
        <v>5871</v>
      </c>
      <c r="O664" s="106" t="s">
        <v>949</v>
      </c>
      <c r="P664" s="106" t="s">
        <v>949</v>
      </c>
      <c r="Q664" s="106" t="s">
        <v>949</v>
      </c>
      <c r="R664" s="29" t="s">
        <v>986</v>
      </c>
      <c r="S664" s="1020" t="s">
        <v>949</v>
      </c>
      <c r="T664" s="1020" t="s">
        <v>949</v>
      </c>
      <c r="U664" s="1020" t="s">
        <v>949</v>
      </c>
      <c r="V664" s="1020" t="s">
        <v>949</v>
      </c>
      <c r="W664" s="1020" t="s">
        <v>949</v>
      </c>
      <c r="X664" s="1020" t="s">
        <v>949</v>
      </c>
      <c r="Y664" s="1020" t="s">
        <v>949</v>
      </c>
      <c r="Z664" s="1020" t="s">
        <v>949</v>
      </c>
      <c r="AA664" s="1020" t="s">
        <v>949</v>
      </c>
      <c r="AB664" s="1020" t="s">
        <v>949</v>
      </c>
      <c r="AC664" s="1020" t="s">
        <v>949</v>
      </c>
      <c r="AD664" s="1020" t="s">
        <v>949</v>
      </c>
      <c r="AE664" s="998"/>
      <c r="AF664" s="998" t="s">
        <v>132</v>
      </c>
      <c r="AG664" s="998"/>
      <c r="AH664" s="998"/>
      <c r="AI664" s="998"/>
      <c r="AJ664" s="998">
        <f t="shared" si="58"/>
        <v>1</v>
      </c>
      <c r="AK664" s="998">
        <f t="shared" si="60"/>
        <v>1</v>
      </c>
    </row>
    <row r="665" spans="1:37" ht="16.5">
      <c r="A665" s="1018"/>
      <c r="B665" s="29">
        <f t="shared" si="62"/>
        <v>663</v>
      </c>
      <c r="C665" s="14" t="s">
        <v>3719</v>
      </c>
      <c r="D665" s="106" t="s">
        <v>6037</v>
      </c>
      <c r="E665" s="106" t="str">
        <f t="shared" si="61"/>
        <v>A49Q298</v>
      </c>
      <c r="F665" s="106" t="s">
        <v>993</v>
      </c>
      <c r="G665" s="14" t="s">
        <v>6038</v>
      </c>
      <c r="H665" s="29" t="s">
        <v>949</v>
      </c>
      <c r="I665" s="29" t="s">
        <v>949</v>
      </c>
      <c r="J665" s="29" t="s">
        <v>949</v>
      </c>
      <c r="K665" s="29" t="s">
        <v>949</v>
      </c>
      <c r="L665" s="29" t="s">
        <v>5870</v>
      </c>
      <c r="M665" s="29" t="s">
        <v>949</v>
      </c>
      <c r="N665" s="106" t="s">
        <v>949</v>
      </c>
      <c r="O665" s="106" t="s">
        <v>949</v>
      </c>
      <c r="P665" s="106" t="s">
        <v>949</v>
      </c>
      <c r="Q665" s="106" t="s">
        <v>949</v>
      </c>
      <c r="R665" s="29" t="s">
        <v>986</v>
      </c>
      <c r="S665" s="1020" t="s">
        <v>949</v>
      </c>
      <c r="T665" s="1020" t="s">
        <v>949</v>
      </c>
      <c r="U665" s="1020" t="s">
        <v>949</v>
      </c>
      <c r="V665" s="1020" t="s">
        <v>949</v>
      </c>
      <c r="W665" s="1020" t="s">
        <v>949</v>
      </c>
      <c r="X665" s="1020" t="s">
        <v>949</v>
      </c>
      <c r="Y665" s="1020" t="s">
        <v>949</v>
      </c>
      <c r="Z665" s="1020" t="s">
        <v>949</v>
      </c>
      <c r="AA665" s="1020" t="s">
        <v>949</v>
      </c>
      <c r="AB665" s="1020" t="s">
        <v>949</v>
      </c>
      <c r="AC665" s="1020" t="s">
        <v>949</v>
      </c>
      <c r="AD665" s="1020" t="s">
        <v>949</v>
      </c>
      <c r="AE665" s="998"/>
      <c r="AF665" s="998" t="s">
        <v>132</v>
      </c>
      <c r="AG665" s="998"/>
      <c r="AH665" s="998"/>
      <c r="AI665" s="998"/>
      <c r="AJ665" s="998">
        <f t="shared" si="58"/>
        <v>1</v>
      </c>
      <c r="AK665" s="998">
        <f t="shared" si="60"/>
        <v>1</v>
      </c>
    </row>
    <row r="666" spans="1:37" ht="16.5">
      <c r="A666" s="1018"/>
      <c r="B666" s="29">
        <f t="shared" si="62"/>
        <v>664</v>
      </c>
      <c r="C666" s="14" t="s">
        <v>3719</v>
      </c>
      <c r="D666" s="106" t="s">
        <v>6039</v>
      </c>
      <c r="E666" s="106" t="str">
        <f t="shared" si="61"/>
        <v>A49Q306</v>
      </c>
      <c r="F666" s="106" t="s">
        <v>993</v>
      </c>
      <c r="G666" s="14" t="s">
        <v>6040</v>
      </c>
      <c r="H666" s="29" t="s">
        <v>949</v>
      </c>
      <c r="I666" s="29" t="s">
        <v>949</v>
      </c>
      <c r="J666" s="29" t="s">
        <v>949</v>
      </c>
      <c r="K666" s="29" t="s">
        <v>949</v>
      </c>
      <c r="L666" s="29" t="s">
        <v>5816</v>
      </c>
      <c r="M666" s="29" t="s">
        <v>5813</v>
      </c>
      <c r="N666" s="106" t="s">
        <v>2018</v>
      </c>
      <c r="O666" s="106" t="s">
        <v>949</v>
      </c>
      <c r="P666" s="106" t="s">
        <v>949</v>
      </c>
      <c r="Q666" s="106" t="s">
        <v>949</v>
      </c>
      <c r="R666" s="29" t="s">
        <v>986</v>
      </c>
      <c r="S666" s="1020" t="s">
        <v>949</v>
      </c>
      <c r="T666" s="1020" t="s">
        <v>949</v>
      </c>
      <c r="U666" s="1020" t="s">
        <v>949</v>
      </c>
      <c r="V666" s="1020" t="s">
        <v>949</v>
      </c>
      <c r="W666" s="1020" t="s">
        <v>949</v>
      </c>
      <c r="X666" s="1020" t="s">
        <v>949</v>
      </c>
      <c r="Y666" s="1020" t="s">
        <v>949</v>
      </c>
      <c r="Z666" s="1020" t="s">
        <v>949</v>
      </c>
      <c r="AA666" s="1020" t="s">
        <v>949</v>
      </c>
      <c r="AB666" s="1020" t="s">
        <v>949</v>
      </c>
      <c r="AC666" s="1020" t="s">
        <v>949</v>
      </c>
      <c r="AD666" s="1020" t="s">
        <v>949</v>
      </c>
      <c r="AE666" s="998"/>
      <c r="AF666" s="998" t="s">
        <v>132</v>
      </c>
      <c r="AG666" s="998"/>
      <c r="AH666" s="998"/>
      <c r="AI666" s="998"/>
      <c r="AJ666" s="998">
        <f t="shared" si="58"/>
        <v>1</v>
      </c>
      <c r="AK666" s="998">
        <f t="shared" si="60"/>
        <v>1</v>
      </c>
    </row>
    <row r="667" spans="1:37" ht="16.5">
      <c r="A667" s="1018"/>
      <c r="B667" s="29">
        <f t="shared" si="62"/>
        <v>665</v>
      </c>
      <c r="C667" s="14" t="s">
        <v>3719</v>
      </c>
      <c r="D667" s="106" t="s">
        <v>6041</v>
      </c>
      <c r="E667" s="106" t="str">
        <f t="shared" si="61"/>
        <v>A49Q307</v>
      </c>
      <c r="F667" s="106" t="s">
        <v>993</v>
      </c>
      <c r="G667" s="14" t="s">
        <v>6040</v>
      </c>
      <c r="H667" s="29" t="s">
        <v>949</v>
      </c>
      <c r="I667" s="29" t="s">
        <v>949</v>
      </c>
      <c r="J667" s="29" t="s">
        <v>949</v>
      </c>
      <c r="K667" s="29" t="s">
        <v>949</v>
      </c>
      <c r="L667" s="29" t="s">
        <v>5816</v>
      </c>
      <c r="M667" s="29" t="s">
        <v>5813</v>
      </c>
      <c r="N667" s="106" t="s">
        <v>2018</v>
      </c>
      <c r="O667" s="106" t="s">
        <v>949</v>
      </c>
      <c r="P667" s="106" t="s">
        <v>949</v>
      </c>
      <c r="Q667" s="106" t="s">
        <v>949</v>
      </c>
      <c r="R667" s="29" t="s">
        <v>986</v>
      </c>
      <c r="S667" s="1020" t="s">
        <v>949</v>
      </c>
      <c r="T667" s="1020" t="s">
        <v>949</v>
      </c>
      <c r="U667" s="1020" t="s">
        <v>949</v>
      </c>
      <c r="V667" s="1020" t="s">
        <v>949</v>
      </c>
      <c r="W667" s="1020" t="s">
        <v>949</v>
      </c>
      <c r="X667" s="1020" t="s">
        <v>949</v>
      </c>
      <c r="Y667" s="1020" t="s">
        <v>949</v>
      </c>
      <c r="Z667" s="1020" t="s">
        <v>949</v>
      </c>
      <c r="AA667" s="1020" t="s">
        <v>949</v>
      </c>
      <c r="AB667" s="1020" t="s">
        <v>949</v>
      </c>
      <c r="AC667" s="1020" t="s">
        <v>949</v>
      </c>
      <c r="AD667" s="1020" t="s">
        <v>949</v>
      </c>
      <c r="AE667" s="998"/>
      <c r="AF667" s="998" t="s">
        <v>132</v>
      </c>
      <c r="AG667" s="998"/>
      <c r="AH667" s="998"/>
      <c r="AI667" s="998"/>
      <c r="AJ667" s="998">
        <f t="shared" si="58"/>
        <v>1</v>
      </c>
      <c r="AK667" s="998">
        <f t="shared" si="60"/>
        <v>1</v>
      </c>
    </row>
    <row r="668" spans="1:37" ht="16.5">
      <c r="A668" s="1018"/>
      <c r="B668" s="29">
        <f t="shared" si="62"/>
        <v>666</v>
      </c>
      <c r="C668" s="14" t="s">
        <v>3719</v>
      </c>
      <c r="D668" s="106" t="s">
        <v>6042</v>
      </c>
      <c r="E668" s="106" t="str">
        <f t="shared" si="61"/>
        <v>A49Q308</v>
      </c>
      <c r="F668" s="106" t="s">
        <v>993</v>
      </c>
      <c r="G668" s="14" t="s">
        <v>6040</v>
      </c>
      <c r="H668" s="29" t="s">
        <v>949</v>
      </c>
      <c r="I668" s="29" t="s">
        <v>949</v>
      </c>
      <c r="J668" s="29" t="s">
        <v>949</v>
      </c>
      <c r="K668" s="29" t="s">
        <v>949</v>
      </c>
      <c r="L668" s="29" t="s">
        <v>5816</v>
      </c>
      <c r="M668" s="29" t="s">
        <v>5813</v>
      </c>
      <c r="N668" s="106" t="s">
        <v>2018</v>
      </c>
      <c r="O668" s="106" t="s">
        <v>949</v>
      </c>
      <c r="P668" s="106" t="s">
        <v>949</v>
      </c>
      <c r="Q668" s="106" t="s">
        <v>949</v>
      </c>
      <c r="R668" s="29" t="s">
        <v>986</v>
      </c>
      <c r="S668" s="1020" t="s">
        <v>949</v>
      </c>
      <c r="T668" s="1020" t="s">
        <v>949</v>
      </c>
      <c r="U668" s="1020" t="s">
        <v>949</v>
      </c>
      <c r="V668" s="1020" t="s">
        <v>949</v>
      </c>
      <c r="W668" s="1020" t="s">
        <v>949</v>
      </c>
      <c r="X668" s="1020" t="s">
        <v>949</v>
      </c>
      <c r="Y668" s="1020" t="s">
        <v>949</v>
      </c>
      <c r="Z668" s="1020" t="s">
        <v>949</v>
      </c>
      <c r="AA668" s="1020" t="s">
        <v>949</v>
      </c>
      <c r="AB668" s="1020" t="s">
        <v>949</v>
      </c>
      <c r="AC668" s="1020" t="s">
        <v>949</v>
      </c>
      <c r="AD668" s="1020" t="s">
        <v>949</v>
      </c>
      <c r="AE668" s="998"/>
      <c r="AF668" s="998" t="s">
        <v>132</v>
      </c>
      <c r="AG668" s="998"/>
      <c r="AH668" s="998"/>
      <c r="AI668" s="998"/>
      <c r="AJ668" s="998">
        <f t="shared" si="58"/>
        <v>1</v>
      </c>
      <c r="AK668" s="998">
        <f t="shared" si="60"/>
        <v>1</v>
      </c>
    </row>
    <row r="669" spans="1:37" ht="16.5">
      <c r="A669" s="1018"/>
      <c r="B669" s="29">
        <f t="shared" si="62"/>
        <v>667</v>
      </c>
      <c r="C669" s="14" t="s">
        <v>3719</v>
      </c>
      <c r="D669" s="106" t="s">
        <v>6043</v>
      </c>
      <c r="E669" s="106" t="str">
        <f t="shared" si="61"/>
        <v>A49Q309</v>
      </c>
      <c r="F669" s="106" t="s">
        <v>993</v>
      </c>
      <c r="G669" s="14" t="s">
        <v>6040</v>
      </c>
      <c r="H669" s="29" t="s">
        <v>949</v>
      </c>
      <c r="I669" s="29" t="s">
        <v>949</v>
      </c>
      <c r="J669" s="29" t="s">
        <v>949</v>
      </c>
      <c r="K669" s="29" t="s">
        <v>949</v>
      </c>
      <c r="L669" s="29" t="s">
        <v>5816</v>
      </c>
      <c r="M669" s="29" t="s">
        <v>5813</v>
      </c>
      <c r="N669" s="106" t="s">
        <v>2018</v>
      </c>
      <c r="O669" s="106" t="s">
        <v>949</v>
      </c>
      <c r="P669" s="106" t="s">
        <v>949</v>
      </c>
      <c r="Q669" s="106" t="s">
        <v>949</v>
      </c>
      <c r="R669" s="29" t="s">
        <v>986</v>
      </c>
      <c r="S669" s="1020" t="s">
        <v>949</v>
      </c>
      <c r="T669" s="1020" t="s">
        <v>949</v>
      </c>
      <c r="U669" s="1020" t="s">
        <v>949</v>
      </c>
      <c r="V669" s="1020" t="s">
        <v>949</v>
      </c>
      <c r="W669" s="1020" t="s">
        <v>949</v>
      </c>
      <c r="X669" s="1020" t="s">
        <v>949</v>
      </c>
      <c r="Y669" s="1020" t="s">
        <v>949</v>
      </c>
      <c r="Z669" s="1020" t="s">
        <v>949</v>
      </c>
      <c r="AA669" s="1020" t="s">
        <v>949</v>
      </c>
      <c r="AB669" s="1020" t="s">
        <v>949</v>
      </c>
      <c r="AC669" s="1020" t="s">
        <v>949</v>
      </c>
      <c r="AD669" s="1020" t="s">
        <v>949</v>
      </c>
      <c r="AE669" s="998"/>
      <c r="AF669" s="998" t="s">
        <v>132</v>
      </c>
      <c r="AG669" s="998"/>
      <c r="AH669" s="998"/>
      <c r="AI669" s="998"/>
      <c r="AJ669" s="998">
        <f t="shared" si="58"/>
        <v>1</v>
      </c>
      <c r="AK669" s="998">
        <f t="shared" si="60"/>
        <v>1</v>
      </c>
    </row>
    <row r="670" spans="1:37" ht="16.5">
      <c r="A670" s="1018"/>
      <c r="B670" s="29">
        <f t="shared" si="62"/>
        <v>668</v>
      </c>
      <c r="C670" s="14" t="s">
        <v>3719</v>
      </c>
      <c r="D670" s="106" t="s">
        <v>6044</v>
      </c>
      <c r="E670" s="106" t="str">
        <f t="shared" si="61"/>
        <v>A49Q310</v>
      </c>
      <c r="F670" s="106" t="s">
        <v>993</v>
      </c>
      <c r="G670" s="14" t="s">
        <v>6040</v>
      </c>
      <c r="H670" s="29" t="s">
        <v>949</v>
      </c>
      <c r="I670" s="29" t="s">
        <v>949</v>
      </c>
      <c r="J670" s="29" t="s">
        <v>949</v>
      </c>
      <c r="K670" s="29" t="s">
        <v>949</v>
      </c>
      <c r="L670" s="29" t="s">
        <v>5816</v>
      </c>
      <c r="M670" s="29" t="s">
        <v>5813</v>
      </c>
      <c r="N670" s="106" t="s">
        <v>2018</v>
      </c>
      <c r="O670" s="106" t="s">
        <v>949</v>
      </c>
      <c r="P670" s="106" t="s">
        <v>949</v>
      </c>
      <c r="Q670" s="106" t="s">
        <v>949</v>
      </c>
      <c r="R670" s="29" t="s">
        <v>986</v>
      </c>
      <c r="S670" s="1020" t="s">
        <v>949</v>
      </c>
      <c r="T670" s="1020" t="s">
        <v>949</v>
      </c>
      <c r="U670" s="1020" t="s">
        <v>949</v>
      </c>
      <c r="V670" s="1020" t="s">
        <v>949</v>
      </c>
      <c r="W670" s="1020" t="s">
        <v>949</v>
      </c>
      <c r="X670" s="1020" t="s">
        <v>949</v>
      </c>
      <c r="Y670" s="1020" t="s">
        <v>949</v>
      </c>
      <c r="Z670" s="1020" t="s">
        <v>949</v>
      </c>
      <c r="AA670" s="1020" t="s">
        <v>949</v>
      </c>
      <c r="AB670" s="1020" t="s">
        <v>949</v>
      </c>
      <c r="AC670" s="1020" t="s">
        <v>949</v>
      </c>
      <c r="AD670" s="1020" t="s">
        <v>949</v>
      </c>
      <c r="AE670" s="998"/>
      <c r="AF670" s="998" t="s">
        <v>132</v>
      </c>
      <c r="AG670" s="998"/>
      <c r="AH670" s="998"/>
      <c r="AI670" s="998"/>
      <c r="AJ670" s="998">
        <f t="shared" si="58"/>
        <v>1</v>
      </c>
      <c r="AK670" s="998">
        <f t="shared" si="60"/>
        <v>1</v>
      </c>
    </row>
    <row r="671" spans="1:37" ht="16.5">
      <c r="A671" s="1018"/>
      <c r="B671" s="29">
        <f t="shared" si="62"/>
        <v>669</v>
      </c>
      <c r="C671" s="14" t="s">
        <v>3719</v>
      </c>
      <c r="D671" s="106" t="s">
        <v>6045</v>
      </c>
      <c r="E671" s="106" t="str">
        <f t="shared" si="61"/>
        <v>A49Q311</v>
      </c>
      <c r="F671" s="106" t="s">
        <v>993</v>
      </c>
      <c r="G671" s="14" t="s">
        <v>6040</v>
      </c>
      <c r="H671" s="29" t="s">
        <v>949</v>
      </c>
      <c r="I671" s="29" t="s">
        <v>949</v>
      </c>
      <c r="J671" s="29" t="s">
        <v>949</v>
      </c>
      <c r="K671" s="29" t="s">
        <v>949</v>
      </c>
      <c r="L671" s="29" t="s">
        <v>5816</v>
      </c>
      <c r="M671" s="29" t="s">
        <v>5813</v>
      </c>
      <c r="N671" s="106" t="s">
        <v>2018</v>
      </c>
      <c r="O671" s="106" t="s">
        <v>949</v>
      </c>
      <c r="P671" s="106" t="s">
        <v>949</v>
      </c>
      <c r="Q671" s="106" t="s">
        <v>949</v>
      </c>
      <c r="R671" s="29" t="s">
        <v>986</v>
      </c>
      <c r="S671" s="1020" t="s">
        <v>949</v>
      </c>
      <c r="T671" s="1020" t="s">
        <v>949</v>
      </c>
      <c r="U671" s="1020" t="s">
        <v>949</v>
      </c>
      <c r="V671" s="1020" t="s">
        <v>949</v>
      </c>
      <c r="W671" s="1020" t="s">
        <v>949</v>
      </c>
      <c r="X671" s="1020" t="s">
        <v>949</v>
      </c>
      <c r="Y671" s="1020" t="s">
        <v>949</v>
      </c>
      <c r="Z671" s="1020" t="s">
        <v>949</v>
      </c>
      <c r="AA671" s="1020" t="s">
        <v>949</v>
      </c>
      <c r="AB671" s="1020" t="s">
        <v>949</v>
      </c>
      <c r="AC671" s="1020" t="s">
        <v>949</v>
      </c>
      <c r="AD671" s="1020" t="s">
        <v>949</v>
      </c>
      <c r="AE671" s="998"/>
      <c r="AF671" s="998" t="s">
        <v>132</v>
      </c>
      <c r="AG671" s="998"/>
      <c r="AH671" s="998"/>
      <c r="AI671" s="998"/>
      <c r="AJ671" s="998">
        <f t="shared" si="58"/>
        <v>1</v>
      </c>
      <c r="AK671" s="998">
        <f t="shared" si="60"/>
        <v>1</v>
      </c>
    </row>
    <row r="672" spans="1:37" ht="16.5">
      <c r="A672" s="1018"/>
      <c r="B672" s="29">
        <f t="shared" si="62"/>
        <v>670</v>
      </c>
      <c r="C672" s="14" t="s">
        <v>3719</v>
      </c>
      <c r="D672" s="106" t="s">
        <v>6046</v>
      </c>
      <c r="E672" s="106" t="str">
        <f t="shared" si="61"/>
        <v>A49Q312</v>
      </c>
      <c r="F672" s="106" t="s">
        <v>993</v>
      </c>
      <c r="G672" s="14" t="s">
        <v>6040</v>
      </c>
      <c r="H672" s="29" t="s">
        <v>949</v>
      </c>
      <c r="I672" s="29" t="s">
        <v>949</v>
      </c>
      <c r="J672" s="29" t="s">
        <v>949</v>
      </c>
      <c r="K672" s="29" t="s">
        <v>949</v>
      </c>
      <c r="L672" s="29" t="s">
        <v>5816</v>
      </c>
      <c r="M672" s="29" t="s">
        <v>5813</v>
      </c>
      <c r="N672" s="106" t="s">
        <v>2018</v>
      </c>
      <c r="O672" s="106" t="s">
        <v>949</v>
      </c>
      <c r="P672" s="106" t="s">
        <v>949</v>
      </c>
      <c r="Q672" s="106" t="s">
        <v>949</v>
      </c>
      <c r="R672" s="29" t="s">
        <v>986</v>
      </c>
      <c r="S672" s="1020" t="s">
        <v>949</v>
      </c>
      <c r="T672" s="1020" t="s">
        <v>949</v>
      </c>
      <c r="U672" s="1020" t="s">
        <v>949</v>
      </c>
      <c r="V672" s="1020" t="s">
        <v>949</v>
      </c>
      <c r="W672" s="1020" t="s">
        <v>949</v>
      </c>
      <c r="X672" s="1020" t="s">
        <v>949</v>
      </c>
      <c r="Y672" s="1020" t="s">
        <v>949</v>
      </c>
      <c r="Z672" s="1020" t="s">
        <v>949</v>
      </c>
      <c r="AA672" s="1020" t="s">
        <v>949</v>
      </c>
      <c r="AB672" s="1020" t="s">
        <v>949</v>
      </c>
      <c r="AC672" s="1020" t="s">
        <v>949</v>
      </c>
      <c r="AD672" s="1020" t="s">
        <v>949</v>
      </c>
      <c r="AE672" s="998"/>
      <c r="AF672" s="998" t="s">
        <v>132</v>
      </c>
      <c r="AG672" s="998"/>
      <c r="AH672" s="998"/>
      <c r="AI672" s="998"/>
      <c r="AJ672" s="998">
        <f t="shared" si="58"/>
        <v>1</v>
      </c>
      <c r="AK672" s="998">
        <f t="shared" si="60"/>
        <v>1</v>
      </c>
    </row>
    <row r="673" spans="1:37" ht="16.5">
      <c r="A673" s="1018"/>
      <c r="B673" s="29">
        <f t="shared" si="62"/>
        <v>671</v>
      </c>
      <c r="C673" s="14" t="s">
        <v>3719</v>
      </c>
      <c r="D673" s="106" t="s">
        <v>6047</v>
      </c>
      <c r="E673" s="106" t="str">
        <f t="shared" si="61"/>
        <v>A49Q313</v>
      </c>
      <c r="F673" s="106" t="s">
        <v>993</v>
      </c>
      <c r="G673" s="14" t="s">
        <v>6040</v>
      </c>
      <c r="H673" s="29" t="s">
        <v>949</v>
      </c>
      <c r="I673" s="29" t="s">
        <v>949</v>
      </c>
      <c r="J673" s="29" t="s">
        <v>949</v>
      </c>
      <c r="K673" s="29" t="s">
        <v>949</v>
      </c>
      <c r="L673" s="29" t="s">
        <v>5816</v>
      </c>
      <c r="M673" s="29" t="s">
        <v>5813</v>
      </c>
      <c r="N673" s="106" t="s">
        <v>2018</v>
      </c>
      <c r="O673" s="106" t="s">
        <v>949</v>
      </c>
      <c r="P673" s="106" t="s">
        <v>949</v>
      </c>
      <c r="Q673" s="106" t="s">
        <v>949</v>
      </c>
      <c r="R673" s="29" t="s">
        <v>986</v>
      </c>
      <c r="S673" s="1020" t="s">
        <v>949</v>
      </c>
      <c r="T673" s="1020" t="s">
        <v>949</v>
      </c>
      <c r="U673" s="1020" t="s">
        <v>949</v>
      </c>
      <c r="V673" s="1020" t="s">
        <v>949</v>
      </c>
      <c r="W673" s="1020" t="s">
        <v>949</v>
      </c>
      <c r="X673" s="1020" t="s">
        <v>949</v>
      </c>
      <c r="Y673" s="1020" t="s">
        <v>949</v>
      </c>
      <c r="Z673" s="1020" t="s">
        <v>949</v>
      </c>
      <c r="AA673" s="1020" t="s">
        <v>949</v>
      </c>
      <c r="AB673" s="1020" t="s">
        <v>949</v>
      </c>
      <c r="AC673" s="1020" t="s">
        <v>949</v>
      </c>
      <c r="AD673" s="1020" t="s">
        <v>949</v>
      </c>
      <c r="AE673" s="998"/>
      <c r="AF673" s="998" t="s">
        <v>132</v>
      </c>
      <c r="AG673" s="998"/>
      <c r="AH673" s="998"/>
      <c r="AI673" s="998"/>
      <c r="AJ673" s="998">
        <f t="shared" si="58"/>
        <v>1</v>
      </c>
      <c r="AK673" s="998">
        <f t="shared" si="60"/>
        <v>1</v>
      </c>
    </row>
    <row r="674" spans="1:37" ht="16.5">
      <c r="A674" s="1018"/>
      <c r="B674" s="29">
        <f t="shared" si="62"/>
        <v>672</v>
      </c>
      <c r="C674" s="14" t="s">
        <v>4185</v>
      </c>
      <c r="D674" s="106" t="s">
        <v>6048</v>
      </c>
      <c r="E674" s="106" t="str">
        <f t="shared" si="61"/>
        <v>A49Q314</v>
      </c>
      <c r="F674" s="106" t="s">
        <v>993</v>
      </c>
      <c r="G674" s="14" t="s">
        <v>6049</v>
      </c>
      <c r="H674" s="29" t="s">
        <v>949</v>
      </c>
      <c r="I674" s="29" t="s">
        <v>949</v>
      </c>
      <c r="J674" s="29" t="s">
        <v>949</v>
      </c>
      <c r="K674" s="29" t="s">
        <v>949</v>
      </c>
      <c r="L674" s="29" t="s">
        <v>5556</v>
      </c>
      <c r="M674" s="29" t="s">
        <v>5557</v>
      </c>
      <c r="N674" s="106" t="s">
        <v>2018</v>
      </c>
      <c r="O674" s="106" t="s">
        <v>5558</v>
      </c>
      <c r="P674" s="106" t="s">
        <v>949</v>
      </c>
      <c r="Q674" s="106" t="s">
        <v>949</v>
      </c>
      <c r="R674" s="29" t="s">
        <v>986</v>
      </c>
      <c r="S674" s="1020" t="s">
        <v>949</v>
      </c>
      <c r="T674" s="1020" t="s">
        <v>949</v>
      </c>
      <c r="U674" s="1020" t="s">
        <v>949</v>
      </c>
      <c r="V674" s="1020" t="s">
        <v>949</v>
      </c>
      <c r="W674" s="1020" t="s">
        <v>949</v>
      </c>
      <c r="X674" s="1020" t="s">
        <v>949</v>
      </c>
      <c r="Y674" s="1020" t="s">
        <v>949</v>
      </c>
      <c r="Z674" s="1020" t="s">
        <v>949</v>
      </c>
      <c r="AA674" s="1020" t="s">
        <v>949</v>
      </c>
      <c r="AB674" s="1020" t="s">
        <v>949</v>
      </c>
      <c r="AC674" s="1020" t="s">
        <v>949</v>
      </c>
      <c r="AD674" s="1020" t="s">
        <v>949</v>
      </c>
      <c r="AE674" s="998"/>
      <c r="AF674" s="998" t="s">
        <v>132</v>
      </c>
      <c r="AG674" s="998"/>
      <c r="AH674" s="998"/>
      <c r="AI674" s="998"/>
      <c r="AJ674" s="998">
        <f t="shared" si="58"/>
        <v>1</v>
      </c>
      <c r="AK674" s="998">
        <f t="shared" si="60"/>
        <v>1</v>
      </c>
    </row>
    <row r="675" spans="1:37" ht="16.5">
      <c r="A675" s="1018"/>
      <c r="B675" s="29">
        <f t="shared" si="62"/>
        <v>673</v>
      </c>
      <c r="C675" s="14" t="s">
        <v>4185</v>
      </c>
      <c r="D675" s="106" t="s">
        <v>6050</v>
      </c>
      <c r="E675" s="106" t="str">
        <f t="shared" si="61"/>
        <v>A49Q315</v>
      </c>
      <c r="F675" s="106" t="s">
        <v>993</v>
      </c>
      <c r="G675" s="14" t="s">
        <v>6051</v>
      </c>
      <c r="H675" s="29" t="s">
        <v>949</v>
      </c>
      <c r="I675" s="29" t="s">
        <v>949</v>
      </c>
      <c r="J675" s="29" t="s">
        <v>949</v>
      </c>
      <c r="K675" s="29" t="s">
        <v>949</v>
      </c>
      <c r="L675" s="29" t="s">
        <v>5556</v>
      </c>
      <c r="M675" s="29" t="s">
        <v>949</v>
      </c>
      <c r="N675" s="106" t="s">
        <v>949</v>
      </c>
      <c r="O675" s="106" t="s">
        <v>949</v>
      </c>
      <c r="P675" s="106" t="s">
        <v>949</v>
      </c>
      <c r="Q675" s="106" t="s">
        <v>949</v>
      </c>
      <c r="R675" s="29" t="s">
        <v>986</v>
      </c>
      <c r="S675" s="1020" t="s">
        <v>949</v>
      </c>
      <c r="T675" s="1020" t="s">
        <v>949</v>
      </c>
      <c r="U675" s="1020" t="s">
        <v>949</v>
      </c>
      <c r="V675" s="1020" t="s">
        <v>949</v>
      </c>
      <c r="W675" s="1020" t="s">
        <v>949</v>
      </c>
      <c r="X675" s="1020" t="s">
        <v>949</v>
      </c>
      <c r="Y675" s="1020" t="s">
        <v>949</v>
      </c>
      <c r="Z675" s="1020" t="s">
        <v>949</v>
      </c>
      <c r="AA675" s="1020" t="s">
        <v>949</v>
      </c>
      <c r="AB675" s="1020" t="s">
        <v>949</v>
      </c>
      <c r="AC675" s="1020" t="s">
        <v>949</v>
      </c>
      <c r="AD675" s="1020" t="s">
        <v>949</v>
      </c>
      <c r="AE675" s="998"/>
      <c r="AF675" s="998" t="s">
        <v>132</v>
      </c>
      <c r="AG675" s="998"/>
      <c r="AH675" s="998"/>
      <c r="AI675" s="998"/>
      <c r="AJ675" s="998">
        <f t="shared" si="58"/>
        <v>1</v>
      </c>
      <c r="AK675" s="998">
        <f t="shared" si="60"/>
        <v>1</v>
      </c>
    </row>
    <row r="676" spans="1:37" ht="16.5">
      <c r="A676" s="1018"/>
      <c r="B676" s="29">
        <f t="shared" si="62"/>
        <v>674</v>
      </c>
      <c r="C676" s="14" t="s">
        <v>4185</v>
      </c>
      <c r="D676" s="106" t="s">
        <v>6052</v>
      </c>
      <c r="E676" s="106" t="str">
        <f t="shared" si="61"/>
        <v>A49Q316</v>
      </c>
      <c r="F676" s="106" t="s">
        <v>993</v>
      </c>
      <c r="G676" s="14" t="s">
        <v>6053</v>
      </c>
      <c r="H676" s="29" t="s">
        <v>949</v>
      </c>
      <c r="I676" s="29" t="s">
        <v>949</v>
      </c>
      <c r="J676" s="29" t="s">
        <v>949</v>
      </c>
      <c r="K676" s="29" t="s">
        <v>949</v>
      </c>
      <c r="L676" s="29" t="s">
        <v>5556</v>
      </c>
      <c r="M676" s="29" t="s">
        <v>5557</v>
      </c>
      <c r="N676" s="106" t="s">
        <v>2018</v>
      </c>
      <c r="O676" s="106" t="s">
        <v>5558</v>
      </c>
      <c r="P676" s="106" t="s">
        <v>949</v>
      </c>
      <c r="Q676" s="106" t="s">
        <v>949</v>
      </c>
      <c r="R676" s="29" t="s">
        <v>986</v>
      </c>
      <c r="S676" s="1020" t="s">
        <v>949</v>
      </c>
      <c r="T676" s="1020" t="s">
        <v>949</v>
      </c>
      <c r="U676" s="1020" t="s">
        <v>949</v>
      </c>
      <c r="V676" s="1020" t="s">
        <v>949</v>
      </c>
      <c r="W676" s="1020" t="s">
        <v>949</v>
      </c>
      <c r="X676" s="1020" t="s">
        <v>949</v>
      </c>
      <c r="Y676" s="1020" t="s">
        <v>949</v>
      </c>
      <c r="Z676" s="1020" t="s">
        <v>949</v>
      </c>
      <c r="AA676" s="1020" t="s">
        <v>949</v>
      </c>
      <c r="AB676" s="1020" t="s">
        <v>949</v>
      </c>
      <c r="AC676" s="1020" t="s">
        <v>949</v>
      </c>
      <c r="AD676" s="1020" t="s">
        <v>949</v>
      </c>
      <c r="AE676" s="998"/>
      <c r="AF676" s="998" t="s">
        <v>132</v>
      </c>
      <c r="AG676" s="998"/>
      <c r="AH676" s="998"/>
      <c r="AI676" s="998"/>
      <c r="AJ676" s="998">
        <f t="shared" si="58"/>
        <v>1</v>
      </c>
      <c r="AK676" s="998">
        <f t="shared" si="60"/>
        <v>1</v>
      </c>
    </row>
    <row r="677" spans="1:37" ht="16.5">
      <c r="A677" s="1018"/>
      <c r="B677" s="29">
        <f t="shared" si="62"/>
        <v>675</v>
      </c>
      <c r="C677" s="14" t="s">
        <v>4185</v>
      </c>
      <c r="D677" s="106" t="s">
        <v>6054</v>
      </c>
      <c r="E677" s="106" t="str">
        <f t="shared" si="61"/>
        <v>A49Q317</v>
      </c>
      <c r="F677" s="106" t="s">
        <v>993</v>
      </c>
      <c r="G677" s="14" t="s">
        <v>6055</v>
      </c>
      <c r="H677" s="29" t="s">
        <v>949</v>
      </c>
      <c r="I677" s="29" t="s">
        <v>949</v>
      </c>
      <c r="J677" s="29" t="s">
        <v>949</v>
      </c>
      <c r="K677" s="29" t="s">
        <v>949</v>
      </c>
      <c r="L677" s="29" t="s">
        <v>5556</v>
      </c>
      <c r="M677" s="29" t="s">
        <v>949</v>
      </c>
      <c r="N677" s="106" t="s">
        <v>949</v>
      </c>
      <c r="O677" s="106" t="s">
        <v>949</v>
      </c>
      <c r="P677" s="106" t="s">
        <v>949</v>
      </c>
      <c r="Q677" s="106" t="s">
        <v>949</v>
      </c>
      <c r="R677" s="29" t="s">
        <v>986</v>
      </c>
      <c r="S677" s="1020" t="s">
        <v>949</v>
      </c>
      <c r="T677" s="1020" t="s">
        <v>949</v>
      </c>
      <c r="U677" s="1020" t="s">
        <v>949</v>
      </c>
      <c r="V677" s="1020" t="s">
        <v>949</v>
      </c>
      <c r="W677" s="1020" t="s">
        <v>949</v>
      </c>
      <c r="X677" s="1020" t="s">
        <v>949</v>
      </c>
      <c r="Y677" s="1020" t="s">
        <v>949</v>
      </c>
      <c r="Z677" s="1020" t="s">
        <v>949</v>
      </c>
      <c r="AA677" s="1020" t="s">
        <v>949</v>
      </c>
      <c r="AB677" s="1020" t="s">
        <v>949</v>
      </c>
      <c r="AC677" s="1020" t="s">
        <v>949</v>
      </c>
      <c r="AD677" s="1020" t="s">
        <v>949</v>
      </c>
      <c r="AE677" s="998"/>
      <c r="AF677" s="998" t="s">
        <v>132</v>
      </c>
      <c r="AG677" s="998"/>
      <c r="AH677" s="998"/>
      <c r="AI677" s="998"/>
      <c r="AJ677" s="998">
        <f t="shared" si="58"/>
        <v>1</v>
      </c>
      <c r="AK677" s="998">
        <f t="shared" si="60"/>
        <v>1</v>
      </c>
    </row>
    <row r="678" spans="1:37" ht="16.5">
      <c r="A678" s="1018"/>
      <c r="B678" s="29">
        <f t="shared" si="62"/>
        <v>676</v>
      </c>
      <c r="C678" s="14" t="s">
        <v>4185</v>
      </c>
      <c r="D678" s="106" t="s">
        <v>6056</v>
      </c>
      <c r="E678" s="106" t="str">
        <f t="shared" si="61"/>
        <v>A49Q318</v>
      </c>
      <c r="F678" s="106" t="s">
        <v>993</v>
      </c>
      <c r="G678" s="14" t="s">
        <v>6057</v>
      </c>
      <c r="H678" s="29" t="s">
        <v>949</v>
      </c>
      <c r="I678" s="29" t="s">
        <v>949</v>
      </c>
      <c r="J678" s="29" t="s">
        <v>949</v>
      </c>
      <c r="K678" s="29" t="s">
        <v>949</v>
      </c>
      <c r="L678" s="29" t="s">
        <v>5556</v>
      </c>
      <c r="M678" s="29" t="s">
        <v>5557</v>
      </c>
      <c r="N678" s="106" t="s">
        <v>2018</v>
      </c>
      <c r="O678" s="106" t="s">
        <v>5558</v>
      </c>
      <c r="P678" s="106" t="s">
        <v>949</v>
      </c>
      <c r="Q678" s="106" t="s">
        <v>949</v>
      </c>
      <c r="R678" s="29" t="s">
        <v>986</v>
      </c>
      <c r="S678" s="1020" t="s">
        <v>949</v>
      </c>
      <c r="T678" s="1020" t="s">
        <v>949</v>
      </c>
      <c r="U678" s="1020" t="s">
        <v>949</v>
      </c>
      <c r="V678" s="1020" t="s">
        <v>949</v>
      </c>
      <c r="W678" s="1020" t="s">
        <v>949</v>
      </c>
      <c r="X678" s="1020" t="s">
        <v>949</v>
      </c>
      <c r="Y678" s="1020" t="s">
        <v>949</v>
      </c>
      <c r="Z678" s="1020" t="s">
        <v>949</v>
      </c>
      <c r="AA678" s="1020" t="s">
        <v>949</v>
      </c>
      <c r="AB678" s="1020" t="s">
        <v>949</v>
      </c>
      <c r="AC678" s="1020" t="s">
        <v>949</v>
      </c>
      <c r="AD678" s="1020" t="s">
        <v>949</v>
      </c>
      <c r="AE678" s="998"/>
      <c r="AF678" s="998" t="s">
        <v>132</v>
      </c>
      <c r="AG678" s="998"/>
      <c r="AH678" s="998"/>
      <c r="AI678" s="998"/>
      <c r="AJ678" s="998">
        <f t="shared" si="58"/>
        <v>1</v>
      </c>
      <c r="AK678" s="998">
        <f t="shared" si="60"/>
        <v>1</v>
      </c>
    </row>
    <row r="679" spans="1:37" ht="16.5">
      <c r="A679" s="1018"/>
      <c r="B679" s="29">
        <f t="shared" si="62"/>
        <v>677</v>
      </c>
      <c r="C679" s="14" t="s">
        <v>4185</v>
      </c>
      <c r="D679" s="106" t="s">
        <v>6058</v>
      </c>
      <c r="E679" s="106" t="str">
        <f t="shared" si="61"/>
        <v>A49Q319</v>
      </c>
      <c r="F679" s="106" t="s">
        <v>993</v>
      </c>
      <c r="G679" s="14" t="s">
        <v>6059</v>
      </c>
      <c r="H679" s="29" t="s">
        <v>949</v>
      </c>
      <c r="I679" s="29" t="s">
        <v>949</v>
      </c>
      <c r="J679" s="29" t="s">
        <v>949</v>
      </c>
      <c r="K679" s="29" t="s">
        <v>949</v>
      </c>
      <c r="L679" s="29" t="s">
        <v>5556</v>
      </c>
      <c r="M679" s="29" t="s">
        <v>949</v>
      </c>
      <c r="N679" s="106" t="s">
        <v>949</v>
      </c>
      <c r="O679" s="106" t="s">
        <v>949</v>
      </c>
      <c r="P679" s="106" t="s">
        <v>949</v>
      </c>
      <c r="Q679" s="106" t="s">
        <v>949</v>
      </c>
      <c r="R679" s="29" t="s">
        <v>986</v>
      </c>
      <c r="S679" s="1020" t="s">
        <v>949</v>
      </c>
      <c r="T679" s="1020" t="s">
        <v>949</v>
      </c>
      <c r="U679" s="1020" t="s">
        <v>949</v>
      </c>
      <c r="V679" s="1020" t="s">
        <v>949</v>
      </c>
      <c r="W679" s="1020" t="s">
        <v>949</v>
      </c>
      <c r="X679" s="1020" t="s">
        <v>949</v>
      </c>
      <c r="Y679" s="1020" t="s">
        <v>949</v>
      </c>
      <c r="Z679" s="1020" t="s">
        <v>949</v>
      </c>
      <c r="AA679" s="1020" t="s">
        <v>949</v>
      </c>
      <c r="AB679" s="1020" t="s">
        <v>949</v>
      </c>
      <c r="AC679" s="1020" t="s">
        <v>949</v>
      </c>
      <c r="AD679" s="1020" t="s">
        <v>949</v>
      </c>
      <c r="AE679" s="998"/>
      <c r="AF679" s="998" t="s">
        <v>132</v>
      </c>
      <c r="AG679" s="998"/>
      <c r="AH679" s="998"/>
      <c r="AI679" s="998"/>
      <c r="AJ679" s="998">
        <f t="shared" si="58"/>
        <v>1</v>
      </c>
      <c r="AK679" s="998">
        <f t="shared" si="60"/>
        <v>1</v>
      </c>
    </row>
    <row r="680" spans="1:37" ht="16.5">
      <c r="A680" s="1018"/>
      <c r="B680" s="29">
        <f t="shared" si="62"/>
        <v>678</v>
      </c>
      <c r="C680" s="14" t="s">
        <v>4185</v>
      </c>
      <c r="D680" s="106" t="s">
        <v>6060</v>
      </c>
      <c r="E680" s="106" t="str">
        <f t="shared" si="61"/>
        <v>A49Q320</v>
      </c>
      <c r="F680" s="106" t="s">
        <v>993</v>
      </c>
      <c r="G680" s="14" t="s">
        <v>6061</v>
      </c>
      <c r="H680" s="29" t="s">
        <v>949</v>
      </c>
      <c r="I680" s="29" t="s">
        <v>949</v>
      </c>
      <c r="J680" s="29" t="s">
        <v>949</v>
      </c>
      <c r="K680" s="29" t="s">
        <v>949</v>
      </c>
      <c r="L680" s="29" t="s">
        <v>5556</v>
      </c>
      <c r="M680" s="29" t="s">
        <v>5557</v>
      </c>
      <c r="N680" s="106" t="s">
        <v>2018</v>
      </c>
      <c r="O680" s="106" t="s">
        <v>5558</v>
      </c>
      <c r="P680" s="106" t="s">
        <v>949</v>
      </c>
      <c r="Q680" s="106" t="s">
        <v>949</v>
      </c>
      <c r="R680" s="29" t="s">
        <v>986</v>
      </c>
      <c r="S680" s="1020" t="s">
        <v>949</v>
      </c>
      <c r="T680" s="1020" t="s">
        <v>949</v>
      </c>
      <c r="U680" s="1020" t="s">
        <v>949</v>
      </c>
      <c r="V680" s="1020" t="s">
        <v>949</v>
      </c>
      <c r="W680" s="1020" t="s">
        <v>949</v>
      </c>
      <c r="X680" s="1020" t="s">
        <v>949</v>
      </c>
      <c r="Y680" s="1020" t="s">
        <v>949</v>
      </c>
      <c r="Z680" s="1020" t="s">
        <v>949</v>
      </c>
      <c r="AA680" s="1020" t="s">
        <v>949</v>
      </c>
      <c r="AB680" s="1020" t="s">
        <v>949</v>
      </c>
      <c r="AC680" s="1020" t="s">
        <v>949</v>
      </c>
      <c r="AD680" s="1020" t="s">
        <v>949</v>
      </c>
      <c r="AE680" s="998"/>
      <c r="AF680" s="998" t="s">
        <v>132</v>
      </c>
      <c r="AG680" s="998"/>
      <c r="AH680" s="998"/>
      <c r="AI680" s="998"/>
      <c r="AJ680" s="998">
        <f t="shared" ref="AJ680:AJ743" si="63">COUNTIFS(D:D,D680)</f>
        <v>1</v>
      </c>
      <c r="AK680" s="998">
        <f t="shared" si="60"/>
        <v>1</v>
      </c>
    </row>
    <row r="681" spans="1:37" ht="16.5">
      <c r="A681" s="1018"/>
      <c r="B681" s="29">
        <f t="shared" si="62"/>
        <v>679</v>
      </c>
      <c r="C681" s="14" t="s">
        <v>4185</v>
      </c>
      <c r="D681" s="106" t="s">
        <v>6062</v>
      </c>
      <c r="E681" s="106" t="str">
        <f t="shared" si="61"/>
        <v>A49Q321</v>
      </c>
      <c r="F681" s="106" t="s">
        <v>993</v>
      </c>
      <c r="G681" s="14" t="s">
        <v>6063</v>
      </c>
      <c r="H681" s="29" t="s">
        <v>949</v>
      </c>
      <c r="I681" s="29" t="s">
        <v>949</v>
      </c>
      <c r="J681" s="29" t="s">
        <v>949</v>
      </c>
      <c r="K681" s="29" t="s">
        <v>949</v>
      </c>
      <c r="L681" s="29" t="s">
        <v>5556</v>
      </c>
      <c r="M681" s="29" t="s">
        <v>949</v>
      </c>
      <c r="N681" s="106" t="s">
        <v>949</v>
      </c>
      <c r="O681" s="106" t="s">
        <v>949</v>
      </c>
      <c r="P681" s="106" t="s">
        <v>949</v>
      </c>
      <c r="Q681" s="106" t="s">
        <v>949</v>
      </c>
      <c r="R681" s="29" t="s">
        <v>986</v>
      </c>
      <c r="S681" s="1020" t="s">
        <v>949</v>
      </c>
      <c r="T681" s="1020" t="s">
        <v>949</v>
      </c>
      <c r="U681" s="1020" t="s">
        <v>949</v>
      </c>
      <c r="V681" s="1020" t="s">
        <v>949</v>
      </c>
      <c r="W681" s="1020" t="s">
        <v>949</v>
      </c>
      <c r="X681" s="1020" t="s">
        <v>949</v>
      </c>
      <c r="Y681" s="1020" t="s">
        <v>949</v>
      </c>
      <c r="Z681" s="1020" t="s">
        <v>949</v>
      </c>
      <c r="AA681" s="1020" t="s">
        <v>949</v>
      </c>
      <c r="AB681" s="1020" t="s">
        <v>949</v>
      </c>
      <c r="AC681" s="1020" t="s">
        <v>949</v>
      </c>
      <c r="AD681" s="1020" t="s">
        <v>949</v>
      </c>
      <c r="AE681" s="998"/>
      <c r="AF681" s="998" t="s">
        <v>132</v>
      </c>
      <c r="AG681" s="998"/>
      <c r="AH681" s="998"/>
      <c r="AI681" s="998"/>
      <c r="AJ681" s="998">
        <f t="shared" si="63"/>
        <v>1</v>
      </c>
      <c r="AK681" s="998">
        <f t="shared" si="60"/>
        <v>1</v>
      </c>
    </row>
    <row r="682" spans="1:37" ht="16.5">
      <c r="A682" s="1018"/>
      <c r="B682" s="29">
        <f t="shared" si="62"/>
        <v>680</v>
      </c>
      <c r="C682" s="14" t="s">
        <v>3719</v>
      </c>
      <c r="D682" s="106" t="s">
        <v>6064</v>
      </c>
      <c r="E682" s="106" t="str">
        <f t="shared" ref="E682:E713" si="64">LEFT(D682,8)</f>
        <v>A49Q322</v>
      </c>
      <c r="F682" s="106" t="s">
        <v>993</v>
      </c>
      <c r="G682" s="14" t="s">
        <v>6004</v>
      </c>
      <c r="H682" s="29" t="s">
        <v>949</v>
      </c>
      <c r="I682" s="29" t="s">
        <v>949</v>
      </c>
      <c r="J682" s="29" t="s">
        <v>949</v>
      </c>
      <c r="K682" s="29" t="s">
        <v>949</v>
      </c>
      <c r="L682" s="29" t="s">
        <v>3937</v>
      </c>
      <c r="M682" s="29" t="s">
        <v>1412</v>
      </c>
      <c r="N682" s="106" t="s">
        <v>3938</v>
      </c>
      <c r="O682" s="106" t="s">
        <v>983</v>
      </c>
      <c r="P682" s="106" t="s">
        <v>984</v>
      </c>
      <c r="Q682" s="106" t="s">
        <v>949</v>
      </c>
      <c r="R682" s="29" t="s">
        <v>1166</v>
      </c>
      <c r="S682" s="1020" t="s">
        <v>949</v>
      </c>
      <c r="T682" s="1020" t="s">
        <v>949</v>
      </c>
      <c r="U682" s="1020" t="s">
        <v>949</v>
      </c>
      <c r="V682" s="1020" t="s">
        <v>949</v>
      </c>
      <c r="W682" s="1020" t="s">
        <v>949</v>
      </c>
      <c r="X682" s="1020" t="s">
        <v>949</v>
      </c>
      <c r="Y682" s="1020" t="s">
        <v>949</v>
      </c>
      <c r="Z682" s="1020" t="s">
        <v>949</v>
      </c>
      <c r="AA682" s="1020" t="s">
        <v>949</v>
      </c>
      <c r="AB682" s="1020" t="s">
        <v>949</v>
      </c>
      <c r="AC682" s="1020" t="s">
        <v>949</v>
      </c>
      <c r="AD682" s="1020" t="s">
        <v>949</v>
      </c>
      <c r="AE682" s="998"/>
      <c r="AF682" s="998" t="s">
        <v>132</v>
      </c>
      <c r="AG682" s="998"/>
      <c r="AH682" s="998"/>
      <c r="AI682" s="998"/>
      <c r="AJ682" s="998">
        <f t="shared" si="63"/>
        <v>1</v>
      </c>
      <c r="AK682" s="998">
        <f t="shared" ref="AK682:AK745" si="65">COUNTIFS(E:E,E682)</f>
        <v>1</v>
      </c>
    </row>
    <row r="683" spans="1:37" ht="16.5">
      <c r="A683" s="1018"/>
      <c r="B683" s="29">
        <f t="shared" si="62"/>
        <v>681</v>
      </c>
      <c r="C683" s="14" t="s">
        <v>3719</v>
      </c>
      <c r="D683" s="106" t="s">
        <v>6065</v>
      </c>
      <c r="E683" s="106" t="str">
        <f t="shared" si="64"/>
        <v>A49Q323</v>
      </c>
      <c r="F683" s="106" t="s">
        <v>993</v>
      </c>
      <c r="G683" s="14" t="s">
        <v>6066</v>
      </c>
      <c r="H683" s="29" t="s">
        <v>949</v>
      </c>
      <c r="I683" s="29" t="s">
        <v>949</v>
      </c>
      <c r="J683" s="29" t="s">
        <v>949</v>
      </c>
      <c r="K683" s="29" t="s">
        <v>949</v>
      </c>
      <c r="L683" s="29" t="s">
        <v>3937</v>
      </c>
      <c r="M683" s="29" t="s">
        <v>1412</v>
      </c>
      <c r="N683" s="106" t="s">
        <v>3938</v>
      </c>
      <c r="O683" s="106" t="s">
        <v>983</v>
      </c>
      <c r="P683" s="106" t="s">
        <v>984</v>
      </c>
      <c r="Q683" s="106" t="s">
        <v>949</v>
      </c>
      <c r="R683" s="29" t="s">
        <v>1166</v>
      </c>
      <c r="S683" s="1020" t="s">
        <v>949</v>
      </c>
      <c r="T683" s="1020" t="s">
        <v>949</v>
      </c>
      <c r="U683" s="1020" t="s">
        <v>949</v>
      </c>
      <c r="V683" s="1020" t="s">
        <v>949</v>
      </c>
      <c r="W683" s="1020" t="s">
        <v>949</v>
      </c>
      <c r="X683" s="1020" t="s">
        <v>949</v>
      </c>
      <c r="Y683" s="1020" t="s">
        <v>949</v>
      </c>
      <c r="Z683" s="1020" t="s">
        <v>949</v>
      </c>
      <c r="AA683" s="1020" t="s">
        <v>949</v>
      </c>
      <c r="AB683" s="1020" t="s">
        <v>949</v>
      </c>
      <c r="AC683" s="1020" t="s">
        <v>949</v>
      </c>
      <c r="AD683" s="1020" t="s">
        <v>949</v>
      </c>
      <c r="AE683" s="998"/>
      <c r="AF683" s="998" t="s">
        <v>132</v>
      </c>
      <c r="AG683" s="998"/>
      <c r="AH683" s="998"/>
      <c r="AI683" s="998"/>
      <c r="AJ683" s="998">
        <f t="shared" si="63"/>
        <v>1</v>
      </c>
      <c r="AK683" s="998">
        <f t="shared" si="65"/>
        <v>1</v>
      </c>
    </row>
    <row r="684" spans="1:37" ht="16.5">
      <c r="A684" s="1018"/>
      <c r="B684" s="29">
        <f t="shared" si="62"/>
        <v>682</v>
      </c>
      <c r="C684" s="14" t="s">
        <v>3719</v>
      </c>
      <c r="D684" s="106" t="s">
        <v>6067</v>
      </c>
      <c r="E684" s="106" t="str">
        <f t="shared" si="64"/>
        <v>A49Q324</v>
      </c>
      <c r="F684" s="106" t="s">
        <v>993</v>
      </c>
      <c r="G684" s="14" t="s">
        <v>6068</v>
      </c>
      <c r="H684" s="29" t="s">
        <v>949</v>
      </c>
      <c r="I684" s="29" t="s">
        <v>949</v>
      </c>
      <c r="J684" s="29" t="s">
        <v>949</v>
      </c>
      <c r="K684" s="29" t="s">
        <v>949</v>
      </c>
      <c r="L684" s="29" t="s">
        <v>3937</v>
      </c>
      <c r="M684" s="29" t="s">
        <v>1412</v>
      </c>
      <c r="N684" s="106" t="s">
        <v>3938</v>
      </c>
      <c r="O684" s="106" t="s">
        <v>983</v>
      </c>
      <c r="P684" s="106" t="s">
        <v>984</v>
      </c>
      <c r="Q684" s="106" t="s">
        <v>949</v>
      </c>
      <c r="R684" s="29" t="s">
        <v>1166</v>
      </c>
      <c r="S684" s="1020" t="s">
        <v>949</v>
      </c>
      <c r="T684" s="1020" t="s">
        <v>949</v>
      </c>
      <c r="U684" s="1020" t="s">
        <v>949</v>
      </c>
      <c r="V684" s="1020" t="s">
        <v>949</v>
      </c>
      <c r="W684" s="1020" t="s">
        <v>949</v>
      </c>
      <c r="X684" s="1020" t="s">
        <v>949</v>
      </c>
      <c r="Y684" s="1020" t="s">
        <v>949</v>
      </c>
      <c r="Z684" s="1020" t="s">
        <v>949</v>
      </c>
      <c r="AA684" s="1020" t="s">
        <v>949</v>
      </c>
      <c r="AB684" s="1020" t="s">
        <v>949</v>
      </c>
      <c r="AC684" s="1020" t="s">
        <v>949</v>
      </c>
      <c r="AD684" s="1020" t="s">
        <v>949</v>
      </c>
      <c r="AE684" s="998"/>
      <c r="AF684" s="998" t="s">
        <v>132</v>
      </c>
      <c r="AG684" s="998"/>
      <c r="AH684" s="998"/>
      <c r="AI684" s="998"/>
      <c r="AJ684" s="998">
        <f t="shared" si="63"/>
        <v>1</v>
      </c>
      <c r="AK684" s="998">
        <f t="shared" si="65"/>
        <v>1</v>
      </c>
    </row>
    <row r="685" spans="1:37" ht="16.5">
      <c r="A685" s="1018"/>
      <c r="B685" s="29">
        <f t="shared" si="62"/>
        <v>683</v>
      </c>
      <c r="C685" s="14" t="s">
        <v>3719</v>
      </c>
      <c r="D685" s="106" t="s">
        <v>6069</v>
      </c>
      <c r="E685" s="106" t="str">
        <f t="shared" si="64"/>
        <v>A49Q325</v>
      </c>
      <c r="F685" s="106" t="s">
        <v>993</v>
      </c>
      <c r="G685" s="14" t="s">
        <v>6070</v>
      </c>
      <c r="H685" s="29" t="s">
        <v>949</v>
      </c>
      <c r="I685" s="29" t="s">
        <v>949</v>
      </c>
      <c r="J685" s="29" t="s">
        <v>949</v>
      </c>
      <c r="K685" s="29" t="s">
        <v>949</v>
      </c>
      <c r="L685" s="29" t="s">
        <v>3937</v>
      </c>
      <c r="M685" s="29" t="s">
        <v>1412</v>
      </c>
      <c r="N685" s="106" t="s">
        <v>3938</v>
      </c>
      <c r="O685" s="106" t="s">
        <v>983</v>
      </c>
      <c r="P685" s="106" t="s">
        <v>984</v>
      </c>
      <c r="Q685" s="106" t="s">
        <v>949</v>
      </c>
      <c r="R685" s="29" t="s">
        <v>1166</v>
      </c>
      <c r="S685" s="1020" t="s">
        <v>949</v>
      </c>
      <c r="T685" s="1020" t="s">
        <v>949</v>
      </c>
      <c r="U685" s="1020" t="s">
        <v>949</v>
      </c>
      <c r="V685" s="1020" t="s">
        <v>949</v>
      </c>
      <c r="W685" s="1020" t="s">
        <v>949</v>
      </c>
      <c r="X685" s="1020" t="s">
        <v>949</v>
      </c>
      <c r="Y685" s="1020" t="s">
        <v>949</v>
      </c>
      <c r="Z685" s="1020" t="s">
        <v>949</v>
      </c>
      <c r="AA685" s="1020" t="s">
        <v>949</v>
      </c>
      <c r="AB685" s="1020" t="s">
        <v>949</v>
      </c>
      <c r="AC685" s="1020" t="s">
        <v>949</v>
      </c>
      <c r="AD685" s="1020" t="s">
        <v>949</v>
      </c>
      <c r="AE685" s="998"/>
      <c r="AF685" s="998" t="s">
        <v>132</v>
      </c>
      <c r="AG685" s="998"/>
      <c r="AH685" s="998"/>
      <c r="AI685" s="998"/>
      <c r="AJ685" s="998">
        <f t="shared" si="63"/>
        <v>1</v>
      </c>
      <c r="AK685" s="998">
        <f t="shared" si="65"/>
        <v>1</v>
      </c>
    </row>
    <row r="686" spans="1:37" ht="16.5">
      <c r="A686" s="1018"/>
      <c r="B686" s="29">
        <f t="shared" si="62"/>
        <v>684</v>
      </c>
      <c r="C686" s="14" t="s">
        <v>3719</v>
      </c>
      <c r="D686" s="106" t="s">
        <v>6071</v>
      </c>
      <c r="E686" s="106" t="str">
        <f t="shared" si="64"/>
        <v>A49Q326</v>
      </c>
      <c r="F686" s="106" t="s">
        <v>993</v>
      </c>
      <c r="G686" s="14" t="s">
        <v>6008</v>
      </c>
      <c r="H686" s="29" t="s">
        <v>949</v>
      </c>
      <c r="I686" s="29" t="s">
        <v>949</v>
      </c>
      <c r="J686" s="29" t="s">
        <v>949</v>
      </c>
      <c r="K686" s="29" t="s">
        <v>949</v>
      </c>
      <c r="L686" s="29" t="s">
        <v>5870</v>
      </c>
      <c r="M686" s="29" t="s">
        <v>3808</v>
      </c>
      <c r="N686" s="106" t="s">
        <v>5871</v>
      </c>
      <c r="O686" s="106" t="s">
        <v>949</v>
      </c>
      <c r="P686" s="106" t="s">
        <v>949</v>
      </c>
      <c r="Q686" s="106" t="s">
        <v>949</v>
      </c>
      <c r="R686" s="29" t="s">
        <v>986</v>
      </c>
      <c r="S686" s="1020" t="s">
        <v>949</v>
      </c>
      <c r="T686" s="1020" t="s">
        <v>949</v>
      </c>
      <c r="U686" s="1020" t="s">
        <v>949</v>
      </c>
      <c r="V686" s="1020" t="s">
        <v>949</v>
      </c>
      <c r="W686" s="1020" t="s">
        <v>949</v>
      </c>
      <c r="X686" s="1020" t="s">
        <v>949</v>
      </c>
      <c r="Y686" s="1020" t="s">
        <v>949</v>
      </c>
      <c r="Z686" s="1020" t="s">
        <v>949</v>
      </c>
      <c r="AA686" s="1020" t="s">
        <v>949</v>
      </c>
      <c r="AB686" s="1020" t="s">
        <v>949</v>
      </c>
      <c r="AC686" s="1020" t="s">
        <v>949</v>
      </c>
      <c r="AD686" s="1020" t="s">
        <v>949</v>
      </c>
      <c r="AE686" s="998"/>
      <c r="AF686" s="998" t="s">
        <v>132</v>
      </c>
      <c r="AG686" s="998"/>
      <c r="AH686" s="998"/>
      <c r="AI686" s="998"/>
      <c r="AJ686" s="998">
        <f t="shared" si="63"/>
        <v>1</v>
      </c>
      <c r="AK686" s="998">
        <f t="shared" si="65"/>
        <v>1</v>
      </c>
    </row>
    <row r="687" spans="1:37" ht="16.5">
      <c r="A687" s="1018"/>
      <c r="B687" s="29">
        <f t="shared" si="62"/>
        <v>685</v>
      </c>
      <c r="C687" s="14" t="s">
        <v>3719</v>
      </c>
      <c r="D687" s="106" t="s">
        <v>6072</v>
      </c>
      <c r="E687" s="106" t="str">
        <f t="shared" si="64"/>
        <v>A49Q327</v>
      </c>
      <c r="F687" s="106" t="s">
        <v>993</v>
      </c>
      <c r="G687" s="14" t="s">
        <v>6010</v>
      </c>
      <c r="H687" s="29" t="s">
        <v>949</v>
      </c>
      <c r="I687" s="29" t="s">
        <v>949</v>
      </c>
      <c r="J687" s="29" t="s">
        <v>949</v>
      </c>
      <c r="K687" s="29" t="s">
        <v>949</v>
      </c>
      <c r="L687" s="29" t="s">
        <v>5870</v>
      </c>
      <c r="M687" s="29" t="s">
        <v>949</v>
      </c>
      <c r="N687" s="106" t="s">
        <v>949</v>
      </c>
      <c r="O687" s="106" t="s">
        <v>949</v>
      </c>
      <c r="P687" s="106" t="s">
        <v>949</v>
      </c>
      <c r="Q687" s="106" t="s">
        <v>949</v>
      </c>
      <c r="R687" s="29" t="s">
        <v>986</v>
      </c>
      <c r="S687" s="1020" t="s">
        <v>949</v>
      </c>
      <c r="T687" s="1020" t="s">
        <v>949</v>
      </c>
      <c r="U687" s="1020" t="s">
        <v>949</v>
      </c>
      <c r="V687" s="1020" t="s">
        <v>949</v>
      </c>
      <c r="W687" s="1020" t="s">
        <v>949</v>
      </c>
      <c r="X687" s="1020" t="s">
        <v>949</v>
      </c>
      <c r="Y687" s="1020" t="s">
        <v>949</v>
      </c>
      <c r="Z687" s="1020" t="s">
        <v>949</v>
      </c>
      <c r="AA687" s="1020" t="s">
        <v>949</v>
      </c>
      <c r="AB687" s="1020" t="s">
        <v>949</v>
      </c>
      <c r="AC687" s="1020" t="s">
        <v>949</v>
      </c>
      <c r="AD687" s="1020" t="s">
        <v>949</v>
      </c>
      <c r="AE687" s="998"/>
      <c r="AF687" s="998" t="s">
        <v>132</v>
      </c>
      <c r="AG687" s="998"/>
      <c r="AH687" s="998"/>
      <c r="AI687" s="998"/>
      <c r="AJ687" s="998">
        <f t="shared" si="63"/>
        <v>1</v>
      </c>
      <c r="AK687" s="998">
        <f t="shared" si="65"/>
        <v>1</v>
      </c>
    </row>
    <row r="688" spans="1:37" ht="16.5">
      <c r="A688" s="1018"/>
      <c r="B688" s="29">
        <f t="shared" si="62"/>
        <v>686</v>
      </c>
      <c r="C688" s="14" t="s">
        <v>3719</v>
      </c>
      <c r="D688" s="106" t="s">
        <v>6073</v>
      </c>
      <c r="E688" s="106" t="str">
        <f t="shared" si="64"/>
        <v>A49Q328</v>
      </c>
      <c r="F688" s="106" t="s">
        <v>993</v>
      </c>
      <c r="G688" s="14" t="s">
        <v>6074</v>
      </c>
      <c r="H688" s="29" t="s">
        <v>949</v>
      </c>
      <c r="I688" s="29" t="s">
        <v>949</v>
      </c>
      <c r="J688" s="29" t="s">
        <v>949</v>
      </c>
      <c r="K688" s="29" t="s">
        <v>949</v>
      </c>
      <c r="L688" s="29" t="s">
        <v>5870</v>
      </c>
      <c r="M688" s="29" t="s">
        <v>3808</v>
      </c>
      <c r="N688" s="106" t="s">
        <v>5871</v>
      </c>
      <c r="O688" s="106" t="s">
        <v>949</v>
      </c>
      <c r="P688" s="106" t="s">
        <v>949</v>
      </c>
      <c r="Q688" s="106" t="s">
        <v>949</v>
      </c>
      <c r="R688" s="29" t="s">
        <v>986</v>
      </c>
      <c r="S688" s="1020" t="s">
        <v>949</v>
      </c>
      <c r="T688" s="1020" t="s">
        <v>949</v>
      </c>
      <c r="U688" s="1020" t="s">
        <v>949</v>
      </c>
      <c r="V688" s="1020" t="s">
        <v>949</v>
      </c>
      <c r="W688" s="1020" t="s">
        <v>949</v>
      </c>
      <c r="X688" s="1020" t="s">
        <v>949</v>
      </c>
      <c r="Y688" s="1020" t="s">
        <v>949</v>
      </c>
      <c r="Z688" s="1020" t="s">
        <v>949</v>
      </c>
      <c r="AA688" s="1020" t="s">
        <v>949</v>
      </c>
      <c r="AB688" s="1020" t="s">
        <v>949</v>
      </c>
      <c r="AC688" s="1020" t="s">
        <v>949</v>
      </c>
      <c r="AD688" s="1020" t="s">
        <v>949</v>
      </c>
      <c r="AE688" s="998"/>
      <c r="AF688" s="998" t="s">
        <v>132</v>
      </c>
      <c r="AG688" s="998"/>
      <c r="AH688" s="998"/>
      <c r="AI688" s="998"/>
      <c r="AJ688" s="998">
        <f t="shared" si="63"/>
        <v>1</v>
      </c>
      <c r="AK688" s="998">
        <f t="shared" si="65"/>
        <v>1</v>
      </c>
    </row>
    <row r="689" spans="1:38" ht="16.5">
      <c r="A689" s="1018"/>
      <c r="B689" s="29">
        <f t="shared" si="62"/>
        <v>687</v>
      </c>
      <c r="C689" s="14" t="s">
        <v>3719</v>
      </c>
      <c r="D689" s="106" t="s">
        <v>6075</v>
      </c>
      <c r="E689" s="106" t="str">
        <f t="shared" si="64"/>
        <v>A49Q329</v>
      </c>
      <c r="F689" s="106" t="s">
        <v>993</v>
      </c>
      <c r="G689" s="14" t="s">
        <v>6076</v>
      </c>
      <c r="H689" s="29" t="s">
        <v>949</v>
      </c>
      <c r="I689" s="29" t="s">
        <v>949</v>
      </c>
      <c r="J689" s="29" t="s">
        <v>949</v>
      </c>
      <c r="K689" s="29" t="s">
        <v>949</v>
      </c>
      <c r="L689" s="29" t="s">
        <v>5870</v>
      </c>
      <c r="M689" s="29" t="s">
        <v>949</v>
      </c>
      <c r="N689" s="106" t="s">
        <v>949</v>
      </c>
      <c r="O689" s="106" t="s">
        <v>949</v>
      </c>
      <c r="P689" s="106" t="s">
        <v>949</v>
      </c>
      <c r="Q689" s="106" t="s">
        <v>949</v>
      </c>
      <c r="R689" s="29" t="s">
        <v>986</v>
      </c>
      <c r="S689" s="1020" t="s">
        <v>949</v>
      </c>
      <c r="T689" s="1020" t="s">
        <v>949</v>
      </c>
      <c r="U689" s="1020" t="s">
        <v>949</v>
      </c>
      <c r="V689" s="1020" t="s">
        <v>949</v>
      </c>
      <c r="W689" s="1020" t="s">
        <v>949</v>
      </c>
      <c r="X689" s="1020" t="s">
        <v>949</v>
      </c>
      <c r="Y689" s="1020" t="s">
        <v>949</v>
      </c>
      <c r="Z689" s="1020" t="s">
        <v>949</v>
      </c>
      <c r="AA689" s="1020" t="s">
        <v>949</v>
      </c>
      <c r="AB689" s="1020" t="s">
        <v>949</v>
      </c>
      <c r="AC689" s="1020" t="s">
        <v>949</v>
      </c>
      <c r="AD689" s="1020" t="s">
        <v>949</v>
      </c>
      <c r="AE689" s="998"/>
      <c r="AF689" s="998" t="s">
        <v>132</v>
      </c>
      <c r="AG689" s="998"/>
      <c r="AH689" s="998"/>
      <c r="AI689" s="998"/>
      <c r="AJ689" s="998">
        <f t="shared" si="63"/>
        <v>1</v>
      </c>
      <c r="AK689" s="998">
        <f t="shared" si="65"/>
        <v>1</v>
      </c>
    </row>
    <row r="690" spans="1:38" ht="16.5">
      <c r="A690" s="1018"/>
      <c r="B690" s="29">
        <f t="shared" si="62"/>
        <v>688</v>
      </c>
      <c r="C690" s="14" t="s">
        <v>3719</v>
      </c>
      <c r="D690" s="106" t="s">
        <v>6077</v>
      </c>
      <c r="E690" s="106" t="str">
        <f t="shared" si="64"/>
        <v>A49Q330</v>
      </c>
      <c r="F690" s="106" t="s">
        <v>993</v>
      </c>
      <c r="G690" s="14" t="s">
        <v>6018</v>
      </c>
      <c r="H690" s="29" t="s">
        <v>949</v>
      </c>
      <c r="I690" s="29" t="s">
        <v>949</v>
      </c>
      <c r="J690" s="29" t="s">
        <v>949</v>
      </c>
      <c r="K690" s="29" t="s">
        <v>949</v>
      </c>
      <c r="L690" s="29" t="s">
        <v>5870</v>
      </c>
      <c r="M690" s="29" t="s">
        <v>3808</v>
      </c>
      <c r="N690" s="106" t="s">
        <v>5871</v>
      </c>
      <c r="O690" s="106" t="s">
        <v>949</v>
      </c>
      <c r="P690" s="106" t="s">
        <v>949</v>
      </c>
      <c r="Q690" s="106" t="s">
        <v>949</v>
      </c>
      <c r="R690" s="29" t="s">
        <v>986</v>
      </c>
      <c r="S690" s="1020" t="s">
        <v>949</v>
      </c>
      <c r="T690" s="1020" t="s">
        <v>949</v>
      </c>
      <c r="U690" s="1020" t="s">
        <v>949</v>
      </c>
      <c r="V690" s="1020" t="s">
        <v>949</v>
      </c>
      <c r="W690" s="1020" t="s">
        <v>949</v>
      </c>
      <c r="X690" s="1020" t="s">
        <v>949</v>
      </c>
      <c r="Y690" s="1020" t="s">
        <v>949</v>
      </c>
      <c r="Z690" s="1020" t="s">
        <v>949</v>
      </c>
      <c r="AA690" s="1020" t="s">
        <v>949</v>
      </c>
      <c r="AB690" s="1020" t="s">
        <v>949</v>
      </c>
      <c r="AC690" s="1020" t="s">
        <v>949</v>
      </c>
      <c r="AD690" s="1020" t="s">
        <v>949</v>
      </c>
      <c r="AE690" s="998"/>
      <c r="AF690" s="998" t="s">
        <v>132</v>
      </c>
      <c r="AG690" s="998"/>
      <c r="AH690" s="998"/>
      <c r="AI690" s="998"/>
      <c r="AJ690" s="998">
        <f t="shared" si="63"/>
        <v>1</v>
      </c>
      <c r="AK690" s="998">
        <f t="shared" si="65"/>
        <v>1</v>
      </c>
    </row>
    <row r="691" spans="1:38" ht="16.5">
      <c r="A691" s="1018"/>
      <c r="B691" s="29">
        <f t="shared" si="62"/>
        <v>689</v>
      </c>
      <c r="C691" s="14" t="s">
        <v>3719</v>
      </c>
      <c r="D691" s="106" t="s">
        <v>6078</v>
      </c>
      <c r="E691" s="106" t="str">
        <f t="shared" si="64"/>
        <v>A49Q331</v>
      </c>
      <c r="F691" s="106" t="s">
        <v>993</v>
      </c>
      <c r="G691" s="14" t="s">
        <v>6020</v>
      </c>
      <c r="H691" s="29" t="s">
        <v>949</v>
      </c>
      <c r="I691" s="29" t="s">
        <v>949</v>
      </c>
      <c r="J691" s="29" t="s">
        <v>949</v>
      </c>
      <c r="K691" s="29" t="s">
        <v>949</v>
      </c>
      <c r="L691" s="29" t="s">
        <v>5870</v>
      </c>
      <c r="M691" s="29" t="s">
        <v>949</v>
      </c>
      <c r="N691" s="106" t="s">
        <v>949</v>
      </c>
      <c r="O691" s="106" t="s">
        <v>949</v>
      </c>
      <c r="P691" s="106" t="s">
        <v>949</v>
      </c>
      <c r="Q691" s="106" t="s">
        <v>949</v>
      </c>
      <c r="R691" s="29" t="s">
        <v>986</v>
      </c>
      <c r="S691" s="1020" t="s">
        <v>949</v>
      </c>
      <c r="T691" s="1020" t="s">
        <v>949</v>
      </c>
      <c r="U691" s="1020" t="s">
        <v>949</v>
      </c>
      <c r="V691" s="1020" t="s">
        <v>949</v>
      </c>
      <c r="W691" s="1020" t="s">
        <v>949</v>
      </c>
      <c r="X691" s="1020" t="s">
        <v>949</v>
      </c>
      <c r="Y691" s="1020" t="s">
        <v>949</v>
      </c>
      <c r="Z691" s="1020" t="s">
        <v>949</v>
      </c>
      <c r="AA691" s="1020" t="s">
        <v>949</v>
      </c>
      <c r="AB691" s="1020" t="s">
        <v>949</v>
      </c>
      <c r="AC691" s="1020" t="s">
        <v>949</v>
      </c>
      <c r="AD691" s="1020" t="s">
        <v>949</v>
      </c>
      <c r="AE691" s="998"/>
      <c r="AF691" s="998" t="s">
        <v>132</v>
      </c>
      <c r="AG691" s="998"/>
      <c r="AH691" s="998"/>
      <c r="AI691" s="998"/>
      <c r="AJ691" s="998">
        <f t="shared" si="63"/>
        <v>1</v>
      </c>
      <c r="AK691" s="998">
        <f t="shared" si="65"/>
        <v>1</v>
      </c>
    </row>
    <row r="692" spans="1:38" ht="16.5">
      <c r="A692" s="1018"/>
      <c r="B692" s="29">
        <f t="shared" si="62"/>
        <v>690</v>
      </c>
      <c r="C692" s="14" t="s">
        <v>3719</v>
      </c>
      <c r="D692" s="106" t="s">
        <v>6079</v>
      </c>
      <c r="E692" s="106" t="str">
        <f t="shared" si="64"/>
        <v>A49Q332</v>
      </c>
      <c r="F692" s="106" t="s">
        <v>993</v>
      </c>
      <c r="G692" s="14" t="s">
        <v>6080</v>
      </c>
      <c r="H692" s="29" t="s">
        <v>949</v>
      </c>
      <c r="I692" s="29" t="s">
        <v>949</v>
      </c>
      <c r="J692" s="29" t="s">
        <v>949</v>
      </c>
      <c r="K692" s="29" t="s">
        <v>949</v>
      </c>
      <c r="L692" s="29" t="s">
        <v>5870</v>
      </c>
      <c r="M692" s="29" t="s">
        <v>3808</v>
      </c>
      <c r="N692" s="106" t="s">
        <v>5871</v>
      </c>
      <c r="O692" s="106" t="s">
        <v>949</v>
      </c>
      <c r="P692" s="106" t="s">
        <v>949</v>
      </c>
      <c r="Q692" s="106" t="s">
        <v>949</v>
      </c>
      <c r="R692" s="29" t="s">
        <v>986</v>
      </c>
      <c r="S692" s="1020" t="s">
        <v>949</v>
      </c>
      <c r="T692" s="1020" t="s">
        <v>949</v>
      </c>
      <c r="U692" s="1020" t="s">
        <v>949</v>
      </c>
      <c r="V692" s="1020" t="s">
        <v>949</v>
      </c>
      <c r="W692" s="1020" t="s">
        <v>949</v>
      </c>
      <c r="X692" s="1020" t="s">
        <v>949</v>
      </c>
      <c r="Y692" s="1020" t="s">
        <v>949</v>
      </c>
      <c r="Z692" s="1020" t="s">
        <v>949</v>
      </c>
      <c r="AA692" s="1020" t="s">
        <v>949</v>
      </c>
      <c r="AB692" s="1020" t="s">
        <v>949</v>
      </c>
      <c r="AC692" s="1020" t="s">
        <v>949</v>
      </c>
      <c r="AD692" s="1020" t="s">
        <v>949</v>
      </c>
      <c r="AE692" s="998"/>
      <c r="AF692" s="998" t="s">
        <v>132</v>
      </c>
      <c r="AG692" s="998"/>
      <c r="AH692" s="998"/>
      <c r="AI692" s="998"/>
      <c r="AJ692" s="998">
        <f t="shared" si="63"/>
        <v>1</v>
      </c>
      <c r="AK692" s="998">
        <f t="shared" si="65"/>
        <v>1</v>
      </c>
    </row>
    <row r="693" spans="1:38" ht="16.5">
      <c r="A693" s="1018"/>
      <c r="B693" s="29">
        <f t="shared" si="62"/>
        <v>691</v>
      </c>
      <c r="C693" s="14" t="s">
        <v>3719</v>
      </c>
      <c r="D693" s="106" t="s">
        <v>6081</v>
      </c>
      <c r="E693" s="106" t="str">
        <f t="shared" si="64"/>
        <v>A49Q333</v>
      </c>
      <c r="F693" s="106" t="s">
        <v>993</v>
      </c>
      <c r="G693" s="14" t="s">
        <v>6082</v>
      </c>
      <c r="H693" s="29" t="s">
        <v>949</v>
      </c>
      <c r="I693" s="29" t="s">
        <v>949</v>
      </c>
      <c r="J693" s="29" t="s">
        <v>949</v>
      </c>
      <c r="K693" s="29" t="s">
        <v>949</v>
      </c>
      <c r="L693" s="29" t="s">
        <v>5870</v>
      </c>
      <c r="M693" s="29" t="s">
        <v>949</v>
      </c>
      <c r="N693" s="106" t="s">
        <v>949</v>
      </c>
      <c r="O693" s="106" t="s">
        <v>949</v>
      </c>
      <c r="P693" s="106" t="s">
        <v>949</v>
      </c>
      <c r="Q693" s="106" t="s">
        <v>949</v>
      </c>
      <c r="R693" s="29" t="s">
        <v>986</v>
      </c>
      <c r="S693" s="1020" t="s">
        <v>949</v>
      </c>
      <c r="T693" s="1020" t="s">
        <v>949</v>
      </c>
      <c r="U693" s="1020" t="s">
        <v>949</v>
      </c>
      <c r="V693" s="1020" t="s">
        <v>949</v>
      </c>
      <c r="W693" s="1020" t="s">
        <v>949</v>
      </c>
      <c r="X693" s="1020" t="s">
        <v>949</v>
      </c>
      <c r="Y693" s="1020" t="s">
        <v>949</v>
      </c>
      <c r="Z693" s="1020" t="s">
        <v>949</v>
      </c>
      <c r="AA693" s="1020" t="s">
        <v>949</v>
      </c>
      <c r="AB693" s="1020" t="s">
        <v>949</v>
      </c>
      <c r="AC693" s="1020" t="s">
        <v>949</v>
      </c>
      <c r="AD693" s="1020" t="s">
        <v>949</v>
      </c>
      <c r="AE693" s="998"/>
      <c r="AF693" s="998" t="s">
        <v>132</v>
      </c>
      <c r="AG693" s="998"/>
      <c r="AH693" s="998"/>
      <c r="AI693" s="998"/>
      <c r="AJ693" s="998">
        <f t="shared" si="63"/>
        <v>1</v>
      </c>
      <c r="AK693" s="998">
        <f t="shared" si="65"/>
        <v>1</v>
      </c>
    </row>
    <row r="694" spans="1:38" ht="16.5">
      <c r="A694" s="1018"/>
      <c r="B694" s="29">
        <f t="shared" si="62"/>
        <v>692</v>
      </c>
      <c r="C694" s="14" t="s">
        <v>3719</v>
      </c>
      <c r="D694" s="106" t="s">
        <v>6083</v>
      </c>
      <c r="E694" s="106" t="str">
        <f t="shared" si="64"/>
        <v>A49Q400</v>
      </c>
      <c r="F694" s="106" t="s">
        <v>993</v>
      </c>
      <c r="G694" s="14" t="s">
        <v>6084</v>
      </c>
      <c r="H694" s="29" t="s">
        <v>949</v>
      </c>
      <c r="I694" s="29" t="s">
        <v>949</v>
      </c>
      <c r="J694" s="29" t="s">
        <v>949</v>
      </c>
      <c r="K694" s="29" t="s">
        <v>949</v>
      </c>
      <c r="L694" s="29" t="s">
        <v>6085</v>
      </c>
      <c r="M694" s="29" t="s">
        <v>5557</v>
      </c>
      <c r="N694" s="106" t="s">
        <v>2018</v>
      </c>
      <c r="O694" s="106" t="s">
        <v>5558</v>
      </c>
      <c r="P694" s="106" t="s">
        <v>949</v>
      </c>
      <c r="Q694" s="106" t="s">
        <v>949</v>
      </c>
      <c r="R694" s="29" t="s">
        <v>986</v>
      </c>
      <c r="S694" s="1020" t="s">
        <v>949</v>
      </c>
      <c r="T694" s="1020" t="s">
        <v>949</v>
      </c>
      <c r="U694" s="1020" t="s">
        <v>949</v>
      </c>
      <c r="V694" s="1020" t="s">
        <v>949</v>
      </c>
      <c r="W694" s="1020" t="s">
        <v>949</v>
      </c>
      <c r="X694" s="1020" t="s">
        <v>949</v>
      </c>
      <c r="Y694" s="1020" t="s">
        <v>949</v>
      </c>
      <c r="Z694" s="1020" t="s">
        <v>949</v>
      </c>
      <c r="AA694" s="1020" t="s">
        <v>949</v>
      </c>
      <c r="AB694" s="1020" t="s">
        <v>949</v>
      </c>
      <c r="AC694" s="1020" t="s">
        <v>949</v>
      </c>
      <c r="AD694" s="1020" t="s">
        <v>949</v>
      </c>
      <c r="AE694" s="998"/>
      <c r="AF694" s="998" t="s">
        <v>132</v>
      </c>
      <c r="AG694" s="998"/>
      <c r="AH694" s="998"/>
      <c r="AI694" s="998"/>
      <c r="AJ694" s="998">
        <f t="shared" si="63"/>
        <v>1</v>
      </c>
      <c r="AK694" s="998">
        <f t="shared" si="65"/>
        <v>1</v>
      </c>
    </row>
    <row r="695" spans="1:38" ht="16.5">
      <c r="A695" s="1018"/>
      <c r="B695" s="29">
        <f t="shared" si="62"/>
        <v>693</v>
      </c>
      <c r="C695" s="14" t="s">
        <v>3719</v>
      </c>
      <c r="D695" s="106" t="s">
        <v>6086</v>
      </c>
      <c r="E695" s="106" t="str">
        <f t="shared" si="64"/>
        <v>A49Q401</v>
      </c>
      <c r="F695" s="106" t="s">
        <v>993</v>
      </c>
      <c r="G695" s="14" t="s">
        <v>6087</v>
      </c>
      <c r="H695" s="29" t="s">
        <v>949</v>
      </c>
      <c r="I695" s="29" t="s">
        <v>949</v>
      </c>
      <c r="J695" s="29" t="s">
        <v>949</v>
      </c>
      <c r="K695" s="29" t="s">
        <v>949</v>
      </c>
      <c r="L695" s="29" t="s">
        <v>6085</v>
      </c>
      <c r="M695" s="29" t="s">
        <v>5557</v>
      </c>
      <c r="N695" s="106" t="s">
        <v>2018</v>
      </c>
      <c r="O695" s="106" t="s">
        <v>5558</v>
      </c>
      <c r="P695" s="106" t="s">
        <v>949</v>
      </c>
      <c r="Q695" s="106" t="s">
        <v>949</v>
      </c>
      <c r="R695" s="29" t="s">
        <v>986</v>
      </c>
      <c r="S695" s="1020" t="s">
        <v>949</v>
      </c>
      <c r="T695" s="1020" t="s">
        <v>949</v>
      </c>
      <c r="U695" s="1020" t="s">
        <v>949</v>
      </c>
      <c r="V695" s="1020" t="s">
        <v>949</v>
      </c>
      <c r="W695" s="1020" t="s">
        <v>949</v>
      </c>
      <c r="X695" s="1020" t="s">
        <v>949</v>
      </c>
      <c r="Y695" s="1020" t="s">
        <v>949</v>
      </c>
      <c r="Z695" s="1020" t="s">
        <v>949</v>
      </c>
      <c r="AA695" s="1020" t="s">
        <v>949</v>
      </c>
      <c r="AB695" s="1020" t="s">
        <v>949</v>
      </c>
      <c r="AC695" s="1020" t="s">
        <v>949</v>
      </c>
      <c r="AD695" s="1020" t="s">
        <v>949</v>
      </c>
      <c r="AE695" s="998"/>
      <c r="AF695" s="998" t="s">
        <v>132</v>
      </c>
      <c r="AG695" s="998"/>
      <c r="AH695" s="998"/>
      <c r="AI695" s="998"/>
      <c r="AJ695" s="998">
        <f t="shared" si="63"/>
        <v>1</v>
      </c>
      <c r="AK695" s="998">
        <f t="shared" si="65"/>
        <v>1</v>
      </c>
    </row>
    <row r="696" spans="1:38" ht="16.5">
      <c r="A696" s="1018"/>
      <c r="B696" s="29">
        <f t="shared" si="62"/>
        <v>694</v>
      </c>
      <c r="C696" s="14" t="s">
        <v>3719</v>
      </c>
      <c r="D696" s="106" t="s">
        <v>6088</v>
      </c>
      <c r="E696" s="106" t="str">
        <f t="shared" si="64"/>
        <v>A49Q402</v>
      </c>
      <c r="F696" s="106" t="s">
        <v>993</v>
      </c>
      <c r="G696" s="14" t="s">
        <v>6089</v>
      </c>
      <c r="H696" s="29" t="s">
        <v>949</v>
      </c>
      <c r="I696" s="29" t="s">
        <v>949</v>
      </c>
      <c r="J696" s="29" t="s">
        <v>949</v>
      </c>
      <c r="K696" s="29" t="s">
        <v>949</v>
      </c>
      <c r="L696" s="29" t="s">
        <v>6085</v>
      </c>
      <c r="M696" s="29" t="s">
        <v>5557</v>
      </c>
      <c r="N696" s="106" t="s">
        <v>2018</v>
      </c>
      <c r="O696" s="106" t="s">
        <v>5558</v>
      </c>
      <c r="P696" s="106" t="s">
        <v>949</v>
      </c>
      <c r="Q696" s="106" t="s">
        <v>949</v>
      </c>
      <c r="R696" s="29" t="s">
        <v>986</v>
      </c>
      <c r="S696" s="1020" t="s">
        <v>949</v>
      </c>
      <c r="T696" s="1020" t="s">
        <v>949</v>
      </c>
      <c r="U696" s="1020" t="s">
        <v>949</v>
      </c>
      <c r="V696" s="1020" t="s">
        <v>949</v>
      </c>
      <c r="W696" s="1020" t="s">
        <v>949</v>
      </c>
      <c r="X696" s="1020" t="s">
        <v>949</v>
      </c>
      <c r="Y696" s="1020" t="s">
        <v>949</v>
      </c>
      <c r="Z696" s="1020" t="s">
        <v>949</v>
      </c>
      <c r="AA696" s="1020" t="s">
        <v>949</v>
      </c>
      <c r="AB696" s="1020" t="s">
        <v>949</v>
      </c>
      <c r="AC696" s="1020" t="s">
        <v>949</v>
      </c>
      <c r="AD696" s="1020" t="s">
        <v>949</v>
      </c>
      <c r="AE696" s="998"/>
      <c r="AF696" s="998" t="s">
        <v>132</v>
      </c>
      <c r="AG696" s="998"/>
      <c r="AH696" s="998"/>
      <c r="AI696" s="998"/>
      <c r="AJ696" s="998">
        <f t="shared" si="63"/>
        <v>1</v>
      </c>
      <c r="AK696" s="998">
        <f t="shared" si="65"/>
        <v>1</v>
      </c>
    </row>
    <row r="697" spans="1:38" ht="16.5">
      <c r="A697" s="1018"/>
      <c r="B697" s="29">
        <f t="shared" si="62"/>
        <v>695</v>
      </c>
      <c r="C697" s="14" t="s">
        <v>3719</v>
      </c>
      <c r="D697" s="106" t="s">
        <v>6090</v>
      </c>
      <c r="E697" s="106" t="str">
        <f t="shared" si="64"/>
        <v>A49Q403</v>
      </c>
      <c r="F697" s="106" t="s">
        <v>993</v>
      </c>
      <c r="G697" s="14" t="s">
        <v>6091</v>
      </c>
      <c r="H697" s="29" t="s">
        <v>949</v>
      </c>
      <c r="I697" s="29" t="s">
        <v>949</v>
      </c>
      <c r="J697" s="29" t="s">
        <v>949</v>
      </c>
      <c r="K697" s="29" t="s">
        <v>949</v>
      </c>
      <c r="L697" s="29" t="s">
        <v>6085</v>
      </c>
      <c r="M697" s="29" t="s">
        <v>5557</v>
      </c>
      <c r="N697" s="106" t="s">
        <v>2018</v>
      </c>
      <c r="O697" s="106" t="s">
        <v>5558</v>
      </c>
      <c r="P697" s="106" t="s">
        <v>949</v>
      </c>
      <c r="Q697" s="106" t="s">
        <v>949</v>
      </c>
      <c r="R697" s="29" t="s">
        <v>986</v>
      </c>
      <c r="S697" s="1020" t="s">
        <v>949</v>
      </c>
      <c r="T697" s="1020" t="s">
        <v>949</v>
      </c>
      <c r="U697" s="1020" t="s">
        <v>949</v>
      </c>
      <c r="V697" s="1020" t="s">
        <v>949</v>
      </c>
      <c r="W697" s="1020" t="s">
        <v>949</v>
      </c>
      <c r="X697" s="1020" t="s">
        <v>949</v>
      </c>
      <c r="Y697" s="1020" t="s">
        <v>949</v>
      </c>
      <c r="Z697" s="1020" t="s">
        <v>949</v>
      </c>
      <c r="AA697" s="1020" t="s">
        <v>949</v>
      </c>
      <c r="AB697" s="1020" t="s">
        <v>949</v>
      </c>
      <c r="AC697" s="1020" t="s">
        <v>949</v>
      </c>
      <c r="AD697" s="1020" t="s">
        <v>949</v>
      </c>
      <c r="AE697" s="998"/>
      <c r="AF697" s="998" t="s">
        <v>132</v>
      </c>
      <c r="AG697" s="998"/>
      <c r="AH697" s="998"/>
      <c r="AI697" s="998"/>
      <c r="AJ697" s="998">
        <f t="shared" si="63"/>
        <v>1</v>
      </c>
      <c r="AK697" s="998">
        <f t="shared" si="65"/>
        <v>1</v>
      </c>
    </row>
    <row r="698" spans="1:38" ht="16.5">
      <c r="A698" s="1018"/>
      <c r="B698" s="29">
        <f t="shared" si="62"/>
        <v>696</v>
      </c>
      <c r="C698" s="14" t="s">
        <v>3719</v>
      </c>
      <c r="D698" s="99" t="s">
        <v>6092</v>
      </c>
      <c r="E698" s="106" t="str">
        <f t="shared" si="64"/>
        <v>A49X271</v>
      </c>
      <c r="F698" s="106" t="s">
        <v>947</v>
      </c>
      <c r="G698" s="683" t="s">
        <v>6093</v>
      </c>
      <c r="H698" s="1019" t="s">
        <v>949</v>
      </c>
      <c r="I698" s="1019" t="s">
        <v>949</v>
      </c>
      <c r="J698" s="1019" t="s">
        <v>949</v>
      </c>
      <c r="K698" s="1019" t="s">
        <v>949</v>
      </c>
      <c r="L698" s="1019" t="s">
        <v>949</v>
      </c>
      <c r="M698" s="1019" t="s">
        <v>949</v>
      </c>
      <c r="N698" s="155" t="s">
        <v>949</v>
      </c>
      <c r="O698" s="155" t="s">
        <v>949</v>
      </c>
      <c r="P698" s="155" t="s">
        <v>949</v>
      </c>
      <c r="Q698" s="106" t="s">
        <v>949</v>
      </c>
      <c r="R698" s="1019" t="s">
        <v>949</v>
      </c>
      <c r="S698" s="1020" t="s">
        <v>949</v>
      </c>
      <c r="T698" s="1020" t="s">
        <v>949</v>
      </c>
      <c r="U698" s="1020" t="s">
        <v>949</v>
      </c>
      <c r="V698" s="1020" t="s">
        <v>949</v>
      </c>
      <c r="W698" s="1020" t="s">
        <v>949</v>
      </c>
      <c r="X698" s="1020" t="s">
        <v>949</v>
      </c>
      <c r="Y698" s="1020" t="s">
        <v>949</v>
      </c>
      <c r="Z698" s="1020" t="s">
        <v>949</v>
      </c>
      <c r="AA698" s="1020" t="s">
        <v>949</v>
      </c>
      <c r="AB698" s="1020" t="s">
        <v>949</v>
      </c>
      <c r="AC698" s="1020" t="s">
        <v>949</v>
      </c>
      <c r="AD698" s="1020" t="s">
        <v>949</v>
      </c>
      <c r="AE698" s="998" t="s">
        <v>940</v>
      </c>
      <c r="AF698" s="998" t="s">
        <v>132</v>
      </c>
      <c r="AG698" s="998"/>
      <c r="AH698" s="998"/>
      <c r="AI698" s="998"/>
      <c r="AJ698" s="998">
        <f t="shared" si="63"/>
        <v>1</v>
      </c>
      <c r="AK698" s="998">
        <f t="shared" si="65"/>
        <v>1</v>
      </c>
    </row>
    <row r="699" spans="1:38" ht="16.5">
      <c r="A699" s="1018"/>
      <c r="B699" s="29">
        <f t="shared" si="62"/>
        <v>697</v>
      </c>
      <c r="C699" s="14" t="s">
        <v>3719</v>
      </c>
      <c r="D699" s="99" t="s">
        <v>6094</v>
      </c>
      <c r="E699" s="106" t="str">
        <f t="shared" si="64"/>
        <v>A49X272</v>
      </c>
      <c r="F699" s="106" t="s">
        <v>947</v>
      </c>
      <c r="G699" s="683" t="s">
        <v>6095</v>
      </c>
      <c r="H699" s="1019" t="s">
        <v>949</v>
      </c>
      <c r="I699" s="1019" t="s">
        <v>949</v>
      </c>
      <c r="J699" s="1019" t="s">
        <v>949</v>
      </c>
      <c r="K699" s="1019" t="s">
        <v>949</v>
      </c>
      <c r="L699" s="1019" t="s">
        <v>949</v>
      </c>
      <c r="M699" s="1019" t="s">
        <v>949</v>
      </c>
      <c r="N699" s="155" t="s">
        <v>949</v>
      </c>
      <c r="O699" s="155" t="s">
        <v>949</v>
      </c>
      <c r="P699" s="155" t="s">
        <v>949</v>
      </c>
      <c r="Q699" s="106" t="s">
        <v>949</v>
      </c>
      <c r="R699" s="1019" t="s">
        <v>949</v>
      </c>
      <c r="S699" s="1020" t="s">
        <v>949</v>
      </c>
      <c r="T699" s="1020" t="s">
        <v>949</v>
      </c>
      <c r="U699" s="1020" t="s">
        <v>949</v>
      </c>
      <c r="V699" s="1020" t="s">
        <v>949</v>
      </c>
      <c r="W699" s="1020" t="s">
        <v>949</v>
      </c>
      <c r="X699" s="1020" t="s">
        <v>949</v>
      </c>
      <c r="Y699" s="1020" t="s">
        <v>949</v>
      </c>
      <c r="Z699" s="1020" t="s">
        <v>949</v>
      </c>
      <c r="AA699" s="1020" t="s">
        <v>949</v>
      </c>
      <c r="AB699" s="1020" t="s">
        <v>949</v>
      </c>
      <c r="AC699" s="1020" t="s">
        <v>949</v>
      </c>
      <c r="AD699" s="1020" t="s">
        <v>949</v>
      </c>
      <c r="AE699" s="998"/>
      <c r="AF699" s="998" t="s">
        <v>132</v>
      </c>
      <c r="AG699" s="998"/>
      <c r="AH699" s="998"/>
      <c r="AI699" s="998"/>
      <c r="AJ699" s="998">
        <f t="shared" si="63"/>
        <v>1</v>
      </c>
      <c r="AK699" s="998">
        <f t="shared" si="65"/>
        <v>1</v>
      </c>
    </row>
    <row r="700" spans="1:38" ht="16.5">
      <c r="A700" s="1018"/>
      <c r="B700" s="29">
        <f t="shared" si="62"/>
        <v>698</v>
      </c>
      <c r="C700" s="14" t="s">
        <v>3719</v>
      </c>
      <c r="D700" s="99" t="s">
        <v>6096</v>
      </c>
      <c r="E700" s="106" t="str">
        <f t="shared" si="64"/>
        <v>A49X274</v>
      </c>
      <c r="F700" s="106" t="s">
        <v>947</v>
      </c>
      <c r="G700" s="683" t="s">
        <v>6097</v>
      </c>
      <c r="H700" s="1019" t="s">
        <v>949</v>
      </c>
      <c r="I700" s="1019" t="s">
        <v>949</v>
      </c>
      <c r="J700" s="1019" t="s">
        <v>949</v>
      </c>
      <c r="K700" s="1019" t="s">
        <v>949</v>
      </c>
      <c r="L700" s="1019" t="s">
        <v>949</v>
      </c>
      <c r="M700" s="1019" t="s">
        <v>949</v>
      </c>
      <c r="N700" s="155" t="s">
        <v>949</v>
      </c>
      <c r="O700" s="155" t="s">
        <v>949</v>
      </c>
      <c r="P700" s="155" t="s">
        <v>949</v>
      </c>
      <c r="Q700" s="106" t="s">
        <v>949</v>
      </c>
      <c r="R700" s="1019" t="s">
        <v>949</v>
      </c>
      <c r="S700" s="1020" t="s">
        <v>949</v>
      </c>
      <c r="T700" s="1020" t="s">
        <v>949</v>
      </c>
      <c r="U700" s="1020" t="s">
        <v>949</v>
      </c>
      <c r="V700" s="1020" t="s">
        <v>949</v>
      </c>
      <c r="W700" s="1020" t="s">
        <v>949</v>
      </c>
      <c r="X700" s="1020" t="s">
        <v>949</v>
      </c>
      <c r="Y700" s="1020" t="s">
        <v>949</v>
      </c>
      <c r="Z700" s="1020" t="s">
        <v>949</v>
      </c>
      <c r="AA700" s="1020" t="s">
        <v>949</v>
      </c>
      <c r="AB700" s="1020" t="s">
        <v>949</v>
      </c>
      <c r="AC700" s="1020" t="s">
        <v>949</v>
      </c>
      <c r="AD700" s="1020" t="s">
        <v>949</v>
      </c>
      <c r="AE700" s="998" t="s">
        <v>940</v>
      </c>
      <c r="AF700" s="998" t="s">
        <v>132</v>
      </c>
      <c r="AG700" s="998"/>
      <c r="AH700" s="998"/>
      <c r="AI700" s="998"/>
      <c r="AJ700" s="998">
        <f t="shared" si="63"/>
        <v>1</v>
      </c>
      <c r="AK700" s="998">
        <f t="shared" si="65"/>
        <v>1</v>
      </c>
      <c r="AL700" s="1032"/>
    </row>
    <row r="701" spans="1:38" ht="16.5">
      <c r="A701" s="1018"/>
      <c r="B701" s="29">
        <f t="shared" si="62"/>
        <v>699</v>
      </c>
      <c r="C701" s="14" t="s">
        <v>3719</v>
      </c>
      <c r="D701" s="99" t="s">
        <v>6098</v>
      </c>
      <c r="E701" s="106" t="str">
        <f t="shared" si="64"/>
        <v>A49X275</v>
      </c>
      <c r="F701" s="106" t="s">
        <v>947</v>
      </c>
      <c r="G701" s="683" t="s">
        <v>6099</v>
      </c>
      <c r="H701" s="1019" t="s">
        <v>949</v>
      </c>
      <c r="I701" s="1019" t="s">
        <v>949</v>
      </c>
      <c r="J701" s="1019" t="s">
        <v>949</v>
      </c>
      <c r="K701" s="1019" t="s">
        <v>949</v>
      </c>
      <c r="L701" s="1019" t="s">
        <v>949</v>
      </c>
      <c r="M701" s="1019" t="s">
        <v>949</v>
      </c>
      <c r="N701" s="155" t="s">
        <v>949</v>
      </c>
      <c r="O701" s="155" t="s">
        <v>949</v>
      </c>
      <c r="P701" s="155" t="s">
        <v>949</v>
      </c>
      <c r="Q701" s="106" t="s">
        <v>949</v>
      </c>
      <c r="R701" s="1019" t="s">
        <v>949</v>
      </c>
      <c r="S701" s="1020" t="s">
        <v>949</v>
      </c>
      <c r="T701" s="1020" t="s">
        <v>949</v>
      </c>
      <c r="U701" s="1020" t="s">
        <v>949</v>
      </c>
      <c r="V701" s="1020" t="s">
        <v>949</v>
      </c>
      <c r="W701" s="1020" t="s">
        <v>949</v>
      </c>
      <c r="X701" s="1020" t="s">
        <v>949</v>
      </c>
      <c r="Y701" s="1020" t="s">
        <v>949</v>
      </c>
      <c r="Z701" s="1020" t="s">
        <v>949</v>
      </c>
      <c r="AA701" s="1020" t="s">
        <v>949</v>
      </c>
      <c r="AB701" s="1020" t="s">
        <v>949</v>
      </c>
      <c r="AC701" s="1020" t="s">
        <v>949</v>
      </c>
      <c r="AD701" s="1020" t="s">
        <v>949</v>
      </c>
      <c r="AE701" s="998"/>
      <c r="AF701" s="998" t="s">
        <v>132</v>
      </c>
      <c r="AG701" s="998"/>
      <c r="AH701" s="998"/>
      <c r="AI701" s="998"/>
      <c r="AJ701" s="998">
        <f t="shared" si="63"/>
        <v>1</v>
      </c>
      <c r="AK701" s="998">
        <f t="shared" si="65"/>
        <v>1</v>
      </c>
      <c r="AL701" s="1032"/>
    </row>
    <row r="702" spans="1:38" ht="16.5">
      <c r="A702" s="1018"/>
      <c r="B702" s="29">
        <f t="shared" si="62"/>
        <v>700</v>
      </c>
      <c r="C702" s="14" t="s">
        <v>3719</v>
      </c>
      <c r="D702" s="99" t="s">
        <v>6100</v>
      </c>
      <c r="E702" s="106" t="str">
        <f t="shared" si="64"/>
        <v>A49X277</v>
      </c>
      <c r="F702" s="106" t="s">
        <v>947</v>
      </c>
      <c r="G702" s="683" t="s">
        <v>6101</v>
      </c>
      <c r="H702" s="1019" t="s">
        <v>949</v>
      </c>
      <c r="I702" s="1019" t="s">
        <v>949</v>
      </c>
      <c r="J702" s="1019" t="s">
        <v>949</v>
      </c>
      <c r="K702" s="1019" t="s">
        <v>949</v>
      </c>
      <c r="L702" s="1019" t="s">
        <v>949</v>
      </c>
      <c r="M702" s="1019" t="s">
        <v>949</v>
      </c>
      <c r="N702" s="155" t="s">
        <v>949</v>
      </c>
      <c r="O702" s="155" t="s">
        <v>949</v>
      </c>
      <c r="P702" s="155" t="s">
        <v>949</v>
      </c>
      <c r="Q702" s="106" t="s">
        <v>949</v>
      </c>
      <c r="R702" s="1019" t="s">
        <v>949</v>
      </c>
      <c r="S702" s="1020" t="s">
        <v>949</v>
      </c>
      <c r="T702" s="1020" t="s">
        <v>949</v>
      </c>
      <c r="U702" s="1020" t="s">
        <v>949</v>
      </c>
      <c r="V702" s="1020" t="s">
        <v>949</v>
      </c>
      <c r="W702" s="1020" t="s">
        <v>949</v>
      </c>
      <c r="X702" s="1020" t="s">
        <v>949</v>
      </c>
      <c r="Y702" s="1020" t="s">
        <v>949</v>
      </c>
      <c r="Z702" s="1020" t="s">
        <v>949</v>
      </c>
      <c r="AA702" s="1020" t="s">
        <v>949</v>
      </c>
      <c r="AB702" s="1020" t="s">
        <v>949</v>
      </c>
      <c r="AC702" s="1020" t="s">
        <v>949</v>
      </c>
      <c r="AD702" s="1020" t="s">
        <v>949</v>
      </c>
      <c r="AE702" s="998" t="s">
        <v>940</v>
      </c>
      <c r="AF702" s="998" t="s">
        <v>132</v>
      </c>
      <c r="AG702" s="998"/>
      <c r="AH702" s="998"/>
      <c r="AI702" s="998"/>
      <c r="AJ702" s="998">
        <f t="shared" si="63"/>
        <v>1</v>
      </c>
      <c r="AK702" s="998">
        <f t="shared" si="65"/>
        <v>1</v>
      </c>
      <c r="AL702" s="1032"/>
    </row>
    <row r="703" spans="1:38" ht="16.5">
      <c r="A703" s="1018"/>
      <c r="B703" s="29">
        <f t="shared" si="62"/>
        <v>701</v>
      </c>
      <c r="C703" s="14" t="s">
        <v>3719</v>
      </c>
      <c r="D703" s="99" t="s">
        <v>6102</v>
      </c>
      <c r="E703" s="106" t="str">
        <f t="shared" si="64"/>
        <v>A49X278</v>
      </c>
      <c r="F703" s="106" t="s">
        <v>947</v>
      </c>
      <c r="G703" s="683" t="s">
        <v>6103</v>
      </c>
      <c r="H703" s="1019" t="s">
        <v>949</v>
      </c>
      <c r="I703" s="1019" t="s">
        <v>949</v>
      </c>
      <c r="J703" s="1019" t="s">
        <v>949</v>
      </c>
      <c r="K703" s="1019" t="s">
        <v>949</v>
      </c>
      <c r="L703" s="1019" t="s">
        <v>949</v>
      </c>
      <c r="M703" s="1019" t="s">
        <v>949</v>
      </c>
      <c r="N703" s="155" t="s">
        <v>949</v>
      </c>
      <c r="O703" s="155" t="s">
        <v>949</v>
      </c>
      <c r="P703" s="155" t="s">
        <v>949</v>
      </c>
      <c r="Q703" s="106" t="s">
        <v>949</v>
      </c>
      <c r="R703" s="1019" t="s">
        <v>949</v>
      </c>
      <c r="S703" s="1020" t="s">
        <v>949</v>
      </c>
      <c r="T703" s="1020" t="s">
        <v>949</v>
      </c>
      <c r="U703" s="1020" t="s">
        <v>949</v>
      </c>
      <c r="V703" s="1020" t="s">
        <v>949</v>
      </c>
      <c r="W703" s="1020" t="s">
        <v>949</v>
      </c>
      <c r="X703" s="1020" t="s">
        <v>949</v>
      </c>
      <c r="Y703" s="1020" t="s">
        <v>949</v>
      </c>
      <c r="Z703" s="1020" t="s">
        <v>949</v>
      </c>
      <c r="AA703" s="1020" t="s">
        <v>949</v>
      </c>
      <c r="AB703" s="1020" t="s">
        <v>949</v>
      </c>
      <c r="AC703" s="1020" t="s">
        <v>949</v>
      </c>
      <c r="AD703" s="1020" t="s">
        <v>949</v>
      </c>
      <c r="AE703" s="998"/>
      <c r="AF703" s="998" t="s">
        <v>132</v>
      </c>
      <c r="AG703" s="998"/>
      <c r="AH703" s="998"/>
      <c r="AI703" s="998"/>
      <c r="AJ703" s="998">
        <f t="shared" si="63"/>
        <v>1</v>
      </c>
      <c r="AK703" s="998">
        <f t="shared" si="65"/>
        <v>1</v>
      </c>
    </row>
    <row r="704" spans="1:38" ht="16.5">
      <c r="A704" s="1018"/>
      <c r="B704" s="29">
        <f t="shared" si="62"/>
        <v>702</v>
      </c>
      <c r="C704" s="14" t="s">
        <v>3719</v>
      </c>
      <c r="D704" s="99" t="s">
        <v>6104</v>
      </c>
      <c r="E704" s="106" t="str">
        <f t="shared" si="64"/>
        <v>A49X280</v>
      </c>
      <c r="F704" s="106" t="s">
        <v>947</v>
      </c>
      <c r="G704" s="683" t="s">
        <v>6105</v>
      </c>
      <c r="H704" s="1019" t="s">
        <v>949</v>
      </c>
      <c r="I704" s="1019" t="s">
        <v>949</v>
      </c>
      <c r="J704" s="1019" t="s">
        <v>949</v>
      </c>
      <c r="K704" s="1019" t="s">
        <v>949</v>
      </c>
      <c r="L704" s="1019" t="s">
        <v>949</v>
      </c>
      <c r="M704" s="1019" t="s">
        <v>949</v>
      </c>
      <c r="N704" s="155" t="s">
        <v>949</v>
      </c>
      <c r="O704" s="155" t="s">
        <v>949</v>
      </c>
      <c r="P704" s="155" t="s">
        <v>949</v>
      </c>
      <c r="Q704" s="106" t="s">
        <v>949</v>
      </c>
      <c r="R704" s="1019" t="s">
        <v>949</v>
      </c>
      <c r="S704" s="1020" t="s">
        <v>949</v>
      </c>
      <c r="T704" s="1020" t="s">
        <v>949</v>
      </c>
      <c r="U704" s="1020" t="s">
        <v>949</v>
      </c>
      <c r="V704" s="1020" t="s">
        <v>949</v>
      </c>
      <c r="W704" s="1020" t="s">
        <v>949</v>
      </c>
      <c r="X704" s="1020" t="s">
        <v>949</v>
      </c>
      <c r="Y704" s="1020" t="s">
        <v>949</v>
      </c>
      <c r="Z704" s="1020" t="s">
        <v>949</v>
      </c>
      <c r="AA704" s="1020" t="s">
        <v>949</v>
      </c>
      <c r="AB704" s="1020" t="s">
        <v>949</v>
      </c>
      <c r="AC704" s="1020" t="s">
        <v>949</v>
      </c>
      <c r="AD704" s="1020" t="s">
        <v>949</v>
      </c>
      <c r="AE704" s="998" t="s">
        <v>940</v>
      </c>
      <c r="AF704" s="998" t="s">
        <v>132</v>
      </c>
      <c r="AG704" s="998"/>
      <c r="AH704" s="998"/>
      <c r="AI704" s="998"/>
      <c r="AJ704" s="998">
        <f t="shared" si="63"/>
        <v>1</v>
      </c>
      <c r="AK704" s="998">
        <f t="shared" si="65"/>
        <v>1</v>
      </c>
      <c r="AL704" s="1032"/>
    </row>
    <row r="705" spans="1:38" ht="16.5">
      <c r="A705" s="1018"/>
      <c r="B705" s="29">
        <f t="shared" si="62"/>
        <v>703</v>
      </c>
      <c r="C705" s="14" t="s">
        <v>3719</v>
      </c>
      <c r="D705" s="99" t="s">
        <v>6106</v>
      </c>
      <c r="E705" s="106" t="str">
        <f t="shared" si="64"/>
        <v>A49X281</v>
      </c>
      <c r="F705" s="106" t="s">
        <v>947</v>
      </c>
      <c r="G705" s="683" t="s">
        <v>6107</v>
      </c>
      <c r="H705" s="1019" t="s">
        <v>949</v>
      </c>
      <c r="I705" s="1019" t="s">
        <v>949</v>
      </c>
      <c r="J705" s="1019" t="s">
        <v>949</v>
      </c>
      <c r="K705" s="1019" t="s">
        <v>949</v>
      </c>
      <c r="L705" s="1019" t="s">
        <v>949</v>
      </c>
      <c r="M705" s="1019" t="s">
        <v>949</v>
      </c>
      <c r="N705" s="155" t="s">
        <v>949</v>
      </c>
      <c r="O705" s="155" t="s">
        <v>949</v>
      </c>
      <c r="P705" s="155" t="s">
        <v>949</v>
      </c>
      <c r="Q705" s="106" t="s">
        <v>949</v>
      </c>
      <c r="R705" s="1019" t="s">
        <v>949</v>
      </c>
      <c r="S705" s="1020" t="s">
        <v>949</v>
      </c>
      <c r="T705" s="1020" t="s">
        <v>949</v>
      </c>
      <c r="U705" s="1020" t="s">
        <v>949</v>
      </c>
      <c r="V705" s="1020" t="s">
        <v>949</v>
      </c>
      <c r="W705" s="1020" t="s">
        <v>949</v>
      </c>
      <c r="X705" s="1020" t="s">
        <v>949</v>
      </c>
      <c r="Y705" s="1020" t="s">
        <v>949</v>
      </c>
      <c r="Z705" s="1020" t="s">
        <v>949</v>
      </c>
      <c r="AA705" s="1020" t="s">
        <v>949</v>
      </c>
      <c r="AB705" s="1020" t="s">
        <v>949</v>
      </c>
      <c r="AC705" s="1020" t="s">
        <v>949</v>
      </c>
      <c r="AD705" s="1020" t="s">
        <v>949</v>
      </c>
      <c r="AE705" s="998"/>
      <c r="AF705" s="998" t="s">
        <v>132</v>
      </c>
      <c r="AG705" s="998"/>
      <c r="AH705" s="998"/>
      <c r="AI705" s="998"/>
      <c r="AJ705" s="998">
        <f t="shared" si="63"/>
        <v>1</v>
      </c>
      <c r="AK705" s="998">
        <f t="shared" si="65"/>
        <v>1</v>
      </c>
    </row>
    <row r="706" spans="1:38" ht="16.5">
      <c r="A706" s="1018"/>
      <c r="B706" s="29">
        <f t="shared" si="62"/>
        <v>704</v>
      </c>
      <c r="C706" s="14" t="s">
        <v>3719</v>
      </c>
      <c r="D706" s="99" t="s">
        <v>6108</v>
      </c>
      <c r="E706" s="106" t="str">
        <f t="shared" si="64"/>
        <v>A49X282</v>
      </c>
      <c r="F706" s="106" t="s">
        <v>947</v>
      </c>
      <c r="G706" s="683" t="s">
        <v>6109</v>
      </c>
      <c r="H706" s="1019" t="s">
        <v>949</v>
      </c>
      <c r="I706" s="1019" t="s">
        <v>949</v>
      </c>
      <c r="J706" s="1019" t="s">
        <v>949</v>
      </c>
      <c r="K706" s="1019" t="s">
        <v>949</v>
      </c>
      <c r="L706" s="1019" t="s">
        <v>949</v>
      </c>
      <c r="M706" s="1019" t="s">
        <v>949</v>
      </c>
      <c r="N706" s="155" t="s">
        <v>949</v>
      </c>
      <c r="O706" s="155" t="s">
        <v>949</v>
      </c>
      <c r="P706" s="155" t="s">
        <v>949</v>
      </c>
      <c r="Q706" s="106" t="s">
        <v>949</v>
      </c>
      <c r="R706" s="1019" t="s">
        <v>949</v>
      </c>
      <c r="S706" s="1020" t="s">
        <v>949</v>
      </c>
      <c r="T706" s="1020" t="s">
        <v>949</v>
      </c>
      <c r="U706" s="1020" t="s">
        <v>949</v>
      </c>
      <c r="V706" s="1020" t="s">
        <v>949</v>
      </c>
      <c r="W706" s="1020" t="s">
        <v>949</v>
      </c>
      <c r="X706" s="1020" t="s">
        <v>949</v>
      </c>
      <c r="Y706" s="1020" t="s">
        <v>949</v>
      </c>
      <c r="Z706" s="1020" t="s">
        <v>949</v>
      </c>
      <c r="AA706" s="1020" t="s">
        <v>949</v>
      </c>
      <c r="AB706" s="1020" t="s">
        <v>949</v>
      </c>
      <c r="AC706" s="1020" t="s">
        <v>949</v>
      </c>
      <c r="AD706" s="1020" t="s">
        <v>949</v>
      </c>
      <c r="AE706" s="998" t="s">
        <v>940</v>
      </c>
      <c r="AF706" s="998" t="s">
        <v>132</v>
      </c>
      <c r="AG706" s="998"/>
      <c r="AH706" s="998"/>
      <c r="AI706" s="998"/>
      <c r="AJ706" s="998">
        <f t="shared" si="63"/>
        <v>1</v>
      </c>
      <c r="AK706" s="998">
        <f t="shared" si="65"/>
        <v>1</v>
      </c>
    </row>
    <row r="707" spans="1:38" ht="16.5">
      <c r="A707" s="1018"/>
      <c r="B707" s="29">
        <f t="shared" si="62"/>
        <v>705</v>
      </c>
      <c r="C707" s="14" t="s">
        <v>3719</v>
      </c>
      <c r="D707" s="99" t="s">
        <v>6110</v>
      </c>
      <c r="E707" s="106" t="str">
        <f t="shared" si="64"/>
        <v>A49X283</v>
      </c>
      <c r="F707" s="106" t="s">
        <v>947</v>
      </c>
      <c r="G707" s="683" t="s">
        <v>6111</v>
      </c>
      <c r="H707" s="1019" t="s">
        <v>949</v>
      </c>
      <c r="I707" s="1019" t="s">
        <v>949</v>
      </c>
      <c r="J707" s="1019" t="s">
        <v>949</v>
      </c>
      <c r="K707" s="1019" t="s">
        <v>949</v>
      </c>
      <c r="L707" s="1019" t="s">
        <v>949</v>
      </c>
      <c r="M707" s="1019" t="s">
        <v>949</v>
      </c>
      <c r="N707" s="155" t="s">
        <v>949</v>
      </c>
      <c r="O707" s="155" t="s">
        <v>949</v>
      </c>
      <c r="P707" s="155" t="s">
        <v>949</v>
      </c>
      <c r="Q707" s="106" t="s">
        <v>949</v>
      </c>
      <c r="R707" s="1019" t="s">
        <v>949</v>
      </c>
      <c r="S707" s="1020" t="s">
        <v>949</v>
      </c>
      <c r="T707" s="1020" t="s">
        <v>949</v>
      </c>
      <c r="U707" s="1020" t="s">
        <v>949</v>
      </c>
      <c r="V707" s="1020" t="s">
        <v>949</v>
      </c>
      <c r="W707" s="1020" t="s">
        <v>949</v>
      </c>
      <c r="X707" s="1020" t="s">
        <v>949</v>
      </c>
      <c r="Y707" s="1020" t="s">
        <v>949</v>
      </c>
      <c r="Z707" s="1020" t="s">
        <v>949</v>
      </c>
      <c r="AA707" s="1020" t="s">
        <v>949</v>
      </c>
      <c r="AB707" s="1020" t="s">
        <v>949</v>
      </c>
      <c r="AC707" s="1020" t="s">
        <v>949</v>
      </c>
      <c r="AD707" s="1020" t="s">
        <v>949</v>
      </c>
      <c r="AE707" s="998" t="s">
        <v>940</v>
      </c>
      <c r="AF707" s="998" t="s">
        <v>132</v>
      </c>
      <c r="AG707" s="998"/>
      <c r="AH707" s="998"/>
      <c r="AI707" s="998"/>
      <c r="AJ707" s="998">
        <f t="shared" si="63"/>
        <v>1</v>
      </c>
      <c r="AK707" s="998">
        <f t="shared" si="65"/>
        <v>1</v>
      </c>
    </row>
    <row r="708" spans="1:38" ht="16.5">
      <c r="A708" s="1018"/>
      <c r="B708" s="29">
        <f t="shared" si="62"/>
        <v>706</v>
      </c>
      <c r="C708" s="14" t="s">
        <v>3719</v>
      </c>
      <c r="D708" s="99" t="s">
        <v>6112</v>
      </c>
      <c r="E708" s="106" t="str">
        <f t="shared" si="64"/>
        <v>A49X284</v>
      </c>
      <c r="F708" s="106" t="s">
        <v>947</v>
      </c>
      <c r="G708" s="683" t="s">
        <v>6113</v>
      </c>
      <c r="H708" s="1019" t="s">
        <v>949</v>
      </c>
      <c r="I708" s="1019" t="s">
        <v>949</v>
      </c>
      <c r="J708" s="1019" t="s">
        <v>949</v>
      </c>
      <c r="K708" s="1019" t="s">
        <v>949</v>
      </c>
      <c r="L708" s="1019" t="s">
        <v>949</v>
      </c>
      <c r="M708" s="1019" t="s">
        <v>949</v>
      </c>
      <c r="N708" s="155" t="s">
        <v>949</v>
      </c>
      <c r="O708" s="155" t="s">
        <v>949</v>
      </c>
      <c r="P708" s="155" t="s">
        <v>949</v>
      </c>
      <c r="Q708" s="106" t="s">
        <v>949</v>
      </c>
      <c r="R708" s="1019" t="s">
        <v>949</v>
      </c>
      <c r="S708" s="1020" t="s">
        <v>949</v>
      </c>
      <c r="T708" s="1020" t="s">
        <v>949</v>
      </c>
      <c r="U708" s="1020" t="s">
        <v>949</v>
      </c>
      <c r="V708" s="1020" t="s">
        <v>949</v>
      </c>
      <c r="W708" s="1020" t="s">
        <v>949</v>
      </c>
      <c r="X708" s="1020" t="s">
        <v>949</v>
      </c>
      <c r="Y708" s="1020" t="s">
        <v>949</v>
      </c>
      <c r="Z708" s="1020" t="s">
        <v>949</v>
      </c>
      <c r="AA708" s="1020" t="s">
        <v>949</v>
      </c>
      <c r="AB708" s="1020" t="s">
        <v>949</v>
      </c>
      <c r="AC708" s="1020" t="s">
        <v>949</v>
      </c>
      <c r="AD708" s="1020" t="s">
        <v>949</v>
      </c>
      <c r="AE708" s="998"/>
      <c r="AF708" s="998" t="s">
        <v>132</v>
      </c>
      <c r="AG708" s="998"/>
      <c r="AH708" s="998"/>
      <c r="AI708" s="998"/>
      <c r="AJ708" s="998">
        <f t="shared" si="63"/>
        <v>1</v>
      </c>
      <c r="AK708" s="998">
        <f t="shared" si="65"/>
        <v>1</v>
      </c>
      <c r="AL708" s="1032"/>
    </row>
    <row r="709" spans="1:38" ht="16.5">
      <c r="A709" s="1018"/>
      <c r="B709" s="29">
        <f t="shared" si="62"/>
        <v>707</v>
      </c>
      <c r="C709" s="14" t="s">
        <v>3719</v>
      </c>
      <c r="D709" s="99" t="s">
        <v>6114</v>
      </c>
      <c r="E709" s="106" t="str">
        <f t="shared" si="64"/>
        <v>A49X285</v>
      </c>
      <c r="F709" s="106" t="s">
        <v>947</v>
      </c>
      <c r="G709" s="683" t="s">
        <v>6115</v>
      </c>
      <c r="H709" s="1019" t="s">
        <v>949</v>
      </c>
      <c r="I709" s="1019" t="s">
        <v>949</v>
      </c>
      <c r="J709" s="1019" t="s">
        <v>949</v>
      </c>
      <c r="K709" s="1019" t="s">
        <v>949</v>
      </c>
      <c r="L709" s="1019" t="s">
        <v>949</v>
      </c>
      <c r="M709" s="1019" t="s">
        <v>949</v>
      </c>
      <c r="N709" s="155" t="s">
        <v>949</v>
      </c>
      <c r="O709" s="155" t="s">
        <v>949</v>
      </c>
      <c r="P709" s="155" t="s">
        <v>949</v>
      </c>
      <c r="Q709" s="106" t="s">
        <v>949</v>
      </c>
      <c r="R709" s="1019" t="s">
        <v>949</v>
      </c>
      <c r="S709" s="1020" t="s">
        <v>949</v>
      </c>
      <c r="T709" s="1020" t="s">
        <v>949</v>
      </c>
      <c r="U709" s="1020" t="s">
        <v>949</v>
      </c>
      <c r="V709" s="1020" t="s">
        <v>949</v>
      </c>
      <c r="W709" s="1020" t="s">
        <v>949</v>
      </c>
      <c r="X709" s="1020" t="s">
        <v>949</v>
      </c>
      <c r="Y709" s="1020" t="s">
        <v>949</v>
      </c>
      <c r="Z709" s="1020" t="s">
        <v>949</v>
      </c>
      <c r="AA709" s="1020" t="s">
        <v>949</v>
      </c>
      <c r="AB709" s="1020" t="s">
        <v>949</v>
      </c>
      <c r="AC709" s="1020" t="s">
        <v>949</v>
      </c>
      <c r="AD709" s="1020" t="s">
        <v>949</v>
      </c>
      <c r="AE709" s="998" t="s">
        <v>940</v>
      </c>
      <c r="AF709" s="998" t="s">
        <v>132</v>
      </c>
      <c r="AG709" s="998"/>
      <c r="AH709" s="998"/>
      <c r="AI709" s="998"/>
      <c r="AJ709" s="998">
        <f t="shared" si="63"/>
        <v>1</v>
      </c>
      <c r="AK709" s="998">
        <f t="shared" si="65"/>
        <v>1</v>
      </c>
    </row>
    <row r="710" spans="1:38" ht="16.5">
      <c r="A710" s="1018"/>
      <c r="B710" s="29">
        <f t="shared" si="62"/>
        <v>708</v>
      </c>
      <c r="C710" s="14" t="s">
        <v>3719</v>
      </c>
      <c r="D710" s="99" t="s">
        <v>6116</v>
      </c>
      <c r="E710" s="106" t="str">
        <f t="shared" si="64"/>
        <v>A49X286</v>
      </c>
      <c r="F710" s="106" t="s">
        <v>947</v>
      </c>
      <c r="G710" s="683" t="s">
        <v>6117</v>
      </c>
      <c r="H710" s="1019" t="s">
        <v>949</v>
      </c>
      <c r="I710" s="1019" t="s">
        <v>949</v>
      </c>
      <c r="J710" s="1019" t="s">
        <v>949</v>
      </c>
      <c r="K710" s="1019" t="s">
        <v>949</v>
      </c>
      <c r="L710" s="1019" t="s">
        <v>949</v>
      </c>
      <c r="M710" s="1019" t="s">
        <v>949</v>
      </c>
      <c r="N710" s="155" t="s">
        <v>949</v>
      </c>
      <c r="O710" s="155" t="s">
        <v>949</v>
      </c>
      <c r="P710" s="155" t="s">
        <v>949</v>
      </c>
      <c r="Q710" s="106" t="s">
        <v>949</v>
      </c>
      <c r="R710" s="1019" t="s">
        <v>949</v>
      </c>
      <c r="S710" s="1020" t="s">
        <v>949</v>
      </c>
      <c r="T710" s="1020" t="s">
        <v>949</v>
      </c>
      <c r="U710" s="1020" t="s">
        <v>949</v>
      </c>
      <c r="V710" s="1020" t="s">
        <v>949</v>
      </c>
      <c r="W710" s="1020" t="s">
        <v>949</v>
      </c>
      <c r="X710" s="1020" t="s">
        <v>949</v>
      </c>
      <c r="Y710" s="1020" t="s">
        <v>949</v>
      </c>
      <c r="Z710" s="1020" t="s">
        <v>949</v>
      </c>
      <c r="AA710" s="1020" t="s">
        <v>949</v>
      </c>
      <c r="AB710" s="1020" t="s">
        <v>949</v>
      </c>
      <c r="AC710" s="1020" t="s">
        <v>949</v>
      </c>
      <c r="AD710" s="1020" t="s">
        <v>949</v>
      </c>
      <c r="AE710" s="998" t="s">
        <v>940</v>
      </c>
      <c r="AF710" s="998" t="s">
        <v>132</v>
      </c>
      <c r="AG710" s="998"/>
      <c r="AH710" s="998"/>
      <c r="AI710" s="998"/>
      <c r="AJ710" s="998">
        <f t="shared" si="63"/>
        <v>1</v>
      </c>
      <c r="AK710" s="998">
        <f t="shared" si="65"/>
        <v>1</v>
      </c>
    </row>
    <row r="711" spans="1:38" ht="16.5">
      <c r="A711" s="1018"/>
      <c r="B711" s="29">
        <f t="shared" si="62"/>
        <v>709</v>
      </c>
      <c r="C711" s="14" t="s">
        <v>3719</v>
      </c>
      <c r="D711" s="99" t="s">
        <v>6118</v>
      </c>
      <c r="E711" s="106" t="str">
        <f t="shared" si="64"/>
        <v>A49X287</v>
      </c>
      <c r="F711" s="106" t="s">
        <v>947</v>
      </c>
      <c r="G711" s="683" t="s">
        <v>6119</v>
      </c>
      <c r="H711" s="1019" t="s">
        <v>949</v>
      </c>
      <c r="I711" s="1019" t="s">
        <v>949</v>
      </c>
      <c r="J711" s="1019" t="s">
        <v>949</v>
      </c>
      <c r="K711" s="1019" t="s">
        <v>949</v>
      </c>
      <c r="L711" s="1019" t="s">
        <v>949</v>
      </c>
      <c r="M711" s="1019" t="s">
        <v>949</v>
      </c>
      <c r="N711" s="155" t="s">
        <v>949</v>
      </c>
      <c r="O711" s="155" t="s">
        <v>949</v>
      </c>
      <c r="P711" s="155" t="s">
        <v>949</v>
      </c>
      <c r="Q711" s="106" t="s">
        <v>949</v>
      </c>
      <c r="R711" s="1019" t="s">
        <v>949</v>
      </c>
      <c r="S711" s="1020" t="s">
        <v>949</v>
      </c>
      <c r="T711" s="1020" t="s">
        <v>949</v>
      </c>
      <c r="U711" s="1020" t="s">
        <v>949</v>
      </c>
      <c r="V711" s="1020" t="s">
        <v>949</v>
      </c>
      <c r="W711" s="1020" t="s">
        <v>949</v>
      </c>
      <c r="X711" s="1020" t="s">
        <v>949</v>
      </c>
      <c r="Y711" s="1020" t="s">
        <v>949</v>
      </c>
      <c r="Z711" s="1020" t="s">
        <v>949</v>
      </c>
      <c r="AA711" s="1020" t="s">
        <v>949</v>
      </c>
      <c r="AB711" s="1020" t="s">
        <v>949</v>
      </c>
      <c r="AC711" s="1020" t="s">
        <v>949</v>
      </c>
      <c r="AD711" s="1020" t="s">
        <v>949</v>
      </c>
      <c r="AE711" s="998"/>
      <c r="AF711" s="998" t="s">
        <v>132</v>
      </c>
      <c r="AG711" s="998"/>
      <c r="AH711" s="998"/>
      <c r="AI711" s="998"/>
      <c r="AJ711" s="998">
        <f t="shared" si="63"/>
        <v>1</v>
      </c>
      <c r="AK711" s="998">
        <f t="shared" si="65"/>
        <v>1</v>
      </c>
    </row>
    <row r="712" spans="1:38" ht="16.5">
      <c r="A712" s="1018"/>
      <c r="B712" s="29">
        <f t="shared" si="62"/>
        <v>710</v>
      </c>
      <c r="C712" s="14" t="s">
        <v>3719</v>
      </c>
      <c r="D712" s="99" t="s">
        <v>6120</v>
      </c>
      <c r="E712" s="106" t="str">
        <f t="shared" si="64"/>
        <v>A49X288</v>
      </c>
      <c r="F712" s="106" t="s">
        <v>947</v>
      </c>
      <c r="G712" s="683" t="s">
        <v>6121</v>
      </c>
      <c r="H712" s="1019" t="s">
        <v>949</v>
      </c>
      <c r="I712" s="1019" t="s">
        <v>949</v>
      </c>
      <c r="J712" s="1019" t="s">
        <v>949</v>
      </c>
      <c r="K712" s="1019" t="s">
        <v>949</v>
      </c>
      <c r="L712" s="1019" t="s">
        <v>949</v>
      </c>
      <c r="M712" s="1019" t="s">
        <v>949</v>
      </c>
      <c r="N712" s="155" t="s">
        <v>949</v>
      </c>
      <c r="O712" s="155" t="s">
        <v>949</v>
      </c>
      <c r="P712" s="155" t="s">
        <v>949</v>
      </c>
      <c r="Q712" s="106" t="s">
        <v>949</v>
      </c>
      <c r="R712" s="1019" t="s">
        <v>949</v>
      </c>
      <c r="S712" s="1020" t="s">
        <v>949</v>
      </c>
      <c r="T712" s="1020" t="s">
        <v>949</v>
      </c>
      <c r="U712" s="1020" t="s">
        <v>949</v>
      </c>
      <c r="V712" s="1020" t="s">
        <v>949</v>
      </c>
      <c r="W712" s="1020" t="s">
        <v>949</v>
      </c>
      <c r="X712" s="1020" t="s">
        <v>949</v>
      </c>
      <c r="Y712" s="1020" t="s">
        <v>949</v>
      </c>
      <c r="Z712" s="1020" t="s">
        <v>949</v>
      </c>
      <c r="AA712" s="1020" t="s">
        <v>949</v>
      </c>
      <c r="AB712" s="1020" t="s">
        <v>949</v>
      </c>
      <c r="AC712" s="1020" t="s">
        <v>949</v>
      </c>
      <c r="AD712" s="1020" t="s">
        <v>949</v>
      </c>
      <c r="AE712" s="998" t="s">
        <v>940</v>
      </c>
      <c r="AF712" s="998" t="s">
        <v>132</v>
      </c>
      <c r="AG712" s="998"/>
      <c r="AH712" s="998"/>
      <c r="AI712" s="998"/>
      <c r="AJ712" s="998">
        <f t="shared" si="63"/>
        <v>1</v>
      </c>
      <c r="AK712" s="998">
        <f t="shared" si="65"/>
        <v>1</v>
      </c>
    </row>
    <row r="713" spans="1:38" ht="16.5">
      <c r="A713" s="1018"/>
      <c r="B713" s="29">
        <f t="shared" si="62"/>
        <v>711</v>
      </c>
      <c r="C713" s="14" t="s">
        <v>3719</v>
      </c>
      <c r="D713" s="99" t="s">
        <v>6122</v>
      </c>
      <c r="E713" s="106" t="str">
        <f t="shared" si="64"/>
        <v>A49X289</v>
      </c>
      <c r="F713" s="106" t="s">
        <v>947</v>
      </c>
      <c r="G713" s="683" t="s">
        <v>6123</v>
      </c>
      <c r="H713" s="1019" t="s">
        <v>949</v>
      </c>
      <c r="I713" s="1019" t="s">
        <v>949</v>
      </c>
      <c r="J713" s="1019" t="s">
        <v>949</v>
      </c>
      <c r="K713" s="1019" t="s">
        <v>949</v>
      </c>
      <c r="L713" s="1019" t="s">
        <v>949</v>
      </c>
      <c r="M713" s="1019" t="s">
        <v>949</v>
      </c>
      <c r="N713" s="155" t="s">
        <v>949</v>
      </c>
      <c r="O713" s="155" t="s">
        <v>949</v>
      </c>
      <c r="P713" s="155" t="s">
        <v>949</v>
      </c>
      <c r="Q713" s="106" t="s">
        <v>949</v>
      </c>
      <c r="R713" s="1019" t="s">
        <v>949</v>
      </c>
      <c r="S713" s="1020" t="s">
        <v>949</v>
      </c>
      <c r="T713" s="1020" t="s">
        <v>949</v>
      </c>
      <c r="U713" s="1020" t="s">
        <v>949</v>
      </c>
      <c r="V713" s="1020" t="s">
        <v>949</v>
      </c>
      <c r="W713" s="1020" t="s">
        <v>949</v>
      </c>
      <c r="X713" s="1020" t="s">
        <v>949</v>
      </c>
      <c r="Y713" s="1020" t="s">
        <v>949</v>
      </c>
      <c r="Z713" s="1020" t="s">
        <v>949</v>
      </c>
      <c r="AA713" s="1020" t="s">
        <v>949</v>
      </c>
      <c r="AB713" s="1020" t="s">
        <v>949</v>
      </c>
      <c r="AC713" s="1020" t="s">
        <v>949</v>
      </c>
      <c r="AD713" s="1020" t="s">
        <v>949</v>
      </c>
      <c r="AE713" s="998" t="s">
        <v>940</v>
      </c>
      <c r="AF713" s="998" t="s">
        <v>132</v>
      </c>
      <c r="AG713" s="998"/>
      <c r="AH713" s="998"/>
      <c r="AI713" s="998"/>
      <c r="AJ713" s="998">
        <f t="shared" si="63"/>
        <v>1</v>
      </c>
      <c r="AK713" s="998">
        <f t="shared" si="65"/>
        <v>1</v>
      </c>
    </row>
    <row r="714" spans="1:38" ht="16.5">
      <c r="A714" s="1018"/>
      <c r="B714" s="29">
        <f t="shared" si="62"/>
        <v>712</v>
      </c>
      <c r="C714" s="14" t="s">
        <v>3719</v>
      </c>
      <c r="D714" s="99" t="s">
        <v>6124</v>
      </c>
      <c r="E714" s="106" t="str">
        <f t="shared" ref="E714:E730" si="66">LEFT(D714,8)</f>
        <v>A49X290</v>
      </c>
      <c r="F714" s="106" t="s">
        <v>947</v>
      </c>
      <c r="G714" s="683" t="s">
        <v>6125</v>
      </c>
      <c r="H714" s="1019" t="s">
        <v>949</v>
      </c>
      <c r="I714" s="1019" t="s">
        <v>949</v>
      </c>
      <c r="J714" s="1019" t="s">
        <v>949</v>
      </c>
      <c r="K714" s="1019" t="s">
        <v>949</v>
      </c>
      <c r="L714" s="1019" t="s">
        <v>949</v>
      </c>
      <c r="M714" s="1019" t="s">
        <v>949</v>
      </c>
      <c r="N714" s="155" t="s">
        <v>949</v>
      </c>
      <c r="O714" s="155" t="s">
        <v>949</v>
      </c>
      <c r="P714" s="155" t="s">
        <v>949</v>
      </c>
      <c r="Q714" s="106" t="s">
        <v>949</v>
      </c>
      <c r="R714" s="1019" t="s">
        <v>949</v>
      </c>
      <c r="S714" s="1020" t="s">
        <v>949</v>
      </c>
      <c r="T714" s="1020" t="s">
        <v>949</v>
      </c>
      <c r="U714" s="1020" t="s">
        <v>949</v>
      </c>
      <c r="V714" s="1020" t="s">
        <v>949</v>
      </c>
      <c r="W714" s="1020" t="s">
        <v>949</v>
      </c>
      <c r="X714" s="1020" t="s">
        <v>949</v>
      </c>
      <c r="Y714" s="1020" t="s">
        <v>949</v>
      </c>
      <c r="Z714" s="1020" t="s">
        <v>949</v>
      </c>
      <c r="AA714" s="1020" t="s">
        <v>949</v>
      </c>
      <c r="AB714" s="1020" t="s">
        <v>949</v>
      </c>
      <c r="AC714" s="1020" t="s">
        <v>949</v>
      </c>
      <c r="AD714" s="1020" t="s">
        <v>949</v>
      </c>
      <c r="AE714" s="998"/>
      <c r="AF714" s="998" t="s">
        <v>132</v>
      </c>
      <c r="AG714" s="998"/>
      <c r="AH714" s="998"/>
      <c r="AI714" s="998"/>
      <c r="AJ714" s="998">
        <f t="shared" si="63"/>
        <v>1</v>
      </c>
      <c r="AK714" s="998">
        <f t="shared" si="65"/>
        <v>1</v>
      </c>
    </row>
    <row r="715" spans="1:38" ht="16.5">
      <c r="A715" s="1018"/>
      <c r="B715" s="29">
        <f t="shared" si="62"/>
        <v>713</v>
      </c>
      <c r="C715" s="14" t="s">
        <v>3719</v>
      </c>
      <c r="D715" s="99" t="s">
        <v>6126</v>
      </c>
      <c r="E715" s="106" t="str">
        <f t="shared" si="66"/>
        <v>A49X291</v>
      </c>
      <c r="F715" s="106" t="s">
        <v>947</v>
      </c>
      <c r="G715" s="683" t="s">
        <v>6127</v>
      </c>
      <c r="H715" s="1019" t="s">
        <v>949</v>
      </c>
      <c r="I715" s="1019" t="s">
        <v>949</v>
      </c>
      <c r="J715" s="1019" t="s">
        <v>949</v>
      </c>
      <c r="K715" s="1019" t="s">
        <v>949</v>
      </c>
      <c r="L715" s="1019" t="s">
        <v>949</v>
      </c>
      <c r="M715" s="1019" t="s">
        <v>949</v>
      </c>
      <c r="N715" s="155" t="s">
        <v>949</v>
      </c>
      <c r="O715" s="155" t="s">
        <v>949</v>
      </c>
      <c r="P715" s="155" t="s">
        <v>949</v>
      </c>
      <c r="Q715" s="106" t="s">
        <v>949</v>
      </c>
      <c r="R715" s="1019" t="s">
        <v>949</v>
      </c>
      <c r="S715" s="1020" t="s">
        <v>949</v>
      </c>
      <c r="T715" s="1020" t="s">
        <v>949</v>
      </c>
      <c r="U715" s="1020" t="s">
        <v>949</v>
      </c>
      <c r="V715" s="1020" t="s">
        <v>949</v>
      </c>
      <c r="W715" s="1020" t="s">
        <v>949</v>
      </c>
      <c r="X715" s="1020" t="s">
        <v>949</v>
      </c>
      <c r="Y715" s="1020" t="s">
        <v>949</v>
      </c>
      <c r="Z715" s="1020" t="s">
        <v>949</v>
      </c>
      <c r="AA715" s="1020" t="s">
        <v>949</v>
      </c>
      <c r="AB715" s="1020" t="s">
        <v>949</v>
      </c>
      <c r="AC715" s="1020" t="s">
        <v>949</v>
      </c>
      <c r="AD715" s="1020" t="s">
        <v>949</v>
      </c>
      <c r="AE715" s="998" t="s">
        <v>940</v>
      </c>
      <c r="AF715" s="998" t="s">
        <v>132</v>
      </c>
      <c r="AG715" s="998"/>
      <c r="AH715" s="998"/>
      <c r="AI715" s="998"/>
      <c r="AJ715" s="998">
        <f t="shared" si="63"/>
        <v>1</v>
      </c>
      <c r="AK715" s="998">
        <f t="shared" si="65"/>
        <v>1</v>
      </c>
    </row>
    <row r="716" spans="1:38" ht="16.5">
      <c r="A716" s="1018"/>
      <c r="B716" s="29">
        <f t="shared" ref="B716:B779" si="67">ROW()-2</f>
        <v>714</v>
      </c>
      <c r="C716" s="14" t="s">
        <v>3719</v>
      </c>
      <c r="D716" s="99" t="s">
        <v>6128</v>
      </c>
      <c r="E716" s="106" t="str">
        <f t="shared" si="66"/>
        <v>A49X292</v>
      </c>
      <c r="F716" s="106" t="s">
        <v>947</v>
      </c>
      <c r="G716" s="683" t="s">
        <v>6129</v>
      </c>
      <c r="H716" s="1019" t="s">
        <v>949</v>
      </c>
      <c r="I716" s="1019" t="s">
        <v>949</v>
      </c>
      <c r="J716" s="1019" t="s">
        <v>949</v>
      </c>
      <c r="K716" s="1019" t="s">
        <v>949</v>
      </c>
      <c r="L716" s="1019" t="s">
        <v>949</v>
      </c>
      <c r="M716" s="1019" t="s">
        <v>949</v>
      </c>
      <c r="N716" s="155" t="s">
        <v>949</v>
      </c>
      <c r="O716" s="155" t="s">
        <v>949</v>
      </c>
      <c r="P716" s="155" t="s">
        <v>949</v>
      </c>
      <c r="Q716" s="106" t="s">
        <v>949</v>
      </c>
      <c r="R716" s="1019" t="s">
        <v>949</v>
      </c>
      <c r="S716" s="1020" t="s">
        <v>949</v>
      </c>
      <c r="T716" s="1020" t="s">
        <v>949</v>
      </c>
      <c r="U716" s="1020" t="s">
        <v>949</v>
      </c>
      <c r="V716" s="1020" t="s">
        <v>949</v>
      </c>
      <c r="W716" s="1020" t="s">
        <v>949</v>
      </c>
      <c r="X716" s="1020" t="s">
        <v>949</v>
      </c>
      <c r="Y716" s="1020" t="s">
        <v>949</v>
      </c>
      <c r="Z716" s="1020" t="s">
        <v>949</v>
      </c>
      <c r="AA716" s="1020" t="s">
        <v>949</v>
      </c>
      <c r="AB716" s="1020" t="s">
        <v>949</v>
      </c>
      <c r="AC716" s="1020" t="s">
        <v>949</v>
      </c>
      <c r="AD716" s="1020" t="s">
        <v>949</v>
      </c>
      <c r="AE716" s="998" t="s">
        <v>940</v>
      </c>
      <c r="AF716" s="998" t="s">
        <v>132</v>
      </c>
      <c r="AG716" s="998"/>
      <c r="AH716" s="998"/>
      <c r="AI716" s="998"/>
      <c r="AJ716" s="998">
        <f t="shared" si="63"/>
        <v>1</v>
      </c>
      <c r="AK716" s="998">
        <f t="shared" si="65"/>
        <v>1</v>
      </c>
      <c r="AL716" s="1032"/>
    </row>
    <row r="717" spans="1:38" ht="16.5">
      <c r="A717" s="1018"/>
      <c r="B717" s="29">
        <f t="shared" si="67"/>
        <v>715</v>
      </c>
      <c r="C717" s="14" t="s">
        <v>3719</v>
      </c>
      <c r="D717" s="99" t="s">
        <v>6130</v>
      </c>
      <c r="E717" s="106" t="str">
        <f t="shared" si="66"/>
        <v>A49X293</v>
      </c>
      <c r="F717" s="106" t="s">
        <v>947</v>
      </c>
      <c r="G717" s="683" t="s">
        <v>6131</v>
      </c>
      <c r="H717" s="1019" t="s">
        <v>949</v>
      </c>
      <c r="I717" s="1019" t="s">
        <v>949</v>
      </c>
      <c r="J717" s="1019" t="s">
        <v>949</v>
      </c>
      <c r="K717" s="1019" t="s">
        <v>949</v>
      </c>
      <c r="L717" s="1019" t="s">
        <v>949</v>
      </c>
      <c r="M717" s="1019" t="s">
        <v>949</v>
      </c>
      <c r="N717" s="155" t="s">
        <v>949</v>
      </c>
      <c r="O717" s="155" t="s">
        <v>949</v>
      </c>
      <c r="P717" s="155" t="s">
        <v>949</v>
      </c>
      <c r="Q717" s="106" t="s">
        <v>949</v>
      </c>
      <c r="R717" s="1019" t="s">
        <v>949</v>
      </c>
      <c r="S717" s="1020" t="s">
        <v>949</v>
      </c>
      <c r="T717" s="1020" t="s">
        <v>949</v>
      </c>
      <c r="U717" s="1020" t="s">
        <v>949</v>
      </c>
      <c r="V717" s="1020" t="s">
        <v>949</v>
      </c>
      <c r="W717" s="1020" t="s">
        <v>949</v>
      </c>
      <c r="X717" s="1020" t="s">
        <v>949</v>
      </c>
      <c r="Y717" s="1020" t="s">
        <v>949</v>
      </c>
      <c r="Z717" s="1020" t="s">
        <v>949</v>
      </c>
      <c r="AA717" s="1020" t="s">
        <v>949</v>
      </c>
      <c r="AB717" s="1020" t="s">
        <v>949</v>
      </c>
      <c r="AC717" s="1020" t="s">
        <v>949</v>
      </c>
      <c r="AD717" s="1020" t="s">
        <v>949</v>
      </c>
      <c r="AE717" s="998"/>
      <c r="AF717" s="998" t="s">
        <v>132</v>
      </c>
      <c r="AG717" s="998"/>
      <c r="AH717" s="998"/>
      <c r="AI717" s="998"/>
      <c r="AJ717" s="998">
        <f t="shared" si="63"/>
        <v>1</v>
      </c>
      <c r="AK717" s="998">
        <f t="shared" si="65"/>
        <v>1</v>
      </c>
      <c r="AL717" s="1032"/>
    </row>
    <row r="718" spans="1:38" ht="16.5">
      <c r="A718" s="1018"/>
      <c r="B718" s="29">
        <f t="shared" si="67"/>
        <v>716</v>
      </c>
      <c r="C718" s="14" t="s">
        <v>3719</v>
      </c>
      <c r="D718" s="99" t="s">
        <v>6132</v>
      </c>
      <c r="E718" s="106" t="str">
        <f t="shared" si="66"/>
        <v>A49X294</v>
      </c>
      <c r="F718" s="106" t="s">
        <v>947</v>
      </c>
      <c r="G718" s="683" t="s">
        <v>6133</v>
      </c>
      <c r="H718" s="1019" t="s">
        <v>949</v>
      </c>
      <c r="I718" s="1019" t="s">
        <v>949</v>
      </c>
      <c r="J718" s="1019" t="s">
        <v>949</v>
      </c>
      <c r="K718" s="1019" t="s">
        <v>949</v>
      </c>
      <c r="L718" s="1019" t="s">
        <v>949</v>
      </c>
      <c r="M718" s="1019" t="s">
        <v>949</v>
      </c>
      <c r="N718" s="155" t="s">
        <v>949</v>
      </c>
      <c r="O718" s="155" t="s">
        <v>949</v>
      </c>
      <c r="P718" s="155" t="s">
        <v>949</v>
      </c>
      <c r="Q718" s="106" t="s">
        <v>949</v>
      </c>
      <c r="R718" s="1019" t="s">
        <v>949</v>
      </c>
      <c r="S718" s="1020" t="s">
        <v>949</v>
      </c>
      <c r="T718" s="1020" t="s">
        <v>949</v>
      </c>
      <c r="U718" s="1020" t="s">
        <v>949</v>
      </c>
      <c r="V718" s="1020" t="s">
        <v>949</v>
      </c>
      <c r="W718" s="1020" t="s">
        <v>949</v>
      </c>
      <c r="X718" s="1020" t="s">
        <v>949</v>
      </c>
      <c r="Y718" s="1020" t="s">
        <v>949</v>
      </c>
      <c r="Z718" s="1020" t="s">
        <v>949</v>
      </c>
      <c r="AA718" s="1020" t="s">
        <v>949</v>
      </c>
      <c r="AB718" s="1020" t="s">
        <v>949</v>
      </c>
      <c r="AC718" s="1020" t="s">
        <v>949</v>
      </c>
      <c r="AD718" s="1020" t="s">
        <v>949</v>
      </c>
      <c r="AE718" s="998" t="s">
        <v>940</v>
      </c>
      <c r="AF718" s="998" t="s">
        <v>132</v>
      </c>
      <c r="AG718" s="998"/>
      <c r="AH718" s="998"/>
      <c r="AI718" s="998"/>
      <c r="AJ718" s="998">
        <f t="shared" si="63"/>
        <v>1</v>
      </c>
      <c r="AK718" s="998">
        <f t="shared" si="65"/>
        <v>1</v>
      </c>
      <c r="AL718" s="1032"/>
    </row>
    <row r="719" spans="1:38" ht="16.5">
      <c r="A719" s="1018"/>
      <c r="B719" s="29">
        <f t="shared" si="67"/>
        <v>717</v>
      </c>
      <c r="C719" s="14" t="s">
        <v>3719</v>
      </c>
      <c r="D719" s="99" t="s">
        <v>6134</v>
      </c>
      <c r="E719" s="106" t="str">
        <f t="shared" si="66"/>
        <v>A49X400</v>
      </c>
      <c r="F719" s="106" t="s">
        <v>947</v>
      </c>
      <c r="G719" s="683" t="s">
        <v>6135</v>
      </c>
      <c r="H719" s="1019" t="s">
        <v>949</v>
      </c>
      <c r="I719" s="1019" t="s">
        <v>949</v>
      </c>
      <c r="J719" s="1019" t="s">
        <v>949</v>
      </c>
      <c r="K719" s="1019" t="s">
        <v>949</v>
      </c>
      <c r="L719" s="1019" t="s">
        <v>949</v>
      </c>
      <c r="M719" s="1019" t="s">
        <v>949</v>
      </c>
      <c r="N719" s="155" t="s">
        <v>949</v>
      </c>
      <c r="O719" s="155" t="s">
        <v>949</v>
      </c>
      <c r="P719" s="155" t="s">
        <v>949</v>
      </c>
      <c r="Q719" s="106" t="s">
        <v>949</v>
      </c>
      <c r="R719" s="1019" t="s">
        <v>949</v>
      </c>
      <c r="S719" s="1020" t="s">
        <v>949</v>
      </c>
      <c r="T719" s="1020" t="s">
        <v>949</v>
      </c>
      <c r="U719" s="1020" t="s">
        <v>949</v>
      </c>
      <c r="V719" s="1020" t="s">
        <v>949</v>
      </c>
      <c r="W719" s="1020" t="s">
        <v>949</v>
      </c>
      <c r="X719" s="1020" t="s">
        <v>949</v>
      </c>
      <c r="Y719" s="1020" t="s">
        <v>949</v>
      </c>
      <c r="Z719" s="1020" t="s">
        <v>949</v>
      </c>
      <c r="AA719" s="1020" t="s">
        <v>949</v>
      </c>
      <c r="AB719" s="1020" t="s">
        <v>949</v>
      </c>
      <c r="AC719" s="1020" t="s">
        <v>949</v>
      </c>
      <c r="AD719" s="1020" t="s">
        <v>949</v>
      </c>
      <c r="AE719" s="998" t="s">
        <v>940</v>
      </c>
      <c r="AF719" s="998" t="s">
        <v>132</v>
      </c>
      <c r="AG719" s="998"/>
      <c r="AH719" s="998"/>
      <c r="AI719" s="998"/>
      <c r="AJ719" s="998">
        <f t="shared" si="63"/>
        <v>1</v>
      </c>
      <c r="AK719" s="998">
        <f t="shared" si="65"/>
        <v>1</v>
      </c>
    </row>
    <row r="720" spans="1:38" ht="16.5">
      <c r="A720" s="1018"/>
      <c r="B720" s="29">
        <f t="shared" si="67"/>
        <v>718</v>
      </c>
      <c r="C720" s="14" t="s">
        <v>3719</v>
      </c>
      <c r="D720" s="99" t="s">
        <v>6136</v>
      </c>
      <c r="E720" s="106" t="str">
        <f t="shared" si="66"/>
        <v>A49X401</v>
      </c>
      <c r="F720" s="106" t="s">
        <v>947</v>
      </c>
      <c r="G720" s="683" t="s">
        <v>6137</v>
      </c>
      <c r="H720" s="1019" t="s">
        <v>949</v>
      </c>
      <c r="I720" s="1019" t="s">
        <v>949</v>
      </c>
      <c r="J720" s="1019" t="s">
        <v>949</v>
      </c>
      <c r="K720" s="1019" t="s">
        <v>949</v>
      </c>
      <c r="L720" s="1019" t="s">
        <v>949</v>
      </c>
      <c r="M720" s="1019" t="s">
        <v>949</v>
      </c>
      <c r="N720" s="155" t="s">
        <v>949</v>
      </c>
      <c r="O720" s="155" t="s">
        <v>949</v>
      </c>
      <c r="P720" s="155" t="s">
        <v>949</v>
      </c>
      <c r="Q720" s="106" t="s">
        <v>949</v>
      </c>
      <c r="R720" s="1019" t="s">
        <v>949</v>
      </c>
      <c r="S720" s="1020" t="s">
        <v>949</v>
      </c>
      <c r="T720" s="1020" t="s">
        <v>949</v>
      </c>
      <c r="U720" s="1020" t="s">
        <v>949</v>
      </c>
      <c r="V720" s="1020" t="s">
        <v>949</v>
      </c>
      <c r="W720" s="1020" t="s">
        <v>949</v>
      </c>
      <c r="X720" s="1020" t="s">
        <v>949</v>
      </c>
      <c r="Y720" s="1020" t="s">
        <v>949</v>
      </c>
      <c r="Z720" s="1020" t="s">
        <v>949</v>
      </c>
      <c r="AA720" s="1020" t="s">
        <v>949</v>
      </c>
      <c r="AB720" s="1020" t="s">
        <v>949</v>
      </c>
      <c r="AC720" s="1020" t="s">
        <v>949</v>
      </c>
      <c r="AD720" s="1020" t="s">
        <v>949</v>
      </c>
      <c r="AE720" s="998" t="s">
        <v>940</v>
      </c>
      <c r="AF720" s="998" t="s">
        <v>132</v>
      </c>
      <c r="AG720" s="998"/>
      <c r="AH720" s="998"/>
      <c r="AI720" s="998"/>
      <c r="AJ720" s="998">
        <f t="shared" si="63"/>
        <v>1</v>
      </c>
      <c r="AK720" s="998">
        <f t="shared" si="65"/>
        <v>1</v>
      </c>
    </row>
    <row r="721" spans="1:37" ht="16.5">
      <c r="A721" s="1018"/>
      <c r="B721" s="29">
        <f t="shared" si="67"/>
        <v>719</v>
      </c>
      <c r="C721" s="14" t="s">
        <v>3719</v>
      </c>
      <c r="D721" s="99" t="s">
        <v>6138</v>
      </c>
      <c r="E721" s="106" t="str">
        <f t="shared" si="66"/>
        <v>A49X402</v>
      </c>
      <c r="F721" s="106" t="s">
        <v>947</v>
      </c>
      <c r="G721" s="683" t="s">
        <v>6139</v>
      </c>
      <c r="H721" s="1019" t="s">
        <v>949</v>
      </c>
      <c r="I721" s="1019" t="s">
        <v>949</v>
      </c>
      <c r="J721" s="1019" t="s">
        <v>949</v>
      </c>
      <c r="K721" s="1019" t="s">
        <v>949</v>
      </c>
      <c r="L721" s="1019" t="s">
        <v>949</v>
      </c>
      <c r="M721" s="1019" t="s">
        <v>949</v>
      </c>
      <c r="N721" s="155" t="s">
        <v>949</v>
      </c>
      <c r="O721" s="155" t="s">
        <v>949</v>
      </c>
      <c r="P721" s="155" t="s">
        <v>949</v>
      </c>
      <c r="Q721" s="106" t="s">
        <v>949</v>
      </c>
      <c r="R721" s="1019" t="s">
        <v>949</v>
      </c>
      <c r="S721" s="1020" t="s">
        <v>949</v>
      </c>
      <c r="T721" s="1020" t="s">
        <v>949</v>
      </c>
      <c r="U721" s="1020" t="s">
        <v>949</v>
      </c>
      <c r="V721" s="1020" t="s">
        <v>949</v>
      </c>
      <c r="W721" s="1020" t="s">
        <v>949</v>
      </c>
      <c r="X721" s="1020" t="s">
        <v>949</v>
      </c>
      <c r="Y721" s="1020" t="s">
        <v>949</v>
      </c>
      <c r="Z721" s="1020" t="s">
        <v>949</v>
      </c>
      <c r="AA721" s="1020" t="s">
        <v>949</v>
      </c>
      <c r="AB721" s="1020" t="s">
        <v>949</v>
      </c>
      <c r="AC721" s="1020" t="s">
        <v>949</v>
      </c>
      <c r="AD721" s="1020" t="s">
        <v>949</v>
      </c>
      <c r="AE721" s="998" t="s">
        <v>940</v>
      </c>
      <c r="AF721" s="998" t="s">
        <v>132</v>
      </c>
      <c r="AG721" s="998"/>
      <c r="AH721" s="998"/>
      <c r="AI721" s="998"/>
      <c r="AJ721" s="998">
        <f t="shared" si="63"/>
        <v>1</v>
      </c>
      <c r="AK721" s="998">
        <f t="shared" si="65"/>
        <v>1</v>
      </c>
    </row>
    <row r="722" spans="1:37" ht="16.5">
      <c r="A722" s="1018"/>
      <c r="B722" s="29">
        <f t="shared" si="67"/>
        <v>720</v>
      </c>
      <c r="C722" s="14" t="s">
        <v>3719</v>
      </c>
      <c r="D722" s="99" t="s">
        <v>6140</v>
      </c>
      <c r="E722" s="106" t="str">
        <f t="shared" si="66"/>
        <v>A49X403</v>
      </c>
      <c r="F722" s="106" t="s">
        <v>947</v>
      </c>
      <c r="G722" s="683" t="s">
        <v>6141</v>
      </c>
      <c r="H722" s="1019" t="s">
        <v>949</v>
      </c>
      <c r="I722" s="1019" t="s">
        <v>949</v>
      </c>
      <c r="J722" s="1019" t="s">
        <v>949</v>
      </c>
      <c r="K722" s="1019" t="s">
        <v>949</v>
      </c>
      <c r="L722" s="1019" t="s">
        <v>949</v>
      </c>
      <c r="M722" s="1019" t="s">
        <v>949</v>
      </c>
      <c r="N722" s="155" t="s">
        <v>949</v>
      </c>
      <c r="O722" s="155" t="s">
        <v>949</v>
      </c>
      <c r="P722" s="155" t="s">
        <v>949</v>
      </c>
      <c r="Q722" s="106" t="s">
        <v>949</v>
      </c>
      <c r="R722" s="1019" t="s">
        <v>949</v>
      </c>
      <c r="S722" s="1020" t="s">
        <v>949</v>
      </c>
      <c r="T722" s="1020" t="s">
        <v>949</v>
      </c>
      <c r="U722" s="1020" t="s">
        <v>949</v>
      </c>
      <c r="V722" s="1020" t="s">
        <v>949</v>
      </c>
      <c r="W722" s="1020" t="s">
        <v>949</v>
      </c>
      <c r="X722" s="1020" t="s">
        <v>949</v>
      </c>
      <c r="Y722" s="1020" t="s">
        <v>949</v>
      </c>
      <c r="Z722" s="1020" t="s">
        <v>949</v>
      </c>
      <c r="AA722" s="1020" t="s">
        <v>949</v>
      </c>
      <c r="AB722" s="1020" t="s">
        <v>949</v>
      </c>
      <c r="AC722" s="1020" t="s">
        <v>949</v>
      </c>
      <c r="AD722" s="1020" t="s">
        <v>949</v>
      </c>
      <c r="AE722" s="998" t="s">
        <v>940</v>
      </c>
      <c r="AF722" s="998" t="s">
        <v>132</v>
      </c>
      <c r="AG722" s="998"/>
      <c r="AH722" s="998"/>
      <c r="AI722" s="998"/>
      <c r="AJ722" s="998">
        <f t="shared" si="63"/>
        <v>1</v>
      </c>
      <c r="AK722" s="998">
        <f t="shared" si="65"/>
        <v>1</v>
      </c>
    </row>
    <row r="723" spans="1:37" ht="16.5">
      <c r="A723" s="1018"/>
      <c r="B723" s="29">
        <f t="shared" si="67"/>
        <v>721</v>
      </c>
      <c r="C723" s="14" t="s">
        <v>3719</v>
      </c>
      <c r="D723" s="99" t="s">
        <v>6142</v>
      </c>
      <c r="E723" s="106" t="str">
        <f t="shared" si="66"/>
        <v>A49X404</v>
      </c>
      <c r="F723" s="106" t="s">
        <v>947</v>
      </c>
      <c r="G723" s="683" t="s">
        <v>6143</v>
      </c>
      <c r="H723" s="1019" t="s">
        <v>949</v>
      </c>
      <c r="I723" s="1019" t="s">
        <v>949</v>
      </c>
      <c r="J723" s="1019" t="s">
        <v>949</v>
      </c>
      <c r="K723" s="1019" t="s">
        <v>949</v>
      </c>
      <c r="L723" s="1019" t="s">
        <v>949</v>
      </c>
      <c r="M723" s="1019" t="s">
        <v>949</v>
      </c>
      <c r="N723" s="155" t="s">
        <v>949</v>
      </c>
      <c r="O723" s="155" t="s">
        <v>949</v>
      </c>
      <c r="P723" s="155" t="s">
        <v>949</v>
      </c>
      <c r="Q723" s="106" t="s">
        <v>949</v>
      </c>
      <c r="R723" s="1019" t="s">
        <v>949</v>
      </c>
      <c r="S723" s="1020" t="s">
        <v>949</v>
      </c>
      <c r="T723" s="1020" t="s">
        <v>949</v>
      </c>
      <c r="U723" s="1020" t="s">
        <v>949</v>
      </c>
      <c r="V723" s="1020" t="s">
        <v>949</v>
      </c>
      <c r="W723" s="1020" t="s">
        <v>949</v>
      </c>
      <c r="X723" s="1020" t="s">
        <v>949</v>
      </c>
      <c r="Y723" s="1020" t="s">
        <v>949</v>
      </c>
      <c r="Z723" s="1020" t="s">
        <v>949</v>
      </c>
      <c r="AA723" s="1020" t="s">
        <v>949</v>
      </c>
      <c r="AB723" s="1020" t="s">
        <v>949</v>
      </c>
      <c r="AC723" s="1020" t="s">
        <v>949</v>
      </c>
      <c r="AD723" s="1020" t="s">
        <v>949</v>
      </c>
      <c r="AE723" s="998"/>
      <c r="AF723" s="998" t="s">
        <v>132</v>
      </c>
      <c r="AG723" s="998"/>
      <c r="AH723" s="998"/>
      <c r="AI723" s="998"/>
      <c r="AJ723" s="998">
        <f t="shared" si="63"/>
        <v>1</v>
      </c>
      <c r="AK723" s="998">
        <f t="shared" si="65"/>
        <v>1</v>
      </c>
    </row>
    <row r="724" spans="1:37" ht="16.5">
      <c r="A724" s="1018"/>
      <c r="B724" s="29">
        <f t="shared" si="67"/>
        <v>722</v>
      </c>
      <c r="C724" s="14" t="s">
        <v>3719</v>
      </c>
      <c r="D724" s="99" t="s">
        <v>6144</v>
      </c>
      <c r="E724" s="106" t="str">
        <f t="shared" si="66"/>
        <v>A49X405</v>
      </c>
      <c r="F724" s="106" t="s">
        <v>947</v>
      </c>
      <c r="G724" s="683" t="s">
        <v>6145</v>
      </c>
      <c r="H724" s="1019" t="s">
        <v>949</v>
      </c>
      <c r="I724" s="1019" t="s">
        <v>949</v>
      </c>
      <c r="J724" s="1019" t="s">
        <v>949</v>
      </c>
      <c r="K724" s="1019" t="s">
        <v>949</v>
      </c>
      <c r="L724" s="1019" t="s">
        <v>949</v>
      </c>
      <c r="M724" s="1019" t="s">
        <v>949</v>
      </c>
      <c r="N724" s="155" t="s">
        <v>949</v>
      </c>
      <c r="O724" s="155" t="s">
        <v>949</v>
      </c>
      <c r="P724" s="155" t="s">
        <v>949</v>
      </c>
      <c r="Q724" s="106" t="s">
        <v>949</v>
      </c>
      <c r="R724" s="1019" t="s">
        <v>949</v>
      </c>
      <c r="S724" s="1020" t="s">
        <v>949</v>
      </c>
      <c r="T724" s="1020" t="s">
        <v>949</v>
      </c>
      <c r="U724" s="1020" t="s">
        <v>949</v>
      </c>
      <c r="V724" s="1020" t="s">
        <v>949</v>
      </c>
      <c r="W724" s="1020" t="s">
        <v>949</v>
      </c>
      <c r="X724" s="1020" t="s">
        <v>949</v>
      </c>
      <c r="Y724" s="1020" t="s">
        <v>949</v>
      </c>
      <c r="Z724" s="1020" t="s">
        <v>949</v>
      </c>
      <c r="AA724" s="1020" t="s">
        <v>949</v>
      </c>
      <c r="AB724" s="1020" t="s">
        <v>949</v>
      </c>
      <c r="AC724" s="1020" t="s">
        <v>949</v>
      </c>
      <c r="AD724" s="1020" t="s">
        <v>949</v>
      </c>
      <c r="AE724" s="998"/>
      <c r="AF724" s="998" t="s">
        <v>132</v>
      </c>
      <c r="AG724" s="998"/>
      <c r="AH724" s="998"/>
      <c r="AI724" s="998"/>
      <c r="AJ724" s="998">
        <f t="shared" si="63"/>
        <v>1</v>
      </c>
      <c r="AK724" s="998">
        <f t="shared" si="65"/>
        <v>1</v>
      </c>
    </row>
    <row r="725" spans="1:37" ht="16.5">
      <c r="A725" s="1018"/>
      <c r="B725" s="29">
        <f t="shared" si="67"/>
        <v>723</v>
      </c>
      <c r="C725" s="14" t="s">
        <v>3719</v>
      </c>
      <c r="D725" s="99" t="s">
        <v>6146</v>
      </c>
      <c r="E725" s="106" t="str">
        <f t="shared" si="66"/>
        <v>A49X406</v>
      </c>
      <c r="F725" s="106" t="s">
        <v>947</v>
      </c>
      <c r="G725" s="683" t="s">
        <v>6147</v>
      </c>
      <c r="H725" s="1019" t="s">
        <v>949</v>
      </c>
      <c r="I725" s="1019" t="s">
        <v>949</v>
      </c>
      <c r="J725" s="1019" t="s">
        <v>949</v>
      </c>
      <c r="K725" s="1019" t="s">
        <v>949</v>
      </c>
      <c r="L725" s="1019" t="s">
        <v>949</v>
      </c>
      <c r="M725" s="1019" t="s">
        <v>949</v>
      </c>
      <c r="N725" s="155" t="s">
        <v>949</v>
      </c>
      <c r="O725" s="155" t="s">
        <v>949</v>
      </c>
      <c r="P725" s="155" t="s">
        <v>949</v>
      </c>
      <c r="Q725" s="106" t="s">
        <v>949</v>
      </c>
      <c r="R725" s="1019" t="s">
        <v>949</v>
      </c>
      <c r="S725" s="1020" t="s">
        <v>949</v>
      </c>
      <c r="T725" s="1020" t="s">
        <v>949</v>
      </c>
      <c r="U725" s="1020" t="s">
        <v>949</v>
      </c>
      <c r="V725" s="1020" t="s">
        <v>949</v>
      </c>
      <c r="W725" s="1020" t="s">
        <v>949</v>
      </c>
      <c r="X725" s="1020" t="s">
        <v>949</v>
      </c>
      <c r="Y725" s="1020" t="s">
        <v>949</v>
      </c>
      <c r="Z725" s="1020" t="s">
        <v>949</v>
      </c>
      <c r="AA725" s="1020" t="s">
        <v>949</v>
      </c>
      <c r="AB725" s="1020" t="s">
        <v>949</v>
      </c>
      <c r="AC725" s="1020" t="s">
        <v>949</v>
      </c>
      <c r="AD725" s="1020" t="s">
        <v>949</v>
      </c>
      <c r="AE725" s="998"/>
      <c r="AF725" s="998" t="s">
        <v>132</v>
      </c>
      <c r="AG725" s="998"/>
      <c r="AH725" s="998"/>
      <c r="AI725" s="998"/>
      <c r="AJ725" s="998">
        <f t="shared" si="63"/>
        <v>1</v>
      </c>
      <c r="AK725" s="998">
        <f t="shared" si="65"/>
        <v>1</v>
      </c>
    </row>
    <row r="726" spans="1:37" ht="16.5">
      <c r="A726" s="1018"/>
      <c r="B726" s="29">
        <f t="shared" si="67"/>
        <v>724</v>
      </c>
      <c r="C726" s="14" t="s">
        <v>3719</v>
      </c>
      <c r="D726" s="99" t="s">
        <v>6148</v>
      </c>
      <c r="E726" s="106" t="str">
        <f t="shared" si="66"/>
        <v>A49X407</v>
      </c>
      <c r="F726" s="106" t="s">
        <v>947</v>
      </c>
      <c r="G726" s="683" t="s">
        <v>6149</v>
      </c>
      <c r="H726" s="1019" t="s">
        <v>949</v>
      </c>
      <c r="I726" s="1019" t="s">
        <v>949</v>
      </c>
      <c r="J726" s="1019" t="s">
        <v>949</v>
      </c>
      <c r="K726" s="1019" t="s">
        <v>949</v>
      </c>
      <c r="L726" s="1019" t="s">
        <v>949</v>
      </c>
      <c r="M726" s="1019" t="s">
        <v>949</v>
      </c>
      <c r="N726" s="155" t="s">
        <v>949</v>
      </c>
      <c r="O726" s="155" t="s">
        <v>949</v>
      </c>
      <c r="P726" s="155" t="s">
        <v>949</v>
      </c>
      <c r="Q726" s="106" t="s">
        <v>949</v>
      </c>
      <c r="R726" s="1019" t="s">
        <v>949</v>
      </c>
      <c r="S726" s="1020" t="s">
        <v>949</v>
      </c>
      <c r="T726" s="1020" t="s">
        <v>949</v>
      </c>
      <c r="U726" s="1020" t="s">
        <v>949</v>
      </c>
      <c r="V726" s="1020" t="s">
        <v>949</v>
      </c>
      <c r="W726" s="1020" t="s">
        <v>949</v>
      </c>
      <c r="X726" s="1020" t="s">
        <v>949</v>
      </c>
      <c r="Y726" s="1020" t="s">
        <v>949</v>
      </c>
      <c r="Z726" s="1020" t="s">
        <v>949</v>
      </c>
      <c r="AA726" s="1020" t="s">
        <v>949</v>
      </c>
      <c r="AB726" s="1020" t="s">
        <v>949</v>
      </c>
      <c r="AC726" s="1020" t="s">
        <v>949</v>
      </c>
      <c r="AD726" s="1020" t="s">
        <v>949</v>
      </c>
      <c r="AE726" s="998"/>
      <c r="AF726" s="998" t="s">
        <v>132</v>
      </c>
      <c r="AG726" s="998"/>
      <c r="AH726" s="998"/>
      <c r="AI726" s="998"/>
      <c r="AJ726" s="998">
        <f t="shared" si="63"/>
        <v>1</v>
      </c>
      <c r="AK726" s="998">
        <f t="shared" si="65"/>
        <v>1</v>
      </c>
    </row>
    <row r="727" spans="1:37" ht="16.5">
      <c r="A727" s="1018"/>
      <c r="B727" s="29">
        <f t="shared" si="67"/>
        <v>725</v>
      </c>
      <c r="C727" s="14" t="s">
        <v>3719</v>
      </c>
      <c r="D727" s="99" t="s">
        <v>6150</v>
      </c>
      <c r="E727" s="106" t="str">
        <f t="shared" si="66"/>
        <v>A49X408</v>
      </c>
      <c r="F727" s="106" t="s">
        <v>947</v>
      </c>
      <c r="G727" s="683" t="s">
        <v>6151</v>
      </c>
      <c r="H727" s="1019" t="s">
        <v>949</v>
      </c>
      <c r="I727" s="1019" t="s">
        <v>949</v>
      </c>
      <c r="J727" s="1019" t="s">
        <v>949</v>
      </c>
      <c r="K727" s="1019" t="s">
        <v>949</v>
      </c>
      <c r="L727" s="1019" t="s">
        <v>949</v>
      </c>
      <c r="M727" s="1019" t="s">
        <v>949</v>
      </c>
      <c r="N727" s="155" t="s">
        <v>949</v>
      </c>
      <c r="O727" s="155" t="s">
        <v>949</v>
      </c>
      <c r="P727" s="155" t="s">
        <v>949</v>
      </c>
      <c r="Q727" s="106" t="s">
        <v>949</v>
      </c>
      <c r="R727" s="1019" t="s">
        <v>949</v>
      </c>
      <c r="S727" s="1020" t="s">
        <v>949</v>
      </c>
      <c r="T727" s="1020" t="s">
        <v>949</v>
      </c>
      <c r="U727" s="1020" t="s">
        <v>949</v>
      </c>
      <c r="V727" s="1020" t="s">
        <v>949</v>
      </c>
      <c r="W727" s="1020" t="s">
        <v>949</v>
      </c>
      <c r="X727" s="1020" t="s">
        <v>949</v>
      </c>
      <c r="Y727" s="1020" t="s">
        <v>949</v>
      </c>
      <c r="Z727" s="1020" t="s">
        <v>949</v>
      </c>
      <c r="AA727" s="1020" t="s">
        <v>949</v>
      </c>
      <c r="AB727" s="1020" t="s">
        <v>949</v>
      </c>
      <c r="AC727" s="1020" t="s">
        <v>949</v>
      </c>
      <c r="AD727" s="1020" t="s">
        <v>949</v>
      </c>
      <c r="AE727" s="998" t="s">
        <v>940</v>
      </c>
      <c r="AF727" s="998" t="s">
        <v>132</v>
      </c>
      <c r="AG727" s="998"/>
      <c r="AH727" s="998"/>
      <c r="AI727" s="998"/>
      <c r="AJ727" s="998">
        <f t="shared" si="63"/>
        <v>1</v>
      </c>
      <c r="AK727" s="998">
        <f t="shared" si="65"/>
        <v>1</v>
      </c>
    </row>
    <row r="728" spans="1:37" ht="16.5">
      <c r="A728" s="1018"/>
      <c r="B728" s="29">
        <f t="shared" si="67"/>
        <v>726</v>
      </c>
      <c r="C728" s="14" t="s">
        <v>3719</v>
      </c>
      <c r="D728" s="99" t="s">
        <v>6152</v>
      </c>
      <c r="E728" s="106" t="str">
        <f t="shared" si="66"/>
        <v>A49X409</v>
      </c>
      <c r="F728" s="106" t="s">
        <v>947</v>
      </c>
      <c r="G728" s="683" t="s">
        <v>6153</v>
      </c>
      <c r="H728" s="1019" t="s">
        <v>949</v>
      </c>
      <c r="I728" s="1019" t="s">
        <v>949</v>
      </c>
      <c r="J728" s="1019" t="s">
        <v>949</v>
      </c>
      <c r="K728" s="1019" t="s">
        <v>949</v>
      </c>
      <c r="L728" s="1019" t="s">
        <v>949</v>
      </c>
      <c r="M728" s="1019" t="s">
        <v>949</v>
      </c>
      <c r="N728" s="155" t="s">
        <v>949</v>
      </c>
      <c r="O728" s="155" t="s">
        <v>949</v>
      </c>
      <c r="P728" s="155" t="s">
        <v>949</v>
      </c>
      <c r="Q728" s="106" t="s">
        <v>949</v>
      </c>
      <c r="R728" s="1019" t="s">
        <v>949</v>
      </c>
      <c r="S728" s="1020" t="s">
        <v>949</v>
      </c>
      <c r="T728" s="1020" t="s">
        <v>949</v>
      </c>
      <c r="U728" s="1020" t="s">
        <v>949</v>
      </c>
      <c r="V728" s="1020" t="s">
        <v>949</v>
      </c>
      <c r="W728" s="1020" t="s">
        <v>949</v>
      </c>
      <c r="X728" s="1020" t="s">
        <v>949</v>
      </c>
      <c r="Y728" s="1020" t="s">
        <v>949</v>
      </c>
      <c r="Z728" s="1020" t="s">
        <v>949</v>
      </c>
      <c r="AA728" s="1020" t="s">
        <v>949</v>
      </c>
      <c r="AB728" s="1020" t="s">
        <v>949</v>
      </c>
      <c r="AC728" s="1020" t="s">
        <v>949</v>
      </c>
      <c r="AD728" s="1020" t="s">
        <v>949</v>
      </c>
      <c r="AE728" s="998" t="s">
        <v>940</v>
      </c>
      <c r="AF728" s="998" t="s">
        <v>132</v>
      </c>
      <c r="AG728" s="998"/>
      <c r="AH728" s="998"/>
      <c r="AI728" s="998"/>
      <c r="AJ728" s="998">
        <f t="shared" si="63"/>
        <v>1</v>
      </c>
      <c r="AK728" s="998">
        <f t="shared" si="65"/>
        <v>1</v>
      </c>
    </row>
    <row r="729" spans="1:37" ht="16.5">
      <c r="A729" s="1018"/>
      <c r="B729" s="29">
        <f t="shared" si="67"/>
        <v>727</v>
      </c>
      <c r="C729" s="14" t="s">
        <v>3719</v>
      </c>
      <c r="D729" s="99" t="s">
        <v>6154</v>
      </c>
      <c r="E729" s="106" t="str">
        <f t="shared" si="66"/>
        <v>A49X410</v>
      </c>
      <c r="F729" s="106" t="s">
        <v>947</v>
      </c>
      <c r="G729" s="683" t="s">
        <v>6155</v>
      </c>
      <c r="H729" s="1019" t="s">
        <v>949</v>
      </c>
      <c r="I729" s="1019" t="s">
        <v>949</v>
      </c>
      <c r="J729" s="1019" t="s">
        <v>949</v>
      </c>
      <c r="K729" s="1019" t="s">
        <v>949</v>
      </c>
      <c r="L729" s="1019" t="s">
        <v>949</v>
      </c>
      <c r="M729" s="1019" t="s">
        <v>949</v>
      </c>
      <c r="N729" s="155" t="s">
        <v>949</v>
      </c>
      <c r="O729" s="155" t="s">
        <v>949</v>
      </c>
      <c r="P729" s="155" t="s">
        <v>949</v>
      </c>
      <c r="Q729" s="106" t="s">
        <v>949</v>
      </c>
      <c r="R729" s="1019" t="s">
        <v>949</v>
      </c>
      <c r="S729" s="1020" t="s">
        <v>949</v>
      </c>
      <c r="T729" s="1020" t="s">
        <v>949</v>
      </c>
      <c r="U729" s="1020" t="s">
        <v>949</v>
      </c>
      <c r="V729" s="1020" t="s">
        <v>949</v>
      </c>
      <c r="W729" s="1020" t="s">
        <v>949</v>
      </c>
      <c r="X729" s="1020" t="s">
        <v>949</v>
      </c>
      <c r="Y729" s="1020" t="s">
        <v>949</v>
      </c>
      <c r="Z729" s="1020" t="s">
        <v>949</v>
      </c>
      <c r="AA729" s="1020" t="s">
        <v>949</v>
      </c>
      <c r="AB729" s="1020" t="s">
        <v>949</v>
      </c>
      <c r="AC729" s="1020" t="s">
        <v>949</v>
      </c>
      <c r="AD729" s="1020" t="s">
        <v>949</v>
      </c>
      <c r="AE729" s="998" t="s">
        <v>940</v>
      </c>
      <c r="AF729" s="998" t="s">
        <v>132</v>
      </c>
      <c r="AG729" s="998"/>
      <c r="AH729" s="998"/>
      <c r="AI729" s="998"/>
      <c r="AJ729" s="998">
        <f t="shared" si="63"/>
        <v>1</v>
      </c>
      <c r="AK729" s="998">
        <f t="shared" si="65"/>
        <v>1</v>
      </c>
    </row>
    <row r="730" spans="1:37" ht="16.5">
      <c r="A730" s="1018"/>
      <c r="B730" s="29">
        <f t="shared" si="67"/>
        <v>728</v>
      </c>
      <c r="C730" s="14" t="s">
        <v>3719</v>
      </c>
      <c r="D730" s="99" t="s">
        <v>6156</v>
      </c>
      <c r="E730" s="106" t="str">
        <f t="shared" si="66"/>
        <v>A49X411</v>
      </c>
      <c r="F730" s="106" t="s">
        <v>947</v>
      </c>
      <c r="G730" s="683" t="s">
        <v>6157</v>
      </c>
      <c r="H730" s="1019" t="s">
        <v>949</v>
      </c>
      <c r="I730" s="1019" t="s">
        <v>949</v>
      </c>
      <c r="J730" s="1019" t="s">
        <v>949</v>
      </c>
      <c r="K730" s="1019" t="s">
        <v>949</v>
      </c>
      <c r="L730" s="1019" t="s">
        <v>949</v>
      </c>
      <c r="M730" s="1019" t="s">
        <v>949</v>
      </c>
      <c r="N730" s="155" t="s">
        <v>949</v>
      </c>
      <c r="O730" s="155" t="s">
        <v>949</v>
      </c>
      <c r="P730" s="155" t="s">
        <v>949</v>
      </c>
      <c r="Q730" s="106" t="s">
        <v>949</v>
      </c>
      <c r="R730" s="1019" t="s">
        <v>949</v>
      </c>
      <c r="S730" s="1020" t="s">
        <v>949</v>
      </c>
      <c r="T730" s="1020" t="s">
        <v>949</v>
      </c>
      <c r="U730" s="1020" t="s">
        <v>949</v>
      </c>
      <c r="V730" s="1020" t="s">
        <v>949</v>
      </c>
      <c r="W730" s="1020" t="s">
        <v>949</v>
      </c>
      <c r="X730" s="1020" t="s">
        <v>949</v>
      </c>
      <c r="Y730" s="1020" t="s">
        <v>949</v>
      </c>
      <c r="Z730" s="1020" t="s">
        <v>949</v>
      </c>
      <c r="AA730" s="1020" t="s">
        <v>949</v>
      </c>
      <c r="AB730" s="1020" t="s">
        <v>949</v>
      </c>
      <c r="AC730" s="1020" t="s">
        <v>949</v>
      </c>
      <c r="AD730" s="1020" t="s">
        <v>949</v>
      </c>
      <c r="AE730" s="998" t="s">
        <v>940</v>
      </c>
      <c r="AF730" s="998" t="s">
        <v>132</v>
      </c>
      <c r="AG730" s="998"/>
      <c r="AH730" s="998"/>
      <c r="AI730" s="998"/>
      <c r="AJ730" s="998">
        <f t="shared" si="63"/>
        <v>1</v>
      </c>
      <c r="AK730" s="998">
        <f t="shared" si="65"/>
        <v>1</v>
      </c>
    </row>
    <row r="731" spans="1:37" s="84" customFormat="1" ht="16.5">
      <c r="A731" s="41"/>
      <c r="B731" s="275">
        <f t="shared" si="67"/>
        <v>729</v>
      </c>
      <c r="C731" s="275" t="s">
        <v>805</v>
      </c>
      <c r="D731" s="160" t="s">
        <v>2891</v>
      </c>
      <c r="E731" s="160" t="s">
        <v>2891</v>
      </c>
      <c r="F731" s="160" t="str">
        <f t="shared" ref="F731:F758" si="68">MID(D731,4,1)</f>
        <v>P</v>
      </c>
      <c r="G731" s="795" t="s">
        <v>2893</v>
      </c>
      <c r="H731" s="160">
        <v>443.47</v>
      </c>
      <c r="I731" s="160">
        <v>1.2</v>
      </c>
      <c r="J731" s="160">
        <v>1.41</v>
      </c>
      <c r="K731" s="275">
        <v>0.62529270000000003</v>
      </c>
      <c r="L731" s="160" t="s">
        <v>2894</v>
      </c>
      <c r="M731" s="160" t="s">
        <v>1083</v>
      </c>
      <c r="N731" s="160" t="s">
        <v>1293</v>
      </c>
      <c r="O731" s="160" t="s">
        <v>1294</v>
      </c>
      <c r="P731" s="160" t="s">
        <v>1295</v>
      </c>
      <c r="Q731" s="160" t="s">
        <v>1296</v>
      </c>
      <c r="R731" s="160" t="s">
        <v>2890</v>
      </c>
      <c r="S731" s="275" t="s">
        <v>949</v>
      </c>
      <c r="T731" s="275" t="s">
        <v>949</v>
      </c>
      <c r="U731" s="275"/>
      <c r="V731" s="275"/>
      <c r="W731" s="275"/>
      <c r="X731" s="275"/>
      <c r="Y731" s="275"/>
      <c r="Z731" s="275"/>
      <c r="AA731" s="275"/>
      <c r="AB731" s="275"/>
      <c r="AC731" s="275"/>
      <c r="AD731" s="275"/>
      <c r="AE731" s="275" t="s">
        <v>989</v>
      </c>
      <c r="AF731" s="275" t="s">
        <v>6158</v>
      </c>
      <c r="AG731" s="275"/>
      <c r="AH731" s="895" t="s">
        <v>2893</v>
      </c>
      <c r="AI731" s="648"/>
      <c r="AJ731" s="649">
        <f t="shared" si="63"/>
        <v>1</v>
      </c>
      <c r="AK731" s="84">
        <f t="shared" si="65"/>
        <v>1</v>
      </c>
    </row>
    <row r="732" spans="1:37" s="84" customFormat="1" ht="16.5">
      <c r="A732" s="41"/>
      <c r="B732" s="41">
        <f t="shared" si="67"/>
        <v>730</v>
      </c>
      <c r="C732" s="41" t="s">
        <v>805</v>
      </c>
      <c r="D732" s="158" t="s">
        <v>2886</v>
      </c>
      <c r="E732" s="158" t="s">
        <v>2886</v>
      </c>
      <c r="F732" s="158" t="str">
        <f t="shared" si="68"/>
        <v>P</v>
      </c>
      <c r="G732" s="220" t="s">
        <v>2888</v>
      </c>
      <c r="H732" s="158">
        <v>1824.12</v>
      </c>
      <c r="I732" s="158">
        <v>1.5</v>
      </c>
      <c r="J732" s="158">
        <v>1.41</v>
      </c>
      <c r="K732" s="41">
        <v>2.57</v>
      </c>
      <c r="L732" s="158" t="s">
        <v>2889</v>
      </c>
      <c r="M732" s="158" t="s">
        <v>1083</v>
      </c>
      <c r="N732" s="158" t="s">
        <v>1293</v>
      </c>
      <c r="O732" s="158" t="s">
        <v>1294</v>
      </c>
      <c r="P732" s="158" t="s">
        <v>1295</v>
      </c>
      <c r="Q732" s="158" t="s">
        <v>1296</v>
      </c>
      <c r="R732" s="158" t="s">
        <v>2890</v>
      </c>
      <c r="S732" s="41" t="s">
        <v>949</v>
      </c>
      <c r="T732" s="41" t="s">
        <v>949</v>
      </c>
      <c r="U732" s="41"/>
      <c r="V732" s="41"/>
      <c r="W732" s="41"/>
      <c r="X732" s="41"/>
      <c r="Y732" s="41"/>
      <c r="Z732" s="41"/>
      <c r="AA732" s="41"/>
      <c r="AB732" s="41"/>
      <c r="AC732" s="41"/>
      <c r="AD732" s="41"/>
      <c r="AE732" s="41" t="s">
        <v>989</v>
      </c>
      <c r="AF732" s="41" t="s">
        <v>6158</v>
      </c>
      <c r="AG732" s="41"/>
      <c r="AH732" s="26" t="s">
        <v>2888</v>
      </c>
      <c r="AI732" s="229"/>
      <c r="AJ732" s="218">
        <f t="shared" si="63"/>
        <v>1</v>
      </c>
      <c r="AK732" s="84">
        <f t="shared" si="65"/>
        <v>1</v>
      </c>
    </row>
    <row r="733" spans="1:37" s="84" customFormat="1" ht="16.5">
      <c r="A733" s="41"/>
      <c r="B733" s="41">
        <f t="shared" si="67"/>
        <v>731</v>
      </c>
      <c r="C733" s="41" t="s">
        <v>805</v>
      </c>
      <c r="D733" s="158" t="s">
        <v>2907</v>
      </c>
      <c r="E733" s="158" t="s">
        <v>2907</v>
      </c>
      <c r="F733" s="158" t="str">
        <f t="shared" si="68"/>
        <v>P</v>
      </c>
      <c r="G733" s="220" t="s">
        <v>2909</v>
      </c>
      <c r="H733" s="158">
        <v>338.76</v>
      </c>
      <c r="I733" s="158">
        <v>1</v>
      </c>
      <c r="J733" s="158">
        <v>1.41</v>
      </c>
      <c r="K733" s="41">
        <v>0.47765160000000001</v>
      </c>
      <c r="L733" s="158" t="s">
        <v>2910</v>
      </c>
      <c r="M733" s="158" t="s">
        <v>1083</v>
      </c>
      <c r="N733" s="158" t="s">
        <v>1293</v>
      </c>
      <c r="O733" s="158" t="s">
        <v>1294</v>
      </c>
      <c r="P733" s="158" t="s">
        <v>1295</v>
      </c>
      <c r="Q733" s="158" t="s">
        <v>1296</v>
      </c>
      <c r="R733" s="158" t="s">
        <v>2890</v>
      </c>
      <c r="S733" s="41" t="s">
        <v>949</v>
      </c>
      <c r="T733" s="41" t="s">
        <v>949</v>
      </c>
      <c r="U733" s="41"/>
      <c r="V733" s="41"/>
      <c r="W733" s="41"/>
      <c r="X733" s="41"/>
      <c r="Y733" s="41"/>
      <c r="Z733" s="41"/>
      <c r="AA733" s="41"/>
      <c r="AB733" s="41"/>
      <c r="AC733" s="41"/>
      <c r="AD733" s="41"/>
      <c r="AE733" s="41" t="s">
        <v>989</v>
      </c>
      <c r="AF733" s="41" t="s">
        <v>6158</v>
      </c>
      <c r="AG733" s="41"/>
      <c r="AH733" s="26" t="s">
        <v>2909</v>
      </c>
      <c r="AI733" s="229"/>
      <c r="AJ733" s="218">
        <f t="shared" si="63"/>
        <v>1</v>
      </c>
      <c r="AK733" s="84">
        <f t="shared" si="65"/>
        <v>1</v>
      </c>
    </row>
    <row r="734" spans="1:37" s="84" customFormat="1" ht="16.5">
      <c r="A734" s="41"/>
      <c r="B734" s="41">
        <f t="shared" si="67"/>
        <v>732</v>
      </c>
      <c r="C734" s="41" t="s">
        <v>805</v>
      </c>
      <c r="D734" s="158" t="s">
        <v>2915</v>
      </c>
      <c r="E734" s="158" t="s">
        <v>2915</v>
      </c>
      <c r="F734" s="158" t="str">
        <f t="shared" si="68"/>
        <v>P</v>
      </c>
      <c r="G734" s="220" t="s">
        <v>2917</v>
      </c>
      <c r="H734" s="158">
        <v>1202.8699999999999</v>
      </c>
      <c r="I734" s="158">
        <v>1.5</v>
      </c>
      <c r="J734" s="158">
        <v>1.41</v>
      </c>
      <c r="K734" s="41">
        <v>1.7</v>
      </c>
      <c r="L734" s="158" t="s">
        <v>2918</v>
      </c>
      <c r="M734" s="158" t="s">
        <v>1083</v>
      </c>
      <c r="N734" s="158" t="s">
        <v>1293</v>
      </c>
      <c r="O734" s="158" t="s">
        <v>1294</v>
      </c>
      <c r="P734" s="158" t="s">
        <v>1295</v>
      </c>
      <c r="Q734" s="158" t="s">
        <v>1296</v>
      </c>
      <c r="R734" s="158" t="s">
        <v>2702</v>
      </c>
      <c r="S734" s="41" t="s">
        <v>949</v>
      </c>
      <c r="T734" s="41" t="s">
        <v>949</v>
      </c>
      <c r="U734" s="41"/>
      <c r="V734" s="41"/>
      <c r="W734" s="41"/>
      <c r="X734" s="41"/>
      <c r="Y734" s="41"/>
      <c r="Z734" s="41"/>
      <c r="AA734" s="41"/>
      <c r="AB734" s="41"/>
      <c r="AC734" s="41"/>
      <c r="AD734" s="41"/>
      <c r="AE734" s="41" t="s">
        <v>989</v>
      </c>
      <c r="AF734" s="41" t="s">
        <v>6158</v>
      </c>
      <c r="AG734" s="41"/>
      <c r="AH734" s="26" t="s">
        <v>2917</v>
      </c>
      <c r="AI734" s="229"/>
      <c r="AJ734" s="218">
        <f t="shared" si="63"/>
        <v>1</v>
      </c>
      <c r="AK734" s="84">
        <f t="shared" si="65"/>
        <v>1</v>
      </c>
    </row>
    <row r="735" spans="1:37" s="84" customFormat="1" ht="16.5">
      <c r="A735" s="41"/>
      <c r="B735" s="41">
        <f t="shared" si="67"/>
        <v>733</v>
      </c>
      <c r="C735" s="41" t="s">
        <v>805</v>
      </c>
      <c r="D735" s="158" t="s">
        <v>2959</v>
      </c>
      <c r="E735" s="158" t="s">
        <v>2959</v>
      </c>
      <c r="F735" s="158" t="str">
        <f t="shared" si="68"/>
        <v>P</v>
      </c>
      <c r="G735" s="220" t="s">
        <v>2961</v>
      </c>
      <c r="H735" s="158">
        <v>128.03</v>
      </c>
      <c r="I735" s="158">
        <v>1</v>
      </c>
      <c r="J735" s="158">
        <v>1.46</v>
      </c>
      <c r="K735" s="41">
        <v>0.19</v>
      </c>
      <c r="L735" s="158" t="s">
        <v>2962</v>
      </c>
      <c r="M735" s="158" t="s">
        <v>1083</v>
      </c>
      <c r="N735" s="158" t="s">
        <v>2963</v>
      </c>
      <c r="O735" s="158" t="s">
        <v>949</v>
      </c>
      <c r="P735" s="158" t="s">
        <v>949</v>
      </c>
      <c r="Q735" s="158" t="s">
        <v>949</v>
      </c>
      <c r="R735" s="158" t="s">
        <v>2702</v>
      </c>
      <c r="S735" s="41" t="s">
        <v>949</v>
      </c>
      <c r="T735" s="41" t="s">
        <v>949</v>
      </c>
      <c r="U735" s="41"/>
      <c r="V735" s="41"/>
      <c r="W735" s="41"/>
      <c r="X735" s="41"/>
      <c r="Y735" s="41"/>
      <c r="Z735" s="41"/>
      <c r="AA735" s="41"/>
      <c r="AB735" s="41"/>
      <c r="AC735" s="41"/>
      <c r="AD735" s="41"/>
      <c r="AE735" s="41" t="s">
        <v>989</v>
      </c>
      <c r="AF735" s="41" t="s">
        <v>6158</v>
      </c>
      <c r="AG735" s="41"/>
      <c r="AH735" s="26" t="s">
        <v>2961</v>
      </c>
      <c r="AI735" s="229"/>
      <c r="AJ735" s="218">
        <f t="shared" si="63"/>
        <v>1</v>
      </c>
      <c r="AK735" s="84">
        <f t="shared" si="65"/>
        <v>1</v>
      </c>
    </row>
    <row r="736" spans="1:37" s="84" customFormat="1" ht="16.5">
      <c r="A736" s="229"/>
      <c r="B736" s="41">
        <f t="shared" si="67"/>
        <v>734</v>
      </c>
      <c r="C736" s="41" t="s">
        <v>5087</v>
      </c>
      <c r="D736" s="158" t="s">
        <v>6159</v>
      </c>
      <c r="E736" s="158" t="s">
        <v>6159</v>
      </c>
      <c r="F736" s="158" t="str">
        <f t="shared" si="68"/>
        <v>P</v>
      </c>
      <c r="G736" s="41" t="s">
        <v>6160</v>
      </c>
      <c r="H736" s="158">
        <v>5315.31</v>
      </c>
      <c r="I736" s="158">
        <v>2.5</v>
      </c>
      <c r="J736" s="158">
        <v>1.41</v>
      </c>
      <c r="K736" s="41">
        <v>5.7793060000000001</v>
      </c>
      <c r="L736" s="158" t="s">
        <v>5676</v>
      </c>
      <c r="M736" s="158" t="s">
        <v>6161</v>
      </c>
      <c r="N736" s="158" t="s">
        <v>1293</v>
      </c>
      <c r="O736" s="158" t="s">
        <v>1294</v>
      </c>
      <c r="P736" s="158" t="s">
        <v>1295</v>
      </c>
      <c r="Q736" s="158" t="s">
        <v>5677</v>
      </c>
      <c r="R736" s="158" t="s">
        <v>1142</v>
      </c>
      <c r="S736" s="41" t="s">
        <v>945</v>
      </c>
      <c r="T736" s="41" t="s">
        <v>945</v>
      </c>
      <c r="U736" s="229"/>
      <c r="V736" s="229"/>
      <c r="W736" s="229"/>
      <c r="X736" s="229"/>
      <c r="Y736" s="229"/>
      <c r="Z736" s="229"/>
      <c r="AA736" s="229"/>
      <c r="AB736" s="229"/>
      <c r="AC736" s="229"/>
      <c r="AD736" s="229"/>
      <c r="AE736" s="41" t="s">
        <v>989</v>
      </c>
      <c r="AF736" s="41" t="s">
        <v>223</v>
      </c>
      <c r="AG736" s="790"/>
      <c r="AH736" s="826"/>
      <c r="AI736" s="229"/>
      <c r="AJ736" s="218">
        <f t="shared" si="63"/>
        <v>1</v>
      </c>
      <c r="AK736" s="84">
        <f t="shared" si="65"/>
        <v>1</v>
      </c>
    </row>
    <row r="737" spans="1:37" s="84" customFormat="1" ht="16.5">
      <c r="A737" s="229"/>
      <c r="B737" s="41">
        <f t="shared" si="67"/>
        <v>735</v>
      </c>
      <c r="C737" s="41" t="s">
        <v>5087</v>
      </c>
      <c r="D737" s="158" t="s">
        <v>6162</v>
      </c>
      <c r="E737" s="158" t="s">
        <v>6162</v>
      </c>
      <c r="F737" s="158" t="str">
        <f t="shared" si="68"/>
        <v>P</v>
      </c>
      <c r="G737" s="41" t="s">
        <v>6163</v>
      </c>
      <c r="H737" s="158">
        <v>4990.83</v>
      </c>
      <c r="I737" s="158">
        <v>2.5</v>
      </c>
      <c r="J737" s="158">
        <v>1.41</v>
      </c>
      <c r="K737" s="41">
        <v>5.7162030000000001</v>
      </c>
      <c r="L737" s="158" t="s">
        <v>5680</v>
      </c>
      <c r="M737" s="158" t="s">
        <v>6161</v>
      </c>
      <c r="N737" s="158" t="s">
        <v>1293</v>
      </c>
      <c r="O737" s="158" t="s">
        <v>1294</v>
      </c>
      <c r="P737" s="158" t="s">
        <v>1295</v>
      </c>
      <c r="Q737" s="158" t="s">
        <v>5677</v>
      </c>
      <c r="R737" s="158" t="s">
        <v>1142</v>
      </c>
      <c r="S737" s="41" t="s">
        <v>945</v>
      </c>
      <c r="T737" s="41" t="s">
        <v>945</v>
      </c>
      <c r="U737" s="229"/>
      <c r="V737" s="229"/>
      <c r="W737" s="229"/>
      <c r="X737" s="229"/>
      <c r="Y737" s="229"/>
      <c r="Z737" s="229"/>
      <c r="AA737" s="229"/>
      <c r="AB737" s="229"/>
      <c r="AC737" s="229"/>
      <c r="AD737" s="229"/>
      <c r="AE737" s="41" t="s">
        <v>989</v>
      </c>
      <c r="AF737" s="41" t="s">
        <v>223</v>
      </c>
      <c r="AG737" s="790"/>
      <c r="AH737" s="229"/>
      <c r="AI737" s="229"/>
      <c r="AJ737" s="218">
        <f t="shared" si="63"/>
        <v>1</v>
      </c>
      <c r="AK737" s="84">
        <f t="shared" si="65"/>
        <v>1</v>
      </c>
    </row>
    <row r="738" spans="1:37" s="84" customFormat="1" ht="16.5">
      <c r="A738" s="229"/>
      <c r="B738" s="41">
        <f t="shared" si="67"/>
        <v>736</v>
      </c>
      <c r="C738" s="41" t="s">
        <v>5087</v>
      </c>
      <c r="D738" s="158" t="s">
        <v>6164</v>
      </c>
      <c r="E738" s="158" t="s">
        <v>6164</v>
      </c>
      <c r="F738" s="158" t="str">
        <f t="shared" si="68"/>
        <v>P</v>
      </c>
      <c r="G738" s="41" t="s">
        <v>6165</v>
      </c>
      <c r="H738" s="158" t="s">
        <v>949</v>
      </c>
      <c r="I738" s="158">
        <v>2</v>
      </c>
      <c r="J738" s="158">
        <v>1.04</v>
      </c>
      <c r="K738" s="29">
        <v>2.89</v>
      </c>
      <c r="L738" s="158" t="s">
        <v>949</v>
      </c>
      <c r="M738" s="158" t="s">
        <v>6166</v>
      </c>
      <c r="N738" s="158" t="s">
        <v>1148</v>
      </c>
      <c r="O738" s="158" t="s">
        <v>1474</v>
      </c>
      <c r="P738" s="106" t="s">
        <v>1132</v>
      </c>
      <c r="Q738" s="160" t="s">
        <v>1475</v>
      </c>
      <c r="R738" s="158" t="s">
        <v>1142</v>
      </c>
      <c r="S738" s="41" t="s">
        <v>945</v>
      </c>
      <c r="T738" s="41" t="s">
        <v>945</v>
      </c>
      <c r="U738" s="229"/>
      <c r="V738" s="229"/>
      <c r="W738" s="229"/>
      <c r="X738" s="229"/>
      <c r="Y738" s="229"/>
      <c r="Z738" s="229"/>
      <c r="AA738" s="229"/>
      <c r="AB738" s="229"/>
      <c r="AC738" s="229"/>
      <c r="AD738" s="229"/>
      <c r="AE738" s="41" t="s">
        <v>1059</v>
      </c>
      <c r="AF738" s="41" t="s">
        <v>223</v>
      </c>
      <c r="AG738" s="790"/>
      <c r="AH738" s="229"/>
      <c r="AI738" s="229"/>
      <c r="AJ738" s="218">
        <f t="shared" si="63"/>
        <v>1</v>
      </c>
      <c r="AK738" s="84">
        <f t="shared" si="65"/>
        <v>1</v>
      </c>
    </row>
    <row r="739" spans="1:37" s="84" customFormat="1" ht="16.5">
      <c r="A739" s="229"/>
      <c r="B739" s="41">
        <f t="shared" si="67"/>
        <v>737</v>
      </c>
      <c r="C739" s="41" t="s">
        <v>5087</v>
      </c>
      <c r="D739" s="158" t="s">
        <v>6167</v>
      </c>
      <c r="E739" s="158" t="s">
        <v>6167</v>
      </c>
      <c r="F739" s="158" t="str">
        <f t="shared" si="68"/>
        <v>P</v>
      </c>
      <c r="G739" s="185" t="s">
        <v>6168</v>
      </c>
      <c r="H739" s="158">
        <v>105018</v>
      </c>
      <c r="I739" s="158">
        <v>2.5</v>
      </c>
      <c r="J739" s="158">
        <v>1.04</v>
      </c>
      <c r="K739" s="29">
        <v>120.5</v>
      </c>
      <c r="L739" s="106">
        <v>120.5</v>
      </c>
      <c r="M739" s="106" t="s">
        <v>6169</v>
      </c>
      <c r="N739" s="158" t="s">
        <v>1148</v>
      </c>
      <c r="O739" s="158" t="s">
        <v>1474</v>
      </c>
      <c r="P739" s="106" t="s">
        <v>1132</v>
      </c>
      <c r="Q739" s="160" t="s">
        <v>1475</v>
      </c>
      <c r="R739" s="158" t="s">
        <v>1142</v>
      </c>
      <c r="S739" s="41" t="s">
        <v>945</v>
      </c>
      <c r="T739" s="41" t="s">
        <v>945</v>
      </c>
      <c r="U739" s="229"/>
      <c r="V739" s="229"/>
      <c r="W739" s="41" t="s">
        <v>6167</v>
      </c>
      <c r="X739" s="41" t="s">
        <v>1142</v>
      </c>
      <c r="Y739" s="229"/>
      <c r="Z739" s="229"/>
      <c r="AA739" s="229"/>
      <c r="AB739" s="229"/>
      <c r="AC739" s="229"/>
      <c r="AD739" s="229"/>
      <c r="AE739" s="41" t="s">
        <v>948</v>
      </c>
      <c r="AF739" s="41" t="s">
        <v>223</v>
      </c>
      <c r="AG739" s="790"/>
      <c r="AH739" s="229"/>
      <c r="AI739" s="229"/>
      <c r="AJ739" s="218">
        <f t="shared" si="63"/>
        <v>1</v>
      </c>
      <c r="AK739" s="84">
        <f t="shared" si="65"/>
        <v>1</v>
      </c>
    </row>
    <row r="740" spans="1:37" s="84" customFormat="1" ht="16.5">
      <c r="A740" s="229"/>
      <c r="B740" s="41">
        <f t="shared" si="67"/>
        <v>738</v>
      </c>
      <c r="C740" s="41" t="s">
        <v>5087</v>
      </c>
      <c r="D740" s="158" t="s">
        <v>6170</v>
      </c>
      <c r="E740" s="158" t="s">
        <v>6170</v>
      </c>
      <c r="F740" s="158" t="str">
        <f t="shared" si="68"/>
        <v>P</v>
      </c>
      <c r="G740" s="41" t="s">
        <v>6171</v>
      </c>
      <c r="H740" s="158" t="s">
        <v>949</v>
      </c>
      <c r="I740" s="158">
        <v>1.5</v>
      </c>
      <c r="J740" s="158">
        <v>1.1499999999999999</v>
      </c>
      <c r="K740" s="41">
        <v>2.92</v>
      </c>
      <c r="L740" s="158" t="s">
        <v>949</v>
      </c>
      <c r="M740" s="158" t="s">
        <v>1573</v>
      </c>
      <c r="N740" s="106" t="s">
        <v>1130</v>
      </c>
      <c r="O740" s="106" t="s">
        <v>1131</v>
      </c>
      <c r="P740" s="106" t="s">
        <v>1132</v>
      </c>
      <c r="Q740" s="106" t="s">
        <v>1133</v>
      </c>
      <c r="R740" s="158" t="s">
        <v>1014</v>
      </c>
      <c r="S740" s="41" t="s">
        <v>945</v>
      </c>
      <c r="T740" s="41" t="s">
        <v>945</v>
      </c>
      <c r="U740" s="229"/>
      <c r="V740" s="229"/>
      <c r="W740" s="229"/>
      <c r="X740" s="229"/>
      <c r="Y740" s="229"/>
      <c r="Z740" s="229"/>
      <c r="AA740" s="229"/>
      <c r="AB740" s="229"/>
      <c r="AC740" s="229"/>
      <c r="AD740" s="229"/>
      <c r="AE740" s="229"/>
      <c r="AF740" s="41" t="s">
        <v>223</v>
      </c>
      <c r="AG740" s="229"/>
      <c r="AH740" s="229"/>
      <c r="AI740" s="229"/>
      <c r="AJ740" s="218">
        <f t="shared" si="63"/>
        <v>1</v>
      </c>
      <c r="AK740" s="84">
        <f t="shared" si="65"/>
        <v>1</v>
      </c>
    </row>
    <row r="741" spans="1:37" s="84" customFormat="1" ht="16.5">
      <c r="A741" s="229"/>
      <c r="B741" s="41">
        <f t="shared" si="67"/>
        <v>739</v>
      </c>
      <c r="C741" s="41" t="s">
        <v>5087</v>
      </c>
      <c r="D741" s="158" t="s">
        <v>6172</v>
      </c>
      <c r="E741" s="158" t="s">
        <v>6172</v>
      </c>
      <c r="F741" s="158" t="str">
        <f t="shared" si="68"/>
        <v>P</v>
      </c>
      <c r="G741" s="41" t="s">
        <v>6173</v>
      </c>
      <c r="H741" s="158">
        <v>671.85</v>
      </c>
      <c r="I741" s="158">
        <v>1</v>
      </c>
      <c r="J741" s="158">
        <v>1.04</v>
      </c>
      <c r="K741" s="41">
        <v>0.75</v>
      </c>
      <c r="L741" s="158" t="s">
        <v>949</v>
      </c>
      <c r="M741" s="158" t="s">
        <v>6174</v>
      </c>
      <c r="N741" s="158" t="s">
        <v>1148</v>
      </c>
      <c r="O741" s="158" t="s">
        <v>1149</v>
      </c>
      <c r="P741" s="106" t="s">
        <v>1132</v>
      </c>
      <c r="Q741" s="158"/>
      <c r="R741" s="158" t="s">
        <v>1712</v>
      </c>
      <c r="S741" s="41" t="s">
        <v>945</v>
      </c>
      <c r="T741" s="41" t="s">
        <v>945</v>
      </c>
      <c r="U741" s="229"/>
      <c r="V741" s="229"/>
      <c r="W741" s="229"/>
      <c r="X741" s="229"/>
      <c r="Y741" s="229"/>
      <c r="Z741" s="229"/>
      <c r="AA741" s="229"/>
      <c r="AB741" s="229"/>
      <c r="AC741" s="229"/>
      <c r="AD741" s="229"/>
      <c r="AE741" s="41" t="s">
        <v>1059</v>
      </c>
      <c r="AF741" s="41" t="s">
        <v>223</v>
      </c>
      <c r="AG741" s="790"/>
      <c r="AH741" s="229"/>
      <c r="AI741" s="229"/>
      <c r="AJ741" s="218">
        <f t="shared" si="63"/>
        <v>1</v>
      </c>
      <c r="AK741" s="84">
        <f t="shared" si="65"/>
        <v>1</v>
      </c>
    </row>
    <row r="742" spans="1:37" s="84" customFormat="1" ht="16.5">
      <c r="A742" s="229"/>
      <c r="B742" s="41">
        <f t="shared" si="67"/>
        <v>740</v>
      </c>
      <c r="C742" s="41" t="s">
        <v>5087</v>
      </c>
      <c r="D742" s="158" t="s">
        <v>6175</v>
      </c>
      <c r="E742" s="158" t="s">
        <v>6175</v>
      </c>
      <c r="F742" s="158" t="str">
        <f t="shared" si="68"/>
        <v>S</v>
      </c>
      <c r="G742" s="41" t="s">
        <v>6176</v>
      </c>
      <c r="H742" s="158" t="s">
        <v>949</v>
      </c>
      <c r="I742" s="158" t="s">
        <v>949</v>
      </c>
      <c r="J742" s="158" t="s">
        <v>949</v>
      </c>
      <c r="K742" s="41" t="s">
        <v>949</v>
      </c>
      <c r="L742" s="41" t="s">
        <v>949</v>
      </c>
      <c r="M742" s="41" t="s">
        <v>949</v>
      </c>
      <c r="N742" s="158" t="s">
        <v>949</v>
      </c>
      <c r="O742" s="158" t="s">
        <v>949</v>
      </c>
      <c r="P742" s="158" t="s">
        <v>949</v>
      </c>
      <c r="Q742" s="158"/>
      <c r="R742" s="41" t="s">
        <v>1068</v>
      </c>
      <c r="S742" s="41" t="s">
        <v>945</v>
      </c>
      <c r="T742" s="41" t="s">
        <v>945</v>
      </c>
      <c r="U742" s="229"/>
      <c r="V742" s="229"/>
      <c r="W742" s="229"/>
      <c r="X742" s="229"/>
      <c r="Y742" s="229"/>
      <c r="Z742" s="229"/>
      <c r="AA742" s="229"/>
      <c r="AB742" s="229"/>
      <c r="AC742" s="229"/>
      <c r="AD742" s="229"/>
      <c r="AE742" s="41" t="s">
        <v>1244</v>
      </c>
      <c r="AF742" s="41" t="s">
        <v>223</v>
      </c>
      <c r="AG742" s="790"/>
      <c r="AH742" s="229"/>
      <c r="AI742" s="229"/>
      <c r="AJ742" s="218">
        <f t="shared" si="63"/>
        <v>1</v>
      </c>
      <c r="AK742" s="84">
        <f t="shared" si="65"/>
        <v>1</v>
      </c>
    </row>
    <row r="743" spans="1:37" s="84" customFormat="1" ht="16.5">
      <c r="A743" s="229"/>
      <c r="B743" s="41">
        <f t="shared" si="67"/>
        <v>741</v>
      </c>
      <c r="C743" s="41" t="s">
        <v>5087</v>
      </c>
      <c r="D743" s="158" t="s">
        <v>6177</v>
      </c>
      <c r="E743" s="158" t="s">
        <v>6177</v>
      </c>
      <c r="F743" s="158" t="str">
        <f t="shared" si="68"/>
        <v>S</v>
      </c>
      <c r="G743" s="41" t="s">
        <v>6178</v>
      </c>
      <c r="H743" s="158" t="s">
        <v>949</v>
      </c>
      <c r="I743" s="158" t="s">
        <v>949</v>
      </c>
      <c r="J743" s="158" t="s">
        <v>949</v>
      </c>
      <c r="K743" s="41" t="s">
        <v>949</v>
      </c>
      <c r="L743" s="41" t="s">
        <v>949</v>
      </c>
      <c r="M743" s="41" t="s">
        <v>949</v>
      </c>
      <c r="N743" s="158" t="s">
        <v>949</v>
      </c>
      <c r="O743" s="158" t="s">
        <v>949</v>
      </c>
      <c r="P743" s="158" t="s">
        <v>949</v>
      </c>
      <c r="Q743" s="158"/>
      <c r="R743" s="41" t="s">
        <v>1068</v>
      </c>
      <c r="S743" s="41" t="s">
        <v>945</v>
      </c>
      <c r="T743" s="41" t="s">
        <v>945</v>
      </c>
      <c r="U743" s="229"/>
      <c r="V743" s="229"/>
      <c r="W743" s="229"/>
      <c r="X743" s="229"/>
      <c r="Y743" s="229"/>
      <c r="Z743" s="229"/>
      <c r="AA743" s="229"/>
      <c r="AB743" s="229"/>
      <c r="AC743" s="229"/>
      <c r="AD743" s="229"/>
      <c r="AE743" s="41" t="s">
        <v>6179</v>
      </c>
      <c r="AF743" s="41" t="s">
        <v>223</v>
      </c>
      <c r="AG743" s="790"/>
      <c r="AH743" s="229"/>
      <c r="AI743" s="229"/>
      <c r="AJ743" s="218">
        <f t="shared" si="63"/>
        <v>1</v>
      </c>
      <c r="AK743" s="84">
        <f t="shared" si="65"/>
        <v>1</v>
      </c>
    </row>
    <row r="744" spans="1:37" s="84" customFormat="1" ht="16.5">
      <c r="A744" s="229"/>
      <c r="B744" s="41">
        <f t="shared" si="67"/>
        <v>742</v>
      </c>
      <c r="C744" s="41" t="s">
        <v>466</v>
      </c>
      <c r="D744" s="158" t="s">
        <v>6180</v>
      </c>
      <c r="E744" s="158" t="s">
        <v>6180</v>
      </c>
      <c r="F744" s="158" t="str">
        <f t="shared" si="68"/>
        <v>P</v>
      </c>
      <c r="G744" s="41" t="s">
        <v>4912</v>
      </c>
      <c r="H744" s="158">
        <v>270140</v>
      </c>
      <c r="I744" s="158">
        <v>2</v>
      </c>
      <c r="J744" s="158">
        <v>1.04</v>
      </c>
      <c r="K744" s="41" t="s">
        <v>949</v>
      </c>
      <c r="L744" s="158" t="s">
        <v>5744</v>
      </c>
      <c r="M744" s="158" t="s">
        <v>6181</v>
      </c>
      <c r="N744" s="158" t="s">
        <v>1148</v>
      </c>
      <c r="O744" s="158" t="s">
        <v>1474</v>
      </c>
      <c r="P744" s="106" t="s">
        <v>1132</v>
      </c>
      <c r="Q744" s="158"/>
      <c r="R744" s="158" t="s">
        <v>1712</v>
      </c>
      <c r="S744" s="41" t="s">
        <v>945</v>
      </c>
      <c r="T744" s="41" t="s">
        <v>945</v>
      </c>
      <c r="U744" s="229"/>
      <c r="V744" s="229"/>
      <c r="W744" s="229"/>
      <c r="X744" s="229"/>
      <c r="Y744" s="229"/>
      <c r="Z744" s="229"/>
      <c r="AA744" s="229"/>
      <c r="AB744" s="229"/>
      <c r="AC744" s="229"/>
      <c r="AD744" s="229"/>
      <c r="AE744" s="41" t="s">
        <v>1556</v>
      </c>
      <c r="AF744" s="229"/>
      <c r="AG744" s="790"/>
      <c r="AH744" s="229"/>
      <c r="AI744" s="229"/>
      <c r="AJ744" s="218">
        <f t="shared" ref="AJ744:AJ807" si="69">COUNTIFS(D:D,D744)</f>
        <v>1</v>
      </c>
      <c r="AK744" s="84">
        <f t="shared" si="65"/>
        <v>1</v>
      </c>
    </row>
    <row r="745" spans="1:37" s="84" customFormat="1" ht="16.5">
      <c r="A745" s="229"/>
      <c r="B745" s="41">
        <f t="shared" si="67"/>
        <v>743</v>
      </c>
      <c r="C745" s="41" t="s">
        <v>466</v>
      </c>
      <c r="D745" s="158" t="s">
        <v>6182</v>
      </c>
      <c r="E745" s="158" t="s">
        <v>6182</v>
      </c>
      <c r="F745" s="158" t="str">
        <f t="shared" si="68"/>
        <v>P</v>
      </c>
      <c r="G745" s="41" t="s">
        <v>5750</v>
      </c>
      <c r="H745" s="158">
        <v>32682.400000000001</v>
      </c>
      <c r="I745" s="158">
        <v>2</v>
      </c>
      <c r="J745" s="158">
        <v>1.04</v>
      </c>
      <c r="K745" s="41" t="s">
        <v>949</v>
      </c>
      <c r="L745" s="158" t="s">
        <v>5751</v>
      </c>
      <c r="M745" s="158" t="s">
        <v>6181</v>
      </c>
      <c r="N745" s="158" t="s">
        <v>1148</v>
      </c>
      <c r="O745" s="158" t="s">
        <v>1474</v>
      </c>
      <c r="P745" s="106" t="s">
        <v>1132</v>
      </c>
      <c r="Q745" s="158"/>
      <c r="R745" s="158" t="s">
        <v>1712</v>
      </c>
      <c r="S745" s="41" t="s">
        <v>945</v>
      </c>
      <c r="T745" s="41" t="s">
        <v>945</v>
      </c>
      <c r="U745" s="229"/>
      <c r="V745" s="229"/>
      <c r="W745" s="229"/>
      <c r="X745" s="229"/>
      <c r="Y745" s="229"/>
      <c r="Z745" s="229"/>
      <c r="AA745" s="229"/>
      <c r="AB745" s="229"/>
      <c r="AC745" s="229"/>
      <c r="AD745" s="229"/>
      <c r="AE745" s="41" t="s">
        <v>989</v>
      </c>
      <c r="AF745" s="229"/>
      <c r="AG745" s="790"/>
      <c r="AH745" s="229"/>
      <c r="AI745" s="229"/>
      <c r="AJ745" s="218">
        <f t="shared" si="69"/>
        <v>1</v>
      </c>
      <c r="AK745" s="84">
        <f t="shared" si="65"/>
        <v>1</v>
      </c>
    </row>
    <row r="746" spans="1:37" s="84" customFormat="1" ht="16.5">
      <c r="A746" s="229"/>
      <c r="B746" s="274">
        <f t="shared" si="67"/>
        <v>744</v>
      </c>
      <c r="C746" s="274" t="s">
        <v>5107</v>
      </c>
      <c r="D746" s="266" t="s">
        <v>6183</v>
      </c>
      <c r="E746" s="266" t="s">
        <v>6183</v>
      </c>
      <c r="F746" s="266" t="str">
        <f t="shared" si="68"/>
        <v>P</v>
      </c>
      <c r="G746" s="83" t="s">
        <v>6184</v>
      </c>
      <c r="H746" s="1326">
        <v>22630</v>
      </c>
      <c r="I746" s="1326" t="s">
        <v>949</v>
      </c>
      <c r="J746" s="1326">
        <v>1.2</v>
      </c>
      <c r="K746" s="274" t="s">
        <v>949</v>
      </c>
      <c r="L746" s="159" t="s">
        <v>949</v>
      </c>
      <c r="M746" s="159" t="s">
        <v>995</v>
      </c>
      <c r="N746" s="1326" t="s">
        <v>1130</v>
      </c>
      <c r="O746" s="159" t="s">
        <v>1990</v>
      </c>
      <c r="P746" s="159" t="s">
        <v>1991</v>
      </c>
      <c r="Q746" s="106" t="s">
        <v>1133</v>
      </c>
      <c r="R746" s="1326" t="s">
        <v>1142</v>
      </c>
      <c r="S746" s="83" t="s">
        <v>945</v>
      </c>
      <c r="T746" s="83" t="s">
        <v>945</v>
      </c>
      <c r="U746" s="615"/>
      <c r="V746" s="615"/>
      <c r="W746" s="615"/>
      <c r="X746" s="615"/>
      <c r="Y746" s="615"/>
      <c r="Z746" s="615"/>
      <c r="AA746" s="615"/>
      <c r="AB746" s="615"/>
      <c r="AC746" s="615"/>
      <c r="AD746" s="615"/>
      <c r="AE746" s="274" t="s">
        <v>1126</v>
      </c>
      <c r="AF746" s="615" t="s">
        <v>304</v>
      </c>
      <c r="AG746" s="957"/>
      <c r="AH746" s="615"/>
      <c r="AI746" s="615"/>
      <c r="AJ746" s="645">
        <f t="shared" si="69"/>
        <v>1</v>
      </c>
      <c r="AK746" s="84">
        <f t="shared" ref="AK746:AK809" si="70">COUNTIFS(E:E,E746)</f>
        <v>1</v>
      </c>
    </row>
    <row r="747" spans="1:37" ht="16.5">
      <c r="A747" s="1018"/>
      <c r="B747" s="29">
        <f t="shared" si="67"/>
        <v>745</v>
      </c>
      <c r="C747" s="29" t="s">
        <v>3719</v>
      </c>
      <c r="D747" s="106" t="s">
        <v>6185</v>
      </c>
      <c r="E747" s="106" t="str">
        <f t="shared" ref="E747:E754" si="71">LEFT(D747,8)</f>
        <v>A54Q121</v>
      </c>
      <c r="F747" s="106" t="str">
        <f t="shared" si="68"/>
        <v>Q</v>
      </c>
      <c r="G747" s="29" t="s">
        <v>6186</v>
      </c>
      <c r="H747" s="29" t="s">
        <v>949</v>
      </c>
      <c r="I747" s="29" t="s">
        <v>949</v>
      </c>
      <c r="J747" s="29" t="s">
        <v>949</v>
      </c>
      <c r="K747" s="29" t="s">
        <v>949</v>
      </c>
      <c r="L747" s="29" t="s">
        <v>949</v>
      </c>
      <c r="M747" s="29" t="s">
        <v>949</v>
      </c>
      <c r="N747" s="106" t="s">
        <v>949</v>
      </c>
      <c r="O747" s="106" t="s">
        <v>949</v>
      </c>
      <c r="P747" s="106" t="s">
        <v>949</v>
      </c>
      <c r="Q747" s="106" t="s">
        <v>949</v>
      </c>
      <c r="R747" s="29" t="s">
        <v>1166</v>
      </c>
      <c r="S747" s="1020" t="s">
        <v>949</v>
      </c>
      <c r="T747" s="1020" t="s">
        <v>949</v>
      </c>
      <c r="U747" s="1020" t="s">
        <v>949</v>
      </c>
      <c r="V747" s="1020" t="s">
        <v>949</v>
      </c>
      <c r="W747" s="1020" t="s">
        <v>949</v>
      </c>
      <c r="X747" s="1020" t="s">
        <v>949</v>
      </c>
      <c r="Y747" s="1020" t="s">
        <v>949</v>
      </c>
      <c r="Z747" s="1020" t="s">
        <v>949</v>
      </c>
      <c r="AA747" s="1020" t="s">
        <v>949</v>
      </c>
      <c r="AB747" s="1020" t="s">
        <v>949</v>
      </c>
      <c r="AC747" s="1020" t="s">
        <v>949</v>
      </c>
      <c r="AD747" s="1020" t="s">
        <v>949</v>
      </c>
      <c r="AE747" s="998"/>
      <c r="AF747" s="998" t="s">
        <v>132</v>
      </c>
      <c r="AG747" s="998"/>
      <c r="AH747" s="998"/>
      <c r="AI747" s="998"/>
      <c r="AJ747" s="998">
        <f t="shared" si="69"/>
        <v>1</v>
      </c>
      <c r="AK747" s="998">
        <f t="shared" si="70"/>
        <v>1</v>
      </c>
    </row>
    <row r="748" spans="1:37" ht="16.5">
      <c r="A748" s="1018"/>
      <c r="B748" s="29">
        <f t="shared" si="67"/>
        <v>746</v>
      </c>
      <c r="C748" s="29" t="s">
        <v>3719</v>
      </c>
      <c r="D748" s="106" t="s">
        <v>6187</v>
      </c>
      <c r="E748" s="106" t="str">
        <f t="shared" si="71"/>
        <v>A54Q122</v>
      </c>
      <c r="F748" s="106" t="str">
        <f t="shared" si="68"/>
        <v>Q</v>
      </c>
      <c r="G748" s="29" t="s">
        <v>6188</v>
      </c>
      <c r="H748" s="29" t="s">
        <v>949</v>
      </c>
      <c r="I748" s="29" t="s">
        <v>949</v>
      </c>
      <c r="J748" s="29" t="s">
        <v>949</v>
      </c>
      <c r="K748" s="29" t="s">
        <v>949</v>
      </c>
      <c r="L748" s="29" t="s">
        <v>949</v>
      </c>
      <c r="M748" s="29" t="s">
        <v>949</v>
      </c>
      <c r="N748" s="106" t="s">
        <v>949</v>
      </c>
      <c r="O748" s="106" t="s">
        <v>949</v>
      </c>
      <c r="P748" s="106" t="s">
        <v>949</v>
      </c>
      <c r="Q748" s="106" t="s">
        <v>949</v>
      </c>
      <c r="R748" s="29" t="s">
        <v>1166</v>
      </c>
      <c r="S748" s="1020" t="s">
        <v>949</v>
      </c>
      <c r="T748" s="1020" t="s">
        <v>949</v>
      </c>
      <c r="U748" s="1020" t="s">
        <v>949</v>
      </c>
      <c r="V748" s="1020" t="s">
        <v>949</v>
      </c>
      <c r="W748" s="1020" t="s">
        <v>949</v>
      </c>
      <c r="X748" s="1020" t="s">
        <v>949</v>
      </c>
      <c r="Y748" s="1020" t="s">
        <v>949</v>
      </c>
      <c r="Z748" s="1020" t="s">
        <v>949</v>
      </c>
      <c r="AA748" s="1020" t="s">
        <v>949</v>
      </c>
      <c r="AB748" s="1020" t="s">
        <v>949</v>
      </c>
      <c r="AC748" s="1020" t="s">
        <v>949</v>
      </c>
      <c r="AD748" s="1020" t="s">
        <v>949</v>
      </c>
      <c r="AE748" s="998"/>
      <c r="AF748" s="998" t="s">
        <v>132</v>
      </c>
      <c r="AG748" s="998"/>
      <c r="AH748" s="998"/>
      <c r="AI748" s="998"/>
      <c r="AJ748" s="998">
        <f t="shared" si="69"/>
        <v>1</v>
      </c>
      <c r="AK748" s="998">
        <f t="shared" si="70"/>
        <v>1</v>
      </c>
    </row>
    <row r="749" spans="1:37" ht="16.5">
      <c r="A749" s="1018"/>
      <c r="B749" s="259">
        <f t="shared" si="67"/>
        <v>747</v>
      </c>
      <c r="C749" s="259" t="s">
        <v>3719</v>
      </c>
      <c r="D749" s="260" t="s">
        <v>6189</v>
      </c>
      <c r="E749" s="260" t="str">
        <f t="shared" si="71"/>
        <v>A54Q123</v>
      </c>
      <c r="F749" s="260" t="str">
        <f t="shared" si="68"/>
        <v>Q</v>
      </c>
      <c r="G749" s="259" t="s">
        <v>6190</v>
      </c>
      <c r="H749" s="259" t="s">
        <v>949</v>
      </c>
      <c r="I749" s="259" t="s">
        <v>949</v>
      </c>
      <c r="J749" s="259" t="s">
        <v>949</v>
      </c>
      <c r="K749" s="259" t="s">
        <v>949</v>
      </c>
      <c r="L749" s="259" t="s">
        <v>949</v>
      </c>
      <c r="M749" s="259" t="s">
        <v>949</v>
      </c>
      <c r="N749" s="260" t="s">
        <v>949</v>
      </c>
      <c r="O749" s="260" t="s">
        <v>949</v>
      </c>
      <c r="P749" s="260" t="s">
        <v>949</v>
      </c>
      <c r="Q749" s="260" t="s">
        <v>949</v>
      </c>
      <c r="R749" s="259" t="s">
        <v>1166</v>
      </c>
      <c r="S749" s="259" t="s">
        <v>949</v>
      </c>
      <c r="T749" s="259" t="s">
        <v>949</v>
      </c>
      <c r="U749" s="259" t="s">
        <v>949</v>
      </c>
      <c r="V749" s="259" t="s">
        <v>949</v>
      </c>
      <c r="W749" s="259" t="s">
        <v>949</v>
      </c>
      <c r="X749" s="259" t="s">
        <v>949</v>
      </c>
      <c r="Y749" s="259" t="s">
        <v>949</v>
      </c>
      <c r="Z749" s="259" t="s">
        <v>949</v>
      </c>
      <c r="AA749" s="259" t="s">
        <v>949</v>
      </c>
      <c r="AB749" s="259" t="s">
        <v>949</v>
      </c>
      <c r="AC749" s="259" t="s">
        <v>949</v>
      </c>
      <c r="AD749" s="259" t="s">
        <v>949</v>
      </c>
      <c r="AE749" s="261"/>
      <c r="AF749" s="261" t="s">
        <v>132</v>
      </c>
      <c r="AG749" s="261" t="s">
        <v>5342</v>
      </c>
      <c r="AH749" s="261"/>
      <c r="AI749" s="998"/>
      <c r="AJ749" s="998">
        <f t="shared" si="69"/>
        <v>1</v>
      </c>
      <c r="AK749" s="998">
        <f t="shared" si="70"/>
        <v>1</v>
      </c>
    </row>
    <row r="750" spans="1:37" ht="16.5">
      <c r="A750" s="1018"/>
      <c r="B750" s="29">
        <f t="shared" si="67"/>
        <v>748</v>
      </c>
      <c r="C750" s="29" t="s">
        <v>3719</v>
      </c>
      <c r="D750" s="106" t="s">
        <v>6191</v>
      </c>
      <c r="E750" s="106" t="str">
        <f t="shared" si="71"/>
        <v>A54Q124</v>
      </c>
      <c r="F750" s="106" t="str">
        <f t="shared" si="68"/>
        <v>Q</v>
      </c>
      <c r="G750" s="29" t="s">
        <v>6192</v>
      </c>
      <c r="H750" s="29" t="s">
        <v>949</v>
      </c>
      <c r="I750" s="29" t="s">
        <v>949</v>
      </c>
      <c r="J750" s="29"/>
      <c r="K750" s="29" t="s">
        <v>949</v>
      </c>
      <c r="L750" s="29" t="s">
        <v>949</v>
      </c>
      <c r="M750" s="29" t="s">
        <v>949</v>
      </c>
      <c r="N750" s="106" t="s">
        <v>949</v>
      </c>
      <c r="O750" s="106" t="s">
        <v>949</v>
      </c>
      <c r="P750" s="106" t="s">
        <v>949</v>
      </c>
      <c r="Q750" s="106" t="s">
        <v>949</v>
      </c>
      <c r="R750" s="29" t="s">
        <v>1166</v>
      </c>
      <c r="S750" s="29" t="s">
        <v>949</v>
      </c>
      <c r="T750" s="29" t="s">
        <v>949</v>
      </c>
      <c r="U750" s="29" t="s">
        <v>949</v>
      </c>
      <c r="V750" s="29" t="s">
        <v>949</v>
      </c>
      <c r="W750" s="29" t="s">
        <v>949</v>
      </c>
      <c r="X750" s="29" t="s">
        <v>949</v>
      </c>
      <c r="Y750" s="29" t="s">
        <v>949</v>
      </c>
      <c r="Z750" s="29" t="s">
        <v>949</v>
      </c>
      <c r="AA750" s="29" t="s">
        <v>949</v>
      </c>
      <c r="AB750" s="29" t="s">
        <v>949</v>
      </c>
      <c r="AC750" s="29" t="s">
        <v>949</v>
      </c>
      <c r="AD750" s="29" t="s">
        <v>949</v>
      </c>
      <c r="AE750" s="998"/>
      <c r="AF750" s="998" t="s">
        <v>132</v>
      </c>
      <c r="AG750" s="998"/>
      <c r="AH750" s="998"/>
      <c r="AI750" s="998"/>
      <c r="AJ750" s="998">
        <f t="shared" si="69"/>
        <v>1</v>
      </c>
      <c r="AK750" s="998">
        <f t="shared" si="70"/>
        <v>1</v>
      </c>
    </row>
    <row r="751" spans="1:37" ht="16.5">
      <c r="A751" s="1018"/>
      <c r="B751" s="29">
        <f t="shared" si="67"/>
        <v>749</v>
      </c>
      <c r="C751" s="29" t="s">
        <v>3719</v>
      </c>
      <c r="D751" s="106" t="s">
        <v>6193</v>
      </c>
      <c r="E751" s="106" t="str">
        <f t="shared" si="71"/>
        <v>A54Q125</v>
      </c>
      <c r="F751" s="106" t="str">
        <f t="shared" si="68"/>
        <v>Q</v>
      </c>
      <c r="G751" s="29" t="s">
        <v>6194</v>
      </c>
      <c r="H751" s="29" t="s">
        <v>949</v>
      </c>
      <c r="I751" s="29" t="s">
        <v>949</v>
      </c>
      <c r="J751" s="29" t="s">
        <v>949</v>
      </c>
      <c r="K751" s="29" t="s">
        <v>949</v>
      </c>
      <c r="L751" s="29" t="s">
        <v>949</v>
      </c>
      <c r="M751" s="29" t="s">
        <v>949</v>
      </c>
      <c r="N751" s="106" t="s">
        <v>949</v>
      </c>
      <c r="O751" s="106" t="s">
        <v>949</v>
      </c>
      <c r="P751" s="106" t="s">
        <v>949</v>
      </c>
      <c r="Q751" s="106" t="s">
        <v>949</v>
      </c>
      <c r="R751" s="29" t="s">
        <v>1166</v>
      </c>
      <c r="S751" s="29" t="s">
        <v>949</v>
      </c>
      <c r="T751" s="29" t="s">
        <v>949</v>
      </c>
      <c r="U751" s="29" t="s">
        <v>949</v>
      </c>
      <c r="V751" s="29" t="s">
        <v>949</v>
      </c>
      <c r="W751" s="29" t="s">
        <v>949</v>
      </c>
      <c r="X751" s="29" t="s">
        <v>949</v>
      </c>
      <c r="Y751" s="29" t="s">
        <v>949</v>
      </c>
      <c r="Z751" s="29" t="s">
        <v>949</v>
      </c>
      <c r="AA751" s="29" t="s">
        <v>949</v>
      </c>
      <c r="AB751" s="29" t="s">
        <v>949</v>
      </c>
      <c r="AC751" s="29" t="s">
        <v>949</v>
      </c>
      <c r="AD751" s="29" t="s">
        <v>949</v>
      </c>
      <c r="AE751" s="998"/>
      <c r="AF751" s="998" t="s">
        <v>132</v>
      </c>
      <c r="AG751" s="998"/>
      <c r="AH751" s="998"/>
      <c r="AI751" s="998"/>
      <c r="AJ751" s="998">
        <f t="shared" si="69"/>
        <v>1</v>
      </c>
      <c r="AK751" s="998">
        <f t="shared" si="70"/>
        <v>1</v>
      </c>
    </row>
    <row r="752" spans="1:37" ht="16.5">
      <c r="A752" s="1018"/>
      <c r="B752" s="259">
        <f t="shared" si="67"/>
        <v>750</v>
      </c>
      <c r="C752" s="259" t="s">
        <v>3719</v>
      </c>
      <c r="D752" s="260" t="s">
        <v>6195</v>
      </c>
      <c r="E752" s="260" t="str">
        <f t="shared" si="71"/>
        <v>A54Q126</v>
      </c>
      <c r="F752" s="260" t="str">
        <f t="shared" si="68"/>
        <v>Q</v>
      </c>
      <c r="G752" s="259" t="s">
        <v>6196</v>
      </c>
      <c r="H752" s="259" t="s">
        <v>949</v>
      </c>
      <c r="I752" s="259" t="s">
        <v>949</v>
      </c>
      <c r="J752" s="259" t="s">
        <v>949</v>
      </c>
      <c r="K752" s="259" t="s">
        <v>949</v>
      </c>
      <c r="L752" s="259" t="s">
        <v>949</v>
      </c>
      <c r="M752" s="259" t="s">
        <v>949</v>
      </c>
      <c r="N752" s="260" t="s">
        <v>949</v>
      </c>
      <c r="O752" s="260" t="s">
        <v>949</v>
      </c>
      <c r="P752" s="260" t="s">
        <v>949</v>
      </c>
      <c r="Q752" s="260" t="s">
        <v>949</v>
      </c>
      <c r="R752" s="259" t="s">
        <v>1166</v>
      </c>
      <c r="S752" s="259" t="s">
        <v>949</v>
      </c>
      <c r="T752" s="259" t="s">
        <v>949</v>
      </c>
      <c r="U752" s="259" t="s">
        <v>949</v>
      </c>
      <c r="V752" s="259" t="s">
        <v>949</v>
      </c>
      <c r="W752" s="259" t="s">
        <v>949</v>
      </c>
      <c r="X752" s="259" t="s">
        <v>949</v>
      </c>
      <c r="Y752" s="259" t="s">
        <v>949</v>
      </c>
      <c r="Z752" s="259" t="s">
        <v>949</v>
      </c>
      <c r="AA752" s="259" t="s">
        <v>949</v>
      </c>
      <c r="AB752" s="259" t="s">
        <v>949</v>
      </c>
      <c r="AC752" s="259" t="s">
        <v>949</v>
      </c>
      <c r="AD752" s="259" t="s">
        <v>949</v>
      </c>
      <c r="AE752" s="261"/>
      <c r="AF752" s="261" t="s">
        <v>132</v>
      </c>
      <c r="AG752" s="261" t="s">
        <v>5342</v>
      </c>
      <c r="AH752" s="261"/>
      <c r="AI752" s="998"/>
      <c r="AJ752" s="998">
        <f t="shared" si="69"/>
        <v>1</v>
      </c>
      <c r="AK752" s="998">
        <f t="shared" si="70"/>
        <v>1</v>
      </c>
    </row>
    <row r="753" spans="1:37" ht="16.5">
      <c r="A753" s="1018"/>
      <c r="B753" s="29">
        <f t="shared" si="67"/>
        <v>751</v>
      </c>
      <c r="C753" s="29" t="s">
        <v>3719</v>
      </c>
      <c r="D753" s="106" t="s">
        <v>6197</v>
      </c>
      <c r="E753" s="106" t="str">
        <f t="shared" si="71"/>
        <v>A54Q127</v>
      </c>
      <c r="F753" s="106" t="str">
        <f t="shared" si="68"/>
        <v>Q</v>
      </c>
      <c r="G753" s="29" t="s">
        <v>6198</v>
      </c>
      <c r="H753" s="29" t="s">
        <v>949</v>
      </c>
      <c r="I753" s="29" t="s">
        <v>949</v>
      </c>
      <c r="J753" s="29" t="s">
        <v>949</v>
      </c>
      <c r="K753" s="29" t="s">
        <v>949</v>
      </c>
      <c r="L753" s="29" t="s">
        <v>949</v>
      </c>
      <c r="M753" s="29" t="s">
        <v>949</v>
      </c>
      <c r="N753" s="106" t="s">
        <v>949</v>
      </c>
      <c r="O753" s="106" t="s">
        <v>949</v>
      </c>
      <c r="P753" s="106" t="s">
        <v>949</v>
      </c>
      <c r="Q753" s="106" t="s">
        <v>949</v>
      </c>
      <c r="R753" s="29" t="s">
        <v>1166</v>
      </c>
      <c r="S753" s="29" t="s">
        <v>949</v>
      </c>
      <c r="T753" s="29" t="s">
        <v>949</v>
      </c>
      <c r="U753" s="29" t="s">
        <v>949</v>
      </c>
      <c r="V753" s="29" t="s">
        <v>949</v>
      </c>
      <c r="W753" s="29" t="s">
        <v>949</v>
      </c>
      <c r="X753" s="29" t="s">
        <v>949</v>
      </c>
      <c r="Y753" s="29" t="s">
        <v>949</v>
      </c>
      <c r="Z753" s="29" t="s">
        <v>949</v>
      </c>
      <c r="AA753" s="29" t="s">
        <v>949</v>
      </c>
      <c r="AB753" s="29" t="s">
        <v>949</v>
      </c>
      <c r="AC753" s="29" t="s">
        <v>949</v>
      </c>
      <c r="AD753" s="29" t="s">
        <v>949</v>
      </c>
      <c r="AE753" s="998"/>
      <c r="AF753" s="998" t="s">
        <v>132</v>
      </c>
      <c r="AG753" s="998"/>
      <c r="AH753" s="998"/>
      <c r="AI753" s="998"/>
      <c r="AJ753" s="998">
        <f t="shared" si="69"/>
        <v>1</v>
      </c>
      <c r="AK753" s="998">
        <f t="shared" si="70"/>
        <v>1</v>
      </c>
    </row>
    <row r="754" spans="1:37" ht="16.5">
      <c r="A754" s="1018"/>
      <c r="B754" s="29">
        <f t="shared" si="67"/>
        <v>752</v>
      </c>
      <c r="C754" s="29" t="s">
        <v>3719</v>
      </c>
      <c r="D754" s="106" t="s">
        <v>6199</v>
      </c>
      <c r="E754" s="106" t="str">
        <f t="shared" si="71"/>
        <v>A54Q128</v>
      </c>
      <c r="F754" s="106" t="str">
        <f t="shared" si="68"/>
        <v>Q</v>
      </c>
      <c r="G754" s="29" t="s">
        <v>6200</v>
      </c>
      <c r="H754" s="29" t="s">
        <v>949</v>
      </c>
      <c r="I754" s="29" t="s">
        <v>949</v>
      </c>
      <c r="J754" s="29" t="s">
        <v>949</v>
      </c>
      <c r="K754" s="29" t="s">
        <v>949</v>
      </c>
      <c r="L754" s="29" t="s">
        <v>949</v>
      </c>
      <c r="M754" s="29" t="s">
        <v>949</v>
      </c>
      <c r="N754" s="106" t="s">
        <v>949</v>
      </c>
      <c r="O754" s="106" t="s">
        <v>949</v>
      </c>
      <c r="P754" s="106" t="s">
        <v>949</v>
      </c>
      <c r="Q754" s="106" t="s">
        <v>949</v>
      </c>
      <c r="R754" s="29" t="s">
        <v>1166</v>
      </c>
      <c r="S754" s="29" t="s">
        <v>949</v>
      </c>
      <c r="T754" s="29" t="s">
        <v>949</v>
      </c>
      <c r="U754" s="29" t="s">
        <v>949</v>
      </c>
      <c r="V754" s="29" t="s">
        <v>949</v>
      </c>
      <c r="W754" s="29" t="s">
        <v>949</v>
      </c>
      <c r="X754" s="29" t="s">
        <v>949</v>
      </c>
      <c r="Y754" s="29" t="s">
        <v>949</v>
      </c>
      <c r="Z754" s="29" t="s">
        <v>949</v>
      </c>
      <c r="AA754" s="29" t="s">
        <v>949</v>
      </c>
      <c r="AB754" s="29" t="s">
        <v>949</v>
      </c>
      <c r="AC754" s="29" t="s">
        <v>949</v>
      </c>
      <c r="AD754" s="29" t="s">
        <v>949</v>
      </c>
      <c r="AE754" s="998"/>
      <c r="AF754" s="998" t="s">
        <v>132</v>
      </c>
      <c r="AG754" s="998"/>
      <c r="AH754" s="998"/>
      <c r="AI754" s="998"/>
      <c r="AJ754" s="998">
        <f t="shared" si="69"/>
        <v>1</v>
      </c>
      <c r="AK754" s="998">
        <f t="shared" si="70"/>
        <v>1</v>
      </c>
    </row>
    <row r="755" spans="1:37" s="84" customFormat="1" ht="16.5">
      <c r="A755" s="229"/>
      <c r="B755" s="275">
        <f t="shared" si="67"/>
        <v>753</v>
      </c>
      <c r="C755" s="150" t="s">
        <v>5456</v>
      </c>
      <c r="D755" s="1337" t="s">
        <v>6201</v>
      </c>
      <c r="E755" s="160" t="s">
        <v>6201</v>
      </c>
      <c r="F755" s="1337" t="str">
        <f t="shared" si="68"/>
        <v>E</v>
      </c>
      <c r="G755" s="150" t="s">
        <v>6202</v>
      </c>
      <c r="H755" s="1337" t="s">
        <v>949</v>
      </c>
      <c r="I755" s="1337" t="s">
        <v>949</v>
      </c>
      <c r="J755" s="1337" t="s">
        <v>949</v>
      </c>
      <c r="K755" s="150" t="s">
        <v>949</v>
      </c>
      <c r="L755" s="150" t="s">
        <v>949</v>
      </c>
      <c r="M755" s="275" t="s">
        <v>995</v>
      </c>
      <c r="N755" s="1337" t="s">
        <v>949</v>
      </c>
      <c r="O755" s="1337" t="s">
        <v>949</v>
      </c>
      <c r="P755" s="1337" t="s">
        <v>949</v>
      </c>
      <c r="Q755" s="160"/>
      <c r="R755" s="160" t="s">
        <v>6203</v>
      </c>
      <c r="S755" s="150" t="s">
        <v>945</v>
      </c>
      <c r="T755" s="150" t="s">
        <v>945</v>
      </c>
      <c r="U755" s="648"/>
      <c r="V755" s="648"/>
      <c r="W755" s="648"/>
      <c r="X755" s="648"/>
      <c r="Y755" s="648"/>
      <c r="Z755" s="648"/>
      <c r="AA755" s="648"/>
      <c r="AB755" s="648"/>
      <c r="AC755" s="648"/>
      <c r="AD755" s="648"/>
      <c r="AE755" s="275" t="s">
        <v>989</v>
      </c>
      <c r="AF755" s="895" t="s">
        <v>5453</v>
      </c>
      <c r="AG755" s="876"/>
      <c r="AH755" s="648"/>
      <c r="AI755" s="648"/>
      <c r="AJ755" s="649">
        <f t="shared" si="69"/>
        <v>1</v>
      </c>
      <c r="AK755" s="84">
        <f t="shared" si="70"/>
        <v>1</v>
      </c>
    </row>
    <row r="756" spans="1:37" s="84" customFormat="1" ht="16.5">
      <c r="A756" s="229"/>
      <c r="B756" s="41">
        <f t="shared" si="67"/>
        <v>754</v>
      </c>
      <c r="C756" s="41" t="s">
        <v>5107</v>
      </c>
      <c r="D756" s="246" t="s">
        <v>6204</v>
      </c>
      <c r="E756" s="246" t="s">
        <v>6205</v>
      </c>
      <c r="F756" s="246" t="str">
        <f t="shared" si="68"/>
        <v>E</v>
      </c>
      <c r="G756" s="41" t="s">
        <v>6206</v>
      </c>
      <c r="H756" s="158" t="s">
        <v>949</v>
      </c>
      <c r="I756" s="158" t="s">
        <v>949</v>
      </c>
      <c r="J756" s="158" t="s">
        <v>949</v>
      </c>
      <c r="K756" s="41" t="s">
        <v>949</v>
      </c>
      <c r="L756" s="41" t="s">
        <v>949</v>
      </c>
      <c r="M756" s="41" t="s">
        <v>949</v>
      </c>
      <c r="N756" s="158" t="s">
        <v>1334</v>
      </c>
      <c r="O756" s="158" t="s">
        <v>949</v>
      </c>
      <c r="P756" s="158" t="s">
        <v>949</v>
      </c>
      <c r="Q756" s="158"/>
      <c r="R756" s="41" t="s">
        <v>1334</v>
      </c>
      <c r="S756" s="41" t="s">
        <v>945</v>
      </c>
      <c r="T756" s="41" t="s">
        <v>945</v>
      </c>
      <c r="U756" s="229"/>
      <c r="V756" s="229"/>
      <c r="W756" s="229"/>
      <c r="X756" s="229"/>
      <c r="Y756" s="229"/>
      <c r="Z756" s="229"/>
      <c r="AA756" s="229"/>
      <c r="AB756" s="229"/>
      <c r="AC756" s="229"/>
      <c r="AD756" s="229"/>
      <c r="AE756" s="229"/>
      <c r="AF756" s="229" t="s">
        <v>304</v>
      </c>
      <c r="AG756" s="229"/>
      <c r="AH756" s="229"/>
      <c r="AI756" s="229">
        <v>0</v>
      </c>
      <c r="AJ756" s="218">
        <f t="shared" si="69"/>
        <v>1</v>
      </c>
      <c r="AK756" s="84">
        <f t="shared" si="70"/>
        <v>1</v>
      </c>
    </row>
    <row r="757" spans="1:37" s="84" customFormat="1" ht="16.5">
      <c r="A757" s="229"/>
      <c r="B757" s="41">
        <f t="shared" si="67"/>
        <v>755</v>
      </c>
      <c r="C757" s="41" t="s">
        <v>5456</v>
      </c>
      <c r="D757" s="158" t="s">
        <v>6207</v>
      </c>
      <c r="E757" s="158" t="s">
        <v>6207</v>
      </c>
      <c r="F757" s="158" t="str">
        <f t="shared" si="68"/>
        <v>E</v>
      </c>
      <c r="G757" s="41" t="s">
        <v>6208</v>
      </c>
      <c r="H757" s="158">
        <v>60019.6</v>
      </c>
      <c r="I757" s="158" t="s">
        <v>949</v>
      </c>
      <c r="J757" s="158" t="s">
        <v>949</v>
      </c>
      <c r="K757" s="41" t="s">
        <v>949</v>
      </c>
      <c r="L757" s="41" t="s">
        <v>1333</v>
      </c>
      <c r="M757" s="41" t="s">
        <v>949</v>
      </c>
      <c r="N757" s="158" t="s">
        <v>949</v>
      </c>
      <c r="O757" s="158" t="s">
        <v>949</v>
      </c>
      <c r="P757" s="158" t="s">
        <v>949</v>
      </c>
      <c r="Q757" s="158"/>
      <c r="R757" s="158" t="s">
        <v>1334</v>
      </c>
      <c r="S757" s="41" t="s">
        <v>945</v>
      </c>
      <c r="T757" s="41" t="s">
        <v>945</v>
      </c>
      <c r="U757" s="229"/>
      <c r="V757" s="229"/>
      <c r="W757" s="229"/>
      <c r="X757" s="229"/>
      <c r="Y757" s="229"/>
      <c r="Z757" s="229"/>
      <c r="AA757" s="229"/>
      <c r="AB757" s="229"/>
      <c r="AC757" s="229"/>
      <c r="AD757" s="229"/>
      <c r="AE757" s="229"/>
      <c r="AF757" s="14" t="s">
        <v>5453</v>
      </c>
      <c r="AG757" s="229"/>
      <c r="AH757" s="229"/>
      <c r="AI757" s="229"/>
      <c r="AJ757" s="218">
        <f t="shared" si="69"/>
        <v>1</v>
      </c>
      <c r="AK757" s="84">
        <f t="shared" si="70"/>
        <v>1</v>
      </c>
    </row>
    <row r="758" spans="1:37" s="84" customFormat="1" ht="16.5">
      <c r="A758" s="229"/>
      <c r="B758" s="274">
        <f t="shared" si="67"/>
        <v>756</v>
      </c>
      <c r="C758" s="83" t="s">
        <v>5456</v>
      </c>
      <c r="D758" s="1326" t="s">
        <v>6209</v>
      </c>
      <c r="E758" s="159" t="s">
        <v>6209</v>
      </c>
      <c r="F758" s="1326" t="str">
        <f t="shared" si="68"/>
        <v>E</v>
      </c>
      <c r="G758" s="83" t="s">
        <v>5796</v>
      </c>
      <c r="H758" s="1326" t="s">
        <v>949</v>
      </c>
      <c r="I758" s="1326" t="s">
        <v>949</v>
      </c>
      <c r="J758" s="1326" t="s">
        <v>949</v>
      </c>
      <c r="K758" s="83" t="s">
        <v>949</v>
      </c>
      <c r="L758" s="83" t="s">
        <v>949</v>
      </c>
      <c r="M758" s="274" t="s">
        <v>995</v>
      </c>
      <c r="N758" s="1326" t="s">
        <v>949</v>
      </c>
      <c r="O758" s="1326" t="s">
        <v>949</v>
      </c>
      <c r="P758" s="1326" t="s">
        <v>949</v>
      </c>
      <c r="Q758" s="159"/>
      <c r="R758" s="159" t="s">
        <v>1372</v>
      </c>
      <c r="S758" s="83" t="s">
        <v>945</v>
      </c>
      <c r="T758" s="83" t="s">
        <v>945</v>
      </c>
      <c r="U758" s="615"/>
      <c r="V758" s="615"/>
      <c r="W758" s="615"/>
      <c r="X758" s="615"/>
      <c r="Y758" s="615"/>
      <c r="Z758" s="615"/>
      <c r="AA758" s="615"/>
      <c r="AB758" s="615"/>
      <c r="AC758" s="615"/>
      <c r="AD758" s="615"/>
      <c r="AE758" s="274" t="s">
        <v>989</v>
      </c>
      <c r="AF758" s="36" t="s">
        <v>5453</v>
      </c>
      <c r="AG758" s="957"/>
      <c r="AH758" s="615"/>
      <c r="AI758" s="615"/>
      <c r="AJ758" s="645">
        <f t="shared" si="69"/>
        <v>1</v>
      </c>
      <c r="AK758" s="84">
        <f t="shared" si="70"/>
        <v>1</v>
      </c>
    </row>
    <row r="759" spans="1:37" ht="16.5">
      <c r="A759" s="1018"/>
      <c r="B759" s="29">
        <f t="shared" si="67"/>
        <v>757</v>
      </c>
      <c r="C759" s="14" t="s">
        <v>4185</v>
      </c>
      <c r="D759" s="106" t="s">
        <v>6210</v>
      </c>
      <c r="E759" s="106" t="str">
        <f t="shared" ref="E759:E777" si="72">LEFT(D759,8)</f>
        <v>A59D271</v>
      </c>
      <c r="F759" s="106" t="s">
        <v>979</v>
      </c>
      <c r="G759" s="14" t="s">
        <v>6211</v>
      </c>
      <c r="H759" s="29" t="s">
        <v>949</v>
      </c>
      <c r="I759" s="29">
        <v>0.04</v>
      </c>
      <c r="J759" s="29" t="s">
        <v>949</v>
      </c>
      <c r="K759" s="29" t="s">
        <v>949</v>
      </c>
      <c r="L759" s="29" t="s">
        <v>5828</v>
      </c>
      <c r="M759" s="29" t="s">
        <v>5829</v>
      </c>
      <c r="N759" s="106" t="s">
        <v>3773</v>
      </c>
      <c r="O759" s="106" t="s">
        <v>949</v>
      </c>
      <c r="P759" s="106" t="s">
        <v>949</v>
      </c>
      <c r="Q759" s="106" t="s">
        <v>949</v>
      </c>
      <c r="R759" s="29" t="s">
        <v>3827</v>
      </c>
      <c r="S759" s="29" t="s">
        <v>949</v>
      </c>
      <c r="T759" s="29" t="s">
        <v>949</v>
      </c>
      <c r="U759" s="29" t="s">
        <v>949</v>
      </c>
      <c r="V759" s="29" t="s">
        <v>949</v>
      </c>
      <c r="W759" s="29" t="s">
        <v>949</v>
      </c>
      <c r="X759" s="29" t="s">
        <v>949</v>
      </c>
      <c r="Y759" s="29" t="s">
        <v>949</v>
      </c>
      <c r="Z759" s="29" t="s">
        <v>949</v>
      </c>
      <c r="AA759" s="29" t="s">
        <v>949</v>
      </c>
      <c r="AB759" s="29" t="s">
        <v>949</v>
      </c>
      <c r="AC759" s="29" t="s">
        <v>949</v>
      </c>
      <c r="AD759" s="29" t="s">
        <v>949</v>
      </c>
      <c r="AE759" s="998"/>
      <c r="AF759" s="998" t="s">
        <v>132</v>
      </c>
      <c r="AG759" s="998"/>
      <c r="AH759" s="998"/>
      <c r="AI759" s="998"/>
      <c r="AJ759" s="998">
        <f t="shared" si="69"/>
        <v>1</v>
      </c>
      <c r="AK759" s="998">
        <f t="shared" si="70"/>
        <v>1</v>
      </c>
    </row>
    <row r="760" spans="1:37" ht="16.5">
      <c r="A760" s="1018"/>
      <c r="B760" s="29">
        <f t="shared" si="67"/>
        <v>758</v>
      </c>
      <c r="C760" s="14" t="s">
        <v>4185</v>
      </c>
      <c r="D760" s="106" t="s">
        <v>6212</v>
      </c>
      <c r="E760" s="106" t="str">
        <f t="shared" si="72"/>
        <v>A59D272</v>
      </c>
      <c r="F760" s="106" t="s">
        <v>979</v>
      </c>
      <c r="G760" s="14" t="s">
        <v>5802</v>
      </c>
      <c r="H760" s="29" t="s">
        <v>949</v>
      </c>
      <c r="I760" s="29" t="s">
        <v>949</v>
      </c>
      <c r="J760" s="29" t="s">
        <v>949</v>
      </c>
      <c r="K760" s="29" t="s">
        <v>949</v>
      </c>
      <c r="L760" s="29" t="s">
        <v>5803</v>
      </c>
      <c r="M760" s="29" t="s">
        <v>1412</v>
      </c>
      <c r="N760" s="106" t="s">
        <v>5804</v>
      </c>
      <c r="O760" s="106" t="s">
        <v>949</v>
      </c>
      <c r="P760" s="106" t="s">
        <v>949</v>
      </c>
      <c r="Q760" s="106" t="s">
        <v>949</v>
      </c>
      <c r="R760" s="29" t="s">
        <v>3827</v>
      </c>
      <c r="S760" s="29" t="s">
        <v>949</v>
      </c>
      <c r="T760" s="29" t="s">
        <v>949</v>
      </c>
      <c r="U760" s="29" t="s">
        <v>949</v>
      </c>
      <c r="V760" s="29" t="s">
        <v>949</v>
      </c>
      <c r="W760" s="29" t="s">
        <v>949</v>
      </c>
      <c r="X760" s="29" t="s">
        <v>949</v>
      </c>
      <c r="Y760" s="29" t="s">
        <v>949</v>
      </c>
      <c r="Z760" s="29" t="s">
        <v>949</v>
      </c>
      <c r="AA760" s="29" t="s">
        <v>949</v>
      </c>
      <c r="AB760" s="29" t="s">
        <v>949</v>
      </c>
      <c r="AC760" s="29" t="s">
        <v>949</v>
      </c>
      <c r="AD760" s="29" t="s">
        <v>949</v>
      </c>
      <c r="AE760" s="998"/>
      <c r="AF760" s="998" t="s">
        <v>132</v>
      </c>
      <c r="AG760" s="998"/>
      <c r="AH760" s="998"/>
      <c r="AI760" s="998"/>
      <c r="AJ760" s="998">
        <f t="shared" si="69"/>
        <v>1</v>
      </c>
      <c r="AK760" s="998">
        <f t="shared" si="70"/>
        <v>1</v>
      </c>
    </row>
    <row r="761" spans="1:37" ht="16.5">
      <c r="A761" s="1018"/>
      <c r="B761" s="29">
        <f t="shared" si="67"/>
        <v>759</v>
      </c>
      <c r="C761" s="14" t="s">
        <v>4185</v>
      </c>
      <c r="D761" s="106" t="s">
        <v>6213</v>
      </c>
      <c r="E761" s="106" t="str">
        <f t="shared" si="72"/>
        <v>A59D273</v>
      </c>
      <c r="F761" s="106" t="s">
        <v>979</v>
      </c>
      <c r="G761" s="14" t="s">
        <v>5806</v>
      </c>
      <c r="H761" s="29" t="s">
        <v>949</v>
      </c>
      <c r="I761" s="29" t="s">
        <v>949</v>
      </c>
      <c r="J761" s="29" t="s">
        <v>949</v>
      </c>
      <c r="K761" s="29" t="s">
        <v>949</v>
      </c>
      <c r="L761" s="29" t="s">
        <v>5803</v>
      </c>
      <c r="M761" s="29" t="s">
        <v>1412</v>
      </c>
      <c r="N761" s="106" t="s">
        <v>5804</v>
      </c>
      <c r="O761" s="106" t="s">
        <v>949</v>
      </c>
      <c r="P761" s="106" t="s">
        <v>949</v>
      </c>
      <c r="Q761" s="106" t="s">
        <v>949</v>
      </c>
      <c r="R761" s="29" t="s">
        <v>3827</v>
      </c>
      <c r="S761" s="29" t="s">
        <v>949</v>
      </c>
      <c r="T761" s="29" t="s">
        <v>949</v>
      </c>
      <c r="U761" s="29" t="s">
        <v>949</v>
      </c>
      <c r="V761" s="29" t="s">
        <v>949</v>
      </c>
      <c r="W761" s="29" t="s">
        <v>949</v>
      </c>
      <c r="X761" s="29" t="s">
        <v>949</v>
      </c>
      <c r="Y761" s="29" t="s">
        <v>949</v>
      </c>
      <c r="Z761" s="29" t="s">
        <v>949</v>
      </c>
      <c r="AA761" s="29" t="s">
        <v>949</v>
      </c>
      <c r="AB761" s="29" t="s">
        <v>949</v>
      </c>
      <c r="AC761" s="29" t="s">
        <v>949</v>
      </c>
      <c r="AD761" s="29" t="s">
        <v>949</v>
      </c>
      <c r="AE761" s="998"/>
      <c r="AF761" s="998" t="s">
        <v>132</v>
      </c>
      <c r="AG761" s="998"/>
      <c r="AH761" s="998"/>
      <c r="AI761" s="998"/>
      <c r="AJ761" s="998">
        <f t="shared" si="69"/>
        <v>1</v>
      </c>
      <c r="AK761" s="998">
        <f t="shared" si="70"/>
        <v>1</v>
      </c>
    </row>
    <row r="762" spans="1:37" ht="16.5">
      <c r="A762" s="1018"/>
      <c r="B762" s="29">
        <f t="shared" si="67"/>
        <v>760</v>
      </c>
      <c r="C762" s="14" t="s">
        <v>4185</v>
      </c>
      <c r="D762" s="106" t="s">
        <v>6214</v>
      </c>
      <c r="E762" s="106" t="str">
        <f t="shared" si="72"/>
        <v>A59D274</v>
      </c>
      <c r="F762" s="106" t="s">
        <v>979</v>
      </c>
      <c r="G762" s="14" t="s">
        <v>5808</v>
      </c>
      <c r="H762" s="29" t="s">
        <v>949</v>
      </c>
      <c r="I762" s="29" t="s">
        <v>949</v>
      </c>
      <c r="J762" s="29" t="s">
        <v>949</v>
      </c>
      <c r="K762" s="29" t="s">
        <v>949</v>
      </c>
      <c r="L762" s="29" t="s">
        <v>5809</v>
      </c>
      <c r="M762" s="29" t="s">
        <v>3808</v>
      </c>
      <c r="N762" s="106" t="s">
        <v>5526</v>
      </c>
      <c r="O762" s="106" t="s">
        <v>949</v>
      </c>
      <c r="P762" s="106" t="s">
        <v>949</v>
      </c>
      <c r="Q762" s="106" t="s">
        <v>949</v>
      </c>
      <c r="R762" s="29" t="s">
        <v>3827</v>
      </c>
      <c r="S762" s="29" t="s">
        <v>949</v>
      </c>
      <c r="T762" s="29" t="s">
        <v>949</v>
      </c>
      <c r="U762" s="29" t="s">
        <v>949</v>
      </c>
      <c r="V762" s="29" t="s">
        <v>949</v>
      </c>
      <c r="W762" s="29" t="s">
        <v>949</v>
      </c>
      <c r="X762" s="29" t="s">
        <v>949</v>
      </c>
      <c r="Y762" s="29" t="s">
        <v>949</v>
      </c>
      <c r="Z762" s="29" t="s">
        <v>949</v>
      </c>
      <c r="AA762" s="29" t="s">
        <v>949</v>
      </c>
      <c r="AB762" s="29" t="s">
        <v>949</v>
      </c>
      <c r="AC762" s="29" t="s">
        <v>949</v>
      </c>
      <c r="AD762" s="29" t="s">
        <v>949</v>
      </c>
      <c r="AE762" s="998"/>
      <c r="AF762" s="998" t="s">
        <v>132</v>
      </c>
      <c r="AG762" s="998"/>
      <c r="AH762" s="998"/>
      <c r="AI762" s="998"/>
      <c r="AJ762" s="998">
        <f t="shared" si="69"/>
        <v>1</v>
      </c>
      <c r="AK762" s="998">
        <f t="shared" si="70"/>
        <v>1</v>
      </c>
    </row>
    <row r="763" spans="1:37" ht="16.5">
      <c r="A763" s="1018"/>
      <c r="B763" s="29">
        <f t="shared" si="67"/>
        <v>761</v>
      </c>
      <c r="C763" s="14" t="s">
        <v>3719</v>
      </c>
      <c r="D763" s="106" t="s">
        <v>6215</v>
      </c>
      <c r="E763" s="106" t="str">
        <f t="shared" si="72"/>
        <v>A59D275</v>
      </c>
      <c r="F763" s="106" t="s">
        <v>979</v>
      </c>
      <c r="G763" s="14" t="s">
        <v>6216</v>
      </c>
      <c r="H763" s="29" t="s">
        <v>949</v>
      </c>
      <c r="I763" s="29" t="s">
        <v>949</v>
      </c>
      <c r="J763" s="29" t="s">
        <v>949</v>
      </c>
      <c r="K763" s="29" t="s">
        <v>949</v>
      </c>
      <c r="L763" s="29" t="s">
        <v>5880</v>
      </c>
      <c r="M763" s="29" t="s">
        <v>1083</v>
      </c>
      <c r="N763" s="106" t="s">
        <v>3920</v>
      </c>
      <c r="O763" s="106" t="s">
        <v>949</v>
      </c>
      <c r="P763" s="106" t="s">
        <v>949</v>
      </c>
      <c r="Q763" s="106" t="s">
        <v>949</v>
      </c>
      <c r="R763" s="29" t="s">
        <v>3809</v>
      </c>
      <c r="S763" s="29" t="s">
        <v>949</v>
      </c>
      <c r="T763" s="29" t="s">
        <v>949</v>
      </c>
      <c r="U763" s="29" t="s">
        <v>949</v>
      </c>
      <c r="V763" s="29" t="s">
        <v>949</v>
      </c>
      <c r="W763" s="29" t="s">
        <v>949</v>
      </c>
      <c r="X763" s="29" t="s">
        <v>949</v>
      </c>
      <c r="Y763" s="29" t="s">
        <v>949</v>
      </c>
      <c r="Z763" s="29" t="s">
        <v>949</v>
      </c>
      <c r="AA763" s="29" t="s">
        <v>949</v>
      </c>
      <c r="AB763" s="29" t="s">
        <v>949</v>
      </c>
      <c r="AC763" s="29" t="s">
        <v>949</v>
      </c>
      <c r="AD763" s="29" t="s">
        <v>949</v>
      </c>
      <c r="AE763" s="998"/>
      <c r="AF763" s="998" t="s">
        <v>132</v>
      </c>
      <c r="AG763" s="998"/>
      <c r="AH763" s="998"/>
      <c r="AI763" s="998"/>
      <c r="AJ763" s="998">
        <f t="shared" si="69"/>
        <v>1</v>
      </c>
      <c r="AK763" s="998">
        <f t="shared" si="70"/>
        <v>1</v>
      </c>
    </row>
    <row r="764" spans="1:37" ht="16.5">
      <c r="A764" s="1018"/>
      <c r="B764" s="29">
        <f t="shared" si="67"/>
        <v>762</v>
      </c>
      <c r="C764" s="14" t="s">
        <v>3719</v>
      </c>
      <c r="D764" s="106" t="s">
        <v>6217</v>
      </c>
      <c r="E764" s="106" t="str">
        <f t="shared" si="72"/>
        <v>A59D277</v>
      </c>
      <c r="F764" s="106" t="s">
        <v>979</v>
      </c>
      <c r="G764" s="14" t="s">
        <v>6218</v>
      </c>
      <c r="H764" s="29" t="s">
        <v>949</v>
      </c>
      <c r="I764" s="29" t="s">
        <v>949</v>
      </c>
      <c r="J764" s="29" t="s">
        <v>949</v>
      </c>
      <c r="K764" s="29" t="s">
        <v>949</v>
      </c>
      <c r="L764" s="29" t="s">
        <v>3937</v>
      </c>
      <c r="M764" s="29" t="s">
        <v>1412</v>
      </c>
      <c r="N764" s="106" t="s">
        <v>3938</v>
      </c>
      <c r="O764" s="106" t="s">
        <v>983</v>
      </c>
      <c r="P764" s="106" t="s">
        <v>984</v>
      </c>
      <c r="Q764" s="106" t="s">
        <v>949</v>
      </c>
      <c r="R764" s="29" t="s">
        <v>1166</v>
      </c>
      <c r="S764" s="29" t="s">
        <v>949</v>
      </c>
      <c r="T764" s="29" t="s">
        <v>949</v>
      </c>
      <c r="U764" s="29" t="s">
        <v>949</v>
      </c>
      <c r="V764" s="29" t="s">
        <v>949</v>
      </c>
      <c r="W764" s="29" t="s">
        <v>949</v>
      </c>
      <c r="X764" s="29" t="s">
        <v>949</v>
      </c>
      <c r="Y764" s="29" t="s">
        <v>949</v>
      </c>
      <c r="Z764" s="29" t="s">
        <v>949</v>
      </c>
      <c r="AA764" s="29" t="s">
        <v>949</v>
      </c>
      <c r="AB764" s="29" t="s">
        <v>949</v>
      </c>
      <c r="AC764" s="29" t="s">
        <v>949</v>
      </c>
      <c r="AD764" s="29" t="s">
        <v>949</v>
      </c>
      <c r="AE764" s="998"/>
      <c r="AF764" s="998" t="s">
        <v>132</v>
      </c>
      <c r="AG764" s="998"/>
      <c r="AH764" s="998"/>
      <c r="AI764" s="998"/>
      <c r="AJ764" s="998">
        <f t="shared" si="69"/>
        <v>1</v>
      </c>
      <c r="AK764" s="998">
        <f t="shared" si="70"/>
        <v>1</v>
      </c>
    </row>
    <row r="765" spans="1:37" ht="16.5">
      <c r="A765" s="1018"/>
      <c r="B765" s="29">
        <f t="shared" si="67"/>
        <v>763</v>
      </c>
      <c r="C765" s="14" t="s">
        <v>3719</v>
      </c>
      <c r="D765" s="106" t="s">
        <v>6219</v>
      </c>
      <c r="E765" s="106" t="str">
        <f t="shared" si="72"/>
        <v>A59D278</v>
      </c>
      <c r="F765" s="106" t="s">
        <v>979</v>
      </c>
      <c r="G765" s="14" t="s">
        <v>6220</v>
      </c>
      <c r="H765" s="29" t="s">
        <v>949</v>
      </c>
      <c r="I765" s="29" t="s">
        <v>949</v>
      </c>
      <c r="J765" s="29" t="s">
        <v>949</v>
      </c>
      <c r="K765" s="29" t="s">
        <v>949</v>
      </c>
      <c r="L765" s="29" t="s">
        <v>3937</v>
      </c>
      <c r="M765" s="29" t="s">
        <v>1412</v>
      </c>
      <c r="N765" s="106" t="s">
        <v>3938</v>
      </c>
      <c r="O765" s="106" t="s">
        <v>983</v>
      </c>
      <c r="P765" s="106" t="s">
        <v>984</v>
      </c>
      <c r="Q765" s="106" t="s">
        <v>949</v>
      </c>
      <c r="R765" s="29" t="s">
        <v>1166</v>
      </c>
      <c r="S765" s="29" t="s">
        <v>949</v>
      </c>
      <c r="T765" s="29" t="s">
        <v>949</v>
      </c>
      <c r="U765" s="29" t="s">
        <v>949</v>
      </c>
      <c r="V765" s="29" t="s">
        <v>949</v>
      </c>
      <c r="W765" s="29" t="s">
        <v>949</v>
      </c>
      <c r="X765" s="29" t="s">
        <v>949</v>
      </c>
      <c r="Y765" s="29" t="s">
        <v>949</v>
      </c>
      <c r="Z765" s="29" t="s">
        <v>949</v>
      </c>
      <c r="AA765" s="29" t="s">
        <v>949</v>
      </c>
      <c r="AB765" s="29" t="s">
        <v>949</v>
      </c>
      <c r="AC765" s="29" t="s">
        <v>949</v>
      </c>
      <c r="AD765" s="29" t="s">
        <v>949</v>
      </c>
      <c r="AE765" s="998"/>
      <c r="AF765" s="998" t="s">
        <v>132</v>
      </c>
      <c r="AG765" s="998"/>
      <c r="AH765" s="998"/>
      <c r="AI765" s="998"/>
      <c r="AJ765" s="998">
        <f t="shared" si="69"/>
        <v>1</v>
      </c>
      <c r="AK765" s="998">
        <f t="shared" si="70"/>
        <v>1</v>
      </c>
    </row>
    <row r="766" spans="1:37" ht="16.5">
      <c r="A766" s="1018"/>
      <c r="B766" s="29">
        <f t="shared" si="67"/>
        <v>764</v>
      </c>
      <c r="C766" s="14" t="s">
        <v>4185</v>
      </c>
      <c r="D766" s="106" t="s">
        <v>6221</v>
      </c>
      <c r="E766" s="106" t="str">
        <f t="shared" si="72"/>
        <v>A59D281</v>
      </c>
      <c r="F766" s="106" t="s">
        <v>979</v>
      </c>
      <c r="G766" s="14" t="s">
        <v>6222</v>
      </c>
      <c r="H766" s="29" t="s">
        <v>949</v>
      </c>
      <c r="I766" s="29" t="s">
        <v>949</v>
      </c>
      <c r="J766" s="29" t="s">
        <v>949</v>
      </c>
      <c r="K766" s="29" t="s">
        <v>949</v>
      </c>
      <c r="L766" s="29" t="s">
        <v>5556</v>
      </c>
      <c r="M766" s="29" t="s">
        <v>5557</v>
      </c>
      <c r="N766" s="106" t="s">
        <v>2018</v>
      </c>
      <c r="O766" s="106" t="s">
        <v>5558</v>
      </c>
      <c r="P766" s="106" t="s">
        <v>949</v>
      </c>
      <c r="Q766" s="106" t="s">
        <v>949</v>
      </c>
      <c r="R766" s="29" t="s">
        <v>986</v>
      </c>
      <c r="S766" s="29" t="s">
        <v>949</v>
      </c>
      <c r="T766" s="29" t="s">
        <v>949</v>
      </c>
      <c r="U766" s="29" t="s">
        <v>949</v>
      </c>
      <c r="V766" s="29" t="s">
        <v>949</v>
      </c>
      <c r="W766" s="29" t="s">
        <v>949</v>
      </c>
      <c r="X766" s="29" t="s">
        <v>949</v>
      </c>
      <c r="Y766" s="29" t="s">
        <v>949</v>
      </c>
      <c r="Z766" s="29" t="s">
        <v>949</v>
      </c>
      <c r="AA766" s="29" t="s">
        <v>949</v>
      </c>
      <c r="AB766" s="29" t="s">
        <v>949</v>
      </c>
      <c r="AC766" s="29" t="s">
        <v>949</v>
      </c>
      <c r="AD766" s="29" t="s">
        <v>949</v>
      </c>
      <c r="AE766" s="998"/>
      <c r="AF766" s="998" t="s">
        <v>132</v>
      </c>
      <c r="AG766" s="998"/>
      <c r="AH766" s="998"/>
      <c r="AI766" s="998"/>
      <c r="AJ766" s="998">
        <f t="shared" si="69"/>
        <v>1</v>
      </c>
      <c r="AK766" s="998">
        <f t="shared" si="70"/>
        <v>1</v>
      </c>
    </row>
    <row r="767" spans="1:37" ht="16.5">
      <c r="A767" s="1018"/>
      <c r="B767" s="29">
        <f t="shared" si="67"/>
        <v>765</v>
      </c>
      <c r="C767" s="14" t="s">
        <v>4185</v>
      </c>
      <c r="D767" s="106" t="s">
        <v>6223</v>
      </c>
      <c r="E767" s="106" t="str">
        <f t="shared" si="72"/>
        <v>A59D282</v>
      </c>
      <c r="F767" s="106" t="s">
        <v>979</v>
      </c>
      <c r="G767" s="14" t="s">
        <v>6224</v>
      </c>
      <c r="H767" s="29" t="s">
        <v>949</v>
      </c>
      <c r="I767" s="29" t="s">
        <v>949</v>
      </c>
      <c r="J767" s="29" t="s">
        <v>949</v>
      </c>
      <c r="K767" s="29" t="s">
        <v>949</v>
      </c>
      <c r="L767" s="29" t="s">
        <v>5556</v>
      </c>
      <c r="M767" s="29" t="s">
        <v>5557</v>
      </c>
      <c r="N767" s="106" t="s">
        <v>2018</v>
      </c>
      <c r="O767" s="106" t="s">
        <v>5558</v>
      </c>
      <c r="P767" s="106" t="s">
        <v>949</v>
      </c>
      <c r="Q767" s="106" t="s">
        <v>949</v>
      </c>
      <c r="R767" s="29" t="s">
        <v>986</v>
      </c>
      <c r="S767" s="29" t="s">
        <v>949</v>
      </c>
      <c r="T767" s="29" t="s">
        <v>949</v>
      </c>
      <c r="U767" s="29" t="s">
        <v>949</v>
      </c>
      <c r="V767" s="29" t="s">
        <v>949</v>
      </c>
      <c r="W767" s="29" t="s">
        <v>949</v>
      </c>
      <c r="X767" s="29" t="s">
        <v>949</v>
      </c>
      <c r="Y767" s="29" t="s">
        <v>949</v>
      </c>
      <c r="Z767" s="29" t="s">
        <v>949</v>
      </c>
      <c r="AA767" s="29" t="s">
        <v>949</v>
      </c>
      <c r="AB767" s="29" t="s">
        <v>949</v>
      </c>
      <c r="AC767" s="29" t="s">
        <v>949</v>
      </c>
      <c r="AD767" s="29" t="s">
        <v>949</v>
      </c>
      <c r="AE767" s="998"/>
      <c r="AF767" s="998" t="s">
        <v>132</v>
      </c>
      <c r="AG767" s="998"/>
      <c r="AH767" s="998"/>
      <c r="AI767" s="998"/>
      <c r="AJ767" s="998">
        <f t="shared" si="69"/>
        <v>1</v>
      </c>
      <c r="AK767" s="998">
        <f t="shared" si="70"/>
        <v>1</v>
      </c>
    </row>
    <row r="768" spans="1:37" ht="16.5">
      <c r="A768" s="1018"/>
      <c r="B768" s="29">
        <f t="shared" si="67"/>
        <v>766</v>
      </c>
      <c r="C768" s="14" t="s">
        <v>3719</v>
      </c>
      <c r="D768" s="106" t="s">
        <v>6225</v>
      </c>
      <c r="E768" s="106" t="str">
        <f t="shared" si="72"/>
        <v>A59D283</v>
      </c>
      <c r="F768" s="106" t="s">
        <v>979</v>
      </c>
      <c r="G768" s="14" t="s">
        <v>6226</v>
      </c>
      <c r="H768" s="29" t="s">
        <v>949</v>
      </c>
      <c r="I768" s="29" t="s">
        <v>949</v>
      </c>
      <c r="J768" s="29" t="s">
        <v>949</v>
      </c>
      <c r="K768" s="29" t="s">
        <v>949</v>
      </c>
      <c r="L768" s="29" t="s">
        <v>5870</v>
      </c>
      <c r="M768" s="29" t="s">
        <v>3808</v>
      </c>
      <c r="N768" s="106" t="s">
        <v>5871</v>
      </c>
      <c r="O768" s="106" t="s">
        <v>949</v>
      </c>
      <c r="P768" s="106" t="s">
        <v>949</v>
      </c>
      <c r="Q768" s="106" t="s">
        <v>949</v>
      </c>
      <c r="R768" s="29" t="s">
        <v>986</v>
      </c>
      <c r="S768" s="29" t="s">
        <v>949</v>
      </c>
      <c r="T768" s="29" t="s">
        <v>949</v>
      </c>
      <c r="U768" s="29" t="s">
        <v>949</v>
      </c>
      <c r="V768" s="29" t="s">
        <v>949</v>
      </c>
      <c r="W768" s="29" t="s">
        <v>949</v>
      </c>
      <c r="X768" s="29" t="s">
        <v>949</v>
      </c>
      <c r="Y768" s="29" t="s">
        <v>949</v>
      </c>
      <c r="Z768" s="29" t="s">
        <v>949</v>
      </c>
      <c r="AA768" s="29" t="s">
        <v>949</v>
      </c>
      <c r="AB768" s="29" t="s">
        <v>949</v>
      </c>
      <c r="AC768" s="29" t="s">
        <v>949</v>
      </c>
      <c r="AD768" s="29" t="s">
        <v>949</v>
      </c>
      <c r="AE768" s="998"/>
      <c r="AF768" s="998" t="s">
        <v>132</v>
      </c>
      <c r="AG768" s="998"/>
      <c r="AH768" s="998"/>
      <c r="AI768" s="998"/>
      <c r="AJ768" s="998">
        <f t="shared" si="69"/>
        <v>1</v>
      </c>
      <c r="AK768" s="998">
        <f t="shared" si="70"/>
        <v>1</v>
      </c>
    </row>
    <row r="769" spans="1:37" ht="16.5">
      <c r="A769" s="1018"/>
      <c r="B769" s="29">
        <f t="shared" si="67"/>
        <v>767</v>
      </c>
      <c r="C769" s="14" t="s">
        <v>3719</v>
      </c>
      <c r="D769" s="106" t="s">
        <v>6227</v>
      </c>
      <c r="E769" s="106" t="str">
        <f t="shared" si="72"/>
        <v>A59D284</v>
      </c>
      <c r="F769" s="106" t="s">
        <v>979</v>
      </c>
      <c r="G769" s="14" t="s">
        <v>6228</v>
      </c>
      <c r="H769" s="29" t="s">
        <v>949</v>
      </c>
      <c r="I769" s="29" t="s">
        <v>949</v>
      </c>
      <c r="J769" s="29" t="s">
        <v>949</v>
      </c>
      <c r="K769" s="29" t="s">
        <v>949</v>
      </c>
      <c r="L769" s="29" t="s">
        <v>5870</v>
      </c>
      <c r="M769" s="29" t="s">
        <v>3808</v>
      </c>
      <c r="N769" s="106" t="s">
        <v>5871</v>
      </c>
      <c r="O769" s="106" t="s">
        <v>949</v>
      </c>
      <c r="P769" s="106" t="s">
        <v>949</v>
      </c>
      <c r="Q769" s="106" t="s">
        <v>949</v>
      </c>
      <c r="R769" s="29" t="s">
        <v>986</v>
      </c>
      <c r="S769" s="29" t="s">
        <v>949</v>
      </c>
      <c r="T769" s="29" t="s">
        <v>949</v>
      </c>
      <c r="U769" s="29" t="s">
        <v>949</v>
      </c>
      <c r="V769" s="29" t="s">
        <v>949</v>
      </c>
      <c r="W769" s="29" t="s">
        <v>949</v>
      </c>
      <c r="X769" s="29" t="s">
        <v>949</v>
      </c>
      <c r="Y769" s="29" t="s">
        <v>949</v>
      </c>
      <c r="Z769" s="29" t="s">
        <v>949</v>
      </c>
      <c r="AA769" s="29" t="s">
        <v>949</v>
      </c>
      <c r="AB769" s="29" t="s">
        <v>949</v>
      </c>
      <c r="AC769" s="29" t="s">
        <v>949</v>
      </c>
      <c r="AD769" s="29" t="s">
        <v>949</v>
      </c>
      <c r="AE769" s="998"/>
      <c r="AF769" s="998" t="s">
        <v>132</v>
      </c>
      <c r="AG769" s="998"/>
      <c r="AH769" s="998"/>
      <c r="AI769" s="998"/>
      <c r="AJ769" s="998">
        <f t="shared" si="69"/>
        <v>1</v>
      </c>
      <c r="AK769" s="998">
        <f t="shared" si="70"/>
        <v>1</v>
      </c>
    </row>
    <row r="770" spans="1:37" ht="16.5">
      <c r="A770" s="1018"/>
      <c r="B770" s="29">
        <f t="shared" si="67"/>
        <v>768</v>
      </c>
      <c r="C770" s="14" t="s">
        <v>4185</v>
      </c>
      <c r="D770" s="106" t="s">
        <v>6229</v>
      </c>
      <c r="E770" s="106" t="str">
        <f t="shared" si="72"/>
        <v>A59D285</v>
      </c>
      <c r="F770" s="106" t="s">
        <v>979</v>
      </c>
      <c r="G770" s="14" t="s">
        <v>6230</v>
      </c>
      <c r="H770" s="29" t="s">
        <v>949</v>
      </c>
      <c r="I770" s="29" t="s">
        <v>949</v>
      </c>
      <c r="J770" s="29" t="s">
        <v>949</v>
      </c>
      <c r="K770" s="29" t="s">
        <v>949</v>
      </c>
      <c r="L770" s="29" t="s">
        <v>4073</v>
      </c>
      <c r="M770" s="29" t="s">
        <v>1412</v>
      </c>
      <c r="N770" s="106" t="s">
        <v>6231</v>
      </c>
      <c r="O770" s="106" t="s">
        <v>949</v>
      </c>
      <c r="P770" s="106" t="s">
        <v>949</v>
      </c>
      <c r="Q770" s="106" t="s">
        <v>949</v>
      </c>
      <c r="R770" s="29" t="s">
        <v>3809</v>
      </c>
      <c r="S770" s="29" t="s">
        <v>949</v>
      </c>
      <c r="T770" s="29" t="s">
        <v>949</v>
      </c>
      <c r="U770" s="29" t="s">
        <v>949</v>
      </c>
      <c r="V770" s="29" t="s">
        <v>949</v>
      </c>
      <c r="W770" s="29" t="s">
        <v>949</v>
      </c>
      <c r="X770" s="29" t="s">
        <v>949</v>
      </c>
      <c r="Y770" s="29" t="s">
        <v>949</v>
      </c>
      <c r="Z770" s="29" t="s">
        <v>949</v>
      </c>
      <c r="AA770" s="29" t="s">
        <v>949</v>
      </c>
      <c r="AB770" s="29" t="s">
        <v>949</v>
      </c>
      <c r="AC770" s="29" t="s">
        <v>949</v>
      </c>
      <c r="AD770" s="29" t="s">
        <v>949</v>
      </c>
      <c r="AE770" s="998"/>
      <c r="AF770" s="998" t="s">
        <v>132</v>
      </c>
      <c r="AG770" s="998"/>
      <c r="AH770" s="998"/>
      <c r="AI770" s="998"/>
      <c r="AJ770" s="998">
        <f t="shared" si="69"/>
        <v>1</v>
      </c>
      <c r="AK770" s="998">
        <f t="shared" si="70"/>
        <v>1</v>
      </c>
    </row>
    <row r="771" spans="1:37" ht="16.5">
      <c r="A771" s="1018"/>
      <c r="B771" s="29">
        <f t="shared" si="67"/>
        <v>769</v>
      </c>
      <c r="C771" s="29" t="s">
        <v>3719</v>
      </c>
      <c r="D771" s="106" t="s">
        <v>6232</v>
      </c>
      <c r="E771" s="106" t="str">
        <f t="shared" si="72"/>
        <v>A59Q275</v>
      </c>
      <c r="F771" s="106" t="str">
        <f>MID(D771,4,1)</f>
        <v>Q</v>
      </c>
      <c r="G771" s="29" t="s">
        <v>6233</v>
      </c>
      <c r="H771" s="29">
        <v>2095632</v>
      </c>
      <c r="I771" s="29">
        <v>2</v>
      </c>
      <c r="J771" s="29" t="s">
        <v>949</v>
      </c>
      <c r="K771" s="29" t="s">
        <v>949</v>
      </c>
      <c r="L771" s="29" t="s">
        <v>5855</v>
      </c>
      <c r="M771" s="29" t="s">
        <v>5574</v>
      </c>
      <c r="N771" s="106" t="s">
        <v>3840</v>
      </c>
      <c r="O771" s="106" t="s">
        <v>5856</v>
      </c>
      <c r="P771" s="106" t="s">
        <v>949</v>
      </c>
      <c r="Q771" s="106" t="s">
        <v>949</v>
      </c>
      <c r="R771" s="29" t="s">
        <v>1166</v>
      </c>
      <c r="S771" s="29" t="s">
        <v>949</v>
      </c>
      <c r="T771" s="29" t="s">
        <v>949</v>
      </c>
      <c r="U771" s="29" t="s">
        <v>949</v>
      </c>
      <c r="V771" s="29" t="s">
        <v>949</v>
      </c>
      <c r="W771" s="29" t="s">
        <v>949</v>
      </c>
      <c r="X771" s="29" t="s">
        <v>949</v>
      </c>
      <c r="Y771" s="29" t="s">
        <v>949</v>
      </c>
      <c r="Z771" s="29" t="s">
        <v>949</v>
      </c>
      <c r="AA771" s="29" t="s">
        <v>949</v>
      </c>
      <c r="AB771" s="29" t="s">
        <v>949</v>
      </c>
      <c r="AC771" s="29" t="s">
        <v>949</v>
      </c>
      <c r="AD771" s="29" t="s">
        <v>949</v>
      </c>
      <c r="AE771" s="998"/>
      <c r="AF771" s="998" t="s">
        <v>132</v>
      </c>
      <c r="AG771" s="998"/>
      <c r="AH771" s="998"/>
      <c r="AI771" s="998"/>
      <c r="AJ771" s="998">
        <f t="shared" si="69"/>
        <v>1</v>
      </c>
      <c r="AK771" s="998">
        <f t="shared" si="70"/>
        <v>1</v>
      </c>
    </row>
    <row r="772" spans="1:37" ht="16.5">
      <c r="A772" s="1018"/>
      <c r="B772" s="29">
        <f t="shared" si="67"/>
        <v>770</v>
      </c>
      <c r="C772" s="29" t="s">
        <v>3719</v>
      </c>
      <c r="D772" s="106" t="s">
        <v>6234</v>
      </c>
      <c r="E772" s="106" t="str">
        <f t="shared" si="72"/>
        <v>A59Q278</v>
      </c>
      <c r="F772" s="106" t="str">
        <f>MID(D772,4,1)</f>
        <v>Q</v>
      </c>
      <c r="G772" s="29" t="s">
        <v>6235</v>
      </c>
      <c r="H772" s="29" t="s">
        <v>949</v>
      </c>
      <c r="I772" s="29" t="s">
        <v>949</v>
      </c>
      <c r="J772" s="29" t="s">
        <v>949</v>
      </c>
      <c r="K772" s="29" t="s">
        <v>949</v>
      </c>
      <c r="L772" s="29" t="s">
        <v>949</v>
      </c>
      <c r="M772" s="29" t="s">
        <v>949</v>
      </c>
      <c r="N772" s="106" t="s">
        <v>949</v>
      </c>
      <c r="O772" s="106" t="s">
        <v>949</v>
      </c>
      <c r="P772" s="106" t="s">
        <v>949</v>
      </c>
      <c r="Q772" s="106" t="s">
        <v>949</v>
      </c>
      <c r="R772" s="29" t="s">
        <v>1166</v>
      </c>
      <c r="S772" s="29" t="s">
        <v>949</v>
      </c>
      <c r="T772" s="29" t="s">
        <v>949</v>
      </c>
      <c r="U772" s="29" t="s">
        <v>949</v>
      </c>
      <c r="V772" s="29" t="s">
        <v>949</v>
      </c>
      <c r="W772" s="29" t="s">
        <v>949</v>
      </c>
      <c r="X772" s="29" t="s">
        <v>949</v>
      </c>
      <c r="Y772" s="29" t="s">
        <v>949</v>
      </c>
      <c r="Z772" s="29" t="s">
        <v>949</v>
      </c>
      <c r="AA772" s="29" t="s">
        <v>949</v>
      </c>
      <c r="AB772" s="29" t="s">
        <v>949</v>
      </c>
      <c r="AC772" s="29" t="s">
        <v>949</v>
      </c>
      <c r="AD772" s="29" t="s">
        <v>949</v>
      </c>
      <c r="AE772" s="998"/>
      <c r="AF772" s="998" t="s">
        <v>132</v>
      </c>
      <c r="AG772" s="998"/>
      <c r="AH772" s="998"/>
      <c r="AI772" s="998"/>
      <c r="AJ772" s="998">
        <f t="shared" si="69"/>
        <v>1</v>
      </c>
      <c r="AK772" s="998">
        <f t="shared" si="70"/>
        <v>1</v>
      </c>
    </row>
    <row r="773" spans="1:37" ht="16.5">
      <c r="A773" s="1018"/>
      <c r="B773" s="29">
        <f t="shared" si="67"/>
        <v>771</v>
      </c>
      <c r="C773" s="14" t="s">
        <v>3719</v>
      </c>
      <c r="D773" s="106" t="s">
        <v>6236</v>
      </c>
      <c r="E773" s="106" t="str">
        <f t="shared" si="72"/>
        <v>A59Q280</v>
      </c>
      <c r="F773" s="106" t="s">
        <v>993</v>
      </c>
      <c r="G773" s="14" t="s">
        <v>6237</v>
      </c>
      <c r="H773" s="29" t="s">
        <v>949</v>
      </c>
      <c r="I773" s="29" t="s">
        <v>949</v>
      </c>
      <c r="J773" s="29" t="s">
        <v>949</v>
      </c>
      <c r="K773" s="29" t="s">
        <v>949</v>
      </c>
      <c r="L773" s="29" t="s">
        <v>5870</v>
      </c>
      <c r="M773" s="29" t="s">
        <v>3808</v>
      </c>
      <c r="N773" s="106" t="s">
        <v>5871</v>
      </c>
      <c r="O773" s="106" t="s">
        <v>949</v>
      </c>
      <c r="P773" s="106" t="s">
        <v>949</v>
      </c>
      <c r="Q773" s="106" t="s">
        <v>949</v>
      </c>
      <c r="R773" s="29" t="s">
        <v>986</v>
      </c>
      <c r="S773" s="29" t="s">
        <v>949</v>
      </c>
      <c r="T773" s="29" t="s">
        <v>949</v>
      </c>
      <c r="U773" s="29" t="s">
        <v>949</v>
      </c>
      <c r="V773" s="29" t="s">
        <v>949</v>
      </c>
      <c r="W773" s="29" t="s">
        <v>949</v>
      </c>
      <c r="X773" s="29" t="s">
        <v>949</v>
      </c>
      <c r="Y773" s="29" t="s">
        <v>949</v>
      </c>
      <c r="Z773" s="29" t="s">
        <v>949</v>
      </c>
      <c r="AA773" s="29" t="s">
        <v>949</v>
      </c>
      <c r="AB773" s="29" t="s">
        <v>949</v>
      </c>
      <c r="AC773" s="29" t="s">
        <v>949</v>
      </c>
      <c r="AD773" s="29" t="s">
        <v>949</v>
      </c>
      <c r="AE773" s="998"/>
      <c r="AF773" s="998" t="s">
        <v>132</v>
      </c>
      <c r="AG773" s="998"/>
      <c r="AH773" s="998"/>
      <c r="AI773" s="998"/>
      <c r="AJ773" s="998">
        <f t="shared" si="69"/>
        <v>1</v>
      </c>
      <c r="AK773" s="998">
        <f t="shared" si="70"/>
        <v>1</v>
      </c>
    </row>
    <row r="774" spans="1:37" ht="16.5">
      <c r="A774" s="1018"/>
      <c r="B774" s="29">
        <f t="shared" si="67"/>
        <v>772</v>
      </c>
      <c r="C774" s="14" t="s">
        <v>3719</v>
      </c>
      <c r="D774" s="106" t="s">
        <v>6238</v>
      </c>
      <c r="E774" s="106" t="str">
        <f t="shared" si="72"/>
        <v>A59Q281</v>
      </c>
      <c r="F774" s="106" t="s">
        <v>993</v>
      </c>
      <c r="G774" s="14" t="s">
        <v>6239</v>
      </c>
      <c r="H774" s="29" t="s">
        <v>949</v>
      </c>
      <c r="I774" s="29" t="s">
        <v>949</v>
      </c>
      <c r="J774" s="29" t="s">
        <v>949</v>
      </c>
      <c r="K774" s="29" t="s">
        <v>949</v>
      </c>
      <c r="L774" s="29" t="s">
        <v>5870</v>
      </c>
      <c r="M774" s="29" t="s">
        <v>3808</v>
      </c>
      <c r="N774" s="106" t="s">
        <v>5871</v>
      </c>
      <c r="O774" s="106" t="s">
        <v>949</v>
      </c>
      <c r="P774" s="106" t="s">
        <v>949</v>
      </c>
      <c r="Q774" s="106" t="s">
        <v>949</v>
      </c>
      <c r="R774" s="29" t="s">
        <v>986</v>
      </c>
      <c r="S774" s="29" t="s">
        <v>949</v>
      </c>
      <c r="T774" s="29" t="s">
        <v>949</v>
      </c>
      <c r="U774" s="29" t="s">
        <v>949</v>
      </c>
      <c r="V774" s="29" t="s">
        <v>949</v>
      </c>
      <c r="W774" s="29" t="s">
        <v>949</v>
      </c>
      <c r="X774" s="29" t="s">
        <v>949</v>
      </c>
      <c r="Y774" s="29" t="s">
        <v>949</v>
      </c>
      <c r="Z774" s="29" t="s">
        <v>949</v>
      </c>
      <c r="AA774" s="29" t="s">
        <v>949</v>
      </c>
      <c r="AB774" s="29" t="s">
        <v>949</v>
      </c>
      <c r="AC774" s="29" t="s">
        <v>949</v>
      </c>
      <c r="AD774" s="29" t="s">
        <v>949</v>
      </c>
      <c r="AE774" s="998"/>
      <c r="AF774" s="998" t="s">
        <v>132</v>
      </c>
      <c r="AG774" s="998"/>
      <c r="AH774" s="998"/>
      <c r="AI774" s="998"/>
      <c r="AJ774" s="998">
        <f t="shared" si="69"/>
        <v>1</v>
      </c>
      <c r="AK774" s="998">
        <f t="shared" si="70"/>
        <v>1</v>
      </c>
    </row>
    <row r="775" spans="1:37" ht="16.5">
      <c r="A775" s="1018"/>
      <c r="B775" s="29">
        <f t="shared" si="67"/>
        <v>773</v>
      </c>
      <c r="C775" s="14" t="s">
        <v>3719</v>
      </c>
      <c r="D775" s="106" t="s">
        <v>6240</v>
      </c>
      <c r="E775" s="106" t="str">
        <f t="shared" si="72"/>
        <v>A59Q282</v>
      </c>
      <c r="F775" s="106" t="s">
        <v>993</v>
      </c>
      <c r="G775" s="14" t="s">
        <v>6241</v>
      </c>
      <c r="H775" s="29" t="s">
        <v>949</v>
      </c>
      <c r="I775" s="29" t="s">
        <v>949</v>
      </c>
      <c r="J775" s="29" t="s">
        <v>949</v>
      </c>
      <c r="K775" s="29" t="s">
        <v>949</v>
      </c>
      <c r="L775" s="29" t="s">
        <v>5556</v>
      </c>
      <c r="M775" s="29" t="s">
        <v>5557</v>
      </c>
      <c r="N775" s="106" t="s">
        <v>2018</v>
      </c>
      <c r="O775" s="106" t="s">
        <v>5558</v>
      </c>
      <c r="P775" s="106" t="s">
        <v>949</v>
      </c>
      <c r="Q775" s="106" t="s">
        <v>949</v>
      </c>
      <c r="R775" s="29" t="s">
        <v>986</v>
      </c>
      <c r="S775" s="29" t="s">
        <v>949</v>
      </c>
      <c r="T775" s="29" t="s">
        <v>949</v>
      </c>
      <c r="U775" s="29" t="s">
        <v>949</v>
      </c>
      <c r="V775" s="29" t="s">
        <v>949</v>
      </c>
      <c r="W775" s="29" t="s">
        <v>949</v>
      </c>
      <c r="X775" s="29" t="s">
        <v>949</v>
      </c>
      <c r="Y775" s="29" t="s">
        <v>949</v>
      </c>
      <c r="Z775" s="29" t="s">
        <v>949</v>
      </c>
      <c r="AA775" s="29" t="s">
        <v>949</v>
      </c>
      <c r="AB775" s="29" t="s">
        <v>949</v>
      </c>
      <c r="AC775" s="29" t="s">
        <v>949</v>
      </c>
      <c r="AD775" s="29" t="s">
        <v>949</v>
      </c>
      <c r="AE775" s="998"/>
      <c r="AF775" s="998" t="s">
        <v>132</v>
      </c>
      <c r="AG775" s="998"/>
      <c r="AH775" s="998"/>
      <c r="AI775" s="998"/>
      <c r="AJ775" s="998">
        <f t="shared" si="69"/>
        <v>1</v>
      </c>
      <c r="AK775" s="998">
        <f t="shared" si="70"/>
        <v>1</v>
      </c>
    </row>
    <row r="776" spans="1:37" ht="16.5">
      <c r="A776" s="1018"/>
      <c r="B776" s="29">
        <f t="shared" si="67"/>
        <v>774</v>
      </c>
      <c r="C776" s="14" t="s">
        <v>3719</v>
      </c>
      <c r="D776" s="106" t="s">
        <v>6242</v>
      </c>
      <c r="E776" s="106" t="str">
        <f t="shared" si="72"/>
        <v>A59Q283</v>
      </c>
      <c r="F776" s="106" t="s">
        <v>993</v>
      </c>
      <c r="G776" s="14" t="s">
        <v>6243</v>
      </c>
      <c r="H776" s="29" t="s">
        <v>949</v>
      </c>
      <c r="I776" s="29" t="s">
        <v>949</v>
      </c>
      <c r="J776" s="29" t="s">
        <v>949</v>
      </c>
      <c r="K776" s="29" t="s">
        <v>949</v>
      </c>
      <c r="L776" s="29" t="s">
        <v>5556</v>
      </c>
      <c r="M776" s="29" t="s">
        <v>5557</v>
      </c>
      <c r="N776" s="106" t="s">
        <v>2018</v>
      </c>
      <c r="O776" s="106" t="s">
        <v>5558</v>
      </c>
      <c r="P776" s="106" t="s">
        <v>949</v>
      </c>
      <c r="Q776" s="106" t="s">
        <v>949</v>
      </c>
      <c r="R776" s="29" t="s">
        <v>986</v>
      </c>
      <c r="S776" s="29" t="s">
        <v>949</v>
      </c>
      <c r="T776" s="29" t="s">
        <v>949</v>
      </c>
      <c r="U776" s="29" t="s">
        <v>949</v>
      </c>
      <c r="V776" s="29" t="s">
        <v>949</v>
      </c>
      <c r="W776" s="29" t="s">
        <v>949</v>
      </c>
      <c r="X776" s="29" t="s">
        <v>949</v>
      </c>
      <c r="Y776" s="29" t="s">
        <v>949</v>
      </c>
      <c r="Z776" s="29" t="s">
        <v>949</v>
      </c>
      <c r="AA776" s="29" t="s">
        <v>949</v>
      </c>
      <c r="AB776" s="29" t="s">
        <v>949</v>
      </c>
      <c r="AC776" s="29" t="s">
        <v>949</v>
      </c>
      <c r="AD776" s="29" t="s">
        <v>949</v>
      </c>
      <c r="AE776" s="998"/>
      <c r="AF776" s="998" t="s">
        <v>132</v>
      </c>
      <c r="AG776" s="998"/>
      <c r="AH776" s="998"/>
      <c r="AI776" s="998"/>
      <c r="AJ776" s="998">
        <f t="shared" si="69"/>
        <v>1</v>
      </c>
      <c r="AK776" s="998">
        <f t="shared" si="70"/>
        <v>1</v>
      </c>
    </row>
    <row r="777" spans="1:37" ht="16.5">
      <c r="A777" s="1018"/>
      <c r="B777" s="29">
        <f t="shared" si="67"/>
        <v>775</v>
      </c>
      <c r="C777" s="14" t="s">
        <v>4185</v>
      </c>
      <c r="D777" s="106" t="s">
        <v>6244</v>
      </c>
      <c r="E777" s="106" t="str">
        <f t="shared" si="72"/>
        <v>A59Q287</v>
      </c>
      <c r="F777" s="106" t="s">
        <v>993</v>
      </c>
      <c r="G777" s="14" t="s">
        <v>6245</v>
      </c>
      <c r="H777" s="29" t="s">
        <v>949</v>
      </c>
      <c r="I777" s="29" t="s">
        <v>949</v>
      </c>
      <c r="J777" s="29" t="s">
        <v>949</v>
      </c>
      <c r="K777" s="29" t="s">
        <v>949</v>
      </c>
      <c r="L777" s="29" t="s">
        <v>3826</v>
      </c>
      <c r="M777" s="29" t="s">
        <v>1881</v>
      </c>
      <c r="N777" s="106" t="s">
        <v>1172</v>
      </c>
      <c r="O777" s="106" t="s">
        <v>949</v>
      </c>
      <c r="P777" s="106" t="s">
        <v>949</v>
      </c>
      <c r="Q777" s="106" t="s">
        <v>949</v>
      </c>
      <c r="R777" s="29" t="s">
        <v>6246</v>
      </c>
      <c r="S777" s="29" t="s">
        <v>949</v>
      </c>
      <c r="T777" s="29" t="s">
        <v>949</v>
      </c>
      <c r="U777" s="29" t="s">
        <v>949</v>
      </c>
      <c r="V777" s="29" t="s">
        <v>949</v>
      </c>
      <c r="W777" s="29" t="s">
        <v>949</v>
      </c>
      <c r="X777" s="29" t="s">
        <v>949</v>
      </c>
      <c r="Y777" s="29" t="s">
        <v>949</v>
      </c>
      <c r="Z777" s="29" t="s">
        <v>949</v>
      </c>
      <c r="AA777" s="29" t="s">
        <v>949</v>
      </c>
      <c r="AB777" s="29" t="s">
        <v>949</v>
      </c>
      <c r="AC777" s="29" t="s">
        <v>949</v>
      </c>
      <c r="AD777" s="29" t="s">
        <v>949</v>
      </c>
      <c r="AE777" s="998"/>
      <c r="AF777" s="998" t="s">
        <v>132</v>
      </c>
      <c r="AG777" s="998"/>
      <c r="AH777" s="998"/>
      <c r="AI777" s="998"/>
      <c r="AJ777" s="998">
        <f t="shared" si="69"/>
        <v>1</v>
      </c>
      <c r="AK777" s="998">
        <f t="shared" si="70"/>
        <v>1</v>
      </c>
    </row>
    <row r="778" spans="1:37" ht="16.5">
      <c r="A778" s="1018"/>
      <c r="B778" s="106">
        <f t="shared" si="67"/>
        <v>776</v>
      </c>
      <c r="C778" s="1033" t="s">
        <v>3719</v>
      </c>
      <c r="D778" s="1034" t="s">
        <v>6247</v>
      </c>
      <c r="E778" s="1034" t="s">
        <v>6247</v>
      </c>
      <c r="F778" s="1026" t="str">
        <f>MID(D778,4,1)</f>
        <v>Q</v>
      </c>
      <c r="G778" s="1033" t="s">
        <v>6248</v>
      </c>
      <c r="H778" s="1029">
        <f>422*315*340</f>
        <v>45196200</v>
      </c>
      <c r="I778" s="998">
        <v>7</v>
      </c>
      <c r="J778" s="29" t="s">
        <v>949</v>
      </c>
      <c r="K778" s="29" t="s">
        <v>949</v>
      </c>
      <c r="L778" s="998" t="s">
        <v>6249</v>
      </c>
      <c r="M778" s="998" t="s">
        <v>5574</v>
      </c>
      <c r="N778" s="1026" t="s">
        <v>3920</v>
      </c>
      <c r="O778" s="1026" t="s">
        <v>6250</v>
      </c>
      <c r="P778" s="106" t="s">
        <v>949</v>
      </c>
      <c r="Q778" s="106" t="s">
        <v>949</v>
      </c>
      <c r="R778" s="1019" t="s">
        <v>1166</v>
      </c>
      <c r="S778" s="29" t="s">
        <v>949</v>
      </c>
      <c r="T778" s="29" t="s">
        <v>949</v>
      </c>
      <c r="U778" s="29" t="s">
        <v>949</v>
      </c>
      <c r="V778" s="29" t="s">
        <v>949</v>
      </c>
      <c r="W778" s="29" t="s">
        <v>949</v>
      </c>
      <c r="X778" s="29" t="s">
        <v>949</v>
      </c>
      <c r="Y778" s="29" t="s">
        <v>949</v>
      </c>
      <c r="Z778" s="29" t="s">
        <v>949</v>
      </c>
      <c r="AA778" s="29" t="s">
        <v>949</v>
      </c>
      <c r="AB778" s="29" t="s">
        <v>949</v>
      </c>
      <c r="AC778" s="29" t="s">
        <v>949</v>
      </c>
      <c r="AD778" s="29" t="s">
        <v>949</v>
      </c>
      <c r="AE778" s="998" t="s">
        <v>989</v>
      </c>
      <c r="AF778" s="1033" t="s">
        <v>132</v>
      </c>
      <c r="AG778" s="998"/>
      <c r="AH778" s="998"/>
      <c r="AI778" s="998"/>
      <c r="AJ778" s="998">
        <f t="shared" si="69"/>
        <v>1</v>
      </c>
      <c r="AK778" s="998">
        <f t="shared" si="70"/>
        <v>1</v>
      </c>
    </row>
    <row r="779" spans="1:37" ht="16.5">
      <c r="A779" s="1018"/>
      <c r="B779" s="29">
        <f t="shared" si="67"/>
        <v>777</v>
      </c>
      <c r="C779" s="281" t="s">
        <v>3719</v>
      </c>
      <c r="D779" s="291" t="s">
        <v>6251</v>
      </c>
      <c r="E779" s="291" t="str">
        <f>LEFT(D779,8)</f>
        <v>A59X275</v>
      </c>
      <c r="F779" s="291" t="s">
        <v>947</v>
      </c>
      <c r="G779" s="281" t="s">
        <v>6252</v>
      </c>
      <c r="H779" s="1019" t="s">
        <v>949</v>
      </c>
      <c r="I779" s="1019" t="s">
        <v>949</v>
      </c>
      <c r="J779" s="1019" t="s">
        <v>949</v>
      </c>
      <c r="K779" s="1019" t="s">
        <v>949</v>
      </c>
      <c r="L779" s="1019" t="s">
        <v>949</v>
      </c>
      <c r="M779" s="1019" t="s">
        <v>949</v>
      </c>
      <c r="N779" s="155" t="s">
        <v>949</v>
      </c>
      <c r="O779" s="155" t="s">
        <v>949</v>
      </c>
      <c r="P779" s="155" t="s">
        <v>949</v>
      </c>
      <c r="Q779" s="106" t="s">
        <v>949</v>
      </c>
      <c r="R779" s="1020" t="s">
        <v>949</v>
      </c>
      <c r="S779" s="29" t="s">
        <v>949</v>
      </c>
      <c r="T779" s="29" t="s">
        <v>949</v>
      </c>
      <c r="U779" s="29" t="s">
        <v>949</v>
      </c>
      <c r="V779" s="29" t="s">
        <v>949</v>
      </c>
      <c r="W779" s="29" t="s">
        <v>949</v>
      </c>
      <c r="X779" s="29" t="s">
        <v>949</v>
      </c>
      <c r="Y779" s="29" t="s">
        <v>949</v>
      </c>
      <c r="Z779" s="29" t="s">
        <v>949</v>
      </c>
      <c r="AA779" s="29" t="s">
        <v>949</v>
      </c>
      <c r="AB779" s="29" t="s">
        <v>949</v>
      </c>
      <c r="AC779" s="29" t="s">
        <v>949</v>
      </c>
      <c r="AD779" s="29" t="s">
        <v>949</v>
      </c>
      <c r="AE779" s="998" t="s">
        <v>940</v>
      </c>
      <c r="AF779" s="998" t="s">
        <v>132</v>
      </c>
      <c r="AG779" s="998"/>
      <c r="AH779" s="998"/>
      <c r="AI779" s="998"/>
      <c r="AJ779" s="998">
        <f t="shared" si="69"/>
        <v>1</v>
      </c>
      <c r="AK779" s="998">
        <f t="shared" si="70"/>
        <v>1</v>
      </c>
    </row>
    <row r="780" spans="1:37" ht="16.5">
      <c r="A780" s="1018"/>
      <c r="B780" s="29">
        <f t="shared" ref="B780:B843" si="73">ROW()-2</f>
        <v>778</v>
      </c>
      <c r="C780" s="281" t="s">
        <v>3719</v>
      </c>
      <c r="D780" s="291" t="s">
        <v>6253</v>
      </c>
      <c r="E780" s="291" t="str">
        <f>LEFT(D780,8)</f>
        <v>A59X278</v>
      </c>
      <c r="F780" s="291" t="str">
        <f t="shared" ref="F780:F786" si="74">MID(D780,4,1)</f>
        <v>X</v>
      </c>
      <c r="G780" s="281" t="s">
        <v>6254</v>
      </c>
      <c r="H780" s="1019" t="s">
        <v>949</v>
      </c>
      <c r="I780" s="1019" t="s">
        <v>949</v>
      </c>
      <c r="J780" s="1019" t="s">
        <v>949</v>
      </c>
      <c r="K780" s="1019" t="s">
        <v>949</v>
      </c>
      <c r="L780" s="1019" t="s">
        <v>949</v>
      </c>
      <c r="M780" s="1019" t="s">
        <v>949</v>
      </c>
      <c r="N780" s="155" t="s">
        <v>949</v>
      </c>
      <c r="O780" s="155" t="s">
        <v>949</v>
      </c>
      <c r="P780" s="155" t="s">
        <v>949</v>
      </c>
      <c r="Q780" s="106" t="s">
        <v>949</v>
      </c>
      <c r="R780" s="1020" t="s">
        <v>949</v>
      </c>
      <c r="S780" s="29" t="s">
        <v>949</v>
      </c>
      <c r="T780" s="29" t="s">
        <v>949</v>
      </c>
      <c r="U780" s="29" t="s">
        <v>949</v>
      </c>
      <c r="V780" s="29" t="s">
        <v>949</v>
      </c>
      <c r="W780" s="29" t="s">
        <v>949</v>
      </c>
      <c r="X780" s="29" t="s">
        <v>949</v>
      </c>
      <c r="Y780" s="29" t="s">
        <v>949</v>
      </c>
      <c r="Z780" s="29" t="s">
        <v>949</v>
      </c>
      <c r="AA780" s="29" t="s">
        <v>949</v>
      </c>
      <c r="AB780" s="29" t="s">
        <v>949</v>
      </c>
      <c r="AC780" s="29" t="s">
        <v>949</v>
      </c>
      <c r="AD780" s="29" t="s">
        <v>949</v>
      </c>
      <c r="AE780" s="998" t="s">
        <v>940</v>
      </c>
      <c r="AF780" s="998" t="s">
        <v>132</v>
      </c>
      <c r="AG780" s="998"/>
      <c r="AH780" s="998"/>
      <c r="AI780" s="998"/>
      <c r="AJ780" s="998">
        <f t="shared" si="69"/>
        <v>1</v>
      </c>
      <c r="AK780" s="998">
        <f t="shared" si="70"/>
        <v>1</v>
      </c>
    </row>
    <row r="781" spans="1:37" ht="16.5">
      <c r="A781" s="1018"/>
      <c r="B781" s="29">
        <f t="shared" si="73"/>
        <v>779</v>
      </c>
      <c r="C781" s="29" t="s">
        <v>3719</v>
      </c>
      <c r="D781" s="99" t="s">
        <v>3877</v>
      </c>
      <c r="E781" s="106" t="s">
        <v>3878</v>
      </c>
      <c r="F781" s="106" t="str">
        <f t="shared" si="74"/>
        <v>D</v>
      </c>
      <c r="G781" s="1019" t="s">
        <v>3880</v>
      </c>
      <c r="H781" s="1020">
        <v>250.8</v>
      </c>
      <c r="I781" s="1020">
        <v>9.5000000000000001E-2</v>
      </c>
      <c r="J781" s="1020" t="s">
        <v>949</v>
      </c>
      <c r="K781" s="1020" t="s">
        <v>949</v>
      </c>
      <c r="L781" s="1020" t="s">
        <v>3881</v>
      </c>
      <c r="M781" s="1020" t="s">
        <v>1881</v>
      </c>
      <c r="N781" s="1070" t="s">
        <v>1882</v>
      </c>
      <c r="O781" s="1070" t="s">
        <v>949</v>
      </c>
      <c r="P781" s="1070" t="s">
        <v>949</v>
      </c>
      <c r="Q781" s="106" t="s">
        <v>949</v>
      </c>
      <c r="R781" s="1021" t="s">
        <v>985</v>
      </c>
      <c r="S781" s="1020" t="s">
        <v>986</v>
      </c>
      <c r="T781" s="29" t="s">
        <v>949</v>
      </c>
      <c r="U781" s="29" t="s">
        <v>949</v>
      </c>
      <c r="V781" s="29" t="s">
        <v>949</v>
      </c>
      <c r="W781" s="29" t="s">
        <v>949</v>
      </c>
      <c r="X781" s="29" t="s">
        <v>949</v>
      </c>
      <c r="Y781" s="29" t="s">
        <v>949</v>
      </c>
      <c r="Z781" s="29" t="s">
        <v>949</v>
      </c>
      <c r="AA781" s="29" t="s">
        <v>949</v>
      </c>
      <c r="AB781" s="29" t="s">
        <v>949</v>
      </c>
      <c r="AC781" s="29" t="s">
        <v>949</v>
      </c>
      <c r="AD781" s="29" t="s">
        <v>949</v>
      </c>
      <c r="AE781" s="29" t="s">
        <v>1059</v>
      </c>
      <c r="AF781" s="998" t="s">
        <v>132</v>
      </c>
      <c r="AG781" s="998"/>
      <c r="AH781" s="998"/>
      <c r="AI781" s="998"/>
      <c r="AJ781" s="998">
        <f t="shared" si="69"/>
        <v>1</v>
      </c>
      <c r="AK781" s="998">
        <f t="shared" si="70"/>
        <v>1</v>
      </c>
    </row>
    <row r="782" spans="1:37" ht="16.5">
      <c r="A782" s="1018"/>
      <c r="B782" s="29">
        <f t="shared" si="73"/>
        <v>780</v>
      </c>
      <c r="C782" s="29" t="s">
        <v>3719</v>
      </c>
      <c r="D782" s="99" t="s">
        <v>3970</v>
      </c>
      <c r="E782" s="106" t="s">
        <v>3971</v>
      </c>
      <c r="F782" s="106" t="str">
        <f t="shared" si="74"/>
        <v>D</v>
      </c>
      <c r="G782" s="1019" t="s">
        <v>3973</v>
      </c>
      <c r="H782" s="1020">
        <v>828</v>
      </c>
      <c r="I782" s="1020">
        <v>7.0000000000000007E-2</v>
      </c>
      <c r="J782" s="1020" t="s">
        <v>949</v>
      </c>
      <c r="K782" s="1020" t="s">
        <v>949</v>
      </c>
      <c r="L782" s="1020" t="s">
        <v>3974</v>
      </c>
      <c r="M782" s="1020" t="s">
        <v>981</v>
      </c>
      <c r="N782" s="1070" t="s">
        <v>982</v>
      </c>
      <c r="O782" s="1070" t="s">
        <v>983</v>
      </c>
      <c r="P782" s="1070" t="s">
        <v>984</v>
      </c>
      <c r="Q782" s="106" t="s">
        <v>949</v>
      </c>
      <c r="R782" s="1021" t="s">
        <v>985</v>
      </c>
      <c r="S782" s="1020" t="s">
        <v>986</v>
      </c>
      <c r="T782" s="29" t="s">
        <v>949</v>
      </c>
      <c r="U782" s="29" t="s">
        <v>949</v>
      </c>
      <c r="V782" s="29" t="s">
        <v>949</v>
      </c>
      <c r="W782" s="29" t="s">
        <v>949</v>
      </c>
      <c r="X782" s="29" t="s">
        <v>949</v>
      </c>
      <c r="Y782" s="29" t="s">
        <v>949</v>
      </c>
      <c r="Z782" s="29" t="s">
        <v>949</v>
      </c>
      <c r="AA782" s="29" t="s">
        <v>949</v>
      </c>
      <c r="AB782" s="29" t="s">
        <v>949</v>
      </c>
      <c r="AC782" s="29" t="s">
        <v>949</v>
      </c>
      <c r="AD782" s="29" t="s">
        <v>949</v>
      </c>
      <c r="AE782" s="29" t="s">
        <v>976</v>
      </c>
      <c r="AF782" s="998" t="s">
        <v>132</v>
      </c>
      <c r="AG782" s="998"/>
      <c r="AH782" s="998"/>
      <c r="AI782" s="998"/>
      <c r="AJ782" s="998">
        <f t="shared" si="69"/>
        <v>1</v>
      </c>
      <c r="AK782" s="998">
        <f t="shared" si="70"/>
        <v>1</v>
      </c>
    </row>
    <row r="783" spans="1:37" ht="15" customHeight="1">
      <c r="A783" s="1018"/>
      <c r="B783" s="29">
        <f t="shared" si="73"/>
        <v>781</v>
      </c>
      <c r="C783" s="29" t="s">
        <v>3719</v>
      </c>
      <c r="D783" s="99" t="s">
        <v>4057</v>
      </c>
      <c r="E783" s="106" t="s">
        <v>4058</v>
      </c>
      <c r="F783" s="106" t="str">
        <f t="shared" si="74"/>
        <v>D</v>
      </c>
      <c r="G783" s="1019" t="s">
        <v>4060</v>
      </c>
      <c r="H783" s="1020">
        <v>1860.48</v>
      </c>
      <c r="I783" s="1020">
        <v>7.0000000000000007E-2</v>
      </c>
      <c r="J783" s="1020" t="s">
        <v>949</v>
      </c>
      <c r="K783" s="1020" t="s">
        <v>949</v>
      </c>
      <c r="L783" s="1020" t="s">
        <v>4061</v>
      </c>
      <c r="M783" s="1020" t="s">
        <v>981</v>
      </c>
      <c r="N783" s="1070" t="s">
        <v>982</v>
      </c>
      <c r="O783" s="1070" t="s">
        <v>983</v>
      </c>
      <c r="P783" s="1070" t="s">
        <v>984</v>
      </c>
      <c r="Q783" s="106" t="s">
        <v>949</v>
      </c>
      <c r="R783" s="1021" t="s">
        <v>985</v>
      </c>
      <c r="S783" s="1020" t="s">
        <v>986</v>
      </c>
      <c r="T783" s="29" t="s">
        <v>949</v>
      </c>
      <c r="U783" s="29" t="s">
        <v>949</v>
      </c>
      <c r="V783" s="29" t="s">
        <v>949</v>
      </c>
      <c r="W783" s="29" t="s">
        <v>949</v>
      </c>
      <c r="X783" s="29" t="s">
        <v>949</v>
      </c>
      <c r="Y783" s="29" t="s">
        <v>949</v>
      </c>
      <c r="Z783" s="29" t="s">
        <v>949</v>
      </c>
      <c r="AA783" s="29" t="s">
        <v>949</v>
      </c>
      <c r="AB783" s="29" t="s">
        <v>949</v>
      </c>
      <c r="AC783" s="29" t="s">
        <v>949</v>
      </c>
      <c r="AD783" s="29" t="s">
        <v>949</v>
      </c>
      <c r="AE783" s="29" t="s">
        <v>976</v>
      </c>
      <c r="AF783" s="998" t="s">
        <v>132</v>
      </c>
      <c r="AG783" s="998"/>
      <c r="AH783" s="998"/>
      <c r="AI783" s="998">
        <v>0</v>
      </c>
      <c r="AJ783" s="998">
        <f t="shared" si="69"/>
        <v>1</v>
      </c>
      <c r="AK783" s="998">
        <f t="shared" si="70"/>
        <v>1</v>
      </c>
    </row>
    <row r="784" spans="1:37" ht="15" customHeight="1">
      <c r="A784" s="1018"/>
      <c r="B784" s="29">
        <f t="shared" si="73"/>
        <v>782</v>
      </c>
      <c r="C784" s="29" t="s">
        <v>3719</v>
      </c>
      <c r="D784" s="99" t="s">
        <v>973</v>
      </c>
      <c r="E784" s="106" t="s">
        <v>974</v>
      </c>
      <c r="F784" s="106" t="str">
        <f t="shared" si="74"/>
        <v>D</v>
      </c>
      <c r="G784" s="1019" t="s">
        <v>978</v>
      </c>
      <c r="H784" s="1020">
        <v>182.4</v>
      </c>
      <c r="I784" s="1020">
        <v>7.0000000000000007E-2</v>
      </c>
      <c r="J784" s="1020" t="s">
        <v>949</v>
      </c>
      <c r="K784" s="1020" t="s">
        <v>949</v>
      </c>
      <c r="L784" s="1020" t="s">
        <v>980</v>
      </c>
      <c r="M784" s="1020" t="s">
        <v>981</v>
      </c>
      <c r="N784" s="1070" t="s">
        <v>982</v>
      </c>
      <c r="O784" s="1070" t="s">
        <v>983</v>
      </c>
      <c r="P784" s="1070" t="s">
        <v>984</v>
      </c>
      <c r="Q784" s="106" t="s">
        <v>949</v>
      </c>
      <c r="R784" s="1021" t="s">
        <v>985</v>
      </c>
      <c r="S784" s="1020" t="s">
        <v>986</v>
      </c>
      <c r="T784" s="29" t="s">
        <v>949</v>
      </c>
      <c r="U784" s="29" t="s">
        <v>949</v>
      </c>
      <c r="V784" s="29" t="s">
        <v>949</v>
      </c>
      <c r="W784" s="29" t="s">
        <v>949</v>
      </c>
      <c r="X784" s="29" t="s">
        <v>949</v>
      </c>
      <c r="Y784" s="29" t="s">
        <v>949</v>
      </c>
      <c r="Z784" s="29" t="s">
        <v>949</v>
      </c>
      <c r="AA784" s="29" t="s">
        <v>949</v>
      </c>
      <c r="AB784" s="29" t="s">
        <v>949</v>
      </c>
      <c r="AC784" s="29" t="s">
        <v>949</v>
      </c>
      <c r="AD784" s="29" t="s">
        <v>949</v>
      </c>
      <c r="AE784" s="29" t="s">
        <v>976</v>
      </c>
      <c r="AF784" s="998" t="s">
        <v>132</v>
      </c>
      <c r="AG784" s="998"/>
      <c r="AH784" s="998"/>
      <c r="AI784" s="998"/>
      <c r="AJ784" s="998">
        <f t="shared" si="69"/>
        <v>1</v>
      </c>
      <c r="AK784" s="998">
        <f t="shared" si="70"/>
        <v>1</v>
      </c>
    </row>
    <row r="785" spans="1:37" ht="15" customHeight="1">
      <c r="A785" s="1018"/>
      <c r="B785" s="29">
        <f t="shared" si="73"/>
        <v>783</v>
      </c>
      <c r="C785" s="29" t="s">
        <v>3719</v>
      </c>
      <c r="D785" s="99" t="s">
        <v>4003</v>
      </c>
      <c r="E785" s="106" t="s">
        <v>4004</v>
      </c>
      <c r="F785" s="106" t="str">
        <f t="shared" si="74"/>
        <v>D</v>
      </c>
      <c r="G785" s="1019" t="s">
        <v>4006</v>
      </c>
      <c r="H785" s="1020">
        <v>1320000</v>
      </c>
      <c r="I785" s="1020">
        <v>0.75</v>
      </c>
      <c r="J785" s="1020" t="s">
        <v>949</v>
      </c>
      <c r="K785" s="1020" t="s">
        <v>949</v>
      </c>
      <c r="L785" s="1020" t="s">
        <v>4007</v>
      </c>
      <c r="M785" s="1020" t="s">
        <v>4008</v>
      </c>
      <c r="N785" s="1070" t="s">
        <v>2018</v>
      </c>
      <c r="O785" s="1070" t="s">
        <v>949</v>
      </c>
      <c r="P785" s="1070" t="s">
        <v>949</v>
      </c>
      <c r="Q785" s="106" t="s">
        <v>949</v>
      </c>
      <c r="R785" s="1021" t="s">
        <v>985</v>
      </c>
      <c r="S785" s="1020" t="s">
        <v>986</v>
      </c>
      <c r="T785" s="29" t="s">
        <v>949</v>
      </c>
      <c r="U785" s="29" t="s">
        <v>949</v>
      </c>
      <c r="V785" s="29" t="s">
        <v>949</v>
      </c>
      <c r="W785" s="29" t="s">
        <v>949</v>
      </c>
      <c r="X785" s="29" t="s">
        <v>949</v>
      </c>
      <c r="Y785" s="29" t="s">
        <v>949</v>
      </c>
      <c r="Z785" s="29" t="s">
        <v>949</v>
      </c>
      <c r="AA785" s="29" t="s">
        <v>949</v>
      </c>
      <c r="AB785" s="29" t="s">
        <v>949</v>
      </c>
      <c r="AC785" s="29" t="s">
        <v>949</v>
      </c>
      <c r="AD785" s="29" t="s">
        <v>949</v>
      </c>
      <c r="AE785" s="29" t="s">
        <v>976</v>
      </c>
      <c r="AF785" s="998" t="s">
        <v>132</v>
      </c>
      <c r="AG785" s="998"/>
      <c r="AH785" s="998"/>
      <c r="AI785" s="998"/>
      <c r="AJ785" s="998">
        <f t="shared" si="69"/>
        <v>1</v>
      </c>
      <c r="AK785" s="998">
        <f t="shared" si="70"/>
        <v>1</v>
      </c>
    </row>
    <row r="786" spans="1:37" ht="15" customHeight="1">
      <c r="A786" s="1018"/>
      <c r="B786" s="29">
        <f t="shared" si="73"/>
        <v>784</v>
      </c>
      <c r="C786" s="29" t="s">
        <v>3719</v>
      </c>
      <c r="D786" s="99" t="s">
        <v>4009</v>
      </c>
      <c r="E786" s="106" t="s">
        <v>4010</v>
      </c>
      <c r="F786" s="106" t="str">
        <f t="shared" si="74"/>
        <v>D</v>
      </c>
      <c r="G786" s="1019" t="s">
        <v>4012</v>
      </c>
      <c r="H786" s="1020" t="s">
        <v>949</v>
      </c>
      <c r="I786" s="1020">
        <v>2.5000000000000001E-2</v>
      </c>
      <c r="J786" s="1020">
        <v>0.91800000000000004</v>
      </c>
      <c r="K786" s="1020" t="s">
        <v>949</v>
      </c>
      <c r="L786" s="1020" t="s">
        <v>4013</v>
      </c>
      <c r="M786" s="1020" t="s">
        <v>2769</v>
      </c>
      <c r="N786" s="1070" t="s">
        <v>4014</v>
      </c>
      <c r="O786" s="1070" t="s">
        <v>949</v>
      </c>
      <c r="P786" s="1070" t="s">
        <v>949</v>
      </c>
      <c r="Q786" s="106" t="s">
        <v>949</v>
      </c>
      <c r="R786" s="1021" t="s">
        <v>985</v>
      </c>
      <c r="S786" s="1020" t="s">
        <v>986</v>
      </c>
      <c r="T786" s="29" t="s">
        <v>949</v>
      </c>
      <c r="U786" s="29" t="s">
        <v>949</v>
      </c>
      <c r="V786" s="29" t="s">
        <v>949</v>
      </c>
      <c r="W786" s="29" t="s">
        <v>949</v>
      </c>
      <c r="X786" s="29" t="s">
        <v>949</v>
      </c>
      <c r="Y786" s="29" t="s">
        <v>949</v>
      </c>
      <c r="Z786" s="29" t="s">
        <v>949</v>
      </c>
      <c r="AA786" s="29" t="s">
        <v>949</v>
      </c>
      <c r="AB786" s="29" t="s">
        <v>949</v>
      </c>
      <c r="AC786" s="29" t="s">
        <v>949</v>
      </c>
      <c r="AD786" s="29" t="s">
        <v>949</v>
      </c>
      <c r="AE786" s="29" t="s">
        <v>976</v>
      </c>
      <c r="AF786" s="998" t="s">
        <v>132</v>
      </c>
      <c r="AG786" s="998"/>
      <c r="AH786" s="998"/>
      <c r="AI786" s="998">
        <v>0</v>
      </c>
      <c r="AJ786" s="998">
        <f t="shared" si="69"/>
        <v>1</v>
      </c>
      <c r="AK786" s="998">
        <f t="shared" si="70"/>
        <v>1</v>
      </c>
    </row>
    <row r="787" spans="1:37" ht="15" customHeight="1">
      <c r="A787" s="1018"/>
      <c r="B787" s="259">
        <f t="shared" si="73"/>
        <v>785</v>
      </c>
      <c r="C787" s="338" t="s">
        <v>3719</v>
      </c>
      <c r="D787" s="260" t="s">
        <v>6255</v>
      </c>
      <c r="E787" s="260" t="str">
        <f>LEFT(D787,8)</f>
        <v>A69D278</v>
      </c>
      <c r="F787" s="260" t="s">
        <v>979</v>
      </c>
      <c r="G787" s="338" t="s">
        <v>2999</v>
      </c>
      <c r="H787" s="259" t="s">
        <v>949</v>
      </c>
      <c r="I787" s="259" t="s">
        <v>949</v>
      </c>
      <c r="J787" s="259" t="s">
        <v>949</v>
      </c>
      <c r="K787" s="259" t="s">
        <v>949</v>
      </c>
      <c r="L787" s="259" t="s">
        <v>949</v>
      </c>
      <c r="M787" s="259" t="s">
        <v>949</v>
      </c>
      <c r="N787" s="260" t="s">
        <v>949</v>
      </c>
      <c r="O787" s="260" t="s">
        <v>949</v>
      </c>
      <c r="P787" s="260" t="s">
        <v>949</v>
      </c>
      <c r="Q787" s="260" t="s">
        <v>949</v>
      </c>
      <c r="R787" s="259" t="s">
        <v>986</v>
      </c>
      <c r="S787" s="261" t="s">
        <v>949</v>
      </c>
      <c r="T787" s="261" t="s">
        <v>949</v>
      </c>
      <c r="U787" s="261" t="s">
        <v>949</v>
      </c>
      <c r="V787" s="261" t="s">
        <v>949</v>
      </c>
      <c r="W787" s="261" t="s">
        <v>949</v>
      </c>
      <c r="X787" s="261" t="s">
        <v>949</v>
      </c>
      <c r="Y787" s="261" t="s">
        <v>949</v>
      </c>
      <c r="Z787" s="261" t="s">
        <v>949</v>
      </c>
      <c r="AA787" s="261" t="s">
        <v>949</v>
      </c>
      <c r="AB787" s="261" t="s">
        <v>949</v>
      </c>
      <c r="AC787" s="261" t="s">
        <v>949</v>
      </c>
      <c r="AD787" s="261" t="s">
        <v>949</v>
      </c>
      <c r="AE787" s="261"/>
      <c r="AF787" s="261" t="s">
        <v>132</v>
      </c>
      <c r="AG787" s="261" t="s">
        <v>5342</v>
      </c>
      <c r="AH787" s="261"/>
      <c r="AI787" s="998"/>
      <c r="AJ787" s="998">
        <f t="shared" si="69"/>
        <v>1</v>
      </c>
      <c r="AK787" s="998">
        <f t="shared" si="70"/>
        <v>1</v>
      </c>
    </row>
    <row r="788" spans="1:37" ht="15" customHeight="1">
      <c r="A788" s="1018"/>
      <c r="B788" s="259">
        <f t="shared" si="73"/>
        <v>786</v>
      </c>
      <c r="C788" s="338" t="s">
        <v>3719</v>
      </c>
      <c r="D788" s="260" t="s">
        <v>6256</v>
      </c>
      <c r="E788" s="260" t="str">
        <f>LEFT(D788,8)</f>
        <v>A69D281</v>
      </c>
      <c r="F788" s="260" t="s">
        <v>979</v>
      </c>
      <c r="G788" s="338" t="s">
        <v>6257</v>
      </c>
      <c r="H788" s="1011">
        <v>456</v>
      </c>
      <c r="I788" s="1011">
        <v>9.5000000000000001E-2</v>
      </c>
      <c r="J788" s="1011" t="s">
        <v>949</v>
      </c>
      <c r="K788" s="1011" t="s">
        <v>949</v>
      </c>
      <c r="L788" s="1011" t="s">
        <v>1880</v>
      </c>
      <c r="M788" s="1011" t="s">
        <v>1881</v>
      </c>
      <c r="N788" s="1086" t="s">
        <v>1882</v>
      </c>
      <c r="O788" s="1086" t="s">
        <v>949</v>
      </c>
      <c r="P788" s="1086" t="s">
        <v>949</v>
      </c>
      <c r="Q788" s="1086" t="s">
        <v>949</v>
      </c>
      <c r="R788" s="259" t="s">
        <v>986</v>
      </c>
      <c r="S788" s="261" t="s">
        <v>949</v>
      </c>
      <c r="T788" s="261" t="s">
        <v>949</v>
      </c>
      <c r="U788" s="261" t="s">
        <v>949</v>
      </c>
      <c r="V788" s="261" t="s">
        <v>949</v>
      </c>
      <c r="W788" s="261" t="s">
        <v>949</v>
      </c>
      <c r="X788" s="261" t="s">
        <v>949</v>
      </c>
      <c r="Y788" s="261" t="s">
        <v>949</v>
      </c>
      <c r="Z788" s="261" t="s">
        <v>949</v>
      </c>
      <c r="AA788" s="261" t="s">
        <v>949</v>
      </c>
      <c r="AB788" s="261" t="s">
        <v>949</v>
      </c>
      <c r="AC788" s="261" t="s">
        <v>949</v>
      </c>
      <c r="AD788" s="261" t="s">
        <v>949</v>
      </c>
      <c r="AE788" s="261" t="s">
        <v>976</v>
      </c>
      <c r="AF788" s="261" t="s">
        <v>132</v>
      </c>
      <c r="AG788" s="261" t="s">
        <v>5342</v>
      </c>
      <c r="AH788" s="261"/>
      <c r="AI788" s="998"/>
      <c r="AJ788" s="998">
        <f t="shared" si="69"/>
        <v>1</v>
      </c>
      <c r="AK788" s="998">
        <f t="shared" si="70"/>
        <v>1</v>
      </c>
    </row>
    <row r="789" spans="1:37" ht="15" customHeight="1">
      <c r="A789" s="1018"/>
      <c r="B789" s="259">
        <f t="shared" si="73"/>
        <v>787</v>
      </c>
      <c r="C789" s="338" t="s">
        <v>3719</v>
      </c>
      <c r="D789" s="260" t="s">
        <v>6258</v>
      </c>
      <c r="E789" s="260" t="str">
        <f>LEFT(D789,8)</f>
        <v>A69D282</v>
      </c>
      <c r="F789" s="260" t="s">
        <v>979</v>
      </c>
      <c r="G789" s="338" t="s">
        <v>6259</v>
      </c>
      <c r="H789" s="1011">
        <v>199.5</v>
      </c>
      <c r="I789" s="1011">
        <v>9.5000000000000001E-2</v>
      </c>
      <c r="J789" s="1011" t="s">
        <v>949</v>
      </c>
      <c r="K789" s="1011" t="s">
        <v>949</v>
      </c>
      <c r="L789" s="1011" t="s">
        <v>2286</v>
      </c>
      <c r="M789" s="1011" t="s">
        <v>1881</v>
      </c>
      <c r="N789" s="1086" t="s">
        <v>1882</v>
      </c>
      <c r="O789" s="1086" t="s">
        <v>949</v>
      </c>
      <c r="P789" s="1086" t="s">
        <v>949</v>
      </c>
      <c r="Q789" s="1086" t="s">
        <v>949</v>
      </c>
      <c r="R789" s="259" t="s">
        <v>986</v>
      </c>
      <c r="S789" s="261" t="s">
        <v>949</v>
      </c>
      <c r="T789" s="261" t="s">
        <v>949</v>
      </c>
      <c r="U789" s="261" t="s">
        <v>949</v>
      </c>
      <c r="V789" s="261" t="s">
        <v>949</v>
      </c>
      <c r="W789" s="261" t="s">
        <v>949</v>
      </c>
      <c r="X789" s="261" t="s">
        <v>949</v>
      </c>
      <c r="Y789" s="261" t="s">
        <v>949</v>
      </c>
      <c r="Z789" s="261" t="s">
        <v>949</v>
      </c>
      <c r="AA789" s="261" t="s">
        <v>949</v>
      </c>
      <c r="AB789" s="261" t="s">
        <v>949</v>
      </c>
      <c r="AC789" s="261" t="s">
        <v>949</v>
      </c>
      <c r="AD789" s="261" t="s">
        <v>949</v>
      </c>
      <c r="AE789" s="261" t="s">
        <v>976</v>
      </c>
      <c r="AF789" s="261" t="s">
        <v>132</v>
      </c>
      <c r="AG789" s="261" t="s">
        <v>5342</v>
      </c>
      <c r="AH789" s="261"/>
      <c r="AI789" s="998"/>
      <c r="AJ789" s="998">
        <f t="shared" si="69"/>
        <v>1</v>
      </c>
      <c r="AK789" s="998">
        <f t="shared" si="70"/>
        <v>1</v>
      </c>
    </row>
    <row r="790" spans="1:37" ht="16.5">
      <c r="A790" s="1018"/>
      <c r="B790" s="29">
        <f t="shared" si="73"/>
        <v>788</v>
      </c>
      <c r="C790" s="29" t="s">
        <v>3719</v>
      </c>
      <c r="D790" s="99" t="s">
        <v>4323</v>
      </c>
      <c r="E790" s="106" t="s">
        <v>4325</v>
      </c>
      <c r="F790" s="106" t="str">
        <f t="shared" ref="F790:F803" si="75">MID(D790,4,1)</f>
        <v>D</v>
      </c>
      <c r="G790" s="1019" t="s">
        <v>4327</v>
      </c>
      <c r="H790" s="1020">
        <v>2424</v>
      </c>
      <c r="I790" s="1020">
        <v>7.0000000000000007E-2</v>
      </c>
      <c r="J790" s="1020" t="s">
        <v>949</v>
      </c>
      <c r="K790" s="1020" t="s">
        <v>949</v>
      </c>
      <c r="L790" s="1020" t="s">
        <v>4328</v>
      </c>
      <c r="M790" s="1020" t="s">
        <v>981</v>
      </c>
      <c r="N790" s="1070" t="s">
        <v>982</v>
      </c>
      <c r="O790" s="1070" t="s">
        <v>983</v>
      </c>
      <c r="P790" s="1070" t="s">
        <v>984</v>
      </c>
      <c r="Q790" s="1070" t="s">
        <v>949</v>
      </c>
      <c r="R790" s="1021" t="s">
        <v>3258</v>
      </c>
      <c r="S790" s="1020" t="s">
        <v>986</v>
      </c>
      <c r="T790" s="29" t="s">
        <v>949</v>
      </c>
      <c r="U790" s="29" t="s">
        <v>949</v>
      </c>
      <c r="V790" s="29" t="s">
        <v>949</v>
      </c>
      <c r="W790" s="29" t="s">
        <v>949</v>
      </c>
      <c r="X790" s="29" t="s">
        <v>949</v>
      </c>
      <c r="Y790" s="29" t="s">
        <v>949</v>
      </c>
      <c r="Z790" s="29" t="s">
        <v>949</v>
      </c>
      <c r="AA790" s="29" t="s">
        <v>949</v>
      </c>
      <c r="AB790" s="29" t="s">
        <v>949</v>
      </c>
      <c r="AC790" s="29" t="s">
        <v>949</v>
      </c>
      <c r="AD790" s="29" t="s">
        <v>949</v>
      </c>
      <c r="AE790" s="29" t="s">
        <v>976</v>
      </c>
      <c r="AF790" s="998" t="s">
        <v>132</v>
      </c>
      <c r="AG790" s="998"/>
      <c r="AH790" s="998"/>
      <c r="AI790" s="998">
        <v>0</v>
      </c>
      <c r="AJ790" s="998">
        <f t="shared" si="69"/>
        <v>1</v>
      </c>
      <c r="AK790" s="998">
        <f t="shared" si="70"/>
        <v>1</v>
      </c>
    </row>
    <row r="791" spans="1:37" ht="15" customHeight="1">
      <c r="A791" s="1018"/>
      <c r="B791" s="29">
        <f t="shared" si="73"/>
        <v>789</v>
      </c>
      <c r="C791" s="29" t="s">
        <v>3719</v>
      </c>
      <c r="D791" s="99" t="s">
        <v>4330</v>
      </c>
      <c r="E791" s="106" t="s">
        <v>4332</v>
      </c>
      <c r="F791" s="106" t="str">
        <f t="shared" si="75"/>
        <v>D</v>
      </c>
      <c r="G791" s="1019" t="s">
        <v>4334</v>
      </c>
      <c r="H791" s="1020">
        <v>528</v>
      </c>
      <c r="I791" s="1020">
        <v>7.0000000000000007E-2</v>
      </c>
      <c r="J791" s="1020" t="s">
        <v>949</v>
      </c>
      <c r="K791" s="1020" t="s">
        <v>949</v>
      </c>
      <c r="L791" s="1020" t="s">
        <v>4335</v>
      </c>
      <c r="M791" s="1020" t="s">
        <v>3787</v>
      </c>
      <c r="N791" s="1070" t="s">
        <v>982</v>
      </c>
      <c r="O791" s="1070" t="s">
        <v>983</v>
      </c>
      <c r="P791" s="1070" t="s">
        <v>984</v>
      </c>
      <c r="Q791" s="1070" t="s">
        <v>949</v>
      </c>
      <c r="R791" s="1021" t="s">
        <v>1166</v>
      </c>
      <c r="S791" s="1020" t="s">
        <v>986</v>
      </c>
      <c r="T791" s="29" t="s">
        <v>949</v>
      </c>
      <c r="U791" s="29" t="s">
        <v>949</v>
      </c>
      <c r="V791" s="29" t="s">
        <v>949</v>
      </c>
      <c r="W791" s="29" t="s">
        <v>949</v>
      </c>
      <c r="X791" s="29" t="s">
        <v>949</v>
      </c>
      <c r="Y791" s="29" t="s">
        <v>949</v>
      </c>
      <c r="Z791" s="29" t="s">
        <v>949</v>
      </c>
      <c r="AA791" s="29" t="s">
        <v>949</v>
      </c>
      <c r="AB791" s="29" t="s">
        <v>949</v>
      </c>
      <c r="AC791" s="29" t="s">
        <v>949</v>
      </c>
      <c r="AD791" s="29" t="s">
        <v>949</v>
      </c>
      <c r="AE791" s="29" t="s">
        <v>976</v>
      </c>
      <c r="AF791" s="998" t="s">
        <v>132</v>
      </c>
      <c r="AG791" s="998"/>
      <c r="AH791" s="998"/>
      <c r="AI791" s="998"/>
      <c r="AJ791" s="998">
        <f t="shared" si="69"/>
        <v>1</v>
      </c>
      <c r="AK791" s="998">
        <f t="shared" si="70"/>
        <v>1</v>
      </c>
    </row>
    <row r="792" spans="1:37" ht="15" customHeight="1">
      <c r="A792" s="1018"/>
      <c r="B792" s="29">
        <f t="shared" si="73"/>
        <v>790</v>
      </c>
      <c r="C792" s="29" t="s">
        <v>3719</v>
      </c>
      <c r="D792" s="99" t="s">
        <v>4292</v>
      </c>
      <c r="E792" s="106" t="s">
        <v>3779</v>
      </c>
      <c r="F792" s="106" t="str">
        <f t="shared" si="75"/>
        <v>D</v>
      </c>
      <c r="G792" s="1019" t="s">
        <v>3781</v>
      </c>
      <c r="H792" s="1020">
        <v>507</v>
      </c>
      <c r="I792" s="1020">
        <v>7.0000000000000007E-2</v>
      </c>
      <c r="J792" s="1020" t="s">
        <v>949</v>
      </c>
      <c r="K792" s="1020" t="s">
        <v>949</v>
      </c>
      <c r="L792" s="1020" t="s">
        <v>3782</v>
      </c>
      <c r="M792" s="1020" t="s">
        <v>981</v>
      </c>
      <c r="N792" s="1070" t="s">
        <v>982</v>
      </c>
      <c r="O792" s="1070" t="s">
        <v>983</v>
      </c>
      <c r="P792" s="1070" t="s">
        <v>984</v>
      </c>
      <c r="Q792" s="1070" t="s">
        <v>949</v>
      </c>
      <c r="R792" s="1021" t="s">
        <v>3258</v>
      </c>
      <c r="S792" s="1020" t="s">
        <v>986</v>
      </c>
      <c r="T792" s="29" t="s">
        <v>949</v>
      </c>
      <c r="U792" s="29" t="s">
        <v>949</v>
      </c>
      <c r="V792" s="29" t="s">
        <v>949</v>
      </c>
      <c r="W792" s="29" t="s">
        <v>949</v>
      </c>
      <c r="X792" s="29" t="s">
        <v>949</v>
      </c>
      <c r="Y792" s="29" t="s">
        <v>949</v>
      </c>
      <c r="Z792" s="29" t="s">
        <v>949</v>
      </c>
      <c r="AA792" s="29" t="s">
        <v>949</v>
      </c>
      <c r="AB792" s="29" t="s">
        <v>949</v>
      </c>
      <c r="AC792" s="29" t="s">
        <v>949</v>
      </c>
      <c r="AD792" s="29" t="s">
        <v>949</v>
      </c>
      <c r="AE792" s="29" t="s">
        <v>976</v>
      </c>
      <c r="AF792" s="998" t="s">
        <v>132</v>
      </c>
      <c r="AG792" s="998"/>
      <c r="AH792" s="998"/>
      <c r="AI792" s="998"/>
      <c r="AJ792" s="998">
        <f t="shared" si="69"/>
        <v>1</v>
      </c>
      <c r="AK792" s="998">
        <f t="shared" si="70"/>
        <v>1</v>
      </c>
    </row>
    <row r="793" spans="1:37" ht="15" customHeight="1">
      <c r="A793" s="1018"/>
      <c r="B793" s="29">
        <f t="shared" si="73"/>
        <v>791</v>
      </c>
      <c r="C793" s="281" t="s">
        <v>3719</v>
      </c>
      <c r="D793" s="291" t="s">
        <v>6260</v>
      </c>
      <c r="E793" s="291" t="s">
        <v>3882</v>
      </c>
      <c r="F793" s="291" t="str">
        <f t="shared" si="75"/>
        <v>D</v>
      </c>
      <c r="G793" s="281" t="s">
        <v>3884</v>
      </c>
      <c r="H793" s="1020">
        <v>217.36</v>
      </c>
      <c r="I793" s="1020">
        <v>9.5000000000000001E-2</v>
      </c>
      <c r="J793" s="1020" t="s">
        <v>949</v>
      </c>
      <c r="K793" s="1020" t="s">
        <v>949</v>
      </c>
      <c r="L793" s="1020" t="s">
        <v>3881</v>
      </c>
      <c r="M793" s="1020" t="s">
        <v>1881</v>
      </c>
      <c r="N793" s="1070" t="s">
        <v>1882</v>
      </c>
      <c r="O793" s="1070" t="s">
        <v>949</v>
      </c>
      <c r="P793" s="1070" t="s">
        <v>949</v>
      </c>
      <c r="Q793" s="1070" t="s">
        <v>949</v>
      </c>
      <c r="R793" s="29" t="s">
        <v>986</v>
      </c>
      <c r="S793" s="1020" t="s">
        <v>3885</v>
      </c>
      <c r="T793" s="29" t="s">
        <v>949</v>
      </c>
      <c r="U793" s="998" t="s">
        <v>949</v>
      </c>
      <c r="V793" s="998" t="s">
        <v>949</v>
      </c>
      <c r="W793" s="998" t="s">
        <v>949</v>
      </c>
      <c r="X793" s="998" t="s">
        <v>949</v>
      </c>
      <c r="Y793" s="998" t="s">
        <v>949</v>
      </c>
      <c r="Z793" s="998" t="s">
        <v>949</v>
      </c>
      <c r="AA793" s="998" t="s">
        <v>949</v>
      </c>
      <c r="AB793" s="998" t="s">
        <v>949</v>
      </c>
      <c r="AC793" s="998" t="s">
        <v>949</v>
      </c>
      <c r="AD793" s="998" t="s">
        <v>949</v>
      </c>
      <c r="AE793" s="998" t="s">
        <v>976</v>
      </c>
      <c r="AF793" s="998" t="s">
        <v>132</v>
      </c>
      <c r="AG793" s="998"/>
      <c r="AH793" s="998"/>
      <c r="AI793" s="998"/>
      <c r="AJ793" s="998">
        <f t="shared" si="69"/>
        <v>1</v>
      </c>
      <c r="AK793" s="998">
        <f t="shared" si="70"/>
        <v>1</v>
      </c>
    </row>
    <row r="794" spans="1:37" ht="15" customHeight="1">
      <c r="A794" s="1018"/>
      <c r="B794" s="29">
        <f t="shared" si="73"/>
        <v>792</v>
      </c>
      <c r="C794" s="29" t="s">
        <v>3719</v>
      </c>
      <c r="D794" s="99" t="s">
        <v>1876</v>
      </c>
      <c r="E794" s="106" t="s">
        <v>1877</v>
      </c>
      <c r="F794" s="106" t="str">
        <f t="shared" si="75"/>
        <v>D</v>
      </c>
      <c r="G794" s="1019" t="s">
        <v>1879</v>
      </c>
      <c r="H794" s="1020">
        <v>456</v>
      </c>
      <c r="I794" s="1020">
        <v>9.5000000000000001E-2</v>
      </c>
      <c r="J794" s="1020" t="s">
        <v>949</v>
      </c>
      <c r="K794" s="1020" t="s">
        <v>949</v>
      </c>
      <c r="L794" s="1020" t="s">
        <v>1880</v>
      </c>
      <c r="M794" s="1020" t="s">
        <v>1881</v>
      </c>
      <c r="N794" s="1070" t="s">
        <v>1882</v>
      </c>
      <c r="O794" s="1070" t="s">
        <v>949</v>
      </c>
      <c r="P794" s="1070" t="s">
        <v>949</v>
      </c>
      <c r="Q794" s="1070" t="s">
        <v>949</v>
      </c>
      <c r="R794" s="1021" t="s">
        <v>1166</v>
      </c>
      <c r="S794" s="1020" t="s">
        <v>986</v>
      </c>
      <c r="T794" s="29" t="s">
        <v>949</v>
      </c>
      <c r="U794" s="29" t="s">
        <v>949</v>
      </c>
      <c r="V794" s="29" t="s">
        <v>949</v>
      </c>
      <c r="W794" s="29" t="s">
        <v>949</v>
      </c>
      <c r="X794" s="29" t="s">
        <v>949</v>
      </c>
      <c r="Y794" s="29" t="s">
        <v>949</v>
      </c>
      <c r="Z794" s="29" t="s">
        <v>949</v>
      </c>
      <c r="AA794" s="29" t="s">
        <v>949</v>
      </c>
      <c r="AB794" s="29" t="s">
        <v>949</v>
      </c>
      <c r="AC794" s="29" t="s">
        <v>949</v>
      </c>
      <c r="AD794" s="29" t="s">
        <v>949</v>
      </c>
      <c r="AE794" s="29" t="s">
        <v>976</v>
      </c>
      <c r="AF794" s="998" t="s">
        <v>132</v>
      </c>
      <c r="AG794" s="998"/>
      <c r="AH794" s="998"/>
      <c r="AI794" s="998"/>
      <c r="AJ794" s="998">
        <f t="shared" si="69"/>
        <v>1</v>
      </c>
      <c r="AK794" s="998">
        <f t="shared" si="70"/>
        <v>1</v>
      </c>
    </row>
    <row r="795" spans="1:37" ht="15" customHeight="1">
      <c r="A795" s="1018"/>
      <c r="B795" s="29">
        <f t="shared" si="73"/>
        <v>793</v>
      </c>
      <c r="C795" s="29" t="s">
        <v>3719</v>
      </c>
      <c r="D795" s="99" t="s">
        <v>2282</v>
      </c>
      <c r="E795" s="106" t="s">
        <v>2283</v>
      </c>
      <c r="F795" s="106" t="str">
        <f t="shared" si="75"/>
        <v>D</v>
      </c>
      <c r="G795" s="1019" t="s">
        <v>2285</v>
      </c>
      <c r="H795" s="1020">
        <v>199.5</v>
      </c>
      <c r="I795" s="1020">
        <v>9.5000000000000001E-2</v>
      </c>
      <c r="J795" s="1020" t="s">
        <v>949</v>
      </c>
      <c r="K795" s="1020" t="s">
        <v>949</v>
      </c>
      <c r="L795" s="1020" t="s">
        <v>2286</v>
      </c>
      <c r="M795" s="1020" t="s">
        <v>1881</v>
      </c>
      <c r="N795" s="1070" t="s">
        <v>1882</v>
      </c>
      <c r="O795" s="1070" t="s">
        <v>949</v>
      </c>
      <c r="P795" s="1070" t="s">
        <v>949</v>
      </c>
      <c r="Q795" s="1070" t="s">
        <v>949</v>
      </c>
      <c r="R795" s="1021" t="s">
        <v>1166</v>
      </c>
      <c r="S795" s="1020" t="s">
        <v>986</v>
      </c>
      <c r="T795" s="29" t="s">
        <v>949</v>
      </c>
      <c r="U795" s="29" t="s">
        <v>949</v>
      </c>
      <c r="V795" s="29" t="s">
        <v>949</v>
      </c>
      <c r="W795" s="29" t="s">
        <v>949</v>
      </c>
      <c r="X795" s="29" t="s">
        <v>949</v>
      </c>
      <c r="Y795" s="29" t="s">
        <v>949</v>
      </c>
      <c r="Z795" s="29" t="s">
        <v>949</v>
      </c>
      <c r="AA795" s="29" t="s">
        <v>949</v>
      </c>
      <c r="AB795" s="29" t="s">
        <v>949</v>
      </c>
      <c r="AC795" s="29" t="s">
        <v>949</v>
      </c>
      <c r="AD795" s="29" t="s">
        <v>949</v>
      </c>
      <c r="AE795" s="29" t="s">
        <v>976</v>
      </c>
      <c r="AF795" s="998" t="s">
        <v>132</v>
      </c>
      <c r="AG795" s="998"/>
      <c r="AH795" s="998"/>
      <c r="AI795" s="998"/>
      <c r="AJ795" s="998">
        <f t="shared" si="69"/>
        <v>1</v>
      </c>
      <c r="AK795" s="998">
        <f t="shared" si="70"/>
        <v>1</v>
      </c>
    </row>
    <row r="796" spans="1:37" ht="15" customHeight="1">
      <c r="A796" s="1018"/>
      <c r="B796" s="29">
        <f t="shared" si="73"/>
        <v>794</v>
      </c>
      <c r="C796" s="281" t="s">
        <v>3719</v>
      </c>
      <c r="D796" s="291" t="s">
        <v>6261</v>
      </c>
      <c r="E796" s="291" t="s">
        <v>1883</v>
      </c>
      <c r="F796" s="291" t="str">
        <f t="shared" si="75"/>
        <v>D</v>
      </c>
      <c r="G796" s="281" t="s">
        <v>1885</v>
      </c>
      <c r="H796" s="1020">
        <v>456</v>
      </c>
      <c r="I796" s="1020">
        <v>9.5000000000000001E-2</v>
      </c>
      <c r="J796" s="1020" t="s">
        <v>949</v>
      </c>
      <c r="K796" s="1020" t="s">
        <v>949</v>
      </c>
      <c r="L796" s="1020" t="s">
        <v>1880</v>
      </c>
      <c r="M796" s="1020" t="s">
        <v>1881</v>
      </c>
      <c r="N796" s="1070" t="s">
        <v>1882</v>
      </c>
      <c r="O796" s="1070" t="s">
        <v>949</v>
      </c>
      <c r="P796" s="1070" t="s">
        <v>949</v>
      </c>
      <c r="Q796" s="1070" t="s">
        <v>949</v>
      </c>
      <c r="R796" s="29" t="s">
        <v>986</v>
      </c>
      <c r="S796" s="29" t="s">
        <v>1166</v>
      </c>
      <c r="T796" s="29" t="s">
        <v>949</v>
      </c>
      <c r="U796" s="998" t="s">
        <v>949</v>
      </c>
      <c r="V796" s="998" t="s">
        <v>949</v>
      </c>
      <c r="W796" s="998" t="s">
        <v>949</v>
      </c>
      <c r="X796" s="998" t="s">
        <v>949</v>
      </c>
      <c r="Y796" s="998" t="s">
        <v>949</v>
      </c>
      <c r="Z796" s="998" t="s">
        <v>949</v>
      </c>
      <c r="AA796" s="998" t="s">
        <v>949</v>
      </c>
      <c r="AB796" s="998" t="s">
        <v>949</v>
      </c>
      <c r="AC796" s="998" t="s">
        <v>949</v>
      </c>
      <c r="AD796" s="998" t="s">
        <v>949</v>
      </c>
      <c r="AE796" s="29" t="s">
        <v>989</v>
      </c>
      <c r="AF796" s="998" t="s">
        <v>132</v>
      </c>
      <c r="AG796" s="998"/>
      <c r="AH796" s="998"/>
      <c r="AI796" s="998"/>
      <c r="AJ796" s="998">
        <f t="shared" si="69"/>
        <v>1</v>
      </c>
      <c r="AK796" s="998">
        <f t="shared" si="70"/>
        <v>1</v>
      </c>
    </row>
    <row r="797" spans="1:37" ht="16.5">
      <c r="A797" s="1018"/>
      <c r="B797" s="29">
        <f t="shared" si="73"/>
        <v>795</v>
      </c>
      <c r="C797" s="281" t="s">
        <v>3719</v>
      </c>
      <c r="D797" s="291" t="s">
        <v>6262</v>
      </c>
      <c r="E797" s="291" t="s">
        <v>2287</v>
      </c>
      <c r="F797" s="291" t="str">
        <f t="shared" si="75"/>
        <v>D</v>
      </c>
      <c r="G797" s="281" t="s">
        <v>2289</v>
      </c>
      <c r="H797" s="1020">
        <v>199.5</v>
      </c>
      <c r="I797" s="1020">
        <v>9.5000000000000001E-2</v>
      </c>
      <c r="J797" s="1020" t="s">
        <v>949</v>
      </c>
      <c r="K797" s="1020" t="s">
        <v>949</v>
      </c>
      <c r="L797" s="1020" t="s">
        <v>2286</v>
      </c>
      <c r="M797" s="1020" t="s">
        <v>1881</v>
      </c>
      <c r="N797" s="1070" t="s">
        <v>1882</v>
      </c>
      <c r="O797" s="1070" t="s">
        <v>949</v>
      </c>
      <c r="P797" s="1070" t="s">
        <v>949</v>
      </c>
      <c r="Q797" s="1070" t="s">
        <v>949</v>
      </c>
      <c r="R797" s="29" t="s">
        <v>986</v>
      </c>
      <c r="S797" s="29" t="s">
        <v>1166</v>
      </c>
      <c r="T797" s="29" t="s">
        <v>949</v>
      </c>
      <c r="U797" s="998" t="s">
        <v>949</v>
      </c>
      <c r="V797" s="998" t="s">
        <v>949</v>
      </c>
      <c r="W797" s="998" t="s">
        <v>949</v>
      </c>
      <c r="X797" s="998" t="s">
        <v>949</v>
      </c>
      <c r="Y797" s="998" t="s">
        <v>949</v>
      </c>
      <c r="Z797" s="998" t="s">
        <v>949</v>
      </c>
      <c r="AA797" s="998" t="s">
        <v>949</v>
      </c>
      <c r="AB797" s="998" t="s">
        <v>949</v>
      </c>
      <c r="AC797" s="998" t="s">
        <v>949</v>
      </c>
      <c r="AD797" s="998" t="s">
        <v>949</v>
      </c>
      <c r="AE797" s="29" t="s">
        <v>989</v>
      </c>
      <c r="AF797" s="998" t="s">
        <v>132</v>
      </c>
      <c r="AG797" s="998"/>
      <c r="AH797" s="998"/>
      <c r="AI797" s="998"/>
      <c r="AJ797" s="998">
        <f t="shared" si="69"/>
        <v>1</v>
      </c>
      <c r="AK797" s="998">
        <f t="shared" si="70"/>
        <v>1</v>
      </c>
    </row>
    <row r="798" spans="1:37" ht="16.5">
      <c r="A798" s="1018"/>
      <c r="B798" s="29">
        <f t="shared" si="73"/>
        <v>796</v>
      </c>
      <c r="C798" s="281" t="s">
        <v>3719</v>
      </c>
      <c r="D798" s="291" t="s">
        <v>6263</v>
      </c>
      <c r="E798" s="291" t="s">
        <v>4589</v>
      </c>
      <c r="F798" s="291" t="str">
        <f t="shared" si="75"/>
        <v>D</v>
      </c>
      <c r="G798" s="281" t="s">
        <v>4591</v>
      </c>
      <c r="H798" s="1020">
        <v>456</v>
      </c>
      <c r="I798" s="1020">
        <v>9.5000000000000001E-2</v>
      </c>
      <c r="J798" s="1020" t="s">
        <v>949</v>
      </c>
      <c r="K798" s="1020" t="s">
        <v>949</v>
      </c>
      <c r="L798" s="1020" t="s">
        <v>1880</v>
      </c>
      <c r="M798" s="1020" t="s">
        <v>1881</v>
      </c>
      <c r="N798" s="1070" t="s">
        <v>1882</v>
      </c>
      <c r="O798" s="1070" t="s">
        <v>949</v>
      </c>
      <c r="P798" s="1070" t="s">
        <v>949</v>
      </c>
      <c r="Q798" s="1070" t="s">
        <v>949</v>
      </c>
      <c r="R798" s="29" t="s">
        <v>986</v>
      </c>
      <c r="S798" s="29" t="s">
        <v>1166</v>
      </c>
      <c r="T798" s="29" t="s">
        <v>949</v>
      </c>
      <c r="U798" s="998" t="s">
        <v>949</v>
      </c>
      <c r="V798" s="998" t="s">
        <v>949</v>
      </c>
      <c r="W798" s="998" t="s">
        <v>949</v>
      </c>
      <c r="X798" s="998" t="s">
        <v>949</v>
      </c>
      <c r="Y798" s="998" t="s">
        <v>949</v>
      </c>
      <c r="Z798" s="998" t="s">
        <v>949</v>
      </c>
      <c r="AA798" s="998" t="s">
        <v>949</v>
      </c>
      <c r="AB798" s="998" t="s">
        <v>949</v>
      </c>
      <c r="AC798" s="998" t="s">
        <v>949</v>
      </c>
      <c r="AD798" s="998" t="s">
        <v>949</v>
      </c>
      <c r="AE798" s="998" t="s">
        <v>976</v>
      </c>
      <c r="AF798" s="998" t="s">
        <v>132</v>
      </c>
      <c r="AG798" s="998"/>
      <c r="AH798" s="998"/>
      <c r="AI798" s="998"/>
      <c r="AJ798" s="998">
        <f t="shared" si="69"/>
        <v>1</v>
      </c>
      <c r="AK798" s="998">
        <f t="shared" si="70"/>
        <v>1</v>
      </c>
    </row>
    <row r="799" spans="1:37" ht="16.5">
      <c r="A799" s="1018"/>
      <c r="B799" s="29">
        <f t="shared" si="73"/>
        <v>797</v>
      </c>
      <c r="C799" s="281" t="s">
        <v>3719</v>
      </c>
      <c r="D799" s="291" t="s">
        <v>6264</v>
      </c>
      <c r="E799" s="291" t="s">
        <v>4284</v>
      </c>
      <c r="F799" s="291" t="str">
        <f t="shared" si="75"/>
        <v>D</v>
      </c>
      <c r="G799" s="281" t="s">
        <v>4287</v>
      </c>
      <c r="H799" s="1020">
        <v>199.5</v>
      </c>
      <c r="I799" s="1020">
        <v>9.5000000000000001E-2</v>
      </c>
      <c r="J799" s="1020" t="s">
        <v>949</v>
      </c>
      <c r="K799" s="1020" t="s">
        <v>949</v>
      </c>
      <c r="L799" s="1020" t="s">
        <v>2286</v>
      </c>
      <c r="M799" s="1020" t="s">
        <v>1881</v>
      </c>
      <c r="N799" s="1070" t="s">
        <v>1882</v>
      </c>
      <c r="O799" s="1070" t="s">
        <v>949</v>
      </c>
      <c r="P799" s="1070" t="s">
        <v>949</v>
      </c>
      <c r="Q799" s="1070" t="s">
        <v>949</v>
      </c>
      <c r="R799" s="29" t="s">
        <v>986</v>
      </c>
      <c r="S799" s="29" t="s">
        <v>1166</v>
      </c>
      <c r="T799" s="29" t="s">
        <v>949</v>
      </c>
      <c r="U799" s="998" t="s">
        <v>949</v>
      </c>
      <c r="V799" s="998" t="s">
        <v>949</v>
      </c>
      <c r="W799" s="998" t="s">
        <v>949</v>
      </c>
      <c r="X799" s="998" t="s">
        <v>949</v>
      </c>
      <c r="Y799" s="998" t="s">
        <v>949</v>
      </c>
      <c r="Z799" s="998" t="s">
        <v>949</v>
      </c>
      <c r="AA799" s="998" t="s">
        <v>949</v>
      </c>
      <c r="AB799" s="998" t="s">
        <v>949</v>
      </c>
      <c r="AC799" s="998" t="s">
        <v>949</v>
      </c>
      <c r="AD799" s="998" t="s">
        <v>949</v>
      </c>
      <c r="AE799" s="998" t="s">
        <v>976</v>
      </c>
      <c r="AF799" s="998" t="s">
        <v>132</v>
      </c>
      <c r="AG799" s="998"/>
      <c r="AH799" s="998"/>
      <c r="AI799" s="998"/>
      <c r="AJ799" s="998">
        <f t="shared" si="69"/>
        <v>1</v>
      </c>
      <c r="AK799" s="998">
        <f t="shared" si="70"/>
        <v>1</v>
      </c>
    </row>
    <row r="800" spans="1:37" ht="16.5">
      <c r="A800" s="1018"/>
      <c r="B800" s="29">
        <f t="shared" si="73"/>
        <v>798</v>
      </c>
      <c r="C800" s="281" t="s">
        <v>3719</v>
      </c>
      <c r="D800" s="291" t="s">
        <v>6265</v>
      </c>
      <c r="E800" s="291" t="s">
        <v>3886</v>
      </c>
      <c r="F800" s="291" t="str">
        <f t="shared" si="75"/>
        <v>D</v>
      </c>
      <c r="G800" s="281" t="s">
        <v>3887</v>
      </c>
      <c r="H800" s="1020">
        <v>217.36</v>
      </c>
      <c r="I800" s="1020">
        <v>9.5000000000000001E-2</v>
      </c>
      <c r="J800" s="1020" t="s">
        <v>949</v>
      </c>
      <c r="K800" s="1020" t="s">
        <v>949</v>
      </c>
      <c r="L800" s="1020" t="s">
        <v>3881</v>
      </c>
      <c r="M800" s="1020" t="s">
        <v>1881</v>
      </c>
      <c r="N800" s="1070" t="s">
        <v>1882</v>
      </c>
      <c r="O800" s="1070" t="s">
        <v>949</v>
      </c>
      <c r="P800" s="1070" t="s">
        <v>949</v>
      </c>
      <c r="Q800" s="1070" t="s">
        <v>949</v>
      </c>
      <c r="R800" s="29" t="s">
        <v>986</v>
      </c>
      <c r="S800" s="1020" t="s">
        <v>3885</v>
      </c>
      <c r="T800" s="29" t="s">
        <v>949</v>
      </c>
      <c r="U800" s="998" t="s">
        <v>949</v>
      </c>
      <c r="V800" s="998" t="s">
        <v>949</v>
      </c>
      <c r="W800" s="998" t="s">
        <v>949</v>
      </c>
      <c r="X800" s="998" t="s">
        <v>949</v>
      </c>
      <c r="Y800" s="998" t="s">
        <v>949</v>
      </c>
      <c r="Z800" s="998" t="s">
        <v>949</v>
      </c>
      <c r="AA800" s="998" t="s">
        <v>949</v>
      </c>
      <c r="AB800" s="998" t="s">
        <v>949</v>
      </c>
      <c r="AC800" s="998" t="s">
        <v>949</v>
      </c>
      <c r="AD800" s="998" t="s">
        <v>949</v>
      </c>
      <c r="AE800" s="998" t="s">
        <v>976</v>
      </c>
      <c r="AF800" s="998" t="s">
        <v>132</v>
      </c>
      <c r="AG800" s="998"/>
      <c r="AH800" s="998"/>
      <c r="AI800" s="998"/>
      <c r="AJ800" s="998">
        <f t="shared" si="69"/>
        <v>1</v>
      </c>
      <c r="AK800" s="998">
        <f t="shared" si="70"/>
        <v>1</v>
      </c>
    </row>
    <row r="801" spans="1:37" ht="16.5">
      <c r="A801" s="1018"/>
      <c r="B801" s="29">
        <f t="shared" si="73"/>
        <v>799</v>
      </c>
      <c r="C801" s="281" t="s">
        <v>3719</v>
      </c>
      <c r="D801" s="291" t="s">
        <v>6266</v>
      </c>
      <c r="E801" s="291" t="s">
        <v>3889</v>
      </c>
      <c r="F801" s="291" t="str">
        <f t="shared" si="75"/>
        <v>D</v>
      </c>
      <c r="G801" s="281" t="s">
        <v>3890</v>
      </c>
      <c r="H801" s="1020">
        <v>217.36</v>
      </c>
      <c r="I801" s="1020">
        <v>9.5000000000000001E-2</v>
      </c>
      <c r="J801" s="1020" t="s">
        <v>949</v>
      </c>
      <c r="K801" s="1020" t="s">
        <v>949</v>
      </c>
      <c r="L801" s="1020" t="s">
        <v>3881</v>
      </c>
      <c r="M801" s="1020" t="s">
        <v>1881</v>
      </c>
      <c r="N801" s="1070" t="s">
        <v>1882</v>
      </c>
      <c r="O801" s="1070" t="s">
        <v>949</v>
      </c>
      <c r="P801" s="1070" t="s">
        <v>949</v>
      </c>
      <c r="Q801" s="1070" t="s">
        <v>949</v>
      </c>
      <c r="R801" s="29" t="s">
        <v>986</v>
      </c>
      <c r="S801" s="1020" t="s">
        <v>3885</v>
      </c>
      <c r="T801" s="29" t="s">
        <v>949</v>
      </c>
      <c r="U801" s="998" t="s">
        <v>949</v>
      </c>
      <c r="V801" s="998" t="s">
        <v>949</v>
      </c>
      <c r="W801" s="998" t="s">
        <v>949</v>
      </c>
      <c r="X801" s="998" t="s">
        <v>949</v>
      </c>
      <c r="Y801" s="998" t="s">
        <v>949</v>
      </c>
      <c r="Z801" s="998" t="s">
        <v>949</v>
      </c>
      <c r="AA801" s="998" t="s">
        <v>949</v>
      </c>
      <c r="AB801" s="998" t="s">
        <v>949</v>
      </c>
      <c r="AC801" s="998" t="s">
        <v>949</v>
      </c>
      <c r="AD801" s="998" t="s">
        <v>949</v>
      </c>
      <c r="AE801" s="998" t="s">
        <v>976</v>
      </c>
      <c r="AF801" s="998" t="s">
        <v>132</v>
      </c>
      <c r="AG801" s="998"/>
      <c r="AH801" s="998"/>
      <c r="AI801" s="998"/>
      <c r="AJ801" s="998">
        <f t="shared" si="69"/>
        <v>1</v>
      </c>
      <c r="AK801" s="998">
        <f t="shared" si="70"/>
        <v>1</v>
      </c>
    </row>
    <row r="802" spans="1:37" ht="16.5">
      <c r="A802" s="1018"/>
      <c r="B802" s="29">
        <f t="shared" si="73"/>
        <v>800</v>
      </c>
      <c r="C802" s="281" t="s">
        <v>3719</v>
      </c>
      <c r="D802" s="291" t="s">
        <v>6267</v>
      </c>
      <c r="E802" s="291" t="s">
        <v>3891</v>
      </c>
      <c r="F802" s="291" t="str">
        <f t="shared" si="75"/>
        <v>D</v>
      </c>
      <c r="G802" s="281" t="s">
        <v>3892</v>
      </c>
      <c r="H802" s="1020">
        <v>217.36</v>
      </c>
      <c r="I802" s="1020">
        <v>9.5000000000000001E-2</v>
      </c>
      <c r="J802" s="1020" t="s">
        <v>949</v>
      </c>
      <c r="K802" s="1020" t="s">
        <v>949</v>
      </c>
      <c r="L802" s="1020" t="s">
        <v>3881</v>
      </c>
      <c r="M802" s="1020" t="s">
        <v>1881</v>
      </c>
      <c r="N802" s="1070" t="s">
        <v>1882</v>
      </c>
      <c r="O802" s="1070" t="s">
        <v>949</v>
      </c>
      <c r="P802" s="1070" t="s">
        <v>949</v>
      </c>
      <c r="Q802" s="1070" t="s">
        <v>949</v>
      </c>
      <c r="R802" s="29" t="s">
        <v>986</v>
      </c>
      <c r="S802" s="1020" t="s">
        <v>3885</v>
      </c>
      <c r="T802" s="29" t="s">
        <v>949</v>
      </c>
      <c r="U802" s="998" t="s">
        <v>949</v>
      </c>
      <c r="V802" s="998" t="s">
        <v>949</v>
      </c>
      <c r="W802" s="998" t="s">
        <v>949</v>
      </c>
      <c r="X802" s="998" t="s">
        <v>949</v>
      </c>
      <c r="Y802" s="998" t="s">
        <v>949</v>
      </c>
      <c r="Z802" s="998" t="s">
        <v>949</v>
      </c>
      <c r="AA802" s="998" t="s">
        <v>949</v>
      </c>
      <c r="AB802" s="998" t="s">
        <v>949</v>
      </c>
      <c r="AC802" s="998" t="s">
        <v>949</v>
      </c>
      <c r="AD802" s="998" t="s">
        <v>949</v>
      </c>
      <c r="AE802" s="998" t="s">
        <v>976</v>
      </c>
      <c r="AF802" s="998" t="s">
        <v>132</v>
      </c>
      <c r="AG802" s="998"/>
      <c r="AH802" s="998"/>
      <c r="AI802" s="998"/>
      <c r="AJ802" s="998">
        <f t="shared" si="69"/>
        <v>1</v>
      </c>
      <c r="AK802" s="998">
        <f t="shared" si="70"/>
        <v>1</v>
      </c>
    </row>
    <row r="803" spans="1:37" ht="16.5">
      <c r="A803" s="1055"/>
      <c r="B803" s="29">
        <f t="shared" si="73"/>
        <v>801</v>
      </c>
      <c r="C803" s="29" t="s">
        <v>3719</v>
      </c>
      <c r="D803" s="106" t="s">
        <v>3893</v>
      </c>
      <c r="E803" s="106" t="s">
        <v>3893</v>
      </c>
      <c r="F803" s="106" t="str">
        <f t="shared" si="75"/>
        <v>D</v>
      </c>
      <c r="G803" s="29" t="s">
        <v>3894</v>
      </c>
      <c r="H803" s="1020">
        <v>217.36</v>
      </c>
      <c r="I803" s="1020">
        <v>9.5000000000000001E-2</v>
      </c>
      <c r="J803" s="1020" t="s">
        <v>949</v>
      </c>
      <c r="K803" s="1020" t="s">
        <v>949</v>
      </c>
      <c r="L803" s="1020" t="s">
        <v>3881</v>
      </c>
      <c r="M803" s="1020" t="s">
        <v>1881</v>
      </c>
      <c r="N803" s="1070" t="s">
        <v>1882</v>
      </c>
      <c r="O803" s="1070" t="s">
        <v>949</v>
      </c>
      <c r="P803" s="1070" t="s">
        <v>949</v>
      </c>
      <c r="Q803" s="1070" t="s">
        <v>949</v>
      </c>
      <c r="R803" s="29" t="s">
        <v>986</v>
      </c>
      <c r="S803" s="29" t="s">
        <v>949</v>
      </c>
      <c r="T803" s="29" t="s">
        <v>949</v>
      </c>
      <c r="U803" s="29" t="s">
        <v>949</v>
      </c>
      <c r="V803" s="29" t="s">
        <v>949</v>
      </c>
      <c r="W803" s="29" t="s">
        <v>949</v>
      </c>
      <c r="X803" s="29" t="s">
        <v>949</v>
      </c>
      <c r="Y803" s="29" t="s">
        <v>949</v>
      </c>
      <c r="Z803" s="29" t="s">
        <v>949</v>
      </c>
      <c r="AA803" s="29" t="s">
        <v>949</v>
      </c>
      <c r="AB803" s="29" t="s">
        <v>949</v>
      </c>
      <c r="AC803" s="29" t="s">
        <v>949</v>
      </c>
      <c r="AD803" s="29" t="s">
        <v>949</v>
      </c>
      <c r="AE803" s="29" t="s">
        <v>976</v>
      </c>
      <c r="AF803" s="998" t="s">
        <v>132</v>
      </c>
      <c r="AG803" s="29"/>
      <c r="AH803" s="29"/>
      <c r="AI803" s="998"/>
      <c r="AJ803" s="998">
        <f t="shared" si="69"/>
        <v>1</v>
      </c>
      <c r="AK803" s="998">
        <f t="shared" si="70"/>
        <v>1</v>
      </c>
    </row>
    <row r="804" spans="1:37" s="84" customFormat="1" ht="16.5">
      <c r="A804" s="229"/>
      <c r="B804" s="275">
        <f t="shared" si="73"/>
        <v>802</v>
      </c>
      <c r="C804" s="647" t="s">
        <v>3237</v>
      </c>
      <c r="D804" s="628" t="s">
        <v>6268</v>
      </c>
      <c r="E804" s="628" t="s">
        <v>6268</v>
      </c>
      <c r="F804" s="160" t="str">
        <f>MID(E804,4,1)</f>
        <v>X</v>
      </c>
      <c r="G804" s="830" t="s">
        <v>5779</v>
      </c>
      <c r="H804" s="831" t="s">
        <v>949</v>
      </c>
      <c r="I804" s="831" t="s">
        <v>949</v>
      </c>
      <c r="J804" s="831" t="s">
        <v>949</v>
      </c>
      <c r="K804" s="831" t="s">
        <v>949</v>
      </c>
      <c r="L804" s="830" t="s">
        <v>949</v>
      </c>
      <c r="M804" s="830" t="s">
        <v>949</v>
      </c>
      <c r="N804" s="831" t="s">
        <v>949</v>
      </c>
      <c r="O804" s="831" t="s">
        <v>949</v>
      </c>
      <c r="P804" s="831" t="s">
        <v>949</v>
      </c>
      <c r="Q804" s="831" t="s">
        <v>949</v>
      </c>
      <c r="R804" s="830" t="s">
        <v>949</v>
      </c>
      <c r="S804" s="648"/>
      <c r="T804" s="648"/>
      <c r="U804" s="648"/>
      <c r="V804" s="648"/>
      <c r="W804" s="648"/>
      <c r="X804" s="648"/>
      <c r="Y804" s="648"/>
      <c r="Z804" s="648"/>
      <c r="AA804" s="648"/>
      <c r="AB804" s="648"/>
      <c r="AC804" s="648"/>
      <c r="AD804" s="648"/>
      <c r="AE804" s="648"/>
      <c r="AF804" s="648" t="s">
        <v>605</v>
      </c>
      <c r="AG804" s="648"/>
      <c r="AH804" s="648"/>
      <c r="AI804" s="648"/>
      <c r="AJ804" s="649">
        <f t="shared" si="69"/>
        <v>1</v>
      </c>
      <c r="AK804" s="84">
        <f t="shared" si="70"/>
        <v>1</v>
      </c>
    </row>
    <row r="805" spans="1:37" s="84" customFormat="1" ht="16.5">
      <c r="A805" s="229"/>
      <c r="B805" s="41">
        <f t="shared" si="73"/>
        <v>803</v>
      </c>
      <c r="C805" s="210" t="s">
        <v>3237</v>
      </c>
      <c r="D805" s="248" t="s">
        <v>6269</v>
      </c>
      <c r="E805" s="248" t="s">
        <v>6269</v>
      </c>
      <c r="F805" s="158" t="str">
        <f>MID(E805,4,1)</f>
        <v>X</v>
      </c>
      <c r="G805" s="300" t="s">
        <v>5780</v>
      </c>
      <c r="H805" s="247" t="s">
        <v>949</v>
      </c>
      <c r="I805" s="247" t="s">
        <v>949</v>
      </c>
      <c r="J805" s="247" t="s">
        <v>949</v>
      </c>
      <c r="K805" s="247" t="s">
        <v>949</v>
      </c>
      <c r="L805" s="300" t="s">
        <v>949</v>
      </c>
      <c r="M805" s="300" t="s">
        <v>949</v>
      </c>
      <c r="N805" s="247" t="s">
        <v>949</v>
      </c>
      <c r="O805" s="247" t="s">
        <v>949</v>
      </c>
      <c r="P805" s="247" t="s">
        <v>949</v>
      </c>
      <c r="Q805" s="247" t="s">
        <v>949</v>
      </c>
      <c r="R805" s="300" t="s">
        <v>949</v>
      </c>
      <c r="S805" s="229"/>
      <c r="T805" s="229"/>
      <c r="U805" s="229"/>
      <c r="V805" s="229"/>
      <c r="W805" s="229"/>
      <c r="X805" s="229"/>
      <c r="Y805" s="229"/>
      <c r="Z805" s="229"/>
      <c r="AA805" s="229"/>
      <c r="AB805" s="229"/>
      <c r="AC805" s="229"/>
      <c r="AD805" s="229"/>
      <c r="AE805" s="229"/>
      <c r="AF805" s="229" t="s">
        <v>605</v>
      </c>
      <c r="AG805" s="229"/>
      <c r="AH805" s="229"/>
      <c r="AI805" s="229"/>
      <c r="AJ805" s="218">
        <f t="shared" si="69"/>
        <v>1</v>
      </c>
      <c r="AK805" s="84">
        <f t="shared" si="70"/>
        <v>1</v>
      </c>
    </row>
    <row r="806" spans="1:37" s="84" customFormat="1" ht="16.5">
      <c r="A806" s="229"/>
      <c r="B806" s="41">
        <f t="shared" si="73"/>
        <v>804</v>
      </c>
      <c r="C806" s="210" t="s">
        <v>3237</v>
      </c>
      <c r="D806" s="248" t="s">
        <v>6270</v>
      </c>
      <c r="E806" s="248" t="s">
        <v>6270</v>
      </c>
      <c r="F806" s="158" t="str">
        <f>MID(E806,4,1)</f>
        <v>X</v>
      </c>
      <c r="G806" s="300" t="s">
        <v>3361</v>
      </c>
      <c r="H806" s="247" t="s">
        <v>949</v>
      </c>
      <c r="I806" s="247" t="s">
        <v>949</v>
      </c>
      <c r="J806" s="247" t="s">
        <v>949</v>
      </c>
      <c r="K806" s="247" t="s">
        <v>949</v>
      </c>
      <c r="L806" s="300" t="s">
        <v>949</v>
      </c>
      <c r="M806" s="300" t="s">
        <v>949</v>
      </c>
      <c r="N806" s="247" t="s">
        <v>949</v>
      </c>
      <c r="O806" s="247" t="s">
        <v>949</v>
      </c>
      <c r="P806" s="247" t="s">
        <v>949</v>
      </c>
      <c r="Q806" s="247" t="s">
        <v>949</v>
      </c>
      <c r="R806" s="300" t="s">
        <v>949</v>
      </c>
      <c r="S806" s="229"/>
      <c r="T806" s="229"/>
      <c r="U806" s="229"/>
      <c r="V806" s="229"/>
      <c r="W806" s="229"/>
      <c r="X806" s="229"/>
      <c r="Y806" s="229"/>
      <c r="Z806" s="229"/>
      <c r="AA806" s="229"/>
      <c r="AB806" s="229"/>
      <c r="AC806" s="229"/>
      <c r="AD806" s="229"/>
      <c r="AE806" s="229"/>
      <c r="AF806" s="229" t="s">
        <v>605</v>
      </c>
      <c r="AG806" s="229"/>
      <c r="AH806" s="229"/>
      <c r="AI806" s="229"/>
      <c r="AJ806" s="218">
        <f t="shared" si="69"/>
        <v>1</v>
      </c>
      <c r="AK806" s="84">
        <f t="shared" si="70"/>
        <v>1</v>
      </c>
    </row>
    <row r="807" spans="1:37" s="84" customFormat="1" ht="16.5">
      <c r="A807" s="229"/>
      <c r="B807" s="274">
        <f t="shared" si="73"/>
        <v>805</v>
      </c>
      <c r="C807" s="642" t="s">
        <v>3237</v>
      </c>
      <c r="D807" s="627" t="s">
        <v>6271</v>
      </c>
      <c r="E807" s="627" t="s">
        <v>6271</v>
      </c>
      <c r="F807" s="159" t="str">
        <f>MID(E807,4,1)</f>
        <v>X</v>
      </c>
      <c r="G807" s="643" t="s">
        <v>5784</v>
      </c>
      <c r="H807" s="644" t="s">
        <v>949</v>
      </c>
      <c r="I807" s="644" t="s">
        <v>949</v>
      </c>
      <c r="J807" s="644" t="s">
        <v>949</v>
      </c>
      <c r="K807" s="644" t="s">
        <v>949</v>
      </c>
      <c r="L807" s="643" t="s">
        <v>949</v>
      </c>
      <c r="M807" s="643" t="s">
        <v>949</v>
      </c>
      <c r="N807" s="644" t="s">
        <v>949</v>
      </c>
      <c r="O807" s="644" t="s">
        <v>949</v>
      </c>
      <c r="P807" s="644" t="s">
        <v>949</v>
      </c>
      <c r="Q807" s="644" t="s">
        <v>949</v>
      </c>
      <c r="R807" s="643" t="s">
        <v>949</v>
      </c>
      <c r="S807" s="615"/>
      <c r="T807" s="615"/>
      <c r="U807" s="615"/>
      <c r="V807" s="615"/>
      <c r="W807" s="615"/>
      <c r="X807" s="615"/>
      <c r="Y807" s="615"/>
      <c r="Z807" s="615"/>
      <c r="AA807" s="615"/>
      <c r="AB807" s="615"/>
      <c r="AC807" s="615"/>
      <c r="AD807" s="615"/>
      <c r="AE807" s="615"/>
      <c r="AF807" s="615" t="s">
        <v>605</v>
      </c>
      <c r="AG807" s="615"/>
      <c r="AH807" s="615"/>
      <c r="AI807" s="615"/>
      <c r="AJ807" s="645">
        <f t="shared" si="69"/>
        <v>1</v>
      </c>
      <c r="AK807" s="84">
        <f t="shared" si="70"/>
        <v>1</v>
      </c>
    </row>
    <row r="808" spans="1:37" ht="16.5">
      <c r="A808" s="1018"/>
      <c r="B808" s="29">
        <f t="shared" si="73"/>
        <v>806</v>
      </c>
      <c r="C808" s="14" t="s">
        <v>4185</v>
      </c>
      <c r="D808" s="106" t="s">
        <v>6272</v>
      </c>
      <c r="E808" s="106" t="str">
        <f t="shared" ref="E808:E822" si="76">LEFT(D808,8)</f>
        <v>B19D400</v>
      </c>
      <c r="F808" s="106" t="s">
        <v>979</v>
      </c>
      <c r="G808" s="14" t="s">
        <v>6273</v>
      </c>
      <c r="H808" s="29" t="s">
        <v>949</v>
      </c>
      <c r="I808" s="29" t="s">
        <v>949</v>
      </c>
      <c r="J808" s="29" t="s">
        <v>949</v>
      </c>
      <c r="K808" s="29" t="s">
        <v>949</v>
      </c>
      <c r="L808" s="29" t="s">
        <v>4073</v>
      </c>
      <c r="M808" s="29" t="s">
        <v>1412</v>
      </c>
      <c r="N808" s="106" t="s">
        <v>6231</v>
      </c>
      <c r="O808" s="106" t="s">
        <v>949</v>
      </c>
      <c r="P808" s="106" t="s">
        <v>949</v>
      </c>
      <c r="Q808" s="1070" t="s">
        <v>949</v>
      </c>
      <c r="R808" s="29" t="s">
        <v>3809</v>
      </c>
      <c r="S808" s="29" t="s">
        <v>949</v>
      </c>
      <c r="T808" s="29" t="s">
        <v>949</v>
      </c>
      <c r="U808" s="29" t="s">
        <v>949</v>
      </c>
      <c r="V808" s="29" t="s">
        <v>949</v>
      </c>
      <c r="W808" s="29" t="s">
        <v>949</v>
      </c>
      <c r="X808" s="29" t="s">
        <v>949</v>
      </c>
      <c r="Y808" s="29" t="s">
        <v>949</v>
      </c>
      <c r="Z808" s="29" t="s">
        <v>949</v>
      </c>
      <c r="AA808" s="29" t="s">
        <v>949</v>
      </c>
      <c r="AB808" s="29" t="s">
        <v>949</v>
      </c>
      <c r="AC808" s="29" t="s">
        <v>949</v>
      </c>
      <c r="AD808" s="29" t="s">
        <v>949</v>
      </c>
      <c r="AE808" s="998"/>
      <c r="AF808" s="998" t="s">
        <v>132</v>
      </c>
      <c r="AG808" s="998"/>
      <c r="AH808" s="998"/>
      <c r="AI808" s="998"/>
      <c r="AJ808" s="998">
        <f t="shared" ref="AJ808:AJ871" si="77">COUNTIFS(D:D,D808)</f>
        <v>1</v>
      </c>
      <c r="AK808" s="998">
        <f t="shared" si="70"/>
        <v>1</v>
      </c>
    </row>
    <row r="809" spans="1:37" ht="16.5">
      <c r="A809" s="1018"/>
      <c r="B809" s="29">
        <f t="shared" si="73"/>
        <v>807</v>
      </c>
      <c r="C809" s="14" t="s">
        <v>4185</v>
      </c>
      <c r="D809" s="106" t="s">
        <v>6274</v>
      </c>
      <c r="E809" s="106" t="str">
        <f>LEFT(D809,8)</f>
        <v>B19D401</v>
      </c>
      <c r="F809" s="106" t="s">
        <v>979</v>
      </c>
      <c r="G809" s="14" t="s">
        <v>6275</v>
      </c>
      <c r="H809" s="29" t="s">
        <v>949</v>
      </c>
      <c r="I809" s="29">
        <v>0.04</v>
      </c>
      <c r="J809" s="29" t="s">
        <v>949</v>
      </c>
      <c r="K809" s="29" t="s">
        <v>949</v>
      </c>
      <c r="L809" s="29" t="s">
        <v>5828</v>
      </c>
      <c r="M809" s="29" t="s">
        <v>5829</v>
      </c>
      <c r="N809" s="106" t="s">
        <v>3773</v>
      </c>
      <c r="O809" s="106" t="s">
        <v>949</v>
      </c>
      <c r="P809" s="106" t="s">
        <v>949</v>
      </c>
      <c r="Q809" s="1070" t="s">
        <v>949</v>
      </c>
      <c r="R809" s="29" t="s">
        <v>3827</v>
      </c>
      <c r="S809" s="29" t="s">
        <v>949</v>
      </c>
      <c r="T809" s="29" t="s">
        <v>949</v>
      </c>
      <c r="U809" s="29" t="s">
        <v>949</v>
      </c>
      <c r="V809" s="29" t="s">
        <v>949</v>
      </c>
      <c r="W809" s="29" t="s">
        <v>949</v>
      </c>
      <c r="X809" s="29" t="s">
        <v>949</v>
      </c>
      <c r="Y809" s="29" t="s">
        <v>949</v>
      </c>
      <c r="Z809" s="29" t="s">
        <v>949</v>
      </c>
      <c r="AA809" s="29" t="s">
        <v>949</v>
      </c>
      <c r="AB809" s="29" t="s">
        <v>949</v>
      </c>
      <c r="AC809" s="29" t="s">
        <v>949</v>
      </c>
      <c r="AD809" s="29" t="s">
        <v>949</v>
      </c>
      <c r="AE809" s="998"/>
      <c r="AF809" s="998" t="s">
        <v>132</v>
      </c>
      <c r="AG809" s="998"/>
      <c r="AH809" s="998"/>
      <c r="AI809" s="998"/>
      <c r="AJ809" s="998">
        <f t="shared" si="77"/>
        <v>1</v>
      </c>
      <c r="AK809" s="998">
        <f t="shared" si="70"/>
        <v>1</v>
      </c>
    </row>
    <row r="810" spans="1:37" ht="16.5">
      <c r="A810" s="1018"/>
      <c r="B810" s="29">
        <f t="shared" si="73"/>
        <v>808</v>
      </c>
      <c r="C810" s="29" t="s">
        <v>4185</v>
      </c>
      <c r="D810" s="106" t="s">
        <v>6276</v>
      </c>
      <c r="E810" s="106" t="str">
        <f t="shared" si="76"/>
        <v>B19D402</v>
      </c>
      <c r="F810" s="106" t="str">
        <f>MID(D810,4,1)</f>
        <v>D</v>
      </c>
      <c r="G810" s="29" t="s">
        <v>6277</v>
      </c>
      <c r="H810" s="29" t="s">
        <v>949</v>
      </c>
      <c r="I810" s="29" t="s">
        <v>949</v>
      </c>
      <c r="J810" s="29" t="s">
        <v>949</v>
      </c>
      <c r="K810" s="29" t="s">
        <v>949</v>
      </c>
      <c r="L810" s="29" t="s">
        <v>5803</v>
      </c>
      <c r="M810" s="29" t="s">
        <v>1412</v>
      </c>
      <c r="N810" s="106" t="s">
        <v>5804</v>
      </c>
      <c r="O810" s="106" t="s">
        <v>949</v>
      </c>
      <c r="P810" s="106" t="s">
        <v>949</v>
      </c>
      <c r="Q810" s="1070" t="s">
        <v>949</v>
      </c>
      <c r="R810" s="29" t="s">
        <v>3827</v>
      </c>
      <c r="S810" s="29" t="s">
        <v>949</v>
      </c>
      <c r="T810" s="29" t="s">
        <v>949</v>
      </c>
      <c r="U810" s="29" t="s">
        <v>949</v>
      </c>
      <c r="V810" s="29" t="s">
        <v>949</v>
      </c>
      <c r="W810" s="29" t="s">
        <v>949</v>
      </c>
      <c r="X810" s="29" t="s">
        <v>949</v>
      </c>
      <c r="Y810" s="29" t="s">
        <v>949</v>
      </c>
      <c r="Z810" s="29" t="s">
        <v>949</v>
      </c>
      <c r="AA810" s="29" t="s">
        <v>949</v>
      </c>
      <c r="AB810" s="29" t="s">
        <v>949</v>
      </c>
      <c r="AC810" s="29" t="s">
        <v>949</v>
      </c>
      <c r="AD810" s="29" t="s">
        <v>949</v>
      </c>
      <c r="AE810" s="998"/>
      <c r="AF810" s="998" t="s">
        <v>132</v>
      </c>
      <c r="AG810" s="998"/>
      <c r="AH810" s="998"/>
      <c r="AI810" s="998"/>
      <c r="AJ810" s="998">
        <f t="shared" si="77"/>
        <v>1</v>
      </c>
      <c r="AK810" s="998">
        <f t="shared" ref="AK810:AK873" si="78">COUNTIFS(E:E,E810)</f>
        <v>1</v>
      </c>
    </row>
    <row r="811" spans="1:37" ht="16.5">
      <c r="A811" s="1018"/>
      <c r="B811" s="29">
        <f t="shared" si="73"/>
        <v>809</v>
      </c>
      <c r="C811" s="14" t="s">
        <v>4185</v>
      </c>
      <c r="D811" s="106" t="s">
        <v>6278</v>
      </c>
      <c r="E811" s="106" t="str">
        <f t="shared" si="76"/>
        <v>B19D403</v>
      </c>
      <c r="F811" s="106" t="s">
        <v>979</v>
      </c>
      <c r="G811" s="14" t="s">
        <v>6279</v>
      </c>
      <c r="H811" s="29" t="s">
        <v>949</v>
      </c>
      <c r="I811" s="29" t="s">
        <v>949</v>
      </c>
      <c r="J811" s="29" t="s">
        <v>949</v>
      </c>
      <c r="K811" s="29" t="s">
        <v>949</v>
      </c>
      <c r="L811" s="29" t="s">
        <v>5803</v>
      </c>
      <c r="M811" s="29" t="s">
        <v>1412</v>
      </c>
      <c r="N811" s="106" t="s">
        <v>5804</v>
      </c>
      <c r="O811" s="106" t="s">
        <v>949</v>
      </c>
      <c r="P811" s="106" t="s">
        <v>949</v>
      </c>
      <c r="Q811" s="1070" t="s">
        <v>949</v>
      </c>
      <c r="R811" s="29" t="s">
        <v>3827</v>
      </c>
      <c r="S811" s="29" t="s">
        <v>949</v>
      </c>
      <c r="T811" s="29" t="s">
        <v>949</v>
      </c>
      <c r="U811" s="29" t="s">
        <v>949</v>
      </c>
      <c r="V811" s="29" t="s">
        <v>949</v>
      </c>
      <c r="W811" s="29" t="s">
        <v>949</v>
      </c>
      <c r="X811" s="29" t="s">
        <v>949</v>
      </c>
      <c r="Y811" s="29" t="s">
        <v>949</v>
      </c>
      <c r="Z811" s="29" t="s">
        <v>949</v>
      </c>
      <c r="AA811" s="29" t="s">
        <v>949</v>
      </c>
      <c r="AB811" s="29" t="s">
        <v>949</v>
      </c>
      <c r="AC811" s="29" t="s">
        <v>949</v>
      </c>
      <c r="AD811" s="29" t="s">
        <v>949</v>
      </c>
      <c r="AE811" s="998"/>
      <c r="AF811" s="998" t="s">
        <v>132</v>
      </c>
      <c r="AG811" s="998"/>
      <c r="AH811" s="998"/>
      <c r="AI811" s="998"/>
      <c r="AJ811" s="998">
        <f t="shared" si="77"/>
        <v>1</v>
      </c>
      <c r="AK811" s="998">
        <f t="shared" si="78"/>
        <v>1</v>
      </c>
    </row>
    <row r="812" spans="1:37" ht="16.5">
      <c r="A812" s="1018"/>
      <c r="B812" s="29">
        <f t="shared" si="73"/>
        <v>810</v>
      </c>
      <c r="C812" s="29" t="s">
        <v>4185</v>
      </c>
      <c r="D812" s="106" t="s">
        <v>6280</v>
      </c>
      <c r="E812" s="106" t="str">
        <f t="shared" si="76"/>
        <v>B19D404</v>
      </c>
      <c r="F812" s="106" t="str">
        <f>MID(D812,4,1)</f>
        <v>D</v>
      </c>
      <c r="G812" s="29" t="s">
        <v>6281</v>
      </c>
      <c r="H812" s="29" t="s">
        <v>949</v>
      </c>
      <c r="I812" s="29" t="s">
        <v>949</v>
      </c>
      <c r="J812" s="29" t="s">
        <v>949</v>
      </c>
      <c r="K812" s="29" t="s">
        <v>949</v>
      </c>
      <c r="L812" s="29" t="s">
        <v>5809</v>
      </c>
      <c r="M812" s="29" t="s">
        <v>3808</v>
      </c>
      <c r="N812" s="106" t="s">
        <v>5526</v>
      </c>
      <c r="O812" s="106" t="s">
        <v>949</v>
      </c>
      <c r="P812" s="106" t="s">
        <v>949</v>
      </c>
      <c r="Q812" s="1070" t="s">
        <v>949</v>
      </c>
      <c r="R812" s="29" t="s">
        <v>3827</v>
      </c>
      <c r="S812" s="29" t="s">
        <v>949</v>
      </c>
      <c r="T812" s="29" t="s">
        <v>949</v>
      </c>
      <c r="U812" s="29" t="s">
        <v>949</v>
      </c>
      <c r="V812" s="29" t="s">
        <v>949</v>
      </c>
      <c r="W812" s="29" t="s">
        <v>949</v>
      </c>
      <c r="X812" s="29" t="s">
        <v>949</v>
      </c>
      <c r="Y812" s="29" t="s">
        <v>949</v>
      </c>
      <c r="Z812" s="29" t="s">
        <v>949</v>
      </c>
      <c r="AA812" s="29" t="s">
        <v>949</v>
      </c>
      <c r="AB812" s="29" t="s">
        <v>949</v>
      </c>
      <c r="AC812" s="29" t="s">
        <v>949</v>
      </c>
      <c r="AD812" s="29" t="s">
        <v>949</v>
      </c>
      <c r="AE812" s="998"/>
      <c r="AF812" s="998" t="s">
        <v>132</v>
      </c>
      <c r="AG812" s="998"/>
      <c r="AH812" s="998"/>
      <c r="AI812" s="998"/>
      <c r="AJ812" s="998">
        <f t="shared" si="77"/>
        <v>1</v>
      </c>
      <c r="AK812" s="998">
        <f t="shared" si="78"/>
        <v>1</v>
      </c>
    </row>
    <row r="813" spans="1:37" ht="16.5">
      <c r="A813" s="1018"/>
      <c r="B813" s="29">
        <f t="shared" si="73"/>
        <v>811</v>
      </c>
      <c r="C813" s="14" t="s">
        <v>4185</v>
      </c>
      <c r="D813" s="106" t="s">
        <v>6282</v>
      </c>
      <c r="E813" s="106" t="str">
        <f t="shared" si="76"/>
        <v>B19D405</v>
      </c>
      <c r="F813" s="106" t="s">
        <v>979</v>
      </c>
      <c r="G813" s="14" t="s">
        <v>6283</v>
      </c>
      <c r="H813" s="29" t="s">
        <v>949</v>
      </c>
      <c r="I813" s="29" t="s">
        <v>949</v>
      </c>
      <c r="J813" s="29" t="s">
        <v>949</v>
      </c>
      <c r="K813" s="29" t="s">
        <v>949</v>
      </c>
      <c r="L813" s="29" t="s">
        <v>6085</v>
      </c>
      <c r="M813" s="29" t="s">
        <v>5557</v>
      </c>
      <c r="N813" s="106" t="s">
        <v>2018</v>
      </c>
      <c r="O813" s="106" t="s">
        <v>5558</v>
      </c>
      <c r="P813" s="106" t="s">
        <v>949</v>
      </c>
      <c r="Q813" s="1070" t="s">
        <v>949</v>
      </c>
      <c r="R813" s="29" t="s">
        <v>1142</v>
      </c>
      <c r="S813" s="29" t="s">
        <v>949</v>
      </c>
      <c r="T813" s="29" t="s">
        <v>949</v>
      </c>
      <c r="U813" s="29" t="s">
        <v>949</v>
      </c>
      <c r="V813" s="29" t="s">
        <v>949</v>
      </c>
      <c r="W813" s="29" t="s">
        <v>949</v>
      </c>
      <c r="X813" s="29" t="s">
        <v>949</v>
      </c>
      <c r="Y813" s="29" t="s">
        <v>949</v>
      </c>
      <c r="Z813" s="29" t="s">
        <v>949</v>
      </c>
      <c r="AA813" s="29" t="s">
        <v>949</v>
      </c>
      <c r="AB813" s="29" t="s">
        <v>949</v>
      </c>
      <c r="AC813" s="29" t="s">
        <v>949</v>
      </c>
      <c r="AD813" s="29" t="s">
        <v>949</v>
      </c>
      <c r="AE813" s="998"/>
      <c r="AF813" s="998" t="s">
        <v>132</v>
      </c>
      <c r="AG813" s="998"/>
      <c r="AH813" s="998"/>
      <c r="AI813" s="998"/>
      <c r="AJ813" s="998">
        <f t="shared" si="77"/>
        <v>1</v>
      </c>
      <c r="AK813" s="998">
        <f t="shared" si="78"/>
        <v>1</v>
      </c>
    </row>
    <row r="814" spans="1:37" ht="16.5">
      <c r="A814" s="1018"/>
      <c r="B814" s="29">
        <f t="shared" si="73"/>
        <v>812</v>
      </c>
      <c r="C814" s="14" t="s">
        <v>3719</v>
      </c>
      <c r="D814" s="106" t="s">
        <v>6284</v>
      </c>
      <c r="E814" s="106" t="str">
        <f t="shared" si="76"/>
        <v>B19D406</v>
      </c>
      <c r="F814" s="106" t="s">
        <v>979</v>
      </c>
      <c r="G814" s="14" t="s">
        <v>6285</v>
      </c>
      <c r="H814" s="29" t="s">
        <v>949</v>
      </c>
      <c r="I814" s="29" t="s">
        <v>949</v>
      </c>
      <c r="J814" s="29" t="s">
        <v>949</v>
      </c>
      <c r="K814" s="29" t="s">
        <v>949</v>
      </c>
      <c r="L814" s="29" t="s">
        <v>3937</v>
      </c>
      <c r="M814" s="29" t="s">
        <v>1412</v>
      </c>
      <c r="N814" s="106" t="s">
        <v>3938</v>
      </c>
      <c r="O814" s="106" t="s">
        <v>983</v>
      </c>
      <c r="P814" s="106" t="s">
        <v>984</v>
      </c>
      <c r="Q814" s="1070" t="s">
        <v>949</v>
      </c>
      <c r="R814" s="29" t="s">
        <v>1166</v>
      </c>
      <c r="S814" s="29" t="s">
        <v>949</v>
      </c>
      <c r="T814" s="29" t="s">
        <v>949</v>
      </c>
      <c r="U814" s="29" t="s">
        <v>949</v>
      </c>
      <c r="V814" s="29" t="s">
        <v>949</v>
      </c>
      <c r="W814" s="29" t="s">
        <v>949</v>
      </c>
      <c r="X814" s="29" t="s">
        <v>949</v>
      </c>
      <c r="Y814" s="29" t="s">
        <v>949</v>
      </c>
      <c r="Z814" s="29" t="s">
        <v>949</v>
      </c>
      <c r="AA814" s="29" t="s">
        <v>949</v>
      </c>
      <c r="AB814" s="29" t="s">
        <v>949</v>
      </c>
      <c r="AC814" s="29" t="s">
        <v>949</v>
      </c>
      <c r="AD814" s="29" t="s">
        <v>949</v>
      </c>
      <c r="AE814" s="998"/>
      <c r="AF814" s="998" t="s">
        <v>132</v>
      </c>
      <c r="AG814" s="998"/>
      <c r="AH814" s="998"/>
      <c r="AI814" s="998"/>
      <c r="AJ814" s="998">
        <f t="shared" si="77"/>
        <v>1</v>
      </c>
      <c r="AK814" s="998">
        <f t="shared" si="78"/>
        <v>1</v>
      </c>
    </row>
    <row r="815" spans="1:37" ht="16.5">
      <c r="A815" s="1018"/>
      <c r="B815" s="29">
        <f t="shared" si="73"/>
        <v>813</v>
      </c>
      <c r="C815" s="14" t="s">
        <v>3719</v>
      </c>
      <c r="D815" s="106" t="s">
        <v>6286</v>
      </c>
      <c r="E815" s="106" t="str">
        <f t="shared" si="76"/>
        <v>B19D407</v>
      </c>
      <c r="F815" s="106" t="s">
        <v>979</v>
      </c>
      <c r="G815" s="14" t="s">
        <v>6287</v>
      </c>
      <c r="H815" s="29" t="s">
        <v>949</v>
      </c>
      <c r="I815" s="29" t="s">
        <v>949</v>
      </c>
      <c r="J815" s="29" t="s">
        <v>949</v>
      </c>
      <c r="K815" s="29" t="s">
        <v>949</v>
      </c>
      <c r="L815" s="29" t="s">
        <v>5880</v>
      </c>
      <c r="M815" s="29" t="s">
        <v>1083</v>
      </c>
      <c r="N815" s="106" t="s">
        <v>3920</v>
      </c>
      <c r="O815" s="106" t="s">
        <v>949</v>
      </c>
      <c r="P815" s="106" t="s">
        <v>949</v>
      </c>
      <c r="Q815" s="1070" t="s">
        <v>949</v>
      </c>
      <c r="R815" s="29" t="s">
        <v>3809</v>
      </c>
      <c r="S815" s="29" t="s">
        <v>949</v>
      </c>
      <c r="T815" s="29" t="s">
        <v>949</v>
      </c>
      <c r="U815" s="29" t="s">
        <v>949</v>
      </c>
      <c r="V815" s="29" t="s">
        <v>949</v>
      </c>
      <c r="W815" s="29" t="s">
        <v>949</v>
      </c>
      <c r="X815" s="29" t="s">
        <v>949</v>
      </c>
      <c r="Y815" s="29" t="s">
        <v>949</v>
      </c>
      <c r="Z815" s="29" t="s">
        <v>949</v>
      </c>
      <c r="AA815" s="29" t="s">
        <v>949</v>
      </c>
      <c r="AB815" s="29" t="s">
        <v>949</v>
      </c>
      <c r="AC815" s="29" t="s">
        <v>949</v>
      </c>
      <c r="AD815" s="29" t="s">
        <v>949</v>
      </c>
      <c r="AE815" s="998"/>
      <c r="AF815" s="998" t="s">
        <v>132</v>
      </c>
      <c r="AG815" s="998"/>
      <c r="AH815" s="998"/>
      <c r="AI815" s="998"/>
      <c r="AJ815" s="998">
        <f t="shared" si="77"/>
        <v>1</v>
      </c>
      <c r="AK815" s="998">
        <f t="shared" si="78"/>
        <v>1</v>
      </c>
    </row>
    <row r="816" spans="1:37" ht="16.5">
      <c r="A816" s="1018"/>
      <c r="B816" s="29">
        <f t="shared" si="73"/>
        <v>814</v>
      </c>
      <c r="C816" s="14" t="s">
        <v>3719</v>
      </c>
      <c r="D816" s="106" t="s">
        <v>6288</v>
      </c>
      <c r="E816" s="106" t="str">
        <f t="shared" si="76"/>
        <v>B19D408</v>
      </c>
      <c r="F816" s="106" t="s">
        <v>979</v>
      </c>
      <c r="G816" s="14" t="s">
        <v>6289</v>
      </c>
      <c r="H816" s="29" t="s">
        <v>949</v>
      </c>
      <c r="I816" s="29" t="s">
        <v>949</v>
      </c>
      <c r="J816" s="29" t="s">
        <v>949</v>
      </c>
      <c r="K816" s="29" t="s">
        <v>949</v>
      </c>
      <c r="L816" s="29" t="s">
        <v>5870</v>
      </c>
      <c r="M816" s="29" t="s">
        <v>3808</v>
      </c>
      <c r="N816" s="106" t="s">
        <v>5871</v>
      </c>
      <c r="O816" s="106" t="s">
        <v>949</v>
      </c>
      <c r="P816" s="106" t="s">
        <v>949</v>
      </c>
      <c r="Q816" s="1070" t="s">
        <v>949</v>
      </c>
      <c r="R816" s="29" t="s">
        <v>1142</v>
      </c>
      <c r="S816" s="29" t="s">
        <v>949</v>
      </c>
      <c r="T816" s="29" t="s">
        <v>949</v>
      </c>
      <c r="U816" s="29" t="s">
        <v>949</v>
      </c>
      <c r="V816" s="29" t="s">
        <v>949</v>
      </c>
      <c r="W816" s="29" t="s">
        <v>949</v>
      </c>
      <c r="X816" s="29" t="s">
        <v>949</v>
      </c>
      <c r="Y816" s="29" t="s">
        <v>949</v>
      </c>
      <c r="Z816" s="29" t="s">
        <v>949</v>
      </c>
      <c r="AA816" s="29" t="s">
        <v>949</v>
      </c>
      <c r="AB816" s="29" t="s">
        <v>949</v>
      </c>
      <c r="AC816" s="29" t="s">
        <v>949</v>
      </c>
      <c r="AD816" s="29" t="s">
        <v>949</v>
      </c>
      <c r="AE816" s="998"/>
      <c r="AF816" s="998" t="s">
        <v>132</v>
      </c>
      <c r="AG816" s="998"/>
      <c r="AH816" s="998"/>
      <c r="AI816" s="998"/>
      <c r="AJ816" s="998">
        <f t="shared" si="77"/>
        <v>1</v>
      </c>
      <c r="AK816" s="998">
        <f t="shared" si="78"/>
        <v>1</v>
      </c>
    </row>
    <row r="817" spans="1:37" ht="16.5">
      <c r="A817" s="1018"/>
      <c r="B817" s="29">
        <f t="shared" si="73"/>
        <v>815</v>
      </c>
      <c r="C817" s="29" t="s">
        <v>4185</v>
      </c>
      <c r="D817" s="106" t="s">
        <v>6290</v>
      </c>
      <c r="E817" s="106" t="str">
        <f t="shared" si="76"/>
        <v>B19D409</v>
      </c>
      <c r="F817" s="106" t="str">
        <f>MID(D817,4,1)</f>
        <v>D</v>
      </c>
      <c r="G817" s="29" t="s">
        <v>6291</v>
      </c>
      <c r="H817" s="29" t="s">
        <v>949</v>
      </c>
      <c r="I817" s="29" t="s">
        <v>949</v>
      </c>
      <c r="J817" s="29" t="s">
        <v>949</v>
      </c>
      <c r="K817" s="29" t="s">
        <v>949</v>
      </c>
      <c r="L817" s="29" t="s">
        <v>4073</v>
      </c>
      <c r="M817" s="29" t="s">
        <v>3808</v>
      </c>
      <c r="N817" s="106" t="s">
        <v>5526</v>
      </c>
      <c r="O817" s="106" t="s">
        <v>949</v>
      </c>
      <c r="P817" s="106" t="s">
        <v>949</v>
      </c>
      <c r="Q817" s="1070" t="s">
        <v>949</v>
      </c>
      <c r="R817" s="29" t="s">
        <v>3827</v>
      </c>
      <c r="S817" s="29" t="s">
        <v>949</v>
      </c>
      <c r="T817" s="29" t="s">
        <v>949</v>
      </c>
      <c r="U817" s="29" t="s">
        <v>949</v>
      </c>
      <c r="V817" s="29" t="s">
        <v>949</v>
      </c>
      <c r="W817" s="29" t="s">
        <v>949</v>
      </c>
      <c r="X817" s="29" t="s">
        <v>949</v>
      </c>
      <c r="Y817" s="29" t="s">
        <v>949</v>
      </c>
      <c r="Z817" s="29" t="s">
        <v>949</v>
      </c>
      <c r="AA817" s="29" t="s">
        <v>949</v>
      </c>
      <c r="AB817" s="29" t="s">
        <v>949</v>
      </c>
      <c r="AC817" s="29" t="s">
        <v>949</v>
      </c>
      <c r="AD817" s="29" t="s">
        <v>949</v>
      </c>
      <c r="AE817" s="998"/>
      <c r="AF817" s="998" t="s">
        <v>132</v>
      </c>
      <c r="AG817" s="998"/>
      <c r="AH817" s="998"/>
      <c r="AI817" s="998"/>
      <c r="AJ817" s="998">
        <f t="shared" si="77"/>
        <v>1</v>
      </c>
      <c r="AK817" s="998">
        <f t="shared" si="78"/>
        <v>1</v>
      </c>
    </row>
    <row r="818" spans="1:37" ht="16.5">
      <c r="A818" s="1018"/>
      <c r="B818" s="29">
        <f t="shared" si="73"/>
        <v>816</v>
      </c>
      <c r="C818" s="14" t="s">
        <v>4185</v>
      </c>
      <c r="D818" s="106" t="s">
        <v>6292</v>
      </c>
      <c r="E818" s="106" t="str">
        <f t="shared" si="76"/>
        <v>B19Q400</v>
      </c>
      <c r="F818" s="106" t="s">
        <v>993</v>
      </c>
      <c r="G818" s="14" t="s">
        <v>6293</v>
      </c>
      <c r="H818" s="29" t="s">
        <v>949</v>
      </c>
      <c r="I818" s="29" t="s">
        <v>949</v>
      </c>
      <c r="J818" s="29" t="s">
        <v>949</v>
      </c>
      <c r="K818" s="29" t="s">
        <v>949</v>
      </c>
      <c r="L818" s="29" t="s">
        <v>3826</v>
      </c>
      <c r="M818" s="29" t="s">
        <v>1881</v>
      </c>
      <c r="N818" s="106" t="s">
        <v>1172</v>
      </c>
      <c r="O818" s="106" t="s">
        <v>949</v>
      </c>
      <c r="P818" s="106" t="s">
        <v>949</v>
      </c>
      <c r="Q818" s="1070" t="s">
        <v>949</v>
      </c>
      <c r="R818" s="29" t="s">
        <v>6246</v>
      </c>
      <c r="S818" s="29" t="s">
        <v>949</v>
      </c>
      <c r="T818" s="29" t="s">
        <v>949</v>
      </c>
      <c r="U818" s="29" t="s">
        <v>949</v>
      </c>
      <c r="V818" s="29" t="s">
        <v>949</v>
      </c>
      <c r="W818" s="29" t="s">
        <v>949</v>
      </c>
      <c r="X818" s="29" t="s">
        <v>949</v>
      </c>
      <c r="Y818" s="29" t="s">
        <v>949</v>
      </c>
      <c r="Z818" s="29" t="s">
        <v>949</v>
      </c>
      <c r="AA818" s="29" t="s">
        <v>949</v>
      </c>
      <c r="AB818" s="29" t="s">
        <v>949</v>
      </c>
      <c r="AC818" s="29" t="s">
        <v>949</v>
      </c>
      <c r="AD818" s="29" t="s">
        <v>949</v>
      </c>
      <c r="AE818" s="998"/>
      <c r="AF818" s="998" t="s">
        <v>132</v>
      </c>
      <c r="AG818" s="998"/>
      <c r="AH818" s="998"/>
      <c r="AI818" s="998"/>
      <c r="AJ818" s="998">
        <f t="shared" si="77"/>
        <v>1</v>
      </c>
      <c r="AK818" s="998">
        <f t="shared" si="78"/>
        <v>1</v>
      </c>
    </row>
    <row r="819" spans="1:37" ht="16.5">
      <c r="A819" s="1018"/>
      <c r="B819" s="29">
        <f t="shared" si="73"/>
        <v>817</v>
      </c>
      <c r="C819" s="14" t="s">
        <v>3719</v>
      </c>
      <c r="D819" s="99" t="s">
        <v>6294</v>
      </c>
      <c r="E819" s="106" t="str">
        <f t="shared" si="76"/>
        <v>B19X400</v>
      </c>
      <c r="F819" s="106" t="s">
        <v>947</v>
      </c>
      <c r="G819" s="683" t="s">
        <v>6295</v>
      </c>
      <c r="H819" s="1019" t="s">
        <v>949</v>
      </c>
      <c r="I819" s="1019" t="s">
        <v>949</v>
      </c>
      <c r="J819" s="1019" t="s">
        <v>949</v>
      </c>
      <c r="K819" s="1019" t="s">
        <v>949</v>
      </c>
      <c r="L819" s="1019" t="s">
        <v>949</v>
      </c>
      <c r="M819" s="1019" t="s">
        <v>949</v>
      </c>
      <c r="N819" s="155" t="s">
        <v>949</v>
      </c>
      <c r="O819" s="155" t="s">
        <v>949</v>
      </c>
      <c r="P819" s="155" t="s">
        <v>949</v>
      </c>
      <c r="Q819" s="1070" t="s">
        <v>949</v>
      </c>
      <c r="R819" s="1019" t="s">
        <v>949</v>
      </c>
      <c r="S819" s="29" t="s">
        <v>949</v>
      </c>
      <c r="T819" s="29" t="s">
        <v>949</v>
      </c>
      <c r="U819" s="29" t="s">
        <v>949</v>
      </c>
      <c r="V819" s="29" t="s">
        <v>949</v>
      </c>
      <c r="W819" s="29" t="s">
        <v>949</v>
      </c>
      <c r="X819" s="29" t="s">
        <v>949</v>
      </c>
      <c r="Y819" s="29" t="s">
        <v>949</v>
      </c>
      <c r="Z819" s="29" t="s">
        <v>949</v>
      </c>
      <c r="AA819" s="29" t="s">
        <v>949</v>
      </c>
      <c r="AB819" s="29" t="s">
        <v>949</v>
      </c>
      <c r="AC819" s="29" t="s">
        <v>949</v>
      </c>
      <c r="AD819" s="29" t="s">
        <v>949</v>
      </c>
      <c r="AE819" s="998" t="s">
        <v>940</v>
      </c>
      <c r="AF819" s="998" t="s">
        <v>132</v>
      </c>
      <c r="AG819" s="998"/>
      <c r="AH819" s="998"/>
      <c r="AI819" s="998"/>
      <c r="AJ819" s="998">
        <f t="shared" si="77"/>
        <v>1</v>
      </c>
      <c r="AK819" s="998">
        <f t="shared" si="78"/>
        <v>1</v>
      </c>
    </row>
    <row r="820" spans="1:37" ht="16.5">
      <c r="A820" s="1018"/>
      <c r="B820" s="29">
        <f t="shared" si="73"/>
        <v>818</v>
      </c>
      <c r="C820" s="14" t="s">
        <v>3719</v>
      </c>
      <c r="D820" s="99" t="s">
        <v>6296</v>
      </c>
      <c r="E820" s="106" t="str">
        <f t="shared" si="76"/>
        <v>B19X401</v>
      </c>
      <c r="F820" s="106" t="s">
        <v>947</v>
      </c>
      <c r="G820" s="683" t="s">
        <v>6297</v>
      </c>
      <c r="H820" s="1019" t="s">
        <v>949</v>
      </c>
      <c r="I820" s="1019" t="s">
        <v>949</v>
      </c>
      <c r="J820" s="1019" t="s">
        <v>949</v>
      </c>
      <c r="K820" s="1019" t="s">
        <v>949</v>
      </c>
      <c r="L820" s="1019" t="s">
        <v>949</v>
      </c>
      <c r="M820" s="1019" t="s">
        <v>949</v>
      </c>
      <c r="N820" s="155" t="s">
        <v>949</v>
      </c>
      <c r="O820" s="155" t="s">
        <v>949</v>
      </c>
      <c r="P820" s="155" t="s">
        <v>949</v>
      </c>
      <c r="Q820" s="1070" t="s">
        <v>949</v>
      </c>
      <c r="R820" s="1019" t="s">
        <v>949</v>
      </c>
      <c r="S820" s="29" t="s">
        <v>949</v>
      </c>
      <c r="T820" s="29" t="s">
        <v>949</v>
      </c>
      <c r="U820" s="29" t="s">
        <v>949</v>
      </c>
      <c r="V820" s="29" t="s">
        <v>949</v>
      </c>
      <c r="W820" s="29" t="s">
        <v>949</v>
      </c>
      <c r="X820" s="29" t="s">
        <v>949</v>
      </c>
      <c r="Y820" s="29" t="s">
        <v>949</v>
      </c>
      <c r="Z820" s="29" t="s">
        <v>949</v>
      </c>
      <c r="AA820" s="29" t="s">
        <v>949</v>
      </c>
      <c r="AB820" s="29" t="s">
        <v>949</v>
      </c>
      <c r="AC820" s="29" t="s">
        <v>949</v>
      </c>
      <c r="AD820" s="29" t="s">
        <v>949</v>
      </c>
      <c r="AE820" s="998" t="s">
        <v>940</v>
      </c>
      <c r="AF820" s="998" t="s">
        <v>132</v>
      </c>
      <c r="AG820" s="998"/>
      <c r="AH820" s="998"/>
      <c r="AI820" s="998"/>
      <c r="AJ820" s="998">
        <f t="shared" si="77"/>
        <v>1</v>
      </c>
      <c r="AK820" s="998">
        <f t="shared" si="78"/>
        <v>1</v>
      </c>
    </row>
    <row r="821" spans="1:37" ht="16.5">
      <c r="A821" s="1018"/>
      <c r="B821" s="29">
        <f t="shared" si="73"/>
        <v>819</v>
      </c>
      <c r="C821" s="14" t="s">
        <v>3719</v>
      </c>
      <c r="D821" s="99" t="s">
        <v>6298</v>
      </c>
      <c r="E821" s="106" t="str">
        <f t="shared" si="76"/>
        <v>B19X402</v>
      </c>
      <c r="F821" s="106" t="s">
        <v>947</v>
      </c>
      <c r="G821" s="683" t="s">
        <v>6299</v>
      </c>
      <c r="H821" s="1019" t="s">
        <v>949</v>
      </c>
      <c r="I821" s="1019" t="s">
        <v>949</v>
      </c>
      <c r="J821" s="1019" t="s">
        <v>949</v>
      </c>
      <c r="K821" s="1019" t="s">
        <v>949</v>
      </c>
      <c r="L821" s="1019" t="s">
        <v>949</v>
      </c>
      <c r="M821" s="1019" t="s">
        <v>949</v>
      </c>
      <c r="N821" s="155" t="s">
        <v>949</v>
      </c>
      <c r="O821" s="155" t="s">
        <v>949</v>
      </c>
      <c r="P821" s="155" t="s">
        <v>949</v>
      </c>
      <c r="Q821" s="1070" t="s">
        <v>949</v>
      </c>
      <c r="R821" s="1019" t="s">
        <v>949</v>
      </c>
      <c r="S821" s="29" t="s">
        <v>949</v>
      </c>
      <c r="T821" s="29" t="s">
        <v>949</v>
      </c>
      <c r="U821" s="29" t="s">
        <v>949</v>
      </c>
      <c r="V821" s="29" t="s">
        <v>949</v>
      </c>
      <c r="W821" s="29" t="s">
        <v>949</v>
      </c>
      <c r="X821" s="29" t="s">
        <v>949</v>
      </c>
      <c r="Y821" s="29" t="s">
        <v>949</v>
      </c>
      <c r="Z821" s="29" t="s">
        <v>949</v>
      </c>
      <c r="AA821" s="29" t="s">
        <v>949</v>
      </c>
      <c r="AB821" s="29" t="s">
        <v>949</v>
      </c>
      <c r="AC821" s="29" t="s">
        <v>949</v>
      </c>
      <c r="AD821" s="29" t="s">
        <v>949</v>
      </c>
      <c r="AE821" s="998" t="s">
        <v>940</v>
      </c>
      <c r="AF821" s="998" t="s">
        <v>132</v>
      </c>
      <c r="AG821" s="998"/>
      <c r="AH821" s="998"/>
      <c r="AI821" s="998"/>
      <c r="AJ821" s="998">
        <f t="shared" si="77"/>
        <v>1</v>
      </c>
      <c r="AK821" s="998">
        <f t="shared" si="78"/>
        <v>1</v>
      </c>
    </row>
    <row r="822" spans="1:37" ht="16.5">
      <c r="A822" s="1018"/>
      <c r="B822" s="29">
        <f t="shared" si="73"/>
        <v>820</v>
      </c>
      <c r="C822" s="14" t="s">
        <v>3719</v>
      </c>
      <c r="D822" s="99" t="s">
        <v>6300</v>
      </c>
      <c r="E822" s="106" t="str">
        <f t="shared" si="76"/>
        <v>B19X403</v>
      </c>
      <c r="F822" s="106" t="s">
        <v>947</v>
      </c>
      <c r="G822" s="683" t="s">
        <v>6301</v>
      </c>
      <c r="H822" s="1019" t="s">
        <v>949</v>
      </c>
      <c r="I822" s="1019" t="s">
        <v>949</v>
      </c>
      <c r="J822" s="1019" t="s">
        <v>949</v>
      </c>
      <c r="K822" s="1019" t="s">
        <v>949</v>
      </c>
      <c r="L822" s="1019" t="s">
        <v>949</v>
      </c>
      <c r="M822" s="1019" t="s">
        <v>949</v>
      </c>
      <c r="N822" s="155" t="s">
        <v>949</v>
      </c>
      <c r="O822" s="155" t="s">
        <v>949</v>
      </c>
      <c r="P822" s="155" t="s">
        <v>949</v>
      </c>
      <c r="Q822" s="1070" t="s">
        <v>949</v>
      </c>
      <c r="R822" s="1019" t="s">
        <v>949</v>
      </c>
      <c r="S822" s="29" t="s">
        <v>949</v>
      </c>
      <c r="T822" s="29" t="s">
        <v>949</v>
      </c>
      <c r="U822" s="29" t="s">
        <v>949</v>
      </c>
      <c r="V822" s="29" t="s">
        <v>949</v>
      </c>
      <c r="W822" s="29" t="s">
        <v>949</v>
      </c>
      <c r="X822" s="29" t="s">
        <v>949</v>
      </c>
      <c r="Y822" s="29" t="s">
        <v>949</v>
      </c>
      <c r="Z822" s="29" t="s">
        <v>949</v>
      </c>
      <c r="AA822" s="29" t="s">
        <v>949</v>
      </c>
      <c r="AB822" s="29" t="s">
        <v>949</v>
      </c>
      <c r="AC822" s="29" t="s">
        <v>949</v>
      </c>
      <c r="AD822" s="29" t="s">
        <v>949</v>
      </c>
      <c r="AE822" s="998" t="s">
        <v>940</v>
      </c>
      <c r="AF822" s="998" t="s">
        <v>132</v>
      </c>
      <c r="AG822" s="998"/>
      <c r="AH822" s="998"/>
      <c r="AI822" s="998"/>
      <c r="AJ822" s="998">
        <f t="shared" si="77"/>
        <v>1</v>
      </c>
      <c r="AK822" s="998">
        <f t="shared" si="78"/>
        <v>1</v>
      </c>
    </row>
    <row r="823" spans="1:37" s="84" customFormat="1" ht="16.5">
      <c r="A823" s="229"/>
      <c r="B823" s="275">
        <f t="shared" si="73"/>
        <v>821</v>
      </c>
      <c r="C823" s="275" t="s">
        <v>5087</v>
      </c>
      <c r="D823" s="160" t="s">
        <v>6302</v>
      </c>
      <c r="E823" s="160" t="s">
        <v>6302</v>
      </c>
      <c r="F823" s="160" t="str">
        <f>MID(D823,4,1)</f>
        <v>P</v>
      </c>
      <c r="G823" s="275" t="s">
        <v>6303</v>
      </c>
      <c r="H823" s="160">
        <v>5557.03</v>
      </c>
      <c r="I823" s="160">
        <v>2.5</v>
      </c>
      <c r="J823" s="160">
        <v>1.41</v>
      </c>
      <c r="K823" s="275">
        <v>5.8</v>
      </c>
      <c r="L823" s="160" t="s">
        <v>949</v>
      </c>
      <c r="M823" s="160" t="s">
        <v>6161</v>
      </c>
      <c r="N823" s="160" t="s">
        <v>1293</v>
      </c>
      <c r="O823" s="160" t="s">
        <v>1294</v>
      </c>
      <c r="P823" s="160" t="s">
        <v>1295</v>
      </c>
      <c r="Q823" s="160" t="s">
        <v>5677</v>
      </c>
      <c r="R823" s="160" t="s">
        <v>1142</v>
      </c>
      <c r="S823" s="275" t="s">
        <v>945</v>
      </c>
      <c r="T823" s="275" t="s">
        <v>945</v>
      </c>
      <c r="U823" s="648"/>
      <c r="V823" s="648"/>
      <c r="W823" s="648"/>
      <c r="X823" s="648"/>
      <c r="Y823" s="648"/>
      <c r="Z823" s="648"/>
      <c r="AA823" s="648"/>
      <c r="AB823" s="648"/>
      <c r="AC823" s="648"/>
      <c r="AD823" s="648"/>
      <c r="AE823" s="275" t="s">
        <v>989</v>
      </c>
      <c r="AF823" s="275" t="s">
        <v>223</v>
      </c>
      <c r="AG823" s="876"/>
      <c r="AH823" s="648"/>
      <c r="AI823" s="648"/>
      <c r="AJ823" s="649">
        <f t="shared" si="77"/>
        <v>1</v>
      </c>
      <c r="AK823" s="84">
        <f t="shared" si="78"/>
        <v>1</v>
      </c>
    </row>
    <row r="824" spans="1:37" s="84" customFormat="1" ht="16.5">
      <c r="A824" s="229"/>
      <c r="B824" s="274">
        <f t="shared" si="73"/>
        <v>822</v>
      </c>
      <c r="C824" s="274" t="s">
        <v>5087</v>
      </c>
      <c r="D824" s="159" t="s">
        <v>6304</v>
      </c>
      <c r="E824" s="159" t="s">
        <v>6304</v>
      </c>
      <c r="F824" s="159" t="str">
        <f>MID(D824,4,1)</f>
        <v>P</v>
      </c>
      <c r="G824" s="274" t="s">
        <v>6305</v>
      </c>
      <c r="H824" s="159">
        <v>5496.35</v>
      </c>
      <c r="I824" s="159">
        <v>2.5</v>
      </c>
      <c r="J824" s="159">
        <v>1.41</v>
      </c>
      <c r="K824" s="274">
        <v>5.8</v>
      </c>
      <c r="L824" s="159" t="s">
        <v>949</v>
      </c>
      <c r="M824" s="159" t="s">
        <v>6161</v>
      </c>
      <c r="N824" s="159" t="s">
        <v>1293</v>
      </c>
      <c r="O824" s="159" t="s">
        <v>1294</v>
      </c>
      <c r="P824" s="159" t="s">
        <v>1295</v>
      </c>
      <c r="Q824" s="159" t="s">
        <v>5677</v>
      </c>
      <c r="R824" s="159" t="s">
        <v>1142</v>
      </c>
      <c r="S824" s="274" t="s">
        <v>945</v>
      </c>
      <c r="T824" s="274" t="s">
        <v>945</v>
      </c>
      <c r="U824" s="615"/>
      <c r="V824" s="615"/>
      <c r="W824" s="615"/>
      <c r="X824" s="615"/>
      <c r="Y824" s="615"/>
      <c r="Z824" s="615"/>
      <c r="AA824" s="615"/>
      <c r="AB824" s="615"/>
      <c r="AC824" s="615"/>
      <c r="AD824" s="615"/>
      <c r="AE824" s="274" t="s">
        <v>989</v>
      </c>
      <c r="AF824" s="274" t="s">
        <v>223</v>
      </c>
      <c r="AG824" s="957"/>
      <c r="AH824" s="615"/>
      <c r="AI824" s="615"/>
      <c r="AJ824" s="645">
        <f t="shared" si="77"/>
        <v>1</v>
      </c>
      <c r="AK824" s="84">
        <f t="shared" si="78"/>
        <v>1</v>
      </c>
    </row>
    <row r="825" spans="1:37" ht="16.5">
      <c r="A825" s="1018"/>
      <c r="B825" s="29">
        <f t="shared" si="73"/>
        <v>823</v>
      </c>
      <c r="C825" s="14" t="s">
        <v>3719</v>
      </c>
      <c r="D825" s="106" t="s">
        <v>6306</v>
      </c>
      <c r="E825" s="106" t="str">
        <f t="shared" ref="E825:E854" si="79">LEFT(D825,8)</f>
        <v>B29D400</v>
      </c>
      <c r="F825" s="106" t="s">
        <v>979</v>
      </c>
      <c r="G825" s="14" t="s">
        <v>6307</v>
      </c>
      <c r="H825" s="29" t="s">
        <v>949</v>
      </c>
      <c r="I825" s="29" t="s">
        <v>949</v>
      </c>
      <c r="J825" s="29" t="s">
        <v>949</v>
      </c>
      <c r="K825" s="29" t="s">
        <v>949</v>
      </c>
      <c r="L825" s="29" t="s">
        <v>4073</v>
      </c>
      <c r="M825" s="29" t="s">
        <v>1412</v>
      </c>
      <c r="N825" s="106" t="s">
        <v>6231</v>
      </c>
      <c r="O825" s="106" t="s">
        <v>949</v>
      </c>
      <c r="P825" s="106" t="s">
        <v>949</v>
      </c>
      <c r="Q825" s="1070" t="s">
        <v>949</v>
      </c>
      <c r="R825" s="29" t="s">
        <v>3809</v>
      </c>
      <c r="S825" s="29" t="s">
        <v>949</v>
      </c>
      <c r="T825" s="29" t="s">
        <v>949</v>
      </c>
      <c r="U825" s="29" t="s">
        <v>949</v>
      </c>
      <c r="V825" s="29" t="s">
        <v>949</v>
      </c>
      <c r="W825" s="29" t="s">
        <v>949</v>
      </c>
      <c r="X825" s="29" t="s">
        <v>949</v>
      </c>
      <c r="Y825" s="29" t="s">
        <v>949</v>
      </c>
      <c r="Z825" s="29" t="s">
        <v>949</v>
      </c>
      <c r="AA825" s="29" t="s">
        <v>949</v>
      </c>
      <c r="AB825" s="29" t="s">
        <v>949</v>
      </c>
      <c r="AC825" s="29" t="s">
        <v>949</v>
      </c>
      <c r="AD825" s="29" t="s">
        <v>949</v>
      </c>
      <c r="AE825" s="998"/>
      <c r="AF825" s="998" t="s">
        <v>132</v>
      </c>
      <c r="AG825" s="998"/>
      <c r="AH825" s="998"/>
      <c r="AI825" s="998"/>
      <c r="AJ825" s="998">
        <f t="shared" si="77"/>
        <v>1</v>
      </c>
      <c r="AK825" s="998">
        <f t="shared" si="78"/>
        <v>1</v>
      </c>
    </row>
    <row r="826" spans="1:37" ht="16.5">
      <c r="A826" s="1018"/>
      <c r="B826" s="29">
        <f t="shared" si="73"/>
        <v>824</v>
      </c>
      <c r="C826" s="14" t="s">
        <v>3719</v>
      </c>
      <c r="D826" s="106" t="s">
        <v>6308</v>
      </c>
      <c r="E826" s="106" t="str">
        <f t="shared" si="79"/>
        <v>B29D401</v>
      </c>
      <c r="F826" s="106" t="s">
        <v>979</v>
      </c>
      <c r="G826" s="14" t="s">
        <v>6309</v>
      </c>
      <c r="H826" s="29" t="s">
        <v>949</v>
      </c>
      <c r="I826" s="29">
        <v>0.04</v>
      </c>
      <c r="J826" s="29" t="s">
        <v>949</v>
      </c>
      <c r="K826" s="29" t="s">
        <v>949</v>
      </c>
      <c r="L826" s="29" t="s">
        <v>5828</v>
      </c>
      <c r="M826" s="29" t="s">
        <v>5829</v>
      </c>
      <c r="N826" s="106" t="s">
        <v>3773</v>
      </c>
      <c r="O826" s="106" t="s">
        <v>949</v>
      </c>
      <c r="P826" s="106" t="s">
        <v>949</v>
      </c>
      <c r="Q826" s="1070" t="s">
        <v>949</v>
      </c>
      <c r="R826" s="29" t="s">
        <v>3827</v>
      </c>
      <c r="S826" s="29" t="s">
        <v>949</v>
      </c>
      <c r="T826" s="29" t="s">
        <v>949</v>
      </c>
      <c r="U826" s="29" t="s">
        <v>949</v>
      </c>
      <c r="V826" s="29" t="s">
        <v>949</v>
      </c>
      <c r="W826" s="29" t="s">
        <v>949</v>
      </c>
      <c r="X826" s="29" t="s">
        <v>949</v>
      </c>
      <c r="Y826" s="29" t="s">
        <v>949</v>
      </c>
      <c r="Z826" s="29" t="s">
        <v>949</v>
      </c>
      <c r="AA826" s="29" t="s">
        <v>949</v>
      </c>
      <c r="AB826" s="29" t="s">
        <v>949</v>
      </c>
      <c r="AC826" s="29" t="s">
        <v>949</v>
      </c>
      <c r="AD826" s="29" t="s">
        <v>949</v>
      </c>
      <c r="AE826" s="998"/>
      <c r="AF826" s="998" t="s">
        <v>132</v>
      </c>
      <c r="AG826" s="998"/>
      <c r="AH826" s="998"/>
      <c r="AI826" s="998"/>
      <c r="AJ826" s="998">
        <f t="shared" si="77"/>
        <v>1</v>
      </c>
      <c r="AK826" s="998">
        <f t="shared" si="78"/>
        <v>1</v>
      </c>
    </row>
    <row r="827" spans="1:37" ht="16.5">
      <c r="A827" s="1018"/>
      <c r="B827" s="29">
        <f t="shared" si="73"/>
        <v>825</v>
      </c>
      <c r="C827" s="14" t="s">
        <v>4185</v>
      </c>
      <c r="D827" s="106" t="s">
        <v>6310</v>
      </c>
      <c r="E827" s="106" t="str">
        <f t="shared" si="79"/>
        <v>B29D405</v>
      </c>
      <c r="F827" s="106" t="s">
        <v>979</v>
      </c>
      <c r="G827" s="14" t="s">
        <v>6311</v>
      </c>
      <c r="H827" s="29" t="s">
        <v>949</v>
      </c>
      <c r="I827" s="29" t="s">
        <v>949</v>
      </c>
      <c r="J827" s="29" t="s">
        <v>949</v>
      </c>
      <c r="K827" s="29" t="s">
        <v>949</v>
      </c>
      <c r="L827" s="29" t="s">
        <v>6085</v>
      </c>
      <c r="M827" s="29" t="s">
        <v>5557</v>
      </c>
      <c r="N827" s="106" t="s">
        <v>2018</v>
      </c>
      <c r="O827" s="106" t="s">
        <v>5558</v>
      </c>
      <c r="P827" s="106" t="s">
        <v>949</v>
      </c>
      <c r="Q827" s="1070" t="s">
        <v>949</v>
      </c>
      <c r="R827" s="29" t="s">
        <v>1142</v>
      </c>
      <c r="S827" s="29" t="s">
        <v>949</v>
      </c>
      <c r="T827" s="29" t="s">
        <v>949</v>
      </c>
      <c r="U827" s="29" t="s">
        <v>949</v>
      </c>
      <c r="V827" s="29" t="s">
        <v>949</v>
      </c>
      <c r="W827" s="29" t="s">
        <v>949</v>
      </c>
      <c r="X827" s="29" t="s">
        <v>949</v>
      </c>
      <c r="Y827" s="29" t="s">
        <v>949</v>
      </c>
      <c r="Z827" s="29" t="s">
        <v>949</v>
      </c>
      <c r="AA827" s="29" t="s">
        <v>949</v>
      </c>
      <c r="AB827" s="29" t="s">
        <v>949</v>
      </c>
      <c r="AC827" s="29" t="s">
        <v>949</v>
      </c>
      <c r="AD827" s="29" t="s">
        <v>949</v>
      </c>
      <c r="AE827" s="998"/>
      <c r="AF827" s="998" t="s">
        <v>132</v>
      </c>
      <c r="AG827" s="998"/>
      <c r="AH827" s="998"/>
      <c r="AI827" s="998"/>
      <c r="AJ827" s="998">
        <f t="shared" si="77"/>
        <v>1</v>
      </c>
      <c r="AK827" s="998">
        <f t="shared" si="78"/>
        <v>1</v>
      </c>
    </row>
    <row r="828" spans="1:37" ht="16.5">
      <c r="A828" s="1018"/>
      <c r="B828" s="29">
        <f t="shared" si="73"/>
        <v>826</v>
      </c>
      <c r="C828" s="14" t="s">
        <v>3719</v>
      </c>
      <c r="D828" s="106" t="s">
        <v>6312</v>
      </c>
      <c r="E828" s="106" t="str">
        <f t="shared" si="79"/>
        <v>B29D406</v>
      </c>
      <c r="F828" s="106" t="s">
        <v>979</v>
      </c>
      <c r="G828" s="14" t="s">
        <v>6313</v>
      </c>
      <c r="H828" s="29" t="s">
        <v>949</v>
      </c>
      <c r="I828" s="29" t="s">
        <v>949</v>
      </c>
      <c r="J828" s="29" t="s">
        <v>949</v>
      </c>
      <c r="K828" s="29" t="s">
        <v>949</v>
      </c>
      <c r="L828" s="29" t="s">
        <v>3937</v>
      </c>
      <c r="M828" s="29" t="s">
        <v>1412</v>
      </c>
      <c r="N828" s="106" t="s">
        <v>3938</v>
      </c>
      <c r="O828" s="106" t="s">
        <v>983</v>
      </c>
      <c r="P828" s="106" t="s">
        <v>984</v>
      </c>
      <c r="Q828" s="1070" t="s">
        <v>949</v>
      </c>
      <c r="R828" s="29" t="s">
        <v>1166</v>
      </c>
      <c r="S828" s="29" t="s">
        <v>949</v>
      </c>
      <c r="T828" s="29" t="s">
        <v>949</v>
      </c>
      <c r="U828" s="29" t="s">
        <v>949</v>
      </c>
      <c r="V828" s="29" t="s">
        <v>949</v>
      </c>
      <c r="W828" s="29" t="s">
        <v>949</v>
      </c>
      <c r="X828" s="29" t="s">
        <v>949</v>
      </c>
      <c r="Y828" s="29" t="s">
        <v>949</v>
      </c>
      <c r="Z828" s="29" t="s">
        <v>949</v>
      </c>
      <c r="AA828" s="29" t="s">
        <v>949</v>
      </c>
      <c r="AB828" s="29" t="s">
        <v>949</v>
      </c>
      <c r="AC828" s="29" t="s">
        <v>949</v>
      </c>
      <c r="AD828" s="29" t="s">
        <v>949</v>
      </c>
      <c r="AE828" s="998"/>
      <c r="AF828" s="998" t="s">
        <v>132</v>
      </c>
      <c r="AG828" s="998"/>
      <c r="AH828" s="998"/>
      <c r="AI828" s="998"/>
      <c r="AJ828" s="998">
        <f t="shared" si="77"/>
        <v>1</v>
      </c>
      <c r="AK828" s="998">
        <f t="shared" si="78"/>
        <v>1</v>
      </c>
    </row>
    <row r="829" spans="1:37" ht="16.5">
      <c r="A829" s="1018"/>
      <c r="B829" s="29">
        <f t="shared" si="73"/>
        <v>827</v>
      </c>
      <c r="C829" s="14" t="s">
        <v>3719</v>
      </c>
      <c r="D829" s="106" t="s">
        <v>6314</v>
      </c>
      <c r="E829" s="106" t="str">
        <f t="shared" si="79"/>
        <v>B29D407</v>
      </c>
      <c r="F829" s="106" t="s">
        <v>979</v>
      </c>
      <c r="G829" s="14" t="s">
        <v>6315</v>
      </c>
      <c r="H829" s="29" t="s">
        <v>949</v>
      </c>
      <c r="I829" s="29" t="s">
        <v>949</v>
      </c>
      <c r="J829" s="29" t="s">
        <v>949</v>
      </c>
      <c r="K829" s="29" t="s">
        <v>949</v>
      </c>
      <c r="L829" s="29" t="s">
        <v>6316</v>
      </c>
      <c r="M829" s="29" t="s">
        <v>1083</v>
      </c>
      <c r="N829" s="106" t="s">
        <v>3920</v>
      </c>
      <c r="O829" s="106" t="s">
        <v>949</v>
      </c>
      <c r="P829" s="106" t="s">
        <v>949</v>
      </c>
      <c r="Q829" s="1070" t="s">
        <v>949</v>
      </c>
      <c r="R829" s="29" t="s">
        <v>3809</v>
      </c>
      <c r="S829" s="29" t="s">
        <v>949</v>
      </c>
      <c r="T829" s="29" t="s">
        <v>949</v>
      </c>
      <c r="U829" s="29" t="s">
        <v>949</v>
      </c>
      <c r="V829" s="29" t="s">
        <v>949</v>
      </c>
      <c r="W829" s="29" t="s">
        <v>949</v>
      </c>
      <c r="X829" s="29" t="s">
        <v>949</v>
      </c>
      <c r="Y829" s="29" t="s">
        <v>949</v>
      </c>
      <c r="Z829" s="29" t="s">
        <v>949</v>
      </c>
      <c r="AA829" s="29" t="s">
        <v>949</v>
      </c>
      <c r="AB829" s="29" t="s">
        <v>949</v>
      </c>
      <c r="AC829" s="29" t="s">
        <v>949</v>
      </c>
      <c r="AD829" s="29" t="s">
        <v>949</v>
      </c>
      <c r="AE829" s="998"/>
      <c r="AF829" s="998" t="s">
        <v>132</v>
      </c>
      <c r="AG829" s="998"/>
      <c r="AH829" s="998"/>
      <c r="AI829" s="998"/>
      <c r="AJ829" s="998">
        <f t="shared" si="77"/>
        <v>1</v>
      </c>
      <c r="AK829" s="998">
        <f t="shared" si="78"/>
        <v>1</v>
      </c>
    </row>
    <row r="830" spans="1:37" ht="16.5">
      <c r="A830" s="1018"/>
      <c r="B830" s="29">
        <f t="shared" si="73"/>
        <v>828</v>
      </c>
      <c r="C830" s="14" t="s">
        <v>3719</v>
      </c>
      <c r="D830" s="106" t="s">
        <v>6317</v>
      </c>
      <c r="E830" s="106" t="str">
        <f t="shared" si="79"/>
        <v>B29D408</v>
      </c>
      <c r="F830" s="106" t="s">
        <v>979</v>
      </c>
      <c r="G830" s="14" t="s">
        <v>6318</v>
      </c>
      <c r="H830" s="29" t="s">
        <v>949</v>
      </c>
      <c r="I830" s="29" t="s">
        <v>949</v>
      </c>
      <c r="J830" s="29" t="s">
        <v>949</v>
      </c>
      <c r="K830" s="29" t="s">
        <v>949</v>
      </c>
      <c r="L830" s="29" t="s">
        <v>5870</v>
      </c>
      <c r="M830" s="29" t="s">
        <v>3808</v>
      </c>
      <c r="N830" s="106" t="s">
        <v>5871</v>
      </c>
      <c r="O830" s="106" t="s">
        <v>949</v>
      </c>
      <c r="P830" s="106" t="s">
        <v>949</v>
      </c>
      <c r="Q830" s="1070" t="s">
        <v>949</v>
      </c>
      <c r="R830" s="29" t="s">
        <v>1142</v>
      </c>
      <c r="S830" s="29" t="s">
        <v>949</v>
      </c>
      <c r="T830" s="29" t="s">
        <v>949</v>
      </c>
      <c r="U830" s="29" t="s">
        <v>949</v>
      </c>
      <c r="V830" s="29" t="s">
        <v>949</v>
      </c>
      <c r="W830" s="29" t="s">
        <v>949</v>
      </c>
      <c r="X830" s="29" t="s">
        <v>949</v>
      </c>
      <c r="Y830" s="29" t="s">
        <v>949</v>
      </c>
      <c r="Z830" s="29" t="s">
        <v>949</v>
      </c>
      <c r="AA830" s="29" t="s">
        <v>949</v>
      </c>
      <c r="AB830" s="29" t="s">
        <v>949</v>
      </c>
      <c r="AC830" s="29" t="s">
        <v>949</v>
      </c>
      <c r="AD830" s="29" t="s">
        <v>949</v>
      </c>
      <c r="AE830" s="998"/>
      <c r="AF830" s="998" t="s">
        <v>132</v>
      </c>
      <c r="AG830" s="998"/>
      <c r="AH830" s="998"/>
      <c r="AI830" s="998"/>
      <c r="AJ830" s="998">
        <f t="shared" si="77"/>
        <v>1</v>
      </c>
      <c r="AK830" s="998">
        <f t="shared" si="78"/>
        <v>1</v>
      </c>
    </row>
    <row r="831" spans="1:37" ht="16.5">
      <c r="A831" s="1018"/>
      <c r="B831" s="29">
        <f t="shared" si="73"/>
        <v>829</v>
      </c>
      <c r="C831" s="14" t="s">
        <v>3719</v>
      </c>
      <c r="D831" s="106" t="s">
        <v>6319</v>
      </c>
      <c r="E831" s="106" t="str">
        <f t="shared" si="79"/>
        <v>B29Q400</v>
      </c>
      <c r="F831" s="106" t="s">
        <v>993</v>
      </c>
      <c r="G831" s="14" t="s">
        <v>6320</v>
      </c>
      <c r="H831" s="29" t="s">
        <v>949</v>
      </c>
      <c r="I831" s="29" t="s">
        <v>949</v>
      </c>
      <c r="J831" s="29" t="s">
        <v>949</v>
      </c>
      <c r="K831" s="29" t="s">
        <v>949</v>
      </c>
      <c r="L831" s="29" t="s">
        <v>3826</v>
      </c>
      <c r="M831" s="29" t="s">
        <v>1881</v>
      </c>
      <c r="N831" s="106" t="s">
        <v>1172</v>
      </c>
      <c r="O831" s="106" t="s">
        <v>949</v>
      </c>
      <c r="P831" s="106" t="s">
        <v>949</v>
      </c>
      <c r="Q831" s="1070" t="s">
        <v>949</v>
      </c>
      <c r="R831" s="29" t="s">
        <v>6246</v>
      </c>
      <c r="S831" s="29" t="s">
        <v>949</v>
      </c>
      <c r="T831" s="29" t="s">
        <v>949</v>
      </c>
      <c r="U831" s="29" t="s">
        <v>949</v>
      </c>
      <c r="V831" s="29" t="s">
        <v>949</v>
      </c>
      <c r="W831" s="29" t="s">
        <v>949</v>
      </c>
      <c r="X831" s="29" t="s">
        <v>949</v>
      </c>
      <c r="Y831" s="29" t="s">
        <v>949</v>
      </c>
      <c r="Z831" s="29" t="s">
        <v>949</v>
      </c>
      <c r="AA831" s="29" t="s">
        <v>949</v>
      </c>
      <c r="AB831" s="29" t="s">
        <v>949</v>
      </c>
      <c r="AC831" s="29" t="s">
        <v>949</v>
      </c>
      <c r="AD831" s="29" t="s">
        <v>949</v>
      </c>
      <c r="AE831" s="998"/>
      <c r="AF831" s="998" t="s">
        <v>132</v>
      </c>
      <c r="AG831" s="998"/>
      <c r="AH831" s="998"/>
      <c r="AI831" s="998"/>
      <c r="AJ831" s="998">
        <f t="shared" si="77"/>
        <v>1</v>
      </c>
      <c r="AK831" s="998">
        <f t="shared" si="78"/>
        <v>1</v>
      </c>
    </row>
    <row r="832" spans="1:37" ht="16.5">
      <c r="A832" s="1018"/>
      <c r="B832" s="29">
        <f t="shared" si="73"/>
        <v>830</v>
      </c>
      <c r="C832" s="14" t="s">
        <v>3719</v>
      </c>
      <c r="D832" s="99" t="s">
        <v>6321</v>
      </c>
      <c r="E832" s="106" t="str">
        <f t="shared" si="79"/>
        <v>B29X400</v>
      </c>
      <c r="F832" s="106" t="s">
        <v>947</v>
      </c>
      <c r="G832" s="683" t="s">
        <v>6322</v>
      </c>
      <c r="H832" s="1019" t="s">
        <v>949</v>
      </c>
      <c r="I832" s="1019" t="s">
        <v>949</v>
      </c>
      <c r="J832" s="1019" t="s">
        <v>949</v>
      </c>
      <c r="K832" s="1019" t="s">
        <v>949</v>
      </c>
      <c r="L832" s="1019" t="s">
        <v>949</v>
      </c>
      <c r="M832" s="1019" t="s">
        <v>949</v>
      </c>
      <c r="N832" s="155" t="s">
        <v>949</v>
      </c>
      <c r="O832" s="155" t="s">
        <v>949</v>
      </c>
      <c r="P832" s="155" t="s">
        <v>949</v>
      </c>
      <c r="Q832" s="1070" t="s">
        <v>949</v>
      </c>
      <c r="R832" s="1019" t="s">
        <v>949</v>
      </c>
      <c r="S832" s="29" t="s">
        <v>949</v>
      </c>
      <c r="T832" s="29" t="s">
        <v>949</v>
      </c>
      <c r="U832" s="29" t="s">
        <v>949</v>
      </c>
      <c r="V832" s="29" t="s">
        <v>949</v>
      </c>
      <c r="W832" s="29" t="s">
        <v>949</v>
      </c>
      <c r="X832" s="29" t="s">
        <v>949</v>
      </c>
      <c r="Y832" s="29" t="s">
        <v>949</v>
      </c>
      <c r="Z832" s="29" t="s">
        <v>949</v>
      </c>
      <c r="AA832" s="29" t="s">
        <v>949</v>
      </c>
      <c r="AB832" s="29" t="s">
        <v>949</v>
      </c>
      <c r="AC832" s="29" t="s">
        <v>949</v>
      </c>
      <c r="AD832" s="29" t="s">
        <v>949</v>
      </c>
      <c r="AE832" s="998" t="s">
        <v>940</v>
      </c>
      <c r="AF832" s="998" t="s">
        <v>132</v>
      </c>
      <c r="AG832" s="998"/>
      <c r="AH832" s="998"/>
      <c r="AI832" s="998"/>
      <c r="AJ832" s="998">
        <f t="shared" si="77"/>
        <v>1</v>
      </c>
      <c r="AK832" s="998">
        <f t="shared" si="78"/>
        <v>1</v>
      </c>
    </row>
    <row r="833" spans="1:37" ht="16.5">
      <c r="A833" s="1018"/>
      <c r="B833" s="29">
        <f t="shared" si="73"/>
        <v>831</v>
      </c>
      <c r="C833" s="14" t="s">
        <v>3719</v>
      </c>
      <c r="D833" s="99" t="s">
        <v>6323</v>
      </c>
      <c r="E833" s="106" t="str">
        <f t="shared" si="79"/>
        <v>B29X402</v>
      </c>
      <c r="F833" s="106" t="s">
        <v>947</v>
      </c>
      <c r="G833" s="683" t="s">
        <v>6324</v>
      </c>
      <c r="H833" s="1019" t="s">
        <v>949</v>
      </c>
      <c r="I833" s="1019" t="s">
        <v>949</v>
      </c>
      <c r="J833" s="1019" t="s">
        <v>949</v>
      </c>
      <c r="K833" s="1019" t="s">
        <v>949</v>
      </c>
      <c r="L833" s="1019" t="s">
        <v>949</v>
      </c>
      <c r="M833" s="1019" t="s">
        <v>949</v>
      </c>
      <c r="N833" s="155" t="s">
        <v>949</v>
      </c>
      <c r="O833" s="155" t="s">
        <v>949</v>
      </c>
      <c r="P833" s="155" t="s">
        <v>949</v>
      </c>
      <c r="Q833" s="1070" t="s">
        <v>949</v>
      </c>
      <c r="R833" s="1019" t="s">
        <v>949</v>
      </c>
      <c r="S833" s="29" t="s">
        <v>949</v>
      </c>
      <c r="T833" s="29" t="s">
        <v>949</v>
      </c>
      <c r="U833" s="29" t="s">
        <v>949</v>
      </c>
      <c r="V833" s="29" t="s">
        <v>949</v>
      </c>
      <c r="W833" s="29" t="s">
        <v>949</v>
      </c>
      <c r="X833" s="29" t="s">
        <v>949</v>
      </c>
      <c r="Y833" s="29" t="s">
        <v>949</v>
      </c>
      <c r="Z833" s="29" t="s">
        <v>949</v>
      </c>
      <c r="AA833" s="29" t="s">
        <v>949</v>
      </c>
      <c r="AB833" s="29" t="s">
        <v>949</v>
      </c>
      <c r="AC833" s="29" t="s">
        <v>949</v>
      </c>
      <c r="AD833" s="29" t="s">
        <v>949</v>
      </c>
      <c r="AE833" s="998" t="s">
        <v>940</v>
      </c>
      <c r="AF833" s="998" t="s">
        <v>132</v>
      </c>
      <c r="AG833" s="998"/>
      <c r="AH833" s="998"/>
      <c r="AI833" s="998"/>
      <c r="AJ833" s="998">
        <f t="shared" si="77"/>
        <v>1</v>
      </c>
      <c r="AK833" s="998">
        <f t="shared" si="78"/>
        <v>1</v>
      </c>
    </row>
    <row r="834" spans="1:37" ht="16.5">
      <c r="A834" s="1018"/>
      <c r="B834" s="29">
        <f t="shared" si="73"/>
        <v>832</v>
      </c>
      <c r="C834" s="14" t="s">
        <v>3719</v>
      </c>
      <c r="D834" s="99" t="s">
        <v>6325</v>
      </c>
      <c r="E834" s="106" t="str">
        <f t="shared" si="79"/>
        <v>B29X403</v>
      </c>
      <c r="F834" s="106" t="s">
        <v>947</v>
      </c>
      <c r="G834" s="683" t="s">
        <v>6326</v>
      </c>
      <c r="H834" s="1019" t="s">
        <v>949</v>
      </c>
      <c r="I834" s="1019" t="s">
        <v>949</v>
      </c>
      <c r="J834" s="1019" t="s">
        <v>949</v>
      </c>
      <c r="K834" s="1019" t="s">
        <v>949</v>
      </c>
      <c r="L834" s="1019" t="s">
        <v>949</v>
      </c>
      <c r="M834" s="1019" t="s">
        <v>949</v>
      </c>
      <c r="N834" s="155" t="s">
        <v>949</v>
      </c>
      <c r="O834" s="155" t="s">
        <v>949</v>
      </c>
      <c r="P834" s="155" t="s">
        <v>949</v>
      </c>
      <c r="Q834" s="1070" t="s">
        <v>949</v>
      </c>
      <c r="R834" s="1019" t="s">
        <v>949</v>
      </c>
      <c r="S834" s="29" t="s">
        <v>949</v>
      </c>
      <c r="T834" s="29" t="s">
        <v>949</v>
      </c>
      <c r="U834" s="29" t="s">
        <v>949</v>
      </c>
      <c r="V834" s="29" t="s">
        <v>949</v>
      </c>
      <c r="W834" s="29" t="s">
        <v>949</v>
      </c>
      <c r="X834" s="29" t="s">
        <v>949</v>
      </c>
      <c r="Y834" s="29" t="s">
        <v>949</v>
      </c>
      <c r="Z834" s="29" t="s">
        <v>949</v>
      </c>
      <c r="AA834" s="29" t="s">
        <v>949</v>
      </c>
      <c r="AB834" s="29" t="s">
        <v>949</v>
      </c>
      <c r="AC834" s="29" t="s">
        <v>949</v>
      </c>
      <c r="AD834" s="29" t="s">
        <v>949</v>
      </c>
      <c r="AE834" s="998" t="s">
        <v>940</v>
      </c>
      <c r="AF834" s="998" t="s">
        <v>132</v>
      </c>
      <c r="AG834" s="998"/>
      <c r="AH834" s="998"/>
      <c r="AI834" s="998"/>
      <c r="AJ834" s="998">
        <f t="shared" si="77"/>
        <v>1</v>
      </c>
      <c r="AK834" s="998">
        <f t="shared" si="78"/>
        <v>1</v>
      </c>
    </row>
    <row r="835" spans="1:37" ht="16.5">
      <c r="A835" s="1018"/>
      <c r="B835" s="29">
        <f t="shared" si="73"/>
        <v>833</v>
      </c>
      <c r="C835" s="14" t="s">
        <v>3719</v>
      </c>
      <c r="D835" s="106" t="s">
        <v>6327</v>
      </c>
      <c r="E835" s="106" t="str">
        <f t="shared" si="79"/>
        <v>B39D401</v>
      </c>
      <c r="F835" s="106" t="s">
        <v>979</v>
      </c>
      <c r="G835" s="14" t="s">
        <v>6328</v>
      </c>
      <c r="H835" s="29" t="s">
        <v>949</v>
      </c>
      <c r="I835" s="29" t="s">
        <v>949</v>
      </c>
      <c r="J835" s="29" t="s">
        <v>949</v>
      </c>
      <c r="K835" s="29" t="s">
        <v>949</v>
      </c>
      <c r="L835" s="29" t="s">
        <v>5880</v>
      </c>
      <c r="M835" s="29" t="s">
        <v>1083</v>
      </c>
      <c r="N835" s="106" t="s">
        <v>3920</v>
      </c>
      <c r="O835" s="106" t="s">
        <v>949</v>
      </c>
      <c r="P835" s="106" t="s">
        <v>949</v>
      </c>
      <c r="Q835" s="1070" t="s">
        <v>949</v>
      </c>
      <c r="R835" s="29" t="s">
        <v>6329</v>
      </c>
      <c r="S835" s="29" t="s">
        <v>949</v>
      </c>
      <c r="T835" s="29" t="s">
        <v>949</v>
      </c>
      <c r="U835" s="29" t="s">
        <v>949</v>
      </c>
      <c r="V835" s="29" t="s">
        <v>949</v>
      </c>
      <c r="W835" s="29" t="s">
        <v>949</v>
      </c>
      <c r="X835" s="29" t="s">
        <v>949</v>
      </c>
      <c r="Y835" s="29" t="s">
        <v>949</v>
      </c>
      <c r="Z835" s="29" t="s">
        <v>949</v>
      </c>
      <c r="AA835" s="29" t="s">
        <v>949</v>
      </c>
      <c r="AB835" s="29" t="s">
        <v>949</v>
      </c>
      <c r="AC835" s="29" t="s">
        <v>949</v>
      </c>
      <c r="AD835" s="29" t="s">
        <v>949</v>
      </c>
      <c r="AE835" s="998"/>
      <c r="AF835" s="998" t="s">
        <v>132</v>
      </c>
      <c r="AG835" s="998" t="s">
        <v>6330</v>
      </c>
      <c r="AH835" s="998"/>
      <c r="AI835" s="998"/>
      <c r="AJ835" s="998">
        <f t="shared" si="77"/>
        <v>1</v>
      </c>
      <c r="AK835" s="998">
        <f t="shared" si="78"/>
        <v>1</v>
      </c>
    </row>
    <row r="836" spans="1:37" ht="16.5">
      <c r="A836" s="1018"/>
      <c r="B836" s="29">
        <f t="shared" si="73"/>
        <v>834</v>
      </c>
      <c r="C836" s="14" t="s">
        <v>3719</v>
      </c>
      <c r="D836" s="106" t="s">
        <v>6331</v>
      </c>
      <c r="E836" s="106" t="str">
        <f t="shared" si="79"/>
        <v>B39D403</v>
      </c>
      <c r="F836" s="106" t="s">
        <v>979</v>
      </c>
      <c r="G836" s="14" t="s">
        <v>6332</v>
      </c>
      <c r="H836" s="29" t="s">
        <v>949</v>
      </c>
      <c r="I836" s="29" t="s">
        <v>949</v>
      </c>
      <c r="J836" s="29" t="s">
        <v>949</v>
      </c>
      <c r="K836" s="29" t="s">
        <v>949</v>
      </c>
      <c r="L836" s="29" t="s">
        <v>4073</v>
      </c>
      <c r="M836" s="29" t="s">
        <v>1412</v>
      </c>
      <c r="N836" s="106" t="s">
        <v>6231</v>
      </c>
      <c r="O836" s="106" t="s">
        <v>949</v>
      </c>
      <c r="P836" s="106" t="s">
        <v>949</v>
      </c>
      <c r="Q836" s="1070" t="s">
        <v>949</v>
      </c>
      <c r="R836" s="29" t="s">
        <v>6329</v>
      </c>
      <c r="S836" s="29" t="s">
        <v>949</v>
      </c>
      <c r="T836" s="29" t="s">
        <v>949</v>
      </c>
      <c r="U836" s="29" t="s">
        <v>949</v>
      </c>
      <c r="V836" s="29" t="s">
        <v>949</v>
      </c>
      <c r="W836" s="29" t="s">
        <v>949</v>
      </c>
      <c r="X836" s="29" t="s">
        <v>949</v>
      </c>
      <c r="Y836" s="29" t="s">
        <v>949</v>
      </c>
      <c r="Z836" s="29" t="s">
        <v>949</v>
      </c>
      <c r="AA836" s="29" t="s">
        <v>949</v>
      </c>
      <c r="AB836" s="29" t="s">
        <v>949</v>
      </c>
      <c r="AC836" s="29" t="s">
        <v>949</v>
      </c>
      <c r="AD836" s="29" t="s">
        <v>949</v>
      </c>
      <c r="AE836" s="998"/>
      <c r="AF836" s="998" t="s">
        <v>132</v>
      </c>
      <c r="AG836" s="998" t="s">
        <v>6330</v>
      </c>
      <c r="AH836" s="998"/>
      <c r="AI836" s="998"/>
      <c r="AJ836" s="998">
        <f t="shared" si="77"/>
        <v>1</v>
      </c>
      <c r="AK836" s="998">
        <f t="shared" si="78"/>
        <v>1</v>
      </c>
    </row>
    <row r="837" spans="1:37" ht="16.5">
      <c r="A837" s="1018"/>
      <c r="B837" s="29">
        <f t="shared" si="73"/>
        <v>835</v>
      </c>
      <c r="C837" s="14" t="s">
        <v>3719</v>
      </c>
      <c r="D837" s="106" t="s">
        <v>6333</v>
      </c>
      <c r="E837" s="106" t="str">
        <f t="shared" si="79"/>
        <v>B39D404</v>
      </c>
      <c r="F837" s="106" t="s">
        <v>979</v>
      </c>
      <c r="G837" s="14" t="s">
        <v>6334</v>
      </c>
      <c r="H837" s="29" t="s">
        <v>949</v>
      </c>
      <c r="I837" s="29">
        <v>0.04</v>
      </c>
      <c r="J837" s="29" t="s">
        <v>949</v>
      </c>
      <c r="K837" s="29" t="s">
        <v>949</v>
      </c>
      <c r="L837" s="29" t="s">
        <v>5828</v>
      </c>
      <c r="M837" s="29" t="s">
        <v>5829</v>
      </c>
      <c r="N837" s="106" t="s">
        <v>3773</v>
      </c>
      <c r="O837" s="106" t="s">
        <v>949</v>
      </c>
      <c r="P837" s="106" t="s">
        <v>949</v>
      </c>
      <c r="Q837" s="1070" t="s">
        <v>949</v>
      </c>
      <c r="R837" s="29" t="s">
        <v>3827</v>
      </c>
      <c r="S837" s="29" t="s">
        <v>949</v>
      </c>
      <c r="T837" s="29" t="s">
        <v>949</v>
      </c>
      <c r="U837" s="29" t="s">
        <v>949</v>
      </c>
      <c r="V837" s="29" t="s">
        <v>949</v>
      </c>
      <c r="W837" s="29" t="s">
        <v>949</v>
      </c>
      <c r="X837" s="29" t="s">
        <v>949</v>
      </c>
      <c r="Y837" s="29" t="s">
        <v>949</v>
      </c>
      <c r="Z837" s="29" t="s">
        <v>949</v>
      </c>
      <c r="AA837" s="29" t="s">
        <v>949</v>
      </c>
      <c r="AB837" s="29" t="s">
        <v>949</v>
      </c>
      <c r="AC837" s="29" t="s">
        <v>949</v>
      </c>
      <c r="AD837" s="29" t="s">
        <v>949</v>
      </c>
      <c r="AE837" s="998"/>
      <c r="AF837" s="998" t="s">
        <v>132</v>
      </c>
      <c r="AG837" s="998"/>
      <c r="AH837" s="998"/>
      <c r="AI837" s="998"/>
      <c r="AJ837" s="998">
        <f t="shared" si="77"/>
        <v>1</v>
      </c>
      <c r="AK837" s="998">
        <f t="shared" si="78"/>
        <v>1</v>
      </c>
    </row>
    <row r="838" spans="1:37" ht="16.5">
      <c r="A838" s="1018"/>
      <c r="B838" s="29">
        <f t="shared" si="73"/>
        <v>836</v>
      </c>
      <c r="C838" s="14" t="s">
        <v>3719</v>
      </c>
      <c r="D838" s="106" t="s">
        <v>6335</v>
      </c>
      <c r="E838" s="106" t="str">
        <f t="shared" si="79"/>
        <v>B39D405</v>
      </c>
      <c r="F838" s="106" t="s">
        <v>979</v>
      </c>
      <c r="G838" s="14" t="s">
        <v>6277</v>
      </c>
      <c r="H838" s="29" t="s">
        <v>949</v>
      </c>
      <c r="I838" s="29" t="s">
        <v>949</v>
      </c>
      <c r="J838" s="29" t="s">
        <v>949</v>
      </c>
      <c r="K838" s="29" t="s">
        <v>949</v>
      </c>
      <c r="L838" s="29" t="s">
        <v>5803</v>
      </c>
      <c r="M838" s="29" t="s">
        <v>1412</v>
      </c>
      <c r="N838" s="106" t="s">
        <v>5804</v>
      </c>
      <c r="O838" s="106" t="s">
        <v>949</v>
      </c>
      <c r="P838" s="106" t="s">
        <v>949</v>
      </c>
      <c r="Q838" s="1070" t="s">
        <v>949</v>
      </c>
      <c r="R838" s="29" t="s">
        <v>6329</v>
      </c>
      <c r="S838" s="29" t="s">
        <v>949</v>
      </c>
      <c r="T838" s="29" t="s">
        <v>949</v>
      </c>
      <c r="U838" s="29" t="s">
        <v>949</v>
      </c>
      <c r="V838" s="29" t="s">
        <v>949</v>
      </c>
      <c r="W838" s="29" t="s">
        <v>949</v>
      </c>
      <c r="X838" s="29" t="s">
        <v>949</v>
      </c>
      <c r="Y838" s="29" t="s">
        <v>949</v>
      </c>
      <c r="Z838" s="29" t="s">
        <v>949</v>
      </c>
      <c r="AA838" s="29" t="s">
        <v>949</v>
      </c>
      <c r="AB838" s="29" t="s">
        <v>949</v>
      </c>
      <c r="AC838" s="29" t="s">
        <v>949</v>
      </c>
      <c r="AD838" s="29" t="s">
        <v>949</v>
      </c>
      <c r="AE838" s="998"/>
      <c r="AF838" s="998" t="s">
        <v>132</v>
      </c>
      <c r="AG838" s="998" t="s">
        <v>6330</v>
      </c>
      <c r="AH838" s="998"/>
      <c r="AI838" s="998"/>
      <c r="AJ838" s="998">
        <f t="shared" si="77"/>
        <v>1</v>
      </c>
      <c r="AK838" s="998">
        <f t="shared" si="78"/>
        <v>1</v>
      </c>
    </row>
    <row r="839" spans="1:37" ht="16.5">
      <c r="A839" s="1018"/>
      <c r="B839" s="29">
        <f t="shared" si="73"/>
        <v>837</v>
      </c>
      <c r="C839" s="14" t="s">
        <v>3719</v>
      </c>
      <c r="D839" s="106" t="s">
        <v>6336</v>
      </c>
      <c r="E839" s="106" t="str">
        <f t="shared" si="79"/>
        <v>B39D406</v>
      </c>
      <c r="F839" s="106" t="s">
        <v>979</v>
      </c>
      <c r="G839" s="14" t="s">
        <v>6279</v>
      </c>
      <c r="H839" s="29" t="s">
        <v>949</v>
      </c>
      <c r="I839" s="29" t="s">
        <v>949</v>
      </c>
      <c r="J839" s="29" t="s">
        <v>949</v>
      </c>
      <c r="K839" s="29" t="s">
        <v>949</v>
      </c>
      <c r="L839" s="29" t="s">
        <v>5803</v>
      </c>
      <c r="M839" s="29" t="s">
        <v>1412</v>
      </c>
      <c r="N839" s="106" t="s">
        <v>5804</v>
      </c>
      <c r="O839" s="106" t="s">
        <v>949</v>
      </c>
      <c r="P839" s="106" t="s">
        <v>949</v>
      </c>
      <c r="Q839" s="1070" t="s">
        <v>949</v>
      </c>
      <c r="R839" s="29" t="s">
        <v>6329</v>
      </c>
      <c r="S839" s="29" t="s">
        <v>949</v>
      </c>
      <c r="T839" s="29" t="s">
        <v>949</v>
      </c>
      <c r="U839" s="29" t="s">
        <v>949</v>
      </c>
      <c r="V839" s="29" t="s">
        <v>949</v>
      </c>
      <c r="W839" s="29" t="s">
        <v>949</v>
      </c>
      <c r="X839" s="29" t="s">
        <v>949</v>
      </c>
      <c r="Y839" s="29" t="s">
        <v>949</v>
      </c>
      <c r="Z839" s="29" t="s">
        <v>949</v>
      </c>
      <c r="AA839" s="29" t="s">
        <v>949</v>
      </c>
      <c r="AB839" s="29" t="s">
        <v>949</v>
      </c>
      <c r="AC839" s="29" t="s">
        <v>949</v>
      </c>
      <c r="AD839" s="29" t="s">
        <v>949</v>
      </c>
      <c r="AE839" s="998"/>
      <c r="AF839" s="998" t="s">
        <v>132</v>
      </c>
      <c r="AG839" s="998" t="s">
        <v>6330</v>
      </c>
      <c r="AH839" s="998"/>
      <c r="AI839" s="998"/>
      <c r="AJ839" s="998">
        <f t="shared" si="77"/>
        <v>1</v>
      </c>
      <c r="AK839" s="998">
        <f t="shared" si="78"/>
        <v>1</v>
      </c>
    </row>
    <row r="840" spans="1:37" ht="16.5">
      <c r="A840" s="1018"/>
      <c r="B840" s="29">
        <f t="shared" si="73"/>
        <v>838</v>
      </c>
      <c r="C840" s="14" t="s">
        <v>3719</v>
      </c>
      <c r="D840" s="106" t="s">
        <v>6337</v>
      </c>
      <c r="E840" s="106" t="str">
        <f t="shared" si="79"/>
        <v>B39D407</v>
      </c>
      <c r="F840" s="106" t="s">
        <v>979</v>
      </c>
      <c r="G840" s="14" t="s">
        <v>6338</v>
      </c>
      <c r="H840" s="29" t="s">
        <v>949</v>
      </c>
      <c r="I840" s="29" t="s">
        <v>949</v>
      </c>
      <c r="J840" s="29" t="s">
        <v>949</v>
      </c>
      <c r="K840" s="29" t="s">
        <v>949</v>
      </c>
      <c r="L840" s="29" t="s">
        <v>4073</v>
      </c>
      <c r="M840" s="29" t="s">
        <v>3808</v>
      </c>
      <c r="N840" s="106" t="s">
        <v>5526</v>
      </c>
      <c r="O840" s="106" t="s">
        <v>949</v>
      </c>
      <c r="P840" s="106" t="s">
        <v>949</v>
      </c>
      <c r="Q840" s="1070" t="s">
        <v>949</v>
      </c>
      <c r="R840" s="29" t="s">
        <v>6329</v>
      </c>
      <c r="S840" s="29" t="s">
        <v>949</v>
      </c>
      <c r="T840" s="29" t="s">
        <v>949</v>
      </c>
      <c r="U840" s="29" t="s">
        <v>949</v>
      </c>
      <c r="V840" s="29" t="s">
        <v>949</v>
      </c>
      <c r="W840" s="29" t="s">
        <v>949</v>
      </c>
      <c r="X840" s="29" t="s">
        <v>949</v>
      </c>
      <c r="Y840" s="29" t="s">
        <v>949</v>
      </c>
      <c r="Z840" s="29" t="s">
        <v>949</v>
      </c>
      <c r="AA840" s="29" t="s">
        <v>949</v>
      </c>
      <c r="AB840" s="29" t="s">
        <v>949</v>
      </c>
      <c r="AC840" s="29" t="s">
        <v>949</v>
      </c>
      <c r="AD840" s="29" t="s">
        <v>949</v>
      </c>
      <c r="AE840" s="998"/>
      <c r="AF840" s="998" t="s">
        <v>132</v>
      </c>
      <c r="AG840" s="998" t="s">
        <v>6330</v>
      </c>
      <c r="AH840" s="998"/>
      <c r="AI840" s="998"/>
      <c r="AJ840" s="998">
        <f t="shared" si="77"/>
        <v>1</v>
      </c>
      <c r="AK840" s="998">
        <f t="shared" si="78"/>
        <v>1</v>
      </c>
    </row>
    <row r="841" spans="1:37" ht="16.5">
      <c r="A841" s="1018"/>
      <c r="B841" s="29">
        <f t="shared" si="73"/>
        <v>839</v>
      </c>
      <c r="C841" s="14" t="s">
        <v>4185</v>
      </c>
      <c r="D841" s="106" t="s">
        <v>6339</v>
      </c>
      <c r="E841" s="106" t="str">
        <f t="shared" si="79"/>
        <v>B39D408</v>
      </c>
      <c r="F841" s="106" t="s">
        <v>979</v>
      </c>
      <c r="G841" s="14" t="s">
        <v>6340</v>
      </c>
      <c r="H841" s="29" t="s">
        <v>949</v>
      </c>
      <c r="I841" s="29" t="s">
        <v>949</v>
      </c>
      <c r="J841" s="29" t="s">
        <v>949</v>
      </c>
      <c r="K841" s="29" t="s">
        <v>949</v>
      </c>
      <c r="L841" s="29" t="s">
        <v>6085</v>
      </c>
      <c r="M841" s="29" t="s">
        <v>5557</v>
      </c>
      <c r="N841" s="106" t="s">
        <v>2018</v>
      </c>
      <c r="O841" s="106" t="s">
        <v>5558</v>
      </c>
      <c r="P841" s="106" t="s">
        <v>949</v>
      </c>
      <c r="Q841" s="1070" t="s">
        <v>949</v>
      </c>
      <c r="R841" s="29" t="s">
        <v>1142</v>
      </c>
      <c r="S841" s="29" t="s">
        <v>949</v>
      </c>
      <c r="T841" s="29" t="s">
        <v>949</v>
      </c>
      <c r="U841" s="29" t="s">
        <v>949</v>
      </c>
      <c r="V841" s="29" t="s">
        <v>949</v>
      </c>
      <c r="W841" s="29" t="s">
        <v>949</v>
      </c>
      <c r="X841" s="29" t="s">
        <v>949</v>
      </c>
      <c r="Y841" s="29" t="s">
        <v>949</v>
      </c>
      <c r="Z841" s="29" t="s">
        <v>949</v>
      </c>
      <c r="AA841" s="29" t="s">
        <v>949</v>
      </c>
      <c r="AB841" s="29" t="s">
        <v>949</v>
      </c>
      <c r="AC841" s="29" t="s">
        <v>949</v>
      </c>
      <c r="AD841" s="29" t="s">
        <v>949</v>
      </c>
      <c r="AE841" s="998"/>
      <c r="AF841" s="998" t="s">
        <v>132</v>
      </c>
      <c r="AG841" s="998"/>
      <c r="AH841" s="998"/>
      <c r="AI841" s="998"/>
      <c r="AJ841" s="998">
        <f t="shared" si="77"/>
        <v>1</v>
      </c>
      <c r="AK841" s="998">
        <f t="shared" si="78"/>
        <v>1</v>
      </c>
    </row>
    <row r="842" spans="1:37" ht="16.5">
      <c r="A842" s="1018"/>
      <c r="B842" s="29">
        <f t="shared" si="73"/>
        <v>840</v>
      </c>
      <c r="C842" s="14" t="s">
        <v>4185</v>
      </c>
      <c r="D842" s="106" t="s">
        <v>6341</v>
      </c>
      <c r="E842" s="106" t="str">
        <f t="shared" si="79"/>
        <v>B39D409</v>
      </c>
      <c r="F842" s="106" t="s">
        <v>979</v>
      </c>
      <c r="G842" s="14" t="s">
        <v>6342</v>
      </c>
      <c r="H842" s="29" t="s">
        <v>949</v>
      </c>
      <c r="I842" s="29" t="s">
        <v>949</v>
      </c>
      <c r="J842" s="29" t="s">
        <v>949</v>
      </c>
      <c r="K842" s="29" t="s">
        <v>949</v>
      </c>
      <c r="L842" s="29" t="s">
        <v>6085</v>
      </c>
      <c r="M842" s="29" t="s">
        <v>5557</v>
      </c>
      <c r="N842" s="106" t="s">
        <v>2018</v>
      </c>
      <c r="O842" s="106" t="s">
        <v>5558</v>
      </c>
      <c r="P842" s="106" t="s">
        <v>949</v>
      </c>
      <c r="Q842" s="1070" t="s">
        <v>949</v>
      </c>
      <c r="R842" s="29" t="s">
        <v>1142</v>
      </c>
      <c r="S842" s="29" t="s">
        <v>949</v>
      </c>
      <c r="T842" s="29" t="s">
        <v>949</v>
      </c>
      <c r="U842" s="29" t="s">
        <v>949</v>
      </c>
      <c r="V842" s="29" t="s">
        <v>949</v>
      </c>
      <c r="W842" s="29" t="s">
        <v>949</v>
      </c>
      <c r="X842" s="29" t="s">
        <v>949</v>
      </c>
      <c r="Y842" s="29" t="s">
        <v>949</v>
      </c>
      <c r="Z842" s="29" t="s">
        <v>949</v>
      </c>
      <c r="AA842" s="29" t="s">
        <v>949</v>
      </c>
      <c r="AB842" s="29" t="s">
        <v>949</v>
      </c>
      <c r="AC842" s="29" t="s">
        <v>949</v>
      </c>
      <c r="AD842" s="29" t="s">
        <v>949</v>
      </c>
      <c r="AE842" s="998"/>
      <c r="AF842" s="998" t="s">
        <v>132</v>
      </c>
      <c r="AG842" s="998"/>
      <c r="AH842" s="998"/>
      <c r="AI842" s="998"/>
      <c r="AJ842" s="998">
        <f t="shared" si="77"/>
        <v>1</v>
      </c>
      <c r="AK842" s="998">
        <f t="shared" si="78"/>
        <v>1</v>
      </c>
    </row>
    <row r="843" spans="1:37" ht="16.5">
      <c r="A843" s="1018"/>
      <c r="B843" s="29">
        <f t="shared" si="73"/>
        <v>841</v>
      </c>
      <c r="C843" s="14" t="s">
        <v>3719</v>
      </c>
      <c r="D843" s="106" t="s">
        <v>6343</v>
      </c>
      <c r="E843" s="106" t="str">
        <f t="shared" si="79"/>
        <v>B39D410</v>
      </c>
      <c r="F843" s="106" t="s">
        <v>979</v>
      </c>
      <c r="G843" s="14" t="s">
        <v>6344</v>
      </c>
      <c r="H843" s="29" t="s">
        <v>949</v>
      </c>
      <c r="I843" s="29" t="s">
        <v>949</v>
      </c>
      <c r="J843" s="29" t="s">
        <v>949</v>
      </c>
      <c r="K843" s="29" t="s">
        <v>949</v>
      </c>
      <c r="L843" s="29" t="s">
        <v>3937</v>
      </c>
      <c r="M843" s="29" t="s">
        <v>1412</v>
      </c>
      <c r="N843" s="106" t="s">
        <v>3938</v>
      </c>
      <c r="O843" s="106" t="s">
        <v>983</v>
      </c>
      <c r="P843" s="106" t="s">
        <v>984</v>
      </c>
      <c r="Q843" s="1070" t="s">
        <v>949</v>
      </c>
      <c r="R843" s="29" t="s">
        <v>1166</v>
      </c>
      <c r="S843" s="29" t="s">
        <v>949</v>
      </c>
      <c r="T843" s="29" t="s">
        <v>949</v>
      </c>
      <c r="U843" s="29" t="s">
        <v>949</v>
      </c>
      <c r="V843" s="29" t="s">
        <v>949</v>
      </c>
      <c r="W843" s="29" t="s">
        <v>949</v>
      </c>
      <c r="X843" s="29" t="s">
        <v>949</v>
      </c>
      <c r="Y843" s="29" t="s">
        <v>949</v>
      </c>
      <c r="Z843" s="29" t="s">
        <v>949</v>
      </c>
      <c r="AA843" s="29" t="s">
        <v>949</v>
      </c>
      <c r="AB843" s="29" t="s">
        <v>949</v>
      </c>
      <c r="AC843" s="29" t="s">
        <v>949</v>
      </c>
      <c r="AD843" s="29" t="s">
        <v>949</v>
      </c>
      <c r="AE843" s="998"/>
      <c r="AF843" s="998" t="s">
        <v>132</v>
      </c>
      <c r="AG843" s="998"/>
      <c r="AH843" s="998"/>
      <c r="AI843" s="998"/>
      <c r="AJ843" s="998">
        <f t="shared" si="77"/>
        <v>1</v>
      </c>
      <c r="AK843" s="998">
        <f t="shared" si="78"/>
        <v>1</v>
      </c>
    </row>
    <row r="844" spans="1:37" ht="16.5">
      <c r="A844" s="1018"/>
      <c r="B844" s="29">
        <f t="shared" ref="B844:B907" si="80">ROW()-2</f>
        <v>842</v>
      </c>
      <c r="C844" s="14" t="s">
        <v>3719</v>
      </c>
      <c r="D844" s="106" t="s">
        <v>6345</v>
      </c>
      <c r="E844" s="106" t="str">
        <f t="shared" si="79"/>
        <v>B39D411</v>
      </c>
      <c r="F844" s="106" t="s">
        <v>979</v>
      </c>
      <c r="G844" s="14" t="s">
        <v>6346</v>
      </c>
      <c r="H844" s="29" t="s">
        <v>949</v>
      </c>
      <c r="I844" s="29" t="s">
        <v>949</v>
      </c>
      <c r="J844" s="29" t="s">
        <v>949</v>
      </c>
      <c r="K844" s="29" t="s">
        <v>949</v>
      </c>
      <c r="L844" s="29" t="s">
        <v>3937</v>
      </c>
      <c r="M844" s="29" t="s">
        <v>1412</v>
      </c>
      <c r="N844" s="106" t="s">
        <v>3938</v>
      </c>
      <c r="O844" s="106" t="s">
        <v>983</v>
      </c>
      <c r="P844" s="106" t="s">
        <v>984</v>
      </c>
      <c r="Q844" s="1070" t="s">
        <v>949</v>
      </c>
      <c r="R844" s="29" t="s">
        <v>1166</v>
      </c>
      <c r="S844" s="29" t="s">
        <v>949</v>
      </c>
      <c r="T844" s="29" t="s">
        <v>949</v>
      </c>
      <c r="U844" s="29" t="s">
        <v>949</v>
      </c>
      <c r="V844" s="29" t="s">
        <v>949</v>
      </c>
      <c r="W844" s="29" t="s">
        <v>949</v>
      </c>
      <c r="X844" s="29" t="s">
        <v>949</v>
      </c>
      <c r="Y844" s="29" t="s">
        <v>949</v>
      </c>
      <c r="Z844" s="29" t="s">
        <v>949</v>
      </c>
      <c r="AA844" s="29" t="s">
        <v>949</v>
      </c>
      <c r="AB844" s="29" t="s">
        <v>949</v>
      </c>
      <c r="AC844" s="29" t="s">
        <v>949</v>
      </c>
      <c r="AD844" s="29" t="s">
        <v>949</v>
      </c>
      <c r="AE844" s="998"/>
      <c r="AF844" s="998" t="s">
        <v>132</v>
      </c>
      <c r="AG844" s="998"/>
      <c r="AH844" s="998"/>
      <c r="AI844" s="998"/>
      <c r="AJ844" s="998">
        <f t="shared" si="77"/>
        <v>1</v>
      </c>
      <c r="AK844" s="998">
        <f t="shared" si="78"/>
        <v>1</v>
      </c>
    </row>
    <row r="845" spans="1:37" ht="16.5">
      <c r="A845" s="1018"/>
      <c r="B845" s="29">
        <f t="shared" si="80"/>
        <v>843</v>
      </c>
      <c r="C845" s="14" t="s">
        <v>3719</v>
      </c>
      <c r="D845" s="106" t="s">
        <v>6347</v>
      </c>
      <c r="E845" s="106" t="str">
        <f t="shared" si="79"/>
        <v>B39D412</v>
      </c>
      <c r="F845" s="106" t="s">
        <v>979</v>
      </c>
      <c r="G845" s="14" t="s">
        <v>6348</v>
      </c>
      <c r="H845" s="29" t="s">
        <v>949</v>
      </c>
      <c r="I845" s="29" t="s">
        <v>949</v>
      </c>
      <c r="J845" s="29" t="s">
        <v>949</v>
      </c>
      <c r="K845" s="29" t="s">
        <v>949</v>
      </c>
      <c r="L845" s="29" t="s">
        <v>5870</v>
      </c>
      <c r="M845" s="29" t="s">
        <v>3808</v>
      </c>
      <c r="N845" s="106" t="s">
        <v>5871</v>
      </c>
      <c r="O845" s="106" t="s">
        <v>949</v>
      </c>
      <c r="P845" s="106" t="s">
        <v>949</v>
      </c>
      <c r="Q845" s="1070" t="s">
        <v>949</v>
      </c>
      <c r="R845" s="29" t="s">
        <v>1142</v>
      </c>
      <c r="S845" s="29" t="s">
        <v>949</v>
      </c>
      <c r="T845" s="29" t="s">
        <v>949</v>
      </c>
      <c r="U845" s="29" t="s">
        <v>949</v>
      </c>
      <c r="V845" s="29" t="s">
        <v>949</v>
      </c>
      <c r="W845" s="29" t="s">
        <v>949</v>
      </c>
      <c r="X845" s="29" t="s">
        <v>949</v>
      </c>
      <c r="Y845" s="29" t="s">
        <v>949</v>
      </c>
      <c r="Z845" s="29" t="s">
        <v>949</v>
      </c>
      <c r="AA845" s="29" t="s">
        <v>949</v>
      </c>
      <c r="AB845" s="29" t="s">
        <v>949</v>
      </c>
      <c r="AC845" s="29" t="s">
        <v>949</v>
      </c>
      <c r="AD845" s="29" t="s">
        <v>949</v>
      </c>
      <c r="AE845" s="998"/>
      <c r="AF845" s="998" t="s">
        <v>132</v>
      </c>
      <c r="AG845" s="998"/>
      <c r="AH845" s="998"/>
      <c r="AI845" s="998"/>
      <c r="AJ845" s="998">
        <f t="shared" si="77"/>
        <v>1</v>
      </c>
      <c r="AK845" s="998">
        <f t="shared" si="78"/>
        <v>1</v>
      </c>
    </row>
    <row r="846" spans="1:37" ht="16.5">
      <c r="A846" s="1018"/>
      <c r="B846" s="29">
        <f t="shared" si="80"/>
        <v>844</v>
      </c>
      <c r="C846" s="14" t="s">
        <v>3719</v>
      </c>
      <c r="D846" s="106" t="s">
        <v>6349</v>
      </c>
      <c r="E846" s="106" t="str">
        <f t="shared" si="79"/>
        <v>B39D413</v>
      </c>
      <c r="F846" s="106" t="s">
        <v>979</v>
      </c>
      <c r="G846" s="14" t="s">
        <v>6350</v>
      </c>
      <c r="H846" s="29" t="s">
        <v>949</v>
      </c>
      <c r="I846" s="29" t="s">
        <v>949</v>
      </c>
      <c r="J846" s="29" t="s">
        <v>949</v>
      </c>
      <c r="K846" s="29" t="s">
        <v>949</v>
      </c>
      <c r="L846" s="29" t="s">
        <v>5870</v>
      </c>
      <c r="M846" s="29" t="s">
        <v>3808</v>
      </c>
      <c r="N846" s="106" t="s">
        <v>5871</v>
      </c>
      <c r="O846" s="106" t="s">
        <v>949</v>
      </c>
      <c r="P846" s="106" t="s">
        <v>949</v>
      </c>
      <c r="Q846" s="1070" t="s">
        <v>949</v>
      </c>
      <c r="R846" s="29" t="s">
        <v>1142</v>
      </c>
      <c r="S846" s="29" t="s">
        <v>949</v>
      </c>
      <c r="T846" s="29" t="s">
        <v>949</v>
      </c>
      <c r="U846" s="29" t="s">
        <v>949</v>
      </c>
      <c r="V846" s="29" t="s">
        <v>949</v>
      </c>
      <c r="W846" s="29" t="s">
        <v>949</v>
      </c>
      <c r="X846" s="29" t="s">
        <v>949</v>
      </c>
      <c r="Y846" s="29" t="s">
        <v>949</v>
      </c>
      <c r="Z846" s="29" t="s">
        <v>949</v>
      </c>
      <c r="AA846" s="29" t="s">
        <v>949</v>
      </c>
      <c r="AB846" s="29" t="s">
        <v>949</v>
      </c>
      <c r="AC846" s="29" t="s">
        <v>949</v>
      </c>
      <c r="AD846" s="29" t="s">
        <v>949</v>
      </c>
      <c r="AE846" s="998"/>
      <c r="AF846" s="998" t="s">
        <v>132</v>
      </c>
      <c r="AG846" s="998"/>
      <c r="AH846" s="998"/>
      <c r="AI846" s="998"/>
      <c r="AJ846" s="998">
        <f t="shared" si="77"/>
        <v>1</v>
      </c>
      <c r="AK846" s="998">
        <f t="shared" si="78"/>
        <v>1</v>
      </c>
    </row>
    <row r="847" spans="1:37" ht="16.5">
      <c r="A847" s="1018"/>
      <c r="B847" s="29">
        <f t="shared" si="80"/>
        <v>845</v>
      </c>
      <c r="C847" s="14" t="s">
        <v>3719</v>
      </c>
      <c r="D847" s="106" t="s">
        <v>6351</v>
      </c>
      <c r="E847" s="106" t="str">
        <f t="shared" si="79"/>
        <v>B39Q400</v>
      </c>
      <c r="F847" s="106" t="s">
        <v>993</v>
      </c>
      <c r="G847" s="14" t="s">
        <v>6352</v>
      </c>
      <c r="H847" s="29" t="s">
        <v>949</v>
      </c>
      <c r="I847" s="29" t="s">
        <v>949</v>
      </c>
      <c r="J847" s="29" t="s">
        <v>949</v>
      </c>
      <c r="K847" s="29" t="s">
        <v>949</v>
      </c>
      <c r="L847" s="29" t="s">
        <v>3826</v>
      </c>
      <c r="M847" s="29" t="s">
        <v>1881</v>
      </c>
      <c r="N847" s="106" t="s">
        <v>1172</v>
      </c>
      <c r="O847" s="106" t="s">
        <v>949</v>
      </c>
      <c r="P847" s="106" t="s">
        <v>949</v>
      </c>
      <c r="Q847" s="1070" t="s">
        <v>949</v>
      </c>
      <c r="R847" s="29" t="s">
        <v>6329</v>
      </c>
      <c r="S847" s="29" t="s">
        <v>949</v>
      </c>
      <c r="T847" s="29" t="s">
        <v>949</v>
      </c>
      <c r="U847" s="29" t="s">
        <v>949</v>
      </c>
      <c r="V847" s="29" t="s">
        <v>949</v>
      </c>
      <c r="W847" s="29" t="s">
        <v>949</v>
      </c>
      <c r="X847" s="29" t="s">
        <v>949</v>
      </c>
      <c r="Y847" s="29" t="s">
        <v>949</v>
      </c>
      <c r="Z847" s="29" t="s">
        <v>949</v>
      </c>
      <c r="AA847" s="29" t="s">
        <v>949</v>
      </c>
      <c r="AB847" s="29" t="s">
        <v>949</v>
      </c>
      <c r="AC847" s="29" t="s">
        <v>949</v>
      </c>
      <c r="AD847" s="29" t="s">
        <v>949</v>
      </c>
      <c r="AE847" s="998"/>
      <c r="AF847" s="998" t="s">
        <v>132</v>
      </c>
      <c r="AG847" s="998" t="s">
        <v>6330</v>
      </c>
      <c r="AH847" s="998"/>
      <c r="AI847" s="998"/>
      <c r="AJ847" s="998">
        <f t="shared" si="77"/>
        <v>1</v>
      </c>
      <c r="AK847" s="998">
        <f t="shared" si="78"/>
        <v>1</v>
      </c>
    </row>
    <row r="848" spans="1:37" ht="16.5">
      <c r="A848" s="1018"/>
      <c r="B848" s="29">
        <f t="shared" si="80"/>
        <v>846</v>
      </c>
      <c r="C848" s="14" t="s">
        <v>3719</v>
      </c>
      <c r="D848" s="99" t="s">
        <v>6353</v>
      </c>
      <c r="E848" s="106" t="str">
        <f t="shared" si="79"/>
        <v>B39X400</v>
      </c>
      <c r="F848" s="106" t="s">
        <v>947</v>
      </c>
      <c r="G848" s="683" t="s">
        <v>6354</v>
      </c>
      <c r="H848" s="1019" t="s">
        <v>949</v>
      </c>
      <c r="I848" s="1019" t="s">
        <v>949</v>
      </c>
      <c r="J848" s="1019" t="s">
        <v>949</v>
      </c>
      <c r="K848" s="1019" t="s">
        <v>949</v>
      </c>
      <c r="L848" s="1019" t="s">
        <v>949</v>
      </c>
      <c r="M848" s="1019" t="s">
        <v>949</v>
      </c>
      <c r="N848" s="155" t="s">
        <v>949</v>
      </c>
      <c r="O848" s="155" t="s">
        <v>949</v>
      </c>
      <c r="P848" s="155" t="s">
        <v>949</v>
      </c>
      <c r="Q848" s="1070" t="s">
        <v>949</v>
      </c>
      <c r="R848" s="1019" t="s">
        <v>949</v>
      </c>
      <c r="S848" s="29" t="s">
        <v>949</v>
      </c>
      <c r="T848" s="29" t="s">
        <v>949</v>
      </c>
      <c r="U848" s="29" t="s">
        <v>949</v>
      </c>
      <c r="V848" s="29" t="s">
        <v>949</v>
      </c>
      <c r="W848" s="29" t="s">
        <v>949</v>
      </c>
      <c r="X848" s="29" t="s">
        <v>949</v>
      </c>
      <c r="Y848" s="29" t="s">
        <v>949</v>
      </c>
      <c r="Z848" s="29" t="s">
        <v>949</v>
      </c>
      <c r="AA848" s="29" t="s">
        <v>949</v>
      </c>
      <c r="AB848" s="29" t="s">
        <v>949</v>
      </c>
      <c r="AC848" s="29" t="s">
        <v>949</v>
      </c>
      <c r="AD848" s="29" t="s">
        <v>949</v>
      </c>
      <c r="AE848" s="998" t="s">
        <v>940</v>
      </c>
      <c r="AF848" s="998" t="s">
        <v>132</v>
      </c>
      <c r="AG848" s="998"/>
      <c r="AH848" s="998"/>
      <c r="AI848" s="998"/>
      <c r="AJ848" s="998">
        <f t="shared" si="77"/>
        <v>1</v>
      </c>
      <c r="AK848" s="998">
        <f t="shared" si="78"/>
        <v>1</v>
      </c>
    </row>
    <row r="849" spans="1:37" ht="16.5">
      <c r="A849" s="1018"/>
      <c r="B849" s="29">
        <f t="shared" si="80"/>
        <v>847</v>
      </c>
      <c r="C849" s="14" t="s">
        <v>3719</v>
      </c>
      <c r="D849" s="99" t="s">
        <v>6355</v>
      </c>
      <c r="E849" s="106" t="str">
        <f t="shared" si="79"/>
        <v>B39X401</v>
      </c>
      <c r="F849" s="106" t="s">
        <v>947</v>
      </c>
      <c r="G849" s="683" t="s">
        <v>6356</v>
      </c>
      <c r="H849" s="1019" t="s">
        <v>949</v>
      </c>
      <c r="I849" s="1019" t="s">
        <v>949</v>
      </c>
      <c r="J849" s="1019" t="s">
        <v>949</v>
      </c>
      <c r="K849" s="1019" t="s">
        <v>949</v>
      </c>
      <c r="L849" s="1019" t="s">
        <v>949</v>
      </c>
      <c r="M849" s="1019" t="s">
        <v>949</v>
      </c>
      <c r="N849" s="155" t="s">
        <v>949</v>
      </c>
      <c r="O849" s="155" t="s">
        <v>949</v>
      </c>
      <c r="P849" s="155" t="s">
        <v>949</v>
      </c>
      <c r="Q849" s="1070" t="s">
        <v>949</v>
      </c>
      <c r="R849" s="1019" t="s">
        <v>949</v>
      </c>
      <c r="S849" s="29" t="s">
        <v>949</v>
      </c>
      <c r="T849" s="29" t="s">
        <v>949</v>
      </c>
      <c r="U849" s="29" t="s">
        <v>949</v>
      </c>
      <c r="V849" s="29" t="s">
        <v>949</v>
      </c>
      <c r="W849" s="29" t="s">
        <v>949</v>
      </c>
      <c r="X849" s="29" t="s">
        <v>949</v>
      </c>
      <c r="Y849" s="29" t="s">
        <v>949</v>
      </c>
      <c r="Z849" s="29" t="s">
        <v>949</v>
      </c>
      <c r="AA849" s="29" t="s">
        <v>949</v>
      </c>
      <c r="AB849" s="29" t="s">
        <v>949</v>
      </c>
      <c r="AC849" s="29" t="s">
        <v>949</v>
      </c>
      <c r="AD849" s="29" t="s">
        <v>949</v>
      </c>
      <c r="AE849" s="998" t="s">
        <v>940</v>
      </c>
      <c r="AF849" s="998" t="s">
        <v>132</v>
      </c>
      <c r="AG849" s="998"/>
      <c r="AH849" s="998"/>
      <c r="AI849" s="998"/>
      <c r="AJ849" s="998">
        <f t="shared" si="77"/>
        <v>1</v>
      </c>
      <c r="AK849" s="998">
        <f t="shared" si="78"/>
        <v>1</v>
      </c>
    </row>
    <row r="850" spans="1:37" ht="16.5">
      <c r="A850" s="1018"/>
      <c r="B850" s="29">
        <f t="shared" si="80"/>
        <v>848</v>
      </c>
      <c r="C850" s="14" t="s">
        <v>3719</v>
      </c>
      <c r="D850" s="99" t="s">
        <v>6357</v>
      </c>
      <c r="E850" s="106" t="str">
        <f t="shared" si="79"/>
        <v>B39X402</v>
      </c>
      <c r="F850" s="106" t="s">
        <v>947</v>
      </c>
      <c r="G850" s="683" t="s">
        <v>6358</v>
      </c>
      <c r="H850" s="1019" t="s">
        <v>949</v>
      </c>
      <c r="I850" s="1019" t="s">
        <v>949</v>
      </c>
      <c r="J850" s="1019" t="s">
        <v>949</v>
      </c>
      <c r="K850" s="1019" t="s">
        <v>949</v>
      </c>
      <c r="L850" s="1019" t="s">
        <v>949</v>
      </c>
      <c r="M850" s="1019" t="s">
        <v>949</v>
      </c>
      <c r="N850" s="155" t="s">
        <v>949</v>
      </c>
      <c r="O850" s="155" t="s">
        <v>949</v>
      </c>
      <c r="P850" s="155" t="s">
        <v>949</v>
      </c>
      <c r="Q850" s="1070" t="s">
        <v>949</v>
      </c>
      <c r="R850" s="1019" t="s">
        <v>949</v>
      </c>
      <c r="S850" s="29" t="s">
        <v>949</v>
      </c>
      <c r="T850" s="29" t="s">
        <v>949</v>
      </c>
      <c r="U850" s="29" t="s">
        <v>949</v>
      </c>
      <c r="V850" s="29" t="s">
        <v>949</v>
      </c>
      <c r="W850" s="29" t="s">
        <v>949</v>
      </c>
      <c r="X850" s="29" t="s">
        <v>949</v>
      </c>
      <c r="Y850" s="29" t="s">
        <v>949</v>
      </c>
      <c r="Z850" s="29" t="s">
        <v>949</v>
      </c>
      <c r="AA850" s="29" t="s">
        <v>949</v>
      </c>
      <c r="AB850" s="29" t="s">
        <v>949</v>
      </c>
      <c r="AC850" s="29" t="s">
        <v>949</v>
      </c>
      <c r="AD850" s="29" t="s">
        <v>949</v>
      </c>
      <c r="AE850" s="998" t="s">
        <v>940</v>
      </c>
      <c r="AF850" s="998" t="s">
        <v>132</v>
      </c>
      <c r="AG850" s="998"/>
      <c r="AH850" s="998"/>
      <c r="AI850" s="998"/>
      <c r="AJ850" s="998">
        <f t="shared" si="77"/>
        <v>1</v>
      </c>
      <c r="AK850" s="998">
        <f t="shared" si="78"/>
        <v>1</v>
      </c>
    </row>
    <row r="851" spans="1:37" ht="16.5">
      <c r="A851" s="1018"/>
      <c r="B851" s="29">
        <f t="shared" si="80"/>
        <v>849</v>
      </c>
      <c r="C851" s="14" t="s">
        <v>3719</v>
      </c>
      <c r="D851" s="99" t="s">
        <v>6359</v>
      </c>
      <c r="E851" s="106" t="str">
        <f t="shared" si="79"/>
        <v>B39X403</v>
      </c>
      <c r="F851" s="106" t="s">
        <v>947</v>
      </c>
      <c r="G851" s="683" t="s">
        <v>6360</v>
      </c>
      <c r="H851" s="1019" t="s">
        <v>949</v>
      </c>
      <c r="I851" s="1019" t="s">
        <v>949</v>
      </c>
      <c r="J851" s="1019" t="s">
        <v>949</v>
      </c>
      <c r="K851" s="1019" t="s">
        <v>949</v>
      </c>
      <c r="L851" s="1019" t="s">
        <v>949</v>
      </c>
      <c r="M851" s="1019" t="s">
        <v>949</v>
      </c>
      <c r="N851" s="155" t="s">
        <v>949</v>
      </c>
      <c r="O851" s="155" t="s">
        <v>949</v>
      </c>
      <c r="P851" s="155" t="s">
        <v>949</v>
      </c>
      <c r="Q851" s="1070" t="s">
        <v>949</v>
      </c>
      <c r="R851" s="1019" t="s">
        <v>949</v>
      </c>
      <c r="S851" s="29" t="s">
        <v>949</v>
      </c>
      <c r="T851" s="29" t="s">
        <v>949</v>
      </c>
      <c r="U851" s="29" t="s">
        <v>949</v>
      </c>
      <c r="V851" s="29" t="s">
        <v>949</v>
      </c>
      <c r="W851" s="29" t="s">
        <v>949</v>
      </c>
      <c r="X851" s="29" t="s">
        <v>949</v>
      </c>
      <c r="Y851" s="29" t="s">
        <v>949</v>
      </c>
      <c r="Z851" s="29" t="s">
        <v>949</v>
      </c>
      <c r="AA851" s="29" t="s">
        <v>949</v>
      </c>
      <c r="AB851" s="29" t="s">
        <v>949</v>
      </c>
      <c r="AC851" s="29" t="s">
        <v>949</v>
      </c>
      <c r="AD851" s="29" t="s">
        <v>949</v>
      </c>
      <c r="AE851" s="998" t="s">
        <v>940</v>
      </c>
      <c r="AF851" s="998" t="s">
        <v>132</v>
      </c>
      <c r="AG851" s="998"/>
      <c r="AH851" s="998"/>
      <c r="AI851" s="998"/>
      <c r="AJ851" s="998">
        <f t="shared" si="77"/>
        <v>1</v>
      </c>
      <c r="AK851" s="998">
        <f t="shared" si="78"/>
        <v>1</v>
      </c>
    </row>
    <row r="852" spans="1:37" ht="16.5">
      <c r="A852" s="1018"/>
      <c r="B852" s="29">
        <f t="shared" si="80"/>
        <v>850</v>
      </c>
      <c r="C852" s="14" t="s">
        <v>3719</v>
      </c>
      <c r="D852" s="99" t="s">
        <v>6361</v>
      </c>
      <c r="E852" s="106" t="str">
        <f t="shared" si="79"/>
        <v>B39X404</v>
      </c>
      <c r="F852" s="106" t="s">
        <v>947</v>
      </c>
      <c r="G852" s="683" t="s">
        <v>6362</v>
      </c>
      <c r="H852" s="1019" t="s">
        <v>949</v>
      </c>
      <c r="I852" s="1019" t="s">
        <v>949</v>
      </c>
      <c r="J852" s="1019" t="s">
        <v>949</v>
      </c>
      <c r="K852" s="1019" t="s">
        <v>949</v>
      </c>
      <c r="L852" s="1019" t="s">
        <v>949</v>
      </c>
      <c r="M852" s="1019" t="s">
        <v>949</v>
      </c>
      <c r="N852" s="155" t="s">
        <v>949</v>
      </c>
      <c r="O852" s="155" t="s">
        <v>949</v>
      </c>
      <c r="P852" s="155" t="s">
        <v>949</v>
      </c>
      <c r="Q852" s="1070" t="s">
        <v>949</v>
      </c>
      <c r="R852" s="1019" t="s">
        <v>949</v>
      </c>
      <c r="S852" s="29" t="s">
        <v>949</v>
      </c>
      <c r="T852" s="29" t="s">
        <v>949</v>
      </c>
      <c r="U852" s="29" t="s">
        <v>949</v>
      </c>
      <c r="V852" s="29" t="s">
        <v>949</v>
      </c>
      <c r="W852" s="29" t="s">
        <v>949</v>
      </c>
      <c r="X852" s="29" t="s">
        <v>949</v>
      </c>
      <c r="Y852" s="29" t="s">
        <v>949</v>
      </c>
      <c r="Z852" s="29" t="s">
        <v>949</v>
      </c>
      <c r="AA852" s="29" t="s">
        <v>949</v>
      </c>
      <c r="AB852" s="29" t="s">
        <v>949</v>
      </c>
      <c r="AC852" s="29" t="s">
        <v>949</v>
      </c>
      <c r="AD852" s="29" t="s">
        <v>949</v>
      </c>
      <c r="AE852" s="998" t="s">
        <v>940</v>
      </c>
      <c r="AF852" s="998" t="s">
        <v>132</v>
      </c>
      <c r="AG852" s="998"/>
      <c r="AH852" s="998"/>
      <c r="AI852" s="998"/>
      <c r="AJ852" s="998">
        <f t="shared" si="77"/>
        <v>1</v>
      </c>
      <c r="AK852" s="998">
        <f t="shared" si="78"/>
        <v>1</v>
      </c>
    </row>
    <row r="853" spans="1:37" ht="16.5">
      <c r="A853" s="1018"/>
      <c r="B853" s="29">
        <f t="shared" si="80"/>
        <v>851</v>
      </c>
      <c r="C853" s="14" t="s">
        <v>3719</v>
      </c>
      <c r="D853" s="99" t="s">
        <v>6363</v>
      </c>
      <c r="E853" s="106" t="str">
        <f t="shared" si="79"/>
        <v>B39X405</v>
      </c>
      <c r="F853" s="106" t="s">
        <v>947</v>
      </c>
      <c r="G853" s="683" t="s">
        <v>6364</v>
      </c>
      <c r="H853" s="1019" t="s">
        <v>949</v>
      </c>
      <c r="I853" s="1019" t="s">
        <v>949</v>
      </c>
      <c r="J853" s="1019" t="s">
        <v>949</v>
      </c>
      <c r="K853" s="1019" t="s">
        <v>949</v>
      </c>
      <c r="L853" s="1019" t="s">
        <v>949</v>
      </c>
      <c r="M853" s="1019" t="s">
        <v>949</v>
      </c>
      <c r="N853" s="155" t="s">
        <v>949</v>
      </c>
      <c r="O853" s="155" t="s">
        <v>949</v>
      </c>
      <c r="P853" s="155" t="s">
        <v>949</v>
      </c>
      <c r="Q853" s="1070" t="s">
        <v>949</v>
      </c>
      <c r="R853" s="1019" t="s">
        <v>949</v>
      </c>
      <c r="S853" s="29" t="s">
        <v>949</v>
      </c>
      <c r="T853" s="29" t="s">
        <v>949</v>
      </c>
      <c r="U853" s="29" t="s">
        <v>949</v>
      </c>
      <c r="V853" s="29" t="s">
        <v>949</v>
      </c>
      <c r="W853" s="29" t="s">
        <v>949</v>
      </c>
      <c r="X853" s="29" t="s">
        <v>949</v>
      </c>
      <c r="Y853" s="29" t="s">
        <v>949</v>
      </c>
      <c r="Z853" s="29" t="s">
        <v>949</v>
      </c>
      <c r="AA853" s="29" t="s">
        <v>949</v>
      </c>
      <c r="AB853" s="29" t="s">
        <v>949</v>
      </c>
      <c r="AC853" s="29" t="s">
        <v>949</v>
      </c>
      <c r="AD853" s="29" t="s">
        <v>949</v>
      </c>
      <c r="AE853" s="998" t="s">
        <v>940</v>
      </c>
      <c r="AF853" s="998" t="s">
        <v>132</v>
      </c>
      <c r="AG853" s="998"/>
      <c r="AH853" s="998"/>
      <c r="AI853" s="998"/>
      <c r="AJ853" s="998">
        <f t="shared" si="77"/>
        <v>1</v>
      </c>
      <c r="AK853" s="998">
        <f t="shared" si="78"/>
        <v>1</v>
      </c>
    </row>
    <row r="854" spans="1:37" ht="16.5">
      <c r="A854" s="1018"/>
      <c r="B854" s="29">
        <f t="shared" si="80"/>
        <v>852</v>
      </c>
      <c r="C854" s="14" t="s">
        <v>3719</v>
      </c>
      <c r="D854" s="99" t="s">
        <v>6365</v>
      </c>
      <c r="E854" s="106" t="str">
        <f t="shared" si="79"/>
        <v>B39X406</v>
      </c>
      <c r="F854" s="106" t="s">
        <v>947</v>
      </c>
      <c r="G854" s="683" t="s">
        <v>6297</v>
      </c>
      <c r="H854" s="1019" t="s">
        <v>949</v>
      </c>
      <c r="I854" s="1019" t="s">
        <v>949</v>
      </c>
      <c r="J854" s="1019" t="s">
        <v>949</v>
      </c>
      <c r="K854" s="1019" t="s">
        <v>949</v>
      </c>
      <c r="L854" s="1019" t="s">
        <v>949</v>
      </c>
      <c r="M854" s="1019" t="s">
        <v>949</v>
      </c>
      <c r="N854" s="155" t="s">
        <v>949</v>
      </c>
      <c r="O854" s="155" t="s">
        <v>949</v>
      </c>
      <c r="P854" s="155" t="s">
        <v>949</v>
      </c>
      <c r="Q854" s="155" t="s">
        <v>949</v>
      </c>
      <c r="R854" s="1019" t="s">
        <v>949</v>
      </c>
      <c r="S854" s="29" t="s">
        <v>949</v>
      </c>
      <c r="T854" s="29" t="s">
        <v>949</v>
      </c>
      <c r="U854" s="29" t="s">
        <v>949</v>
      </c>
      <c r="V854" s="29" t="s">
        <v>949</v>
      </c>
      <c r="W854" s="29" t="s">
        <v>949</v>
      </c>
      <c r="X854" s="29" t="s">
        <v>949</v>
      </c>
      <c r="Y854" s="29" t="s">
        <v>949</v>
      </c>
      <c r="Z854" s="29" t="s">
        <v>949</v>
      </c>
      <c r="AA854" s="29" t="s">
        <v>949</v>
      </c>
      <c r="AB854" s="29" t="s">
        <v>949</v>
      </c>
      <c r="AC854" s="29" t="s">
        <v>949</v>
      </c>
      <c r="AD854" s="29" t="s">
        <v>949</v>
      </c>
      <c r="AE854" s="998" t="s">
        <v>940</v>
      </c>
      <c r="AF854" s="998" t="s">
        <v>132</v>
      </c>
      <c r="AG854" s="998"/>
      <c r="AH854" s="998"/>
      <c r="AI854" s="998"/>
      <c r="AJ854" s="998">
        <f t="shared" si="77"/>
        <v>1</v>
      </c>
      <c r="AK854" s="998">
        <f t="shared" si="78"/>
        <v>1</v>
      </c>
    </row>
    <row r="855" spans="1:37" ht="16.5">
      <c r="A855" s="1018"/>
      <c r="B855" s="29">
        <f t="shared" si="80"/>
        <v>853</v>
      </c>
      <c r="C855" s="29" t="s">
        <v>3719</v>
      </c>
      <c r="D855" s="106" t="s">
        <v>6366</v>
      </c>
      <c r="E855" s="106" t="s">
        <v>6367</v>
      </c>
      <c r="F855" s="106" t="s">
        <v>979</v>
      </c>
      <c r="G855" s="29" t="s">
        <v>6368</v>
      </c>
      <c r="H855" s="29">
        <f>(360+140)*2*790*0.05</f>
        <v>39500</v>
      </c>
      <c r="I855" s="29">
        <v>0.05</v>
      </c>
      <c r="J855" s="29" t="s">
        <v>949</v>
      </c>
      <c r="K855" s="29" t="s">
        <v>949</v>
      </c>
      <c r="L855" s="14" t="s">
        <v>6369</v>
      </c>
      <c r="M855" s="29" t="s">
        <v>2769</v>
      </c>
      <c r="N855" s="106" t="s">
        <v>3773</v>
      </c>
      <c r="O855" s="106" t="s">
        <v>949</v>
      </c>
      <c r="P855" s="106" t="s">
        <v>949</v>
      </c>
      <c r="Q855" s="106" t="s">
        <v>5490</v>
      </c>
      <c r="R855" s="29" t="s">
        <v>1166</v>
      </c>
      <c r="S855" s="29" t="s">
        <v>949</v>
      </c>
      <c r="T855" s="29" t="s">
        <v>949</v>
      </c>
      <c r="U855" s="29" t="s">
        <v>949</v>
      </c>
      <c r="V855" s="29" t="s">
        <v>949</v>
      </c>
      <c r="W855" s="29" t="s">
        <v>949</v>
      </c>
      <c r="X855" s="29" t="s">
        <v>949</v>
      </c>
      <c r="Y855" s="29" t="s">
        <v>949</v>
      </c>
      <c r="Z855" s="29" t="s">
        <v>949</v>
      </c>
      <c r="AA855" s="29" t="s">
        <v>949</v>
      </c>
      <c r="AB855" s="29" t="s">
        <v>949</v>
      </c>
      <c r="AC855" s="29" t="s">
        <v>949</v>
      </c>
      <c r="AD855" s="29" t="s">
        <v>949</v>
      </c>
      <c r="AE855" s="998" t="s">
        <v>989</v>
      </c>
      <c r="AF855" s="998" t="s">
        <v>132</v>
      </c>
      <c r="AG855" s="998"/>
      <c r="AH855" s="998"/>
      <c r="AI855" s="998"/>
      <c r="AJ855" s="998">
        <f t="shared" si="77"/>
        <v>1</v>
      </c>
      <c r="AK855" s="998">
        <f t="shared" si="78"/>
        <v>1</v>
      </c>
    </row>
    <row r="856" spans="1:37" ht="16.5">
      <c r="A856" s="1018"/>
      <c r="B856" s="29">
        <f t="shared" si="80"/>
        <v>854</v>
      </c>
      <c r="C856" s="29" t="s">
        <v>4185</v>
      </c>
      <c r="D856" s="106" t="s">
        <v>6370</v>
      </c>
      <c r="E856" s="106" t="str">
        <f t="shared" ref="E856:E887" si="81">LEFT(D856,8)</f>
        <v>B49D400</v>
      </c>
      <c r="F856" s="106" t="str">
        <f>MID(D856,4,1)</f>
        <v>D</v>
      </c>
      <c r="G856" s="29" t="s">
        <v>6371</v>
      </c>
      <c r="H856" s="29" t="s">
        <v>949</v>
      </c>
      <c r="I856" s="29" t="s">
        <v>949</v>
      </c>
      <c r="J856" s="29" t="s">
        <v>949</v>
      </c>
      <c r="K856" s="29" t="s">
        <v>949</v>
      </c>
      <c r="L856" s="29" t="s">
        <v>4073</v>
      </c>
      <c r="M856" s="29" t="s">
        <v>1412</v>
      </c>
      <c r="N856" s="106" t="s">
        <v>6231</v>
      </c>
      <c r="O856" s="106" t="s">
        <v>949</v>
      </c>
      <c r="P856" s="106" t="s">
        <v>949</v>
      </c>
      <c r="Q856" s="106" t="s">
        <v>949</v>
      </c>
      <c r="R856" s="29" t="s">
        <v>3809</v>
      </c>
      <c r="S856" s="29" t="s">
        <v>949</v>
      </c>
      <c r="T856" s="29" t="s">
        <v>949</v>
      </c>
      <c r="U856" s="29" t="s">
        <v>949</v>
      </c>
      <c r="V856" s="29" t="s">
        <v>949</v>
      </c>
      <c r="W856" s="29" t="s">
        <v>949</v>
      </c>
      <c r="X856" s="29" t="s">
        <v>949</v>
      </c>
      <c r="Y856" s="29" t="s">
        <v>949</v>
      </c>
      <c r="Z856" s="29" t="s">
        <v>949</v>
      </c>
      <c r="AA856" s="29" t="s">
        <v>949</v>
      </c>
      <c r="AB856" s="29" t="s">
        <v>949</v>
      </c>
      <c r="AC856" s="29" t="s">
        <v>949</v>
      </c>
      <c r="AD856" s="29" t="s">
        <v>949</v>
      </c>
      <c r="AE856" s="998"/>
      <c r="AF856" s="998" t="s">
        <v>132</v>
      </c>
      <c r="AG856" s="998"/>
      <c r="AH856" s="998"/>
      <c r="AI856" s="998"/>
      <c r="AJ856" s="998">
        <f t="shared" si="77"/>
        <v>1</v>
      </c>
      <c r="AK856" s="998">
        <f t="shared" si="78"/>
        <v>1</v>
      </c>
    </row>
    <row r="857" spans="1:37" ht="16.5">
      <c r="A857" s="1018"/>
      <c r="B857" s="29">
        <f t="shared" si="80"/>
        <v>855</v>
      </c>
      <c r="C857" s="14" t="s">
        <v>4185</v>
      </c>
      <c r="D857" s="106" t="s">
        <v>6372</v>
      </c>
      <c r="E857" s="106" t="str">
        <f t="shared" si="81"/>
        <v>B49D401</v>
      </c>
      <c r="F857" s="106" t="s">
        <v>979</v>
      </c>
      <c r="G857" s="14" t="s">
        <v>6373</v>
      </c>
      <c r="H857" s="29" t="s">
        <v>949</v>
      </c>
      <c r="I857" s="29">
        <v>0.04</v>
      </c>
      <c r="J857" s="29" t="s">
        <v>949</v>
      </c>
      <c r="K857" s="29" t="s">
        <v>949</v>
      </c>
      <c r="L857" s="29" t="s">
        <v>5828</v>
      </c>
      <c r="M857" s="29" t="s">
        <v>5829</v>
      </c>
      <c r="N857" s="106" t="s">
        <v>3773</v>
      </c>
      <c r="O857" s="106" t="s">
        <v>949</v>
      </c>
      <c r="P857" s="106" t="s">
        <v>949</v>
      </c>
      <c r="Q857" s="106" t="s">
        <v>949</v>
      </c>
      <c r="R857" s="29" t="s">
        <v>3827</v>
      </c>
      <c r="S857" s="29" t="s">
        <v>949</v>
      </c>
      <c r="T857" s="29" t="s">
        <v>949</v>
      </c>
      <c r="U857" s="29" t="s">
        <v>949</v>
      </c>
      <c r="V857" s="29" t="s">
        <v>949</v>
      </c>
      <c r="W857" s="29" t="s">
        <v>949</v>
      </c>
      <c r="X857" s="29" t="s">
        <v>949</v>
      </c>
      <c r="Y857" s="29" t="s">
        <v>949</v>
      </c>
      <c r="Z857" s="29" t="s">
        <v>949</v>
      </c>
      <c r="AA857" s="29" t="s">
        <v>949</v>
      </c>
      <c r="AB857" s="29" t="s">
        <v>949</v>
      </c>
      <c r="AC857" s="29" t="s">
        <v>949</v>
      </c>
      <c r="AD857" s="29" t="s">
        <v>949</v>
      </c>
      <c r="AE857" s="998"/>
      <c r="AF857" s="998" t="s">
        <v>132</v>
      </c>
      <c r="AG857" s="998"/>
      <c r="AH857" s="998"/>
      <c r="AI857" s="998"/>
      <c r="AJ857" s="998">
        <f t="shared" si="77"/>
        <v>1</v>
      </c>
      <c r="AK857" s="998">
        <f t="shared" si="78"/>
        <v>1</v>
      </c>
    </row>
    <row r="858" spans="1:37" ht="16.5">
      <c r="A858" s="1018"/>
      <c r="B858" s="29">
        <f t="shared" si="80"/>
        <v>856</v>
      </c>
      <c r="C858" s="14" t="s">
        <v>4185</v>
      </c>
      <c r="D858" s="106" t="s">
        <v>6374</v>
      </c>
      <c r="E858" s="106" t="str">
        <f t="shared" si="81"/>
        <v>B49D402</v>
      </c>
      <c r="F858" s="106" t="s">
        <v>979</v>
      </c>
      <c r="G858" s="14" t="s">
        <v>6375</v>
      </c>
      <c r="H858" s="29" t="s">
        <v>949</v>
      </c>
      <c r="I858" s="29" t="s">
        <v>949</v>
      </c>
      <c r="J858" s="29" t="s">
        <v>949</v>
      </c>
      <c r="K858" s="29" t="s">
        <v>949</v>
      </c>
      <c r="L858" s="29" t="s">
        <v>5803</v>
      </c>
      <c r="M858" s="29" t="s">
        <v>1412</v>
      </c>
      <c r="N858" s="106" t="s">
        <v>5804</v>
      </c>
      <c r="O858" s="106" t="s">
        <v>949</v>
      </c>
      <c r="P858" s="106" t="s">
        <v>949</v>
      </c>
      <c r="Q858" s="106" t="s">
        <v>949</v>
      </c>
      <c r="R858" s="29" t="s">
        <v>3827</v>
      </c>
      <c r="S858" s="29" t="s">
        <v>949</v>
      </c>
      <c r="T858" s="29" t="s">
        <v>949</v>
      </c>
      <c r="U858" s="29" t="s">
        <v>949</v>
      </c>
      <c r="V858" s="29" t="s">
        <v>949</v>
      </c>
      <c r="W858" s="29" t="s">
        <v>949</v>
      </c>
      <c r="X858" s="29" t="s">
        <v>949</v>
      </c>
      <c r="Y858" s="29" t="s">
        <v>949</v>
      </c>
      <c r="Z858" s="29" t="s">
        <v>949</v>
      </c>
      <c r="AA858" s="29" t="s">
        <v>949</v>
      </c>
      <c r="AB858" s="29" t="s">
        <v>949</v>
      </c>
      <c r="AC858" s="29" t="s">
        <v>949</v>
      </c>
      <c r="AD858" s="29" t="s">
        <v>949</v>
      </c>
      <c r="AE858" s="998"/>
      <c r="AF858" s="998" t="s">
        <v>132</v>
      </c>
      <c r="AG858" s="998"/>
      <c r="AH858" s="998"/>
      <c r="AI858" s="998"/>
      <c r="AJ858" s="998">
        <f t="shared" si="77"/>
        <v>1</v>
      </c>
      <c r="AK858" s="998">
        <f t="shared" si="78"/>
        <v>1</v>
      </c>
    </row>
    <row r="859" spans="1:37" ht="16.5">
      <c r="A859" s="1018"/>
      <c r="B859" s="29">
        <f t="shared" si="80"/>
        <v>857</v>
      </c>
      <c r="C859" s="14" t="s">
        <v>4185</v>
      </c>
      <c r="D859" s="106" t="s">
        <v>6376</v>
      </c>
      <c r="E859" s="106" t="str">
        <f t="shared" si="81"/>
        <v>B49D403</v>
      </c>
      <c r="F859" s="106" t="s">
        <v>979</v>
      </c>
      <c r="G859" s="14" t="s">
        <v>6377</v>
      </c>
      <c r="H859" s="29" t="s">
        <v>949</v>
      </c>
      <c r="I859" s="29" t="s">
        <v>949</v>
      </c>
      <c r="J859" s="29" t="s">
        <v>949</v>
      </c>
      <c r="K859" s="29" t="s">
        <v>949</v>
      </c>
      <c r="L859" s="29" t="s">
        <v>5803</v>
      </c>
      <c r="M859" s="29" t="s">
        <v>1412</v>
      </c>
      <c r="N859" s="106" t="s">
        <v>5804</v>
      </c>
      <c r="O859" s="106" t="s">
        <v>949</v>
      </c>
      <c r="P859" s="106" t="s">
        <v>949</v>
      </c>
      <c r="Q859" s="106" t="s">
        <v>949</v>
      </c>
      <c r="R859" s="29" t="s">
        <v>3827</v>
      </c>
      <c r="S859" s="29" t="s">
        <v>949</v>
      </c>
      <c r="T859" s="29" t="s">
        <v>949</v>
      </c>
      <c r="U859" s="29" t="s">
        <v>949</v>
      </c>
      <c r="V859" s="29" t="s">
        <v>949</v>
      </c>
      <c r="W859" s="29" t="s">
        <v>949</v>
      </c>
      <c r="X859" s="29" t="s">
        <v>949</v>
      </c>
      <c r="Y859" s="29" t="s">
        <v>949</v>
      </c>
      <c r="Z859" s="29" t="s">
        <v>949</v>
      </c>
      <c r="AA859" s="29" t="s">
        <v>949</v>
      </c>
      <c r="AB859" s="29" t="s">
        <v>949</v>
      </c>
      <c r="AC859" s="29" t="s">
        <v>949</v>
      </c>
      <c r="AD859" s="29" t="s">
        <v>949</v>
      </c>
      <c r="AE859" s="998"/>
      <c r="AF859" s="998" t="s">
        <v>132</v>
      </c>
      <c r="AG859" s="998"/>
      <c r="AH859" s="998"/>
      <c r="AI859" s="998"/>
      <c r="AJ859" s="998">
        <f t="shared" si="77"/>
        <v>1</v>
      </c>
      <c r="AK859" s="998">
        <f t="shared" si="78"/>
        <v>1</v>
      </c>
    </row>
    <row r="860" spans="1:37" ht="16.5">
      <c r="A860" s="1018"/>
      <c r="B860" s="29">
        <f t="shared" si="80"/>
        <v>858</v>
      </c>
      <c r="C860" s="14" t="s">
        <v>3719</v>
      </c>
      <c r="D860" s="106" t="s">
        <v>6378</v>
      </c>
      <c r="E860" s="106" t="str">
        <f t="shared" si="81"/>
        <v>B49D404</v>
      </c>
      <c r="F860" s="106" t="s">
        <v>979</v>
      </c>
      <c r="G860" s="14" t="s">
        <v>6379</v>
      </c>
      <c r="H860" s="29" t="s">
        <v>949</v>
      </c>
      <c r="I860" s="29" t="s">
        <v>949</v>
      </c>
      <c r="J860" s="29" t="s">
        <v>949</v>
      </c>
      <c r="K860" s="29" t="s">
        <v>949</v>
      </c>
      <c r="L860" s="29" t="s">
        <v>5803</v>
      </c>
      <c r="M860" s="29" t="s">
        <v>1412</v>
      </c>
      <c r="N860" s="106" t="s">
        <v>5804</v>
      </c>
      <c r="O860" s="106" t="s">
        <v>949</v>
      </c>
      <c r="P860" s="106" t="s">
        <v>949</v>
      </c>
      <c r="Q860" s="106" t="s">
        <v>949</v>
      </c>
      <c r="R860" s="29" t="s">
        <v>3827</v>
      </c>
      <c r="S860" s="29" t="s">
        <v>949</v>
      </c>
      <c r="T860" s="29" t="s">
        <v>949</v>
      </c>
      <c r="U860" s="29" t="s">
        <v>949</v>
      </c>
      <c r="V860" s="29" t="s">
        <v>949</v>
      </c>
      <c r="W860" s="29" t="s">
        <v>949</v>
      </c>
      <c r="X860" s="29" t="s">
        <v>949</v>
      </c>
      <c r="Y860" s="29" t="s">
        <v>949</v>
      </c>
      <c r="Z860" s="29" t="s">
        <v>949</v>
      </c>
      <c r="AA860" s="29" t="s">
        <v>949</v>
      </c>
      <c r="AB860" s="29" t="s">
        <v>949</v>
      </c>
      <c r="AC860" s="29" t="s">
        <v>949</v>
      </c>
      <c r="AD860" s="29" t="s">
        <v>949</v>
      </c>
      <c r="AE860" s="998"/>
      <c r="AF860" s="998" t="s">
        <v>132</v>
      </c>
      <c r="AG860" s="998"/>
      <c r="AH860" s="998"/>
      <c r="AI860" s="998"/>
      <c r="AJ860" s="998">
        <f t="shared" si="77"/>
        <v>1</v>
      </c>
      <c r="AK860" s="998">
        <f t="shared" si="78"/>
        <v>1</v>
      </c>
    </row>
    <row r="861" spans="1:37" ht="16.5">
      <c r="A861" s="1018"/>
      <c r="B861" s="29">
        <f t="shared" si="80"/>
        <v>859</v>
      </c>
      <c r="C861" s="14" t="s">
        <v>4185</v>
      </c>
      <c r="D861" s="106" t="s">
        <v>6380</v>
      </c>
      <c r="E861" s="106" t="str">
        <f t="shared" si="81"/>
        <v>B49D405</v>
      </c>
      <c r="F861" s="106" t="s">
        <v>979</v>
      </c>
      <c r="G861" s="14" t="s">
        <v>6381</v>
      </c>
      <c r="H861" s="29" t="s">
        <v>949</v>
      </c>
      <c r="I861" s="29" t="s">
        <v>949</v>
      </c>
      <c r="J861" s="29" t="s">
        <v>949</v>
      </c>
      <c r="K861" s="29" t="s">
        <v>949</v>
      </c>
      <c r="L861" s="29" t="s">
        <v>6085</v>
      </c>
      <c r="M861" s="29" t="s">
        <v>5557</v>
      </c>
      <c r="N861" s="106" t="s">
        <v>2018</v>
      </c>
      <c r="O861" s="106" t="s">
        <v>5558</v>
      </c>
      <c r="P861" s="106" t="s">
        <v>949</v>
      </c>
      <c r="Q861" s="106" t="s">
        <v>949</v>
      </c>
      <c r="R861" s="29" t="s">
        <v>986</v>
      </c>
      <c r="S861" s="29" t="s">
        <v>949</v>
      </c>
      <c r="T861" s="29" t="s">
        <v>949</v>
      </c>
      <c r="U861" s="29" t="s">
        <v>949</v>
      </c>
      <c r="V861" s="29" t="s">
        <v>949</v>
      </c>
      <c r="W861" s="29" t="s">
        <v>949</v>
      </c>
      <c r="X861" s="29" t="s">
        <v>949</v>
      </c>
      <c r="Y861" s="29" t="s">
        <v>949</v>
      </c>
      <c r="Z861" s="29" t="s">
        <v>949</v>
      </c>
      <c r="AA861" s="29" t="s">
        <v>949</v>
      </c>
      <c r="AB861" s="29" t="s">
        <v>949</v>
      </c>
      <c r="AC861" s="29" t="s">
        <v>949</v>
      </c>
      <c r="AD861" s="29" t="s">
        <v>949</v>
      </c>
      <c r="AE861" s="998"/>
      <c r="AF861" s="998" t="s">
        <v>132</v>
      </c>
      <c r="AG861" s="998"/>
      <c r="AH861" s="998"/>
      <c r="AI861" s="998"/>
      <c r="AJ861" s="998">
        <f t="shared" si="77"/>
        <v>1</v>
      </c>
      <c r="AK861" s="998">
        <f t="shared" si="78"/>
        <v>1</v>
      </c>
    </row>
    <row r="862" spans="1:37" ht="16.5">
      <c r="A862" s="1018"/>
      <c r="B862" s="29">
        <f t="shared" si="80"/>
        <v>860</v>
      </c>
      <c r="C862" s="14" t="s">
        <v>3719</v>
      </c>
      <c r="D862" s="106" t="s">
        <v>6382</v>
      </c>
      <c r="E862" s="106" t="str">
        <f t="shared" si="81"/>
        <v>B49D406</v>
      </c>
      <c r="F862" s="106" t="s">
        <v>979</v>
      </c>
      <c r="G862" s="14" t="s">
        <v>6383</v>
      </c>
      <c r="H862" s="29" t="s">
        <v>949</v>
      </c>
      <c r="I862" s="29" t="s">
        <v>949</v>
      </c>
      <c r="J862" s="29" t="s">
        <v>949</v>
      </c>
      <c r="K862" s="29" t="s">
        <v>949</v>
      </c>
      <c r="L862" s="29" t="s">
        <v>3937</v>
      </c>
      <c r="M862" s="29" t="s">
        <v>1412</v>
      </c>
      <c r="N862" s="106" t="s">
        <v>3938</v>
      </c>
      <c r="O862" s="106" t="s">
        <v>983</v>
      </c>
      <c r="P862" s="106" t="s">
        <v>984</v>
      </c>
      <c r="Q862" s="106" t="s">
        <v>949</v>
      </c>
      <c r="R862" s="29" t="s">
        <v>1166</v>
      </c>
      <c r="S862" s="29" t="s">
        <v>949</v>
      </c>
      <c r="T862" s="29" t="s">
        <v>949</v>
      </c>
      <c r="U862" s="29" t="s">
        <v>949</v>
      </c>
      <c r="V862" s="29" t="s">
        <v>949</v>
      </c>
      <c r="W862" s="29" t="s">
        <v>949</v>
      </c>
      <c r="X862" s="29" t="s">
        <v>949</v>
      </c>
      <c r="Y862" s="29" t="s">
        <v>949</v>
      </c>
      <c r="Z862" s="29" t="s">
        <v>949</v>
      </c>
      <c r="AA862" s="29" t="s">
        <v>949</v>
      </c>
      <c r="AB862" s="29" t="s">
        <v>949</v>
      </c>
      <c r="AC862" s="29" t="s">
        <v>949</v>
      </c>
      <c r="AD862" s="29" t="s">
        <v>949</v>
      </c>
      <c r="AE862" s="998"/>
      <c r="AF862" s="998" t="s">
        <v>132</v>
      </c>
      <c r="AG862" s="998"/>
      <c r="AH862" s="998"/>
      <c r="AI862" s="998"/>
      <c r="AJ862" s="998">
        <f t="shared" si="77"/>
        <v>1</v>
      </c>
      <c r="AK862" s="998">
        <f t="shared" si="78"/>
        <v>1</v>
      </c>
    </row>
    <row r="863" spans="1:37" ht="16.5">
      <c r="A863" s="1018"/>
      <c r="B863" s="29">
        <f t="shared" si="80"/>
        <v>861</v>
      </c>
      <c r="C863" s="14" t="s">
        <v>3719</v>
      </c>
      <c r="D863" s="106" t="s">
        <v>6384</v>
      </c>
      <c r="E863" s="106" t="str">
        <f t="shared" si="81"/>
        <v>B49D407</v>
      </c>
      <c r="F863" s="106" t="s">
        <v>979</v>
      </c>
      <c r="G863" s="14" t="s">
        <v>6385</v>
      </c>
      <c r="H863" s="29" t="s">
        <v>949</v>
      </c>
      <c r="I863" s="29" t="s">
        <v>949</v>
      </c>
      <c r="J863" s="29" t="s">
        <v>949</v>
      </c>
      <c r="K863" s="29" t="s">
        <v>949</v>
      </c>
      <c r="L863" s="29" t="s">
        <v>6386</v>
      </c>
      <c r="M863" s="29" t="s">
        <v>1083</v>
      </c>
      <c r="N863" s="106" t="s">
        <v>3920</v>
      </c>
      <c r="O863" s="106" t="s">
        <v>949</v>
      </c>
      <c r="P863" s="106" t="s">
        <v>949</v>
      </c>
      <c r="Q863" s="106" t="s">
        <v>949</v>
      </c>
      <c r="R863" s="29" t="s">
        <v>3809</v>
      </c>
      <c r="S863" s="29" t="s">
        <v>949</v>
      </c>
      <c r="T863" s="29" t="s">
        <v>949</v>
      </c>
      <c r="U863" s="29" t="s">
        <v>949</v>
      </c>
      <c r="V863" s="29" t="s">
        <v>949</v>
      </c>
      <c r="W863" s="29" t="s">
        <v>949</v>
      </c>
      <c r="X863" s="29" t="s">
        <v>949</v>
      </c>
      <c r="Y863" s="29" t="s">
        <v>949</v>
      </c>
      <c r="Z863" s="29" t="s">
        <v>949</v>
      </c>
      <c r="AA863" s="29" t="s">
        <v>949</v>
      </c>
      <c r="AB863" s="29" t="s">
        <v>949</v>
      </c>
      <c r="AC863" s="29" t="s">
        <v>949</v>
      </c>
      <c r="AD863" s="29" t="s">
        <v>949</v>
      </c>
      <c r="AE863" s="998"/>
      <c r="AF863" s="998" t="s">
        <v>132</v>
      </c>
      <c r="AG863" s="998"/>
      <c r="AH863" s="998"/>
      <c r="AI863" s="998"/>
      <c r="AJ863" s="998">
        <f t="shared" si="77"/>
        <v>1</v>
      </c>
      <c r="AK863" s="998">
        <f t="shared" si="78"/>
        <v>1</v>
      </c>
    </row>
    <row r="864" spans="1:37" ht="16.5">
      <c r="A864" s="1018"/>
      <c r="B864" s="29">
        <f t="shared" si="80"/>
        <v>862</v>
      </c>
      <c r="C864" s="14" t="s">
        <v>3719</v>
      </c>
      <c r="D864" s="106" t="s">
        <v>6387</v>
      </c>
      <c r="E864" s="106" t="str">
        <f t="shared" si="81"/>
        <v>B49D408</v>
      </c>
      <c r="F864" s="106" t="s">
        <v>979</v>
      </c>
      <c r="G864" s="14" t="s">
        <v>6388</v>
      </c>
      <c r="H864" s="29" t="s">
        <v>949</v>
      </c>
      <c r="I864" s="29" t="s">
        <v>949</v>
      </c>
      <c r="J864" s="29" t="s">
        <v>949</v>
      </c>
      <c r="K864" s="29" t="s">
        <v>949</v>
      </c>
      <c r="L864" s="29" t="s">
        <v>5870</v>
      </c>
      <c r="M864" s="29" t="s">
        <v>3808</v>
      </c>
      <c r="N864" s="106" t="s">
        <v>5871</v>
      </c>
      <c r="O864" s="106" t="s">
        <v>949</v>
      </c>
      <c r="P864" s="106" t="s">
        <v>949</v>
      </c>
      <c r="Q864" s="106" t="s">
        <v>949</v>
      </c>
      <c r="R864" s="29" t="s">
        <v>986</v>
      </c>
      <c r="S864" s="29" t="s">
        <v>949</v>
      </c>
      <c r="T864" s="29" t="s">
        <v>949</v>
      </c>
      <c r="U864" s="29" t="s">
        <v>949</v>
      </c>
      <c r="V864" s="29" t="s">
        <v>949</v>
      </c>
      <c r="W864" s="29" t="s">
        <v>949</v>
      </c>
      <c r="X864" s="29" t="s">
        <v>949</v>
      </c>
      <c r="Y864" s="29" t="s">
        <v>949</v>
      </c>
      <c r="Z864" s="29" t="s">
        <v>949</v>
      </c>
      <c r="AA864" s="29" t="s">
        <v>949</v>
      </c>
      <c r="AB864" s="29" t="s">
        <v>949</v>
      </c>
      <c r="AC864" s="29" t="s">
        <v>949</v>
      </c>
      <c r="AD864" s="29" t="s">
        <v>949</v>
      </c>
      <c r="AE864" s="998"/>
      <c r="AF864" s="998" t="s">
        <v>132</v>
      </c>
      <c r="AG864" s="998"/>
      <c r="AH864" s="998"/>
      <c r="AI864" s="998"/>
      <c r="AJ864" s="998">
        <f t="shared" si="77"/>
        <v>1</v>
      </c>
      <c r="AK864" s="998">
        <f t="shared" si="78"/>
        <v>1</v>
      </c>
    </row>
    <row r="865" spans="1:37" ht="16.5">
      <c r="A865" s="1018"/>
      <c r="B865" s="29">
        <f t="shared" si="80"/>
        <v>863</v>
      </c>
      <c r="C865" s="14" t="s">
        <v>3719</v>
      </c>
      <c r="D865" s="106" t="s">
        <v>6389</v>
      </c>
      <c r="E865" s="106" t="str">
        <f t="shared" si="81"/>
        <v>B49D409</v>
      </c>
      <c r="F865" s="106" t="s">
        <v>979</v>
      </c>
      <c r="G865" s="14" t="s">
        <v>6390</v>
      </c>
      <c r="H865" s="29" t="s">
        <v>949</v>
      </c>
      <c r="I865" s="29" t="s">
        <v>949</v>
      </c>
      <c r="J865" s="29" t="s">
        <v>949</v>
      </c>
      <c r="K865" s="29" t="s">
        <v>949</v>
      </c>
      <c r="L865" s="29" t="s">
        <v>4073</v>
      </c>
      <c r="M865" s="29" t="s">
        <v>1412</v>
      </c>
      <c r="N865" s="106" t="s">
        <v>6231</v>
      </c>
      <c r="O865" s="106" t="s">
        <v>949</v>
      </c>
      <c r="P865" s="106" t="s">
        <v>949</v>
      </c>
      <c r="Q865" s="106" t="s">
        <v>949</v>
      </c>
      <c r="R865" s="29" t="s">
        <v>3809</v>
      </c>
      <c r="S865" s="29" t="s">
        <v>949</v>
      </c>
      <c r="T865" s="29" t="s">
        <v>949</v>
      </c>
      <c r="U865" s="29" t="s">
        <v>949</v>
      </c>
      <c r="V865" s="29" t="s">
        <v>949</v>
      </c>
      <c r="W865" s="29" t="s">
        <v>949</v>
      </c>
      <c r="X865" s="29" t="s">
        <v>949</v>
      </c>
      <c r="Y865" s="29" t="s">
        <v>949</v>
      </c>
      <c r="Z865" s="29" t="s">
        <v>949</v>
      </c>
      <c r="AA865" s="29" t="s">
        <v>949</v>
      </c>
      <c r="AB865" s="29" t="s">
        <v>949</v>
      </c>
      <c r="AC865" s="29" t="s">
        <v>949</v>
      </c>
      <c r="AD865" s="29" t="s">
        <v>949</v>
      </c>
      <c r="AE865" s="998"/>
      <c r="AF865" s="998" t="s">
        <v>132</v>
      </c>
      <c r="AG865" s="998"/>
      <c r="AH865" s="998"/>
      <c r="AI865" s="998"/>
      <c r="AJ865" s="998">
        <f t="shared" si="77"/>
        <v>1</v>
      </c>
      <c r="AK865" s="998">
        <f t="shared" si="78"/>
        <v>1</v>
      </c>
    </row>
    <row r="866" spans="1:37" ht="16.5">
      <c r="A866" s="1018"/>
      <c r="B866" s="29">
        <f t="shared" si="80"/>
        <v>864</v>
      </c>
      <c r="C866" s="14" t="s">
        <v>3719</v>
      </c>
      <c r="D866" s="106" t="s">
        <v>6391</v>
      </c>
      <c r="E866" s="106" t="str">
        <f t="shared" si="81"/>
        <v>B49D410</v>
      </c>
      <c r="F866" s="106" t="s">
        <v>979</v>
      </c>
      <c r="G866" s="14" t="s">
        <v>6392</v>
      </c>
      <c r="H866" s="29" t="s">
        <v>949</v>
      </c>
      <c r="I866" s="29">
        <v>0.04</v>
      </c>
      <c r="J866" s="29" t="s">
        <v>949</v>
      </c>
      <c r="K866" s="29" t="s">
        <v>949</v>
      </c>
      <c r="L866" s="29" t="s">
        <v>5828</v>
      </c>
      <c r="M866" s="29" t="s">
        <v>5829</v>
      </c>
      <c r="N866" s="106" t="s">
        <v>3773</v>
      </c>
      <c r="O866" s="106" t="s">
        <v>949</v>
      </c>
      <c r="P866" s="106" t="s">
        <v>949</v>
      </c>
      <c r="Q866" s="106" t="s">
        <v>949</v>
      </c>
      <c r="R866" s="29" t="s">
        <v>3827</v>
      </c>
      <c r="S866" s="29" t="s">
        <v>949</v>
      </c>
      <c r="T866" s="29" t="s">
        <v>949</v>
      </c>
      <c r="U866" s="29" t="s">
        <v>949</v>
      </c>
      <c r="V866" s="29" t="s">
        <v>949</v>
      </c>
      <c r="W866" s="29" t="s">
        <v>949</v>
      </c>
      <c r="X866" s="29" t="s">
        <v>949</v>
      </c>
      <c r="Y866" s="29" t="s">
        <v>949</v>
      </c>
      <c r="Z866" s="29" t="s">
        <v>949</v>
      </c>
      <c r="AA866" s="29" t="s">
        <v>949</v>
      </c>
      <c r="AB866" s="29" t="s">
        <v>949</v>
      </c>
      <c r="AC866" s="29" t="s">
        <v>949</v>
      </c>
      <c r="AD866" s="29" t="s">
        <v>949</v>
      </c>
      <c r="AE866" s="998"/>
      <c r="AF866" s="998" t="s">
        <v>132</v>
      </c>
      <c r="AG866" s="998"/>
      <c r="AH866" s="998"/>
      <c r="AI866" s="998"/>
      <c r="AJ866" s="998">
        <f t="shared" si="77"/>
        <v>1</v>
      </c>
      <c r="AK866" s="998">
        <f t="shared" si="78"/>
        <v>1</v>
      </c>
    </row>
    <row r="867" spans="1:37" ht="16.5">
      <c r="A867" s="1018"/>
      <c r="B867" s="29">
        <f t="shared" si="80"/>
        <v>865</v>
      </c>
      <c r="C867" s="14" t="s">
        <v>3719</v>
      </c>
      <c r="D867" s="106" t="s">
        <v>6393</v>
      </c>
      <c r="E867" s="106" t="str">
        <f t="shared" si="81"/>
        <v>B49D411</v>
      </c>
      <c r="F867" s="106" t="s">
        <v>979</v>
      </c>
      <c r="G867" s="14" t="s">
        <v>6394</v>
      </c>
      <c r="H867" s="29" t="s">
        <v>949</v>
      </c>
      <c r="I867" s="29" t="s">
        <v>949</v>
      </c>
      <c r="J867" s="29" t="s">
        <v>949</v>
      </c>
      <c r="K867" s="29" t="s">
        <v>949</v>
      </c>
      <c r="L867" s="29" t="s">
        <v>5803</v>
      </c>
      <c r="M867" s="29" t="s">
        <v>1412</v>
      </c>
      <c r="N867" s="106" t="s">
        <v>5804</v>
      </c>
      <c r="O867" s="106" t="s">
        <v>949</v>
      </c>
      <c r="P867" s="106" t="s">
        <v>949</v>
      </c>
      <c r="Q867" s="106" t="s">
        <v>949</v>
      </c>
      <c r="R867" s="29" t="s">
        <v>3827</v>
      </c>
      <c r="S867" s="29" t="s">
        <v>949</v>
      </c>
      <c r="T867" s="29" t="s">
        <v>949</v>
      </c>
      <c r="U867" s="29" t="s">
        <v>949</v>
      </c>
      <c r="V867" s="29" t="s">
        <v>949</v>
      </c>
      <c r="W867" s="29" t="s">
        <v>949</v>
      </c>
      <c r="X867" s="29" t="s">
        <v>949</v>
      </c>
      <c r="Y867" s="29" t="s">
        <v>949</v>
      </c>
      <c r="Z867" s="29" t="s">
        <v>949</v>
      </c>
      <c r="AA867" s="29" t="s">
        <v>949</v>
      </c>
      <c r="AB867" s="29" t="s">
        <v>949</v>
      </c>
      <c r="AC867" s="29" t="s">
        <v>949</v>
      </c>
      <c r="AD867" s="29" t="s">
        <v>949</v>
      </c>
      <c r="AE867" s="998"/>
      <c r="AF867" s="998" t="s">
        <v>132</v>
      </c>
      <c r="AG867" s="998"/>
      <c r="AH867" s="998"/>
      <c r="AI867" s="998"/>
      <c r="AJ867" s="998">
        <f t="shared" si="77"/>
        <v>1</v>
      </c>
      <c r="AK867" s="998">
        <f t="shared" si="78"/>
        <v>1</v>
      </c>
    </row>
    <row r="868" spans="1:37" ht="16.5">
      <c r="A868" s="1018"/>
      <c r="B868" s="29">
        <f t="shared" si="80"/>
        <v>866</v>
      </c>
      <c r="C868" s="14" t="s">
        <v>3719</v>
      </c>
      <c r="D868" s="106" t="s">
        <v>6395</v>
      </c>
      <c r="E868" s="106" t="str">
        <f t="shared" si="81"/>
        <v>B49D412</v>
      </c>
      <c r="F868" s="106" t="s">
        <v>979</v>
      </c>
      <c r="G868" s="14" t="s">
        <v>6396</v>
      </c>
      <c r="H868" s="29" t="s">
        <v>949</v>
      </c>
      <c r="I868" s="29" t="s">
        <v>949</v>
      </c>
      <c r="J868" s="29" t="s">
        <v>949</v>
      </c>
      <c r="K868" s="29" t="s">
        <v>949</v>
      </c>
      <c r="L868" s="29" t="s">
        <v>4073</v>
      </c>
      <c r="M868" s="29" t="s">
        <v>3808</v>
      </c>
      <c r="N868" s="106" t="s">
        <v>5526</v>
      </c>
      <c r="O868" s="106" t="s">
        <v>949</v>
      </c>
      <c r="P868" s="106" t="s">
        <v>949</v>
      </c>
      <c r="Q868" s="106" t="s">
        <v>949</v>
      </c>
      <c r="R868" s="29" t="s">
        <v>3827</v>
      </c>
      <c r="S868" s="29" t="s">
        <v>949</v>
      </c>
      <c r="T868" s="29" t="s">
        <v>949</v>
      </c>
      <c r="U868" s="29" t="s">
        <v>949</v>
      </c>
      <c r="V868" s="29" t="s">
        <v>949</v>
      </c>
      <c r="W868" s="29" t="s">
        <v>949</v>
      </c>
      <c r="X868" s="29" t="s">
        <v>949</v>
      </c>
      <c r="Y868" s="29" t="s">
        <v>949</v>
      </c>
      <c r="Z868" s="29" t="s">
        <v>949</v>
      </c>
      <c r="AA868" s="29" t="s">
        <v>949</v>
      </c>
      <c r="AB868" s="29" t="s">
        <v>949</v>
      </c>
      <c r="AC868" s="29" t="s">
        <v>949</v>
      </c>
      <c r="AD868" s="29" t="s">
        <v>949</v>
      </c>
      <c r="AE868" s="998"/>
      <c r="AF868" s="998" t="s">
        <v>132</v>
      </c>
      <c r="AG868" s="998"/>
      <c r="AH868" s="998"/>
      <c r="AI868" s="998"/>
      <c r="AJ868" s="998">
        <f t="shared" si="77"/>
        <v>1</v>
      </c>
      <c r="AK868" s="998">
        <f t="shared" si="78"/>
        <v>1</v>
      </c>
    </row>
    <row r="869" spans="1:37" ht="16.5">
      <c r="A869" s="1018"/>
      <c r="B869" s="29">
        <f t="shared" si="80"/>
        <v>867</v>
      </c>
      <c r="C869" s="14" t="s">
        <v>3719</v>
      </c>
      <c r="D869" s="106" t="s">
        <v>6397</v>
      </c>
      <c r="E869" s="106" t="str">
        <f t="shared" si="81"/>
        <v>B49D414</v>
      </c>
      <c r="F869" s="106" t="s">
        <v>979</v>
      </c>
      <c r="G869" s="14" t="s">
        <v>6398</v>
      </c>
      <c r="H869" s="29" t="s">
        <v>949</v>
      </c>
      <c r="I869" s="29" t="s">
        <v>949</v>
      </c>
      <c r="J869" s="29" t="s">
        <v>949</v>
      </c>
      <c r="K869" s="29" t="s">
        <v>949</v>
      </c>
      <c r="L869" s="29" t="s">
        <v>6085</v>
      </c>
      <c r="M869" s="29" t="s">
        <v>5557</v>
      </c>
      <c r="N869" s="106" t="s">
        <v>2018</v>
      </c>
      <c r="O869" s="106" t="s">
        <v>5558</v>
      </c>
      <c r="P869" s="106" t="s">
        <v>949</v>
      </c>
      <c r="Q869" s="106" t="s">
        <v>949</v>
      </c>
      <c r="R869" s="29" t="s">
        <v>1142</v>
      </c>
      <c r="S869" s="29" t="s">
        <v>949</v>
      </c>
      <c r="T869" s="29" t="s">
        <v>949</v>
      </c>
      <c r="U869" s="29" t="s">
        <v>949</v>
      </c>
      <c r="V869" s="29" t="s">
        <v>949</v>
      </c>
      <c r="W869" s="29" t="s">
        <v>949</v>
      </c>
      <c r="X869" s="29" t="s">
        <v>949</v>
      </c>
      <c r="Y869" s="29" t="s">
        <v>949</v>
      </c>
      <c r="Z869" s="29" t="s">
        <v>949</v>
      </c>
      <c r="AA869" s="29" t="s">
        <v>949</v>
      </c>
      <c r="AB869" s="29" t="s">
        <v>949</v>
      </c>
      <c r="AC869" s="29" t="s">
        <v>949</v>
      </c>
      <c r="AD869" s="29" t="s">
        <v>949</v>
      </c>
      <c r="AE869" s="998"/>
      <c r="AF869" s="998" t="s">
        <v>132</v>
      </c>
      <c r="AG869" s="998"/>
      <c r="AH869" s="998"/>
      <c r="AI869" s="998"/>
      <c r="AJ869" s="998">
        <f t="shared" si="77"/>
        <v>1</v>
      </c>
      <c r="AK869" s="998">
        <f t="shared" si="78"/>
        <v>1</v>
      </c>
    </row>
    <row r="870" spans="1:37" ht="16.5">
      <c r="A870" s="1018"/>
      <c r="B870" s="29">
        <f t="shared" si="80"/>
        <v>868</v>
      </c>
      <c r="C870" s="14" t="s">
        <v>3719</v>
      </c>
      <c r="D870" s="106" t="s">
        <v>6399</v>
      </c>
      <c r="E870" s="106" t="str">
        <f t="shared" si="81"/>
        <v>B49D415</v>
      </c>
      <c r="F870" s="106" t="s">
        <v>979</v>
      </c>
      <c r="G870" s="14" t="s">
        <v>6400</v>
      </c>
      <c r="H870" s="29" t="s">
        <v>949</v>
      </c>
      <c r="I870" s="29" t="s">
        <v>949</v>
      </c>
      <c r="J870" s="29" t="s">
        <v>949</v>
      </c>
      <c r="K870" s="29" t="s">
        <v>949</v>
      </c>
      <c r="L870" s="29" t="s">
        <v>3937</v>
      </c>
      <c r="M870" s="29" t="s">
        <v>1412</v>
      </c>
      <c r="N870" s="106" t="s">
        <v>3938</v>
      </c>
      <c r="O870" s="106" t="s">
        <v>983</v>
      </c>
      <c r="P870" s="106" t="s">
        <v>984</v>
      </c>
      <c r="Q870" s="106" t="s">
        <v>949</v>
      </c>
      <c r="R870" s="29" t="s">
        <v>1166</v>
      </c>
      <c r="S870" s="29" t="s">
        <v>949</v>
      </c>
      <c r="T870" s="29" t="s">
        <v>949</v>
      </c>
      <c r="U870" s="29" t="s">
        <v>949</v>
      </c>
      <c r="V870" s="29" t="s">
        <v>949</v>
      </c>
      <c r="W870" s="29" t="s">
        <v>949</v>
      </c>
      <c r="X870" s="29" t="s">
        <v>949</v>
      </c>
      <c r="Y870" s="29" t="s">
        <v>949</v>
      </c>
      <c r="Z870" s="29" t="s">
        <v>949</v>
      </c>
      <c r="AA870" s="29" t="s">
        <v>949</v>
      </c>
      <c r="AB870" s="29" t="s">
        <v>949</v>
      </c>
      <c r="AC870" s="29" t="s">
        <v>949</v>
      </c>
      <c r="AD870" s="29" t="s">
        <v>949</v>
      </c>
      <c r="AE870" s="998"/>
      <c r="AF870" s="998" t="s">
        <v>132</v>
      </c>
      <c r="AG870" s="998"/>
      <c r="AH870" s="998"/>
      <c r="AI870" s="998"/>
      <c r="AJ870" s="998">
        <f t="shared" si="77"/>
        <v>1</v>
      </c>
      <c r="AK870" s="998">
        <f t="shared" si="78"/>
        <v>1</v>
      </c>
    </row>
    <row r="871" spans="1:37" ht="16.5">
      <c r="A871" s="1018"/>
      <c r="B871" s="29">
        <f t="shared" si="80"/>
        <v>869</v>
      </c>
      <c r="C871" s="14" t="s">
        <v>3719</v>
      </c>
      <c r="D871" s="106" t="s">
        <v>6401</v>
      </c>
      <c r="E871" s="106" t="str">
        <f t="shared" si="81"/>
        <v>B49D416</v>
      </c>
      <c r="F871" s="106" t="s">
        <v>979</v>
      </c>
      <c r="G871" s="14" t="s">
        <v>6402</v>
      </c>
      <c r="H871" s="29" t="s">
        <v>949</v>
      </c>
      <c r="I871" s="29" t="s">
        <v>949</v>
      </c>
      <c r="J871" s="29" t="s">
        <v>949</v>
      </c>
      <c r="K871" s="29" t="s">
        <v>949</v>
      </c>
      <c r="L871" s="29" t="s">
        <v>6386</v>
      </c>
      <c r="M871" s="29" t="s">
        <v>1083</v>
      </c>
      <c r="N871" s="106" t="s">
        <v>3920</v>
      </c>
      <c r="O871" s="106" t="s">
        <v>949</v>
      </c>
      <c r="P871" s="106" t="s">
        <v>949</v>
      </c>
      <c r="Q871" s="106" t="s">
        <v>949</v>
      </c>
      <c r="R871" s="29" t="s">
        <v>3809</v>
      </c>
      <c r="S871" s="29" t="s">
        <v>949</v>
      </c>
      <c r="T871" s="29" t="s">
        <v>949</v>
      </c>
      <c r="U871" s="29" t="s">
        <v>949</v>
      </c>
      <c r="V871" s="29" t="s">
        <v>949</v>
      </c>
      <c r="W871" s="29" t="s">
        <v>949</v>
      </c>
      <c r="X871" s="29" t="s">
        <v>949</v>
      </c>
      <c r="Y871" s="29" t="s">
        <v>949</v>
      </c>
      <c r="Z871" s="29" t="s">
        <v>949</v>
      </c>
      <c r="AA871" s="29" t="s">
        <v>949</v>
      </c>
      <c r="AB871" s="29" t="s">
        <v>949</v>
      </c>
      <c r="AC871" s="29" t="s">
        <v>949</v>
      </c>
      <c r="AD871" s="29" t="s">
        <v>949</v>
      </c>
      <c r="AE871" s="998"/>
      <c r="AF871" s="998" t="s">
        <v>132</v>
      </c>
      <c r="AG871" s="998"/>
      <c r="AH871" s="998"/>
      <c r="AI871" s="998"/>
      <c r="AJ871" s="998">
        <f t="shared" si="77"/>
        <v>1</v>
      </c>
      <c r="AK871" s="998">
        <f t="shared" si="78"/>
        <v>1</v>
      </c>
    </row>
    <row r="872" spans="1:37" ht="16.5">
      <c r="A872" s="1018"/>
      <c r="B872" s="29">
        <f t="shared" si="80"/>
        <v>870</v>
      </c>
      <c r="C872" s="14" t="s">
        <v>3719</v>
      </c>
      <c r="D872" s="106" t="s">
        <v>6403</v>
      </c>
      <c r="E872" s="106" t="str">
        <f t="shared" si="81"/>
        <v>B49D417</v>
      </c>
      <c r="F872" s="106" t="s">
        <v>979</v>
      </c>
      <c r="G872" s="14" t="s">
        <v>6404</v>
      </c>
      <c r="H872" s="29" t="s">
        <v>949</v>
      </c>
      <c r="I872" s="29" t="s">
        <v>949</v>
      </c>
      <c r="J872" s="29" t="s">
        <v>949</v>
      </c>
      <c r="K872" s="29" t="s">
        <v>949</v>
      </c>
      <c r="L872" s="29" t="s">
        <v>5870</v>
      </c>
      <c r="M872" s="29" t="s">
        <v>3808</v>
      </c>
      <c r="N872" s="106" t="s">
        <v>5871</v>
      </c>
      <c r="O872" s="106" t="s">
        <v>949</v>
      </c>
      <c r="P872" s="106" t="s">
        <v>949</v>
      </c>
      <c r="Q872" s="106" t="s">
        <v>949</v>
      </c>
      <c r="R872" s="29" t="s">
        <v>1142</v>
      </c>
      <c r="S872" s="29" t="s">
        <v>949</v>
      </c>
      <c r="T872" s="29" t="s">
        <v>949</v>
      </c>
      <c r="U872" s="29" t="s">
        <v>949</v>
      </c>
      <c r="V872" s="29" t="s">
        <v>949</v>
      </c>
      <c r="W872" s="29" t="s">
        <v>949</v>
      </c>
      <c r="X872" s="29" t="s">
        <v>949</v>
      </c>
      <c r="Y872" s="29" t="s">
        <v>949</v>
      </c>
      <c r="Z872" s="29" t="s">
        <v>949</v>
      </c>
      <c r="AA872" s="29" t="s">
        <v>949</v>
      </c>
      <c r="AB872" s="29" t="s">
        <v>949</v>
      </c>
      <c r="AC872" s="29" t="s">
        <v>949</v>
      </c>
      <c r="AD872" s="29" t="s">
        <v>949</v>
      </c>
      <c r="AE872" s="998"/>
      <c r="AF872" s="998" t="s">
        <v>132</v>
      </c>
      <c r="AG872" s="998"/>
      <c r="AH872" s="998"/>
      <c r="AI872" s="998"/>
      <c r="AJ872" s="998">
        <f t="shared" ref="AJ872:AJ935" si="82">COUNTIFS(D:D,D872)</f>
        <v>1</v>
      </c>
      <c r="AK872" s="998">
        <f t="shared" si="78"/>
        <v>1</v>
      </c>
    </row>
    <row r="873" spans="1:37" ht="16.5">
      <c r="A873" s="1018"/>
      <c r="B873" s="29">
        <f t="shared" si="80"/>
        <v>871</v>
      </c>
      <c r="C873" s="14" t="s">
        <v>3719</v>
      </c>
      <c r="D873" s="106" t="s">
        <v>6405</v>
      </c>
      <c r="E873" s="106" t="str">
        <f t="shared" si="81"/>
        <v>B49D418</v>
      </c>
      <c r="F873" s="106" t="s">
        <v>979</v>
      </c>
      <c r="G873" s="14" t="s">
        <v>6406</v>
      </c>
      <c r="H873" s="29" t="s">
        <v>949</v>
      </c>
      <c r="I873" s="29" t="s">
        <v>949</v>
      </c>
      <c r="J873" s="29" t="s">
        <v>949</v>
      </c>
      <c r="K873" s="29" t="s">
        <v>949</v>
      </c>
      <c r="L873" s="29" t="s">
        <v>4073</v>
      </c>
      <c r="M873" s="29" t="s">
        <v>1412</v>
      </c>
      <c r="N873" s="106" t="s">
        <v>6231</v>
      </c>
      <c r="O873" s="106" t="s">
        <v>949</v>
      </c>
      <c r="P873" s="106" t="s">
        <v>949</v>
      </c>
      <c r="Q873" s="106" t="s">
        <v>949</v>
      </c>
      <c r="R873" s="29" t="s">
        <v>3809</v>
      </c>
      <c r="S873" s="29" t="s">
        <v>949</v>
      </c>
      <c r="T873" s="29" t="s">
        <v>949</v>
      </c>
      <c r="U873" s="29" t="s">
        <v>949</v>
      </c>
      <c r="V873" s="29" t="s">
        <v>949</v>
      </c>
      <c r="W873" s="29" t="s">
        <v>949</v>
      </c>
      <c r="X873" s="29" t="s">
        <v>949</v>
      </c>
      <c r="Y873" s="29" t="s">
        <v>949</v>
      </c>
      <c r="Z873" s="29" t="s">
        <v>949</v>
      </c>
      <c r="AA873" s="29" t="s">
        <v>949</v>
      </c>
      <c r="AB873" s="29" t="s">
        <v>949</v>
      </c>
      <c r="AC873" s="29" t="s">
        <v>949</v>
      </c>
      <c r="AD873" s="29" t="s">
        <v>949</v>
      </c>
      <c r="AE873" s="998"/>
      <c r="AF873" s="998" t="s">
        <v>132</v>
      </c>
      <c r="AG873" s="998"/>
      <c r="AH873" s="998"/>
      <c r="AI873" s="998"/>
      <c r="AJ873" s="998">
        <f t="shared" si="82"/>
        <v>1</v>
      </c>
      <c r="AK873" s="998">
        <f t="shared" si="78"/>
        <v>1</v>
      </c>
    </row>
    <row r="874" spans="1:37" ht="16.5">
      <c r="A874" s="1018"/>
      <c r="B874" s="29">
        <f t="shared" si="80"/>
        <v>872</v>
      </c>
      <c r="C874" s="29" t="s">
        <v>4185</v>
      </c>
      <c r="D874" s="106" t="s">
        <v>6407</v>
      </c>
      <c r="E874" s="106" t="str">
        <f t="shared" si="81"/>
        <v>B49D419</v>
      </c>
      <c r="F874" s="106" t="str">
        <f>MID(D874,4,1)</f>
        <v>D</v>
      </c>
      <c r="G874" s="29" t="s">
        <v>6408</v>
      </c>
      <c r="H874" s="29" t="s">
        <v>949</v>
      </c>
      <c r="I874" s="29">
        <v>0.04</v>
      </c>
      <c r="J874" s="29" t="s">
        <v>949</v>
      </c>
      <c r="K874" s="29" t="s">
        <v>949</v>
      </c>
      <c r="L874" s="29" t="s">
        <v>5828</v>
      </c>
      <c r="M874" s="29" t="s">
        <v>5829</v>
      </c>
      <c r="N874" s="106" t="s">
        <v>3773</v>
      </c>
      <c r="O874" s="106" t="s">
        <v>949</v>
      </c>
      <c r="P874" s="106" t="s">
        <v>949</v>
      </c>
      <c r="Q874" s="106" t="s">
        <v>949</v>
      </c>
      <c r="R874" s="29" t="s">
        <v>3827</v>
      </c>
      <c r="S874" s="29" t="s">
        <v>949</v>
      </c>
      <c r="T874" s="29" t="s">
        <v>949</v>
      </c>
      <c r="U874" s="29" t="s">
        <v>949</v>
      </c>
      <c r="V874" s="29" t="s">
        <v>949</v>
      </c>
      <c r="W874" s="29" t="s">
        <v>949</v>
      </c>
      <c r="X874" s="29" t="s">
        <v>949</v>
      </c>
      <c r="Y874" s="29" t="s">
        <v>949</v>
      </c>
      <c r="Z874" s="29" t="s">
        <v>949</v>
      </c>
      <c r="AA874" s="29" t="s">
        <v>949</v>
      </c>
      <c r="AB874" s="29" t="s">
        <v>949</v>
      </c>
      <c r="AC874" s="29" t="s">
        <v>949</v>
      </c>
      <c r="AD874" s="29" t="s">
        <v>949</v>
      </c>
      <c r="AE874" s="998"/>
      <c r="AF874" s="998" t="s">
        <v>132</v>
      </c>
      <c r="AG874" s="998"/>
      <c r="AH874" s="998"/>
      <c r="AI874" s="998"/>
      <c r="AJ874" s="998">
        <f t="shared" si="82"/>
        <v>1</v>
      </c>
      <c r="AK874" s="998">
        <f t="shared" ref="AK874:AK937" si="83">COUNTIFS(E:E,E874)</f>
        <v>1</v>
      </c>
    </row>
    <row r="875" spans="1:37" ht="16.5">
      <c r="A875" s="1018"/>
      <c r="B875" s="29">
        <f t="shared" si="80"/>
        <v>873</v>
      </c>
      <c r="C875" s="29" t="s">
        <v>4185</v>
      </c>
      <c r="D875" s="106" t="s">
        <v>6409</v>
      </c>
      <c r="E875" s="106" t="str">
        <f t="shared" si="81"/>
        <v>B49D420</v>
      </c>
      <c r="F875" s="106" t="str">
        <f>MID(D875,4,1)</f>
        <v>D</v>
      </c>
      <c r="G875" s="29" t="s">
        <v>6410</v>
      </c>
      <c r="H875" s="29" t="s">
        <v>949</v>
      </c>
      <c r="I875" s="29" t="s">
        <v>949</v>
      </c>
      <c r="J875" s="29" t="s">
        <v>949</v>
      </c>
      <c r="K875" s="29" t="s">
        <v>949</v>
      </c>
      <c r="L875" s="29" t="s">
        <v>5803</v>
      </c>
      <c r="M875" s="29" t="s">
        <v>1412</v>
      </c>
      <c r="N875" s="106" t="s">
        <v>5804</v>
      </c>
      <c r="O875" s="106" t="s">
        <v>949</v>
      </c>
      <c r="P875" s="106" t="s">
        <v>949</v>
      </c>
      <c r="Q875" s="106" t="s">
        <v>949</v>
      </c>
      <c r="R875" s="29" t="s">
        <v>3827</v>
      </c>
      <c r="S875" s="29" t="s">
        <v>949</v>
      </c>
      <c r="T875" s="29" t="s">
        <v>949</v>
      </c>
      <c r="U875" s="29" t="s">
        <v>949</v>
      </c>
      <c r="V875" s="29" t="s">
        <v>949</v>
      </c>
      <c r="W875" s="29" t="s">
        <v>949</v>
      </c>
      <c r="X875" s="29" t="s">
        <v>949</v>
      </c>
      <c r="Y875" s="29" t="s">
        <v>949</v>
      </c>
      <c r="Z875" s="29" t="s">
        <v>949</v>
      </c>
      <c r="AA875" s="29" t="s">
        <v>949</v>
      </c>
      <c r="AB875" s="29" t="s">
        <v>949</v>
      </c>
      <c r="AC875" s="29" t="s">
        <v>949</v>
      </c>
      <c r="AD875" s="29" t="s">
        <v>949</v>
      </c>
      <c r="AE875" s="998"/>
      <c r="AF875" s="998" t="s">
        <v>132</v>
      </c>
      <c r="AG875" s="998"/>
      <c r="AH875" s="998"/>
      <c r="AI875" s="998"/>
      <c r="AJ875" s="998">
        <f t="shared" si="82"/>
        <v>1</v>
      </c>
      <c r="AK875" s="998">
        <f t="shared" si="83"/>
        <v>1</v>
      </c>
    </row>
    <row r="876" spans="1:37" ht="16.5">
      <c r="A876" s="1018"/>
      <c r="B876" s="29">
        <f t="shared" si="80"/>
        <v>874</v>
      </c>
      <c r="C876" s="29" t="s">
        <v>4185</v>
      </c>
      <c r="D876" s="106" t="s">
        <v>6411</v>
      </c>
      <c r="E876" s="106" t="str">
        <f t="shared" si="81"/>
        <v>B49D421</v>
      </c>
      <c r="F876" s="106" t="str">
        <f>MID(D876,4,1)</f>
        <v>D</v>
      </c>
      <c r="G876" s="29" t="s">
        <v>6412</v>
      </c>
      <c r="H876" s="29" t="s">
        <v>949</v>
      </c>
      <c r="I876" s="29" t="s">
        <v>949</v>
      </c>
      <c r="J876" s="29" t="s">
        <v>949</v>
      </c>
      <c r="K876" s="29" t="s">
        <v>949</v>
      </c>
      <c r="L876" s="29" t="s">
        <v>5803</v>
      </c>
      <c r="M876" s="29" t="s">
        <v>1412</v>
      </c>
      <c r="N876" s="106" t="s">
        <v>5804</v>
      </c>
      <c r="O876" s="106" t="s">
        <v>949</v>
      </c>
      <c r="P876" s="106" t="s">
        <v>949</v>
      </c>
      <c r="Q876" s="106" t="s">
        <v>949</v>
      </c>
      <c r="R876" s="29" t="s">
        <v>3827</v>
      </c>
      <c r="S876" s="29" t="s">
        <v>949</v>
      </c>
      <c r="T876" s="29" t="s">
        <v>949</v>
      </c>
      <c r="U876" s="29" t="s">
        <v>949</v>
      </c>
      <c r="V876" s="29" t="s">
        <v>949</v>
      </c>
      <c r="W876" s="29" t="s">
        <v>949</v>
      </c>
      <c r="X876" s="29" t="s">
        <v>949</v>
      </c>
      <c r="Y876" s="29" t="s">
        <v>949</v>
      </c>
      <c r="Z876" s="29" t="s">
        <v>949</v>
      </c>
      <c r="AA876" s="29" t="s">
        <v>949</v>
      </c>
      <c r="AB876" s="29" t="s">
        <v>949</v>
      </c>
      <c r="AC876" s="29" t="s">
        <v>949</v>
      </c>
      <c r="AD876" s="29" t="s">
        <v>949</v>
      </c>
      <c r="AE876" s="998"/>
      <c r="AF876" s="998" t="s">
        <v>132</v>
      </c>
      <c r="AG876" s="998"/>
      <c r="AH876" s="998"/>
      <c r="AI876" s="998"/>
      <c r="AJ876" s="998">
        <f t="shared" si="82"/>
        <v>1</v>
      </c>
      <c r="AK876" s="998">
        <f t="shared" si="83"/>
        <v>1</v>
      </c>
    </row>
    <row r="877" spans="1:37" ht="16.5">
      <c r="A877" s="1018"/>
      <c r="B877" s="29">
        <f t="shared" si="80"/>
        <v>875</v>
      </c>
      <c r="C877" s="14" t="s">
        <v>4185</v>
      </c>
      <c r="D877" s="106" t="s">
        <v>6413</v>
      </c>
      <c r="E877" s="106" t="str">
        <f t="shared" si="81"/>
        <v>B49D423</v>
      </c>
      <c r="F877" s="106" t="s">
        <v>979</v>
      </c>
      <c r="G877" s="14" t="s">
        <v>6414</v>
      </c>
      <c r="H877" s="29" t="s">
        <v>949</v>
      </c>
      <c r="I877" s="29" t="s">
        <v>949</v>
      </c>
      <c r="J877" s="29" t="s">
        <v>949</v>
      </c>
      <c r="K877" s="29" t="s">
        <v>949</v>
      </c>
      <c r="L877" s="29" t="s">
        <v>6085</v>
      </c>
      <c r="M877" s="29" t="s">
        <v>5557</v>
      </c>
      <c r="N877" s="106" t="s">
        <v>2018</v>
      </c>
      <c r="O877" s="106" t="s">
        <v>5558</v>
      </c>
      <c r="P877" s="106" t="s">
        <v>949</v>
      </c>
      <c r="Q877" s="106" t="s">
        <v>949</v>
      </c>
      <c r="R877" s="29" t="s">
        <v>1142</v>
      </c>
      <c r="S877" s="29" t="s">
        <v>949</v>
      </c>
      <c r="T877" s="29" t="s">
        <v>949</v>
      </c>
      <c r="U877" s="29" t="s">
        <v>949</v>
      </c>
      <c r="V877" s="29" t="s">
        <v>949</v>
      </c>
      <c r="W877" s="29" t="s">
        <v>949</v>
      </c>
      <c r="X877" s="29" t="s">
        <v>949</v>
      </c>
      <c r="Y877" s="29" t="s">
        <v>949</v>
      </c>
      <c r="Z877" s="29" t="s">
        <v>949</v>
      </c>
      <c r="AA877" s="29" t="s">
        <v>949</v>
      </c>
      <c r="AB877" s="29" t="s">
        <v>949</v>
      </c>
      <c r="AC877" s="29" t="s">
        <v>949</v>
      </c>
      <c r="AD877" s="29" t="s">
        <v>949</v>
      </c>
      <c r="AE877" s="998"/>
      <c r="AF877" s="998" t="s">
        <v>132</v>
      </c>
      <c r="AG877" s="998"/>
      <c r="AH877" s="998"/>
      <c r="AI877" s="998"/>
      <c r="AJ877" s="998">
        <f t="shared" si="82"/>
        <v>1</v>
      </c>
      <c r="AK877" s="998">
        <f t="shared" si="83"/>
        <v>1</v>
      </c>
    </row>
    <row r="878" spans="1:37" ht="16.5">
      <c r="A878" s="1018"/>
      <c r="B878" s="29">
        <f t="shared" si="80"/>
        <v>876</v>
      </c>
      <c r="C878" s="14" t="s">
        <v>3719</v>
      </c>
      <c r="D878" s="106" t="s">
        <v>6415</v>
      </c>
      <c r="E878" s="106" t="str">
        <f t="shared" si="81"/>
        <v>B49D424</v>
      </c>
      <c r="F878" s="106" t="s">
        <v>979</v>
      </c>
      <c r="G878" s="14" t="s">
        <v>6416</v>
      </c>
      <c r="H878" s="29" t="s">
        <v>949</v>
      </c>
      <c r="I878" s="29" t="s">
        <v>949</v>
      </c>
      <c r="J878" s="29" t="s">
        <v>949</v>
      </c>
      <c r="K878" s="29" t="s">
        <v>949</v>
      </c>
      <c r="L878" s="29" t="s">
        <v>3937</v>
      </c>
      <c r="M878" s="29" t="s">
        <v>1412</v>
      </c>
      <c r="N878" s="106" t="s">
        <v>3938</v>
      </c>
      <c r="O878" s="106" t="s">
        <v>983</v>
      </c>
      <c r="P878" s="106" t="s">
        <v>984</v>
      </c>
      <c r="Q878" s="106" t="s">
        <v>949</v>
      </c>
      <c r="R878" s="29" t="s">
        <v>1166</v>
      </c>
      <c r="S878" s="29" t="s">
        <v>949</v>
      </c>
      <c r="T878" s="29" t="s">
        <v>949</v>
      </c>
      <c r="U878" s="29" t="s">
        <v>949</v>
      </c>
      <c r="V878" s="29" t="s">
        <v>949</v>
      </c>
      <c r="W878" s="29" t="s">
        <v>949</v>
      </c>
      <c r="X878" s="29" t="s">
        <v>949</v>
      </c>
      <c r="Y878" s="29" t="s">
        <v>949</v>
      </c>
      <c r="Z878" s="29" t="s">
        <v>949</v>
      </c>
      <c r="AA878" s="29" t="s">
        <v>949</v>
      </c>
      <c r="AB878" s="29" t="s">
        <v>949</v>
      </c>
      <c r="AC878" s="29" t="s">
        <v>949</v>
      </c>
      <c r="AD878" s="29" t="s">
        <v>949</v>
      </c>
      <c r="AE878" s="998"/>
      <c r="AF878" s="998" t="s">
        <v>132</v>
      </c>
      <c r="AG878" s="998"/>
      <c r="AH878" s="998"/>
      <c r="AI878" s="998"/>
      <c r="AJ878" s="998">
        <f t="shared" si="82"/>
        <v>1</v>
      </c>
      <c r="AK878" s="998">
        <f t="shared" si="83"/>
        <v>1</v>
      </c>
    </row>
    <row r="879" spans="1:37" ht="16.5">
      <c r="A879" s="1018"/>
      <c r="B879" s="29">
        <f t="shared" si="80"/>
        <v>877</v>
      </c>
      <c r="C879" s="14" t="s">
        <v>3719</v>
      </c>
      <c r="D879" s="106" t="s">
        <v>6417</v>
      </c>
      <c r="E879" s="106" t="str">
        <f t="shared" si="81"/>
        <v>B49D425</v>
      </c>
      <c r="F879" s="106" t="s">
        <v>979</v>
      </c>
      <c r="G879" s="14" t="s">
        <v>6418</v>
      </c>
      <c r="H879" s="29" t="s">
        <v>949</v>
      </c>
      <c r="I879" s="29" t="s">
        <v>949</v>
      </c>
      <c r="J879" s="29" t="s">
        <v>949</v>
      </c>
      <c r="K879" s="29" t="s">
        <v>949</v>
      </c>
      <c r="L879" s="29" t="s">
        <v>6386</v>
      </c>
      <c r="M879" s="29" t="s">
        <v>1083</v>
      </c>
      <c r="N879" s="106" t="s">
        <v>3920</v>
      </c>
      <c r="O879" s="106" t="s">
        <v>949</v>
      </c>
      <c r="P879" s="106" t="s">
        <v>949</v>
      </c>
      <c r="Q879" s="106" t="s">
        <v>949</v>
      </c>
      <c r="R879" s="29" t="s">
        <v>3809</v>
      </c>
      <c r="S879" s="29" t="s">
        <v>949</v>
      </c>
      <c r="T879" s="29" t="s">
        <v>949</v>
      </c>
      <c r="U879" s="29" t="s">
        <v>949</v>
      </c>
      <c r="V879" s="29" t="s">
        <v>949</v>
      </c>
      <c r="W879" s="29" t="s">
        <v>949</v>
      </c>
      <c r="X879" s="29" t="s">
        <v>949</v>
      </c>
      <c r="Y879" s="29" t="s">
        <v>949</v>
      </c>
      <c r="Z879" s="29" t="s">
        <v>949</v>
      </c>
      <c r="AA879" s="29" t="s">
        <v>949</v>
      </c>
      <c r="AB879" s="29" t="s">
        <v>949</v>
      </c>
      <c r="AC879" s="29" t="s">
        <v>949</v>
      </c>
      <c r="AD879" s="29" t="s">
        <v>949</v>
      </c>
      <c r="AE879" s="998"/>
      <c r="AF879" s="998" t="s">
        <v>132</v>
      </c>
      <c r="AG879" s="998"/>
      <c r="AH879" s="998"/>
      <c r="AI879" s="998"/>
      <c r="AJ879" s="998">
        <f t="shared" si="82"/>
        <v>1</v>
      </c>
      <c r="AK879" s="998">
        <f t="shared" si="83"/>
        <v>1</v>
      </c>
    </row>
    <row r="880" spans="1:37" ht="16.5">
      <c r="A880" s="1018"/>
      <c r="B880" s="29">
        <f t="shared" si="80"/>
        <v>878</v>
      </c>
      <c r="C880" s="14" t="s">
        <v>3719</v>
      </c>
      <c r="D880" s="106" t="s">
        <v>6419</v>
      </c>
      <c r="E880" s="106" t="str">
        <f t="shared" si="81"/>
        <v>B49D426</v>
      </c>
      <c r="F880" s="106" t="s">
        <v>979</v>
      </c>
      <c r="G880" s="14" t="s">
        <v>6420</v>
      </c>
      <c r="H880" s="29" t="s">
        <v>949</v>
      </c>
      <c r="I880" s="29" t="s">
        <v>949</v>
      </c>
      <c r="J880" s="29" t="s">
        <v>949</v>
      </c>
      <c r="K880" s="29" t="s">
        <v>949</v>
      </c>
      <c r="L880" s="29" t="s">
        <v>5870</v>
      </c>
      <c r="M880" s="29" t="s">
        <v>3808</v>
      </c>
      <c r="N880" s="106" t="s">
        <v>5871</v>
      </c>
      <c r="O880" s="106" t="s">
        <v>949</v>
      </c>
      <c r="P880" s="106" t="s">
        <v>949</v>
      </c>
      <c r="Q880" s="106" t="s">
        <v>949</v>
      </c>
      <c r="R880" s="29" t="s">
        <v>1142</v>
      </c>
      <c r="S880" s="29" t="s">
        <v>949</v>
      </c>
      <c r="T880" s="29" t="s">
        <v>949</v>
      </c>
      <c r="U880" s="29" t="s">
        <v>949</v>
      </c>
      <c r="V880" s="29" t="s">
        <v>949</v>
      </c>
      <c r="W880" s="29" t="s">
        <v>949</v>
      </c>
      <c r="X880" s="29" t="s">
        <v>949</v>
      </c>
      <c r="Y880" s="29" t="s">
        <v>949</v>
      </c>
      <c r="Z880" s="29" t="s">
        <v>949</v>
      </c>
      <c r="AA880" s="29" t="s">
        <v>949</v>
      </c>
      <c r="AB880" s="29" t="s">
        <v>949</v>
      </c>
      <c r="AC880" s="29" t="s">
        <v>949</v>
      </c>
      <c r="AD880" s="29" t="s">
        <v>949</v>
      </c>
      <c r="AE880" s="998"/>
      <c r="AF880" s="998" t="s">
        <v>132</v>
      </c>
      <c r="AG880" s="998"/>
      <c r="AH880" s="998"/>
      <c r="AI880" s="998"/>
      <c r="AJ880" s="998">
        <f t="shared" si="82"/>
        <v>1</v>
      </c>
      <c r="AK880" s="998">
        <f t="shared" si="83"/>
        <v>1</v>
      </c>
    </row>
    <row r="881" spans="1:37" ht="16.5">
      <c r="A881" s="1018"/>
      <c r="B881" s="29">
        <f t="shared" si="80"/>
        <v>879</v>
      </c>
      <c r="C881" s="29" t="s">
        <v>4185</v>
      </c>
      <c r="D881" s="106" t="s">
        <v>6421</v>
      </c>
      <c r="E881" s="106" t="str">
        <f t="shared" si="81"/>
        <v>B49D427</v>
      </c>
      <c r="F881" s="106" t="str">
        <f>MID(D881,4,1)</f>
        <v>D</v>
      </c>
      <c r="G881" s="29" t="s">
        <v>6422</v>
      </c>
      <c r="H881" s="29" t="s">
        <v>949</v>
      </c>
      <c r="I881" s="29" t="s">
        <v>949</v>
      </c>
      <c r="J881" s="29" t="s">
        <v>949</v>
      </c>
      <c r="K881" s="29" t="s">
        <v>949</v>
      </c>
      <c r="L881" s="29" t="s">
        <v>4073</v>
      </c>
      <c r="M881" s="29" t="s">
        <v>3808</v>
      </c>
      <c r="N881" s="106" t="s">
        <v>5526</v>
      </c>
      <c r="O881" s="106" t="s">
        <v>949</v>
      </c>
      <c r="P881" s="106" t="s">
        <v>949</v>
      </c>
      <c r="Q881" s="106" t="s">
        <v>949</v>
      </c>
      <c r="R881" s="29" t="s">
        <v>3827</v>
      </c>
      <c r="S881" s="29" t="s">
        <v>949</v>
      </c>
      <c r="T881" s="29" t="s">
        <v>949</v>
      </c>
      <c r="U881" s="29" t="s">
        <v>949</v>
      </c>
      <c r="V881" s="29" t="s">
        <v>949</v>
      </c>
      <c r="W881" s="29" t="s">
        <v>949</v>
      </c>
      <c r="X881" s="29" t="s">
        <v>949</v>
      </c>
      <c r="Y881" s="29" t="s">
        <v>949</v>
      </c>
      <c r="Z881" s="29" t="s">
        <v>949</v>
      </c>
      <c r="AA881" s="29" t="s">
        <v>949</v>
      </c>
      <c r="AB881" s="29" t="s">
        <v>949</v>
      </c>
      <c r="AC881" s="29" t="s">
        <v>949</v>
      </c>
      <c r="AD881" s="29" t="s">
        <v>949</v>
      </c>
      <c r="AE881" s="998"/>
      <c r="AF881" s="998" t="s">
        <v>132</v>
      </c>
      <c r="AG881" s="998"/>
      <c r="AH881" s="998"/>
      <c r="AI881" s="998"/>
      <c r="AJ881" s="998">
        <f t="shared" si="82"/>
        <v>1</v>
      </c>
      <c r="AK881" s="998">
        <f t="shared" si="83"/>
        <v>1</v>
      </c>
    </row>
    <row r="882" spans="1:37" ht="16.5">
      <c r="A882" s="1018"/>
      <c r="B882" s="29">
        <f t="shared" si="80"/>
        <v>880</v>
      </c>
      <c r="C882" s="14" t="s">
        <v>4185</v>
      </c>
      <c r="D882" s="106" t="s">
        <v>6423</v>
      </c>
      <c r="E882" s="106" t="str">
        <f t="shared" si="81"/>
        <v>B49D428</v>
      </c>
      <c r="F882" s="106" t="s">
        <v>979</v>
      </c>
      <c r="G882" s="14" t="s">
        <v>6424</v>
      </c>
      <c r="H882" s="29" t="s">
        <v>949</v>
      </c>
      <c r="I882" s="29" t="s">
        <v>949</v>
      </c>
      <c r="J882" s="29" t="s">
        <v>949</v>
      </c>
      <c r="K882" s="29" t="s">
        <v>949</v>
      </c>
      <c r="L882" s="29" t="s">
        <v>5809</v>
      </c>
      <c r="M882" s="29" t="s">
        <v>3808</v>
      </c>
      <c r="N882" s="106" t="s">
        <v>5526</v>
      </c>
      <c r="O882" s="106" t="s">
        <v>949</v>
      </c>
      <c r="P882" s="106" t="s">
        <v>949</v>
      </c>
      <c r="Q882" s="106" t="s">
        <v>949</v>
      </c>
      <c r="R882" s="29" t="s">
        <v>3827</v>
      </c>
      <c r="S882" s="29" t="s">
        <v>949</v>
      </c>
      <c r="T882" s="29" t="s">
        <v>949</v>
      </c>
      <c r="U882" s="29" t="s">
        <v>949</v>
      </c>
      <c r="V882" s="29" t="s">
        <v>949</v>
      </c>
      <c r="W882" s="29" t="s">
        <v>949</v>
      </c>
      <c r="X882" s="29" t="s">
        <v>949</v>
      </c>
      <c r="Y882" s="29" t="s">
        <v>949</v>
      </c>
      <c r="Z882" s="29" t="s">
        <v>949</v>
      </c>
      <c r="AA882" s="29" t="s">
        <v>949</v>
      </c>
      <c r="AB882" s="29" t="s">
        <v>949</v>
      </c>
      <c r="AC882" s="29" t="s">
        <v>949</v>
      </c>
      <c r="AD882" s="29" t="s">
        <v>949</v>
      </c>
      <c r="AE882" s="998"/>
      <c r="AF882" s="998" t="s">
        <v>132</v>
      </c>
      <c r="AG882" s="998"/>
      <c r="AH882" s="998"/>
      <c r="AI882" s="998"/>
      <c r="AJ882" s="998">
        <f t="shared" si="82"/>
        <v>1</v>
      </c>
      <c r="AK882" s="998">
        <f t="shared" si="83"/>
        <v>1</v>
      </c>
    </row>
    <row r="883" spans="1:37" ht="16.5">
      <c r="A883" s="1018"/>
      <c r="B883" s="29">
        <f t="shared" si="80"/>
        <v>881</v>
      </c>
      <c r="C883" s="14" t="s">
        <v>4185</v>
      </c>
      <c r="D883" s="106" t="s">
        <v>6425</v>
      </c>
      <c r="E883" s="106" t="str">
        <f t="shared" si="81"/>
        <v>B49D429</v>
      </c>
      <c r="F883" s="106" t="s">
        <v>979</v>
      </c>
      <c r="G883" s="14" t="s">
        <v>6426</v>
      </c>
      <c r="H883" s="29" t="s">
        <v>949</v>
      </c>
      <c r="I883" s="29" t="s">
        <v>949</v>
      </c>
      <c r="J883" s="29" t="s">
        <v>949</v>
      </c>
      <c r="K883" s="29" t="s">
        <v>949</v>
      </c>
      <c r="L883" s="29" t="s">
        <v>5816</v>
      </c>
      <c r="M883" s="29" t="s">
        <v>3808</v>
      </c>
      <c r="N883" s="106" t="s">
        <v>949</v>
      </c>
      <c r="O883" s="106" t="s">
        <v>949</v>
      </c>
      <c r="P883" s="106" t="s">
        <v>949</v>
      </c>
      <c r="Q883" s="106" t="s">
        <v>949</v>
      </c>
      <c r="R883" s="29" t="s">
        <v>1166</v>
      </c>
      <c r="S883" s="29" t="s">
        <v>949</v>
      </c>
      <c r="T883" s="29" t="s">
        <v>949</v>
      </c>
      <c r="U883" s="29" t="s">
        <v>949</v>
      </c>
      <c r="V883" s="29" t="s">
        <v>949</v>
      </c>
      <c r="W883" s="29" t="s">
        <v>949</v>
      </c>
      <c r="X883" s="29" t="s">
        <v>949</v>
      </c>
      <c r="Y883" s="29" t="s">
        <v>949</v>
      </c>
      <c r="Z883" s="29" t="s">
        <v>949</v>
      </c>
      <c r="AA883" s="29" t="s">
        <v>949</v>
      </c>
      <c r="AB883" s="29" t="s">
        <v>949</v>
      </c>
      <c r="AC883" s="29" t="s">
        <v>949</v>
      </c>
      <c r="AD883" s="29" t="s">
        <v>949</v>
      </c>
      <c r="AE883" s="998"/>
      <c r="AF883" s="998" t="s">
        <v>132</v>
      </c>
      <c r="AG883" s="998"/>
      <c r="AH883" s="998"/>
      <c r="AI883" s="998"/>
      <c r="AJ883" s="998">
        <f t="shared" si="82"/>
        <v>1</v>
      </c>
      <c r="AK883" s="998">
        <f t="shared" si="83"/>
        <v>1</v>
      </c>
    </row>
    <row r="884" spans="1:37" ht="16.5">
      <c r="A884" s="1018"/>
      <c r="B884" s="29">
        <f t="shared" si="80"/>
        <v>882</v>
      </c>
      <c r="C884" s="14" t="s">
        <v>3719</v>
      </c>
      <c r="D884" s="106" t="s">
        <v>6427</v>
      </c>
      <c r="E884" s="106" t="str">
        <f t="shared" si="81"/>
        <v>B49D440</v>
      </c>
      <c r="F884" s="106" t="s">
        <v>979</v>
      </c>
      <c r="G884" s="14" t="s">
        <v>6428</v>
      </c>
      <c r="H884" s="29" t="s">
        <v>949</v>
      </c>
      <c r="I884" s="29" t="s">
        <v>949</v>
      </c>
      <c r="J884" s="29" t="s">
        <v>949</v>
      </c>
      <c r="K884" s="29" t="s">
        <v>949</v>
      </c>
      <c r="L884" s="29" t="s">
        <v>6316</v>
      </c>
      <c r="M884" s="29" t="s">
        <v>1083</v>
      </c>
      <c r="N884" s="106" t="s">
        <v>3920</v>
      </c>
      <c r="O884" s="106" t="s">
        <v>949</v>
      </c>
      <c r="P884" s="106" t="s">
        <v>949</v>
      </c>
      <c r="Q884" s="106" t="s">
        <v>949</v>
      </c>
      <c r="R884" s="29" t="s">
        <v>3809</v>
      </c>
      <c r="S884" s="29" t="s">
        <v>949</v>
      </c>
      <c r="T884" s="29" t="s">
        <v>949</v>
      </c>
      <c r="U884" s="29" t="s">
        <v>949</v>
      </c>
      <c r="V884" s="29" t="s">
        <v>949</v>
      </c>
      <c r="W884" s="29" t="s">
        <v>949</v>
      </c>
      <c r="X884" s="29" t="s">
        <v>949</v>
      </c>
      <c r="Y884" s="29" t="s">
        <v>949</v>
      </c>
      <c r="Z884" s="29" t="s">
        <v>949</v>
      </c>
      <c r="AA884" s="29" t="s">
        <v>949</v>
      </c>
      <c r="AB884" s="29" t="s">
        <v>949</v>
      </c>
      <c r="AC884" s="29" t="s">
        <v>949</v>
      </c>
      <c r="AD884" s="29" t="s">
        <v>949</v>
      </c>
      <c r="AE884" s="998"/>
      <c r="AF884" s="998" t="s">
        <v>132</v>
      </c>
      <c r="AG884" s="998"/>
      <c r="AH884" s="998"/>
      <c r="AI884" s="998"/>
      <c r="AJ884" s="998">
        <f t="shared" si="82"/>
        <v>1</v>
      </c>
      <c r="AK884" s="998">
        <f t="shared" si="83"/>
        <v>1</v>
      </c>
    </row>
    <row r="885" spans="1:37" ht="16.5">
      <c r="A885" s="1018"/>
      <c r="B885" s="29">
        <f t="shared" si="80"/>
        <v>883</v>
      </c>
      <c r="C885" s="14" t="s">
        <v>3719</v>
      </c>
      <c r="D885" s="106" t="s">
        <v>6429</v>
      </c>
      <c r="E885" s="106" t="str">
        <f t="shared" si="81"/>
        <v>B49D441</v>
      </c>
      <c r="F885" s="106" t="s">
        <v>979</v>
      </c>
      <c r="G885" s="14" t="s">
        <v>6430</v>
      </c>
      <c r="H885" s="29" t="s">
        <v>949</v>
      </c>
      <c r="I885" s="29" t="s">
        <v>949</v>
      </c>
      <c r="J885" s="29" t="s">
        <v>949</v>
      </c>
      <c r="K885" s="29" t="s">
        <v>949</v>
      </c>
      <c r="L885" s="29" t="s">
        <v>6386</v>
      </c>
      <c r="M885" s="29" t="s">
        <v>1083</v>
      </c>
      <c r="N885" s="106" t="s">
        <v>3920</v>
      </c>
      <c r="O885" s="106" t="s">
        <v>949</v>
      </c>
      <c r="P885" s="106" t="s">
        <v>949</v>
      </c>
      <c r="Q885" s="106" t="s">
        <v>949</v>
      </c>
      <c r="R885" s="29" t="s">
        <v>3809</v>
      </c>
      <c r="S885" s="29" t="s">
        <v>949</v>
      </c>
      <c r="T885" s="29" t="s">
        <v>949</v>
      </c>
      <c r="U885" s="29" t="s">
        <v>949</v>
      </c>
      <c r="V885" s="29" t="s">
        <v>949</v>
      </c>
      <c r="W885" s="29" t="s">
        <v>949</v>
      </c>
      <c r="X885" s="29" t="s">
        <v>949</v>
      </c>
      <c r="Y885" s="29" t="s">
        <v>949</v>
      </c>
      <c r="Z885" s="29" t="s">
        <v>949</v>
      </c>
      <c r="AA885" s="29" t="s">
        <v>949</v>
      </c>
      <c r="AB885" s="29" t="s">
        <v>949</v>
      </c>
      <c r="AC885" s="29" t="s">
        <v>949</v>
      </c>
      <c r="AD885" s="29" t="s">
        <v>949</v>
      </c>
      <c r="AE885" s="998"/>
      <c r="AF885" s="998" t="s">
        <v>132</v>
      </c>
      <c r="AG885" s="998"/>
      <c r="AH885" s="998"/>
      <c r="AI885" s="998"/>
      <c r="AJ885" s="998">
        <f t="shared" si="82"/>
        <v>1</v>
      </c>
      <c r="AK885" s="998">
        <f t="shared" si="83"/>
        <v>1</v>
      </c>
    </row>
    <row r="886" spans="1:37" ht="16.5">
      <c r="A886" s="1018"/>
      <c r="B886" s="29">
        <f t="shared" si="80"/>
        <v>884</v>
      </c>
      <c r="C886" s="14" t="s">
        <v>3719</v>
      </c>
      <c r="D886" s="106" t="s">
        <v>6431</v>
      </c>
      <c r="E886" s="106" t="str">
        <f t="shared" si="81"/>
        <v>B49D442</v>
      </c>
      <c r="F886" s="106" t="s">
        <v>979</v>
      </c>
      <c r="G886" s="14" t="s">
        <v>6432</v>
      </c>
      <c r="H886" s="29" t="s">
        <v>949</v>
      </c>
      <c r="I886" s="29" t="s">
        <v>949</v>
      </c>
      <c r="J886" s="29" t="s">
        <v>949</v>
      </c>
      <c r="K886" s="29" t="s">
        <v>949</v>
      </c>
      <c r="L886" s="29" t="s">
        <v>6316</v>
      </c>
      <c r="M886" s="29" t="s">
        <v>1083</v>
      </c>
      <c r="N886" s="106" t="s">
        <v>3920</v>
      </c>
      <c r="O886" s="106" t="s">
        <v>949</v>
      </c>
      <c r="P886" s="106" t="s">
        <v>949</v>
      </c>
      <c r="Q886" s="106" t="s">
        <v>949</v>
      </c>
      <c r="R886" s="29" t="s">
        <v>3809</v>
      </c>
      <c r="S886" s="29" t="s">
        <v>949</v>
      </c>
      <c r="T886" s="29" t="s">
        <v>949</v>
      </c>
      <c r="U886" s="29" t="s">
        <v>949</v>
      </c>
      <c r="V886" s="29" t="s">
        <v>949</v>
      </c>
      <c r="W886" s="29" t="s">
        <v>949</v>
      </c>
      <c r="X886" s="29" t="s">
        <v>949</v>
      </c>
      <c r="Y886" s="29" t="s">
        <v>949</v>
      </c>
      <c r="Z886" s="29" t="s">
        <v>949</v>
      </c>
      <c r="AA886" s="29" t="s">
        <v>949</v>
      </c>
      <c r="AB886" s="29" t="s">
        <v>949</v>
      </c>
      <c r="AC886" s="29" t="s">
        <v>949</v>
      </c>
      <c r="AD886" s="29" t="s">
        <v>949</v>
      </c>
      <c r="AE886" s="998"/>
      <c r="AF886" s="998" t="s">
        <v>132</v>
      </c>
      <c r="AG886" s="998"/>
      <c r="AH886" s="998"/>
      <c r="AI886" s="998"/>
      <c r="AJ886" s="998">
        <f t="shared" si="82"/>
        <v>1</v>
      </c>
      <c r="AK886" s="998">
        <f t="shared" si="83"/>
        <v>1</v>
      </c>
    </row>
    <row r="887" spans="1:37" ht="16.5">
      <c r="A887" s="1018"/>
      <c r="B887" s="29">
        <f t="shared" si="80"/>
        <v>885</v>
      </c>
      <c r="C887" s="14" t="s">
        <v>4185</v>
      </c>
      <c r="D887" s="106" t="s">
        <v>6433</v>
      </c>
      <c r="E887" s="106" t="str">
        <f t="shared" si="81"/>
        <v>B49D443</v>
      </c>
      <c r="F887" s="106" t="s">
        <v>979</v>
      </c>
      <c r="G887" s="14" t="s">
        <v>6434</v>
      </c>
      <c r="H887" s="29" t="s">
        <v>949</v>
      </c>
      <c r="I887" s="29" t="s">
        <v>949</v>
      </c>
      <c r="J887" s="29" t="s">
        <v>949</v>
      </c>
      <c r="K887" s="29" t="s">
        <v>949</v>
      </c>
      <c r="L887" s="29" t="s">
        <v>6085</v>
      </c>
      <c r="M887" s="29" t="s">
        <v>5557</v>
      </c>
      <c r="N887" s="106" t="s">
        <v>2018</v>
      </c>
      <c r="O887" s="106" t="s">
        <v>5558</v>
      </c>
      <c r="P887" s="106" t="s">
        <v>949</v>
      </c>
      <c r="Q887" s="106" t="s">
        <v>949</v>
      </c>
      <c r="R887" s="29" t="s">
        <v>1142</v>
      </c>
      <c r="S887" s="29" t="s">
        <v>949</v>
      </c>
      <c r="T887" s="29" t="s">
        <v>949</v>
      </c>
      <c r="U887" s="29" t="s">
        <v>949</v>
      </c>
      <c r="V887" s="29" t="s">
        <v>949</v>
      </c>
      <c r="W887" s="29" t="s">
        <v>949</v>
      </c>
      <c r="X887" s="29" t="s">
        <v>949</v>
      </c>
      <c r="Y887" s="29" t="s">
        <v>949</v>
      </c>
      <c r="Z887" s="29" t="s">
        <v>949</v>
      </c>
      <c r="AA887" s="29" t="s">
        <v>949</v>
      </c>
      <c r="AB887" s="29" t="s">
        <v>949</v>
      </c>
      <c r="AC887" s="29" t="s">
        <v>949</v>
      </c>
      <c r="AD887" s="29" t="s">
        <v>949</v>
      </c>
      <c r="AE887" s="998"/>
      <c r="AF887" s="998" t="s">
        <v>132</v>
      </c>
      <c r="AG887" s="998"/>
      <c r="AH887" s="998"/>
      <c r="AI887" s="998"/>
      <c r="AJ887" s="998">
        <f t="shared" si="82"/>
        <v>1</v>
      </c>
      <c r="AK887" s="998">
        <f t="shared" si="83"/>
        <v>1</v>
      </c>
    </row>
    <row r="888" spans="1:37" ht="16.5">
      <c r="A888" s="1018"/>
      <c r="B888" s="29">
        <f t="shared" si="80"/>
        <v>886</v>
      </c>
      <c r="C888" s="14" t="s">
        <v>4185</v>
      </c>
      <c r="D888" s="106" t="s">
        <v>6435</v>
      </c>
      <c r="E888" s="106" t="str">
        <f t="shared" ref="E888:E919" si="84">LEFT(D888,8)</f>
        <v>B49D444</v>
      </c>
      <c r="F888" s="106" t="s">
        <v>979</v>
      </c>
      <c r="G888" s="14" t="s">
        <v>6436</v>
      </c>
      <c r="H888" s="29" t="s">
        <v>949</v>
      </c>
      <c r="I888" s="29" t="s">
        <v>949</v>
      </c>
      <c r="J888" s="29" t="s">
        <v>949</v>
      </c>
      <c r="K888" s="29" t="s">
        <v>949</v>
      </c>
      <c r="L888" s="29" t="s">
        <v>6085</v>
      </c>
      <c r="M888" s="29" t="s">
        <v>5557</v>
      </c>
      <c r="N888" s="106" t="s">
        <v>2018</v>
      </c>
      <c r="O888" s="106" t="s">
        <v>5558</v>
      </c>
      <c r="P888" s="106" t="s">
        <v>949</v>
      </c>
      <c r="Q888" s="106" t="s">
        <v>949</v>
      </c>
      <c r="R888" s="29" t="s">
        <v>1142</v>
      </c>
      <c r="S888" s="29" t="s">
        <v>949</v>
      </c>
      <c r="T888" s="29" t="s">
        <v>949</v>
      </c>
      <c r="U888" s="29" t="s">
        <v>949</v>
      </c>
      <c r="V888" s="29" t="s">
        <v>949</v>
      </c>
      <c r="W888" s="29" t="s">
        <v>949</v>
      </c>
      <c r="X888" s="29" t="s">
        <v>949</v>
      </c>
      <c r="Y888" s="29" t="s">
        <v>949</v>
      </c>
      <c r="Z888" s="29" t="s">
        <v>949</v>
      </c>
      <c r="AA888" s="29" t="s">
        <v>949</v>
      </c>
      <c r="AB888" s="29" t="s">
        <v>949</v>
      </c>
      <c r="AC888" s="29" t="s">
        <v>949</v>
      </c>
      <c r="AD888" s="29" t="s">
        <v>949</v>
      </c>
      <c r="AE888" s="998"/>
      <c r="AF888" s="998" t="s">
        <v>132</v>
      </c>
      <c r="AG888" s="998"/>
      <c r="AH888" s="998"/>
      <c r="AI888" s="998"/>
      <c r="AJ888" s="998">
        <f t="shared" si="82"/>
        <v>1</v>
      </c>
      <c r="AK888" s="998">
        <f t="shared" si="83"/>
        <v>1</v>
      </c>
    </row>
    <row r="889" spans="1:37" ht="16.5">
      <c r="A889" s="1018"/>
      <c r="B889" s="29">
        <f t="shared" si="80"/>
        <v>887</v>
      </c>
      <c r="C889" s="14" t="s">
        <v>4185</v>
      </c>
      <c r="D889" s="106" t="s">
        <v>6437</v>
      </c>
      <c r="E889" s="106" t="str">
        <f t="shared" si="84"/>
        <v>B49D445</v>
      </c>
      <c r="F889" s="106" t="s">
        <v>979</v>
      </c>
      <c r="G889" s="14" t="s">
        <v>6438</v>
      </c>
      <c r="H889" s="29" t="s">
        <v>949</v>
      </c>
      <c r="I889" s="29" t="s">
        <v>949</v>
      </c>
      <c r="J889" s="29" t="s">
        <v>949</v>
      </c>
      <c r="K889" s="29" t="s">
        <v>949</v>
      </c>
      <c r="L889" s="29" t="s">
        <v>6085</v>
      </c>
      <c r="M889" s="29" t="s">
        <v>5557</v>
      </c>
      <c r="N889" s="106" t="s">
        <v>2018</v>
      </c>
      <c r="O889" s="106" t="s">
        <v>5558</v>
      </c>
      <c r="P889" s="106" t="s">
        <v>949</v>
      </c>
      <c r="Q889" s="106" t="s">
        <v>949</v>
      </c>
      <c r="R889" s="29" t="s">
        <v>1142</v>
      </c>
      <c r="S889" s="29" t="s">
        <v>949</v>
      </c>
      <c r="T889" s="29" t="s">
        <v>949</v>
      </c>
      <c r="U889" s="29" t="s">
        <v>949</v>
      </c>
      <c r="V889" s="29" t="s">
        <v>949</v>
      </c>
      <c r="W889" s="29" t="s">
        <v>949</v>
      </c>
      <c r="X889" s="29" t="s">
        <v>949</v>
      </c>
      <c r="Y889" s="29" t="s">
        <v>949</v>
      </c>
      <c r="Z889" s="29" t="s">
        <v>949</v>
      </c>
      <c r="AA889" s="29" t="s">
        <v>949</v>
      </c>
      <c r="AB889" s="29" t="s">
        <v>949</v>
      </c>
      <c r="AC889" s="29" t="s">
        <v>949</v>
      </c>
      <c r="AD889" s="29" t="s">
        <v>949</v>
      </c>
      <c r="AE889" s="998"/>
      <c r="AF889" s="998" t="s">
        <v>132</v>
      </c>
      <c r="AG889" s="998"/>
      <c r="AH889" s="998"/>
      <c r="AI889" s="998"/>
      <c r="AJ889" s="998">
        <f t="shared" si="82"/>
        <v>1</v>
      </c>
      <c r="AK889" s="998">
        <f t="shared" si="83"/>
        <v>1</v>
      </c>
    </row>
    <row r="890" spans="1:37" ht="16.5">
      <c r="A890" s="1018"/>
      <c r="B890" s="29">
        <f t="shared" si="80"/>
        <v>888</v>
      </c>
      <c r="C890" s="14" t="s">
        <v>3719</v>
      </c>
      <c r="D890" s="106" t="s">
        <v>6439</v>
      </c>
      <c r="E890" s="106" t="str">
        <f t="shared" si="84"/>
        <v>B49D446</v>
      </c>
      <c r="F890" s="106" t="s">
        <v>979</v>
      </c>
      <c r="G890" s="14" t="s">
        <v>6440</v>
      </c>
      <c r="H890" s="29" t="s">
        <v>949</v>
      </c>
      <c r="I890" s="29" t="s">
        <v>949</v>
      </c>
      <c r="J890" s="29" t="s">
        <v>949</v>
      </c>
      <c r="K890" s="29" t="s">
        <v>949</v>
      </c>
      <c r="L890" s="29" t="s">
        <v>3937</v>
      </c>
      <c r="M890" s="29" t="s">
        <v>1412</v>
      </c>
      <c r="N890" s="106" t="s">
        <v>3938</v>
      </c>
      <c r="O890" s="106" t="s">
        <v>983</v>
      </c>
      <c r="P890" s="106" t="s">
        <v>984</v>
      </c>
      <c r="Q890" s="106" t="s">
        <v>949</v>
      </c>
      <c r="R890" s="29" t="s">
        <v>1166</v>
      </c>
      <c r="S890" s="29" t="s">
        <v>949</v>
      </c>
      <c r="T890" s="29" t="s">
        <v>949</v>
      </c>
      <c r="U890" s="29" t="s">
        <v>949</v>
      </c>
      <c r="V890" s="29" t="s">
        <v>949</v>
      </c>
      <c r="W890" s="29" t="s">
        <v>949</v>
      </c>
      <c r="X890" s="29" t="s">
        <v>949</v>
      </c>
      <c r="Y890" s="29" t="s">
        <v>949</v>
      </c>
      <c r="Z890" s="29" t="s">
        <v>949</v>
      </c>
      <c r="AA890" s="29" t="s">
        <v>949</v>
      </c>
      <c r="AB890" s="29" t="s">
        <v>949</v>
      </c>
      <c r="AC890" s="29" t="s">
        <v>949</v>
      </c>
      <c r="AD890" s="29" t="s">
        <v>949</v>
      </c>
      <c r="AE890" s="998"/>
      <c r="AF890" s="998" t="s">
        <v>132</v>
      </c>
      <c r="AG890" s="998"/>
      <c r="AH890" s="998"/>
      <c r="AI890" s="998"/>
      <c r="AJ890" s="998">
        <f t="shared" si="82"/>
        <v>1</v>
      </c>
      <c r="AK890" s="998">
        <f t="shared" si="83"/>
        <v>1</v>
      </c>
    </row>
    <row r="891" spans="1:37" ht="16.5">
      <c r="A891" s="1018"/>
      <c r="B891" s="29">
        <f t="shared" si="80"/>
        <v>889</v>
      </c>
      <c r="C891" s="14" t="s">
        <v>3719</v>
      </c>
      <c r="D891" s="106" t="s">
        <v>6441</v>
      </c>
      <c r="E891" s="106" t="str">
        <f t="shared" si="84"/>
        <v>B49D447</v>
      </c>
      <c r="F891" s="106" t="s">
        <v>979</v>
      </c>
      <c r="G891" s="14" t="s">
        <v>6442</v>
      </c>
      <c r="H891" s="29" t="s">
        <v>949</v>
      </c>
      <c r="I891" s="29" t="s">
        <v>949</v>
      </c>
      <c r="J891" s="29" t="s">
        <v>949</v>
      </c>
      <c r="K891" s="29" t="s">
        <v>949</v>
      </c>
      <c r="L891" s="29" t="s">
        <v>3937</v>
      </c>
      <c r="M891" s="29" t="s">
        <v>1412</v>
      </c>
      <c r="N891" s="106" t="s">
        <v>3938</v>
      </c>
      <c r="O891" s="106" t="s">
        <v>983</v>
      </c>
      <c r="P891" s="106" t="s">
        <v>984</v>
      </c>
      <c r="Q891" s="106" t="s">
        <v>949</v>
      </c>
      <c r="R891" s="29" t="s">
        <v>1166</v>
      </c>
      <c r="S891" s="29" t="s">
        <v>949</v>
      </c>
      <c r="T891" s="29" t="s">
        <v>949</v>
      </c>
      <c r="U891" s="29" t="s">
        <v>949</v>
      </c>
      <c r="V891" s="29" t="s">
        <v>949</v>
      </c>
      <c r="W891" s="29" t="s">
        <v>949</v>
      </c>
      <c r="X891" s="29" t="s">
        <v>949</v>
      </c>
      <c r="Y891" s="29" t="s">
        <v>949</v>
      </c>
      <c r="Z891" s="29" t="s">
        <v>949</v>
      </c>
      <c r="AA891" s="29" t="s">
        <v>949</v>
      </c>
      <c r="AB891" s="29" t="s">
        <v>949</v>
      </c>
      <c r="AC891" s="29" t="s">
        <v>949</v>
      </c>
      <c r="AD891" s="29" t="s">
        <v>949</v>
      </c>
      <c r="AE891" s="998"/>
      <c r="AF891" s="998" t="s">
        <v>132</v>
      </c>
      <c r="AG891" s="998"/>
      <c r="AH891" s="998"/>
      <c r="AI891" s="998"/>
      <c r="AJ891" s="998">
        <f t="shared" si="82"/>
        <v>1</v>
      </c>
      <c r="AK891" s="998">
        <f t="shared" si="83"/>
        <v>1</v>
      </c>
    </row>
    <row r="892" spans="1:37" ht="16.5">
      <c r="A892" s="1018"/>
      <c r="B892" s="29">
        <f t="shared" si="80"/>
        <v>890</v>
      </c>
      <c r="C892" s="14" t="s">
        <v>3719</v>
      </c>
      <c r="D892" s="106" t="s">
        <v>6443</v>
      </c>
      <c r="E892" s="106" t="str">
        <f t="shared" si="84"/>
        <v>B49D448</v>
      </c>
      <c r="F892" s="106" t="s">
        <v>979</v>
      </c>
      <c r="G892" s="14" t="s">
        <v>6444</v>
      </c>
      <c r="H892" s="29" t="s">
        <v>949</v>
      </c>
      <c r="I892" s="29" t="s">
        <v>949</v>
      </c>
      <c r="J892" s="29" t="s">
        <v>949</v>
      </c>
      <c r="K892" s="29" t="s">
        <v>949</v>
      </c>
      <c r="L892" s="29" t="s">
        <v>3937</v>
      </c>
      <c r="M892" s="29" t="s">
        <v>1412</v>
      </c>
      <c r="N892" s="106" t="s">
        <v>3938</v>
      </c>
      <c r="O892" s="106" t="s">
        <v>983</v>
      </c>
      <c r="P892" s="106" t="s">
        <v>984</v>
      </c>
      <c r="Q892" s="106" t="s">
        <v>949</v>
      </c>
      <c r="R892" s="29" t="s">
        <v>1166</v>
      </c>
      <c r="S892" s="29" t="s">
        <v>949</v>
      </c>
      <c r="T892" s="29" t="s">
        <v>949</v>
      </c>
      <c r="U892" s="29" t="s">
        <v>949</v>
      </c>
      <c r="V892" s="29" t="s">
        <v>949</v>
      </c>
      <c r="W892" s="29" t="s">
        <v>949</v>
      </c>
      <c r="X892" s="29" t="s">
        <v>949</v>
      </c>
      <c r="Y892" s="29" t="s">
        <v>949</v>
      </c>
      <c r="Z892" s="29" t="s">
        <v>949</v>
      </c>
      <c r="AA892" s="29" t="s">
        <v>949</v>
      </c>
      <c r="AB892" s="29" t="s">
        <v>949</v>
      </c>
      <c r="AC892" s="29" t="s">
        <v>949</v>
      </c>
      <c r="AD892" s="29" t="s">
        <v>949</v>
      </c>
      <c r="AE892" s="998"/>
      <c r="AF892" s="998" t="s">
        <v>132</v>
      </c>
      <c r="AG892" s="998"/>
      <c r="AH892" s="998"/>
      <c r="AI892" s="998"/>
      <c r="AJ892" s="998">
        <f t="shared" si="82"/>
        <v>1</v>
      </c>
      <c r="AK892" s="998">
        <f t="shared" si="83"/>
        <v>1</v>
      </c>
    </row>
    <row r="893" spans="1:37" ht="16.5">
      <c r="A893" s="1018"/>
      <c r="B893" s="29">
        <f t="shared" si="80"/>
        <v>891</v>
      </c>
      <c r="C893" s="14" t="s">
        <v>3719</v>
      </c>
      <c r="D893" s="106" t="s">
        <v>6445</v>
      </c>
      <c r="E893" s="106" t="str">
        <f t="shared" si="84"/>
        <v>B49D449</v>
      </c>
      <c r="F893" s="106" t="s">
        <v>979</v>
      </c>
      <c r="G893" s="14" t="s">
        <v>6446</v>
      </c>
      <c r="H893" s="29" t="s">
        <v>949</v>
      </c>
      <c r="I893" s="29" t="s">
        <v>949</v>
      </c>
      <c r="J893" s="29" t="s">
        <v>949</v>
      </c>
      <c r="K893" s="29" t="s">
        <v>949</v>
      </c>
      <c r="L893" s="29" t="s">
        <v>5870</v>
      </c>
      <c r="M893" s="29" t="s">
        <v>3808</v>
      </c>
      <c r="N893" s="106" t="s">
        <v>5871</v>
      </c>
      <c r="O893" s="106" t="s">
        <v>949</v>
      </c>
      <c r="P893" s="106" t="s">
        <v>949</v>
      </c>
      <c r="Q893" s="106" t="s">
        <v>949</v>
      </c>
      <c r="R893" s="29" t="s">
        <v>1142</v>
      </c>
      <c r="S893" s="29" t="s">
        <v>949</v>
      </c>
      <c r="T893" s="29" t="s">
        <v>949</v>
      </c>
      <c r="U893" s="29" t="s">
        <v>949</v>
      </c>
      <c r="V893" s="29" t="s">
        <v>949</v>
      </c>
      <c r="W893" s="29" t="s">
        <v>949</v>
      </c>
      <c r="X893" s="29" t="s">
        <v>949</v>
      </c>
      <c r="Y893" s="29" t="s">
        <v>949</v>
      </c>
      <c r="Z893" s="29" t="s">
        <v>949</v>
      </c>
      <c r="AA893" s="29" t="s">
        <v>949</v>
      </c>
      <c r="AB893" s="29" t="s">
        <v>949</v>
      </c>
      <c r="AC893" s="29" t="s">
        <v>949</v>
      </c>
      <c r="AD893" s="29" t="s">
        <v>949</v>
      </c>
      <c r="AE893" s="998"/>
      <c r="AF893" s="998" t="s">
        <v>132</v>
      </c>
      <c r="AG893" s="998"/>
      <c r="AH893" s="998"/>
      <c r="AI893" s="998"/>
      <c r="AJ893" s="998">
        <f t="shared" si="82"/>
        <v>1</v>
      </c>
      <c r="AK893" s="998">
        <f t="shared" si="83"/>
        <v>1</v>
      </c>
    </row>
    <row r="894" spans="1:37" ht="16.5">
      <c r="A894" s="1018"/>
      <c r="B894" s="29">
        <f t="shared" si="80"/>
        <v>892</v>
      </c>
      <c r="C894" s="14" t="s">
        <v>3719</v>
      </c>
      <c r="D894" s="106" t="s">
        <v>6447</v>
      </c>
      <c r="E894" s="106" t="str">
        <f t="shared" si="84"/>
        <v>B49D450</v>
      </c>
      <c r="F894" s="106" t="s">
        <v>979</v>
      </c>
      <c r="G894" s="14" t="s">
        <v>6448</v>
      </c>
      <c r="H894" s="29" t="s">
        <v>949</v>
      </c>
      <c r="I894" s="29" t="s">
        <v>949</v>
      </c>
      <c r="J894" s="29" t="s">
        <v>949</v>
      </c>
      <c r="K894" s="29" t="s">
        <v>949</v>
      </c>
      <c r="L894" s="29" t="s">
        <v>5870</v>
      </c>
      <c r="M894" s="29" t="s">
        <v>3808</v>
      </c>
      <c r="N894" s="106" t="s">
        <v>5871</v>
      </c>
      <c r="O894" s="106" t="s">
        <v>949</v>
      </c>
      <c r="P894" s="106" t="s">
        <v>949</v>
      </c>
      <c r="Q894" s="106" t="s">
        <v>949</v>
      </c>
      <c r="R894" s="29" t="s">
        <v>1142</v>
      </c>
      <c r="S894" s="29" t="s">
        <v>949</v>
      </c>
      <c r="T894" s="29" t="s">
        <v>949</v>
      </c>
      <c r="U894" s="29" t="s">
        <v>949</v>
      </c>
      <c r="V894" s="29" t="s">
        <v>949</v>
      </c>
      <c r="W894" s="29" t="s">
        <v>949</v>
      </c>
      <c r="X894" s="29" t="s">
        <v>949</v>
      </c>
      <c r="Y894" s="29" t="s">
        <v>949</v>
      </c>
      <c r="Z894" s="29" t="s">
        <v>949</v>
      </c>
      <c r="AA894" s="29" t="s">
        <v>949</v>
      </c>
      <c r="AB894" s="29" t="s">
        <v>949</v>
      </c>
      <c r="AC894" s="29" t="s">
        <v>949</v>
      </c>
      <c r="AD894" s="29" t="s">
        <v>949</v>
      </c>
      <c r="AE894" s="998"/>
      <c r="AF894" s="998" t="s">
        <v>132</v>
      </c>
      <c r="AG894" s="998"/>
      <c r="AH894" s="998"/>
      <c r="AI894" s="998"/>
      <c r="AJ894" s="998">
        <f t="shared" si="82"/>
        <v>1</v>
      </c>
      <c r="AK894" s="998">
        <f t="shared" si="83"/>
        <v>1</v>
      </c>
    </row>
    <row r="895" spans="1:37" ht="16.5">
      <c r="A895" s="1018"/>
      <c r="B895" s="29">
        <f t="shared" si="80"/>
        <v>893</v>
      </c>
      <c r="C895" s="14" t="s">
        <v>3719</v>
      </c>
      <c r="D895" s="106" t="s">
        <v>6449</v>
      </c>
      <c r="E895" s="106" t="str">
        <f t="shared" si="84"/>
        <v>B49D451</v>
      </c>
      <c r="F895" s="106" t="s">
        <v>979</v>
      </c>
      <c r="G895" s="14" t="s">
        <v>6450</v>
      </c>
      <c r="H895" s="29" t="s">
        <v>949</v>
      </c>
      <c r="I895" s="29" t="s">
        <v>949</v>
      </c>
      <c r="J895" s="29" t="s">
        <v>949</v>
      </c>
      <c r="K895" s="29" t="s">
        <v>949</v>
      </c>
      <c r="L895" s="29" t="s">
        <v>5870</v>
      </c>
      <c r="M895" s="29" t="s">
        <v>3808</v>
      </c>
      <c r="N895" s="106" t="s">
        <v>5871</v>
      </c>
      <c r="O895" s="106" t="s">
        <v>949</v>
      </c>
      <c r="P895" s="106" t="s">
        <v>949</v>
      </c>
      <c r="Q895" s="106" t="s">
        <v>949</v>
      </c>
      <c r="R895" s="29" t="s">
        <v>1142</v>
      </c>
      <c r="S895" s="29" t="s">
        <v>949</v>
      </c>
      <c r="T895" s="29" t="s">
        <v>949</v>
      </c>
      <c r="U895" s="29" t="s">
        <v>949</v>
      </c>
      <c r="V895" s="29" t="s">
        <v>949</v>
      </c>
      <c r="W895" s="29" t="s">
        <v>949</v>
      </c>
      <c r="X895" s="29" t="s">
        <v>949</v>
      </c>
      <c r="Y895" s="29" t="s">
        <v>949</v>
      </c>
      <c r="Z895" s="29" t="s">
        <v>949</v>
      </c>
      <c r="AA895" s="29" t="s">
        <v>949</v>
      </c>
      <c r="AB895" s="29" t="s">
        <v>949</v>
      </c>
      <c r="AC895" s="29" t="s">
        <v>949</v>
      </c>
      <c r="AD895" s="29" t="s">
        <v>949</v>
      </c>
      <c r="AE895" s="998"/>
      <c r="AF895" s="998" t="s">
        <v>132</v>
      </c>
      <c r="AG895" s="998"/>
      <c r="AH895" s="998"/>
      <c r="AI895" s="998"/>
      <c r="AJ895" s="998">
        <f t="shared" si="82"/>
        <v>1</v>
      </c>
      <c r="AK895" s="998">
        <f t="shared" si="83"/>
        <v>1</v>
      </c>
    </row>
    <row r="896" spans="1:37" ht="16.5">
      <c r="A896" s="1018"/>
      <c r="B896" s="29">
        <f t="shared" si="80"/>
        <v>894</v>
      </c>
      <c r="C896" s="14" t="s">
        <v>3719</v>
      </c>
      <c r="D896" s="106" t="s">
        <v>6451</v>
      </c>
      <c r="E896" s="106" t="str">
        <f t="shared" si="84"/>
        <v>B49Q400</v>
      </c>
      <c r="F896" s="106" t="s">
        <v>993</v>
      </c>
      <c r="G896" s="14" t="s">
        <v>6452</v>
      </c>
      <c r="H896" s="29" t="s">
        <v>949</v>
      </c>
      <c r="I896" s="29" t="s">
        <v>949</v>
      </c>
      <c r="J896" s="29" t="s">
        <v>949</v>
      </c>
      <c r="K896" s="29" t="s">
        <v>949</v>
      </c>
      <c r="L896" s="29" t="s">
        <v>3826</v>
      </c>
      <c r="M896" s="29" t="s">
        <v>1881</v>
      </c>
      <c r="N896" s="106" t="s">
        <v>1172</v>
      </c>
      <c r="O896" s="106" t="s">
        <v>949</v>
      </c>
      <c r="P896" s="106" t="s">
        <v>949</v>
      </c>
      <c r="Q896" s="106" t="s">
        <v>949</v>
      </c>
      <c r="R896" s="29" t="s">
        <v>6246</v>
      </c>
      <c r="S896" s="29" t="s">
        <v>949</v>
      </c>
      <c r="T896" s="29" t="s">
        <v>949</v>
      </c>
      <c r="U896" s="29" t="s">
        <v>949</v>
      </c>
      <c r="V896" s="29" t="s">
        <v>949</v>
      </c>
      <c r="W896" s="29" t="s">
        <v>949</v>
      </c>
      <c r="X896" s="29" t="s">
        <v>949</v>
      </c>
      <c r="Y896" s="29" t="s">
        <v>949</v>
      </c>
      <c r="Z896" s="29" t="s">
        <v>949</v>
      </c>
      <c r="AA896" s="29" t="s">
        <v>949</v>
      </c>
      <c r="AB896" s="29" t="s">
        <v>949</v>
      </c>
      <c r="AC896" s="29" t="s">
        <v>949</v>
      </c>
      <c r="AD896" s="29" t="s">
        <v>949</v>
      </c>
      <c r="AE896" s="998"/>
      <c r="AF896" s="998" t="s">
        <v>132</v>
      </c>
      <c r="AG896" s="998"/>
      <c r="AH896" s="998"/>
      <c r="AI896" s="998"/>
      <c r="AJ896" s="998">
        <f t="shared" si="82"/>
        <v>1</v>
      </c>
      <c r="AK896" s="998">
        <f t="shared" si="83"/>
        <v>1</v>
      </c>
    </row>
    <row r="897" spans="1:37" ht="16.5">
      <c r="A897" s="1018"/>
      <c r="B897" s="29">
        <f t="shared" si="80"/>
        <v>895</v>
      </c>
      <c r="C897" s="14" t="s">
        <v>3719</v>
      </c>
      <c r="D897" s="106" t="s">
        <v>6453</v>
      </c>
      <c r="E897" s="106" t="str">
        <f t="shared" si="84"/>
        <v>B49Q401</v>
      </c>
      <c r="F897" s="106" t="s">
        <v>993</v>
      </c>
      <c r="G897" s="14" t="s">
        <v>6454</v>
      </c>
      <c r="H897" s="29" t="s">
        <v>949</v>
      </c>
      <c r="I897" s="29" t="s">
        <v>949</v>
      </c>
      <c r="J897" s="29" t="s">
        <v>949</v>
      </c>
      <c r="K897" s="29" t="s">
        <v>949</v>
      </c>
      <c r="L897" s="29" t="s">
        <v>3826</v>
      </c>
      <c r="M897" s="29" t="s">
        <v>1881</v>
      </c>
      <c r="N897" s="106" t="s">
        <v>1172</v>
      </c>
      <c r="O897" s="106" t="s">
        <v>949</v>
      </c>
      <c r="P897" s="106" t="s">
        <v>949</v>
      </c>
      <c r="Q897" s="106" t="s">
        <v>949</v>
      </c>
      <c r="R897" s="29" t="s">
        <v>6246</v>
      </c>
      <c r="S897" s="29" t="s">
        <v>949</v>
      </c>
      <c r="T897" s="29" t="s">
        <v>949</v>
      </c>
      <c r="U897" s="29" t="s">
        <v>949</v>
      </c>
      <c r="V897" s="29" t="s">
        <v>949</v>
      </c>
      <c r="W897" s="29" t="s">
        <v>949</v>
      </c>
      <c r="X897" s="29" t="s">
        <v>949</v>
      </c>
      <c r="Y897" s="29" t="s">
        <v>949</v>
      </c>
      <c r="Z897" s="29" t="s">
        <v>949</v>
      </c>
      <c r="AA897" s="29" t="s">
        <v>949</v>
      </c>
      <c r="AB897" s="29" t="s">
        <v>949</v>
      </c>
      <c r="AC897" s="29" t="s">
        <v>949</v>
      </c>
      <c r="AD897" s="29" t="s">
        <v>949</v>
      </c>
      <c r="AE897" s="998"/>
      <c r="AF897" s="998" t="s">
        <v>132</v>
      </c>
      <c r="AG897" s="998"/>
      <c r="AH897" s="998"/>
      <c r="AI897" s="998"/>
      <c r="AJ897" s="998">
        <f t="shared" si="82"/>
        <v>1</v>
      </c>
      <c r="AK897" s="998">
        <f t="shared" si="83"/>
        <v>1</v>
      </c>
    </row>
    <row r="898" spans="1:37" ht="16.5">
      <c r="A898" s="1018"/>
      <c r="B898" s="29">
        <f t="shared" si="80"/>
        <v>896</v>
      </c>
      <c r="C898" s="29" t="s">
        <v>4185</v>
      </c>
      <c r="D898" s="106" t="s">
        <v>6455</v>
      </c>
      <c r="E898" s="106" t="str">
        <f t="shared" si="84"/>
        <v>B49Q402</v>
      </c>
      <c r="F898" s="106" t="str">
        <f>MID(D898,4,1)</f>
        <v>Q</v>
      </c>
      <c r="G898" s="29" t="s">
        <v>6456</v>
      </c>
      <c r="H898" s="29" t="s">
        <v>949</v>
      </c>
      <c r="I898" s="29" t="s">
        <v>949</v>
      </c>
      <c r="J898" s="29" t="s">
        <v>949</v>
      </c>
      <c r="K898" s="29" t="s">
        <v>949</v>
      </c>
      <c r="L898" s="29" t="s">
        <v>3826</v>
      </c>
      <c r="M898" s="29" t="s">
        <v>1881</v>
      </c>
      <c r="N898" s="106" t="s">
        <v>1172</v>
      </c>
      <c r="O898" s="106" t="s">
        <v>949</v>
      </c>
      <c r="P898" s="106" t="s">
        <v>949</v>
      </c>
      <c r="Q898" s="106" t="s">
        <v>949</v>
      </c>
      <c r="R898" s="29" t="s">
        <v>6246</v>
      </c>
      <c r="S898" s="29" t="s">
        <v>949</v>
      </c>
      <c r="T898" s="29" t="s">
        <v>949</v>
      </c>
      <c r="U898" s="29" t="s">
        <v>949</v>
      </c>
      <c r="V898" s="29" t="s">
        <v>949</v>
      </c>
      <c r="W898" s="29" t="s">
        <v>949</v>
      </c>
      <c r="X898" s="29" t="s">
        <v>949</v>
      </c>
      <c r="Y898" s="29" t="s">
        <v>949</v>
      </c>
      <c r="Z898" s="29" t="s">
        <v>949</v>
      </c>
      <c r="AA898" s="29" t="s">
        <v>949</v>
      </c>
      <c r="AB898" s="29" t="s">
        <v>949</v>
      </c>
      <c r="AC898" s="29" t="s">
        <v>949</v>
      </c>
      <c r="AD898" s="29" t="s">
        <v>949</v>
      </c>
      <c r="AE898" s="998"/>
      <c r="AF898" s="998" t="s">
        <v>132</v>
      </c>
      <c r="AG898" s="998"/>
      <c r="AH898" s="998"/>
      <c r="AI898" s="998"/>
      <c r="AJ898" s="998">
        <f t="shared" si="82"/>
        <v>1</v>
      </c>
      <c r="AK898" s="998">
        <f t="shared" si="83"/>
        <v>1</v>
      </c>
    </row>
    <row r="899" spans="1:37" ht="16.5">
      <c r="A899" s="1018"/>
      <c r="B899" s="29">
        <f t="shared" si="80"/>
        <v>897</v>
      </c>
      <c r="C899" s="14" t="s">
        <v>3719</v>
      </c>
      <c r="D899" s="99" t="s">
        <v>6457</v>
      </c>
      <c r="E899" s="106" t="str">
        <f t="shared" si="84"/>
        <v>B49X400</v>
      </c>
      <c r="F899" s="106" t="s">
        <v>947</v>
      </c>
      <c r="G899" s="683" t="s">
        <v>6458</v>
      </c>
      <c r="H899" s="1019" t="s">
        <v>949</v>
      </c>
      <c r="I899" s="1019" t="s">
        <v>949</v>
      </c>
      <c r="J899" s="1019" t="s">
        <v>949</v>
      </c>
      <c r="K899" s="1019" t="s">
        <v>949</v>
      </c>
      <c r="L899" s="1019" t="s">
        <v>949</v>
      </c>
      <c r="M899" s="1019" t="s">
        <v>949</v>
      </c>
      <c r="N899" s="155" t="s">
        <v>949</v>
      </c>
      <c r="O899" s="155" t="s">
        <v>949</v>
      </c>
      <c r="P899" s="155" t="s">
        <v>949</v>
      </c>
      <c r="Q899" s="106" t="s">
        <v>949</v>
      </c>
      <c r="R899" s="1019" t="s">
        <v>949</v>
      </c>
      <c r="S899" s="29" t="s">
        <v>949</v>
      </c>
      <c r="T899" s="29" t="s">
        <v>949</v>
      </c>
      <c r="U899" s="29" t="s">
        <v>949</v>
      </c>
      <c r="V899" s="29" t="s">
        <v>949</v>
      </c>
      <c r="W899" s="29" t="s">
        <v>949</v>
      </c>
      <c r="X899" s="29" t="s">
        <v>949</v>
      </c>
      <c r="Y899" s="29" t="s">
        <v>949</v>
      </c>
      <c r="Z899" s="29" t="s">
        <v>949</v>
      </c>
      <c r="AA899" s="29" t="s">
        <v>949</v>
      </c>
      <c r="AB899" s="29" t="s">
        <v>949</v>
      </c>
      <c r="AC899" s="29" t="s">
        <v>949</v>
      </c>
      <c r="AD899" s="29" t="s">
        <v>949</v>
      </c>
      <c r="AE899" s="998" t="s">
        <v>940</v>
      </c>
      <c r="AF899" s="998" t="s">
        <v>132</v>
      </c>
      <c r="AG899" s="998"/>
      <c r="AH899" s="998"/>
      <c r="AI899" s="998"/>
      <c r="AJ899" s="998">
        <f t="shared" si="82"/>
        <v>1</v>
      </c>
      <c r="AK899" s="998">
        <f t="shared" si="83"/>
        <v>1</v>
      </c>
    </row>
    <row r="900" spans="1:37" ht="16.5">
      <c r="A900" s="1018"/>
      <c r="B900" s="29">
        <f t="shared" si="80"/>
        <v>898</v>
      </c>
      <c r="C900" s="14" t="s">
        <v>3719</v>
      </c>
      <c r="D900" s="99" t="s">
        <v>6459</v>
      </c>
      <c r="E900" s="106" t="str">
        <f t="shared" si="84"/>
        <v>B49X401</v>
      </c>
      <c r="F900" s="106" t="s">
        <v>947</v>
      </c>
      <c r="G900" s="683" t="s">
        <v>6460</v>
      </c>
      <c r="H900" s="1019" t="s">
        <v>949</v>
      </c>
      <c r="I900" s="1019" t="s">
        <v>949</v>
      </c>
      <c r="J900" s="1019" t="s">
        <v>949</v>
      </c>
      <c r="K900" s="1019" t="s">
        <v>949</v>
      </c>
      <c r="L900" s="1019" t="s">
        <v>949</v>
      </c>
      <c r="M900" s="1019" t="s">
        <v>949</v>
      </c>
      <c r="N900" s="155" t="s">
        <v>949</v>
      </c>
      <c r="O900" s="155" t="s">
        <v>949</v>
      </c>
      <c r="P900" s="155" t="s">
        <v>949</v>
      </c>
      <c r="Q900" s="106" t="s">
        <v>949</v>
      </c>
      <c r="R900" s="1019" t="s">
        <v>949</v>
      </c>
      <c r="S900" s="29" t="s">
        <v>949</v>
      </c>
      <c r="T900" s="29" t="s">
        <v>949</v>
      </c>
      <c r="U900" s="29" t="s">
        <v>949</v>
      </c>
      <c r="V900" s="29" t="s">
        <v>949</v>
      </c>
      <c r="W900" s="29" t="s">
        <v>949</v>
      </c>
      <c r="X900" s="29" t="s">
        <v>949</v>
      </c>
      <c r="Y900" s="29" t="s">
        <v>949</v>
      </c>
      <c r="Z900" s="29" t="s">
        <v>949</v>
      </c>
      <c r="AA900" s="29" t="s">
        <v>949</v>
      </c>
      <c r="AB900" s="29" t="s">
        <v>949</v>
      </c>
      <c r="AC900" s="29" t="s">
        <v>949</v>
      </c>
      <c r="AD900" s="29" t="s">
        <v>949</v>
      </c>
      <c r="AE900" s="998" t="s">
        <v>940</v>
      </c>
      <c r="AF900" s="998" t="s">
        <v>132</v>
      </c>
      <c r="AG900" s="998"/>
      <c r="AH900" s="998"/>
      <c r="AI900" s="998"/>
      <c r="AJ900" s="998">
        <f t="shared" si="82"/>
        <v>1</v>
      </c>
      <c r="AK900" s="998">
        <f t="shared" si="83"/>
        <v>1</v>
      </c>
    </row>
    <row r="901" spans="1:37" ht="16.5">
      <c r="A901" s="1018"/>
      <c r="B901" s="29">
        <f t="shared" si="80"/>
        <v>899</v>
      </c>
      <c r="C901" s="14" t="s">
        <v>3719</v>
      </c>
      <c r="D901" s="99" t="s">
        <v>6461</v>
      </c>
      <c r="E901" s="106" t="str">
        <f t="shared" si="84"/>
        <v>B49X402</v>
      </c>
      <c r="F901" s="106" t="s">
        <v>947</v>
      </c>
      <c r="G901" s="683" t="s">
        <v>6462</v>
      </c>
      <c r="H901" s="1019" t="s">
        <v>949</v>
      </c>
      <c r="I901" s="1019" t="s">
        <v>949</v>
      </c>
      <c r="J901" s="1019" t="s">
        <v>949</v>
      </c>
      <c r="K901" s="1019" t="s">
        <v>949</v>
      </c>
      <c r="L901" s="1019" t="s">
        <v>949</v>
      </c>
      <c r="M901" s="1019" t="s">
        <v>949</v>
      </c>
      <c r="N901" s="155" t="s">
        <v>949</v>
      </c>
      <c r="O901" s="155" t="s">
        <v>949</v>
      </c>
      <c r="P901" s="155" t="s">
        <v>949</v>
      </c>
      <c r="Q901" s="106" t="s">
        <v>949</v>
      </c>
      <c r="R901" s="1019" t="s">
        <v>949</v>
      </c>
      <c r="S901" s="29" t="s">
        <v>949</v>
      </c>
      <c r="T901" s="29" t="s">
        <v>949</v>
      </c>
      <c r="U901" s="29" t="s">
        <v>949</v>
      </c>
      <c r="V901" s="29" t="s">
        <v>949</v>
      </c>
      <c r="W901" s="29" t="s">
        <v>949</v>
      </c>
      <c r="X901" s="29" t="s">
        <v>949</v>
      </c>
      <c r="Y901" s="29" t="s">
        <v>949</v>
      </c>
      <c r="Z901" s="29" t="s">
        <v>949</v>
      </c>
      <c r="AA901" s="29" t="s">
        <v>949</v>
      </c>
      <c r="AB901" s="29" t="s">
        <v>949</v>
      </c>
      <c r="AC901" s="29" t="s">
        <v>949</v>
      </c>
      <c r="AD901" s="29" t="s">
        <v>949</v>
      </c>
      <c r="AE901" s="998" t="s">
        <v>940</v>
      </c>
      <c r="AF901" s="998" t="s">
        <v>132</v>
      </c>
      <c r="AG901" s="998"/>
      <c r="AH901" s="998"/>
      <c r="AI901" s="998"/>
      <c r="AJ901" s="998">
        <f t="shared" si="82"/>
        <v>1</v>
      </c>
      <c r="AK901" s="998">
        <f t="shared" si="83"/>
        <v>1</v>
      </c>
    </row>
    <row r="902" spans="1:37" ht="16.5">
      <c r="A902" s="1018"/>
      <c r="B902" s="29">
        <f t="shared" si="80"/>
        <v>900</v>
      </c>
      <c r="C902" s="14" t="s">
        <v>3719</v>
      </c>
      <c r="D902" s="99" t="s">
        <v>6463</v>
      </c>
      <c r="E902" s="106" t="str">
        <f t="shared" si="84"/>
        <v>B49X403</v>
      </c>
      <c r="F902" s="106" t="s">
        <v>947</v>
      </c>
      <c r="G902" s="683" t="s">
        <v>6464</v>
      </c>
      <c r="H902" s="1019" t="s">
        <v>949</v>
      </c>
      <c r="I902" s="1019" t="s">
        <v>949</v>
      </c>
      <c r="J902" s="1019" t="s">
        <v>949</v>
      </c>
      <c r="K902" s="1019" t="s">
        <v>949</v>
      </c>
      <c r="L902" s="1019" t="s">
        <v>949</v>
      </c>
      <c r="M902" s="1019" t="s">
        <v>949</v>
      </c>
      <c r="N902" s="155" t="s">
        <v>949</v>
      </c>
      <c r="O902" s="155" t="s">
        <v>949</v>
      </c>
      <c r="P902" s="155" t="s">
        <v>949</v>
      </c>
      <c r="Q902" s="106" t="s">
        <v>949</v>
      </c>
      <c r="R902" s="1019" t="s">
        <v>949</v>
      </c>
      <c r="S902" s="29" t="s">
        <v>949</v>
      </c>
      <c r="T902" s="29" t="s">
        <v>949</v>
      </c>
      <c r="U902" s="29" t="s">
        <v>949</v>
      </c>
      <c r="V902" s="29" t="s">
        <v>949</v>
      </c>
      <c r="W902" s="29" t="s">
        <v>949</v>
      </c>
      <c r="X902" s="29" t="s">
        <v>949</v>
      </c>
      <c r="Y902" s="29" t="s">
        <v>949</v>
      </c>
      <c r="Z902" s="29" t="s">
        <v>949</v>
      </c>
      <c r="AA902" s="29" t="s">
        <v>949</v>
      </c>
      <c r="AB902" s="29" t="s">
        <v>949</v>
      </c>
      <c r="AC902" s="29" t="s">
        <v>949</v>
      </c>
      <c r="AD902" s="29" t="s">
        <v>949</v>
      </c>
      <c r="AE902" s="998" t="s">
        <v>940</v>
      </c>
      <c r="AF902" s="998" t="s">
        <v>132</v>
      </c>
      <c r="AG902" s="998"/>
      <c r="AH902" s="998"/>
      <c r="AI902" s="998"/>
      <c r="AJ902" s="998">
        <f t="shared" si="82"/>
        <v>1</v>
      </c>
      <c r="AK902" s="998">
        <f t="shared" si="83"/>
        <v>1</v>
      </c>
    </row>
    <row r="903" spans="1:37" ht="16.5">
      <c r="A903" s="1018"/>
      <c r="B903" s="29">
        <f t="shared" si="80"/>
        <v>901</v>
      </c>
      <c r="C903" s="14" t="s">
        <v>3719</v>
      </c>
      <c r="D903" s="99" t="s">
        <v>6465</v>
      </c>
      <c r="E903" s="106" t="str">
        <f t="shared" si="84"/>
        <v>B49X408</v>
      </c>
      <c r="F903" s="106" t="s">
        <v>947</v>
      </c>
      <c r="G903" s="683" t="s">
        <v>6466</v>
      </c>
      <c r="H903" s="1019" t="s">
        <v>949</v>
      </c>
      <c r="I903" s="1019" t="s">
        <v>949</v>
      </c>
      <c r="J903" s="1019" t="s">
        <v>949</v>
      </c>
      <c r="K903" s="1019" t="s">
        <v>949</v>
      </c>
      <c r="L903" s="1019" t="s">
        <v>949</v>
      </c>
      <c r="M903" s="1019" t="s">
        <v>949</v>
      </c>
      <c r="N903" s="155" t="s">
        <v>949</v>
      </c>
      <c r="O903" s="155" t="s">
        <v>949</v>
      </c>
      <c r="P903" s="155" t="s">
        <v>949</v>
      </c>
      <c r="Q903" s="106" t="s">
        <v>949</v>
      </c>
      <c r="R903" s="1019" t="s">
        <v>949</v>
      </c>
      <c r="S903" s="29" t="s">
        <v>949</v>
      </c>
      <c r="T903" s="29" t="s">
        <v>949</v>
      </c>
      <c r="U903" s="29" t="s">
        <v>949</v>
      </c>
      <c r="V903" s="29" t="s">
        <v>949</v>
      </c>
      <c r="W903" s="29" t="s">
        <v>949</v>
      </c>
      <c r="X903" s="29" t="s">
        <v>949</v>
      </c>
      <c r="Y903" s="29" t="s">
        <v>949</v>
      </c>
      <c r="Z903" s="29" t="s">
        <v>949</v>
      </c>
      <c r="AA903" s="29" t="s">
        <v>949</v>
      </c>
      <c r="AB903" s="29" t="s">
        <v>949</v>
      </c>
      <c r="AC903" s="29" t="s">
        <v>949</v>
      </c>
      <c r="AD903" s="29" t="s">
        <v>949</v>
      </c>
      <c r="AE903" s="998" t="s">
        <v>940</v>
      </c>
      <c r="AF903" s="998" t="s">
        <v>132</v>
      </c>
      <c r="AG903" s="998"/>
      <c r="AH903" s="998"/>
      <c r="AI903" s="998"/>
      <c r="AJ903" s="998">
        <f t="shared" si="82"/>
        <v>1</v>
      </c>
      <c r="AK903" s="998">
        <f t="shared" si="83"/>
        <v>1</v>
      </c>
    </row>
    <row r="904" spans="1:37" ht="16.5">
      <c r="A904" s="1018"/>
      <c r="B904" s="29">
        <f t="shared" si="80"/>
        <v>902</v>
      </c>
      <c r="C904" s="281" t="s">
        <v>3719</v>
      </c>
      <c r="D904" s="291" t="s">
        <v>6467</v>
      </c>
      <c r="E904" s="291" t="str">
        <f t="shared" si="84"/>
        <v>B49X409</v>
      </c>
      <c r="F904" s="291" t="str">
        <f>MID(D904,4,1)</f>
        <v>X</v>
      </c>
      <c r="G904" s="281" t="s">
        <v>6468</v>
      </c>
      <c r="H904" s="1019" t="s">
        <v>949</v>
      </c>
      <c r="I904" s="1019" t="s">
        <v>949</v>
      </c>
      <c r="J904" s="1019" t="s">
        <v>949</v>
      </c>
      <c r="K904" s="1019" t="s">
        <v>949</v>
      </c>
      <c r="L904" s="1019" t="s">
        <v>949</v>
      </c>
      <c r="M904" s="1019" t="s">
        <v>949</v>
      </c>
      <c r="N904" s="155" t="s">
        <v>949</v>
      </c>
      <c r="O904" s="155" t="s">
        <v>949</v>
      </c>
      <c r="P904" s="155" t="s">
        <v>949</v>
      </c>
      <c r="Q904" s="106" t="s">
        <v>949</v>
      </c>
      <c r="R904" s="1020" t="s">
        <v>949</v>
      </c>
      <c r="S904" s="29" t="s">
        <v>949</v>
      </c>
      <c r="T904" s="29" t="s">
        <v>949</v>
      </c>
      <c r="U904" s="29" t="s">
        <v>949</v>
      </c>
      <c r="V904" s="29" t="s">
        <v>949</v>
      </c>
      <c r="W904" s="29" t="s">
        <v>949</v>
      </c>
      <c r="X904" s="29" t="s">
        <v>949</v>
      </c>
      <c r="Y904" s="29" t="s">
        <v>949</v>
      </c>
      <c r="Z904" s="29" t="s">
        <v>949</v>
      </c>
      <c r="AA904" s="29" t="s">
        <v>949</v>
      </c>
      <c r="AB904" s="29" t="s">
        <v>949</v>
      </c>
      <c r="AC904" s="29" t="s">
        <v>949</v>
      </c>
      <c r="AD904" s="29" t="s">
        <v>949</v>
      </c>
      <c r="AE904" s="998" t="s">
        <v>940</v>
      </c>
      <c r="AF904" s="998" t="s">
        <v>132</v>
      </c>
      <c r="AG904" s="998"/>
      <c r="AH904" s="998"/>
      <c r="AI904" s="998"/>
      <c r="AJ904" s="998">
        <f t="shared" si="82"/>
        <v>1</v>
      </c>
      <c r="AK904" s="998">
        <f t="shared" si="83"/>
        <v>1</v>
      </c>
    </row>
    <row r="905" spans="1:37" ht="16.5">
      <c r="A905" s="1018"/>
      <c r="B905" s="29">
        <f t="shared" si="80"/>
        <v>903</v>
      </c>
      <c r="C905" s="14" t="s">
        <v>3719</v>
      </c>
      <c r="D905" s="99" t="s">
        <v>6469</v>
      </c>
      <c r="E905" s="106" t="str">
        <f t="shared" si="84"/>
        <v>B49X410</v>
      </c>
      <c r="F905" s="106" t="s">
        <v>947</v>
      </c>
      <c r="G905" s="683" t="s">
        <v>6470</v>
      </c>
      <c r="H905" s="1019" t="s">
        <v>949</v>
      </c>
      <c r="I905" s="1019" t="s">
        <v>949</v>
      </c>
      <c r="J905" s="1019" t="s">
        <v>949</v>
      </c>
      <c r="K905" s="1019" t="s">
        <v>949</v>
      </c>
      <c r="L905" s="1019" t="s">
        <v>949</v>
      </c>
      <c r="M905" s="1019" t="s">
        <v>949</v>
      </c>
      <c r="N905" s="155" t="s">
        <v>949</v>
      </c>
      <c r="O905" s="155" t="s">
        <v>949</v>
      </c>
      <c r="P905" s="155" t="s">
        <v>949</v>
      </c>
      <c r="Q905" s="106" t="s">
        <v>949</v>
      </c>
      <c r="R905" s="1019" t="s">
        <v>949</v>
      </c>
      <c r="S905" s="29" t="s">
        <v>949</v>
      </c>
      <c r="T905" s="29" t="s">
        <v>949</v>
      </c>
      <c r="U905" s="29" t="s">
        <v>949</v>
      </c>
      <c r="V905" s="29" t="s">
        <v>949</v>
      </c>
      <c r="W905" s="29" t="s">
        <v>949</v>
      </c>
      <c r="X905" s="29" t="s">
        <v>949</v>
      </c>
      <c r="Y905" s="29" t="s">
        <v>949</v>
      </c>
      <c r="Z905" s="29" t="s">
        <v>949</v>
      </c>
      <c r="AA905" s="29" t="s">
        <v>949</v>
      </c>
      <c r="AB905" s="29" t="s">
        <v>949</v>
      </c>
      <c r="AC905" s="29" t="s">
        <v>949</v>
      </c>
      <c r="AD905" s="29" t="s">
        <v>949</v>
      </c>
      <c r="AE905" s="998" t="s">
        <v>940</v>
      </c>
      <c r="AF905" s="998" t="s">
        <v>132</v>
      </c>
      <c r="AG905" s="998"/>
      <c r="AH905" s="998"/>
      <c r="AI905" s="998"/>
      <c r="AJ905" s="998">
        <f t="shared" si="82"/>
        <v>1</v>
      </c>
      <c r="AK905" s="998">
        <f t="shared" si="83"/>
        <v>1</v>
      </c>
    </row>
    <row r="906" spans="1:37" ht="16.5">
      <c r="A906" s="1018"/>
      <c r="B906" s="29">
        <f t="shared" si="80"/>
        <v>904</v>
      </c>
      <c r="C906" s="14" t="s">
        <v>3719</v>
      </c>
      <c r="D906" s="99" t="s">
        <v>6471</v>
      </c>
      <c r="E906" s="106" t="str">
        <f t="shared" si="84"/>
        <v>B49X411</v>
      </c>
      <c r="F906" s="106" t="s">
        <v>947</v>
      </c>
      <c r="G906" s="683" t="s">
        <v>6472</v>
      </c>
      <c r="H906" s="1019" t="s">
        <v>949</v>
      </c>
      <c r="I906" s="1019" t="s">
        <v>949</v>
      </c>
      <c r="J906" s="1019" t="s">
        <v>949</v>
      </c>
      <c r="K906" s="1019" t="s">
        <v>949</v>
      </c>
      <c r="L906" s="1019" t="s">
        <v>949</v>
      </c>
      <c r="M906" s="1019" t="s">
        <v>949</v>
      </c>
      <c r="N906" s="155" t="s">
        <v>949</v>
      </c>
      <c r="O906" s="155" t="s">
        <v>949</v>
      </c>
      <c r="P906" s="155" t="s">
        <v>949</v>
      </c>
      <c r="Q906" s="106" t="s">
        <v>949</v>
      </c>
      <c r="R906" s="1019" t="s">
        <v>949</v>
      </c>
      <c r="S906" s="29" t="s">
        <v>949</v>
      </c>
      <c r="T906" s="29" t="s">
        <v>949</v>
      </c>
      <c r="U906" s="29" t="s">
        <v>949</v>
      </c>
      <c r="V906" s="29" t="s">
        <v>949</v>
      </c>
      <c r="W906" s="29" t="s">
        <v>949</v>
      </c>
      <c r="X906" s="29" t="s">
        <v>949</v>
      </c>
      <c r="Y906" s="29" t="s">
        <v>949</v>
      </c>
      <c r="Z906" s="29" t="s">
        <v>949</v>
      </c>
      <c r="AA906" s="29" t="s">
        <v>949</v>
      </c>
      <c r="AB906" s="29" t="s">
        <v>949</v>
      </c>
      <c r="AC906" s="29" t="s">
        <v>949</v>
      </c>
      <c r="AD906" s="29" t="s">
        <v>949</v>
      </c>
      <c r="AE906" s="998" t="s">
        <v>940</v>
      </c>
      <c r="AF906" s="998" t="s">
        <v>132</v>
      </c>
      <c r="AG906" s="998"/>
      <c r="AH906" s="998"/>
      <c r="AI906" s="998"/>
      <c r="AJ906" s="998">
        <f t="shared" si="82"/>
        <v>1</v>
      </c>
      <c r="AK906" s="998">
        <f t="shared" si="83"/>
        <v>1</v>
      </c>
    </row>
    <row r="907" spans="1:37" ht="16.5">
      <c r="A907" s="1018"/>
      <c r="B907" s="29">
        <f t="shared" si="80"/>
        <v>905</v>
      </c>
      <c r="C907" s="14" t="s">
        <v>3719</v>
      </c>
      <c r="D907" s="99" t="s">
        <v>6473</v>
      </c>
      <c r="E907" s="106" t="str">
        <f t="shared" si="84"/>
        <v>B49X420</v>
      </c>
      <c r="F907" s="106" t="s">
        <v>947</v>
      </c>
      <c r="G907" s="683" t="s">
        <v>6474</v>
      </c>
      <c r="H907" s="1019" t="s">
        <v>949</v>
      </c>
      <c r="I907" s="1019" t="s">
        <v>949</v>
      </c>
      <c r="J907" s="1019" t="s">
        <v>949</v>
      </c>
      <c r="K907" s="1019" t="s">
        <v>949</v>
      </c>
      <c r="L907" s="1019" t="s">
        <v>949</v>
      </c>
      <c r="M907" s="1019" t="s">
        <v>949</v>
      </c>
      <c r="N907" s="155" t="s">
        <v>949</v>
      </c>
      <c r="O907" s="155" t="s">
        <v>949</v>
      </c>
      <c r="P907" s="155" t="s">
        <v>949</v>
      </c>
      <c r="Q907" s="106" t="s">
        <v>949</v>
      </c>
      <c r="R907" s="1019" t="s">
        <v>949</v>
      </c>
      <c r="S907" s="29" t="s">
        <v>949</v>
      </c>
      <c r="T907" s="29" t="s">
        <v>949</v>
      </c>
      <c r="U907" s="29" t="s">
        <v>949</v>
      </c>
      <c r="V907" s="29" t="s">
        <v>949</v>
      </c>
      <c r="W907" s="29" t="s">
        <v>949</v>
      </c>
      <c r="X907" s="29" t="s">
        <v>949</v>
      </c>
      <c r="Y907" s="29" t="s">
        <v>949</v>
      </c>
      <c r="Z907" s="29" t="s">
        <v>949</v>
      </c>
      <c r="AA907" s="29" t="s">
        <v>949</v>
      </c>
      <c r="AB907" s="29" t="s">
        <v>949</v>
      </c>
      <c r="AC907" s="29" t="s">
        <v>949</v>
      </c>
      <c r="AD907" s="29" t="s">
        <v>949</v>
      </c>
      <c r="AE907" s="998" t="s">
        <v>940</v>
      </c>
      <c r="AF907" s="998" t="s">
        <v>132</v>
      </c>
      <c r="AG907" s="998"/>
      <c r="AH907" s="998"/>
      <c r="AI907" s="998"/>
      <c r="AJ907" s="998">
        <f t="shared" si="82"/>
        <v>1</v>
      </c>
      <c r="AK907" s="998">
        <f t="shared" si="83"/>
        <v>1</v>
      </c>
    </row>
    <row r="908" spans="1:37" ht="16.5">
      <c r="A908" s="1018"/>
      <c r="B908" s="29">
        <f t="shared" ref="B908:B952" si="85">ROW()-2</f>
        <v>906</v>
      </c>
      <c r="C908" s="14" t="s">
        <v>3719</v>
      </c>
      <c r="D908" s="99" t="s">
        <v>6475</v>
      </c>
      <c r="E908" s="106" t="str">
        <f t="shared" si="84"/>
        <v>B49X421</v>
      </c>
      <c r="F908" s="106" t="s">
        <v>947</v>
      </c>
      <c r="G908" s="683" t="s">
        <v>6476</v>
      </c>
      <c r="H908" s="1019" t="s">
        <v>949</v>
      </c>
      <c r="I908" s="1019" t="s">
        <v>949</v>
      </c>
      <c r="J908" s="1019" t="s">
        <v>949</v>
      </c>
      <c r="K908" s="1019" t="s">
        <v>949</v>
      </c>
      <c r="L908" s="1019" t="s">
        <v>949</v>
      </c>
      <c r="M908" s="1019" t="s">
        <v>949</v>
      </c>
      <c r="N908" s="155" t="s">
        <v>949</v>
      </c>
      <c r="O908" s="155" t="s">
        <v>949</v>
      </c>
      <c r="P908" s="155" t="s">
        <v>949</v>
      </c>
      <c r="Q908" s="106" t="s">
        <v>949</v>
      </c>
      <c r="R908" s="1019" t="s">
        <v>949</v>
      </c>
      <c r="S908" s="29" t="s">
        <v>949</v>
      </c>
      <c r="T908" s="29" t="s">
        <v>949</v>
      </c>
      <c r="U908" s="29" t="s">
        <v>949</v>
      </c>
      <c r="V908" s="29" t="s">
        <v>949</v>
      </c>
      <c r="W908" s="29" t="s">
        <v>949</v>
      </c>
      <c r="X908" s="29" t="s">
        <v>949</v>
      </c>
      <c r="Y908" s="29" t="s">
        <v>949</v>
      </c>
      <c r="Z908" s="29" t="s">
        <v>949</v>
      </c>
      <c r="AA908" s="29" t="s">
        <v>949</v>
      </c>
      <c r="AB908" s="29" t="s">
        <v>949</v>
      </c>
      <c r="AC908" s="29" t="s">
        <v>949</v>
      </c>
      <c r="AD908" s="29" t="s">
        <v>949</v>
      </c>
      <c r="AE908" s="998" t="s">
        <v>940</v>
      </c>
      <c r="AF908" s="998" t="s">
        <v>132</v>
      </c>
      <c r="AG908" s="998"/>
      <c r="AH908" s="998"/>
      <c r="AI908" s="998"/>
      <c r="AJ908" s="998">
        <f t="shared" si="82"/>
        <v>1</v>
      </c>
      <c r="AK908" s="998">
        <f t="shared" si="83"/>
        <v>1</v>
      </c>
    </row>
    <row r="909" spans="1:37" ht="16.5">
      <c r="A909" s="1018"/>
      <c r="B909" s="29">
        <f t="shared" si="85"/>
        <v>907</v>
      </c>
      <c r="C909" s="14" t="s">
        <v>3719</v>
      </c>
      <c r="D909" s="99" t="s">
        <v>6477</v>
      </c>
      <c r="E909" s="106" t="str">
        <f t="shared" si="84"/>
        <v>B49X422</v>
      </c>
      <c r="F909" s="106" t="s">
        <v>947</v>
      </c>
      <c r="G909" s="683" t="s">
        <v>6478</v>
      </c>
      <c r="H909" s="1019" t="s">
        <v>949</v>
      </c>
      <c r="I909" s="1019" t="s">
        <v>949</v>
      </c>
      <c r="J909" s="1019" t="s">
        <v>949</v>
      </c>
      <c r="K909" s="1019" t="s">
        <v>949</v>
      </c>
      <c r="L909" s="1019" t="s">
        <v>949</v>
      </c>
      <c r="M909" s="1019" t="s">
        <v>949</v>
      </c>
      <c r="N909" s="155" t="s">
        <v>949</v>
      </c>
      <c r="O909" s="155" t="s">
        <v>949</v>
      </c>
      <c r="P909" s="155" t="s">
        <v>949</v>
      </c>
      <c r="Q909" s="106" t="s">
        <v>949</v>
      </c>
      <c r="R909" s="1019" t="s">
        <v>949</v>
      </c>
      <c r="S909" s="29" t="s">
        <v>949</v>
      </c>
      <c r="T909" s="29" t="s">
        <v>949</v>
      </c>
      <c r="U909" s="29" t="s">
        <v>949</v>
      </c>
      <c r="V909" s="29" t="s">
        <v>949</v>
      </c>
      <c r="W909" s="29" t="s">
        <v>949</v>
      </c>
      <c r="X909" s="29" t="s">
        <v>949</v>
      </c>
      <c r="Y909" s="29" t="s">
        <v>949</v>
      </c>
      <c r="Z909" s="29" t="s">
        <v>949</v>
      </c>
      <c r="AA909" s="29" t="s">
        <v>949</v>
      </c>
      <c r="AB909" s="29" t="s">
        <v>949</v>
      </c>
      <c r="AC909" s="29" t="s">
        <v>949</v>
      </c>
      <c r="AD909" s="29" t="s">
        <v>949</v>
      </c>
      <c r="AE909" s="998" t="s">
        <v>940</v>
      </c>
      <c r="AF909" s="998" t="s">
        <v>132</v>
      </c>
      <c r="AG909" s="998"/>
      <c r="AH909" s="998"/>
      <c r="AI909" s="998"/>
      <c r="AJ909" s="998">
        <f t="shared" si="82"/>
        <v>1</v>
      </c>
      <c r="AK909" s="998">
        <f t="shared" si="83"/>
        <v>1</v>
      </c>
    </row>
    <row r="910" spans="1:37" ht="16.5">
      <c r="A910" s="1018"/>
      <c r="B910" s="29">
        <f t="shared" si="85"/>
        <v>908</v>
      </c>
      <c r="C910" s="14" t="s">
        <v>3719</v>
      </c>
      <c r="D910" s="99" t="s">
        <v>6479</v>
      </c>
      <c r="E910" s="106" t="str">
        <f t="shared" si="84"/>
        <v>B49X423</v>
      </c>
      <c r="F910" s="106" t="s">
        <v>947</v>
      </c>
      <c r="G910" s="683" t="s">
        <v>6480</v>
      </c>
      <c r="H910" s="1019" t="s">
        <v>949</v>
      </c>
      <c r="I910" s="1019" t="s">
        <v>949</v>
      </c>
      <c r="J910" s="1019" t="s">
        <v>949</v>
      </c>
      <c r="K910" s="1019" t="s">
        <v>949</v>
      </c>
      <c r="L910" s="1019" t="s">
        <v>949</v>
      </c>
      <c r="M910" s="1019" t="s">
        <v>949</v>
      </c>
      <c r="N910" s="155" t="s">
        <v>949</v>
      </c>
      <c r="O910" s="155" t="s">
        <v>949</v>
      </c>
      <c r="P910" s="155" t="s">
        <v>949</v>
      </c>
      <c r="Q910" s="106" t="s">
        <v>949</v>
      </c>
      <c r="R910" s="1019" t="s">
        <v>949</v>
      </c>
      <c r="S910" s="29" t="s">
        <v>949</v>
      </c>
      <c r="T910" s="29" t="s">
        <v>949</v>
      </c>
      <c r="U910" s="29" t="s">
        <v>949</v>
      </c>
      <c r="V910" s="29" t="s">
        <v>949</v>
      </c>
      <c r="W910" s="29" t="s">
        <v>949</v>
      </c>
      <c r="X910" s="29" t="s">
        <v>949</v>
      </c>
      <c r="Y910" s="29" t="s">
        <v>949</v>
      </c>
      <c r="Z910" s="29" t="s">
        <v>949</v>
      </c>
      <c r="AA910" s="29" t="s">
        <v>949</v>
      </c>
      <c r="AB910" s="29" t="s">
        <v>949</v>
      </c>
      <c r="AC910" s="29" t="s">
        <v>949</v>
      </c>
      <c r="AD910" s="29" t="s">
        <v>949</v>
      </c>
      <c r="AE910" s="998" t="s">
        <v>940</v>
      </c>
      <c r="AF910" s="998" t="s">
        <v>132</v>
      </c>
      <c r="AG910" s="998"/>
      <c r="AH910" s="998"/>
      <c r="AI910" s="998"/>
      <c r="AJ910" s="998">
        <f t="shared" si="82"/>
        <v>1</v>
      </c>
      <c r="AK910" s="998">
        <f t="shared" si="83"/>
        <v>1</v>
      </c>
    </row>
    <row r="911" spans="1:37" ht="16.5">
      <c r="A911" s="1018"/>
      <c r="B911" s="29">
        <f t="shared" si="85"/>
        <v>909</v>
      </c>
      <c r="C911" s="14" t="s">
        <v>3719</v>
      </c>
      <c r="D911" s="99" t="s">
        <v>6481</v>
      </c>
      <c r="E911" s="106" t="str">
        <f t="shared" si="84"/>
        <v>B49X424</v>
      </c>
      <c r="F911" s="106" t="s">
        <v>947</v>
      </c>
      <c r="G911" s="683" t="s">
        <v>6482</v>
      </c>
      <c r="H911" s="1019" t="s">
        <v>949</v>
      </c>
      <c r="I911" s="1019" t="s">
        <v>949</v>
      </c>
      <c r="J911" s="1019" t="s">
        <v>949</v>
      </c>
      <c r="K911" s="1019" t="s">
        <v>949</v>
      </c>
      <c r="L911" s="1019" t="s">
        <v>949</v>
      </c>
      <c r="M911" s="1019" t="s">
        <v>949</v>
      </c>
      <c r="N911" s="155" t="s">
        <v>949</v>
      </c>
      <c r="O911" s="155" t="s">
        <v>949</v>
      </c>
      <c r="P911" s="155" t="s">
        <v>949</v>
      </c>
      <c r="Q911" s="106" t="s">
        <v>949</v>
      </c>
      <c r="R911" s="1019" t="s">
        <v>949</v>
      </c>
      <c r="S911" s="29" t="s">
        <v>949</v>
      </c>
      <c r="T911" s="29" t="s">
        <v>949</v>
      </c>
      <c r="U911" s="29" t="s">
        <v>949</v>
      </c>
      <c r="V911" s="29" t="s">
        <v>949</v>
      </c>
      <c r="W911" s="29" t="s">
        <v>949</v>
      </c>
      <c r="X911" s="29" t="s">
        <v>949</v>
      </c>
      <c r="Y911" s="29" t="s">
        <v>949</v>
      </c>
      <c r="Z911" s="29" t="s">
        <v>949</v>
      </c>
      <c r="AA911" s="29" t="s">
        <v>949</v>
      </c>
      <c r="AB911" s="29" t="s">
        <v>949</v>
      </c>
      <c r="AC911" s="29" t="s">
        <v>949</v>
      </c>
      <c r="AD911" s="29" t="s">
        <v>949</v>
      </c>
      <c r="AE911" s="998" t="s">
        <v>940</v>
      </c>
      <c r="AF911" s="998" t="s">
        <v>132</v>
      </c>
      <c r="AG911" s="998"/>
      <c r="AH911" s="998"/>
      <c r="AI911" s="998"/>
      <c r="AJ911" s="998">
        <f t="shared" si="82"/>
        <v>1</v>
      </c>
      <c r="AK911" s="998">
        <f t="shared" si="83"/>
        <v>1</v>
      </c>
    </row>
    <row r="912" spans="1:37" ht="16.5">
      <c r="A912" s="1018"/>
      <c r="B912" s="29">
        <f t="shared" si="85"/>
        <v>910</v>
      </c>
      <c r="C912" s="14" t="s">
        <v>3719</v>
      </c>
      <c r="D912" s="99" t="s">
        <v>6483</v>
      </c>
      <c r="E912" s="106" t="str">
        <f t="shared" si="84"/>
        <v>B49X425</v>
      </c>
      <c r="F912" s="106" t="s">
        <v>947</v>
      </c>
      <c r="G912" s="683" t="s">
        <v>6484</v>
      </c>
      <c r="H912" s="1019" t="s">
        <v>949</v>
      </c>
      <c r="I912" s="1019" t="s">
        <v>949</v>
      </c>
      <c r="J912" s="1019" t="s">
        <v>949</v>
      </c>
      <c r="K912" s="1019" t="s">
        <v>949</v>
      </c>
      <c r="L912" s="1019" t="s">
        <v>949</v>
      </c>
      <c r="M912" s="1019" t="s">
        <v>949</v>
      </c>
      <c r="N912" s="155" t="s">
        <v>949</v>
      </c>
      <c r="O912" s="155" t="s">
        <v>949</v>
      </c>
      <c r="P912" s="155" t="s">
        <v>949</v>
      </c>
      <c r="Q912" s="106" t="s">
        <v>949</v>
      </c>
      <c r="R912" s="1019" t="s">
        <v>949</v>
      </c>
      <c r="S912" s="29" t="s">
        <v>949</v>
      </c>
      <c r="T912" s="29" t="s">
        <v>949</v>
      </c>
      <c r="U912" s="29" t="s">
        <v>949</v>
      </c>
      <c r="V912" s="29" t="s">
        <v>949</v>
      </c>
      <c r="W912" s="29" t="s">
        <v>949</v>
      </c>
      <c r="X912" s="29" t="s">
        <v>949</v>
      </c>
      <c r="Y912" s="29" t="s">
        <v>949</v>
      </c>
      <c r="Z912" s="29" t="s">
        <v>949</v>
      </c>
      <c r="AA912" s="29" t="s">
        <v>949</v>
      </c>
      <c r="AB912" s="29" t="s">
        <v>949</v>
      </c>
      <c r="AC912" s="29" t="s">
        <v>949</v>
      </c>
      <c r="AD912" s="29" t="s">
        <v>949</v>
      </c>
      <c r="AE912" s="998" t="s">
        <v>940</v>
      </c>
      <c r="AF912" s="998" t="s">
        <v>132</v>
      </c>
      <c r="AG912" s="998"/>
      <c r="AH912" s="998"/>
      <c r="AI912" s="998"/>
      <c r="AJ912" s="998">
        <f t="shared" si="82"/>
        <v>1</v>
      </c>
      <c r="AK912" s="998">
        <f t="shared" si="83"/>
        <v>1</v>
      </c>
    </row>
    <row r="913" spans="1:37" ht="16.5">
      <c r="A913" s="1018"/>
      <c r="B913" s="29">
        <f t="shared" si="85"/>
        <v>911</v>
      </c>
      <c r="C913" s="14" t="s">
        <v>3719</v>
      </c>
      <c r="D913" s="99" t="s">
        <v>6485</v>
      </c>
      <c r="E913" s="106" t="str">
        <f t="shared" si="84"/>
        <v>B49X426</v>
      </c>
      <c r="F913" s="106" t="s">
        <v>947</v>
      </c>
      <c r="G913" s="683" t="s">
        <v>6486</v>
      </c>
      <c r="H913" s="1019" t="s">
        <v>949</v>
      </c>
      <c r="I913" s="1019" t="s">
        <v>949</v>
      </c>
      <c r="J913" s="1019" t="s">
        <v>949</v>
      </c>
      <c r="K913" s="1019" t="s">
        <v>949</v>
      </c>
      <c r="L913" s="1019" t="s">
        <v>949</v>
      </c>
      <c r="M913" s="1019" t="s">
        <v>949</v>
      </c>
      <c r="N913" s="155" t="s">
        <v>949</v>
      </c>
      <c r="O913" s="155" t="s">
        <v>949</v>
      </c>
      <c r="P913" s="155" t="s">
        <v>949</v>
      </c>
      <c r="Q913" s="106" t="s">
        <v>949</v>
      </c>
      <c r="R913" s="1019" t="s">
        <v>949</v>
      </c>
      <c r="S913" s="29" t="s">
        <v>949</v>
      </c>
      <c r="T913" s="29" t="s">
        <v>949</v>
      </c>
      <c r="U913" s="29" t="s">
        <v>949</v>
      </c>
      <c r="V913" s="29" t="s">
        <v>949</v>
      </c>
      <c r="W913" s="29" t="s">
        <v>949</v>
      </c>
      <c r="X913" s="29" t="s">
        <v>949</v>
      </c>
      <c r="Y913" s="29" t="s">
        <v>949</v>
      </c>
      <c r="Z913" s="29" t="s">
        <v>949</v>
      </c>
      <c r="AA913" s="29" t="s">
        <v>949</v>
      </c>
      <c r="AB913" s="29" t="s">
        <v>949</v>
      </c>
      <c r="AC913" s="29" t="s">
        <v>949</v>
      </c>
      <c r="AD913" s="29" t="s">
        <v>949</v>
      </c>
      <c r="AE913" s="998" t="s">
        <v>940</v>
      </c>
      <c r="AF913" s="998" t="s">
        <v>132</v>
      </c>
      <c r="AG913" s="998"/>
      <c r="AH913" s="998"/>
      <c r="AI913" s="998"/>
      <c r="AJ913" s="998">
        <f t="shared" si="82"/>
        <v>1</v>
      </c>
      <c r="AK913" s="998">
        <f t="shared" si="83"/>
        <v>1</v>
      </c>
    </row>
    <row r="914" spans="1:37" ht="16.5">
      <c r="A914" s="1018"/>
      <c r="B914" s="29">
        <f t="shared" si="85"/>
        <v>912</v>
      </c>
      <c r="C914" s="14" t="s">
        <v>3719</v>
      </c>
      <c r="D914" s="99" t="s">
        <v>6487</v>
      </c>
      <c r="E914" s="106" t="str">
        <f t="shared" si="84"/>
        <v>B49X427</v>
      </c>
      <c r="F914" s="106" t="s">
        <v>947</v>
      </c>
      <c r="G914" s="683" t="s">
        <v>6488</v>
      </c>
      <c r="H914" s="1019" t="s">
        <v>949</v>
      </c>
      <c r="I914" s="1019" t="s">
        <v>949</v>
      </c>
      <c r="J914" s="1019" t="s">
        <v>949</v>
      </c>
      <c r="K914" s="1019" t="s">
        <v>949</v>
      </c>
      <c r="L914" s="1019" t="s">
        <v>949</v>
      </c>
      <c r="M914" s="1019" t="s">
        <v>949</v>
      </c>
      <c r="N914" s="155" t="s">
        <v>949</v>
      </c>
      <c r="O914" s="155" t="s">
        <v>949</v>
      </c>
      <c r="P914" s="155" t="s">
        <v>949</v>
      </c>
      <c r="Q914" s="106" t="s">
        <v>949</v>
      </c>
      <c r="R914" s="1019" t="s">
        <v>949</v>
      </c>
      <c r="S914" s="29" t="s">
        <v>949</v>
      </c>
      <c r="T914" s="29" t="s">
        <v>949</v>
      </c>
      <c r="U914" s="29" t="s">
        <v>949</v>
      </c>
      <c r="V914" s="29" t="s">
        <v>949</v>
      </c>
      <c r="W914" s="29" t="s">
        <v>949</v>
      </c>
      <c r="X914" s="29" t="s">
        <v>949</v>
      </c>
      <c r="Y914" s="29" t="s">
        <v>949</v>
      </c>
      <c r="Z914" s="29" t="s">
        <v>949</v>
      </c>
      <c r="AA914" s="29" t="s">
        <v>949</v>
      </c>
      <c r="AB914" s="29" t="s">
        <v>949</v>
      </c>
      <c r="AC914" s="29" t="s">
        <v>949</v>
      </c>
      <c r="AD914" s="29" t="s">
        <v>949</v>
      </c>
      <c r="AE914" s="998" t="s">
        <v>940</v>
      </c>
      <c r="AF914" s="998" t="s">
        <v>132</v>
      </c>
      <c r="AG914" s="998"/>
      <c r="AH914" s="998"/>
      <c r="AI914" s="998"/>
      <c r="AJ914" s="998">
        <f t="shared" si="82"/>
        <v>1</v>
      </c>
      <c r="AK914" s="998">
        <f t="shared" si="83"/>
        <v>1</v>
      </c>
    </row>
    <row r="915" spans="1:37" ht="16.5">
      <c r="A915" s="1018"/>
      <c r="B915" s="29">
        <f t="shared" si="85"/>
        <v>913</v>
      </c>
      <c r="C915" s="14" t="s">
        <v>3719</v>
      </c>
      <c r="D915" s="99" t="s">
        <v>6489</v>
      </c>
      <c r="E915" s="106" t="str">
        <f t="shared" si="84"/>
        <v>B49X428</v>
      </c>
      <c r="F915" s="106" t="s">
        <v>947</v>
      </c>
      <c r="G915" s="683" t="s">
        <v>6490</v>
      </c>
      <c r="H915" s="1019" t="s">
        <v>949</v>
      </c>
      <c r="I915" s="1019" t="s">
        <v>949</v>
      </c>
      <c r="J915" s="1019" t="s">
        <v>949</v>
      </c>
      <c r="K915" s="1019" t="s">
        <v>949</v>
      </c>
      <c r="L915" s="1019" t="s">
        <v>949</v>
      </c>
      <c r="M915" s="1019" t="s">
        <v>949</v>
      </c>
      <c r="N915" s="155" t="s">
        <v>949</v>
      </c>
      <c r="O915" s="155" t="s">
        <v>949</v>
      </c>
      <c r="P915" s="155" t="s">
        <v>949</v>
      </c>
      <c r="Q915" s="106" t="s">
        <v>949</v>
      </c>
      <c r="R915" s="1019" t="s">
        <v>949</v>
      </c>
      <c r="S915" s="29" t="s">
        <v>949</v>
      </c>
      <c r="T915" s="29" t="s">
        <v>949</v>
      </c>
      <c r="U915" s="29" t="s">
        <v>949</v>
      </c>
      <c r="V915" s="29" t="s">
        <v>949</v>
      </c>
      <c r="W915" s="29" t="s">
        <v>949</v>
      </c>
      <c r="X915" s="29" t="s">
        <v>949</v>
      </c>
      <c r="Y915" s="29" t="s">
        <v>949</v>
      </c>
      <c r="Z915" s="29" t="s">
        <v>949</v>
      </c>
      <c r="AA915" s="29" t="s">
        <v>949</v>
      </c>
      <c r="AB915" s="29" t="s">
        <v>949</v>
      </c>
      <c r="AC915" s="29" t="s">
        <v>949</v>
      </c>
      <c r="AD915" s="29" t="s">
        <v>949</v>
      </c>
      <c r="AE915" s="998" t="s">
        <v>940</v>
      </c>
      <c r="AF915" s="998" t="s">
        <v>132</v>
      </c>
      <c r="AG915" s="998"/>
      <c r="AH915" s="998"/>
      <c r="AI915" s="998"/>
      <c r="AJ915" s="998">
        <f t="shared" si="82"/>
        <v>1</v>
      </c>
      <c r="AK915" s="998">
        <f t="shared" si="83"/>
        <v>1</v>
      </c>
    </row>
    <row r="916" spans="1:37" ht="16.5">
      <c r="A916" s="1018"/>
      <c r="B916" s="29">
        <f t="shared" si="85"/>
        <v>914</v>
      </c>
      <c r="C916" s="14" t="s">
        <v>3719</v>
      </c>
      <c r="D916" s="106" t="s">
        <v>6491</v>
      </c>
      <c r="E916" s="106" t="str">
        <f t="shared" si="84"/>
        <v>B69D400</v>
      </c>
      <c r="F916" s="106" t="s">
        <v>979</v>
      </c>
      <c r="G916" s="14" t="s">
        <v>6492</v>
      </c>
      <c r="H916" s="29" t="s">
        <v>949</v>
      </c>
      <c r="I916" s="29" t="s">
        <v>949</v>
      </c>
      <c r="J916" s="29" t="s">
        <v>949</v>
      </c>
      <c r="K916" s="29" t="s">
        <v>949</v>
      </c>
      <c r="L916" s="29" t="s">
        <v>4073</v>
      </c>
      <c r="M916" s="29" t="s">
        <v>1412</v>
      </c>
      <c r="N916" s="106" t="s">
        <v>6231</v>
      </c>
      <c r="O916" s="106" t="s">
        <v>949</v>
      </c>
      <c r="P916" s="106" t="s">
        <v>949</v>
      </c>
      <c r="Q916" s="106" t="s">
        <v>949</v>
      </c>
      <c r="R916" s="29" t="s">
        <v>3809</v>
      </c>
      <c r="S916" s="29" t="s">
        <v>949</v>
      </c>
      <c r="T916" s="29" t="s">
        <v>949</v>
      </c>
      <c r="U916" s="29" t="s">
        <v>949</v>
      </c>
      <c r="V916" s="29" t="s">
        <v>949</v>
      </c>
      <c r="W916" s="29" t="s">
        <v>949</v>
      </c>
      <c r="X916" s="29" t="s">
        <v>949</v>
      </c>
      <c r="Y916" s="29" t="s">
        <v>949</v>
      </c>
      <c r="Z916" s="29" t="s">
        <v>949</v>
      </c>
      <c r="AA916" s="29" t="s">
        <v>949</v>
      </c>
      <c r="AB916" s="29" t="s">
        <v>949</v>
      </c>
      <c r="AC916" s="29" t="s">
        <v>949</v>
      </c>
      <c r="AD916" s="29" t="s">
        <v>949</v>
      </c>
      <c r="AE916" s="998"/>
      <c r="AF916" s="998" t="s">
        <v>132</v>
      </c>
      <c r="AG916" s="998"/>
      <c r="AH916" s="998"/>
      <c r="AI916" s="998"/>
      <c r="AJ916" s="998">
        <f t="shared" si="82"/>
        <v>1</v>
      </c>
      <c r="AK916" s="998">
        <f t="shared" si="83"/>
        <v>1</v>
      </c>
    </row>
    <row r="917" spans="1:37" ht="16.5">
      <c r="A917" s="1018"/>
      <c r="B917" s="29">
        <f t="shared" si="85"/>
        <v>915</v>
      </c>
      <c r="C917" s="14" t="s">
        <v>3719</v>
      </c>
      <c r="D917" s="106" t="s">
        <v>6493</v>
      </c>
      <c r="E917" s="106" t="str">
        <f t="shared" si="84"/>
        <v>B69D401</v>
      </c>
      <c r="F917" s="106" t="s">
        <v>979</v>
      </c>
      <c r="G917" s="14" t="s">
        <v>6494</v>
      </c>
      <c r="H917" s="29" t="s">
        <v>949</v>
      </c>
      <c r="I917" s="29">
        <v>0.04</v>
      </c>
      <c r="J917" s="29" t="s">
        <v>949</v>
      </c>
      <c r="K917" s="29" t="s">
        <v>949</v>
      </c>
      <c r="L917" s="29" t="s">
        <v>5828</v>
      </c>
      <c r="M917" s="29" t="s">
        <v>5829</v>
      </c>
      <c r="N917" s="106" t="s">
        <v>3773</v>
      </c>
      <c r="O917" s="106" t="s">
        <v>949</v>
      </c>
      <c r="P917" s="106" t="s">
        <v>949</v>
      </c>
      <c r="Q917" s="106" t="s">
        <v>949</v>
      </c>
      <c r="R917" s="29" t="s">
        <v>3827</v>
      </c>
      <c r="S917" s="29" t="s">
        <v>949</v>
      </c>
      <c r="T917" s="29" t="s">
        <v>949</v>
      </c>
      <c r="U917" s="29" t="s">
        <v>949</v>
      </c>
      <c r="V917" s="29" t="s">
        <v>949</v>
      </c>
      <c r="W917" s="29" t="s">
        <v>949</v>
      </c>
      <c r="X917" s="29" t="s">
        <v>949</v>
      </c>
      <c r="Y917" s="29" t="s">
        <v>949</v>
      </c>
      <c r="Z917" s="29" t="s">
        <v>949</v>
      </c>
      <c r="AA917" s="29" t="s">
        <v>949</v>
      </c>
      <c r="AB917" s="29" t="s">
        <v>949</v>
      </c>
      <c r="AC917" s="29" t="s">
        <v>949</v>
      </c>
      <c r="AD917" s="29" t="s">
        <v>949</v>
      </c>
      <c r="AE917" s="998"/>
      <c r="AF917" s="998" t="s">
        <v>132</v>
      </c>
      <c r="AG917" s="998"/>
      <c r="AH917" s="998"/>
      <c r="AI917" s="998"/>
      <c r="AJ917" s="998">
        <f t="shared" si="82"/>
        <v>1</v>
      </c>
      <c r="AK917" s="998">
        <f t="shared" si="83"/>
        <v>1</v>
      </c>
    </row>
    <row r="918" spans="1:37" ht="16.5">
      <c r="A918" s="1018"/>
      <c r="B918" s="29">
        <f t="shared" si="85"/>
        <v>916</v>
      </c>
      <c r="C918" s="14" t="s">
        <v>3719</v>
      </c>
      <c r="D918" s="106" t="s">
        <v>6495</v>
      </c>
      <c r="E918" s="106" t="str">
        <f t="shared" si="84"/>
        <v>B69D402</v>
      </c>
      <c r="F918" s="106" t="s">
        <v>979</v>
      </c>
      <c r="G918" s="14" t="s">
        <v>6496</v>
      </c>
      <c r="H918" s="29" t="s">
        <v>949</v>
      </c>
      <c r="I918" s="29" t="s">
        <v>949</v>
      </c>
      <c r="J918" s="29" t="s">
        <v>949</v>
      </c>
      <c r="K918" s="29" t="s">
        <v>949</v>
      </c>
      <c r="L918" s="29" t="s">
        <v>5803</v>
      </c>
      <c r="M918" s="29" t="s">
        <v>1412</v>
      </c>
      <c r="N918" s="106" t="s">
        <v>5804</v>
      </c>
      <c r="O918" s="106" t="s">
        <v>949</v>
      </c>
      <c r="P918" s="106" t="s">
        <v>949</v>
      </c>
      <c r="Q918" s="106" t="s">
        <v>949</v>
      </c>
      <c r="R918" s="29" t="s">
        <v>3827</v>
      </c>
      <c r="S918" s="29" t="s">
        <v>949</v>
      </c>
      <c r="T918" s="29" t="s">
        <v>949</v>
      </c>
      <c r="U918" s="29" t="s">
        <v>949</v>
      </c>
      <c r="V918" s="29" t="s">
        <v>949</v>
      </c>
      <c r="W918" s="29" t="s">
        <v>949</v>
      </c>
      <c r="X918" s="29" t="s">
        <v>949</v>
      </c>
      <c r="Y918" s="29" t="s">
        <v>949</v>
      </c>
      <c r="Z918" s="29" t="s">
        <v>949</v>
      </c>
      <c r="AA918" s="29" t="s">
        <v>949</v>
      </c>
      <c r="AB918" s="29" t="s">
        <v>949</v>
      </c>
      <c r="AC918" s="29" t="s">
        <v>949</v>
      </c>
      <c r="AD918" s="29" t="s">
        <v>949</v>
      </c>
      <c r="AE918" s="998"/>
      <c r="AF918" s="998" t="s">
        <v>132</v>
      </c>
      <c r="AG918" s="998"/>
      <c r="AH918" s="998"/>
      <c r="AI918" s="998"/>
      <c r="AJ918" s="998">
        <f t="shared" si="82"/>
        <v>1</v>
      </c>
      <c r="AK918" s="998">
        <f t="shared" si="83"/>
        <v>1</v>
      </c>
    </row>
    <row r="919" spans="1:37" ht="16.5">
      <c r="A919" s="1018"/>
      <c r="B919" s="29">
        <f t="shared" si="85"/>
        <v>917</v>
      </c>
      <c r="C919" s="14" t="s">
        <v>3719</v>
      </c>
      <c r="D919" s="106" t="s">
        <v>6497</v>
      </c>
      <c r="E919" s="106" t="str">
        <f t="shared" si="84"/>
        <v>B69D403</v>
      </c>
      <c r="F919" s="106" t="s">
        <v>979</v>
      </c>
      <c r="G919" s="14" t="s">
        <v>6498</v>
      </c>
      <c r="H919" s="29" t="s">
        <v>949</v>
      </c>
      <c r="I919" s="29" t="s">
        <v>949</v>
      </c>
      <c r="J919" s="29" t="s">
        <v>949</v>
      </c>
      <c r="K919" s="29" t="s">
        <v>949</v>
      </c>
      <c r="L919" s="29" t="s">
        <v>5803</v>
      </c>
      <c r="M919" s="29" t="s">
        <v>1412</v>
      </c>
      <c r="N919" s="106" t="s">
        <v>5804</v>
      </c>
      <c r="O919" s="106" t="s">
        <v>949</v>
      </c>
      <c r="P919" s="106" t="s">
        <v>949</v>
      </c>
      <c r="Q919" s="106" t="s">
        <v>949</v>
      </c>
      <c r="R919" s="29" t="s">
        <v>3827</v>
      </c>
      <c r="S919" s="29" t="s">
        <v>949</v>
      </c>
      <c r="T919" s="29" t="s">
        <v>949</v>
      </c>
      <c r="U919" s="29" t="s">
        <v>949</v>
      </c>
      <c r="V919" s="29" t="s">
        <v>949</v>
      </c>
      <c r="W919" s="29" t="s">
        <v>949</v>
      </c>
      <c r="X919" s="29" t="s">
        <v>949</v>
      </c>
      <c r="Y919" s="29" t="s">
        <v>949</v>
      </c>
      <c r="Z919" s="29" t="s">
        <v>949</v>
      </c>
      <c r="AA919" s="29" t="s">
        <v>949</v>
      </c>
      <c r="AB919" s="29" t="s">
        <v>949</v>
      </c>
      <c r="AC919" s="29" t="s">
        <v>949</v>
      </c>
      <c r="AD919" s="29" t="s">
        <v>949</v>
      </c>
      <c r="AE919" s="998"/>
      <c r="AF919" s="998" t="s">
        <v>132</v>
      </c>
      <c r="AG919" s="998"/>
      <c r="AH919" s="998"/>
      <c r="AI919" s="998"/>
      <c r="AJ919" s="998">
        <f t="shared" si="82"/>
        <v>1</v>
      </c>
      <c r="AK919" s="998">
        <f t="shared" si="83"/>
        <v>1</v>
      </c>
    </row>
    <row r="920" spans="1:37" ht="16.5">
      <c r="A920" s="1018"/>
      <c r="B920" s="29">
        <f t="shared" si="85"/>
        <v>918</v>
      </c>
      <c r="C920" s="14" t="s">
        <v>4185</v>
      </c>
      <c r="D920" s="106" t="s">
        <v>6499</v>
      </c>
      <c r="E920" s="106" t="str">
        <f t="shared" ref="E920:E924" si="86">LEFT(D920,8)</f>
        <v>B69D405</v>
      </c>
      <c r="F920" s="106" t="s">
        <v>979</v>
      </c>
      <c r="G920" s="14" t="s">
        <v>6500</v>
      </c>
      <c r="H920" s="29" t="s">
        <v>949</v>
      </c>
      <c r="I920" s="29" t="s">
        <v>949</v>
      </c>
      <c r="J920" s="29" t="s">
        <v>949</v>
      </c>
      <c r="K920" s="29" t="s">
        <v>949</v>
      </c>
      <c r="L920" s="29" t="s">
        <v>6085</v>
      </c>
      <c r="M920" s="29" t="s">
        <v>5557</v>
      </c>
      <c r="N920" s="106" t="s">
        <v>2018</v>
      </c>
      <c r="O920" s="106" t="s">
        <v>5558</v>
      </c>
      <c r="P920" s="106" t="s">
        <v>949</v>
      </c>
      <c r="Q920" s="106" t="s">
        <v>949</v>
      </c>
      <c r="R920" s="29" t="s">
        <v>986</v>
      </c>
      <c r="S920" s="29" t="s">
        <v>949</v>
      </c>
      <c r="T920" s="29" t="s">
        <v>949</v>
      </c>
      <c r="U920" s="29" t="s">
        <v>949</v>
      </c>
      <c r="V920" s="29" t="s">
        <v>949</v>
      </c>
      <c r="W920" s="29" t="s">
        <v>949</v>
      </c>
      <c r="X920" s="29" t="s">
        <v>949</v>
      </c>
      <c r="Y920" s="29" t="s">
        <v>949</v>
      </c>
      <c r="Z920" s="29" t="s">
        <v>949</v>
      </c>
      <c r="AA920" s="29" t="s">
        <v>949</v>
      </c>
      <c r="AB920" s="29" t="s">
        <v>949</v>
      </c>
      <c r="AC920" s="29" t="s">
        <v>949</v>
      </c>
      <c r="AD920" s="29" t="s">
        <v>949</v>
      </c>
      <c r="AE920" s="998"/>
      <c r="AF920" s="998" t="s">
        <v>132</v>
      </c>
      <c r="AG920" s="998"/>
      <c r="AH920" s="998"/>
      <c r="AI920" s="998"/>
      <c r="AJ920" s="998">
        <f t="shared" si="82"/>
        <v>1</v>
      </c>
      <c r="AK920" s="998">
        <f t="shared" si="83"/>
        <v>1</v>
      </c>
    </row>
    <row r="921" spans="1:37" ht="16.5">
      <c r="A921" s="1018"/>
      <c r="B921" s="29">
        <f t="shared" si="85"/>
        <v>919</v>
      </c>
      <c r="C921" s="14" t="s">
        <v>3719</v>
      </c>
      <c r="D921" s="106" t="s">
        <v>6501</v>
      </c>
      <c r="E921" s="106" t="str">
        <f t="shared" si="86"/>
        <v>B69D406</v>
      </c>
      <c r="F921" s="106" t="s">
        <v>979</v>
      </c>
      <c r="G921" s="14" t="s">
        <v>6502</v>
      </c>
      <c r="H921" s="29" t="s">
        <v>949</v>
      </c>
      <c r="I921" s="29" t="s">
        <v>949</v>
      </c>
      <c r="J921" s="29" t="s">
        <v>949</v>
      </c>
      <c r="K921" s="29" t="s">
        <v>949</v>
      </c>
      <c r="L921" s="29" t="s">
        <v>3937</v>
      </c>
      <c r="M921" s="29" t="s">
        <v>1412</v>
      </c>
      <c r="N921" s="106" t="s">
        <v>3938</v>
      </c>
      <c r="O921" s="106" t="s">
        <v>983</v>
      </c>
      <c r="P921" s="106" t="s">
        <v>984</v>
      </c>
      <c r="Q921" s="106" t="s">
        <v>949</v>
      </c>
      <c r="R921" s="29" t="s">
        <v>1166</v>
      </c>
      <c r="S921" s="29" t="s">
        <v>949</v>
      </c>
      <c r="T921" s="29" t="s">
        <v>949</v>
      </c>
      <c r="U921" s="29" t="s">
        <v>949</v>
      </c>
      <c r="V921" s="29" t="s">
        <v>949</v>
      </c>
      <c r="W921" s="29" t="s">
        <v>949</v>
      </c>
      <c r="X921" s="29" t="s">
        <v>949</v>
      </c>
      <c r="Y921" s="29" t="s">
        <v>949</v>
      </c>
      <c r="Z921" s="29" t="s">
        <v>949</v>
      </c>
      <c r="AA921" s="29" t="s">
        <v>949</v>
      </c>
      <c r="AB921" s="29" t="s">
        <v>949</v>
      </c>
      <c r="AC921" s="29" t="s">
        <v>949</v>
      </c>
      <c r="AD921" s="29" t="s">
        <v>949</v>
      </c>
      <c r="AE921" s="998"/>
      <c r="AF921" s="998" t="s">
        <v>132</v>
      </c>
      <c r="AG921" s="998"/>
      <c r="AH921" s="998"/>
      <c r="AI921" s="998"/>
      <c r="AJ921" s="998">
        <f t="shared" si="82"/>
        <v>1</v>
      </c>
      <c r="AK921" s="998">
        <f t="shared" si="83"/>
        <v>1</v>
      </c>
    </row>
    <row r="922" spans="1:37" ht="16.5">
      <c r="A922" s="1018"/>
      <c r="B922" s="29">
        <f t="shared" si="85"/>
        <v>920</v>
      </c>
      <c r="C922" s="14" t="s">
        <v>3719</v>
      </c>
      <c r="D922" s="106" t="s">
        <v>6503</v>
      </c>
      <c r="E922" s="106" t="str">
        <f t="shared" si="86"/>
        <v>B69D407</v>
      </c>
      <c r="F922" s="106" t="s">
        <v>979</v>
      </c>
      <c r="G922" s="14" t="s">
        <v>6504</v>
      </c>
      <c r="H922" s="29" t="s">
        <v>949</v>
      </c>
      <c r="I922" s="29" t="s">
        <v>949</v>
      </c>
      <c r="J922" s="29" t="s">
        <v>949</v>
      </c>
      <c r="K922" s="29" t="s">
        <v>949</v>
      </c>
      <c r="L922" s="29" t="s">
        <v>6386</v>
      </c>
      <c r="M922" s="29" t="s">
        <v>1083</v>
      </c>
      <c r="N922" s="106" t="s">
        <v>3920</v>
      </c>
      <c r="O922" s="106" t="s">
        <v>949</v>
      </c>
      <c r="P922" s="106" t="s">
        <v>949</v>
      </c>
      <c r="Q922" s="106" t="s">
        <v>949</v>
      </c>
      <c r="R922" s="29" t="s">
        <v>3809</v>
      </c>
      <c r="S922" s="29" t="s">
        <v>949</v>
      </c>
      <c r="T922" s="29" t="s">
        <v>949</v>
      </c>
      <c r="U922" s="29" t="s">
        <v>949</v>
      </c>
      <c r="V922" s="29" t="s">
        <v>949</v>
      </c>
      <c r="W922" s="29" t="s">
        <v>949</v>
      </c>
      <c r="X922" s="29" t="s">
        <v>949</v>
      </c>
      <c r="Y922" s="29" t="s">
        <v>949</v>
      </c>
      <c r="Z922" s="29" t="s">
        <v>949</v>
      </c>
      <c r="AA922" s="29" t="s">
        <v>949</v>
      </c>
      <c r="AB922" s="29" t="s">
        <v>949</v>
      </c>
      <c r="AC922" s="29" t="s">
        <v>949</v>
      </c>
      <c r="AD922" s="29" t="s">
        <v>949</v>
      </c>
      <c r="AE922" s="998"/>
      <c r="AF922" s="998" t="s">
        <v>132</v>
      </c>
      <c r="AG922" s="998"/>
      <c r="AH922" s="998"/>
      <c r="AI922" s="998"/>
      <c r="AJ922" s="998">
        <f t="shared" si="82"/>
        <v>1</v>
      </c>
      <c r="AK922" s="998">
        <f t="shared" si="83"/>
        <v>1</v>
      </c>
    </row>
    <row r="923" spans="1:37" ht="16.5">
      <c r="A923" s="1018"/>
      <c r="B923" s="29">
        <f t="shared" si="85"/>
        <v>921</v>
      </c>
      <c r="C923" s="14" t="s">
        <v>3719</v>
      </c>
      <c r="D923" s="106" t="s">
        <v>6505</v>
      </c>
      <c r="E923" s="106" t="str">
        <f t="shared" si="86"/>
        <v>B69D408</v>
      </c>
      <c r="F923" s="106" t="s">
        <v>979</v>
      </c>
      <c r="G923" s="14" t="s">
        <v>6506</v>
      </c>
      <c r="H923" s="29" t="s">
        <v>949</v>
      </c>
      <c r="I923" s="29" t="s">
        <v>949</v>
      </c>
      <c r="J923" s="29" t="s">
        <v>949</v>
      </c>
      <c r="K923" s="29" t="s">
        <v>949</v>
      </c>
      <c r="L923" s="29" t="s">
        <v>5870</v>
      </c>
      <c r="M923" s="29" t="s">
        <v>3808</v>
      </c>
      <c r="N923" s="106" t="s">
        <v>5871</v>
      </c>
      <c r="O923" s="106" t="s">
        <v>949</v>
      </c>
      <c r="P923" s="106" t="s">
        <v>949</v>
      </c>
      <c r="Q923" s="106" t="s">
        <v>949</v>
      </c>
      <c r="R923" s="29" t="s">
        <v>986</v>
      </c>
      <c r="S923" s="29" t="s">
        <v>949</v>
      </c>
      <c r="T923" s="29" t="s">
        <v>949</v>
      </c>
      <c r="U923" s="29" t="s">
        <v>949</v>
      </c>
      <c r="V923" s="29" t="s">
        <v>949</v>
      </c>
      <c r="W923" s="29" t="s">
        <v>949</v>
      </c>
      <c r="X923" s="29" t="s">
        <v>949</v>
      </c>
      <c r="Y923" s="29" t="s">
        <v>949</v>
      </c>
      <c r="Z923" s="29" t="s">
        <v>949</v>
      </c>
      <c r="AA923" s="29" t="s">
        <v>949</v>
      </c>
      <c r="AB923" s="29" t="s">
        <v>949</v>
      </c>
      <c r="AC923" s="29" t="s">
        <v>949</v>
      </c>
      <c r="AD923" s="29" t="s">
        <v>949</v>
      </c>
      <c r="AE923" s="998"/>
      <c r="AF923" s="998" t="s">
        <v>132</v>
      </c>
      <c r="AG923" s="998"/>
      <c r="AH923" s="998"/>
      <c r="AI923" s="998"/>
      <c r="AJ923" s="998">
        <f t="shared" si="82"/>
        <v>1</v>
      </c>
      <c r="AK923" s="998">
        <f t="shared" si="83"/>
        <v>1</v>
      </c>
    </row>
    <row r="924" spans="1:37" ht="16.5">
      <c r="A924" s="1018"/>
      <c r="B924" s="29">
        <f t="shared" si="85"/>
        <v>922</v>
      </c>
      <c r="C924" s="14" t="s">
        <v>4185</v>
      </c>
      <c r="D924" s="106" t="s">
        <v>6507</v>
      </c>
      <c r="E924" s="106" t="str">
        <f t="shared" si="86"/>
        <v>B69D409</v>
      </c>
      <c r="F924" s="106" t="s">
        <v>979</v>
      </c>
      <c r="G924" s="14" t="s">
        <v>6508</v>
      </c>
      <c r="H924" s="29" t="s">
        <v>949</v>
      </c>
      <c r="I924" s="29" t="s">
        <v>949</v>
      </c>
      <c r="J924" s="29" t="s">
        <v>949</v>
      </c>
      <c r="K924" s="29" t="s">
        <v>949</v>
      </c>
      <c r="L924" s="29" t="s">
        <v>5816</v>
      </c>
      <c r="M924" s="29" t="s">
        <v>3808</v>
      </c>
      <c r="N924" s="106" t="s">
        <v>949</v>
      </c>
      <c r="O924" s="106" t="s">
        <v>949</v>
      </c>
      <c r="P924" s="106" t="s">
        <v>949</v>
      </c>
      <c r="Q924" s="106" t="s">
        <v>949</v>
      </c>
      <c r="R924" s="29" t="s">
        <v>1166</v>
      </c>
      <c r="S924" s="29" t="s">
        <v>949</v>
      </c>
      <c r="T924" s="29" t="s">
        <v>949</v>
      </c>
      <c r="U924" s="29" t="s">
        <v>949</v>
      </c>
      <c r="V924" s="29" t="s">
        <v>949</v>
      </c>
      <c r="W924" s="29" t="s">
        <v>949</v>
      </c>
      <c r="X924" s="29" t="s">
        <v>949</v>
      </c>
      <c r="Y924" s="29" t="s">
        <v>949</v>
      </c>
      <c r="Z924" s="29" t="s">
        <v>949</v>
      </c>
      <c r="AA924" s="29" t="s">
        <v>949</v>
      </c>
      <c r="AB924" s="29" t="s">
        <v>949</v>
      </c>
      <c r="AC924" s="29" t="s">
        <v>949</v>
      </c>
      <c r="AD924" s="29" t="s">
        <v>949</v>
      </c>
      <c r="AE924" s="998"/>
      <c r="AF924" s="998" t="s">
        <v>132</v>
      </c>
      <c r="AG924" s="998"/>
      <c r="AH924" s="998"/>
      <c r="AI924" s="998"/>
      <c r="AJ924" s="998">
        <f t="shared" si="82"/>
        <v>1</v>
      </c>
      <c r="AK924" s="998">
        <f t="shared" si="83"/>
        <v>1</v>
      </c>
    </row>
    <row r="925" spans="1:37" ht="16.5">
      <c r="A925" s="1018"/>
      <c r="B925" s="29">
        <f t="shared" si="85"/>
        <v>923</v>
      </c>
      <c r="C925" s="29" t="s">
        <v>3719</v>
      </c>
      <c r="D925" s="106" t="s">
        <v>6509</v>
      </c>
      <c r="E925" s="106" t="s">
        <v>6509</v>
      </c>
      <c r="F925" s="106" t="str">
        <f>MID(D925,4,1)</f>
        <v>D</v>
      </c>
      <c r="G925" s="29" t="s">
        <v>6510</v>
      </c>
      <c r="H925" s="29">
        <f>1000*900*120</f>
        <v>108000000</v>
      </c>
      <c r="I925" s="29">
        <v>15</v>
      </c>
      <c r="J925" s="29" t="s">
        <v>949</v>
      </c>
      <c r="K925" s="29" t="s">
        <v>949</v>
      </c>
      <c r="L925" s="29" t="s">
        <v>6511</v>
      </c>
      <c r="M925" s="281" t="s">
        <v>5835</v>
      </c>
      <c r="N925" s="291" t="s">
        <v>5836</v>
      </c>
      <c r="O925" s="1070"/>
      <c r="P925" s="106" t="s">
        <v>945</v>
      </c>
      <c r="Q925" s="106" t="s">
        <v>949</v>
      </c>
      <c r="R925" s="29" t="s">
        <v>986</v>
      </c>
      <c r="S925" s="29" t="s">
        <v>949</v>
      </c>
      <c r="T925" s="29" t="s">
        <v>949</v>
      </c>
      <c r="U925" s="29" t="s">
        <v>949</v>
      </c>
      <c r="V925" s="29" t="s">
        <v>949</v>
      </c>
      <c r="W925" s="29" t="s">
        <v>949</v>
      </c>
      <c r="X925" s="29" t="s">
        <v>949</v>
      </c>
      <c r="Y925" s="29" t="s">
        <v>949</v>
      </c>
      <c r="Z925" s="29" t="s">
        <v>949</v>
      </c>
      <c r="AA925" s="29" t="s">
        <v>949</v>
      </c>
      <c r="AB925" s="29" t="s">
        <v>949</v>
      </c>
      <c r="AC925" s="29" t="s">
        <v>949</v>
      </c>
      <c r="AD925" s="29" t="s">
        <v>949</v>
      </c>
      <c r="AE925" s="998" t="s">
        <v>976</v>
      </c>
      <c r="AF925" s="998" t="s">
        <v>132</v>
      </c>
      <c r="AG925" s="998"/>
      <c r="AH925" s="998"/>
      <c r="AI925" s="998">
        <v>0</v>
      </c>
      <c r="AJ925" s="998">
        <f t="shared" si="82"/>
        <v>1</v>
      </c>
      <c r="AK925" s="998">
        <f t="shared" si="83"/>
        <v>1</v>
      </c>
    </row>
    <row r="926" spans="1:37" ht="16.5">
      <c r="A926" s="1018"/>
      <c r="B926" s="29">
        <f t="shared" si="85"/>
        <v>924</v>
      </c>
      <c r="C926" s="14" t="s">
        <v>3719</v>
      </c>
      <c r="D926" s="106" t="s">
        <v>6512</v>
      </c>
      <c r="E926" s="106" t="str">
        <f>LEFT(D926,8)</f>
        <v>B69D411</v>
      </c>
      <c r="F926" s="106" t="s">
        <v>979</v>
      </c>
      <c r="G926" s="14" t="s">
        <v>6513</v>
      </c>
      <c r="H926" s="29">
        <v>3099150</v>
      </c>
      <c r="I926" s="29">
        <v>3</v>
      </c>
      <c r="J926" s="29" t="s">
        <v>949</v>
      </c>
      <c r="K926" s="29" t="s">
        <v>949</v>
      </c>
      <c r="L926" s="29" t="s">
        <v>6514</v>
      </c>
      <c r="M926" s="281" t="s">
        <v>5840</v>
      </c>
      <c r="N926" s="106" t="s">
        <v>4566</v>
      </c>
      <c r="O926" s="106" t="s">
        <v>4087</v>
      </c>
      <c r="P926" s="106" t="s">
        <v>949</v>
      </c>
      <c r="Q926" s="106" t="s">
        <v>949</v>
      </c>
      <c r="R926" s="29" t="s">
        <v>986</v>
      </c>
      <c r="S926" s="29" t="s">
        <v>949</v>
      </c>
      <c r="T926" s="29" t="s">
        <v>949</v>
      </c>
      <c r="U926" s="29" t="s">
        <v>949</v>
      </c>
      <c r="V926" s="29" t="s">
        <v>949</v>
      </c>
      <c r="W926" s="29" t="s">
        <v>949</v>
      </c>
      <c r="X926" s="29" t="s">
        <v>949</v>
      </c>
      <c r="Y926" s="29" t="s">
        <v>949</v>
      </c>
      <c r="Z926" s="29" t="s">
        <v>949</v>
      </c>
      <c r="AA926" s="29" t="s">
        <v>949</v>
      </c>
      <c r="AB926" s="29" t="s">
        <v>949</v>
      </c>
      <c r="AC926" s="29" t="s">
        <v>949</v>
      </c>
      <c r="AD926" s="29" t="s">
        <v>949</v>
      </c>
      <c r="AE926" s="998"/>
      <c r="AF926" s="998" t="s">
        <v>132</v>
      </c>
      <c r="AG926" s="998"/>
      <c r="AH926" s="998"/>
      <c r="AI926" s="998"/>
      <c r="AJ926" s="998">
        <f t="shared" si="82"/>
        <v>1</v>
      </c>
      <c r="AK926" s="998">
        <f t="shared" si="83"/>
        <v>1</v>
      </c>
    </row>
    <row r="927" spans="1:37" ht="16.5">
      <c r="A927" s="1018"/>
      <c r="B927" s="29">
        <f t="shared" si="85"/>
        <v>925</v>
      </c>
      <c r="C927" s="14" t="s">
        <v>3719</v>
      </c>
      <c r="D927" s="106" t="s">
        <v>6515</v>
      </c>
      <c r="E927" s="106" t="str">
        <f>LEFT(D927,8)</f>
        <v>B69Q400</v>
      </c>
      <c r="F927" s="106" t="s">
        <v>993</v>
      </c>
      <c r="G927" s="14" t="s">
        <v>6516</v>
      </c>
      <c r="H927" s="29" t="s">
        <v>949</v>
      </c>
      <c r="I927" s="29" t="s">
        <v>949</v>
      </c>
      <c r="J927" s="29" t="s">
        <v>949</v>
      </c>
      <c r="K927" s="29" t="s">
        <v>949</v>
      </c>
      <c r="L927" s="29" t="s">
        <v>3826</v>
      </c>
      <c r="M927" s="29" t="s">
        <v>1881</v>
      </c>
      <c r="N927" s="106" t="s">
        <v>1172</v>
      </c>
      <c r="O927" s="106" t="s">
        <v>949</v>
      </c>
      <c r="P927" s="106" t="s">
        <v>949</v>
      </c>
      <c r="Q927" s="106" t="s">
        <v>949</v>
      </c>
      <c r="R927" s="29" t="s">
        <v>6246</v>
      </c>
      <c r="S927" s="29" t="s">
        <v>949</v>
      </c>
      <c r="T927" s="29" t="s">
        <v>949</v>
      </c>
      <c r="U927" s="29" t="s">
        <v>949</v>
      </c>
      <c r="V927" s="29" t="s">
        <v>949</v>
      </c>
      <c r="W927" s="29" t="s">
        <v>949</v>
      </c>
      <c r="X927" s="29" t="s">
        <v>949</v>
      </c>
      <c r="Y927" s="29" t="s">
        <v>949</v>
      </c>
      <c r="Z927" s="29" t="s">
        <v>949</v>
      </c>
      <c r="AA927" s="29" t="s">
        <v>949</v>
      </c>
      <c r="AB927" s="29" t="s">
        <v>949</v>
      </c>
      <c r="AC927" s="29" t="s">
        <v>949</v>
      </c>
      <c r="AD927" s="29" t="s">
        <v>949</v>
      </c>
      <c r="AE927" s="998"/>
      <c r="AF927" s="998" t="s">
        <v>132</v>
      </c>
      <c r="AG927" s="998"/>
      <c r="AH927" s="998"/>
      <c r="AI927" s="998"/>
      <c r="AJ927" s="998">
        <f t="shared" si="82"/>
        <v>1</v>
      </c>
      <c r="AK927" s="998">
        <f t="shared" si="83"/>
        <v>1</v>
      </c>
    </row>
    <row r="928" spans="1:37" ht="16.5">
      <c r="A928" s="1018"/>
      <c r="B928" s="29">
        <f t="shared" si="85"/>
        <v>926</v>
      </c>
      <c r="C928" s="14" t="s">
        <v>3719</v>
      </c>
      <c r="D928" s="99" t="s">
        <v>6517</v>
      </c>
      <c r="E928" s="106" t="str">
        <f>LEFT(D928,8)</f>
        <v>B69X400</v>
      </c>
      <c r="F928" s="106" t="s">
        <v>947</v>
      </c>
      <c r="G928" s="683" t="s">
        <v>6518</v>
      </c>
      <c r="H928" s="1019" t="s">
        <v>949</v>
      </c>
      <c r="I928" s="1019" t="s">
        <v>949</v>
      </c>
      <c r="J928" s="1019" t="s">
        <v>949</v>
      </c>
      <c r="K928" s="1019" t="s">
        <v>949</v>
      </c>
      <c r="L928" s="1019" t="s">
        <v>949</v>
      </c>
      <c r="M928" s="1019" t="s">
        <v>949</v>
      </c>
      <c r="N928" s="155" t="s">
        <v>949</v>
      </c>
      <c r="O928" s="155" t="s">
        <v>949</v>
      </c>
      <c r="P928" s="155" t="s">
        <v>949</v>
      </c>
      <c r="Q928" s="106" t="s">
        <v>949</v>
      </c>
      <c r="R928" s="1019" t="s">
        <v>949</v>
      </c>
      <c r="S928" s="29" t="s">
        <v>949</v>
      </c>
      <c r="T928" s="29" t="s">
        <v>949</v>
      </c>
      <c r="U928" s="29" t="s">
        <v>949</v>
      </c>
      <c r="V928" s="29" t="s">
        <v>949</v>
      </c>
      <c r="W928" s="29" t="s">
        <v>949</v>
      </c>
      <c r="X928" s="29" t="s">
        <v>949</v>
      </c>
      <c r="Y928" s="29" t="s">
        <v>949</v>
      </c>
      <c r="Z928" s="29" t="s">
        <v>949</v>
      </c>
      <c r="AA928" s="29" t="s">
        <v>949</v>
      </c>
      <c r="AB928" s="29" t="s">
        <v>949</v>
      </c>
      <c r="AC928" s="29" t="s">
        <v>949</v>
      </c>
      <c r="AD928" s="29" t="s">
        <v>949</v>
      </c>
      <c r="AE928" s="998" t="s">
        <v>940</v>
      </c>
      <c r="AF928" s="998" t="s">
        <v>132</v>
      </c>
      <c r="AG928" s="998"/>
      <c r="AH928" s="998"/>
      <c r="AI928" s="998"/>
      <c r="AJ928" s="998">
        <f t="shared" si="82"/>
        <v>1</v>
      </c>
      <c r="AK928" s="998">
        <f t="shared" si="83"/>
        <v>1</v>
      </c>
    </row>
    <row r="929" spans="1:38" ht="16.5">
      <c r="A929" s="1018"/>
      <c r="B929" s="29">
        <f t="shared" si="85"/>
        <v>927</v>
      </c>
      <c r="C929" s="14" t="s">
        <v>3719</v>
      </c>
      <c r="D929" s="99" t="s">
        <v>6519</v>
      </c>
      <c r="E929" s="106" t="str">
        <f>LEFT(D929,8)</f>
        <v>B69X402</v>
      </c>
      <c r="F929" s="106" t="s">
        <v>947</v>
      </c>
      <c r="G929" s="683" t="s">
        <v>6520</v>
      </c>
      <c r="H929" s="1019" t="s">
        <v>949</v>
      </c>
      <c r="I929" s="1019" t="s">
        <v>949</v>
      </c>
      <c r="J929" s="1019" t="s">
        <v>949</v>
      </c>
      <c r="K929" s="1019" t="s">
        <v>949</v>
      </c>
      <c r="L929" s="1019" t="s">
        <v>949</v>
      </c>
      <c r="M929" s="1019" t="s">
        <v>949</v>
      </c>
      <c r="N929" s="155" t="s">
        <v>949</v>
      </c>
      <c r="O929" s="155" t="s">
        <v>949</v>
      </c>
      <c r="P929" s="155" t="s">
        <v>949</v>
      </c>
      <c r="Q929" s="106" t="s">
        <v>949</v>
      </c>
      <c r="R929" s="1019" t="s">
        <v>949</v>
      </c>
      <c r="S929" s="29" t="s">
        <v>949</v>
      </c>
      <c r="T929" s="29" t="s">
        <v>949</v>
      </c>
      <c r="U929" s="29" t="s">
        <v>949</v>
      </c>
      <c r="V929" s="29" t="s">
        <v>949</v>
      </c>
      <c r="W929" s="29" t="s">
        <v>949</v>
      </c>
      <c r="X929" s="29" t="s">
        <v>949</v>
      </c>
      <c r="Y929" s="29" t="s">
        <v>949</v>
      </c>
      <c r="Z929" s="29" t="s">
        <v>949</v>
      </c>
      <c r="AA929" s="29" t="s">
        <v>949</v>
      </c>
      <c r="AB929" s="29" t="s">
        <v>949</v>
      </c>
      <c r="AC929" s="29" t="s">
        <v>949</v>
      </c>
      <c r="AD929" s="29" t="s">
        <v>949</v>
      </c>
      <c r="AE929" s="998" t="s">
        <v>940</v>
      </c>
      <c r="AF929" s="998" t="s">
        <v>132</v>
      </c>
      <c r="AG929" s="998"/>
      <c r="AH929" s="998"/>
      <c r="AI929" s="998"/>
      <c r="AJ929" s="998">
        <f t="shared" si="82"/>
        <v>1</v>
      </c>
      <c r="AK929" s="998">
        <f t="shared" si="83"/>
        <v>1</v>
      </c>
    </row>
    <row r="930" spans="1:38" ht="16.5">
      <c r="A930" s="1018"/>
      <c r="B930" s="29">
        <f t="shared" si="85"/>
        <v>928</v>
      </c>
      <c r="C930" s="14" t="s">
        <v>3719</v>
      </c>
      <c r="D930" s="99" t="s">
        <v>6521</v>
      </c>
      <c r="E930" s="106" t="str">
        <f>LEFT(D930,8)</f>
        <v>B69X403</v>
      </c>
      <c r="F930" s="106" t="s">
        <v>947</v>
      </c>
      <c r="G930" s="683" t="s">
        <v>6522</v>
      </c>
      <c r="H930" s="1019" t="s">
        <v>949</v>
      </c>
      <c r="I930" s="1019" t="s">
        <v>949</v>
      </c>
      <c r="J930" s="1019" t="s">
        <v>949</v>
      </c>
      <c r="K930" s="1019" t="s">
        <v>949</v>
      </c>
      <c r="L930" s="1019" t="s">
        <v>949</v>
      </c>
      <c r="M930" s="1019" t="s">
        <v>949</v>
      </c>
      <c r="N930" s="155" t="s">
        <v>949</v>
      </c>
      <c r="O930" s="155" t="s">
        <v>949</v>
      </c>
      <c r="P930" s="155" t="s">
        <v>949</v>
      </c>
      <c r="Q930" s="106" t="s">
        <v>949</v>
      </c>
      <c r="R930" s="1019" t="s">
        <v>949</v>
      </c>
      <c r="S930" s="29" t="s">
        <v>949</v>
      </c>
      <c r="T930" s="29" t="s">
        <v>949</v>
      </c>
      <c r="U930" s="29" t="s">
        <v>949</v>
      </c>
      <c r="V930" s="29" t="s">
        <v>949</v>
      </c>
      <c r="W930" s="29" t="s">
        <v>949</v>
      </c>
      <c r="X930" s="29" t="s">
        <v>949</v>
      </c>
      <c r="Y930" s="29" t="s">
        <v>949</v>
      </c>
      <c r="Z930" s="29" t="s">
        <v>949</v>
      </c>
      <c r="AA930" s="29" t="s">
        <v>949</v>
      </c>
      <c r="AB930" s="29" t="s">
        <v>949</v>
      </c>
      <c r="AC930" s="29" t="s">
        <v>949</v>
      </c>
      <c r="AD930" s="29" t="s">
        <v>949</v>
      </c>
      <c r="AE930" s="998" t="s">
        <v>940</v>
      </c>
      <c r="AF930" s="998" t="s">
        <v>132</v>
      </c>
      <c r="AG930" s="998"/>
      <c r="AH930" s="998"/>
      <c r="AI930" s="998"/>
      <c r="AJ930" s="998">
        <f t="shared" si="82"/>
        <v>1</v>
      </c>
      <c r="AK930" s="998">
        <f t="shared" si="83"/>
        <v>1</v>
      </c>
    </row>
    <row r="931" spans="1:38" s="765" customFormat="1" ht="16.5">
      <c r="A931" s="229"/>
      <c r="B931" s="275">
        <f t="shared" si="85"/>
        <v>929</v>
      </c>
      <c r="C931" s="275" t="s">
        <v>278</v>
      </c>
      <c r="D931" s="628" t="s">
        <v>6523</v>
      </c>
      <c r="E931" s="628" t="s">
        <v>6523</v>
      </c>
      <c r="F931" s="160" t="str">
        <f>MID(D931,4,1)</f>
        <v>X</v>
      </c>
      <c r="G931" s="795" t="s">
        <v>1825</v>
      </c>
      <c r="H931" s="831" t="s">
        <v>949</v>
      </c>
      <c r="I931" s="831" t="s">
        <v>949</v>
      </c>
      <c r="J931" s="831" t="s">
        <v>949</v>
      </c>
      <c r="K931" s="795" t="s">
        <v>949</v>
      </c>
      <c r="L931" s="795" t="s">
        <v>949</v>
      </c>
      <c r="M931" s="795" t="s">
        <v>949</v>
      </c>
      <c r="N931" s="831" t="s">
        <v>949</v>
      </c>
      <c r="O931" s="831" t="s">
        <v>949</v>
      </c>
      <c r="P931" s="831" t="s">
        <v>949</v>
      </c>
      <c r="Q931" s="831" t="s">
        <v>949</v>
      </c>
      <c r="R931" s="275" t="s">
        <v>4891</v>
      </c>
      <c r="S931" s="275" t="s">
        <v>949</v>
      </c>
      <c r="T931" s="275" t="s">
        <v>949</v>
      </c>
      <c r="U931" s="648"/>
      <c r="V931" s="648"/>
      <c r="W931" s="648"/>
      <c r="X931" s="648"/>
      <c r="Y931" s="648"/>
      <c r="Z931" s="648"/>
      <c r="AA931" s="648"/>
      <c r="AB931" s="648"/>
      <c r="AC931" s="648"/>
      <c r="AD931" s="648"/>
      <c r="AE931" s="648"/>
      <c r="AF931" s="275" t="s">
        <v>277</v>
      </c>
      <c r="AG931" s="648"/>
      <c r="AH931" s="648"/>
      <c r="AI931" s="648"/>
      <c r="AJ931" s="649">
        <f t="shared" si="82"/>
        <v>1</v>
      </c>
      <c r="AK931" s="84">
        <f t="shared" si="83"/>
        <v>1</v>
      </c>
      <c r="AL931" s="84"/>
    </row>
    <row r="932" spans="1:38" s="765" customFormat="1" ht="16.5">
      <c r="A932" s="316"/>
      <c r="B932" s="224">
        <f t="shared" si="85"/>
        <v>930</v>
      </c>
      <c r="C932" s="314" t="s">
        <v>6524</v>
      </c>
      <c r="D932" s="315" t="s">
        <v>6525</v>
      </c>
      <c r="E932" s="315" t="s">
        <v>6525</v>
      </c>
      <c r="F932" s="315" t="s">
        <v>947</v>
      </c>
      <c r="G932" s="314" t="s">
        <v>6526</v>
      </c>
      <c r="H932" s="288" t="s">
        <v>949</v>
      </c>
      <c r="I932" s="288" t="s">
        <v>949</v>
      </c>
      <c r="J932" s="288" t="s">
        <v>949</v>
      </c>
      <c r="K932" s="288" t="s">
        <v>949</v>
      </c>
      <c r="L932" s="288" t="s">
        <v>949</v>
      </c>
      <c r="M932" s="288" t="s">
        <v>949</v>
      </c>
      <c r="N932" s="171" t="s">
        <v>949</v>
      </c>
      <c r="O932" s="171" t="s">
        <v>949</v>
      </c>
      <c r="P932" s="171" t="s">
        <v>949</v>
      </c>
      <c r="Q932" s="171" t="s">
        <v>949</v>
      </c>
      <c r="R932" s="158" t="s">
        <v>986</v>
      </c>
      <c r="S932" s="171" t="s">
        <v>949</v>
      </c>
      <c r="T932" s="210" t="s">
        <v>949</v>
      </c>
      <c r="U932" s="210" t="s">
        <v>949</v>
      </c>
      <c r="V932" s="210" t="s">
        <v>949</v>
      </c>
      <c r="W932" s="210" t="s">
        <v>949</v>
      </c>
      <c r="X932" s="210" t="s">
        <v>949</v>
      </c>
      <c r="Y932" s="210" t="s">
        <v>949</v>
      </c>
      <c r="Z932" s="210" t="s">
        <v>949</v>
      </c>
      <c r="AA932" s="210" t="s">
        <v>949</v>
      </c>
      <c r="AB932" s="210" t="s">
        <v>949</v>
      </c>
      <c r="AC932" s="210" t="s">
        <v>949</v>
      </c>
      <c r="AD932" s="210" t="s">
        <v>949</v>
      </c>
      <c r="AE932" s="288"/>
      <c r="AF932" s="316" t="s">
        <v>226</v>
      </c>
      <c r="AG932" s="316"/>
      <c r="AH932" s="316"/>
      <c r="AI932" s="229"/>
      <c r="AJ932" s="764">
        <f t="shared" si="82"/>
        <v>1</v>
      </c>
      <c r="AK932" s="765">
        <f t="shared" si="83"/>
        <v>1</v>
      </c>
    </row>
    <row r="933" spans="1:38" s="765" customFormat="1" ht="16.5">
      <c r="A933" s="316"/>
      <c r="B933" s="224">
        <f t="shared" si="85"/>
        <v>931</v>
      </c>
      <c r="C933" s="314" t="s">
        <v>6524</v>
      </c>
      <c r="D933" s="315" t="s">
        <v>6527</v>
      </c>
      <c r="E933" s="315" t="s">
        <v>6527</v>
      </c>
      <c r="F933" s="315" t="s">
        <v>947</v>
      </c>
      <c r="G933" s="314" t="s">
        <v>6528</v>
      </c>
      <c r="H933" s="288" t="s">
        <v>949</v>
      </c>
      <c r="I933" s="288" t="s">
        <v>949</v>
      </c>
      <c r="J933" s="288" t="s">
        <v>949</v>
      </c>
      <c r="K933" s="288" t="s">
        <v>949</v>
      </c>
      <c r="L933" s="288" t="s">
        <v>949</v>
      </c>
      <c r="M933" s="288" t="s">
        <v>949</v>
      </c>
      <c r="N933" s="171" t="s">
        <v>949</v>
      </c>
      <c r="O933" s="171" t="s">
        <v>949</v>
      </c>
      <c r="P933" s="171" t="s">
        <v>949</v>
      </c>
      <c r="Q933" s="171" t="s">
        <v>949</v>
      </c>
      <c r="R933" s="158" t="s">
        <v>986</v>
      </c>
      <c r="S933" s="171" t="s">
        <v>949</v>
      </c>
      <c r="T933" s="210" t="s">
        <v>949</v>
      </c>
      <c r="U933" s="210" t="s">
        <v>949</v>
      </c>
      <c r="V933" s="210" t="s">
        <v>949</v>
      </c>
      <c r="W933" s="210" t="s">
        <v>949</v>
      </c>
      <c r="X933" s="210" t="s">
        <v>949</v>
      </c>
      <c r="Y933" s="210" t="s">
        <v>949</v>
      </c>
      <c r="Z933" s="210" t="s">
        <v>949</v>
      </c>
      <c r="AA933" s="210" t="s">
        <v>949</v>
      </c>
      <c r="AB933" s="210" t="s">
        <v>949</v>
      </c>
      <c r="AC933" s="210" t="s">
        <v>949</v>
      </c>
      <c r="AD933" s="210" t="s">
        <v>949</v>
      </c>
      <c r="AE933" s="288"/>
      <c r="AF933" s="316" t="s">
        <v>226</v>
      </c>
      <c r="AG933" s="316"/>
      <c r="AH933" s="316"/>
      <c r="AI933" s="229"/>
      <c r="AJ933" s="764">
        <f t="shared" si="82"/>
        <v>1</v>
      </c>
      <c r="AK933" s="765">
        <f t="shared" si="83"/>
        <v>1</v>
      </c>
    </row>
    <row r="934" spans="1:38" s="84" customFormat="1" ht="16.5">
      <c r="A934" s="316"/>
      <c r="B934" s="224">
        <f t="shared" si="85"/>
        <v>932</v>
      </c>
      <c r="C934" s="314" t="s">
        <v>6524</v>
      </c>
      <c r="D934" s="315" t="s">
        <v>6529</v>
      </c>
      <c r="E934" s="315" t="s">
        <v>6529</v>
      </c>
      <c r="F934" s="315" t="s">
        <v>947</v>
      </c>
      <c r="G934" s="314" t="s">
        <v>6530</v>
      </c>
      <c r="H934" s="288" t="s">
        <v>949</v>
      </c>
      <c r="I934" s="288" t="s">
        <v>949</v>
      </c>
      <c r="J934" s="288" t="s">
        <v>949</v>
      </c>
      <c r="K934" s="288" t="s">
        <v>949</v>
      </c>
      <c r="L934" s="288" t="s">
        <v>949</v>
      </c>
      <c r="M934" s="288" t="s">
        <v>949</v>
      </c>
      <c r="N934" s="171" t="s">
        <v>949</v>
      </c>
      <c r="O934" s="171" t="s">
        <v>949</v>
      </c>
      <c r="P934" s="171" t="s">
        <v>949</v>
      </c>
      <c r="Q934" s="171" t="s">
        <v>949</v>
      </c>
      <c r="R934" s="158" t="s">
        <v>986</v>
      </c>
      <c r="S934" s="171" t="s">
        <v>949</v>
      </c>
      <c r="T934" s="210" t="s">
        <v>949</v>
      </c>
      <c r="U934" s="210" t="s">
        <v>949</v>
      </c>
      <c r="V934" s="210" t="s">
        <v>949</v>
      </c>
      <c r="W934" s="210" t="s">
        <v>949</v>
      </c>
      <c r="X934" s="210" t="s">
        <v>949</v>
      </c>
      <c r="Y934" s="210" t="s">
        <v>949</v>
      </c>
      <c r="Z934" s="210" t="s">
        <v>949</v>
      </c>
      <c r="AA934" s="210" t="s">
        <v>949</v>
      </c>
      <c r="AB934" s="210" t="s">
        <v>949</v>
      </c>
      <c r="AC934" s="210" t="s">
        <v>949</v>
      </c>
      <c r="AD934" s="210" t="s">
        <v>949</v>
      </c>
      <c r="AE934" s="288"/>
      <c r="AF934" s="316" t="s">
        <v>226</v>
      </c>
      <c r="AG934" s="316"/>
      <c r="AH934" s="316"/>
      <c r="AI934" s="229"/>
      <c r="AJ934" s="764">
        <f t="shared" si="82"/>
        <v>1</v>
      </c>
      <c r="AK934" s="765">
        <f t="shared" si="83"/>
        <v>1</v>
      </c>
      <c r="AL934" s="765"/>
    </row>
    <row r="935" spans="1:38" s="84" customFormat="1" ht="16.5">
      <c r="A935" s="229"/>
      <c r="B935" s="41">
        <f t="shared" si="85"/>
        <v>933</v>
      </c>
      <c r="C935" s="281" t="s">
        <v>6524</v>
      </c>
      <c r="D935" s="291" t="s">
        <v>6531</v>
      </c>
      <c r="E935" s="291" t="s">
        <v>6531</v>
      </c>
      <c r="F935" s="291" t="s">
        <v>947</v>
      </c>
      <c r="G935" s="229" t="s">
        <v>6532</v>
      </c>
      <c r="H935" s="210" t="s">
        <v>949</v>
      </c>
      <c r="I935" s="210" t="s">
        <v>949</v>
      </c>
      <c r="J935" s="210" t="s">
        <v>949</v>
      </c>
      <c r="K935" s="210" t="s">
        <v>949</v>
      </c>
      <c r="L935" s="210" t="s">
        <v>949</v>
      </c>
      <c r="M935" s="210" t="s">
        <v>949</v>
      </c>
      <c r="N935" s="158" t="s">
        <v>949</v>
      </c>
      <c r="O935" s="158" t="s">
        <v>949</v>
      </c>
      <c r="P935" s="158" t="s">
        <v>949</v>
      </c>
      <c r="Q935" s="158" t="s">
        <v>949</v>
      </c>
      <c r="R935" s="158" t="s">
        <v>986</v>
      </c>
      <c r="S935" s="158" t="s">
        <v>949</v>
      </c>
      <c r="T935" s="210" t="s">
        <v>949</v>
      </c>
      <c r="U935" s="210" t="s">
        <v>949</v>
      </c>
      <c r="V935" s="210" t="s">
        <v>949</v>
      </c>
      <c r="W935" s="210" t="s">
        <v>949</v>
      </c>
      <c r="X935" s="210" t="s">
        <v>949</v>
      </c>
      <c r="Y935" s="210" t="s">
        <v>949</v>
      </c>
      <c r="Z935" s="210" t="s">
        <v>949</v>
      </c>
      <c r="AA935" s="210" t="s">
        <v>949</v>
      </c>
      <c r="AB935" s="210" t="s">
        <v>949</v>
      </c>
      <c r="AC935" s="210" t="s">
        <v>949</v>
      </c>
      <c r="AD935" s="210" t="s">
        <v>949</v>
      </c>
      <c r="AE935" s="210" t="s">
        <v>940</v>
      </c>
      <c r="AF935" s="229" t="s">
        <v>226</v>
      </c>
      <c r="AG935" s="790"/>
      <c r="AH935" s="229" t="s">
        <v>6532</v>
      </c>
      <c r="AI935" s="229"/>
      <c r="AJ935" s="218">
        <f t="shared" si="82"/>
        <v>1</v>
      </c>
      <c r="AK935" s="84">
        <f t="shared" si="83"/>
        <v>1</v>
      </c>
    </row>
    <row r="936" spans="1:38" s="84" customFormat="1" ht="16.5">
      <c r="A936" s="229"/>
      <c r="B936" s="41">
        <f t="shared" si="85"/>
        <v>934</v>
      </c>
      <c r="C936" s="281" t="s">
        <v>6524</v>
      </c>
      <c r="D936" s="291" t="s">
        <v>6533</v>
      </c>
      <c r="E936" s="291" t="s">
        <v>6533</v>
      </c>
      <c r="F936" s="291" t="s">
        <v>947</v>
      </c>
      <c r="G936" s="229" t="s">
        <v>6534</v>
      </c>
      <c r="H936" s="210" t="s">
        <v>949</v>
      </c>
      <c r="I936" s="210" t="s">
        <v>949</v>
      </c>
      <c r="J936" s="210" t="s">
        <v>949</v>
      </c>
      <c r="K936" s="210" t="s">
        <v>949</v>
      </c>
      <c r="L936" s="210" t="s">
        <v>949</v>
      </c>
      <c r="M936" s="210" t="s">
        <v>949</v>
      </c>
      <c r="N936" s="158" t="s">
        <v>949</v>
      </c>
      <c r="O936" s="158" t="s">
        <v>949</v>
      </c>
      <c r="P936" s="158" t="s">
        <v>949</v>
      </c>
      <c r="Q936" s="158" t="s">
        <v>949</v>
      </c>
      <c r="R936" s="158" t="s">
        <v>986</v>
      </c>
      <c r="S936" s="158" t="s">
        <v>949</v>
      </c>
      <c r="T936" s="210" t="s">
        <v>949</v>
      </c>
      <c r="U936" s="210" t="s">
        <v>949</v>
      </c>
      <c r="V936" s="210" t="s">
        <v>949</v>
      </c>
      <c r="W936" s="210" t="s">
        <v>949</v>
      </c>
      <c r="X936" s="210" t="s">
        <v>949</v>
      </c>
      <c r="Y936" s="210" t="s">
        <v>949</v>
      </c>
      <c r="Z936" s="210" t="s">
        <v>949</v>
      </c>
      <c r="AA936" s="210" t="s">
        <v>949</v>
      </c>
      <c r="AB936" s="210" t="s">
        <v>949</v>
      </c>
      <c r="AC936" s="210" t="s">
        <v>949</v>
      </c>
      <c r="AD936" s="210" t="s">
        <v>949</v>
      </c>
      <c r="AE936" s="210" t="s">
        <v>940</v>
      </c>
      <c r="AF936" s="229" t="s">
        <v>226</v>
      </c>
      <c r="AG936" s="790"/>
      <c r="AH936" s="229" t="s">
        <v>6534</v>
      </c>
      <c r="AI936" s="229"/>
      <c r="AJ936" s="218">
        <f t="shared" ref="AJ936:AJ999" si="87">COUNTIFS(D:D,D936)</f>
        <v>1</v>
      </c>
      <c r="AK936" s="84">
        <f t="shared" si="83"/>
        <v>1</v>
      </c>
    </row>
    <row r="937" spans="1:38" s="84" customFormat="1" ht="16.5">
      <c r="A937" s="229"/>
      <c r="B937" s="41">
        <f t="shared" si="85"/>
        <v>935</v>
      </c>
      <c r="C937" s="281" t="s">
        <v>6524</v>
      </c>
      <c r="D937" s="291" t="s">
        <v>6535</v>
      </c>
      <c r="E937" s="291" t="s">
        <v>6535</v>
      </c>
      <c r="F937" s="291" t="s">
        <v>947</v>
      </c>
      <c r="G937" s="229" t="s">
        <v>6536</v>
      </c>
      <c r="H937" s="210" t="s">
        <v>949</v>
      </c>
      <c r="I937" s="210" t="s">
        <v>949</v>
      </c>
      <c r="J937" s="210" t="s">
        <v>949</v>
      </c>
      <c r="K937" s="210" t="s">
        <v>949</v>
      </c>
      <c r="L937" s="210" t="s">
        <v>949</v>
      </c>
      <c r="M937" s="210" t="s">
        <v>949</v>
      </c>
      <c r="N937" s="158" t="s">
        <v>949</v>
      </c>
      <c r="O937" s="158" t="s">
        <v>949</v>
      </c>
      <c r="P937" s="158" t="s">
        <v>949</v>
      </c>
      <c r="Q937" s="158" t="s">
        <v>949</v>
      </c>
      <c r="R937" s="158" t="s">
        <v>986</v>
      </c>
      <c r="S937" s="158" t="s">
        <v>949</v>
      </c>
      <c r="T937" s="210" t="s">
        <v>949</v>
      </c>
      <c r="U937" s="210" t="s">
        <v>949</v>
      </c>
      <c r="V937" s="210" t="s">
        <v>949</v>
      </c>
      <c r="W937" s="210" t="s">
        <v>949</v>
      </c>
      <c r="X937" s="210" t="s">
        <v>949</v>
      </c>
      <c r="Y937" s="210" t="s">
        <v>949</v>
      </c>
      <c r="Z937" s="210" t="s">
        <v>949</v>
      </c>
      <c r="AA937" s="210" t="s">
        <v>949</v>
      </c>
      <c r="AB937" s="210" t="s">
        <v>949</v>
      </c>
      <c r="AC937" s="210" t="s">
        <v>949</v>
      </c>
      <c r="AD937" s="210" t="s">
        <v>949</v>
      </c>
      <c r="AE937" s="210" t="s">
        <v>940</v>
      </c>
      <c r="AF937" s="229" t="s">
        <v>226</v>
      </c>
      <c r="AG937" s="790"/>
      <c r="AH937" s="229" t="s">
        <v>6536</v>
      </c>
      <c r="AI937" s="229"/>
      <c r="AJ937" s="218">
        <f t="shared" si="87"/>
        <v>1</v>
      </c>
      <c r="AK937" s="84">
        <f t="shared" si="83"/>
        <v>1</v>
      </c>
    </row>
    <row r="938" spans="1:38" s="84" customFormat="1" ht="16.5">
      <c r="A938" s="218"/>
      <c r="B938" s="41">
        <f t="shared" si="85"/>
        <v>936</v>
      </c>
      <c r="C938" s="158" t="s">
        <v>936</v>
      </c>
      <c r="D938" s="248" t="s">
        <v>937</v>
      </c>
      <c r="E938" s="158" t="s">
        <v>938</v>
      </c>
      <c r="F938" s="158" t="str">
        <f t="shared" ref="F938:F952" si="88">MID(D938,4,1)</f>
        <v>X</v>
      </c>
      <c r="G938" s="220" t="s">
        <v>944</v>
      </c>
      <c r="H938" s="244" t="s">
        <v>949</v>
      </c>
      <c r="I938" s="244" t="s">
        <v>949</v>
      </c>
      <c r="J938" s="244" t="s">
        <v>949</v>
      </c>
      <c r="K938" s="221" t="s">
        <v>949</v>
      </c>
      <c r="L938" s="221" t="s">
        <v>949</v>
      </c>
      <c r="M938" s="221" t="s">
        <v>949</v>
      </c>
      <c r="N938" s="244" t="s">
        <v>949</v>
      </c>
      <c r="O938" s="244" t="s">
        <v>949</v>
      </c>
      <c r="P938" s="244" t="s">
        <v>949</v>
      </c>
      <c r="Q938" s="244" t="s">
        <v>949</v>
      </c>
      <c r="R938" s="221" t="s">
        <v>949</v>
      </c>
      <c r="S938" s="41" t="s">
        <v>949</v>
      </c>
      <c r="T938" s="41" t="s">
        <v>949</v>
      </c>
      <c r="U938" s="41"/>
      <c r="V938" s="41"/>
      <c r="W938" s="41"/>
      <c r="X938" s="41"/>
      <c r="Y938" s="41"/>
      <c r="Z938" s="41"/>
      <c r="AA938" s="41"/>
      <c r="AB938" s="41"/>
      <c r="AC938" s="41"/>
      <c r="AD938" s="41"/>
      <c r="AE938" s="41" t="s">
        <v>940</v>
      </c>
      <c r="AF938" s="41" t="s">
        <v>473</v>
      </c>
      <c r="AG938" s="218"/>
      <c r="AH938" s="218"/>
      <c r="AI938" s="229"/>
      <c r="AJ938" s="218">
        <f t="shared" si="87"/>
        <v>2</v>
      </c>
      <c r="AK938" s="84">
        <f t="shared" ref="AK938:AK1001" si="89">COUNTIFS(E:E,E938)</f>
        <v>1</v>
      </c>
    </row>
    <row r="939" spans="1:38" s="84" customFormat="1" ht="16.5">
      <c r="A939" s="218"/>
      <c r="B939" s="41">
        <f t="shared" si="85"/>
        <v>937</v>
      </c>
      <c r="C939" s="158" t="s">
        <v>936</v>
      </c>
      <c r="D939" s="248" t="s">
        <v>951</v>
      </c>
      <c r="E939" s="158" t="s">
        <v>952</v>
      </c>
      <c r="F939" s="158" t="str">
        <f t="shared" si="88"/>
        <v>X</v>
      </c>
      <c r="G939" s="220" t="s">
        <v>954</v>
      </c>
      <c r="H939" s="244" t="s">
        <v>949</v>
      </c>
      <c r="I939" s="244" t="s">
        <v>949</v>
      </c>
      <c r="J939" s="244" t="s">
        <v>949</v>
      </c>
      <c r="K939" s="221" t="s">
        <v>949</v>
      </c>
      <c r="L939" s="221" t="s">
        <v>949</v>
      </c>
      <c r="M939" s="221" t="s">
        <v>949</v>
      </c>
      <c r="N939" s="244" t="s">
        <v>949</v>
      </c>
      <c r="O939" s="244" t="s">
        <v>949</v>
      </c>
      <c r="P939" s="244" t="s">
        <v>949</v>
      </c>
      <c r="Q939" s="244" t="s">
        <v>949</v>
      </c>
      <c r="R939" s="221" t="s">
        <v>949</v>
      </c>
      <c r="S939" s="41" t="s">
        <v>949</v>
      </c>
      <c r="T939" s="41" t="s">
        <v>949</v>
      </c>
      <c r="U939" s="41"/>
      <c r="V939" s="41"/>
      <c r="W939" s="41"/>
      <c r="X939" s="41"/>
      <c r="Y939" s="41"/>
      <c r="Z939" s="41"/>
      <c r="AA939" s="41"/>
      <c r="AB939" s="41"/>
      <c r="AC939" s="41"/>
      <c r="AD939" s="41"/>
      <c r="AE939" s="41" t="s">
        <v>940</v>
      </c>
      <c r="AF939" s="41" t="s">
        <v>473</v>
      </c>
      <c r="AG939" s="218"/>
      <c r="AH939" s="218"/>
      <c r="AI939" s="229"/>
      <c r="AJ939" s="218">
        <f t="shared" si="87"/>
        <v>2</v>
      </c>
      <c r="AK939" s="84">
        <f t="shared" si="89"/>
        <v>1</v>
      </c>
    </row>
    <row r="940" spans="1:38" s="84" customFormat="1" ht="16.5">
      <c r="A940" s="218"/>
      <c r="B940" s="41">
        <f t="shared" si="85"/>
        <v>938</v>
      </c>
      <c r="C940" s="158" t="s">
        <v>936</v>
      </c>
      <c r="D940" s="248" t="s">
        <v>955</v>
      </c>
      <c r="E940" s="158" t="s">
        <v>956</v>
      </c>
      <c r="F940" s="158" t="str">
        <f t="shared" si="88"/>
        <v>X</v>
      </c>
      <c r="G940" s="220" t="s">
        <v>958</v>
      </c>
      <c r="H940" s="244" t="s">
        <v>949</v>
      </c>
      <c r="I940" s="244" t="s">
        <v>949</v>
      </c>
      <c r="J940" s="244" t="s">
        <v>949</v>
      </c>
      <c r="K940" s="221" t="s">
        <v>949</v>
      </c>
      <c r="L940" s="221" t="s">
        <v>949</v>
      </c>
      <c r="M940" s="221" t="s">
        <v>949</v>
      </c>
      <c r="N940" s="244" t="s">
        <v>949</v>
      </c>
      <c r="O940" s="244" t="s">
        <v>949</v>
      </c>
      <c r="P940" s="244" t="s">
        <v>949</v>
      </c>
      <c r="Q940" s="244" t="s">
        <v>949</v>
      </c>
      <c r="R940" s="221" t="s">
        <v>949</v>
      </c>
      <c r="S940" s="41" t="s">
        <v>949</v>
      </c>
      <c r="T940" s="41" t="s">
        <v>949</v>
      </c>
      <c r="U940" s="41"/>
      <c r="V940" s="41"/>
      <c r="W940" s="41"/>
      <c r="X940" s="41"/>
      <c r="Y940" s="41"/>
      <c r="Z940" s="41"/>
      <c r="AA940" s="41"/>
      <c r="AB940" s="41"/>
      <c r="AC940" s="41"/>
      <c r="AD940" s="41"/>
      <c r="AE940" s="41" t="s">
        <v>940</v>
      </c>
      <c r="AF940" s="41" t="s">
        <v>473</v>
      </c>
      <c r="AG940" s="218"/>
      <c r="AH940" s="218"/>
      <c r="AI940" s="229"/>
      <c r="AJ940" s="218">
        <f t="shared" si="87"/>
        <v>2</v>
      </c>
      <c r="AK940" s="84">
        <f t="shared" si="89"/>
        <v>1</v>
      </c>
    </row>
    <row r="941" spans="1:38" s="84" customFormat="1" ht="16.5">
      <c r="A941" s="218"/>
      <c r="B941" s="41">
        <f t="shared" si="85"/>
        <v>939</v>
      </c>
      <c r="C941" s="158" t="s">
        <v>936</v>
      </c>
      <c r="D941" s="248" t="s">
        <v>959</v>
      </c>
      <c r="E941" s="158" t="s">
        <v>960</v>
      </c>
      <c r="F941" s="158" t="str">
        <f t="shared" si="88"/>
        <v>X</v>
      </c>
      <c r="G941" s="220" t="s">
        <v>964</v>
      </c>
      <c r="H941" s="244" t="s">
        <v>949</v>
      </c>
      <c r="I941" s="244" t="s">
        <v>949</v>
      </c>
      <c r="J941" s="244" t="s">
        <v>949</v>
      </c>
      <c r="K941" s="221" t="s">
        <v>949</v>
      </c>
      <c r="L941" s="221" t="s">
        <v>949</v>
      </c>
      <c r="M941" s="221" t="s">
        <v>949</v>
      </c>
      <c r="N941" s="244" t="s">
        <v>949</v>
      </c>
      <c r="O941" s="244" t="s">
        <v>949</v>
      </c>
      <c r="P941" s="244" t="s">
        <v>949</v>
      </c>
      <c r="Q941" s="244" t="s">
        <v>949</v>
      </c>
      <c r="R941" s="221" t="s">
        <v>949</v>
      </c>
      <c r="S941" s="41" t="s">
        <v>949</v>
      </c>
      <c r="T941" s="41" t="s">
        <v>949</v>
      </c>
      <c r="U941" s="41"/>
      <c r="V941" s="41"/>
      <c r="W941" s="41"/>
      <c r="X941" s="41"/>
      <c r="Y941" s="41"/>
      <c r="Z941" s="41"/>
      <c r="AA941" s="41"/>
      <c r="AB941" s="41"/>
      <c r="AC941" s="41"/>
      <c r="AD941" s="41"/>
      <c r="AE941" s="185" t="s">
        <v>961</v>
      </c>
      <c r="AF941" s="41" t="s">
        <v>473</v>
      </c>
      <c r="AG941" s="218"/>
      <c r="AH941" s="218"/>
      <c r="AI941" s="229"/>
      <c r="AJ941" s="218">
        <f t="shared" si="87"/>
        <v>2</v>
      </c>
      <c r="AK941" s="84">
        <f t="shared" si="89"/>
        <v>1</v>
      </c>
    </row>
    <row r="942" spans="1:38" s="84" customFormat="1" ht="16.5">
      <c r="A942" s="218"/>
      <c r="B942" s="41">
        <f t="shared" si="85"/>
        <v>940</v>
      </c>
      <c r="C942" s="158" t="s">
        <v>936</v>
      </c>
      <c r="D942" s="248" t="s">
        <v>965</v>
      </c>
      <c r="E942" s="158" t="s">
        <v>966</v>
      </c>
      <c r="F942" s="158" t="str">
        <f t="shared" si="88"/>
        <v>X</v>
      </c>
      <c r="G942" s="220" t="s">
        <v>968</v>
      </c>
      <c r="H942" s="244" t="s">
        <v>949</v>
      </c>
      <c r="I942" s="244" t="s">
        <v>949</v>
      </c>
      <c r="J942" s="244" t="s">
        <v>949</v>
      </c>
      <c r="K942" s="221" t="s">
        <v>949</v>
      </c>
      <c r="L942" s="221" t="s">
        <v>949</v>
      </c>
      <c r="M942" s="221" t="s">
        <v>949</v>
      </c>
      <c r="N942" s="244" t="s">
        <v>949</v>
      </c>
      <c r="O942" s="244" t="s">
        <v>949</v>
      </c>
      <c r="P942" s="244" t="s">
        <v>949</v>
      </c>
      <c r="Q942" s="244" t="s">
        <v>949</v>
      </c>
      <c r="R942" s="221" t="s">
        <v>949</v>
      </c>
      <c r="S942" s="41" t="s">
        <v>949</v>
      </c>
      <c r="T942" s="41" t="s">
        <v>949</v>
      </c>
      <c r="U942" s="41"/>
      <c r="V942" s="41"/>
      <c r="W942" s="41"/>
      <c r="X942" s="41"/>
      <c r="Y942" s="41"/>
      <c r="Z942" s="41"/>
      <c r="AA942" s="41"/>
      <c r="AB942" s="41"/>
      <c r="AC942" s="41"/>
      <c r="AD942" s="41"/>
      <c r="AE942" s="185" t="s">
        <v>961</v>
      </c>
      <c r="AF942" s="41" t="s">
        <v>473</v>
      </c>
      <c r="AG942" s="218"/>
      <c r="AH942" s="218"/>
      <c r="AI942" s="229"/>
      <c r="AJ942" s="218">
        <f t="shared" si="87"/>
        <v>2</v>
      </c>
      <c r="AK942" s="84">
        <f t="shared" si="89"/>
        <v>1</v>
      </c>
    </row>
    <row r="943" spans="1:38" s="84" customFormat="1" ht="16.5">
      <c r="A943" s="218"/>
      <c r="B943" s="41">
        <f t="shared" si="85"/>
        <v>941</v>
      </c>
      <c r="C943" s="158" t="s">
        <v>936</v>
      </c>
      <c r="D943" s="248" t="s">
        <v>969</v>
      </c>
      <c r="E943" s="158" t="s">
        <v>970</v>
      </c>
      <c r="F943" s="158" t="str">
        <f t="shared" si="88"/>
        <v>X</v>
      </c>
      <c r="G943" s="220" t="s">
        <v>972</v>
      </c>
      <c r="H943" s="244" t="s">
        <v>949</v>
      </c>
      <c r="I943" s="244" t="s">
        <v>949</v>
      </c>
      <c r="J943" s="244" t="s">
        <v>949</v>
      </c>
      <c r="K943" s="221" t="s">
        <v>949</v>
      </c>
      <c r="L943" s="221" t="s">
        <v>949</v>
      </c>
      <c r="M943" s="221" t="s">
        <v>949</v>
      </c>
      <c r="N943" s="244" t="s">
        <v>949</v>
      </c>
      <c r="O943" s="244" t="s">
        <v>949</v>
      </c>
      <c r="P943" s="244" t="s">
        <v>949</v>
      </c>
      <c r="Q943" s="244" t="s">
        <v>949</v>
      </c>
      <c r="R943" s="221" t="s">
        <v>949</v>
      </c>
      <c r="S943" s="41" t="s">
        <v>949</v>
      </c>
      <c r="T943" s="41" t="s">
        <v>949</v>
      </c>
      <c r="U943" s="41"/>
      <c r="V943" s="41"/>
      <c r="W943" s="41"/>
      <c r="X943" s="41"/>
      <c r="Y943" s="41"/>
      <c r="Z943" s="41"/>
      <c r="AA943" s="41"/>
      <c r="AB943" s="41"/>
      <c r="AC943" s="41"/>
      <c r="AD943" s="41"/>
      <c r="AE943" s="185" t="s">
        <v>961</v>
      </c>
      <c r="AF943" s="41" t="s">
        <v>473</v>
      </c>
      <c r="AG943" s="218"/>
      <c r="AH943" s="218"/>
      <c r="AI943" s="229"/>
      <c r="AJ943" s="218">
        <f t="shared" si="87"/>
        <v>2</v>
      </c>
      <c r="AK943" s="84">
        <f t="shared" si="89"/>
        <v>1</v>
      </c>
    </row>
    <row r="944" spans="1:38" s="84" customFormat="1" ht="16.5">
      <c r="A944" s="218"/>
      <c r="B944" s="41">
        <f t="shared" si="85"/>
        <v>942</v>
      </c>
      <c r="C944" s="158" t="s">
        <v>936</v>
      </c>
      <c r="D944" s="248" t="s">
        <v>1151</v>
      </c>
      <c r="E944" s="158" t="s">
        <v>1152</v>
      </c>
      <c r="F944" s="158" t="str">
        <f t="shared" si="88"/>
        <v>X</v>
      </c>
      <c r="G944" s="220" t="s">
        <v>1155</v>
      </c>
      <c r="H944" s="244" t="s">
        <v>949</v>
      </c>
      <c r="I944" s="244" t="s">
        <v>949</v>
      </c>
      <c r="J944" s="244" t="s">
        <v>949</v>
      </c>
      <c r="K944" s="221" t="s">
        <v>949</v>
      </c>
      <c r="L944" s="221" t="s">
        <v>949</v>
      </c>
      <c r="M944" s="221" t="s">
        <v>949</v>
      </c>
      <c r="N944" s="244" t="s">
        <v>949</v>
      </c>
      <c r="O944" s="244" t="s">
        <v>949</v>
      </c>
      <c r="P944" s="244" t="s">
        <v>949</v>
      </c>
      <c r="Q944" s="244" t="s">
        <v>949</v>
      </c>
      <c r="R944" s="221" t="s">
        <v>949</v>
      </c>
      <c r="S944" s="41" t="s">
        <v>949</v>
      </c>
      <c r="T944" s="41" t="s">
        <v>949</v>
      </c>
      <c r="U944" s="41"/>
      <c r="V944" s="41"/>
      <c r="W944" s="41"/>
      <c r="X944" s="41"/>
      <c r="Y944" s="41"/>
      <c r="Z944" s="41"/>
      <c r="AA944" s="41"/>
      <c r="AB944" s="41"/>
      <c r="AC944" s="41"/>
      <c r="AD944" s="41"/>
      <c r="AE944" s="41" t="s">
        <v>940</v>
      </c>
      <c r="AF944" s="41" t="s">
        <v>473</v>
      </c>
      <c r="AG944" s="790"/>
      <c r="AH944" s="218"/>
      <c r="AI944" s="229"/>
      <c r="AJ944" s="218">
        <f t="shared" si="87"/>
        <v>1</v>
      </c>
      <c r="AK944" s="84">
        <f t="shared" si="89"/>
        <v>1</v>
      </c>
    </row>
    <row r="945" spans="1:37" s="84" customFormat="1" ht="16.5">
      <c r="A945" s="218"/>
      <c r="B945" s="41">
        <f t="shared" si="85"/>
        <v>943</v>
      </c>
      <c r="C945" s="158" t="s">
        <v>936</v>
      </c>
      <c r="D945" s="158" t="s">
        <v>6537</v>
      </c>
      <c r="E945" s="158" t="s">
        <v>6537</v>
      </c>
      <c r="F945" s="158" t="s">
        <v>6538</v>
      </c>
      <c r="G945" s="220" t="s">
        <v>6539</v>
      </c>
      <c r="H945" s="244" t="s">
        <v>949</v>
      </c>
      <c r="I945" s="244" t="s">
        <v>949</v>
      </c>
      <c r="J945" s="244" t="s">
        <v>949</v>
      </c>
      <c r="K945" s="221" t="s">
        <v>949</v>
      </c>
      <c r="L945" s="221" t="s">
        <v>949</v>
      </c>
      <c r="M945" s="221" t="s">
        <v>949</v>
      </c>
      <c r="N945" s="244" t="s">
        <v>949</v>
      </c>
      <c r="O945" s="244" t="s">
        <v>949</v>
      </c>
      <c r="P945" s="244" t="s">
        <v>949</v>
      </c>
      <c r="Q945" s="244" t="s">
        <v>949</v>
      </c>
      <c r="R945" s="221" t="s">
        <v>949</v>
      </c>
      <c r="S945" s="41" t="s">
        <v>949</v>
      </c>
      <c r="T945" s="41" t="s">
        <v>949</v>
      </c>
      <c r="U945" s="41"/>
      <c r="V945" s="41"/>
      <c r="W945" s="41"/>
      <c r="X945" s="41"/>
      <c r="Y945" s="41"/>
      <c r="Z945" s="41"/>
      <c r="AA945" s="41"/>
      <c r="AB945" s="41"/>
      <c r="AC945" s="41"/>
      <c r="AD945" s="41"/>
      <c r="AE945" s="41" t="s">
        <v>940</v>
      </c>
      <c r="AF945" s="41" t="s">
        <v>473</v>
      </c>
      <c r="AG945" s="790"/>
      <c r="AH945" s="218"/>
      <c r="AI945" s="229"/>
      <c r="AJ945" s="218">
        <f t="shared" si="87"/>
        <v>1</v>
      </c>
      <c r="AK945" s="84">
        <f t="shared" si="89"/>
        <v>1</v>
      </c>
    </row>
    <row r="946" spans="1:37" s="84" customFormat="1" ht="16.5">
      <c r="A946" s="218"/>
      <c r="B946" s="41">
        <f t="shared" si="85"/>
        <v>944</v>
      </c>
      <c r="C946" s="158" t="s">
        <v>936</v>
      </c>
      <c r="D946" s="248" t="s">
        <v>1182</v>
      </c>
      <c r="E946" s="158" t="s">
        <v>1183</v>
      </c>
      <c r="F946" s="158" t="str">
        <f t="shared" si="88"/>
        <v>X</v>
      </c>
      <c r="G946" s="220" t="s">
        <v>1186</v>
      </c>
      <c r="H946" s="244" t="s">
        <v>949</v>
      </c>
      <c r="I946" s="244" t="s">
        <v>949</v>
      </c>
      <c r="J946" s="244" t="s">
        <v>949</v>
      </c>
      <c r="K946" s="221" t="s">
        <v>949</v>
      </c>
      <c r="L946" s="221" t="s">
        <v>949</v>
      </c>
      <c r="M946" s="221" t="s">
        <v>949</v>
      </c>
      <c r="N946" s="244" t="s">
        <v>949</v>
      </c>
      <c r="O946" s="244" t="s">
        <v>949</v>
      </c>
      <c r="P946" s="244" t="s">
        <v>949</v>
      </c>
      <c r="Q946" s="244" t="s">
        <v>949</v>
      </c>
      <c r="R946" s="221" t="s">
        <v>949</v>
      </c>
      <c r="S946" s="41" t="s">
        <v>949</v>
      </c>
      <c r="T946" s="41" t="s">
        <v>949</v>
      </c>
      <c r="U946" s="41"/>
      <c r="V946" s="41"/>
      <c r="W946" s="41"/>
      <c r="X946" s="41"/>
      <c r="Y946" s="41"/>
      <c r="Z946" s="41"/>
      <c r="AA946" s="41"/>
      <c r="AB946" s="41"/>
      <c r="AC946" s="41"/>
      <c r="AD946" s="41"/>
      <c r="AE946" s="41" t="s">
        <v>940</v>
      </c>
      <c r="AF946" s="41" t="s">
        <v>473</v>
      </c>
      <c r="AG946" s="790"/>
      <c r="AH946" s="218"/>
      <c r="AI946" s="229"/>
      <c r="AJ946" s="218">
        <f t="shared" si="87"/>
        <v>1</v>
      </c>
      <c r="AK946" s="84">
        <f t="shared" si="89"/>
        <v>1</v>
      </c>
    </row>
    <row r="947" spans="1:37" s="84" customFormat="1" ht="16.5">
      <c r="A947" s="218"/>
      <c r="B947" s="41">
        <f t="shared" si="85"/>
        <v>945</v>
      </c>
      <c r="C947" s="158" t="s">
        <v>936</v>
      </c>
      <c r="D947" s="248" t="s">
        <v>1199</v>
      </c>
      <c r="E947" s="158" t="s">
        <v>1200</v>
      </c>
      <c r="F947" s="158" t="str">
        <f t="shared" si="88"/>
        <v>X</v>
      </c>
      <c r="G947" s="220" t="s">
        <v>1203</v>
      </c>
      <c r="H947" s="244" t="s">
        <v>949</v>
      </c>
      <c r="I947" s="244" t="s">
        <v>949</v>
      </c>
      <c r="J947" s="244" t="s">
        <v>949</v>
      </c>
      <c r="K947" s="221" t="s">
        <v>949</v>
      </c>
      <c r="L947" s="221" t="s">
        <v>949</v>
      </c>
      <c r="M947" s="221" t="s">
        <v>949</v>
      </c>
      <c r="N947" s="244" t="s">
        <v>949</v>
      </c>
      <c r="O947" s="244" t="s">
        <v>949</v>
      </c>
      <c r="P947" s="244" t="s">
        <v>949</v>
      </c>
      <c r="Q947" s="244" t="s">
        <v>949</v>
      </c>
      <c r="R947" s="221" t="s">
        <v>949</v>
      </c>
      <c r="S947" s="41" t="s">
        <v>949</v>
      </c>
      <c r="T947" s="41" t="s">
        <v>949</v>
      </c>
      <c r="U947" s="41"/>
      <c r="V947" s="41"/>
      <c r="W947" s="41"/>
      <c r="X947" s="41"/>
      <c r="Y947" s="41"/>
      <c r="Z947" s="41"/>
      <c r="AA947" s="41"/>
      <c r="AB947" s="41"/>
      <c r="AC947" s="41"/>
      <c r="AD947" s="41"/>
      <c r="AE947" s="41" t="s">
        <v>940</v>
      </c>
      <c r="AF947" s="41" t="s">
        <v>473</v>
      </c>
      <c r="AG947" s="790"/>
      <c r="AH947" s="218"/>
      <c r="AI947" s="229"/>
      <c r="AJ947" s="218">
        <f t="shared" si="87"/>
        <v>1</v>
      </c>
      <c r="AK947" s="84">
        <f t="shared" si="89"/>
        <v>1</v>
      </c>
    </row>
    <row r="948" spans="1:37" s="84" customFormat="1" ht="16.5">
      <c r="A948" s="218"/>
      <c r="B948" s="41">
        <f t="shared" si="85"/>
        <v>946</v>
      </c>
      <c r="C948" s="158" t="s">
        <v>936</v>
      </c>
      <c r="D948" s="248" t="s">
        <v>1233</v>
      </c>
      <c r="E948" s="158" t="s">
        <v>1234</v>
      </c>
      <c r="F948" s="158" t="str">
        <f t="shared" si="88"/>
        <v>X</v>
      </c>
      <c r="G948" s="220" t="s">
        <v>1237</v>
      </c>
      <c r="H948" s="244" t="s">
        <v>949</v>
      </c>
      <c r="I948" s="244" t="s">
        <v>949</v>
      </c>
      <c r="J948" s="244" t="s">
        <v>949</v>
      </c>
      <c r="K948" s="221" t="s">
        <v>949</v>
      </c>
      <c r="L948" s="221" t="s">
        <v>949</v>
      </c>
      <c r="M948" s="221" t="s">
        <v>949</v>
      </c>
      <c r="N948" s="244" t="s">
        <v>949</v>
      </c>
      <c r="O948" s="244" t="s">
        <v>949</v>
      </c>
      <c r="P948" s="244" t="s">
        <v>949</v>
      </c>
      <c r="Q948" s="244" t="s">
        <v>949</v>
      </c>
      <c r="R948" s="221" t="s">
        <v>949</v>
      </c>
      <c r="S948" s="41" t="s">
        <v>949</v>
      </c>
      <c r="T948" s="41" t="s">
        <v>949</v>
      </c>
      <c r="U948" s="41"/>
      <c r="V948" s="41"/>
      <c r="W948" s="41"/>
      <c r="X948" s="41"/>
      <c r="Y948" s="41"/>
      <c r="Z948" s="41"/>
      <c r="AA948" s="41"/>
      <c r="AB948" s="41"/>
      <c r="AC948" s="41"/>
      <c r="AD948" s="41"/>
      <c r="AE948" s="41" t="s">
        <v>940</v>
      </c>
      <c r="AF948" s="41" t="s">
        <v>473</v>
      </c>
      <c r="AG948" s="790"/>
      <c r="AH948" s="218"/>
      <c r="AI948" s="229"/>
      <c r="AJ948" s="218">
        <f t="shared" si="87"/>
        <v>1</v>
      </c>
      <c r="AK948" s="84">
        <f t="shared" si="89"/>
        <v>1</v>
      </c>
    </row>
    <row r="949" spans="1:37" s="84" customFormat="1" ht="16.5">
      <c r="A949" s="218"/>
      <c r="B949" s="41">
        <f t="shared" si="85"/>
        <v>947</v>
      </c>
      <c r="C949" s="158" t="s">
        <v>936</v>
      </c>
      <c r="D949" s="248" t="s">
        <v>1266</v>
      </c>
      <c r="E949" s="158" t="s">
        <v>1267</v>
      </c>
      <c r="F949" s="158" t="str">
        <f t="shared" si="88"/>
        <v>X</v>
      </c>
      <c r="G949" s="220" t="s">
        <v>1269</v>
      </c>
      <c r="H949" s="244" t="s">
        <v>949</v>
      </c>
      <c r="I949" s="244" t="s">
        <v>949</v>
      </c>
      <c r="J949" s="244" t="s">
        <v>949</v>
      </c>
      <c r="K949" s="221" t="s">
        <v>949</v>
      </c>
      <c r="L949" s="221" t="s">
        <v>949</v>
      </c>
      <c r="M949" s="221" t="s">
        <v>949</v>
      </c>
      <c r="N949" s="244" t="s">
        <v>949</v>
      </c>
      <c r="O949" s="244" t="s">
        <v>949</v>
      </c>
      <c r="P949" s="244" t="s">
        <v>949</v>
      </c>
      <c r="Q949" s="244" t="s">
        <v>949</v>
      </c>
      <c r="R949" s="221" t="s">
        <v>949</v>
      </c>
      <c r="S949" s="41" t="s">
        <v>949</v>
      </c>
      <c r="T949" s="41" t="s">
        <v>949</v>
      </c>
      <c r="U949" s="41"/>
      <c r="V949" s="41"/>
      <c r="W949" s="41"/>
      <c r="X949" s="41"/>
      <c r="Y949" s="41"/>
      <c r="Z949" s="41"/>
      <c r="AA949" s="41"/>
      <c r="AB949" s="41"/>
      <c r="AC949" s="41"/>
      <c r="AD949" s="41"/>
      <c r="AE949" s="41" t="s">
        <v>940</v>
      </c>
      <c r="AF949" s="41" t="s">
        <v>473</v>
      </c>
      <c r="AG949" s="790"/>
      <c r="AH949" s="218"/>
      <c r="AI949" s="229"/>
      <c r="AJ949" s="218">
        <f t="shared" si="87"/>
        <v>1</v>
      </c>
      <c r="AK949" s="84">
        <f t="shared" si="89"/>
        <v>1</v>
      </c>
    </row>
    <row r="950" spans="1:37" s="84" customFormat="1" ht="16.5">
      <c r="A950" s="218"/>
      <c r="B950" s="41">
        <f t="shared" si="85"/>
        <v>948</v>
      </c>
      <c r="C950" s="158" t="s">
        <v>936</v>
      </c>
      <c r="D950" s="248" t="s">
        <v>1283</v>
      </c>
      <c r="E950" s="158" t="s">
        <v>1284</v>
      </c>
      <c r="F950" s="158" t="str">
        <f t="shared" si="88"/>
        <v>X</v>
      </c>
      <c r="G950" s="220" t="s">
        <v>1287</v>
      </c>
      <c r="H950" s="244" t="s">
        <v>949</v>
      </c>
      <c r="I950" s="244" t="s">
        <v>949</v>
      </c>
      <c r="J950" s="244" t="s">
        <v>949</v>
      </c>
      <c r="K950" s="221" t="s">
        <v>949</v>
      </c>
      <c r="L950" s="221" t="s">
        <v>949</v>
      </c>
      <c r="M950" s="221" t="s">
        <v>949</v>
      </c>
      <c r="N950" s="244" t="s">
        <v>949</v>
      </c>
      <c r="O950" s="244" t="s">
        <v>949</v>
      </c>
      <c r="P950" s="244" t="s">
        <v>949</v>
      </c>
      <c r="Q950" s="244" t="s">
        <v>949</v>
      </c>
      <c r="R950" s="221" t="s">
        <v>949</v>
      </c>
      <c r="S950" s="41" t="s">
        <v>949</v>
      </c>
      <c r="T950" s="41" t="s">
        <v>949</v>
      </c>
      <c r="U950" s="41"/>
      <c r="V950" s="41"/>
      <c r="W950" s="41"/>
      <c r="X950" s="41"/>
      <c r="Y950" s="41"/>
      <c r="Z950" s="41"/>
      <c r="AA950" s="41"/>
      <c r="AB950" s="41"/>
      <c r="AC950" s="41"/>
      <c r="AD950" s="41"/>
      <c r="AE950" s="41" t="s">
        <v>940</v>
      </c>
      <c r="AF950" s="41" t="s">
        <v>473</v>
      </c>
      <c r="AG950" s="790"/>
      <c r="AH950" s="218"/>
      <c r="AI950" s="229"/>
      <c r="AJ950" s="218">
        <f t="shared" si="87"/>
        <v>1</v>
      </c>
      <c r="AK950" s="84">
        <f t="shared" si="89"/>
        <v>1</v>
      </c>
    </row>
    <row r="951" spans="1:37" s="84" customFormat="1" ht="16.5">
      <c r="A951" s="218"/>
      <c r="B951" s="41">
        <f t="shared" si="85"/>
        <v>949</v>
      </c>
      <c r="C951" s="158" t="s">
        <v>936</v>
      </c>
      <c r="D951" s="248" t="s">
        <v>1303</v>
      </c>
      <c r="E951" s="158" t="s">
        <v>1304</v>
      </c>
      <c r="F951" s="158" t="str">
        <f t="shared" si="88"/>
        <v>X</v>
      </c>
      <c r="G951" s="220" t="s">
        <v>1306</v>
      </c>
      <c r="H951" s="244" t="s">
        <v>949</v>
      </c>
      <c r="I951" s="244" t="s">
        <v>949</v>
      </c>
      <c r="J951" s="244" t="s">
        <v>949</v>
      </c>
      <c r="K951" s="221" t="s">
        <v>949</v>
      </c>
      <c r="L951" s="221" t="s">
        <v>949</v>
      </c>
      <c r="M951" s="221" t="s">
        <v>949</v>
      </c>
      <c r="N951" s="244" t="s">
        <v>949</v>
      </c>
      <c r="O951" s="244" t="s">
        <v>949</v>
      </c>
      <c r="P951" s="244" t="s">
        <v>949</v>
      </c>
      <c r="Q951" s="244" t="s">
        <v>949</v>
      </c>
      <c r="R951" s="221" t="s">
        <v>949</v>
      </c>
      <c r="S951" s="41" t="s">
        <v>949</v>
      </c>
      <c r="T951" s="41" t="s">
        <v>949</v>
      </c>
      <c r="U951" s="41"/>
      <c r="V951" s="41"/>
      <c r="W951" s="41"/>
      <c r="X951" s="41"/>
      <c r="Y951" s="41"/>
      <c r="Z951" s="41"/>
      <c r="AA951" s="41"/>
      <c r="AB951" s="41"/>
      <c r="AC951" s="41"/>
      <c r="AD951" s="41"/>
      <c r="AE951" s="41" t="s">
        <v>940</v>
      </c>
      <c r="AF951" s="41" t="s">
        <v>473</v>
      </c>
      <c r="AG951" s="790"/>
      <c r="AH951" s="218"/>
      <c r="AI951" s="229"/>
      <c r="AJ951" s="218">
        <f t="shared" si="87"/>
        <v>1</v>
      </c>
      <c r="AK951" s="84">
        <f t="shared" si="89"/>
        <v>1</v>
      </c>
    </row>
    <row r="952" spans="1:37" s="84" customFormat="1" ht="16.5">
      <c r="A952" s="218"/>
      <c r="B952" s="41">
        <f t="shared" si="85"/>
        <v>950</v>
      </c>
      <c r="C952" s="158" t="s">
        <v>936</v>
      </c>
      <c r="D952" s="248" t="s">
        <v>1204</v>
      </c>
      <c r="E952" s="158" t="s">
        <v>1205</v>
      </c>
      <c r="F952" s="158" t="str">
        <f t="shared" si="88"/>
        <v>X</v>
      </c>
      <c r="G952" s="220" t="s">
        <v>1206</v>
      </c>
      <c r="H952" s="244" t="s">
        <v>949</v>
      </c>
      <c r="I952" s="244" t="s">
        <v>949</v>
      </c>
      <c r="J952" s="244" t="s">
        <v>949</v>
      </c>
      <c r="K952" s="221" t="s">
        <v>949</v>
      </c>
      <c r="L952" s="221" t="s">
        <v>949</v>
      </c>
      <c r="M952" s="221" t="s">
        <v>949</v>
      </c>
      <c r="N952" s="244" t="s">
        <v>949</v>
      </c>
      <c r="O952" s="244" t="s">
        <v>949</v>
      </c>
      <c r="P952" s="244" t="s">
        <v>949</v>
      </c>
      <c r="Q952" s="244" t="s">
        <v>949</v>
      </c>
      <c r="R952" s="221" t="s">
        <v>949</v>
      </c>
      <c r="S952" s="41" t="s">
        <v>949</v>
      </c>
      <c r="T952" s="41" t="s">
        <v>949</v>
      </c>
      <c r="U952" s="41"/>
      <c r="V952" s="41"/>
      <c r="W952" s="41"/>
      <c r="X952" s="41"/>
      <c r="Y952" s="41"/>
      <c r="Z952" s="41"/>
      <c r="AA952" s="41"/>
      <c r="AB952" s="41"/>
      <c r="AC952" s="41"/>
      <c r="AD952" s="41"/>
      <c r="AE952" s="41" t="s">
        <v>940</v>
      </c>
      <c r="AF952" s="41" t="s">
        <v>473</v>
      </c>
      <c r="AG952" s="218"/>
      <c r="AH952" s="218"/>
      <c r="AI952" s="229"/>
      <c r="AJ952" s="218">
        <f t="shared" si="87"/>
        <v>1</v>
      </c>
      <c r="AK952" s="84">
        <f t="shared" si="89"/>
        <v>1</v>
      </c>
    </row>
    <row r="953" spans="1:37" s="84" customFormat="1" ht="16.5">
      <c r="A953" s="229"/>
      <c r="B953" s="41">
        <f t="shared" ref="B953:B957" si="90">ROW()-2</f>
        <v>951</v>
      </c>
      <c r="C953" s="158" t="s">
        <v>936</v>
      </c>
      <c r="D953" s="158" t="s">
        <v>1153</v>
      </c>
      <c r="E953" s="158" t="s">
        <v>6540</v>
      </c>
      <c r="F953" s="158" t="str">
        <f t="shared" ref="F953:F962" si="91">MID(D953,4,1)</f>
        <v>X</v>
      </c>
      <c r="G953" s="158" t="s">
        <v>6541</v>
      </c>
      <c r="H953" s="247" t="s">
        <v>949</v>
      </c>
      <c r="I953" s="247" t="s">
        <v>949</v>
      </c>
      <c r="J953" s="247" t="s">
        <v>949</v>
      </c>
      <c r="K953" s="220" t="s">
        <v>949</v>
      </c>
      <c r="L953" s="220" t="s">
        <v>949</v>
      </c>
      <c r="M953" s="220" t="s">
        <v>949</v>
      </c>
      <c r="N953" s="247" t="s">
        <v>949</v>
      </c>
      <c r="O953" s="247" t="s">
        <v>949</v>
      </c>
      <c r="P953" s="247" t="s">
        <v>949</v>
      </c>
      <c r="Q953" s="247" t="s">
        <v>949</v>
      </c>
      <c r="R953" s="221" t="s">
        <v>949</v>
      </c>
      <c r="S953" s="41" t="s">
        <v>949</v>
      </c>
      <c r="T953" s="41" t="s">
        <v>949</v>
      </c>
      <c r="U953" s="229"/>
      <c r="V953" s="229"/>
      <c r="W953" s="229"/>
      <c r="X953" s="229"/>
      <c r="Y953" s="229"/>
      <c r="Z953" s="229"/>
      <c r="AA953" s="229"/>
      <c r="AB953" s="229"/>
      <c r="AC953" s="229"/>
      <c r="AD953" s="229"/>
      <c r="AE953" s="41" t="s">
        <v>940</v>
      </c>
      <c r="AF953" s="41" t="s">
        <v>473</v>
      </c>
      <c r="AG953" s="790"/>
      <c r="AH953" s="229"/>
      <c r="AI953" s="229"/>
      <c r="AJ953" s="218">
        <f t="shared" si="87"/>
        <v>1</v>
      </c>
      <c r="AK953" s="84">
        <f t="shared" si="89"/>
        <v>1</v>
      </c>
    </row>
    <row r="954" spans="1:37" s="84" customFormat="1" ht="16.5">
      <c r="A954" s="229"/>
      <c r="B954" s="41">
        <f t="shared" si="90"/>
        <v>952</v>
      </c>
      <c r="C954" s="158" t="s">
        <v>936</v>
      </c>
      <c r="D954" s="158" t="s">
        <v>1184</v>
      </c>
      <c r="E954" s="158" t="s">
        <v>6542</v>
      </c>
      <c r="F954" s="158" t="str">
        <f t="shared" si="91"/>
        <v>X</v>
      </c>
      <c r="G954" s="158" t="s">
        <v>6543</v>
      </c>
      <c r="H954" s="247" t="s">
        <v>949</v>
      </c>
      <c r="I954" s="247" t="s">
        <v>949</v>
      </c>
      <c r="J954" s="247" t="s">
        <v>949</v>
      </c>
      <c r="K954" s="220" t="s">
        <v>949</v>
      </c>
      <c r="L954" s="220" t="s">
        <v>949</v>
      </c>
      <c r="M954" s="220" t="s">
        <v>949</v>
      </c>
      <c r="N954" s="247" t="s">
        <v>949</v>
      </c>
      <c r="O954" s="247" t="s">
        <v>949</v>
      </c>
      <c r="P954" s="247" t="s">
        <v>949</v>
      </c>
      <c r="Q954" s="247" t="s">
        <v>949</v>
      </c>
      <c r="R954" s="221" t="s">
        <v>949</v>
      </c>
      <c r="S954" s="41" t="s">
        <v>949</v>
      </c>
      <c r="T954" s="41" t="s">
        <v>949</v>
      </c>
      <c r="U954" s="229"/>
      <c r="V954" s="229"/>
      <c r="W954" s="229"/>
      <c r="X954" s="229"/>
      <c r="Y954" s="229"/>
      <c r="Z954" s="229"/>
      <c r="AA954" s="229"/>
      <c r="AB954" s="229"/>
      <c r="AC954" s="229"/>
      <c r="AD954" s="229"/>
      <c r="AE954" s="41" t="s">
        <v>940</v>
      </c>
      <c r="AF954" s="41" t="s">
        <v>473</v>
      </c>
      <c r="AG954" s="790"/>
      <c r="AH954" s="229"/>
      <c r="AI954" s="229"/>
      <c r="AJ954" s="218">
        <f t="shared" si="87"/>
        <v>1</v>
      </c>
      <c r="AK954" s="84">
        <f t="shared" si="89"/>
        <v>1</v>
      </c>
    </row>
    <row r="955" spans="1:37" s="84" customFormat="1" ht="16.5">
      <c r="A955" s="229"/>
      <c r="B955" s="41">
        <f t="shared" si="90"/>
        <v>953</v>
      </c>
      <c r="C955" s="158" t="s">
        <v>936</v>
      </c>
      <c r="D955" s="158" t="s">
        <v>1235</v>
      </c>
      <c r="E955" s="158" t="s">
        <v>6544</v>
      </c>
      <c r="F955" s="158" t="str">
        <f t="shared" si="91"/>
        <v>X</v>
      </c>
      <c r="G955" s="158" t="s">
        <v>5250</v>
      </c>
      <c r="H955" s="247" t="s">
        <v>949</v>
      </c>
      <c r="I955" s="247" t="s">
        <v>949</v>
      </c>
      <c r="J955" s="247" t="s">
        <v>949</v>
      </c>
      <c r="K955" s="220" t="s">
        <v>949</v>
      </c>
      <c r="L955" s="220" t="s">
        <v>949</v>
      </c>
      <c r="M955" s="220" t="s">
        <v>949</v>
      </c>
      <c r="N955" s="247" t="s">
        <v>949</v>
      </c>
      <c r="O955" s="247" t="s">
        <v>949</v>
      </c>
      <c r="P955" s="247" t="s">
        <v>949</v>
      </c>
      <c r="Q955" s="247" t="s">
        <v>949</v>
      </c>
      <c r="R955" s="221" t="s">
        <v>949</v>
      </c>
      <c r="S955" s="41" t="s">
        <v>949</v>
      </c>
      <c r="T955" s="41" t="s">
        <v>949</v>
      </c>
      <c r="U955" s="229"/>
      <c r="V955" s="229"/>
      <c r="W955" s="229"/>
      <c r="X955" s="229"/>
      <c r="Y955" s="229"/>
      <c r="Z955" s="229"/>
      <c r="AA955" s="229"/>
      <c r="AB955" s="229"/>
      <c r="AC955" s="229"/>
      <c r="AD955" s="229"/>
      <c r="AE955" s="41" t="s">
        <v>940</v>
      </c>
      <c r="AF955" s="41" t="s">
        <v>473</v>
      </c>
      <c r="AG955" s="790"/>
      <c r="AH955" s="229"/>
      <c r="AI955" s="229"/>
      <c r="AJ955" s="218">
        <f t="shared" si="87"/>
        <v>1</v>
      </c>
      <c r="AK955" s="84">
        <f t="shared" si="89"/>
        <v>1</v>
      </c>
    </row>
    <row r="956" spans="1:37" s="84" customFormat="1" ht="16.5">
      <c r="A956" s="229"/>
      <c r="B956" s="41">
        <f t="shared" si="90"/>
        <v>954</v>
      </c>
      <c r="C956" s="158" t="s">
        <v>936</v>
      </c>
      <c r="D956" s="158" t="s">
        <v>1285</v>
      </c>
      <c r="E956" s="158" t="s">
        <v>6545</v>
      </c>
      <c r="F956" s="158" t="str">
        <f t="shared" si="91"/>
        <v>X</v>
      </c>
      <c r="G956" s="158" t="s">
        <v>5254</v>
      </c>
      <c r="H956" s="247" t="s">
        <v>949</v>
      </c>
      <c r="I956" s="247" t="s">
        <v>949</v>
      </c>
      <c r="J956" s="247" t="s">
        <v>949</v>
      </c>
      <c r="K956" s="220" t="s">
        <v>949</v>
      </c>
      <c r="L956" s="220" t="s">
        <v>949</v>
      </c>
      <c r="M956" s="220" t="s">
        <v>949</v>
      </c>
      <c r="N956" s="247" t="s">
        <v>949</v>
      </c>
      <c r="O956" s="247" t="s">
        <v>949</v>
      </c>
      <c r="P956" s="247" t="s">
        <v>949</v>
      </c>
      <c r="Q956" s="247" t="s">
        <v>949</v>
      </c>
      <c r="R956" s="221" t="s">
        <v>949</v>
      </c>
      <c r="S956" s="41" t="s">
        <v>949</v>
      </c>
      <c r="T956" s="41" t="s">
        <v>949</v>
      </c>
      <c r="U956" s="229"/>
      <c r="V956" s="229"/>
      <c r="W956" s="229"/>
      <c r="X956" s="229"/>
      <c r="Y956" s="229"/>
      <c r="Z956" s="229"/>
      <c r="AA956" s="229"/>
      <c r="AB956" s="229"/>
      <c r="AC956" s="229"/>
      <c r="AD956" s="229"/>
      <c r="AE956" s="41" t="s">
        <v>940</v>
      </c>
      <c r="AF956" s="41" t="s">
        <v>473</v>
      </c>
      <c r="AG956" s="790"/>
      <c r="AH956" s="229"/>
      <c r="AI956" s="229"/>
      <c r="AJ956" s="218">
        <f t="shared" si="87"/>
        <v>1</v>
      </c>
      <c r="AK956" s="84">
        <f t="shared" si="89"/>
        <v>1</v>
      </c>
    </row>
    <row r="957" spans="1:37" s="84" customFormat="1" ht="16.5">
      <c r="A957" s="229"/>
      <c r="B957" s="41">
        <f t="shared" si="90"/>
        <v>955</v>
      </c>
      <c r="C957" s="158" t="s">
        <v>936</v>
      </c>
      <c r="D957" s="158" t="s">
        <v>6546</v>
      </c>
      <c r="E957" s="158" t="s">
        <v>6547</v>
      </c>
      <c r="F957" s="158" t="str">
        <f t="shared" si="91"/>
        <v>X</v>
      </c>
      <c r="G957" s="158" t="s">
        <v>6548</v>
      </c>
      <c r="H957" s="291" t="s">
        <v>5034</v>
      </c>
      <c r="I957" s="291" t="s">
        <v>5034</v>
      </c>
      <c r="J957" s="291" t="s">
        <v>5034</v>
      </c>
      <c r="K957" s="281" t="s">
        <v>5034</v>
      </c>
      <c r="L957" s="281" t="s">
        <v>5034</v>
      </c>
      <c r="M957" s="281" t="s">
        <v>5034</v>
      </c>
      <c r="N957" s="291" t="s">
        <v>5034</v>
      </c>
      <c r="O957" s="291" t="s">
        <v>5034</v>
      </c>
      <c r="P957" s="291" t="s">
        <v>5034</v>
      </c>
      <c r="Q957" s="291" t="s">
        <v>5034</v>
      </c>
      <c r="R957" s="281" t="s">
        <v>5034</v>
      </c>
      <c r="S957" s="281" t="s">
        <v>5034</v>
      </c>
      <c r="T957" s="281" t="s">
        <v>5034</v>
      </c>
      <c r="U957" s="305" t="s">
        <v>5034</v>
      </c>
      <c r="V957" s="305" t="s">
        <v>5034</v>
      </c>
      <c r="W957" s="305" t="s">
        <v>5034</v>
      </c>
      <c r="X957" s="305" t="s">
        <v>5034</v>
      </c>
      <c r="Y957" s="305" t="s">
        <v>5034</v>
      </c>
      <c r="Z957" s="305" t="s">
        <v>5034</v>
      </c>
      <c r="AA957" s="305" t="s">
        <v>5034</v>
      </c>
      <c r="AB957" s="305" t="s">
        <v>5034</v>
      </c>
      <c r="AC957" s="305" t="s">
        <v>5034</v>
      </c>
      <c r="AD957" s="305" t="s">
        <v>5034</v>
      </c>
      <c r="AE957" s="41" t="s">
        <v>940</v>
      </c>
      <c r="AF957" s="41" t="s">
        <v>473</v>
      </c>
      <c r="AG957" s="790"/>
      <c r="AH957" s="229"/>
      <c r="AI957" s="229"/>
      <c r="AJ957" s="218">
        <f t="shared" si="87"/>
        <v>1</v>
      </c>
      <c r="AK957" s="84">
        <f t="shared" si="89"/>
        <v>1</v>
      </c>
    </row>
    <row r="958" spans="1:37" s="84" customFormat="1" ht="16.5">
      <c r="A958" s="629"/>
      <c r="B958" s="41">
        <f t="shared" ref="B958:B989" si="92">ROW()-2</f>
        <v>956</v>
      </c>
      <c r="C958" s="41" t="s">
        <v>129</v>
      </c>
      <c r="D958" s="158" t="s">
        <v>1776</v>
      </c>
      <c r="E958" s="158" t="s">
        <v>1775</v>
      </c>
      <c r="F958" s="158" t="str">
        <f t="shared" si="91"/>
        <v>M</v>
      </c>
      <c r="G958" s="220" t="s">
        <v>1780</v>
      </c>
      <c r="H958" s="158">
        <v>30280.239000000001</v>
      </c>
      <c r="I958" s="158">
        <v>1</v>
      </c>
      <c r="J958" s="158">
        <v>7.8</v>
      </c>
      <c r="K958" s="41">
        <v>242</v>
      </c>
      <c r="L958" s="41" t="s">
        <v>4889</v>
      </c>
      <c r="M958" s="41" t="s">
        <v>4890</v>
      </c>
      <c r="N958" s="158" t="s">
        <v>949</v>
      </c>
      <c r="O958" s="158" t="s">
        <v>949</v>
      </c>
      <c r="P958" s="158" t="s">
        <v>949</v>
      </c>
      <c r="Q958" s="158" t="s">
        <v>949</v>
      </c>
      <c r="R958" s="41" t="s">
        <v>1087</v>
      </c>
      <c r="S958" s="41" t="s">
        <v>949</v>
      </c>
      <c r="T958" s="789" t="s">
        <v>949</v>
      </c>
      <c r="U958" s="41"/>
      <c r="V958" s="41"/>
      <c r="W958" s="41" t="s">
        <v>1776</v>
      </c>
      <c r="X958" s="41" t="s">
        <v>1087</v>
      </c>
      <c r="Y958" s="41"/>
      <c r="Z958" s="41"/>
      <c r="AA958" s="41"/>
      <c r="AB958" s="41"/>
      <c r="AC958" s="41"/>
      <c r="AD958" s="629"/>
      <c r="AE958" s="41" t="s">
        <v>1059</v>
      </c>
      <c r="AF958" s="41" t="s">
        <v>90</v>
      </c>
      <c r="AG958" s="790"/>
      <c r="AH958" s="41" t="s">
        <v>1780</v>
      </c>
      <c r="AI958" s="229"/>
      <c r="AJ958" s="218">
        <f t="shared" si="87"/>
        <v>1</v>
      </c>
      <c r="AK958" s="84">
        <f t="shared" si="89"/>
        <v>1</v>
      </c>
    </row>
    <row r="959" spans="1:37" s="84" customFormat="1" ht="16.5">
      <c r="A959" s="788"/>
      <c r="B959" s="41">
        <f t="shared" si="92"/>
        <v>957</v>
      </c>
      <c r="C959" s="41" t="s">
        <v>657</v>
      </c>
      <c r="D959" s="158" t="s">
        <v>1635</v>
      </c>
      <c r="E959" s="158" t="s">
        <v>1634</v>
      </c>
      <c r="F959" s="158" t="str">
        <f t="shared" si="91"/>
        <v>X</v>
      </c>
      <c r="G959" s="41" t="s">
        <v>1638</v>
      </c>
      <c r="H959" s="158" t="s">
        <v>949</v>
      </c>
      <c r="I959" s="158" t="s">
        <v>949</v>
      </c>
      <c r="J959" s="158" t="s">
        <v>949</v>
      </c>
      <c r="K959" s="41" t="s">
        <v>949</v>
      </c>
      <c r="L959" s="41" t="s">
        <v>949</v>
      </c>
      <c r="M959" s="41" t="s">
        <v>949</v>
      </c>
      <c r="N959" s="158" t="s">
        <v>949</v>
      </c>
      <c r="O959" s="158" t="s">
        <v>949</v>
      </c>
      <c r="P959" s="158" t="s">
        <v>949</v>
      </c>
      <c r="Q959" s="158" t="s">
        <v>949</v>
      </c>
      <c r="R959" s="158" t="s">
        <v>949</v>
      </c>
      <c r="S959" s="41" t="s">
        <v>949</v>
      </c>
      <c r="T959" s="789" t="s">
        <v>949</v>
      </c>
      <c r="U959" s="41"/>
      <c r="V959" s="41"/>
      <c r="W959" s="41"/>
      <c r="X959" s="41"/>
      <c r="Y959" s="41"/>
      <c r="Z959" s="41"/>
      <c r="AA959" s="41"/>
      <c r="AB959" s="41"/>
      <c r="AC959" s="41"/>
      <c r="AD959" s="629"/>
      <c r="AE959" s="41" t="s">
        <v>940</v>
      </c>
      <c r="AF959" s="41" t="s">
        <v>90</v>
      </c>
      <c r="AG959" s="790"/>
      <c r="AH959" s="218"/>
      <c r="AI959" s="229"/>
      <c r="AJ959" s="218">
        <f t="shared" si="87"/>
        <v>1</v>
      </c>
      <c r="AK959" s="84">
        <f t="shared" si="89"/>
        <v>1</v>
      </c>
    </row>
    <row r="960" spans="1:37" s="84" customFormat="1" ht="16.5">
      <c r="A960" s="788"/>
      <c r="B960" s="41">
        <f t="shared" si="92"/>
        <v>958</v>
      </c>
      <c r="C960" s="41" t="s">
        <v>657</v>
      </c>
      <c r="D960" s="158" t="s">
        <v>1660</v>
      </c>
      <c r="E960" s="158" t="s">
        <v>1659</v>
      </c>
      <c r="F960" s="158" t="str">
        <f t="shared" si="91"/>
        <v>X</v>
      </c>
      <c r="G960" s="41" t="s">
        <v>1662</v>
      </c>
      <c r="H960" s="158" t="s">
        <v>949</v>
      </c>
      <c r="I960" s="158" t="s">
        <v>949</v>
      </c>
      <c r="J960" s="158" t="s">
        <v>949</v>
      </c>
      <c r="K960" s="41" t="s">
        <v>949</v>
      </c>
      <c r="L960" s="41" t="s">
        <v>949</v>
      </c>
      <c r="M960" s="41" t="s">
        <v>949</v>
      </c>
      <c r="N960" s="158" t="s">
        <v>949</v>
      </c>
      <c r="O960" s="158" t="s">
        <v>949</v>
      </c>
      <c r="P960" s="158" t="s">
        <v>949</v>
      </c>
      <c r="Q960" s="158" t="s">
        <v>949</v>
      </c>
      <c r="R960" s="158" t="s">
        <v>949</v>
      </c>
      <c r="S960" s="41" t="s">
        <v>949</v>
      </c>
      <c r="T960" s="789" t="s">
        <v>949</v>
      </c>
      <c r="U960" s="41"/>
      <c r="V960" s="41"/>
      <c r="W960" s="41"/>
      <c r="X960" s="41"/>
      <c r="Y960" s="41"/>
      <c r="Z960" s="41"/>
      <c r="AA960" s="41"/>
      <c r="AB960" s="41"/>
      <c r="AC960" s="41"/>
      <c r="AD960" s="629"/>
      <c r="AE960" s="41" t="s">
        <v>940</v>
      </c>
      <c r="AF960" s="41" t="s">
        <v>90</v>
      </c>
      <c r="AG960" s="790"/>
      <c r="AH960" s="218"/>
      <c r="AI960" s="229"/>
      <c r="AJ960" s="218">
        <f t="shared" si="87"/>
        <v>1</v>
      </c>
      <c r="AK960" s="84">
        <f t="shared" si="89"/>
        <v>1</v>
      </c>
    </row>
    <row r="961" spans="1:37" s="84" customFormat="1" ht="16.5">
      <c r="A961" s="788"/>
      <c r="B961" s="41">
        <f t="shared" si="92"/>
        <v>959</v>
      </c>
      <c r="C961" s="41" t="s">
        <v>657</v>
      </c>
      <c r="D961" s="158" t="s">
        <v>1664</v>
      </c>
      <c r="E961" s="158" t="s">
        <v>1663</v>
      </c>
      <c r="F961" s="158" t="str">
        <f t="shared" si="91"/>
        <v>X</v>
      </c>
      <c r="G961" s="220" t="s">
        <v>1667</v>
      </c>
      <c r="H961" s="158" t="s">
        <v>949</v>
      </c>
      <c r="I961" s="158" t="s">
        <v>949</v>
      </c>
      <c r="J961" s="158" t="s">
        <v>949</v>
      </c>
      <c r="K961" s="41" t="s">
        <v>949</v>
      </c>
      <c r="L961" s="41" t="s">
        <v>949</v>
      </c>
      <c r="M961" s="41" t="s">
        <v>949</v>
      </c>
      <c r="N961" s="158" t="s">
        <v>949</v>
      </c>
      <c r="O961" s="158" t="s">
        <v>949</v>
      </c>
      <c r="P961" s="158" t="s">
        <v>949</v>
      </c>
      <c r="Q961" s="158" t="s">
        <v>949</v>
      </c>
      <c r="R961" s="158" t="s">
        <v>949</v>
      </c>
      <c r="S961" s="41" t="s">
        <v>949</v>
      </c>
      <c r="T961" s="789" t="s">
        <v>949</v>
      </c>
      <c r="U961" s="41"/>
      <c r="V961" s="41"/>
      <c r="W961" s="41"/>
      <c r="X961" s="41"/>
      <c r="Y961" s="41"/>
      <c r="Z961" s="41"/>
      <c r="AA961" s="41"/>
      <c r="AB961" s="41"/>
      <c r="AC961" s="41"/>
      <c r="AD961" s="629"/>
      <c r="AE961" s="41" t="s">
        <v>940</v>
      </c>
      <c r="AF961" s="41" t="s">
        <v>90</v>
      </c>
      <c r="AG961" s="790"/>
      <c r="AH961" s="300" t="s">
        <v>1667</v>
      </c>
      <c r="AI961" s="229"/>
      <c r="AJ961" s="218">
        <f t="shared" si="87"/>
        <v>1</v>
      </c>
      <c r="AK961" s="84">
        <f t="shared" si="89"/>
        <v>1</v>
      </c>
    </row>
    <row r="962" spans="1:37" s="84" customFormat="1" ht="16.5">
      <c r="A962" s="788"/>
      <c r="B962" s="41">
        <f t="shared" si="92"/>
        <v>960</v>
      </c>
      <c r="C962" s="41" t="s">
        <v>657</v>
      </c>
      <c r="D962" s="158" t="s">
        <v>1758</v>
      </c>
      <c r="E962" s="71" t="s">
        <v>1759</v>
      </c>
      <c r="F962" s="158" t="str">
        <f t="shared" si="91"/>
        <v>X</v>
      </c>
      <c r="G962" s="220" t="s">
        <v>1761</v>
      </c>
      <c r="H962" s="158" t="s">
        <v>949</v>
      </c>
      <c r="I962" s="158" t="s">
        <v>949</v>
      </c>
      <c r="J962" s="158" t="s">
        <v>949</v>
      </c>
      <c r="K962" s="41" t="s">
        <v>949</v>
      </c>
      <c r="L962" s="41" t="s">
        <v>949</v>
      </c>
      <c r="M962" s="41" t="s">
        <v>949</v>
      </c>
      <c r="N962" s="158" t="s">
        <v>949</v>
      </c>
      <c r="O962" s="158" t="s">
        <v>949</v>
      </c>
      <c r="P962" s="158" t="s">
        <v>949</v>
      </c>
      <c r="Q962" s="158" t="s">
        <v>949</v>
      </c>
      <c r="R962" s="158" t="s">
        <v>949</v>
      </c>
      <c r="S962" s="41" t="s">
        <v>949</v>
      </c>
      <c r="T962" s="789" t="s">
        <v>949</v>
      </c>
      <c r="U962" s="41"/>
      <c r="V962" s="41"/>
      <c r="W962" s="41"/>
      <c r="X962" s="41"/>
      <c r="Y962" s="41"/>
      <c r="Z962" s="41"/>
      <c r="AA962" s="41"/>
      <c r="AB962" s="41"/>
      <c r="AC962" s="41"/>
      <c r="AD962" s="629"/>
      <c r="AE962" s="41" t="s">
        <v>940</v>
      </c>
      <c r="AF962" s="41" t="s">
        <v>90</v>
      </c>
      <c r="AG962" s="790"/>
      <c r="AH962" s="830" t="s">
        <v>1761</v>
      </c>
      <c r="AI962" s="229"/>
      <c r="AJ962" s="645">
        <f t="shared" si="87"/>
        <v>1</v>
      </c>
      <c r="AK962" s="84">
        <f t="shared" si="89"/>
        <v>1</v>
      </c>
    </row>
    <row r="963" spans="1:37" s="84" customFormat="1" ht="16.5">
      <c r="A963" s="640"/>
      <c r="B963" s="41">
        <f t="shared" si="92"/>
        <v>961</v>
      </c>
      <c r="C963" s="210" t="s">
        <v>657</v>
      </c>
      <c r="D963" s="158" t="s">
        <v>6549</v>
      </c>
      <c r="E963" s="158" t="s">
        <v>6549</v>
      </c>
      <c r="F963" s="158" t="s">
        <v>947</v>
      </c>
      <c r="G963" s="210" t="s">
        <v>6550</v>
      </c>
      <c r="H963" s="210" t="s">
        <v>949</v>
      </c>
      <c r="I963" s="210" t="s">
        <v>949</v>
      </c>
      <c r="J963" s="210" t="s">
        <v>949</v>
      </c>
      <c r="K963" s="210" t="s">
        <v>949</v>
      </c>
      <c r="L963" s="210" t="s">
        <v>949</v>
      </c>
      <c r="M963" s="158" t="s">
        <v>949</v>
      </c>
      <c r="N963" s="158" t="s">
        <v>949</v>
      </c>
      <c r="O963" s="158" t="s">
        <v>949</v>
      </c>
      <c r="P963" s="158" t="s">
        <v>949</v>
      </c>
      <c r="Q963" s="158" t="s">
        <v>949</v>
      </c>
      <c r="R963" s="158" t="s">
        <v>949</v>
      </c>
      <c r="S963" s="1119"/>
      <c r="T963" s="841"/>
      <c r="U963" s="251"/>
      <c r="V963" s="251"/>
      <c r="W963" s="251"/>
      <c r="X963" s="251"/>
      <c r="Y963" s="251"/>
      <c r="Z963" s="251"/>
      <c r="AA963" s="251"/>
      <c r="AB963" s="251"/>
      <c r="AC963" s="251"/>
      <c r="AD963" s="1060"/>
      <c r="AE963" s="1119" t="s">
        <v>940</v>
      </c>
      <c r="AF963" s="1119" t="s">
        <v>623</v>
      </c>
      <c r="AG963" s="641"/>
      <c r="AH963" s="229"/>
      <c r="AI963" s="640"/>
      <c r="AJ963" s="245">
        <f t="shared" si="87"/>
        <v>1</v>
      </c>
      <c r="AK963" s="251">
        <f t="shared" si="89"/>
        <v>1</v>
      </c>
    </row>
    <row r="964" spans="1:37" s="84" customFormat="1" ht="16.5">
      <c r="A964" s="640"/>
      <c r="B964" s="41">
        <f t="shared" si="92"/>
        <v>962</v>
      </c>
      <c r="C964" s="210" t="s">
        <v>657</v>
      </c>
      <c r="D964" s="158" t="s">
        <v>6551</v>
      </c>
      <c r="E964" s="158" t="s">
        <v>6551</v>
      </c>
      <c r="F964" s="158" t="s">
        <v>947</v>
      </c>
      <c r="G964" s="210" t="s">
        <v>6552</v>
      </c>
      <c r="H964" s="210" t="s">
        <v>949</v>
      </c>
      <c r="I964" s="210" t="s">
        <v>949</v>
      </c>
      <c r="J964" s="210" t="s">
        <v>949</v>
      </c>
      <c r="K964" s="210" t="s">
        <v>949</v>
      </c>
      <c r="L964" s="210" t="s">
        <v>949</v>
      </c>
      <c r="M964" s="158" t="s">
        <v>949</v>
      </c>
      <c r="N964" s="158" t="s">
        <v>949</v>
      </c>
      <c r="O964" s="158" t="s">
        <v>949</v>
      </c>
      <c r="P964" s="158" t="s">
        <v>949</v>
      </c>
      <c r="Q964" s="158" t="s">
        <v>949</v>
      </c>
      <c r="R964" s="158" t="s">
        <v>949</v>
      </c>
      <c r="S964" s="1119"/>
      <c r="T964" s="841"/>
      <c r="U964" s="251"/>
      <c r="V964" s="251"/>
      <c r="W964" s="251"/>
      <c r="X964" s="251"/>
      <c r="Y964" s="251"/>
      <c r="Z964" s="251"/>
      <c r="AA964" s="251"/>
      <c r="AB964" s="251"/>
      <c r="AC964" s="251"/>
      <c r="AD964" s="1060"/>
      <c r="AE964" s="1119" t="s">
        <v>940</v>
      </c>
      <c r="AF964" s="1119" t="s">
        <v>623</v>
      </c>
      <c r="AG964" s="641"/>
      <c r="AH964" s="229"/>
      <c r="AI964" s="640"/>
      <c r="AJ964" s="245">
        <f t="shared" si="87"/>
        <v>1</v>
      </c>
      <c r="AK964" s="251">
        <f t="shared" si="89"/>
        <v>1</v>
      </c>
    </row>
    <row r="965" spans="1:37" s="84" customFormat="1" ht="16.5">
      <c r="A965" s="640"/>
      <c r="B965" s="41">
        <f t="shared" si="92"/>
        <v>963</v>
      </c>
      <c r="C965" s="210" t="s">
        <v>657</v>
      </c>
      <c r="D965" s="158" t="s">
        <v>6553</v>
      </c>
      <c r="E965" s="158" t="s">
        <v>6553</v>
      </c>
      <c r="F965" s="158" t="s">
        <v>947</v>
      </c>
      <c r="G965" s="210" t="s">
        <v>6554</v>
      </c>
      <c r="H965" s="210" t="s">
        <v>949</v>
      </c>
      <c r="I965" s="210" t="s">
        <v>949</v>
      </c>
      <c r="J965" s="210" t="s">
        <v>949</v>
      </c>
      <c r="K965" s="210" t="s">
        <v>949</v>
      </c>
      <c r="L965" s="210" t="s">
        <v>949</v>
      </c>
      <c r="M965" s="158" t="s">
        <v>949</v>
      </c>
      <c r="N965" s="158" t="s">
        <v>949</v>
      </c>
      <c r="O965" s="158" t="s">
        <v>949</v>
      </c>
      <c r="P965" s="158" t="s">
        <v>949</v>
      </c>
      <c r="Q965" s="158" t="s">
        <v>949</v>
      </c>
      <c r="R965" s="158" t="s">
        <v>949</v>
      </c>
      <c r="S965" s="1119"/>
      <c r="T965" s="841"/>
      <c r="U965" s="251"/>
      <c r="V965" s="251"/>
      <c r="W965" s="251"/>
      <c r="X965" s="251"/>
      <c r="Y965" s="251"/>
      <c r="Z965" s="251"/>
      <c r="AA965" s="251"/>
      <c r="AB965" s="251"/>
      <c r="AC965" s="251"/>
      <c r="AD965" s="1060"/>
      <c r="AE965" s="1119" t="s">
        <v>940</v>
      </c>
      <c r="AF965" s="1119" t="s">
        <v>623</v>
      </c>
      <c r="AG965" s="641"/>
      <c r="AH965" s="229"/>
      <c r="AI965" s="640"/>
      <c r="AJ965" s="245">
        <f t="shared" si="87"/>
        <v>1</v>
      </c>
      <c r="AK965" s="251">
        <f t="shared" si="89"/>
        <v>1</v>
      </c>
    </row>
    <row r="966" spans="1:37" s="84" customFormat="1" ht="16.5">
      <c r="A966" s="640"/>
      <c r="B966" s="41">
        <f t="shared" si="92"/>
        <v>964</v>
      </c>
      <c r="C966" s="210" t="s">
        <v>657</v>
      </c>
      <c r="D966" s="158" t="s">
        <v>6555</v>
      </c>
      <c r="E966" s="158" t="s">
        <v>6555</v>
      </c>
      <c r="F966" s="158" t="s">
        <v>947</v>
      </c>
      <c r="G966" s="210" t="s">
        <v>6556</v>
      </c>
      <c r="H966" s="210" t="s">
        <v>949</v>
      </c>
      <c r="I966" s="210" t="s">
        <v>949</v>
      </c>
      <c r="J966" s="210" t="s">
        <v>949</v>
      </c>
      <c r="K966" s="210" t="s">
        <v>949</v>
      </c>
      <c r="L966" s="210" t="s">
        <v>949</v>
      </c>
      <c r="M966" s="158" t="s">
        <v>949</v>
      </c>
      <c r="N966" s="158" t="s">
        <v>949</v>
      </c>
      <c r="O966" s="158" t="s">
        <v>949</v>
      </c>
      <c r="P966" s="158" t="s">
        <v>949</v>
      </c>
      <c r="Q966" s="158" t="s">
        <v>949</v>
      </c>
      <c r="R966" s="158" t="s">
        <v>949</v>
      </c>
      <c r="S966" s="1119"/>
      <c r="T966" s="841"/>
      <c r="U966" s="251"/>
      <c r="V966" s="251"/>
      <c r="W966" s="251"/>
      <c r="X966" s="251"/>
      <c r="Y966" s="251"/>
      <c r="Z966" s="251"/>
      <c r="AA966" s="251"/>
      <c r="AB966" s="251"/>
      <c r="AC966" s="251"/>
      <c r="AD966" s="1060"/>
      <c r="AE966" s="1119" t="s">
        <v>940</v>
      </c>
      <c r="AF966" s="1119" t="s">
        <v>623</v>
      </c>
      <c r="AG966" s="641"/>
      <c r="AH966" s="229"/>
      <c r="AI966" s="640"/>
      <c r="AJ966" s="245">
        <f t="shared" si="87"/>
        <v>1</v>
      </c>
      <c r="AK966" s="251">
        <f t="shared" si="89"/>
        <v>1</v>
      </c>
    </row>
    <row r="967" spans="1:37" s="84" customFormat="1" ht="16.5">
      <c r="A967" s="640"/>
      <c r="B967" s="41">
        <f t="shared" si="92"/>
        <v>965</v>
      </c>
      <c r="C967" s="29" t="s">
        <v>657</v>
      </c>
      <c r="D967" s="106" t="s">
        <v>6557</v>
      </c>
      <c r="E967" s="106" t="s">
        <v>6557</v>
      </c>
      <c r="F967" s="106" t="str">
        <f>MID(D967,4,1)</f>
        <v>X</v>
      </c>
      <c r="G967" s="29" t="s">
        <v>6558</v>
      </c>
      <c r="H967" s="158" t="s">
        <v>949</v>
      </c>
      <c r="I967" s="158" t="s">
        <v>949</v>
      </c>
      <c r="J967" s="158" t="s">
        <v>949</v>
      </c>
      <c r="K967" s="41" t="s">
        <v>949</v>
      </c>
      <c r="L967" s="41" t="s">
        <v>949</v>
      </c>
      <c r="M967" s="158" t="s">
        <v>949</v>
      </c>
      <c r="N967" s="158" t="s">
        <v>949</v>
      </c>
      <c r="O967" s="158" t="s">
        <v>949</v>
      </c>
      <c r="P967" s="158" t="s">
        <v>949</v>
      </c>
      <c r="Q967" s="158" t="s">
        <v>949</v>
      </c>
      <c r="R967" s="158" t="s">
        <v>949</v>
      </c>
      <c r="S967" s="158" t="s">
        <v>949</v>
      </c>
      <c r="T967" s="329" t="s">
        <v>949</v>
      </c>
      <c r="U967" s="251"/>
      <c r="V967" s="251"/>
      <c r="W967" s="251"/>
      <c r="X967" s="251"/>
      <c r="Y967" s="251"/>
      <c r="Z967" s="251"/>
      <c r="AA967" s="251"/>
      <c r="AB967" s="251"/>
      <c r="AC967" s="251"/>
      <c r="AD967" s="1060"/>
      <c r="AE967" s="1119" t="s">
        <v>940</v>
      </c>
      <c r="AF967" s="1119" t="s">
        <v>623</v>
      </c>
      <c r="AG967" s="641"/>
      <c r="AH967" s="229"/>
      <c r="AI967" s="640"/>
      <c r="AJ967" s="245">
        <f t="shared" si="87"/>
        <v>1</v>
      </c>
      <c r="AK967" s="251">
        <f t="shared" si="89"/>
        <v>1</v>
      </c>
    </row>
    <row r="968" spans="1:37" s="84" customFormat="1" ht="16.5">
      <c r="A968" s="640"/>
      <c r="B968" s="41">
        <f t="shared" si="92"/>
        <v>966</v>
      </c>
      <c r="C968" s="210" t="s">
        <v>657</v>
      </c>
      <c r="D968" s="158" t="s">
        <v>6559</v>
      </c>
      <c r="E968" s="158" t="s">
        <v>6559</v>
      </c>
      <c r="F968" s="158" t="s">
        <v>947</v>
      </c>
      <c r="G968" s="210" t="s">
        <v>6560</v>
      </c>
      <c r="H968" s="210" t="s">
        <v>949</v>
      </c>
      <c r="I968" s="210" t="s">
        <v>949</v>
      </c>
      <c r="J968" s="210" t="s">
        <v>949</v>
      </c>
      <c r="K968" s="210" t="s">
        <v>949</v>
      </c>
      <c r="L968" s="210" t="s">
        <v>949</v>
      </c>
      <c r="M968" s="158" t="s">
        <v>949</v>
      </c>
      <c r="N968" s="158" t="s">
        <v>949</v>
      </c>
      <c r="O968" s="158" t="s">
        <v>949</v>
      </c>
      <c r="P968" s="158" t="s">
        <v>949</v>
      </c>
      <c r="Q968" s="158" t="s">
        <v>949</v>
      </c>
      <c r="R968" s="158" t="s">
        <v>949</v>
      </c>
      <c r="S968" s="1119"/>
      <c r="T968" s="841"/>
      <c r="U968" s="251"/>
      <c r="V968" s="251"/>
      <c r="W968" s="251"/>
      <c r="X968" s="251"/>
      <c r="Y968" s="251"/>
      <c r="Z968" s="251"/>
      <c r="AA968" s="251"/>
      <c r="AB968" s="251"/>
      <c r="AC968" s="251"/>
      <c r="AD968" s="1060"/>
      <c r="AE968" s="1119" t="s">
        <v>940</v>
      </c>
      <c r="AF968" s="1119" t="s">
        <v>623</v>
      </c>
      <c r="AG968" s="641"/>
      <c r="AH968" s="229"/>
      <c r="AI968" s="640"/>
      <c r="AJ968" s="245">
        <f t="shared" si="87"/>
        <v>1</v>
      </c>
      <c r="AK968" s="251">
        <f t="shared" si="89"/>
        <v>1</v>
      </c>
    </row>
    <row r="969" spans="1:37" s="84" customFormat="1" ht="16.5">
      <c r="A969" s="640"/>
      <c r="B969" s="41">
        <f t="shared" si="92"/>
        <v>967</v>
      </c>
      <c r="C969" s="210" t="s">
        <v>657</v>
      </c>
      <c r="D969" s="158" t="s">
        <v>6561</v>
      </c>
      <c r="E969" s="158" t="s">
        <v>6561</v>
      </c>
      <c r="F969" s="158" t="s">
        <v>947</v>
      </c>
      <c r="G969" s="210" t="s">
        <v>6562</v>
      </c>
      <c r="H969" s="210" t="s">
        <v>949</v>
      </c>
      <c r="I969" s="210" t="s">
        <v>949</v>
      </c>
      <c r="J969" s="210" t="s">
        <v>949</v>
      </c>
      <c r="K969" s="210" t="s">
        <v>949</v>
      </c>
      <c r="L969" s="210" t="s">
        <v>949</v>
      </c>
      <c r="M969" s="158" t="s">
        <v>949</v>
      </c>
      <c r="N969" s="158" t="s">
        <v>949</v>
      </c>
      <c r="O969" s="158" t="s">
        <v>949</v>
      </c>
      <c r="P969" s="158" t="s">
        <v>949</v>
      </c>
      <c r="Q969" s="158" t="s">
        <v>949</v>
      </c>
      <c r="R969" s="158" t="s">
        <v>949</v>
      </c>
      <c r="S969" s="1119"/>
      <c r="T969" s="841"/>
      <c r="U969" s="251"/>
      <c r="V969" s="251"/>
      <c r="W969" s="251"/>
      <c r="X969" s="251"/>
      <c r="Y969" s="251"/>
      <c r="Z969" s="251"/>
      <c r="AA969" s="251"/>
      <c r="AB969" s="251"/>
      <c r="AC969" s="251"/>
      <c r="AD969" s="1060"/>
      <c r="AE969" s="1119" t="s">
        <v>940</v>
      </c>
      <c r="AF969" s="1119" t="s">
        <v>623</v>
      </c>
      <c r="AG969" s="641"/>
      <c r="AH969" s="229"/>
      <c r="AI969" s="640"/>
      <c r="AJ969" s="245">
        <f t="shared" si="87"/>
        <v>1</v>
      </c>
      <c r="AK969" s="251">
        <f t="shared" si="89"/>
        <v>1</v>
      </c>
    </row>
    <row r="970" spans="1:37" s="84" customFormat="1" ht="16.5">
      <c r="A970" s="640"/>
      <c r="B970" s="41">
        <f t="shared" si="92"/>
        <v>968</v>
      </c>
      <c r="C970" s="210" t="s">
        <v>657</v>
      </c>
      <c r="D970" s="158" t="s">
        <v>6563</v>
      </c>
      <c r="E970" s="158" t="s">
        <v>6563</v>
      </c>
      <c r="F970" s="158" t="s">
        <v>947</v>
      </c>
      <c r="G970" s="210" t="s">
        <v>6564</v>
      </c>
      <c r="H970" s="210" t="s">
        <v>949</v>
      </c>
      <c r="I970" s="210" t="s">
        <v>949</v>
      </c>
      <c r="J970" s="210" t="s">
        <v>949</v>
      </c>
      <c r="K970" s="210" t="s">
        <v>949</v>
      </c>
      <c r="L970" s="210" t="s">
        <v>949</v>
      </c>
      <c r="M970" s="158" t="s">
        <v>949</v>
      </c>
      <c r="N970" s="158" t="s">
        <v>949</v>
      </c>
      <c r="O970" s="158" t="s">
        <v>949</v>
      </c>
      <c r="P970" s="158" t="s">
        <v>949</v>
      </c>
      <c r="Q970" s="158" t="s">
        <v>949</v>
      </c>
      <c r="R970" s="158" t="s">
        <v>949</v>
      </c>
      <c r="S970" s="1119"/>
      <c r="T970" s="841"/>
      <c r="U970" s="251"/>
      <c r="V970" s="251"/>
      <c r="W970" s="251"/>
      <c r="X970" s="251"/>
      <c r="Y970" s="251"/>
      <c r="Z970" s="251"/>
      <c r="AA970" s="251"/>
      <c r="AB970" s="251"/>
      <c r="AC970" s="251"/>
      <c r="AD970" s="1060"/>
      <c r="AE970" s="1119" t="s">
        <v>940</v>
      </c>
      <c r="AF970" s="1119" t="s">
        <v>623</v>
      </c>
      <c r="AG970" s="641"/>
      <c r="AH970" s="229"/>
      <c r="AI970" s="640"/>
      <c r="AJ970" s="245">
        <f t="shared" si="87"/>
        <v>1</v>
      </c>
      <c r="AK970" s="251">
        <f t="shared" si="89"/>
        <v>1</v>
      </c>
    </row>
    <row r="971" spans="1:37" s="84" customFormat="1" ht="16.5">
      <c r="A971" s="640"/>
      <c r="B971" s="41">
        <f t="shared" si="92"/>
        <v>969</v>
      </c>
      <c r="C971" s="29" t="s">
        <v>657</v>
      </c>
      <c r="D971" s="106" t="s">
        <v>1665</v>
      </c>
      <c r="E971" s="106" t="s">
        <v>1665</v>
      </c>
      <c r="F971" s="106" t="str">
        <f>MID(D971,4,1)</f>
        <v>X</v>
      </c>
      <c r="G971" s="29" t="s">
        <v>6565</v>
      </c>
      <c r="H971" s="158" t="s">
        <v>949</v>
      </c>
      <c r="I971" s="158" t="s">
        <v>949</v>
      </c>
      <c r="J971" s="158" t="s">
        <v>949</v>
      </c>
      <c r="K971" s="41" t="s">
        <v>949</v>
      </c>
      <c r="L971" s="41" t="s">
        <v>949</v>
      </c>
      <c r="M971" s="158" t="s">
        <v>949</v>
      </c>
      <c r="N971" s="158" t="s">
        <v>949</v>
      </c>
      <c r="O971" s="158" t="s">
        <v>949</v>
      </c>
      <c r="P971" s="158" t="s">
        <v>949</v>
      </c>
      <c r="Q971" s="158" t="s">
        <v>949</v>
      </c>
      <c r="R971" s="158" t="s">
        <v>949</v>
      </c>
      <c r="S971" s="158" t="s">
        <v>949</v>
      </c>
      <c r="T971" s="329" t="s">
        <v>949</v>
      </c>
      <c r="U971" s="251"/>
      <c r="V971" s="251"/>
      <c r="W971" s="251"/>
      <c r="X971" s="251"/>
      <c r="Y971" s="251"/>
      <c r="Z971" s="251"/>
      <c r="AA971" s="251"/>
      <c r="AB971" s="251"/>
      <c r="AC971" s="251"/>
      <c r="AD971" s="1060"/>
      <c r="AE971" s="1119" t="s">
        <v>940</v>
      </c>
      <c r="AF971" s="1119" t="s">
        <v>623</v>
      </c>
      <c r="AG971" s="641"/>
      <c r="AH971" s="229"/>
      <c r="AI971" s="640"/>
      <c r="AJ971" s="245">
        <f t="shared" si="87"/>
        <v>1</v>
      </c>
      <c r="AK971" s="251">
        <f t="shared" si="89"/>
        <v>1</v>
      </c>
    </row>
    <row r="972" spans="1:37" s="84" customFormat="1" ht="16.5">
      <c r="A972" s="640"/>
      <c r="B972" s="41">
        <f t="shared" si="92"/>
        <v>970</v>
      </c>
      <c r="C972" s="210" t="s">
        <v>657</v>
      </c>
      <c r="D972" s="158" t="s">
        <v>6566</v>
      </c>
      <c r="E972" s="158" t="s">
        <v>6566</v>
      </c>
      <c r="F972" s="158" t="s">
        <v>947</v>
      </c>
      <c r="G972" s="210" t="s">
        <v>6567</v>
      </c>
      <c r="H972" s="210" t="s">
        <v>949</v>
      </c>
      <c r="I972" s="210" t="s">
        <v>949</v>
      </c>
      <c r="J972" s="210" t="s">
        <v>949</v>
      </c>
      <c r="K972" s="210" t="s">
        <v>949</v>
      </c>
      <c r="L972" s="210" t="s">
        <v>949</v>
      </c>
      <c r="M972" s="158" t="s">
        <v>949</v>
      </c>
      <c r="N972" s="158" t="s">
        <v>949</v>
      </c>
      <c r="O972" s="158" t="s">
        <v>949</v>
      </c>
      <c r="P972" s="158" t="s">
        <v>949</v>
      </c>
      <c r="Q972" s="158" t="s">
        <v>949</v>
      </c>
      <c r="R972" s="158" t="s">
        <v>949</v>
      </c>
      <c r="S972" s="1119"/>
      <c r="T972" s="841"/>
      <c r="U972" s="251"/>
      <c r="V972" s="251"/>
      <c r="W972" s="251"/>
      <c r="X972" s="251"/>
      <c r="Y972" s="251"/>
      <c r="Z972" s="251"/>
      <c r="AA972" s="251"/>
      <c r="AB972" s="251"/>
      <c r="AC972" s="251"/>
      <c r="AD972" s="1060"/>
      <c r="AE972" s="1119" t="s">
        <v>940</v>
      </c>
      <c r="AF972" s="1119" t="s">
        <v>623</v>
      </c>
      <c r="AG972" s="641"/>
      <c r="AH972" s="229"/>
      <c r="AI972" s="640"/>
      <c r="AJ972" s="245">
        <f t="shared" si="87"/>
        <v>1</v>
      </c>
      <c r="AK972" s="251">
        <f t="shared" si="89"/>
        <v>1</v>
      </c>
    </row>
    <row r="973" spans="1:37" s="84" customFormat="1" ht="16.5">
      <c r="A973" s="229"/>
      <c r="B973" s="275">
        <f t="shared" si="92"/>
        <v>971</v>
      </c>
      <c r="C973" s="150" t="s">
        <v>657</v>
      </c>
      <c r="D973" s="1337" t="s">
        <v>6568</v>
      </c>
      <c r="E973" s="1337" t="s">
        <v>6569</v>
      </c>
      <c r="F973" s="1337" t="str">
        <f>MID(D973,4,1)</f>
        <v>X</v>
      </c>
      <c r="G973" s="150" t="s">
        <v>6570</v>
      </c>
      <c r="H973" s="160" t="s">
        <v>949</v>
      </c>
      <c r="I973" s="160" t="s">
        <v>949</v>
      </c>
      <c r="J973" s="160" t="s">
        <v>949</v>
      </c>
      <c r="K973" s="275" t="s">
        <v>949</v>
      </c>
      <c r="L973" s="275" t="s">
        <v>949</v>
      </c>
      <c r="M973" s="160" t="s">
        <v>949</v>
      </c>
      <c r="N973" s="160" t="s">
        <v>949</v>
      </c>
      <c r="O973" s="160" t="s">
        <v>949</v>
      </c>
      <c r="P973" s="160" t="s">
        <v>949</v>
      </c>
      <c r="Q973" s="160" t="s">
        <v>949</v>
      </c>
      <c r="R973" s="160" t="s">
        <v>949</v>
      </c>
      <c r="S973" s="160" t="s">
        <v>949</v>
      </c>
      <c r="T973" s="158" t="s">
        <v>949</v>
      </c>
      <c r="U973" s="251"/>
      <c r="V973" s="251"/>
      <c r="W973" s="251"/>
      <c r="X973" s="251"/>
      <c r="Y973" s="251"/>
      <c r="Z973" s="251"/>
      <c r="AA973" s="251"/>
      <c r="AB973" s="251"/>
      <c r="AC973" s="251"/>
      <c r="AD973" s="251"/>
      <c r="AE973" s="1061" t="s">
        <v>940</v>
      </c>
      <c r="AF973" s="1061" t="s">
        <v>623</v>
      </c>
      <c r="AG973" s="790"/>
      <c r="AH973" s="229"/>
      <c r="AI973" s="640"/>
      <c r="AJ973" s="245">
        <f t="shared" si="87"/>
        <v>2</v>
      </c>
      <c r="AK973" s="251">
        <f t="shared" si="89"/>
        <v>1</v>
      </c>
    </row>
    <row r="974" spans="1:37" s="84" customFormat="1" ht="16.5">
      <c r="A974" s="229"/>
      <c r="B974" s="41">
        <f t="shared" si="92"/>
        <v>972</v>
      </c>
      <c r="C974" s="29" t="s">
        <v>657</v>
      </c>
      <c r="D974" s="106" t="s">
        <v>6568</v>
      </c>
      <c r="E974" s="106" t="s">
        <v>6571</v>
      </c>
      <c r="F974" s="106" t="str">
        <f>MID(D974,4,1)</f>
        <v>X</v>
      </c>
      <c r="G974" s="29" t="s">
        <v>6572</v>
      </c>
      <c r="H974" s="158" t="s">
        <v>949</v>
      </c>
      <c r="I974" s="158" t="s">
        <v>949</v>
      </c>
      <c r="J974" s="158" t="s">
        <v>949</v>
      </c>
      <c r="K974" s="41" t="s">
        <v>949</v>
      </c>
      <c r="L974" s="41" t="s">
        <v>949</v>
      </c>
      <c r="M974" s="158" t="s">
        <v>949</v>
      </c>
      <c r="N974" s="158" t="s">
        <v>949</v>
      </c>
      <c r="O974" s="158" t="s">
        <v>949</v>
      </c>
      <c r="P974" s="158" t="s">
        <v>949</v>
      </c>
      <c r="Q974" s="158" t="s">
        <v>949</v>
      </c>
      <c r="R974" s="158" t="s">
        <v>949</v>
      </c>
      <c r="S974" s="158" t="s">
        <v>949</v>
      </c>
      <c r="T974" s="158" t="s">
        <v>949</v>
      </c>
      <c r="U974" s="251"/>
      <c r="V974" s="251"/>
      <c r="W974" s="251"/>
      <c r="X974" s="251"/>
      <c r="Y974" s="251"/>
      <c r="Z974" s="251"/>
      <c r="AA974" s="251"/>
      <c r="AB974" s="251"/>
      <c r="AC974" s="251"/>
      <c r="AD974" s="251"/>
      <c r="AE974" s="1119" t="s">
        <v>940</v>
      </c>
      <c r="AF974" s="1119" t="s">
        <v>623</v>
      </c>
      <c r="AG974" s="790"/>
      <c r="AH974" s="229"/>
      <c r="AI974" s="640"/>
      <c r="AJ974" s="245">
        <f t="shared" si="87"/>
        <v>2</v>
      </c>
      <c r="AK974" s="251">
        <f t="shared" si="89"/>
        <v>1</v>
      </c>
    </row>
    <row r="975" spans="1:37" s="84" customFormat="1" ht="16.5">
      <c r="A975" s="229"/>
      <c r="B975" s="41">
        <f t="shared" si="92"/>
        <v>973</v>
      </c>
      <c r="C975" s="41" t="s">
        <v>3237</v>
      </c>
      <c r="D975" s="248" t="s">
        <v>6573</v>
      </c>
      <c r="E975" s="158" t="str">
        <f>D975</f>
        <v>B8F10A01</v>
      </c>
      <c r="F975" s="158" t="s">
        <v>947</v>
      </c>
      <c r="G975" s="281" t="s">
        <v>6574</v>
      </c>
      <c r="H975" s="244" t="s">
        <v>949</v>
      </c>
      <c r="I975" s="244" t="s">
        <v>949</v>
      </c>
      <c r="J975" s="244" t="s">
        <v>949</v>
      </c>
      <c r="K975" s="244" t="s">
        <v>949</v>
      </c>
      <c r="L975" s="340" t="s">
        <v>949</v>
      </c>
      <c r="M975" s="340" t="s">
        <v>949</v>
      </c>
      <c r="N975" s="244" t="s">
        <v>949</v>
      </c>
      <c r="O975" s="244" t="s">
        <v>949</v>
      </c>
      <c r="P975" s="244" t="s">
        <v>949</v>
      </c>
      <c r="Q975" s="244" t="s">
        <v>949</v>
      </c>
      <c r="R975" s="281" t="s">
        <v>1459</v>
      </c>
      <c r="S975" s="281"/>
      <c r="T975" s="281"/>
      <c r="U975" s="229"/>
      <c r="V975" s="229"/>
      <c r="W975" s="229"/>
      <c r="X975" s="229"/>
      <c r="Y975" s="229"/>
      <c r="Z975" s="229"/>
      <c r="AA975" s="229"/>
      <c r="AB975" s="229"/>
      <c r="AC975" s="229"/>
      <c r="AD975" s="229"/>
      <c r="AE975" s="41" t="s">
        <v>989</v>
      </c>
      <c r="AF975" s="229" t="s">
        <v>605</v>
      </c>
      <c r="AG975" s="790"/>
      <c r="AH975" s="229"/>
      <c r="AI975" s="229"/>
      <c r="AJ975" s="649">
        <f t="shared" si="87"/>
        <v>1</v>
      </c>
      <c r="AK975" s="84">
        <f t="shared" si="89"/>
        <v>1</v>
      </c>
    </row>
    <row r="976" spans="1:37" s="84" customFormat="1" ht="16.5">
      <c r="A976" s="229"/>
      <c r="B976" s="41">
        <f t="shared" si="92"/>
        <v>974</v>
      </c>
      <c r="C976" s="29" t="s">
        <v>3237</v>
      </c>
      <c r="D976" s="106" t="s">
        <v>6575</v>
      </c>
      <c r="E976" s="106" t="s">
        <v>6575</v>
      </c>
      <c r="F976" s="158" t="s">
        <v>947</v>
      </c>
      <c r="G976" s="29" t="s">
        <v>3327</v>
      </c>
      <c r="H976" s="158" t="s">
        <v>5034</v>
      </c>
      <c r="I976" s="953" t="s">
        <v>5034</v>
      </c>
      <c r="J976" s="953" t="s">
        <v>5034</v>
      </c>
      <c r="K976" s="158" t="s">
        <v>5034</v>
      </c>
      <c r="L976" s="41" t="s">
        <v>5034</v>
      </c>
      <c r="M976" s="29"/>
      <c r="N976" s="158"/>
      <c r="O976" s="244"/>
      <c r="P976" s="106" t="s">
        <v>945</v>
      </c>
      <c r="Q976" s="106"/>
      <c r="R976" s="29" t="s">
        <v>6576</v>
      </c>
      <c r="S976" s="29" t="s">
        <v>945</v>
      </c>
      <c r="T976" s="29" t="s">
        <v>945</v>
      </c>
      <c r="U976" s="229"/>
      <c r="V976" s="229"/>
      <c r="W976" s="229"/>
      <c r="X976" s="229"/>
      <c r="Y976" s="229"/>
      <c r="Z976" s="229"/>
      <c r="AA976" s="229"/>
      <c r="AB976" s="229"/>
      <c r="AC976" s="229"/>
      <c r="AD976" s="229"/>
      <c r="AE976" s="229"/>
      <c r="AF976" s="229" t="s">
        <v>605</v>
      </c>
      <c r="AG976" s="229"/>
      <c r="AH976" s="229"/>
      <c r="AI976" s="229"/>
      <c r="AJ976" s="218">
        <f t="shared" si="87"/>
        <v>1</v>
      </c>
      <c r="AK976" s="84">
        <f t="shared" si="89"/>
        <v>1</v>
      </c>
    </row>
    <row r="977" spans="1:37" s="84" customFormat="1" ht="16.5">
      <c r="A977" s="218"/>
      <c r="B977" s="41">
        <f t="shared" si="92"/>
        <v>975</v>
      </c>
      <c r="C977" s="41" t="s">
        <v>3237</v>
      </c>
      <c r="D977" s="248" t="s">
        <v>3238</v>
      </c>
      <c r="E977" s="158" t="s">
        <v>3239</v>
      </c>
      <c r="F977" s="158" t="str">
        <f t="shared" ref="F977:F1004" si="93">MID(E977,5,1)</f>
        <v>X</v>
      </c>
      <c r="G977" s="220" t="s">
        <v>3242</v>
      </c>
      <c r="H977" s="244" t="s">
        <v>949</v>
      </c>
      <c r="I977" s="244" t="s">
        <v>949</v>
      </c>
      <c r="J977" s="244" t="s">
        <v>949</v>
      </c>
      <c r="K977" s="244" t="s">
        <v>949</v>
      </c>
      <c r="L977" s="221" t="s">
        <v>949</v>
      </c>
      <c r="M977" s="221" t="s">
        <v>949</v>
      </c>
      <c r="N977" s="244" t="s">
        <v>949</v>
      </c>
      <c r="O977" s="244" t="s">
        <v>949</v>
      </c>
      <c r="P977" s="244" t="s">
        <v>949</v>
      </c>
      <c r="Q977" s="244" t="s">
        <v>949</v>
      </c>
      <c r="R977" s="221" t="s">
        <v>949</v>
      </c>
      <c r="S977" s="41" t="s">
        <v>949</v>
      </c>
      <c r="T977" s="41" t="s">
        <v>949</v>
      </c>
      <c r="U977" s="41"/>
      <c r="V977" s="41"/>
      <c r="W977" s="41"/>
      <c r="X977" s="41"/>
      <c r="Y977" s="41"/>
      <c r="Z977" s="41"/>
      <c r="AA977" s="41"/>
      <c r="AB977" s="41"/>
      <c r="AC977" s="41"/>
      <c r="AD977" s="41"/>
      <c r="AE977" s="41" t="s">
        <v>940</v>
      </c>
      <c r="AF977" s="229" t="s">
        <v>605</v>
      </c>
      <c r="AG977" s="790"/>
      <c r="AH977" s="218"/>
      <c r="AI977" s="229"/>
      <c r="AJ977" s="218">
        <f t="shared" si="87"/>
        <v>1</v>
      </c>
      <c r="AK977" s="84">
        <f t="shared" si="89"/>
        <v>1</v>
      </c>
    </row>
    <row r="978" spans="1:37" s="84" customFormat="1" ht="16.5">
      <c r="A978" s="218"/>
      <c r="B978" s="41">
        <f t="shared" si="92"/>
        <v>976</v>
      </c>
      <c r="C978" s="41" t="s">
        <v>3237</v>
      </c>
      <c r="D978" s="248" t="s">
        <v>3243</v>
      </c>
      <c r="E978" s="158" t="s">
        <v>3244</v>
      </c>
      <c r="F978" s="158" t="str">
        <f t="shared" si="93"/>
        <v>X</v>
      </c>
      <c r="G978" s="220" t="s">
        <v>3247</v>
      </c>
      <c r="H978" s="244" t="s">
        <v>949</v>
      </c>
      <c r="I978" s="244" t="s">
        <v>949</v>
      </c>
      <c r="J978" s="244" t="s">
        <v>949</v>
      </c>
      <c r="K978" s="244" t="s">
        <v>949</v>
      </c>
      <c r="L978" s="221" t="s">
        <v>949</v>
      </c>
      <c r="M978" s="221" t="s">
        <v>949</v>
      </c>
      <c r="N978" s="244" t="s">
        <v>949</v>
      </c>
      <c r="O978" s="244" t="s">
        <v>949</v>
      </c>
      <c r="P978" s="244" t="s">
        <v>949</v>
      </c>
      <c r="Q978" s="244" t="s">
        <v>949</v>
      </c>
      <c r="R978" s="221" t="s">
        <v>949</v>
      </c>
      <c r="S978" s="41" t="s">
        <v>949</v>
      </c>
      <c r="T978" s="41" t="s">
        <v>949</v>
      </c>
      <c r="U978" s="41"/>
      <c r="V978" s="41"/>
      <c r="W978" s="41"/>
      <c r="X978" s="41"/>
      <c r="Y978" s="41"/>
      <c r="Z978" s="41"/>
      <c r="AA978" s="41"/>
      <c r="AB978" s="41"/>
      <c r="AC978" s="41"/>
      <c r="AD978" s="41"/>
      <c r="AE978" s="41" t="s">
        <v>940</v>
      </c>
      <c r="AF978" s="229" t="s">
        <v>605</v>
      </c>
      <c r="AG978" s="790"/>
      <c r="AH978" s="218"/>
      <c r="AI978" s="229"/>
      <c r="AJ978" s="218">
        <f t="shared" si="87"/>
        <v>1</v>
      </c>
      <c r="AK978" s="84">
        <f t="shared" si="89"/>
        <v>1</v>
      </c>
    </row>
    <row r="979" spans="1:37" s="84" customFormat="1" ht="16.5">
      <c r="A979" s="218"/>
      <c r="B979" s="41">
        <f t="shared" si="92"/>
        <v>977</v>
      </c>
      <c r="C979" s="41" t="s">
        <v>3237</v>
      </c>
      <c r="D979" s="248" t="s">
        <v>3267</v>
      </c>
      <c r="E979" s="158" t="s">
        <v>3268</v>
      </c>
      <c r="F979" s="158" t="str">
        <f t="shared" si="93"/>
        <v>X</v>
      </c>
      <c r="G979" s="220" t="s">
        <v>3271</v>
      </c>
      <c r="H979" s="244" t="s">
        <v>949</v>
      </c>
      <c r="I979" s="244" t="s">
        <v>949</v>
      </c>
      <c r="J979" s="244" t="s">
        <v>949</v>
      </c>
      <c r="K979" s="244" t="s">
        <v>949</v>
      </c>
      <c r="L979" s="221" t="s">
        <v>949</v>
      </c>
      <c r="M979" s="221" t="s">
        <v>949</v>
      </c>
      <c r="N979" s="244" t="s">
        <v>949</v>
      </c>
      <c r="O979" s="244" t="s">
        <v>949</v>
      </c>
      <c r="P979" s="244" t="s">
        <v>949</v>
      </c>
      <c r="Q979" s="244" t="s">
        <v>949</v>
      </c>
      <c r="R979" s="221" t="s">
        <v>949</v>
      </c>
      <c r="S979" s="41" t="s">
        <v>949</v>
      </c>
      <c r="T979" s="41" t="s">
        <v>949</v>
      </c>
      <c r="U979" s="41"/>
      <c r="V979" s="41"/>
      <c r="W979" s="41"/>
      <c r="X979" s="41"/>
      <c r="Y979" s="41"/>
      <c r="Z979" s="41"/>
      <c r="AA979" s="41"/>
      <c r="AB979" s="41"/>
      <c r="AC979" s="41"/>
      <c r="AD979" s="41"/>
      <c r="AE979" s="41" t="s">
        <v>940</v>
      </c>
      <c r="AF979" s="229" t="s">
        <v>605</v>
      </c>
      <c r="AG979" s="790"/>
      <c r="AH979" s="218"/>
      <c r="AI979" s="229"/>
      <c r="AJ979" s="218">
        <f t="shared" si="87"/>
        <v>1</v>
      </c>
      <c r="AK979" s="84">
        <f t="shared" si="89"/>
        <v>1</v>
      </c>
    </row>
    <row r="980" spans="1:37" s="84" customFormat="1" ht="16.5">
      <c r="A980" s="218"/>
      <c r="B980" s="41">
        <f t="shared" si="92"/>
        <v>978</v>
      </c>
      <c r="C980" s="41" t="s">
        <v>3237</v>
      </c>
      <c r="D980" s="248" t="s">
        <v>3272</v>
      </c>
      <c r="E980" s="158" t="s">
        <v>3273</v>
      </c>
      <c r="F980" s="158" t="str">
        <f t="shared" si="93"/>
        <v>X</v>
      </c>
      <c r="G980" s="220" t="s">
        <v>3276</v>
      </c>
      <c r="H980" s="244" t="s">
        <v>949</v>
      </c>
      <c r="I980" s="244" t="s">
        <v>949</v>
      </c>
      <c r="J980" s="244" t="s">
        <v>949</v>
      </c>
      <c r="K980" s="244" t="s">
        <v>949</v>
      </c>
      <c r="L980" s="221" t="s">
        <v>949</v>
      </c>
      <c r="M980" s="221" t="s">
        <v>949</v>
      </c>
      <c r="N980" s="244" t="s">
        <v>949</v>
      </c>
      <c r="O980" s="244" t="s">
        <v>949</v>
      </c>
      <c r="P980" s="244" t="s">
        <v>949</v>
      </c>
      <c r="Q980" s="244" t="s">
        <v>949</v>
      </c>
      <c r="R980" s="221" t="s">
        <v>949</v>
      </c>
      <c r="S980" s="41" t="s">
        <v>949</v>
      </c>
      <c r="T980" s="41" t="s">
        <v>949</v>
      </c>
      <c r="U980" s="41"/>
      <c r="V980" s="41"/>
      <c r="W980" s="41"/>
      <c r="X980" s="41"/>
      <c r="Y980" s="41"/>
      <c r="Z980" s="41"/>
      <c r="AA980" s="41"/>
      <c r="AB980" s="41"/>
      <c r="AC980" s="41"/>
      <c r="AD980" s="41"/>
      <c r="AE980" s="41" t="s">
        <v>940</v>
      </c>
      <c r="AF980" s="229" t="s">
        <v>605</v>
      </c>
      <c r="AG980" s="790"/>
      <c r="AH980" s="218"/>
      <c r="AI980" s="229"/>
      <c r="AJ980" s="218">
        <f t="shared" si="87"/>
        <v>1</v>
      </c>
      <c r="AK980" s="84">
        <f t="shared" si="89"/>
        <v>1</v>
      </c>
    </row>
    <row r="981" spans="1:37" s="84" customFormat="1" ht="16.5">
      <c r="A981" s="218"/>
      <c r="B981" s="41">
        <f t="shared" si="92"/>
        <v>979</v>
      </c>
      <c r="C981" s="41" t="s">
        <v>3237</v>
      </c>
      <c r="D981" s="248" t="s">
        <v>3294</v>
      </c>
      <c r="E981" s="158" t="s">
        <v>3295</v>
      </c>
      <c r="F981" s="158" t="str">
        <f t="shared" si="93"/>
        <v>X</v>
      </c>
      <c r="G981" s="220" t="s">
        <v>3297</v>
      </c>
      <c r="H981" s="244" t="s">
        <v>949</v>
      </c>
      <c r="I981" s="244" t="s">
        <v>949</v>
      </c>
      <c r="J981" s="244" t="s">
        <v>949</v>
      </c>
      <c r="K981" s="244" t="s">
        <v>949</v>
      </c>
      <c r="L981" s="221" t="s">
        <v>949</v>
      </c>
      <c r="M981" s="221" t="s">
        <v>949</v>
      </c>
      <c r="N981" s="244" t="s">
        <v>949</v>
      </c>
      <c r="O981" s="244" t="s">
        <v>949</v>
      </c>
      <c r="P981" s="244" t="s">
        <v>949</v>
      </c>
      <c r="Q981" s="244" t="s">
        <v>949</v>
      </c>
      <c r="R981" s="221" t="s">
        <v>949</v>
      </c>
      <c r="S981" s="41" t="s">
        <v>949</v>
      </c>
      <c r="T981" s="41" t="s">
        <v>949</v>
      </c>
      <c r="U981" s="41"/>
      <c r="V981" s="41"/>
      <c r="W981" s="41"/>
      <c r="X981" s="41"/>
      <c r="Y981" s="41"/>
      <c r="Z981" s="41"/>
      <c r="AA981" s="41"/>
      <c r="AB981" s="41"/>
      <c r="AC981" s="41"/>
      <c r="AD981" s="41"/>
      <c r="AE981" s="41" t="s">
        <v>940</v>
      </c>
      <c r="AF981" s="229" t="s">
        <v>605</v>
      </c>
      <c r="AG981" s="790"/>
      <c r="AH981" s="218"/>
      <c r="AI981" s="229"/>
      <c r="AJ981" s="218">
        <f t="shared" si="87"/>
        <v>1</v>
      </c>
      <c r="AK981" s="84">
        <f t="shared" si="89"/>
        <v>1</v>
      </c>
    </row>
    <row r="982" spans="1:37" s="84" customFormat="1" ht="16.5">
      <c r="A982" s="218"/>
      <c r="B982" s="41">
        <f t="shared" si="92"/>
        <v>980</v>
      </c>
      <c r="C982" s="41" t="s">
        <v>3237</v>
      </c>
      <c r="D982" s="248" t="s">
        <v>3302</v>
      </c>
      <c r="E982" s="158" t="s">
        <v>3303</v>
      </c>
      <c r="F982" s="158" t="str">
        <f t="shared" si="93"/>
        <v>X</v>
      </c>
      <c r="G982" s="220" t="s">
        <v>3306</v>
      </c>
      <c r="H982" s="244" t="s">
        <v>949</v>
      </c>
      <c r="I982" s="244" t="s">
        <v>949</v>
      </c>
      <c r="J982" s="244" t="s">
        <v>949</v>
      </c>
      <c r="K982" s="244" t="s">
        <v>949</v>
      </c>
      <c r="L982" s="221" t="s">
        <v>949</v>
      </c>
      <c r="M982" s="221" t="s">
        <v>949</v>
      </c>
      <c r="N982" s="244" t="s">
        <v>949</v>
      </c>
      <c r="O982" s="244" t="s">
        <v>949</v>
      </c>
      <c r="P982" s="244" t="s">
        <v>949</v>
      </c>
      <c r="Q982" s="244" t="s">
        <v>949</v>
      </c>
      <c r="R982" s="221" t="s">
        <v>949</v>
      </c>
      <c r="S982" s="41" t="s">
        <v>949</v>
      </c>
      <c r="T982" s="41" t="s">
        <v>949</v>
      </c>
      <c r="U982" s="41"/>
      <c r="V982" s="41"/>
      <c r="W982" s="41"/>
      <c r="X982" s="41"/>
      <c r="Y982" s="41"/>
      <c r="Z982" s="41"/>
      <c r="AA982" s="41"/>
      <c r="AB982" s="41"/>
      <c r="AC982" s="41"/>
      <c r="AD982" s="41"/>
      <c r="AE982" s="41" t="s">
        <v>940</v>
      </c>
      <c r="AF982" s="229" t="s">
        <v>605</v>
      </c>
      <c r="AG982" s="790"/>
      <c r="AH982" s="218"/>
      <c r="AI982" s="229"/>
      <c r="AJ982" s="218">
        <f t="shared" si="87"/>
        <v>1</v>
      </c>
      <c r="AK982" s="84">
        <f t="shared" si="89"/>
        <v>1</v>
      </c>
    </row>
    <row r="983" spans="1:37" s="84" customFormat="1" ht="16.5">
      <c r="A983" s="218"/>
      <c r="B983" s="41">
        <f t="shared" si="92"/>
        <v>981</v>
      </c>
      <c r="C983" s="41" t="s">
        <v>3237</v>
      </c>
      <c r="D983" s="248" t="s">
        <v>3320</v>
      </c>
      <c r="E983" s="158" t="s">
        <v>3321</v>
      </c>
      <c r="F983" s="158" t="str">
        <f t="shared" si="93"/>
        <v>X</v>
      </c>
      <c r="G983" s="220" t="s">
        <v>3323</v>
      </c>
      <c r="H983" s="244" t="s">
        <v>949</v>
      </c>
      <c r="I983" s="244" t="s">
        <v>949</v>
      </c>
      <c r="J983" s="244" t="s">
        <v>949</v>
      </c>
      <c r="K983" s="244" t="s">
        <v>949</v>
      </c>
      <c r="L983" s="221" t="s">
        <v>949</v>
      </c>
      <c r="M983" s="221" t="s">
        <v>949</v>
      </c>
      <c r="N983" s="244" t="s">
        <v>949</v>
      </c>
      <c r="O983" s="244" t="s">
        <v>949</v>
      </c>
      <c r="P983" s="244" t="s">
        <v>949</v>
      </c>
      <c r="Q983" s="244" t="s">
        <v>949</v>
      </c>
      <c r="R983" s="221" t="s">
        <v>949</v>
      </c>
      <c r="S983" s="41" t="s">
        <v>949</v>
      </c>
      <c r="T983" s="41" t="s">
        <v>949</v>
      </c>
      <c r="U983" s="41"/>
      <c r="V983" s="41"/>
      <c r="W983" s="41"/>
      <c r="X983" s="41"/>
      <c r="Y983" s="41"/>
      <c r="Z983" s="41"/>
      <c r="AA983" s="41"/>
      <c r="AB983" s="41"/>
      <c r="AC983" s="41"/>
      <c r="AD983" s="41"/>
      <c r="AE983" s="41" t="s">
        <v>940</v>
      </c>
      <c r="AF983" s="229" t="s">
        <v>605</v>
      </c>
      <c r="AG983" s="790"/>
      <c r="AH983" s="218"/>
      <c r="AI983" s="229"/>
      <c r="AJ983" s="218">
        <f t="shared" si="87"/>
        <v>1</v>
      </c>
      <c r="AK983" s="84">
        <f t="shared" si="89"/>
        <v>1</v>
      </c>
    </row>
    <row r="984" spans="1:37" s="84" customFormat="1" ht="16.5">
      <c r="A984" s="218"/>
      <c r="B984" s="41">
        <f t="shared" si="92"/>
        <v>982</v>
      </c>
      <c r="C984" s="41" t="s">
        <v>3237</v>
      </c>
      <c r="D984" s="248" t="s">
        <v>3336</v>
      </c>
      <c r="E984" s="158" t="s">
        <v>3337</v>
      </c>
      <c r="F984" s="158" t="str">
        <f t="shared" si="93"/>
        <v>X</v>
      </c>
      <c r="G984" s="220" t="s">
        <v>3340</v>
      </c>
      <c r="H984" s="244" t="s">
        <v>949</v>
      </c>
      <c r="I984" s="244" t="s">
        <v>949</v>
      </c>
      <c r="J984" s="244" t="s">
        <v>949</v>
      </c>
      <c r="K984" s="244" t="s">
        <v>949</v>
      </c>
      <c r="L984" s="221" t="s">
        <v>949</v>
      </c>
      <c r="M984" s="221" t="s">
        <v>949</v>
      </c>
      <c r="N984" s="244" t="s">
        <v>949</v>
      </c>
      <c r="O984" s="244" t="s">
        <v>949</v>
      </c>
      <c r="P984" s="244" t="s">
        <v>949</v>
      </c>
      <c r="Q984" s="244" t="s">
        <v>949</v>
      </c>
      <c r="R984" s="221" t="s">
        <v>949</v>
      </c>
      <c r="S984" s="41" t="s">
        <v>949</v>
      </c>
      <c r="T984" s="41" t="s">
        <v>949</v>
      </c>
      <c r="U984" s="41"/>
      <c r="V984" s="41"/>
      <c r="W984" s="41"/>
      <c r="X984" s="41"/>
      <c r="Y984" s="41"/>
      <c r="Z984" s="41"/>
      <c r="AA984" s="41"/>
      <c r="AB984" s="41"/>
      <c r="AC984" s="41"/>
      <c r="AD984" s="41"/>
      <c r="AE984" s="41" t="s">
        <v>940</v>
      </c>
      <c r="AF984" s="229" t="s">
        <v>605</v>
      </c>
      <c r="AG984" s="790"/>
      <c r="AH984" s="218"/>
      <c r="AI984" s="229"/>
      <c r="AJ984" s="218">
        <f t="shared" si="87"/>
        <v>1</v>
      </c>
      <c r="AK984" s="84">
        <f t="shared" si="89"/>
        <v>1</v>
      </c>
    </row>
    <row r="985" spans="1:37" s="84" customFormat="1" ht="16.5">
      <c r="A985" s="218"/>
      <c r="B985" s="41">
        <f t="shared" si="92"/>
        <v>983</v>
      </c>
      <c r="C985" s="41" t="s">
        <v>3237</v>
      </c>
      <c r="D985" s="248" t="s">
        <v>3357</v>
      </c>
      <c r="E985" s="158" t="s">
        <v>3358</v>
      </c>
      <c r="F985" s="158" t="str">
        <f t="shared" si="93"/>
        <v>X</v>
      </c>
      <c r="G985" s="220" t="s">
        <v>3361</v>
      </c>
      <c r="H985" s="244" t="s">
        <v>949</v>
      </c>
      <c r="I985" s="244" t="s">
        <v>949</v>
      </c>
      <c r="J985" s="244" t="s">
        <v>949</v>
      </c>
      <c r="K985" s="244" t="s">
        <v>949</v>
      </c>
      <c r="L985" s="221" t="s">
        <v>949</v>
      </c>
      <c r="M985" s="221" t="s">
        <v>949</v>
      </c>
      <c r="N985" s="244" t="s">
        <v>949</v>
      </c>
      <c r="O985" s="244" t="s">
        <v>949</v>
      </c>
      <c r="P985" s="244" t="s">
        <v>949</v>
      </c>
      <c r="Q985" s="244" t="s">
        <v>949</v>
      </c>
      <c r="R985" s="221" t="s">
        <v>949</v>
      </c>
      <c r="S985" s="41" t="s">
        <v>949</v>
      </c>
      <c r="T985" s="41" t="s">
        <v>949</v>
      </c>
      <c r="U985" s="41"/>
      <c r="V985" s="41"/>
      <c r="W985" s="41"/>
      <c r="X985" s="41"/>
      <c r="Y985" s="41"/>
      <c r="Z985" s="41"/>
      <c r="AA985" s="41"/>
      <c r="AB985" s="41"/>
      <c r="AC985" s="41"/>
      <c r="AD985" s="41"/>
      <c r="AE985" s="41" t="s">
        <v>940</v>
      </c>
      <c r="AF985" s="229" t="s">
        <v>605</v>
      </c>
      <c r="AG985" s="790"/>
      <c r="AH985" s="218"/>
      <c r="AI985" s="229"/>
      <c r="AJ985" s="218">
        <f t="shared" si="87"/>
        <v>1</v>
      </c>
      <c r="AK985" s="84">
        <f t="shared" si="89"/>
        <v>1</v>
      </c>
    </row>
    <row r="986" spans="1:37" s="84" customFormat="1" ht="16.5">
      <c r="A986" s="218"/>
      <c r="B986" s="41">
        <f t="shared" si="92"/>
        <v>984</v>
      </c>
      <c r="C986" s="41" t="s">
        <v>3237</v>
      </c>
      <c r="D986" s="248" t="s">
        <v>3362</v>
      </c>
      <c r="E986" s="158" t="s">
        <v>3363</v>
      </c>
      <c r="F986" s="158" t="str">
        <f t="shared" si="93"/>
        <v>X</v>
      </c>
      <c r="G986" s="220" t="s">
        <v>3366</v>
      </c>
      <c r="H986" s="244" t="s">
        <v>949</v>
      </c>
      <c r="I986" s="244" t="s">
        <v>949</v>
      </c>
      <c r="J986" s="244" t="s">
        <v>949</v>
      </c>
      <c r="K986" s="244" t="s">
        <v>949</v>
      </c>
      <c r="L986" s="221" t="s">
        <v>949</v>
      </c>
      <c r="M986" s="221" t="s">
        <v>949</v>
      </c>
      <c r="N986" s="244" t="s">
        <v>949</v>
      </c>
      <c r="O986" s="244" t="s">
        <v>949</v>
      </c>
      <c r="P986" s="244" t="s">
        <v>949</v>
      </c>
      <c r="Q986" s="244" t="s">
        <v>949</v>
      </c>
      <c r="R986" s="221" t="s">
        <v>949</v>
      </c>
      <c r="S986" s="41" t="s">
        <v>949</v>
      </c>
      <c r="T986" s="41" t="s">
        <v>949</v>
      </c>
      <c r="U986" s="41"/>
      <c r="V986" s="41"/>
      <c r="W986" s="41"/>
      <c r="X986" s="41"/>
      <c r="Y986" s="41"/>
      <c r="Z986" s="41"/>
      <c r="AA986" s="41"/>
      <c r="AB986" s="41"/>
      <c r="AC986" s="41"/>
      <c r="AD986" s="41"/>
      <c r="AE986" s="41" t="s">
        <v>940</v>
      </c>
      <c r="AF986" s="229" t="s">
        <v>605</v>
      </c>
      <c r="AG986" s="790"/>
      <c r="AH986" s="218"/>
      <c r="AI986" s="229"/>
      <c r="AJ986" s="218">
        <f t="shared" si="87"/>
        <v>1</v>
      </c>
      <c r="AK986" s="84">
        <f t="shared" si="89"/>
        <v>1</v>
      </c>
    </row>
    <row r="987" spans="1:37" s="84" customFormat="1" ht="16.5">
      <c r="A987" s="218"/>
      <c r="B987" s="41">
        <f t="shared" si="92"/>
        <v>985</v>
      </c>
      <c r="C987" s="41" t="s">
        <v>3237</v>
      </c>
      <c r="D987" s="248" t="s">
        <v>3377</v>
      </c>
      <c r="E987" s="158" t="s">
        <v>3378</v>
      </c>
      <c r="F987" s="158" t="str">
        <f t="shared" si="93"/>
        <v>X</v>
      </c>
      <c r="G987" s="220" t="s">
        <v>3379</v>
      </c>
      <c r="H987" s="244" t="s">
        <v>949</v>
      </c>
      <c r="I987" s="244" t="s">
        <v>949</v>
      </c>
      <c r="J987" s="244" t="s">
        <v>949</v>
      </c>
      <c r="K987" s="244" t="s">
        <v>949</v>
      </c>
      <c r="L987" s="221" t="s">
        <v>949</v>
      </c>
      <c r="M987" s="221" t="s">
        <v>949</v>
      </c>
      <c r="N987" s="244" t="s">
        <v>949</v>
      </c>
      <c r="O987" s="244" t="s">
        <v>949</v>
      </c>
      <c r="P987" s="244" t="s">
        <v>949</v>
      </c>
      <c r="Q987" s="244" t="s">
        <v>949</v>
      </c>
      <c r="R987" s="221" t="s">
        <v>949</v>
      </c>
      <c r="S987" s="41" t="s">
        <v>949</v>
      </c>
      <c r="T987" s="41" t="s">
        <v>949</v>
      </c>
      <c r="U987" s="41"/>
      <c r="V987" s="41"/>
      <c r="W987" s="41"/>
      <c r="X987" s="41"/>
      <c r="Y987" s="41"/>
      <c r="Z987" s="41"/>
      <c r="AA987" s="41"/>
      <c r="AB987" s="41"/>
      <c r="AC987" s="41"/>
      <c r="AD987" s="41"/>
      <c r="AE987" s="41" t="s">
        <v>940</v>
      </c>
      <c r="AF987" s="229" t="s">
        <v>605</v>
      </c>
      <c r="AG987" s="790"/>
      <c r="AH987" s="218"/>
      <c r="AI987" s="229"/>
      <c r="AJ987" s="218">
        <f t="shared" si="87"/>
        <v>1</v>
      </c>
      <c r="AK987" s="84">
        <f t="shared" si="89"/>
        <v>1</v>
      </c>
    </row>
    <row r="988" spans="1:37" s="84" customFormat="1" ht="16.5">
      <c r="A988" s="218"/>
      <c r="B988" s="41">
        <f t="shared" si="92"/>
        <v>986</v>
      </c>
      <c r="C988" s="41" t="s">
        <v>3237</v>
      </c>
      <c r="D988" s="248" t="s">
        <v>3383</v>
      </c>
      <c r="E988" s="158" t="s">
        <v>3384</v>
      </c>
      <c r="F988" s="158" t="str">
        <f t="shared" si="93"/>
        <v>X</v>
      </c>
      <c r="G988" s="220" t="s">
        <v>3386</v>
      </c>
      <c r="H988" s="244" t="s">
        <v>949</v>
      </c>
      <c r="I988" s="244" t="s">
        <v>949</v>
      </c>
      <c r="J988" s="244" t="s">
        <v>949</v>
      </c>
      <c r="K988" s="244" t="s">
        <v>949</v>
      </c>
      <c r="L988" s="221" t="s">
        <v>949</v>
      </c>
      <c r="M988" s="221" t="s">
        <v>949</v>
      </c>
      <c r="N988" s="244" t="s">
        <v>949</v>
      </c>
      <c r="O988" s="244" t="s">
        <v>949</v>
      </c>
      <c r="P988" s="244" t="s">
        <v>949</v>
      </c>
      <c r="Q988" s="244" t="s">
        <v>949</v>
      </c>
      <c r="R988" s="221" t="s">
        <v>949</v>
      </c>
      <c r="S988" s="41" t="s">
        <v>949</v>
      </c>
      <c r="T988" s="41" t="s">
        <v>949</v>
      </c>
      <c r="U988" s="41"/>
      <c r="V988" s="41"/>
      <c r="W988" s="41"/>
      <c r="X988" s="41"/>
      <c r="Y988" s="41"/>
      <c r="Z988" s="41"/>
      <c r="AA988" s="41"/>
      <c r="AB988" s="41"/>
      <c r="AC988" s="41"/>
      <c r="AD988" s="41"/>
      <c r="AE988" s="41" t="s">
        <v>940</v>
      </c>
      <c r="AF988" s="229" t="s">
        <v>605</v>
      </c>
      <c r="AG988" s="790"/>
      <c r="AH988" s="218"/>
      <c r="AI988" s="229"/>
      <c r="AJ988" s="218">
        <f t="shared" si="87"/>
        <v>1</v>
      </c>
      <c r="AK988" s="84">
        <f t="shared" si="89"/>
        <v>1</v>
      </c>
    </row>
    <row r="989" spans="1:37" s="84" customFormat="1" ht="16.5">
      <c r="A989" s="218"/>
      <c r="B989" s="41">
        <f t="shared" si="92"/>
        <v>987</v>
      </c>
      <c r="C989" s="41" t="s">
        <v>3237</v>
      </c>
      <c r="D989" s="248" t="s">
        <v>3393</v>
      </c>
      <c r="E989" s="158" t="s">
        <v>3394</v>
      </c>
      <c r="F989" s="158" t="str">
        <f t="shared" si="93"/>
        <v>X</v>
      </c>
      <c r="G989" s="220" t="s">
        <v>3397</v>
      </c>
      <c r="H989" s="244" t="s">
        <v>949</v>
      </c>
      <c r="I989" s="244" t="s">
        <v>949</v>
      </c>
      <c r="J989" s="244" t="s">
        <v>949</v>
      </c>
      <c r="K989" s="244" t="s">
        <v>949</v>
      </c>
      <c r="L989" s="221" t="s">
        <v>949</v>
      </c>
      <c r="M989" s="221" t="s">
        <v>949</v>
      </c>
      <c r="N989" s="244" t="s">
        <v>949</v>
      </c>
      <c r="O989" s="244" t="s">
        <v>949</v>
      </c>
      <c r="P989" s="244" t="s">
        <v>949</v>
      </c>
      <c r="Q989" s="244" t="s">
        <v>949</v>
      </c>
      <c r="R989" s="221" t="s">
        <v>949</v>
      </c>
      <c r="S989" s="41" t="s">
        <v>949</v>
      </c>
      <c r="T989" s="41" t="s">
        <v>949</v>
      </c>
      <c r="U989" s="41"/>
      <c r="V989" s="41"/>
      <c r="W989" s="41"/>
      <c r="X989" s="41"/>
      <c r="Y989" s="41"/>
      <c r="Z989" s="41"/>
      <c r="AA989" s="41"/>
      <c r="AB989" s="41"/>
      <c r="AC989" s="41"/>
      <c r="AD989" s="41"/>
      <c r="AE989" s="41" t="s">
        <v>940</v>
      </c>
      <c r="AF989" s="229" t="s">
        <v>605</v>
      </c>
      <c r="AG989" s="790"/>
      <c r="AH989" s="218"/>
      <c r="AI989" s="229"/>
      <c r="AJ989" s="218">
        <f t="shared" si="87"/>
        <v>1</v>
      </c>
      <c r="AK989" s="84">
        <f t="shared" si="89"/>
        <v>1</v>
      </c>
    </row>
    <row r="990" spans="1:37" s="84" customFormat="1" ht="16.5">
      <c r="A990" s="218"/>
      <c r="B990" s="41">
        <f t="shared" ref="B990:B1021" si="94">ROW()-2</f>
        <v>988</v>
      </c>
      <c r="C990" s="41" t="s">
        <v>3237</v>
      </c>
      <c r="D990" s="248" t="s">
        <v>3398</v>
      </c>
      <c r="E990" s="158" t="s">
        <v>3399</v>
      </c>
      <c r="F990" s="158" t="str">
        <f t="shared" si="93"/>
        <v>X</v>
      </c>
      <c r="G990" s="220" t="s">
        <v>3402</v>
      </c>
      <c r="H990" s="244" t="s">
        <v>949</v>
      </c>
      <c r="I990" s="244" t="s">
        <v>949</v>
      </c>
      <c r="J990" s="244" t="s">
        <v>949</v>
      </c>
      <c r="K990" s="244" t="s">
        <v>949</v>
      </c>
      <c r="L990" s="221" t="s">
        <v>949</v>
      </c>
      <c r="M990" s="221" t="s">
        <v>949</v>
      </c>
      <c r="N990" s="244" t="s">
        <v>949</v>
      </c>
      <c r="O990" s="244" t="s">
        <v>949</v>
      </c>
      <c r="P990" s="244" t="s">
        <v>949</v>
      </c>
      <c r="Q990" s="244" t="s">
        <v>949</v>
      </c>
      <c r="R990" s="221" t="s">
        <v>949</v>
      </c>
      <c r="S990" s="41" t="s">
        <v>949</v>
      </c>
      <c r="T990" s="41" t="s">
        <v>949</v>
      </c>
      <c r="U990" s="41"/>
      <c r="V990" s="41"/>
      <c r="W990" s="41"/>
      <c r="X990" s="41"/>
      <c r="Y990" s="41"/>
      <c r="Z990" s="41"/>
      <c r="AA990" s="41"/>
      <c r="AB990" s="41"/>
      <c r="AC990" s="41"/>
      <c r="AD990" s="41"/>
      <c r="AE990" s="41" t="s">
        <v>940</v>
      </c>
      <c r="AF990" s="229" t="s">
        <v>605</v>
      </c>
      <c r="AG990" s="790"/>
      <c r="AH990" s="218"/>
      <c r="AI990" s="229"/>
      <c r="AJ990" s="218">
        <f t="shared" si="87"/>
        <v>1</v>
      </c>
      <c r="AK990" s="84">
        <f t="shared" si="89"/>
        <v>1</v>
      </c>
    </row>
    <row r="991" spans="1:37" s="84" customFormat="1" ht="16.5">
      <c r="A991" s="218"/>
      <c r="B991" s="41">
        <f t="shared" si="94"/>
        <v>989</v>
      </c>
      <c r="C991" s="41" t="s">
        <v>3237</v>
      </c>
      <c r="D991" s="248" t="s">
        <v>3417</v>
      </c>
      <c r="E991" s="158" t="s">
        <v>3418</v>
      </c>
      <c r="F991" s="158" t="str">
        <f t="shared" si="93"/>
        <v>X</v>
      </c>
      <c r="G991" s="220" t="s">
        <v>3421</v>
      </c>
      <c r="H991" s="244" t="s">
        <v>949</v>
      </c>
      <c r="I991" s="244" t="s">
        <v>949</v>
      </c>
      <c r="J991" s="244" t="s">
        <v>949</v>
      </c>
      <c r="K991" s="244" t="s">
        <v>949</v>
      </c>
      <c r="L991" s="221" t="s">
        <v>949</v>
      </c>
      <c r="M991" s="221" t="s">
        <v>949</v>
      </c>
      <c r="N991" s="244" t="s">
        <v>949</v>
      </c>
      <c r="O991" s="244" t="s">
        <v>949</v>
      </c>
      <c r="P991" s="244" t="s">
        <v>949</v>
      </c>
      <c r="Q991" s="244" t="s">
        <v>949</v>
      </c>
      <c r="R991" s="221" t="s">
        <v>949</v>
      </c>
      <c r="S991" s="41" t="s">
        <v>949</v>
      </c>
      <c r="T991" s="41" t="s">
        <v>949</v>
      </c>
      <c r="U991" s="41"/>
      <c r="V991" s="41"/>
      <c r="W991" s="41"/>
      <c r="X991" s="41"/>
      <c r="Y991" s="41"/>
      <c r="Z991" s="41"/>
      <c r="AA991" s="41"/>
      <c r="AB991" s="41"/>
      <c r="AC991" s="41"/>
      <c r="AD991" s="41"/>
      <c r="AE991" s="41" t="s">
        <v>940</v>
      </c>
      <c r="AF991" s="229" t="s">
        <v>605</v>
      </c>
      <c r="AG991" s="790"/>
      <c r="AH991" s="218"/>
      <c r="AI991" s="229"/>
      <c r="AJ991" s="218">
        <f t="shared" si="87"/>
        <v>1</v>
      </c>
      <c r="AK991" s="84">
        <f t="shared" si="89"/>
        <v>1</v>
      </c>
    </row>
    <row r="992" spans="1:37" s="84" customFormat="1" ht="16.5">
      <c r="A992" s="218"/>
      <c r="B992" s="41">
        <f t="shared" si="94"/>
        <v>990</v>
      </c>
      <c r="C992" s="41" t="s">
        <v>3237</v>
      </c>
      <c r="D992" s="248" t="s">
        <v>3466</v>
      </c>
      <c r="E992" s="158" t="s">
        <v>3467</v>
      </c>
      <c r="F992" s="158" t="str">
        <f t="shared" si="93"/>
        <v>X</v>
      </c>
      <c r="G992" s="220" t="s">
        <v>3469</v>
      </c>
      <c r="H992" s="244" t="s">
        <v>949</v>
      </c>
      <c r="I992" s="244" t="s">
        <v>949</v>
      </c>
      <c r="J992" s="244" t="s">
        <v>949</v>
      </c>
      <c r="K992" s="244" t="s">
        <v>949</v>
      </c>
      <c r="L992" s="221" t="s">
        <v>949</v>
      </c>
      <c r="M992" s="221" t="s">
        <v>949</v>
      </c>
      <c r="N992" s="244" t="s">
        <v>949</v>
      </c>
      <c r="O992" s="244" t="s">
        <v>949</v>
      </c>
      <c r="P992" s="244" t="s">
        <v>949</v>
      </c>
      <c r="Q992" s="244" t="s">
        <v>949</v>
      </c>
      <c r="R992" s="221" t="s">
        <v>949</v>
      </c>
      <c r="S992" s="41" t="s">
        <v>949</v>
      </c>
      <c r="T992" s="41" t="s">
        <v>949</v>
      </c>
      <c r="U992" s="41"/>
      <c r="V992" s="41"/>
      <c r="W992" s="41"/>
      <c r="X992" s="41"/>
      <c r="Y992" s="41"/>
      <c r="Z992" s="41"/>
      <c r="AA992" s="41"/>
      <c r="AB992" s="41"/>
      <c r="AC992" s="41"/>
      <c r="AD992" s="41"/>
      <c r="AE992" s="41" t="s">
        <v>940</v>
      </c>
      <c r="AF992" s="229" t="s">
        <v>605</v>
      </c>
      <c r="AG992" s="790"/>
      <c r="AH992" s="218"/>
      <c r="AI992" s="229"/>
      <c r="AJ992" s="218">
        <f t="shared" si="87"/>
        <v>1</v>
      </c>
      <c r="AK992" s="84">
        <f t="shared" si="89"/>
        <v>1</v>
      </c>
    </row>
    <row r="993" spans="1:37" s="84" customFormat="1" ht="16.5">
      <c r="A993" s="218"/>
      <c r="B993" s="41">
        <f t="shared" si="94"/>
        <v>991</v>
      </c>
      <c r="C993" s="41" t="s">
        <v>3237</v>
      </c>
      <c r="D993" s="248" t="s">
        <v>3475</v>
      </c>
      <c r="E993" s="158" t="s">
        <v>3476</v>
      </c>
      <c r="F993" s="158" t="str">
        <f t="shared" si="93"/>
        <v>X</v>
      </c>
      <c r="G993" s="220" t="s">
        <v>3478</v>
      </c>
      <c r="H993" s="244" t="s">
        <v>949</v>
      </c>
      <c r="I993" s="244" t="s">
        <v>949</v>
      </c>
      <c r="J993" s="244" t="s">
        <v>949</v>
      </c>
      <c r="K993" s="244" t="s">
        <v>949</v>
      </c>
      <c r="L993" s="221" t="s">
        <v>949</v>
      </c>
      <c r="M993" s="221" t="s">
        <v>949</v>
      </c>
      <c r="N993" s="244" t="s">
        <v>949</v>
      </c>
      <c r="O993" s="244" t="s">
        <v>949</v>
      </c>
      <c r="P993" s="244" t="s">
        <v>949</v>
      </c>
      <c r="Q993" s="244" t="s">
        <v>949</v>
      </c>
      <c r="R993" s="221" t="s">
        <v>949</v>
      </c>
      <c r="S993" s="41" t="s">
        <v>949</v>
      </c>
      <c r="T993" s="41" t="s">
        <v>949</v>
      </c>
      <c r="U993" s="41"/>
      <c r="V993" s="41"/>
      <c r="W993" s="41"/>
      <c r="X993" s="41"/>
      <c r="Y993" s="41"/>
      <c r="Z993" s="41"/>
      <c r="AA993" s="41"/>
      <c r="AB993" s="41"/>
      <c r="AC993" s="41"/>
      <c r="AD993" s="41"/>
      <c r="AE993" s="41" t="s">
        <v>940</v>
      </c>
      <c r="AF993" s="229" t="s">
        <v>605</v>
      </c>
      <c r="AG993" s="790"/>
      <c r="AH993" s="218"/>
      <c r="AI993" s="229"/>
      <c r="AJ993" s="218">
        <f t="shared" si="87"/>
        <v>1</v>
      </c>
      <c r="AK993" s="84">
        <f t="shared" si="89"/>
        <v>1</v>
      </c>
    </row>
    <row r="994" spans="1:37" s="84" customFormat="1" ht="16.5">
      <c r="A994" s="229"/>
      <c r="B994" s="41">
        <f t="shared" si="94"/>
        <v>992</v>
      </c>
      <c r="C994" s="41" t="s">
        <v>3237</v>
      </c>
      <c r="D994" s="248" t="s">
        <v>6577</v>
      </c>
      <c r="E994" s="158" t="str">
        <f t="shared" ref="E994:E1001" si="95">D994</f>
        <v>B8F1XA01</v>
      </c>
      <c r="F994" s="158" t="str">
        <f t="shared" si="93"/>
        <v>X</v>
      </c>
      <c r="G994" s="281" t="s">
        <v>6578</v>
      </c>
      <c r="H994" s="291" t="s">
        <v>5034</v>
      </c>
      <c r="I994" s="291" t="s">
        <v>5034</v>
      </c>
      <c r="J994" s="291" t="s">
        <v>5034</v>
      </c>
      <c r="K994" s="291" t="s">
        <v>5034</v>
      </c>
      <c r="L994" s="281" t="s">
        <v>5034</v>
      </c>
      <c r="M994" s="281" t="s">
        <v>5034</v>
      </c>
      <c r="N994" s="291" t="s">
        <v>5034</v>
      </c>
      <c r="O994" s="291" t="s">
        <v>5034</v>
      </c>
      <c r="P994" s="291" t="s">
        <v>5034</v>
      </c>
      <c r="Q994" s="291" t="s">
        <v>5034</v>
      </c>
      <c r="R994" s="281" t="s">
        <v>5034</v>
      </c>
      <c r="S994" s="281" t="s">
        <v>5034</v>
      </c>
      <c r="T994" s="281" t="s">
        <v>5034</v>
      </c>
      <c r="U994" s="305" t="s">
        <v>5034</v>
      </c>
      <c r="V994" s="305" t="s">
        <v>5034</v>
      </c>
      <c r="W994" s="305" t="s">
        <v>5034</v>
      </c>
      <c r="X994" s="305" t="s">
        <v>5034</v>
      </c>
      <c r="Y994" s="305" t="s">
        <v>5034</v>
      </c>
      <c r="Z994" s="305" t="s">
        <v>5034</v>
      </c>
      <c r="AA994" s="305" t="s">
        <v>5034</v>
      </c>
      <c r="AB994" s="305" t="s">
        <v>5034</v>
      </c>
      <c r="AC994" s="305" t="s">
        <v>5034</v>
      </c>
      <c r="AD994" s="305" t="s">
        <v>5034</v>
      </c>
      <c r="AE994" s="41" t="s">
        <v>940</v>
      </c>
      <c r="AF994" s="229" t="s">
        <v>605</v>
      </c>
      <c r="AG994" s="790"/>
      <c r="AH994" s="229"/>
      <c r="AI994" s="229"/>
      <c r="AJ994" s="218">
        <f t="shared" si="87"/>
        <v>1</v>
      </c>
      <c r="AK994" s="84">
        <f t="shared" si="89"/>
        <v>1</v>
      </c>
    </row>
    <row r="995" spans="1:37" s="84" customFormat="1" ht="16.5">
      <c r="A995" s="229"/>
      <c r="B995" s="41">
        <f t="shared" si="94"/>
        <v>993</v>
      </c>
      <c r="C995" s="41" t="s">
        <v>3237</v>
      </c>
      <c r="D995" s="158" t="s">
        <v>6579</v>
      </c>
      <c r="E995" s="158" t="str">
        <f t="shared" si="95"/>
        <v>B8F1XA02</v>
      </c>
      <c r="F995" s="158" t="str">
        <f t="shared" si="93"/>
        <v>X</v>
      </c>
      <c r="G995" s="281" t="s">
        <v>5780</v>
      </c>
      <c r="H995" s="291" t="s">
        <v>5034</v>
      </c>
      <c r="I995" s="202" t="s">
        <v>5034</v>
      </c>
      <c r="J995" s="291" t="s">
        <v>5034</v>
      </c>
      <c r="K995" s="291" t="s">
        <v>5034</v>
      </c>
      <c r="L995" s="281" t="s">
        <v>5034</v>
      </c>
      <c r="M995" s="281" t="s">
        <v>5034</v>
      </c>
      <c r="N995" s="291" t="s">
        <v>5034</v>
      </c>
      <c r="O995" s="291" t="s">
        <v>5034</v>
      </c>
      <c r="P995" s="291" t="s">
        <v>5034</v>
      </c>
      <c r="Q995" s="291" t="s">
        <v>5034</v>
      </c>
      <c r="R995" s="281" t="s">
        <v>5034</v>
      </c>
      <c r="S995" s="281" t="s">
        <v>5034</v>
      </c>
      <c r="T995" s="281" t="s">
        <v>5034</v>
      </c>
      <c r="U995" s="305" t="s">
        <v>5034</v>
      </c>
      <c r="V995" s="305" t="s">
        <v>5034</v>
      </c>
      <c r="W995" s="305" t="s">
        <v>5034</v>
      </c>
      <c r="X995" s="305" t="s">
        <v>5034</v>
      </c>
      <c r="Y995" s="305" t="s">
        <v>5034</v>
      </c>
      <c r="Z995" s="305" t="s">
        <v>5034</v>
      </c>
      <c r="AA995" s="305" t="s">
        <v>5034</v>
      </c>
      <c r="AB995" s="305" t="s">
        <v>5034</v>
      </c>
      <c r="AC995" s="305" t="s">
        <v>5034</v>
      </c>
      <c r="AD995" s="305" t="s">
        <v>5034</v>
      </c>
      <c r="AE995" s="41" t="s">
        <v>940</v>
      </c>
      <c r="AF995" s="229" t="s">
        <v>605</v>
      </c>
      <c r="AG995" s="790"/>
      <c r="AH995" s="229"/>
      <c r="AI995" s="229"/>
      <c r="AJ995" s="218">
        <f t="shared" si="87"/>
        <v>1</v>
      </c>
      <c r="AK995" s="84">
        <f t="shared" si="89"/>
        <v>1</v>
      </c>
    </row>
    <row r="996" spans="1:37" s="84" customFormat="1" ht="16.5">
      <c r="A996" s="229"/>
      <c r="B996" s="41">
        <f t="shared" si="94"/>
        <v>994</v>
      </c>
      <c r="C996" s="41" t="s">
        <v>3237</v>
      </c>
      <c r="D996" s="158" t="s">
        <v>6580</v>
      </c>
      <c r="E996" s="158" t="str">
        <f t="shared" si="95"/>
        <v>B8F1XA03</v>
      </c>
      <c r="F996" s="158" t="str">
        <f t="shared" si="93"/>
        <v>X</v>
      </c>
      <c r="G996" s="281" t="s">
        <v>3361</v>
      </c>
      <c r="H996" s="291" t="s">
        <v>5034</v>
      </c>
      <c r="I996" s="291" t="s">
        <v>5034</v>
      </c>
      <c r="J996" s="291" t="s">
        <v>5034</v>
      </c>
      <c r="K996" s="291" t="s">
        <v>5034</v>
      </c>
      <c r="L996" s="281" t="s">
        <v>5034</v>
      </c>
      <c r="M996" s="281" t="s">
        <v>5034</v>
      </c>
      <c r="N996" s="291" t="s">
        <v>5034</v>
      </c>
      <c r="O996" s="291" t="s">
        <v>5034</v>
      </c>
      <c r="P996" s="291" t="s">
        <v>5034</v>
      </c>
      <c r="Q996" s="291" t="s">
        <v>5034</v>
      </c>
      <c r="R996" s="281" t="s">
        <v>5034</v>
      </c>
      <c r="S996" s="281" t="s">
        <v>5034</v>
      </c>
      <c r="T996" s="281" t="s">
        <v>5034</v>
      </c>
      <c r="U996" s="305" t="s">
        <v>5034</v>
      </c>
      <c r="V996" s="305" t="s">
        <v>5034</v>
      </c>
      <c r="W996" s="305" t="s">
        <v>5034</v>
      </c>
      <c r="X996" s="305" t="s">
        <v>5034</v>
      </c>
      <c r="Y996" s="305" t="s">
        <v>5034</v>
      </c>
      <c r="Z996" s="305" t="s">
        <v>5034</v>
      </c>
      <c r="AA996" s="305" t="s">
        <v>5034</v>
      </c>
      <c r="AB996" s="305" t="s">
        <v>5034</v>
      </c>
      <c r="AC996" s="305" t="s">
        <v>5034</v>
      </c>
      <c r="AD996" s="305" t="s">
        <v>5034</v>
      </c>
      <c r="AE996" s="41" t="s">
        <v>940</v>
      </c>
      <c r="AF996" s="229" t="s">
        <v>605</v>
      </c>
      <c r="AG996" s="790"/>
      <c r="AH996" s="229"/>
      <c r="AI996" s="229"/>
      <c r="AJ996" s="218">
        <f t="shared" si="87"/>
        <v>1</v>
      </c>
      <c r="AK996" s="84">
        <f t="shared" si="89"/>
        <v>1</v>
      </c>
    </row>
    <row r="997" spans="1:37" s="84" customFormat="1" ht="16.5">
      <c r="A997" s="229"/>
      <c r="B997" s="41">
        <f t="shared" si="94"/>
        <v>995</v>
      </c>
      <c r="C997" s="41" t="s">
        <v>3237</v>
      </c>
      <c r="D997" s="158" t="s">
        <v>6581</v>
      </c>
      <c r="E997" s="158" t="str">
        <f t="shared" si="95"/>
        <v>B8F1XA04</v>
      </c>
      <c r="F997" s="158" t="str">
        <f t="shared" si="93"/>
        <v>X</v>
      </c>
      <c r="G997" s="281" t="s">
        <v>6582</v>
      </c>
      <c r="H997" s="291" t="s">
        <v>5034</v>
      </c>
      <c r="I997" s="291" t="s">
        <v>5034</v>
      </c>
      <c r="J997" s="291" t="s">
        <v>5034</v>
      </c>
      <c r="K997" s="291" t="s">
        <v>5034</v>
      </c>
      <c r="L997" s="281" t="s">
        <v>5034</v>
      </c>
      <c r="M997" s="281" t="s">
        <v>5034</v>
      </c>
      <c r="N997" s="291" t="s">
        <v>5034</v>
      </c>
      <c r="O997" s="291" t="s">
        <v>5034</v>
      </c>
      <c r="P997" s="291" t="s">
        <v>5034</v>
      </c>
      <c r="Q997" s="291" t="s">
        <v>5034</v>
      </c>
      <c r="R997" s="281" t="s">
        <v>5034</v>
      </c>
      <c r="S997" s="281" t="s">
        <v>5034</v>
      </c>
      <c r="T997" s="281" t="s">
        <v>5034</v>
      </c>
      <c r="U997" s="305" t="s">
        <v>5034</v>
      </c>
      <c r="V997" s="305" t="s">
        <v>5034</v>
      </c>
      <c r="W997" s="305" t="s">
        <v>5034</v>
      </c>
      <c r="X997" s="305" t="s">
        <v>5034</v>
      </c>
      <c r="Y997" s="305" t="s">
        <v>5034</v>
      </c>
      <c r="Z997" s="305" t="s">
        <v>5034</v>
      </c>
      <c r="AA997" s="305" t="s">
        <v>5034</v>
      </c>
      <c r="AB997" s="305" t="s">
        <v>5034</v>
      </c>
      <c r="AC997" s="305" t="s">
        <v>5034</v>
      </c>
      <c r="AD997" s="305" t="s">
        <v>5034</v>
      </c>
      <c r="AE997" s="41" t="s">
        <v>940</v>
      </c>
      <c r="AF997" s="229" t="s">
        <v>605</v>
      </c>
      <c r="AG997" s="790"/>
      <c r="AH997" s="229"/>
      <c r="AI997" s="229"/>
      <c r="AJ997" s="218">
        <f t="shared" si="87"/>
        <v>1</v>
      </c>
      <c r="AK997" s="84">
        <f t="shared" si="89"/>
        <v>1</v>
      </c>
    </row>
    <row r="998" spans="1:37" s="84" customFormat="1" ht="16.5">
      <c r="A998" s="229"/>
      <c r="B998" s="41">
        <f t="shared" si="94"/>
        <v>996</v>
      </c>
      <c r="C998" s="41" t="s">
        <v>3237</v>
      </c>
      <c r="D998" s="158" t="s">
        <v>6583</v>
      </c>
      <c r="E998" s="158" t="str">
        <f t="shared" si="95"/>
        <v>B8F1XA05</v>
      </c>
      <c r="F998" s="158" t="str">
        <f t="shared" si="93"/>
        <v>X</v>
      </c>
      <c r="G998" s="281" t="s">
        <v>6584</v>
      </c>
      <c r="H998" s="291" t="s">
        <v>5034</v>
      </c>
      <c r="I998" s="291" t="s">
        <v>5034</v>
      </c>
      <c r="J998" s="291" t="s">
        <v>5034</v>
      </c>
      <c r="K998" s="291" t="s">
        <v>5034</v>
      </c>
      <c r="L998" s="281" t="s">
        <v>5034</v>
      </c>
      <c r="M998" s="281" t="s">
        <v>5034</v>
      </c>
      <c r="N998" s="291" t="s">
        <v>5034</v>
      </c>
      <c r="O998" s="291" t="s">
        <v>5034</v>
      </c>
      <c r="P998" s="291" t="s">
        <v>5034</v>
      </c>
      <c r="Q998" s="291" t="s">
        <v>5034</v>
      </c>
      <c r="R998" s="281" t="s">
        <v>5034</v>
      </c>
      <c r="S998" s="281" t="s">
        <v>5034</v>
      </c>
      <c r="T998" s="281" t="s">
        <v>5034</v>
      </c>
      <c r="U998" s="305" t="s">
        <v>5034</v>
      </c>
      <c r="V998" s="305" t="s">
        <v>5034</v>
      </c>
      <c r="W998" s="305" t="s">
        <v>5034</v>
      </c>
      <c r="X998" s="305" t="s">
        <v>5034</v>
      </c>
      <c r="Y998" s="305" t="s">
        <v>5034</v>
      </c>
      <c r="Z998" s="305" t="s">
        <v>5034</v>
      </c>
      <c r="AA998" s="305" t="s">
        <v>5034</v>
      </c>
      <c r="AB998" s="305" t="s">
        <v>5034</v>
      </c>
      <c r="AC998" s="305" t="s">
        <v>5034</v>
      </c>
      <c r="AD998" s="305" t="s">
        <v>5034</v>
      </c>
      <c r="AE998" s="41" t="s">
        <v>940</v>
      </c>
      <c r="AF998" s="229" t="s">
        <v>605</v>
      </c>
      <c r="AG998" s="790"/>
      <c r="AH998" s="229"/>
      <c r="AI998" s="229"/>
      <c r="AJ998" s="218">
        <f t="shared" si="87"/>
        <v>1</v>
      </c>
      <c r="AK998" s="84">
        <f t="shared" si="89"/>
        <v>1</v>
      </c>
    </row>
    <row r="999" spans="1:37" s="84" customFormat="1" ht="16.5">
      <c r="A999" s="229"/>
      <c r="B999" s="41">
        <f t="shared" si="94"/>
        <v>997</v>
      </c>
      <c r="C999" s="41" t="s">
        <v>3237</v>
      </c>
      <c r="D999" s="158" t="s">
        <v>6585</v>
      </c>
      <c r="E999" s="158" t="str">
        <f t="shared" si="95"/>
        <v>B8F1XA06</v>
      </c>
      <c r="F999" s="158" t="str">
        <f t="shared" si="93"/>
        <v>X</v>
      </c>
      <c r="G999" s="281" t="s">
        <v>3397</v>
      </c>
      <c r="H999" s="291" t="s">
        <v>5034</v>
      </c>
      <c r="I999" s="291" t="s">
        <v>5034</v>
      </c>
      <c r="J999" s="291" t="s">
        <v>5034</v>
      </c>
      <c r="K999" s="291" t="s">
        <v>5034</v>
      </c>
      <c r="L999" s="281" t="s">
        <v>5034</v>
      </c>
      <c r="M999" s="281" t="s">
        <v>5034</v>
      </c>
      <c r="N999" s="291" t="s">
        <v>5034</v>
      </c>
      <c r="O999" s="291" t="s">
        <v>5034</v>
      </c>
      <c r="P999" s="291" t="s">
        <v>5034</v>
      </c>
      <c r="Q999" s="291" t="s">
        <v>5034</v>
      </c>
      <c r="R999" s="281" t="s">
        <v>5034</v>
      </c>
      <c r="S999" s="281" t="s">
        <v>5034</v>
      </c>
      <c r="T999" s="281" t="s">
        <v>5034</v>
      </c>
      <c r="U999" s="305" t="s">
        <v>5034</v>
      </c>
      <c r="V999" s="305" t="s">
        <v>5034</v>
      </c>
      <c r="W999" s="305" t="s">
        <v>5034</v>
      </c>
      <c r="X999" s="305" t="s">
        <v>5034</v>
      </c>
      <c r="Y999" s="305" t="s">
        <v>5034</v>
      </c>
      <c r="Z999" s="305" t="s">
        <v>5034</v>
      </c>
      <c r="AA999" s="305" t="s">
        <v>5034</v>
      </c>
      <c r="AB999" s="305" t="s">
        <v>5034</v>
      </c>
      <c r="AC999" s="305" t="s">
        <v>5034</v>
      </c>
      <c r="AD999" s="305" t="s">
        <v>5034</v>
      </c>
      <c r="AE999" s="41" t="s">
        <v>940</v>
      </c>
      <c r="AF999" s="229" t="s">
        <v>605</v>
      </c>
      <c r="AG999" s="790"/>
      <c r="AH999" s="229"/>
      <c r="AI999" s="229"/>
      <c r="AJ999" s="218">
        <f t="shared" si="87"/>
        <v>1</v>
      </c>
      <c r="AK999" s="84">
        <f t="shared" si="89"/>
        <v>1</v>
      </c>
    </row>
    <row r="1000" spans="1:37" s="84" customFormat="1" ht="16.5">
      <c r="A1000" s="229"/>
      <c r="B1000" s="41">
        <f t="shared" si="94"/>
        <v>998</v>
      </c>
      <c r="C1000" s="41" t="s">
        <v>3237</v>
      </c>
      <c r="D1000" s="158" t="s">
        <v>6586</v>
      </c>
      <c r="E1000" s="158" t="str">
        <f t="shared" si="95"/>
        <v>B8F1XA07</v>
      </c>
      <c r="F1000" s="158" t="str">
        <f t="shared" si="93"/>
        <v>X</v>
      </c>
      <c r="G1000" s="281" t="s">
        <v>5440</v>
      </c>
      <c r="H1000" s="291" t="s">
        <v>5034</v>
      </c>
      <c r="I1000" s="291" t="s">
        <v>5034</v>
      </c>
      <c r="J1000" s="291" t="s">
        <v>5034</v>
      </c>
      <c r="K1000" s="291" t="s">
        <v>5034</v>
      </c>
      <c r="L1000" s="281" t="s">
        <v>5034</v>
      </c>
      <c r="M1000" s="281" t="s">
        <v>5034</v>
      </c>
      <c r="N1000" s="291" t="s">
        <v>5034</v>
      </c>
      <c r="O1000" s="291" t="s">
        <v>5034</v>
      </c>
      <c r="P1000" s="291" t="s">
        <v>5034</v>
      </c>
      <c r="Q1000" s="291" t="s">
        <v>5034</v>
      </c>
      <c r="R1000" s="281" t="s">
        <v>5034</v>
      </c>
      <c r="S1000" s="281" t="s">
        <v>5034</v>
      </c>
      <c r="T1000" s="281" t="s">
        <v>5034</v>
      </c>
      <c r="U1000" s="305" t="s">
        <v>5034</v>
      </c>
      <c r="V1000" s="305" t="s">
        <v>5034</v>
      </c>
      <c r="W1000" s="305" t="s">
        <v>5034</v>
      </c>
      <c r="X1000" s="305" t="s">
        <v>5034</v>
      </c>
      <c r="Y1000" s="305" t="s">
        <v>5034</v>
      </c>
      <c r="Z1000" s="305" t="s">
        <v>5034</v>
      </c>
      <c r="AA1000" s="305" t="s">
        <v>5034</v>
      </c>
      <c r="AB1000" s="305" t="s">
        <v>5034</v>
      </c>
      <c r="AC1000" s="305" t="s">
        <v>5034</v>
      </c>
      <c r="AD1000" s="305" t="s">
        <v>5034</v>
      </c>
      <c r="AE1000" s="41" t="s">
        <v>940</v>
      </c>
      <c r="AF1000" s="229" t="s">
        <v>605</v>
      </c>
      <c r="AG1000" s="790"/>
      <c r="AH1000" s="229"/>
      <c r="AI1000" s="229"/>
      <c r="AJ1000" s="218">
        <f t="shared" ref="AJ1000:AJ1063" si="96">COUNTIFS(D:D,D1000)</f>
        <v>1</v>
      </c>
      <c r="AK1000" s="84">
        <f t="shared" si="89"/>
        <v>1</v>
      </c>
    </row>
    <row r="1001" spans="1:37" s="84" customFormat="1" ht="16.5">
      <c r="A1001" s="229"/>
      <c r="B1001" s="41">
        <f t="shared" si="94"/>
        <v>999</v>
      </c>
      <c r="C1001" s="41" t="s">
        <v>3237</v>
      </c>
      <c r="D1001" s="158" t="s">
        <v>6587</v>
      </c>
      <c r="E1001" s="158" t="str">
        <f t="shared" si="95"/>
        <v>B8F1XA08</v>
      </c>
      <c r="F1001" s="158" t="str">
        <f t="shared" si="93"/>
        <v>X</v>
      </c>
      <c r="G1001" s="281" t="s">
        <v>5783</v>
      </c>
      <c r="H1001" s="291" t="s">
        <v>5034</v>
      </c>
      <c r="I1001" s="291" t="s">
        <v>5034</v>
      </c>
      <c r="J1001" s="291" t="s">
        <v>5034</v>
      </c>
      <c r="K1001" s="291" t="s">
        <v>5034</v>
      </c>
      <c r="L1001" s="281" t="s">
        <v>5034</v>
      </c>
      <c r="M1001" s="281" t="s">
        <v>5034</v>
      </c>
      <c r="N1001" s="291" t="s">
        <v>5034</v>
      </c>
      <c r="O1001" s="291" t="s">
        <v>5034</v>
      </c>
      <c r="P1001" s="291" t="s">
        <v>5034</v>
      </c>
      <c r="Q1001" s="291" t="s">
        <v>5034</v>
      </c>
      <c r="R1001" s="281" t="s">
        <v>5034</v>
      </c>
      <c r="S1001" s="281" t="s">
        <v>5034</v>
      </c>
      <c r="T1001" s="281" t="s">
        <v>5034</v>
      </c>
      <c r="U1001" s="305" t="s">
        <v>5034</v>
      </c>
      <c r="V1001" s="305" t="s">
        <v>5034</v>
      </c>
      <c r="W1001" s="305" t="s">
        <v>5034</v>
      </c>
      <c r="X1001" s="305" t="s">
        <v>5034</v>
      </c>
      <c r="Y1001" s="305" t="s">
        <v>5034</v>
      </c>
      <c r="Z1001" s="305" t="s">
        <v>5034</v>
      </c>
      <c r="AA1001" s="305" t="s">
        <v>5034</v>
      </c>
      <c r="AB1001" s="305" t="s">
        <v>5034</v>
      </c>
      <c r="AC1001" s="305" t="s">
        <v>5034</v>
      </c>
      <c r="AD1001" s="305" t="s">
        <v>5034</v>
      </c>
      <c r="AE1001" s="41" t="s">
        <v>961</v>
      </c>
      <c r="AF1001" s="229" t="s">
        <v>605</v>
      </c>
      <c r="AG1001" s="790"/>
      <c r="AH1001" s="229"/>
      <c r="AI1001" s="229"/>
      <c r="AJ1001" s="218">
        <f t="shared" si="96"/>
        <v>1</v>
      </c>
      <c r="AK1001" s="84">
        <f t="shared" si="89"/>
        <v>1</v>
      </c>
    </row>
    <row r="1002" spans="1:37" s="84" customFormat="1" ht="16.5">
      <c r="A1002" s="229"/>
      <c r="B1002" s="41">
        <f t="shared" si="94"/>
        <v>1000</v>
      </c>
      <c r="C1002" s="281" t="s">
        <v>3237</v>
      </c>
      <c r="D1002" s="291" t="s">
        <v>3304</v>
      </c>
      <c r="E1002" s="291" t="s">
        <v>6588</v>
      </c>
      <c r="F1002" s="158" t="str">
        <f t="shared" si="93"/>
        <v>X</v>
      </c>
      <c r="G1002" s="281" t="s">
        <v>3306</v>
      </c>
      <c r="H1002" s="247" t="s">
        <v>949</v>
      </c>
      <c r="I1002" s="247" t="s">
        <v>949</v>
      </c>
      <c r="J1002" s="247" t="s">
        <v>949</v>
      </c>
      <c r="K1002" s="247" t="s">
        <v>949</v>
      </c>
      <c r="L1002" s="220" t="s">
        <v>949</v>
      </c>
      <c r="M1002" s="220" t="s">
        <v>949</v>
      </c>
      <c r="N1002" s="247" t="s">
        <v>949</v>
      </c>
      <c r="O1002" s="247" t="s">
        <v>949</v>
      </c>
      <c r="P1002" s="247" t="s">
        <v>949</v>
      </c>
      <c r="Q1002" s="247" t="s">
        <v>949</v>
      </c>
      <c r="R1002" s="221" t="s">
        <v>949</v>
      </c>
      <c r="S1002" s="41" t="s">
        <v>949</v>
      </c>
      <c r="T1002" s="41" t="s">
        <v>949</v>
      </c>
      <c r="U1002" s="229"/>
      <c r="V1002" s="229"/>
      <c r="W1002" s="229"/>
      <c r="X1002" s="229"/>
      <c r="Y1002" s="229"/>
      <c r="Z1002" s="229"/>
      <c r="AA1002" s="229"/>
      <c r="AB1002" s="229"/>
      <c r="AC1002" s="229"/>
      <c r="AD1002" s="229"/>
      <c r="AE1002" s="41" t="s">
        <v>940</v>
      </c>
      <c r="AF1002" s="229" t="s">
        <v>605</v>
      </c>
      <c r="AG1002" s="790"/>
      <c r="AH1002" s="229"/>
      <c r="AI1002" s="229"/>
      <c r="AJ1002" s="218">
        <f t="shared" si="96"/>
        <v>1</v>
      </c>
      <c r="AK1002" s="84">
        <f t="shared" ref="AK1002:AK1065" si="97">COUNTIFS(E:E,E1002)</f>
        <v>1</v>
      </c>
    </row>
    <row r="1003" spans="1:37" s="84" customFormat="1" ht="16.5">
      <c r="A1003" s="229"/>
      <c r="B1003" s="41">
        <f t="shared" si="94"/>
        <v>1001</v>
      </c>
      <c r="C1003" s="281" t="s">
        <v>3237</v>
      </c>
      <c r="D1003" s="291" t="s">
        <v>3338</v>
      </c>
      <c r="E1003" s="291" t="s">
        <v>6589</v>
      </c>
      <c r="F1003" s="158" t="str">
        <f t="shared" si="93"/>
        <v>X</v>
      </c>
      <c r="G1003" s="281" t="s">
        <v>5446</v>
      </c>
      <c r="H1003" s="247" t="s">
        <v>949</v>
      </c>
      <c r="I1003" s="247" t="s">
        <v>949</v>
      </c>
      <c r="J1003" s="247" t="s">
        <v>949</v>
      </c>
      <c r="K1003" s="247" t="s">
        <v>949</v>
      </c>
      <c r="L1003" s="220" t="s">
        <v>949</v>
      </c>
      <c r="M1003" s="220" t="s">
        <v>949</v>
      </c>
      <c r="N1003" s="247" t="s">
        <v>949</v>
      </c>
      <c r="O1003" s="247" t="s">
        <v>949</v>
      </c>
      <c r="P1003" s="247" t="s">
        <v>949</v>
      </c>
      <c r="Q1003" s="247" t="s">
        <v>949</v>
      </c>
      <c r="R1003" s="221" t="s">
        <v>949</v>
      </c>
      <c r="S1003" s="41" t="s">
        <v>949</v>
      </c>
      <c r="T1003" s="41" t="s">
        <v>949</v>
      </c>
      <c r="U1003" s="229"/>
      <c r="V1003" s="229"/>
      <c r="W1003" s="229"/>
      <c r="X1003" s="229"/>
      <c r="Y1003" s="229"/>
      <c r="Z1003" s="229"/>
      <c r="AA1003" s="229"/>
      <c r="AB1003" s="229"/>
      <c r="AC1003" s="229"/>
      <c r="AD1003" s="229"/>
      <c r="AE1003" s="41" t="s">
        <v>940</v>
      </c>
      <c r="AF1003" s="229" t="s">
        <v>605</v>
      </c>
      <c r="AG1003" s="790"/>
      <c r="AH1003" s="229"/>
      <c r="AI1003" s="229"/>
      <c r="AJ1003" s="218">
        <f t="shared" si="96"/>
        <v>1</v>
      </c>
      <c r="AK1003" s="84">
        <f t="shared" si="97"/>
        <v>1</v>
      </c>
    </row>
    <row r="1004" spans="1:37" s="84" customFormat="1" ht="16.5">
      <c r="A1004" s="229"/>
      <c r="B1004" s="41">
        <f t="shared" si="94"/>
        <v>1002</v>
      </c>
      <c r="C1004" s="210" t="s">
        <v>3237</v>
      </c>
      <c r="D1004" s="248" t="s">
        <v>3274</v>
      </c>
      <c r="E1004" s="291" t="s">
        <v>6590</v>
      </c>
      <c r="F1004" s="158" t="str">
        <f t="shared" si="93"/>
        <v>X</v>
      </c>
      <c r="G1004" s="281" t="s">
        <v>5448</v>
      </c>
      <c r="H1004" s="247" t="s">
        <v>949</v>
      </c>
      <c r="I1004" s="247" t="s">
        <v>949</v>
      </c>
      <c r="J1004" s="247" t="s">
        <v>949</v>
      </c>
      <c r="K1004" s="247" t="s">
        <v>949</v>
      </c>
      <c r="L1004" s="220" t="s">
        <v>949</v>
      </c>
      <c r="M1004" s="220" t="s">
        <v>949</v>
      </c>
      <c r="N1004" s="247" t="s">
        <v>949</v>
      </c>
      <c r="O1004" s="247" t="s">
        <v>949</v>
      </c>
      <c r="P1004" s="247" t="s">
        <v>949</v>
      </c>
      <c r="Q1004" s="247" t="s">
        <v>949</v>
      </c>
      <c r="R1004" s="221" t="s">
        <v>949</v>
      </c>
      <c r="S1004" s="41" t="s">
        <v>949</v>
      </c>
      <c r="T1004" s="41" t="s">
        <v>949</v>
      </c>
      <c r="U1004" s="229"/>
      <c r="V1004" s="229"/>
      <c r="W1004" s="229"/>
      <c r="X1004" s="229"/>
      <c r="Y1004" s="229"/>
      <c r="Z1004" s="229"/>
      <c r="AA1004" s="229"/>
      <c r="AB1004" s="229"/>
      <c r="AC1004" s="229"/>
      <c r="AD1004" s="229"/>
      <c r="AE1004" s="41" t="s">
        <v>940</v>
      </c>
      <c r="AF1004" s="229" t="s">
        <v>605</v>
      </c>
      <c r="AG1004" s="790"/>
      <c r="AH1004" s="229"/>
      <c r="AI1004" s="229"/>
      <c r="AJ1004" s="218">
        <f t="shared" si="96"/>
        <v>1</v>
      </c>
      <c r="AK1004" s="84">
        <f t="shared" si="97"/>
        <v>1</v>
      </c>
    </row>
    <row r="1005" spans="1:37" s="84" customFormat="1" ht="16.5">
      <c r="A1005" s="222"/>
      <c r="B1005" s="41">
        <f t="shared" si="94"/>
        <v>1003</v>
      </c>
      <c r="C1005" s="41" t="s">
        <v>320</v>
      </c>
      <c r="D1005" s="158" t="s">
        <v>1843</v>
      </c>
      <c r="E1005" s="158" t="s">
        <v>1844</v>
      </c>
      <c r="F1005" s="158" t="str">
        <f t="shared" ref="F1005:F1040" si="98">MID(D1005,4,1)</f>
        <v>X</v>
      </c>
      <c r="G1005" s="220" t="s">
        <v>1847</v>
      </c>
      <c r="H1005" s="158" t="s">
        <v>949</v>
      </c>
      <c r="I1005" s="158" t="s">
        <v>949</v>
      </c>
      <c r="J1005" s="158" t="s">
        <v>949</v>
      </c>
      <c r="K1005" s="41" t="s">
        <v>949</v>
      </c>
      <c r="L1005" s="41" t="s">
        <v>949</v>
      </c>
      <c r="M1005" s="41" t="s">
        <v>949</v>
      </c>
      <c r="N1005" s="158" t="s">
        <v>949</v>
      </c>
      <c r="O1005" s="158" t="s">
        <v>949</v>
      </c>
      <c r="P1005" s="158" t="s">
        <v>949</v>
      </c>
      <c r="Q1005" s="158" t="s">
        <v>949</v>
      </c>
      <c r="R1005" s="41" t="s">
        <v>949</v>
      </c>
      <c r="S1005" s="41" t="s">
        <v>949</v>
      </c>
      <c r="T1005" s="41" t="s">
        <v>949</v>
      </c>
      <c r="U1005" s="41"/>
      <c r="V1005" s="41"/>
      <c r="W1005" s="41"/>
      <c r="X1005" s="41"/>
      <c r="Y1005" s="41"/>
      <c r="Z1005" s="41"/>
      <c r="AA1005" s="41"/>
      <c r="AB1005" s="41"/>
      <c r="AC1005" s="41"/>
      <c r="AD1005" s="41"/>
      <c r="AE1005" s="41" t="s">
        <v>940</v>
      </c>
      <c r="AF1005" s="41" t="s">
        <v>304</v>
      </c>
      <c r="AG1005" s="790"/>
      <c r="AH1005" s="222"/>
      <c r="AI1005" s="229"/>
      <c r="AJ1005" s="218">
        <f t="shared" si="96"/>
        <v>1</v>
      </c>
      <c r="AK1005" s="84">
        <f t="shared" si="97"/>
        <v>1</v>
      </c>
    </row>
    <row r="1006" spans="1:37" s="84" customFormat="1" ht="16.5">
      <c r="A1006" s="218"/>
      <c r="B1006" s="41">
        <f t="shared" si="94"/>
        <v>1004</v>
      </c>
      <c r="C1006" s="41" t="s">
        <v>320</v>
      </c>
      <c r="D1006" s="248" t="s">
        <v>1848</v>
      </c>
      <c r="E1006" s="158" t="s">
        <v>1849</v>
      </c>
      <c r="F1006" s="158" t="str">
        <f t="shared" si="98"/>
        <v>X</v>
      </c>
      <c r="G1006" s="220" t="s">
        <v>1851</v>
      </c>
      <c r="H1006" s="244" t="s">
        <v>949</v>
      </c>
      <c r="I1006" s="244" t="s">
        <v>949</v>
      </c>
      <c r="J1006" s="244" t="s">
        <v>949</v>
      </c>
      <c r="K1006" s="221" t="s">
        <v>949</v>
      </c>
      <c r="L1006" s="221" t="s">
        <v>949</v>
      </c>
      <c r="M1006" s="221" t="s">
        <v>949</v>
      </c>
      <c r="N1006" s="244" t="s">
        <v>949</v>
      </c>
      <c r="O1006" s="244" t="s">
        <v>949</v>
      </c>
      <c r="P1006" s="244" t="s">
        <v>949</v>
      </c>
      <c r="Q1006" s="244" t="s">
        <v>949</v>
      </c>
      <c r="R1006" s="221" t="s">
        <v>949</v>
      </c>
      <c r="S1006" s="41" t="s">
        <v>949</v>
      </c>
      <c r="T1006" s="41" t="s">
        <v>949</v>
      </c>
      <c r="U1006" s="41"/>
      <c r="V1006" s="41"/>
      <c r="W1006" s="41"/>
      <c r="X1006" s="41"/>
      <c r="Y1006" s="41"/>
      <c r="Z1006" s="41"/>
      <c r="AA1006" s="41"/>
      <c r="AB1006" s="41"/>
      <c r="AC1006" s="41"/>
      <c r="AD1006" s="41"/>
      <c r="AE1006" s="41" t="s">
        <v>940</v>
      </c>
      <c r="AF1006" s="41" t="s">
        <v>304</v>
      </c>
      <c r="AG1006" s="790"/>
      <c r="AH1006" s="218"/>
      <c r="AI1006" s="229"/>
      <c r="AJ1006" s="218">
        <f t="shared" si="96"/>
        <v>1</v>
      </c>
      <c r="AK1006" s="84">
        <f t="shared" si="97"/>
        <v>1</v>
      </c>
    </row>
    <row r="1007" spans="1:37" s="84" customFormat="1" ht="16.5">
      <c r="A1007" s="223"/>
      <c r="B1007" s="41">
        <f t="shared" si="94"/>
        <v>1005</v>
      </c>
      <c r="C1007" s="41" t="s">
        <v>320</v>
      </c>
      <c r="D1007" s="158" t="s">
        <v>1852</v>
      </c>
      <c r="E1007" s="158" t="s">
        <v>1853</v>
      </c>
      <c r="F1007" s="158" t="str">
        <f t="shared" si="98"/>
        <v>X</v>
      </c>
      <c r="G1007" s="220" t="s">
        <v>1855</v>
      </c>
      <c r="H1007" s="158" t="s">
        <v>949</v>
      </c>
      <c r="I1007" s="158" t="s">
        <v>949</v>
      </c>
      <c r="J1007" s="158" t="s">
        <v>949</v>
      </c>
      <c r="K1007" s="41" t="s">
        <v>949</v>
      </c>
      <c r="L1007" s="41" t="s">
        <v>949</v>
      </c>
      <c r="M1007" s="41" t="s">
        <v>949</v>
      </c>
      <c r="N1007" s="158" t="s">
        <v>949</v>
      </c>
      <c r="O1007" s="158" t="s">
        <v>949</v>
      </c>
      <c r="P1007" s="158" t="s">
        <v>949</v>
      </c>
      <c r="Q1007" s="158" t="s">
        <v>949</v>
      </c>
      <c r="R1007" s="41" t="s">
        <v>949</v>
      </c>
      <c r="S1007" s="41" t="s">
        <v>949</v>
      </c>
      <c r="T1007" s="41" t="s">
        <v>949</v>
      </c>
      <c r="U1007" s="41"/>
      <c r="V1007" s="41"/>
      <c r="W1007" s="41"/>
      <c r="X1007" s="41"/>
      <c r="Y1007" s="41"/>
      <c r="Z1007" s="41"/>
      <c r="AA1007" s="41"/>
      <c r="AB1007" s="41"/>
      <c r="AC1007" s="41"/>
      <c r="AD1007" s="41"/>
      <c r="AE1007" s="41" t="s">
        <v>940</v>
      </c>
      <c r="AF1007" s="41" t="s">
        <v>304</v>
      </c>
      <c r="AG1007" s="790"/>
      <c r="AH1007" s="223"/>
      <c r="AI1007" s="229"/>
      <c r="AJ1007" s="218">
        <f t="shared" si="96"/>
        <v>1</v>
      </c>
      <c r="AK1007" s="84">
        <f t="shared" si="97"/>
        <v>1</v>
      </c>
    </row>
    <row r="1008" spans="1:37" s="84" customFormat="1" ht="16.5">
      <c r="A1008" s="218"/>
      <c r="B1008" s="41">
        <f t="shared" si="94"/>
        <v>1006</v>
      </c>
      <c r="C1008" s="41" t="s">
        <v>320</v>
      </c>
      <c r="D1008" s="248" t="s">
        <v>1856</v>
      </c>
      <c r="E1008" s="158" t="s">
        <v>1857</v>
      </c>
      <c r="F1008" s="158" t="str">
        <f t="shared" si="98"/>
        <v>X</v>
      </c>
      <c r="G1008" s="220" t="s">
        <v>1859</v>
      </c>
      <c r="H1008" s="244" t="s">
        <v>949</v>
      </c>
      <c r="I1008" s="244" t="s">
        <v>949</v>
      </c>
      <c r="J1008" s="244" t="s">
        <v>949</v>
      </c>
      <c r="K1008" s="221" t="s">
        <v>949</v>
      </c>
      <c r="L1008" s="221" t="s">
        <v>949</v>
      </c>
      <c r="M1008" s="221" t="s">
        <v>949</v>
      </c>
      <c r="N1008" s="244" t="s">
        <v>949</v>
      </c>
      <c r="O1008" s="244" t="s">
        <v>949</v>
      </c>
      <c r="P1008" s="244" t="s">
        <v>949</v>
      </c>
      <c r="Q1008" s="244" t="s">
        <v>949</v>
      </c>
      <c r="R1008" s="221" t="s">
        <v>949</v>
      </c>
      <c r="S1008" s="41" t="s">
        <v>949</v>
      </c>
      <c r="T1008" s="41" t="s">
        <v>949</v>
      </c>
      <c r="U1008" s="41"/>
      <c r="V1008" s="41"/>
      <c r="W1008" s="41"/>
      <c r="X1008" s="41"/>
      <c r="Y1008" s="41"/>
      <c r="Z1008" s="41"/>
      <c r="AA1008" s="41"/>
      <c r="AB1008" s="41"/>
      <c r="AC1008" s="41"/>
      <c r="AD1008" s="41"/>
      <c r="AE1008" s="41" t="s">
        <v>940</v>
      </c>
      <c r="AF1008" s="41" t="s">
        <v>304</v>
      </c>
      <c r="AG1008" s="790"/>
      <c r="AH1008" s="218"/>
      <c r="AI1008" s="229"/>
      <c r="AJ1008" s="218">
        <f t="shared" si="96"/>
        <v>1</v>
      </c>
      <c r="AK1008" s="84">
        <f t="shared" si="97"/>
        <v>1</v>
      </c>
    </row>
    <row r="1009" spans="1:37" s="84" customFormat="1" ht="16.5">
      <c r="A1009" s="218"/>
      <c r="B1009" s="41">
        <f t="shared" si="94"/>
        <v>1007</v>
      </c>
      <c r="C1009" s="41" t="s">
        <v>320</v>
      </c>
      <c r="D1009" s="248" t="s">
        <v>1892</v>
      </c>
      <c r="E1009" s="158" t="s">
        <v>1893</v>
      </c>
      <c r="F1009" s="158" t="str">
        <f t="shared" si="98"/>
        <v>X</v>
      </c>
      <c r="G1009" s="220" t="s">
        <v>1896</v>
      </c>
      <c r="H1009" s="244" t="s">
        <v>949</v>
      </c>
      <c r="I1009" s="244" t="s">
        <v>949</v>
      </c>
      <c r="J1009" s="244" t="s">
        <v>949</v>
      </c>
      <c r="K1009" s="221" t="s">
        <v>949</v>
      </c>
      <c r="L1009" s="221" t="s">
        <v>949</v>
      </c>
      <c r="M1009" s="221" t="s">
        <v>949</v>
      </c>
      <c r="N1009" s="244" t="s">
        <v>949</v>
      </c>
      <c r="O1009" s="244" t="s">
        <v>949</v>
      </c>
      <c r="P1009" s="244" t="s">
        <v>949</v>
      </c>
      <c r="Q1009" s="244" t="s">
        <v>949</v>
      </c>
      <c r="R1009" s="221" t="s">
        <v>949</v>
      </c>
      <c r="S1009" s="41" t="s">
        <v>949</v>
      </c>
      <c r="T1009" s="41" t="s">
        <v>949</v>
      </c>
      <c r="U1009" s="41"/>
      <c r="V1009" s="41"/>
      <c r="W1009" s="41"/>
      <c r="X1009" s="41"/>
      <c r="Y1009" s="41"/>
      <c r="Z1009" s="41"/>
      <c r="AA1009" s="41"/>
      <c r="AB1009" s="41"/>
      <c r="AC1009" s="41"/>
      <c r="AD1009" s="41"/>
      <c r="AE1009" s="41" t="s">
        <v>940</v>
      </c>
      <c r="AF1009" s="41" t="s">
        <v>304</v>
      </c>
      <c r="AG1009" s="790"/>
      <c r="AH1009" s="218"/>
      <c r="AI1009" s="229"/>
      <c r="AJ1009" s="218">
        <f t="shared" si="96"/>
        <v>1</v>
      </c>
      <c r="AK1009" s="84">
        <f t="shared" si="97"/>
        <v>1</v>
      </c>
    </row>
    <row r="1010" spans="1:37" s="84" customFormat="1" ht="16.5">
      <c r="A1010" s="218"/>
      <c r="B1010" s="41">
        <f t="shared" si="94"/>
        <v>1008</v>
      </c>
      <c r="C1010" s="41" t="s">
        <v>320</v>
      </c>
      <c r="D1010" s="248" t="s">
        <v>1969</v>
      </c>
      <c r="E1010" s="158" t="s">
        <v>1970</v>
      </c>
      <c r="F1010" s="158" t="str">
        <f t="shared" si="98"/>
        <v>X</v>
      </c>
      <c r="G1010" s="220" t="s">
        <v>1973</v>
      </c>
      <c r="H1010" s="244" t="s">
        <v>949</v>
      </c>
      <c r="I1010" s="244" t="s">
        <v>949</v>
      </c>
      <c r="J1010" s="244" t="s">
        <v>949</v>
      </c>
      <c r="K1010" s="221" t="s">
        <v>949</v>
      </c>
      <c r="L1010" s="221" t="s">
        <v>949</v>
      </c>
      <c r="M1010" s="221" t="s">
        <v>949</v>
      </c>
      <c r="N1010" s="244" t="s">
        <v>949</v>
      </c>
      <c r="O1010" s="244" t="s">
        <v>949</v>
      </c>
      <c r="P1010" s="244" t="s">
        <v>949</v>
      </c>
      <c r="Q1010" s="244" t="s">
        <v>949</v>
      </c>
      <c r="R1010" s="221" t="s">
        <v>949</v>
      </c>
      <c r="S1010" s="41" t="s">
        <v>949</v>
      </c>
      <c r="T1010" s="41" t="s">
        <v>949</v>
      </c>
      <c r="U1010" s="41"/>
      <c r="V1010" s="41"/>
      <c r="W1010" s="41"/>
      <c r="X1010" s="41"/>
      <c r="Y1010" s="41"/>
      <c r="Z1010" s="41"/>
      <c r="AA1010" s="41"/>
      <c r="AB1010" s="41"/>
      <c r="AC1010" s="41"/>
      <c r="AD1010" s="41"/>
      <c r="AE1010" s="41" t="s">
        <v>940</v>
      </c>
      <c r="AF1010" s="41" t="s">
        <v>304</v>
      </c>
      <c r="AG1010" s="790"/>
      <c r="AH1010" s="218"/>
      <c r="AI1010" s="229"/>
      <c r="AJ1010" s="218">
        <f t="shared" si="96"/>
        <v>1</v>
      </c>
      <c r="AK1010" s="84">
        <f t="shared" si="97"/>
        <v>1</v>
      </c>
    </row>
    <row r="1011" spans="1:37" s="84" customFormat="1" ht="16.5">
      <c r="A1011" s="218"/>
      <c r="B1011" s="41">
        <f t="shared" si="94"/>
        <v>1009</v>
      </c>
      <c r="C1011" s="41" t="s">
        <v>320</v>
      </c>
      <c r="D1011" s="248" t="s">
        <v>1997</v>
      </c>
      <c r="E1011" s="158" t="s">
        <v>1998</v>
      </c>
      <c r="F1011" s="158" t="str">
        <f t="shared" si="98"/>
        <v>X</v>
      </c>
      <c r="G1011" s="220" t="s">
        <v>2001</v>
      </c>
      <c r="H1011" s="244" t="s">
        <v>949</v>
      </c>
      <c r="I1011" s="244" t="s">
        <v>949</v>
      </c>
      <c r="J1011" s="244" t="s">
        <v>949</v>
      </c>
      <c r="K1011" s="221" t="s">
        <v>949</v>
      </c>
      <c r="L1011" s="221" t="s">
        <v>949</v>
      </c>
      <c r="M1011" s="221" t="s">
        <v>949</v>
      </c>
      <c r="N1011" s="244" t="s">
        <v>949</v>
      </c>
      <c r="O1011" s="244" t="s">
        <v>949</v>
      </c>
      <c r="P1011" s="244" t="s">
        <v>949</v>
      </c>
      <c r="Q1011" s="244" t="s">
        <v>949</v>
      </c>
      <c r="R1011" s="221" t="s">
        <v>949</v>
      </c>
      <c r="S1011" s="41" t="s">
        <v>949</v>
      </c>
      <c r="T1011" s="41" t="s">
        <v>949</v>
      </c>
      <c r="U1011" s="41"/>
      <c r="V1011" s="41"/>
      <c r="W1011" s="41"/>
      <c r="X1011" s="41"/>
      <c r="Y1011" s="41"/>
      <c r="Z1011" s="41"/>
      <c r="AA1011" s="41"/>
      <c r="AB1011" s="41"/>
      <c r="AC1011" s="41"/>
      <c r="AD1011" s="41"/>
      <c r="AE1011" s="41" t="s">
        <v>940</v>
      </c>
      <c r="AF1011" s="41" t="s">
        <v>304</v>
      </c>
      <c r="AG1011" s="790"/>
      <c r="AH1011" s="218"/>
      <c r="AI1011" s="229"/>
      <c r="AJ1011" s="218">
        <f t="shared" si="96"/>
        <v>1</v>
      </c>
      <c r="AK1011" s="84">
        <f t="shared" si="97"/>
        <v>1</v>
      </c>
    </row>
    <row r="1012" spans="1:37" s="84" customFormat="1" ht="16.5">
      <c r="A1012" s="218"/>
      <c r="B1012" s="41">
        <f t="shared" si="94"/>
        <v>1010</v>
      </c>
      <c r="C1012" s="41" t="s">
        <v>320</v>
      </c>
      <c r="D1012" s="248" t="s">
        <v>2136</v>
      </c>
      <c r="E1012" s="158" t="s">
        <v>2137</v>
      </c>
      <c r="F1012" s="158" t="str">
        <f t="shared" si="98"/>
        <v>X</v>
      </c>
      <c r="G1012" s="220" t="s">
        <v>2140</v>
      </c>
      <c r="H1012" s="244" t="s">
        <v>949</v>
      </c>
      <c r="I1012" s="244" t="s">
        <v>949</v>
      </c>
      <c r="J1012" s="244" t="s">
        <v>949</v>
      </c>
      <c r="K1012" s="221" t="s">
        <v>949</v>
      </c>
      <c r="L1012" s="221" t="s">
        <v>949</v>
      </c>
      <c r="M1012" s="221" t="s">
        <v>949</v>
      </c>
      <c r="N1012" s="244" t="s">
        <v>949</v>
      </c>
      <c r="O1012" s="244" t="s">
        <v>949</v>
      </c>
      <c r="P1012" s="244" t="s">
        <v>949</v>
      </c>
      <c r="Q1012" s="244" t="s">
        <v>949</v>
      </c>
      <c r="R1012" s="221" t="s">
        <v>949</v>
      </c>
      <c r="S1012" s="41" t="s">
        <v>949</v>
      </c>
      <c r="T1012" s="41" t="s">
        <v>949</v>
      </c>
      <c r="U1012" s="41"/>
      <c r="V1012" s="41"/>
      <c r="W1012" s="41"/>
      <c r="X1012" s="41"/>
      <c r="Y1012" s="41"/>
      <c r="Z1012" s="41"/>
      <c r="AA1012" s="41"/>
      <c r="AB1012" s="41"/>
      <c r="AC1012" s="41"/>
      <c r="AD1012" s="41"/>
      <c r="AE1012" s="41" t="s">
        <v>940</v>
      </c>
      <c r="AF1012" s="41" t="s">
        <v>304</v>
      </c>
      <c r="AG1012" s="790"/>
      <c r="AH1012" s="218"/>
      <c r="AI1012" s="229"/>
      <c r="AJ1012" s="218">
        <f t="shared" si="96"/>
        <v>1</v>
      </c>
      <c r="AK1012" s="84">
        <f t="shared" si="97"/>
        <v>1</v>
      </c>
    </row>
    <row r="1013" spans="1:37" s="84" customFormat="1" ht="16.5">
      <c r="A1013" s="218"/>
      <c r="B1013" s="41">
        <f t="shared" si="94"/>
        <v>1011</v>
      </c>
      <c r="C1013" s="41" t="s">
        <v>320</v>
      </c>
      <c r="D1013" s="248" t="s">
        <v>2205</v>
      </c>
      <c r="E1013" s="158" t="s">
        <v>2206</v>
      </c>
      <c r="F1013" s="158" t="str">
        <f t="shared" si="98"/>
        <v>X</v>
      </c>
      <c r="G1013" s="220" t="s">
        <v>2208</v>
      </c>
      <c r="H1013" s="244" t="s">
        <v>949</v>
      </c>
      <c r="I1013" s="244" t="s">
        <v>949</v>
      </c>
      <c r="J1013" s="244" t="s">
        <v>949</v>
      </c>
      <c r="K1013" s="221" t="s">
        <v>949</v>
      </c>
      <c r="L1013" s="221" t="s">
        <v>949</v>
      </c>
      <c r="M1013" s="221" t="s">
        <v>949</v>
      </c>
      <c r="N1013" s="244" t="s">
        <v>949</v>
      </c>
      <c r="O1013" s="244" t="s">
        <v>949</v>
      </c>
      <c r="P1013" s="244" t="s">
        <v>949</v>
      </c>
      <c r="Q1013" s="244" t="s">
        <v>949</v>
      </c>
      <c r="R1013" s="221" t="s">
        <v>949</v>
      </c>
      <c r="S1013" s="41" t="s">
        <v>949</v>
      </c>
      <c r="T1013" s="41" t="s">
        <v>949</v>
      </c>
      <c r="U1013" s="41"/>
      <c r="V1013" s="41"/>
      <c r="W1013" s="41"/>
      <c r="X1013" s="41"/>
      <c r="Y1013" s="41"/>
      <c r="Z1013" s="41"/>
      <c r="AA1013" s="41"/>
      <c r="AB1013" s="41"/>
      <c r="AC1013" s="41"/>
      <c r="AD1013" s="41"/>
      <c r="AE1013" s="41" t="s">
        <v>940</v>
      </c>
      <c r="AF1013" s="41" t="s">
        <v>304</v>
      </c>
      <c r="AG1013" s="790"/>
      <c r="AH1013" s="218"/>
      <c r="AI1013" s="229"/>
      <c r="AJ1013" s="218">
        <f t="shared" si="96"/>
        <v>1</v>
      </c>
      <c r="AK1013" s="84">
        <f t="shared" si="97"/>
        <v>1</v>
      </c>
    </row>
    <row r="1014" spans="1:37" s="84" customFormat="1" ht="16.5">
      <c r="A1014" s="223"/>
      <c r="B1014" s="41">
        <f t="shared" si="94"/>
        <v>1012</v>
      </c>
      <c r="C1014" s="41" t="s">
        <v>5077</v>
      </c>
      <c r="D1014" s="158" t="s">
        <v>2270</v>
      </c>
      <c r="E1014" s="158" t="s">
        <v>2271</v>
      </c>
      <c r="F1014" s="158" t="str">
        <f t="shared" si="98"/>
        <v>X</v>
      </c>
      <c r="G1014" s="220" t="s">
        <v>2273</v>
      </c>
      <c r="H1014" s="158" t="s">
        <v>949</v>
      </c>
      <c r="I1014" s="158" t="s">
        <v>949</v>
      </c>
      <c r="J1014" s="158" t="s">
        <v>949</v>
      </c>
      <c r="K1014" s="41" t="s">
        <v>949</v>
      </c>
      <c r="L1014" s="41" t="s">
        <v>949</v>
      </c>
      <c r="M1014" s="41" t="s">
        <v>949</v>
      </c>
      <c r="N1014" s="158" t="s">
        <v>949</v>
      </c>
      <c r="O1014" s="158" t="s">
        <v>949</v>
      </c>
      <c r="P1014" s="158" t="s">
        <v>949</v>
      </c>
      <c r="Q1014" s="158" t="s">
        <v>949</v>
      </c>
      <c r="R1014" s="41" t="s">
        <v>949</v>
      </c>
      <c r="S1014" s="41" t="s">
        <v>949</v>
      </c>
      <c r="T1014" s="41" t="s">
        <v>949</v>
      </c>
      <c r="U1014" s="41"/>
      <c r="V1014" s="41"/>
      <c r="W1014" s="41"/>
      <c r="X1014" s="41"/>
      <c r="Y1014" s="41"/>
      <c r="Z1014" s="41"/>
      <c r="AA1014" s="41"/>
      <c r="AB1014" s="41"/>
      <c r="AC1014" s="41"/>
      <c r="AD1014" s="41"/>
      <c r="AE1014" s="41" t="s">
        <v>940</v>
      </c>
      <c r="AF1014" s="41" t="s">
        <v>304</v>
      </c>
      <c r="AG1014" s="223"/>
      <c r="AH1014" s="223"/>
      <c r="AI1014" s="229"/>
      <c r="AJ1014" s="218">
        <f t="shared" si="96"/>
        <v>1</v>
      </c>
      <c r="AK1014" s="84">
        <f t="shared" si="97"/>
        <v>1</v>
      </c>
    </row>
    <row r="1015" spans="1:37" s="84" customFormat="1" ht="16.5">
      <c r="A1015" s="218"/>
      <c r="B1015" s="41">
        <f t="shared" si="94"/>
        <v>1013</v>
      </c>
      <c r="C1015" s="41" t="s">
        <v>5077</v>
      </c>
      <c r="D1015" s="248" t="s">
        <v>2274</v>
      </c>
      <c r="E1015" s="158" t="s">
        <v>2275</v>
      </c>
      <c r="F1015" s="158" t="str">
        <f t="shared" si="98"/>
        <v>X</v>
      </c>
      <c r="G1015" s="220" t="s">
        <v>2277</v>
      </c>
      <c r="H1015" s="244" t="s">
        <v>949</v>
      </c>
      <c r="I1015" s="244" t="s">
        <v>949</v>
      </c>
      <c r="J1015" s="244" t="s">
        <v>949</v>
      </c>
      <c r="K1015" s="221" t="s">
        <v>949</v>
      </c>
      <c r="L1015" s="221" t="s">
        <v>949</v>
      </c>
      <c r="M1015" s="221" t="s">
        <v>949</v>
      </c>
      <c r="N1015" s="244" t="s">
        <v>949</v>
      </c>
      <c r="O1015" s="244" t="s">
        <v>949</v>
      </c>
      <c r="P1015" s="244" t="s">
        <v>949</v>
      </c>
      <c r="Q1015" s="244" t="s">
        <v>949</v>
      </c>
      <c r="R1015" s="221" t="s">
        <v>949</v>
      </c>
      <c r="S1015" s="41" t="s">
        <v>949</v>
      </c>
      <c r="T1015" s="41" t="s">
        <v>949</v>
      </c>
      <c r="U1015" s="41"/>
      <c r="V1015" s="41"/>
      <c r="W1015" s="41"/>
      <c r="X1015" s="41"/>
      <c r="Y1015" s="41"/>
      <c r="Z1015" s="41"/>
      <c r="AA1015" s="41"/>
      <c r="AB1015" s="41"/>
      <c r="AC1015" s="41"/>
      <c r="AD1015" s="41"/>
      <c r="AE1015" s="41" t="s">
        <v>940</v>
      </c>
      <c r="AF1015" s="41" t="s">
        <v>304</v>
      </c>
      <c r="AG1015" s="790"/>
      <c r="AH1015" s="218"/>
      <c r="AI1015" s="229"/>
      <c r="AJ1015" s="218">
        <f t="shared" si="96"/>
        <v>1</v>
      </c>
      <c r="AK1015" s="84">
        <f t="shared" si="97"/>
        <v>1</v>
      </c>
    </row>
    <row r="1016" spans="1:37" s="84" customFormat="1" ht="16.5">
      <c r="A1016" s="218"/>
      <c r="B1016" s="41">
        <f t="shared" si="94"/>
        <v>1014</v>
      </c>
      <c r="C1016" s="41" t="s">
        <v>2335</v>
      </c>
      <c r="D1016" s="248" t="s">
        <v>2336</v>
      </c>
      <c r="E1016" s="158" t="s">
        <v>2337</v>
      </c>
      <c r="F1016" s="158" t="str">
        <f t="shared" si="98"/>
        <v>X</v>
      </c>
      <c r="G1016" s="220" t="s">
        <v>2339</v>
      </c>
      <c r="H1016" s="244" t="s">
        <v>949</v>
      </c>
      <c r="I1016" s="244" t="s">
        <v>949</v>
      </c>
      <c r="J1016" s="244" t="s">
        <v>949</v>
      </c>
      <c r="K1016" s="221" t="s">
        <v>949</v>
      </c>
      <c r="L1016" s="221" t="s">
        <v>949</v>
      </c>
      <c r="M1016" s="221" t="s">
        <v>949</v>
      </c>
      <c r="N1016" s="244" t="s">
        <v>949</v>
      </c>
      <c r="O1016" s="244" t="s">
        <v>949</v>
      </c>
      <c r="P1016" s="244" t="s">
        <v>949</v>
      </c>
      <c r="Q1016" s="244" t="s">
        <v>949</v>
      </c>
      <c r="R1016" s="221" t="s">
        <v>949</v>
      </c>
      <c r="S1016" s="41" t="s">
        <v>949</v>
      </c>
      <c r="T1016" s="41" t="s">
        <v>949</v>
      </c>
      <c r="U1016" s="41"/>
      <c r="V1016" s="41"/>
      <c r="W1016" s="41"/>
      <c r="X1016" s="41"/>
      <c r="Y1016" s="41"/>
      <c r="Z1016" s="41"/>
      <c r="AA1016" s="41"/>
      <c r="AB1016" s="41"/>
      <c r="AC1016" s="41"/>
      <c r="AD1016" s="41"/>
      <c r="AE1016" s="41" t="s">
        <v>940</v>
      </c>
      <c r="AF1016" s="41" t="s">
        <v>478</v>
      </c>
      <c r="AG1016" s="790"/>
      <c r="AH1016" s="218"/>
      <c r="AI1016" s="229"/>
      <c r="AJ1016" s="218">
        <f t="shared" si="96"/>
        <v>1</v>
      </c>
      <c r="AK1016" s="84">
        <f t="shared" si="97"/>
        <v>1</v>
      </c>
    </row>
    <row r="1017" spans="1:37" s="84" customFormat="1" ht="16.5">
      <c r="A1017" s="218"/>
      <c r="B1017" s="41">
        <f t="shared" si="94"/>
        <v>1015</v>
      </c>
      <c r="C1017" s="41" t="s">
        <v>2335</v>
      </c>
      <c r="D1017" s="248" t="s">
        <v>2340</v>
      </c>
      <c r="E1017" s="158" t="s">
        <v>2341</v>
      </c>
      <c r="F1017" s="158" t="str">
        <f t="shared" si="98"/>
        <v>X</v>
      </c>
      <c r="G1017" s="220" t="s">
        <v>2343</v>
      </c>
      <c r="H1017" s="244" t="s">
        <v>949</v>
      </c>
      <c r="I1017" s="244" t="s">
        <v>949</v>
      </c>
      <c r="J1017" s="244" t="s">
        <v>949</v>
      </c>
      <c r="K1017" s="221" t="s">
        <v>949</v>
      </c>
      <c r="L1017" s="221" t="s">
        <v>949</v>
      </c>
      <c r="M1017" s="221" t="s">
        <v>949</v>
      </c>
      <c r="N1017" s="244" t="s">
        <v>949</v>
      </c>
      <c r="O1017" s="244" t="s">
        <v>949</v>
      </c>
      <c r="P1017" s="244" t="s">
        <v>949</v>
      </c>
      <c r="Q1017" s="244" t="s">
        <v>949</v>
      </c>
      <c r="R1017" s="221" t="s">
        <v>949</v>
      </c>
      <c r="S1017" s="41" t="s">
        <v>949</v>
      </c>
      <c r="T1017" s="41" t="s">
        <v>949</v>
      </c>
      <c r="U1017" s="41"/>
      <c r="V1017" s="41"/>
      <c r="W1017" s="41"/>
      <c r="X1017" s="41"/>
      <c r="Y1017" s="41"/>
      <c r="Z1017" s="41"/>
      <c r="AA1017" s="41"/>
      <c r="AB1017" s="41"/>
      <c r="AC1017" s="41"/>
      <c r="AD1017" s="41"/>
      <c r="AE1017" s="41" t="s">
        <v>940</v>
      </c>
      <c r="AF1017" s="41" t="s">
        <v>478</v>
      </c>
      <c r="AG1017" s="790"/>
      <c r="AH1017" s="218"/>
      <c r="AI1017" s="229"/>
      <c r="AJ1017" s="218">
        <f t="shared" si="96"/>
        <v>1</v>
      </c>
      <c r="AK1017" s="84">
        <f t="shared" si="97"/>
        <v>1</v>
      </c>
    </row>
    <row r="1018" spans="1:37" s="84" customFormat="1" ht="16.5">
      <c r="A1018" s="218" t="s">
        <v>999</v>
      </c>
      <c r="B1018" s="41">
        <f t="shared" si="94"/>
        <v>1016</v>
      </c>
      <c r="C1018" s="41" t="s">
        <v>2335</v>
      </c>
      <c r="D1018" s="158" t="s">
        <v>2354</v>
      </c>
      <c r="E1018" s="158" t="s">
        <v>2355</v>
      </c>
      <c r="F1018" s="158" t="str">
        <f t="shared" si="98"/>
        <v>X</v>
      </c>
      <c r="G1018" s="220" t="s">
        <v>2357</v>
      </c>
      <c r="H1018" s="158" t="s">
        <v>949</v>
      </c>
      <c r="I1018" s="158" t="s">
        <v>949</v>
      </c>
      <c r="J1018" s="158" t="s">
        <v>949</v>
      </c>
      <c r="K1018" s="41" t="s">
        <v>949</v>
      </c>
      <c r="L1018" s="41" t="s">
        <v>949</v>
      </c>
      <c r="M1018" s="41" t="s">
        <v>949</v>
      </c>
      <c r="N1018" s="158" t="s">
        <v>949</v>
      </c>
      <c r="O1018" s="158" t="s">
        <v>949</v>
      </c>
      <c r="P1018" s="158" t="s">
        <v>949</v>
      </c>
      <c r="Q1018" s="158" t="s">
        <v>949</v>
      </c>
      <c r="R1018" s="41" t="s">
        <v>949</v>
      </c>
      <c r="S1018" s="41" t="s">
        <v>949</v>
      </c>
      <c r="T1018" s="41" t="s">
        <v>949</v>
      </c>
      <c r="U1018" s="41"/>
      <c r="V1018" s="41"/>
      <c r="W1018" s="41"/>
      <c r="X1018" s="41"/>
      <c r="Y1018" s="41"/>
      <c r="Z1018" s="41"/>
      <c r="AA1018" s="41"/>
      <c r="AB1018" s="41"/>
      <c r="AC1018" s="41"/>
      <c r="AD1018" s="41"/>
      <c r="AE1018" s="41" t="s">
        <v>940</v>
      </c>
      <c r="AF1018" s="41" t="s">
        <v>478</v>
      </c>
      <c r="AG1018" s="790"/>
      <c r="AH1018" s="218"/>
      <c r="AI1018" s="229"/>
      <c r="AJ1018" s="218">
        <f t="shared" si="96"/>
        <v>1</v>
      </c>
      <c r="AK1018" s="84">
        <f t="shared" si="97"/>
        <v>1</v>
      </c>
    </row>
    <row r="1019" spans="1:37" s="84" customFormat="1" ht="16.5">
      <c r="A1019" s="218"/>
      <c r="B1019" s="41">
        <f t="shared" si="94"/>
        <v>1017</v>
      </c>
      <c r="C1019" s="41" t="s">
        <v>320</v>
      </c>
      <c r="D1019" s="248" t="s">
        <v>6591</v>
      </c>
      <c r="E1019" s="158" t="s">
        <v>4480</v>
      </c>
      <c r="F1019" s="158" t="str">
        <f t="shared" si="98"/>
        <v>X</v>
      </c>
      <c r="G1019" s="220" t="s">
        <v>4481</v>
      </c>
      <c r="H1019" s="244" t="s">
        <v>949</v>
      </c>
      <c r="I1019" s="244" t="s">
        <v>949</v>
      </c>
      <c r="J1019" s="244" t="s">
        <v>949</v>
      </c>
      <c r="K1019" s="221" t="s">
        <v>949</v>
      </c>
      <c r="L1019" s="221" t="s">
        <v>949</v>
      </c>
      <c r="M1019" s="221" t="s">
        <v>949</v>
      </c>
      <c r="N1019" s="244" t="s">
        <v>949</v>
      </c>
      <c r="O1019" s="244" t="s">
        <v>949</v>
      </c>
      <c r="P1019" s="244" t="s">
        <v>949</v>
      </c>
      <c r="Q1019" s="244" t="s">
        <v>949</v>
      </c>
      <c r="R1019" s="221" t="s">
        <v>949</v>
      </c>
      <c r="S1019" s="41" t="s">
        <v>949</v>
      </c>
      <c r="T1019" s="41" t="s">
        <v>949</v>
      </c>
      <c r="U1019" s="41"/>
      <c r="V1019" s="41"/>
      <c r="W1019" s="41"/>
      <c r="X1019" s="41"/>
      <c r="Y1019" s="41"/>
      <c r="Z1019" s="41"/>
      <c r="AA1019" s="41"/>
      <c r="AB1019" s="41"/>
      <c r="AC1019" s="41"/>
      <c r="AD1019" s="41"/>
      <c r="AE1019" s="41" t="s">
        <v>940</v>
      </c>
      <c r="AF1019" s="41" t="s">
        <v>304</v>
      </c>
      <c r="AG1019" s="790"/>
      <c r="AH1019" s="218"/>
      <c r="AI1019" s="229"/>
      <c r="AJ1019" s="218">
        <f t="shared" si="96"/>
        <v>1</v>
      </c>
      <c r="AK1019" s="84">
        <f t="shared" si="97"/>
        <v>1</v>
      </c>
    </row>
    <row r="1020" spans="1:37" s="84" customFormat="1" ht="16.5">
      <c r="A1020" s="218"/>
      <c r="B1020" s="41">
        <f t="shared" si="94"/>
        <v>1018</v>
      </c>
      <c r="C1020" s="41" t="s">
        <v>320</v>
      </c>
      <c r="D1020" s="331" t="s">
        <v>6592</v>
      </c>
      <c r="E1020" s="158" t="s">
        <v>4483</v>
      </c>
      <c r="F1020" s="158" t="str">
        <f t="shared" si="98"/>
        <v>X</v>
      </c>
      <c r="G1020" s="220" t="s">
        <v>4484</v>
      </c>
      <c r="H1020" s="244" t="s">
        <v>949</v>
      </c>
      <c r="I1020" s="244" t="s">
        <v>949</v>
      </c>
      <c r="J1020" s="244" t="s">
        <v>949</v>
      </c>
      <c r="K1020" s="221" t="s">
        <v>949</v>
      </c>
      <c r="L1020" s="221" t="s">
        <v>949</v>
      </c>
      <c r="M1020" s="221" t="s">
        <v>949</v>
      </c>
      <c r="N1020" s="244" t="s">
        <v>949</v>
      </c>
      <c r="O1020" s="244" t="s">
        <v>949</v>
      </c>
      <c r="P1020" s="244" t="s">
        <v>949</v>
      </c>
      <c r="Q1020" s="244" t="s">
        <v>949</v>
      </c>
      <c r="R1020" s="221" t="s">
        <v>949</v>
      </c>
      <c r="S1020" s="41" t="s">
        <v>949</v>
      </c>
      <c r="T1020" s="41" t="s">
        <v>949</v>
      </c>
      <c r="U1020" s="41"/>
      <c r="V1020" s="41"/>
      <c r="W1020" s="41"/>
      <c r="X1020" s="41"/>
      <c r="Y1020" s="41"/>
      <c r="Z1020" s="41"/>
      <c r="AA1020" s="41"/>
      <c r="AB1020" s="41"/>
      <c r="AC1020" s="41"/>
      <c r="AD1020" s="41"/>
      <c r="AE1020" s="41" t="s">
        <v>940</v>
      </c>
      <c r="AF1020" s="41" t="s">
        <v>304</v>
      </c>
      <c r="AG1020" s="790"/>
      <c r="AH1020" s="218"/>
      <c r="AI1020" s="229"/>
      <c r="AJ1020" s="218">
        <f t="shared" si="96"/>
        <v>1</v>
      </c>
      <c r="AK1020" s="84">
        <f t="shared" si="97"/>
        <v>1</v>
      </c>
    </row>
    <row r="1021" spans="1:37" s="84" customFormat="1" ht="16.5">
      <c r="A1021" s="218"/>
      <c r="B1021" s="41">
        <f t="shared" si="94"/>
        <v>1019</v>
      </c>
      <c r="C1021" s="41" t="s">
        <v>320</v>
      </c>
      <c r="D1021" s="331" t="s">
        <v>6593</v>
      </c>
      <c r="E1021" s="158" t="s">
        <v>4486</v>
      </c>
      <c r="F1021" s="158" t="str">
        <f t="shared" si="98"/>
        <v>X</v>
      </c>
      <c r="G1021" s="220" t="s">
        <v>4487</v>
      </c>
      <c r="H1021" s="158" t="s">
        <v>5034</v>
      </c>
      <c r="I1021" s="158" t="s">
        <v>5034</v>
      </c>
      <c r="J1021" s="158" t="s">
        <v>5034</v>
      </c>
      <c r="K1021" s="41" t="s">
        <v>5034</v>
      </c>
      <c r="L1021" s="41" t="s">
        <v>5034</v>
      </c>
      <c r="M1021" s="221" t="s">
        <v>949</v>
      </c>
      <c r="N1021" s="244" t="s">
        <v>949</v>
      </c>
      <c r="O1021" s="244" t="s">
        <v>949</v>
      </c>
      <c r="P1021" s="244" t="s">
        <v>949</v>
      </c>
      <c r="Q1021" s="244" t="s">
        <v>949</v>
      </c>
      <c r="R1021" s="221" t="s">
        <v>949</v>
      </c>
      <c r="S1021" s="41" t="s">
        <v>949</v>
      </c>
      <c r="T1021" s="41" t="s">
        <v>949</v>
      </c>
      <c r="U1021" s="41"/>
      <c r="V1021" s="41"/>
      <c r="W1021" s="41"/>
      <c r="X1021" s="41"/>
      <c r="Y1021" s="41"/>
      <c r="Z1021" s="41"/>
      <c r="AA1021" s="41"/>
      <c r="AB1021" s="41"/>
      <c r="AC1021" s="41"/>
      <c r="AD1021" s="41"/>
      <c r="AE1021" s="41" t="s">
        <v>940</v>
      </c>
      <c r="AF1021" s="41" t="s">
        <v>304</v>
      </c>
      <c r="AG1021" s="790"/>
      <c r="AH1021" s="218"/>
      <c r="AI1021" s="229"/>
      <c r="AJ1021" s="218">
        <f t="shared" si="96"/>
        <v>1</v>
      </c>
      <c r="AK1021" s="84">
        <f t="shared" si="97"/>
        <v>1</v>
      </c>
    </row>
    <row r="1022" spans="1:37" s="84" customFormat="1" ht="16.5">
      <c r="A1022" s="218"/>
      <c r="B1022" s="41">
        <f t="shared" ref="B1022:B1053" si="99">ROW()-2</f>
        <v>1020</v>
      </c>
      <c r="C1022" s="41" t="s">
        <v>320</v>
      </c>
      <c r="D1022" s="248" t="s">
        <v>6594</v>
      </c>
      <c r="E1022" s="158" t="s">
        <v>4489</v>
      </c>
      <c r="F1022" s="158" t="str">
        <f t="shared" si="98"/>
        <v>X</v>
      </c>
      <c r="G1022" s="220" t="s">
        <v>4490</v>
      </c>
      <c r="H1022" s="158" t="s">
        <v>5034</v>
      </c>
      <c r="I1022" s="158" t="s">
        <v>5034</v>
      </c>
      <c r="J1022" s="158" t="s">
        <v>5034</v>
      </c>
      <c r="K1022" s="41" t="s">
        <v>5034</v>
      </c>
      <c r="L1022" s="41" t="s">
        <v>5034</v>
      </c>
      <c r="M1022" s="221" t="s">
        <v>949</v>
      </c>
      <c r="N1022" s="244" t="s">
        <v>949</v>
      </c>
      <c r="O1022" s="244" t="s">
        <v>949</v>
      </c>
      <c r="P1022" s="244" t="s">
        <v>949</v>
      </c>
      <c r="Q1022" s="244" t="s">
        <v>949</v>
      </c>
      <c r="R1022" s="221" t="s">
        <v>949</v>
      </c>
      <c r="S1022" s="41" t="s">
        <v>949</v>
      </c>
      <c r="T1022" s="41" t="s">
        <v>949</v>
      </c>
      <c r="U1022" s="41"/>
      <c r="V1022" s="41"/>
      <c r="W1022" s="41"/>
      <c r="X1022" s="41"/>
      <c r="Y1022" s="41"/>
      <c r="Z1022" s="41"/>
      <c r="AA1022" s="41"/>
      <c r="AB1022" s="41"/>
      <c r="AC1022" s="41"/>
      <c r="AD1022" s="41"/>
      <c r="AE1022" s="41" t="s">
        <v>940</v>
      </c>
      <c r="AF1022" s="41" t="s">
        <v>304</v>
      </c>
      <c r="AG1022" s="790"/>
      <c r="AH1022" s="218"/>
      <c r="AI1022" s="229"/>
      <c r="AJ1022" s="218">
        <f t="shared" si="96"/>
        <v>1</v>
      </c>
      <c r="AK1022" s="84">
        <f t="shared" si="97"/>
        <v>1</v>
      </c>
    </row>
    <row r="1023" spans="1:37" s="84" customFormat="1" ht="16.5">
      <c r="A1023" s="218"/>
      <c r="B1023" s="41">
        <f t="shared" si="99"/>
        <v>1021</v>
      </c>
      <c r="C1023" s="41" t="s">
        <v>320</v>
      </c>
      <c r="D1023" s="248" t="s">
        <v>6595</v>
      </c>
      <c r="E1023" s="158" t="s">
        <v>4492</v>
      </c>
      <c r="F1023" s="158" t="str">
        <f t="shared" si="98"/>
        <v>X</v>
      </c>
      <c r="G1023" s="220" t="s">
        <v>4493</v>
      </c>
      <c r="H1023" s="158" t="s">
        <v>5034</v>
      </c>
      <c r="I1023" s="158" t="s">
        <v>5034</v>
      </c>
      <c r="J1023" s="158" t="s">
        <v>5034</v>
      </c>
      <c r="K1023" s="41" t="s">
        <v>5034</v>
      </c>
      <c r="L1023" s="41" t="s">
        <v>5034</v>
      </c>
      <c r="M1023" s="221" t="s">
        <v>949</v>
      </c>
      <c r="N1023" s="244" t="s">
        <v>949</v>
      </c>
      <c r="O1023" s="244" t="s">
        <v>949</v>
      </c>
      <c r="P1023" s="244" t="s">
        <v>949</v>
      </c>
      <c r="Q1023" s="244" t="s">
        <v>949</v>
      </c>
      <c r="R1023" s="221" t="s">
        <v>949</v>
      </c>
      <c r="S1023" s="41" t="s">
        <v>949</v>
      </c>
      <c r="T1023" s="41" t="s">
        <v>949</v>
      </c>
      <c r="U1023" s="41"/>
      <c r="V1023" s="41"/>
      <c r="W1023" s="41"/>
      <c r="X1023" s="41"/>
      <c r="Y1023" s="41"/>
      <c r="Z1023" s="41"/>
      <c r="AA1023" s="41"/>
      <c r="AB1023" s="41"/>
      <c r="AC1023" s="41"/>
      <c r="AD1023" s="41"/>
      <c r="AE1023" s="41" t="s">
        <v>940</v>
      </c>
      <c r="AF1023" s="41" t="s">
        <v>304</v>
      </c>
      <c r="AG1023" s="790"/>
      <c r="AH1023" s="218"/>
      <c r="AI1023" s="229"/>
      <c r="AJ1023" s="218">
        <f t="shared" si="96"/>
        <v>1</v>
      </c>
      <c r="AK1023" s="84">
        <f t="shared" si="97"/>
        <v>1</v>
      </c>
    </row>
    <row r="1024" spans="1:37" s="84" customFormat="1" ht="16.5">
      <c r="A1024" s="228" t="s">
        <v>999</v>
      </c>
      <c r="B1024" s="41">
        <f t="shared" si="99"/>
        <v>1022</v>
      </c>
      <c r="C1024" s="41" t="s">
        <v>320</v>
      </c>
      <c r="D1024" s="158" t="s">
        <v>6596</v>
      </c>
      <c r="E1024" s="158" t="s">
        <v>4495</v>
      </c>
      <c r="F1024" s="158" t="str">
        <f t="shared" si="98"/>
        <v>X</v>
      </c>
      <c r="G1024" s="220" t="s">
        <v>4496</v>
      </c>
      <c r="H1024" s="158" t="s">
        <v>949</v>
      </c>
      <c r="I1024" s="158" t="s">
        <v>949</v>
      </c>
      <c r="J1024" s="158" t="s">
        <v>949</v>
      </c>
      <c r="K1024" s="41" t="s">
        <v>949</v>
      </c>
      <c r="L1024" s="41" t="s">
        <v>949</v>
      </c>
      <c r="M1024" s="41" t="s">
        <v>949</v>
      </c>
      <c r="N1024" s="158" t="s">
        <v>949</v>
      </c>
      <c r="O1024" s="158" t="s">
        <v>949</v>
      </c>
      <c r="P1024" s="158" t="s">
        <v>949</v>
      </c>
      <c r="Q1024" s="158" t="s">
        <v>949</v>
      </c>
      <c r="R1024" s="41" t="s">
        <v>949</v>
      </c>
      <c r="S1024" s="41" t="s">
        <v>949</v>
      </c>
      <c r="T1024" s="41" t="s">
        <v>949</v>
      </c>
      <c r="U1024" s="41"/>
      <c r="V1024" s="41"/>
      <c r="W1024" s="41"/>
      <c r="X1024" s="41"/>
      <c r="Y1024" s="41"/>
      <c r="Z1024" s="41"/>
      <c r="AA1024" s="41"/>
      <c r="AB1024" s="41"/>
      <c r="AC1024" s="41"/>
      <c r="AD1024" s="41"/>
      <c r="AE1024" s="41" t="s">
        <v>940</v>
      </c>
      <c r="AF1024" s="41" t="s">
        <v>304</v>
      </c>
      <c r="AG1024" s="790"/>
      <c r="AH1024" s="228"/>
      <c r="AI1024" s="229"/>
      <c r="AJ1024" s="218">
        <f t="shared" si="96"/>
        <v>1</v>
      </c>
      <c r="AK1024" s="84">
        <f t="shared" si="97"/>
        <v>1</v>
      </c>
    </row>
    <row r="1025" spans="1:37" s="84" customFormat="1" ht="16.5">
      <c r="A1025" s="228"/>
      <c r="B1025" s="41">
        <f t="shared" si="99"/>
        <v>1023</v>
      </c>
      <c r="C1025" s="41" t="s">
        <v>320</v>
      </c>
      <c r="D1025" s="158" t="s">
        <v>6597</v>
      </c>
      <c r="E1025" s="158" t="s">
        <v>4498</v>
      </c>
      <c r="F1025" s="158" t="str">
        <f t="shared" si="98"/>
        <v>X</v>
      </c>
      <c r="G1025" s="220" t="s">
        <v>4499</v>
      </c>
      <c r="H1025" s="158" t="s">
        <v>949</v>
      </c>
      <c r="I1025" s="158" t="s">
        <v>949</v>
      </c>
      <c r="J1025" s="158" t="s">
        <v>949</v>
      </c>
      <c r="K1025" s="41" t="s">
        <v>949</v>
      </c>
      <c r="L1025" s="41" t="s">
        <v>949</v>
      </c>
      <c r="M1025" s="41" t="s">
        <v>949</v>
      </c>
      <c r="N1025" s="158" t="s">
        <v>949</v>
      </c>
      <c r="O1025" s="158" t="s">
        <v>949</v>
      </c>
      <c r="P1025" s="158" t="s">
        <v>949</v>
      </c>
      <c r="Q1025" s="158" t="s">
        <v>949</v>
      </c>
      <c r="R1025" s="41" t="s">
        <v>949</v>
      </c>
      <c r="S1025" s="41" t="s">
        <v>949</v>
      </c>
      <c r="T1025" s="41" t="s">
        <v>949</v>
      </c>
      <c r="U1025" s="41"/>
      <c r="V1025" s="41"/>
      <c r="W1025" s="41"/>
      <c r="X1025" s="41"/>
      <c r="Y1025" s="41"/>
      <c r="Z1025" s="41"/>
      <c r="AA1025" s="41"/>
      <c r="AB1025" s="41"/>
      <c r="AC1025" s="41"/>
      <c r="AD1025" s="41"/>
      <c r="AE1025" s="41" t="s">
        <v>940</v>
      </c>
      <c r="AF1025" s="41" t="s">
        <v>304</v>
      </c>
      <c r="AG1025" s="790"/>
      <c r="AH1025" s="228"/>
      <c r="AI1025" s="229"/>
      <c r="AJ1025" s="218">
        <f t="shared" si="96"/>
        <v>1</v>
      </c>
      <c r="AK1025" s="84">
        <f t="shared" si="97"/>
        <v>1</v>
      </c>
    </row>
    <row r="1026" spans="1:37" s="84" customFormat="1" ht="16.5">
      <c r="A1026" s="218"/>
      <c r="B1026" s="41">
        <f t="shared" si="99"/>
        <v>1024</v>
      </c>
      <c r="C1026" s="224" t="s">
        <v>320</v>
      </c>
      <c r="D1026" s="171" t="s">
        <v>4500</v>
      </c>
      <c r="E1026" s="158" t="s">
        <v>4501</v>
      </c>
      <c r="F1026" s="158" t="str">
        <f t="shared" si="98"/>
        <v>X</v>
      </c>
      <c r="G1026" s="41" t="s">
        <v>6598</v>
      </c>
      <c r="H1026" s="202" t="s">
        <v>5034</v>
      </c>
      <c r="I1026" s="202" t="s">
        <v>5034</v>
      </c>
      <c r="J1026" s="291" t="s">
        <v>5034</v>
      </c>
      <c r="K1026" s="281" t="s">
        <v>5034</v>
      </c>
      <c r="L1026" s="281" t="s">
        <v>5034</v>
      </c>
      <c r="M1026" s="281" t="s">
        <v>5034</v>
      </c>
      <c r="N1026" s="291" t="s">
        <v>5034</v>
      </c>
      <c r="O1026" s="291" t="s">
        <v>5034</v>
      </c>
      <c r="P1026" s="291" t="s">
        <v>5034</v>
      </c>
      <c r="Q1026" s="291" t="s">
        <v>5034</v>
      </c>
      <c r="R1026" s="281" t="s">
        <v>5034</v>
      </c>
      <c r="S1026" s="305" t="s">
        <v>5034</v>
      </c>
      <c r="T1026" s="305" t="s">
        <v>5034</v>
      </c>
      <c r="U1026" s="305" t="s">
        <v>5034</v>
      </c>
      <c r="V1026" s="305" t="s">
        <v>5034</v>
      </c>
      <c r="W1026" s="305" t="s">
        <v>5034</v>
      </c>
      <c r="X1026" s="305" t="s">
        <v>5034</v>
      </c>
      <c r="Y1026" s="305" t="s">
        <v>5034</v>
      </c>
      <c r="Z1026" s="305" t="s">
        <v>5034</v>
      </c>
      <c r="AA1026" s="305" t="s">
        <v>5034</v>
      </c>
      <c r="AB1026" s="305" t="s">
        <v>5034</v>
      </c>
      <c r="AC1026" s="305" t="s">
        <v>5034</v>
      </c>
      <c r="AD1026" s="305" t="s">
        <v>5034</v>
      </c>
      <c r="AE1026" s="41" t="s">
        <v>940</v>
      </c>
      <c r="AF1026" s="41" t="s">
        <v>304</v>
      </c>
      <c r="AG1026" s="218"/>
      <c r="AH1026" s="218"/>
      <c r="AI1026" s="229"/>
      <c r="AJ1026" s="218">
        <f t="shared" si="96"/>
        <v>1</v>
      </c>
      <c r="AK1026" s="84">
        <f t="shared" si="97"/>
        <v>1</v>
      </c>
    </row>
    <row r="1027" spans="1:37" s="84" customFormat="1" ht="16.5">
      <c r="A1027" s="218"/>
      <c r="B1027" s="41">
        <f t="shared" si="99"/>
        <v>1025</v>
      </c>
      <c r="C1027" s="41" t="s">
        <v>320</v>
      </c>
      <c r="D1027" s="248" t="s">
        <v>4647</v>
      </c>
      <c r="E1027" s="158" t="s">
        <v>4649</v>
      </c>
      <c r="F1027" s="158" t="str">
        <f t="shared" si="98"/>
        <v>X</v>
      </c>
      <c r="G1027" s="220" t="s">
        <v>4651</v>
      </c>
      <c r="H1027" s="244" t="s">
        <v>949</v>
      </c>
      <c r="I1027" s="244" t="s">
        <v>949</v>
      </c>
      <c r="J1027" s="244" t="s">
        <v>949</v>
      </c>
      <c r="K1027" s="221" t="s">
        <v>949</v>
      </c>
      <c r="L1027" s="221" t="s">
        <v>949</v>
      </c>
      <c r="M1027" s="221" t="s">
        <v>949</v>
      </c>
      <c r="N1027" s="244" t="s">
        <v>949</v>
      </c>
      <c r="O1027" s="244" t="s">
        <v>949</v>
      </c>
      <c r="P1027" s="244" t="s">
        <v>949</v>
      </c>
      <c r="Q1027" s="244" t="s">
        <v>949</v>
      </c>
      <c r="R1027" s="221" t="s">
        <v>949</v>
      </c>
      <c r="S1027" s="41" t="s">
        <v>949</v>
      </c>
      <c r="T1027" s="41" t="s">
        <v>949</v>
      </c>
      <c r="U1027" s="41"/>
      <c r="V1027" s="41"/>
      <c r="W1027" s="41"/>
      <c r="X1027" s="41"/>
      <c r="Y1027" s="41"/>
      <c r="Z1027" s="41"/>
      <c r="AA1027" s="41"/>
      <c r="AB1027" s="41"/>
      <c r="AC1027" s="41"/>
      <c r="AD1027" s="41"/>
      <c r="AE1027" s="41" t="s">
        <v>940</v>
      </c>
      <c r="AF1027" s="41" t="s">
        <v>304</v>
      </c>
      <c r="AG1027" s="218"/>
      <c r="AH1027" s="218"/>
      <c r="AI1027" s="229"/>
      <c r="AJ1027" s="218">
        <f t="shared" si="96"/>
        <v>1</v>
      </c>
      <c r="AK1027" s="84">
        <f t="shared" si="97"/>
        <v>1</v>
      </c>
    </row>
    <row r="1028" spans="1:37" s="84" customFormat="1" ht="16.5">
      <c r="A1028" s="218"/>
      <c r="B1028" s="41">
        <f t="shared" si="99"/>
        <v>1026</v>
      </c>
      <c r="C1028" s="224" t="s">
        <v>320</v>
      </c>
      <c r="D1028" s="333" t="s">
        <v>4653</v>
      </c>
      <c r="E1028" s="158" t="s">
        <v>4654</v>
      </c>
      <c r="F1028" s="158" t="str">
        <f t="shared" si="98"/>
        <v>X</v>
      </c>
      <c r="G1028" s="41" t="s">
        <v>6599</v>
      </c>
      <c r="H1028" s="202" t="s">
        <v>5034</v>
      </c>
      <c r="I1028" s="202" t="s">
        <v>5034</v>
      </c>
      <c r="J1028" s="202" t="s">
        <v>5034</v>
      </c>
      <c r="K1028" s="305" t="s">
        <v>5034</v>
      </c>
      <c r="L1028" s="305" t="s">
        <v>5034</v>
      </c>
      <c r="M1028" s="305" t="s">
        <v>5034</v>
      </c>
      <c r="N1028" s="202" t="s">
        <v>5034</v>
      </c>
      <c r="O1028" s="202" t="s">
        <v>5034</v>
      </c>
      <c r="P1028" s="202" t="s">
        <v>5034</v>
      </c>
      <c r="Q1028" s="202" t="s">
        <v>5034</v>
      </c>
      <c r="R1028" s="1078" t="s">
        <v>5034</v>
      </c>
      <c r="S1028" s="305" t="s">
        <v>5034</v>
      </c>
      <c r="T1028" s="305" t="s">
        <v>5034</v>
      </c>
      <c r="U1028" s="305" t="s">
        <v>5034</v>
      </c>
      <c r="V1028" s="305" t="s">
        <v>5034</v>
      </c>
      <c r="W1028" s="305" t="s">
        <v>5034</v>
      </c>
      <c r="X1028" s="305" t="s">
        <v>5034</v>
      </c>
      <c r="Y1028" s="305" t="s">
        <v>5034</v>
      </c>
      <c r="Z1028" s="305" t="s">
        <v>5034</v>
      </c>
      <c r="AA1028" s="305" t="s">
        <v>5034</v>
      </c>
      <c r="AB1028" s="305" t="s">
        <v>5034</v>
      </c>
      <c r="AC1028" s="305" t="s">
        <v>5034</v>
      </c>
      <c r="AD1028" s="305" t="s">
        <v>5034</v>
      </c>
      <c r="AE1028" s="41" t="s">
        <v>940</v>
      </c>
      <c r="AF1028" s="41" t="s">
        <v>304</v>
      </c>
      <c r="AG1028" s="218"/>
      <c r="AH1028" s="218"/>
      <c r="AI1028" s="229"/>
      <c r="AJ1028" s="218">
        <f t="shared" si="96"/>
        <v>1</v>
      </c>
      <c r="AK1028" s="84">
        <f t="shared" si="97"/>
        <v>1</v>
      </c>
    </row>
    <row r="1029" spans="1:37" s="84" customFormat="1" ht="16.5">
      <c r="A1029" s="218"/>
      <c r="B1029" s="41">
        <f t="shared" si="99"/>
        <v>1027</v>
      </c>
      <c r="C1029" s="224" t="s">
        <v>320</v>
      </c>
      <c r="D1029" s="333" t="s">
        <v>4657</v>
      </c>
      <c r="E1029" s="158" t="s">
        <v>4658</v>
      </c>
      <c r="F1029" s="158" t="str">
        <f t="shared" si="98"/>
        <v>X</v>
      </c>
      <c r="G1029" s="41" t="s">
        <v>6600</v>
      </c>
      <c r="H1029" s="202" t="s">
        <v>5034</v>
      </c>
      <c r="I1029" s="202" t="s">
        <v>5034</v>
      </c>
      <c r="J1029" s="202" t="s">
        <v>5034</v>
      </c>
      <c r="K1029" s="305" t="s">
        <v>5034</v>
      </c>
      <c r="L1029" s="305" t="s">
        <v>5034</v>
      </c>
      <c r="M1029" s="305" t="s">
        <v>5034</v>
      </c>
      <c r="N1029" s="202" t="s">
        <v>5034</v>
      </c>
      <c r="O1029" s="202" t="s">
        <v>5034</v>
      </c>
      <c r="P1029" s="202" t="s">
        <v>5034</v>
      </c>
      <c r="Q1029" s="202" t="s">
        <v>5034</v>
      </c>
      <c r="R1029" s="1078" t="s">
        <v>5034</v>
      </c>
      <c r="S1029" s="305" t="s">
        <v>5034</v>
      </c>
      <c r="T1029" s="305" t="s">
        <v>5034</v>
      </c>
      <c r="U1029" s="305" t="s">
        <v>5034</v>
      </c>
      <c r="V1029" s="305" t="s">
        <v>5034</v>
      </c>
      <c r="W1029" s="305" t="s">
        <v>5034</v>
      </c>
      <c r="X1029" s="305" t="s">
        <v>5034</v>
      </c>
      <c r="Y1029" s="305" t="s">
        <v>5034</v>
      </c>
      <c r="Z1029" s="305" t="s">
        <v>5034</v>
      </c>
      <c r="AA1029" s="305" t="s">
        <v>5034</v>
      </c>
      <c r="AB1029" s="305" t="s">
        <v>5034</v>
      </c>
      <c r="AC1029" s="305" t="s">
        <v>5034</v>
      </c>
      <c r="AD1029" s="305" t="s">
        <v>5034</v>
      </c>
      <c r="AE1029" s="41" t="s">
        <v>940</v>
      </c>
      <c r="AF1029" s="41" t="s">
        <v>304</v>
      </c>
      <c r="AG1029" s="218"/>
      <c r="AH1029" s="218"/>
      <c r="AI1029" s="229"/>
      <c r="AJ1029" s="218">
        <f t="shared" si="96"/>
        <v>1</v>
      </c>
      <c r="AK1029" s="84">
        <f t="shared" si="97"/>
        <v>1</v>
      </c>
    </row>
    <row r="1030" spans="1:37" s="84" customFormat="1" ht="16.5">
      <c r="A1030" s="218"/>
      <c r="B1030" s="41">
        <f t="shared" si="99"/>
        <v>1028</v>
      </c>
      <c r="C1030" s="41" t="s">
        <v>320</v>
      </c>
      <c r="D1030" s="248" t="s">
        <v>4660</v>
      </c>
      <c r="E1030" s="158" t="s">
        <v>4662</v>
      </c>
      <c r="F1030" s="158" t="str">
        <f t="shared" si="98"/>
        <v>X</v>
      </c>
      <c r="G1030" s="220" t="s">
        <v>1896</v>
      </c>
      <c r="H1030" s="244" t="s">
        <v>949</v>
      </c>
      <c r="I1030" s="244" t="s">
        <v>949</v>
      </c>
      <c r="J1030" s="244" t="s">
        <v>949</v>
      </c>
      <c r="K1030" s="221" t="s">
        <v>949</v>
      </c>
      <c r="L1030" s="221" t="s">
        <v>949</v>
      </c>
      <c r="M1030" s="221" t="s">
        <v>949</v>
      </c>
      <c r="N1030" s="244" t="s">
        <v>949</v>
      </c>
      <c r="O1030" s="244" t="s">
        <v>949</v>
      </c>
      <c r="P1030" s="244" t="s">
        <v>949</v>
      </c>
      <c r="Q1030" s="244" t="s">
        <v>949</v>
      </c>
      <c r="R1030" s="221" t="s">
        <v>949</v>
      </c>
      <c r="S1030" s="41" t="s">
        <v>949</v>
      </c>
      <c r="T1030" s="41" t="s">
        <v>949</v>
      </c>
      <c r="U1030" s="41"/>
      <c r="V1030" s="41"/>
      <c r="W1030" s="41"/>
      <c r="X1030" s="41"/>
      <c r="Y1030" s="41"/>
      <c r="Z1030" s="41"/>
      <c r="AA1030" s="41"/>
      <c r="AB1030" s="41"/>
      <c r="AC1030" s="41"/>
      <c r="AD1030" s="41"/>
      <c r="AE1030" s="41" t="s">
        <v>940</v>
      </c>
      <c r="AF1030" s="41" t="s">
        <v>304</v>
      </c>
      <c r="AG1030" s="218"/>
      <c r="AH1030" s="218"/>
      <c r="AI1030" s="229"/>
      <c r="AJ1030" s="218">
        <f t="shared" si="96"/>
        <v>1</v>
      </c>
      <c r="AK1030" s="84">
        <f t="shared" si="97"/>
        <v>1</v>
      </c>
    </row>
    <row r="1031" spans="1:37" s="84" customFormat="1" ht="16.5">
      <c r="A1031" s="218"/>
      <c r="B1031" s="41">
        <f t="shared" si="99"/>
        <v>1029</v>
      </c>
      <c r="C1031" s="41" t="s">
        <v>5077</v>
      </c>
      <c r="D1031" s="248" t="s">
        <v>6601</v>
      </c>
      <c r="E1031" s="158" t="s">
        <v>4158</v>
      </c>
      <c r="F1031" s="158" t="str">
        <f t="shared" si="98"/>
        <v>X</v>
      </c>
      <c r="G1031" s="220" t="s">
        <v>4161</v>
      </c>
      <c r="H1031" s="244" t="s">
        <v>949</v>
      </c>
      <c r="I1031" s="244" t="s">
        <v>949</v>
      </c>
      <c r="J1031" s="244" t="s">
        <v>949</v>
      </c>
      <c r="K1031" s="221" t="s">
        <v>949</v>
      </c>
      <c r="L1031" s="221" t="s">
        <v>949</v>
      </c>
      <c r="M1031" s="221" t="s">
        <v>949</v>
      </c>
      <c r="N1031" s="244" t="s">
        <v>949</v>
      </c>
      <c r="O1031" s="244" t="s">
        <v>949</v>
      </c>
      <c r="P1031" s="244" t="s">
        <v>949</v>
      </c>
      <c r="Q1031" s="244" t="s">
        <v>949</v>
      </c>
      <c r="R1031" s="221" t="s">
        <v>949</v>
      </c>
      <c r="S1031" s="41" t="s">
        <v>949</v>
      </c>
      <c r="T1031" s="41" t="s">
        <v>949</v>
      </c>
      <c r="U1031" s="41"/>
      <c r="V1031" s="41"/>
      <c r="W1031" s="41"/>
      <c r="X1031" s="41"/>
      <c r="Y1031" s="41"/>
      <c r="Z1031" s="41"/>
      <c r="AA1031" s="41"/>
      <c r="AB1031" s="41"/>
      <c r="AC1031" s="41"/>
      <c r="AD1031" s="41"/>
      <c r="AE1031" s="41" t="s">
        <v>940</v>
      </c>
      <c r="AF1031" s="41" t="s">
        <v>304</v>
      </c>
      <c r="AG1031" s="229"/>
      <c r="AH1031" s="218"/>
      <c r="AI1031" s="229"/>
      <c r="AJ1031" s="218">
        <f t="shared" si="96"/>
        <v>1</v>
      </c>
      <c r="AK1031" s="84">
        <f t="shared" si="97"/>
        <v>1</v>
      </c>
    </row>
    <row r="1032" spans="1:37" s="84" customFormat="1" ht="16.5">
      <c r="A1032" s="218"/>
      <c r="B1032" s="41">
        <f t="shared" si="99"/>
        <v>1030</v>
      </c>
      <c r="C1032" s="41" t="s">
        <v>5077</v>
      </c>
      <c r="D1032" s="248" t="s">
        <v>6602</v>
      </c>
      <c r="E1032" s="158" t="s">
        <v>4164</v>
      </c>
      <c r="F1032" s="158" t="str">
        <f t="shared" si="98"/>
        <v>X</v>
      </c>
      <c r="G1032" s="220" t="s">
        <v>4165</v>
      </c>
      <c r="H1032" s="244" t="s">
        <v>949</v>
      </c>
      <c r="I1032" s="244" t="s">
        <v>949</v>
      </c>
      <c r="J1032" s="244" t="s">
        <v>949</v>
      </c>
      <c r="K1032" s="221" t="s">
        <v>949</v>
      </c>
      <c r="L1032" s="221" t="s">
        <v>949</v>
      </c>
      <c r="M1032" s="221" t="s">
        <v>949</v>
      </c>
      <c r="N1032" s="244" t="s">
        <v>949</v>
      </c>
      <c r="O1032" s="244" t="s">
        <v>949</v>
      </c>
      <c r="P1032" s="244" t="s">
        <v>949</v>
      </c>
      <c r="Q1032" s="244" t="s">
        <v>949</v>
      </c>
      <c r="R1032" s="221" t="s">
        <v>949</v>
      </c>
      <c r="S1032" s="41" t="s">
        <v>949</v>
      </c>
      <c r="T1032" s="41" t="s">
        <v>949</v>
      </c>
      <c r="U1032" s="41"/>
      <c r="V1032" s="41"/>
      <c r="W1032" s="41"/>
      <c r="X1032" s="41"/>
      <c r="Y1032" s="41"/>
      <c r="Z1032" s="41"/>
      <c r="AA1032" s="41"/>
      <c r="AB1032" s="41"/>
      <c r="AC1032" s="41"/>
      <c r="AD1032" s="41"/>
      <c r="AE1032" s="41" t="s">
        <v>940</v>
      </c>
      <c r="AF1032" s="41" t="s">
        <v>304</v>
      </c>
      <c r="AG1032" s="229"/>
      <c r="AH1032" s="218"/>
      <c r="AI1032" s="229"/>
      <c r="AJ1032" s="218">
        <f t="shared" si="96"/>
        <v>1</v>
      </c>
      <c r="AK1032" s="84">
        <f t="shared" si="97"/>
        <v>1</v>
      </c>
    </row>
    <row r="1033" spans="1:37" s="84" customFormat="1" ht="16.5">
      <c r="A1033" s="218"/>
      <c r="B1033" s="41">
        <f t="shared" si="99"/>
        <v>1031</v>
      </c>
      <c r="C1033" s="41" t="s">
        <v>5077</v>
      </c>
      <c r="D1033" s="248" t="s">
        <v>6603</v>
      </c>
      <c r="E1033" s="158" t="s">
        <v>4167</v>
      </c>
      <c r="F1033" s="158" t="str">
        <f t="shared" si="98"/>
        <v>X</v>
      </c>
      <c r="G1033" s="220" t="s">
        <v>4168</v>
      </c>
      <c r="H1033" s="244" t="s">
        <v>949</v>
      </c>
      <c r="I1033" s="244" t="s">
        <v>949</v>
      </c>
      <c r="J1033" s="244" t="s">
        <v>949</v>
      </c>
      <c r="K1033" s="221" t="s">
        <v>949</v>
      </c>
      <c r="L1033" s="221" t="s">
        <v>949</v>
      </c>
      <c r="M1033" s="221" t="s">
        <v>949</v>
      </c>
      <c r="N1033" s="244" t="s">
        <v>949</v>
      </c>
      <c r="O1033" s="244" t="s">
        <v>949</v>
      </c>
      <c r="P1033" s="244" t="s">
        <v>949</v>
      </c>
      <c r="Q1033" s="244" t="s">
        <v>949</v>
      </c>
      <c r="R1033" s="221" t="s">
        <v>949</v>
      </c>
      <c r="S1033" s="41" t="s">
        <v>949</v>
      </c>
      <c r="T1033" s="41" t="s">
        <v>949</v>
      </c>
      <c r="U1033" s="41"/>
      <c r="V1033" s="41"/>
      <c r="W1033" s="41"/>
      <c r="X1033" s="41"/>
      <c r="Y1033" s="41"/>
      <c r="Z1033" s="41"/>
      <c r="AA1033" s="41"/>
      <c r="AB1033" s="41"/>
      <c r="AC1033" s="41"/>
      <c r="AD1033" s="41"/>
      <c r="AE1033" s="41" t="s">
        <v>940</v>
      </c>
      <c r="AF1033" s="41" t="s">
        <v>304</v>
      </c>
      <c r="AG1033" s="229"/>
      <c r="AH1033" s="218"/>
      <c r="AI1033" s="229"/>
      <c r="AJ1033" s="218">
        <f t="shared" si="96"/>
        <v>1</v>
      </c>
      <c r="AK1033" s="84">
        <f t="shared" si="97"/>
        <v>1</v>
      </c>
    </row>
    <row r="1034" spans="1:37" s="84" customFormat="1" ht="16.5">
      <c r="A1034" s="218"/>
      <c r="B1034" s="41">
        <f t="shared" si="99"/>
        <v>1032</v>
      </c>
      <c r="C1034" s="41" t="s">
        <v>5077</v>
      </c>
      <c r="D1034" s="248" t="s">
        <v>6604</v>
      </c>
      <c r="E1034" s="158" t="s">
        <v>4170</v>
      </c>
      <c r="F1034" s="158" t="str">
        <f t="shared" si="98"/>
        <v>X</v>
      </c>
      <c r="G1034" s="220" t="s">
        <v>4171</v>
      </c>
      <c r="H1034" s="244" t="s">
        <v>949</v>
      </c>
      <c r="I1034" s="244" t="s">
        <v>949</v>
      </c>
      <c r="J1034" s="244" t="s">
        <v>949</v>
      </c>
      <c r="K1034" s="221" t="s">
        <v>949</v>
      </c>
      <c r="L1034" s="221" t="s">
        <v>949</v>
      </c>
      <c r="M1034" s="221" t="s">
        <v>949</v>
      </c>
      <c r="N1034" s="244" t="s">
        <v>949</v>
      </c>
      <c r="O1034" s="244" t="s">
        <v>949</v>
      </c>
      <c r="P1034" s="244" t="s">
        <v>949</v>
      </c>
      <c r="Q1034" s="244" t="s">
        <v>949</v>
      </c>
      <c r="R1034" s="221" t="s">
        <v>949</v>
      </c>
      <c r="S1034" s="41" t="s">
        <v>949</v>
      </c>
      <c r="T1034" s="41" t="s">
        <v>949</v>
      </c>
      <c r="U1034" s="41"/>
      <c r="V1034" s="41"/>
      <c r="W1034" s="41"/>
      <c r="X1034" s="41"/>
      <c r="Y1034" s="41"/>
      <c r="Z1034" s="41"/>
      <c r="AA1034" s="41"/>
      <c r="AB1034" s="41"/>
      <c r="AC1034" s="41"/>
      <c r="AD1034" s="41"/>
      <c r="AE1034" s="41" t="s">
        <v>940</v>
      </c>
      <c r="AF1034" s="41" t="s">
        <v>304</v>
      </c>
      <c r="AG1034" s="229"/>
      <c r="AH1034" s="218"/>
      <c r="AI1034" s="229"/>
      <c r="AJ1034" s="218">
        <f t="shared" si="96"/>
        <v>1</v>
      </c>
      <c r="AK1034" s="84">
        <f t="shared" si="97"/>
        <v>1</v>
      </c>
    </row>
    <row r="1035" spans="1:37" s="84" customFormat="1" ht="16.5">
      <c r="A1035" s="218"/>
      <c r="B1035" s="41">
        <f t="shared" si="99"/>
        <v>1033</v>
      </c>
      <c r="C1035" s="41" t="s">
        <v>5077</v>
      </c>
      <c r="D1035" s="248" t="s">
        <v>6605</v>
      </c>
      <c r="E1035" s="158" t="s">
        <v>4173</v>
      </c>
      <c r="F1035" s="158" t="str">
        <f t="shared" si="98"/>
        <v>X</v>
      </c>
      <c r="G1035" s="220" t="s">
        <v>4174</v>
      </c>
      <c r="H1035" s="244" t="s">
        <v>949</v>
      </c>
      <c r="I1035" s="244" t="s">
        <v>949</v>
      </c>
      <c r="J1035" s="244" t="s">
        <v>949</v>
      </c>
      <c r="K1035" s="221" t="s">
        <v>949</v>
      </c>
      <c r="L1035" s="221" t="s">
        <v>949</v>
      </c>
      <c r="M1035" s="221" t="s">
        <v>949</v>
      </c>
      <c r="N1035" s="244" t="s">
        <v>949</v>
      </c>
      <c r="O1035" s="244" t="s">
        <v>949</v>
      </c>
      <c r="P1035" s="244" t="s">
        <v>949</v>
      </c>
      <c r="Q1035" s="244" t="s">
        <v>949</v>
      </c>
      <c r="R1035" s="221" t="s">
        <v>949</v>
      </c>
      <c r="S1035" s="41" t="s">
        <v>949</v>
      </c>
      <c r="T1035" s="41" t="s">
        <v>949</v>
      </c>
      <c r="U1035" s="41"/>
      <c r="V1035" s="41"/>
      <c r="W1035" s="41"/>
      <c r="X1035" s="41"/>
      <c r="Y1035" s="41"/>
      <c r="Z1035" s="41"/>
      <c r="AA1035" s="41"/>
      <c r="AB1035" s="41"/>
      <c r="AC1035" s="41"/>
      <c r="AD1035" s="41"/>
      <c r="AE1035" s="41" t="s">
        <v>940</v>
      </c>
      <c r="AF1035" s="41" t="s">
        <v>304</v>
      </c>
      <c r="AG1035" s="229"/>
      <c r="AH1035" s="218"/>
      <c r="AI1035" s="229"/>
      <c r="AJ1035" s="218">
        <f t="shared" si="96"/>
        <v>1</v>
      </c>
      <c r="AK1035" s="84">
        <f t="shared" si="97"/>
        <v>1</v>
      </c>
    </row>
    <row r="1036" spans="1:37" s="84" customFormat="1" ht="16.5">
      <c r="A1036" s="218"/>
      <c r="B1036" s="41">
        <f t="shared" si="99"/>
        <v>1034</v>
      </c>
      <c r="C1036" s="41" t="s">
        <v>5077</v>
      </c>
      <c r="D1036" s="248" t="s">
        <v>5002</v>
      </c>
      <c r="E1036" s="158" t="s">
        <v>5003</v>
      </c>
      <c r="F1036" s="158" t="str">
        <f t="shared" si="98"/>
        <v>X</v>
      </c>
      <c r="G1036" s="220" t="s">
        <v>5005</v>
      </c>
      <c r="H1036" s="244" t="s">
        <v>949</v>
      </c>
      <c r="I1036" s="244" t="s">
        <v>949</v>
      </c>
      <c r="J1036" s="244" t="s">
        <v>949</v>
      </c>
      <c r="K1036" s="221" t="s">
        <v>949</v>
      </c>
      <c r="L1036" s="221" t="s">
        <v>949</v>
      </c>
      <c r="M1036" s="221" t="s">
        <v>949</v>
      </c>
      <c r="N1036" s="244" t="s">
        <v>949</v>
      </c>
      <c r="O1036" s="244" t="s">
        <v>949</v>
      </c>
      <c r="P1036" s="244" t="s">
        <v>949</v>
      </c>
      <c r="Q1036" s="244" t="s">
        <v>949</v>
      </c>
      <c r="R1036" s="221" t="s">
        <v>949</v>
      </c>
      <c r="S1036" s="41" t="s">
        <v>949</v>
      </c>
      <c r="T1036" s="41" t="s">
        <v>949</v>
      </c>
      <c r="U1036" s="41"/>
      <c r="V1036" s="41"/>
      <c r="W1036" s="41"/>
      <c r="X1036" s="41"/>
      <c r="Y1036" s="41"/>
      <c r="Z1036" s="41"/>
      <c r="AA1036" s="41"/>
      <c r="AB1036" s="41"/>
      <c r="AC1036" s="41"/>
      <c r="AD1036" s="41"/>
      <c r="AE1036" s="41" t="s">
        <v>940</v>
      </c>
      <c r="AF1036" s="41" t="s">
        <v>304</v>
      </c>
      <c r="AG1036" s="790"/>
      <c r="AH1036" s="218"/>
      <c r="AI1036" s="229"/>
      <c r="AJ1036" s="218">
        <f t="shared" si="96"/>
        <v>1</v>
      </c>
      <c r="AK1036" s="84">
        <f t="shared" si="97"/>
        <v>1</v>
      </c>
    </row>
    <row r="1037" spans="1:37" s="84" customFormat="1" ht="16.5">
      <c r="A1037" s="228"/>
      <c r="B1037" s="41">
        <f t="shared" si="99"/>
        <v>1035</v>
      </c>
      <c r="C1037" s="41" t="s">
        <v>5077</v>
      </c>
      <c r="D1037" s="158" t="s">
        <v>6606</v>
      </c>
      <c r="E1037" s="158" t="s">
        <v>4176</v>
      </c>
      <c r="F1037" s="158" t="str">
        <f t="shared" si="98"/>
        <v>X</v>
      </c>
      <c r="G1037" s="220" t="s">
        <v>4177</v>
      </c>
      <c r="H1037" s="158" t="s">
        <v>949</v>
      </c>
      <c r="I1037" s="158" t="s">
        <v>949</v>
      </c>
      <c r="J1037" s="158" t="s">
        <v>949</v>
      </c>
      <c r="K1037" s="41" t="s">
        <v>949</v>
      </c>
      <c r="L1037" s="41" t="s">
        <v>949</v>
      </c>
      <c r="M1037" s="41" t="s">
        <v>949</v>
      </c>
      <c r="N1037" s="158" t="s">
        <v>949</v>
      </c>
      <c r="O1037" s="158" t="s">
        <v>949</v>
      </c>
      <c r="P1037" s="158" t="s">
        <v>949</v>
      </c>
      <c r="Q1037" s="158" t="s">
        <v>949</v>
      </c>
      <c r="R1037" s="41" t="s">
        <v>949</v>
      </c>
      <c r="S1037" s="41" t="s">
        <v>949</v>
      </c>
      <c r="T1037" s="41" t="s">
        <v>949</v>
      </c>
      <c r="U1037" s="41"/>
      <c r="V1037" s="41"/>
      <c r="W1037" s="41"/>
      <c r="X1037" s="41"/>
      <c r="Y1037" s="41"/>
      <c r="Z1037" s="41"/>
      <c r="AA1037" s="41"/>
      <c r="AB1037" s="41"/>
      <c r="AC1037" s="41"/>
      <c r="AD1037" s="41"/>
      <c r="AE1037" s="41" t="s">
        <v>940</v>
      </c>
      <c r="AF1037" s="41" t="s">
        <v>304</v>
      </c>
      <c r="AG1037" s="229"/>
      <c r="AH1037" s="228"/>
      <c r="AI1037" s="229"/>
      <c r="AJ1037" s="218">
        <f t="shared" si="96"/>
        <v>1</v>
      </c>
      <c r="AK1037" s="84">
        <f t="shared" si="97"/>
        <v>1</v>
      </c>
    </row>
    <row r="1038" spans="1:37" s="84" customFormat="1" ht="16.5">
      <c r="A1038" s="228"/>
      <c r="B1038" s="41">
        <f t="shared" si="99"/>
        <v>1036</v>
      </c>
      <c r="C1038" s="41" t="s">
        <v>5077</v>
      </c>
      <c r="D1038" s="158" t="s">
        <v>6607</v>
      </c>
      <c r="E1038" s="158" t="s">
        <v>4179</v>
      </c>
      <c r="F1038" s="158" t="str">
        <f t="shared" si="98"/>
        <v>X</v>
      </c>
      <c r="G1038" s="41" t="s">
        <v>4180</v>
      </c>
      <c r="H1038" s="158" t="s">
        <v>949</v>
      </c>
      <c r="I1038" s="158" t="s">
        <v>949</v>
      </c>
      <c r="J1038" s="158" t="s">
        <v>949</v>
      </c>
      <c r="K1038" s="41" t="s">
        <v>949</v>
      </c>
      <c r="L1038" s="41" t="s">
        <v>949</v>
      </c>
      <c r="M1038" s="41" t="s">
        <v>949</v>
      </c>
      <c r="N1038" s="158" t="s">
        <v>949</v>
      </c>
      <c r="O1038" s="158" t="s">
        <v>949</v>
      </c>
      <c r="P1038" s="158" t="s">
        <v>949</v>
      </c>
      <c r="Q1038" s="158" t="s">
        <v>949</v>
      </c>
      <c r="R1038" s="41" t="s">
        <v>949</v>
      </c>
      <c r="S1038" s="41" t="s">
        <v>949</v>
      </c>
      <c r="T1038" s="41" t="s">
        <v>949</v>
      </c>
      <c r="U1038" s="41"/>
      <c r="V1038" s="41"/>
      <c r="W1038" s="41"/>
      <c r="X1038" s="41"/>
      <c r="Y1038" s="41"/>
      <c r="Z1038" s="41"/>
      <c r="AA1038" s="41"/>
      <c r="AB1038" s="41"/>
      <c r="AC1038" s="41"/>
      <c r="AD1038" s="41"/>
      <c r="AE1038" s="41" t="s">
        <v>940</v>
      </c>
      <c r="AF1038" s="41" t="s">
        <v>304</v>
      </c>
      <c r="AG1038" s="229"/>
      <c r="AH1038" s="228"/>
      <c r="AI1038" s="229"/>
      <c r="AJ1038" s="218">
        <f t="shared" si="96"/>
        <v>1</v>
      </c>
      <c r="AK1038" s="84">
        <f t="shared" si="97"/>
        <v>1</v>
      </c>
    </row>
    <row r="1039" spans="1:37" s="84" customFormat="1" ht="16.5">
      <c r="A1039" s="218"/>
      <c r="B1039" s="41">
        <f t="shared" si="99"/>
        <v>1037</v>
      </c>
      <c r="C1039" s="41" t="s">
        <v>5077</v>
      </c>
      <c r="D1039" s="158" t="s">
        <v>6608</v>
      </c>
      <c r="E1039" s="158" t="s">
        <v>4182</v>
      </c>
      <c r="F1039" s="158" t="str">
        <f t="shared" si="98"/>
        <v>X</v>
      </c>
      <c r="G1039" s="220" t="s">
        <v>4184</v>
      </c>
      <c r="H1039" s="158" t="s">
        <v>949</v>
      </c>
      <c r="I1039" s="158" t="s">
        <v>949</v>
      </c>
      <c r="J1039" s="158" t="s">
        <v>949</v>
      </c>
      <c r="K1039" s="41" t="s">
        <v>949</v>
      </c>
      <c r="L1039" s="41" t="s">
        <v>949</v>
      </c>
      <c r="M1039" s="41" t="s">
        <v>949</v>
      </c>
      <c r="N1039" s="158" t="s">
        <v>949</v>
      </c>
      <c r="O1039" s="158" t="s">
        <v>949</v>
      </c>
      <c r="P1039" s="158" t="s">
        <v>949</v>
      </c>
      <c r="Q1039" s="158" t="s">
        <v>949</v>
      </c>
      <c r="R1039" s="41" t="s">
        <v>949</v>
      </c>
      <c r="S1039" s="41" t="s">
        <v>949</v>
      </c>
      <c r="T1039" s="41" t="s">
        <v>949</v>
      </c>
      <c r="U1039" s="41"/>
      <c r="V1039" s="41"/>
      <c r="W1039" s="41"/>
      <c r="X1039" s="41"/>
      <c r="Y1039" s="41"/>
      <c r="Z1039" s="41"/>
      <c r="AA1039" s="41"/>
      <c r="AB1039" s="41"/>
      <c r="AC1039" s="41"/>
      <c r="AD1039" s="41"/>
      <c r="AE1039" s="41" t="s">
        <v>940</v>
      </c>
      <c r="AF1039" s="41" t="s">
        <v>304</v>
      </c>
      <c r="AG1039" s="229"/>
      <c r="AH1039" s="218"/>
      <c r="AI1039" s="229"/>
      <c r="AJ1039" s="218">
        <f t="shared" si="96"/>
        <v>1</v>
      </c>
      <c r="AK1039" s="84">
        <f t="shared" si="97"/>
        <v>1</v>
      </c>
    </row>
    <row r="1040" spans="1:37" s="84" customFormat="1" ht="16.5">
      <c r="A1040" s="218"/>
      <c r="B1040" s="41">
        <f t="shared" si="99"/>
        <v>1038</v>
      </c>
      <c r="C1040" s="41" t="s">
        <v>5077</v>
      </c>
      <c r="D1040" s="248" t="s">
        <v>4387</v>
      </c>
      <c r="E1040" s="158" t="s">
        <v>4389</v>
      </c>
      <c r="F1040" s="158" t="str">
        <f t="shared" si="98"/>
        <v>X</v>
      </c>
      <c r="G1040" s="220" t="s">
        <v>4391</v>
      </c>
      <c r="H1040" s="244" t="s">
        <v>949</v>
      </c>
      <c r="I1040" s="244" t="s">
        <v>949</v>
      </c>
      <c r="J1040" s="244" t="s">
        <v>949</v>
      </c>
      <c r="K1040" s="221" t="s">
        <v>949</v>
      </c>
      <c r="L1040" s="221" t="s">
        <v>949</v>
      </c>
      <c r="M1040" s="221" t="s">
        <v>949</v>
      </c>
      <c r="N1040" s="244" t="s">
        <v>949</v>
      </c>
      <c r="O1040" s="244" t="s">
        <v>949</v>
      </c>
      <c r="P1040" s="244" t="s">
        <v>949</v>
      </c>
      <c r="Q1040" s="244" t="s">
        <v>949</v>
      </c>
      <c r="R1040" s="221" t="s">
        <v>949</v>
      </c>
      <c r="S1040" s="41" t="s">
        <v>949</v>
      </c>
      <c r="T1040" s="41" t="s">
        <v>949</v>
      </c>
      <c r="U1040" s="41"/>
      <c r="V1040" s="41"/>
      <c r="W1040" s="41"/>
      <c r="X1040" s="41"/>
      <c r="Y1040" s="41"/>
      <c r="Z1040" s="41"/>
      <c r="AA1040" s="41"/>
      <c r="AB1040" s="41"/>
      <c r="AC1040" s="41"/>
      <c r="AD1040" s="41"/>
      <c r="AE1040" s="41" t="s">
        <v>940</v>
      </c>
      <c r="AF1040" s="41" t="s">
        <v>304</v>
      </c>
      <c r="AG1040" s="218"/>
      <c r="AH1040" s="218"/>
      <c r="AI1040" s="229"/>
      <c r="AJ1040" s="218">
        <f t="shared" si="96"/>
        <v>1</v>
      </c>
      <c r="AK1040" s="84">
        <f t="shared" si="97"/>
        <v>1</v>
      </c>
    </row>
    <row r="1041" spans="1:37" s="84" customFormat="1" ht="16.5">
      <c r="A1041" s="229"/>
      <c r="B1041" s="41">
        <f t="shared" si="99"/>
        <v>1039</v>
      </c>
      <c r="C1041" s="281" t="s">
        <v>5107</v>
      </c>
      <c r="D1041" s="291" t="s">
        <v>6609</v>
      </c>
      <c r="E1041" s="291" t="s">
        <v>6609</v>
      </c>
      <c r="F1041" s="291" t="s">
        <v>947</v>
      </c>
      <c r="G1041" s="281" t="s">
        <v>6610</v>
      </c>
      <c r="H1041" s="247" t="s">
        <v>949</v>
      </c>
      <c r="I1041" s="247" t="s">
        <v>949</v>
      </c>
      <c r="J1041" s="247" t="s">
        <v>949</v>
      </c>
      <c r="K1041" s="220" t="s">
        <v>949</v>
      </c>
      <c r="L1041" s="220" t="s">
        <v>949</v>
      </c>
      <c r="M1041" s="220" t="s">
        <v>949</v>
      </c>
      <c r="N1041" s="247" t="s">
        <v>949</v>
      </c>
      <c r="O1041" s="247" t="s">
        <v>949</v>
      </c>
      <c r="P1041" s="247" t="s">
        <v>949</v>
      </c>
      <c r="Q1041" s="247" t="s">
        <v>949</v>
      </c>
      <c r="R1041" s="221" t="s">
        <v>949</v>
      </c>
      <c r="S1041" s="41" t="s">
        <v>949</v>
      </c>
      <c r="T1041" s="41" t="s">
        <v>949</v>
      </c>
      <c r="U1041" s="229"/>
      <c r="V1041" s="229"/>
      <c r="W1041" s="229"/>
      <c r="X1041" s="229"/>
      <c r="Y1041" s="229"/>
      <c r="Z1041" s="229"/>
      <c r="AA1041" s="229"/>
      <c r="AB1041" s="229"/>
      <c r="AC1041" s="229"/>
      <c r="AD1041" s="229"/>
      <c r="AE1041" s="41" t="s">
        <v>940</v>
      </c>
      <c r="AF1041" s="229" t="s">
        <v>5112</v>
      </c>
      <c r="AG1041" s="790"/>
      <c r="AH1041" s="229"/>
      <c r="AI1041" s="229"/>
      <c r="AJ1041" s="218">
        <f t="shared" si="96"/>
        <v>1</v>
      </c>
      <c r="AK1041" s="84">
        <f t="shared" si="97"/>
        <v>1</v>
      </c>
    </row>
    <row r="1042" spans="1:37" s="84" customFormat="1" ht="16.5">
      <c r="A1042" s="229"/>
      <c r="B1042" s="41">
        <f t="shared" si="99"/>
        <v>1040</v>
      </c>
      <c r="C1042" s="281" t="s">
        <v>5107</v>
      </c>
      <c r="D1042" s="291" t="s">
        <v>6611</v>
      </c>
      <c r="E1042" s="291" t="str">
        <f t="shared" ref="E1042:E1049" si="100">D1042</f>
        <v>B8G1X038</v>
      </c>
      <c r="F1042" s="291" t="s">
        <v>947</v>
      </c>
      <c r="G1042" s="281" t="s">
        <v>6612</v>
      </c>
      <c r="H1042" s="247" t="s">
        <v>949</v>
      </c>
      <c r="I1042" s="247" t="s">
        <v>949</v>
      </c>
      <c r="J1042" s="247" t="s">
        <v>949</v>
      </c>
      <c r="K1042" s="220" t="s">
        <v>949</v>
      </c>
      <c r="L1042" s="220" t="s">
        <v>949</v>
      </c>
      <c r="M1042" s="220" t="s">
        <v>949</v>
      </c>
      <c r="N1042" s="247" t="s">
        <v>949</v>
      </c>
      <c r="O1042" s="247" t="s">
        <v>949</v>
      </c>
      <c r="P1042" s="247" t="s">
        <v>949</v>
      </c>
      <c r="Q1042" s="247" t="s">
        <v>949</v>
      </c>
      <c r="R1042" s="221" t="s">
        <v>949</v>
      </c>
      <c r="S1042" s="41" t="s">
        <v>949</v>
      </c>
      <c r="T1042" s="41" t="s">
        <v>949</v>
      </c>
      <c r="U1042" s="229"/>
      <c r="V1042" s="229"/>
      <c r="W1042" s="229"/>
      <c r="X1042" s="229"/>
      <c r="Y1042" s="229"/>
      <c r="Z1042" s="229"/>
      <c r="AA1042" s="229"/>
      <c r="AB1042" s="229"/>
      <c r="AC1042" s="229"/>
      <c r="AD1042" s="229"/>
      <c r="AE1042" s="41" t="s">
        <v>940</v>
      </c>
      <c r="AF1042" s="229" t="s">
        <v>5112</v>
      </c>
      <c r="AG1042" s="790"/>
      <c r="AH1042" s="229"/>
      <c r="AI1042" s="229"/>
      <c r="AJ1042" s="218">
        <f t="shared" si="96"/>
        <v>1</v>
      </c>
      <c r="AK1042" s="84">
        <f t="shared" si="97"/>
        <v>1</v>
      </c>
    </row>
    <row r="1043" spans="1:37" s="84" customFormat="1" ht="16.5">
      <c r="A1043" s="229"/>
      <c r="B1043" s="41">
        <f t="shared" si="99"/>
        <v>1041</v>
      </c>
      <c r="C1043" s="281" t="s">
        <v>5107</v>
      </c>
      <c r="D1043" s="291" t="s">
        <v>6613</v>
      </c>
      <c r="E1043" s="291" t="str">
        <f t="shared" si="100"/>
        <v>B8G1X039</v>
      </c>
      <c r="F1043" s="291" t="s">
        <v>947</v>
      </c>
      <c r="G1043" s="281" t="s">
        <v>6614</v>
      </c>
      <c r="H1043" s="247" t="s">
        <v>949</v>
      </c>
      <c r="I1043" s="247" t="s">
        <v>949</v>
      </c>
      <c r="J1043" s="247" t="s">
        <v>949</v>
      </c>
      <c r="K1043" s="220" t="s">
        <v>949</v>
      </c>
      <c r="L1043" s="220" t="s">
        <v>949</v>
      </c>
      <c r="M1043" s="220" t="s">
        <v>949</v>
      </c>
      <c r="N1043" s="247" t="s">
        <v>949</v>
      </c>
      <c r="O1043" s="247" t="s">
        <v>949</v>
      </c>
      <c r="P1043" s="247" t="s">
        <v>949</v>
      </c>
      <c r="Q1043" s="247" t="s">
        <v>949</v>
      </c>
      <c r="R1043" s="221" t="s">
        <v>949</v>
      </c>
      <c r="S1043" s="41" t="s">
        <v>949</v>
      </c>
      <c r="T1043" s="41" t="s">
        <v>949</v>
      </c>
      <c r="U1043" s="229"/>
      <c r="V1043" s="229"/>
      <c r="W1043" s="229"/>
      <c r="X1043" s="229"/>
      <c r="Y1043" s="229"/>
      <c r="Z1043" s="229"/>
      <c r="AA1043" s="229"/>
      <c r="AB1043" s="229"/>
      <c r="AC1043" s="229"/>
      <c r="AD1043" s="229"/>
      <c r="AE1043" s="41" t="s">
        <v>940</v>
      </c>
      <c r="AF1043" s="229" t="s">
        <v>5112</v>
      </c>
      <c r="AG1043" s="790"/>
      <c r="AH1043" s="229"/>
      <c r="AI1043" s="229"/>
      <c r="AJ1043" s="218">
        <f t="shared" si="96"/>
        <v>1</v>
      </c>
      <c r="AK1043" s="84">
        <f t="shared" si="97"/>
        <v>1</v>
      </c>
    </row>
    <row r="1044" spans="1:37" s="84" customFormat="1" ht="16.5">
      <c r="A1044" s="229"/>
      <c r="B1044" s="41">
        <f t="shared" si="99"/>
        <v>1042</v>
      </c>
      <c r="C1044" s="281" t="s">
        <v>5107</v>
      </c>
      <c r="D1044" s="291" t="s">
        <v>6615</v>
      </c>
      <c r="E1044" s="291" t="str">
        <f t="shared" si="100"/>
        <v>B8G1X040</v>
      </c>
      <c r="F1044" s="291" t="s">
        <v>947</v>
      </c>
      <c r="G1044" s="681" t="s">
        <v>6616</v>
      </c>
      <c r="H1044" s="247" t="s">
        <v>949</v>
      </c>
      <c r="I1044" s="247" t="s">
        <v>949</v>
      </c>
      <c r="J1044" s="247" t="s">
        <v>949</v>
      </c>
      <c r="K1044" s="220" t="s">
        <v>949</v>
      </c>
      <c r="L1044" s="220" t="s">
        <v>949</v>
      </c>
      <c r="M1044" s="220" t="s">
        <v>949</v>
      </c>
      <c r="N1044" s="247" t="s">
        <v>949</v>
      </c>
      <c r="O1044" s="247" t="s">
        <v>949</v>
      </c>
      <c r="P1044" s="247" t="s">
        <v>949</v>
      </c>
      <c r="Q1044" s="247" t="s">
        <v>949</v>
      </c>
      <c r="R1044" s="221" t="s">
        <v>949</v>
      </c>
      <c r="S1044" s="41" t="s">
        <v>949</v>
      </c>
      <c r="T1044" s="41" t="s">
        <v>949</v>
      </c>
      <c r="U1044" s="229"/>
      <c r="V1044" s="229"/>
      <c r="W1044" s="229"/>
      <c r="X1044" s="229"/>
      <c r="Y1044" s="229"/>
      <c r="Z1044" s="229"/>
      <c r="AA1044" s="229"/>
      <c r="AB1044" s="229"/>
      <c r="AC1044" s="229"/>
      <c r="AD1044" s="229"/>
      <c r="AE1044" s="41" t="s">
        <v>940</v>
      </c>
      <c r="AF1044" s="229" t="s">
        <v>5112</v>
      </c>
      <c r="AG1044" s="790"/>
      <c r="AH1044" s="229"/>
      <c r="AI1044" s="229"/>
      <c r="AJ1044" s="218">
        <f t="shared" si="96"/>
        <v>1</v>
      </c>
      <c r="AK1044" s="84">
        <f t="shared" si="97"/>
        <v>1</v>
      </c>
    </row>
    <row r="1045" spans="1:37" s="84" customFormat="1" ht="16.5">
      <c r="A1045" s="229"/>
      <c r="B1045" s="41">
        <f t="shared" si="99"/>
        <v>1043</v>
      </c>
      <c r="C1045" s="281" t="s">
        <v>5107</v>
      </c>
      <c r="D1045" s="291" t="s">
        <v>6617</v>
      </c>
      <c r="E1045" s="291" t="str">
        <f t="shared" si="100"/>
        <v>B8G1X041</v>
      </c>
      <c r="F1045" s="291" t="s">
        <v>947</v>
      </c>
      <c r="G1045" s="681" t="s">
        <v>6618</v>
      </c>
      <c r="H1045" s="247" t="s">
        <v>949</v>
      </c>
      <c r="I1045" s="247" t="s">
        <v>949</v>
      </c>
      <c r="J1045" s="247" t="s">
        <v>949</v>
      </c>
      <c r="K1045" s="220" t="s">
        <v>949</v>
      </c>
      <c r="L1045" s="220" t="s">
        <v>949</v>
      </c>
      <c r="M1045" s="220" t="s">
        <v>949</v>
      </c>
      <c r="N1045" s="247" t="s">
        <v>949</v>
      </c>
      <c r="O1045" s="247" t="s">
        <v>949</v>
      </c>
      <c r="P1045" s="247" t="s">
        <v>949</v>
      </c>
      <c r="Q1045" s="247" t="s">
        <v>949</v>
      </c>
      <c r="R1045" s="221" t="s">
        <v>949</v>
      </c>
      <c r="S1045" s="41" t="s">
        <v>949</v>
      </c>
      <c r="T1045" s="41" t="s">
        <v>949</v>
      </c>
      <c r="U1045" s="229"/>
      <c r="V1045" s="229"/>
      <c r="W1045" s="229"/>
      <c r="X1045" s="229"/>
      <c r="Y1045" s="229"/>
      <c r="Z1045" s="229"/>
      <c r="AA1045" s="229"/>
      <c r="AB1045" s="229"/>
      <c r="AC1045" s="229"/>
      <c r="AD1045" s="229"/>
      <c r="AE1045" s="41" t="s">
        <v>940</v>
      </c>
      <c r="AF1045" s="229" t="s">
        <v>5112</v>
      </c>
      <c r="AG1045" s="790"/>
      <c r="AH1045" s="229"/>
      <c r="AI1045" s="229"/>
      <c r="AJ1045" s="218">
        <f t="shared" si="96"/>
        <v>1</v>
      </c>
      <c r="AK1045" s="84">
        <f t="shared" si="97"/>
        <v>1</v>
      </c>
    </row>
    <row r="1046" spans="1:37" s="84" customFormat="1" ht="16.5">
      <c r="A1046" s="229"/>
      <c r="B1046" s="41">
        <f t="shared" si="99"/>
        <v>1044</v>
      </c>
      <c r="C1046" s="281" t="s">
        <v>5107</v>
      </c>
      <c r="D1046" s="291" t="s">
        <v>6619</v>
      </c>
      <c r="E1046" s="291" t="str">
        <f t="shared" si="100"/>
        <v>B8G1X042</v>
      </c>
      <c r="F1046" s="291" t="s">
        <v>947</v>
      </c>
      <c r="G1046" s="681" t="s">
        <v>6620</v>
      </c>
      <c r="H1046" s="247" t="s">
        <v>949</v>
      </c>
      <c r="I1046" s="247" t="s">
        <v>949</v>
      </c>
      <c r="J1046" s="247" t="s">
        <v>949</v>
      </c>
      <c r="K1046" s="220" t="s">
        <v>949</v>
      </c>
      <c r="L1046" s="220" t="s">
        <v>949</v>
      </c>
      <c r="M1046" s="220" t="s">
        <v>949</v>
      </c>
      <c r="N1046" s="247" t="s">
        <v>949</v>
      </c>
      <c r="O1046" s="247" t="s">
        <v>949</v>
      </c>
      <c r="P1046" s="247" t="s">
        <v>949</v>
      </c>
      <c r="Q1046" s="247" t="s">
        <v>949</v>
      </c>
      <c r="R1046" s="221" t="s">
        <v>949</v>
      </c>
      <c r="S1046" s="41" t="s">
        <v>949</v>
      </c>
      <c r="T1046" s="41" t="s">
        <v>949</v>
      </c>
      <c r="U1046" s="229"/>
      <c r="V1046" s="229"/>
      <c r="W1046" s="229"/>
      <c r="X1046" s="229"/>
      <c r="Y1046" s="229"/>
      <c r="Z1046" s="229"/>
      <c r="AA1046" s="229"/>
      <c r="AB1046" s="229"/>
      <c r="AC1046" s="229"/>
      <c r="AD1046" s="229"/>
      <c r="AE1046" s="41" t="s">
        <v>940</v>
      </c>
      <c r="AF1046" s="229" t="s">
        <v>5112</v>
      </c>
      <c r="AG1046" s="790"/>
      <c r="AH1046" s="229"/>
      <c r="AI1046" s="229"/>
      <c r="AJ1046" s="218">
        <f t="shared" si="96"/>
        <v>1</v>
      </c>
      <c r="AK1046" s="84">
        <f t="shared" si="97"/>
        <v>1</v>
      </c>
    </row>
    <row r="1047" spans="1:37" s="84" customFormat="1" ht="16.5">
      <c r="A1047" s="229"/>
      <c r="B1047" s="41">
        <f t="shared" si="99"/>
        <v>1045</v>
      </c>
      <c r="C1047" s="281" t="s">
        <v>5107</v>
      </c>
      <c r="D1047" s="291" t="s">
        <v>6621</v>
      </c>
      <c r="E1047" s="291" t="str">
        <f t="shared" si="100"/>
        <v>B8G1X043</v>
      </c>
      <c r="F1047" s="291" t="s">
        <v>947</v>
      </c>
      <c r="G1047" s="281" t="s">
        <v>6622</v>
      </c>
      <c r="H1047" s="247" t="s">
        <v>949</v>
      </c>
      <c r="I1047" s="247" t="s">
        <v>949</v>
      </c>
      <c r="J1047" s="247" t="s">
        <v>949</v>
      </c>
      <c r="K1047" s="220" t="s">
        <v>949</v>
      </c>
      <c r="L1047" s="220" t="s">
        <v>949</v>
      </c>
      <c r="M1047" s="220" t="s">
        <v>949</v>
      </c>
      <c r="N1047" s="247" t="s">
        <v>949</v>
      </c>
      <c r="O1047" s="247" t="s">
        <v>949</v>
      </c>
      <c r="P1047" s="247" t="s">
        <v>949</v>
      </c>
      <c r="Q1047" s="247" t="s">
        <v>949</v>
      </c>
      <c r="R1047" s="221" t="s">
        <v>949</v>
      </c>
      <c r="S1047" s="41" t="s">
        <v>949</v>
      </c>
      <c r="T1047" s="41" t="s">
        <v>949</v>
      </c>
      <c r="U1047" s="229"/>
      <c r="V1047" s="229"/>
      <c r="W1047" s="229"/>
      <c r="X1047" s="229"/>
      <c r="Y1047" s="229"/>
      <c r="Z1047" s="229"/>
      <c r="AA1047" s="229"/>
      <c r="AB1047" s="229"/>
      <c r="AC1047" s="229"/>
      <c r="AD1047" s="229"/>
      <c r="AE1047" s="41" t="s">
        <v>940</v>
      </c>
      <c r="AF1047" s="229" t="s">
        <v>5112</v>
      </c>
      <c r="AG1047" s="790"/>
      <c r="AH1047" s="229"/>
      <c r="AI1047" s="229"/>
      <c r="AJ1047" s="218">
        <f t="shared" si="96"/>
        <v>1</v>
      </c>
      <c r="AK1047" s="84">
        <f t="shared" si="97"/>
        <v>1</v>
      </c>
    </row>
    <row r="1048" spans="1:37" s="84" customFormat="1" ht="16.5">
      <c r="A1048" s="229"/>
      <c r="B1048" s="41">
        <f t="shared" si="99"/>
        <v>1046</v>
      </c>
      <c r="C1048" s="281" t="s">
        <v>5107</v>
      </c>
      <c r="D1048" s="291" t="s">
        <v>6623</v>
      </c>
      <c r="E1048" s="291" t="str">
        <f t="shared" si="100"/>
        <v>B8G1X044</v>
      </c>
      <c r="F1048" s="291" t="s">
        <v>947</v>
      </c>
      <c r="G1048" s="281" t="s">
        <v>6624</v>
      </c>
      <c r="H1048" s="247" t="s">
        <v>949</v>
      </c>
      <c r="I1048" s="247" t="s">
        <v>949</v>
      </c>
      <c r="J1048" s="247" t="s">
        <v>949</v>
      </c>
      <c r="K1048" s="220" t="s">
        <v>949</v>
      </c>
      <c r="L1048" s="220" t="s">
        <v>949</v>
      </c>
      <c r="M1048" s="220" t="s">
        <v>949</v>
      </c>
      <c r="N1048" s="247" t="s">
        <v>949</v>
      </c>
      <c r="O1048" s="247" t="s">
        <v>949</v>
      </c>
      <c r="P1048" s="247" t="s">
        <v>949</v>
      </c>
      <c r="Q1048" s="247" t="s">
        <v>949</v>
      </c>
      <c r="R1048" s="221" t="s">
        <v>949</v>
      </c>
      <c r="S1048" s="41" t="s">
        <v>949</v>
      </c>
      <c r="T1048" s="41" t="s">
        <v>949</v>
      </c>
      <c r="U1048" s="229"/>
      <c r="V1048" s="229"/>
      <c r="W1048" s="229"/>
      <c r="X1048" s="229"/>
      <c r="Y1048" s="229"/>
      <c r="Z1048" s="229"/>
      <c r="AA1048" s="229"/>
      <c r="AB1048" s="229"/>
      <c r="AC1048" s="229"/>
      <c r="AD1048" s="229"/>
      <c r="AE1048" s="41" t="s">
        <v>940</v>
      </c>
      <c r="AF1048" s="229" t="s">
        <v>5112</v>
      </c>
      <c r="AG1048" s="790"/>
      <c r="AH1048" s="229"/>
      <c r="AI1048" s="229"/>
      <c r="AJ1048" s="218">
        <f t="shared" si="96"/>
        <v>1</v>
      </c>
      <c r="AK1048" s="84">
        <f t="shared" si="97"/>
        <v>1</v>
      </c>
    </row>
    <row r="1049" spans="1:37" s="84" customFormat="1" ht="16.5">
      <c r="A1049" s="229"/>
      <c r="B1049" s="41">
        <f t="shared" si="99"/>
        <v>1047</v>
      </c>
      <c r="C1049" s="281" t="s">
        <v>5107</v>
      </c>
      <c r="D1049" s="291" t="s">
        <v>6625</v>
      </c>
      <c r="E1049" s="291" t="str">
        <f t="shared" si="100"/>
        <v>B8G1X045</v>
      </c>
      <c r="F1049" s="291" t="s">
        <v>947</v>
      </c>
      <c r="G1049" s="281" t="s">
        <v>6626</v>
      </c>
      <c r="H1049" s="247" t="s">
        <v>949</v>
      </c>
      <c r="I1049" s="247" t="s">
        <v>949</v>
      </c>
      <c r="J1049" s="247" t="s">
        <v>949</v>
      </c>
      <c r="K1049" s="220" t="s">
        <v>949</v>
      </c>
      <c r="L1049" s="220" t="s">
        <v>949</v>
      </c>
      <c r="M1049" s="220" t="s">
        <v>949</v>
      </c>
      <c r="N1049" s="247" t="s">
        <v>949</v>
      </c>
      <c r="O1049" s="247" t="s">
        <v>949</v>
      </c>
      <c r="P1049" s="247" t="s">
        <v>949</v>
      </c>
      <c r="Q1049" s="247" t="s">
        <v>949</v>
      </c>
      <c r="R1049" s="221" t="s">
        <v>949</v>
      </c>
      <c r="S1049" s="41" t="s">
        <v>949</v>
      </c>
      <c r="T1049" s="41" t="s">
        <v>949</v>
      </c>
      <c r="U1049" s="229"/>
      <c r="V1049" s="229"/>
      <c r="W1049" s="229"/>
      <c r="X1049" s="229"/>
      <c r="Y1049" s="229"/>
      <c r="Z1049" s="229"/>
      <c r="AA1049" s="229"/>
      <c r="AB1049" s="229"/>
      <c r="AC1049" s="229"/>
      <c r="AD1049" s="229"/>
      <c r="AE1049" s="41" t="s">
        <v>940</v>
      </c>
      <c r="AF1049" s="229" t="s">
        <v>5112</v>
      </c>
      <c r="AG1049" s="790"/>
      <c r="AH1049" s="229"/>
      <c r="AI1049" s="229"/>
      <c r="AJ1049" s="218">
        <f t="shared" si="96"/>
        <v>1</v>
      </c>
      <c r="AK1049" s="84">
        <f t="shared" si="97"/>
        <v>1</v>
      </c>
    </row>
    <row r="1050" spans="1:37" s="84" customFormat="1" ht="16.5">
      <c r="A1050" s="218"/>
      <c r="B1050" s="41">
        <f t="shared" si="99"/>
        <v>1048</v>
      </c>
      <c r="C1050" s="41" t="s">
        <v>320</v>
      </c>
      <c r="D1050" s="248" t="s">
        <v>4986</v>
      </c>
      <c r="E1050" s="158" t="s">
        <v>4987</v>
      </c>
      <c r="F1050" s="158" t="str">
        <f t="shared" ref="F1050:F1077" si="101">MID(D1050,4,1)</f>
        <v>X</v>
      </c>
      <c r="G1050" s="220" t="s">
        <v>4988</v>
      </c>
      <c r="H1050" s="158" t="s">
        <v>949</v>
      </c>
      <c r="I1050" s="247" t="s">
        <v>945</v>
      </c>
      <c r="J1050" s="247" t="s">
        <v>945</v>
      </c>
      <c r="K1050" s="220" t="s">
        <v>945</v>
      </c>
      <c r="L1050" s="220" t="s">
        <v>945</v>
      </c>
      <c r="M1050" s="220" t="s">
        <v>949</v>
      </c>
      <c r="N1050" s="247" t="s">
        <v>949</v>
      </c>
      <c r="O1050" s="247" t="s">
        <v>949</v>
      </c>
      <c r="P1050" s="247" t="s">
        <v>949</v>
      </c>
      <c r="Q1050" s="247" t="s">
        <v>949</v>
      </c>
      <c r="R1050" s="220" t="s">
        <v>949</v>
      </c>
      <c r="S1050" s="218"/>
      <c r="T1050" s="218"/>
      <c r="U1050" s="218"/>
      <c r="V1050" s="218"/>
      <c r="W1050" s="218"/>
      <c r="X1050" s="218"/>
      <c r="Y1050" s="218"/>
      <c r="Z1050" s="218"/>
      <c r="AA1050" s="218"/>
      <c r="AB1050" s="218"/>
      <c r="AC1050" s="218"/>
      <c r="AD1050" s="218"/>
      <c r="AE1050" s="41" t="s">
        <v>940</v>
      </c>
      <c r="AF1050" s="218" t="s">
        <v>304</v>
      </c>
      <c r="AG1050" s="790"/>
      <c r="AH1050" s="218"/>
      <c r="AI1050" s="229"/>
      <c r="AJ1050" s="218">
        <f t="shared" si="96"/>
        <v>1</v>
      </c>
      <c r="AK1050" s="84">
        <f t="shared" si="97"/>
        <v>1</v>
      </c>
    </row>
    <row r="1051" spans="1:37" s="84" customFormat="1" ht="16.5">
      <c r="A1051" s="229"/>
      <c r="B1051" s="41">
        <f t="shared" si="99"/>
        <v>1049</v>
      </c>
      <c r="C1051" s="281" t="s">
        <v>320</v>
      </c>
      <c r="D1051" s="291" t="s">
        <v>6627</v>
      </c>
      <c r="E1051" s="291" t="s">
        <v>6628</v>
      </c>
      <c r="F1051" s="291" t="str">
        <f t="shared" si="101"/>
        <v>X</v>
      </c>
      <c r="G1051" s="281" t="s">
        <v>6629</v>
      </c>
      <c r="H1051" s="247" t="s">
        <v>949</v>
      </c>
      <c r="I1051" s="247" t="s">
        <v>949</v>
      </c>
      <c r="J1051" s="247" t="s">
        <v>949</v>
      </c>
      <c r="K1051" s="220" t="s">
        <v>949</v>
      </c>
      <c r="L1051" s="220" t="s">
        <v>949</v>
      </c>
      <c r="M1051" s="220" t="s">
        <v>949</v>
      </c>
      <c r="N1051" s="247" t="s">
        <v>949</v>
      </c>
      <c r="O1051" s="247" t="s">
        <v>949</v>
      </c>
      <c r="P1051" s="247" t="s">
        <v>949</v>
      </c>
      <c r="Q1051" s="247" t="s">
        <v>949</v>
      </c>
      <c r="R1051" s="221" t="s">
        <v>949</v>
      </c>
      <c r="S1051" s="41" t="s">
        <v>949</v>
      </c>
      <c r="T1051" s="41" t="s">
        <v>949</v>
      </c>
      <c r="U1051" s="229"/>
      <c r="V1051" s="229"/>
      <c r="W1051" s="229"/>
      <c r="X1051" s="229"/>
      <c r="Y1051" s="229"/>
      <c r="Z1051" s="229"/>
      <c r="AA1051" s="229"/>
      <c r="AB1051" s="229"/>
      <c r="AC1051" s="229"/>
      <c r="AD1051" s="229"/>
      <c r="AE1051" s="41" t="s">
        <v>940</v>
      </c>
      <c r="AF1051" s="229" t="s">
        <v>304</v>
      </c>
      <c r="AG1051" s="790"/>
      <c r="AH1051" s="229"/>
      <c r="AI1051" s="229"/>
      <c r="AJ1051" s="218">
        <f t="shared" si="96"/>
        <v>1</v>
      </c>
      <c r="AK1051" s="84">
        <f t="shared" si="97"/>
        <v>1</v>
      </c>
    </row>
    <row r="1052" spans="1:37" s="84" customFormat="1" ht="16.5">
      <c r="A1052" s="229"/>
      <c r="B1052" s="41">
        <f t="shared" si="99"/>
        <v>1050</v>
      </c>
      <c r="C1052" s="281" t="s">
        <v>320</v>
      </c>
      <c r="D1052" s="291" t="s">
        <v>6630</v>
      </c>
      <c r="E1052" s="291" t="s">
        <v>6631</v>
      </c>
      <c r="F1052" s="291" t="str">
        <f t="shared" si="101"/>
        <v>X</v>
      </c>
      <c r="G1052" s="281" t="s">
        <v>6632</v>
      </c>
      <c r="H1052" s="247" t="s">
        <v>949</v>
      </c>
      <c r="I1052" s="247" t="s">
        <v>949</v>
      </c>
      <c r="J1052" s="247" t="s">
        <v>949</v>
      </c>
      <c r="K1052" s="220" t="s">
        <v>949</v>
      </c>
      <c r="L1052" s="220" t="s">
        <v>949</v>
      </c>
      <c r="M1052" s="220" t="s">
        <v>949</v>
      </c>
      <c r="N1052" s="247" t="s">
        <v>949</v>
      </c>
      <c r="O1052" s="247" t="s">
        <v>949</v>
      </c>
      <c r="P1052" s="247" t="s">
        <v>949</v>
      </c>
      <c r="Q1052" s="247" t="s">
        <v>949</v>
      </c>
      <c r="R1052" s="221" t="s">
        <v>949</v>
      </c>
      <c r="S1052" s="41" t="s">
        <v>949</v>
      </c>
      <c r="T1052" s="41" t="s">
        <v>949</v>
      </c>
      <c r="U1052" s="229"/>
      <c r="V1052" s="229"/>
      <c r="W1052" s="229"/>
      <c r="X1052" s="229"/>
      <c r="Y1052" s="229"/>
      <c r="Z1052" s="229"/>
      <c r="AA1052" s="229"/>
      <c r="AB1052" s="229"/>
      <c r="AC1052" s="229"/>
      <c r="AD1052" s="229"/>
      <c r="AE1052" s="41" t="s">
        <v>940</v>
      </c>
      <c r="AF1052" s="229" t="s">
        <v>304</v>
      </c>
      <c r="AG1052" s="790"/>
      <c r="AH1052" s="229"/>
      <c r="AI1052" s="229"/>
      <c r="AJ1052" s="218">
        <f t="shared" si="96"/>
        <v>1</v>
      </c>
      <c r="AK1052" s="84">
        <f t="shared" si="97"/>
        <v>1</v>
      </c>
    </row>
    <row r="1053" spans="1:37" s="84" customFormat="1" ht="16.5">
      <c r="A1053" s="229"/>
      <c r="B1053" s="41">
        <f t="shared" si="99"/>
        <v>1051</v>
      </c>
      <c r="C1053" s="281" t="s">
        <v>320</v>
      </c>
      <c r="D1053" s="291" t="s">
        <v>6633</v>
      </c>
      <c r="E1053" s="291" t="s">
        <v>6634</v>
      </c>
      <c r="F1053" s="291" t="str">
        <f t="shared" si="101"/>
        <v>X</v>
      </c>
      <c r="G1053" s="281" t="s">
        <v>6635</v>
      </c>
      <c r="H1053" s="247" t="s">
        <v>949</v>
      </c>
      <c r="I1053" s="247" t="s">
        <v>949</v>
      </c>
      <c r="J1053" s="247" t="s">
        <v>949</v>
      </c>
      <c r="K1053" s="220" t="s">
        <v>949</v>
      </c>
      <c r="L1053" s="220" t="s">
        <v>949</v>
      </c>
      <c r="M1053" s="220" t="s">
        <v>949</v>
      </c>
      <c r="N1053" s="247" t="s">
        <v>949</v>
      </c>
      <c r="O1053" s="247" t="s">
        <v>949</v>
      </c>
      <c r="P1053" s="247" t="s">
        <v>949</v>
      </c>
      <c r="Q1053" s="247" t="s">
        <v>949</v>
      </c>
      <c r="R1053" s="221" t="s">
        <v>949</v>
      </c>
      <c r="S1053" s="41" t="s">
        <v>949</v>
      </c>
      <c r="T1053" s="41" t="s">
        <v>949</v>
      </c>
      <c r="U1053" s="229"/>
      <c r="V1053" s="229"/>
      <c r="W1053" s="229"/>
      <c r="X1053" s="229"/>
      <c r="Y1053" s="229"/>
      <c r="Z1053" s="229"/>
      <c r="AA1053" s="229"/>
      <c r="AB1053" s="229"/>
      <c r="AC1053" s="229"/>
      <c r="AD1053" s="229"/>
      <c r="AE1053" s="41" t="s">
        <v>940</v>
      </c>
      <c r="AF1053" s="229" t="s">
        <v>304</v>
      </c>
      <c r="AG1053" s="790"/>
      <c r="AH1053" s="229"/>
      <c r="AI1053" s="229"/>
      <c r="AJ1053" s="218">
        <f t="shared" si="96"/>
        <v>1</v>
      </c>
      <c r="AK1053" s="84">
        <f t="shared" si="97"/>
        <v>1</v>
      </c>
    </row>
    <row r="1054" spans="1:37" s="84" customFormat="1" ht="16.5">
      <c r="A1054" s="229"/>
      <c r="B1054" s="41">
        <f t="shared" ref="B1054:B1085" si="102">ROW()-2</f>
        <v>1052</v>
      </c>
      <c r="C1054" s="281" t="s">
        <v>5077</v>
      </c>
      <c r="D1054" s="291" t="s">
        <v>6636</v>
      </c>
      <c r="E1054" s="291" t="s">
        <v>6637</v>
      </c>
      <c r="F1054" s="291" t="str">
        <f t="shared" si="101"/>
        <v>X</v>
      </c>
      <c r="G1054" s="281" t="s">
        <v>6638</v>
      </c>
      <c r="H1054" s="247" t="s">
        <v>949</v>
      </c>
      <c r="I1054" s="247" t="s">
        <v>949</v>
      </c>
      <c r="J1054" s="247" t="s">
        <v>949</v>
      </c>
      <c r="K1054" s="220" t="s">
        <v>949</v>
      </c>
      <c r="L1054" s="220" t="s">
        <v>949</v>
      </c>
      <c r="M1054" s="220" t="s">
        <v>949</v>
      </c>
      <c r="N1054" s="247" t="s">
        <v>949</v>
      </c>
      <c r="O1054" s="247" t="s">
        <v>949</v>
      </c>
      <c r="P1054" s="247" t="s">
        <v>949</v>
      </c>
      <c r="Q1054" s="247" t="s">
        <v>949</v>
      </c>
      <c r="R1054" s="221" t="s">
        <v>949</v>
      </c>
      <c r="S1054" s="41" t="s">
        <v>949</v>
      </c>
      <c r="T1054" s="41" t="s">
        <v>949</v>
      </c>
      <c r="U1054" s="229"/>
      <c r="V1054" s="229"/>
      <c r="W1054" s="229"/>
      <c r="X1054" s="229"/>
      <c r="Y1054" s="229"/>
      <c r="Z1054" s="229"/>
      <c r="AA1054" s="229"/>
      <c r="AB1054" s="229"/>
      <c r="AC1054" s="229"/>
      <c r="AD1054" s="229"/>
      <c r="AE1054" s="41" t="s">
        <v>940</v>
      </c>
      <c r="AF1054" s="229" t="s">
        <v>304</v>
      </c>
      <c r="AG1054" s="229"/>
      <c r="AH1054" s="229"/>
      <c r="AI1054" s="229"/>
      <c r="AJ1054" s="218">
        <f t="shared" si="96"/>
        <v>1</v>
      </c>
      <c r="AK1054" s="84">
        <f t="shared" si="97"/>
        <v>1</v>
      </c>
    </row>
    <row r="1055" spans="1:37" s="84" customFormat="1" ht="16.5">
      <c r="A1055" s="229"/>
      <c r="B1055" s="41">
        <f t="shared" si="102"/>
        <v>1053</v>
      </c>
      <c r="C1055" s="281" t="s">
        <v>5077</v>
      </c>
      <c r="D1055" s="291" t="s">
        <v>6639</v>
      </c>
      <c r="E1055" s="291" t="s">
        <v>6640</v>
      </c>
      <c r="F1055" s="291" t="str">
        <f t="shared" si="101"/>
        <v>X</v>
      </c>
      <c r="G1055" s="281" t="s">
        <v>6641</v>
      </c>
      <c r="H1055" s="247" t="s">
        <v>949</v>
      </c>
      <c r="I1055" s="247" t="s">
        <v>949</v>
      </c>
      <c r="J1055" s="247" t="s">
        <v>949</v>
      </c>
      <c r="K1055" s="220" t="s">
        <v>949</v>
      </c>
      <c r="L1055" s="220" t="s">
        <v>949</v>
      </c>
      <c r="M1055" s="220" t="s">
        <v>949</v>
      </c>
      <c r="N1055" s="247" t="s">
        <v>949</v>
      </c>
      <c r="O1055" s="247" t="s">
        <v>949</v>
      </c>
      <c r="P1055" s="247" t="s">
        <v>949</v>
      </c>
      <c r="Q1055" s="247" t="s">
        <v>949</v>
      </c>
      <c r="R1055" s="221" t="s">
        <v>949</v>
      </c>
      <c r="S1055" s="41" t="s">
        <v>949</v>
      </c>
      <c r="T1055" s="41" t="s">
        <v>949</v>
      </c>
      <c r="U1055" s="229"/>
      <c r="V1055" s="229"/>
      <c r="W1055" s="229"/>
      <c r="X1055" s="229"/>
      <c r="Y1055" s="229"/>
      <c r="Z1055" s="229"/>
      <c r="AA1055" s="229"/>
      <c r="AB1055" s="229"/>
      <c r="AC1055" s="229"/>
      <c r="AD1055" s="229"/>
      <c r="AE1055" s="41" t="s">
        <v>940</v>
      </c>
      <c r="AF1055" s="229" t="s">
        <v>304</v>
      </c>
      <c r="AG1055" s="229"/>
      <c r="AH1055" s="229"/>
      <c r="AI1055" s="229"/>
      <c r="AJ1055" s="218">
        <f t="shared" si="96"/>
        <v>1</v>
      </c>
      <c r="AK1055" s="84">
        <f t="shared" si="97"/>
        <v>1</v>
      </c>
    </row>
    <row r="1056" spans="1:37" s="84" customFormat="1" ht="16.5">
      <c r="A1056" s="229"/>
      <c r="B1056" s="41">
        <f t="shared" si="102"/>
        <v>1054</v>
      </c>
      <c r="C1056" s="281" t="s">
        <v>5077</v>
      </c>
      <c r="D1056" s="291" t="s">
        <v>6642</v>
      </c>
      <c r="E1056" s="291" t="s">
        <v>6643</v>
      </c>
      <c r="F1056" s="291" t="str">
        <f t="shared" si="101"/>
        <v>X</v>
      </c>
      <c r="G1056" s="281" t="s">
        <v>6644</v>
      </c>
      <c r="H1056" s="247" t="s">
        <v>949</v>
      </c>
      <c r="I1056" s="247" t="s">
        <v>949</v>
      </c>
      <c r="J1056" s="247" t="s">
        <v>949</v>
      </c>
      <c r="K1056" s="220" t="s">
        <v>949</v>
      </c>
      <c r="L1056" s="220" t="s">
        <v>949</v>
      </c>
      <c r="M1056" s="220" t="s">
        <v>949</v>
      </c>
      <c r="N1056" s="247" t="s">
        <v>949</v>
      </c>
      <c r="O1056" s="247" t="s">
        <v>949</v>
      </c>
      <c r="P1056" s="247" t="s">
        <v>949</v>
      </c>
      <c r="Q1056" s="247" t="s">
        <v>949</v>
      </c>
      <c r="R1056" s="221" t="s">
        <v>949</v>
      </c>
      <c r="S1056" s="41" t="s">
        <v>949</v>
      </c>
      <c r="T1056" s="41" t="s">
        <v>949</v>
      </c>
      <c r="U1056" s="229"/>
      <c r="V1056" s="229"/>
      <c r="W1056" s="229"/>
      <c r="X1056" s="229"/>
      <c r="Y1056" s="229"/>
      <c r="Z1056" s="229"/>
      <c r="AA1056" s="229"/>
      <c r="AB1056" s="229"/>
      <c r="AC1056" s="229"/>
      <c r="AD1056" s="229"/>
      <c r="AE1056" s="41" t="s">
        <v>940</v>
      </c>
      <c r="AF1056" s="229" t="s">
        <v>304</v>
      </c>
      <c r="AG1056" s="229"/>
      <c r="AH1056" s="229"/>
      <c r="AI1056" s="229"/>
      <c r="AJ1056" s="218">
        <f t="shared" si="96"/>
        <v>1</v>
      </c>
      <c r="AK1056" s="84">
        <f t="shared" si="97"/>
        <v>1</v>
      </c>
    </row>
    <row r="1057" spans="1:37" s="84" customFormat="1" ht="16.5">
      <c r="A1057" s="229"/>
      <c r="B1057" s="41">
        <f t="shared" si="102"/>
        <v>1055</v>
      </c>
      <c r="C1057" s="281" t="s">
        <v>5107</v>
      </c>
      <c r="D1057" s="291" t="s">
        <v>1845</v>
      </c>
      <c r="E1057" s="327" t="s">
        <v>6645</v>
      </c>
      <c r="F1057" s="291" t="str">
        <f t="shared" si="101"/>
        <v>X</v>
      </c>
      <c r="G1057" s="281" t="s">
        <v>6646</v>
      </c>
      <c r="H1057" s="247" t="s">
        <v>949</v>
      </c>
      <c r="I1057" s="247" t="s">
        <v>949</v>
      </c>
      <c r="J1057" s="247" t="s">
        <v>949</v>
      </c>
      <c r="K1057" s="220" t="s">
        <v>949</v>
      </c>
      <c r="L1057" s="220" t="s">
        <v>949</v>
      </c>
      <c r="M1057" s="220" t="s">
        <v>949</v>
      </c>
      <c r="N1057" s="247" t="s">
        <v>949</v>
      </c>
      <c r="O1057" s="247" t="s">
        <v>949</v>
      </c>
      <c r="P1057" s="247" t="s">
        <v>949</v>
      </c>
      <c r="Q1057" s="247" t="s">
        <v>949</v>
      </c>
      <c r="R1057" s="221" t="s">
        <v>949</v>
      </c>
      <c r="S1057" s="41" t="s">
        <v>949</v>
      </c>
      <c r="T1057" s="41" t="s">
        <v>949</v>
      </c>
      <c r="U1057" s="229"/>
      <c r="V1057" s="229"/>
      <c r="W1057" s="229"/>
      <c r="X1057" s="229"/>
      <c r="Y1057" s="229"/>
      <c r="Z1057" s="229"/>
      <c r="AA1057" s="229"/>
      <c r="AB1057" s="229"/>
      <c r="AC1057" s="229"/>
      <c r="AD1057" s="229"/>
      <c r="AE1057" s="41" t="s">
        <v>940</v>
      </c>
      <c r="AF1057" s="229" t="s">
        <v>5112</v>
      </c>
      <c r="AG1057" s="790"/>
      <c r="AH1057" s="229"/>
      <c r="AI1057" s="229"/>
      <c r="AJ1057" s="218">
        <f t="shared" si="96"/>
        <v>1</v>
      </c>
      <c r="AK1057" s="84">
        <f t="shared" si="97"/>
        <v>1</v>
      </c>
    </row>
    <row r="1058" spans="1:37" s="84" customFormat="1" ht="16.5">
      <c r="A1058" s="229"/>
      <c r="B1058" s="41">
        <f t="shared" si="102"/>
        <v>1056</v>
      </c>
      <c r="C1058" s="281" t="s">
        <v>5107</v>
      </c>
      <c r="D1058" s="291" t="s">
        <v>6647</v>
      </c>
      <c r="E1058" s="327" t="s">
        <v>6648</v>
      </c>
      <c r="F1058" s="291" t="str">
        <f t="shared" si="101"/>
        <v>X</v>
      </c>
      <c r="G1058" s="281" t="s">
        <v>6649</v>
      </c>
      <c r="H1058" s="247" t="s">
        <v>949</v>
      </c>
      <c r="I1058" s="247" t="s">
        <v>949</v>
      </c>
      <c r="J1058" s="247" t="s">
        <v>949</v>
      </c>
      <c r="K1058" s="220" t="s">
        <v>949</v>
      </c>
      <c r="L1058" s="220" t="s">
        <v>949</v>
      </c>
      <c r="M1058" s="220" t="s">
        <v>949</v>
      </c>
      <c r="N1058" s="247" t="s">
        <v>949</v>
      </c>
      <c r="O1058" s="247" t="s">
        <v>949</v>
      </c>
      <c r="P1058" s="247" t="s">
        <v>949</v>
      </c>
      <c r="Q1058" s="247" t="s">
        <v>949</v>
      </c>
      <c r="R1058" s="221" t="s">
        <v>949</v>
      </c>
      <c r="S1058" s="41" t="s">
        <v>949</v>
      </c>
      <c r="T1058" s="41" t="s">
        <v>949</v>
      </c>
      <c r="U1058" s="229"/>
      <c r="V1058" s="229"/>
      <c r="W1058" s="229"/>
      <c r="X1058" s="229"/>
      <c r="Y1058" s="229"/>
      <c r="Z1058" s="229"/>
      <c r="AA1058" s="229"/>
      <c r="AB1058" s="229"/>
      <c r="AC1058" s="229"/>
      <c r="AD1058" s="229"/>
      <c r="AE1058" s="41" t="s">
        <v>940</v>
      </c>
      <c r="AF1058" s="229" t="s">
        <v>5112</v>
      </c>
      <c r="AG1058" s="790"/>
      <c r="AH1058" s="229"/>
      <c r="AI1058" s="229"/>
      <c r="AJ1058" s="218">
        <f t="shared" si="96"/>
        <v>1</v>
      </c>
      <c r="AK1058" s="84">
        <f t="shared" si="97"/>
        <v>1</v>
      </c>
    </row>
    <row r="1059" spans="1:37" s="84" customFormat="1" ht="16.5">
      <c r="A1059" s="229"/>
      <c r="B1059" s="41">
        <f t="shared" si="102"/>
        <v>1057</v>
      </c>
      <c r="C1059" s="281" t="s">
        <v>5107</v>
      </c>
      <c r="D1059" s="291" t="s">
        <v>6650</v>
      </c>
      <c r="E1059" s="327" t="s">
        <v>6651</v>
      </c>
      <c r="F1059" s="291" t="str">
        <f t="shared" si="101"/>
        <v>X</v>
      </c>
      <c r="G1059" s="281" t="s">
        <v>6652</v>
      </c>
      <c r="H1059" s="247" t="s">
        <v>949</v>
      </c>
      <c r="I1059" s="247" t="s">
        <v>949</v>
      </c>
      <c r="J1059" s="247" t="s">
        <v>949</v>
      </c>
      <c r="K1059" s="220" t="s">
        <v>949</v>
      </c>
      <c r="L1059" s="220" t="s">
        <v>949</v>
      </c>
      <c r="M1059" s="220" t="s">
        <v>949</v>
      </c>
      <c r="N1059" s="247" t="s">
        <v>949</v>
      </c>
      <c r="O1059" s="247" t="s">
        <v>949</v>
      </c>
      <c r="P1059" s="247" t="s">
        <v>949</v>
      </c>
      <c r="Q1059" s="247" t="s">
        <v>949</v>
      </c>
      <c r="R1059" s="221" t="s">
        <v>949</v>
      </c>
      <c r="S1059" s="41" t="s">
        <v>949</v>
      </c>
      <c r="T1059" s="41" t="s">
        <v>949</v>
      </c>
      <c r="U1059" s="229"/>
      <c r="V1059" s="229"/>
      <c r="W1059" s="229"/>
      <c r="X1059" s="229"/>
      <c r="Y1059" s="229"/>
      <c r="Z1059" s="229"/>
      <c r="AA1059" s="229"/>
      <c r="AB1059" s="229"/>
      <c r="AC1059" s="229"/>
      <c r="AD1059" s="229"/>
      <c r="AE1059" s="41" t="s">
        <v>940</v>
      </c>
      <c r="AF1059" s="229" t="s">
        <v>5112</v>
      </c>
      <c r="AG1059" s="790"/>
      <c r="AH1059" s="229"/>
      <c r="AI1059" s="229"/>
      <c r="AJ1059" s="218">
        <f t="shared" si="96"/>
        <v>1</v>
      </c>
      <c r="AK1059" s="84">
        <f t="shared" si="97"/>
        <v>1</v>
      </c>
    </row>
    <row r="1060" spans="1:37" s="84" customFormat="1" ht="16.5">
      <c r="A1060" s="229"/>
      <c r="B1060" s="41">
        <f t="shared" si="102"/>
        <v>1058</v>
      </c>
      <c r="C1060" s="281" t="s">
        <v>5107</v>
      </c>
      <c r="D1060" s="291" t="s">
        <v>6653</v>
      </c>
      <c r="E1060" s="327" t="s">
        <v>6654</v>
      </c>
      <c r="F1060" s="291" t="str">
        <f t="shared" si="101"/>
        <v>X</v>
      </c>
      <c r="G1060" s="281" t="s">
        <v>6655</v>
      </c>
      <c r="H1060" s="247" t="s">
        <v>949</v>
      </c>
      <c r="I1060" s="247" t="s">
        <v>949</v>
      </c>
      <c r="J1060" s="247" t="s">
        <v>949</v>
      </c>
      <c r="K1060" s="220" t="s">
        <v>949</v>
      </c>
      <c r="L1060" s="220" t="s">
        <v>949</v>
      </c>
      <c r="M1060" s="220" t="s">
        <v>949</v>
      </c>
      <c r="N1060" s="247" t="s">
        <v>949</v>
      </c>
      <c r="O1060" s="247" t="s">
        <v>949</v>
      </c>
      <c r="P1060" s="247" t="s">
        <v>949</v>
      </c>
      <c r="Q1060" s="247" t="s">
        <v>949</v>
      </c>
      <c r="R1060" s="221" t="s">
        <v>949</v>
      </c>
      <c r="S1060" s="41" t="s">
        <v>949</v>
      </c>
      <c r="T1060" s="41" t="s">
        <v>949</v>
      </c>
      <c r="U1060" s="229"/>
      <c r="V1060" s="229"/>
      <c r="W1060" s="229"/>
      <c r="X1060" s="229"/>
      <c r="Y1060" s="229"/>
      <c r="Z1060" s="229"/>
      <c r="AA1060" s="229"/>
      <c r="AB1060" s="229"/>
      <c r="AC1060" s="229"/>
      <c r="AD1060" s="229"/>
      <c r="AE1060" s="41" t="s">
        <v>940</v>
      </c>
      <c r="AF1060" s="229" t="s">
        <v>5112</v>
      </c>
      <c r="AG1060" s="790"/>
      <c r="AH1060" s="229"/>
      <c r="AI1060" s="229"/>
      <c r="AJ1060" s="218">
        <f t="shared" si="96"/>
        <v>1</v>
      </c>
      <c r="AK1060" s="84">
        <f t="shared" si="97"/>
        <v>1</v>
      </c>
    </row>
    <row r="1061" spans="1:37" s="84" customFormat="1" ht="16.5">
      <c r="A1061" s="229"/>
      <c r="B1061" s="41">
        <f t="shared" si="102"/>
        <v>1059</v>
      </c>
      <c r="C1061" s="281" t="s">
        <v>5107</v>
      </c>
      <c r="D1061" s="291" t="s">
        <v>6656</v>
      </c>
      <c r="E1061" s="327" t="s">
        <v>6657</v>
      </c>
      <c r="F1061" s="291" t="str">
        <f t="shared" si="101"/>
        <v>X</v>
      </c>
      <c r="G1061" s="281" t="s">
        <v>6658</v>
      </c>
      <c r="H1061" s="247" t="s">
        <v>949</v>
      </c>
      <c r="I1061" s="247" t="s">
        <v>949</v>
      </c>
      <c r="J1061" s="247" t="s">
        <v>949</v>
      </c>
      <c r="K1061" s="220" t="s">
        <v>949</v>
      </c>
      <c r="L1061" s="220" t="s">
        <v>949</v>
      </c>
      <c r="M1061" s="220" t="s">
        <v>949</v>
      </c>
      <c r="N1061" s="247" t="s">
        <v>949</v>
      </c>
      <c r="O1061" s="247" t="s">
        <v>949</v>
      </c>
      <c r="P1061" s="247" t="s">
        <v>949</v>
      </c>
      <c r="Q1061" s="247" t="s">
        <v>949</v>
      </c>
      <c r="R1061" s="221" t="s">
        <v>949</v>
      </c>
      <c r="S1061" s="41" t="s">
        <v>949</v>
      </c>
      <c r="T1061" s="41" t="s">
        <v>949</v>
      </c>
      <c r="U1061" s="229"/>
      <c r="V1061" s="229"/>
      <c r="W1061" s="229"/>
      <c r="X1061" s="229"/>
      <c r="Y1061" s="229"/>
      <c r="Z1061" s="229"/>
      <c r="AA1061" s="229"/>
      <c r="AB1061" s="229"/>
      <c r="AC1061" s="229"/>
      <c r="AD1061" s="229"/>
      <c r="AE1061" s="41" t="s">
        <v>940</v>
      </c>
      <c r="AF1061" s="229" t="s">
        <v>5112</v>
      </c>
      <c r="AG1061" s="790"/>
      <c r="AH1061" s="229"/>
      <c r="AI1061" s="229"/>
      <c r="AJ1061" s="218">
        <f t="shared" si="96"/>
        <v>1</v>
      </c>
      <c r="AK1061" s="84">
        <f t="shared" si="97"/>
        <v>1</v>
      </c>
    </row>
    <row r="1062" spans="1:37" s="84" customFormat="1" ht="16.5">
      <c r="A1062" s="229"/>
      <c r="B1062" s="41">
        <f t="shared" si="102"/>
        <v>1060</v>
      </c>
      <c r="C1062" s="281" t="s">
        <v>5107</v>
      </c>
      <c r="D1062" s="291" t="s">
        <v>6659</v>
      </c>
      <c r="E1062" s="327" t="s">
        <v>6660</v>
      </c>
      <c r="F1062" s="291" t="str">
        <f t="shared" si="101"/>
        <v>X</v>
      </c>
      <c r="G1062" s="281" t="s">
        <v>6661</v>
      </c>
      <c r="H1062" s="247" t="s">
        <v>949</v>
      </c>
      <c r="I1062" s="247" t="s">
        <v>949</v>
      </c>
      <c r="J1062" s="247" t="s">
        <v>949</v>
      </c>
      <c r="K1062" s="220" t="s">
        <v>949</v>
      </c>
      <c r="L1062" s="220" t="s">
        <v>949</v>
      </c>
      <c r="M1062" s="220" t="s">
        <v>949</v>
      </c>
      <c r="N1062" s="247" t="s">
        <v>949</v>
      </c>
      <c r="O1062" s="247" t="s">
        <v>949</v>
      </c>
      <c r="P1062" s="247" t="s">
        <v>949</v>
      </c>
      <c r="Q1062" s="247" t="s">
        <v>949</v>
      </c>
      <c r="R1062" s="221" t="s">
        <v>949</v>
      </c>
      <c r="S1062" s="41" t="s">
        <v>949</v>
      </c>
      <c r="T1062" s="41" t="s">
        <v>949</v>
      </c>
      <c r="U1062" s="229"/>
      <c r="V1062" s="229"/>
      <c r="W1062" s="229"/>
      <c r="X1062" s="229"/>
      <c r="Y1062" s="229"/>
      <c r="Z1062" s="229"/>
      <c r="AA1062" s="229"/>
      <c r="AB1062" s="229"/>
      <c r="AC1062" s="229"/>
      <c r="AD1062" s="229"/>
      <c r="AE1062" s="41" t="s">
        <v>940</v>
      </c>
      <c r="AF1062" s="229" t="s">
        <v>5112</v>
      </c>
      <c r="AG1062" s="790"/>
      <c r="AH1062" s="229"/>
      <c r="AI1062" s="229"/>
      <c r="AJ1062" s="218">
        <f t="shared" si="96"/>
        <v>1</v>
      </c>
      <c r="AK1062" s="84">
        <f t="shared" si="97"/>
        <v>1</v>
      </c>
    </row>
    <row r="1063" spans="1:37" s="84" customFormat="1" ht="16.5">
      <c r="A1063" s="229"/>
      <c r="B1063" s="41">
        <f t="shared" si="102"/>
        <v>1061</v>
      </c>
      <c r="C1063" s="281" t="s">
        <v>5107</v>
      </c>
      <c r="D1063" s="291" t="s">
        <v>1894</v>
      </c>
      <c r="E1063" s="327" t="s">
        <v>6662</v>
      </c>
      <c r="F1063" s="291" t="str">
        <f t="shared" si="101"/>
        <v>X</v>
      </c>
      <c r="G1063" s="1" t="s">
        <v>6663</v>
      </c>
      <c r="H1063" s="247" t="s">
        <v>949</v>
      </c>
      <c r="I1063" s="247" t="s">
        <v>949</v>
      </c>
      <c r="J1063" s="247" t="s">
        <v>949</v>
      </c>
      <c r="K1063" s="220" t="s">
        <v>949</v>
      </c>
      <c r="L1063" s="220" t="s">
        <v>949</v>
      </c>
      <c r="M1063" s="220" t="s">
        <v>949</v>
      </c>
      <c r="N1063" s="247" t="s">
        <v>949</v>
      </c>
      <c r="O1063" s="247" t="s">
        <v>949</v>
      </c>
      <c r="P1063" s="247" t="s">
        <v>949</v>
      </c>
      <c r="Q1063" s="247" t="s">
        <v>949</v>
      </c>
      <c r="R1063" s="221" t="s">
        <v>949</v>
      </c>
      <c r="S1063" s="41" t="s">
        <v>949</v>
      </c>
      <c r="T1063" s="41" t="s">
        <v>949</v>
      </c>
      <c r="U1063" s="229"/>
      <c r="V1063" s="229"/>
      <c r="W1063" s="229"/>
      <c r="X1063" s="229"/>
      <c r="Y1063" s="229"/>
      <c r="Z1063" s="229"/>
      <c r="AA1063" s="229"/>
      <c r="AB1063" s="229"/>
      <c r="AC1063" s="229"/>
      <c r="AD1063" s="229"/>
      <c r="AE1063" s="41" t="s">
        <v>940</v>
      </c>
      <c r="AF1063" s="229" t="s">
        <v>5112</v>
      </c>
      <c r="AG1063" s="790"/>
      <c r="AH1063" s="229"/>
      <c r="AI1063" s="229"/>
      <c r="AJ1063" s="218">
        <f t="shared" si="96"/>
        <v>1</v>
      </c>
      <c r="AK1063" s="84">
        <f t="shared" si="97"/>
        <v>1</v>
      </c>
    </row>
    <row r="1064" spans="1:37" s="84" customFormat="1" ht="16.5">
      <c r="A1064" s="229"/>
      <c r="B1064" s="225">
        <f t="shared" si="102"/>
        <v>1062</v>
      </c>
      <c r="C1064" s="292" t="s">
        <v>5039</v>
      </c>
      <c r="D1064" s="291" t="s">
        <v>6664</v>
      </c>
      <c r="E1064" s="291" t="s">
        <v>6665</v>
      </c>
      <c r="F1064" s="291" t="str">
        <f t="shared" si="101"/>
        <v>X</v>
      </c>
      <c r="G1064" s="682" t="s">
        <v>6666</v>
      </c>
      <c r="H1064" s="247" t="s">
        <v>949</v>
      </c>
      <c r="I1064" s="247" t="s">
        <v>949</v>
      </c>
      <c r="J1064" s="247" t="s">
        <v>949</v>
      </c>
      <c r="K1064" s="220" t="s">
        <v>949</v>
      </c>
      <c r="L1064" s="220" t="s">
        <v>949</v>
      </c>
      <c r="M1064" s="220" t="s">
        <v>949</v>
      </c>
      <c r="N1064" s="247" t="s">
        <v>949</v>
      </c>
      <c r="O1064" s="247" t="s">
        <v>949</v>
      </c>
      <c r="P1064" s="247" t="s">
        <v>949</v>
      </c>
      <c r="Q1064" s="247" t="s">
        <v>949</v>
      </c>
      <c r="R1064" s="221" t="s">
        <v>949</v>
      </c>
      <c r="S1064" s="41" t="s">
        <v>949</v>
      </c>
      <c r="T1064" s="41" t="s">
        <v>949</v>
      </c>
      <c r="U1064" s="229"/>
      <c r="V1064" s="229"/>
      <c r="W1064" s="229"/>
      <c r="X1064" s="229"/>
      <c r="Y1064" s="229"/>
      <c r="Z1064" s="229"/>
      <c r="AA1064" s="229"/>
      <c r="AB1064" s="229"/>
      <c r="AC1064" s="229"/>
      <c r="AD1064" s="229"/>
      <c r="AE1064" s="41" t="s">
        <v>940</v>
      </c>
      <c r="AF1064" s="229" t="s">
        <v>5112</v>
      </c>
      <c r="AG1064" s="790"/>
      <c r="AH1064" s="229"/>
      <c r="AI1064" s="229"/>
      <c r="AJ1064" s="218">
        <f t="shared" ref="AJ1064:AJ1127" si="103">COUNTIFS(D:D,D1064)</f>
        <v>1</v>
      </c>
      <c r="AK1064" s="84">
        <f t="shared" si="97"/>
        <v>1</v>
      </c>
    </row>
    <row r="1065" spans="1:37" s="84" customFormat="1" ht="16.5">
      <c r="A1065" s="229"/>
      <c r="B1065" s="41">
        <f t="shared" si="102"/>
        <v>1063</v>
      </c>
      <c r="C1065" s="281" t="s">
        <v>5039</v>
      </c>
      <c r="D1065" s="291" t="s">
        <v>6667</v>
      </c>
      <c r="E1065" s="291" t="s">
        <v>6668</v>
      </c>
      <c r="F1065" s="291" t="str">
        <f t="shared" si="101"/>
        <v>X</v>
      </c>
      <c r="G1065" s="437" t="s">
        <v>6669</v>
      </c>
      <c r="H1065" s="247" t="s">
        <v>949</v>
      </c>
      <c r="I1065" s="247" t="s">
        <v>949</v>
      </c>
      <c r="J1065" s="247" t="s">
        <v>949</v>
      </c>
      <c r="K1065" s="220" t="s">
        <v>949</v>
      </c>
      <c r="L1065" s="220" t="s">
        <v>949</v>
      </c>
      <c r="M1065" s="220" t="s">
        <v>949</v>
      </c>
      <c r="N1065" s="247" t="s">
        <v>949</v>
      </c>
      <c r="O1065" s="247" t="s">
        <v>949</v>
      </c>
      <c r="P1065" s="247" t="s">
        <v>949</v>
      </c>
      <c r="Q1065" s="247" t="s">
        <v>949</v>
      </c>
      <c r="R1065" s="221" t="s">
        <v>949</v>
      </c>
      <c r="S1065" s="41" t="s">
        <v>949</v>
      </c>
      <c r="T1065" s="41" t="s">
        <v>949</v>
      </c>
      <c r="U1065" s="229"/>
      <c r="V1065" s="229"/>
      <c r="W1065" s="229"/>
      <c r="X1065" s="229"/>
      <c r="Y1065" s="229"/>
      <c r="Z1065" s="229"/>
      <c r="AA1065" s="229"/>
      <c r="AB1065" s="229"/>
      <c r="AC1065" s="229"/>
      <c r="AD1065" s="229"/>
      <c r="AE1065" s="41" t="s">
        <v>940</v>
      </c>
      <c r="AF1065" s="229" t="s">
        <v>5112</v>
      </c>
      <c r="AG1065" s="790"/>
      <c r="AH1065" s="229"/>
      <c r="AI1065" s="229"/>
      <c r="AJ1065" s="218">
        <f t="shared" si="103"/>
        <v>1</v>
      </c>
      <c r="AK1065" s="84">
        <f t="shared" si="97"/>
        <v>1</v>
      </c>
    </row>
    <row r="1066" spans="1:37" s="84" customFormat="1" ht="16.5">
      <c r="A1066" s="229"/>
      <c r="B1066" s="41">
        <f t="shared" si="102"/>
        <v>1064</v>
      </c>
      <c r="C1066" s="281" t="s">
        <v>5039</v>
      </c>
      <c r="D1066" s="291" t="s">
        <v>6670</v>
      </c>
      <c r="E1066" s="291" t="s">
        <v>6671</v>
      </c>
      <c r="F1066" s="291" t="str">
        <f t="shared" si="101"/>
        <v>X</v>
      </c>
      <c r="G1066" s="681" t="s">
        <v>6672</v>
      </c>
      <c r="H1066" s="247" t="s">
        <v>949</v>
      </c>
      <c r="I1066" s="247" t="s">
        <v>949</v>
      </c>
      <c r="J1066" s="247" t="s">
        <v>949</v>
      </c>
      <c r="K1066" s="220" t="s">
        <v>949</v>
      </c>
      <c r="L1066" s="220" t="s">
        <v>949</v>
      </c>
      <c r="M1066" s="220" t="s">
        <v>949</v>
      </c>
      <c r="N1066" s="247" t="s">
        <v>949</v>
      </c>
      <c r="O1066" s="247" t="s">
        <v>949</v>
      </c>
      <c r="P1066" s="247" t="s">
        <v>949</v>
      </c>
      <c r="Q1066" s="247" t="s">
        <v>949</v>
      </c>
      <c r="R1066" s="221" t="s">
        <v>949</v>
      </c>
      <c r="S1066" s="41" t="s">
        <v>949</v>
      </c>
      <c r="T1066" s="41" t="s">
        <v>949</v>
      </c>
      <c r="U1066" s="229"/>
      <c r="V1066" s="229"/>
      <c r="W1066" s="229"/>
      <c r="X1066" s="229"/>
      <c r="Y1066" s="229"/>
      <c r="Z1066" s="229"/>
      <c r="AA1066" s="229"/>
      <c r="AB1066" s="229"/>
      <c r="AC1066" s="229"/>
      <c r="AD1066" s="229"/>
      <c r="AE1066" s="41" t="s">
        <v>940</v>
      </c>
      <c r="AF1066" s="229" t="s">
        <v>5112</v>
      </c>
      <c r="AG1066" s="790"/>
      <c r="AH1066" s="229"/>
      <c r="AI1066" s="229"/>
      <c r="AJ1066" s="218">
        <f t="shared" si="103"/>
        <v>1</v>
      </c>
      <c r="AK1066" s="84">
        <f t="shared" ref="AK1066:AK1129" si="104">COUNTIFS(E:E,E1066)</f>
        <v>1</v>
      </c>
    </row>
    <row r="1067" spans="1:37" s="84" customFormat="1" ht="16.5">
      <c r="A1067" s="229"/>
      <c r="B1067" s="41">
        <f t="shared" si="102"/>
        <v>1065</v>
      </c>
      <c r="C1067" s="281" t="s">
        <v>5039</v>
      </c>
      <c r="D1067" s="291" t="s">
        <v>6673</v>
      </c>
      <c r="E1067" s="291" t="s">
        <v>6674</v>
      </c>
      <c r="F1067" s="291" t="str">
        <f t="shared" si="101"/>
        <v>X</v>
      </c>
      <c r="G1067" s="681" t="s">
        <v>6675</v>
      </c>
      <c r="H1067" s="247" t="s">
        <v>949</v>
      </c>
      <c r="I1067" s="247" t="s">
        <v>949</v>
      </c>
      <c r="J1067" s="247" t="s">
        <v>949</v>
      </c>
      <c r="K1067" s="220" t="s">
        <v>949</v>
      </c>
      <c r="L1067" s="220" t="s">
        <v>949</v>
      </c>
      <c r="M1067" s="220" t="s">
        <v>949</v>
      </c>
      <c r="N1067" s="247" t="s">
        <v>949</v>
      </c>
      <c r="O1067" s="247" t="s">
        <v>949</v>
      </c>
      <c r="P1067" s="247" t="s">
        <v>949</v>
      </c>
      <c r="Q1067" s="247" t="s">
        <v>949</v>
      </c>
      <c r="R1067" s="221" t="s">
        <v>949</v>
      </c>
      <c r="S1067" s="41" t="s">
        <v>949</v>
      </c>
      <c r="T1067" s="41" t="s">
        <v>949</v>
      </c>
      <c r="U1067" s="229"/>
      <c r="V1067" s="229"/>
      <c r="W1067" s="229"/>
      <c r="X1067" s="229"/>
      <c r="Y1067" s="229"/>
      <c r="Z1067" s="229"/>
      <c r="AA1067" s="229"/>
      <c r="AB1067" s="229"/>
      <c r="AC1067" s="229"/>
      <c r="AD1067" s="229"/>
      <c r="AE1067" s="41" t="s">
        <v>940</v>
      </c>
      <c r="AF1067" s="229" t="s">
        <v>5112</v>
      </c>
      <c r="AG1067" s="790"/>
      <c r="AH1067" s="229"/>
      <c r="AI1067" s="229"/>
      <c r="AJ1067" s="218">
        <f t="shared" si="103"/>
        <v>1</v>
      </c>
      <c r="AK1067" s="84">
        <f t="shared" si="104"/>
        <v>1</v>
      </c>
    </row>
    <row r="1068" spans="1:37" s="84" customFormat="1" ht="16.5">
      <c r="A1068" s="229"/>
      <c r="B1068" s="41">
        <f t="shared" si="102"/>
        <v>1066</v>
      </c>
      <c r="C1068" s="281" t="s">
        <v>5039</v>
      </c>
      <c r="D1068" s="291" t="s">
        <v>6676</v>
      </c>
      <c r="E1068" s="291" t="s">
        <v>6677</v>
      </c>
      <c r="F1068" s="291" t="str">
        <f t="shared" si="101"/>
        <v>X</v>
      </c>
      <c r="G1068" s="681" t="s">
        <v>6678</v>
      </c>
      <c r="H1068" s="247" t="s">
        <v>949</v>
      </c>
      <c r="I1068" s="247" t="s">
        <v>949</v>
      </c>
      <c r="J1068" s="247" t="s">
        <v>949</v>
      </c>
      <c r="K1068" s="220" t="s">
        <v>949</v>
      </c>
      <c r="L1068" s="220" t="s">
        <v>949</v>
      </c>
      <c r="M1068" s="220" t="s">
        <v>949</v>
      </c>
      <c r="N1068" s="247" t="s">
        <v>949</v>
      </c>
      <c r="O1068" s="247" t="s">
        <v>949</v>
      </c>
      <c r="P1068" s="247" t="s">
        <v>949</v>
      </c>
      <c r="Q1068" s="247" t="s">
        <v>949</v>
      </c>
      <c r="R1068" s="221" t="s">
        <v>949</v>
      </c>
      <c r="S1068" s="41" t="s">
        <v>949</v>
      </c>
      <c r="T1068" s="41" t="s">
        <v>949</v>
      </c>
      <c r="U1068" s="229"/>
      <c r="V1068" s="229"/>
      <c r="W1068" s="229"/>
      <c r="X1068" s="229"/>
      <c r="Y1068" s="229"/>
      <c r="Z1068" s="229"/>
      <c r="AA1068" s="229"/>
      <c r="AB1068" s="229"/>
      <c r="AC1068" s="229"/>
      <c r="AD1068" s="229"/>
      <c r="AE1068" s="41" t="s">
        <v>940</v>
      </c>
      <c r="AF1068" s="229" t="s">
        <v>5112</v>
      </c>
      <c r="AG1068" s="790"/>
      <c r="AH1068" s="229"/>
      <c r="AI1068" s="229"/>
      <c r="AJ1068" s="218">
        <f t="shared" si="103"/>
        <v>1</v>
      </c>
      <c r="AK1068" s="84">
        <f t="shared" si="104"/>
        <v>1</v>
      </c>
    </row>
    <row r="1069" spans="1:37" s="84" customFormat="1" ht="16.5">
      <c r="A1069" s="229"/>
      <c r="B1069" s="41">
        <f t="shared" si="102"/>
        <v>1067</v>
      </c>
      <c r="C1069" s="281" t="s">
        <v>5107</v>
      </c>
      <c r="D1069" s="291" t="s">
        <v>2138</v>
      </c>
      <c r="E1069" s="327" t="s">
        <v>6679</v>
      </c>
      <c r="F1069" s="291" t="str">
        <f t="shared" si="101"/>
        <v>X</v>
      </c>
      <c r="G1069" s="281" t="s">
        <v>6680</v>
      </c>
      <c r="H1069" s="247" t="s">
        <v>949</v>
      </c>
      <c r="I1069" s="247" t="s">
        <v>949</v>
      </c>
      <c r="J1069" s="247" t="s">
        <v>949</v>
      </c>
      <c r="K1069" s="220" t="s">
        <v>949</v>
      </c>
      <c r="L1069" s="220" t="s">
        <v>949</v>
      </c>
      <c r="M1069" s="220" t="s">
        <v>949</v>
      </c>
      <c r="N1069" s="247" t="s">
        <v>949</v>
      </c>
      <c r="O1069" s="247" t="s">
        <v>949</v>
      </c>
      <c r="P1069" s="247" t="s">
        <v>949</v>
      </c>
      <c r="Q1069" s="247" t="s">
        <v>949</v>
      </c>
      <c r="R1069" s="221" t="s">
        <v>949</v>
      </c>
      <c r="S1069" s="41" t="s">
        <v>949</v>
      </c>
      <c r="T1069" s="41" t="s">
        <v>949</v>
      </c>
      <c r="U1069" s="229"/>
      <c r="V1069" s="229"/>
      <c r="W1069" s="229"/>
      <c r="X1069" s="229"/>
      <c r="Y1069" s="229"/>
      <c r="Z1069" s="229"/>
      <c r="AA1069" s="229"/>
      <c r="AB1069" s="229"/>
      <c r="AC1069" s="229"/>
      <c r="AD1069" s="229"/>
      <c r="AE1069" s="41" t="s">
        <v>940</v>
      </c>
      <c r="AF1069" s="229" t="s">
        <v>5112</v>
      </c>
      <c r="AG1069" s="790"/>
      <c r="AH1069" s="229"/>
      <c r="AI1069" s="229"/>
      <c r="AJ1069" s="218">
        <f t="shared" si="103"/>
        <v>1</v>
      </c>
      <c r="AK1069" s="84">
        <f t="shared" si="104"/>
        <v>1</v>
      </c>
    </row>
    <row r="1070" spans="1:37" s="84" customFormat="1" ht="16.5">
      <c r="A1070" s="229"/>
      <c r="B1070" s="41">
        <f t="shared" si="102"/>
        <v>1068</v>
      </c>
      <c r="C1070" s="281" t="s">
        <v>5107</v>
      </c>
      <c r="D1070" s="291" t="s">
        <v>6681</v>
      </c>
      <c r="E1070" s="327" t="s">
        <v>6682</v>
      </c>
      <c r="F1070" s="291" t="str">
        <f t="shared" si="101"/>
        <v>X</v>
      </c>
      <c r="G1070" s="281" t="s">
        <v>6683</v>
      </c>
      <c r="H1070" s="247" t="s">
        <v>949</v>
      </c>
      <c r="I1070" s="247" t="s">
        <v>949</v>
      </c>
      <c r="J1070" s="247" t="s">
        <v>949</v>
      </c>
      <c r="K1070" s="220" t="s">
        <v>949</v>
      </c>
      <c r="L1070" s="220" t="s">
        <v>949</v>
      </c>
      <c r="M1070" s="220" t="s">
        <v>949</v>
      </c>
      <c r="N1070" s="247" t="s">
        <v>949</v>
      </c>
      <c r="O1070" s="247" t="s">
        <v>949</v>
      </c>
      <c r="P1070" s="247" t="s">
        <v>949</v>
      </c>
      <c r="Q1070" s="247" t="s">
        <v>949</v>
      </c>
      <c r="R1070" s="221" t="s">
        <v>949</v>
      </c>
      <c r="S1070" s="41" t="s">
        <v>949</v>
      </c>
      <c r="T1070" s="41" t="s">
        <v>949</v>
      </c>
      <c r="U1070" s="229"/>
      <c r="V1070" s="229"/>
      <c r="W1070" s="229"/>
      <c r="X1070" s="229"/>
      <c r="Y1070" s="229"/>
      <c r="Z1070" s="229"/>
      <c r="AA1070" s="229"/>
      <c r="AB1070" s="229"/>
      <c r="AC1070" s="229"/>
      <c r="AD1070" s="229"/>
      <c r="AE1070" s="41" t="s">
        <v>940</v>
      </c>
      <c r="AF1070" s="229" t="s">
        <v>5112</v>
      </c>
      <c r="AG1070" s="790"/>
      <c r="AH1070" s="229"/>
      <c r="AI1070" s="229"/>
      <c r="AJ1070" s="218">
        <f t="shared" si="103"/>
        <v>1</v>
      </c>
      <c r="AK1070" s="84">
        <f t="shared" si="104"/>
        <v>1</v>
      </c>
    </row>
    <row r="1071" spans="1:37" s="84" customFormat="1" ht="16.5">
      <c r="A1071" s="229"/>
      <c r="B1071" s="41">
        <f t="shared" si="102"/>
        <v>1069</v>
      </c>
      <c r="C1071" s="281" t="s">
        <v>5107</v>
      </c>
      <c r="D1071" s="291" t="s">
        <v>6684</v>
      </c>
      <c r="E1071" s="327" t="s">
        <v>6685</v>
      </c>
      <c r="F1071" s="291" t="str">
        <f t="shared" si="101"/>
        <v>X</v>
      </c>
      <c r="G1071" s="281" t="s">
        <v>6686</v>
      </c>
      <c r="H1071" s="247" t="s">
        <v>949</v>
      </c>
      <c r="I1071" s="247" t="s">
        <v>949</v>
      </c>
      <c r="J1071" s="247" t="s">
        <v>949</v>
      </c>
      <c r="K1071" s="220" t="s">
        <v>949</v>
      </c>
      <c r="L1071" s="220" t="s">
        <v>949</v>
      </c>
      <c r="M1071" s="220" t="s">
        <v>949</v>
      </c>
      <c r="N1071" s="247" t="s">
        <v>949</v>
      </c>
      <c r="O1071" s="247" t="s">
        <v>949</v>
      </c>
      <c r="P1071" s="247" t="s">
        <v>949</v>
      </c>
      <c r="Q1071" s="247" t="s">
        <v>949</v>
      </c>
      <c r="R1071" s="221" t="s">
        <v>949</v>
      </c>
      <c r="S1071" s="41" t="s">
        <v>949</v>
      </c>
      <c r="T1071" s="41" t="s">
        <v>949</v>
      </c>
      <c r="U1071" s="229"/>
      <c r="V1071" s="229"/>
      <c r="W1071" s="229"/>
      <c r="X1071" s="229"/>
      <c r="Y1071" s="229"/>
      <c r="Z1071" s="229"/>
      <c r="AA1071" s="229"/>
      <c r="AB1071" s="229"/>
      <c r="AC1071" s="229"/>
      <c r="AD1071" s="229"/>
      <c r="AE1071" s="41" t="s">
        <v>940</v>
      </c>
      <c r="AF1071" s="229" t="s">
        <v>5112</v>
      </c>
      <c r="AG1071" s="790"/>
      <c r="AH1071" s="229"/>
      <c r="AI1071" s="229"/>
      <c r="AJ1071" s="218">
        <f t="shared" si="103"/>
        <v>1</v>
      </c>
      <c r="AK1071" s="84">
        <f t="shared" si="104"/>
        <v>1</v>
      </c>
    </row>
    <row r="1072" spans="1:37" s="84" customFormat="1" ht="16.5">
      <c r="A1072" s="229"/>
      <c r="B1072" s="41">
        <f t="shared" si="102"/>
        <v>1070</v>
      </c>
      <c r="C1072" s="281" t="s">
        <v>5107</v>
      </c>
      <c r="D1072" s="291" t="s">
        <v>6687</v>
      </c>
      <c r="E1072" s="313" t="s">
        <v>6688</v>
      </c>
      <c r="F1072" s="291" t="str">
        <f t="shared" si="101"/>
        <v>X</v>
      </c>
      <c r="G1072" s="281" t="s">
        <v>6689</v>
      </c>
      <c r="H1072" s="247" t="s">
        <v>949</v>
      </c>
      <c r="I1072" s="247" t="s">
        <v>949</v>
      </c>
      <c r="J1072" s="247" t="s">
        <v>949</v>
      </c>
      <c r="K1072" s="220" t="s">
        <v>949</v>
      </c>
      <c r="L1072" s="220" t="s">
        <v>949</v>
      </c>
      <c r="M1072" s="220" t="s">
        <v>949</v>
      </c>
      <c r="N1072" s="247" t="s">
        <v>949</v>
      </c>
      <c r="O1072" s="247" t="s">
        <v>949</v>
      </c>
      <c r="P1072" s="247" t="s">
        <v>949</v>
      </c>
      <c r="Q1072" s="247" t="s">
        <v>949</v>
      </c>
      <c r="R1072" s="221" t="s">
        <v>949</v>
      </c>
      <c r="S1072" s="41" t="s">
        <v>949</v>
      </c>
      <c r="T1072" s="41" t="s">
        <v>949</v>
      </c>
      <c r="U1072" s="229"/>
      <c r="V1072" s="229"/>
      <c r="W1072" s="229"/>
      <c r="X1072" s="229"/>
      <c r="Y1072" s="229"/>
      <c r="Z1072" s="229"/>
      <c r="AA1072" s="229"/>
      <c r="AB1072" s="229"/>
      <c r="AC1072" s="229"/>
      <c r="AD1072" s="229"/>
      <c r="AE1072" s="41" t="s">
        <v>940</v>
      </c>
      <c r="AF1072" s="229" t="s">
        <v>5112</v>
      </c>
      <c r="AG1072" s="790"/>
      <c r="AH1072" s="229"/>
      <c r="AI1072" s="229"/>
      <c r="AJ1072" s="218">
        <f t="shared" si="103"/>
        <v>1</v>
      </c>
      <c r="AK1072" s="84">
        <f t="shared" si="104"/>
        <v>1</v>
      </c>
    </row>
    <row r="1073" spans="1:37" s="84" customFormat="1" ht="16.5">
      <c r="A1073" s="229"/>
      <c r="B1073" s="41">
        <f t="shared" si="102"/>
        <v>1071</v>
      </c>
      <c r="C1073" s="281" t="s">
        <v>5107</v>
      </c>
      <c r="D1073" s="291" t="s">
        <v>6690</v>
      </c>
      <c r="E1073" s="313" t="s">
        <v>6691</v>
      </c>
      <c r="F1073" s="291" t="str">
        <f t="shared" si="101"/>
        <v>X</v>
      </c>
      <c r="G1073" s="281" t="s">
        <v>6692</v>
      </c>
      <c r="H1073" s="247" t="s">
        <v>949</v>
      </c>
      <c r="I1073" s="247" t="s">
        <v>949</v>
      </c>
      <c r="J1073" s="247" t="s">
        <v>949</v>
      </c>
      <c r="K1073" s="220" t="s">
        <v>949</v>
      </c>
      <c r="L1073" s="220" t="s">
        <v>949</v>
      </c>
      <c r="M1073" s="220" t="s">
        <v>949</v>
      </c>
      <c r="N1073" s="247" t="s">
        <v>949</v>
      </c>
      <c r="O1073" s="247" t="s">
        <v>949</v>
      </c>
      <c r="P1073" s="247" t="s">
        <v>949</v>
      </c>
      <c r="Q1073" s="247" t="s">
        <v>949</v>
      </c>
      <c r="R1073" s="221" t="s">
        <v>949</v>
      </c>
      <c r="S1073" s="41" t="s">
        <v>949</v>
      </c>
      <c r="T1073" s="41" t="s">
        <v>949</v>
      </c>
      <c r="U1073" s="229"/>
      <c r="V1073" s="229"/>
      <c r="W1073" s="229"/>
      <c r="X1073" s="229"/>
      <c r="Y1073" s="229"/>
      <c r="Z1073" s="229"/>
      <c r="AA1073" s="229"/>
      <c r="AB1073" s="229"/>
      <c r="AC1073" s="229"/>
      <c r="AD1073" s="229"/>
      <c r="AE1073" s="41" t="s">
        <v>940</v>
      </c>
      <c r="AF1073" s="229" t="s">
        <v>5112</v>
      </c>
      <c r="AG1073" s="790"/>
      <c r="AH1073" s="229"/>
      <c r="AI1073" s="229"/>
      <c r="AJ1073" s="218">
        <f t="shared" si="103"/>
        <v>1</v>
      </c>
      <c r="AK1073" s="84">
        <f t="shared" si="104"/>
        <v>1</v>
      </c>
    </row>
    <row r="1074" spans="1:37" s="84" customFormat="1" ht="16.5">
      <c r="A1074" s="229"/>
      <c r="B1074" s="41">
        <f t="shared" si="102"/>
        <v>1072</v>
      </c>
      <c r="C1074" s="281" t="s">
        <v>5107</v>
      </c>
      <c r="D1074" s="291" t="s">
        <v>6693</v>
      </c>
      <c r="E1074" s="327" t="s">
        <v>6694</v>
      </c>
      <c r="F1074" s="291" t="str">
        <f t="shared" si="101"/>
        <v>X</v>
      </c>
      <c r="G1074" s="281" t="s">
        <v>6695</v>
      </c>
      <c r="H1074" s="247" t="s">
        <v>949</v>
      </c>
      <c r="I1074" s="247" t="s">
        <v>949</v>
      </c>
      <c r="J1074" s="247" t="s">
        <v>949</v>
      </c>
      <c r="K1074" s="220" t="s">
        <v>949</v>
      </c>
      <c r="L1074" s="220" t="s">
        <v>949</v>
      </c>
      <c r="M1074" s="220" t="s">
        <v>949</v>
      </c>
      <c r="N1074" s="247" t="s">
        <v>949</v>
      </c>
      <c r="O1074" s="247" t="s">
        <v>949</v>
      </c>
      <c r="P1074" s="247" t="s">
        <v>949</v>
      </c>
      <c r="Q1074" s="247" t="s">
        <v>949</v>
      </c>
      <c r="R1074" s="221" t="s">
        <v>949</v>
      </c>
      <c r="S1074" s="41" t="s">
        <v>949</v>
      </c>
      <c r="T1074" s="41" t="s">
        <v>949</v>
      </c>
      <c r="U1074" s="229"/>
      <c r="V1074" s="229"/>
      <c r="W1074" s="229"/>
      <c r="X1074" s="229"/>
      <c r="Y1074" s="229"/>
      <c r="Z1074" s="229"/>
      <c r="AA1074" s="229"/>
      <c r="AB1074" s="229"/>
      <c r="AC1074" s="229"/>
      <c r="AD1074" s="229"/>
      <c r="AE1074" s="41" t="s">
        <v>940</v>
      </c>
      <c r="AF1074" s="229" t="s">
        <v>5112</v>
      </c>
      <c r="AG1074" s="790"/>
      <c r="AH1074" s="229"/>
      <c r="AI1074" s="229"/>
      <c r="AJ1074" s="218">
        <f t="shared" si="103"/>
        <v>1</v>
      </c>
      <c r="AK1074" s="84">
        <f t="shared" si="104"/>
        <v>1</v>
      </c>
    </row>
    <row r="1075" spans="1:37" s="84" customFormat="1" ht="16.5">
      <c r="A1075" s="229"/>
      <c r="B1075" s="41">
        <f t="shared" si="102"/>
        <v>1073</v>
      </c>
      <c r="C1075" s="41" t="s">
        <v>5107</v>
      </c>
      <c r="D1075" s="246" t="s">
        <v>1971</v>
      </c>
      <c r="E1075" s="246" t="s">
        <v>6696</v>
      </c>
      <c r="F1075" s="246" t="str">
        <f t="shared" si="101"/>
        <v>C</v>
      </c>
      <c r="G1075" s="41" t="s">
        <v>6697</v>
      </c>
      <c r="H1075" s="158" t="s">
        <v>949</v>
      </c>
      <c r="I1075" s="158" t="s">
        <v>949</v>
      </c>
      <c r="J1075" s="158" t="s">
        <v>949</v>
      </c>
      <c r="K1075" s="41">
        <v>54.683540000000001</v>
      </c>
      <c r="L1075" s="41">
        <v>5.3999999999999999E-2</v>
      </c>
      <c r="M1075" s="41" t="s">
        <v>949</v>
      </c>
      <c r="N1075" s="158" t="s">
        <v>949</v>
      </c>
      <c r="O1075" s="158" t="s">
        <v>949</v>
      </c>
      <c r="P1075" s="158" t="s">
        <v>949</v>
      </c>
      <c r="Q1075" s="106"/>
      <c r="R1075" s="41" t="s">
        <v>1923</v>
      </c>
      <c r="S1075" s="41" t="s">
        <v>945</v>
      </c>
      <c r="T1075" s="41" t="s">
        <v>945</v>
      </c>
      <c r="U1075" s="229"/>
      <c r="V1075" s="229"/>
      <c r="W1075" s="229"/>
      <c r="X1075" s="229"/>
      <c r="Y1075" s="229"/>
      <c r="Z1075" s="229"/>
      <c r="AA1075" s="229"/>
      <c r="AB1075" s="229"/>
      <c r="AC1075" s="229"/>
      <c r="AD1075" s="229"/>
      <c r="AE1075" s="41" t="s">
        <v>940</v>
      </c>
      <c r="AF1075" s="229" t="s">
        <v>304</v>
      </c>
      <c r="AG1075" s="790"/>
      <c r="AH1075" s="229"/>
      <c r="AI1075" s="229"/>
      <c r="AJ1075" s="218">
        <f t="shared" si="103"/>
        <v>1</v>
      </c>
      <c r="AK1075" s="84">
        <f t="shared" si="104"/>
        <v>1</v>
      </c>
    </row>
    <row r="1076" spans="1:37" s="84" customFormat="1" ht="16.5">
      <c r="A1076" s="229"/>
      <c r="B1076" s="41">
        <f t="shared" si="102"/>
        <v>1074</v>
      </c>
      <c r="C1076" s="41" t="s">
        <v>5107</v>
      </c>
      <c r="D1076" s="246" t="s">
        <v>6698</v>
      </c>
      <c r="E1076" s="158" t="s">
        <v>6699</v>
      </c>
      <c r="F1076" s="246" t="str">
        <f t="shared" si="101"/>
        <v>C</v>
      </c>
      <c r="G1076" s="41" t="s">
        <v>6700</v>
      </c>
      <c r="H1076" s="158" t="s">
        <v>949</v>
      </c>
      <c r="I1076" s="158" t="s">
        <v>949</v>
      </c>
      <c r="J1076" s="158" t="s">
        <v>949</v>
      </c>
      <c r="K1076" s="41" t="s">
        <v>949</v>
      </c>
      <c r="L1076" s="41" t="s">
        <v>949</v>
      </c>
      <c r="M1076" s="41" t="s">
        <v>949</v>
      </c>
      <c r="N1076" s="158" t="s">
        <v>949</v>
      </c>
      <c r="O1076" s="158" t="s">
        <v>949</v>
      </c>
      <c r="P1076" s="158" t="s">
        <v>949</v>
      </c>
      <c r="Q1076" s="158"/>
      <c r="R1076" s="41" t="s">
        <v>1923</v>
      </c>
      <c r="S1076" s="41" t="s">
        <v>945</v>
      </c>
      <c r="T1076" s="41" t="s">
        <v>945</v>
      </c>
      <c r="U1076" s="229"/>
      <c r="V1076" s="229"/>
      <c r="W1076" s="229"/>
      <c r="X1076" s="229"/>
      <c r="Y1076" s="229"/>
      <c r="Z1076" s="229"/>
      <c r="AA1076" s="229"/>
      <c r="AB1076" s="229"/>
      <c r="AC1076" s="229"/>
      <c r="AD1076" s="229"/>
      <c r="AE1076" s="41" t="s">
        <v>940</v>
      </c>
      <c r="AF1076" s="229" t="s">
        <v>304</v>
      </c>
      <c r="AG1076" s="790"/>
      <c r="AH1076" s="229"/>
      <c r="AI1076" s="229"/>
      <c r="AJ1076" s="218">
        <f t="shared" si="103"/>
        <v>1</v>
      </c>
      <c r="AK1076" s="84">
        <f t="shared" si="104"/>
        <v>1</v>
      </c>
    </row>
    <row r="1077" spans="1:37" s="84" customFormat="1" ht="16.5">
      <c r="A1077" s="229"/>
      <c r="B1077" s="41">
        <f t="shared" si="102"/>
        <v>1075</v>
      </c>
      <c r="C1077" s="41" t="s">
        <v>5107</v>
      </c>
      <c r="D1077" s="246" t="s">
        <v>1999</v>
      </c>
      <c r="E1077" s="246" t="s">
        <v>6701</v>
      </c>
      <c r="F1077" s="246" t="str">
        <f t="shared" si="101"/>
        <v>C</v>
      </c>
      <c r="G1077" s="41" t="s">
        <v>2001</v>
      </c>
      <c r="H1077" s="158" t="s">
        <v>949</v>
      </c>
      <c r="I1077" s="158" t="s">
        <v>949</v>
      </c>
      <c r="J1077" s="158" t="s">
        <v>949</v>
      </c>
      <c r="K1077" s="41" t="s">
        <v>949</v>
      </c>
      <c r="L1077" s="41" t="s">
        <v>949</v>
      </c>
      <c r="M1077" s="41" t="s">
        <v>949</v>
      </c>
      <c r="N1077" s="158" t="s">
        <v>949</v>
      </c>
      <c r="O1077" s="158" t="s">
        <v>949</v>
      </c>
      <c r="P1077" s="158" t="s">
        <v>949</v>
      </c>
      <c r="Q1077" s="158"/>
      <c r="R1077" s="41" t="s">
        <v>1923</v>
      </c>
      <c r="S1077" s="41" t="s">
        <v>945</v>
      </c>
      <c r="T1077" s="41" t="s">
        <v>945</v>
      </c>
      <c r="U1077" s="229"/>
      <c r="V1077" s="229"/>
      <c r="W1077" s="229"/>
      <c r="X1077" s="229"/>
      <c r="Y1077" s="229"/>
      <c r="Z1077" s="229"/>
      <c r="AA1077" s="229"/>
      <c r="AB1077" s="229"/>
      <c r="AC1077" s="229"/>
      <c r="AD1077" s="229"/>
      <c r="AE1077" s="41" t="s">
        <v>940</v>
      </c>
      <c r="AF1077" s="229" t="s">
        <v>304</v>
      </c>
      <c r="AG1077" s="790"/>
      <c r="AH1077" s="229"/>
      <c r="AI1077" s="229"/>
      <c r="AJ1077" s="218">
        <f t="shared" si="103"/>
        <v>1</v>
      </c>
      <c r="AK1077" s="84">
        <f t="shared" si="104"/>
        <v>1</v>
      </c>
    </row>
    <row r="1078" spans="1:37" s="84" customFormat="1" ht="16.5">
      <c r="A1078" s="229"/>
      <c r="B1078" s="41">
        <f t="shared" si="102"/>
        <v>1076</v>
      </c>
      <c r="C1078" s="41" t="s">
        <v>5107</v>
      </c>
      <c r="D1078" s="246" t="s">
        <v>6702</v>
      </c>
      <c r="E1078" s="313" t="s">
        <v>6703</v>
      </c>
      <c r="F1078" s="291" t="s">
        <v>6538</v>
      </c>
      <c r="G1078" s="41" t="s">
        <v>6704</v>
      </c>
      <c r="H1078" s="202" t="s">
        <v>5034</v>
      </c>
      <c r="I1078" s="202" t="s">
        <v>5034</v>
      </c>
      <c r="J1078" s="202" t="s">
        <v>5034</v>
      </c>
      <c r="K1078" s="305" t="s">
        <v>5034</v>
      </c>
      <c r="L1078" s="305" t="s">
        <v>5034</v>
      </c>
      <c r="M1078" s="305" t="s">
        <v>5034</v>
      </c>
      <c r="N1078" s="202" t="s">
        <v>5034</v>
      </c>
      <c r="O1078" s="202" t="s">
        <v>5034</v>
      </c>
      <c r="P1078" s="202" t="s">
        <v>5034</v>
      </c>
      <c r="Q1078" s="202" t="s">
        <v>5034</v>
      </c>
      <c r="R1078" s="305" t="s">
        <v>5034</v>
      </c>
      <c r="S1078" s="305" t="s">
        <v>5034</v>
      </c>
      <c r="T1078" s="305" t="s">
        <v>5034</v>
      </c>
      <c r="U1078" s="305" t="s">
        <v>5034</v>
      </c>
      <c r="V1078" s="305" t="s">
        <v>5034</v>
      </c>
      <c r="W1078" s="305" t="s">
        <v>5034</v>
      </c>
      <c r="X1078" s="305" t="s">
        <v>5034</v>
      </c>
      <c r="Y1078" s="305" t="s">
        <v>5034</v>
      </c>
      <c r="Z1078" s="305" t="s">
        <v>5034</v>
      </c>
      <c r="AA1078" s="305" t="s">
        <v>5034</v>
      </c>
      <c r="AB1078" s="305" t="s">
        <v>5034</v>
      </c>
      <c r="AC1078" s="305" t="s">
        <v>5034</v>
      </c>
      <c r="AD1078" s="305" t="s">
        <v>5034</v>
      </c>
      <c r="AE1078" s="41" t="s">
        <v>940</v>
      </c>
      <c r="AF1078" s="229" t="s">
        <v>5112</v>
      </c>
      <c r="AG1078" s="790"/>
      <c r="AH1078" s="229"/>
      <c r="AI1078" s="229"/>
      <c r="AJ1078" s="218">
        <f t="shared" si="103"/>
        <v>2</v>
      </c>
      <c r="AK1078" s="84">
        <f t="shared" si="104"/>
        <v>1</v>
      </c>
    </row>
    <row r="1079" spans="1:37" s="84" customFormat="1" ht="16.5">
      <c r="A1079" s="229"/>
      <c r="B1079" s="41">
        <f t="shared" si="102"/>
        <v>1077</v>
      </c>
      <c r="C1079" s="281" t="s">
        <v>5107</v>
      </c>
      <c r="D1079" s="291" t="s">
        <v>6705</v>
      </c>
      <c r="E1079" s="313" t="s">
        <v>6705</v>
      </c>
      <c r="F1079" s="291" t="s">
        <v>6538</v>
      </c>
      <c r="G1079" s="281" t="s">
        <v>6646</v>
      </c>
      <c r="H1079" s="291" t="s">
        <v>5034</v>
      </c>
      <c r="I1079" s="291" t="s">
        <v>5034</v>
      </c>
      <c r="J1079" s="291" t="s">
        <v>5034</v>
      </c>
      <c r="K1079" s="281" t="s">
        <v>5034</v>
      </c>
      <c r="L1079" s="281" t="s">
        <v>5034</v>
      </c>
      <c r="M1079" s="281" t="s">
        <v>5034</v>
      </c>
      <c r="N1079" s="291" t="s">
        <v>5034</v>
      </c>
      <c r="O1079" s="291" t="s">
        <v>5034</v>
      </c>
      <c r="P1079" s="291" t="s">
        <v>5034</v>
      </c>
      <c r="Q1079" s="291" t="s">
        <v>5034</v>
      </c>
      <c r="R1079" s="281" t="s">
        <v>5034</v>
      </c>
      <c r="S1079" s="305" t="s">
        <v>5034</v>
      </c>
      <c r="T1079" s="305" t="s">
        <v>5034</v>
      </c>
      <c r="U1079" s="305" t="s">
        <v>5034</v>
      </c>
      <c r="V1079" s="305" t="s">
        <v>5034</v>
      </c>
      <c r="W1079" s="305" t="s">
        <v>5034</v>
      </c>
      <c r="X1079" s="305" t="s">
        <v>5034</v>
      </c>
      <c r="Y1079" s="305" t="s">
        <v>5034</v>
      </c>
      <c r="Z1079" s="305" t="s">
        <v>5034</v>
      </c>
      <c r="AA1079" s="305" t="s">
        <v>5034</v>
      </c>
      <c r="AB1079" s="305" t="s">
        <v>5034</v>
      </c>
      <c r="AC1079" s="305" t="s">
        <v>5034</v>
      </c>
      <c r="AD1079" s="305" t="s">
        <v>5034</v>
      </c>
      <c r="AE1079" s="41" t="s">
        <v>940</v>
      </c>
      <c r="AF1079" s="229" t="s">
        <v>5112</v>
      </c>
      <c r="AG1079" s="790"/>
      <c r="AH1079" s="229"/>
      <c r="AI1079" s="229"/>
      <c r="AJ1079" s="218">
        <f t="shared" si="103"/>
        <v>1</v>
      </c>
      <c r="AK1079" s="84">
        <f t="shared" si="104"/>
        <v>1</v>
      </c>
    </row>
    <row r="1080" spans="1:37" s="84" customFormat="1" ht="16.5">
      <c r="A1080" s="229"/>
      <c r="B1080" s="41">
        <f t="shared" si="102"/>
        <v>1078</v>
      </c>
      <c r="C1080" s="281" t="s">
        <v>5107</v>
      </c>
      <c r="D1080" s="291" t="s">
        <v>6706</v>
      </c>
      <c r="E1080" s="313" t="s">
        <v>6707</v>
      </c>
      <c r="F1080" s="291" t="s">
        <v>6538</v>
      </c>
      <c r="G1080" s="1" t="s">
        <v>6708</v>
      </c>
      <c r="H1080" s="291" t="s">
        <v>5034</v>
      </c>
      <c r="I1080" s="291" t="s">
        <v>5034</v>
      </c>
      <c r="J1080" s="291" t="s">
        <v>5034</v>
      </c>
      <c r="K1080" s="281" t="s">
        <v>5034</v>
      </c>
      <c r="L1080" s="281" t="s">
        <v>5034</v>
      </c>
      <c r="M1080" s="281" t="s">
        <v>5034</v>
      </c>
      <c r="N1080" s="291" t="s">
        <v>5034</v>
      </c>
      <c r="O1080" s="291" t="s">
        <v>5034</v>
      </c>
      <c r="P1080" s="291" t="s">
        <v>5034</v>
      </c>
      <c r="Q1080" s="291" t="s">
        <v>5034</v>
      </c>
      <c r="R1080" s="281" t="s">
        <v>5034</v>
      </c>
      <c r="S1080" s="305" t="s">
        <v>5034</v>
      </c>
      <c r="T1080" s="305" t="s">
        <v>5034</v>
      </c>
      <c r="U1080" s="305" t="s">
        <v>5034</v>
      </c>
      <c r="V1080" s="305" t="s">
        <v>5034</v>
      </c>
      <c r="W1080" s="305" t="s">
        <v>5034</v>
      </c>
      <c r="X1080" s="305" t="s">
        <v>5034</v>
      </c>
      <c r="Y1080" s="305" t="s">
        <v>5034</v>
      </c>
      <c r="Z1080" s="305" t="s">
        <v>5034</v>
      </c>
      <c r="AA1080" s="305" t="s">
        <v>5034</v>
      </c>
      <c r="AB1080" s="305" t="s">
        <v>5034</v>
      </c>
      <c r="AC1080" s="305" t="s">
        <v>5034</v>
      </c>
      <c r="AD1080" s="305" t="s">
        <v>5034</v>
      </c>
      <c r="AE1080" s="41" t="s">
        <v>940</v>
      </c>
      <c r="AF1080" s="229" t="s">
        <v>5112</v>
      </c>
      <c r="AG1080" s="790"/>
      <c r="AH1080" s="229"/>
      <c r="AI1080" s="229"/>
      <c r="AJ1080" s="218">
        <f t="shared" si="103"/>
        <v>1</v>
      </c>
      <c r="AK1080" s="84">
        <f t="shared" si="104"/>
        <v>1</v>
      </c>
    </row>
    <row r="1081" spans="1:37" s="84" customFormat="1" ht="16.5">
      <c r="A1081" s="218"/>
      <c r="B1081" s="41">
        <f t="shared" si="102"/>
        <v>1079</v>
      </c>
      <c r="C1081" s="224" t="s">
        <v>320</v>
      </c>
      <c r="D1081" s="171" t="s">
        <v>1636</v>
      </c>
      <c r="E1081" s="158" t="s">
        <v>4504</v>
      </c>
      <c r="F1081" s="158" t="s">
        <v>947</v>
      </c>
      <c r="G1081" s="41" t="s">
        <v>4505</v>
      </c>
      <c r="H1081" s="245"/>
      <c r="I1081" s="245"/>
      <c r="J1081" s="244" t="s">
        <v>949</v>
      </c>
      <c r="K1081" s="221" t="s">
        <v>949</v>
      </c>
      <c r="L1081" s="221" t="s">
        <v>949</v>
      </c>
      <c r="M1081" s="221" t="s">
        <v>949</v>
      </c>
      <c r="N1081" s="244" t="s">
        <v>949</v>
      </c>
      <c r="O1081" s="244" t="s">
        <v>949</v>
      </c>
      <c r="P1081" s="244" t="s">
        <v>949</v>
      </c>
      <c r="Q1081" s="244" t="s">
        <v>949</v>
      </c>
      <c r="R1081" s="221" t="s">
        <v>949</v>
      </c>
      <c r="S1081" s="41" t="s">
        <v>949</v>
      </c>
      <c r="T1081" s="41" t="s">
        <v>949</v>
      </c>
      <c r="U1081" s="41"/>
      <c r="V1081" s="41"/>
      <c r="W1081" s="41"/>
      <c r="X1081" s="41"/>
      <c r="Y1081" s="41"/>
      <c r="Z1081" s="41"/>
      <c r="AA1081" s="41"/>
      <c r="AB1081" s="41"/>
      <c r="AC1081" s="41"/>
      <c r="AD1081" s="41"/>
      <c r="AE1081" s="41"/>
      <c r="AF1081" s="41" t="s">
        <v>304</v>
      </c>
      <c r="AG1081" s="218"/>
      <c r="AH1081" s="218"/>
      <c r="AI1081" s="229"/>
      <c r="AJ1081" s="218">
        <f t="shared" si="103"/>
        <v>1</v>
      </c>
      <c r="AK1081" s="84">
        <f t="shared" si="104"/>
        <v>1</v>
      </c>
    </row>
    <row r="1082" spans="1:37" s="84" customFormat="1" ht="16.5">
      <c r="A1082" s="218"/>
      <c r="B1082" s="41">
        <f t="shared" si="102"/>
        <v>1080</v>
      </c>
      <c r="C1082" s="41" t="s">
        <v>5087</v>
      </c>
      <c r="D1082" s="248" t="s">
        <v>1387</v>
      </c>
      <c r="E1082" s="333" t="s">
        <v>1388</v>
      </c>
      <c r="F1082" s="158" t="str">
        <f t="shared" ref="F1082:F1095" si="105">MID(D1082,4,1)</f>
        <v>X</v>
      </c>
      <c r="G1082" s="220" t="s">
        <v>1391</v>
      </c>
      <c r="H1082" s="244" t="s">
        <v>949</v>
      </c>
      <c r="I1082" s="244" t="s">
        <v>949</v>
      </c>
      <c r="J1082" s="244" t="s">
        <v>949</v>
      </c>
      <c r="K1082" s="221" t="s">
        <v>949</v>
      </c>
      <c r="L1082" s="221" t="s">
        <v>949</v>
      </c>
      <c r="M1082" s="221" t="s">
        <v>949</v>
      </c>
      <c r="N1082" s="244" t="s">
        <v>949</v>
      </c>
      <c r="O1082" s="244" t="s">
        <v>949</v>
      </c>
      <c r="P1082" s="244" t="s">
        <v>949</v>
      </c>
      <c r="Q1082" s="244" t="s">
        <v>949</v>
      </c>
      <c r="R1082" s="221" t="s">
        <v>949</v>
      </c>
      <c r="S1082" s="41" t="s">
        <v>949</v>
      </c>
      <c r="T1082" s="41" t="s">
        <v>949</v>
      </c>
      <c r="U1082" s="41"/>
      <c r="V1082" s="41"/>
      <c r="W1082" s="41"/>
      <c r="X1082" s="41"/>
      <c r="Y1082" s="41"/>
      <c r="Z1082" s="41"/>
      <c r="AA1082" s="41"/>
      <c r="AB1082" s="41"/>
      <c r="AC1082" s="41"/>
      <c r="AD1082" s="41"/>
      <c r="AE1082" s="41" t="s">
        <v>940</v>
      </c>
      <c r="AF1082" s="41" t="s">
        <v>223</v>
      </c>
      <c r="AG1082" s="218"/>
      <c r="AH1082" s="218"/>
      <c r="AI1082" s="229"/>
      <c r="AJ1082" s="218">
        <f t="shared" si="103"/>
        <v>1</v>
      </c>
      <c r="AK1082" s="84">
        <f t="shared" si="104"/>
        <v>1</v>
      </c>
    </row>
    <row r="1083" spans="1:37" s="84" customFormat="1" ht="16.5">
      <c r="A1083" s="218"/>
      <c r="B1083" s="41">
        <f t="shared" si="102"/>
        <v>1081</v>
      </c>
      <c r="C1083" s="41" t="s">
        <v>5087</v>
      </c>
      <c r="D1083" s="248" t="s">
        <v>1392</v>
      </c>
      <c r="E1083" s="333" t="s">
        <v>1393</v>
      </c>
      <c r="F1083" s="158" t="str">
        <f t="shared" si="105"/>
        <v>X</v>
      </c>
      <c r="G1083" s="220" t="s">
        <v>1395</v>
      </c>
      <c r="H1083" s="244" t="s">
        <v>949</v>
      </c>
      <c r="I1083" s="244" t="s">
        <v>949</v>
      </c>
      <c r="J1083" s="244" t="s">
        <v>949</v>
      </c>
      <c r="K1083" s="221" t="s">
        <v>949</v>
      </c>
      <c r="L1083" s="221" t="s">
        <v>949</v>
      </c>
      <c r="M1083" s="221" t="s">
        <v>949</v>
      </c>
      <c r="N1083" s="244" t="s">
        <v>949</v>
      </c>
      <c r="O1083" s="244" t="s">
        <v>949</v>
      </c>
      <c r="P1083" s="244" t="s">
        <v>949</v>
      </c>
      <c r="Q1083" s="244" t="s">
        <v>949</v>
      </c>
      <c r="R1083" s="221" t="s">
        <v>949</v>
      </c>
      <c r="S1083" s="41" t="s">
        <v>949</v>
      </c>
      <c r="T1083" s="41" t="s">
        <v>949</v>
      </c>
      <c r="U1083" s="41"/>
      <c r="V1083" s="41"/>
      <c r="W1083" s="41"/>
      <c r="X1083" s="41"/>
      <c r="Y1083" s="41"/>
      <c r="Z1083" s="41"/>
      <c r="AA1083" s="41"/>
      <c r="AB1083" s="41"/>
      <c r="AC1083" s="41"/>
      <c r="AD1083" s="41"/>
      <c r="AE1083" s="41" t="s">
        <v>940</v>
      </c>
      <c r="AF1083" s="41" t="s">
        <v>223</v>
      </c>
      <c r="AG1083" s="218"/>
      <c r="AH1083" s="218"/>
      <c r="AI1083" s="229"/>
      <c r="AJ1083" s="218">
        <f t="shared" si="103"/>
        <v>1</v>
      </c>
      <c r="AK1083" s="84">
        <f t="shared" si="104"/>
        <v>1</v>
      </c>
    </row>
    <row r="1084" spans="1:37" s="84" customFormat="1" ht="16.5">
      <c r="A1084" s="218"/>
      <c r="B1084" s="41">
        <f t="shared" si="102"/>
        <v>1082</v>
      </c>
      <c r="C1084" s="41" t="s">
        <v>5087</v>
      </c>
      <c r="D1084" s="248" t="s">
        <v>1396</v>
      </c>
      <c r="E1084" s="333" t="s">
        <v>1397</v>
      </c>
      <c r="F1084" s="158" t="str">
        <f t="shared" si="105"/>
        <v>X</v>
      </c>
      <c r="G1084" s="220" t="s">
        <v>1399</v>
      </c>
      <c r="H1084" s="244" t="s">
        <v>949</v>
      </c>
      <c r="I1084" s="244" t="s">
        <v>949</v>
      </c>
      <c r="J1084" s="244" t="s">
        <v>949</v>
      </c>
      <c r="K1084" s="221" t="s">
        <v>949</v>
      </c>
      <c r="L1084" s="221" t="s">
        <v>949</v>
      </c>
      <c r="M1084" s="221" t="s">
        <v>949</v>
      </c>
      <c r="N1084" s="244" t="s">
        <v>949</v>
      </c>
      <c r="O1084" s="244" t="s">
        <v>949</v>
      </c>
      <c r="P1084" s="244" t="s">
        <v>949</v>
      </c>
      <c r="Q1084" s="244" t="s">
        <v>949</v>
      </c>
      <c r="R1084" s="221" t="s">
        <v>949</v>
      </c>
      <c r="S1084" s="41" t="s">
        <v>949</v>
      </c>
      <c r="T1084" s="41" t="s">
        <v>949</v>
      </c>
      <c r="U1084" s="41"/>
      <c r="V1084" s="41"/>
      <c r="W1084" s="41"/>
      <c r="X1084" s="41"/>
      <c r="Y1084" s="41"/>
      <c r="Z1084" s="41"/>
      <c r="AA1084" s="41"/>
      <c r="AB1084" s="41"/>
      <c r="AC1084" s="41"/>
      <c r="AD1084" s="41"/>
      <c r="AE1084" s="41" t="s">
        <v>940</v>
      </c>
      <c r="AF1084" s="41" t="s">
        <v>223</v>
      </c>
      <c r="AG1084" s="218"/>
      <c r="AH1084" s="218"/>
      <c r="AI1084" s="229"/>
      <c r="AJ1084" s="218">
        <f t="shared" si="103"/>
        <v>1</v>
      </c>
      <c r="AK1084" s="84">
        <f t="shared" si="104"/>
        <v>1</v>
      </c>
    </row>
    <row r="1085" spans="1:37" s="84" customFormat="1" ht="16.5">
      <c r="A1085" s="218"/>
      <c r="B1085" s="41">
        <f t="shared" si="102"/>
        <v>1083</v>
      </c>
      <c r="C1085" s="41" t="s">
        <v>5087</v>
      </c>
      <c r="D1085" s="248" t="s">
        <v>1400</v>
      </c>
      <c r="E1085" s="333" t="s">
        <v>1401</v>
      </c>
      <c r="F1085" s="158" t="str">
        <f t="shared" si="105"/>
        <v>X</v>
      </c>
      <c r="G1085" s="220" t="s">
        <v>1403</v>
      </c>
      <c r="H1085" s="244" t="s">
        <v>949</v>
      </c>
      <c r="I1085" s="244" t="s">
        <v>949</v>
      </c>
      <c r="J1085" s="244" t="s">
        <v>949</v>
      </c>
      <c r="K1085" s="221" t="s">
        <v>949</v>
      </c>
      <c r="L1085" s="221" t="s">
        <v>949</v>
      </c>
      <c r="M1085" s="221" t="s">
        <v>949</v>
      </c>
      <c r="N1085" s="244" t="s">
        <v>949</v>
      </c>
      <c r="O1085" s="244" t="s">
        <v>949</v>
      </c>
      <c r="P1085" s="244" t="s">
        <v>949</v>
      </c>
      <c r="Q1085" s="244" t="s">
        <v>949</v>
      </c>
      <c r="R1085" s="221" t="s">
        <v>949</v>
      </c>
      <c r="S1085" s="41" t="s">
        <v>949</v>
      </c>
      <c r="T1085" s="41" t="s">
        <v>949</v>
      </c>
      <c r="U1085" s="41"/>
      <c r="V1085" s="41"/>
      <c r="W1085" s="41"/>
      <c r="X1085" s="41"/>
      <c r="Y1085" s="41"/>
      <c r="Z1085" s="41"/>
      <c r="AA1085" s="41"/>
      <c r="AB1085" s="41"/>
      <c r="AC1085" s="41"/>
      <c r="AD1085" s="41"/>
      <c r="AE1085" s="41" t="s">
        <v>940</v>
      </c>
      <c r="AF1085" s="41" t="s">
        <v>223</v>
      </c>
      <c r="AG1085" s="218"/>
      <c r="AH1085" s="218"/>
      <c r="AI1085" s="229"/>
      <c r="AJ1085" s="218">
        <f t="shared" si="103"/>
        <v>1</v>
      </c>
      <c r="AK1085" s="84">
        <f t="shared" si="104"/>
        <v>1</v>
      </c>
    </row>
    <row r="1086" spans="1:37" s="84" customFormat="1" ht="16.5">
      <c r="A1086" s="218"/>
      <c r="B1086" s="41">
        <f t="shared" ref="B1086:B1117" si="106">ROW()-2</f>
        <v>1084</v>
      </c>
      <c r="C1086" s="41" t="s">
        <v>5087</v>
      </c>
      <c r="D1086" s="248" t="s">
        <v>1405</v>
      </c>
      <c r="E1086" s="333" t="s">
        <v>1406</v>
      </c>
      <c r="F1086" s="158" t="str">
        <f t="shared" si="105"/>
        <v>X</v>
      </c>
      <c r="G1086" s="220" t="s">
        <v>1407</v>
      </c>
      <c r="H1086" s="244" t="s">
        <v>949</v>
      </c>
      <c r="I1086" s="244" t="s">
        <v>949</v>
      </c>
      <c r="J1086" s="244" t="s">
        <v>949</v>
      </c>
      <c r="K1086" s="221" t="s">
        <v>949</v>
      </c>
      <c r="L1086" s="221" t="s">
        <v>949</v>
      </c>
      <c r="M1086" s="221" t="s">
        <v>949</v>
      </c>
      <c r="N1086" s="244" t="s">
        <v>949</v>
      </c>
      <c r="O1086" s="244" t="s">
        <v>949</v>
      </c>
      <c r="P1086" s="244" t="s">
        <v>949</v>
      </c>
      <c r="Q1086" s="244" t="s">
        <v>949</v>
      </c>
      <c r="R1086" s="221" t="s">
        <v>949</v>
      </c>
      <c r="S1086" s="41" t="s">
        <v>949</v>
      </c>
      <c r="T1086" s="41" t="s">
        <v>949</v>
      </c>
      <c r="U1086" s="41"/>
      <c r="V1086" s="41"/>
      <c r="W1086" s="41"/>
      <c r="X1086" s="41"/>
      <c r="Y1086" s="41"/>
      <c r="Z1086" s="41"/>
      <c r="AA1086" s="41"/>
      <c r="AB1086" s="41"/>
      <c r="AC1086" s="41"/>
      <c r="AD1086" s="41"/>
      <c r="AE1086" s="41" t="s">
        <v>940</v>
      </c>
      <c r="AF1086" s="41" t="s">
        <v>223</v>
      </c>
      <c r="AG1086" s="218"/>
      <c r="AH1086" s="218"/>
      <c r="AI1086" s="229"/>
      <c r="AJ1086" s="218">
        <f t="shared" si="103"/>
        <v>1</v>
      </c>
      <c r="AK1086" s="84">
        <f t="shared" si="104"/>
        <v>1</v>
      </c>
    </row>
    <row r="1087" spans="1:37" s="84" customFormat="1" ht="16.5">
      <c r="A1087" s="218"/>
      <c r="B1087" s="41">
        <f t="shared" si="106"/>
        <v>1085</v>
      </c>
      <c r="C1087" s="41" t="s">
        <v>5087</v>
      </c>
      <c r="D1087" s="248" t="s">
        <v>1433</v>
      </c>
      <c r="E1087" s="333" t="s">
        <v>1434</v>
      </c>
      <c r="F1087" s="158" t="str">
        <f t="shared" si="105"/>
        <v>X</v>
      </c>
      <c r="G1087" s="220" t="s">
        <v>1437</v>
      </c>
      <c r="H1087" s="244" t="s">
        <v>949</v>
      </c>
      <c r="I1087" s="244" t="s">
        <v>949</v>
      </c>
      <c r="J1087" s="244" t="s">
        <v>949</v>
      </c>
      <c r="K1087" s="221" t="s">
        <v>949</v>
      </c>
      <c r="L1087" s="221" t="s">
        <v>949</v>
      </c>
      <c r="M1087" s="221" t="s">
        <v>949</v>
      </c>
      <c r="N1087" s="244" t="s">
        <v>949</v>
      </c>
      <c r="O1087" s="244" t="s">
        <v>949</v>
      </c>
      <c r="P1087" s="244" t="s">
        <v>949</v>
      </c>
      <c r="Q1087" s="244" t="s">
        <v>949</v>
      </c>
      <c r="R1087" s="221" t="s">
        <v>949</v>
      </c>
      <c r="S1087" s="41" t="s">
        <v>949</v>
      </c>
      <c r="T1087" s="41" t="s">
        <v>949</v>
      </c>
      <c r="U1087" s="41"/>
      <c r="V1087" s="41"/>
      <c r="W1087" s="41"/>
      <c r="X1087" s="41"/>
      <c r="Y1087" s="41"/>
      <c r="Z1087" s="41"/>
      <c r="AA1087" s="41"/>
      <c r="AB1087" s="41"/>
      <c r="AC1087" s="41"/>
      <c r="AD1087" s="41"/>
      <c r="AE1087" s="41" t="s">
        <v>940</v>
      </c>
      <c r="AF1087" s="41" t="s">
        <v>223</v>
      </c>
      <c r="AG1087" s="790"/>
      <c r="AH1087" s="218"/>
      <c r="AI1087" s="229"/>
      <c r="AJ1087" s="218">
        <f t="shared" si="103"/>
        <v>1</v>
      </c>
      <c r="AK1087" s="84">
        <f t="shared" si="104"/>
        <v>1</v>
      </c>
    </row>
    <row r="1088" spans="1:37" s="84" customFormat="1" ht="16.5">
      <c r="A1088" s="218"/>
      <c r="B1088" s="41">
        <f t="shared" si="106"/>
        <v>1086</v>
      </c>
      <c r="C1088" s="41" t="s">
        <v>5087</v>
      </c>
      <c r="D1088" s="248" t="s">
        <v>1438</v>
      </c>
      <c r="E1088" s="333" t="s">
        <v>1439</v>
      </c>
      <c r="F1088" s="158" t="str">
        <f t="shared" si="105"/>
        <v>X</v>
      </c>
      <c r="G1088" s="220" t="s">
        <v>1441</v>
      </c>
      <c r="H1088" s="244" t="s">
        <v>949</v>
      </c>
      <c r="I1088" s="244" t="s">
        <v>949</v>
      </c>
      <c r="J1088" s="244" t="s">
        <v>949</v>
      </c>
      <c r="K1088" s="221" t="s">
        <v>949</v>
      </c>
      <c r="L1088" s="221" t="s">
        <v>949</v>
      </c>
      <c r="M1088" s="221" t="s">
        <v>949</v>
      </c>
      <c r="N1088" s="244" t="s">
        <v>949</v>
      </c>
      <c r="O1088" s="244" t="s">
        <v>949</v>
      </c>
      <c r="P1088" s="244" t="s">
        <v>949</v>
      </c>
      <c r="Q1088" s="244" t="s">
        <v>949</v>
      </c>
      <c r="R1088" s="221" t="s">
        <v>949</v>
      </c>
      <c r="S1088" s="41" t="s">
        <v>949</v>
      </c>
      <c r="T1088" s="41" t="s">
        <v>949</v>
      </c>
      <c r="U1088" s="41"/>
      <c r="V1088" s="41"/>
      <c r="W1088" s="41"/>
      <c r="X1088" s="41"/>
      <c r="Y1088" s="41"/>
      <c r="Z1088" s="41"/>
      <c r="AA1088" s="41"/>
      <c r="AB1088" s="41"/>
      <c r="AC1088" s="41"/>
      <c r="AD1088" s="41"/>
      <c r="AE1088" s="41" t="s">
        <v>940</v>
      </c>
      <c r="AF1088" s="41" t="s">
        <v>223</v>
      </c>
      <c r="AG1088" s="790"/>
      <c r="AH1088" s="218"/>
      <c r="AI1088" s="229"/>
      <c r="AJ1088" s="218">
        <f t="shared" si="103"/>
        <v>1</v>
      </c>
      <c r="AK1088" s="84">
        <f t="shared" si="104"/>
        <v>1</v>
      </c>
    </row>
    <row r="1089" spans="1:37" s="84" customFormat="1" ht="16.5">
      <c r="A1089" s="218"/>
      <c r="B1089" s="41">
        <f t="shared" si="106"/>
        <v>1087</v>
      </c>
      <c r="C1089" s="41" t="s">
        <v>5087</v>
      </c>
      <c r="D1089" s="248" t="s">
        <v>1539</v>
      </c>
      <c r="E1089" s="333" t="s">
        <v>1540</v>
      </c>
      <c r="F1089" s="158" t="str">
        <f t="shared" si="105"/>
        <v>X</v>
      </c>
      <c r="G1089" s="220" t="s">
        <v>1542</v>
      </c>
      <c r="H1089" s="244" t="s">
        <v>949</v>
      </c>
      <c r="I1089" s="244" t="s">
        <v>949</v>
      </c>
      <c r="J1089" s="244" t="s">
        <v>949</v>
      </c>
      <c r="K1089" s="221" t="s">
        <v>949</v>
      </c>
      <c r="L1089" s="221" t="s">
        <v>949</v>
      </c>
      <c r="M1089" s="221" t="s">
        <v>949</v>
      </c>
      <c r="N1089" s="244" t="s">
        <v>949</v>
      </c>
      <c r="O1089" s="244" t="s">
        <v>949</v>
      </c>
      <c r="P1089" s="244" t="s">
        <v>949</v>
      </c>
      <c r="Q1089" s="244" t="s">
        <v>949</v>
      </c>
      <c r="R1089" s="221" t="s">
        <v>949</v>
      </c>
      <c r="S1089" s="41" t="s">
        <v>949</v>
      </c>
      <c r="T1089" s="41" t="s">
        <v>949</v>
      </c>
      <c r="U1089" s="41"/>
      <c r="V1089" s="41"/>
      <c r="W1089" s="41"/>
      <c r="X1089" s="41"/>
      <c r="Y1089" s="41"/>
      <c r="Z1089" s="41"/>
      <c r="AA1089" s="41"/>
      <c r="AB1089" s="41"/>
      <c r="AC1089" s="41"/>
      <c r="AD1089" s="41"/>
      <c r="AE1089" s="41" t="s">
        <v>940</v>
      </c>
      <c r="AF1089" s="41" t="s">
        <v>223</v>
      </c>
      <c r="AG1089" s="790"/>
      <c r="AH1089" s="218"/>
      <c r="AI1089" s="229"/>
      <c r="AJ1089" s="218">
        <f t="shared" si="103"/>
        <v>1</v>
      </c>
      <c r="AK1089" s="84">
        <f t="shared" si="104"/>
        <v>1</v>
      </c>
    </row>
    <row r="1090" spans="1:37" s="84" customFormat="1" ht="16.5">
      <c r="A1090" s="218"/>
      <c r="B1090" s="41">
        <f t="shared" si="106"/>
        <v>1088</v>
      </c>
      <c r="C1090" s="41" t="s">
        <v>5087</v>
      </c>
      <c r="D1090" s="248" t="s">
        <v>1577</v>
      </c>
      <c r="E1090" s="333" t="s">
        <v>1578</v>
      </c>
      <c r="F1090" s="158" t="str">
        <f t="shared" si="105"/>
        <v>X</v>
      </c>
      <c r="G1090" s="220" t="s">
        <v>1581</v>
      </c>
      <c r="H1090" s="244" t="s">
        <v>949</v>
      </c>
      <c r="I1090" s="244" t="s">
        <v>949</v>
      </c>
      <c r="J1090" s="244" t="s">
        <v>949</v>
      </c>
      <c r="K1090" s="221" t="s">
        <v>949</v>
      </c>
      <c r="L1090" s="221" t="s">
        <v>949</v>
      </c>
      <c r="M1090" s="221" t="s">
        <v>949</v>
      </c>
      <c r="N1090" s="244" t="s">
        <v>949</v>
      </c>
      <c r="O1090" s="244" t="s">
        <v>949</v>
      </c>
      <c r="P1090" s="244" t="s">
        <v>949</v>
      </c>
      <c r="Q1090" s="244" t="s">
        <v>949</v>
      </c>
      <c r="R1090" s="221" t="s">
        <v>949</v>
      </c>
      <c r="S1090" s="41" t="s">
        <v>949</v>
      </c>
      <c r="T1090" s="41" t="s">
        <v>949</v>
      </c>
      <c r="U1090" s="41"/>
      <c r="V1090" s="41"/>
      <c r="W1090" s="41"/>
      <c r="X1090" s="41"/>
      <c r="Y1090" s="41"/>
      <c r="Z1090" s="41"/>
      <c r="AA1090" s="41"/>
      <c r="AB1090" s="41"/>
      <c r="AC1090" s="41"/>
      <c r="AD1090" s="41"/>
      <c r="AE1090" s="41" t="s">
        <v>940</v>
      </c>
      <c r="AF1090" s="41" t="s">
        <v>223</v>
      </c>
      <c r="AG1090" s="218"/>
      <c r="AH1090" s="218"/>
      <c r="AI1090" s="229"/>
      <c r="AJ1090" s="218">
        <f t="shared" si="103"/>
        <v>1</v>
      </c>
      <c r="AK1090" s="84">
        <f t="shared" si="104"/>
        <v>1</v>
      </c>
    </row>
    <row r="1091" spans="1:37" s="84" customFormat="1" ht="16.5">
      <c r="A1091" s="229"/>
      <c r="B1091" s="41">
        <f t="shared" si="106"/>
        <v>1089</v>
      </c>
      <c r="C1091" s="281" t="s">
        <v>5087</v>
      </c>
      <c r="D1091" s="291" t="s">
        <v>6709</v>
      </c>
      <c r="E1091" s="175" t="s">
        <v>6710</v>
      </c>
      <c r="F1091" s="291" t="str">
        <f t="shared" si="105"/>
        <v>X</v>
      </c>
      <c r="G1091" s="281" t="s">
        <v>6711</v>
      </c>
      <c r="H1091" s="247" t="s">
        <v>949</v>
      </c>
      <c r="I1091" s="247" t="s">
        <v>949</v>
      </c>
      <c r="J1091" s="247" t="s">
        <v>949</v>
      </c>
      <c r="K1091" s="220" t="s">
        <v>949</v>
      </c>
      <c r="L1091" s="220" t="s">
        <v>949</v>
      </c>
      <c r="M1091" s="220" t="s">
        <v>949</v>
      </c>
      <c r="N1091" s="247" t="s">
        <v>949</v>
      </c>
      <c r="O1091" s="247" t="s">
        <v>949</v>
      </c>
      <c r="P1091" s="247" t="s">
        <v>949</v>
      </c>
      <c r="Q1091" s="247" t="s">
        <v>949</v>
      </c>
      <c r="R1091" s="221" t="s">
        <v>949</v>
      </c>
      <c r="S1091" s="41" t="s">
        <v>949</v>
      </c>
      <c r="T1091" s="41" t="s">
        <v>949</v>
      </c>
      <c r="U1091" s="229"/>
      <c r="V1091" s="229"/>
      <c r="W1091" s="229"/>
      <c r="X1091" s="229"/>
      <c r="Y1091" s="229"/>
      <c r="Z1091" s="229"/>
      <c r="AA1091" s="229"/>
      <c r="AB1091" s="229"/>
      <c r="AC1091" s="229"/>
      <c r="AD1091" s="229"/>
      <c r="AE1091" s="218" t="s">
        <v>940</v>
      </c>
      <c r="AF1091" s="229" t="s">
        <v>223</v>
      </c>
      <c r="AG1091" s="229"/>
      <c r="AH1091" s="229"/>
      <c r="AI1091" s="229"/>
      <c r="AJ1091" s="218">
        <f t="shared" si="103"/>
        <v>1</v>
      </c>
      <c r="AK1091" s="84">
        <f t="shared" si="104"/>
        <v>1</v>
      </c>
    </row>
    <row r="1092" spans="1:37" s="84" customFormat="1" ht="16.5">
      <c r="A1092" s="229"/>
      <c r="B1092" s="41">
        <f t="shared" si="106"/>
        <v>1090</v>
      </c>
      <c r="C1092" s="281" t="s">
        <v>5087</v>
      </c>
      <c r="D1092" s="291" t="s">
        <v>6712</v>
      </c>
      <c r="E1092" s="175" t="s">
        <v>6713</v>
      </c>
      <c r="F1092" s="291" t="str">
        <f t="shared" si="105"/>
        <v>X</v>
      </c>
      <c r="G1092" s="281" t="s">
        <v>6714</v>
      </c>
      <c r="H1092" s="247" t="s">
        <v>949</v>
      </c>
      <c r="I1092" s="247" t="s">
        <v>949</v>
      </c>
      <c r="J1092" s="247" t="s">
        <v>949</v>
      </c>
      <c r="K1092" s="220" t="s">
        <v>949</v>
      </c>
      <c r="L1092" s="220" t="s">
        <v>949</v>
      </c>
      <c r="M1092" s="220" t="s">
        <v>949</v>
      </c>
      <c r="N1092" s="247" t="s">
        <v>949</v>
      </c>
      <c r="O1092" s="247" t="s">
        <v>949</v>
      </c>
      <c r="P1092" s="247" t="s">
        <v>949</v>
      </c>
      <c r="Q1092" s="247" t="s">
        <v>949</v>
      </c>
      <c r="R1092" s="221" t="s">
        <v>949</v>
      </c>
      <c r="S1092" s="41" t="s">
        <v>949</v>
      </c>
      <c r="T1092" s="41" t="s">
        <v>949</v>
      </c>
      <c r="U1092" s="229"/>
      <c r="V1092" s="229"/>
      <c r="W1092" s="229"/>
      <c r="X1092" s="229"/>
      <c r="Y1092" s="229"/>
      <c r="Z1092" s="229"/>
      <c r="AA1092" s="229"/>
      <c r="AB1092" s="229"/>
      <c r="AC1092" s="229"/>
      <c r="AD1092" s="229"/>
      <c r="AE1092" s="218" t="s">
        <v>940</v>
      </c>
      <c r="AF1092" s="229" t="s">
        <v>223</v>
      </c>
      <c r="AG1092" s="229"/>
      <c r="AH1092" s="229"/>
      <c r="AI1092" s="229"/>
      <c r="AJ1092" s="218">
        <f t="shared" si="103"/>
        <v>1</v>
      </c>
      <c r="AK1092" s="84">
        <f t="shared" si="104"/>
        <v>1</v>
      </c>
    </row>
    <row r="1093" spans="1:37" s="84" customFormat="1" ht="16.5">
      <c r="A1093" s="229"/>
      <c r="B1093" s="41">
        <f t="shared" si="106"/>
        <v>1091</v>
      </c>
      <c r="C1093" s="281" t="s">
        <v>5087</v>
      </c>
      <c r="D1093" s="291" t="s">
        <v>6715</v>
      </c>
      <c r="E1093" s="175" t="s">
        <v>6716</v>
      </c>
      <c r="F1093" s="291" t="str">
        <f t="shared" si="105"/>
        <v>X</v>
      </c>
      <c r="G1093" s="281" t="s">
        <v>6717</v>
      </c>
      <c r="H1093" s="247" t="s">
        <v>949</v>
      </c>
      <c r="I1093" s="247" t="s">
        <v>949</v>
      </c>
      <c r="J1093" s="247" t="s">
        <v>949</v>
      </c>
      <c r="K1093" s="220" t="s">
        <v>949</v>
      </c>
      <c r="L1093" s="220" t="s">
        <v>949</v>
      </c>
      <c r="M1093" s="220" t="s">
        <v>949</v>
      </c>
      <c r="N1093" s="247" t="s">
        <v>949</v>
      </c>
      <c r="O1093" s="247" t="s">
        <v>949</v>
      </c>
      <c r="P1093" s="247" t="s">
        <v>949</v>
      </c>
      <c r="Q1093" s="247" t="s">
        <v>949</v>
      </c>
      <c r="R1093" s="221" t="s">
        <v>949</v>
      </c>
      <c r="S1093" s="41" t="s">
        <v>949</v>
      </c>
      <c r="T1093" s="41" t="s">
        <v>949</v>
      </c>
      <c r="U1093" s="229"/>
      <c r="V1093" s="229"/>
      <c r="W1093" s="229"/>
      <c r="X1093" s="229"/>
      <c r="Y1093" s="229"/>
      <c r="Z1093" s="229"/>
      <c r="AA1093" s="229"/>
      <c r="AB1093" s="229"/>
      <c r="AC1093" s="229"/>
      <c r="AD1093" s="229"/>
      <c r="AE1093" s="218" t="s">
        <v>940</v>
      </c>
      <c r="AF1093" s="229" t="s">
        <v>223</v>
      </c>
      <c r="AG1093" s="229"/>
      <c r="AH1093" s="229"/>
      <c r="AI1093" s="229"/>
      <c r="AJ1093" s="218">
        <f t="shared" si="103"/>
        <v>1</v>
      </c>
      <c r="AK1093" s="84">
        <f t="shared" si="104"/>
        <v>1</v>
      </c>
    </row>
    <row r="1094" spans="1:37" s="84" customFormat="1" ht="16.5">
      <c r="A1094" s="229"/>
      <c r="B1094" s="41">
        <f t="shared" si="106"/>
        <v>1092</v>
      </c>
      <c r="C1094" s="281" t="s">
        <v>5087</v>
      </c>
      <c r="D1094" s="291" t="s">
        <v>4838</v>
      </c>
      <c r="E1094" s="175" t="s">
        <v>4839</v>
      </c>
      <c r="F1094" s="291" t="str">
        <f t="shared" si="105"/>
        <v>X</v>
      </c>
      <c r="G1094" s="14" t="s">
        <v>4841</v>
      </c>
      <c r="H1094" s="247" t="s">
        <v>949</v>
      </c>
      <c r="I1094" s="247" t="s">
        <v>949</v>
      </c>
      <c r="J1094" s="247" t="s">
        <v>949</v>
      </c>
      <c r="K1094" s="220" t="s">
        <v>949</v>
      </c>
      <c r="L1094" s="220" t="s">
        <v>949</v>
      </c>
      <c r="M1094" s="220" t="s">
        <v>949</v>
      </c>
      <c r="N1094" s="247" t="s">
        <v>949</v>
      </c>
      <c r="O1094" s="247" t="s">
        <v>949</v>
      </c>
      <c r="P1094" s="247" t="s">
        <v>949</v>
      </c>
      <c r="Q1094" s="247" t="s">
        <v>949</v>
      </c>
      <c r="R1094" s="221" t="s">
        <v>949</v>
      </c>
      <c r="S1094" s="41" t="s">
        <v>949</v>
      </c>
      <c r="T1094" s="41" t="s">
        <v>949</v>
      </c>
      <c r="U1094" s="229"/>
      <c r="V1094" s="229"/>
      <c r="W1094" s="229"/>
      <c r="X1094" s="229"/>
      <c r="Y1094" s="229"/>
      <c r="Z1094" s="229"/>
      <c r="AA1094" s="229"/>
      <c r="AB1094" s="229"/>
      <c r="AC1094" s="229"/>
      <c r="AD1094" s="229"/>
      <c r="AE1094" s="218" t="s">
        <v>940</v>
      </c>
      <c r="AF1094" s="229" t="s">
        <v>223</v>
      </c>
      <c r="AG1094" s="229"/>
      <c r="AH1094" s="229"/>
      <c r="AI1094" s="229"/>
      <c r="AJ1094" s="218">
        <f t="shared" si="103"/>
        <v>1</v>
      </c>
      <c r="AK1094" s="84">
        <f t="shared" si="104"/>
        <v>1</v>
      </c>
    </row>
    <row r="1095" spans="1:37" s="84" customFormat="1" ht="16.5">
      <c r="A1095" s="229"/>
      <c r="B1095" s="41">
        <f t="shared" si="106"/>
        <v>1093</v>
      </c>
      <c r="C1095" s="281" t="s">
        <v>5087</v>
      </c>
      <c r="D1095" s="291" t="s">
        <v>6718</v>
      </c>
      <c r="E1095" s="175" t="s">
        <v>6719</v>
      </c>
      <c r="F1095" s="291" t="str">
        <f t="shared" si="105"/>
        <v>X</v>
      </c>
      <c r="G1095" s="14" t="s">
        <v>6720</v>
      </c>
      <c r="H1095" s="247" t="s">
        <v>949</v>
      </c>
      <c r="I1095" s="247" t="s">
        <v>949</v>
      </c>
      <c r="J1095" s="247" t="s">
        <v>949</v>
      </c>
      <c r="K1095" s="220" t="s">
        <v>949</v>
      </c>
      <c r="L1095" s="220" t="s">
        <v>949</v>
      </c>
      <c r="M1095" s="220" t="s">
        <v>949</v>
      </c>
      <c r="N1095" s="247" t="s">
        <v>949</v>
      </c>
      <c r="O1095" s="247" t="s">
        <v>949</v>
      </c>
      <c r="P1095" s="247" t="s">
        <v>949</v>
      </c>
      <c r="Q1095" s="247" t="s">
        <v>949</v>
      </c>
      <c r="R1095" s="221" t="s">
        <v>949</v>
      </c>
      <c r="S1095" s="41" t="s">
        <v>949</v>
      </c>
      <c r="T1095" s="41" t="s">
        <v>949</v>
      </c>
      <c r="U1095" s="229"/>
      <c r="V1095" s="229"/>
      <c r="W1095" s="229"/>
      <c r="X1095" s="229"/>
      <c r="Y1095" s="229"/>
      <c r="Z1095" s="229"/>
      <c r="AA1095" s="229"/>
      <c r="AB1095" s="229"/>
      <c r="AC1095" s="229"/>
      <c r="AD1095" s="229"/>
      <c r="AE1095" s="218" t="s">
        <v>940</v>
      </c>
      <c r="AF1095" s="229" t="s">
        <v>223</v>
      </c>
      <c r="AG1095" s="229"/>
      <c r="AH1095" s="229"/>
      <c r="AI1095" s="229"/>
      <c r="AJ1095" s="218">
        <f t="shared" si="103"/>
        <v>1</v>
      </c>
      <c r="AK1095" s="84">
        <f t="shared" si="104"/>
        <v>1</v>
      </c>
    </row>
    <row r="1096" spans="1:37" s="84" customFormat="1" ht="16.5">
      <c r="A1096" s="218"/>
      <c r="B1096" s="41">
        <f t="shared" si="106"/>
        <v>1094</v>
      </c>
      <c r="C1096" s="305" t="s">
        <v>5087</v>
      </c>
      <c r="D1096" s="244" t="s">
        <v>4877</v>
      </c>
      <c r="E1096" s="158" t="s">
        <v>4877</v>
      </c>
      <c r="F1096" s="202" t="s">
        <v>947</v>
      </c>
      <c r="G1096" s="82" t="s">
        <v>4878</v>
      </c>
      <c r="H1096" s="281" t="s">
        <v>5034</v>
      </c>
      <c r="I1096" s="281" t="s">
        <v>5034</v>
      </c>
      <c r="J1096" s="281" t="s">
        <v>5034</v>
      </c>
      <c r="K1096" s="281" t="s">
        <v>5034</v>
      </c>
      <c r="L1096" s="281" t="s">
        <v>5034</v>
      </c>
      <c r="M1096" s="281" t="s">
        <v>5034</v>
      </c>
      <c r="N1096" s="291" t="s">
        <v>5034</v>
      </c>
      <c r="O1096" s="291" t="s">
        <v>5034</v>
      </c>
      <c r="P1096" s="291" t="s">
        <v>5034</v>
      </c>
      <c r="Q1096" s="291" t="s">
        <v>5034</v>
      </c>
      <c r="R1096" s="305" t="s">
        <v>5034</v>
      </c>
      <c r="S1096" s="281" t="s">
        <v>5034</v>
      </c>
      <c r="T1096" s="305" t="s">
        <v>5034</v>
      </c>
      <c r="U1096" s="305" t="s">
        <v>5034</v>
      </c>
      <c r="V1096" s="305" t="s">
        <v>5034</v>
      </c>
      <c r="W1096" s="305" t="s">
        <v>5034</v>
      </c>
      <c r="X1096" s="305" t="s">
        <v>5034</v>
      </c>
      <c r="Y1096" s="305" t="s">
        <v>5034</v>
      </c>
      <c r="Z1096" s="305" t="s">
        <v>5034</v>
      </c>
      <c r="AA1096" s="305" t="s">
        <v>5034</v>
      </c>
      <c r="AB1096" s="305" t="s">
        <v>5034</v>
      </c>
      <c r="AC1096" s="305" t="s">
        <v>5034</v>
      </c>
      <c r="AD1096" s="305" t="s">
        <v>5034</v>
      </c>
      <c r="AE1096" s="218" t="s">
        <v>940</v>
      </c>
      <c r="AF1096" s="229" t="s">
        <v>223</v>
      </c>
      <c r="AG1096" s="218"/>
      <c r="AH1096" s="218"/>
      <c r="AI1096" s="229"/>
      <c r="AJ1096" s="218">
        <f t="shared" si="103"/>
        <v>1</v>
      </c>
      <c r="AK1096" s="84">
        <f t="shared" si="104"/>
        <v>1</v>
      </c>
    </row>
    <row r="1097" spans="1:37" s="84" customFormat="1" ht="16.5">
      <c r="A1097" s="218"/>
      <c r="B1097" s="41">
        <f t="shared" si="106"/>
        <v>1095</v>
      </c>
      <c r="C1097" s="305" t="s">
        <v>5087</v>
      </c>
      <c r="D1097" s="244" t="s">
        <v>6721</v>
      </c>
      <c r="E1097" s="158" t="s">
        <v>6721</v>
      </c>
      <c r="F1097" s="202" t="s">
        <v>947</v>
      </c>
      <c r="G1097" s="82" t="s">
        <v>6722</v>
      </c>
      <c r="H1097" s="281" t="s">
        <v>5034</v>
      </c>
      <c r="I1097" s="281" t="s">
        <v>5034</v>
      </c>
      <c r="J1097" s="281" t="s">
        <v>5034</v>
      </c>
      <c r="K1097" s="281" t="s">
        <v>5034</v>
      </c>
      <c r="L1097" s="281" t="s">
        <v>5034</v>
      </c>
      <c r="M1097" s="281" t="s">
        <v>5034</v>
      </c>
      <c r="N1097" s="291" t="s">
        <v>5034</v>
      </c>
      <c r="O1097" s="291" t="s">
        <v>5034</v>
      </c>
      <c r="P1097" s="291" t="s">
        <v>5034</v>
      </c>
      <c r="Q1097" s="291" t="s">
        <v>5034</v>
      </c>
      <c r="R1097" s="305" t="s">
        <v>5034</v>
      </c>
      <c r="S1097" s="281" t="s">
        <v>5034</v>
      </c>
      <c r="T1097" s="305" t="s">
        <v>5034</v>
      </c>
      <c r="U1097" s="305" t="s">
        <v>5034</v>
      </c>
      <c r="V1097" s="305" t="s">
        <v>5034</v>
      </c>
      <c r="W1097" s="305" t="s">
        <v>5034</v>
      </c>
      <c r="X1097" s="305" t="s">
        <v>5034</v>
      </c>
      <c r="Y1097" s="305" t="s">
        <v>5034</v>
      </c>
      <c r="Z1097" s="305" t="s">
        <v>5034</v>
      </c>
      <c r="AA1097" s="305" t="s">
        <v>5034</v>
      </c>
      <c r="AB1097" s="305" t="s">
        <v>5034</v>
      </c>
      <c r="AC1097" s="305" t="s">
        <v>5034</v>
      </c>
      <c r="AD1097" s="305" t="s">
        <v>5034</v>
      </c>
      <c r="AE1097" s="218" t="s">
        <v>940</v>
      </c>
      <c r="AF1097" s="229" t="s">
        <v>223</v>
      </c>
      <c r="AG1097" s="218"/>
      <c r="AH1097" s="218"/>
      <c r="AI1097" s="229"/>
      <c r="AJ1097" s="218">
        <f t="shared" si="103"/>
        <v>1</v>
      </c>
      <c r="AK1097" s="84">
        <f t="shared" si="104"/>
        <v>1</v>
      </c>
    </row>
    <row r="1098" spans="1:37" s="84" customFormat="1" ht="16.5">
      <c r="A1098" s="229"/>
      <c r="B1098" s="41">
        <f t="shared" si="106"/>
        <v>1096</v>
      </c>
      <c r="C1098" s="281" t="s">
        <v>5087</v>
      </c>
      <c r="D1098" s="291" t="s">
        <v>6723</v>
      </c>
      <c r="E1098" s="291" t="s">
        <v>6723</v>
      </c>
      <c r="F1098" s="291" t="s">
        <v>947</v>
      </c>
      <c r="G1098" s="281" t="s">
        <v>6724</v>
      </c>
      <c r="H1098" s="247" t="s">
        <v>949</v>
      </c>
      <c r="I1098" s="247" t="s">
        <v>949</v>
      </c>
      <c r="J1098" s="247" t="s">
        <v>949</v>
      </c>
      <c r="K1098" s="220" t="s">
        <v>949</v>
      </c>
      <c r="L1098" s="220" t="s">
        <v>949</v>
      </c>
      <c r="M1098" s="220" t="s">
        <v>949</v>
      </c>
      <c r="N1098" s="247" t="s">
        <v>949</v>
      </c>
      <c r="O1098" s="247" t="s">
        <v>949</v>
      </c>
      <c r="P1098" s="247" t="s">
        <v>949</v>
      </c>
      <c r="Q1098" s="247" t="s">
        <v>949</v>
      </c>
      <c r="R1098" s="221" t="s">
        <v>949</v>
      </c>
      <c r="S1098" s="41" t="s">
        <v>949</v>
      </c>
      <c r="T1098" s="41" t="s">
        <v>949</v>
      </c>
      <c r="U1098" s="229"/>
      <c r="V1098" s="229"/>
      <c r="W1098" s="229"/>
      <c r="X1098" s="229"/>
      <c r="Y1098" s="229"/>
      <c r="Z1098" s="229"/>
      <c r="AA1098" s="229"/>
      <c r="AB1098" s="229"/>
      <c r="AC1098" s="229"/>
      <c r="AD1098" s="229"/>
      <c r="AE1098" s="41" t="s">
        <v>940</v>
      </c>
      <c r="AF1098" s="41" t="s">
        <v>223</v>
      </c>
      <c r="AG1098" s="790"/>
      <c r="AH1098" s="229"/>
      <c r="AI1098" s="229"/>
      <c r="AJ1098" s="218">
        <f t="shared" si="103"/>
        <v>1</v>
      </c>
      <c r="AK1098" s="84">
        <f t="shared" si="104"/>
        <v>1</v>
      </c>
    </row>
    <row r="1099" spans="1:37" s="84" customFormat="1" ht="16.5">
      <c r="A1099" s="229"/>
      <c r="B1099" s="41">
        <f t="shared" si="106"/>
        <v>1097</v>
      </c>
      <c r="C1099" s="281" t="s">
        <v>5087</v>
      </c>
      <c r="D1099" s="291" t="s">
        <v>6725</v>
      </c>
      <c r="E1099" s="291" t="s">
        <v>6725</v>
      </c>
      <c r="F1099" s="291" t="s">
        <v>947</v>
      </c>
      <c r="G1099" s="281" t="s">
        <v>6726</v>
      </c>
      <c r="H1099" s="247" t="s">
        <v>949</v>
      </c>
      <c r="I1099" s="247" t="s">
        <v>949</v>
      </c>
      <c r="J1099" s="247" t="s">
        <v>949</v>
      </c>
      <c r="K1099" s="220" t="s">
        <v>949</v>
      </c>
      <c r="L1099" s="220" t="s">
        <v>949</v>
      </c>
      <c r="M1099" s="220" t="s">
        <v>949</v>
      </c>
      <c r="N1099" s="247" t="s">
        <v>949</v>
      </c>
      <c r="O1099" s="247" t="s">
        <v>949</v>
      </c>
      <c r="P1099" s="247" t="s">
        <v>949</v>
      </c>
      <c r="Q1099" s="247" t="s">
        <v>949</v>
      </c>
      <c r="R1099" s="221" t="s">
        <v>949</v>
      </c>
      <c r="S1099" s="41" t="s">
        <v>949</v>
      </c>
      <c r="T1099" s="41" t="s">
        <v>949</v>
      </c>
      <c r="U1099" s="229"/>
      <c r="V1099" s="229"/>
      <c r="W1099" s="229"/>
      <c r="X1099" s="229"/>
      <c r="Y1099" s="229"/>
      <c r="Z1099" s="229"/>
      <c r="AA1099" s="229"/>
      <c r="AB1099" s="229"/>
      <c r="AC1099" s="229"/>
      <c r="AD1099" s="229"/>
      <c r="AE1099" s="41" t="s">
        <v>940</v>
      </c>
      <c r="AF1099" s="41" t="s">
        <v>223</v>
      </c>
      <c r="AG1099" s="790"/>
      <c r="AH1099" s="229"/>
      <c r="AI1099" s="229"/>
      <c r="AJ1099" s="218">
        <f t="shared" si="103"/>
        <v>1</v>
      </c>
      <c r="AK1099" s="84">
        <f t="shared" si="104"/>
        <v>1</v>
      </c>
    </row>
    <row r="1100" spans="1:37" s="84" customFormat="1" ht="16.5">
      <c r="A1100" s="229"/>
      <c r="B1100" s="41">
        <f t="shared" si="106"/>
        <v>1098</v>
      </c>
      <c r="C1100" s="281" t="s">
        <v>5087</v>
      </c>
      <c r="D1100" s="291" t="s">
        <v>6727</v>
      </c>
      <c r="E1100" s="291" t="s">
        <v>6727</v>
      </c>
      <c r="F1100" s="291" t="s">
        <v>947</v>
      </c>
      <c r="G1100" s="281" t="s">
        <v>6728</v>
      </c>
      <c r="H1100" s="247" t="s">
        <v>949</v>
      </c>
      <c r="I1100" s="247" t="s">
        <v>949</v>
      </c>
      <c r="J1100" s="247" t="s">
        <v>949</v>
      </c>
      <c r="K1100" s="220" t="s">
        <v>949</v>
      </c>
      <c r="L1100" s="220" t="s">
        <v>949</v>
      </c>
      <c r="M1100" s="220" t="s">
        <v>949</v>
      </c>
      <c r="N1100" s="247" t="s">
        <v>949</v>
      </c>
      <c r="O1100" s="247" t="s">
        <v>949</v>
      </c>
      <c r="P1100" s="247" t="s">
        <v>949</v>
      </c>
      <c r="Q1100" s="247" t="s">
        <v>949</v>
      </c>
      <c r="R1100" s="221" t="s">
        <v>949</v>
      </c>
      <c r="S1100" s="41" t="s">
        <v>949</v>
      </c>
      <c r="T1100" s="41" t="s">
        <v>949</v>
      </c>
      <c r="U1100" s="229"/>
      <c r="V1100" s="229"/>
      <c r="W1100" s="229"/>
      <c r="X1100" s="229"/>
      <c r="Y1100" s="229"/>
      <c r="Z1100" s="229"/>
      <c r="AA1100" s="229"/>
      <c r="AB1100" s="229"/>
      <c r="AC1100" s="229"/>
      <c r="AD1100" s="229"/>
      <c r="AE1100" s="41" t="s">
        <v>940</v>
      </c>
      <c r="AF1100" s="41" t="s">
        <v>223</v>
      </c>
      <c r="AG1100" s="790"/>
      <c r="AH1100" s="229"/>
      <c r="AI1100" s="229"/>
      <c r="AJ1100" s="218">
        <f t="shared" si="103"/>
        <v>1</v>
      </c>
      <c r="AK1100" s="84">
        <f t="shared" si="104"/>
        <v>1</v>
      </c>
    </row>
    <row r="1101" spans="1:37" s="84" customFormat="1" ht="16.5">
      <c r="A1101" s="229"/>
      <c r="B1101" s="41">
        <f t="shared" si="106"/>
        <v>1099</v>
      </c>
      <c r="C1101" s="281" t="s">
        <v>5087</v>
      </c>
      <c r="D1101" s="291" t="s">
        <v>6729</v>
      </c>
      <c r="E1101" s="291" t="s">
        <v>6729</v>
      </c>
      <c r="F1101" s="291" t="s">
        <v>947</v>
      </c>
      <c r="G1101" s="281" t="s">
        <v>6730</v>
      </c>
      <c r="H1101" s="247" t="s">
        <v>949</v>
      </c>
      <c r="I1101" s="247" t="s">
        <v>949</v>
      </c>
      <c r="J1101" s="247" t="s">
        <v>949</v>
      </c>
      <c r="K1101" s="220" t="s">
        <v>949</v>
      </c>
      <c r="L1101" s="220" t="s">
        <v>949</v>
      </c>
      <c r="M1101" s="220" t="s">
        <v>949</v>
      </c>
      <c r="N1101" s="247" t="s">
        <v>949</v>
      </c>
      <c r="O1101" s="247" t="s">
        <v>949</v>
      </c>
      <c r="P1101" s="247" t="s">
        <v>949</v>
      </c>
      <c r="Q1101" s="247" t="s">
        <v>949</v>
      </c>
      <c r="R1101" s="221" t="s">
        <v>949</v>
      </c>
      <c r="S1101" s="41" t="s">
        <v>949</v>
      </c>
      <c r="T1101" s="41" t="s">
        <v>949</v>
      </c>
      <c r="U1101" s="229"/>
      <c r="V1101" s="229"/>
      <c r="W1101" s="229"/>
      <c r="X1101" s="229"/>
      <c r="Y1101" s="229"/>
      <c r="Z1101" s="229"/>
      <c r="AA1101" s="229"/>
      <c r="AB1101" s="229"/>
      <c r="AC1101" s="229"/>
      <c r="AD1101" s="229"/>
      <c r="AE1101" s="41" t="s">
        <v>940</v>
      </c>
      <c r="AF1101" s="41" t="s">
        <v>223</v>
      </c>
      <c r="AG1101" s="790"/>
      <c r="AH1101" s="229"/>
      <c r="AI1101" s="229"/>
      <c r="AJ1101" s="218">
        <f t="shared" si="103"/>
        <v>1</v>
      </c>
      <c r="AK1101" s="84">
        <f t="shared" si="104"/>
        <v>1</v>
      </c>
    </row>
    <row r="1102" spans="1:37" s="84" customFormat="1" ht="16.5">
      <c r="A1102" s="229"/>
      <c r="B1102" s="41">
        <f t="shared" si="106"/>
        <v>1100</v>
      </c>
      <c r="C1102" s="281" t="s">
        <v>5087</v>
      </c>
      <c r="D1102" s="291" t="s">
        <v>6731</v>
      </c>
      <c r="E1102" s="291" t="s">
        <v>6731</v>
      </c>
      <c r="F1102" s="291" t="s">
        <v>947</v>
      </c>
      <c r="G1102" s="281" t="s">
        <v>6732</v>
      </c>
      <c r="H1102" s="247" t="s">
        <v>949</v>
      </c>
      <c r="I1102" s="247" t="s">
        <v>949</v>
      </c>
      <c r="J1102" s="247" t="s">
        <v>949</v>
      </c>
      <c r="K1102" s="220" t="s">
        <v>949</v>
      </c>
      <c r="L1102" s="220" t="s">
        <v>949</v>
      </c>
      <c r="M1102" s="220" t="s">
        <v>949</v>
      </c>
      <c r="N1102" s="247" t="s">
        <v>949</v>
      </c>
      <c r="O1102" s="247" t="s">
        <v>949</v>
      </c>
      <c r="P1102" s="247" t="s">
        <v>949</v>
      </c>
      <c r="Q1102" s="247" t="s">
        <v>949</v>
      </c>
      <c r="R1102" s="221" t="s">
        <v>949</v>
      </c>
      <c r="S1102" s="41" t="s">
        <v>949</v>
      </c>
      <c r="T1102" s="41" t="s">
        <v>949</v>
      </c>
      <c r="U1102" s="229"/>
      <c r="V1102" s="229"/>
      <c r="W1102" s="229"/>
      <c r="X1102" s="229"/>
      <c r="Y1102" s="229"/>
      <c r="Z1102" s="229"/>
      <c r="AA1102" s="229"/>
      <c r="AB1102" s="229"/>
      <c r="AC1102" s="229"/>
      <c r="AD1102" s="229"/>
      <c r="AE1102" s="41" t="s">
        <v>940</v>
      </c>
      <c r="AF1102" s="41" t="s">
        <v>223</v>
      </c>
      <c r="AG1102" s="790"/>
      <c r="AH1102" s="229"/>
      <c r="AI1102" s="229"/>
      <c r="AJ1102" s="218">
        <f t="shared" si="103"/>
        <v>1</v>
      </c>
      <c r="AK1102" s="84">
        <f t="shared" si="104"/>
        <v>1</v>
      </c>
    </row>
    <row r="1103" spans="1:37" s="84" customFormat="1" ht="16.5">
      <c r="A1103" s="229"/>
      <c r="B1103" s="41">
        <f t="shared" si="106"/>
        <v>1101</v>
      </c>
      <c r="C1103" s="281" t="s">
        <v>5087</v>
      </c>
      <c r="D1103" s="291" t="s">
        <v>6733</v>
      </c>
      <c r="E1103" s="291" t="s">
        <v>6733</v>
      </c>
      <c r="F1103" s="291" t="s">
        <v>947</v>
      </c>
      <c r="G1103" s="281" t="s">
        <v>6734</v>
      </c>
      <c r="H1103" s="247" t="s">
        <v>949</v>
      </c>
      <c r="I1103" s="247" t="s">
        <v>949</v>
      </c>
      <c r="J1103" s="247" t="s">
        <v>949</v>
      </c>
      <c r="K1103" s="220" t="s">
        <v>949</v>
      </c>
      <c r="L1103" s="220" t="s">
        <v>949</v>
      </c>
      <c r="M1103" s="220" t="s">
        <v>949</v>
      </c>
      <c r="N1103" s="247" t="s">
        <v>949</v>
      </c>
      <c r="O1103" s="247" t="s">
        <v>949</v>
      </c>
      <c r="P1103" s="247" t="s">
        <v>949</v>
      </c>
      <c r="Q1103" s="247" t="s">
        <v>949</v>
      </c>
      <c r="R1103" s="221" t="s">
        <v>949</v>
      </c>
      <c r="S1103" s="41" t="s">
        <v>949</v>
      </c>
      <c r="T1103" s="41" t="s">
        <v>949</v>
      </c>
      <c r="U1103" s="229"/>
      <c r="V1103" s="229"/>
      <c r="W1103" s="229"/>
      <c r="X1103" s="229"/>
      <c r="Y1103" s="229"/>
      <c r="Z1103" s="229"/>
      <c r="AA1103" s="229"/>
      <c r="AB1103" s="229"/>
      <c r="AC1103" s="229"/>
      <c r="AD1103" s="229"/>
      <c r="AE1103" s="41" t="s">
        <v>940</v>
      </c>
      <c r="AF1103" s="41" t="s">
        <v>223</v>
      </c>
      <c r="AG1103" s="790"/>
      <c r="AH1103" s="229"/>
      <c r="AI1103" s="229"/>
      <c r="AJ1103" s="218">
        <f t="shared" si="103"/>
        <v>1</v>
      </c>
      <c r="AK1103" s="84">
        <f t="shared" si="104"/>
        <v>1</v>
      </c>
    </row>
    <row r="1104" spans="1:37" s="84" customFormat="1" ht="16.5">
      <c r="A1104" s="229"/>
      <c r="B1104" s="41">
        <f t="shared" si="106"/>
        <v>1102</v>
      </c>
      <c r="C1104" s="281" t="s">
        <v>5087</v>
      </c>
      <c r="D1104" s="291" t="s">
        <v>6735</v>
      </c>
      <c r="E1104" s="291" t="s">
        <v>6735</v>
      </c>
      <c r="F1104" s="291" t="s">
        <v>947</v>
      </c>
      <c r="G1104" s="281" t="s">
        <v>6736</v>
      </c>
      <c r="H1104" s="247" t="s">
        <v>949</v>
      </c>
      <c r="I1104" s="247" t="s">
        <v>949</v>
      </c>
      <c r="J1104" s="247" t="s">
        <v>949</v>
      </c>
      <c r="K1104" s="220" t="s">
        <v>949</v>
      </c>
      <c r="L1104" s="220" t="s">
        <v>949</v>
      </c>
      <c r="M1104" s="220" t="s">
        <v>949</v>
      </c>
      <c r="N1104" s="247" t="s">
        <v>949</v>
      </c>
      <c r="O1104" s="247" t="s">
        <v>949</v>
      </c>
      <c r="P1104" s="247" t="s">
        <v>949</v>
      </c>
      <c r="Q1104" s="247" t="s">
        <v>949</v>
      </c>
      <c r="R1104" s="221" t="s">
        <v>949</v>
      </c>
      <c r="S1104" s="41" t="s">
        <v>949</v>
      </c>
      <c r="T1104" s="41" t="s">
        <v>949</v>
      </c>
      <c r="U1104" s="229"/>
      <c r="V1104" s="229"/>
      <c r="W1104" s="229"/>
      <c r="X1104" s="229"/>
      <c r="Y1104" s="229"/>
      <c r="Z1104" s="229"/>
      <c r="AA1104" s="229"/>
      <c r="AB1104" s="229"/>
      <c r="AC1104" s="229"/>
      <c r="AD1104" s="229"/>
      <c r="AE1104" s="41" t="s">
        <v>940</v>
      </c>
      <c r="AF1104" s="41" t="s">
        <v>223</v>
      </c>
      <c r="AG1104" s="790"/>
      <c r="AH1104" s="229"/>
      <c r="AI1104" s="229"/>
      <c r="AJ1104" s="218">
        <f t="shared" si="103"/>
        <v>1</v>
      </c>
      <c r="AK1104" s="84">
        <f t="shared" si="104"/>
        <v>1</v>
      </c>
    </row>
    <row r="1105" spans="1:37" s="84" customFormat="1" ht="16.5">
      <c r="A1105" s="229"/>
      <c r="B1105" s="41">
        <f t="shared" si="106"/>
        <v>1103</v>
      </c>
      <c r="C1105" s="281" t="s">
        <v>5087</v>
      </c>
      <c r="D1105" s="291" t="s">
        <v>6737</v>
      </c>
      <c r="E1105" s="291" t="s">
        <v>6737</v>
      </c>
      <c r="F1105" s="291" t="s">
        <v>947</v>
      </c>
      <c r="G1105" s="281" t="s">
        <v>6738</v>
      </c>
      <c r="H1105" s="247" t="s">
        <v>949</v>
      </c>
      <c r="I1105" s="247" t="s">
        <v>949</v>
      </c>
      <c r="J1105" s="247" t="s">
        <v>949</v>
      </c>
      <c r="K1105" s="220" t="s">
        <v>949</v>
      </c>
      <c r="L1105" s="220" t="s">
        <v>949</v>
      </c>
      <c r="M1105" s="220" t="s">
        <v>949</v>
      </c>
      <c r="N1105" s="247" t="s">
        <v>949</v>
      </c>
      <c r="O1105" s="247" t="s">
        <v>949</v>
      </c>
      <c r="P1105" s="247" t="s">
        <v>949</v>
      </c>
      <c r="Q1105" s="247" t="s">
        <v>949</v>
      </c>
      <c r="R1105" s="221" t="s">
        <v>949</v>
      </c>
      <c r="S1105" s="41" t="s">
        <v>949</v>
      </c>
      <c r="T1105" s="41" t="s">
        <v>949</v>
      </c>
      <c r="U1105" s="229"/>
      <c r="V1105" s="229"/>
      <c r="W1105" s="229"/>
      <c r="X1105" s="229"/>
      <c r="Y1105" s="229"/>
      <c r="Z1105" s="229"/>
      <c r="AA1105" s="229"/>
      <c r="AB1105" s="229"/>
      <c r="AC1105" s="229"/>
      <c r="AD1105" s="229"/>
      <c r="AE1105" s="41" t="s">
        <v>940</v>
      </c>
      <c r="AF1105" s="41" t="s">
        <v>223</v>
      </c>
      <c r="AG1105" s="790"/>
      <c r="AH1105" s="229"/>
      <c r="AI1105" s="229"/>
      <c r="AJ1105" s="218">
        <f t="shared" si="103"/>
        <v>1</v>
      </c>
      <c r="AK1105" s="84">
        <f t="shared" si="104"/>
        <v>1</v>
      </c>
    </row>
    <row r="1106" spans="1:37" s="84" customFormat="1" ht="16.5">
      <c r="A1106" s="229"/>
      <c r="B1106" s="41">
        <f t="shared" si="106"/>
        <v>1104</v>
      </c>
      <c r="C1106" s="281" t="s">
        <v>5087</v>
      </c>
      <c r="D1106" s="291" t="s">
        <v>6739</v>
      </c>
      <c r="E1106" s="291" t="s">
        <v>6739</v>
      </c>
      <c r="F1106" s="291" t="s">
        <v>947</v>
      </c>
      <c r="G1106" s="281" t="s">
        <v>6740</v>
      </c>
      <c r="H1106" s="247" t="s">
        <v>949</v>
      </c>
      <c r="I1106" s="247" t="s">
        <v>949</v>
      </c>
      <c r="J1106" s="247" t="s">
        <v>949</v>
      </c>
      <c r="K1106" s="220" t="s">
        <v>949</v>
      </c>
      <c r="L1106" s="220" t="s">
        <v>949</v>
      </c>
      <c r="M1106" s="220" t="s">
        <v>949</v>
      </c>
      <c r="N1106" s="247" t="s">
        <v>949</v>
      </c>
      <c r="O1106" s="247" t="s">
        <v>949</v>
      </c>
      <c r="P1106" s="247" t="s">
        <v>949</v>
      </c>
      <c r="Q1106" s="247" t="s">
        <v>949</v>
      </c>
      <c r="R1106" s="221" t="s">
        <v>1142</v>
      </c>
      <c r="S1106" s="41" t="s">
        <v>949</v>
      </c>
      <c r="T1106" s="41" t="s">
        <v>949</v>
      </c>
      <c r="U1106" s="229"/>
      <c r="V1106" s="229"/>
      <c r="W1106" s="229"/>
      <c r="X1106" s="229"/>
      <c r="Y1106" s="229"/>
      <c r="Z1106" s="229"/>
      <c r="AA1106" s="229"/>
      <c r="AB1106" s="229"/>
      <c r="AC1106" s="229"/>
      <c r="AD1106" s="229"/>
      <c r="AE1106" s="41" t="s">
        <v>5144</v>
      </c>
      <c r="AF1106" s="41" t="s">
        <v>223</v>
      </c>
      <c r="AG1106" s="790"/>
      <c r="AH1106" s="229"/>
      <c r="AI1106" s="229"/>
      <c r="AJ1106" s="218">
        <f t="shared" si="103"/>
        <v>1</v>
      </c>
      <c r="AK1106" s="84">
        <f t="shared" si="104"/>
        <v>1</v>
      </c>
    </row>
    <row r="1107" spans="1:37" s="84" customFormat="1" ht="16.5">
      <c r="A1107" s="229"/>
      <c r="B1107" s="41">
        <f t="shared" si="106"/>
        <v>1105</v>
      </c>
      <c r="C1107" s="281" t="s">
        <v>5087</v>
      </c>
      <c r="D1107" s="291" t="s">
        <v>6741</v>
      </c>
      <c r="E1107" s="291" t="s">
        <v>6741</v>
      </c>
      <c r="F1107" s="291" t="s">
        <v>947</v>
      </c>
      <c r="G1107" s="281" t="s">
        <v>6742</v>
      </c>
      <c r="H1107" s="247" t="s">
        <v>949</v>
      </c>
      <c r="I1107" s="247" t="s">
        <v>949</v>
      </c>
      <c r="J1107" s="247" t="s">
        <v>949</v>
      </c>
      <c r="K1107" s="220" t="s">
        <v>949</v>
      </c>
      <c r="L1107" s="220" t="s">
        <v>949</v>
      </c>
      <c r="M1107" s="220" t="s">
        <v>949</v>
      </c>
      <c r="N1107" s="247" t="s">
        <v>949</v>
      </c>
      <c r="O1107" s="247" t="s">
        <v>949</v>
      </c>
      <c r="P1107" s="247" t="s">
        <v>949</v>
      </c>
      <c r="Q1107" s="247" t="s">
        <v>949</v>
      </c>
      <c r="R1107" s="221" t="s">
        <v>1142</v>
      </c>
      <c r="S1107" s="41" t="s">
        <v>949</v>
      </c>
      <c r="T1107" s="41" t="s">
        <v>949</v>
      </c>
      <c r="U1107" s="229"/>
      <c r="V1107" s="229"/>
      <c r="W1107" s="229"/>
      <c r="X1107" s="229"/>
      <c r="Y1107" s="229"/>
      <c r="Z1107" s="229"/>
      <c r="AA1107" s="229"/>
      <c r="AB1107" s="229"/>
      <c r="AC1107" s="229"/>
      <c r="AD1107" s="229"/>
      <c r="AE1107" s="41" t="s">
        <v>5144</v>
      </c>
      <c r="AF1107" s="41" t="s">
        <v>223</v>
      </c>
      <c r="AG1107" s="790"/>
      <c r="AH1107" s="229"/>
      <c r="AI1107" s="229"/>
      <c r="AJ1107" s="218">
        <f t="shared" si="103"/>
        <v>1</v>
      </c>
      <c r="AK1107" s="84">
        <f t="shared" si="104"/>
        <v>1</v>
      </c>
    </row>
    <row r="1108" spans="1:37" s="84" customFormat="1" ht="16.5">
      <c r="A1108" s="229"/>
      <c r="B1108" s="41">
        <f t="shared" si="106"/>
        <v>1106</v>
      </c>
      <c r="C1108" s="281" t="s">
        <v>5087</v>
      </c>
      <c r="D1108" s="291" t="s">
        <v>6743</v>
      </c>
      <c r="E1108" s="291" t="s">
        <v>6743</v>
      </c>
      <c r="F1108" s="291" t="s">
        <v>947</v>
      </c>
      <c r="G1108" s="281" t="s">
        <v>6744</v>
      </c>
      <c r="H1108" s="247" t="s">
        <v>949</v>
      </c>
      <c r="I1108" s="247" t="s">
        <v>949</v>
      </c>
      <c r="J1108" s="247" t="s">
        <v>949</v>
      </c>
      <c r="K1108" s="220" t="s">
        <v>949</v>
      </c>
      <c r="L1108" s="220" t="s">
        <v>949</v>
      </c>
      <c r="M1108" s="220" t="s">
        <v>949</v>
      </c>
      <c r="N1108" s="247" t="s">
        <v>949</v>
      </c>
      <c r="O1108" s="247" t="s">
        <v>949</v>
      </c>
      <c r="P1108" s="247" t="s">
        <v>949</v>
      </c>
      <c r="Q1108" s="247" t="s">
        <v>949</v>
      </c>
      <c r="R1108" s="221" t="s">
        <v>1142</v>
      </c>
      <c r="S1108" s="41" t="s">
        <v>949</v>
      </c>
      <c r="T1108" s="41" t="s">
        <v>949</v>
      </c>
      <c r="U1108" s="229"/>
      <c r="V1108" s="229"/>
      <c r="W1108" s="229"/>
      <c r="X1108" s="229"/>
      <c r="Y1108" s="229"/>
      <c r="Z1108" s="229"/>
      <c r="AA1108" s="229"/>
      <c r="AB1108" s="229"/>
      <c r="AC1108" s="229"/>
      <c r="AD1108" s="229"/>
      <c r="AE1108" s="41" t="s">
        <v>5144</v>
      </c>
      <c r="AF1108" s="41" t="s">
        <v>223</v>
      </c>
      <c r="AG1108" s="790"/>
      <c r="AH1108" s="229"/>
      <c r="AI1108" s="229"/>
      <c r="AJ1108" s="218">
        <f t="shared" si="103"/>
        <v>1</v>
      </c>
      <c r="AK1108" s="84">
        <f t="shared" si="104"/>
        <v>1</v>
      </c>
    </row>
    <row r="1109" spans="1:37" s="84" customFormat="1" ht="16.5">
      <c r="A1109" s="229"/>
      <c r="B1109" s="41">
        <f t="shared" si="106"/>
        <v>1107</v>
      </c>
      <c r="C1109" s="281" t="s">
        <v>5087</v>
      </c>
      <c r="D1109" s="291" t="s">
        <v>6745</v>
      </c>
      <c r="E1109" s="291" t="s">
        <v>6745</v>
      </c>
      <c r="F1109" s="291" t="s">
        <v>947</v>
      </c>
      <c r="G1109" s="281" t="s">
        <v>6746</v>
      </c>
      <c r="H1109" s="247" t="s">
        <v>949</v>
      </c>
      <c r="I1109" s="247" t="s">
        <v>949</v>
      </c>
      <c r="J1109" s="247" t="s">
        <v>949</v>
      </c>
      <c r="K1109" s="220" t="s">
        <v>949</v>
      </c>
      <c r="L1109" s="220" t="s">
        <v>949</v>
      </c>
      <c r="M1109" s="220" t="s">
        <v>949</v>
      </c>
      <c r="N1109" s="247" t="s">
        <v>949</v>
      </c>
      <c r="O1109" s="247" t="s">
        <v>949</v>
      </c>
      <c r="P1109" s="247" t="s">
        <v>949</v>
      </c>
      <c r="Q1109" s="247" t="s">
        <v>949</v>
      </c>
      <c r="R1109" s="221" t="s">
        <v>1142</v>
      </c>
      <c r="S1109" s="41" t="s">
        <v>949</v>
      </c>
      <c r="T1109" s="41" t="s">
        <v>949</v>
      </c>
      <c r="U1109" s="229"/>
      <c r="V1109" s="229"/>
      <c r="W1109" s="229"/>
      <c r="X1109" s="229"/>
      <c r="Y1109" s="229"/>
      <c r="Z1109" s="229"/>
      <c r="AA1109" s="229"/>
      <c r="AB1109" s="229"/>
      <c r="AC1109" s="229"/>
      <c r="AD1109" s="229"/>
      <c r="AE1109" s="41" t="s">
        <v>5144</v>
      </c>
      <c r="AF1109" s="41" t="s">
        <v>223</v>
      </c>
      <c r="AG1109" s="790"/>
      <c r="AH1109" s="229"/>
      <c r="AI1109" s="229"/>
      <c r="AJ1109" s="218">
        <f t="shared" si="103"/>
        <v>1</v>
      </c>
      <c r="AK1109" s="84">
        <f t="shared" si="104"/>
        <v>1</v>
      </c>
    </row>
    <row r="1110" spans="1:37" s="84" customFormat="1" ht="16.5">
      <c r="A1110" s="229"/>
      <c r="B1110" s="41">
        <f t="shared" si="106"/>
        <v>1108</v>
      </c>
      <c r="C1110" s="281" t="s">
        <v>5087</v>
      </c>
      <c r="D1110" s="291" t="s">
        <v>6747</v>
      </c>
      <c r="E1110" s="291" t="s">
        <v>6747</v>
      </c>
      <c r="F1110" s="291" t="s">
        <v>947</v>
      </c>
      <c r="G1110" s="281" t="s">
        <v>6748</v>
      </c>
      <c r="H1110" s="247" t="s">
        <v>949</v>
      </c>
      <c r="I1110" s="247" t="s">
        <v>949</v>
      </c>
      <c r="J1110" s="247" t="s">
        <v>949</v>
      </c>
      <c r="K1110" s="220" t="s">
        <v>949</v>
      </c>
      <c r="L1110" s="220" t="s">
        <v>949</v>
      </c>
      <c r="M1110" s="220" t="s">
        <v>949</v>
      </c>
      <c r="N1110" s="247" t="s">
        <v>949</v>
      </c>
      <c r="O1110" s="247" t="s">
        <v>949</v>
      </c>
      <c r="P1110" s="247" t="s">
        <v>949</v>
      </c>
      <c r="Q1110" s="247" t="s">
        <v>949</v>
      </c>
      <c r="R1110" s="221" t="s">
        <v>1142</v>
      </c>
      <c r="S1110" s="41" t="s">
        <v>949</v>
      </c>
      <c r="T1110" s="41" t="s">
        <v>949</v>
      </c>
      <c r="U1110" s="229"/>
      <c r="V1110" s="229"/>
      <c r="W1110" s="229"/>
      <c r="X1110" s="229"/>
      <c r="Y1110" s="229"/>
      <c r="Z1110" s="229"/>
      <c r="AA1110" s="229"/>
      <c r="AB1110" s="229"/>
      <c r="AC1110" s="229"/>
      <c r="AD1110" s="229"/>
      <c r="AE1110" s="41" t="s">
        <v>5144</v>
      </c>
      <c r="AF1110" s="41" t="s">
        <v>223</v>
      </c>
      <c r="AG1110" s="790"/>
      <c r="AH1110" s="229"/>
      <c r="AI1110" s="229"/>
      <c r="AJ1110" s="218">
        <f t="shared" si="103"/>
        <v>1</v>
      </c>
      <c r="AK1110" s="84">
        <f t="shared" si="104"/>
        <v>1</v>
      </c>
    </row>
    <row r="1111" spans="1:37" s="84" customFormat="1" ht="16.5">
      <c r="A1111" s="229"/>
      <c r="B1111" s="41">
        <f t="shared" si="106"/>
        <v>1109</v>
      </c>
      <c r="C1111" s="281" t="s">
        <v>5087</v>
      </c>
      <c r="D1111" s="291" t="s">
        <v>6749</v>
      </c>
      <c r="E1111" s="291" t="s">
        <v>6749</v>
      </c>
      <c r="F1111" s="291" t="s">
        <v>947</v>
      </c>
      <c r="G1111" s="281" t="s">
        <v>6750</v>
      </c>
      <c r="H1111" s="247" t="s">
        <v>949</v>
      </c>
      <c r="I1111" s="247" t="s">
        <v>949</v>
      </c>
      <c r="J1111" s="247" t="s">
        <v>949</v>
      </c>
      <c r="K1111" s="220" t="s">
        <v>949</v>
      </c>
      <c r="L1111" s="220" t="s">
        <v>949</v>
      </c>
      <c r="M1111" s="220" t="s">
        <v>949</v>
      </c>
      <c r="N1111" s="247" t="s">
        <v>949</v>
      </c>
      <c r="O1111" s="247" t="s">
        <v>949</v>
      </c>
      <c r="P1111" s="247" t="s">
        <v>949</v>
      </c>
      <c r="Q1111" s="247" t="s">
        <v>949</v>
      </c>
      <c r="R1111" s="221" t="s">
        <v>1142</v>
      </c>
      <c r="S1111" s="41" t="s">
        <v>949</v>
      </c>
      <c r="T1111" s="41" t="s">
        <v>949</v>
      </c>
      <c r="U1111" s="229"/>
      <c r="V1111" s="229"/>
      <c r="W1111" s="229"/>
      <c r="X1111" s="229"/>
      <c r="Y1111" s="229"/>
      <c r="Z1111" s="229"/>
      <c r="AA1111" s="229"/>
      <c r="AB1111" s="229"/>
      <c r="AC1111" s="229"/>
      <c r="AD1111" s="229"/>
      <c r="AE1111" s="41" t="s">
        <v>5144</v>
      </c>
      <c r="AF1111" s="41" t="s">
        <v>223</v>
      </c>
      <c r="AG1111" s="790"/>
      <c r="AH1111" s="229"/>
      <c r="AI1111" s="229"/>
      <c r="AJ1111" s="218">
        <f t="shared" si="103"/>
        <v>1</v>
      </c>
      <c r="AK1111" s="84">
        <f t="shared" si="104"/>
        <v>1</v>
      </c>
    </row>
    <row r="1112" spans="1:37" s="84" customFormat="1" ht="16.5">
      <c r="A1112" s="229"/>
      <c r="B1112" s="41">
        <f t="shared" si="106"/>
        <v>1110</v>
      </c>
      <c r="C1112" s="281" t="s">
        <v>5087</v>
      </c>
      <c r="D1112" s="291" t="s">
        <v>6751</v>
      </c>
      <c r="E1112" s="291" t="s">
        <v>6751</v>
      </c>
      <c r="F1112" s="291" t="s">
        <v>947</v>
      </c>
      <c r="G1112" s="281" t="s">
        <v>6752</v>
      </c>
      <c r="H1112" s="247" t="s">
        <v>949</v>
      </c>
      <c r="I1112" s="247" t="s">
        <v>949</v>
      </c>
      <c r="J1112" s="247" t="s">
        <v>949</v>
      </c>
      <c r="K1112" s="220" t="s">
        <v>949</v>
      </c>
      <c r="L1112" s="220" t="s">
        <v>949</v>
      </c>
      <c r="M1112" s="220" t="s">
        <v>949</v>
      </c>
      <c r="N1112" s="247" t="s">
        <v>949</v>
      </c>
      <c r="O1112" s="247" t="s">
        <v>949</v>
      </c>
      <c r="P1112" s="247" t="s">
        <v>949</v>
      </c>
      <c r="Q1112" s="247" t="s">
        <v>949</v>
      </c>
      <c r="R1112" s="221" t="s">
        <v>1142</v>
      </c>
      <c r="S1112" s="41" t="s">
        <v>949</v>
      </c>
      <c r="T1112" s="41" t="s">
        <v>949</v>
      </c>
      <c r="U1112" s="229"/>
      <c r="V1112" s="229"/>
      <c r="W1112" s="229"/>
      <c r="X1112" s="229"/>
      <c r="Y1112" s="229"/>
      <c r="Z1112" s="229"/>
      <c r="AA1112" s="229"/>
      <c r="AB1112" s="229"/>
      <c r="AC1112" s="229"/>
      <c r="AD1112" s="229"/>
      <c r="AE1112" s="41" t="s">
        <v>1059</v>
      </c>
      <c r="AF1112" s="41" t="s">
        <v>223</v>
      </c>
      <c r="AG1112" s="790"/>
      <c r="AH1112" s="229"/>
      <c r="AI1112" s="229"/>
      <c r="AJ1112" s="218">
        <f t="shared" si="103"/>
        <v>1</v>
      </c>
      <c r="AK1112" s="84">
        <f t="shared" si="104"/>
        <v>1</v>
      </c>
    </row>
    <row r="1113" spans="1:37" s="84" customFormat="1" ht="16.5">
      <c r="A1113" s="229"/>
      <c r="B1113" s="41">
        <f t="shared" si="106"/>
        <v>1111</v>
      </c>
      <c r="C1113" s="281" t="s">
        <v>5087</v>
      </c>
      <c r="D1113" s="291" t="s">
        <v>6753</v>
      </c>
      <c r="E1113" s="291" t="s">
        <v>6753</v>
      </c>
      <c r="F1113" s="291" t="s">
        <v>947</v>
      </c>
      <c r="G1113" s="281" t="s">
        <v>6754</v>
      </c>
      <c r="H1113" s="247" t="s">
        <v>949</v>
      </c>
      <c r="I1113" s="247" t="s">
        <v>949</v>
      </c>
      <c r="J1113" s="247" t="s">
        <v>949</v>
      </c>
      <c r="K1113" s="220" t="s">
        <v>949</v>
      </c>
      <c r="L1113" s="220" t="s">
        <v>949</v>
      </c>
      <c r="M1113" s="220" t="s">
        <v>949</v>
      </c>
      <c r="N1113" s="247" t="s">
        <v>949</v>
      </c>
      <c r="O1113" s="247" t="s">
        <v>949</v>
      </c>
      <c r="P1113" s="247" t="s">
        <v>949</v>
      </c>
      <c r="Q1113" s="247" t="s">
        <v>949</v>
      </c>
      <c r="R1113" s="221" t="s">
        <v>1142</v>
      </c>
      <c r="S1113" s="41" t="s">
        <v>949</v>
      </c>
      <c r="T1113" s="41" t="s">
        <v>949</v>
      </c>
      <c r="U1113" s="229"/>
      <c r="V1113" s="229"/>
      <c r="W1113" s="229"/>
      <c r="X1113" s="229"/>
      <c r="Y1113" s="229"/>
      <c r="Z1113" s="229"/>
      <c r="AA1113" s="229"/>
      <c r="AB1113" s="229"/>
      <c r="AC1113" s="229"/>
      <c r="AD1113" s="229"/>
      <c r="AE1113" s="41" t="s">
        <v>1059</v>
      </c>
      <c r="AF1113" s="41" t="s">
        <v>223</v>
      </c>
      <c r="AG1113" s="790"/>
      <c r="AH1113" s="229"/>
      <c r="AI1113" s="229"/>
      <c r="AJ1113" s="218">
        <f t="shared" si="103"/>
        <v>1</v>
      </c>
      <c r="AK1113" s="84">
        <f t="shared" si="104"/>
        <v>1</v>
      </c>
    </row>
    <row r="1114" spans="1:37" s="84" customFormat="1" ht="16.5">
      <c r="A1114" s="229"/>
      <c r="B1114" s="41">
        <f t="shared" si="106"/>
        <v>1112</v>
      </c>
      <c r="C1114" s="281" t="s">
        <v>5087</v>
      </c>
      <c r="D1114" s="291" t="s">
        <v>6755</v>
      </c>
      <c r="E1114" s="291" t="s">
        <v>6755</v>
      </c>
      <c r="F1114" s="291" t="s">
        <v>947</v>
      </c>
      <c r="G1114" s="281" t="s">
        <v>6756</v>
      </c>
      <c r="H1114" s="247" t="s">
        <v>949</v>
      </c>
      <c r="I1114" s="247" t="s">
        <v>949</v>
      </c>
      <c r="J1114" s="247" t="s">
        <v>949</v>
      </c>
      <c r="K1114" s="220" t="s">
        <v>949</v>
      </c>
      <c r="L1114" s="220" t="s">
        <v>949</v>
      </c>
      <c r="M1114" s="220" t="s">
        <v>949</v>
      </c>
      <c r="N1114" s="247" t="s">
        <v>949</v>
      </c>
      <c r="O1114" s="247" t="s">
        <v>949</v>
      </c>
      <c r="P1114" s="247" t="s">
        <v>949</v>
      </c>
      <c r="Q1114" s="247" t="s">
        <v>949</v>
      </c>
      <c r="R1114" s="221" t="s">
        <v>1142</v>
      </c>
      <c r="S1114" s="41" t="s">
        <v>949</v>
      </c>
      <c r="T1114" s="41" t="s">
        <v>949</v>
      </c>
      <c r="U1114" s="229"/>
      <c r="V1114" s="229"/>
      <c r="W1114" s="229"/>
      <c r="X1114" s="229"/>
      <c r="Y1114" s="229"/>
      <c r="Z1114" s="229"/>
      <c r="AA1114" s="229"/>
      <c r="AB1114" s="229"/>
      <c r="AC1114" s="229"/>
      <c r="AD1114" s="229"/>
      <c r="AE1114" s="229"/>
      <c r="AF1114" s="41" t="s">
        <v>223</v>
      </c>
      <c r="AG1114" s="229"/>
      <c r="AH1114" s="229"/>
      <c r="AI1114" s="229"/>
      <c r="AJ1114" s="218">
        <f t="shared" si="103"/>
        <v>1</v>
      </c>
      <c r="AK1114" s="84">
        <f t="shared" si="104"/>
        <v>1</v>
      </c>
    </row>
    <row r="1115" spans="1:37" s="84" customFormat="1" ht="16.5">
      <c r="A1115" s="229"/>
      <c r="B1115" s="41">
        <f t="shared" si="106"/>
        <v>1113</v>
      </c>
      <c r="C1115" s="281" t="s">
        <v>5087</v>
      </c>
      <c r="D1115" s="291" t="s">
        <v>6757</v>
      </c>
      <c r="E1115" s="291" t="s">
        <v>6757</v>
      </c>
      <c r="F1115" s="291" t="s">
        <v>947</v>
      </c>
      <c r="G1115" s="281" t="s">
        <v>6758</v>
      </c>
      <c r="H1115" s="247" t="s">
        <v>949</v>
      </c>
      <c r="I1115" s="247" t="s">
        <v>949</v>
      </c>
      <c r="J1115" s="247" t="s">
        <v>949</v>
      </c>
      <c r="K1115" s="220" t="s">
        <v>949</v>
      </c>
      <c r="L1115" s="220" t="s">
        <v>949</v>
      </c>
      <c r="M1115" s="220" t="s">
        <v>949</v>
      </c>
      <c r="N1115" s="247" t="s">
        <v>949</v>
      </c>
      <c r="O1115" s="247" t="s">
        <v>949</v>
      </c>
      <c r="P1115" s="247" t="s">
        <v>949</v>
      </c>
      <c r="Q1115" s="247" t="s">
        <v>949</v>
      </c>
      <c r="R1115" s="221" t="s">
        <v>1142</v>
      </c>
      <c r="S1115" s="41" t="s">
        <v>949</v>
      </c>
      <c r="T1115" s="41" t="s">
        <v>949</v>
      </c>
      <c r="U1115" s="229"/>
      <c r="V1115" s="229"/>
      <c r="W1115" s="229"/>
      <c r="X1115" s="229"/>
      <c r="Y1115" s="229"/>
      <c r="Z1115" s="229"/>
      <c r="AA1115" s="229"/>
      <c r="AB1115" s="229"/>
      <c r="AC1115" s="229"/>
      <c r="AD1115" s="229"/>
      <c r="AE1115" s="229"/>
      <c r="AF1115" s="41" t="s">
        <v>223</v>
      </c>
      <c r="AG1115" s="229"/>
      <c r="AH1115" s="229"/>
      <c r="AI1115" s="229"/>
      <c r="AJ1115" s="218">
        <f t="shared" si="103"/>
        <v>1</v>
      </c>
      <c r="AK1115" s="84">
        <f t="shared" si="104"/>
        <v>1</v>
      </c>
    </row>
    <row r="1116" spans="1:37" s="84" customFormat="1" ht="16.5">
      <c r="A1116" s="229"/>
      <c r="B1116" s="41">
        <f t="shared" si="106"/>
        <v>1114</v>
      </c>
      <c r="C1116" s="281" t="s">
        <v>5087</v>
      </c>
      <c r="D1116" s="291" t="s">
        <v>6759</v>
      </c>
      <c r="E1116" s="291" t="s">
        <v>6759</v>
      </c>
      <c r="F1116" s="291" t="s">
        <v>947</v>
      </c>
      <c r="G1116" s="14" t="s">
        <v>6760</v>
      </c>
      <c r="H1116" s="247" t="s">
        <v>949</v>
      </c>
      <c r="I1116" s="247" t="s">
        <v>949</v>
      </c>
      <c r="J1116" s="247" t="s">
        <v>949</v>
      </c>
      <c r="K1116" s="220" t="s">
        <v>949</v>
      </c>
      <c r="L1116" s="220" t="s">
        <v>949</v>
      </c>
      <c r="M1116" s="220" t="s">
        <v>949</v>
      </c>
      <c r="N1116" s="247" t="s">
        <v>949</v>
      </c>
      <c r="O1116" s="247" t="s">
        <v>949</v>
      </c>
      <c r="P1116" s="247" t="s">
        <v>949</v>
      </c>
      <c r="Q1116" s="247" t="s">
        <v>949</v>
      </c>
      <c r="R1116" s="221" t="s">
        <v>949</v>
      </c>
      <c r="S1116" s="41" t="s">
        <v>949</v>
      </c>
      <c r="T1116" s="41" t="s">
        <v>949</v>
      </c>
      <c r="U1116" s="229"/>
      <c r="V1116" s="229"/>
      <c r="W1116" s="229"/>
      <c r="X1116" s="229"/>
      <c r="Y1116" s="229"/>
      <c r="Z1116" s="229"/>
      <c r="AA1116" s="229"/>
      <c r="AB1116" s="229"/>
      <c r="AC1116" s="229"/>
      <c r="AD1116" s="229"/>
      <c r="AE1116" s="41" t="s">
        <v>940</v>
      </c>
      <c r="AF1116" s="41" t="s">
        <v>223</v>
      </c>
      <c r="AG1116" s="790"/>
      <c r="AH1116" s="229"/>
      <c r="AI1116" s="229"/>
      <c r="AJ1116" s="218">
        <f t="shared" si="103"/>
        <v>1</v>
      </c>
      <c r="AK1116" s="84">
        <f t="shared" si="104"/>
        <v>1</v>
      </c>
    </row>
    <row r="1117" spans="1:37" s="84" customFormat="1" ht="16.5">
      <c r="A1117" s="229"/>
      <c r="B1117" s="41">
        <f t="shared" si="106"/>
        <v>1115</v>
      </c>
      <c r="C1117" s="281" t="s">
        <v>5087</v>
      </c>
      <c r="D1117" s="291" t="s">
        <v>6761</v>
      </c>
      <c r="E1117" s="291" t="s">
        <v>6761</v>
      </c>
      <c r="F1117" s="291" t="s">
        <v>947</v>
      </c>
      <c r="G1117" s="14" t="s">
        <v>6762</v>
      </c>
      <c r="H1117" s="247" t="s">
        <v>949</v>
      </c>
      <c r="I1117" s="247" t="s">
        <v>949</v>
      </c>
      <c r="J1117" s="247" t="s">
        <v>949</v>
      </c>
      <c r="K1117" s="220" t="s">
        <v>949</v>
      </c>
      <c r="L1117" s="220" t="s">
        <v>949</v>
      </c>
      <c r="M1117" s="220" t="s">
        <v>949</v>
      </c>
      <c r="N1117" s="247" t="s">
        <v>949</v>
      </c>
      <c r="O1117" s="247" t="s">
        <v>949</v>
      </c>
      <c r="P1117" s="247" t="s">
        <v>949</v>
      </c>
      <c r="Q1117" s="247" t="s">
        <v>949</v>
      </c>
      <c r="R1117" s="221" t="s">
        <v>949</v>
      </c>
      <c r="S1117" s="41" t="s">
        <v>949</v>
      </c>
      <c r="T1117" s="41" t="s">
        <v>949</v>
      </c>
      <c r="U1117" s="229"/>
      <c r="V1117" s="229"/>
      <c r="W1117" s="229"/>
      <c r="X1117" s="229"/>
      <c r="Y1117" s="229"/>
      <c r="Z1117" s="229"/>
      <c r="AA1117" s="229"/>
      <c r="AB1117" s="229"/>
      <c r="AC1117" s="229"/>
      <c r="AD1117" s="229"/>
      <c r="AE1117" s="41" t="s">
        <v>940</v>
      </c>
      <c r="AF1117" s="41" t="s">
        <v>223</v>
      </c>
      <c r="AG1117" s="790"/>
      <c r="AH1117" s="229"/>
      <c r="AI1117" s="229"/>
      <c r="AJ1117" s="218">
        <f t="shared" si="103"/>
        <v>1</v>
      </c>
      <c r="AK1117" s="84">
        <f t="shared" si="104"/>
        <v>1</v>
      </c>
    </row>
    <row r="1118" spans="1:37" s="84" customFormat="1" ht="16.5">
      <c r="A1118" s="229"/>
      <c r="B1118" s="41">
        <f>ROW()-2</f>
        <v>1116</v>
      </c>
      <c r="C1118" s="281" t="s">
        <v>5087</v>
      </c>
      <c r="D1118" s="291" t="s">
        <v>6763</v>
      </c>
      <c r="E1118" s="291" t="s">
        <v>6763</v>
      </c>
      <c r="F1118" s="291" t="s">
        <v>947</v>
      </c>
      <c r="G1118" s="281" t="s">
        <v>6764</v>
      </c>
      <c r="H1118" s="247" t="s">
        <v>949</v>
      </c>
      <c r="I1118" s="247" t="s">
        <v>949</v>
      </c>
      <c r="J1118" s="247" t="s">
        <v>949</v>
      </c>
      <c r="K1118" s="220" t="s">
        <v>949</v>
      </c>
      <c r="L1118" s="220" t="s">
        <v>949</v>
      </c>
      <c r="M1118" s="220" t="s">
        <v>949</v>
      </c>
      <c r="N1118" s="247" t="s">
        <v>949</v>
      </c>
      <c r="O1118" s="247" t="s">
        <v>949</v>
      </c>
      <c r="P1118" s="247" t="s">
        <v>949</v>
      </c>
      <c r="Q1118" s="247" t="s">
        <v>949</v>
      </c>
      <c r="R1118" s="221" t="s">
        <v>949</v>
      </c>
      <c r="S1118" s="41" t="s">
        <v>949</v>
      </c>
      <c r="T1118" s="41" t="s">
        <v>949</v>
      </c>
      <c r="U1118" s="229"/>
      <c r="V1118" s="229"/>
      <c r="W1118" s="229"/>
      <c r="X1118" s="229"/>
      <c r="Y1118" s="229"/>
      <c r="Z1118" s="229"/>
      <c r="AA1118" s="229"/>
      <c r="AB1118" s="229"/>
      <c r="AC1118" s="229"/>
      <c r="AD1118" s="229"/>
      <c r="AE1118" s="41" t="s">
        <v>940</v>
      </c>
      <c r="AF1118" s="41" t="s">
        <v>223</v>
      </c>
      <c r="AG1118" s="790"/>
      <c r="AH1118" s="229"/>
      <c r="AI1118" s="229"/>
      <c r="AJ1118" s="218">
        <f t="shared" si="103"/>
        <v>1</v>
      </c>
      <c r="AK1118" s="84">
        <f t="shared" si="104"/>
        <v>1</v>
      </c>
    </row>
    <row r="1119" spans="1:37" s="84" customFormat="1" ht="16.5">
      <c r="A1119" s="218"/>
      <c r="B1119" s="41">
        <f>ROW()-2</f>
        <v>1117</v>
      </c>
      <c r="C1119" s="305" t="s">
        <v>5087</v>
      </c>
      <c r="D1119" s="158" t="s">
        <v>6765</v>
      </c>
      <c r="E1119" s="158" t="s">
        <v>6765</v>
      </c>
      <c r="F1119" s="158" t="s">
        <v>947</v>
      </c>
      <c r="G1119" s="41" t="s">
        <v>6766</v>
      </c>
      <c r="H1119" s="281" t="s">
        <v>5034</v>
      </c>
      <c r="I1119" s="281" t="s">
        <v>5034</v>
      </c>
      <c r="J1119" s="281" t="s">
        <v>5034</v>
      </c>
      <c r="K1119" s="281" t="s">
        <v>5034</v>
      </c>
      <c r="L1119" s="281" t="s">
        <v>5034</v>
      </c>
      <c r="M1119" s="281" t="s">
        <v>5034</v>
      </c>
      <c r="N1119" s="291" t="s">
        <v>5034</v>
      </c>
      <c r="O1119" s="291" t="s">
        <v>5034</v>
      </c>
      <c r="P1119" s="291" t="s">
        <v>5034</v>
      </c>
      <c r="Q1119" s="291" t="s">
        <v>5034</v>
      </c>
      <c r="R1119" s="305" t="s">
        <v>5034</v>
      </c>
      <c r="S1119" s="281" t="s">
        <v>5034</v>
      </c>
      <c r="T1119" s="305" t="s">
        <v>5034</v>
      </c>
      <c r="U1119" s="305" t="s">
        <v>5034</v>
      </c>
      <c r="V1119" s="305" t="s">
        <v>5034</v>
      </c>
      <c r="W1119" s="305" t="s">
        <v>5034</v>
      </c>
      <c r="X1119" s="305" t="s">
        <v>5034</v>
      </c>
      <c r="Y1119" s="305" t="s">
        <v>5034</v>
      </c>
      <c r="Z1119" s="305" t="s">
        <v>5034</v>
      </c>
      <c r="AA1119" s="305" t="s">
        <v>5034</v>
      </c>
      <c r="AB1119" s="305" t="s">
        <v>5034</v>
      </c>
      <c r="AC1119" s="305" t="s">
        <v>5034</v>
      </c>
      <c r="AD1119" s="305" t="s">
        <v>5034</v>
      </c>
      <c r="AE1119" s="41" t="s">
        <v>940</v>
      </c>
      <c r="AF1119" s="229"/>
      <c r="AG1119" s="790"/>
      <c r="AH1119" s="218"/>
      <c r="AI1119" s="229"/>
      <c r="AJ1119" s="218">
        <f t="shared" si="103"/>
        <v>1</v>
      </c>
      <c r="AK1119" s="84">
        <f t="shared" si="104"/>
        <v>1</v>
      </c>
    </row>
    <row r="1120" spans="1:37" s="84" customFormat="1" ht="16.5">
      <c r="A1120" s="229"/>
      <c r="B1120" s="41">
        <f>ROW()-2</f>
        <v>1118</v>
      </c>
      <c r="C1120" s="229" t="s">
        <v>278</v>
      </c>
      <c r="D1120" s="251" t="s">
        <v>1808</v>
      </c>
      <c r="E1120" s="251" t="s">
        <v>1808</v>
      </c>
      <c r="F1120" s="251" t="s">
        <v>947</v>
      </c>
      <c r="G1120" s="281" t="s">
        <v>1811</v>
      </c>
      <c r="H1120" s="247" t="s">
        <v>949</v>
      </c>
      <c r="I1120" s="247" t="s">
        <v>949</v>
      </c>
      <c r="J1120" s="247" t="s">
        <v>949</v>
      </c>
      <c r="K1120" s="220" t="s">
        <v>949</v>
      </c>
      <c r="L1120" s="220" t="s">
        <v>949</v>
      </c>
      <c r="M1120" s="220" t="s">
        <v>949</v>
      </c>
      <c r="N1120" s="247" t="s">
        <v>949</v>
      </c>
      <c r="O1120" s="247" t="s">
        <v>949</v>
      </c>
      <c r="P1120" s="247" t="s">
        <v>949</v>
      </c>
      <c r="Q1120" s="247" t="s">
        <v>949</v>
      </c>
      <c r="R1120" s="221" t="s">
        <v>949</v>
      </c>
      <c r="S1120" s="41" t="s">
        <v>949</v>
      </c>
      <c r="T1120" s="229"/>
      <c r="U1120" s="41" t="s">
        <v>277</v>
      </c>
      <c r="V1120" s="229"/>
      <c r="W1120" s="218">
        <v>1</v>
      </c>
      <c r="X1120" s="229">
        <v>0</v>
      </c>
      <c r="Y1120" s="229"/>
      <c r="Z1120" s="229"/>
      <c r="AA1120" s="229"/>
      <c r="AB1120" s="229"/>
      <c r="AC1120" s="229"/>
      <c r="AD1120" s="229"/>
      <c r="AE1120" s="41" t="s">
        <v>940</v>
      </c>
      <c r="AF1120" s="41" t="s">
        <v>277</v>
      </c>
      <c r="AG1120" s="790"/>
      <c r="AH1120" s="229"/>
      <c r="AI1120" s="229"/>
      <c r="AJ1120" s="218">
        <f t="shared" si="103"/>
        <v>1</v>
      </c>
      <c r="AK1120" s="84">
        <f t="shared" si="104"/>
        <v>1</v>
      </c>
    </row>
    <row r="1121" spans="1:38" s="84" customFormat="1" ht="16.5">
      <c r="A1121" s="218"/>
      <c r="B1121" s="41">
        <f>ROW()-2</f>
        <v>1119</v>
      </c>
      <c r="C1121" s="41" t="s">
        <v>278</v>
      </c>
      <c r="D1121" s="248" t="s">
        <v>1812</v>
      </c>
      <c r="E1121" s="158" t="s">
        <v>1813</v>
      </c>
      <c r="F1121" s="158" t="str">
        <f>MID(D1121,4,1)</f>
        <v>X</v>
      </c>
      <c r="G1121" s="220" t="s">
        <v>1811</v>
      </c>
      <c r="H1121" s="244" t="s">
        <v>949</v>
      </c>
      <c r="I1121" s="244" t="s">
        <v>949</v>
      </c>
      <c r="J1121" s="244" t="s">
        <v>949</v>
      </c>
      <c r="K1121" s="221" t="s">
        <v>949</v>
      </c>
      <c r="L1121" s="221" t="s">
        <v>949</v>
      </c>
      <c r="M1121" s="221" t="s">
        <v>949</v>
      </c>
      <c r="N1121" s="244" t="s">
        <v>949</v>
      </c>
      <c r="O1121" s="244" t="s">
        <v>949</v>
      </c>
      <c r="P1121" s="244" t="s">
        <v>949</v>
      </c>
      <c r="Q1121" s="244" t="s">
        <v>949</v>
      </c>
      <c r="R1121" s="221" t="s">
        <v>949</v>
      </c>
      <c r="S1121" s="41" t="s">
        <v>949</v>
      </c>
      <c r="T1121" s="41" t="s">
        <v>949</v>
      </c>
      <c r="U1121" s="41"/>
      <c r="V1121" s="41"/>
      <c r="W1121" s="41"/>
      <c r="X1121" s="41"/>
      <c r="Y1121" s="41"/>
      <c r="Z1121" s="41"/>
      <c r="AA1121" s="41"/>
      <c r="AB1121" s="41"/>
      <c r="AC1121" s="41"/>
      <c r="AD1121" s="41"/>
      <c r="AE1121" s="41" t="s">
        <v>940</v>
      </c>
      <c r="AF1121" s="41" t="s">
        <v>277</v>
      </c>
      <c r="AG1121" s="790"/>
      <c r="AH1121" s="218"/>
      <c r="AI1121" s="229"/>
      <c r="AJ1121" s="218">
        <f t="shared" si="103"/>
        <v>1</v>
      </c>
      <c r="AK1121" s="84">
        <f t="shared" si="104"/>
        <v>1</v>
      </c>
      <c r="AL1121" s="84" t="e">
        <f>IF($BD11="X","—",VLOOKUP(E1121,#REF!,4,FALSE))</f>
        <v>#REF!</v>
      </c>
    </row>
    <row r="1122" spans="1:38" s="84" customFormat="1" ht="16.5">
      <c r="A1122" s="229"/>
      <c r="B1122" s="41">
        <f t="shared" ref="B1122:B1183" si="107">ROW()-2</f>
        <v>1120</v>
      </c>
      <c r="C1122" s="229" t="s">
        <v>278</v>
      </c>
      <c r="D1122" s="251" t="s">
        <v>6767</v>
      </c>
      <c r="E1122" s="251" t="s">
        <v>6768</v>
      </c>
      <c r="F1122" s="251" t="s">
        <v>947</v>
      </c>
      <c r="G1122" s="281" t="s">
        <v>1811</v>
      </c>
      <c r="H1122" s="247" t="s">
        <v>949</v>
      </c>
      <c r="I1122" s="247" t="s">
        <v>949</v>
      </c>
      <c r="J1122" s="247" t="s">
        <v>949</v>
      </c>
      <c r="K1122" s="220" t="s">
        <v>949</v>
      </c>
      <c r="L1122" s="220" t="s">
        <v>949</v>
      </c>
      <c r="M1122" s="220" t="s">
        <v>949</v>
      </c>
      <c r="N1122" s="247" t="s">
        <v>949</v>
      </c>
      <c r="O1122" s="247" t="s">
        <v>949</v>
      </c>
      <c r="P1122" s="247" t="s">
        <v>949</v>
      </c>
      <c r="Q1122" s="247" t="s">
        <v>949</v>
      </c>
      <c r="R1122" s="221" t="s">
        <v>949</v>
      </c>
      <c r="S1122" s="41" t="s">
        <v>949</v>
      </c>
      <c r="T1122" s="229"/>
      <c r="U1122" s="41" t="s">
        <v>277</v>
      </c>
      <c r="V1122" s="229"/>
      <c r="W1122" s="229"/>
      <c r="X1122" s="229"/>
      <c r="Y1122" s="229"/>
      <c r="Z1122" s="229"/>
      <c r="AA1122" s="229"/>
      <c r="AB1122" s="229"/>
      <c r="AC1122" s="229"/>
      <c r="AD1122" s="229"/>
      <c r="AE1122" s="41" t="s">
        <v>940</v>
      </c>
      <c r="AF1122" s="229" t="s">
        <v>277</v>
      </c>
      <c r="AG1122" s="790"/>
      <c r="AH1122" s="251"/>
      <c r="AI1122" s="229"/>
      <c r="AJ1122" s="218">
        <f t="shared" si="103"/>
        <v>1</v>
      </c>
      <c r="AK1122" s="84">
        <f t="shared" si="104"/>
        <v>1</v>
      </c>
    </row>
    <row r="1123" spans="1:38" s="84" customFormat="1" ht="16.5">
      <c r="A1123" s="229"/>
      <c r="B1123" s="41">
        <f t="shared" si="107"/>
        <v>1121</v>
      </c>
      <c r="C1123" s="281" t="s">
        <v>278</v>
      </c>
      <c r="D1123" s="291" t="s">
        <v>6769</v>
      </c>
      <c r="E1123" s="291" t="s">
        <v>6770</v>
      </c>
      <c r="F1123" s="291" t="str">
        <f>MID(D1123,4,1)</f>
        <v>X</v>
      </c>
      <c r="G1123" s="281" t="s">
        <v>1811</v>
      </c>
      <c r="H1123" s="247" t="s">
        <v>949</v>
      </c>
      <c r="I1123" s="247" t="s">
        <v>949</v>
      </c>
      <c r="J1123" s="247" t="s">
        <v>949</v>
      </c>
      <c r="K1123" s="220" t="s">
        <v>949</v>
      </c>
      <c r="L1123" s="220" t="s">
        <v>949</v>
      </c>
      <c r="M1123" s="220" t="s">
        <v>949</v>
      </c>
      <c r="N1123" s="247" t="s">
        <v>949</v>
      </c>
      <c r="O1123" s="247" t="s">
        <v>949</v>
      </c>
      <c r="P1123" s="247" t="s">
        <v>949</v>
      </c>
      <c r="Q1123" s="247" t="s">
        <v>949</v>
      </c>
      <c r="R1123" s="221" t="s">
        <v>949</v>
      </c>
      <c r="S1123" s="41" t="s">
        <v>949</v>
      </c>
      <c r="T1123" s="41" t="s">
        <v>949</v>
      </c>
      <c r="U1123" s="229"/>
      <c r="V1123" s="229"/>
      <c r="W1123" s="229"/>
      <c r="X1123" s="229"/>
      <c r="Y1123" s="229"/>
      <c r="Z1123" s="229"/>
      <c r="AA1123" s="229"/>
      <c r="AB1123" s="229"/>
      <c r="AC1123" s="229"/>
      <c r="AD1123" s="229"/>
      <c r="AE1123" s="229"/>
      <c r="AF1123" s="41" t="s">
        <v>277</v>
      </c>
      <c r="AG1123" s="229"/>
      <c r="AH1123" s="229"/>
      <c r="AI1123" s="229"/>
      <c r="AJ1123" s="218">
        <f t="shared" si="103"/>
        <v>1</v>
      </c>
      <c r="AK1123" s="84">
        <f t="shared" si="104"/>
        <v>1</v>
      </c>
    </row>
    <row r="1124" spans="1:38" s="84" customFormat="1" ht="16.5">
      <c r="A1124" s="229"/>
      <c r="B1124" s="41">
        <f t="shared" si="107"/>
        <v>1122</v>
      </c>
      <c r="C1124" s="41" t="s">
        <v>278</v>
      </c>
      <c r="D1124" s="248" t="s">
        <v>6771</v>
      </c>
      <c r="E1124" s="248" t="s">
        <v>6772</v>
      </c>
      <c r="F1124" s="158" t="str">
        <f>MID(D1124,4,1)</f>
        <v>X</v>
      </c>
      <c r="G1124" s="220" t="s">
        <v>1825</v>
      </c>
      <c r="H1124" s="247" t="s">
        <v>949</v>
      </c>
      <c r="I1124" s="247" t="s">
        <v>949</v>
      </c>
      <c r="J1124" s="247" t="s">
        <v>949</v>
      </c>
      <c r="K1124" s="220" t="s">
        <v>949</v>
      </c>
      <c r="L1124" s="220" t="s">
        <v>949</v>
      </c>
      <c r="M1124" s="220" t="s">
        <v>949</v>
      </c>
      <c r="N1124" s="247" t="s">
        <v>949</v>
      </c>
      <c r="O1124" s="247" t="s">
        <v>949</v>
      </c>
      <c r="P1124" s="247" t="s">
        <v>949</v>
      </c>
      <c r="Q1124" s="247" t="s">
        <v>949</v>
      </c>
      <c r="R1124" s="41" t="s">
        <v>6773</v>
      </c>
      <c r="S1124" s="41" t="s">
        <v>949</v>
      </c>
      <c r="T1124" s="41" t="s">
        <v>949</v>
      </c>
      <c r="U1124" s="229"/>
      <c r="V1124" s="229"/>
      <c r="W1124" s="229"/>
      <c r="X1124" s="229"/>
      <c r="Y1124" s="229"/>
      <c r="Z1124" s="229"/>
      <c r="AA1124" s="229"/>
      <c r="AB1124" s="229"/>
      <c r="AC1124" s="229"/>
      <c r="AD1124" s="229"/>
      <c r="AE1124" s="229"/>
      <c r="AF1124" s="41" t="s">
        <v>277</v>
      </c>
      <c r="AG1124" s="229"/>
      <c r="AH1124" s="229"/>
      <c r="AI1124" s="229"/>
      <c r="AJ1124" s="218">
        <f t="shared" si="103"/>
        <v>1</v>
      </c>
      <c r="AK1124" s="84">
        <f t="shared" si="104"/>
        <v>1</v>
      </c>
    </row>
    <row r="1125" spans="1:38" s="84" customFormat="1" ht="16.5">
      <c r="A1125" s="229"/>
      <c r="B1125" s="41">
        <f t="shared" si="107"/>
        <v>1123</v>
      </c>
      <c r="C1125" s="229" t="s">
        <v>278</v>
      </c>
      <c r="D1125" s="152" t="s">
        <v>6774</v>
      </c>
      <c r="E1125" s="251" t="s">
        <v>6775</v>
      </c>
      <c r="F1125" s="251" t="s">
        <v>947</v>
      </c>
      <c r="G1125" s="220" t="s">
        <v>1825</v>
      </c>
      <c r="H1125" s="244" t="s">
        <v>949</v>
      </c>
      <c r="I1125" s="244" t="s">
        <v>949</v>
      </c>
      <c r="J1125" s="244" t="s">
        <v>949</v>
      </c>
      <c r="K1125" s="221" t="s">
        <v>949</v>
      </c>
      <c r="L1125" s="221" t="s">
        <v>949</v>
      </c>
      <c r="M1125" s="221" t="s">
        <v>949</v>
      </c>
      <c r="N1125" s="244" t="s">
        <v>949</v>
      </c>
      <c r="O1125" s="244" t="s">
        <v>949</v>
      </c>
      <c r="P1125" s="244" t="s">
        <v>949</v>
      </c>
      <c r="Q1125" s="244" t="s">
        <v>949</v>
      </c>
      <c r="R1125" s="221" t="s">
        <v>4891</v>
      </c>
      <c r="S1125" s="41" t="s">
        <v>949</v>
      </c>
      <c r="T1125" s="41"/>
      <c r="U1125" s="41" t="s">
        <v>277</v>
      </c>
      <c r="V1125" s="218"/>
      <c r="W1125" s="229"/>
      <c r="X1125" s="229"/>
      <c r="Y1125" s="229"/>
      <c r="Z1125" s="229"/>
      <c r="AA1125" s="229"/>
      <c r="AB1125" s="229"/>
      <c r="AC1125" s="229"/>
      <c r="AD1125" s="229"/>
      <c r="AE1125" s="41" t="s">
        <v>989</v>
      </c>
      <c r="AF1125" s="229" t="s">
        <v>277</v>
      </c>
      <c r="AG1125" s="790"/>
      <c r="AH1125" s="251"/>
      <c r="AI1125" s="229"/>
      <c r="AJ1125" s="218">
        <f t="shared" si="103"/>
        <v>1</v>
      </c>
      <c r="AK1125" s="84">
        <f t="shared" si="104"/>
        <v>1</v>
      </c>
    </row>
    <row r="1126" spans="1:38" s="283" customFormat="1" ht="16.5">
      <c r="A1126" s="228"/>
      <c r="B1126" s="41">
        <f t="shared" si="107"/>
        <v>1124</v>
      </c>
      <c r="C1126" s="41" t="s">
        <v>466</v>
      </c>
      <c r="D1126" s="158" t="s">
        <v>2411</v>
      </c>
      <c r="E1126" s="158" t="s">
        <v>2410</v>
      </c>
      <c r="F1126" s="158" t="str">
        <f>MID(D1126,4,1)</f>
        <v>C</v>
      </c>
      <c r="G1126" s="41" t="s">
        <v>2414</v>
      </c>
      <c r="H1126" s="158">
        <v>18702.362000000001</v>
      </c>
      <c r="I1126" s="158" t="s">
        <v>949</v>
      </c>
      <c r="J1126" s="158" t="s">
        <v>949</v>
      </c>
      <c r="K1126" s="41" t="s">
        <v>949</v>
      </c>
      <c r="L1126" s="41" t="s">
        <v>2423</v>
      </c>
      <c r="M1126" s="41" t="s">
        <v>995</v>
      </c>
      <c r="N1126" s="158" t="s">
        <v>949</v>
      </c>
      <c r="O1126" s="158" t="s">
        <v>2424</v>
      </c>
      <c r="P1126" s="158" t="s">
        <v>1554</v>
      </c>
      <c r="Q1126" s="158"/>
      <c r="R1126" s="41" t="s">
        <v>1554</v>
      </c>
      <c r="S1126" s="41" t="s">
        <v>949</v>
      </c>
      <c r="T1126" s="41" t="s">
        <v>949</v>
      </c>
      <c r="U1126" s="41"/>
      <c r="V1126" s="41"/>
      <c r="W1126" s="41"/>
      <c r="X1126" s="41"/>
      <c r="Y1126" s="41"/>
      <c r="Z1126" s="41"/>
      <c r="AA1126" s="41"/>
      <c r="AB1126" s="41"/>
      <c r="AC1126" s="41"/>
      <c r="AD1126" s="41"/>
      <c r="AE1126" s="41" t="s">
        <v>948</v>
      </c>
      <c r="AF1126" s="41" t="s">
        <v>90</v>
      </c>
      <c r="AG1126" s="790"/>
      <c r="AH1126" s="300"/>
      <c r="AI1126" s="229"/>
      <c r="AJ1126" s="218">
        <f t="shared" si="103"/>
        <v>1</v>
      </c>
      <c r="AK1126" s="84">
        <f t="shared" si="104"/>
        <v>1</v>
      </c>
      <c r="AL1126" s="84"/>
    </row>
    <row r="1127" spans="1:38" s="283" customFormat="1" ht="16.5">
      <c r="A1127" s="229"/>
      <c r="B1127" s="41">
        <f t="shared" si="107"/>
        <v>1125</v>
      </c>
      <c r="C1127" s="281" t="s">
        <v>466</v>
      </c>
      <c r="D1127" s="291" t="s">
        <v>6776</v>
      </c>
      <c r="E1127" s="291" t="str">
        <f>D1127</f>
        <v>B8P1XL01</v>
      </c>
      <c r="F1127" s="291" t="s">
        <v>947</v>
      </c>
      <c r="G1127" s="220" t="s">
        <v>2385</v>
      </c>
      <c r="H1127" s="291" t="s">
        <v>5034</v>
      </c>
      <c r="I1127" s="291" t="s">
        <v>5034</v>
      </c>
      <c r="J1127" s="291" t="s">
        <v>5034</v>
      </c>
      <c r="K1127" s="281" t="s">
        <v>5034</v>
      </c>
      <c r="L1127" s="281" t="s">
        <v>5034</v>
      </c>
      <c r="M1127" s="281" t="s">
        <v>5034</v>
      </c>
      <c r="N1127" s="291" t="s">
        <v>5034</v>
      </c>
      <c r="O1127" s="291" t="s">
        <v>5034</v>
      </c>
      <c r="P1127" s="291" t="s">
        <v>5034</v>
      </c>
      <c r="Q1127" s="291" t="s">
        <v>5034</v>
      </c>
      <c r="R1127" s="281" t="s">
        <v>5034</v>
      </c>
      <c r="S1127" s="281" t="s">
        <v>5034</v>
      </c>
      <c r="T1127" s="281" t="s">
        <v>5034</v>
      </c>
      <c r="U1127" s="305" t="s">
        <v>5034</v>
      </c>
      <c r="V1127" s="305" t="s">
        <v>5034</v>
      </c>
      <c r="W1127" s="305" t="s">
        <v>5034</v>
      </c>
      <c r="X1127" s="305" t="s">
        <v>5034</v>
      </c>
      <c r="Y1127" s="305" t="s">
        <v>5034</v>
      </c>
      <c r="Z1127" s="305" t="s">
        <v>5034</v>
      </c>
      <c r="AA1127" s="305" t="s">
        <v>5034</v>
      </c>
      <c r="AB1127" s="305" t="s">
        <v>5034</v>
      </c>
      <c r="AC1127" s="305" t="s">
        <v>5034</v>
      </c>
      <c r="AD1127" s="305" t="s">
        <v>5034</v>
      </c>
      <c r="AE1127" s="84" t="s">
        <v>940</v>
      </c>
      <c r="AF1127" s="229"/>
      <c r="AG1127" s="229"/>
      <c r="AH1127" s="830" t="s">
        <v>2385</v>
      </c>
      <c r="AI1127" s="229"/>
      <c r="AJ1127" s="218">
        <f t="shared" si="103"/>
        <v>1</v>
      </c>
      <c r="AK1127" s="84">
        <f t="shared" si="104"/>
        <v>1</v>
      </c>
      <c r="AL1127" s="84"/>
    </row>
    <row r="1128" spans="1:38" s="283" customFormat="1" ht="16.5">
      <c r="A1128" s="229"/>
      <c r="B1128" s="41">
        <f t="shared" si="107"/>
        <v>1126</v>
      </c>
      <c r="C1128" s="281" t="s">
        <v>466</v>
      </c>
      <c r="D1128" s="291" t="s">
        <v>6777</v>
      </c>
      <c r="E1128" s="291" t="str">
        <f>D1128</f>
        <v>B8P1XL02</v>
      </c>
      <c r="F1128" s="291" t="s">
        <v>947</v>
      </c>
      <c r="G1128" s="281" t="s">
        <v>6778</v>
      </c>
      <c r="H1128" s="291" t="s">
        <v>5034</v>
      </c>
      <c r="I1128" s="291" t="s">
        <v>5034</v>
      </c>
      <c r="J1128" s="291" t="s">
        <v>5034</v>
      </c>
      <c r="K1128" s="281" t="s">
        <v>5034</v>
      </c>
      <c r="L1128" s="281" t="s">
        <v>5034</v>
      </c>
      <c r="M1128" s="281" t="s">
        <v>5034</v>
      </c>
      <c r="N1128" s="291" t="s">
        <v>5034</v>
      </c>
      <c r="O1128" s="291" t="s">
        <v>5034</v>
      </c>
      <c r="P1128" s="291" t="s">
        <v>5034</v>
      </c>
      <c r="Q1128" s="291" t="s">
        <v>5034</v>
      </c>
      <c r="R1128" s="281" t="s">
        <v>5034</v>
      </c>
      <c r="S1128" s="281" t="s">
        <v>5034</v>
      </c>
      <c r="T1128" s="281" t="s">
        <v>5034</v>
      </c>
      <c r="U1128" s="305" t="s">
        <v>5034</v>
      </c>
      <c r="V1128" s="305" t="s">
        <v>5034</v>
      </c>
      <c r="W1128" s="305" t="s">
        <v>5034</v>
      </c>
      <c r="X1128" s="305" t="s">
        <v>5034</v>
      </c>
      <c r="Y1128" s="305" t="s">
        <v>5034</v>
      </c>
      <c r="Z1128" s="305" t="s">
        <v>5034</v>
      </c>
      <c r="AA1128" s="305" t="s">
        <v>5034</v>
      </c>
      <c r="AB1128" s="305" t="s">
        <v>5034</v>
      </c>
      <c r="AC1128" s="305" t="s">
        <v>5034</v>
      </c>
      <c r="AD1128" s="305" t="s">
        <v>5034</v>
      </c>
      <c r="AE1128" s="84" t="s">
        <v>940</v>
      </c>
      <c r="AF1128" s="229"/>
      <c r="AG1128" s="229"/>
      <c r="AH1128" s="830" t="s">
        <v>945</v>
      </c>
      <c r="AI1128" s="229"/>
      <c r="AJ1128" s="218">
        <f t="shared" ref="AJ1128:AJ1191" si="108">COUNTIFS(D:D,D1128)</f>
        <v>1</v>
      </c>
      <c r="AK1128" s="84">
        <f t="shared" si="104"/>
        <v>1</v>
      </c>
      <c r="AL1128" s="84"/>
    </row>
    <row r="1129" spans="1:38" s="283" customFormat="1" ht="16.5">
      <c r="A1129" s="229"/>
      <c r="B1129" s="41">
        <f t="shared" si="107"/>
        <v>1127</v>
      </c>
      <c r="C1129" s="281" t="s">
        <v>466</v>
      </c>
      <c r="D1129" s="291" t="s">
        <v>6779</v>
      </c>
      <c r="E1129" s="291" t="str">
        <f>D1129</f>
        <v>B8P1XL03</v>
      </c>
      <c r="F1129" s="291" t="s">
        <v>947</v>
      </c>
      <c r="G1129" s="220" t="s">
        <v>2434</v>
      </c>
      <c r="H1129" s="291" t="s">
        <v>5034</v>
      </c>
      <c r="I1129" s="291" t="s">
        <v>5034</v>
      </c>
      <c r="J1129" s="291" t="s">
        <v>5034</v>
      </c>
      <c r="K1129" s="281" t="s">
        <v>5034</v>
      </c>
      <c r="L1129" s="281" t="s">
        <v>5034</v>
      </c>
      <c r="M1129" s="281" t="s">
        <v>5034</v>
      </c>
      <c r="N1129" s="291" t="s">
        <v>5034</v>
      </c>
      <c r="O1129" s="291" t="s">
        <v>5034</v>
      </c>
      <c r="P1129" s="291" t="s">
        <v>5034</v>
      </c>
      <c r="Q1129" s="291" t="s">
        <v>5034</v>
      </c>
      <c r="R1129" s="281" t="s">
        <v>5034</v>
      </c>
      <c r="S1129" s="281" t="s">
        <v>5034</v>
      </c>
      <c r="T1129" s="281" t="s">
        <v>5034</v>
      </c>
      <c r="U1129" s="305" t="s">
        <v>5034</v>
      </c>
      <c r="V1129" s="305" t="s">
        <v>5034</v>
      </c>
      <c r="W1129" s="305" t="s">
        <v>5034</v>
      </c>
      <c r="X1129" s="305" t="s">
        <v>5034</v>
      </c>
      <c r="Y1129" s="305" t="s">
        <v>5034</v>
      </c>
      <c r="Z1129" s="305" t="s">
        <v>5034</v>
      </c>
      <c r="AA1129" s="305" t="s">
        <v>5034</v>
      </c>
      <c r="AB1129" s="305" t="s">
        <v>5034</v>
      </c>
      <c r="AC1129" s="305" t="s">
        <v>5034</v>
      </c>
      <c r="AD1129" s="305" t="s">
        <v>5034</v>
      </c>
      <c r="AE1129" s="84" t="s">
        <v>940</v>
      </c>
      <c r="AF1129" s="229"/>
      <c r="AG1129" s="229"/>
      <c r="AH1129" s="830" t="s">
        <v>2434</v>
      </c>
      <c r="AI1129" s="229"/>
      <c r="AJ1129" s="218">
        <f t="shared" si="108"/>
        <v>1</v>
      </c>
      <c r="AK1129" s="84">
        <f t="shared" si="104"/>
        <v>1</v>
      </c>
      <c r="AL1129" s="84"/>
    </row>
    <row r="1130" spans="1:38" s="283" customFormat="1" ht="16.5">
      <c r="A1130" s="229"/>
      <c r="B1130" s="41">
        <f t="shared" si="107"/>
        <v>1128</v>
      </c>
      <c r="C1130" s="281" t="s">
        <v>466</v>
      </c>
      <c r="D1130" s="291" t="s">
        <v>6780</v>
      </c>
      <c r="E1130" s="291" t="str">
        <f>D1130</f>
        <v>B8P1XL04</v>
      </c>
      <c r="F1130" s="291" t="s">
        <v>947</v>
      </c>
      <c r="G1130" s="220" t="s">
        <v>2438</v>
      </c>
      <c r="H1130" s="291" t="s">
        <v>5034</v>
      </c>
      <c r="I1130" s="291" t="s">
        <v>5034</v>
      </c>
      <c r="J1130" s="291" t="s">
        <v>5034</v>
      </c>
      <c r="K1130" s="281" t="s">
        <v>5034</v>
      </c>
      <c r="L1130" s="281" t="s">
        <v>5034</v>
      </c>
      <c r="M1130" s="281" t="s">
        <v>5034</v>
      </c>
      <c r="N1130" s="291" t="s">
        <v>5034</v>
      </c>
      <c r="O1130" s="291" t="s">
        <v>5034</v>
      </c>
      <c r="P1130" s="291" t="s">
        <v>5034</v>
      </c>
      <c r="Q1130" s="291" t="s">
        <v>5034</v>
      </c>
      <c r="R1130" s="281" t="s">
        <v>5034</v>
      </c>
      <c r="S1130" s="281" t="s">
        <v>5034</v>
      </c>
      <c r="T1130" s="281" t="s">
        <v>5034</v>
      </c>
      <c r="U1130" s="305" t="s">
        <v>5034</v>
      </c>
      <c r="V1130" s="305" t="s">
        <v>5034</v>
      </c>
      <c r="W1130" s="305" t="s">
        <v>5034</v>
      </c>
      <c r="X1130" s="305" t="s">
        <v>5034</v>
      </c>
      <c r="Y1130" s="305" t="s">
        <v>5034</v>
      </c>
      <c r="Z1130" s="305" t="s">
        <v>5034</v>
      </c>
      <c r="AA1130" s="305" t="s">
        <v>5034</v>
      </c>
      <c r="AB1130" s="305" t="s">
        <v>5034</v>
      </c>
      <c r="AC1130" s="305" t="s">
        <v>5034</v>
      </c>
      <c r="AD1130" s="305" t="s">
        <v>5034</v>
      </c>
      <c r="AE1130" s="84" t="s">
        <v>940</v>
      </c>
      <c r="AF1130" s="229"/>
      <c r="AG1130" s="229"/>
      <c r="AH1130" s="830" t="s">
        <v>2438</v>
      </c>
      <c r="AI1130" s="229"/>
      <c r="AJ1130" s="218">
        <f t="shared" si="108"/>
        <v>1</v>
      </c>
      <c r="AK1130" s="84">
        <f t="shared" ref="AK1130:AK1193" si="109">COUNTIFS(E:E,E1130)</f>
        <v>1</v>
      </c>
      <c r="AL1130" s="84"/>
    </row>
    <row r="1131" spans="1:38" s="84" customFormat="1" ht="16.5">
      <c r="A1131" s="229"/>
      <c r="B1131" s="41">
        <f t="shared" si="107"/>
        <v>1129</v>
      </c>
      <c r="C1131" s="281" t="s">
        <v>466</v>
      </c>
      <c r="D1131" s="291" t="s">
        <v>6781</v>
      </c>
      <c r="E1131" s="291" t="str">
        <f>D1131</f>
        <v>B8P1XL05</v>
      </c>
      <c r="F1131" s="291" t="s">
        <v>947</v>
      </c>
      <c r="G1131" s="281" t="s">
        <v>6782</v>
      </c>
      <c r="H1131" s="291" t="s">
        <v>5034</v>
      </c>
      <c r="I1131" s="291" t="s">
        <v>5034</v>
      </c>
      <c r="J1131" s="291" t="s">
        <v>5034</v>
      </c>
      <c r="K1131" s="281" t="s">
        <v>5034</v>
      </c>
      <c r="L1131" s="281" t="s">
        <v>5034</v>
      </c>
      <c r="M1131" s="281" t="s">
        <v>5034</v>
      </c>
      <c r="N1131" s="291" t="s">
        <v>5034</v>
      </c>
      <c r="O1131" s="291" t="s">
        <v>5034</v>
      </c>
      <c r="P1131" s="291" t="s">
        <v>5034</v>
      </c>
      <c r="Q1131" s="291" t="s">
        <v>5034</v>
      </c>
      <c r="R1131" s="281" t="s">
        <v>5034</v>
      </c>
      <c r="S1131" s="281" t="s">
        <v>5034</v>
      </c>
      <c r="T1131" s="281" t="s">
        <v>5034</v>
      </c>
      <c r="U1131" s="305" t="s">
        <v>5034</v>
      </c>
      <c r="V1131" s="305" t="s">
        <v>5034</v>
      </c>
      <c r="W1131" s="305" t="s">
        <v>5034</v>
      </c>
      <c r="X1131" s="305" t="s">
        <v>5034</v>
      </c>
      <c r="Y1131" s="305" t="s">
        <v>5034</v>
      </c>
      <c r="Z1131" s="305" t="s">
        <v>5034</v>
      </c>
      <c r="AA1131" s="305" t="s">
        <v>5034</v>
      </c>
      <c r="AB1131" s="305" t="s">
        <v>5034</v>
      </c>
      <c r="AC1131" s="305" t="s">
        <v>5034</v>
      </c>
      <c r="AD1131" s="305" t="s">
        <v>5034</v>
      </c>
      <c r="AE1131" s="84" t="s">
        <v>940</v>
      </c>
      <c r="AF1131" s="229"/>
      <c r="AG1131" s="229"/>
      <c r="AH1131" s="229"/>
      <c r="AI1131" s="229"/>
      <c r="AJ1131" s="218">
        <f t="shared" si="108"/>
        <v>1</v>
      </c>
      <c r="AK1131" s="84">
        <f t="shared" si="109"/>
        <v>1</v>
      </c>
    </row>
    <row r="1132" spans="1:38" s="283" customFormat="1" ht="16.5">
      <c r="A1132" s="218"/>
      <c r="B1132" s="41">
        <f t="shared" si="107"/>
        <v>1130</v>
      </c>
      <c r="C1132" s="41" t="s">
        <v>466</v>
      </c>
      <c r="D1132" s="248" t="s">
        <v>2378</v>
      </c>
      <c r="E1132" s="158" t="s">
        <v>2377</v>
      </c>
      <c r="F1132" s="158" t="str">
        <f t="shared" ref="F1132:F1153" si="110">MID(D1132,4,1)</f>
        <v>X</v>
      </c>
      <c r="G1132" s="220" t="s">
        <v>2381</v>
      </c>
      <c r="H1132" s="244" t="s">
        <v>949</v>
      </c>
      <c r="I1132" s="244" t="s">
        <v>949</v>
      </c>
      <c r="J1132" s="244" t="s">
        <v>949</v>
      </c>
      <c r="K1132" s="221" t="s">
        <v>949</v>
      </c>
      <c r="L1132" s="221" t="s">
        <v>949</v>
      </c>
      <c r="M1132" s="221" t="s">
        <v>949</v>
      </c>
      <c r="N1132" s="244" t="s">
        <v>949</v>
      </c>
      <c r="O1132" s="244" t="s">
        <v>949</v>
      </c>
      <c r="P1132" s="244" t="s">
        <v>949</v>
      </c>
      <c r="Q1132" s="244" t="s">
        <v>949</v>
      </c>
      <c r="R1132" s="221" t="s">
        <v>949</v>
      </c>
      <c r="S1132" s="41" t="s">
        <v>949</v>
      </c>
      <c r="T1132" s="41" t="s">
        <v>949</v>
      </c>
      <c r="U1132" s="41"/>
      <c r="V1132" s="41"/>
      <c r="W1132" s="41"/>
      <c r="X1132" s="41"/>
      <c r="Y1132" s="41"/>
      <c r="Z1132" s="41"/>
      <c r="AA1132" s="41"/>
      <c r="AB1132" s="41"/>
      <c r="AC1132" s="41"/>
      <c r="AD1132" s="41"/>
      <c r="AE1132" s="41" t="s">
        <v>940</v>
      </c>
      <c r="AF1132" s="41" t="s">
        <v>90</v>
      </c>
      <c r="AG1132" s="218"/>
      <c r="AH1132" s="300" t="s">
        <v>2381</v>
      </c>
      <c r="AI1132" s="229"/>
      <c r="AJ1132" s="218">
        <f t="shared" si="108"/>
        <v>1</v>
      </c>
      <c r="AK1132" s="84">
        <f t="shared" si="109"/>
        <v>1</v>
      </c>
      <c r="AL1132" s="84"/>
    </row>
    <row r="1133" spans="1:38" s="283" customFormat="1" ht="16.5">
      <c r="A1133" s="218"/>
      <c r="B1133" s="41">
        <f t="shared" si="107"/>
        <v>1131</v>
      </c>
      <c r="C1133" s="41" t="s">
        <v>466</v>
      </c>
      <c r="D1133" s="248" t="s">
        <v>2383</v>
      </c>
      <c r="E1133" s="158" t="s">
        <v>2382</v>
      </c>
      <c r="F1133" s="158" t="str">
        <f t="shared" si="110"/>
        <v>X</v>
      </c>
      <c r="G1133" s="220" t="s">
        <v>2385</v>
      </c>
      <c r="H1133" s="244" t="s">
        <v>949</v>
      </c>
      <c r="I1133" s="244" t="s">
        <v>949</v>
      </c>
      <c r="J1133" s="244" t="s">
        <v>949</v>
      </c>
      <c r="K1133" s="221" t="s">
        <v>949</v>
      </c>
      <c r="L1133" s="221" t="s">
        <v>949</v>
      </c>
      <c r="M1133" s="221" t="s">
        <v>949</v>
      </c>
      <c r="N1133" s="244" t="s">
        <v>949</v>
      </c>
      <c r="O1133" s="244" t="s">
        <v>949</v>
      </c>
      <c r="P1133" s="244" t="s">
        <v>949</v>
      </c>
      <c r="Q1133" s="244" t="s">
        <v>949</v>
      </c>
      <c r="R1133" s="221" t="s">
        <v>949</v>
      </c>
      <c r="S1133" s="41" t="s">
        <v>949</v>
      </c>
      <c r="T1133" s="41" t="s">
        <v>949</v>
      </c>
      <c r="U1133" s="41"/>
      <c r="V1133" s="41"/>
      <c r="W1133" s="41"/>
      <c r="X1133" s="41"/>
      <c r="Y1133" s="41"/>
      <c r="Z1133" s="41"/>
      <c r="AA1133" s="41"/>
      <c r="AB1133" s="41"/>
      <c r="AC1133" s="41"/>
      <c r="AD1133" s="41"/>
      <c r="AE1133" s="41" t="s">
        <v>940</v>
      </c>
      <c r="AF1133" s="41" t="s">
        <v>90</v>
      </c>
      <c r="AG1133" s="218"/>
      <c r="AH1133" s="830" t="s">
        <v>2385</v>
      </c>
      <c r="AI1133" s="229"/>
      <c r="AJ1133" s="218">
        <f t="shared" si="108"/>
        <v>1</v>
      </c>
      <c r="AK1133" s="84">
        <f t="shared" si="109"/>
        <v>1</v>
      </c>
      <c r="AL1133" s="84"/>
    </row>
    <row r="1134" spans="1:38" s="84" customFormat="1" ht="16.5">
      <c r="A1134" s="218"/>
      <c r="B1134" s="41">
        <f t="shared" si="107"/>
        <v>1132</v>
      </c>
      <c r="C1134" s="41" t="s">
        <v>466</v>
      </c>
      <c r="D1134" s="248" t="s">
        <v>2387</v>
      </c>
      <c r="E1134" s="158" t="s">
        <v>2386</v>
      </c>
      <c r="F1134" s="158" t="str">
        <f t="shared" si="110"/>
        <v>X</v>
      </c>
      <c r="G1134" s="220" t="s">
        <v>2390</v>
      </c>
      <c r="H1134" s="244" t="s">
        <v>949</v>
      </c>
      <c r="I1134" s="244" t="s">
        <v>949</v>
      </c>
      <c r="J1134" s="244" t="s">
        <v>949</v>
      </c>
      <c r="K1134" s="221" t="s">
        <v>949</v>
      </c>
      <c r="L1134" s="221" t="s">
        <v>949</v>
      </c>
      <c r="M1134" s="221" t="s">
        <v>949</v>
      </c>
      <c r="N1134" s="244" t="s">
        <v>949</v>
      </c>
      <c r="O1134" s="244" t="s">
        <v>949</v>
      </c>
      <c r="P1134" s="244" t="s">
        <v>949</v>
      </c>
      <c r="Q1134" s="244" t="s">
        <v>949</v>
      </c>
      <c r="R1134" s="221" t="s">
        <v>949</v>
      </c>
      <c r="S1134" s="41" t="s">
        <v>949</v>
      </c>
      <c r="T1134" s="41" t="s">
        <v>949</v>
      </c>
      <c r="U1134" s="41"/>
      <c r="V1134" s="41"/>
      <c r="W1134" s="41"/>
      <c r="X1134" s="41"/>
      <c r="Y1134" s="41"/>
      <c r="Z1134" s="41"/>
      <c r="AA1134" s="41"/>
      <c r="AB1134" s="41"/>
      <c r="AC1134" s="41"/>
      <c r="AD1134" s="41"/>
      <c r="AE1134" s="41" t="s">
        <v>940</v>
      </c>
      <c r="AF1134" s="41" t="s">
        <v>90</v>
      </c>
      <c r="AG1134" s="218"/>
      <c r="AH1134" s="830" t="s">
        <v>2390</v>
      </c>
      <c r="AI1134" s="229"/>
      <c r="AJ1134" s="218">
        <f t="shared" si="108"/>
        <v>1</v>
      </c>
      <c r="AK1134" s="84">
        <f t="shared" si="109"/>
        <v>1</v>
      </c>
    </row>
    <row r="1135" spans="1:38" s="84" customFormat="1" ht="16.5">
      <c r="A1135" s="218"/>
      <c r="B1135" s="41">
        <f t="shared" si="107"/>
        <v>1133</v>
      </c>
      <c r="C1135" s="41" t="s">
        <v>466</v>
      </c>
      <c r="D1135" s="248" t="s">
        <v>2431</v>
      </c>
      <c r="E1135" s="158" t="s">
        <v>2430</v>
      </c>
      <c r="F1135" s="158" t="str">
        <f t="shared" si="110"/>
        <v>X</v>
      </c>
      <c r="G1135" s="220" t="s">
        <v>2434</v>
      </c>
      <c r="H1135" s="244" t="s">
        <v>949</v>
      </c>
      <c r="I1135" s="244" t="s">
        <v>949</v>
      </c>
      <c r="J1135" s="244" t="s">
        <v>949</v>
      </c>
      <c r="K1135" s="221" t="s">
        <v>949</v>
      </c>
      <c r="L1135" s="221" t="s">
        <v>949</v>
      </c>
      <c r="M1135" s="221" t="s">
        <v>949</v>
      </c>
      <c r="N1135" s="244" t="s">
        <v>949</v>
      </c>
      <c r="O1135" s="244" t="s">
        <v>949</v>
      </c>
      <c r="P1135" s="244" t="s">
        <v>949</v>
      </c>
      <c r="Q1135" s="244" t="s">
        <v>949</v>
      </c>
      <c r="R1135" s="158" t="s">
        <v>986</v>
      </c>
      <c r="S1135" s="158" t="s">
        <v>949</v>
      </c>
      <c r="T1135" s="41" t="s">
        <v>949</v>
      </c>
      <c r="U1135" s="41"/>
      <c r="V1135" s="41"/>
      <c r="W1135" s="41"/>
      <c r="X1135" s="41"/>
      <c r="Y1135" s="41"/>
      <c r="Z1135" s="41"/>
      <c r="AA1135" s="41"/>
      <c r="AB1135" s="41"/>
      <c r="AC1135" s="41"/>
      <c r="AD1135" s="41"/>
      <c r="AE1135" s="41" t="s">
        <v>940</v>
      </c>
      <c r="AF1135" s="41" t="s">
        <v>90</v>
      </c>
      <c r="AG1135" s="218"/>
      <c r="AH1135" s="830" t="s">
        <v>2434</v>
      </c>
      <c r="AI1135" s="229"/>
      <c r="AJ1135" s="218">
        <f t="shared" si="108"/>
        <v>1</v>
      </c>
      <c r="AK1135" s="84">
        <f t="shared" si="109"/>
        <v>1</v>
      </c>
    </row>
    <row r="1136" spans="1:38" s="84" customFormat="1" ht="16.5">
      <c r="A1136" s="218"/>
      <c r="B1136" s="41">
        <f t="shared" si="107"/>
        <v>1134</v>
      </c>
      <c r="C1136" s="41" t="s">
        <v>466</v>
      </c>
      <c r="D1136" s="248" t="s">
        <v>2436</v>
      </c>
      <c r="E1136" s="158" t="s">
        <v>2435</v>
      </c>
      <c r="F1136" s="158" t="str">
        <f t="shared" si="110"/>
        <v>X</v>
      </c>
      <c r="G1136" s="220" t="s">
        <v>2438</v>
      </c>
      <c r="H1136" s="244" t="s">
        <v>949</v>
      </c>
      <c r="I1136" s="244" t="s">
        <v>949</v>
      </c>
      <c r="J1136" s="244" t="s">
        <v>949</v>
      </c>
      <c r="K1136" s="221" t="s">
        <v>949</v>
      </c>
      <c r="L1136" s="221" t="s">
        <v>949</v>
      </c>
      <c r="M1136" s="221" t="s">
        <v>949</v>
      </c>
      <c r="N1136" s="244" t="s">
        <v>949</v>
      </c>
      <c r="O1136" s="244" t="s">
        <v>949</v>
      </c>
      <c r="P1136" s="244" t="s">
        <v>949</v>
      </c>
      <c r="Q1136" s="244" t="s">
        <v>949</v>
      </c>
      <c r="R1136" s="158" t="s">
        <v>986</v>
      </c>
      <c r="S1136" s="158" t="s">
        <v>949</v>
      </c>
      <c r="T1136" s="41" t="s">
        <v>949</v>
      </c>
      <c r="U1136" s="41"/>
      <c r="V1136" s="41"/>
      <c r="W1136" s="41"/>
      <c r="X1136" s="41"/>
      <c r="Y1136" s="41"/>
      <c r="Z1136" s="41"/>
      <c r="AA1136" s="41"/>
      <c r="AB1136" s="41"/>
      <c r="AC1136" s="41"/>
      <c r="AD1136" s="41"/>
      <c r="AE1136" s="41" t="s">
        <v>940</v>
      </c>
      <c r="AF1136" s="41" t="s">
        <v>90</v>
      </c>
      <c r="AG1136" s="218"/>
      <c r="AH1136" s="830" t="s">
        <v>2438</v>
      </c>
      <c r="AI1136" s="229"/>
      <c r="AJ1136" s="218">
        <f t="shared" si="108"/>
        <v>1</v>
      </c>
      <c r="AK1136" s="84">
        <f t="shared" si="109"/>
        <v>1</v>
      </c>
    </row>
    <row r="1137" spans="1:38" s="283" customFormat="1" ht="16.5">
      <c r="A1137" s="218"/>
      <c r="B1137" s="41">
        <f t="shared" si="107"/>
        <v>1135</v>
      </c>
      <c r="C1137" s="41" t="s">
        <v>466</v>
      </c>
      <c r="D1137" s="248" t="s">
        <v>2518</v>
      </c>
      <c r="E1137" s="158" t="s">
        <v>2517</v>
      </c>
      <c r="F1137" s="158" t="str">
        <f t="shared" si="110"/>
        <v>X</v>
      </c>
      <c r="G1137" s="220" t="s">
        <v>2521</v>
      </c>
      <c r="H1137" s="244" t="s">
        <v>949</v>
      </c>
      <c r="I1137" s="244" t="s">
        <v>949</v>
      </c>
      <c r="J1137" s="244" t="s">
        <v>949</v>
      </c>
      <c r="K1137" s="221" t="s">
        <v>949</v>
      </c>
      <c r="L1137" s="221" t="s">
        <v>949</v>
      </c>
      <c r="M1137" s="221" t="s">
        <v>949</v>
      </c>
      <c r="N1137" s="244" t="s">
        <v>949</v>
      </c>
      <c r="O1137" s="244" t="s">
        <v>949</v>
      </c>
      <c r="P1137" s="244" t="s">
        <v>949</v>
      </c>
      <c r="Q1137" s="244" t="s">
        <v>949</v>
      </c>
      <c r="R1137" s="221" t="s">
        <v>949</v>
      </c>
      <c r="S1137" s="41" t="s">
        <v>949</v>
      </c>
      <c r="T1137" s="41" t="s">
        <v>949</v>
      </c>
      <c r="U1137" s="41"/>
      <c r="V1137" s="41"/>
      <c r="W1137" s="41"/>
      <c r="X1137" s="41"/>
      <c r="Y1137" s="41"/>
      <c r="Z1137" s="41"/>
      <c r="AA1137" s="41"/>
      <c r="AB1137" s="41"/>
      <c r="AC1137" s="41"/>
      <c r="AD1137" s="41"/>
      <c r="AE1137" s="41" t="s">
        <v>940</v>
      </c>
      <c r="AF1137" s="41" t="s">
        <v>90</v>
      </c>
      <c r="AG1137" s="790"/>
      <c r="AH1137" s="218"/>
      <c r="AI1137" s="229"/>
      <c r="AJ1137" s="218">
        <f t="shared" si="108"/>
        <v>1</v>
      </c>
      <c r="AK1137" s="84">
        <f t="shared" si="109"/>
        <v>1</v>
      </c>
      <c r="AL1137" s="84"/>
    </row>
    <row r="1138" spans="1:38" s="84" customFormat="1" ht="16.5">
      <c r="A1138" s="218"/>
      <c r="B1138" s="41">
        <f t="shared" si="107"/>
        <v>1136</v>
      </c>
      <c r="C1138" s="41" t="s">
        <v>466</v>
      </c>
      <c r="D1138" s="248" t="s">
        <v>2559</v>
      </c>
      <c r="E1138" s="158" t="s">
        <v>2558</v>
      </c>
      <c r="F1138" s="158" t="str">
        <f t="shared" si="110"/>
        <v>X</v>
      </c>
      <c r="G1138" s="220" t="s">
        <v>2562</v>
      </c>
      <c r="H1138" s="244" t="s">
        <v>949</v>
      </c>
      <c r="I1138" s="244" t="s">
        <v>949</v>
      </c>
      <c r="J1138" s="244" t="s">
        <v>949</v>
      </c>
      <c r="K1138" s="221" t="s">
        <v>949</v>
      </c>
      <c r="L1138" s="221" t="s">
        <v>949</v>
      </c>
      <c r="M1138" s="221" t="s">
        <v>949</v>
      </c>
      <c r="N1138" s="244" t="s">
        <v>949</v>
      </c>
      <c r="O1138" s="244" t="s">
        <v>949</v>
      </c>
      <c r="P1138" s="244" t="s">
        <v>949</v>
      </c>
      <c r="Q1138" s="244" t="s">
        <v>949</v>
      </c>
      <c r="R1138" s="221" t="s">
        <v>949</v>
      </c>
      <c r="S1138" s="41" t="s">
        <v>949</v>
      </c>
      <c r="T1138" s="41" t="s">
        <v>949</v>
      </c>
      <c r="U1138" s="41"/>
      <c r="V1138" s="41"/>
      <c r="W1138" s="41"/>
      <c r="X1138" s="41"/>
      <c r="Y1138" s="41"/>
      <c r="Z1138" s="41"/>
      <c r="AA1138" s="41"/>
      <c r="AB1138" s="41"/>
      <c r="AC1138" s="41"/>
      <c r="AD1138" s="41"/>
      <c r="AE1138" s="41" t="s">
        <v>940</v>
      </c>
      <c r="AF1138" s="41" t="s">
        <v>90</v>
      </c>
      <c r="AG1138" s="790"/>
      <c r="AH1138" s="218" t="s">
        <v>2562</v>
      </c>
      <c r="AI1138" s="229"/>
      <c r="AJ1138" s="218">
        <f t="shared" si="108"/>
        <v>1</v>
      </c>
      <c r="AK1138" s="84">
        <f t="shared" si="109"/>
        <v>1</v>
      </c>
    </row>
    <row r="1139" spans="1:38" s="84" customFormat="1" ht="16.5">
      <c r="A1139" s="218"/>
      <c r="B1139" s="41">
        <f t="shared" si="107"/>
        <v>1137</v>
      </c>
      <c r="C1139" s="41" t="s">
        <v>466</v>
      </c>
      <c r="D1139" s="248" t="s">
        <v>2586</v>
      </c>
      <c r="E1139" s="158" t="s">
        <v>2585</v>
      </c>
      <c r="F1139" s="158" t="str">
        <f t="shared" si="110"/>
        <v>X</v>
      </c>
      <c r="G1139" s="220" t="s">
        <v>2589</v>
      </c>
      <c r="H1139" s="244" t="s">
        <v>949</v>
      </c>
      <c r="I1139" s="244" t="s">
        <v>949</v>
      </c>
      <c r="J1139" s="244" t="s">
        <v>949</v>
      </c>
      <c r="K1139" s="221" t="s">
        <v>949</v>
      </c>
      <c r="L1139" s="221" t="s">
        <v>949</v>
      </c>
      <c r="M1139" s="221" t="s">
        <v>949</v>
      </c>
      <c r="N1139" s="244" t="s">
        <v>949</v>
      </c>
      <c r="O1139" s="244" t="s">
        <v>949</v>
      </c>
      <c r="P1139" s="244" t="s">
        <v>949</v>
      </c>
      <c r="Q1139" s="244" t="s">
        <v>949</v>
      </c>
      <c r="R1139" s="221" t="s">
        <v>949</v>
      </c>
      <c r="S1139" s="41" t="s">
        <v>949</v>
      </c>
      <c r="T1139" s="41" t="s">
        <v>949</v>
      </c>
      <c r="U1139" s="41"/>
      <c r="V1139" s="41"/>
      <c r="W1139" s="41"/>
      <c r="X1139" s="41"/>
      <c r="Y1139" s="41"/>
      <c r="Z1139" s="41"/>
      <c r="AA1139" s="41"/>
      <c r="AB1139" s="41"/>
      <c r="AC1139" s="41"/>
      <c r="AD1139" s="41"/>
      <c r="AE1139" s="41" t="s">
        <v>940</v>
      </c>
      <c r="AF1139" s="41" t="s">
        <v>90</v>
      </c>
      <c r="AG1139" s="790"/>
      <c r="AH1139" s="300" t="s">
        <v>2589</v>
      </c>
      <c r="AI1139" s="229"/>
      <c r="AJ1139" s="218">
        <f t="shared" si="108"/>
        <v>1</v>
      </c>
      <c r="AK1139" s="84">
        <f t="shared" si="109"/>
        <v>1</v>
      </c>
    </row>
    <row r="1140" spans="1:38" s="84" customFormat="1" ht="16.5">
      <c r="A1140" s="218"/>
      <c r="B1140" s="41">
        <f t="shared" si="107"/>
        <v>1138</v>
      </c>
      <c r="C1140" s="41" t="s">
        <v>466</v>
      </c>
      <c r="D1140" s="248" t="s">
        <v>2591</v>
      </c>
      <c r="E1140" s="158" t="s">
        <v>2590</v>
      </c>
      <c r="F1140" s="158" t="str">
        <f t="shared" si="110"/>
        <v>X</v>
      </c>
      <c r="G1140" s="220" t="s">
        <v>2594</v>
      </c>
      <c r="H1140" s="244" t="s">
        <v>949</v>
      </c>
      <c r="I1140" s="244" t="s">
        <v>949</v>
      </c>
      <c r="J1140" s="244" t="s">
        <v>949</v>
      </c>
      <c r="K1140" s="221" t="s">
        <v>949</v>
      </c>
      <c r="L1140" s="221" t="s">
        <v>949</v>
      </c>
      <c r="M1140" s="221" t="s">
        <v>949</v>
      </c>
      <c r="N1140" s="244" t="s">
        <v>949</v>
      </c>
      <c r="O1140" s="244" t="s">
        <v>949</v>
      </c>
      <c r="P1140" s="244" t="s">
        <v>949</v>
      </c>
      <c r="Q1140" s="244" t="s">
        <v>949</v>
      </c>
      <c r="R1140" s="221" t="s">
        <v>949</v>
      </c>
      <c r="S1140" s="41" t="s">
        <v>949</v>
      </c>
      <c r="T1140" s="41" t="s">
        <v>949</v>
      </c>
      <c r="U1140" s="41"/>
      <c r="V1140" s="41"/>
      <c r="W1140" s="41"/>
      <c r="X1140" s="41"/>
      <c r="Y1140" s="41"/>
      <c r="Z1140" s="41"/>
      <c r="AA1140" s="41"/>
      <c r="AB1140" s="41"/>
      <c r="AC1140" s="41"/>
      <c r="AD1140" s="41"/>
      <c r="AE1140" s="41" t="s">
        <v>940</v>
      </c>
      <c r="AF1140" s="41" t="s">
        <v>90</v>
      </c>
      <c r="AG1140" s="790"/>
      <c r="AH1140" s="830" t="s">
        <v>2594</v>
      </c>
      <c r="AI1140" s="229"/>
      <c r="AJ1140" s="218">
        <f t="shared" si="108"/>
        <v>1</v>
      </c>
      <c r="AK1140" s="84">
        <f t="shared" si="109"/>
        <v>1</v>
      </c>
    </row>
    <row r="1141" spans="1:38" s="84" customFormat="1" ht="16.5">
      <c r="A1141" s="218"/>
      <c r="B1141" s="41">
        <f t="shared" si="107"/>
        <v>1139</v>
      </c>
      <c r="C1141" s="41" t="s">
        <v>466</v>
      </c>
      <c r="D1141" s="248" t="s">
        <v>2616</v>
      </c>
      <c r="E1141" s="158" t="s">
        <v>2615</v>
      </c>
      <c r="F1141" s="158" t="str">
        <f t="shared" si="110"/>
        <v>X</v>
      </c>
      <c r="G1141" s="220" t="s">
        <v>2618</v>
      </c>
      <c r="H1141" s="244" t="s">
        <v>949</v>
      </c>
      <c r="I1141" s="244" t="s">
        <v>949</v>
      </c>
      <c r="J1141" s="244" t="s">
        <v>949</v>
      </c>
      <c r="K1141" s="221" t="s">
        <v>949</v>
      </c>
      <c r="L1141" s="221" t="s">
        <v>949</v>
      </c>
      <c r="M1141" s="221" t="s">
        <v>949</v>
      </c>
      <c r="N1141" s="244" t="s">
        <v>949</v>
      </c>
      <c r="O1141" s="244" t="s">
        <v>949</v>
      </c>
      <c r="P1141" s="244" t="s">
        <v>949</v>
      </c>
      <c r="Q1141" s="244" t="s">
        <v>949</v>
      </c>
      <c r="R1141" s="221" t="s">
        <v>949</v>
      </c>
      <c r="S1141" s="41" t="s">
        <v>949</v>
      </c>
      <c r="T1141" s="41" t="s">
        <v>949</v>
      </c>
      <c r="U1141" s="41"/>
      <c r="V1141" s="41"/>
      <c r="W1141" s="41"/>
      <c r="X1141" s="41"/>
      <c r="Y1141" s="41"/>
      <c r="Z1141" s="41"/>
      <c r="AA1141" s="41"/>
      <c r="AB1141" s="41"/>
      <c r="AC1141" s="41"/>
      <c r="AD1141" s="41"/>
      <c r="AE1141" s="41" t="s">
        <v>940</v>
      </c>
      <c r="AF1141" s="41" t="s">
        <v>90</v>
      </c>
      <c r="AG1141" s="790"/>
      <c r="AH1141" s="218"/>
      <c r="AI1141" s="229"/>
      <c r="AJ1141" s="218">
        <f t="shared" si="108"/>
        <v>2</v>
      </c>
      <c r="AK1141" s="84">
        <f t="shared" si="109"/>
        <v>2</v>
      </c>
    </row>
    <row r="1142" spans="1:38" s="84" customFormat="1" ht="16.5">
      <c r="A1142" s="218"/>
      <c r="B1142" s="41">
        <f t="shared" si="107"/>
        <v>1140</v>
      </c>
      <c r="C1142" s="222" t="s">
        <v>466</v>
      </c>
      <c r="D1142" s="307" t="s">
        <v>6783</v>
      </c>
      <c r="E1142" s="158" t="s">
        <v>6784</v>
      </c>
      <c r="F1142" s="307" t="str">
        <f t="shared" si="110"/>
        <v>X</v>
      </c>
      <c r="G1142" s="222" t="s">
        <v>6785</v>
      </c>
      <c r="H1142" s="244" t="s">
        <v>949</v>
      </c>
      <c r="I1142" s="244" t="s">
        <v>949</v>
      </c>
      <c r="J1142" s="244" t="s">
        <v>949</v>
      </c>
      <c r="K1142" s="221" t="s">
        <v>949</v>
      </c>
      <c r="L1142" s="221" t="s">
        <v>949</v>
      </c>
      <c r="M1142" s="221" t="s">
        <v>949</v>
      </c>
      <c r="N1142" s="244" t="s">
        <v>949</v>
      </c>
      <c r="O1142" s="244" t="s">
        <v>949</v>
      </c>
      <c r="P1142" s="244" t="s">
        <v>949</v>
      </c>
      <c r="Q1142" s="244" t="s">
        <v>949</v>
      </c>
      <c r="R1142" s="221" t="s">
        <v>949</v>
      </c>
      <c r="S1142" s="41" t="s">
        <v>949</v>
      </c>
      <c r="T1142" s="41" t="s">
        <v>949</v>
      </c>
      <c r="U1142" s="41"/>
      <c r="V1142" s="41"/>
      <c r="W1142" s="41"/>
      <c r="X1142" s="41"/>
      <c r="Y1142" s="41"/>
      <c r="Z1142" s="41"/>
      <c r="AA1142" s="41"/>
      <c r="AB1142" s="41"/>
      <c r="AC1142" s="41"/>
      <c r="AD1142" s="41"/>
      <c r="AE1142" s="41" t="s">
        <v>940</v>
      </c>
      <c r="AF1142" s="222" t="s">
        <v>90</v>
      </c>
      <c r="AG1142" s="790"/>
      <c r="AH1142" s="218"/>
      <c r="AI1142" s="229"/>
      <c r="AJ1142" s="218">
        <f t="shared" si="108"/>
        <v>1</v>
      </c>
      <c r="AK1142" s="84">
        <f t="shared" si="109"/>
        <v>1</v>
      </c>
    </row>
    <row r="1143" spans="1:38" s="84" customFormat="1" ht="16.5">
      <c r="A1143" s="218"/>
      <c r="B1143" s="41">
        <f t="shared" si="107"/>
        <v>1141</v>
      </c>
      <c r="C1143" s="222" t="s">
        <v>466</v>
      </c>
      <c r="D1143" s="307" t="s">
        <v>4902</v>
      </c>
      <c r="E1143" s="158" t="s">
        <v>4901</v>
      </c>
      <c r="F1143" s="307" t="str">
        <f t="shared" si="110"/>
        <v>X</v>
      </c>
      <c r="G1143" s="222" t="s">
        <v>4903</v>
      </c>
      <c r="H1143" s="244" t="s">
        <v>949</v>
      </c>
      <c r="I1143" s="244" t="s">
        <v>949</v>
      </c>
      <c r="J1143" s="244" t="s">
        <v>949</v>
      </c>
      <c r="K1143" s="221" t="s">
        <v>949</v>
      </c>
      <c r="L1143" s="221" t="s">
        <v>949</v>
      </c>
      <c r="M1143" s="221" t="s">
        <v>949</v>
      </c>
      <c r="N1143" s="244" t="s">
        <v>949</v>
      </c>
      <c r="O1143" s="244" t="s">
        <v>949</v>
      </c>
      <c r="P1143" s="244" t="s">
        <v>949</v>
      </c>
      <c r="Q1143" s="244" t="s">
        <v>949</v>
      </c>
      <c r="R1143" s="221" t="s">
        <v>949</v>
      </c>
      <c r="S1143" s="41" t="s">
        <v>949</v>
      </c>
      <c r="T1143" s="41" t="s">
        <v>949</v>
      </c>
      <c r="U1143" s="41"/>
      <c r="V1143" s="41"/>
      <c r="W1143" s="41"/>
      <c r="X1143" s="41"/>
      <c r="Y1143" s="41"/>
      <c r="Z1143" s="41"/>
      <c r="AA1143" s="41"/>
      <c r="AB1143" s="41"/>
      <c r="AC1143" s="41"/>
      <c r="AD1143" s="41"/>
      <c r="AE1143" s="41" t="s">
        <v>940</v>
      </c>
      <c r="AF1143" s="222" t="s">
        <v>90</v>
      </c>
      <c r="AG1143" s="790"/>
      <c r="AH1143" s="218"/>
      <c r="AI1143" s="229"/>
      <c r="AJ1143" s="218">
        <f t="shared" si="108"/>
        <v>1</v>
      </c>
      <c r="AK1143" s="84">
        <f t="shared" si="109"/>
        <v>1</v>
      </c>
    </row>
    <row r="1144" spans="1:38" s="84" customFormat="1" ht="16.5">
      <c r="A1144" s="218"/>
      <c r="B1144" s="41">
        <f t="shared" si="107"/>
        <v>1142</v>
      </c>
      <c r="C1144" s="222" t="s">
        <v>466</v>
      </c>
      <c r="D1144" s="307" t="s">
        <v>6786</v>
      </c>
      <c r="E1144" s="158" t="s">
        <v>4904</v>
      </c>
      <c r="F1144" s="307" t="str">
        <f t="shared" si="110"/>
        <v>X</v>
      </c>
      <c r="G1144" s="222" t="s">
        <v>4906</v>
      </c>
      <c r="H1144" s="244" t="s">
        <v>949</v>
      </c>
      <c r="I1144" s="244" t="s">
        <v>949</v>
      </c>
      <c r="J1144" s="244" t="s">
        <v>949</v>
      </c>
      <c r="K1144" s="221" t="s">
        <v>949</v>
      </c>
      <c r="L1144" s="221" t="s">
        <v>949</v>
      </c>
      <c r="M1144" s="221" t="s">
        <v>949</v>
      </c>
      <c r="N1144" s="244" t="s">
        <v>949</v>
      </c>
      <c r="O1144" s="244" t="s">
        <v>949</v>
      </c>
      <c r="P1144" s="244" t="s">
        <v>949</v>
      </c>
      <c r="Q1144" s="244" t="s">
        <v>949</v>
      </c>
      <c r="R1144" s="221" t="s">
        <v>949</v>
      </c>
      <c r="S1144" s="41" t="s">
        <v>949</v>
      </c>
      <c r="T1144" s="41" t="s">
        <v>949</v>
      </c>
      <c r="U1144" s="41"/>
      <c r="V1144" s="41"/>
      <c r="W1144" s="41"/>
      <c r="X1144" s="41"/>
      <c r="Y1144" s="41"/>
      <c r="Z1144" s="41"/>
      <c r="AA1144" s="41"/>
      <c r="AB1144" s="41"/>
      <c r="AC1144" s="41"/>
      <c r="AD1144" s="41"/>
      <c r="AE1144" s="41" t="s">
        <v>940</v>
      </c>
      <c r="AF1144" s="222" t="s">
        <v>90</v>
      </c>
      <c r="AG1144" s="790"/>
      <c r="AH1144" s="218"/>
      <c r="AI1144" s="229"/>
      <c r="AJ1144" s="218">
        <f t="shared" si="108"/>
        <v>1</v>
      </c>
      <c r="AK1144" s="84">
        <f t="shared" si="109"/>
        <v>1</v>
      </c>
    </row>
    <row r="1145" spans="1:38" s="283" customFormat="1" ht="16.5">
      <c r="A1145" s="218"/>
      <c r="B1145" s="41">
        <f t="shared" si="107"/>
        <v>1143</v>
      </c>
      <c r="C1145" s="222" t="s">
        <v>466</v>
      </c>
      <c r="D1145" s="307" t="s">
        <v>6787</v>
      </c>
      <c r="E1145" s="158" t="s">
        <v>6788</v>
      </c>
      <c r="F1145" s="307" t="str">
        <f t="shared" si="110"/>
        <v>X</v>
      </c>
      <c r="G1145" s="220" t="s">
        <v>6789</v>
      </c>
      <c r="H1145" s="244" t="s">
        <v>949</v>
      </c>
      <c r="I1145" s="244" t="s">
        <v>949</v>
      </c>
      <c r="J1145" s="244" t="s">
        <v>949</v>
      </c>
      <c r="K1145" s="221" t="s">
        <v>949</v>
      </c>
      <c r="L1145" s="221" t="s">
        <v>949</v>
      </c>
      <c r="M1145" s="221" t="s">
        <v>949</v>
      </c>
      <c r="N1145" s="244" t="s">
        <v>949</v>
      </c>
      <c r="O1145" s="244" t="s">
        <v>949</v>
      </c>
      <c r="P1145" s="244" t="s">
        <v>949</v>
      </c>
      <c r="Q1145" s="244" t="s">
        <v>949</v>
      </c>
      <c r="R1145" s="221" t="s">
        <v>949</v>
      </c>
      <c r="S1145" s="41" t="s">
        <v>949</v>
      </c>
      <c r="T1145" s="41" t="s">
        <v>949</v>
      </c>
      <c r="U1145" s="41"/>
      <c r="V1145" s="41"/>
      <c r="W1145" s="41"/>
      <c r="X1145" s="41"/>
      <c r="Y1145" s="41"/>
      <c r="Z1145" s="41"/>
      <c r="AA1145" s="41"/>
      <c r="AB1145" s="41"/>
      <c r="AC1145" s="41"/>
      <c r="AD1145" s="41"/>
      <c r="AE1145" s="41" t="s">
        <v>940</v>
      </c>
      <c r="AF1145" s="222" t="s">
        <v>90</v>
      </c>
      <c r="AG1145" s="790"/>
      <c r="AH1145" s="222" t="s">
        <v>6789</v>
      </c>
      <c r="AI1145" s="229"/>
      <c r="AJ1145" s="218">
        <f t="shared" si="108"/>
        <v>1</v>
      </c>
      <c r="AK1145" s="84">
        <f t="shared" si="109"/>
        <v>1</v>
      </c>
      <c r="AL1145" s="84"/>
    </row>
    <row r="1146" spans="1:38" s="283" customFormat="1" ht="16.5">
      <c r="A1146" s="218"/>
      <c r="B1146" s="41">
        <f t="shared" si="107"/>
        <v>1144</v>
      </c>
      <c r="C1146" s="222" t="s">
        <v>466</v>
      </c>
      <c r="D1146" s="307" t="s">
        <v>4908</v>
      </c>
      <c r="E1146" s="158" t="s">
        <v>4907</v>
      </c>
      <c r="F1146" s="307" t="str">
        <f t="shared" si="110"/>
        <v>X</v>
      </c>
      <c r="G1146" s="220" t="s">
        <v>4909</v>
      </c>
      <c r="H1146" s="244" t="s">
        <v>949</v>
      </c>
      <c r="I1146" s="244" t="s">
        <v>949</v>
      </c>
      <c r="J1146" s="244" t="s">
        <v>949</v>
      </c>
      <c r="K1146" s="221" t="s">
        <v>949</v>
      </c>
      <c r="L1146" s="221" t="s">
        <v>949</v>
      </c>
      <c r="M1146" s="221" t="s">
        <v>949</v>
      </c>
      <c r="N1146" s="244" t="s">
        <v>949</v>
      </c>
      <c r="O1146" s="244" t="s">
        <v>949</v>
      </c>
      <c r="P1146" s="244" t="s">
        <v>949</v>
      </c>
      <c r="Q1146" s="244" t="s">
        <v>949</v>
      </c>
      <c r="R1146" s="221" t="s">
        <v>949</v>
      </c>
      <c r="S1146" s="41" t="s">
        <v>949</v>
      </c>
      <c r="T1146" s="41" t="s">
        <v>949</v>
      </c>
      <c r="U1146" s="41"/>
      <c r="V1146" s="41"/>
      <c r="W1146" s="41"/>
      <c r="X1146" s="41"/>
      <c r="Y1146" s="41"/>
      <c r="Z1146" s="41"/>
      <c r="AA1146" s="41"/>
      <c r="AB1146" s="41"/>
      <c r="AC1146" s="41"/>
      <c r="AD1146" s="41"/>
      <c r="AE1146" s="41" t="s">
        <v>940</v>
      </c>
      <c r="AF1146" s="222" t="s">
        <v>90</v>
      </c>
      <c r="AG1146" s="790"/>
      <c r="AH1146" s="222" t="s">
        <v>4909</v>
      </c>
      <c r="AI1146" s="229"/>
      <c r="AJ1146" s="218">
        <f t="shared" si="108"/>
        <v>1</v>
      </c>
      <c r="AK1146" s="84">
        <f t="shared" si="109"/>
        <v>1</v>
      </c>
      <c r="AL1146" s="84"/>
    </row>
    <row r="1147" spans="1:38" s="283" customFormat="1" ht="16.5">
      <c r="A1147" s="218"/>
      <c r="B1147" s="41">
        <f t="shared" si="107"/>
        <v>1145</v>
      </c>
      <c r="C1147" s="41" t="s">
        <v>649</v>
      </c>
      <c r="D1147" s="248" t="s">
        <v>3125</v>
      </c>
      <c r="E1147" s="158" t="s">
        <v>3124</v>
      </c>
      <c r="F1147" s="158" t="str">
        <f t="shared" si="110"/>
        <v>X</v>
      </c>
      <c r="G1147" s="220" t="s">
        <v>3128</v>
      </c>
      <c r="H1147" s="244" t="s">
        <v>949</v>
      </c>
      <c r="I1147" s="244" t="s">
        <v>949</v>
      </c>
      <c r="J1147" s="244" t="s">
        <v>949</v>
      </c>
      <c r="K1147" s="221" t="s">
        <v>949</v>
      </c>
      <c r="L1147" s="221" t="s">
        <v>949</v>
      </c>
      <c r="M1147" s="221" t="s">
        <v>949</v>
      </c>
      <c r="N1147" s="244" t="s">
        <v>949</v>
      </c>
      <c r="O1147" s="244" t="s">
        <v>949</v>
      </c>
      <c r="P1147" s="244" t="s">
        <v>949</v>
      </c>
      <c r="Q1147" s="244" t="s">
        <v>949</v>
      </c>
      <c r="R1147" s="221" t="s">
        <v>949</v>
      </c>
      <c r="S1147" s="41" t="s">
        <v>949</v>
      </c>
      <c r="T1147" s="41" t="s">
        <v>949</v>
      </c>
      <c r="U1147" s="41"/>
      <c r="V1147" s="41"/>
      <c r="W1147" s="41"/>
      <c r="X1147" s="41"/>
      <c r="Y1147" s="41"/>
      <c r="Z1147" s="41"/>
      <c r="AA1147" s="41"/>
      <c r="AB1147" s="41"/>
      <c r="AC1147" s="41"/>
      <c r="AD1147" s="41"/>
      <c r="AE1147" s="41" t="s">
        <v>940</v>
      </c>
      <c r="AF1147" s="41" t="s">
        <v>143</v>
      </c>
      <c r="AG1147" s="790"/>
      <c r="AH1147" s="218"/>
      <c r="AI1147" s="229"/>
      <c r="AJ1147" s="218">
        <f t="shared" si="108"/>
        <v>1</v>
      </c>
      <c r="AK1147" s="84">
        <f t="shared" si="109"/>
        <v>1</v>
      </c>
      <c r="AL1147" s="84"/>
    </row>
    <row r="1148" spans="1:38" s="84" customFormat="1" ht="16.5">
      <c r="A1148" s="218"/>
      <c r="B1148" s="41">
        <f t="shared" si="107"/>
        <v>1146</v>
      </c>
      <c r="C1148" s="41" t="s">
        <v>649</v>
      </c>
      <c r="D1148" s="248" t="s">
        <v>3131</v>
      </c>
      <c r="E1148" s="158" t="s">
        <v>3130</v>
      </c>
      <c r="F1148" s="158" t="str">
        <f t="shared" si="110"/>
        <v>X</v>
      </c>
      <c r="G1148" s="220" t="s">
        <v>3133</v>
      </c>
      <c r="H1148" s="244" t="s">
        <v>949</v>
      </c>
      <c r="I1148" s="244" t="s">
        <v>949</v>
      </c>
      <c r="J1148" s="244" t="s">
        <v>949</v>
      </c>
      <c r="K1148" s="221" t="s">
        <v>949</v>
      </c>
      <c r="L1148" s="221" t="s">
        <v>949</v>
      </c>
      <c r="M1148" s="221" t="s">
        <v>949</v>
      </c>
      <c r="N1148" s="244" t="s">
        <v>949</v>
      </c>
      <c r="O1148" s="244" t="s">
        <v>949</v>
      </c>
      <c r="P1148" s="244" t="s">
        <v>949</v>
      </c>
      <c r="Q1148" s="244" t="s">
        <v>949</v>
      </c>
      <c r="R1148" s="221" t="s">
        <v>949</v>
      </c>
      <c r="S1148" s="41" t="s">
        <v>949</v>
      </c>
      <c r="T1148" s="41" t="s">
        <v>949</v>
      </c>
      <c r="U1148" s="41"/>
      <c r="V1148" s="41"/>
      <c r="W1148" s="41"/>
      <c r="X1148" s="41"/>
      <c r="Y1148" s="41"/>
      <c r="Z1148" s="41"/>
      <c r="AA1148" s="41"/>
      <c r="AB1148" s="41"/>
      <c r="AC1148" s="41"/>
      <c r="AD1148" s="41"/>
      <c r="AE1148" s="41" t="s">
        <v>940</v>
      </c>
      <c r="AF1148" s="41" t="s">
        <v>143</v>
      </c>
      <c r="AG1148" s="790"/>
      <c r="AH1148" s="218"/>
      <c r="AI1148" s="229"/>
      <c r="AJ1148" s="218">
        <f t="shared" si="108"/>
        <v>1</v>
      </c>
      <c r="AK1148" s="84">
        <f t="shared" si="109"/>
        <v>1</v>
      </c>
    </row>
    <row r="1149" spans="1:38" s="84" customFormat="1" ht="16.5">
      <c r="A1149" s="218"/>
      <c r="B1149" s="41">
        <f t="shared" si="107"/>
        <v>1147</v>
      </c>
      <c r="C1149" s="41" t="s">
        <v>649</v>
      </c>
      <c r="D1149" s="248" t="s">
        <v>3135</v>
      </c>
      <c r="E1149" s="158" t="s">
        <v>3134</v>
      </c>
      <c r="F1149" s="158" t="str">
        <f t="shared" si="110"/>
        <v>X</v>
      </c>
      <c r="G1149" s="220" t="s">
        <v>3138</v>
      </c>
      <c r="H1149" s="244" t="s">
        <v>949</v>
      </c>
      <c r="I1149" s="244" t="s">
        <v>949</v>
      </c>
      <c r="J1149" s="244" t="s">
        <v>949</v>
      </c>
      <c r="K1149" s="221" t="s">
        <v>949</v>
      </c>
      <c r="L1149" s="221" t="s">
        <v>949</v>
      </c>
      <c r="M1149" s="221" t="s">
        <v>949</v>
      </c>
      <c r="N1149" s="244" t="s">
        <v>949</v>
      </c>
      <c r="O1149" s="244" t="s">
        <v>949</v>
      </c>
      <c r="P1149" s="244" t="s">
        <v>949</v>
      </c>
      <c r="Q1149" s="244" t="s">
        <v>949</v>
      </c>
      <c r="R1149" s="221" t="s">
        <v>949</v>
      </c>
      <c r="S1149" s="41" t="s">
        <v>949</v>
      </c>
      <c r="T1149" s="41" t="s">
        <v>949</v>
      </c>
      <c r="U1149" s="41"/>
      <c r="V1149" s="41"/>
      <c r="W1149" s="41"/>
      <c r="X1149" s="41"/>
      <c r="Y1149" s="41"/>
      <c r="Z1149" s="41"/>
      <c r="AA1149" s="41"/>
      <c r="AB1149" s="41"/>
      <c r="AC1149" s="41"/>
      <c r="AD1149" s="41"/>
      <c r="AE1149" s="41" t="s">
        <v>940</v>
      </c>
      <c r="AF1149" s="41" t="s">
        <v>143</v>
      </c>
      <c r="AG1149" s="790"/>
      <c r="AH1149" s="218"/>
      <c r="AI1149" s="229"/>
      <c r="AJ1149" s="218">
        <f t="shared" si="108"/>
        <v>1</v>
      </c>
      <c r="AK1149" s="84">
        <f t="shared" si="109"/>
        <v>1</v>
      </c>
    </row>
    <row r="1150" spans="1:38" s="84" customFormat="1" ht="16.5">
      <c r="A1150" s="218"/>
      <c r="B1150" s="41">
        <f t="shared" si="107"/>
        <v>1148</v>
      </c>
      <c r="C1150" s="41" t="s">
        <v>649</v>
      </c>
      <c r="D1150" s="248" t="s">
        <v>3149</v>
      </c>
      <c r="E1150" s="158" t="s">
        <v>3148</v>
      </c>
      <c r="F1150" s="158" t="str">
        <f t="shared" si="110"/>
        <v>X</v>
      </c>
      <c r="G1150" s="220" t="s">
        <v>3152</v>
      </c>
      <c r="H1150" s="244" t="s">
        <v>949</v>
      </c>
      <c r="I1150" s="244" t="s">
        <v>949</v>
      </c>
      <c r="J1150" s="244" t="s">
        <v>949</v>
      </c>
      <c r="K1150" s="221" t="s">
        <v>949</v>
      </c>
      <c r="L1150" s="221" t="s">
        <v>949</v>
      </c>
      <c r="M1150" s="221" t="s">
        <v>949</v>
      </c>
      <c r="N1150" s="244" t="s">
        <v>949</v>
      </c>
      <c r="O1150" s="244" t="s">
        <v>949</v>
      </c>
      <c r="P1150" s="244" t="s">
        <v>949</v>
      </c>
      <c r="Q1150" s="244" t="s">
        <v>949</v>
      </c>
      <c r="R1150" s="221" t="s">
        <v>949</v>
      </c>
      <c r="S1150" s="41" t="s">
        <v>949</v>
      </c>
      <c r="T1150" s="41" t="s">
        <v>949</v>
      </c>
      <c r="U1150" s="41"/>
      <c r="V1150" s="41"/>
      <c r="W1150" s="41"/>
      <c r="X1150" s="41"/>
      <c r="Y1150" s="41"/>
      <c r="Z1150" s="41"/>
      <c r="AA1150" s="41"/>
      <c r="AB1150" s="41"/>
      <c r="AC1150" s="41"/>
      <c r="AD1150" s="41"/>
      <c r="AE1150" s="41" t="s">
        <v>940</v>
      </c>
      <c r="AF1150" s="41" t="s">
        <v>143</v>
      </c>
      <c r="AG1150" s="790"/>
      <c r="AH1150" s="218"/>
      <c r="AI1150" s="229"/>
      <c r="AJ1150" s="218">
        <f t="shared" si="108"/>
        <v>1</v>
      </c>
      <c r="AK1150" s="84">
        <f t="shared" si="109"/>
        <v>1</v>
      </c>
    </row>
    <row r="1151" spans="1:38" s="84" customFormat="1" ht="16.5">
      <c r="A1151" s="218"/>
      <c r="B1151" s="41">
        <f t="shared" si="107"/>
        <v>1149</v>
      </c>
      <c r="C1151" s="41" t="s">
        <v>649</v>
      </c>
      <c r="D1151" s="248" t="s">
        <v>3159</v>
      </c>
      <c r="E1151" s="158" t="s">
        <v>3158</v>
      </c>
      <c r="F1151" s="158" t="str">
        <f t="shared" si="110"/>
        <v>X</v>
      </c>
      <c r="G1151" s="220" t="s">
        <v>3161</v>
      </c>
      <c r="H1151" s="244" t="s">
        <v>949</v>
      </c>
      <c r="I1151" s="244" t="s">
        <v>949</v>
      </c>
      <c r="J1151" s="244" t="s">
        <v>949</v>
      </c>
      <c r="K1151" s="221" t="s">
        <v>949</v>
      </c>
      <c r="L1151" s="221" t="s">
        <v>949</v>
      </c>
      <c r="M1151" s="221" t="s">
        <v>949</v>
      </c>
      <c r="N1151" s="244" t="s">
        <v>949</v>
      </c>
      <c r="O1151" s="244" t="s">
        <v>949</v>
      </c>
      <c r="P1151" s="244" t="s">
        <v>949</v>
      </c>
      <c r="Q1151" s="244" t="s">
        <v>949</v>
      </c>
      <c r="R1151" s="221" t="s">
        <v>949</v>
      </c>
      <c r="S1151" s="41" t="s">
        <v>949</v>
      </c>
      <c r="T1151" s="41" t="s">
        <v>949</v>
      </c>
      <c r="U1151" s="41"/>
      <c r="V1151" s="41"/>
      <c r="W1151" s="41"/>
      <c r="X1151" s="41"/>
      <c r="Y1151" s="41"/>
      <c r="Z1151" s="41"/>
      <c r="AA1151" s="41"/>
      <c r="AB1151" s="41"/>
      <c r="AC1151" s="41"/>
      <c r="AD1151" s="41"/>
      <c r="AE1151" s="41" t="s">
        <v>940</v>
      </c>
      <c r="AF1151" s="41" t="s">
        <v>143</v>
      </c>
      <c r="AG1151" s="790"/>
      <c r="AH1151" s="218"/>
      <c r="AI1151" s="229"/>
      <c r="AJ1151" s="218">
        <f t="shared" si="108"/>
        <v>1</v>
      </c>
      <c r="AK1151" s="84">
        <f t="shared" si="109"/>
        <v>1</v>
      </c>
    </row>
    <row r="1152" spans="1:38" s="84" customFormat="1" ht="16.5">
      <c r="A1152" s="218"/>
      <c r="B1152" s="41">
        <f t="shared" si="107"/>
        <v>1150</v>
      </c>
      <c r="C1152" s="41" t="s">
        <v>649</v>
      </c>
      <c r="D1152" s="248" t="s">
        <v>3175</v>
      </c>
      <c r="E1152" s="158" t="s">
        <v>3174</v>
      </c>
      <c r="F1152" s="158" t="str">
        <f t="shared" si="110"/>
        <v>X</v>
      </c>
      <c r="G1152" s="220" t="s">
        <v>3178</v>
      </c>
      <c r="H1152" s="244" t="s">
        <v>949</v>
      </c>
      <c r="I1152" s="244" t="s">
        <v>949</v>
      </c>
      <c r="J1152" s="244" t="s">
        <v>949</v>
      </c>
      <c r="K1152" s="221" t="s">
        <v>949</v>
      </c>
      <c r="L1152" s="221" t="s">
        <v>949</v>
      </c>
      <c r="M1152" s="221" t="s">
        <v>949</v>
      </c>
      <c r="N1152" s="244" t="s">
        <v>949</v>
      </c>
      <c r="O1152" s="244" t="s">
        <v>949</v>
      </c>
      <c r="P1152" s="244" t="s">
        <v>949</v>
      </c>
      <c r="Q1152" s="244" t="s">
        <v>949</v>
      </c>
      <c r="R1152" s="221" t="s">
        <v>949</v>
      </c>
      <c r="S1152" s="41" t="s">
        <v>949</v>
      </c>
      <c r="T1152" s="41" t="s">
        <v>949</v>
      </c>
      <c r="U1152" s="41"/>
      <c r="V1152" s="41"/>
      <c r="W1152" s="41"/>
      <c r="X1152" s="41"/>
      <c r="Y1152" s="41"/>
      <c r="Z1152" s="41"/>
      <c r="AA1152" s="41"/>
      <c r="AB1152" s="41"/>
      <c r="AC1152" s="41"/>
      <c r="AD1152" s="41"/>
      <c r="AE1152" s="41" t="s">
        <v>940</v>
      </c>
      <c r="AF1152" s="41" t="s">
        <v>143</v>
      </c>
      <c r="AG1152" s="790"/>
      <c r="AH1152" s="218"/>
      <c r="AI1152" s="229"/>
      <c r="AJ1152" s="218">
        <f t="shared" si="108"/>
        <v>1</v>
      </c>
      <c r="AK1152" s="84">
        <f t="shared" si="109"/>
        <v>1</v>
      </c>
    </row>
    <row r="1153" spans="1:37" s="84" customFormat="1" ht="16.5">
      <c r="A1153" s="218"/>
      <c r="B1153" s="41">
        <f t="shared" si="107"/>
        <v>1151</v>
      </c>
      <c r="C1153" s="41" t="s">
        <v>649</v>
      </c>
      <c r="D1153" s="248" t="s">
        <v>3211</v>
      </c>
      <c r="E1153" s="158" t="s">
        <v>3210</v>
      </c>
      <c r="F1153" s="158" t="str">
        <f t="shared" si="110"/>
        <v>X</v>
      </c>
      <c r="G1153" s="220" t="s">
        <v>3214</v>
      </c>
      <c r="H1153" s="244" t="s">
        <v>949</v>
      </c>
      <c r="I1153" s="244" t="s">
        <v>949</v>
      </c>
      <c r="J1153" s="244" t="s">
        <v>949</v>
      </c>
      <c r="K1153" s="221" t="s">
        <v>949</v>
      </c>
      <c r="L1153" s="221" t="s">
        <v>949</v>
      </c>
      <c r="M1153" s="221" t="s">
        <v>949</v>
      </c>
      <c r="N1153" s="244" t="s">
        <v>949</v>
      </c>
      <c r="O1153" s="244" t="s">
        <v>949</v>
      </c>
      <c r="P1153" s="244" t="s">
        <v>949</v>
      </c>
      <c r="Q1153" s="244" t="s">
        <v>949</v>
      </c>
      <c r="R1153" s="221" t="s">
        <v>949</v>
      </c>
      <c r="S1153" s="41" t="s">
        <v>949</v>
      </c>
      <c r="T1153" s="41" t="s">
        <v>949</v>
      </c>
      <c r="U1153" s="41"/>
      <c r="V1153" s="41"/>
      <c r="W1153" s="41"/>
      <c r="X1153" s="41"/>
      <c r="Y1153" s="41"/>
      <c r="Z1153" s="41"/>
      <c r="AA1153" s="41"/>
      <c r="AB1153" s="41"/>
      <c r="AC1153" s="41"/>
      <c r="AD1153" s="41"/>
      <c r="AE1153" s="41" t="s">
        <v>940</v>
      </c>
      <c r="AF1153" s="41" t="s">
        <v>143</v>
      </c>
      <c r="AG1153" s="790"/>
      <c r="AH1153" s="218"/>
      <c r="AI1153" s="229"/>
      <c r="AJ1153" s="218">
        <f t="shared" si="108"/>
        <v>1</v>
      </c>
      <c r="AK1153" s="84">
        <f t="shared" si="109"/>
        <v>1</v>
      </c>
    </row>
    <row r="1154" spans="1:37" s="84" customFormat="1" ht="16.5">
      <c r="A1154" s="229"/>
      <c r="B1154" s="41">
        <f t="shared" si="107"/>
        <v>1152</v>
      </c>
      <c r="C1154" s="281" t="s">
        <v>649</v>
      </c>
      <c r="D1154" s="291" t="s">
        <v>6790</v>
      </c>
      <c r="E1154" s="291" t="s">
        <v>6790</v>
      </c>
      <c r="F1154" s="291" t="str">
        <f>MID(D1154,5,1)</f>
        <v>X</v>
      </c>
      <c r="G1154" s="281" t="s">
        <v>6791</v>
      </c>
      <c r="H1154" s="244" t="s">
        <v>949</v>
      </c>
      <c r="I1154" s="244" t="s">
        <v>949</v>
      </c>
      <c r="J1154" s="244" t="s">
        <v>949</v>
      </c>
      <c r="K1154" s="221" t="s">
        <v>949</v>
      </c>
      <c r="L1154" s="221" t="s">
        <v>949</v>
      </c>
      <c r="M1154" s="221" t="s">
        <v>949</v>
      </c>
      <c r="N1154" s="244" t="s">
        <v>949</v>
      </c>
      <c r="O1154" s="244" t="s">
        <v>949</v>
      </c>
      <c r="P1154" s="244" t="s">
        <v>949</v>
      </c>
      <c r="Q1154" s="244" t="s">
        <v>949</v>
      </c>
      <c r="R1154" s="221" t="s">
        <v>949</v>
      </c>
      <c r="S1154" s="41" t="s">
        <v>949</v>
      </c>
      <c r="T1154" s="41" t="s">
        <v>949</v>
      </c>
      <c r="U1154" s="41"/>
      <c r="V1154" s="41"/>
      <c r="W1154" s="41"/>
      <c r="X1154" s="41"/>
      <c r="Y1154" s="41"/>
      <c r="Z1154" s="41"/>
      <c r="AA1154" s="41"/>
      <c r="AB1154" s="41"/>
      <c r="AC1154" s="41"/>
      <c r="AD1154" s="41"/>
      <c r="AE1154" s="41" t="s">
        <v>940</v>
      </c>
      <c r="AF1154" s="41" t="s">
        <v>143</v>
      </c>
      <c r="AG1154" s="790"/>
      <c r="AH1154" s="229"/>
      <c r="AI1154" s="229"/>
      <c r="AJ1154" s="218">
        <f t="shared" si="108"/>
        <v>1</v>
      </c>
      <c r="AK1154" s="84">
        <f t="shared" si="109"/>
        <v>1</v>
      </c>
    </row>
    <row r="1155" spans="1:37" s="84" customFormat="1" ht="16.5">
      <c r="A1155" s="229"/>
      <c r="B1155" s="41">
        <f t="shared" si="107"/>
        <v>1153</v>
      </c>
      <c r="C1155" s="281" t="s">
        <v>649</v>
      </c>
      <c r="D1155" s="291" t="s">
        <v>6792</v>
      </c>
      <c r="E1155" s="291" t="s">
        <v>6793</v>
      </c>
      <c r="F1155" s="291" t="str">
        <f>MID(D1155,4,1)</f>
        <v>X</v>
      </c>
      <c r="G1155" s="281" t="s">
        <v>6794</v>
      </c>
      <c r="H1155" s="247" t="s">
        <v>949</v>
      </c>
      <c r="I1155" s="247" t="s">
        <v>949</v>
      </c>
      <c r="J1155" s="247" t="s">
        <v>949</v>
      </c>
      <c r="K1155" s="220" t="s">
        <v>949</v>
      </c>
      <c r="L1155" s="220" t="s">
        <v>949</v>
      </c>
      <c r="M1155" s="220" t="s">
        <v>949</v>
      </c>
      <c r="N1155" s="247" t="s">
        <v>949</v>
      </c>
      <c r="O1155" s="247" t="s">
        <v>949</v>
      </c>
      <c r="P1155" s="247" t="s">
        <v>949</v>
      </c>
      <c r="Q1155" s="247" t="s">
        <v>949</v>
      </c>
      <c r="R1155" s="221" t="s">
        <v>949</v>
      </c>
      <c r="S1155" s="41" t="s">
        <v>949</v>
      </c>
      <c r="T1155" s="41" t="s">
        <v>949</v>
      </c>
      <c r="U1155" s="229"/>
      <c r="V1155" s="229"/>
      <c r="W1155" s="229"/>
      <c r="X1155" s="229"/>
      <c r="Y1155" s="229"/>
      <c r="Z1155" s="229"/>
      <c r="AA1155" s="229"/>
      <c r="AB1155" s="229"/>
      <c r="AC1155" s="229"/>
      <c r="AD1155" s="229"/>
      <c r="AE1155" s="41" t="s">
        <v>940</v>
      </c>
      <c r="AF1155" s="41" t="s">
        <v>143</v>
      </c>
      <c r="AG1155" s="790"/>
      <c r="AH1155" s="229"/>
      <c r="AI1155" s="229"/>
      <c r="AJ1155" s="218">
        <f t="shared" si="108"/>
        <v>1</v>
      </c>
      <c r="AK1155" s="84">
        <f t="shared" si="109"/>
        <v>1</v>
      </c>
    </row>
    <row r="1156" spans="1:37" s="84" customFormat="1" ht="16.5">
      <c r="A1156" s="229"/>
      <c r="B1156" s="41">
        <f t="shared" si="107"/>
        <v>1154</v>
      </c>
      <c r="C1156" s="281" t="s">
        <v>649</v>
      </c>
      <c r="D1156" s="291" t="s">
        <v>6795</v>
      </c>
      <c r="E1156" s="291" t="s">
        <v>6795</v>
      </c>
      <c r="F1156" s="291" t="str">
        <f>MID(D1156,5,1)</f>
        <v>X</v>
      </c>
      <c r="G1156" s="281" t="s">
        <v>6796</v>
      </c>
      <c r="H1156" s="244" t="s">
        <v>949</v>
      </c>
      <c r="I1156" s="244" t="s">
        <v>949</v>
      </c>
      <c r="J1156" s="244" t="s">
        <v>949</v>
      </c>
      <c r="K1156" s="221" t="s">
        <v>949</v>
      </c>
      <c r="L1156" s="221" t="s">
        <v>949</v>
      </c>
      <c r="M1156" s="221" t="s">
        <v>949</v>
      </c>
      <c r="N1156" s="244" t="s">
        <v>949</v>
      </c>
      <c r="O1156" s="244" t="s">
        <v>949</v>
      </c>
      <c r="P1156" s="244" t="s">
        <v>949</v>
      </c>
      <c r="Q1156" s="244" t="s">
        <v>949</v>
      </c>
      <c r="R1156" s="221" t="s">
        <v>949</v>
      </c>
      <c r="S1156" s="41" t="s">
        <v>949</v>
      </c>
      <c r="T1156" s="41" t="s">
        <v>949</v>
      </c>
      <c r="U1156" s="41"/>
      <c r="V1156" s="41"/>
      <c r="W1156" s="41"/>
      <c r="X1156" s="41"/>
      <c r="Y1156" s="41"/>
      <c r="Z1156" s="41"/>
      <c r="AA1156" s="41"/>
      <c r="AB1156" s="41"/>
      <c r="AC1156" s="41"/>
      <c r="AD1156" s="41"/>
      <c r="AE1156" s="41" t="s">
        <v>940</v>
      </c>
      <c r="AF1156" s="41" t="s">
        <v>143</v>
      </c>
      <c r="AG1156" s="790"/>
      <c r="AH1156" s="229"/>
      <c r="AI1156" s="229"/>
      <c r="AJ1156" s="218">
        <f t="shared" si="108"/>
        <v>1</v>
      </c>
      <c r="AK1156" s="84">
        <f t="shared" si="109"/>
        <v>1</v>
      </c>
    </row>
    <row r="1157" spans="1:37" s="84" customFormat="1" ht="16.5">
      <c r="A1157" s="229"/>
      <c r="B1157" s="41">
        <f t="shared" si="107"/>
        <v>1155</v>
      </c>
      <c r="C1157" s="281" t="s">
        <v>649</v>
      </c>
      <c r="D1157" s="291" t="s">
        <v>6797</v>
      </c>
      <c r="E1157" s="291" t="s">
        <v>6798</v>
      </c>
      <c r="F1157" s="291" t="str">
        <f>MID(D1157,4,1)</f>
        <v>X</v>
      </c>
      <c r="G1157" s="281" t="s">
        <v>6799</v>
      </c>
      <c r="H1157" s="247" t="s">
        <v>949</v>
      </c>
      <c r="I1157" s="247" t="s">
        <v>949</v>
      </c>
      <c r="J1157" s="247" t="s">
        <v>949</v>
      </c>
      <c r="K1157" s="220" t="s">
        <v>949</v>
      </c>
      <c r="L1157" s="220" t="s">
        <v>949</v>
      </c>
      <c r="M1157" s="220" t="s">
        <v>949</v>
      </c>
      <c r="N1157" s="247" t="s">
        <v>949</v>
      </c>
      <c r="O1157" s="247" t="s">
        <v>949</v>
      </c>
      <c r="P1157" s="247" t="s">
        <v>949</v>
      </c>
      <c r="Q1157" s="247" t="s">
        <v>949</v>
      </c>
      <c r="R1157" s="221" t="s">
        <v>949</v>
      </c>
      <c r="S1157" s="41" t="s">
        <v>949</v>
      </c>
      <c r="T1157" s="41" t="s">
        <v>949</v>
      </c>
      <c r="U1157" s="229"/>
      <c r="V1157" s="229"/>
      <c r="W1157" s="229"/>
      <c r="X1157" s="229"/>
      <c r="Y1157" s="229"/>
      <c r="Z1157" s="229"/>
      <c r="AA1157" s="229"/>
      <c r="AB1157" s="229"/>
      <c r="AC1157" s="229"/>
      <c r="AD1157" s="229"/>
      <c r="AE1157" s="41" t="s">
        <v>940</v>
      </c>
      <c r="AF1157" s="41" t="s">
        <v>143</v>
      </c>
      <c r="AG1157" s="790"/>
      <c r="AH1157" s="229"/>
      <c r="AI1157" s="229"/>
      <c r="AJ1157" s="218">
        <f t="shared" si="108"/>
        <v>1</v>
      </c>
      <c r="AK1157" s="84">
        <f t="shared" si="109"/>
        <v>1</v>
      </c>
    </row>
    <row r="1158" spans="1:37" s="84" customFormat="1" ht="16.5">
      <c r="A1158" s="229"/>
      <c r="B1158" s="41">
        <f t="shared" si="107"/>
        <v>1156</v>
      </c>
      <c r="C1158" s="281" t="s">
        <v>649</v>
      </c>
      <c r="D1158" s="291" t="s">
        <v>6800</v>
      </c>
      <c r="E1158" s="291" t="s">
        <v>6800</v>
      </c>
      <c r="F1158" s="291" t="str">
        <f>MID(D1158,5,1)</f>
        <v>X</v>
      </c>
      <c r="G1158" s="281" t="s">
        <v>6801</v>
      </c>
      <c r="H1158" s="244" t="s">
        <v>949</v>
      </c>
      <c r="I1158" s="244" t="s">
        <v>949</v>
      </c>
      <c r="J1158" s="244" t="s">
        <v>949</v>
      </c>
      <c r="K1158" s="221" t="s">
        <v>949</v>
      </c>
      <c r="L1158" s="221" t="s">
        <v>949</v>
      </c>
      <c r="M1158" s="221" t="s">
        <v>949</v>
      </c>
      <c r="N1158" s="244" t="s">
        <v>949</v>
      </c>
      <c r="O1158" s="244" t="s">
        <v>949</v>
      </c>
      <c r="P1158" s="244" t="s">
        <v>949</v>
      </c>
      <c r="Q1158" s="244" t="s">
        <v>949</v>
      </c>
      <c r="R1158" s="221" t="s">
        <v>949</v>
      </c>
      <c r="S1158" s="41" t="s">
        <v>949</v>
      </c>
      <c r="T1158" s="41" t="s">
        <v>949</v>
      </c>
      <c r="U1158" s="41"/>
      <c r="V1158" s="41"/>
      <c r="W1158" s="41"/>
      <c r="X1158" s="41"/>
      <c r="Y1158" s="41"/>
      <c r="Z1158" s="41"/>
      <c r="AA1158" s="41"/>
      <c r="AB1158" s="41"/>
      <c r="AC1158" s="41"/>
      <c r="AD1158" s="41"/>
      <c r="AE1158" s="41" t="s">
        <v>940</v>
      </c>
      <c r="AF1158" s="41" t="s">
        <v>143</v>
      </c>
      <c r="AG1158" s="790"/>
      <c r="AH1158" s="229"/>
      <c r="AI1158" s="229"/>
      <c r="AJ1158" s="218">
        <f t="shared" si="108"/>
        <v>1</v>
      </c>
      <c r="AK1158" s="84">
        <f t="shared" si="109"/>
        <v>1</v>
      </c>
    </row>
    <row r="1159" spans="1:37" s="84" customFormat="1" ht="16.5">
      <c r="A1159" s="229"/>
      <c r="B1159" s="41">
        <f t="shared" si="107"/>
        <v>1157</v>
      </c>
      <c r="C1159" s="281" t="s">
        <v>649</v>
      </c>
      <c r="D1159" s="291" t="s">
        <v>6802</v>
      </c>
      <c r="E1159" s="291" t="s">
        <v>6803</v>
      </c>
      <c r="F1159" s="291" t="str">
        <f>MID(D1159,4,1)</f>
        <v>X</v>
      </c>
      <c r="G1159" s="281" t="s">
        <v>6804</v>
      </c>
      <c r="H1159" s="247" t="s">
        <v>949</v>
      </c>
      <c r="I1159" s="247" t="s">
        <v>949</v>
      </c>
      <c r="J1159" s="247" t="s">
        <v>949</v>
      </c>
      <c r="K1159" s="220" t="s">
        <v>949</v>
      </c>
      <c r="L1159" s="220" t="s">
        <v>949</v>
      </c>
      <c r="M1159" s="220" t="s">
        <v>949</v>
      </c>
      <c r="N1159" s="247" t="s">
        <v>949</v>
      </c>
      <c r="O1159" s="247" t="s">
        <v>949</v>
      </c>
      <c r="P1159" s="247" t="s">
        <v>949</v>
      </c>
      <c r="Q1159" s="247" t="s">
        <v>949</v>
      </c>
      <c r="R1159" s="221" t="s">
        <v>949</v>
      </c>
      <c r="S1159" s="41" t="s">
        <v>949</v>
      </c>
      <c r="T1159" s="41" t="s">
        <v>949</v>
      </c>
      <c r="U1159" s="229"/>
      <c r="V1159" s="229"/>
      <c r="W1159" s="229"/>
      <c r="X1159" s="229"/>
      <c r="Y1159" s="229"/>
      <c r="Z1159" s="229"/>
      <c r="AA1159" s="229"/>
      <c r="AB1159" s="229"/>
      <c r="AC1159" s="229"/>
      <c r="AD1159" s="229"/>
      <c r="AE1159" s="41" t="s">
        <v>940</v>
      </c>
      <c r="AF1159" s="41" t="s">
        <v>143</v>
      </c>
      <c r="AG1159" s="790"/>
      <c r="AH1159" s="229"/>
      <c r="AI1159" s="229"/>
      <c r="AJ1159" s="218">
        <f t="shared" si="108"/>
        <v>1</v>
      </c>
      <c r="AK1159" s="84">
        <f t="shared" si="109"/>
        <v>1</v>
      </c>
    </row>
    <row r="1160" spans="1:37" s="84" customFormat="1" ht="16.5">
      <c r="A1160" s="229"/>
      <c r="B1160" s="41">
        <f t="shared" si="107"/>
        <v>1158</v>
      </c>
      <c r="C1160" s="281" t="s">
        <v>649</v>
      </c>
      <c r="D1160" s="291" t="s">
        <v>6805</v>
      </c>
      <c r="E1160" s="291" t="s">
        <v>6805</v>
      </c>
      <c r="F1160" s="291" t="str">
        <f>MID(D1160,5,1)</f>
        <v>X</v>
      </c>
      <c r="G1160" s="281" t="s">
        <v>6806</v>
      </c>
      <c r="H1160" s="244" t="s">
        <v>949</v>
      </c>
      <c r="I1160" s="244" t="s">
        <v>949</v>
      </c>
      <c r="J1160" s="244" t="s">
        <v>949</v>
      </c>
      <c r="K1160" s="221" t="s">
        <v>949</v>
      </c>
      <c r="L1160" s="221" t="s">
        <v>949</v>
      </c>
      <c r="M1160" s="221" t="s">
        <v>949</v>
      </c>
      <c r="N1160" s="244" t="s">
        <v>949</v>
      </c>
      <c r="O1160" s="244" t="s">
        <v>949</v>
      </c>
      <c r="P1160" s="244" t="s">
        <v>949</v>
      </c>
      <c r="Q1160" s="244" t="s">
        <v>949</v>
      </c>
      <c r="R1160" s="221" t="s">
        <v>949</v>
      </c>
      <c r="S1160" s="41" t="s">
        <v>949</v>
      </c>
      <c r="T1160" s="41" t="s">
        <v>949</v>
      </c>
      <c r="U1160" s="41"/>
      <c r="V1160" s="41"/>
      <c r="W1160" s="41"/>
      <c r="X1160" s="41"/>
      <c r="Y1160" s="41"/>
      <c r="Z1160" s="41"/>
      <c r="AA1160" s="41"/>
      <c r="AB1160" s="41"/>
      <c r="AC1160" s="41"/>
      <c r="AD1160" s="41"/>
      <c r="AE1160" s="41" t="s">
        <v>940</v>
      </c>
      <c r="AF1160" s="41" t="s">
        <v>143</v>
      </c>
      <c r="AG1160" s="790"/>
      <c r="AH1160" s="229"/>
      <c r="AI1160" s="229"/>
      <c r="AJ1160" s="218">
        <f t="shared" si="108"/>
        <v>1</v>
      </c>
      <c r="AK1160" s="84">
        <f t="shared" si="109"/>
        <v>1</v>
      </c>
    </row>
    <row r="1161" spans="1:37" s="84" customFormat="1" ht="16.5">
      <c r="A1161" s="229"/>
      <c r="B1161" s="41">
        <f t="shared" si="107"/>
        <v>1159</v>
      </c>
      <c r="C1161" s="281" t="s">
        <v>649</v>
      </c>
      <c r="D1161" s="291" t="s">
        <v>3136</v>
      </c>
      <c r="E1161" s="291" t="s">
        <v>6807</v>
      </c>
      <c r="F1161" s="291" t="str">
        <f t="shared" ref="F1161:F1204" si="111">MID(D1161,4,1)</f>
        <v>X</v>
      </c>
      <c r="G1161" s="281" t="s">
        <v>3138</v>
      </c>
      <c r="H1161" s="247" t="s">
        <v>949</v>
      </c>
      <c r="I1161" s="247" t="s">
        <v>949</v>
      </c>
      <c r="J1161" s="247" t="s">
        <v>949</v>
      </c>
      <c r="K1161" s="220" t="s">
        <v>949</v>
      </c>
      <c r="L1161" s="220" t="s">
        <v>949</v>
      </c>
      <c r="M1161" s="220" t="s">
        <v>949</v>
      </c>
      <c r="N1161" s="247" t="s">
        <v>949</v>
      </c>
      <c r="O1161" s="247" t="s">
        <v>949</v>
      </c>
      <c r="P1161" s="247" t="s">
        <v>949</v>
      </c>
      <c r="Q1161" s="247" t="s">
        <v>949</v>
      </c>
      <c r="R1161" s="221" t="s">
        <v>949</v>
      </c>
      <c r="S1161" s="41" t="s">
        <v>949</v>
      </c>
      <c r="T1161" s="41" t="s">
        <v>949</v>
      </c>
      <c r="U1161" s="229"/>
      <c r="V1161" s="229"/>
      <c r="W1161" s="229"/>
      <c r="X1161" s="229"/>
      <c r="Y1161" s="229"/>
      <c r="Z1161" s="229"/>
      <c r="AA1161" s="229"/>
      <c r="AB1161" s="229"/>
      <c r="AC1161" s="229"/>
      <c r="AD1161" s="229"/>
      <c r="AE1161" s="41" t="s">
        <v>940</v>
      </c>
      <c r="AF1161" s="41" t="s">
        <v>143</v>
      </c>
      <c r="AG1161" s="790"/>
      <c r="AH1161" s="229"/>
      <c r="AI1161" s="229"/>
      <c r="AJ1161" s="218">
        <f t="shared" si="108"/>
        <v>1</v>
      </c>
      <c r="AK1161" s="84">
        <f t="shared" si="109"/>
        <v>1</v>
      </c>
    </row>
    <row r="1162" spans="1:37" s="84" customFormat="1" ht="16.5">
      <c r="A1162" s="229"/>
      <c r="B1162" s="41">
        <f t="shared" si="107"/>
        <v>1160</v>
      </c>
      <c r="C1162" s="281" t="s">
        <v>649</v>
      </c>
      <c r="D1162" s="291" t="s">
        <v>3176</v>
      </c>
      <c r="E1162" s="291" t="s">
        <v>6808</v>
      </c>
      <c r="F1162" s="291" t="str">
        <f t="shared" si="111"/>
        <v>X</v>
      </c>
      <c r="G1162" s="281" t="s">
        <v>3178</v>
      </c>
      <c r="H1162" s="247" t="s">
        <v>949</v>
      </c>
      <c r="I1162" s="247" t="s">
        <v>949</v>
      </c>
      <c r="J1162" s="247" t="s">
        <v>949</v>
      </c>
      <c r="K1162" s="220" t="s">
        <v>949</v>
      </c>
      <c r="L1162" s="220" t="s">
        <v>949</v>
      </c>
      <c r="M1162" s="220" t="s">
        <v>949</v>
      </c>
      <c r="N1162" s="247" t="s">
        <v>949</v>
      </c>
      <c r="O1162" s="247" t="s">
        <v>949</v>
      </c>
      <c r="P1162" s="247" t="s">
        <v>949</v>
      </c>
      <c r="Q1162" s="247" t="s">
        <v>949</v>
      </c>
      <c r="R1162" s="221" t="s">
        <v>949</v>
      </c>
      <c r="S1162" s="41" t="s">
        <v>949</v>
      </c>
      <c r="T1162" s="41" t="s">
        <v>949</v>
      </c>
      <c r="U1162" s="229"/>
      <c r="V1162" s="229"/>
      <c r="W1162" s="229"/>
      <c r="X1162" s="229"/>
      <c r="Y1162" s="229"/>
      <c r="Z1162" s="229"/>
      <c r="AA1162" s="229"/>
      <c r="AB1162" s="229"/>
      <c r="AC1162" s="229"/>
      <c r="AD1162" s="229"/>
      <c r="AE1162" s="41" t="s">
        <v>940</v>
      </c>
      <c r="AF1162" s="41" t="s">
        <v>143</v>
      </c>
      <c r="AG1162" s="790"/>
      <c r="AH1162" s="229"/>
      <c r="AI1162" s="229"/>
      <c r="AJ1162" s="218">
        <f t="shared" si="108"/>
        <v>1</v>
      </c>
      <c r="AK1162" s="84">
        <f t="shared" si="109"/>
        <v>1</v>
      </c>
    </row>
    <row r="1163" spans="1:37" s="84" customFormat="1" ht="16.5">
      <c r="A1163" s="229"/>
      <c r="B1163" s="41">
        <f t="shared" si="107"/>
        <v>1161</v>
      </c>
      <c r="C1163" s="281" t="s">
        <v>649</v>
      </c>
      <c r="D1163" s="291" t="s">
        <v>3212</v>
      </c>
      <c r="E1163" s="291" t="s">
        <v>6809</v>
      </c>
      <c r="F1163" s="291" t="str">
        <f t="shared" si="111"/>
        <v>X</v>
      </c>
      <c r="G1163" s="281" t="s">
        <v>3214</v>
      </c>
      <c r="H1163" s="247" t="s">
        <v>949</v>
      </c>
      <c r="I1163" s="247" t="s">
        <v>949</v>
      </c>
      <c r="J1163" s="247" t="s">
        <v>949</v>
      </c>
      <c r="K1163" s="220" t="s">
        <v>949</v>
      </c>
      <c r="L1163" s="220" t="s">
        <v>949</v>
      </c>
      <c r="M1163" s="220" t="s">
        <v>949</v>
      </c>
      <c r="N1163" s="247" t="s">
        <v>949</v>
      </c>
      <c r="O1163" s="247" t="s">
        <v>949</v>
      </c>
      <c r="P1163" s="247" t="s">
        <v>949</v>
      </c>
      <c r="Q1163" s="247" t="s">
        <v>949</v>
      </c>
      <c r="R1163" s="221" t="s">
        <v>949</v>
      </c>
      <c r="S1163" s="41" t="s">
        <v>949</v>
      </c>
      <c r="T1163" s="41" t="s">
        <v>949</v>
      </c>
      <c r="U1163" s="229"/>
      <c r="V1163" s="229"/>
      <c r="W1163" s="229"/>
      <c r="X1163" s="229"/>
      <c r="Y1163" s="229"/>
      <c r="Z1163" s="229"/>
      <c r="AA1163" s="229"/>
      <c r="AB1163" s="229"/>
      <c r="AC1163" s="229"/>
      <c r="AD1163" s="229"/>
      <c r="AE1163" s="41" t="s">
        <v>940</v>
      </c>
      <c r="AF1163" s="41" t="s">
        <v>143</v>
      </c>
      <c r="AG1163" s="790"/>
      <c r="AH1163" s="229"/>
      <c r="AI1163" s="229"/>
      <c r="AJ1163" s="218">
        <f t="shared" si="108"/>
        <v>1</v>
      </c>
      <c r="AK1163" s="84">
        <f t="shared" si="109"/>
        <v>1</v>
      </c>
    </row>
    <row r="1164" spans="1:37" s="84" customFormat="1" ht="16.5">
      <c r="A1164" s="218"/>
      <c r="B1164" s="41">
        <f t="shared" si="107"/>
        <v>1162</v>
      </c>
      <c r="C1164" s="41" t="s">
        <v>3484</v>
      </c>
      <c r="D1164" s="248" t="s">
        <v>3486</v>
      </c>
      <c r="E1164" s="158" t="s">
        <v>3485</v>
      </c>
      <c r="F1164" s="158" t="str">
        <f t="shared" si="111"/>
        <v>X</v>
      </c>
      <c r="G1164" s="220" t="s">
        <v>3489</v>
      </c>
      <c r="H1164" s="244" t="s">
        <v>949</v>
      </c>
      <c r="I1164" s="244" t="s">
        <v>949</v>
      </c>
      <c r="J1164" s="244" t="s">
        <v>949</v>
      </c>
      <c r="K1164" s="221" t="s">
        <v>949</v>
      </c>
      <c r="L1164" s="221" t="s">
        <v>949</v>
      </c>
      <c r="M1164" s="221" t="s">
        <v>949</v>
      </c>
      <c r="N1164" s="244" t="s">
        <v>949</v>
      </c>
      <c r="O1164" s="244" t="s">
        <v>949</v>
      </c>
      <c r="P1164" s="244" t="s">
        <v>949</v>
      </c>
      <c r="Q1164" s="244" t="s">
        <v>949</v>
      </c>
      <c r="R1164" s="221" t="s">
        <v>949</v>
      </c>
      <c r="S1164" s="41" t="s">
        <v>949</v>
      </c>
      <c r="T1164" s="41" t="s">
        <v>949</v>
      </c>
      <c r="U1164" s="41"/>
      <c r="V1164" s="41"/>
      <c r="W1164" s="41"/>
      <c r="X1164" s="41"/>
      <c r="Y1164" s="41"/>
      <c r="Z1164" s="41"/>
      <c r="AA1164" s="41"/>
      <c r="AB1164" s="41"/>
      <c r="AC1164" s="41"/>
      <c r="AD1164" s="41"/>
      <c r="AE1164" s="41" t="s">
        <v>940</v>
      </c>
      <c r="AF1164" s="41" t="s">
        <v>143</v>
      </c>
      <c r="AG1164" s="790"/>
      <c r="AH1164" s="218"/>
      <c r="AI1164" s="229"/>
      <c r="AJ1164" s="218">
        <f t="shared" si="108"/>
        <v>1</v>
      </c>
      <c r="AK1164" s="84">
        <f t="shared" si="109"/>
        <v>1</v>
      </c>
    </row>
    <row r="1165" spans="1:37" s="84" customFormat="1" ht="16.5">
      <c r="A1165" s="218"/>
      <c r="B1165" s="41">
        <f t="shared" si="107"/>
        <v>1163</v>
      </c>
      <c r="C1165" s="41" t="s">
        <v>3484</v>
      </c>
      <c r="D1165" s="248" t="s">
        <v>3491</v>
      </c>
      <c r="E1165" s="158" t="s">
        <v>3490</v>
      </c>
      <c r="F1165" s="158" t="str">
        <f t="shared" si="111"/>
        <v>X</v>
      </c>
      <c r="G1165" s="220" t="s">
        <v>3493</v>
      </c>
      <c r="H1165" s="244" t="s">
        <v>949</v>
      </c>
      <c r="I1165" s="244" t="s">
        <v>949</v>
      </c>
      <c r="J1165" s="244" t="s">
        <v>949</v>
      </c>
      <c r="K1165" s="221" t="s">
        <v>949</v>
      </c>
      <c r="L1165" s="221" t="s">
        <v>949</v>
      </c>
      <c r="M1165" s="221" t="s">
        <v>949</v>
      </c>
      <c r="N1165" s="244" t="s">
        <v>949</v>
      </c>
      <c r="O1165" s="244" t="s">
        <v>949</v>
      </c>
      <c r="P1165" s="244" t="s">
        <v>949</v>
      </c>
      <c r="Q1165" s="244" t="s">
        <v>949</v>
      </c>
      <c r="R1165" s="221" t="s">
        <v>949</v>
      </c>
      <c r="S1165" s="41" t="s">
        <v>949</v>
      </c>
      <c r="T1165" s="41" t="s">
        <v>949</v>
      </c>
      <c r="U1165" s="41"/>
      <c r="V1165" s="41"/>
      <c r="W1165" s="41"/>
      <c r="X1165" s="41"/>
      <c r="Y1165" s="41"/>
      <c r="Z1165" s="41"/>
      <c r="AA1165" s="41"/>
      <c r="AB1165" s="41"/>
      <c r="AC1165" s="41"/>
      <c r="AD1165" s="41"/>
      <c r="AE1165" s="41" t="s">
        <v>940</v>
      </c>
      <c r="AF1165" s="41" t="s">
        <v>143</v>
      </c>
      <c r="AG1165" s="790"/>
      <c r="AH1165" s="218"/>
      <c r="AI1165" s="229"/>
      <c r="AJ1165" s="218">
        <f t="shared" si="108"/>
        <v>1</v>
      </c>
      <c r="AK1165" s="84">
        <f t="shared" si="109"/>
        <v>1</v>
      </c>
    </row>
    <row r="1166" spans="1:37" s="84" customFormat="1" ht="16.5">
      <c r="A1166" s="218"/>
      <c r="B1166" s="41">
        <f t="shared" si="107"/>
        <v>1164</v>
      </c>
      <c r="C1166" s="41" t="s">
        <v>3484</v>
      </c>
      <c r="D1166" s="248" t="s">
        <v>3495</v>
      </c>
      <c r="E1166" s="158" t="s">
        <v>3494</v>
      </c>
      <c r="F1166" s="158" t="str">
        <f t="shared" si="111"/>
        <v>X</v>
      </c>
      <c r="G1166" s="220" t="s">
        <v>3497</v>
      </c>
      <c r="H1166" s="244" t="s">
        <v>949</v>
      </c>
      <c r="I1166" s="244" t="s">
        <v>949</v>
      </c>
      <c r="J1166" s="244" t="s">
        <v>949</v>
      </c>
      <c r="K1166" s="221" t="s">
        <v>949</v>
      </c>
      <c r="L1166" s="221" t="s">
        <v>949</v>
      </c>
      <c r="M1166" s="221" t="s">
        <v>949</v>
      </c>
      <c r="N1166" s="244" t="s">
        <v>949</v>
      </c>
      <c r="O1166" s="244" t="s">
        <v>949</v>
      </c>
      <c r="P1166" s="244" t="s">
        <v>949</v>
      </c>
      <c r="Q1166" s="244" t="s">
        <v>949</v>
      </c>
      <c r="R1166" s="221" t="s">
        <v>949</v>
      </c>
      <c r="S1166" s="41" t="s">
        <v>949</v>
      </c>
      <c r="T1166" s="41" t="s">
        <v>949</v>
      </c>
      <c r="U1166" s="41"/>
      <c r="V1166" s="41"/>
      <c r="W1166" s="41"/>
      <c r="X1166" s="41"/>
      <c r="Y1166" s="41"/>
      <c r="Z1166" s="41"/>
      <c r="AA1166" s="41"/>
      <c r="AB1166" s="41"/>
      <c r="AC1166" s="41"/>
      <c r="AD1166" s="41"/>
      <c r="AE1166" s="41" t="s">
        <v>940</v>
      </c>
      <c r="AF1166" s="41" t="s">
        <v>143</v>
      </c>
      <c r="AG1166" s="790"/>
      <c r="AH1166" s="218"/>
      <c r="AI1166" s="229"/>
      <c r="AJ1166" s="218">
        <f t="shared" si="108"/>
        <v>1</v>
      </c>
      <c r="AK1166" s="84">
        <f t="shared" si="109"/>
        <v>1</v>
      </c>
    </row>
    <row r="1167" spans="1:37" s="84" customFormat="1" ht="16.5">
      <c r="A1167" s="218"/>
      <c r="B1167" s="41">
        <f t="shared" si="107"/>
        <v>1165</v>
      </c>
      <c r="C1167" s="41" t="s">
        <v>3484</v>
      </c>
      <c r="D1167" s="248" t="s">
        <v>3499</v>
      </c>
      <c r="E1167" s="158" t="s">
        <v>3498</v>
      </c>
      <c r="F1167" s="158" t="str">
        <f t="shared" si="111"/>
        <v>X</v>
      </c>
      <c r="G1167" s="220" t="s">
        <v>3502</v>
      </c>
      <c r="H1167" s="244" t="s">
        <v>949</v>
      </c>
      <c r="I1167" s="244" t="s">
        <v>949</v>
      </c>
      <c r="J1167" s="244" t="s">
        <v>949</v>
      </c>
      <c r="K1167" s="221" t="s">
        <v>949</v>
      </c>
      <c r="L1167" s="221" t="s">
        <v>949</v>
      </c>
      <c r="M1167" s="221" t="s">
        <v>949</v>
      </c>
      <c r="N1167" s="244" t="s">
        <v>949</v>
      </c>
      <c r="O1167" s="244" t="s">
        <v>949</v>
      </c>
      <c r="P1167" s="244" t="s">
        <v>949</v>
      </c>
      <c r="Q1167" s="244" t="s">
        <v>949</v>
      </c>
      <c r="R1167" s="221" t="s">
        <v>949</v>
      </c>
      <c r="S1167" s="41" t="s">
        <v>949</v>
      </c>
      <c r="T1167" s="41" t="s">
        <v>949</v>
      </c>
      <c r="U1167" s="41"/>
      <c r="V1167" s="41"/>
      <c r="W1167" s="41"/>
      <c r="X1167" s="41"/>
      <c r="Y1167" s="41"/>
      <c r="Z1167" s="41"/>
      <c r="AA1167" s="41"/>
      <c r="AB1167" s="41"/>
      <c r="AC1167" s="41"/>
      <c r="AD1167" s="41"/>
      <c r="AE1167" s="41" t="s">
        <v>940</v>
      </c>
      <c r="AF1167" s="41" t="s">
        <v>143</v>
      </c>
      <c r="AG1167" s="790"/>
      <c r="AH1167" s="218"/>
      <c r="AI1167" s="229"/>
      <c r="AJ1167" s="218">
        <f t="shared" si="108"/>
        <v>1</v>
      </c>
      <c r="AK1167" s="84">
        <f t="shared" si="109"/>
        <v>1</v>
      </c>
    </row>
    <row r="1168" spans="1:37" s="84" customFormat="1" ht="16.5">
      <c r="A1168" s="218"/>
      <c r="B1168" s="41">
        <f t="shared" si="107"/>
        <v>1166</v>
      </c>
      <c r="C1168" s="41" t="s">
        <v>3484</v>
      </c>
      <c r="D1168" s="248" t="s">
        <v>3534</v>
      </c>
      <c r="E1168" s="158" t="s">
        <v>3533</v>
      </c>
      <c r="F1168" s="158" t="str">
        <f t="shared" si="111"/>
        <v>X</v>
      </c>
      <c r="G1168" s="220" t="s">
        <v>3537</v>
      </c>
      <c r="H1168" s="244" t="s">
        <v>949</v>
      </c>
      <c r="I1168" s="244" t="s">
        <v>949</v>
      </c>
      <c r="J1168" s="244" t="s">
        <v>949</v>
      </c>
      <c r="K1168" s="221" t="s">
        <v>949</v>
      </c>
      <c r="L1168" s="221" t="s">
        <v>949</v>
      </c>
      <c r="M1168" s="221" t="s">
        <v>949</v>
      </c>
      <c r="N1168" s="244" t="s">
        <v>949</v>
      </c>
      <c r="O1168" s="244" t="s">
        <v>949</v>
      </c>
      <c r="P1168" s="244" t="s">
        <v>949</v>
      </c>
      <c r="Q1168" s="244" t="s">
        <v>949</v>
      </c>
      <c r="R1168" s="221" t="s">
        <v>949</v>
      </c>
      <c r="S1168" s="41" t="s">
        <v>949</v>
      </c>
      <c r="T1168" s="41" t="s">
        <v>949</v>
      </c>
      <c r="U1168" s="41"/>
      <c r="V1168" s="41"/>
      <c r="W1168" s="41"/>
      <c r="X1168" s="41"/>
      <c r="Y1168" s="41"/>
      <c r="Z1168" s="41"/>
      <c r="AA1168" s="41"/>
      <c r="AB1168" s="41"/>
      <c r="AC1168" s="41"/>
      <c r="AD1168" s="41"/>
      <c r="AE1168" s="41" t="s">
        <v>940</v>
      </c>
      <c r="AF1168" s="41" t="s">
        <v>143</v>
      </c>
      <c r="AG1168" s="790"/>
      <c r="AH1168" s="218"/>
      <c r="AI1168" s="229"/>
      <c r="AJ1168" s="218">
        <f t="shared" si="108"/>
        <v>1</v>
      </c>
      <c r="AK1168" s="84">
        <f t="shared" si="109"/>
        <v>1</v>
      </c>
    </row>
    <row r="1169" spans="1:37" s="84" customFormat="1" ht="16.5">
      <c r="A1169" s="229"/>
      <c r="B1169" s="41">
        <f t="shared" si="107"/>
        <v>1167</v>
      </c>
      <c r="C1169" s="281" t="s">
        <v>3484</v>
      </c>
      <c r="D1169" s="291" t="s">
        <v>6810</v>
      </c>
      <c r="E1169" s="158" t="s">
        <v>6811</v>
      </c>
      <c r="F1169" s="291" t="str">
        <f t="shared" si="111"/>
        <v>X</v>
      </c>
      <c r="G1169" s="281" t="s">
        <v>3489</v>
      </c>
      <c r="H1169" s="247" t="s">
        <v>949</v>
      </c>
      <c r="I1169" s="247" t="s">
        <v>949</v>
      </c>
      <c r="J1169" s="247" t="s">
        <v>949</v>
      </c>
      <c r="K1169" s="220" t="s">
        <v>949</v>
      </c>
      <c r="L1169" s="220" t="s">
        <v>949</v>
      </c>
      <c r="M1169" s="220" t="s">
        <v>949</v>
      </c>
      <c r="N1169" s="247" t="s">
        <v>949</v>
      </c>
      <c r="O1169" s="247" t="s">
        <v>949</v>
      </c>
      <c r="P1169" s="247" t="s">
        <v>949</v>
      </c>
      <c r="Q1169" s="247" t="s">
        <v>949</v>
      </c>
      <c r="R1169" s="221" t="s">
        <v>949</v>
      </c>
      <c r="S1169" s="41" t="s">
        <v>949</v>
      </c>
      <c r="T1169" s="41" t="s">
        <v>949</v>
      </c>
      <c r="U1169" s="229"/>
      <c r="V1169" s="229"/>
      <c r="W1169" s="229"/>
      <c r="X1169" s="229"/>
      <c r="Y1169" s="229"/>
      <c r="Z1169" s="229"/>
      <c r="AA1169" s="229"/>
      <c r="AB1169" s="229"/>
      <c r="AC1169" s="229"/>
      <c r="AD1169" s="229"/>
      <c r="AE1169" s="41" t="s">
        <v>940</v>
      </c>
      <c r="AF1169" s="41" t="s">
        <v>143</v>
      </c>
      <c r="AG1169" s="790"/>
      <c r="AH1169" s="229"/>
      <c r="AI1169" s="229"/>
      <c r="AJ1169" s="218">
        <f t="shared" si="108"/>
        <v>1</v>
      </c>
      <c r="AK1169" s="84">
        <f t="shared" si="109"/>
        <v>1</v>
      </c>
    </row>
    <row r="1170" spans="1:37" s="84" customFormat="1" ht="16.5">
      <c r="A1170" s="229"/>
      <c r="B1170" s="41">
        <f t="shared" si="107"/>
        <v>1168</v>
      </c>
      <c r="C1170" s="281" t="s">
        <v>3484</v>
      </c>
      <c r="D1170" s="291" t="s">
        <v>6812</v>
      </c>
      <c r="E1170" s="158" t="s">
        <v>6813</v>
      </c>
      <c r="F1170" s="291" t="str">
        <f t="shared" si="111"/>
        <v>X</v>
      </c>
      <c r="G1170" s="281" t="s">
        <v>6814</v>
      </c>
      <c r="H1170" s="247" t="s">
        <v>949</v>
      </c>
      <c r="I1170" s="247" t="s">
        <v>949</v>
      </c>
      <c r="J1170" s="247" t="s">
        <v>949</v>
      </c>
      <c r="K1170" s="220" t="s">
        <v>949</v>
      </c>
      <c r="L1170" s="220" t="s">
        <v>949</v>
      </c>
      <c r="M1170" s="220" t="s">
        <v>949</v>
      </c>
      <c r="N1170" s="247" t="s">
        <v>949</v>
      </c>
      <c r="O1170" s="247" t="s">
        <v>949</v>
      </c>
      <c r="P1170" s="247" t="s">
        <v>949</v>
      </c>
      <c r="Q1170" s="247" t="s">
        <v>949</v>
      </c>
      <c r="R1170" s="221" t="s">
        <v>949</v>
      </c>
      <c r="S1170" s="41" t="s">
        <v>949</v>
      </c>
      <c r="T1170" s="41" t="s">
        <v>949</v>
      </c>
      <c r="U1170" s="229"/>
      <c r="V1170" s="229"/>
      <c r="W1170" s="229"/>
      <c r="X1170" s="229"/>
      <c r="Y1170" s="229"/>
      <c r="Z1170" s="229"/>
      <c r="AA1170" s="229"/>
      <c r="AB1170" s="229"/>
      <c r="AC1170" s="229"/>
      <c r="AD1170" s="229"/>
      <c r="AE1170" s="41" t="s">
        <v>940</v>
      </c>
      <c r="AF1170" s="41" t="s">
        <v>143</v>
      </c>
      <c r="AG1170" s="790"/>
      <c r="AH1170" s="847"/>
      <c r="AI1170" s="229"/>
      <c r="AJ1170" s="218">
        <f t="shared" si="108"/>
        <v>1</v>
      </c>
      <c r="AK1170" s="84">
        <f t="shared" si="109"/>
        <v>1</v>
      </c>
    </row>
    <row r="1171" spans="1:37" s="84" customFormat="1" ht="16.5">
      <c r="A1171" s="229"/>
      <c r="B1171" s="41">
        <f t="shared" si="107"/>
        <v>1169</v>
      </c>
      <c r="C1171" s="281" t="s">
        <v>3484</v>
      </c>
      <c r="D1171" s="291" t="s">
        <v>3500</v>
      </c>
      <c r="E1171" s="158" t="s">
        <v>6815</v>
      </c>
      <c r="F1171" s="291" t="str">
        <f t="shared" si="111"/>
        <v>X</v>
      </c>
      <c r="G1171" s="281" t="s">
        <v>3502</v>
      </c>
      <c r="H1171" s="247" t="s">
        <v>949</v>
      </c>
      <c r="I1171" s="247" t="s">
        <v>949</v>
      </c>
      <c r="J1171" s="247" t="s">
        <v>949</v>
      </c>
      <c r="K1171" s="220" t="s">
        <v>949</v>
      </c>
      <c r="L1171" s="220" t="s">
        <v>949</v>
      </c>
      <c r="M1171" s="220" t="s">
        <v>949</v>
      </c>
      <c r="N1171" s="247" t="s">
        <v>949</v>
      </c>
      <c r="O1171" s="247" t="s">
        <v>949</v>
      </c>
      <c r="P1171" s="247" t="s">
        <v>949</v>
      </c>
      <c r="Q1171" s="247" t="s">
        <v>949</v>
      </c>
      <c r="R1171" s="221" t="s">
        <v>949</v>
      </c>
      <c r="S1171" s="41" t="s">
        <v>949</v>
      </c>
      <c r="T1171" s="41" t="s">
        <v>949</v>
      </c>
      <c r="U1171" s="229"/>
      <c r="V1171" s="229"/>
      <c r="W1171" s="229"/>
      <c r="X1171" s="229"/>
      <c r="Y1171" s="229"/>
      <c r="Z1171" s="229"/>
      <c r="AA1171" s="229"/>
      <c r="AB1171" s="229"/>
      <c r="AC1171" s="229"/>
      <c r="AD1171" s="229"/>
      <c r="AE1171" s="41" t="s">
        <v>940</v>
      </c>
      <c r="AF1171" s="41" t="s">
        <v>143</v>
      </c>
      <c r="AG1171" s="790"/>
      <c r="AH1171" s="846"/>
      <c r="AI1171" s="229"/>
      <c r="AJ1171" s="218">
        <f t="shared" si="108"/>
        <v>1</v>
      </c>
      <c r="AK1171" s="84">
        <f t="shared" si="109"/>
        <v>1</v>
      </c>
    </row>
    <row r="1172" spans="1:37" s="84" customFormat="1" ht="16.5">
      <c r="A1172" s="229"/>
      <c r="B1172" s="41">
        <f t="shared" si="107"/>
        <v>1170</v>
      </c>
      <c r="C1172" s="281" t="s">
        <v>3484</v>
      </c>
      <c r="D1172" s="291" t="s">
        <v>3535</v>
      </c>
      <c r="E1172" s="158" t="s">
        <v>6816</v>
      </c>
      <c r="F1172" s="291" t="str">
        <f t="shared" si="111"/>
        <v>X</v>
      </c>
      <c r="G1172" s="281" t="s">
        <v>3537</v>
      </c>
      <c r="H1172" s="247" t="s">
        <v>949</v>
      </c>
      <c r="I1172" s="247" t="s">
        <v>949</v>
      </c>
      <c r="J1172" s="247" t="s">
        <v>949</v>
      </c>
      <c r="K1172" s="220" t="s">
        <v>949</v>
      </c>
      <c r="L1172" s="220" t="s">
        <v>949</v>
      </c>
      <c r="M1172" s="220" t="s">
        <v>949</v>
      </c>
      <c r="N1172" s="247" t="s">
        <v>949</v>
      </c>
      <c r="O1172" s="247" t="s">
        <v>949</v>
      </c>
      <c r="P1172" s="247" t="s">
        <v>949</v>
      </c>
      <c r="Q1172" s="247" t="s">
        <v>949</v>
      </c>
      <c r="R1172" s="221" t="s">
        <v>949</v>
      </c>
      <c r="S1172" s="41" t="s">
        <v>949</v>
      </c>
      <c r="T1172" s="41" t="s">
        <v>949</v>
      </c>
      <c r="U1172" s="229"/>
      <c r="V1172" s="229"/>
      <c r="W1172" s="229"/>
      <c r="X1172" s="229"/>
      <c r="Y1172" s="229"/>
      <c r="Z1172" s="229"/>
      <c r="AA1172" s="229"/>
      <c r="AB1172" s="229"/>
      <c r="AC1172" s="229"/>
      <c r="AD1172" s="229"/>
      <c r="AE1172" s="41" t="s">
        <v>940</v>
      </c>
      <c r="AF1172" s="41" t="s">
        <v>143</v>
      </c>
      <c r="AG1172" s="790"/>
      <c r="AH1172" s="846"/>
      <c r="AI1172" s="229"/>
      <c r="AJ1172" s="218">
        <f t="shared" si="108"/>
        <v>1</v>
      </c>
      <c r="AK1172" s="84">
        <f t="shared" si="109"/>
        <v>1</v>
      </c>
    </row>
    <row r="1173" spans="1:37" s="84" customFormat="1" ht="16.5">
      <c r="A1173" s="218"/>
      <c r="B1173" s="41">
        <f t="shared" si="107"/>
        <v>1171</v>
      </c>
      <c r="C1173" s="41" t="s">
        <v>805</v>
      </c>
      <c r="D1173" s="248" t="s">
        <v>2642</v>
      </c>
      <c r="E1173" s="158" t="s">
        <v>2643</v>
      </c>
      <c r="F1173" s="158" t="str">
        <f t="shared" si="111"/>
        <v>X</v>
      </c>
      <c r="G1173" s="220" t="s">
        <v>2645</v>
      </c>
      <c r="H1173" s="244" t="s">
        <v>949</v>
      </c>
      <c r="I1173" s="244" t="s">
        <v>949</v>
      </c>
      <c r="J1173" s="244" t="s">
        <v>949</v>
      </c>
      <c r="K1173" s="221" t="s">
        <v>949</v>
      </c>
      <c r="L1173" s="221" t="s">
        <v>949</v>
      </c>
      <c r="M1173" s="221" t="s">
        <v>949</v>
      </c>
      <c r="N1173" s="244" t="s">
        <v>949</v>
      </c>
      <c r="O1173" s="244" t="s">
        <v>949</v>
      </c>
      <c r="P1173" s="244" t="s">
        <v>949</v>
      </c>
      <c r="Q1173" s="244" t="s">
        <v>949</v>
      </c>
      <c r="R1173" s="158" t="s">
        <v>986</v>
      </c>
      <c r="S1173" s="158" t="s">
        <v>949</v>
      </c>
      <c r="T1173" s="41" t="s">
        <v>949</v>
      </c>
      <c r="U1173" s="41"/>
      <c r="V1173" s="41"/>
      <c r="W1173" s="41"/>
      <c r="X1173" s="41"/>
      <c r="Y1173" s="41"/>
      <c r="Z1173" s="41"/>
      <c r="AA1173" s="41"/>
      <c r="AB1173" s="41"/>
      <c r="AC1173" s="41"/>
      <c r="AD1173" s="41"/>
      <c r="AE1173" s="41" t="s">
        <v>940</v>
      </c>
      <c r="AF1173" s="41" t="s">
        <v>6158</v>
      </c>
      <c r="AG1173" s="218"/>
      <c r="AH1173" s="6" t="s">
        <v>2645</v>
      </c>
      <c r="AI1173" s="229"/>
      <c r="AJ1173" s="218">
        <f t="shared" si="108"/>
        <v>1</v>
      </c>
      <c r="AK1173" s="84">
        <f t="shared" si="109"/>
        <v>1</v>
      </c>
    </row>
    <row r="1174" spans="1:37" s="84" customFormat="1" ht="16.5">
      <c r="A1174" s="218"/>
      <c r="B1174" s="41">
        <f t="shared" si="107"/>
        <v>1172</v>
      </c>
      <c r="C1174" s="41" t="s">
        <v>805</v>
      </c>
      <c r="D1174" s="248" t="s">
        <v>2646</v>
      </c>
      <c r="E1174" s="158" t="s">
        <v>2647</v>
      </c>
      <c r="F1174" s="158" t="str">
        <f t="shared" si="111"/>
        <v>X</v>
      </c>
      <c r="G1174" s="220" t="s">
        <v>2649</v>
      </c>
      <c r="H1174" s="244" t="s">
        <v>949</v>
      </c>
      <c r="I1174" s="244" t="s">
        <v>949</v>
      </c>
      <c r="J1174" s="244" t="s">
        <v>949</v>
      </c>
      <c r="K1174" s="221" t="s">
        <v>949</v>
      </c>
      <c r="L1174" s="221" t="s">
        <v>949</v>
      </c>
      <c r="M1174" s="221" t="s">
        <v>949</v>
      </c>
      <c r="N1174" s="244" t="s">
        <v>949</v>
      </c>
      <c r="O1174" s="244" t="s">
        <v>949</v>
      </c>
      <c r="P1174" s="244" t="s">
        <v>949</v>
      </c>
      <c r="Q1174" s="244" t="s">
        <v>949</v>
      </c>
      <c r="R1174" s="158" t="s">
        <v>986</v>
      </c>
      <c r="S1174" s="158" t="s">
        <v>949</v>
      </c>
      <c r="T1174" s="41" t="s">
        <v>949</v>
      </c>
      <c r="U1174" s="41"/>
      <c r="V1174" s="41"/>
      <c r="W1174" s="41"/>
      <c r="X1174" s="41"/>
      <c r="Y1174" s="41"/>
      <c r="Z1174" s="41"/>
      <c r="AA1174" s="41"/>
      <c r="AB1174" s="41"/>
      <c r="AC1174" s="41"/>
      <c r="AD1174" s="41"/>
      <c r="AE1174" s="41" t="s">
        <v>940</v>
      </c>
      <c r="AF1174" s="41" t="s">
        <v>6158</v>
      </c>
      <c r="AG1174" s="218"/>
      <c r="AH1174" s="9" t="s">
        <v>2649</v>
      </c>
      <c r="AI1174" s="229"/>
      <c r="AJ1174" s="218">
        <f t="shared" si="108"/>
        <v>1</v>
      </c>
      <c r="AK1174" s="84">
        <f t="shared" si="109"/>
        <v>1</v>
      </c>
    </row>
    <row r="1175" spans="1:37" s="84" customFormat="1" ht="16.5">
      <c r="A1175" s="218"/>
      <c r="B1175" s="41">
        <f t="shared" si="107"/>
        <v>1173</v>
      </c>
      <c r="C1175" s="41" t="s">
        <v>805</v>
      </c>
      <c r="D1175" s="248" t="s">
        <v>2650</v>
      </c>
      <c r="E1175" s="158" t="s">
        <v>2651</v>
      </c>
      <c r="F1175" s="158" t="str">
        <f t="shared" si="111"/>
        <v>X</v>
      </c>
      <c r="G1175" s="220" t="s">
        <v>2653</v>
      </c>
      <c r="H1175" s="244" t="s">
        <v>949</v>
      </c>
      <c r="I1175" s="244" t="s">
        <v>949</v>
      </c>
      <c r="J1175" s="244" t="s">
        <v>949</v>
      </c>
      <c r="K1175" s="221" t="s">
        <v>949</v>
      </c>
      <c r="L1175" s="221" t="s">
        <v>949</v>
      </c>
      <c r="M1175" s="221" t="s">
        <v>949</v>
      </c>
      <c r="N1175" s="244" t="s">
        <v>949</v>
      </c>
      <c r="O1175" s="244" t="s">
        <v>949</v>
      </c>
      <c r="P1175" s="244" t="s">
        <v>949</v>
      </c>
      <c r="Q1175" s="244" t="s">
        <v>949</v>
      </c>
      <c r="R1175" s="158" t="s">
        <v>986</v>
      </c>
      <c r="S1175" s="158" t="s">
        <v>949</v>
      </c>
      <c r="T1175" s="41" t="s">
        <v>949</v>
      </c>
      <c r="U1175" s="41"/>
      <c r="V1175" s="41"/>
      <c r="W1175" s="41"/>
      <c r="X1175" s="41"/>
      <c r="Y1175" s="41"/>
      <c r="Z1175" s="41"/>
      <c r="AA1175" s="41"/>
      <c r="AB1175" s="41"/>
      <c r="AC1175" s="41"/>
      <c r="AD1175" s="41"/>
      <c r="AE1175" s="41" t="s">
        <v>940</v>
      </c>
      <c r="AF1175" s="41" t="s">
        <v>6158</v>
      </c>
      <c r="AG1175" s="218"/>
      <c r="AH1175" s="9" t="s">
        <v>2653</v>
      </c>
      <c r="AI1175" s="229"/>
      <c r="AJ1175" s="218">
        <f t="shared" si="108"/>
        <v>1</v>
      </c>
      <c r="AK1175" s="84">
        <f t="shared" si="109"/>
        <v>1</v>
      </c>
    </row>
    <row r="1176" spans="1:37" s="84" customFormat="1" ht="16.5">
      <c r="A1176" s="218"/>
      <c r="B1176" s="41">
        <f t="shared" si="107"/>
        <v>1174</v>
      </c>
      <c r="C1176" s="41" t="s">
        <v>805</v>
      </c>
      <c r="D1176" s="248" t="s">
        <v>2654</v>
      </c>
      <c r="E1176" s="158" t="s">
        <v>2655</v>
      </c>
      <c r="F1176" s="158" t="str">
        <f t="shared" si="111"/>
        <v>X</v>
      </c>
      <c r="G1176" s="220" t="s">
        <v>2657</v>
      </c>
      <c r="H1176" s="244" t="s">
        <v>949</v>
      </c>
      <c r="I1176" s="244" t="s">
        <v>949</v>
      </c>
      <c r="J1176" s="244" t="s">
        <v>949</v>
      </c>
      <c r="K1176" s="221" t="s">
        <v>949</v>
      </c>
      <c r="L1176" s="221" t="s">
        <v>949</v>
      </c>
      <c r="M1176" s="221" t="s">
        <v>949</v>
      </c>
      <c r="N1176" s="244" t="s">
        <v>949</v>
      </c>
      <c r="O1176" s="244" t="s">
        <v>949</v>
      </c>
      <c r="P1176" s="244" t="s">
        <v>949</v>
      </c>
      <c r="Q1176" s="244" t="s">
        <v>949</v>
      </c>
      <c r="R1176" s="158" t="s">
        <v>986</v>
      </c>
      <c r="S1176" s="158" t="s">
        <v>949</v>
      </c>
      <c r="T1176" s="41" t="s">
        <v>949</v>
      </c>
      <c r="U1176" s="41"/>
      <c r="V1176" s="41"/>
      <c r="W1176" s="41"/>
      <c r="X1176" s="41"/>
      <c r="Y1176" s="41"/>
      <c r="Z1176" s="41"/>
      <c r="AA1176" s="41"/>
      <c r="AB1176" s="41"/>
      <c r="AC1176" s="41"/>
      <c r="AD1176" s="41"/>
      <c r="AE1176" s="41" t="s">
        <v>940</v>
      </c>
      <c r="AF1176" s="41" t="s">
        <v>6158</v>
      </c>
      <c r="AG1176" s="218"/>
      <c r="AH1176" s="32" t="s">
        <v>2657</v>
      </c>
      <c r="AI1176" s="229"/>
      <c r="AJ1176" s="218">
        <f t="shared" si="108"/>
        <v>1</v>
      </c>
      <c r="AK1176" s="84">
        <f t="shared" si="109"/>
        <v>1</v>
      </c>
    </row>
    <row r="1177" spans="1:37" s="84" customFormat="1" ht="16.5">
      <c r="A1177" s="218"/>
      <c r="B1177" s="41">
        <f t="shared" si="107"/>
        <v>1175</v>
      </c>
      <c r="C1177" s="41" t="s">
        <v>805</v>
      </c>
      <c r="D1177" s="248" t="s">
        <v>2658</v>
      </c>
      <c r="E1177" s="158" t="s">
        <v>2659</v>
      </c>
      <c r="F1177" s="158" t="str">
        <f t="shared" si="111"/>
        <v>X</v>
      </c>
      <c r="G1177" s="220" t="s">
        <v>2661</v>
      </c>
      <c r="H1177" s="244" t="s">
        <v>949</v>
      </c>
      <c r="I1177" s="244" t="s">
        <v>949</v>
      </c>
      <c r="J1177" s="244" t="s">
        <v>949</v>
      </c>
      <c r="K1177" s="221" t="s">
        <v>949</v>
      </c>
      <c r="L1177" s="221" t="s">
        <v>949</v>
      </c>
      <c r="M1177" s="221" t="s">
        <v>949</v>
      </c>
      <c r="N1177" s="244" t="s">
        <v>949</v>
      </c>
      <c r="O1177" s="244" t="s">
        <v>949</v>
      </c>
      <c r="P1177" s="244" t="s">
        <v>949</v>
      </c>
      <c r="Q1177" s="244" t="s">
        <v>949</v>
      </c>
      <c r="R1177" s="158" t="s">
        <v>986</v>
      </c>
      <c r="S1177" s="158" t="s">
        <v>949</v>
      </c>
      <c r="T1177" s="41" t="s">
        <v>949</v>
      </c>
      <c r="U1177" s="41"/>
      <c r="V1177" s="41"/>
      <c r="W1177" s="41"/>
      <c r="X1177" s="41"/>
      <c r="Y1177" s="41"/>
      <c r="Z1177" s="41"/>
      <c r="AA1177" s="41"/>
      <c r="AB1177" s="41"/>
      <c r="AC1177" s="41"/>
      <c r="AD1177" s="41"/>
      <c r="AE1177" s="41" t="s">
        <v>940</v>
      </c>
      <c r="AF1177" s="41" t="s">
        <v>6158</v>
      </c>
      <c r="AG1177" s="218"/>
      <c r="AH1177" s="26" t="s">
        <v>2661</v>
      </c>
      <c r="AI1177" s="229"/>
      <c r="AJ1177" s="218">
        <f t="shared" si="108"/>
        <v>1</v>
      </c>
      <c r="AK1177" s="84">
        <f t="shared" si="109"/>
        <v>1</v>
      </c>
    </row>
    <row r="1178" spans="1:37" s="84" customFormat="1" ht="16.5">
      <c r="A1178" s="218"/>
      <c r="B1178" s="41">
        <f t="shared" si="107"/>
        <v>1176</v>
      </c>
      <c r="C1178" s="41" t="s">
        <v>805</v>
      </c>
      <c r="D1178" s="248" t="s">
        <v>2671</v>
      </c>
      <c r="E1178" s="158" t="s">
        <v>6817</v>
      </c>
      <c r="F1178" s="158" t="str">
        <f t="shared" si="111"/>
        <v>X</v>
      </c>
      <c r="G1178" s="220" t="s">
        <v>2674</v>
      </c>
      <c r="H1178" s="244" t="s">
        <v>949</v>
      </c>
      <c r="I1178" s="244" t="s">
        <v>949</v>
      </c>
      <c r="J1178" s="244" t="s">
        <v>949</v>
      </c>
      <c r="K1178" s="221" t="s">
        <v>949</v>
      </c>
      <c r="L1178" s="221" t="s">
        <v>949</v>
      </c>
      <c r="M1178" s="221" t="s">
        <v>949</v>
      </c>
      <c r="N1178" s="244" t="s">
        <v>949</v>
      </c>
      <c r="O1178" s="244" t="s">
        <v>949</v>
      </c>
      <c r="P1178" s="244" t="s">
        <v>949</v>
      </c>
      <c r="Q1178" s="244" t="s">
        <v>949</v>
      </c>
      <c r="R1178" s="158" t="s">
        <v>986</v>
      </c>
      <c r="S1178" s="158" t="s">
        <v>949</v>
      </c>
      <c r="T1178" s="41" t="s">
        <v>949</v>
      </c>
      <c r="U1178" s="41"/>
      <c r="V1178" s="41"/>
      <c r="W1178" s="41"/>
      <c r="X1178" s="41"/>
      <c r="Y1178" s="41"/>
      <c r="Z1178" s="41"/>
      <c r="AA1178" s="41"/>
      <c r="AB1178" s="41"/>
      <c r="AC1178" s="41"/>
      <c r="AD1178" s="41"/>
      <c r="AE1178" s="41" t="s">
        <v>940</v>
      </c>
      <c r="AF1178" s="41" t="s">
        <v>6158</v>
      </c>
      <c r="AG1178" s="218"/>
      <c r="AH1178" s="26" t="s">
        <v>2674</v>
      </c>
      <c r="AI1178" s="229"/>
      <c r="AJ1178" s="218">
        <f t="shared" si="108"/>
        <v>1</v>
      </c>
      <c r="AK1178" s="84">
        <f t="shared" si="109"/>
        <v>1</v>
      </c>
    </row>
    <row r="1179" spans="1:37" s="84" customFormat="1" ht="16.5">
      <c r="A1179" s="218"/>
      <c r="B1179" s="41">
        <f t="shared" si="107"/>
        <v>1177</v>
      </c>
      <c r="C1179" s="41" t="s">
        <v>805</v>
      </c>
      <c r="D1179" s="248" t="s">
        <v>2675</v>
      </c>
      <c r="E1179" s="158" t="s">
        <v>2676</v>
      </c>
      <c r="F1179" s="158" t="str">
        <f t="shared" si="111"/>
        <v>X</v>
      </c>
      <c r="G1179" s="220" t="s">
        <v>2678</v>
      </c>
      <c r="H1179" s="244" t="s">
        <v>949</v>
      </c>
      <c r="I1179" s="244" t="s">
        <v>949</v>
      </c>
      <c r="J1179" s="244" t="s">
        <v>949</v>
      </c>
      <c r="K1179" s="221" t="s">
        <v>949</v>
      </c>
      <c r="L1179" s="221" t="s">
        <v>949</v>
      </c>
      <c r="M1179" s="221" t="s">
        <v>949</v>
      </c>
      <c r="N1179" s="244" t="s">
        <v>949</v>
      </c>
      <c r="O1179" s="244" t="s">
        <v>949</v>
      </c>
      <c r="P1179" s="244" t="s">
        <v>949</v>
      </c>
      <c r="Q1179" s="244" t="s">
        <v>949</v>
      </c>
      <c r="R1179" s="158" t="s">
        <v>986</v>
      </c>
      <c r="S1179" s="158" t="s">
        <v>949</v>
      </c>
      <c r="T1179" s="41" t="s">
        <v>949</v>
      </c>
      <c r="U1179" s="41"/>
      <c r="V1179" s="41"/>
      <c r="W1179" s="41"/>
      <c r="X1179" s="41"/>
      <c r="Y1179" s="41"/>
      <c r="Z1179" s="41"/>
      <c r="AA1179" s="41"/>
      <c r="AB1179" s="41"/>
      <c r="AC1179" s="41"/>
      <c r="AD1179" s="41"/>
      <c r="AE1179" s="41" t="s">
        <v>940</v>
      </c>
      <c r="AF1179" s="41" t="s">
        <v>6158</v>
      </c>
      <c r="AG1179" s="218"/>
      <c r="AH1179" s="26" t="s">
        <v>2678</v>
      </c>
      <c r="AI1179" s="229"/>
      <c r="AJ1179" s="218">
        <f t="shared" si="108"/>
        <v>1</v>
      </c>
      <c r="AK1179" s="84">
        <f t="shared" si="109"/>
        <v>1</v>
      </c>
    </row>
    <row r="1180" spans="1:37" s="84" customFormat="1" ht="16.5">
      <c r="A1180" s="218"/>
      <c r="B1180" s="41">
        <f t="shared" si="107"/>
        <v>1178</v>
      </c>
      <c r="C1180" s="41" t="s">
        <v>805</v>
      </c>
      <c r="D1180" s="248" t="s">
        <v>2707</v>
      </c>
      <c r="E1180" s="158" t="s">
        <v>2708</v>
      </c>
      <c r="F1180" s="158" t="str">
        <f t="shared" si="111"/>
        <v>X</v>
      </c>
      <c r="G1180" s="220" t="s">
        <v>2710</v>
      </c>
      <c r="H1180" s="244" t="s">
        <v>949</v>
      </c>
      <c r="I1180" s="244" t="s">
        <v>949</v>
      </c>
      <c r="J1180" s="244" t="s">
        <v>949</v>
      </c>
      <c r="K1180" s="221" t="s">
        <v>949</v>
      </c>
      <c r="L1180" s="221" t="s">
        <v>949</v>
      </c>
      <c r="M1180" s="221" t="s">
        <v>949</v>
      </c>
      <c r="N1180" s="244" t="s">
        <v>949</v>
      </c>
      <c r="O1180" s="244" t="s">
        <v>949</v>
      </c>
      <c r="P1180" s="244" t="s">
        <v>949</v>
      </c>
      <c r="Q1180" s="244" t="s">
        <v>949</v>
      </c>
      <c r="R1180" s="158" t="s">
        <v>986</v>
      </c>
      <c r="S1180" s="158" t="s">
        <v>949</v>
      </c>
      <c r="T1180" s="41" t="s">
        <v>949</v>
      </c>
      <c r="U1180" s="41"/>
      <c r="V1180" s="41"/>
      <c r="W1180" s="41"/>
      <c r="X1180" s="41"/>
      <c r="Y1180" s="41"/>
      <c r="Z1180" s="41"/>
      <c r="AA1180" s="41"/>
      <c r="AB1180" s="41"/>
      <c r="AC1180" s="41"/>
      <c r="AD1180" s="41"/>
      <c r="AE1180" s="41" t="s">
        <v>940</v>
      </c>
      <c r="AF1180" s="41" t="s">
        <v>6158</v>
      </c>
      <c r="AG1180" s="218"/>
      <c r="AH1180" s="26" t="s">
        <v>2710</v>
      </c>
      <c r="AI1180" s="229"/>
      <c r="AJ1180" s="218">
        <f t="shared" si="108"/>
        <v>1</v>
      </c>
      <c r="AK1180" s="84">
        <f t="shared" si="109"/>
        <v>1</v>
      </c>
    </row>
    <row r="1181" spans="1:37" s="84" customFormat="1" ht="16.5">
      <c r="A1181" s="218"/>
      <c r="B1181" s="41">
        <f t="shared" si="107"/>
        <v>1179</v>
      </c>
      <c r="C1181" s="41" t="s">
        <v>805</v>
      </c>
      <c r="D1181" s="248" t="s">
        <v>2711</v>
      </c>
      <c r="E1181" s="158" t="s">
        <v>2712</v>
      </c>
      <c r="F1181" s="158" t="str">
        <f t="shared" si="111"/>
        <v>X</v>
      </c>
      <c r="G1181" s="220" t="s">
        <v>2714</v>
      </c>
      <c r="H1181" s="244" t="s">
        <v>949</v>
      </c>
      <c r="I1181" s="244" t="s">
        <v>949</v>
      </c>
      <c r="J1181" s="244" t="s">
        <v>949</v>
      </c>
      <c r="K1181" s="221" t="s">
        <v>949</v>
      </c>
      <c r="L1181" s="221" t="s">
        <v>949</v>
      </c>
      <c r="M1181" s="221" t="s">
        <v>949</v>
      </c>
      <c r="N1181" s="244" t="s">
        <v>949</v>
      </c>
      <c r="O1181" s="244" t="s">
        <v>949</v>
      </c>
      <c r="P1181" s="244" t="s">
        <v>949</v>
      </c>
      <c r="Q1181" s="244" t="s">
        <v>949</v>
      </c>
      <c r="R1181" s="158" t="s">
        <v>986</v>
      </c>
      <c r="S1181" s="158" t="s">
        <v>949</v>
      </c>
      <c r="T1181" s="41" t="s">
        <v>949</v>
      </c>
      <c r="U1181" s="41"/>
      <c r="V1181" s="41"/>
      <c r="W1181" s="41"/>
      <c r="X1181" s="41"/>
      <c r="Y1181" s="41"/>
      <c r="Z1181" s="41"/>
      <c r="AA1181" s="41"/>
      <c r="AB1181" s="41"/>
      <c r="AC1181" s="41"/>
      <c r="AD1181" s="41"/>
      <c r="AE1181" s="41" t="s">
        <v>940</v>
      </c>
      <c r="AF1181" s="41" t="s">
        <v>6158</v>
      </c>
      <c r="AG1181" s="218"/>
      <c r="AH1181" s="26" t="s">
        <v>2714</v>
      </c>
      <c r="AI1181" s="229"/>
      <c r="AJ1181" s="218">
        <f t="shared" si="108"/>
        <v>1</v>
      </c>
      <c r="AK1181" s="84">
        <f t="shared" si="109"/>
        <v>1</v>
      </c>
    </row>
    <row r="1182" spans="1:37" s="84" customFormat="1" ht="16.5">
      <c r="A1182" s="218"/>
      <c r="B1182" s="41">
        <f t="shared" si="107"/>
        <v>1180</v>
      </c>
      <c r="C1182" s="41" t="s">
        <v>805</v>
      </c>
      <c r="D1182" s="248" t="s">
        <v>2715</v>
      </c>
      <c r="E1182" s="158" t="s">
        <v>2716</v>
      </c>
      <c r="F1182" s="158" t="str">
        <f t="shared" si="111"/>
        <v>X</v>
      </c>
      <c r="G1182" s="220" t="s">
        <v>2718</v>
      </c>
      <c r="H1182" s="244" t="s">
        <v>949</v>
      </c>
      <c r="I1182" s="244" t="s">
        <v>949</v>
      </c>
      <c r="J1182" s="244" t="s">
        <v>949</v>
      </c>
      <c r="K1182" s="221" t="s">
        <v>949</v>
      </c>
      <c r="L1182" s="221" t="s">
        <v>949</v>
      </c>
      <c r="M1182" s="221" t="s">
        <v>949</v>
      </c>
      <c r="N1182" s="244" t="s">
        <v>949</v>
      </c>
      <c r="O1182" s="244" t="s">
        <v>949</v>
      </c>
      <c r="P1182" s="244" t="s">
        <v>949</v>
      </c>
      <c r="Q1182" s="244" t="s">
        <v>949</v>
      </c>
      <c r="R1182" s="158" t="s">
        <v>986</v>
      </c>
      <c r="S1182" s="158" t="s">
        <v>949</v>
      </c>
      <c r="T1182" s="41" t="s">
        <v>949</v>
      </c>
      <c r="U1182" s="41"/>
      <c r="V1182" s="41"/>
      <c r="W1182" s="41"/>
      <c r="X1182" s="41"/>
      <c r="Y1182" s="41"/>
      <c r="Z1182" s="41"/>
      <c r="AA1182" s="41"/>
      <c r="AB1182" s="41"/>
      <c r="AC1182" s="41"/>
      <c r="AD1182" s="41"/>
      <c r="AE1182" s="41" t="s">
        <v>940</v>
      </c>
      <c r="AF1182" s="41" t="s">
        <v>6158</v>
      </c>
      <c r="AG1182" s="218"/>
      <c r="AH1182" s="26" t="s">
        <v>2718</v>
      </c>
      <c r="AI1182" s="229"/>
      <c r="AJ1182" s="218">
        <f t="shared" si="108"/>
        <v>1</v>
      </c>
      <c r="AK1182" s="84">
        <f t="shared" si="109"/>
        <v>1</v>
      </c>
    </row>
    <row r="1183" spans="1:37" s="84" customFormat="1" ht="16.5">
      <c r="A1183" s="218"/>
      <c r="B1183" s="41">
        <f t="shared" si="107"/>
        <v>1181</v>
      </c>
      <c r="C1183" s="41" t="s">
        <v>805</v>
      </c>
      <c r="D1183" s="248" t="s">
        <v>2719</v>
      </c>
      <c r="E1183" s="158" t="s">
        <v>2720</v>
      </c>
      <c r="F1183" s="158" t="str">
        <f t="shared" si="111"/>
        <v>X</v>
      </c>
      <c r="G1183" s="220" t="s">
        <v>2722</v>
      </c>
      <c r="H1183" s="244" t="s">
        <v>949</v>
      </c>
      <c r="I1183" s="244" t="s">
        <v>949</v>
      </c>
      <c r="J1183" s="244" t="s">
        <v>949</v>
      </c>
      <c r="K1183" s="221" t="s">
        <v>949</v>
      </c>
      <c r="L1183" s="221" t="s">
        <v>949</v>
      </c>
      <c r="M1183" s="221" t="s">
        <v>949</v>
      </c>
      <c r="N1183" s="244" t="s">
        <v>949</v>
      </c>
      <c r="O1183" s="244" t="s">
        <v>949</v>
      </c>
      <c r="P1183" s="244" t="s">
        <v>949</v>
      </c>
      <c r="Q1183" s="244" t="s">
        <v>949</v>
      </c>
      <c r="R1183" s="158" t="s">
        <v>986</v>
      </c>
      <c r="S1183" s="158" t="s">
        <v>949</v>
      </c>
      <c r="T1183" s="41" t="s">
        <v>949</v>
      </c>
      <c r="U1183" s="41"/>
      <c r="V1183" s="41"/>
      <c r="W1183" s="41"/>
      <c r="X1183" s="41"/>
      <c r="Y1183" s="41"/>
      <c r="Z1183" s="41"/>
      <c r="AA1183" s="41"/>
      <c r="AB1183" s="41"/>
      <c r="AC1183" s="41"/>
      <c r="AD1183" s="41"/>
      <c r="AE1183" s="41" t="s">
        <v>940</v>
      </c>
      <c r="AF1183" s="41" t="s">
        <v>6158</v>
      </c>
      <c r="AG1183" s="218"/>
      <c r="AH1183" s="101" t="s">
        <v>2722</v>
      </c>
      <c r="AI1183" s="229"/>
      <c r="AJ1183" s="218">
        <f t="shared" si="108"/>
        <v>1</v>
      </c>
      <c r="AK1183" s="84">
        <f t="shared" si="109"/>
        <v>1</v>
      </c>
    </row>
    <row r="1184" spans="1:37" s="84" customFormat="1" ht="16.5">
      <c r="A1184" s="218"/>
      <c r="B1184" s="41">
        <f t="shared" ref="B1184:B1247" si="112">ROW()-2</f>
        <v>1182</v>
      </c>
      <c r="C1184" s="41" t="s">
        <v>805</v>
      </c>
      <c r="D1184" s="248" t="s">
        <v>2723</v>
      </c>
      <c r="E1184" s="158" t="s">
        <v>2724</v>
      </c>
      <c r="F1184" s="158" t="str">
        <f t="shared" si="111"/>
        <v>X</v>
      </c>
      <c r="G1184" s="220" t="s">
        <v>2726</v>
      </c>
      <c r="H1184" s="244" t="s">
        <v>949</v>
      </c>
      <c r="I1184" s="244" t="s">
        <v>949</v>
      </c>
      <c r="J1184" s="244" t="s">
        <v>949</v>
      </c>
      <c r="K1184" s="221" t="s">
        <v>949</v>
      </c>
      <c r="L1184" s="221" t="s">
        <v>949</v>
      </c>
      <c r="M1184" s="221" t="s">
        <v>949</v>
      </c>
      <c r="N1184" s="244" t="s">
        <v>949</v>
      </c>
      <c r="O1184" s="244" t="s">
        <v>949</v>
      </c>
      <c r="P1184" s="244" t="s">
        <v>949</v>
      </c>
      <c r="Q1184" s="244" t="s">
        <v>949</v>
      </c>
      <c r="R1184" s="158" t="s">
        <v>986</v>
      </c>
      <c r="S1184" s="158" t="s">
        <v>949</v>
      </c>
      <c r="T1184" s="41" t="s">
        <v>949</v>
      </c>
      <c r="U1184" s="41"/>
      <c r="V1184" s="41"/>
      <c r="W1184" s="41"/>
      <c r="X1184" s="41"/>
      <c r="Y1184" s="41"/>
      <c r="Z1184" s="41"/>
      <c r="AA1184" s="41"/>
      <c r="AB1184" s="41"/>
      <c r="AC1184" s="41"/>
      <c r="AD1184" s="41"/>
      <c r="AE1184" s="41" t="s">
        <v>940</v>
      </c>
      <c r="AF1184" s="41" t="s">
        <v>6158</v>
      </c>
      <c r="AG1184" s="218"/>
      <c r="AH1184" s="101" t="s">
        <v>2726</v>
      </c>
      <c r="AI1184" s="229"/>
      <c r="AJ1184" s="218">
        <f t="shared" si="108"/>
        <v>1</v>
      </c>
      <c r="AK1184" s="84">
        <f t="shared" si="109"/>
        <v>1</v>
      </c>
    </row>
    <row r="1185" spans="1:37" s="84" customFormat="1" ht="16.5">
      <c r="A1185" s="218"/>
      <c r="B1185" s="41">
        <f t="shared" si="112"/>
        <v>1183</v>
      </c>
      <c r="C1185" s="41" t="s">
        <v>805</v>
      </c>
      <c r="D1185" s="248" t="s">
        <v>2786</v>
      </c>
      <c r="E1185" s="160" t="s">
        <v>2787</v>
      </c>
      <c r="F1185" s="158" t="str">
        <f t="shared" si="111"/>
        <v>X</v>
      </c>
      <c r="G1185" s="220" t="s">
        <v>2789</v>
      </c>
      <c r="H1185" s="244" t="s">
        <v>949</v>
      </c>
      <c r="I1185" s="244" t="s">
        <v>949</v>
      </c>
      <c r="J1185" s="244" t="s">
        <v>949</v>
      </c>
      <c r="K1185" s="221" t="s">
        <v>949</v>
      </c>
      <c r="L1185" s="221" t="s">
        <v>949</v>
      </c>
      <c r="M1185" s="221" t="s">
        <v>949</v>
      </c>
      <c r="N1185" s="244" t="s">
        <v>949</v>
      </c>
      <c r="O1185" s="244" t="s">
        <v>949</v>
      </c>
      <c r="P1185" s="244" t="s">
        <v>949</v>
      </c>
      <c r="Q1185" s="244" t="s">
        <v>949</v>
      </c>
      <c r="R1185" s="158" t="s">
        <v>986</v>
      </c>
      <c r="S1185" s="158" t="s">
        <v>949</v>
      </c>
      <c r="T1185" s="41" t="s">
        <v>949</v>
      </c>
      <c r="U1185" s="41"/>
      <c r="V1185" s="41"/>
      <c r="W1185" s="41"/>
      <c r="X1185" s="41"/>
      <c r="Y1185" s="41"/>
      <c r="Z1185" s="41"/>
      <c r="AA1185" s="41"/>
      <c r="AB1185" s="41"/>
      <c r="AC1185" s="41"/>
      <c r="AD1185" s="41"/>
      <c r="AE1185" s="41" t="s">
        <v>940</v>
      </c>
      <c r="AF1185" s="41" t="s">
        <v>6158</v>
      </c>
      <c r="AG1185" s="218"/>
      <c r="AH1185" s="101" t="s">
        <v>2789</v>
      </c>
      <c r="AI1185" s="229"/>
      <c r="AJ1185" s="218">
        <f t="shared" si="108"/>
        <v>1</v>
      </c>
      <c r="AK1185" s="84">
        <f t="shared" si="109"/>
        <v>1</v>
      </c>
    </row>
    <row r="1186" spans="1:37" s="84" customFormat="1" ht="16.5">
      <c r="A1186" s="218"/>
      <c r="B1186" s="41">
        <f t="shared" si="112"/>
        <v>1184</v>
      </c>
      <c r="C1186" s="41" t="s">
        <v>805</v>
      </c>
      <c r="D1186" s="248" t="s">
        <v>2790</v>
      </c>
      <c r="E1186" s="158" t="s">
        <v>2791</v>
      </c>
      <c r="F1186" s="158" t="str">
        <f t="shared" si="111"/>
        <v>X</v>
      </c>
      <c r="G1186" s="220" t="s">
        <v>2793</v>
      </c>
      <c r="H1186" s="244" t="s">
        <v>949</v>
      </c>
      <c r="I1186" s="244" t="s">
        <v>949</v>
      </c>
      <c r="J1186" s="244" t="s">
        <v>949</v>
      </c>
      <c r="K1186" s="221" t="s">
        <v>949</v>
      </c>
      <c r="L1186" s="221" t="s">
        <v>949</v>
      </c>
      <c r="M1186" s="221" t="s">
        <v>949</v>
      </c>
      <c r="N1186" s="244" t="s">
        <v>949</v>
      </c>
      <c r="O1186" s="244" t="s">
        <v>949</v>
      </c>
      <c r="P1186" s="244" t="s">
        <v>949</v>
      </c>
      <c r="Q1186" s="244" t="s">
        <v>949</v>
      </c>
      <c r="R1186" s="158" t="s">
        <v>986</v>
      </c>
      <c r="S1186" s="158" t="s">
        <v>949</v>
      </c>
      <c r="T1186" s="41" t="s">
        <v>949</v>
      </c>
      <c r="U1186" s="41"/>
      <c r="V1186" s="41"/>
      <c r="W1186" s="41"/>
      <c r="X1186" s="41"/>
      <c r="Y1186" s="41"/>
      <c r="Z1186" s="41"/>
      <c r="AA1186" s="41"/>
      <c r="AB1186" s="41"/>
      <c r="AC1186" s="41"/>
      <c r="AD1186" s="41"/>
      <c r="AE1186" s="41" t="s">
        <v>940</v>
      </c>
      <c r="AF1186" s="41" t="s">
        <v>6158</v>
      </c>
      <c r="AG1186" s="218"/>
      <c r="AH1186" s="101" t="s">
        <v>2793</v>
      </c>
      <c r="AI1186" s="229"/>
      <c r="AJ1186" s="218">
        <f t="shared" si="108"/>
        <v>1</v>
      </c>
      <c r="AK1186" s="84">
        <f t="shared" si="109"/>
        <v>1</v>
      </c>
    </row>
    <row r="1187" spans="1:37" s="84" customFormat="1" ht="16.5">
      <c r="A1187" s="218"/>
      <c r="B1187" s="41">
        <f t="shared" si="112"/>
        <v>1185</v>
      </c>
      <c r="C1187" s="41" t="s">
        <v>805</v>
      </c>
      <c r="D1187" s="248" t="s">
        <v>2794</v>
      </c>
      <c r="E1187" s="158" t="s">
        <v>2795</v>
      </c>
      <c r="F1187" s="158" t="str">
        <f t="shared" si="111"/>
        <v>X</v>
      </c>
      <c r="G1187" s="220" t="s">
        <v>2797</v>
      </c>
      <c r="H1187" s="244" t="s">
        <v>949</v>
      </c>
      <c r="I1187" s="244" t="s">
        <v>949</v>
      </c>
      <c r="J1187" s="244" t="s">
        <v>949</v>
      </c>
      <c r="K1187" s="221" t="s">
        <v>949</v>
      </c>
      <c r="L1187" s="221" t="s">
        <v>949</v>
      </c>
      <c r="M1187" s="221" t="s">
        <v>949</v>
      </c>
      <c r="N1187" s="244" t="s">
        <v>949</v>
      </c>
      <c r="O1187" s="244" t="s">
        <v>949</v>
      </c>
      <c r="P1187" s="244" t="s">
        <v>949</v>
      </c>
      <c r="Q1187" s="244" t="s">
        <v>949</v>
      </c>
      <c r="R1187" s="158" t="s">
        <v>986</v>
      </c>
      <c r="S1187" s="158" t="s">
        <v>949</v>
      </c>
      <c r="T1187" s="41" t="s">
        <v>949</v>
      </c>
      <c r="U1187" s="41"/>
      <c r="V1187" s="41"/>
      <c r="W1187" s="41"/>
      <c r="X1187" s="41"/>
      <c r="Y1187" s="41"/>
      <c r="Z1187" s="41"/>
      <c r="AA1187" s="41"/>
      <c r="AB1187" s="41"/>
      <c r="AC1187" s="41"/>
      <c r="AD1187" s="41"/>
      <c r="AE1187" s="41" t="s">
        <v>940</v>
      </c>
      <c r="AF1187" s="41" t="s">
        <v>6158</v>
      </c>
      <c r="AG1187" s="218"/>
      <c r="AH1187" s="26" t="s">
        <v>2797</v>
      </c>
      <c r="AI1187" s="229"/>
      <c r="AJ1187" s="218">
        <f t="shared" si="108"/>
        <v>1</v>
      </c>
      <c r="AK1187" s="84">
        <f t="shared" si="109"/>
        <v>1</v>
      </c>
    </row>
    <row r="1188" spans="1:37" s="84" customFormat="1" ht="16.5">
      <c r="A1188" s="218"/>
      <c r="B1188" s="41">
        <f t="shared" si="112"/>
        <v>1186</v>
      </c>
      <c r="C1188" s="41" t="s">
        <v>805</v>
      </c>
      <c r="D1188" s="248" t="s">
        <v>2798</v>
      </c>
      <c r="E1188" s="158" t="s">
        <v>2799</v>
      </c>
      <c r="F1188" s="158" t="str">
        <f t="shared" si="111"/>
        <v>X</v>
      </c>
      <c r="G1188" s="220" t="s">
        <v>2801</v>
      </c>
      <c r="H1188" s="244" t="s">
        <v>949</v>
      </c>
      <c r="I1188" s="244" t="s">
        <v>949</v>
      </c>
      <c r="J1188" s="244" t="s">
        <v>949</v>
      </c>
      <c r="K1188" s="221" t="s">
        <v>949</v>
      </c>
      <c r="L1188" s="221" t="s">
        <v>949</v>
      </c>
      <c r="M1188" s="221" t="s">
        <v>949</v>
      </c>
      <c r="N1188" s="244" t="s">
        <v>949</v>
      </c>
      <c r="O1188" s="244" t="s">
        <v>949</v>
      </c>
      <c r="P1188" s="244" t="s">
        <v>949</v>
      </c>
      <c r="Q1188" s="244" t="s">
        <v>949</v>
      </c>
      <c r="R1188" s="158" t="s">
        <v>986</v>
      </c>
      <c r="S1188" s="158" t="s">
        <v>949</v>
      </c>
      <c r="T1188" s="41" t="s">
        <v>949</v>
      </c>
      <c r="U1188" s="41"/>
      <c r="V1188" s="41"/>
      <c r="W1188" s="41"/>
      <c r="X1188" s="41"/>
      <c r="Y1188" s="41"/>
      <c r="Z1188" s="41"/>
      <c r="AA1188" s="41"/>
      <c r="AB1188" s="41"/>
      <c r="AC1188" s="41"/>
      <c r="AD1188" s="41"/>
      <c r="AE1188" s="41" t="s">
        <v>940</v>
      </c>
      <c r="AF1188" s="41" t="s">
        <v>6158</v>
      </c>
      <c r="AG1188" s="218"/>
      <c r="AH1188" s="26" t="s">
        <v>2801</v>
      </c>
      <c r="AI1188" s="229"/>
      <c r="AJ1188" s="218">
        <f t="shared" si="108"/>
        <v>1</v>
      </c>
      <c r="AK1188" s="84">
        <f t="shared" si="109"/>
        <v>1</v>
      </c>
    </row>
    <row r="1189" spans="1:37" s="84" customFormat="1" ht="16.5">
      <c r="A1189" s="218"/>
      <c r="B1189" s="41">
        <f t="shared" si="112"/>
        <v>1187</v>
      </c>
      <c r="C1189" s="41" t="s">
        <v>805</v>
      </c>
      <c r="D1189" s="248" t="s">
        <v>2802</v>
      </c>
      <c r="E1189" s="158" t="s">
        <v>2803</v>
      </c>
      <c r="F1189" s="158" t="str">
        <f t="shared" si="111"/>
        <v>X</v>
      </c>
      <c r="G1189" s="220" t="s">
        <v>2805</v>
      </c>
      <c r="H1189" s="244" t="s">
        <v>949</v>
      </c>
      <c r="I1189" s="244" t="s">
        <v>949</v>
      </c>
      <c r="J1189" s="244" t="s">
        <v>949</v>
      </c>
      <c r="K1189" s="221" t="s">
        <v>949</v>
      </c>
      <c r="L1189" s="221" t="s">
        <v>949</v>
      </c>
      <c r="M1189" s="221" t="s">
        <v>949</v>
      </c>
      <c r="N1189" s="244" t="s">
        <v>949</v>
      </c>
      <c r="O1189" s="244" t="s">
        <v>949</v>
      </c>
      <c r="P1189" s="244" t="s">
        <v>949</v>
      </c>
      <c r="Q1189" s="244" t="s">
        <v>949</v>
      </c>
      <c r="R1189" s="158" t="s">
        <v>986</v>
      </c>
      <c r="S1189" s="158" t="s">
        <v>949</v>
      </c>
      <c r="T1189" s="41" t="s">
        <v>949</v>
      </c>
      <c r="U1189" s="41"/>
      <c r="V1189" s="41"/>
      <c r="W1189" s="41"/>
      <c r="X1189" s="41"/>
      <c r="Y1189" s="41"/>
      <c r="Z1189" s="41"/>
      <c r="AA1189" s="41"/>
      <c r="AB1189" s="41"/>
      <c r="AC1189" s="41"/>
      <c r="AD1189" s="41"/>
      <c r="AE1189" s="41" t="s">
        <v>940</v>
      </c>
      <c r="AF1189" s="41" t="s">
        <v>6158</v>
      </c>
      <c r="AG1189" s="218"/>
      <c r="AH1189" s="26" t="s">
        <v>2805</v>
      </c>
      <c r="AI1189" s="229"/>
      <c r="AJ1189" s="218">
        <f t="shared" si="108"/>
        <v>1</v>
      </c>
      <c r="AK1189" s="84">
        <f t="shared" si="109"/>
        <v>1</v>
      </c>
    </row>
    <row r="1190" spans="1:37" s="84" customFormat="1" ht="16.5">
      <c r="A1190" s="218"/>
      <c r="B1190" s="41">
        <f t="shared" si="112"/>
        <v>1188</v>
      </c>
      <c r="C1190" s="41" t="s">
        <v>805</v>
      </c>
      <c r="D1190" s="248" t="s">
        <v>2845</v>
      </c>
      <c r="E1190" s="158" t="s">
        <v>2846</v>
      </c>
      <c r="F1190" s="158" t="str">
        <f t="shared" si="111"/>
        <v>X</v>
      </c>
      <c r="G1190" s="220" t="s">
        <v>2848</v>
      </c>
      <c r="H1190" s="244" t="s">
        <v>949</v>
      </c>
      <c r="I1190" s="244" t="s">
        <v>949</v>
      </c>
      <c r="J1190" s="244" t="s">
        <v>949</v>
      </c>
      <c r="K1190" s="221" t="s">
        <v>949</v>
      </c>
      <c r="L1190" s="221" t="s">
        <v>949</v>
      </c>
      <c r="M1190" s="221" t="s">
        <v>949</v>
      </c>
      <c r="N1190" s="244" t="s">
        <v>949</v>
      </c>
      <c r="O1190" s="244" t="s">
        <v>949</v>
      </c>
      <c r="P1190" s="244" t="s">
        <v>949</v>
      </c>
      <c r="Q1190" s="244" t="s">
        <v>949</v>
      </c>
      <c r="R1190" s="158" t="s">
        <v>986</v>
      </c>
      <c r="S1190" s="158" t="s">
        <v>949</v>
      </c>
      <c r="T1190" s="41" t="s">
        <v>949</v>
      </c>
      <c r="U1190" s="41"/>
      <c r="V1190" s="41"/>
      <c r="W1190" s="41"/>
      <c r="X1190" s="41"/>
      <c r="Y1190" s="41"/>
      <c r="Z1190" s="41"/>
      <c r="AA1190" s="41"/>
      <c r="AB1190" s="41"/>
      <c r="AC1190" s="41"/>
      <c r="AD1190" s="41"/>
      <c r="AE1190" s="41" t="s">
        <v>940</v>
      </c>
      <c r="AF1190" s="41" t="s">
        <v>6158</v>
      </c>
      <c r="AG1190" s="218"/>
      <c r="AH1190" s="26" t="s">
        <v>2848</v>
      </c>
      <c r="AI1190" s="229"/>
      <c r="AJ1190" s="218">
        <f t="shared" si="108"/>
        <v>1</v>
      </c>
      <c r="AK1190" s="84">
        <f t="shared" si="109"/>
        <v>1</v>
      </c>
    </row>
    <row r="1191" spans="1:37" s="84" customFormat="1" ht="16.5">
      <c r="A1191" s="218"/>
      <c r="B1191" s="41">
        <f t="shared" si="112"/>
        <v>1189</v>
      </c>
      <c r="C1191" s="41" t="s">
        <v>805</v>
      </c>
      <c r="D1191" s="627" t="s">
        <v>2849</v>
      </c>
      <c r="E1191" s="159" t="s">
        <v>2850</v>
      </c>
      <c r="F1191" s="158" t="str">
        <f t="shared" si="111"/>
        <v>X</v>
      </c>
      <c r="G1191" s="220" t="s">
        <v>2852</v>
      </c>
      <c r="H1191" s="244" t="s">
        <v>949</v>
      </c>
      <c r="I1191" s="244" t="s">
        <v>949</v>
      </c>
      <c r="J1191" s="244" t="s">
        <v>949</v>
      </c>
      <c r="K1191" s="221" t="s">
        <v>949</v>
      </c>
      <c r="L1191" s="221" t="s">
        <v>949</v>
      </c>
      <c r="M1191" s="221" t="s">
        <v>949</v>
      </c>
      <c r="N1191" s="244" t="s">
        <v>949</v>
      </c>
      <c r="O1191" s="244" t="s">
        <v>949</v>
      </c>
      <c r="P1191" s="244" t="s">
        <v>949</v>
      </c>
      <c r="Q1191" s="244" t="s">
        <v>949</v>
      </c>
      <c r="R1191" s="158" t="s">
        <v>986</v>
      </c>
      <c r="S1191" s="158" t="s">
        <v>949</v>
      </c>
      <c r="T1191" s="41" t="s">
        <v>949</v>
      </c>
      <c r="U1191" s="41"/>
      <c r="V1191" s="41"/>
      <c r="W1191" s="41"/>
      <c r="X1191" s="41"/>
      <c r="Y1191" s="41"/>
      <c r="Z1191" s="41"/>
      <c r="AA1191" s="41"/>
      <c r="AB1191" s="41"/>
      <c r="AC1191" s="41"/>
      <c r="AD1191" s="41"/>
      <c r="AE1191" s="41" t="s">
        <v>940</v>
      </c>
      <c r="AF1191" s="41" t="s">
        <v>6158</v>
      </c>
      <c r="AG1191" s="218"/>
      <c r="AH1191" s="26" t="s">
        <v>2852</v>
      </c>
      <c r="AI1191" s="229"/>
      <c r="AJ1191" s="218">
        <f t="shared" si="108"/>
        <v>1</v>
      </c>
      <c r="AK1191" s="84">
        <f t="shared" si="109"/>
        <v>1</v>
      </c>
    </row>
    <row r="1192" spans="1:37" s="84" customFormat="1" ht="16.5">
      <c r="A1192" s="218"/>
      <c r="B1192" s="41">
        <f t="shared" si="112"/>
        <v>1190</v>
      </c>
      <c r="C1192" s="41" t="s">
        <v>805</v>
      </c>
      <c r="D1192" s="248" t="s">
        <v>2853</v>
      </c>
      <c r="E1192" s="158" t="s">
        <v>2854</v>
      </c>
      <c r="F1192" s="158" t="str">
        <f t="shared" si="111"/>
        <v>X</v>
      </c>
      <c r="G1192" s="220" t="s">
        <v>2856</v>
      </c>
      <c r="H1192" s="244" t="s">
        <v>949</v>
      </c>
      <c r="I1192" s="244" t="s">
        <v>949</v>
      </c>
      <c r="J1192" s="244" t="s">
        <v>949</v>
      </c>
      <c r="K1192" s="221" t="s">
        <v>949</v>
      </c>
      <c r="L1192" s="221" t="s">
        <v>949</v>
      </c>
      <c r="M1192" s="221" t="s">
        <v>949</v>
      </c>
      <c r="N1192" s="244" t="s">
        <v>949</v>
      </c>
      <c r="O1192" s="244" t="s">
        <v>949</v>
      </c>
      <c r="P1192" s="244" t="s">
        <v>949</v>
      </c>
      <c r="Q1192" s="244" t="s">
        <v>949</v>
      </c>
      <c r="R1192" s="158" t="s">
        <v>986</v>
      </c>
      <c r="S1192" s="158" t="s">
        <v>949</v>
      </c>
      <c r="T1192" s="41" t="s">
        <v>949</v>
      </c>
      <c r="U1192" s="41"/>
      <c r="V1192" s="41"/>
      <c r="W1192" s="41"/>
      <c r="X1192" s="41"/>
      <c r="Y1192" s="41"/>
      <c r="Z1192" s="41"/>
      <c r="AA1192" s="41"/>
      <c r="AB1192" s="41"/>
      <c r="AC1192" s="41"/>
      <c r="AD1192" s="41"/>
      <c r="AE1192" s="41" t="s">
        <v>940</v>
      </c>
      <c r="AF1192" s="41" t="s">
        <v>6158</v>
      </c>
      <c r="AG1192" s="218"/>
      <c r="AH1192" s="14" t="s">
        <v>2856</v>
      </c>
      <c r="AI1192" s="229"/>
      <c r="AJ1192" s="218">
        <f t="shared" ref="AJ1192:AJ1255" si="113">COUNTIFS(D:D,D1192)</f>
        <v>1</v>
      </c>
      <c r="AK1192" s="84">
        <f t="shared" si="109"/>
        <v>1</v>
      </c>
    </row>
    <row r="1193" spans="1:37" s="84" customFormat="1" ht="16.5">
      <c r="A1193" s="218"/>
      <c r="B1193" s="41">
        <f t="shared" si="112"/>
        <v>1191</v>
      </c>
      <c r="C1193" s="41" t="s">
        <v>805</v>
      </c>
      <c r="D1193" s="248" t="s">
        <v>2929</v>
      </c>
      <c r="E1193" s="158" t="s">
        <v>2930</v>
      </c>
      <c r="F1193" s="158" t="str">
        <f t="shared" si="111"/>
        <v>X</v>
      </c>
      <c r="G1193" s="220" t="s">
        <v>2932</v>
      </c>
      <c r="H1193" s="244" t="s">
        <v>949</v>
      </c>
      <c r="I1193" s="244" t="s">
        <v>949</v>
      </c>
      <c r="J1193" s="244" t="s">
        <v>949</v>
      </c>
      <c r="K1193" s="221" t="s">
        <v>949</v>
      </c>
      <c r="L1193" s="221" t="s">
        <v>949</v>
      </c>
      <c r="M1193" s="221" t="s">
        <v>949</v>
      </c>
      <c r="N1193" s="244" t="s">
        <v>949</v>
      </c>
      <c r="O1193" s="244" t="s">
        <v>949</v>
      </c>
      <c r="P1193" s="244" t="s">
        <v>949</v>
      </c>
      <c r="Q1193" s="244" t="s">
        <v>949</v>
      </c>
      <c r="R1193" s="158" t="s">
        <v>986</v>
      </c>
      <c r="S1193" s="158" t="s">
        <v>949</v>
      </c>
      <c r="T1193" s="41" t="s">
        <v>949</v>
      </c>
      <c r="U1193" s="41"/>
      <c r="V1193" s="41"/>
      <c r="W1193" s="41"/>
      <c r="X1193" s="41"/>
      <c r="Y1193" s="41"/>
      <c r="Z1193" s="41"/>
      <c r="AA1193" s="41"/>
      <c r="AB1193" s="41"/>
      <c r="AC1193" s="41"/>
      <c r="AD1193" s="41"/>
      <c r="AE1193" s="41" t="s">
        <v>940</v>
      </c>
      <c r="AF1193" s="41" t="s">
        <v>6158</v>
      </c>
      <c r="AG1193" s="218"/>
      <c r="AH1193" s="14" t="s">
        <v>2932</v>
      </c>
      <c r="AI1193" s="229"/>
      <c r="AJ1193" s="218">
        <f t="shared" si="113"/>
        <v>1</v>
      </c>
      <c r="AK1193" s="84">
        <f t="shared" si="109"/>
        <v>1</v>
      </c>
    </row>
    <row r="1194" spans="1:37" s="84" customFormat="1" ht="16.5">
      <c r="A1194" s="218"/>
      <c r="B1194" s="41">
        <f t="shared" si="112"/>
        <v>1192</v>
      </c>
      <c r="C1194" s="41" t="s">
        <v>805</v>
      </c>
      <c r="D1194" s="248" t="s">
        <v>2985</v>
      </c>
      <c r="E1194" s="158" t="s">
        <v>2986</v>
      </c>
      <c r="F1194" s="158" t="str">
        <f t="shared" si="111"/>
        <v>X</v>
      </c>
      <c r="G1194" s="220" t="s">
        <v>2988</v>
      </c>
      <c r="H1194" s="244" t="s">
        <v>949</v>
      </c>
      <c r="I1194" s="244" t="s">
        <v>949</v>
      </c>
      <c r="J1194" s="244" t="s">
        <v>949</v>
      </c>
      <c r="K1194" s="221" t="s">
        <v>949</v>
      </c>
      <c r="L1194" s="221" t="s">
        <v>949</v>
      </c>
      <c r="M1194" s="221" t="s">
        <v>949</v>
      </c>
      <c r="N1194" s="244" t="s">
        <v>949</v>
      </c>
      <c r="O1194" s="244" t="s">
        <v>949</v>
      </c>
      <c r="P1194" s="244" t="s">
        <v>949</v>
      </c>
      <c r="Q1194" s="244" t="s">
        <v>949</v>
      </c>
      <c r="R1194" s="158" t="s">
        <v>986</v>
      </c>
      <c r="S1194" s="158" t="s">
        <v>949</v>
      </c>
      <c r="T1194" s="41" t="s">
        <v>949</v>
      </c>
      <c r="U1194" s="41"/>
      <c r="V1194" s="41"/>
      <c r="W1194" s="41"/>
      <c r="X1194" s="41"/>
      <c r="Y1194" s="41"/>
      <c r="Z1194" s="41"/>
      <c r="AA1194" s="41"/>
      <c r="AB1194" s="41"/>
      <c r="AC1194" s="41"/>
      <c r="AD1194" s="41"/>
      <c r="AE1194" s="41" t="s">
        <v>940</v>
      </c>
      <c r="AF1194" s="41" t="s">
        <v>6158</v>
      </c>
      <c r="AG1194" s="218"/>
      <c r="AH1194" s="14" t="s">
        <v>2988</v>
      </c>
      <c r="AI1194" s="229"/>
      <c r="AJ1194" s="218">
        <f t="shared" si="113"/>
        <v>1</v>
      </c>
      <c r="AK1194" s="84">
        <f t="shared" ref="AK1194:AK1257" si="114">COUNTIFS(E:E,E1194)</f>
        <v>1</v>
      </c>
    </row>
    <row r="1195" spans="1:37" s="84" customFormat="1" ht="16.5">
      <c r="A1195" s="218"/>
      <c r="B1195" s="41">
        <f t="shared" si="112"/>
        <v>1193</v>
      </c>
      <c r="C1195" s="41" t="s">
        <v>805</v>
      </c>
      <c r="D1195" s="248" t="s">
        <v>3106</v>
      </c>
      <c r="E1195" s="158" t="s">
        <v>3107</v>
      </c>
      <c r="F1195" s="158" t="str">
        <f t="shared" si="111"/>
        <v>X</v>
      </c>
      <c r="G1195" s="220" t="s">
        <v>3108</v>
      </c>
      <c r="H1195" s="244" t="s">
        <v>949</v>
      </c>
      <c r="I1195" s="244" t="s">
        <v>949</v>
      </c>
      <c r="J1195" s="244" t="s">
        <v>949</v>
      </c>
      <c r="K1195" s="221" t="s">
        <v>949</v>
      </c>
      <c r="L1195" s="221" t="s">
        <v>949</v>
      </c>
      <c r="M1195" s="221" t="s">
        <v>949</v>
      </c>
      <c r="N1195" s="244" t="s">
        <v>949</v>
      </c>
      <c r="O1195" s="244" t="s">
        <v>949</v>
      </c>
      <c r="P1195" s="244" t="s">
        <v>949</v>
      </c>
      <c r="Q1195" s="244" t="s">
        <v>949</v>
      </c>
      <c r="R1195" s="158" t="s">
        <v>6818</v>
      </c>
      <c r="S1195" s="158" t="s">
        <v>949</v>
      </c>
      <c r="T1195" s="41" t="s">
        <v>949</v>
      </c>
      <c r="U1195" s="41"/>
      <c r="V1195" s="41"/>
      <c r="W1195" s="41"/>
      <c r="X1195" s="41"/>
      <c r="Y1195" s="41"/>
      <c r="Z1195" s="41"/>
      <c r="AA1195" s="41"/>
      <c r="AB1195" s="41"/>
      <c r="AC1195" s="41"/>
      <c r="AD1195" s="41"/>
      <c r="AE1195" s="41" t="s">
        <v>940</v>
      </c>
      <c r="AF1195" s="41" t="s">
        <v>6158</v>
      </c>
      <c r="AG1195" s="218"/>
      <c r="AH1195" s="77" t="s">
        <v>3108</v>
      </c>
      <c r="AI1195" s="229"/>
      <c r="AJ1195" s="218">
        <f t="shared" si="113"/>
        <v>1</v>
      </c>
      <c r="AK1195" s="84">
        <f t="shared" si="114"/>
        <v>1</v>
      </c>
    </row>
    <row r="1196" spans="1:37" s="84" customFormat="1" ht="16.5">
      <c r="A1196" s="218"/>
      <c r="B1196" s="41">
        <f t="shared" si="112"/>
        <v>1194</v>
      </c>
      <c r="C1196" s="41" t="s">
        <v>805</v>
      </c>
      <c r="D1196" s="248" t="s">
        <v>3109</v>
      </c>
      <c r="E1196" s="158" t="s">
        <v>3110</v>
      </c>
      <c r="F1196" s="158" t="str">
        <f t="shared" si="111"/>
        <v>X</v>
      </c>
      <c r="G1196" s="220" t="s">
        <v>3111</v>
      </c>
      <c r="H1196" s="244" t="s">
        <v>949</v>
      </c>
      <c r="I1196" s="244" t="s">
        <v>949</v>
      </c>
      <c r="J1196" s="244" t="s">
        <v>949</v>
      </c>
      <c r="K1196" s="221" t="s">
        <v>949</v>
      </c>
      <c r="L1196" s="221" t="s">
        <v>949</v>
      </c>
      <c r="M1196" s="221" t="s">
        <v>949</v>
      </c>
      <c r="N1196" s="244" t="s">
        <v>949</v>
      </c>
      <c r="O1196" s="244" t="s">
        <v>949</v>
      </c>
      <c r="P1196" s="244" t="s">
        <v>949</v>
      </c>
      <c r="Q1196" s="244" t="s">
        <v>949</v>
      </c>
      <c r="R1196" s="158" t="s">
        <v>6818</v>
      </c>
      <c r="S1196" s="158" t="s">
        <v>949</v>
      </c>
      <c r="T1196" s="41" t="s">
        <v>949</v>
      </c>
      <c r="U1196" s="41"/>
      <c r="V1196" s="41"/>
      <c r="W1196" s="41"/>
      <c r="X1196" s="41"/>
      <c r="Y1196" s="41"/>
      <c r="Z1196" s="41"/>
      <c r="AA1196" s="41"/>
      <c r="AB1196" s="41"/>
      <c r="AC1196" s="41"/>
      <c r="AD1196" s="41"/>
      <c r="AE1196" s="41" t="s">
        <v>940</v>
      </c>
      <c r="AF1196" s="41" t="s">
        <v>6158</v>
      </c>
      <c r="AG1196" s="218"/>
      <c r="AH1196" s="77" t="s">
        <v>3111</v>
      </c>
      <c r="AI1196" s="229"/>
      <c r="AJ1196" s="218">
        <f t="shared" si="113"/>
        <v>1</v>
      </c>
      <c r="AK1196" s="84">
        <f t="shared" si="114"/>
        <v>1</v>
      </c>
    </row>
    <row r="1197" spans="1:37" s="84" customFormat="1" ht="16.5">
      <c r="A1197" s="218"/>
      <c r="B1197" s="41">
        <f t="shared" si="112"/>
        <v>1195</v>
      </c>
      <c r="C1197" s="41" t="s">
        <v>805</v>
      </c>
      <c r="D1197" s="248" t="s">
        <v>3112</v>
      </c>
      <c r="E1197" s="158" t="s">
        <v>3113</v>
      </c>
      <c r="F1197" s="158" t="str">
        <f t="shared" si="111"/>
        <v>X</v>
      </c>
      <c r="G1197" s="220" t="s">
        <v>3114</v>
      </c>
      <c r="H1197" s="244" t="s">
        <v>949</v>
      </c>
      <c r="I1197" s="244" t="s">
        <v>949</v>
      </c>
      <c r="J1197" s="244" t="s">
        <v>949</v>
      </c>
      <c r="K1197" s="221" t="s">
        <v>949</v>
      </c>
      <c r="L1197" s="221" t="s">
        <v>949</v>
      </c>
      <c r="M1197" s="221" t="s">
        <v>949</v>
      </c>
      <c r="N1197" s="244" t="s">
        <v>949</v>
      </c>
      <c r="O1197" s="244" t="s">
        <v>949</v>
      </c>
      <c r="P1197" s="244" t="s">
        <v>949</v>
      </c>
      <c r="Q1197" s="244" t="s">
        <v>949</v>
      </c>
      <c r="R1197" s="158" t="s">
        <v>6818</v>
      </c>
      <c r="S1197" s="158" t="s">
        <v>949</v>
      </c>
      <c r="T1197" s="41" t="s">
        <v>949</v>
      </c>
      <c r="U1197" s="41"/>
      <c r="V1197" s="41"/>
      <c r="W1197" s="41"/>
      <c r="X1197" s="41"/>
      <c r="Y1197" s="41"/>
      <c r="Z1197" s="41"/>
      <c r="AA1197" s="41"/>
      <c r="AB1197" s="41"/>
      <c r="AC1197" s="41"/>
      <c r="AD1197" s="41"/>
      <c r="AE1197" s="41" t="s">
        <v>940</v>
      </c>
      <c r="AF1197" s="41" t="s">
        <v>6158</v>
      </c>
      <c r="AG1197" s="218"/>
      <c r="AH1197" s="77" t="s">
        <v>3114</v>
      </c>
      <c r="AI1197" s="229"/>
      <c r="AJ1197" s="218">
        <f t="shared" si="113"/>
        <v>1</v>
      </c>
      <c r="AK1197" s="84">
        <f t="shared" si="114"/>
        <v>1</v>
      </c>
    </row>
    <row r="1198" spans="1:37" s="84" customFormat="1" ht="16.5">
      <c r="A1198" s="218"/>
      <c r="B1198" s="41">
        <f t="shared" si="112"/>
        <v>1196</v>
      </c>
      <c r="C1198" s="41" t="s">
        <v>805</v>
      </c>
      <c r="D1198" s="628" t="s">
        <v>6819</v>
      </c>
      <c r="E1198" s="160" t="s">
        <v>6820</v>
      </c>
      <c r="F1198" s="158" t="str">
        <f t="shared" si="111"/>
        <v>X</v>
      </c>
      <c r="G1198" s="220" t="s">
        <v>6821</v>
      </c>
      <c r="H1198" s="244" t="s">
        <v>949</v>
      </c>
      <c r="I1198" s="244" t="s">
        <v>949</v>
      </c>
      <c r="J1198" s="244" t="s">
        <v>949</v>
      </c>
      <c r="K1198" s="221" t="s">
        <v>949</v>
      </c>
      <c r="L1198" s="221" t="s">
        <v>949</v>
      </c>
      <c r="M1198" s="221" t="s">
        <v>949</v>
      </c>
      <c r="N1198" s="244" t="s">
        <v>949</v>
      </c>
      <c r="O1198" s="244" t="s">
        <v>949</v>
      </c>
      <c r="P1198" s="244" t="s">
        <v>949</v>
      </c>
      <c r="Q1198" s="244" t="s">
        <v>949</v>
      </c>
      <c r="R1198" s="159" t="s">
        <v>6818</v>
      </c>
      <c r="S1198" s="158" t="s">
        <v>949</v>
      </c>
      <c r="T1198" s="41" t="s">
        <v>949</v>
      </c>
      <c r="U1198" s="41"/>
      <c r="V1198" s="41"/>
      <c r="W1198" s="41"/>
      <c r="X1198" s="41"/>
      <c r="Y1198" s="41"/>
      <c r="Z1198" s="41"/>
      <c r="AA1198" s="41"/>
      <c r="AB1198" s="41"/>
      <c r="AC1198" s="41"/>
      <c r="AD1198" s="41"/>
      <c r="AE1198" s="41" t="s">
        <v>940</v>
      </c>
      <c r="AF1198" s="41" t="s">
        <v>6158</v>
      </c>
      <c r="AG1198" s="218"/>
      <c r="AH1198" s="766" t="s">
        <v>6821</v>
      </c>
      <c r="AI1198" s="229"/>
      <c r="AJ1198" s="218">
        <f t="shared" si="113"/>
        <v>1</v>
      </c>
      <c r="AK1198" s="84">
        <f t="shared" si="114"/>
        <v>1</v>
      </c>
    </row>
    <row r="1199" spans="1:37" s="84" customFormat="1" ht="16.5">
      <c r="A1199" s="218"/>
      <c r="B1199" s="41">
        <f t="shared" si="112"/>
        <v>1197</v>
      </c>
      <c r="C1199" s="41" t="s">
        <v>805</v>
      </c>
      <c r="D1199" s="248" t="s">
        <v>6822</v>
      </c>
      <c r="E1199" s="158" t="s">
        <v>6823</v>
      </c>
      <c r="F1199" s="158" t="str">
        <f t="shared" si="111"/>
        <v>X</v>
      </c>
      <c r="G1199" s="220" t="s">
        <v>6824</v>
      </c>
      <c r="H1199" s="244" t="s">
        <v>949</v>
      </c>
      <c r="I1199" s="244" t="s">
        <v>949</v>
      </c>
      <c r="J1199" s="244" t="s">
        <v>949</v>
      </c>
      <c r="K1199" s="221" t="s">
        <v>949</v>
      </c>
      <c r="L1199" s="221" t="s">
        <v>949</v>
      </c>
      <c r="M1199" s="221" t="s">
        <v>949</v>
      </c>
      <c r="N1199" s="244" t="s">
        <v>949</v>
      </c>
      <c r="O1199" s="244" t="s">
        <v>949</v>
      </c>
      <c r="P1199" s="244" t="s">
        <v>949</v>
      </c>
      <c r="Q1199" s="1114" t="s">
        <v>949</v>
      </c>
      <c r="R1199" s="158" t="s">
        <v>6818</v>
      </c>
      <c r="S1199" s="329" t="s">
        <v>949</v>
      </c>
      <c r="T1199" s="41" t="s">
        <v>949</v>
      </c>
      <c r="U1199" s="41"/>
      <c r="V1199" s="41"/>
      <c r="W1199" s="41"/>
      <c r="X1199" s="41"/>
      <c r="Y1199" s="41"/>
      <c r="Z1199" s="41"/>
      <c r="AA1199" s="41"/>
      <c r="AB1199" s="41"/>
      <c r="AC1199" s="41"/>
      <c r="AD1199" s="41"/>
      <c r="AE1199" s="41" t="s">
        <v>940</v>
      </c>
      <c r="AF1199" s="41" t="s">
        <v>6158</v>
      </c>
      <c r="AG1199" s="218"/>
      <c r="AH1199" s="767" t="s">
        <v>6824</v>
      </c>
      <c r="AI1199" s="229"/>
      <c r="AJ1199" s="218">
        <f t="shared" si="113"/>
        <v>1</v>
      </c>
      <c r="AK1199" s="84">
        <f t="shared" si="114"/>
        <v>1</v>
      </c>
    </row>
    <row r="1200" spans="1:37" s="84" customFormat="1" ht="16.5">
      <c r="A1200" s="218"/>
      <c r="B1200" s="41">
        <f t="shared" si="112"/>
        <v>1198</v>
      </c>
      <c r="C1200" s="41" t="s">
        <v>805</v>
      </c>
      <c r="D1200" s="248" t="s">
        <v>3115</v>
      </c>
      <c r="E1200" s="158" t="s">
        <v>3116</v>
      </c>
      <c r="F1200" s="158" t="str">
        <f t="shared" si="111"/>
        <v>X</v>
      </c>
      <c r="G1200" s="220" t="s">
        <v>3117</v>
      </c>
      <c r="H1200" s="244" t="s">
        <v>949</v>
      </c>
      <c r="I1200" s="244" t="s">
        <v>949</v>
      </c>
      <c r="J1200" s="244" t="s">
        <v>949</v>
      </c>
      <c r="K1200" s="221" t="s">
        <v>949</v>
      </c>
      <c r="L1200" s="221" t="s">
        <v>949</v>
      </c>
      <c r="M1200" s="221" t="s">
        <v>949</v>
      </c>
      <c r="N1200" s="244" t="s">
        <v>949</v>
      </c>
      <c r="O1200" s="244" t="s">
        <v>949</v>
      </c>
      <c r="P1200" s="244" t="s">
        <v>949</v>
      </c>
      <c r="Q1200" s="1114" t="s">
        <v>949</v>
      </c>
      <c r="R1200" s="158" t="s">
        <v>6825</v>
      </c>
      <c r="S1200" s="329" t="s">
        <v>949</v>
      </c>
      <c r="T1200" s="41" t="s">
        <v>949</v>
      </c>
      <c r="U1200" s="41"/>
      <c r="V1200" s="41"/>
      <c r="W1200" s="41"/>
      <c r="X1200" s="41"/>
      <c r="Y1200" s="41"/>
      <c r="Z1200" s="41"/>
      <c r="AA1200" s="41"/>
      <c r="AB1200" s="41"/>
      <c r="AC1200" s="41"/>
      <c r="AD1200" s="41"/>
      <c r="AE1200" s="41" t="s">
        <v>940</v>
      </c>
      <c r="AF1200" s="41" t="s">
        <v>6158</v>
      </c>
      <c r="AG1200" s="218"/>
      <c r="AH1200" s="767" t="s">
        <v>3117</v>
      </c>
      <c r="AI1200" s="229"/>
      <c r="AJ1200" s="218">
        <f t="shared" si="113"/>
        <v>1</v>
      </c>
      <c r="AK1200" s="84">
        <f t="shared" si="114"/>
        <v>1</v>
      </c>
    </row>
    <row r="1201" spans="1:37" s="84" customFormat="1" ht="16.5">
      <c r="A1201" s="218"/>
      <c r="B1201" s="41">
        <f t="shared" si="112"/>
        <v>1199</v>
      </c>
      <c r="C1201" s="41" t="s">
        <v>805</v>
      </c>
      <c r="D1201" s="248" t="s">
        <v>3118</v>
      </c>
      <c r="E1201" s="158" t="s">
        <v>3119</v>
      </c>
      <c r="F1201" s="158" t="str">
        <f t="shared" si="111"/>
        <v>X</v>
      </c>
      <c r="G1201" s="220" t="s">
        <v>3120</v>
      </c>
      <c r="H1201" s="244" t="s">
        <v>949</v>
      </c>
      <c r="I1201" s="244" t="s">
        <v>949</v>
      </c>
      <c r="J1201" s="244" t="s">
        <v>949</v>
      </c>
      <c r="K1201" s="221" t="s">
        <v>949</v>
      </c>
      <c r="L1201" s="221" t="s">
        <v>949</v>
      </c>
      <c r="M1201" s="221" t="s">
        <v>949</v>
      </c>
      <c r="N1201" s="244" t="s">
        <v>949</v>
      </c>
      <c r="O1201" s="244" t="s">
        <v>949</v>
      </c>
      <c r="P1201" s="244" t="s">
        <v>949</v>
      </c>
      <c r="Q1201" s="1114" t="s">
        <v>949</v>
      </c>
      <c r="R1201" s="158" t="s">
        <v>6825</v>
      </c>
      <c r="S1201" s="329" t="s">
        <v>949</v>
      </c>
      <c r="T1201" s="41" t="s">
        <v>949</v>
      </c>
      <c r="U1201" s="41"/>
      <c r="V1201" s="41"/>
      <c r="W1201" s="41"/>
      <c r="X1201" s="41"/>
      <c r="Y1201" s="41"/>
      <c r="Z1201" s="41"/>
      <c r="AA1201" s="41"/>
      <c r="AB1201" s="41"/>
      <c r="AC1201" s="41"/>
      <c r="AD1201" s="41"/>
      <c r="AE1201" s="41" t="s">
        <v>940</v>
      </c>
      <c r="AF1201" s="41" t="s">
        <v>6158</v>
      </c>
      <c r="AG1201" s="218"/>
      <c r="AH1201" s="767" t="s">
        <v>3120</v>
      </c>
      <c r="AI1201" s="229"/>
      <c r="AJ1201" s="218">
        <f t="shared" si="113"/>
        <v>1</v>
      </c>
      <c r="AK1201" s="84">
        <f t="shared" si="114"/>
        <v>1</v>
      </c>
    </row>
    <row r="1202" spans="1:37" s="84" customFormat="1" ht="16.5">
      <c r="A1202" s="218"/>
      <c r="B1202" s="41">
        <f t="shared" si="112"/>
        <v>1200</v>
      </c>
      <c r="C1202" s="41" t="s">
        <v>805</v>
      </c>
      <c r="D1202" s="248" t="s">
        <v>3121</v>
      </c>
      <c r="E1202" s="158" t="s">
        <v>3122</v>
      </c>
      <c r="F1202" s="158" t="str">
        <f t="shared" si="111"/>
        <v>X</v>
      </c>
      <c r="G1202" s="220" t="s">
        <v>3123</v>
      </c>
      <c r="H1202" s="244" t="s">
        <v>949</v>
      </c>
      <c r="I1202" s="244" t="s">
        <v>949</v>
      </c>
      <c r="J1202" s="244" t="s">
        <v>949</v>
      </c>
      <c r="K1202" s="221" t="s">
        <v>949</v>
      </c>
      <c r="L1202" s="221" t="s">
        <v>949</v>
      </c>
      <c r="M1202" s="221" t="s">
        <v>949</v>
      </c>
      <c r="N1202" s="244" t="s">
        <v>949</v>
      </c>
      <c r="O1202" s="244" t="s">
        <v>949</v>
      </c>
      <c r="P1202" s="244" t="s">
        <v>949</v>
      </c>
      <c r="Q1202" s="1114" t="s">
        <v>949</v>
      </c>
      <c r="R1202" s="158" t="s">
        <v>6825</v>
      </c>
      <c r="S1202" s="329" t="s">
        <v>949</v>
      </c>
      <c r="T1202" s="41" t="s">
        <v>949</v>
      </c>
      <c r="U1202" s="41"/>
      <c r="V1202" s="41"/>
      <c r="W1202" s="41"/>
      <c r="X1202" s="41"/>
      <c r="Y1202" s="41"/>
      <c r="Z1202" s="41"/>
      <c r="AA1202" s="41"/>
      <c r="AB1202" s="41"/>
      <c r="AC1202" s="41"/>
      <c r="AD1202" s="41"/>
      <c r="AE1202" s="41" t="s">
        <v>940</v>
      </c>
      <c r="AF1202" s="41" t="s">
        <v>6158</v>
      </c>
      <c r="AG1202" s="218"/>
      <c r="AH1202" s="767" t="s">
        <v>3123</v>
      </c>
      <c r="AI1202" s="229"/>
      <c r="AJ1202" s="218">
        <f t="shared" si="113"/>
        <v>1</v>
      </c>
      <c r="AK1202" s="84">
        <f t="shared" si="114"/>
        <v>1</v>
      </c>
    </row>
    <row r="1203" spans="1:37" s="84" customFormat="1" ht="16.5">
      <c r="A1203" s="218"/>
      <c r="B1203" s="41">
        <f t="shared" si="112"/>
        <v>1201</v>
      </c>
      <c r="C1203" s="41" t="s">
        <v>805</v>
      </c>
      <c r="D1203" s="248" t="s">
        <v>6826</v>
      </c>
      <c r="E1203" s="158" t="s">
        <v>6827</v>
      </c>
      <c r="F1203" s="158" t="str">
        <f t="shared" si="111"/>
        <v>X</v>
      </c>
      <c r="G1203" s="220" t="s">
        <v>6828</v>
      </c>
      <c r="H1203" s="244" t="s">
        <v>949</v>
      </c>
      <c r="I1203" s="244" t="s">
        <v>949</v>
      </c>
      <c r="J1203" s="244" t="s">
        <v>949</v>
      </c>
      <c r="K1203" s="221" t="s">
        <v>949</v>
      </c>
      <c r="L1203" s="221" t="s">
        <v>949</v>
      </c>
      <c r="M1203" s="221" t="s">
        <v>949</v>
      </c>
      <c r="N1203" s="244" t="s">
        <v>949</v>
      </c>
      <c r="O1203" s="244" t="s">
        <v>949</v>
      </c>
      <c r="P1203" s="244" t="s">
        <v>949</v>
      </c>
      <c r="Q1203" s="1114" t="s">
        <v>949</v>
      </c>
      <c r="R1203" s="158" t="s">
        <v>6825</v>
      </c>
      <c r="S1203" s="329" t="s">
        <v>949</v>
      </c>
      <c r="T1203" s="41" t="s">
        <v>949</v>
      </c>
      <c r="U1203" s="41"/>
      <c r="V1203" s="41"/>
      <c r="W1203" s="41"/>
      <c r="X1203" s="41"/>
      <c r="Y1203" s="41"/>
      <c r="Z1203" s="41"/>
      <c r="AA1203" s="41"/>
      <c r="AB1203" s="41"/>
      <c r="AC1203" s="41"/>
      <c r="AD1203" s="41"/>
      <c r="AE1203" s="41" t="s">
        <v>940</v>
      </c>
      <c r="AF1203" s="41" t="s">
        <v>6158</v>
      </c>
      <c r="AG1203" s="218"/>
      <c r="AH1203" s="768" t="s">
        <v>6828</v>
      </c>
      <c r="AI1203" s="229"/>
      <c r="AJ1203" s="218">
        <f t="shared" si="113"/>
        <v>1</v>
      </c>
      <c r="AK1203" s="84">
        <f t="shared" si="114"/>
        <v>1</v>
      </c>
    </row>
    <row r="1204" spans="1:37" s="84" customFormat="1" ht="16.5">
      <c r="A1204" s="218"/>
      <c r="B1204" s="41">
        <f t="shared" si="112"/>
        <v>1202</v>
      </c>
      <c r="C1204" s="41" t="s">
        <v>805</v>
      </c>
      <c r="D1204" s="248" t="s">
        <v>6829</v>
      </c>
      <c r="E1204" s="158" t="s">
        <v>6830</v>
      </c>
      <c r="F1204" s="158" t="str">
        <f t="shared" si="111"/>
        <v>X</v>
      </c>
      <c r="G1204" s="220" t="s">
        <v>6831</v>
      </c>
      <c r="H1204" s="244" t="s">
        <v>949</v>
      </c>
      <c r="I1204" s="244" t="s">
        <v>949</v>
      </c>
      <c r="J1204" s="244" t="s">
        <v>949</v>
      </c>
      <c r="K1204" s="221" t="s">
        <v>949</v>
      </c>
      <c r="L1204" s="221" t="s">
        <v>949</v>
      </c>
      <c r="M1204" s="221" t="s">
        <v>949</v>
      </c>
      <c r="N1204" s="244" t="s">
        <v>949</v>
      </c>
      <c r="O1204" s="244" t="s">
        <v>949</v>
      </c>
      <c r="P1204" s="244" t="s">
        <v>949</v>
      </c>
      <c r="Q1204" s="1114" t="s">
        <v>949</v>
      </c>
      <c r="R1204" s="158" t="s">
        <v>6825</v>
      </c>
      <c r="S1204" s="329" t="s">
        <v>949</v>
      </c>
      <c r="T1204" s="41" t="s">
        <v>949</v>
      </c>
      <c r="U1204" s="41"/>
      <c r="V1204" s="41"/>
      <c r="W1204" s="41"/>
      <c r="X1204" s="41"/>
      <c r="Y1204" s="41"/>
      <c r="Z1204" s="41"/>
      <c r="AA1204" s="41"/>
      <c r="AB1204" s="41"/>
      <c r="AC1204" s="41"/>
      <c r="AD1204" s="41"/>
      <c r="AE1204" s="41" t="s">
        <v>940</v>
      </c>
      <c r="AF1204" s="41" t="s">
        <v>6158</v>
      </c>
      <c r="AG1204" s="218"/>
      <c r="AH1204" s="767" t="s">
        <v>6831</v>
      </c>
      <c r="AI1204" s="229"/>
      <c r="AJ1204" s="218">
        <f t="shared" si="113"/>
        <v>1</v>
      </c>
      <c r="AK1204" s="84">
        <f t="shared" si="114"/>
        <v>1</v>
      </c>
    </row>
    <row r="1205" spans="1:37" s="84" customFormat="1" ht="16.5">
      <c r="A1205" s="229"/>
      <c r="B1205" s="41">
        <f t="shared" si="112"/>
        <v>1203</v>
      </c>
      <c r="C1205" s="281" t="s">
        <v>805</v>
      </c>
      <c r="D1205" s="291" t="s">
        <v>6832</v>
      </c>
      <c r="E1205" s="291" t="s">
        <v>6832</v>
      </c>
      <c r="F1205" s="291" t="s">
        <v>947</v>
      </c>
      <c r="G1205" s="846" t="s">
        <v>6833</v>
      </c>
      <c r="H1205" s="300" t="s">
        <v>949</v>
      </c>
      <c r="I1205" s="300" t="s">
        <v>949</v>
      </c>
      <c r="J1205" s="300" t="s">
        <v>949</v>
      </c>
      <c r="K1205" s="300" t="s">
        <v>949</v>
      </c>
      <c r="L1205" s="300" t="s">
        <v>949</v>
      </c>
      <c r="M1205" s="300" t="s">
        <v>949</v>
      </c>
      <c r="N1205" s="247" t="s">
        <v>949</v>
      </c>
      <c r="O1205" s="247" t="s">
        <v>949</v>
      </c>
      <c r="P1205" s="247" t="s">
        <v>949</v>
      </c>
      <c r="Q1205" s="247" t="s">
        <v>949</v>
      </c>
      <c r="R1205" s="160" t="s">
        <v>986</v>
      </c>
      <c r="S1205" s="247" t="s">
        <v>949</v>
      </c>
      <c r="T1205" s="300" t="s">
        <v>949</v>
      </c>
      <c r="U1205" s="300" t="s">
        <v>949</v>
      </c>
      <c r="V1205" s="300" t="s">
        <v>949</v>
      </c>
      <c r="W1205" s="300" t="s">
        <v>949</v>
      </c>
      <c r="X1205" s="300" t="s">
        <v>949</v>
      </c>
      <c r="Y1205" s="300" t="s">
        <v>949</v>
      </c>
      <c r="Z1205" s="300" t="s">
        <v>949</v>
      </c>
      <c r="AA1205" s="300" t="s">
        <v>949</v>
      </c>
      <c r="AB1205" s="300" t="s">
        <v>949</v>
      </c>
      <c r="AC1205" s="300" t="s">
        <v>949</v>
      </c>
      <c r="AD1205" s="300" t="s">
        <v>949</v>
      </c>
      <c r="AE1205" s="210" t="s">
        <v>940</v>
      </c>
      <c r="AF1205" s="41" t="s">
        <v>226</v>
      </c>
      <c r="AG1205" s="790"/>
      <c r="AH1205" s="846" t="s">
        <v>6833</v>
      </c>
      <c r="AI1205" s="229"/>
      <c r="AJ1205" s="218">
        <f t="shared" si="113"/>
        <v>1</v>
      </c>
      <c r="AK1205" s="84">
        <f t="shared" si="114"/>
        <v>1</v>
      </c>
    </row>
    <row r="1206" spans="1:37" s="84" customFormat="1" ht="16.5">
      <c r="A1206" s="229"/>
      <c r="B1206" s="41">
        <f t="shared" si="112"/>
        <v>1204</v>
      </c>
      <c r="C1206" s="281" t="s">
        <v>805</v>
      </c>
      <c r="D1206" s="291" t="s">
        <v>6834</v>
      </c>
      <c r="E1206" s="291" t="s">
        <v>6834</v>
      </c>
      <c r="F1206" s="291" t="s">
        <v>947</v>
      </c>
      <c r="G1206" s="846" t="s">
        <v>6835</v>
      </c>
      <c r="H1206" s="300" t="s">
        <v>949</v>
      </c>
      <c r="I1206" s="300" t="s">
        <v>949</v>
      </c>
      <c r="J1206" s="300" t="s">
        <v>949</v>
      </c>
      <c r="K1206" s="300" t="s">
        <v>949</v>
      </c>
      <c r="L1206" s="300" t="s">
        <v>949</v>
      </c>
      <c r="M1206" s="300" t="s">
        <v>949</v>
      </c>
      <c r="N1206" s="247" t="s">
        <v>949</v>
      </c>
      <c r="O1206" s="247" t="s">
        <v>949</v>
      </c>
      <c r="P1206" s="247" t="s">
        <v>949</v>
      </c>
      <c r="Q1206" s="247" t="s">
        <v>949</v>
      </c>
      <c r="R1206" s="158" t="s">
        <v>986</v>
      </c>
      <c r="S1206" s="247" t="s">
        <v>949</v>
      </c>
      <c r="T1206" s="300" t="s">
        <v>949</v>
      </c>
      <c r="U1206" s="300" t="s">
        <v>949</v>
      </c>
      <c r="V1206" s="300" t="s">
        <v>949</v>
      </c>
      <c r="W1206" s="300" t="s">
        <v>949</v>
      </c>
      <c r="X1206" s="300" t="s">
        <v>949</v>
      </c>
      <c r="Y1206" s="300" t="s">
        <v>949</v>
      </c>
      <c r="Z1206" s="300" t="s">
        <v>949</v>
      </c>
      <c r="AA1206" s="300" t="s">
        <v>949</v>
      </c>
      <c r="AB1206" s="300" t="s">
        <v>949</v>
      </c>
      <c r="AC1206" s="300" t="s">
        <v>949</v>
      </c>
      <c r="AD1206" s="300" t="s">
        <v>949</v>
      </c>
      <c r="AE1206" s="210" t="s">
        <v>940</v>
      </c>
      <c r="AF1206" s="41" t="s">
        <v>226</v>
      </c>
      <c r="AG1206" s="790"/>
      <c r="AH1206" s="846" t="s">
        <v>6835</v>
      </c>
      <c r="AI1206" s="229"/>
      <c r="AJ1206" s="218">
        <f t="shared" si="113"/>
        <v>1</v>
      </c>
      <c r="AK1206" s="84">
        <f t="shared" si="114"/>
        <v>1</v>
      </c>
    </row>
    <row r="1207" spans="1:37" s="84" customFormat="1" ht="16.5">
      <c r="A1207" s="229"/>
      <c r="B1207" s="41">
        <f t="shared" si="112"/>
        <v>1205</v>
      </c>
      <c r="C1207" s="281" t="s">
        <v>805</v>
      </c>
      <c r="D1207" s="291" t="s">
        <v>6836</v>
      </c>
      <c r="E1207" s="291" t="s">
        <v>6836</v>
      </c>
      <c r="F1207" s="291" t="s">
        <v>947</v>
      </c>
      <c r="G1207" s="846" t="s">
        <v>6837</v>
      </c>
      <c r="H1207" s="300" t="s">
        <v>949</v>
      </c>
      <c r="I1207" s="300" t="s">
        <v>949</v>
      </c>
      <c r="J1207" s="300" t="s">
        <v>949</v>
      </c>
      <c r="K1207" s="300" t="s">
        <v>949</v>
      </c>
      <c r="L1207" s="300" t="s">
        <v>949</v>
      </c>
      <c r="M1207" s="300" t="s">
        <v>949</v>
      </c>
      <c r="N1207" s="247" t="s">
        <v>949</v>
      </c>
      <c r="O1207" s="247" t="s">
        <v>949</v>
      </c>
      <c r="P1207" s="247" t="s">
        <v>949</v>
      </c>
      <c r="Q1207" s="247" t="s">
        <v>949</v>
      </c>
      <c r="R1207" s="158" t="s">
        <v>986</v>
      </c>
      <c r="S1207" s="247" t="s">
        <v>949</v>
      </c>
      <c r="T1207" s="300" t="s">
        <v>949</v>
      </c>
      <c r="U1207" s="300" t="s">
        <v>949</v>
      </c>
      <c r="V1207" s="300" t="s">
        <v>949</v>
      </c>
      <c r="W1207" s="300" t="s">
        <v>949</v>
      </c>
      <c r="X1207" s="300" t="s">
        <v>949</v>
      </c>
      <c r="Y1207" s="300" t="s">
        <v>949</v>
      </c>
      <c r="Z1207" s="300" t="s">
        <v>949</v>
      </c>
      <c r="AA1207" s="300" t="s">
        <v>949</v>
      </c>
      <c r="AB1207" s="300" t="s">
        <v>949</v>
      </c>
      <c r="AC1207" s="300" t="s">
        <v>949</v>
      </c>
      <c r="AD1207" s="300" t="s">
        <v>949</v>
      </c>
      <c r="AE1207" s="210" t="s">
        <v>940</v>
      </c>
      <c r="AF1207" s="41" t="s">
        <v>226</v>
      </c>
      <c r="AG1207" s="790"/>
      <c r="AH1207" s="846" t="s">
        <v>6837</v>
      </c>
      <c r="AI1207" s="229"/>
      <c r="AJ1207" s="218">
        <f t="shared" si="113"/>
        <v>1</v>
      </c>
      <c r="AK1207" s="84">
        <f t="shared" si="114"/>
        <v>1</v>
      </c>
    </row>
    <row r="1208" spans="1:37" s="84" customFormat="1" ht="16.5">
      <c r="A1208" s="229"/>
      <c r="B1208" s="41">
        <f t="shared" si="112"/>
        <v>1206</v>
      </c>
      <c r="C1208" s="281" t="s">
        <v>805</v>
      </c>
      <c r="D1208" s="291" t="s">
        <v>6838</v>
      </c>
      <c r="E1208" s="291" t="s">
        <v>6838</v>
      </c>
      <c r="F1208" s="291" t="s">
        <v>947</v>
      </c>
      <c r="G1208" s="229" t="s">
        <v>6839</v>
      </c>
      <c r="H1208" s="300" t="s">
        <v>949</v>
      </c>
      <c r="I1208" s="300" t="s">
        <v>949</v>
      </c>
      <c r="J1208" s="300" t="s">
        <v>949</v>
      </c>
      <c r="K1208" s="300" t="s">
        <v>949</v>
      </c>
      <c r="L1208" s="300" t="s">
        <v>949</v>
      </c>
      <c r="M1208" s="300" t="s">
        <v>949</v>
      </c>
      <c r="N1208" s="247" t="s">
        <v>949</v>
      </c>
      <c r="O1208" s="247" t="s">
        <v>949</v>
      </c>
      <c r="P1208" s="247" t="s">
        <v>949</v>
      </c>
      <c r="Q1208" s="247" t="s">
        <v>949</v>
      </c>
      <c r="R1208" s="158" t="s">
        <v>986</v>
      </c>
      <c r="S1208" s="247" t="s">
        <v>949</v>
      </c>
      <c r="T1208" s="300" t="s">
        <v>949</v>
      </c>
      <c r="U1208" s="300" t="s">
        <v>949</v>
      </c>
      <c r="V1208" s="300" t="s">
        <v>949</v>
      </c>
      <c r="W1208" s="300" t="s">
        <v>949</v>
      </c>
      <c r="X1208" s="300" t="s">
        <v>949</v>
      </c>
      <c r="Y1208" s="300" t="s">
        <v>949</v>
      </c>
      <c r="Z1208" s="300" t="s">
        <v>949</v>
      </c>
      <c r="AA1208" s="300" t="s">
        <v>949</v>
      </c>
      <c r="AB1208" s="300" t="s">
        <v>949</v>
      </c>
      <c r="AC1208" s="300" t="s">
        <v>949</v>
      </c>
      <c r="AD1208" s="300" t="s">
        <v>949</v>
      </c>
      <c r="AE1208" s="210" t="s">
        <v>940</v>
      </c>
      <c r="AF1208" s="41" t="s">
        <v>226</v>
      </c>
      <c r="AG1208" s="790"/>
      <c r="AH1208" s="229" t="s">
        <v>6839</v>
      </c>
      <c r="AI1208" s="229"/>
      <c r="AJ1208" s="218">
        <f t="shared" si="113"/>
        <v>1</v>
      </c>
      <c r="AK1208" s="84">
        <f t="shared" si="114"/>
        <v>1</v>
      </c>
    </row>
    <row r="1209" spans="1:37" s="84" customFormat="1" ht="16.5">
      <c r="A1209" s="229"/>
      <c r="B1209" s="41">
        <f t="shared" si="112"/>
        <v>1207</v>
      </c>
      <c r="C1209" s="281" t="s">
        <v>805</v>
      </c>
      <c r="D1209" s="291" t="s">
        <v>6840</v>
      </c>
      <c r="E1209" s="291" t="s">
        <v>6840</v>
      </c>
      <c r="F1209" s="291" t="s">
        <v>947</v>
      </c>
      <c r="G1209" s="229" t="s">
        <v>6841</v>
      </c>
      <c r="H1209" s="300" t="s">
        <v>949</v>
      </c>
      <c r="I1209" s="300" t="s">
        <v>949</v>
      </c>
      <c r="J1209" s="300" t="s">
        <v>949</v>
      </c>
      <c r="K1209" s="300" t="s">
        <v>949</v>
      </c>
      <c r="L1209" s="300" t="s">
        <v>949</v>
      </c>
      <c r="M1209" s="300" t="s">
        <v>949</v>
      </c>
      <c r="N1209" s="247" t="s">
        <v>949</v>
      </c>
      <c r="O1209" s="247" t="s">
        <v>949</v>
      </c>
      <c r="P1209" s="247" t="s">
        <v>949</v>
      </c>
      <c r="Q1209" s="247" t="s">
        <v>949</v>
      </c>
      <c r="R1209" s="158" t="s">
        <v>986</v>
      </c>
      <c r="S1209" s="247" t="s">
        <v>949</v>
      </c>
      <c r="T1209" s="300" t="s">
        <v>949</v>
      </c>
      <c r="U1209" s="300" t="s">
        <v>949</v>
      </c>
      <c r="V1209" s="300" t="s">
        <v>949</v>
      </c>
      <c r="W1209" s="300" t="s">
        <v>949</v>
      </c>
      <c r="X1209" s="300" t="s">
        <v>949</v>
      </c>
      <c r="Y1209" s="300" t="s">
        <v>949</v>
      </c>
      <c r="Z1209" s="300" t="s">
        <v>949</v>
      </c>
      <c r="AA1209" s="300" t="s">
        <v>949</v>
      </c>
      <c r="AB1209" s="300" t="s">
        <v>949</v>
      </c>
      <c r="AC1209" s="300" t="s">
        <v>949</v>
      </c>
      <c r="AD1209" s="300" t="s">
        <v>949</v>
      </c>
      <c r="AE1209" s="210" t="s">
        <v>940</v>
      </c>
      <c r="AF1209" s="41" t="s">
        <v>226</v>
      </c>
      <c r="AG1209" s="790"/>
      <c r="AH1209" s="229" t="s">
        <v>6841</v>
      </c>
      <c r="AI1209" s="229"/>
      <c r="AJ1209" s="218">
        <f t="shared" si="113"/>
        <v>1</v>
      </c>
      <c r="AK1209" s="84">
        <f t="shared" si="114"/>
        <v>1</v>
      </c>
    </row>
    <row r="1210" spans="1:37" s="84" customFormat="1" ht="16.5">
      <c r="A1210" s="229"/>
      <c r="B1210" s="41">
        <f t="shared" si="112"/>
        <v>1208</v>
      </c>
      <c r="C1210" s="305" t="s">
        <v>805</v>
      </c>
      <c r="D1210" s="202" t="s">
        <v>6842</v>
      </c>
      <c r="E1210" s="202" t="s">
        <v>6842</v>
      </c>
      <c r="F1210" s="202" t="s">
        <v>947</v>
      </c>
      <c r="G1210" s="229" t="s">
        <v>6843</v>
      </c>
      <c r="H1210" s="340" t="s">
        <v>949</v>
      </c>
      <c r="I1210" s="340" t="s">
        <v>949</v>
      </c>
      <c r="J1210" s="340" t="s">
        <v>949</v>
      </c>
      <c r="K1210" s="340" t="s">
        <v>949</v>
      </c>
      <c r="L1210" s="340" t="s">
        <v>949</v>
      </c>
      <c r="M1210" s="340" t="s">
        <v>949</v>
      </c>
      <c r="N1210" s="244" t="s">
        <v>949</v>
      </c>
      <c r="O1210" s="244" t="s">
        <v>949</v>
      </c>
      <c r="P1210" s="244" t="s">
        <v>949</v>
      </c>
      <c r="Q1210" s="244" t="s">
        <v>949</v>
      </c>
      <c r="R1210" s="158" t="s">
        <v>986</v>
      </c>
      <c r="S1210" s="244" t="s">
        <v>949</v>
      </c>
      <c r="T1210" s="340" t="s">
        <v>949</v>
      </c>
      <c r="U1210" s="340" t="s">
        <v>949</v>
      </c>
      <c r="V1210" s="340" t="s">
        <v>949</v>
      </c>
      <c r="W1210" s="340" t="s">
        <v>949</v>
      </c>
      <c r="X1210" s="340" t="s">
        <v>949</v>
      </c>
      <c r="Y1210" s="340" t="s">
        <v>949</v>
      </c>
      <c r="Z1210" s="340" t="s">
        <v>949</v>
      </c>
      <c r="AA1210" s="340" t="s">
        <v>949</v>
      </c>
      <c r="AB1210" s="340" t="s">
        <v>949</v>
      </c>
      <c r="AC1210" s="340" t="s">
        <v>949</v>
      </c>
      <c r="AD1210" s="340" t="s">
        <v>949</v>
      </c>
      <c r="AE1210" s="210" t="s">
        <v>940</v>
      </c>
      <c r="AF1210" s="41" t="s">
        <v>226</v>
      </c>
      <c r="AG1210" s="790"/>
      <c r="AH1210" s="229" t="s">
        <v>6843</v>
      </c>
      <c r="AI1210" s="229"/>
      <c r="AJ1210" s="218">
        <f t="shared" si="113"/>
        <v>1</v>
      </c>
      <c r="AK1210" s="84">
        <f t="shared" si="114"/>
        <v>1</v>
      </c>
    </row>
    <row r="1211" spans="1:37" s="84" customFormat="1" ht="16.5">
      <c r="A1211" s="218"/>
      <c r="B1211" s="41">
        <f t="shared" si="112"/>
        <v>1209</v>
      </c>
      <c r="C1211" s="41" t="s">
        <v>805</v>
      </c>
      <c r="D1211" s="106" t="s">
        <v>3018</v>
      </c>
      <c r="E1211" s="158" t="s">
        <v>3018</v>
      </c>
      <c r="F1211" s="158" t="s">
        <v>947</v>
      </c>
      <c r="G1211" s="220" t="s">
        <v>3019</v>
      </c>
      <c r="H1211" s="244" t="s">
        <v>949</v>
      </c>
      <c r="I1211" s="244" t="s">
        <v>949</v>
      </c>
      <c r="J1211" s="244" t="s">
        <v>949</v>
      </c>
      <c r="K1211" s="221" t="s">
        <v>949</v>
      </c>
      <c r="L1211" s="221" t="s">
        <v>949</v>
      </c>
      <c r="M1211" s="221" t="s">
        <v>949</v>
      </c>
      <c r="N1211" s="244" t="s">
        <v>949</v>
      </c>
      <c r="O1211" s="244" t="s">
        <v>949</v>
      </c>
      <c r="P1211" s="244" t="s">
        <v>949</v>
      </c>
      <c r="Q1211" s="244" t="s">
        <v>949</v>
      </c>
      <c r="R1211" s="158" t="s">
        <v>986</v>
      </c>
      <c r="S1211" s="158" t="s">
        <v>949</v>
      </c>
      <c r="T1211" s="41" t="s">
        <v>949</v>
      </c>
      <c r="U1211" s="41"/>
      <c r="V1211" s="41"/>
      <c r="W1211" s="41"/>
      <c r="X1211" s="41"/>
      <c r="Y1211" s="41"/>
      <c r="Z1211" s="41"/>
      <c r="AA1211" s="41"/>
      <c r="AB1211" s="41"/>
      <c r="AC1211" s="41"/>
      <c r="AD1211" s="41"/>
      <c r="AE1211" s="41" t="s">
        <v>940</v>
      </c>
      <c r="AF1211" s="41" t="s">
        <v>226</v>
      </c>
      <c r="AG1211" s="218"/>
      <c r="AH1211" s="218" t="s">
        <v>3019</v>
      </c>
      <c r="AI1211" s="229"/>
      <c r="AJ1211" s="218">
        <f t="shared" si="113"/>
        <v>1</v>
      </c>
      <c r="AK1211" s="84">
        <f t="shared" si="114"/>
        <v>1</v>
      </c>
    </row>
    <row r="1212" spans="1:37" s="84" customFormat="1" ht="16.5">
      <c r="A1212" s="218"/>
      <c r="B1212" s="41">
        <f t="shared" si="112"/>
        <v>1210</v>
      </c>
      <c r="C1212" s="41" t="s">
        <v>805</v>
      </c>
      <c r="D1212" s="106" t="s">
        <v>3020</v>
      </c>
      <c r="E1212" s="158" t="s">
        <v>3020</v>
      </c>
      <c r="F1212" s="158" t="s">
        <v>947</v>
      </c>
      <c r="G1212" s="220" t="s">
        <v>3021</v>
      </c>
      <c r="H1212" s="244" t="s">
        <v>949</v>
      </c>
      <c r="I1212" s="244" t="s">
        <v>949</v>
      </c>
      <c r="J1212" s="244" t="s">
        <v>949</v>
      </c>
      <c r="K1212" s="221" t="s">
        <v>949</v>
      </c>
      <c r="L1212" s="221" t="s">
        <v>949</v>
      </c>
      <c r="M1212" s="221" t="s">
        <v>949</v>
      </c>
      <c r="N1212" s="244" t="s">
        <v>949</v>
      </c>
      <c r="O1212" s="244" t="s">
        <v>949</v>
      </c>
      <c r="P1212" s="244" t="s">
        <v>949</v>
      </c>
      <c r="Q1212" s="244" t="s">
        <v>949</v>
      </c>
      <c r="R1212" s="158" t="s">
        <v>986</v>
      </c>
      <c r="S1212" s="158" t="s">
        <v>949</v>
      </c>
      <c r="T1212" s="41" t="s">
        <v>949</v>
      </c>
      <c r="U1212" s="41"/>
      <c r="V1212" s="41"/>
      <c r="W1212" s="41"/>
      <c r="X1212" s="41"/>
      <c r="Y1212" s="41"/>
      <c r="Z1212" s="41"/>
      <c r="AA1212" s="41"/>
      <c r="AB1212" s="41"/>
      <c r="AC1212" s="41"/>
      <c r="AD1212" s="41"/>
      <c r="AE1212" s="41" t="s">
        <v>940</v>
      </c>
      <c r="AF1212" s="41" t="s">
        <v>226</v>
      </c>
      <c r="AG1212" s="218"/>
      <c r="AH1212" s="218" t="s">
        <v>3021</v>
      </c>
      <c r="AI1212" s="229"/>
      <c r="AJ1212" s="218">
        <f t="shared" si="113"/>
        <v>1</v>
      </c>
      <c r="AK1212" s="84">
        <f t="shared" si="114"/>
        <v>1</v>
      </c>
    </row>
    <row r="1213" spans="1:37" s="84" customFormat="1" ht="16.5">
      <c r="A1213" s="218"/>
      <c r="B1213" s="41">
        <f t="shared" si="112"/>
        <v>1211</v>
      </c>
      <c r="C1213" s="41" t="s">
        <v>805</v>
      </c>
      <c r="D1213" s="106" t="s">
        <v>3022</v>
      </c>
      <c r="E1213" s="158" t="s">
        <v>3022</v>
      </c>
      <c r="F1213" s="158" t="s">
        <v>947</v>
      </c>
      <c r="G1213" s="220" t="s">
        <v>3023</v>
      </c>
      <c r="H1213" s="244" t="s">
        <v>949</v>
      </c>
      <c r="I1213" s="244" t="s">
        <v>949</v>
      </c>
      <c r="J1213" s="244" t="s">
        <v>949</v>
      </c>
      <c r="K1213" s="221" t="s">
        <v>949</v>
      </c>
      <c r="L1213" s="221" t="s">
        <v>949</v>
      </c>
      <c r="M1213" s="221" t="s">
        <v>949</v>
      </c>
      <c r="N1213" s="244" t="s">
        <v>949</v>
      </c>
      <c r="O1213" s="244" t="s">
        <v>949</v>
      </c>
      <c r="P1213" s="244" t="s">
        <v>949</v>
      </c>
      <c r="Q1213" s="244" t="s">
        <v>949</v>
      </c>
      <c r="R1213" s="158" t="s">
        <v>986</v>
      </c>
      <c r="S1213" s="158" t="s">
        <v>949</v>
      </c>
      <c r="T1213" s="41" t="s">
        <v>949</v>
      </c>
      <c r="U1213" s="41"/>
      <c r="V1213" s="41"/>
      <c r="W1213" s="41"/>
      <c r="X1213" s="41"/>
      <c r="Y1213" s="41"/>
      <c r="Z1213" s="41"/>
      <c r="AA1213" s="41"/>
      <c r="AB1213" s="41"/>
      <c r="AC1213" s="41"/>
      <c r="AD1213" s="41"/>
      <c r="AE1213" s="41" t="s">
        <v>940</v>
      </c>
      <c r="AF1213" s="41" t="s">
        <v>226</v>
      </c>
      <c r="AG1213" s="218"/>
      <c r="AH1213" s="218" t="s">
        <v>3023</v>
      </c>
      <c r="AI1213" s="229"/>
      <c r="AJ1213" s="218">
        <f t="shared" si="113"/>
        <v>1</v>
      </c>
      <c r="AK1213" s="84">
        <f t="shared" si="114"/>
        <v>1</v>
      </c>
    </row>
    <row r="1214" spans="1:37" s="84" customFormat="1" ht="16.5">
      <c r="A1214" s="218"/>
      <c r="B1214" s="41">
        <f t="shared" si="112"/>
        <v>1212</v>
      </c>
      <c r="C1214" s="41" t="s">
        <v>805</v>
      </c>
      <c r="D1214" s="106" t="s">
        <v>6844</v>
      </c>
      <c r="E1214" s="158" t="s">
        <v>6844</v>
      </c>
      <c r="F1214" s="158" t="s">
        <v>947</v>
      </c>
      <c r="G1214" s="220" t="s">
        <v>6845</v>
      </c>
      <c r="H1214" s="244" t="s">
        <v>949</v>
      </c>
      <c r="I1214" s="244" t="s">
        <v>949</v>
      </c>
      <c r="J1214" s="244" t="s">
        <v>949</v>
      </c>
      <c r="K1214" s="221" t="s">
        <v>949</v>
      </c>
      <c r="L1214" s="221" t="s">
        <v>949</v>
      </c>
      <c r="M1214" s="221" t="s">
        <v>949</v>
      </c>
      <c r="N1214" s="244" t="s">
        <v>949</v>
      </c>
      <c r="O1214" s="244" t="s">
        <v>949</v>
      </c>
      <c r="P1214" s="244" t="s">
        <v>949</v>
      </c>
      <c r="Q1214" s="244" t="s">
        <v>949</v>
      </c>
      <c r="R1214" s="158" t="s">
        <v>986</v>
      </c>
      <c r="S1214" s="158" t="s">
        <v>949</v>
      </c>
      <c r="T1214" s="41" t="s">
        <v>949</v>
      </c>
      <c r="U1214" s="41"/>
      <c r="V1214" s="41"/>
      <c r="W1214" s="41"/>
      <c r="X1214" s="41"/>
      <c r="Y1214" s="41"/>
      <c r="Z1214" s="41"/>
      <c r="AA1214" s="41"/>
      <c r="AB1214" s="41"/>
      <c r="AC1214" s="41"/>
      <c r="AD1214" s="41"/>
      <c r="AE1214" s="41" t="s">
        <v>940</v>
      </c>
      <c r="AF1214" s="41" t="s">
        <v>226</v>
      </c>
      <c r="AG1214" s="218"/>
      <c r="AH1214" s="218" t="s">
        <v>6845</v>
      </c>
      <c r="AI1214" s="229"/>
      <c r="AJ1214" s="218">
        <f t="shared" si="113"/>
        <v>1</v>
      </c>
      <c r="AK1214" s="84">
        <f t="shared" si="114"/>
        <v>1</v>
      </c>
    </row>
    <row r="1215" spans="1:37" s="84" customFormat="1" ht="16.5">
      <c r="A1215" s="218"/>
      <c r="B1215" s="41">
        <f t="shared" si="112"/>
        <v>1213</v>
      </c>
      <c r="C1215" s="41" t="s">
        <v>805</v>
      </c>
      <c r="D1215" s="106" t="s">
        <v>6846</v>
      </c>
      <c r="E1215" s="158" t="s">
        <v>6846</v>
      </c>
      <c r="F1215" s="158" t="s">
        <v>947</v>
      </c>
      <c r="G1215" s="220" t="s">
        <v>6847</v>
      </c>
      <c r="H1215" s="244" t="s">
        <v>949</v>
      </c>
      <c r="I1215" s="244" t="s">
        <v>949</v>
      </c>
      <c r="J1215" s="244" t="s">
        <v>949</v>
      </c>
      <c r="K1215" s="221" t="s">
        <v>949</v>
      </c>
      <c r="L1215" s="221" t="s">
        <v>949</v>
      </c>
      <c r="M1215" s="221" t="s">
        <v>949</v>
      </c>
      <c r="N1215" s="244" t="s">
        <v>949</v>
      </c>
      <c r="O1215" s="244" t="s">
        <v>949</v>
      </c>
      <c r="P1215" s="244" t="s">
        <v>949</v>
      </c>
      <c r="Q1215" s="244" t="s">
        <v>949</v>
      </c>
      <c r="R1215" s="158" t="s">
        <v>986</v>
      </c>
      <c r="S1215" s="158" t="s">
        <v>949</v>
      </c>
      <c r="T1215" s="41" t="s">
        <v>949</v>
      </c>
      <c r="U1215" s="41"/>
      <c r="V1215" s="41"/>
      <c r="W1215" s="41"/>
      <c r="X1215" s="41"/>
      <c r="Y1215" s="41"/>
      <c r="Z1215" s="41"/>
      <c r="AA1215" s="41"/>
      <c r="AB1215" s="41"/>
      <c r="AC1215" s="41"/>
      <c r="AD1215" s="41"/>
      <c r="AE1215" s="41" t="s">
        <v>940</v>
      </c>
      <c r="AF1215" s="41" t="s">
        <v>226</v>
      </c>
      <c r="AG1215" s="218"/>
      <c r="AH1215" s="218" t="s">
        <v>6847</v>
      </c>
      <c r="AI1215" s="229"/>
      <c r="AJ1215" s="218">
        <f t="shared" si="113"/>
        <v>1</v>
      </c>
      <c r="AK1215" s="84">
        <f t="shared" si="114"/>
        <v>1</v>
      </c>
    </row>
    <row r="1216" spans="1:37" s="84" customFormat="1" ht="16.5">
      <c r="A1216" s="218"/>
      <c r="B1216" s="274">
        <f t="shared" si="112"/>
        <v>1214</v>
      </c>
      <c r="C1216" s="41" t="s">
        <v>805</v>
      </c>
      <c r="D1216" s="1326" t="s">
        <v>6848</v>
      </c>
      <c r="E1216" s="159" t="s">
        <v>6848</v>
      </c>
      <c r="F1216" s="159" t="s">
        <v>947</v>
      </c>
      <c r="G1216" s="793" t="s">
        <v>6849</v>
      </c>
      <c r="H1216" s="853" t="s">
        <v>949</v>
      </c>
      <c r="I1216" s="853" t="s">
        <v>949</v>
      </c>
      <c r="J1216" s="853" t="s">
        <v>949</v>
      </c>
      <c r="K1216" s="794" t="s">
        <v>949</v>
      </c>
      <c r="L1216" s="794" t="s">
        <v>949</v>
      </c>
      <c r="M1216" s="794" t="s">
        <v>949</v>
      </c>
      <c r="N1216" s="853" t="s">
        <v>949</v>
      </c>
      <c r="O1216" s="853" t="s">
        <v>949</v>
      </c>
      <c r="P1216" s="853" t="s">
        <v>949</v>
      </c>
      <c r="Q1216" s="853" t="s">
        <v>949</v>
      </c>
      <c r="R1216" s="159" t="s">
        <v>986</v>
      </c>
      <c r="S1216" s="159" t="s">
        <v>949</v>
      </c>
      <c r="T1216" s="274" t="s">
        <v>949</v>
      </c>
      <c r="U1216" s="274"/>
      <c r="V1216" s="274"/>
      <c r="W1216" s="274"/>
      <c r="X1216" s="274"/>
      <c r="Y1216" s="274"/>
      <c r="Z1216" s="274"/>
      <c r="AA1216" s="274"/>
      <c r="AB1216" s="274"/>
      <c r="AC1216" s="274"/>
      <c r="AD1216" s="274"/>
      <c r="AE1216" s="274" t="s">
        <v>940</v>
      </c>
      <c r="AF1216" s="274" t="s">
        <v>226</v>
      </c>
      <c r="AG1216" s="645"/>
      <c r="AH1216" s="645" t="s">
        <v>6849</v>
      </c>
      <c r="AI1216" s="615"/>
      <c r="AJ1216" s="645">
        <f t="shared" si="113"/>
        <v>1</v>
      </c>
      <c r="AK1216" s="84">
        <f t="shared" si="114"/>
        <v>1</v>
      </c>
    </row>
    <row r="1217" spans="1:37" ht="16.5">
      <c r="A1217" s="1035"/>
      <c r="B1217" s="29">
        <f t="shared" si="112"/>
        <v>1215</v>
      </c>
      <c r="C1217" s="29" t="s">
        <v>3719</v>
      </c>
      <c r="D1217" s="106" t="s">
        <v>3720</v>
      </c>
      <c r="E1217" s="106" t="s">
        <v>3721</v>
      </c>
      <c r="F1217" s="106" t="str">
        <f t="shared" ref="F1217:F1228" si="115">MID(D1217,4,1)</f>
        <v>X</v>
      </c>
      <c r="G1217" s="29" t="s">
        <v>3722</v>
      </c>
      <c r="H1217" s="1020" t="s">
        <v>949</v>
      </c>
      <c r="I1217" s="1020" t="s">
        <v>949</v>
      </c>
      <c r="J1217" s="1020" t="s">
        <v>949</v>
      </c>
      <c r="K1217" s="1020" t="s">
        <v>949</v>
      </c>
      <c r="L1217" s="1020" t="s">
        <v>949</v>
      </c>
      <c r="M1217" s="1020" t="s">
        <v>949</v>
      </c>
      <c r="N1217" s="1070" t="s">
        <v>949</v>
      </c>
      <c r="O1217" s="1070" t="s">
        <v>949</v>
      </c>
      <c r="P1217" s="1070" t="s">
        <v>949</v>
      </c>
      <c r="Q1217" s="106" t="s">
        <v>949</v>
      </c>
      <c r="R1217" s="29" t="s">
        <v>949</v>
      </c>
      <c r="S1217" s="29" t="s">
        <v>949</v>
      </c>
      <c r="T1217" s="29" t="s">
        <v>949</v>
      </c>
      <c r="U1217" s="29" t="s">
        <v>949</v>
      </c>
      <c r="V1217" s="29" t="s">
        <v>949</v>
      </c>
      <c r="W1217" s="29" t="s">
        <v>949</v>
      </c>
      <c r="X1217" s="29" t="s">
        <v>949</v>
      </c>
      <c r="Y1217" s="29" t="s">
        <v>949</v>
      </c>
      <c r="Z1217" s="29" t="s">
        <v>949</v>
      </c>
      <c r="AA1217" s="29" t="s">
        <v>949</v>
      </c>
      <c r="AB1217" s="29" t="s">
        <v>949</v>
      </c>
      <c r="AC1217" s="29" t="s">
        <v>949</v>
      </c>
      <c r="AD1217" s="29" t="s">
        <v>949</v>
      </c>
      <c r="AE1217" s="29" t="s">
        <v>961</v>
      </c>
      <c r="AF1217" s="998" t="s">
        <v>132</v>
      </c>
      <c r="AG1217" s="154"/>
      <c r="AH1217" s="154"/>
      <c r="AI1217" s="998"/>
      <c r="AJ1217" s="998">
        <f t="shared" si="113"/>
        <v>1</v>
      </c>
      <c r="AK1217" s="998">
        <f t="shared" si="114"/>
        <v>1</v>
      </c>
    </row>
    <row r="1218" spans="1:37" ht="16.5">
      <c r="A1218" s="1035"/>
      <c r="B1218" s="29">
        <f t="shared" si="112"/>
        <v>1216</v>
      </c>
      <c r="C1218" s="29" t="s">
        <v>3719</v>
      </c>
      <c r="D1218" s="106" t="s">
        <v>3723</v>
      </c>
      <c r="E1218" s="106" t="s">
        <v>3724</v>
      </c>
      <c r="F1218" s="106" t="str">
        <f t="shared" si="115"/>
        <v>X</v>
      </c>
      <c r="G1218" s="29" t="s">
        <v>3725</v>
      </c>
      <c r="H1218" s="1020" t="s">
        <v>949</v>
      </c>
      <c r="I1218" s="1020" t="s">
        <v>949</v>
      </c>
      <c r="J1218" s="1020" t="s">
        <v>949</v>
      </c>
      <c r="K1218" s="1020" t="s">
        <v>949</v>
      </c>
      <c r="L1218" s="1020" t="s">
        <v>949</v>
      </c>
      <c r="M1218" s="1020" t="s">
        <v>949</v>
      </c>
      <c r="N1218" s="1070" t="s">
        <v>949</v>
      </c>
      <c r="O1218" s="1070" t="s">
        <v>949</v>
      </c>
      <c r="P1218" s="1070" t="s">
        <v>949</v>
      </c>
      <c r="Q1218" s="106" t="s">
        <v>949</v>
      </c>
      <c r="R1218" s="29" t="s">
        <v>949</v>
      </c>
      <c r="S1218" s="29" t="s">
        <v>949</v>
      </c>
      <c r="T1218" s="29" t="s">
        <v>949</v>
      </c>
      <c r="U1218" s="29" t="s">
        <v>949</v>
      </c>
      <c r="V1218" s="29" t="s">
        <v>949</v>
      </c>
      <c r="W1218" s="29" t="s">
        <v>949</v>
      </c>
      <c r="X1218" s="29" t="s">
        <v>949</v>
      </c>
      <c r="Y1218" s="29" t="s">
        <v>949</v>
      </c>
      <c r="Z1218" s="29" t="s">
        <v>949</v>
      </c>
      <c r="AA1218" s="29" t="s">
        <v>949</v>
      </c>
      <c r="AB1218" s="29" t="s">
        <v>949</v>
      </c>
      <c r="AC1218" s="29" t="s">
        <v>949</v>
      </c>
      <c r="AD1218" s="29" t="s">
        <v>949</v>
      </c>
      <c r="AE1218" s="29" t="s">
        <v>961</v>
      </c>
      <c r="AF1218" s="998" t="s">
        <v>132</v>
      </c>
      <c r="AG1218" s="154"/>
      <c r="AH1218" s="154"/>
      <c r="AI1218" s="998"/>
      <c r="AJ1218" s="998">
        <f t="shared" si="113"/>
        <v>1</v>
      </c>
      <c r="AK1218" s="998">
        <f t="shared" si="114"/>
        <v>1</v>
      </c>
    </row>
    <row r="1219" spans="1:37" ht="16.5">
      <c r="A1219" s="1035"/>
      <c r="B1219" s="29">
        <f t="shared" si="112"/>
        <v>1217</v>
      </c>
      <c r="C1219" s="29" t="s">
        <v>3719</v>
      </c>
      <c r="D1219" s="106" t="s">
        <v>3726</v>
      </c>
      <c r="E1219" s="106" t="s">
        <v>3727</v>
      </c>
      <c r="F1219" s="106" t="str">
        <f t="shared" si="115"/>
        <v>X</v>
      </c>
      <c r="G1219" s="29" t="s">
        <v>3728</v>
      </c>
      <c r="H1219" s="1020" t="s">
        <v>949</v>
      </c>
      <c r="I1219" s="1020" t="s">
        <v>949</v>
      </c>
      <c r="J1219" s="1020" t="s">
        <v>949</v>
      </c>
      <c r="K1219" s="1020" t="s">
        <v>949</v>
      </c>
      <c r="L1219" s="1020" t="s">
        <v>949</v>
      </c>
      <c r="M1219" s="1020" t="s">
        <v>949</v>
      </c>
      <c r="N1219" s="1070" t="s">
        <v>949</v>
      </c>
      <c r="O1219" s="1070" t="s">
        <v>949</v>
      </c>
      <c r="P1219" s="1070" t="s">
        <v>949</v>
      </c>
      <c r="Q1219" s="106" t="s">
        <v>949</v>
      </c>
      <c r="R1219" s="29" t="s">
        <v>949</v>
      </c>
      <c r="S1219" s="29" t="s">
        <v>949</v>
      </c>
      <c r="T1219" s="29" t="s">
        <v>949</v>
      </c>
      <c r="U1219" s="29" t="s">
        <v>949</v>
      </c>
      <c r="V1219" s="29" t="s">
        <v>949</v>
      </c>
      <c r="W1219" s="29" t="s">
        <v>949</v>
      </c>
      <c r="X1219" s="29" t="s">
        <v>949</v>
      </c>
      <c r="Y1219" s="29" t="s">
        <v>949</v>
      </c>
      <c r="Z1219" s="29" t="s">
        <v>949</v>
      </c>
      <c r="AA1219" s="29" t="s">
        <v>949</v>
      </c>
      <c r="AB1219" s="29" t="s">
        <v>949</v>
      </c>
      <c r="AC1219" s="29" t="s">
        <v>949</v>
      </c>
      <c r="AD1219" s="29" t="s">
        <v>949</v>
      </c>
      <c r="AE1219" s="29" t="s">
        <v>961</v>
      </c>
      <c r="AF1219" s="998" t="s">
        <v>132</v>
      </c>
      <c r="AG1219" s="154"/>
      <c r="AH1219" s="154"/>
      <c r="AI1219" s="998"/>
      <c r="AJ1219" s="998">
        <f t="shared" si="113"/>
        <v>1</v>
      </c>
      <c r="AK1219" s="998">
        <f t="shared" si="114"/>
        <v>1</v>
      </c>
    </row>
    <row r="1220" spans="1:37" ht="16.5">
      <c r="A1220" s="1035"/>
      <c r="B1220" s="29">
        <f t="shared" si="112"/>
        <v>1218</v>
      </c>
      <c r="C1220" s="29" t="s">
        <v>3719</v>
      </c>
      <c r="D1220" s="106" t="s">
        <v>3729</v>
      </c>
      <c r="E1220" s="106" t="s">
        <v>3730</v>
      </c>
      <c r="F1220" s="106" t="str">
        <f t="shared" si="115"/>
        <v>X</v>
      </c>
      <c r="G1220" s="29" t="s">
        <v>3731</v>
      </c>
      <c r="H1220" s="1020" t="s">
        <v>949</v>
      </c>
      <c r="I1220" s="1020" t="s">
        <v>949</v>
      </c>
      <c r="J1220" s="1020" t="s">
        <v>949</v>
      </c>
      <c r="K1220" s="1020" t="s">
        <v>949</v>
      </c>
      <c r="L1220" s="1020" t="s">
        <v>949</v>
      </c>
      <c r="M1220" s="1020" t="s">
        <v>949</v>
      </c>
      <c r="N1220" s="1070" t="s">
        <v>949</v>
      </c>
      <c r="O1220" s="1070" t="s">
        <v>949</v>
      </c>
      <c r="P1220" s="1070" t="s">
        <v>949</v>
      </c>
      <c r="Q1220" s="106" t="s">
        <v>949</v>
      </c>
      <c r="R1220" s="29" t="s">
        <v>949</v>
      </c>
      <c r="S1220" s="29" t="s">
        <v>949</v>
      </c>
      <c r="T1220" s="29" t="s">
        <v>949</v>
      </c>
      <c r="U1220" s="29" t="s">
        <v>949</v>
      </c>
      <c r="V1220" s="29" t="s">
        <v>949</v>
      </c>
      <c r="W1220" s="29" t="s">
        <v>949</v>
      </c>
      <c r="X1220" s="29" t="s">
        <v>949</v>
      </c>
      <c r="Y1220" s="29" t="s">
        <v>949</v>
      </c>
      <c r="Z1220" s="29" t="s">
        <v>949</v>
      </c>
      <c r="AA1220" s="29" t="s">
        <v>949</v>
      </c>
      <c r="AB1220" s="29" t="s">
        <v>949</v>
      </c>
      <c r="AC1220" s="29" t="s">
        <v>949</v>
      </c>
      <c r="AD1220" s="29" t="s">
        <v>949</v>
      </c>
      <c r="AE1220" s="29" t="s">
        <v>940</v>
      </c>
      <c r="AF1220" s="998" t="s">
        <v>132</v>
      </c>
      <c r="AG1220" s="154"/>
      <c r="AH1220" s="154"/>
      <c r="AI1220" s="998"/>
      <c r="AJ1220" s="998">
        <f t="shared" si="113"/>
        <v>1</v>
      </c>
      <c r="AK1220" s="998">
        <f t="shared" si="114"/>
        <v>1</v>
      </c>
    </row>
    <row r="1221" spans="1:37" ht="16.5">
      <c r="A1221" s="1035"/>
      <c r="B1221" s="29">
        <f t="shared" si="112"/>
        <v>1219</v>
      </c>
      <c r="C1221" s="29" t="s">
        <v>3719</v>
      </c>
      <c r="D1221" s="106" t="s">
        <v>3732</v>
      </c>
      <c r="E1221" s="106" t="s">
        <v>3733</v>
      </c>
      <c r="F1221" s="106" t="str">
        <f t="shared" si="115"/>
        <v>X</v>
      </c>
      <c r="G1221" s="29" t="s">
        <v>3734</v>
      </c>
      <c r="H1221" s="1020" t="s">
        <v>949</v>
      </c>
      <c r="I1221" s="1020" t="s">
        <v>949</v>
      </c>
      <c r="J1221" s="1020" t="s">
        <v>949</v>
      </c>
      <c r="K1221" s="1020" t="s">
        <v>949</v>
      </c>
      <c r="L1221" s="1020" t="s">
        <v>949</v>
      </c>
      <c r="M1221" s="1020" t="s">
        <v>949</v>
      </c>
      <c r="N1221" s="1070" t="s">
        <v>949</v>
      </c>
      <c r="O1221" s="1070" t="s">
        <v>949</v>
      </c>
      <c r="P1221" s="1070" t="s">
        <v>949</v>
      </c>
      <c r="Q1221" s="106" t="s">
        <v>949</v>
      </c>
      <c r="R1221" s="29" t="s">
        <v>949</v>
      </c>
      <c r="S1221" s="29" t="s">
        <v>949</v>
      </c>
      <c r="T1221" s="29" t="s">
        <v>949</v>
      </c>
      <c r="U1221" s="29" t="s">
        <v>949</v>
      </c>
      <c r="V1221" s="29" t="s">
        <v>949</v>
      </c>
      <c r="W1221" s="29" t="s">
        <v>949</v>
      </c>
      <c r="X1221" s="29" t="s">
        <v>949</v>
      </c>
      <c r="Y1221" s="29" t="s">
        <v>949</v>
      </c>
      <c r="Z1221" s="29" t="s">
        <v>949</v>
      </c>
      <c r="AA1221" s="29" t="s">
        <v>949</v>
      </c>
      <c r="AB1221" s="29" t="s">
        <v>949</v>
      </c>
      <c r="AC1221" s="29" t="s">
        <v>949</v>
      </c>
      <c r="AD1221" s="29" t="s">
        <v>949</v>
      </c>
      <c r="AE1221" s="29" t="s">
        <v>940</v>
      </c>
      <c r="AF1221" s="998" t="s">
        <v>132</v>
      </c>
      <c r="AG1221" s="154"/>
      <c r="AH1221" s="154"/>
      <c r="AI1221" s="998"/>
      <c r="AJ1221" s="998">
        <f t="shared" si="113"/>
        <v>1</v>
      </c>
      <c r="AK1221" s="998">
        <f t="shared" si="114"/>
        <v>1</v>
      </c>
    </row>
    <row r="1222" spans="1:37" ht="16.5">
      <c r="A1222" s="1035"/>
      <c r="B1222" s="29">
        <f t="shared" si="112"/>
        <v>1220</v>
      </c>
      <c r="C1222" s="29" t="s">
        <v>3719</v>
      </c>
      <c r="D1222" s="106" t="s">
        <v>3735</v>
      </c>
      <c r="E1222" s="106" t="s">
        <v>3736</v>
      </c>
      <c r="F1222" s="106" t="str">
        <f t="shared" si="115"/>
        <v>X</v>
      </c>
      <c r="G1222" s="29" t="s">
        <v>3737</v>
      </c>
      <c r="H1222" s="1020" t="s">
        <v>949</v>
      </c>
      <c r="I1222" s="1020" t="s">
        <v>949</v>
      </c>
      <c r="J1222" s="1020" t="s">
        <v>949</v>
      </c>
      <c r="K1222" s="1020" t="s">
        <v>949</v>
      </c>
      <c r="L1222" s="1020" t="s">
        <v>949</v>
      </c>
      <c r="M1222" s="1020" t="s">
        <v>949</v>
      </c>
      <c r="N1222" s="1070" t="s">
        <v>949</v>
      </c>
      <c r="O1222" s="1070" t="s">
        <v>949</v>
      </c>
      <c r="P1222" s="1070" t="s">
        <v>949</v>
      </c>
      <c r="Q1222" s="106" t="s">
        <v>949</v>
      </c>
      <c r="R1222" s="29" t="s">
        <v>949</v>
      </c>
      <c r="S1222" s="29" t="s">
        <v>949</v>
      </c>
      <c r="T1222" s="29" t="s">
        <v>949</v>
      </c>
      <c r="U1222" s="29" t="s">
        <v>949</v>
      </c>
      <c r="V1222" s="29" t="s">
        <v>949</v>
      </c>
      <c r="W1222" s="29" t="s">
        <v>949</v>
      </c>
      <c r="X1222" s="29" t="s">
        <v>949</v>
      </c>
      <c r="Y1222" s="29" t="s">
        <v>949</v>
      </c>
      <c r="Z1222" s="29" t="s">
        <v>949</v>
      </c>
      <c r="AA1222" s="29" t="s">
        <v>949</v>
      </c>
      <c r="AB1222" s="29" t="s">
        <v>949</v>
      </c>
      <c r="AC1222" s="29" t="s">
        <v>949</v>
      </c>
      <c r="AD1222" s="29" t="s">
        <v>949</v>
      </c>
      <c r="AE1222" s="29" t="s">
        <v>940</v>
      </c>
      <c r="AF1222" s="998" t="s">
        <v>132</v>
      </c>
      <c r="AG1222" s="154"/>
      <c r="AH1222" s="154"/>
      <c r="AI1222" s="998"/>
      <c r="AJ1222" s="998">
        <f t="shared" si="113"/>
        <v>1</v>
      </c>
      <c r="AK1222" s="998">
        <f t="shared" si="114"/>
        <v>1</v>
      </c>
    </row>
    <row r="1223" spans="1:37" ht="16.5">
      <c r="A1223" s="1035"/>
      <c r="B1223" s="29">
        <f t="shared" si="112"/>
        <v>1221</v>
      </c>
      <c r="C1223" s="29" t="s">
        <v>3719</v>
      </c>
      <c r="D1223" s="106" t="s">
        <v>3738</v>
      </c>
      <c r="E1223" s="106" t="s">
        <v>3739</v>
      </c>
      <c r="F1223" s="106" t="str">
        <f t="shared" si="115"/>
        <v>X</v>
      </c>
      <c r="G1223" s="29" t="s">
        <v>3740</v>
      </c>
      <c r="H1223" s="1020" t="s">
        <v>949</v>
      </c>
      <c r="I1223" s="1020" t="s">
        <v>949</v>
      </c>
      <c r="J1223" s="1020" t="s">
        <v>949</v>
      </c>
      <c r="K1223" s="1020" t="s">
        <v>949</v>
      </c>
      <c r="L1223" s="1020" t="s">
        <v>949</v>
      </c>
      <c r="M1223" s="1020" t="s">
        <v>949</v>
      </c>
      <c r="N1223" s="1070" t="s">
        <v>949</v>
      </c>
      <c r="O1223" s="1070" t="s">
        <v>949</v>
      </c>
      <c r="P1223" s="1070" t="s">
        <v>949</v>
      </c>
      <c r="Q1223" s="106" t="s">
        <v>949</v>
      </c>
      <c r="R1223" s="29" t="s">
        <v>949</v>
      </c>
      <c r="S1223" s="29" t="s">
        <v>949</v>
      </c>
      <c r="T1223" s="29" t="s">
        <v>949</v>
      </c>
      <c r="U1223" s="29" t="s">
        <v>949</v>
      </c>
      <c r="V1223" s="29" t="s">
        <v>949</v>
      </c>
      <c r="W1223" s="29" t="s">
        <v>949</v>
      </c>
      <c r="X1223" s="29" t="s">
        <v>949</v>
      </c>
      <c r="Y1223" s="29" t="s">
        <v>949</v>
      </c>
      <c r="Z1223" s="29" t="s">
        <v>949</v>
      </c>
      <c r="AA1223" s="29" t="s">
        <v>949</v>
      </c>
      <c r="AB1223" s="29" t="s">
        <v>949</v>
      </c>
      <c r="AC1223" s="29" t="s">
        <v>949</v>
      </c>
      <c r="AD1223" s="29" t="s">
        <v>949</v>
      </c>
      <c r="AE1223" s="29" t="s">
        <v>940</v>
      </c>
      <c r="AF1223" s="998" t="s">
        <v>132</v>
      </c>
      <c r="AG1223" s="154"/>
      <c r="AH1223" s="154"/>
      <c r="AI1223" s="998"/>
      <c r="AJ1223" s="998">
        <f t="shared" si="113"/>
        <v>1</v>
      </c>
      <c r="AK1223" s="998">
        <f t="shared" si="114"/>
        <v>1</v>
      </c>
    </row>
    <row r="1224" spans="1:37" ht="16.5">
      <c r="A1224" s="1035"/>
      <c r="B1224" s="29">
        <f t="shared" si="112"/>
        <v>1222</v>
      </c>
      <c r="C1224" s="29" t="s">
        <v>3719</v>
      </c>
      <c r="D1224" s="106" t="s">
        <v>3741</v>
      </c>
      <c r="E1224" s="106" t="s">
        <v>3742</v>
      </c>
      <c r="F1224" s="106" t="str">
        <f t="shared" si="115"/>
        <v>X</v>
      </c>
      <c r="G1224" s="29" t="s">
        <v>3743</v>
      </c>
      <c r="H1224" s="1020" t="s">
        <v>949</v>
      </c>
      <c r="I1224" s="1020" t="s">
        <v>949</v>
      </c>
      <c r="J1224" s="1020" t="s">
        <v>949</v>
      </c>
      <c r="K1224" s="1020" t="s">
        <v>949</v>
      </c>
      <c r="L1224" s="1020" t="s">
        <v>949</v>
      </c>
      <c r="M1224" s="1020" t="s">
        <v>949</v>
      </c>
      <c r="N1224" s="1070" t="s">
        <v>949</v>
      </c>
      <c r="O1224" s="1070" t="s">
        <v>949</v>
      </c>
      <c r="P1224" s="1070" t="s">
        <v>949</v>
      </c>
      <c r="Q1224" s="106" t="s">
        <v>949</v>
      </c>
      <c r="R1224" s="29" t="s">
        <v>949</v>
      </c>
      <c r="S1224" s="29" t="s">
        <v>949</v>
      </c>
      <c r="T1224" s="29" t="s">
        <v>949</v>
      </c>
      <c r="U1224" s="29" t="s">
        <v>949</v>
      </c>
      <c r="V1224" s="29" t="s">
        <v>949</v>
      </c>
      <c r="W1224" s="29" t="s">
        <v>949</v>
      </c>
      <c r="X1224" s="29" t="s">
        <v>949</v>
      </c>
      <c r="Y1224" s="29" t="s">
        <v>949</v>
      </c>
      <c r="Z1224" s="29" t="s">
        <v>949</v>
      </c>
      <c r="AA1224" s="29" t="s">
        <v>949</v>
      </c>
      <c r="AB1224" s="29" t="s">
        <v>949</v>
      </c>
      <c r="AC1224" s="29" t="s">
        <v>949</v>
      </c>
      <c r="AD1224" s="29" t="s">
        <v>949</v>
      </c>
      <c r="AE1224" s="29" t="s">
        <v>940</v>
      </c>
      <c r="AF1224" s="998" t="s">
        <v>132</v>
      </c>
      <c r="AG1224" s="154"/>
      <c r="AH1224" s="154"/>
      <c r="AI1224" s="998"/>
      <c r="AJ1224" s="998">
        <f t="shared" si="113"/>
        <v>1</v>
      </c>
      <c r="AK1224" s="998">
        <f t="shared" si="114"/>
        <v>1</v>
      </c>
    </row>
    <row r="1225" spans="1:37" ht="16.5">
      <c r="A1225" s="1035"/>
      <c r="B1225" s="29">
        <f t="shared" si="112"/>
        <v>1223</v>
      </c>
      <c r="C1225" s="29" t="s">
        <v>3719</v>
      </c>
      <c r="D1225" s="106" t="s">
        <v>3744</v>
      </c>
      <c r="E1225" s="106" t="s">
        <v>3745</v>
      </c>
      <c r="F1225" s="106" t="str">
        <f t="shared" si="115"/>
        <v>X</v>
      </c>
      <c r="G1225" s="29" t="s">
        <v>3746</v>
      </c>
      <c r="H1225" s="1020" t="s">
        <v>949</v>
      </c>
      <c r="I1225" s="1020" t="s">
        <v>949</v>
      </c>
      <c r="J1225" s="1020" t="s">
        <v>949</v>
      </c>
      <c r="K1225" s="1020" t="s">
        <v>949</v>
      </c>
      <c r="L1225" s="1020" t="s">
        <v>949</v>
      </c>
      <c r="M1225" s="1020" t="s">
        <v>949</v>
      </c>
      <c r="N1225" s="1070" t="s">
        <v>949</v>
      </c>
      <c r="O1225" s="1070" t="s">
        <v>949</v>
      </c>
      <c r="P1225" s="1070" t="s">
        <v>949</v>
      </c>
      <c r="Q1225" s="106" t="s">
        <v>949</v>
      </c>
      <c r="R1225" s="29" t="s">
        <v>949</v>
      </c>
      <c r="S1225" s="29" t="s">
        <v>949</v>
      </c>
      <c r="T1225" s="29" t="s">
        <v>949</v>
      </c>
      <c r="U1225" s="29" t="s">
        <v>949</v>
      </c>
      <c r="V1225" s="29" t="s">
        <v>949</v>
      </c>
      <c r="W1225" s="29" t="s">
        <v>949</v>
      </c>
      <c r="X1225" s="29" t="s">
        <v>949</v>
      </c>
      <c r="Y1225" s="29" t="s">
        <v>949</v>
      </c>
      <c r="Z1225" s="29" t="s">
        <v>949</v>
      </c>
      <c r="AA1225" s="29" t="s">
        <v>949</v>
      </c>
      <c r="AB1225" s="29" t="s">
        <v>949</v>
      </c>
      <c r="AC1225" s="29" t="s">
        <v>949</v>
      </c>
      <c r="AD1225" s="29" t="s">
        <v>949</v>
      </c>
      <c r="AE1225" s="29" t="s">
        <v>940</v>
      </c>
      <c r="AF1225" s="998" t="s">
        <v>132</v>
      </c>
      <c r="AG1225" s="154"/>
      <c r="AH1225" s="154"/>
      <c r="AI1225" s="998"/>
      <c r="AJ1225" s="998">
        <f t="shared" si="113"/>
        <v>1</v>
      </c>
      <c r="AK1225" s="998">
        <f t="shared" si="114"/>
        <v>1</v>
      </c>
    </row>
    <row r="1226" spans="1:37" ht="16.5">
      <c r="A1226" s="1035"/>
      <c r="B1226" s="29">
        <f t="shared" si="112"/>
        <v>1224</v>
      </c>
      <c r="C1226" s="29" t="s">
        <v>3719</v>
      </c>
      <c r="D1226" s="106" t="s">
        <v>3747</v>
      </c>
      <c r="E1226" s="106" t="s">
        <v>3748</v>
      </c>
      <c r="F1226" s="106" t="str">
        <f t="shared" si="115"/>
        <v>X</v>
      </c>
      <c r="G1226" s="29" t="s">
        <v>3749</v>
      </c>
      <c r="H1226" s="1020" t="s">
        <v>949</v>
      </c>
      <c r="I1226" s="1020" t="s">
        <v>949</v>
      </c>
      <c r="J1226" s="1020" t="s">
        <v>949</v>
      </c>
      <c r="K1226" s="1020" t="s">
        <v>949</v>
      </c>
      <c r="L1226" s="1020" t="s">
        <v>949</v>
      </c>
      <c r="M1226" s="1020" t="s">
        <v>949</v>
      </c>
      <c r="N1226" s="1070" t="s">
        <v>949</v>
      </c>
      <c r="O1226" s="1070" t="s">
        <v>949</v>
      </c>
      <c r="P1226" s="1070" t="s">
        <v>949</v>
      </c>
      <c r="Q1226" s="106" t="s">
        <v>949</v>
      </c>
      <c r="R1226" s="29" t="s">
        <v>949</v>
      </c>
      <c r="S1226" s="29" t="s">
        <v>949</v>
      </c>
      <c r="T1226" s="29" t="s">
        <v>949</v>
      </c>
      <c r="U1226" s="29" t="s">
        <v>949</v>
      </c>
      <c r="V1226" s="29" t="s">
        <v>949</v>
      </c>
      <c r="W1226" s="29" t="s">
        <v>949</v>
      </c>
      <c r="X1226" s="29" t="s">
        <v>949</v>
      </c>
      <c r="Y1226" s="29" t="s">
        <v>949</v>
      </c>
      <c r="Z1226" s="29" t="s">
        <v>949</v>
      </c>
      <c r="AA1226" s="29" t="s">
        <v>949</v>
      </c>
      <c r="AB1226" s="29" t="s">
        <v>949</v>
      </c>
      <c r="AC1226" s="29" t="s">
        <v>949</v>
      </c>
      <c r="AD1226" s="29" t="s">
        <v>949</v>
      </c>
      <c r="AE1226" s="29" t="s">
        <v>940</v>
      </c>
      <c r="AF1226" s="998" t="s">
        <v>132</v>
      </c>
      <c r="AG1226" s="154"/>
      <c r="AH1226" s="154"/>
      <c r="AI1226" s="998"/>
      <c r="AJ1226" s="998">
        <f t="shared" si="113"/>
        <v>1</v>
      </c>
      <c r="AK1226" s="998">
        <f t="shared" si="114"/>
        <v>1</v>
      </c>
    </row>
    <row r="1227" spans="1:37" ht="16.5">
      <c r="A1227" s="1035"/>
      <c r="B1227" s="29">
        <f t="shared" si="112"/>
        <v>1225</v>
      </c>
      <c r="C1227" s="29" t="s">
        <v>3719</v>
      </c>
      <c r="D1227" s="106" t="s">
        <v>3750</v>
      </c>
      <c r="E1227" s="106" t="s">
        <v>3751</v>
      </c>
      <c r="F1227" s="106" t="str">
        <f t="shared" si="115"/>
        <v>X</v>
      </c>
      <c r="G1227" s="29" t="s">
        <v>3752</v>
      </c>
      <c r="H1227" s="1020" t="s">
        <v>949</v>
      </c>
      <c r="I1227" s="1020" t="s">
        <v>949</v>
      </c>
      <c r="J1227" s="1020" t="s">
        <v>949</v>
      </c>
      <c r="K1227" s="1020" t="s">
        <v>949</v>
      </c>
      <c r="L1227" s="1020" t="s">
        <v>949</v>
      </c>
      <c r="M1227" s="1020" t="s">
        <v>949</v>
      </c>
      <c r="N1227" s="1070" t="s">
        <v>949</v>
      </c>
      <c r="O1227" s="1070" t="s">
        <v>949</v>
      </c>
      <c r="P1227" s="1070" t="s">
        <v>949</v>
      </c>
      <c r="Q1227" s="106" t="s">
        <v>949</v>
      </c>
      <c r="R1227" s="29" t="s">
        <v>949</v>
      </c>
      <c r="S1227" s="29" t="s">
        <v>949</v>
      </c>
      <c r="T1227" s="29" t="s">
        <v>949</v>
      </c>
      <c r="U1227" s="29" t="s">
        <v>949</v>
      </c>
      <c r="V1227" s="29" t="s">
        <v>949</v>
      </c>
      <c r="W1227" s="29" t="s">
        <v>949</v>
      </c>
      <c r="X1227" s="29" t="s">
        <v>949</v>
      </c>
      <c r="Y1227" s="29" t="s">
        <v>949</v>
      </c>
      <c r="Z1227" s="29" t="s">
        <v>949</v>
      </c>
      <c r="AA1227" s="29" t="s">
        <v>949</v>
      </c>
      <c r="AB1227" s="29" t="s">
        <v>949</v>
      </c>
      <c r="AC1227" s="29" t="s">
        <v>949</v>
      </c>
      <c r="AD1227" s="29" t="s">
        <v>949</v>
      </c>
      <c r="AE1227" s="29" t="s">
        <v>940</v>
      </c>
      <c r="AF1227" s="998" t="s">
        <v>132</v>
      </c>
      <c r="AG1227" s="154"/>
      <c r="AH1227" s="154"/>
      <c r="AI1227" s="998"/>
      <c r="AJ1227" s="998">
        <f t="shared" si="113"/>
        <v>1</v>
      </c>
      <c r="AK1227" s="998">
        <f t="shared" si="114"/>
        <v>1</v>
      </c>
    </row>
    <row r="1228" spans="1:37" ht="16.5">
      <c r="A1228" s="1035"/>
      <c r="B1228" s="29">
        <f t="shared" si="112"/>
        <v>1226</v>
      </c>
      <c r="C1228" s="29" t="s">
        <v>3719</v>
      </c>
      <c r="D1228" s="99" t="s">
        <v>3753</v>
      </c>
      <c r="E1228" s="106" t="s">
        <v>3754</v>
      </c>
      <c r="F1228" s="106" t="str">
        <f t="shared" si="115"/>
        <v>X</v>
      </c>
      <c r="G1228" s="29" t="s">
        <v>3755</v>
      </c>
      <c r="H1228" s="1020" t="s">
        <v>949</v>
      </c>
      <c r="I1228" s="1020" t="s">
        <v>949</v>
      </c>
      <c r="J1228" s="1020" t="s">
        <v>949</v>
      </c>
      <c r="K1228" s="1020" t="s">
        <v>949</v>
      </c>
      <c r="L1228" s="1020" t="s">
        <v>949</v>
      </c>
      <c r="M1228" s="1020" t="s">
        <v>949</v>
      </c>
      <c r="N1228" s="1070" t="s">
        <v>949</v>
      </c>
      <c r="O1228" s="1070" t="s">
        <v>949</v>
      </c>
      <c r="P1228" s="1070" t="s">
        <v>949</v>
      </c>
      <c r="Q1228" s="106" t="s">
        <v>949</v>
      </c>
      <c r="R1228" s="1020" t="s">
        <v>949</v>
      </c>
      <c r="S1228" s="29" t="s">
        <v>949</v>
      </c>
      <c r="T1228" s="29" t="s">
        <v>949</v>
      </c>
      <c r="U1228" s="29" t="s">
        <v>949</v>
      </c>
      <c r="V1228" s="29" t="s">
        <v>949</v>
      </c>
      <c r="W1228" s="29" t="s">
        <v>949</v>
      </c>
      <c r="X1228" s="29" t="s">
        <v>949</v>
      </c>
      <c r="Y1228" s="29" t="s">
        <v>949</v>
      </c>
      <c r="Z1228" s="29" t="s">
        <v>949</v>
      </c>
      <c r="AA1228" s="29" t="s">
        <v>949</v>
      </c>
      <c r="AB1228" s="29" t="s">
        <v>949</v>
      </c>
      <c r="AC1228" s="29" t="s">
        <v>949</v>
      </c>
      <c r="AD1228" s="29" t="s">
        <v>949</v>
      </c>
      <c r="AE1228" s="29" t="s">
        <v>961</v>
      </c>
      <c r="AF1228" s="998" t="s">
        <v>132</v>
      </c>
      <c r="AG1228" s="154"/>
      <c r="AH1228" s="154"/>
      <c r="AI1228" s="998"/>
      <c r="AJ1228" s="998">
        <f t="shared" si="113"/>
        <v>1</v>
      </c>
      <c r="AK1228" s="998">
        <f t="shared" si="114"/>
        <v>1</v>
      </c>
    </row>
    <row r="1229" spans="1:37" ht="16.5">
      <c r="A1229" s="1018"/>
      <c r="B1229" s="106">
        <f t="shared" si="112"/>
        <v>1227</v>
      </c>
      <c r="C1229" s="998" t="s">
        <v>3719</v>
      </c>
      <c r="D1229" s="1026" t="s">
        <v>3756</v>
      </c>
      <c r="E1229" s="1026" t="s">
        <v>3756</v>
      </c>
      <c r="F1229" s="1026" t="s">
        <v>947</v>
      </c>
      <c r="G1229" s="998" t="s">
        <v>3757</v>
      </c>
      <c r="H1229" s="998" t="s">
        <v>949</v>
      </c>
      <c r="I1229" s="998" t="s">
        <v>949</v>
      </c>
      <c r="J1229" s="998" t="s">
        <v>949</v>
      </c>
      <c r="K1229" s="998" t="s">
        <v>949</v>
      </c>
      <c r="L1229" s="998" t="s">
        <v>949</v>
      </c>
      <c r="M1229" s="998" t="s">
        <v>949</v>
      </c>
      <c r="N1229" s="1026" t="s">
        <v>949</v>
      </c>
      <c r="O1229" s="1026" t="s">
        <v>949</v>
      </c>
      <c r="P1229" s="1026" t="s">
        <v>949</v>
      </c>
      <c r="Q1229" s="106" t="s">
        <v>949</v>
      </c>
      <c r="R1229" s="998" t="s">
        <v>949</v>
      </c>
      <c r="S1229" s="29" t="s">
        <v>949</v>
      </c>
      <c r="T1229" s="29" t="s">
        <v>949</v>
      </c>
      <c r="U1229" s="29" t="s">
        <v>949</v>
      </c>
      <c r="V1229" s="29" t="s">
        <v>949</v>
      </c>
      <c r="W1229" s="29" t="s">
        <v>949</v>
      </c>
      <c r="X1229" s="29" t="s">
        <v>949</v>
      </c>
      <c r="Y1229" s="29" t="s">
        <v>949</v>
      </c>
      <c r="Z1229" s="29" t="s">
        <v>949</v>
      </c>
      <c r="AA1229" s="29" t="s">
        <v>949</v>
      </c>
      <c r="AB1229" s="29" t="s">
        <v>949</v>
      </c>
      <c r="AC1229" s="29" t="s">
        <v>949</v>
      </c>
      <c r="AD1229" s="29" t="s">
        <v>949</v>
      </c>
      <c r="AE1229" s="998" t="s">
        <v>940</v>
      </c>
      <c r="AF1229" s="998" t="s">
        <v>132</v>
      </c>
      <c r="AG1229" s="998"/>
      <c r="AH1229" s="998"/>
      <c r="AI1229" s="998"/>
      <c r="AJ1229" s="998">
        <f t="shared" si="113"/>
        <v>1</v>
      </c>
      <c r="AK1229" s="998">
        <f t="shared" si="114"/>
        <v>1</v>
      </c>
    </row>
    <row r="1230" spans="1:37" ht="16.5">
      <c r="A1230" s="1018"/>
      <c r="B1230" s="106">
        <f t="shared" si="112"/>
        <v>1228</v>
      </c>
      <c r="C1230" s="1033" t="s">
        <v>3719</v>
      </c>
      <c r="D1230" s="106" t="s">
        <v>6850</v>
      </c>
      <c r="E1230" s="1026" t="s">
        <v>6851</v>
      </c>
      <c r="F1230" s="1026" t="str">
        <f t="shared" ref="F1230:F1265" si="116">MID(D1230,4,1)</f>
        <v>X</v>
      </c>
      <c r="G1230" s="1033" t="s">
        <v>6852</v>
      </c>
      <c r="H1230" s="29" t="s">
        <v>949</v>
      </c>
      <c r="I1230" s="29" t="s">
        <v>949</v>
      </c>
      <c r="J1230" s="29" t="s">
        <v>949</v>
      </c>
      <c r="K1230" s="29" t="s">
        <v>949</v>
      </c>
      <c r="L1230" s="29" t="s">
        <v>949</v>
      </c>
      <c r="M1230" s="29" t="s">
        <v>949</v>
      </c>
      <c r="N1230" s="106" t="s">
        <v>949</v>
      </c>
      <c r="O1230" s="106" t="s">
        <v>949</v>
      </c>
      <c r="P1230" s="106" t="s">
        <v>949</v>
      </c>
      <c r="Q1230" s="106" t="s">
        <v>949</v>
      </c>
      <c r="R1230" s="1019" t="s">
        <v>949</v>
      </c>
      <c r="S1230" s="29" t="s">
        <v>949</v>
      </c>
      <c r="T1230" s="29" t="s">
        <v>949</v>
      </c>
      <c r="U1230" s="29" t="s">
        <v>949</v>
      </c>
      <c r="V1230" s="29" t="s">
        <v>949</v>
      </c>
      <c r="W1230" s="29" t="s">
        <v>949</v>
      </c>
      <c r="X1230" s="29" t="s">
        <v>949</v>
      </c>
      <c r="Y1230" s="29" t="s">
        <v>949</v>
      </c>
      <c r="Z1230" s="29" t="s">
        <v>949</v>
      </c>
      <c r="AA1230" s="29" t="s">
        <v>949</v>
      </c>
      <c r="AB1230" s="29" t="s">
        <v>949</v>
      </c>
      <c r="AC1230" s="29" t="s">
        <v>949</v>
      </c>
      <c r="AD1230" s="29" t="s">
        <v>949</v>
      </c>
      <c r="AE1230" s="998" t="s">
        <v>940</v>
      </c>
      <c r="AF1230" s="1033" t="s">
        <v>132</v>
      </c>
      <c r="AG1230" s="998"/>
      <c r="AH1230" s="998"/>
      <c r="AI1230" s="998"/>
      <c r="AJ1230" s="998">
        <f t="shared" si="113"/>
        <v>1</v>
      </c>
      <c r="AK1230" s="998">
        <f t="shared" si="114"/>
        <v>1</v>
      </c>
    </row>
    <row r="1231" spans="1:37" ht="16.5">
      <c r="A1231" s="1018"/>
      <c r="B1231" s="106">
        <f t="shared" si="112"/>
        <v>1229</v>
      </c>
      <c r="C1231" s="1033" t="s">
        <v>3719</v>
      </c>
      <c r="D1231" s="106" t="s">
        <v>6853</v>
      </c>
      <c r="E1231" s="1026" t="s">
        <v>6854</v>
      </c>
      <c r="F1231" s="1026" t="str">
        <f t="shared" si="116"/>
        <v>X</v>
      </c>
      <c r="G1231" s="1033" t="s">
        <v>6855</v>
      </c>
      <c r="H1231" s="29" t="s">
        <v>949</v>
      </c>
      <c r="I1231" s="29" t="s">
        <v>949</v>
      </c>
      <c r="J1231" s="29" t="s">
        <v>949</v>
      </c>
      <c r="K1231" s="29" t="s">
        <v>949</v>
      </c>
      <c r="L1231" s="29" t="s">
        <v>949</v>
      </c>
      <c r="M1231" s="29" t="s">
        <v>949</v>
      </c>
      <c r="N1231" s="106" t="s">
        <v>949</v>
      </c>
      <c r="O1231" s="106" t="s">
        <v>949</v>
      </c>
      <c r="P1231" s="106" t="s">
        <v>949</v>
      </c>
      <c r="Q1231" s="106" t="s">
        <v>949</v>
      </c>
      <c r="R1231" s="1019" t="s">
        <v>949</v>
      </c>
      <c r="S1231" s="29" t="s">
        <v>949</v>
      </c>
      <c r="T1231" s="29" t="s">
        <v>949</v>
      </c>
      <c r="U1231" s="29" t="s">
        <v>949</v>
      </c>
      <c r="V1231" s="29" t="s">
        <v>949</v>
      </c>
      <c r="W1231" s="29" t="s">
        <v>949</v>
      </c>
      <c r="X1231" s="29" t="s">
        <v>949</v>
      </c>
      <c r="Y1231" s="29" t="s">
        <v>949</v>
      </c>
      <c r="Z1231" s="29" t="s">
        <v>949</v>
      </c>
      <c r="AA1231" s="29" t="s">
        <v>949</v>
      </c>
      <c r="AB1231" s="29" t="s">
        <v>949</v>
      </c>
      <c r="AC1231" s="29" t="s">
        <v>949</v>
      </c>
      <c r="AD1231" s="29" t="s">
        <v>949</v>
      </c>
      <c r="AE1231" s="998" t="s">
        <v>940</v>
      </c>
      <c r="AF1231" s="1033" t="s">
        <v>132</v>
      </c>
      <c r="AG1231" s="998"/>
      <c r="AH1231" s="998"/>
      <c r="AI1231" s="998"/>
      <c r="AJ1231" s="998">
        <f t="shared" si="113"/>
        <v>1</v>
      </c>
      <c r="AK1231" s="998">
        <f t="shared" si="114"/>
        <v>1</v>
      </c>
    </row>
    <row r="1232" spans="1:37" ht="16.5">
      <c r="A1232" s="1018"/>
      <c r="B1232" s="106">
        <f t="shared" si="112"/>
        <v>1230</v>
      </c>
      <c r="C1232" s="1033" t="s">
        <v>3719</v>
      </c>
      <c r="D1232" s="106" t="s">
        <v>6856</v>
      </c>
      <c r="E1232" s="1026" t="s">
        <v>6857</v>
      </c>
      <c r="F1232" s="1026" t="str">
        <f t="shared" si="116"/>
        <v>X</v>
      </c>
      <c r="G1232" s="1033" t="s">
        <v>6858</v>
      </c>
      <c r="H1232" s="29" t="s">
        <v>949</v>
      </c>
      <c r="I1232" s="29" t="s">
        <v>949</v>
      </c>
      <c r="J1232" s="29" t="s">
        <v>949</v>
      </c>
      <c r="K1232" s="29" t="s">
        <v>949</v>
      </c>
      <c r="L1232" s="29" t="s">
        <v>949</v>
      </c>
      <c r="M1232" s="29" t="s">
        <v>949</v>
      </c>
      <c r="N1232" s="106" t="s">
        <v>949</v>
      </c>
      <c r="O1232" s="106" t="s">
        <v>949</v>
      </c>
      <c r="P1232" s="106" t="s">
        <v>949</v>
      </c>
      <c r="Q1232" s="106" t="s">
        <v>949</v>
      </c>
      <c r="R1232" s="1019" t="s">
        <v>949</v>
      </c>
      <c r="S1232" s="29" t="s">
        <v>949</v>
      </c>
      <c r="T1232" s="29" t="s">
        <v>949</v>
      </c>
      <c r="U1232" s="29" t="s">
        <v>949</v>
      </c>
      <c r="V1232" s="29" t="s">
        <v>949</v>
      </c>
      <c r="W1232" s="29" t="s">
        <v>949</v>
      </c>
      <c r="X1232" s="29" t="s">
        <v>949</v>
      </c>
      <c r="Y1232" s="29" t="s">
        <v>949</v>
      </c>
      <c r="Z1232" s="29" t="s">
        <v>949</v>
      </c>
      <c r="AA1232" s="29" t="s">
        <v>949</v>
      </c>
      <c r="AB1232" s="29" t="s">
        <v>949</v>
      </c>
      <c r="AC1232" s="29" t="s">
        <v>949</v>
      </c>
      <c r="AD1232" s="29" t="s">
        <v>949</v>
      </c>
      <c r="AE1232" s="998" t="s">
        <v>940</v>
      </c>
      <c r="AF1232" s="1033" t="s">
        <v>132</v>
      </c>
      <c r="AG1232" s="998"/>
      <c r="AH1232" s="998"/>
      <c r="AI1232" s="998"/>
      <c r="AJ1232" s="998">
        <f t="shared" si="113"/>
        <v>1</v>
      </c>
      <c r="AK1232" s="998">
        <f t="shared" si="114"/>
        <v>1</v>
      </c>
    </row>
    <row r="1233" spans="1:38" ht="16.5">
      <c r="A1233" s="1018"/>
      <c r="B1233" s="106">
        <f t="shared" si="112"/>
        <v>1231</v>
      </c>
      <c r="C1233" s="1033" t="s">
        <v>3719</v>
      </c>
      <c r="D1233" s="106" t="s">
        <v>6859</v>
      </c>
      <c r="E1233" s="1026" t="s">
        <v>6860</v>
      </c>
      <c r="F1233" s="1026" t="str">
        <f t="shared" si="116"/>
        <v>X</v>
      </c>
      <c r="G1233" s="1033" t="s">
        <v>6861</v>
      </c>
      <c r="H1233" s="29" t="s">
        <v>949</v>
      </c>
      <c r="I1233" s="29" t="s">
        <v>949</v>
      </c>
      <c r="J1233" s="29" t="s">
        <v>949</v>
      </c>
      <c r="K1233" s="29" t="s">
        <v>949</v>
      </c>
      <c r="L1233" s="29" t="s">
        <v>949</v>
      </c>
      <c r="M1233" s="29" t="s">
        <v>949</v>
      </c>
      <c r="N1233" s="106" t="s">
        <v>949</v>
      </c>
      <c r="O1233" s="106" t="s">
        <v>949</v>
      </c>
      <c r="P1233" s="106" t="s">
        <v>949</v>
      </c>
      <c r="Q1233" s="106" t="s">
        <v>949</v>
      </c>
      <c r="R1233" s="1019" t="s">
        <v>949</v>
      </c>
      <c r="S1233" s="29" t="s">
        <v>949</v>
      </c>
      <c r="T1233" s="29" t="s">
        <v>949</v>
      </c>
      <c r="U1233" s="29" t="s">
        <v>949</v>
      </c>
      <c r="V1233" s="29" t="s">
        <v>949</v>
      </c>
      <c r="W1233" s="29" t="s">
        <v>949</v>
      </c>
      <c r="X1233" s="29" t="s">
        <v>949</v>
      </c>
      <c r="Y1233" s="29" t="s">
        <v>949</v>
      </c>
      <c r="Z1233" s="29" t="s">
        <v>949</v>
      </c>
      <c r="AA1233" s="29" t="s">
        <v>949</v>
      </c>
      <c r="AB1233" s="29" t="s">
        <v>949</v>
      </c>
      <c r="AC1233" s="29" t="s">
        <v>949</v>
      </c>
      <c r="AD1233" s="29" t="s">
        <v>949</v>
      </c>
      <c r="AE1233" s="998" t="s">
        <v>940</v>
      </c>
      <c r="AF1233" s="1033" t="s">
        <v>132</v>
      </c>
      <c r="AG1233" s="998"/>
      <c r="AH1233" s="998"/>
      <c r="AI1233" s="998"/>
      <c r="AJ1233" s="998">
        <f t="shared" si="113"/>
        <v>1</v>
      </c>
      <c r="AK1233" s="998">
        <f t="shared" si="114"/>
        <v>1</v>
      </c>
    </row>
    <row r="1234" spans="1:38" ht="16.5">
      <c r="A1234" s="1018"/>
      <c r="B1234" s="106">
        <f t="shared" si="112"/>
        <v>1232</v>
      </c>
      <c r="C1234" s="1033" t="s">
        <v>3719</v>
      </c>
      <c r="D1234" s="106" t="s">
        <v>6862</v>
      </c>
      <c r="E1234" s="1026" t="s">
        <v>6863</v>
      </c>
      <c r="F1234" s="1026" t="str">
        <f t="shared" si="116"/>
        <v>X</v>
      </c>
      <c r="G1234" s="1033" t="s">
        <v>6864</v>
      </c>
      <c r="H1234" s="29" t="s">
        <v>949</v>
      </c>
      <c r="I1234" s="29" t="s">
        <v>949</v>
      </c>
      <c r="J1234" s="29" t="s">
        <v>949</v>
      </c>
      <c r="K1234" s="29" t="s">
        <v>949</v>
      </c>
      <c r="L1234" s="29" t="s">
        <v>949</v>
      </c>
      <c r="M1234" s="29" t="s">
        <v>949</v>
      </c>
      <c r="N1234" s="106" t="s">
        <v>949</v>
      </c>
      <c r="O1234" s="106" t="s">
        <v>949</v>
      </c>
      <c r="P1234" s="106" t="s">
        <v>949</v>
      </c>
      <c r="Q1234" s="106" t="s">
        <v>949</v>
      </c>
      <c r="R1234" s="1019" t="s">
        <v>949</v>
      </c>
      <c r="S1234" s="29" t="s">
        <v>949</v>
      </c>
      <c r="T1234" s="29" t="s">
        <v>949</v>
      </c>
      <c r="U1234" s="29" t="s">
        <v>949</v>
      </c>
      <c r="V1234" s="29" t="s">
        <v>949</v>
      </c>
      <c r="W1234" s="29" t="s">
        <v>949</v>
      </c>
      <c r="X1234" s="29" t="s">
        <v>949</v>
      </c>
      <c r="Y1234" s="29" t="s">
        <v>949</v>
      </c>
      <c r="Z1234" s="29" t="s">
        <v>949</v>
      </c>
      <c r="AA1234" s="29" t="s">
        <v>949</v>
      </c>
      <c r="AB1234" s="29" t="s">
        <v>949</v>
      </c>
      <c r="AC1234" s="29" t="s">
        <v>949</v>
      </c>
      <c r="AD1234" s="29" t="s">
        <v>949</v>
      </c>
      <c r="AE1234" s="998" t="s">
        <v>940</v>
      </c>
      <c r="AF1234" s="1033" t="s">
        <v>132</v>
      </c>
      <c r="AG1234" s="998"/>
      <c r="AH1234" s="998"/>
      <c r="AI1234" s="998"/>
      <c r="AJ1234" s="998">
        <f t="shared" si="113"/>
        <v>1</v>
      </c>
      <c r="AK1234" s="998">
        <f t="shared" si="114"/>
        <v>1</v>
      </c>
    </row>
    <row r="1235" spans="1:38" ht="16.5">
      <c r="A1235" s="1018"/>
      <c r="B1235" s="106">
        <f t="shared" si="112"/>
        <v>1233</v>
      </c>
      <c r="C1235" s="1033" t="s">
        <v>3719</v>
      </c>
      <c r="D1235" s="99" t="s">
        <v>6865</v>
      </c>
      <c r="E1235" s="1026" t="s">
        <v>6866</v>
      </c>
      <c r="F1235" s="1026" t="str">
        <f t="shared" si="116"/>
        <v>X</v>
      </c>
      <c r="G1235" s="1033" t="s">
        <v>6867</v>
      </c>
      <c r="H1235" s="29" t="s">
        <v>949</v>
      </c>
      <c r="I1235" s="29" t="s">
        <v>949</v>
      </c>
      <c r="J1235" s="29" t="s">
        <v>949</v>
      </c>
      <c r="K1235" s="29" t="s">
        <v>949</v>
      </c>
      <c r="L1235" s="29" t="s">
        <v>949</v>
      </c>
      <c r="M1235" s="29" t="s">
        <v>949</v>
      </c>
      <c r="N1235" s="106" t="s">
        <v>949</v>
      </c>
      <c r="O1235" s="106" t="s">
        <v>949</v>
      </c>
      <c r="P1235" s="106" t="s">
        <v>949</v>
      </c>
      <c r="Q1235" s="106" t="s">
        <v>949</v>
      </c>
      <c r="R1235" s="998" t="s">
        <v>949</v>
      </c>
      <c r="S1235" s="29" t="s">
        <v>949</v>
      </c>
      <c r="T1235" s="29" t="s">
        <v>949</v>
      </c>
      <c r="U1235" s="29" t="s">
        <v>949</v>
      </c>
      <c r="V1235" s="29" t="s">
        <v>949</v>
      </c>
      <c r="W1235" s="29" t="s">
        <v>949</v>
      </c>
      <c r="X1235" s="29" t="s">
        <v>949</v>
      </c>
      <c r="Y1235" s="29" t="s">
        <v>949</v>
      </c>
      <c r="Z1235" s="29" t="s">
        <v>949</v>
      </c>
      <c r="AA1235" s="29" t="s">
        <v>949</v>
      </c>
      <c r="AB1235" s="29" t="s">
        <v>949</v>
      </c>
      <c r="AC1235" s="29" t="s">
        <v>949</v>
      </c>
      <c r="AD1235" s="29" t="s">
        <v>949</v>
      </c>
      <c r="AE1235" s="998" t="s">
        <v>940</v>
      </c>
      <c r="AF1235" s="1033" t="s">
        <v>132</v>
      </c>
      <c r="AG1235" s="998"/>
      <c r="AH1235" s="998"/>
      <c r="AI1235" s="998"/>
      <c r="AJ1235" s="998">
        <f t="shared" si="113"/>
        <v>1</v>
      </c>
      <c r="AK1235" s="998">
        <f t="shared" si="114"/>
        <v>1</v>
      </c>
    </row>
    <row r="1236" spans="1:38" ht="16.5">
      <c r="A1236" s="1018"/>
      <c r="B1236" s="106">
        <f t="shared" si="112"/>
        <v>1234</v>
      </c>
      <c r="C1236" s="1033" t="s">
        <v>3719</v>
      </c>
      <c r="D1236" s="22" t="s">
        <v>6868</v>
      </c>
      <c r="E1236" s="1026" t="s">
        <v>6869</v>
      </c>
      <c r="F1236" s="1026" t="str">
        <f t="shared" si="116"/>
        <v>X</v>
      </c>
      <c r="G1236" s="1033" t="s">
        <v>6870</v>
      </c>
      <c r="H1236" s="29" t="s">
        <v>949</v>
      </c>
      <c r="I1236" s="29" t="s">
        <v>949</v>
      </c>
      <c r="J1236" s="29" t="s">
        <v>949</v>
      </c>
      <c r="K1236" s="29" t="s">
        <v>949</v>
      </c>
      <c r="L1236" s="29" t="s">
        <v>949</v>
      </c>
      <c r="M1236" s="29" t="s">
        <v>949</v>
      </c>
      <c r="N1236" s="106" t="s">
        <v>949</v>
      </c>
      <c r="O1236" s="106" t="s">
        <v>949</v>
      </c>
      <c r="P1236" s="106" t="s">
        <v>949</v>
      </c>
      <c r="Q1236" s="106" t="s">
        <v>949</v>
      </c>
      <c r="R1236" s="998" t="s">
        <v>949</v>
      </c>
      <c r="S1236" s="29" t="s">
        <v>949</v>
      </c>
      <c r="T1236" s="29" t="s">
        <v>949</v>
      </c>
      <c r="U1236" s="29" t="s">
        <v>949</v>
      </c>
      <c r="V1236" s="29" t="s">
        <v>949</v>
      </c>
      <c r="W1236" s="29" t="s">
        <v>949</v>
      </c>
      <c r="X1236" s="29" t="s">
        <v>949</v>
      </c>
      <c r="Y1236" s="29" t="s">
        <v>949</v>
      </c>
      <c r="Z1236" s="29" t="s">
        <v>949</v>
      </c>
      <c r="AA1236" s="29" t="s">
        <v>949</v>
      </c>
      <c r="AB1236" s="29" t="s">
        <v>949</v>
      </c>
      <c r="AC1236" s="29" t="s">
        <v>949</v>
      </c>
      <c r="AD1236" s="29" t="s">
        <v>949</v>
      </c>
      <c r="AE1236" s="998" t="s">
        <v>940</v>
      </c>
      <c r="AF1236" s="1033" t="s">
        <v>132</v>
      </c>
      <c r="AG1236" s="998"/>
      <c r="AH1236" s="998"/>
      <c r="AI1236" s="998"/>
      <c r="AJ1236" s="998">
        <f t="shared" si="113"/>
        <v>1</v>
      </c>
      <c r="AK1236" s="998">
        <f t="shared" si="114"/>
        <v>1</v>
      </c>
    </row>
    <row r="1237" spans="1:38" ht="16.5">
      <c r="A1237" s="1018"/>
      <c r="B1237" s="106">
        <f t="shared" si="112"/>
        <v>1235</v>
      </c>
      <c r="C1237" s="1033" t="s">
        <v>3719</v>
      </c>
      <c r="D1237" s="22" t="s">
        <v>6871</v>
      </c>
      <c r="E1237" s="1026" t="s">
        <v>6872</v>
      </c>
      <c r="F1237" s="1026" t="str">
        <f t="shared" si="116"/>
        <v>X</v>
      </c>
      <c r="G1237" s="1033" t="s">
        <v>6873</v>
      </c>
      <c r="H1237" s="29" t="s">
        <v>949</v>
      </c>
      <c r="I1237" s="29" t="s">
        <v>949</v>
      </c>
      <c r="J1237" s="29" t="s">
        <v>949</v>
      </c>
      <c r="K1237" s="29" t="s">
        <v>949</v>
      </c>
      <c r="L1237" s="29" t="s">
        <v>949</v>
      </c>
      <c r="M1237" s="29" t="s">
        <v>949</v>
      </c>
      <c r="N1237" s="106" t="s">
        <v>949</v>
      </c>
      <c r="O1237" s="106" t="s">
        <v>949</v>
      </c>
      <c r="P1237" s="106" t="s">
        <v>949</v>
      </c>
      <c r="Q1237" s="106" t="s">
        <v>949</v>
      </c>
      <c r="R1237" s="998" t="s">
        <v>949</v>
      </c>
      <c r="S1237" s="29" t="s">
        <v>949</v>
      </c>
      <c r="T1237" s="29" t="s">
        <v>949</v>
      </c>
      <c r="U1237" s="29" t="s">
        <v>949</v>
      </c>
      <c r="V1237" s="29" t="s">
        <v>949</v>
      </c>
      <c r="W1237" s="29" t="s">
        <v>949</v>
      </c>
      <c r="X1237" s="29" t="s">
        <v>949</v>
      </c>
      <c r="Y1237" s="29" t="s">
        <v>949</v>
      </c>
      <c r="Z1237" s="29" t="s">
        <v>949</v>
      </c>
      <c r="AA1237" s="29" t="s">
        <v>949</v>
      </c>
      <c r="AB1237" s="29" t="s">
        <v>949</v>
      </c>
      <c r="AC1237" s="29" t="s">
        <v>949</v>
      </c>
      <c r="AD1237" s="29" t="s">
        <v>949</v>
      </c>
      <c r="AE1237" s="998" t="s">
        <v>940</v>
      </c>
      <c r="AF1237" s="1033" t="s">
        <v>132</v>
      </c>
      <c r="AG1237" s="998"/>
      <c r="AH1237" s="998"/>
      <c r="AI1237" s="998"/>
      <c r="AJ1237" s="998">
        <f t="shared" si="113"/>
        <v>1</v>
      </c>
      <c r="AK1237" s="998">
        <f t="shared" si="114"/>
        <v>1</v>
      </c>
    </row>
    <row r="1238" spans="1:38" ht="16.5">
      <c r="A1238" s="1018"/>
      <c r="B1238" s="106">
        <f t="shared" si="112"/>
        <v>1236</v>
      </c>
      <c r="C1238" s="1033" t="s">
        <v>3719</v>
      </c>
      <c r="D1238" s="22" t="s">
        <v>6874</v>
      </c>
      <c r="E1238" s="1026" t="s">
        <v>6875</v>
      </c>
      <c r="F1238" s="1026" t="str">
        <f t="shared" si="116"/>
        <v>X</v>
      </c>
      <c r="G1238" s="1033" t="s">
        <v>6876</v>
      </c>
      <c r="H1238" s="29" t="s">
        <v>949</v>
      </c>
      <c r="I1238" s="29" t="s">
        <v>949</v>
      </c>
      <c r="J1238" s="29" t="s">
        <v>949</v>
      </c>
      <c r="K1238" s="29" t="s">
        <v>949</v>
      </c>
      <c r="L1238" s="29" t="s">
        <v>949</v>
      </c>
      <c r="M1238" s="29" t="s">
        <v>949</v>
      </c>
      <c r="N1238" s="106" t="s">
        <v>949</v>
      </c>
      <c r="O1238" s="106" t="s">
        <v>949</v>
      </c>
      <c r="P1238" s="106" t="s">
        <v>949</v>
      </c>
      <c r="Q1238" s="106" t="s">
        <v>949</v>
      </c>
      <c r="R1238" s="998" t="s">
        <v>949</v>
      </c>
      <c r="S1238" s="29" t="s">
        <v>949</v>
      </c>
      <c r="T1238" s="29" t="s">
        <v>949</v>
      </c>
      <c r="U1238" s="29" t="s">
        <v>949</v>
      </c>
      <c r="V1238" s="29" t="s">
        <v>949</v>
      </c>
      <c r="W1238" s="29" t="s">
        <v>949</v>
      </c>
      <c r="X1238" s="29" t="s">
        <v>949</v>
      </c>
      <c r="Y1238" s="29" t="s">
        <v>949</v>
      </c>
      <c r="Z1238" s="29" t="s">
        <v>949</v>
      </c>
      <c r="AA1238" s="29" t="s">
        <v>949</v>
      </c>
      <c r="AB1238" s="29" t="s">
        <v>949</v>
      </c>
      <c r="AC1238" s="29" t="s">
        <v>949</v>
      </c>
      <c r="AD1238" s="29" t="s">
        <v>949</v>
      </c>
      <c r="AE1238" s="998" t="s">
        <v>940</v>
      </c>
      <c r="AF1238" s="1033" t="s">
        <v>132</v>
      </c>
      <c r="AG1238" s="998"/>
      <c r="AH1238" s="998"/>
      <c r="AI1238" s="998"/>
      <c r="AJ1238" s="998">
        <f t="shared" si="113"/>
        <v>1</v>
      </c>
      <c r="AK1238" s="998">
        <f t="shared" si="114"/>
        <v>1</v>
      </c>
    </row>
    <row r="1239" spans="1:38" ht="16.5">
      <c r="A1239" s="1018"/>
      <c r="B1239" s="106">
        <f t="shared" si="112"/>
        <v>1237</v>
      </c>
      <c r="C1239" s="1033" t="s">
        <v>3719</v>
      </c>
      <c r="D1239" s="106" t="s">
        <v>6877</v>
      </c>
      <c r="E1239" s="1026" t="s">
        <v>6878</v>
      </c>
      <c r="F1239" s="1026" t="str">
        <f t="shared" si="116"/>
        <v>X</v>
      </c>
      <c r="G1239" s="1033" t="s">
        <v>6879</v>
      </c>
      <c r="H1239" s="29" t="s">
        <v>949</v>
      </c>
      <c r="I1239" s="29" t="s">
        <v>949</v>
      </c>
      <c r="J1239" s="29" t="s">
        <v>949</v>
      </c>
      <c r="K1239" s="29" t="s">
        <v>949</v>
      </c>
      <c r="L1239" s="29" t="s">
        <v>949</v>
      </c>
      <c r="M1239" s="29" t="s">
        <v>949</v>
      </c>
      <c r="N1239" s="106" t="s">
        <v>949</v>
      </c>
      <c r="O1239" s="106" t="s">
        <v>949</v>
      </c>
      <c r="P1239" s="106" t="s">
        <v>949</v>
      </c>
      <c r="Q1239" s="106" t="s">
        <v>949</v>
      </c>
      <c r="R1239" s="1019" t="s">
        <v>949</v>
      </c>
      <c r="S1239" s="29" t="s">
        <v>949</v>
      </c>
      <c r="T1239" s="29" t="s">
        <v>949</v>
      </c>
      <c r="U1239" s="29" t="s">
        <v>949</v>
      </c>
      <c r="V1239" s="29" t="s">
        <v>949</v>
      </c>
      <c r="W1239" s="29" t="s">
        <v>949</v>
      </c>
      <c r="X1239" s="29" t="s">
        <v>949</v>
      </c>
      <c r="Y1239" s="29" t="s">
        <v>949</v>
      </c>
      <c r="Z1239" s="29" t="s">
        <v>949</v>
      </c>
      <c r="AA1239" s="29" t="s">
        <v>949</v>
      </c>
      <c r="AB1239" s="29" t="s">
        <v>949</v>
      </c>
      <c r="AC1239" s="29" t="s">
        <v>949</v>
      </c>
      <c r="AD1239" s="29" t="s">
        <v>949</v>
      </c>
      <c r="AE1239" s="998" t="s">
        <v>940</v>
      </c>
      <c r="AF1239" s="1033" t="s">
        <v>132</v>
      </c>
      <c r="AG1239" s="998"/>
      <c r="AH1239" s="998"/>
      <c r="AI1239" s="998"/>
      <c r="AJ1239" s="998">
        <f t="shared" si="113"/>
        <v>1</v>
      </c>
      <c r="AK1239" s="998">
        <f t="shared" si="114"/>
        <v>1</v>
      </c>
    </row>
    <row r="1240" spans="1:38" ht="16.5">
      <c r="A1240" s="1018"/>
      <c r="B1240" s="106">
        <f t="shared" si="112"/>
        <v>1238</v>
      </c>
      <c r="C1240" s="1033" t="s">
        <v>3719</v>
      </c>
      <c r="D1240" s="106" t="s">
        <v>6880</v>
      </c>
      <c r="E1240" s="1026" t="s">
        <v>6881</v>
      </c>
      <c r="F1240" s="1026" t="str">
        <f t="shared" si="116"/>
        <v>X</v>
      </c>
      <c r="G1240" s="1033" t="s">
        <v>6882</v>
      </c>
      <c r="H1240" s="29" t="s">
        <v>949</v>
      </c>
      <c r="I1240" s="29" t="s">
        <v>949</v>
      </c>
      <c r="J1240" s="29" t="s">
        <v>949</v>
      </c>
      <c r="K1240" s="29" t="s">
        <v>949</v>
      </c>
      <c r="L1240" s="29" t="s">
        <v>949</v>
      </c>
      <c r="M1240" s="29" t="s">
        <v>949</v>
      </c>
      <c r="N1240" s="106" t="s">
        <v>949</v>
      </c>
      <c r="O1240" s="106" t="s">
        <v>949</v>
      </c>
      <c r="P1240" s="106" t="s">
        <v>949</v>
      </c>
      <c r="Q1240" s="106" t="s">
        <v>949</v>
      </c>
      <c r="R1240" s="1019" t="s">
        <v>949</v>
      </c>
      <c r="S1240" s="29" t="s">
        <v>949</v>
      </c>
      <c r="T1240" s="29" t="s">
        <v>949</v>
      </c>
      <c r="U1240" s="29" t="s">
        <v>949</v>
      </c>
      <c r="V1240" s="29" t="s">
        <v>949</v>
      </c>
      <c r="W1240" s="29" t="s">
        <v>949</v>
      </c>
      <c r="X1240" s="29" t="s">
        <v>949</v>
      </c>
      <c r="Y1240" s="29" t="s">
        <v>949</v>
      </c>
      <c r="Z1240" s="29" t="s">
        <v>949</v>
      </c>
      <c r="AA1240" s="29" t="s">
        <v>949</v>
      </c>
      <c r="AB1240" s="29" t="s">
        <v>949</v>
      </c>
      <c r="AC1240" s="29" t="s">
        <v>949</v>
      </c>
      <c r="AD1240" s="29" t="s">
        <v>949</v>
      </c>
      <c r="AE1240" s="998" t="s">
        <v>940</v>
      </c>
      <c r="AF1240" s="1033" t="s">
        <v>132</v>
      </c>
      <c r="AG1240" s="998"/>
      <c r="AH1240" s="998"/>
      <c r="AI1240" s="998"/>
      <c r="AJ1240" s="998">
        <f t="shared" si="113"/>
        <v>1</v>
      </c>
      <c r="AK1240" s="998">
        <f t="shared" si="114"/>
        <v>1</v>
      </c>
    </row>
    <row r="1241" spans="1:38" ht="16.5">
      <c r="A1241" s="1018"/>
      <c r="B1241" s="106">
        <f t="shared" si="112"/>
        <v>1239</v>
      </c>
      <c r="C1241" s="1033" t="s">
        <v>3719</v>
      </c>
      <c r="D1241" s="106" t="s">
        <v>6883</v>
      </c>
      <c r="E1241" s="1026" t="s">
        <v>6884</v>
      </c>
      <c r="F1241" s="1026" t="str">
        <f t="shared" si="116"/>
        <v>X</v>
      </c>
      <c r="G1241" s="1033" t="s">
        <v>6885</v>
      </c>
      <c r="H1241" s="29" t="s">
        <v>949</v>
      </c>
      <c r="I1241" s="29" t="s">
        <v>949</v>
      </c>
      <c r="J1241" s="29" t="s">
        <v>949</v>
      </c>
      <c r="K1241" s="29" t="s">
        <v>949</v>
      </c>
      <c r="L1241" s="29" t="s">
        <v>949</v>
      </c>
      <c r="M1241" s="29" t="s">
        <v>949</v>
      </c>
      <c r="N1241" s="106" t="s">
        <v>949</v>
      </c>
      <c r="O1241" s="106" t="s">
        <v>949</v>
      </c>
      <c r="P1241" s="106" t="s">
        <v>949</v>
      </c>
      <c r="Q1241" s="106" t="s">
        <v>949</v>
      </c>
      <c r="R1241" s="1019" t="s">
        <v>949</v>
      </c>
      <c r="S1241" s="29" t="s">
        <v>949</v>
      </c>
      <c r="T1241" s="29" t="s">
        <v>949</v>
      </c>
      <c r="U1241" s="29" t="s">
        <v>949</v>
      </c>
      <c r="V1241" s="29" t="s">
        <v>949</v>
      </c>
      <c r="W1241" s="29" t="s">
        <v>949</v>
      </c>
      <c r="X1241" s="29" t="s">
        <v>949</v>
      </c>
      <c r="Y1241" s="29" t="s">
        <v>949</v>
      </c>
      <c r="Z1241" s="29" t="s">
        <v>949</v>
      </c>
      <c r="AA1241" s="29" t="s">
        <v>949</v>
      </c>
      <c r="AB1241" s="29" t="s">
        <v>949</v>
      </c>
      <c r="AC1241" s="29" t="s">
        <v>949</v>
      </c>
      <c r="AD1241" s="29" t="s">
        <v>949</v>
      </c>
      <c r="AE1241" s="998" t="s">
        <v>940</v>
      </c>
      <c r="AF1241" s="1033" t="s">
        <v>132</v>
      </c>
      <c r="AG1241" s="998"/>
      <c r="AH1241" s="998"/>
      <c r="AI1241" s="998"/>
      <c r="AJ1241" s="998">
        <f t="shared" si="113"/>
        <v>1</v>
      </c>
      <c r="AK1241" s="998">
        <f t="shared" si="114"/>
        <v>1</v>
      </c>
    </row>
    <row r="1242" spans="1:38" ht="15" customHeight="1">
      <c r="A1242" s="1018"/>
      <c r="B1242" s="106">
        <f t="shared" si="112"/>
        <v>1240</v>
      </c>
      <c r="C1242" s="1033" t="s">
        <v>3719</v>
      </c>
      <c r="D1242" s="106" t="s">
        <v>6886</v>
      </c>
      <c r="E1242" s="1026" t="s">
        <v>6887</v>
      </c>
      <c r="F1242" s="1026" t="str">
        <f t="shared" si="116"/>
        <v>X</v>
      </c>
      <c r="G1242" s="1033" t="s">
        <v>6888</v>
      </c>
      <c r="H1242" s="29" t="s">
        <v>949</v>
      </c>
      <c r="I1242" s="29" t="s">
        <v>949</v>
      </c>
      <c r="J1242" s="29" t="s">
        <v>949</v>
      </c>
      <c r="K1242" s="29" t="s">
        <v>949</v>
      </c>
      <c r="L1242" s="29" t="s">
        <v>949</v>
      </c>
      <c r="M1242" s="29" t="s">
        <v>949</v>
      </c>
      <c r="N1242" s="106" t="s">
        <v>949</v>
      </c>
      <c r="O1242" s="106" t="s">
        <v>949</v>
      </c>
      <c r="P1242" s="106" t="s">
        <v>949</v>
      </c>
      <c r="Q1242" s="106" t="s">
        <v>949</v>
      </c>
      <c r="R1242" s="1019" t="s">
        <v>949</v>
      </c>
      <c r="S1242" s="29" t="s">
        <v>949</v>
      </c>
      <c r="T1242" s="29" t="s">
        <v>949</v>
      </c>
      <c r="U1242" s="29" t="s">
        <v>949</v>
      </c>
      <c r="V1242" s="29" t="s">
        <v>949</v>
      </c>
      <c r="W1242" s="29" t="s">
        <v>949</v>
      </c>
      <c r="X1242" s="29" t="s">
        <v>949</v>
      </c>
      <c r="Y1242" s="29" t="s">
        <v>949</v>
      </c>
      <c r="Z1242" s="29" t="s">
        <v>949</v>
      </c>
      <c r="AA1242" s="29" t="s">
        <v>949</v>
      </c>
      <c r="AB1242" s="29" t="s">
        <v>949</v>
      </c>
      <c r="AC1242" s="29" t="s">
        <v>949</v>
      </c>
      <c r="AD1242" s="29" t="s">
        <v>949</v>
      </c>
      <c r="AE1242" s="998" t="s">
        <v>940</v>
      </c>
      <c r="AF1242" s="1033" t="s">
        <v>132</v>
      </c>
      <c r="AG1242" s="998"/>
      <c r="AH1242" s="998"/>
      <c r="AI1242" s="998"/>
      <c r="AJ1242" s="998">
        <f t="shared" si="113"/>
        <v>1</v>
      </c>
      <c r="AK1242" s="998">
        <f t="shared" si="114"/>
        <v>1</v>
      </c>
    </row>
    <row r="1243" spans="1:38" ht="15" customHeight="1">
      <c r="A1243" s="1018"/>
      <c r="B1243" s="106">
        <f t="shared" si="112"/>
        <v>1241</v>
      </c>
      <c r="C1243" s="1033" t="s">
        <v>3719</v>
      </c>
      <c r="D1243" s="106" t="s">
        <v>6889</v>
      </c>
      <c r="E1243" s="1026" t="s">
        <v>6890</v>
      </c>
      <c r="F1243" s="1026" t="str">
        <f t="shared" si="116"/>
        <v>X</v>
      </c>
      <c r="G1243" s="1033" t="s">
        <v>6891</v>
      </c>
      <c r="H1243" s="29" t="s">
        <v>949</v>
      </c>
      <c r="I1243" s="29" t="s">
        <v>949</v>
      </c>
      <c r="J1243" s="29" t="s">
        <v>949</v>
      </c>
      <c r="K1243" s="29" t="s">
        <v>949</v>
      </c>
      <c r="L1243" s="29" t="s">
        <v>949</v>
      </c>
      <c r="M1243" s="29" t="s">
        <v>949</v>
      </c>
      <c r="N1243" s="106" t="s">
        <v>949</v>
      </c>
      <c r="O1243" s="106" t="s">
        <v>949</v>
      </c>
      <c r="P1243" s="106" t="s">
        <v>949</v>
      </c>
      <c r="Q1243" s="106" t="s">
        <v>949</v>
      </c>
      <c r="R1243" s="1019" t="s">
        <v>949</v>
      </c>
      <c r="S1243" s="29" t="s">
        <v>949</v>
      </c>
      <c r="T1243" s="29" t="s">
        <v>949</v>
      </c>
      <c r="U1243" s="29" t="s">
        <v>949</v>
      </c>
      <c r="V1243" s="29" t="s">
        <v>949</v>
      </c>
      <c r="W1243" s="29" t="s">
        <v>949</v>
      </c>
      <c r="X1243" s="29" t="s">
        <v>949</v>
      </c>
      <c r="Y1243" s="29" t="s">
        <v>949</v>
      </c>
      <c r="Z1243" s="29" t="s">
        <v>949</v>
      </c>
      <c r="AA1243" s="29" t="s">
        <v>949</v>
      </c>
      <c r="AB1243" s="29" t="s">
        <v>949</v>
      </c>
      <c r="AC1243" s="29" t="s">
        <v>949</v>
      </c>
      <c r="AD1243" s="29" t="s">
        <v>949</v>
      </c>
      <c r="AE1243" s="998" t="s">
        <v>940</v>
      </c>
      <c r="AF1243" s="1033" t="s">
        <v>132</v>
      </c>
      <c r="AG1243" s="998"/>
      <c r="AH1243" s="998"/>
      <c r="AI1243" s="998"/>
      <c r="AJ1243" s="998">
        <f t="shared" si="113"/>
        <v>1</v>
      </c>
      <c r="AK1243" s="998">
        <f t="shared" si="114"/>
        <v>1</v>
      </c>
      <c r="AL1243" s="1032"/>
    </row>
    <row r="1244" spans="1:38" ht="16.5">
      <c r="A1244" s="1018"/>
      <c r="B1244" s="106">
        <f t="shared" si="112"/>
        <v>1242</v>
      </c>
      <c r="C1244" s="1033" t="s">
        <v>3719</v>
      </c>
      <c r="D1244" s="106" t="s">
        <v>6892</v>
      </c>
      <c r="E1244" s="1026" t="s">
        <v>6893</v>
      </c>
      <c r="F1244" s="1026" t="str">
        <f t="shared" si="116"/>
        <v>X</v>
      </c>
      <c r="G1244" s="1033" t="s">
        <v>6894</v>
      </c>
      <c r="H1244" s="29" t="s">
        <v>949</v>
      </c>
      <c r="I1244" s="29" t="s">
        <v>949</v>
      </c>
      <c r="J1244" s="29" t="s">
        <v>949</v>
      </c>
      <c r="K1244" s="29" t="s">
        <v>949</v>
      </c>
      <c r="L1244" s="29" t="s">
        <v>949</v>
      </c>
      <c r="M1244" s="29" t="s">
        <v>949</v>
      </c>
      <c r="N1244" s="106" t="s">
        <v>949</v>
      </c>
      <c r="O1244" s="106" t="s">
        <v>949</v>
      </c>
      <c r="P1244" s="106" t="s">
        <v>949</v>
      </c>
      <c r="Q1244" s="106" t="s">
        <v>949</v>
      </c>
      <c r="R1244" s="1019" t="s">
        <v>949</v>
      </c>
      <c r="S1244" s="29" t="s">
        <v>949</v>
      </c>
      <c r="T1244" s="29" t="s">
        <v>949</v>
      </c>
      <c r="U1244" s="29" t="s">
        <v>949</v>
      </c>
      <c r="V1244" s="29" t="s">
        <v>949</v>
      </c>
      <c r="W1244" s="29" t="s">
        <v>949</v>
      </c>
      <c r="X1244" s="29" t="s">
        <v>949</v>
      </c>
      <c r="Y1244" s="29" t="s">
        <v>949</v>
      </c>
      <c r="Z1244" s="29" t="s">
        <v>949</v>
      </c>
      <c r="AA1244" s="29" t="s">
        <v>949</v>
      </c>
      <c r="AB1244" s="29" t="s">
        <v>949</v>
      </c>
      <c r="AC1244" s="29" t="s">
        <v>949</v>
      </c>
      <c r="AD1244" s="29" t="s">
        <v>949</v>
      </c>
      <c r="AE1244" s="998" t="s">
        <v>940</v>
      </c>
      <c r="AF1244" s="1033" t="s">
        <v>132</v>
      </c>
      <c r="AG1244" s="998"/>
      <c r="AH1244" s="998"/>
      <c r="AI1244" s="998"/>
      <c r="AJ1244" s="998">
        <f t="shared" si="113"/>
        <v>1</v>
      </c>
      <c r="AK1244" s="998">
        <f t="shared" si="114"/>
        <v>1</v>
      </c>
      <c r="AL1244" s="1032"/>
    </row>
    <row r="1245" spans="1:38" ht="15" customHeight="1">
      <c r="A1245" s="1018"/>
      <c r="B1245" s="106">
        <f t="shared" si="112"/>
        <v>1243</v>
      </c>
      <c r="C1245" s="1033" t="s">
        <v>3719</v>
      </c>
      <c r="D1245" s="106" t="s">
        <v>6895</v>
      </c>
      <c r="E1245" s="1026" t="s">
        <v>6896</v>
      </c>
      <c r="F1245" s="1026" t="str">
        <f t="shared" si="116"/>
        <v>X</v>
      </c>
      <c r="G1245" s="1033" t="s">
        <v>6897</v>
      </c>
      <c r="H1245" s="29" t="s">
        <v>949</v>
      </c>
      <c r="I1245" s="29" t="s">
        <v>949</v>
      </c>
      <c r="J1245" s="29" t="s">
        <v>949</v>
      </c>
      <c r="K1245" s="29" t="s">
        <v>949</v>
      </c>
      <c r="L1245" s="29" t="s">
        <v>949</v>
      </c>
      <c r="M1245" s="29" t="s">
        <v>949</v>
      </c>
      <c r="N1245" s="106" t="s">
        <v>949</v>
      </c>
      <c r="O1245" s="106" t="s">
        <v>949</v>
      </c>
      <c r="P1245" s="106" t="s">
        <v>949</v>
      </c>
      <c r="Q1245" s="106" t="s">
        <v>949</v>
      </c>
      <c r="R1245" s="1019" t="s">
        <v>949</v>
      </c>
      <c r="S1245" s="29" t="s">
        <v>949</v>
      </c>
      <c r="T1245" s="29" t="s">
        <v>949</v>
      </c>
      <c r="U1245" s="29" t="s">
        <v>949</v>
      </c>
      <c r="V1245" s="29" t="s">
        <v>949</v>
      </c>
      <c r="W1245" s="29" t="s">
        <v>949</v>
      </c>
      <c r="X1245" s="29" t="s">
        <v>949</v>
      </c>
      <c r="Y1245" s="29" t="s">
        <v>949</v>
      </c>
      <c r="Z1245" s="29" t="s">
        <v>949</v>
      </c>
      <c r="AA1245" s="29" t="s">
        <v>949</v>
      </c>
      <c r="AB1245" s="29" t="s">
        <v>949</v>
      </c>
      <c r="AC1245" s="29" t="s">
        <v>949</v>
      </c>
      <c r="AD1245" s="29" t="s">
        <v>949</v>
      </c>
      <c r="AE1245" s="998" t="s">
        <v>940</v>
      </c>
      <c r="AF1245" s="1033" t="s">
        <v>132</v>
      </c>
      <c r="AG1245" s="998"/>
      <c r="AH1245" s="998"/>
      <c r="AI1245" s="998"/>
      <c r="AJ1245" s="998">
        <f t="shared" si="113"/>
        <v>1</v>
      </c>
      <c r="AK1245" s="998">
        <f t="shared" si="114"/>
        <v>1</v>
      </c>
      <c r="AL1245" s="1032"/>
    </row>
    <row r="1246" spans="1:38" ht="16.5">
      <c r="A1246" s="1018"/>
      <c r="B1246" s="106">
        <f t="shared" si="112"/>
        <v>1244</v>
      </c>
      <c r="C1246" s="1033" t="s">
        <v>3719</v>
      </c>
      <c r="D1246" s="22" t="s">
        <v>6898</v>
      </c>
      <c r="E1246" s="1026" t="s">
        <v>6899</v>
      </c>
      <c r="F1246" s="1026" t="str">
        <f t="shared" si="116"/>
        <v>X</v>
      </c>
      <c r="G1246" s="1033" t="s">
        <v>6900</v>
      </c>
      <c r="H1246" s="29" t="s">
        <v>949</v>
      </c>
      <c r="I1246" s="29" t="s">
        <v>949</v>
      </c>
      <c r="J1246" s="29" t="s">
        <v>949</v>
      </c>
      <c r="K1246" s="29" t="s">
        <v>949</v>
      </c>
      <c r="L1246" s="29" t="s">
        <v>949</v>
      </c>
      <c r="M1246" s="29" t="s">
        <v>949</v>
      </c>
      <c r="N1246" s="106" t="s">
        <v>949</v>
      </c>
      <c r="O1246" s="106" t="s">
        <v>949</v>
      </c>
      <c r="P1246" s="106" t="s">
        <v>949</v>
      </c>
      <c r="Q1246" s="106" t="s">
        <v>949</v>
      </c>
      <c r="R1246" s="1019" t="s">
        <v>949</v>
      </c>
      <c r="S1246" s="29" t="s">
        <v>949</v>
      </c>
      <c r="T1246" s="29" t="s">
        <v>949</v>
      </c>
      <c r="U1246" s="29" t="s">
        <v>949</v>
      </c>
      <c r="V1246" s="29" t="s">
        <v>949</v>
      </c>
      <c r="W1246" s="29" t="s">
        <v>949</v>
      </c>
      <c r="X1246" s="29" t="s">
        <v>949</v>
      </c>
      <c r="Y1246" s="29" t="s">
        <v>949</v>
      </c>
      <c r="Z1246" s="29" t="s">
        <v>949</v>
      </c>
      <c r="AA1246" s="29" t="s">
        <v>949</v>
      </c>
      <c r="AB1246" s="29" t="s">
        <v>949</v>
      </c>
      <c r="AC1246" s="29" t="s">
        <v>949</v>
      </c>
      <c r="AD1246" s="29" t="s">
        <v>949</v>
      </c>
      <c r="AE1246" s="998" t="s">
        <v>940</v>
      </c>
      <c r="AF1246" s="1033" t="s">
        <v>132</v>
      </c>
      <c r="AG1246" s="998"/>
      <c r="AH1246" s="998"/>
      <c r="AI1246" s="998"/>
      <c r="AJ1246" s="998">
        <f t="shared" si="113"/>
        <v>1</v>
      </c>
      <c r="AK1246" s="998">
        <f t="shared" si="114"/>
        <v>1</v>
      </c>
    </row>
    <row r="1247" spans="1:38" ht="16.5">
      <c r="A1247" s="1018"/>
      <c r="B1247" s="106">
        <f t="shared" si="112"/>
        <v>1245</v>
      </c>
      <c r="C1247" s="1033" t="s">
        <v>3719</v>
      </c>
      <c r="D1247" s="22" t="s">
        <v>6901</v>
      </c>
      <c r="E1247" s="1026" t="s">
        <v>6902</v>
      </c>
      <c r="F1247" s="1026" t="str">
        <f t="shared" si="116"/>
        <v>X</v>
      </c>
      <c r="G1247" s="1033" t="s">
        <v>6903</v>
      </c>
      <c r="H1247" s="29" t="s">
        <v>949</v>
      </c>
      <c r="I1247" s="29" t="s">
        <v>949</v>
      </c>
      <c r="J1247" s="29" t="s">
        <v>949</v>
      </c>
      <c r="K1247" s="29" t="s">
        <v>949</v>
      </c>
      <c r="L1247" s="29" t="s">
        <v>949</v>
      </c>
      <c r="M1247" s="29" t="s">
        <v>949</v>
      </c>
      <c r="N1247" s="106" t="s">
        <v>949</v>
      </c>
      <c r="O1247" s="106" t="s">
        <v>949</v>
      </c>
      <c r="P1247" s="106" t="s">
        <v>949</v>
      </c>
      <c r="Q1247" s="106" t="s">
        <v>949</v>
      </c>
      <c r="R1247" s="998" t="s">
        <v>949</v>
      </c>
      <c r="S1247" s="29" t="s">
        <v>949</v>
      </c>
      <c r="T1247" s="29" t="s">
        <v>949</v>
      </c>
      <c r="U1247" s="29" t="s">
        <v>949</v>
      </c>
      <c r="V1247" s="29" t="s">
        <v>949</v>
      </c>
      <c r="W1247" s="29" t="s">
        <v>949</v>
      </c>
      <c r="X1247" s="29" t="s">
        <v>949</v>
      </c>
      <c r="Y1247" s="29" t="s">
        <v>949</v>
      </c>
      <c r="Z1247" s="29" t="s">
        <v>949</v>
      </c>
      <c r="AA1247" s="29" t="s">
        <v>949</v>
      </c>
      <c r="AB1247" s="29" t="s">
        <v>949</v>
      </c>
      <c r="AC1247" s="29" t="s">
        <v>949</v>
      </c>
      <c r="AD1247" s="29" t="s">
        <v>949</v>
      </c>
      <c r="AE1247" s="998" t="s">
        <v>940</v>
      </c>
      <c r="AF1247" s="1033" t="s">
        <v>132</v>
      </c>
      <c r="AG1247" s="998"/>
      <c r="AH1247" s="998"/>
      <c r="AI1247" s="998"/>
      <c r="AJ1247" s="998">
        <f t="shared" si="113"/>
        <v>1</v>
      </c>
      <c r="AK1247" s="998">
        <f t="shared" si="114"/>
        <v>1</v>
      </c>
    </row>
    <row r="1248" spans="1:38" ht="15" customHeight="1">
      <c r="A1248" s="1018"/>
      <c r="B1248" s="106">
        <f t="shared" ref="B1248:B1311" si="117">ROW()-2</f>
        <v>1246</v>
      </c>
      <c r="C1248" s="1033" t="s">
        <v>3719</v>
      </c>
      <c r="D1248" s="106" t="s">
        <v>6904</v>
      </c>
      <c r="E1248" s="1026" t="s">
        <v>6905</v>
      </c>
      <c r="F1248" s="1026" t="str">
        <f t="shared" si="116"/>
        <v>X</v>
      </c>
      <c r="G1248" s="1033" t="s">
        <v>6906</v>
      </c>
      <c r="H1248" s="29" t="s">
        <v>949</v>
      </c>
      <c r="I1248" s="29" t="s">
        <v>949</v>
      </c>
      <c r="J1248" s="29" t="s">
        <v>949</v>
      </c>
      <c r="K1248" s="29" t="s">
        <v>949</v>
      </c>
      <c r="L1248" s="29" t="s">
        <v>949</v>
      </c>
      <c r="M1248" s="29" t="s">
        <v>949</v>
      </c>
      <c r="N1248" s="106" t="s">
        <v>949</v>
      </c>
      <c r="O1248" s="106" t="s">
        <v>949</v>
      </c>
      <c r="P1248" s="106" t="s">
        <v>949</v>
      </c>
      <c r="Q1248" s="106" t="s">
        <v>949</v>
      </c>
      <c r="R1248" s="998" t="s">
        <v>949</v>
      </c>
      <c r="S1248" s="29" t="s">
        <v>949</v>
      </c>
      <c r="T1248" s="29" t="s">
        <v>949</v>
      </c>
      <c r="U1248" s="29" t="s">
        <v>949</v>
      </c>
      <c r="V1248" s="29" t="s">
        <v>949</v>
      </c>
      <c r="W1248" s="29" t="s">
        <v>949</v>
      </c>
      <c r="X1248" s="29" t="s">
        <v>949</v>
      </c>
      <c r="Y1248" s="29" t="s">
        <v>949</v>
      </c>
      <c r="Z1248" s="29" t="s">
        <v>949</v>
      </c>
      <c r="AA1248" s="29" t="s">
        <v>949</v>
      </c>
      <c r="AB1248" s="29" t="s">
        <v>949</v>
      </c>
      <c r="AC1248" s="29" t="s">
        <v>949</v>
      </c>
      <c r="AD1248" s="29" t="s">
        <v>949</v>
      </c>
      <c r="AE1248" s="998" t="s">
        <v>940</v>
      </c>
      <c r="AF1248" s="1033" t="s">
        <v>132</v>
      </c>
      <c r="AG1248" s="998"/>
      <c r="AH1248" s="998"/>
      <c r="AI1248" s="998"/>
      <c r="AJ1248" s="998">
        <f t="shared" si="113"/>
        <v>1</v>
      </c>
      <c r="AK1248" s="998">
        <f t="shared" si="114"/>
        <v>1</v>
      </c>
    </row>
    <row r="1249" spans="1:37" ht="16.5">
      <c r="A1249" s="1018"/>
      <c r="B1249" s="106">
        <f t="shared" si="117"/>
        <v>1247</v>
      </c>
      <c r="C1249" s="1033" t="s">
        <v>3719</v>
      </c>
      <c r="D1249" s="106" t="s">
        <v>6907</v>
      </c>
      <c r="E1249" s="1026" t="s">
        <v>6908</v>
      </c>
      <c r="F1249" s="1026" t="str">
        <f t="shared" si="116"/>
        <v>X</v>
      </c>
      <c r="G1249" s="1033" t="s">
        <v>6909</v>
      </c>
      <c r="H1249" s="29" t="s">
        <v>949</v>
      </c>
      <c r="I1249" s="29" t="s">
        <v>949</v>
      </c>
      <c r="J1249" s="29" t="s">
        <v>949</v>
      </c>
      <c r="K1249" s="29" t="s">
        <v>949</v>
      </c>
      <c r="L1249" s="29" t="s">
        <v>949</v>
      </c>
      <c r="M1249" s="29" t="s">
        <v>949</v>
      </c>
      <c r="N1249" s="106" t="s">
        <v>949</v>
      </c>
      <c r="O1249" s="106" t="s">
        <v>949</v>
      </c>
      <c r="P1249" s="106" t="s">
        <v>949</v>
      </c>
      <c r="Q1249" s="106" t="s">
        <v>949</v>
      </c>
      <c r="R1249" s="998" t="s">
        <v>949</v>
      </c>
      <c r="S1249" s="29" t="s">
        <v>949</v>
      </c>
      <c r="T1249" s="29" t="s">
        <v>949</v>
      </c>
      <c r="U1249" s="29" t="s">
        <v>949</v>
      </c>
      <c r="V1249" s="29" t="s">
        <v>949</v>
      </c>
      <c r="W1249" s="29" t="s">
        <v>949</v>
      </c>
      <c r="X1249" s="29" t="s">
        <v>949</v>
      </c>
      <c r="Y1249" s="29" t="s">
        <v>949</v>
      </c>
      <c r="Z1249" s="29" t="s">
        <v>949</v>
      </c>
      <c r="AA1249" s="29" t="s">
        <v>949</v>
      </c>
      <c r="AB1249" s="29" t="s">
        <v>949</v>
      </c>
      <c r="AC1249" s="29" t="s">
        <v>949</v>
      </c>
      <c r="AD1249" s="29" t="s">
        <v>949</v>
      </c>
      <c r="AE1249" s="998" t="s">
        <v>940</v>
      </c>
      <c r="AF1249" s="1033" t="s">
        <v>132</v>
      </c>
      <c r="AG1249" s="998"/>
      <c r="AH1249" s="998"/>
      <c r="AI1249" s="998"/>
      <c r="AJ1249" s="998">
        <f t="shared" si="113"/>
        <v>1</v>
      </c>
      <c r="AK1249" s="998">
        <f t="shared" si="114"/>
        <v>1</v>
      </c>
    </row>
    <row r="1250" spans="1:37" ht="16.5">
      <c r="A1250" s="1018"/>
      <c r="B1250" s="106">
        <f t="shared" si="117"/>
        <v>1248</v>
      </c>
      <c r="C1250" s="1033" t="s">
        <v>3719</v>
      </c>
      <c r="D1250" s="22" t="s">
        <v>6910</v>
      </c>
      <c r="E1250" s="1026" t="s">
        <v>6911</v>
      </c>
      <c r="F1250" s="1026" t="str">
        <f t="shared" si="116"/>
        <v>X</v>
      </c>
      <c r="G1250" s="1033" t="s">
        <v>6912</v>
      </c>
      <c r="H1250" s="29" t="s">
        <v>949</v>
      </c>
      <c r="I1250" s="29" t="s">
        <v>949</v>
      </c>
      <c r="J1250" s="29" t="s">
        <v>949</v>
      </c>
      <c r="K1250" s="29" t="s">
        <v>949</v>
      </c>
      <c r="L1250" s="29" t="s">
        <v>949</v>
      </c>
      <c r="M1250" s="29" t="s">
        <v>949</v>
      </c>
      <c r="N1250" s="106" t="s">
        <v>949</v>
      </c>
      <c r="O1250" s="106" t="s">
        <v>949</v>
      </c>
      <c r="P1250" s="106" t="s">
        <v>949</v>
      </c>
      <c r="Q1250" s="106" t="s">
        <v>949</v>
      </c>
      <c r="R1250" s="998" t="s">
        <v>949</v>
      </c>
      <c r="S1250" s="29" t="s">
        <v>949</v>
      </c>
      <c r="T1250" s="29" t="s">
        <v>949</v>
      </c>
      <c r="U1250" s="29" t="s">
        <v>949</v>
      </c>
      <c r="V1250" s="29" t="s">
        <v>949</v>
      </c>
      <c r="W1250" s="29" t="s">
        <v>949</v>
      </c>
      <c r="X1250" s="29" t="s">
        <v>949</v>
      </c>
      <c r="Y1250" s="29" t="s">
        <v>949</v>
      </c>
      <c r="Z1250" s="29" t="s">
        <v>949</v>
      </c>
      <c r="AA1250" s="29" t="s">
        <v>949</v>
      </c>
      <c r="AB1250" s="29" t="s">
        <v>949</v>
      </c>
      <c r="AC1250" s="29" t="s">
        <v>949</v>
      </c>
      <c r="AD1250" s="29" t="s">
        <v>949</v>
      </c>
      <c r="AE1250" s="998" t="s">
        <v>940</v>
      </c>
      <c r="AF1250" s="1033" t="s">
        <v>132</v>
      </c>
      <c r="AG1250" s="998"/>
      <c r="AH1250" s="998"/>
      <c r="AI1250" s="998"/>
      <c r="AJ1250" s="998">
        <f t="shared" si="113"/>
        <v>1</v>
      </c>
      <c r="AK1250" s="998">
        <f t="shared" si="114"/>
        <v>1</v>
      </c>
    </row>
    <row r="1251" spans="1:37" ht="16.5">
      <c r="A1251" s="1018"/>
      <c r="B1251" s="106">
        <f t="shared" si="117"/>
        <v>1249</v>
      </c>
      <c r="C1251" s="1033" t="s">
        <v>3719</v>
      </c>
      <c r="D1251" s="155" t="s">
        <v>6913</v>
      </c>
      <c r="E1251" s="1026" t="s">
        <v>6914</v>
      </c>
      <c r="F1251" s="1026" t="str">
        <f t="shared" si="116"/>
        <v>X</v>
      </c>
      <c r="G1251" s="1033" t="s">
        <v>6915</v>
      </c>
      <c r="H1251" s="29" t="s">
        <v>949</v>
      </c>
      <c r="I1251" s="29" t="s">
        <v>949</v>
      </c>
      <c r="J1251" s="29" t="s">
        <v>949</v>
      </c>
      <c r="K1251" s="29" t="s">
        <v>949</v>
      </c>
      <c r="L1251" s="29" t="s">
        <v>949</v>
      </c>
      <c r="M1251" s="29" t="s">
        <v>949</v>
      </c>
      <c r="N1251" s="106" t="s">
        <v>949</v>
      </c>
      <c r="O1251" s="106" t="s">
        <v>949</v>
      </c>
      <c r="P1251" s="106" t="s">
        <v>949</v>
      </c>
      <c r="Q1251" s="106" t="s">
        <v>949</v>
      </c>
      <c r="R1251" s="998" t="s">
        <v>949</v>
      </c>
      <c r="S1251" s="29" t="s">
        <v>949</v>
      </c>
      <c r="T1251" s="29" t="s">
        <v>949</v>
      </c>
      <c r="U1251" s="29" t="s">
        <v>949</v>
      </c>
      <c r="V1251" s="29" t="s">
        <v>949</v>
      </c>
      <c r="W1251" s="29" t="s">
        <v>949</v>
      </c>
      <c r="X1251" s="29" t="s">
        <v>949</v>
      </c>
      <c r="Y1251" s="29" t="s">
        <v>949</v>
      </c>
      <c r="Z1251" s="29" t="s">
        <v>949</v>
      </c>
      <c r="AA1251" s="29" t="s">
        <v>949</v>
      </c>
      <c r="AB1251" s="29" t="s">
        <v>949</v>
      </c>
      <c r="AC1251" s="29" t="s">
        <v>949</v>
      </c>
      <c r="AD1251" s="29" t="s">
        <v>949</v>
      </c>
      <c r="AE1251" s="998" t="s">
        <v>940</v>
      </c>
      <c r="AF1251" s="1033" t="s">
        <v>132</v>
      </c>
      <c r="AG1251" s="998"/>
      <c r="AH1251" s="998"/>
      <c r="AI1251" s="998"/>
      <c r="AJ1251" s="998">
        <f t="shared" si="113"/>
        <v>1</v>
      </c>
      <c r="AK1251" s="998">
        <f t="shared" si="114"/>
        <v>1</v>
      </c>
    </row>
    <row r="1252" spans="1:37" ht="16.5">
      <c r="A1252" s="1018"/>
      <c r="B1252" s="29">
        <f t="shared" si="117"/>
        <v>1250</v>
      </c>
      <c r="C1252" s="29" t="s">
        <v>3719</v>
      </c>
      <c r="D1252" s="106" t="s">
        <v>4945</v>
      </c>
      <c r="E1252" s="106" t="s">
        <v>4946</v>
      </c>
      <c r="F1252" s="106" t="str">
        <f t="shared" si="116"/>
        <v>X</v>
      </c>
      <c r="G1252" s="29" t="s">
        <v>4947</v>
      </c>
      <c r="H1252" s="29" t="s">
        <v>949</v>
      </c>
      <c r="I1252" s="29" t="s">
        <v>949</v>
      </c>
      <c r="J1252" s="29" t="s">
        <v>949</v>
      </c>
      <c r="K1252" s="29" t="s">
        <v>949</v>
      </c>
      <c r="L1252" s="29" t="s">
        <v>949</v>
      </c>
      <c r="M1252" s="29" t="s">
        <v>949</v>
      </c>
      <c r="N1252" s="106" t="s">
        <v>949</v>
      </c>
      <c r="O1252" s="106" t="s">
        <v>949</v>
      </c>
      <c r="P1252" s="106" t="s">
        <v>949</v>
      </c>
      <c r="Q1252" s="106" t="s">
        <v>949</v>
      </c>
      <c r="R1252" s="29" t="s">
        <v>949</v>
      </c>
      <c r="S1252" s="29" t="s">
        <v>949</v>
      </c>
      <c r="T1252" s="29" t="s">
        <v>949</v>
      </c>
      <c r="U1252" s="29" t="s">
        <v>949</v>
      </c>
      <c r="V1252" s="29" t="s">
        <v>949</v>
      </c>
      <c r="W1252" s="29" t="s">
        <v>949</v>
      </c>
      <c r="X1252" s="29" t="s">
        <v>949</v>
      </c>
      <c r="Y1252" s="29" t="s">
        <v>949</v>
      </c>
      <c r="Z1252" s="29" t="s">
        <v>949</v>
      </c>
      <c r="AA1252" s="29" t="s">
        <v>949</v>
      </c>
      <c r="AB1252" s="29" t="s">
        <v>949</v>
      </c>
      <c r="AC1252" s="29" t="s">
        <v>949</v>
      </c>
      <c r="AD1252" s="29" t="s">
        <v>949</v>
      </c>
      <c r="AE1252" s="998" t="s">
        <v>961</v>
      </c>
      <c r="AF1252" s="998" t="s">
        <v>132</v>
      </c>
      <c r="AG1252" s="998"/>
      <c r="AH1252" s="998"/>
      <c r="AI1252" s="998"/>
      <c r="AJ1252" s="998">
        <f t="shared" si="113"/>
        <v>1</v>
      </c>
      <c r="AK1252" s="998">
        <f t="shared" si="114"/>
        <v>1</v>
      </c>
    </row>
    <row r="1253" spans="1:37" ht="16.5">
      <c r="A1253" s="1018"/>
      <c r="B1253" s="29">
        <f t="shared" si="117"/>
        <v>1251</v>
      </c>
      <c r="C1253" s="29" t="s">
        <v>3719</v>
      </c>
      <c r="D1253" s="99" t="s">
        <v>6916</v>
      </c>
      <c r="E1253" s="106" t="s">
        <v>6917</v>
      </c>
      <c r="F1253" s="106" t="str">
        <f t="shared" si="116"/>
        <v>X</v>
      </c>
      <c r="G1253" s="1019" t="s">
        <v>6918</v>
      </c>
      <c r="H1253" s="1019" t="s">
        <v>949</v>
      </c>
      <c r="I1253" s="1019" t="s">
        <v>949</v>
      </c>
      <c r="J1253" s="1019" t="s">
        <v>949</v>
      </c>
      <c r="K1253" s="1019" t="s">
        <v>949</v>
      </c>
      <c r="L1253" s="1019" t="s">
        <v>949</v>
      </c>
      <c r="M1253" s="1019" t="s">
        <v>949</v>
      </c>
      <c r="N1253" s="155" t="s">
        <v>949</v>
      </c>
      <c r="O1253" s="155" t="s">
        <v>949</v>
      </c>
      <c r="P1253" s="155" t="s">
        <v>949</v>
      </c>
      <c r="Q1253" s="155" t="s">
        <v>949</v>
      </c>
      <c r="R1253" s="1019" t="s">
        <v>949</v>
      </c>
      <c r="S1253" s="29" t="s">
        <v>949</v>
      </c>
      <c r="T1253" s="29" t="s">
        <v>949</v>
      </c>
      <c r="U1253" s="29" t="s">
        <v>949</v>
      </c>
      <c r="V1253" s="29" t="s">
        <v>949</v>
      </c>
      <c r="W1253" s="29" t="s">
        <v>949</v>
      </c>
      <c r="X1253" s="29" t="s">
        <v>949</v>
      </c>
      <c r="Y1253" s="29" t="s">
        <v>949</v>
      </c>
      <c r="Z1253" s="29" t="s">
        <v>949</v>
      </c>
      <c r="AA1253" s="29" t="s">
        <v>949</v>
      </c>
      <c r="AB1253" s="29" t="s">
        <v>949</v>
      </c>
      <c r="AC1253" s="29" t="s">
        <v>949</v>
      </c>
      <c r="AD1253" s="29" t="s">
        <v>949</v>
      </c>
      <c r="AE1253" s="998" t="s">
        <v>961</v>
      </c>
      <c r="AF1253" s="998" t="s">
        <v>132</v>
      </c>
      <c r="AG1253" s="998"/>
      <c r="AH1253" s="998"/>
      <c r="AI1253" s="998"/>
      <c r="AJ1253" s="998">
        <f t="shared" si="113"/>
        <v>1</v>
      </c>
      <c r="AK1253" s="998">
        <f t="shared" si="114"/>
        <v>1</v>
      </c>
    </row>
    <row r="1254" spans="1:37" ht="16.5">
      <c r="A1254" s="1018"/>
      <c r="B1254" s="29">
        <f t="shared" si="117"/>
        <v>1252</v>
      </c>
      <c r="C1254" s="29" t="s">
        <v>3719</v>
      </c>
      <c r="D1254" s="99" t="s">
        <v>6919</v>
      </c>
      <c r="E1254" s="106" t="s">
        <v>6920</v>
      </c>
      <c r="F1254" s="106" t="str">
        <f t="shared" si="116"/>
        <v>X</v>
      </c>
      <c r="G1254" s="1019" t="s">
        <v>6921</v>
      </c>
      <c r="H1254" s="1019" t="s">
        <v>949</v>
      </c>
      <c r="I1254" s="1019" t="s">
        <v>949</v>
      </c>
      <c r="J1254" s="1019" t="s">
        <v>949</v>
      </c>
      <c r="K1254" s="1019" t="s">
        <v>949</v>
      </c>
      <c r="L1254" s="1019" t="s">
        <v>949</v>
      </c>
      <c r="M1254" s="1019" t="s">
        <v>949</v>
      </c>
      <c r="N1254" s="155" t="s">
        <v>949</v>
      </c>
      <c r="O1254" s="155" t="s">
        <v>949</v>
      </c>
      <c r="P1254" s="155" t="s">
        <v>949</v>
      </c>
      <c r="Q1254" s="155" t="s">
        <v>949</v>
      </c>
      <c r="R1254" s="1019" t="s">
        <v>949</v>
      </c>
      <c r="S1254" s="29" t="s">
        <v>949</v>
      </c>
      <c r="T1254" s="29" t="s">
        <v>949</v>
      </c>
      <c r="U1254" s="29" t="s">
        <v>949</v>
      </c>
      <c r="V1254" s="29" t="s">
        <v>949</v>
      </c>
      <c r="W1254" s="29" t="s">
        <v>949</v>
      </c>
      <c r="X1254" s="29" t="s">
        <v>949</v>
      </c>
      <c r="Y1254" s="29" t="s">
        <v>949</v>
      </c>
      <c r="Z1254" s="29" t="s">
        <v>949</v>
      </c>
      <c r="AA1254" s="29" t="s">
        <v>949</v>
      </c>
      <c r="AB1254" s="29" t="s">
        <v>949</v>
      </c>
      <c r="AC1254" s="29" t="s">
        <v>949</v>
      </c>
      <c r="AD1254" s="29" t="s">
        <v>949</v>
      </c>
      <c r="AE1254" s="998" t="s">
        <v>940</v>
      </c>
      <c r="AF1254" s="998" t="s">
        <v>132</v>
      </c>
      <c r="AG1254" s="998"/>
      <c r="AH1254" s="998"/>
      <c r="AI1254" s="998"/>
      <c r="AJ1254" s="998">
        <f t="shared" si="113"/>
        <v>1</v>
      </c>
      <c r="AK1254" s="998">
        <f t="shared" si="114"/>
        <v>1</v>
      </c>
    </row>
    <row r="1255" spans="1:37" ht="16.5">
      <c r="A1255" s="1018"/>
      <c r="B1255" s="29">
        <f t="shared" si="117"/>
        <v>1253</v>
      </c>
      <c r="C1255" s="29" t="s">
        <v>3719</v>
      </c>
      <c r="D1255" s="106" t="s">
        <v>6922</v>
      </c>
      <c r="E1255" s="106" t="s">
        <v>6923</v>
      </c>
      <c r="F1255" s="106" t="str">
        <f t="shared" si="116"/>
        <v>X</v>
      </c>
      <c r="G1255" s="1019" t="s">
        <v>6924</v>
      </c>
      <c r="H1255" s="29" t="s">
        <v>949</v>
      </c>
      <c r="I1255" s="29" t="s">
        <v>949</v>
      </c>
      <c r="J1255" s="29" t="s">
        <v>949</v>
      </c>
      <c r="K1255" s="29" t="s">
        <v>949</v>
      </c>
      <c r="L1255" s="29" t="s">
        <v>949</v>
      </c>
      <c r="M1255" s="29" t="s">
        <v>949</v>
      </c>
      <c r="N1255" s="106" t="s">
        <v>949</v>
      </c>
      <c r="O1255" s="106" t="s">
        <v>949</v>
      </c>
      <c r="P1255" s="106" t="s">
        <v>949</v>
      </c>
      <c r="Q1255" s="106" t="s">
        <v>949</v>
      </c>
      <c r="R1255" s="29" t="s">
        <v>949</v>
      </c>
      <c r="S1255" s="29" t="s">
        <v>949</v>
      </c>
      <c r="T1255" s="29" t="s">
        <v>949</v>
      </c>
      <c r="U1255" s="29" t="s">
        <v>949</v>
      </c>
      <c r="V1255" s="29" t="s">
        <v>949</v>
      </c>
      <c r="W1255" s="29" t="s">
        <v>949</v>
      </c>
      <c r="X1255" s="29" t="s">
        <v>949</v>
      </c>
      <c r="Y1255" s="29" t="s">
        <v>949</v>
      </c>
      <c r="Z1255" s="29" t="s">
        <v>949</v>
      </c>
      <c r="AA1255" s="29" t="s">
        <v>949</v>
      </c>
      <c r="AB1255" s="29" t="s">
        <v>949</v>
      </c>
      <c r="AC1255" s="29" t="s">
        <v>949</v>
      </c>
      <c r="AD1255" s="29" t="s">
        <v>949</v>
      </c>
      <c r="AE1255" s="998" t="s">
        <v>940</v>
      </c>
      <c r="AF1255" s="998" t="s">
        <v>132</v>
      </c>
      <c r="AG1255" s="998"/>
      <c r="AH1255" s="998"/>
      <c r="AI1255" s="998"/>
      <c r="AJ1255" s="998">
        <f t="shared" si="113"/>
        <v>1</v>
      </c>
      <c r="AK1255" s="998">
        <f t="shared" si="114"/>
        <v>1</v>
      </c>
    </row>
    <row r="1256" spans="1:37" ht="16.5">
      <c r="A1256" s="1018"/>
      <c r="B1256" s="29">
        <f t="shared" si="117"/>
        <v>1254</v>
      </c>
      <c r="C1256" s="29" t="s">
        <v>3719</v>
      </c>
      <c r="D1256" s="106" t="s">
        <v>6925</v>
      </c>
      <c r="E1256" s="106" t="s">
        <v>6926</v>
      </c>
      <c r="F1256" s="106" t="str">
        <f t="shared" si="116"/>
        <v>X</v>
      </c>
      <c r="G1256" s="1019" t="s">
        <v>6927</v>
      </c>
      <c r="H1256" s="29" t="s">
        <v>949</v>
      </c>
      <c r="I1256" s="29" t="s">
        <v>949</v>
      </c>
      <c r="J1256" s="29" t="s">
        <v>949</v>
      </c>
      <c r="K1256" s="29" t="s">
        <v>949</v>
      </c>
      <c r="L1256" s="29" t="s">
        <v>949</v>
      </c>
      <c r="M1256" s="29" t="s">
        <v>949</v>
      </c>
      <c r="N1256" s="106" t="s">
        <v>949</v>
      </c>
      <c r="O1256" s="106" t="s">
        <v>949</v>
      </c>
      <c r="P1256" s="106" t="s">
        <v>949</v>
      </c>
      <c r="Q1256" s="106" t="s">
        <v>949</v>
      </c>
      <c r="R1256" s="29" t="s">
        <v>949</v>
      </c>
      <c r="S1256" s="29" t="s">
        <v>949</v>
      </c>
      <c r="T1256" s="29" t="s">
        <v>949</v>
      </c>
      <c r="U1256" s="29" t="s">
        <v>949</v>
      </c>
      <c r="V1256" s="29" t="s">
        <v>949</v>
      </c>
      <c r="W1256" s="29" t="s">
        <v>949</v>
      </c>
      <c r="X1256" s="29" t="s">
        <v>949</v>
      </c>
      <c r="Y1256" s="29" t="s">
        <v>949</v>
      </c>
      <c r="Z1256" s="29" t="s">
        <v>949</v>
      </c>
      <c r="AA1256" s="29" t="s">
        <v>949</v>
      </c>
      <c r="AB1256" s="29" t="s">
        <v>949</v>
      </c>
      <c r="AC1256" s="29" t="s">
        <v>949</v>
      </c>
      <c r="AD1256" s="29" t="s">
        <v>949</v>
      </c>
      <c r="AE1256" s="998" t="s">
        <v>940</v>
      </c>
      <c r="AF1256" s="998" t="s">
        <v>132</v>
      </c>
      <c r="AG1256" s="998"/>
      <c r="AH1256" s="998"/>
      <c r="AI1256" s="998"/>
      <c r="AJ1256" s="998">
        <f t="shared" ref="AJ1256:AJ1319" si="118">COUNTIFS(D:D,D1256)</f>
        <v>1</v>
      </c>
      <c r="AK1256" s="998">
        <f t="shared" si="114"/>
        <v>1</v>
      </c>
    </row>
    <row r="1257" spans="1:37" ht="16.5">
      <c r="A1257" s="1018"/>
      <c r="B1257" s="29">
        <f t="shared" si="117"/>
        <v>1255</v>
      </c>
      <c r="C1257" s="29" t="s">
        <v>3719</v>
      </c>
      <c r="D1257" s="106" t="s">
        <v>6928</v>
      </c>
      <c r="E1257" s="106" t="s">
        <v>6929</v>
      </c>
      <c r="F1257" s="106" t="str">
        <f t="shared" si="116"/>
        <v>X</v>
      </c>
      <c r="G1257" s="1019" t="s">
        <v>6930</v>
      </c>
      <c r="H1257" s="29" t="s">
        <v>949</v>
      </c>
      <c r="I1257" s="29" t="s">
        <v>949</v>
      </c>
      <c r="J1257" s="29" t="s">
        <v>949</v>
      </c>
      <c r="K1257" s="29" t="s">
        <v>949</v>
      </c>
      <c r="L1257" s="29" t="s">
        <v>949</v>
      </c>
      <c r="M1257" s="29" t="s">
        <v>949</v>
      </c>
      <c r="N1257" s="106" t="s">
        <v>949</v>
      </c>
      <c r="O1257" s="106" t="s">
        <v>949</v>
      </c>
      <c r="P1257" s="106" t="s">
        <v>949</v>
      </c>
      <c r="Q1257" s="106" t="s">
        <v>949</v>
      </c>
      <c r="R1257" s="29" t="s">
        <v>949</v>
      </c>
      <c r="S1257" s="29" t="s">
        <v>949</v>
      </c>
      <c r="T1257" s="29" t="s">
        <v>949</v>
      </c>
      <c r="U1257" s="29" t="s">
        <v>949</v>
      </c>
      <c r="V1257" s="29" t="s">
        <v>949</v>
      </c>
      <c r="W1257" s="29" t="s">
        <v>949</v>
      </c>
      <c r="X1257" s="29" t="s">
        <v>949</v>
      </c>
      <c r="Y1257" s="29" t="s">
        <v>949</v>
      </c>
      <c r="Z1257" s="29" t="s">
        <v>949</v>
      </c>
      <c r="AA1257" s="29" t="s">
        <v>949</v>
      </c>
      <c r="AB1257" s="29" t="s">
        <v>949</v>
      </c>
      <c r="AC1257" s="29" t="s">
        <v>949</v>
      </c>
      <c r="AD1257" s="29" t="s">
        <v>949</v>
      </c>
      <c r="AE1257" s="998" t="s">
        <v>940</v>
      </c>
      <c r="AF1257" s="998" t="s">
        <v>132</v>
      </c>
      <c r="AG1257" s="998"/>
      <c r="AH1257" s="998"/>
      <c r="AI1257" s="998"/>
      <c r="AJ1257" s="998">
        <f t="shared" si="118"/>
        <v>1</v>
      </c>
      <c r="AK1257" s="998">
        <f t="shared" si="114"/>
        <v>1</v>
      </c>
    </row>
    <row r="1258" spans="1:37" ht="16.5">
      <c r="A1258" s="1018"/>
      <c r="B1258" s="29">
        <f t="shared" si="117"/>
        <v>1256</v>
      </c>
      <c r="C1258" s="281" t="s">
        <v>3719</v>
      </c>
      <c r="D1258" s="291" t="s">
        <v>6931</v>
      </c>
      <c r="E1258" s="291" t="s">
        <v>6932</v>
      </c>
      <c r="F1258" s="291" t="str">
        <f t="shared" si="116"/>
        <v>X</v>
      </c>
      <c r="G1258" s="281" t="s">
        <v>6933</v>
      </c>
      <c r="H1258" s="1019" t="s">
        <v>949</v>
      </c>
      <c r="I1258" s="1019" t="s">
        <v>949</v>
      </c>
      <c r="J1258" s="1019" t="s">
        <v>949</v>
      </c>
      <c r="K1258" s="1019" t="s">
        <v>949</v>
      </c>
      <c r="L1258" s="1019" t="s">
        <v>949</v>
      </c>
      <c r="M1258" s="1019" t="s">
        <v>949</v>
      </c>
      <c r="N1258" s="155" t="s">
        <v>949</v>
      </c>
      <c r="O1258" s="155" t="s">
        <v>949</v>
      </c>
      <c r="P1258" s="155" t="s">
        <v>949</v>
      </c>
      <c r="Q1258" s="155" t="s">
        <v>949</v>
      </c>
      <c r="R1258" s="1020" t="s">
        <v>949</v>
      </c>
      <c r="S1258" s="29" t="s">
        <v>949</v>
      </c>
      <c r="T1258" s="29" t="s">
        <v>949</v>
      </c>
      <c r="U1258" s="29" t="s">
        <v>949</v>
      </c>
      <c r="V1258" s="29" t="s">
        <v>949</v>
      </c>
      <c r="W1258" s="29" t="s">
        <v>949</v>
      </c>
      <c r="X1258" s="29" t="s">
        <v>949</v>
      </c>
      <c r="Y1258" s="29" t="s">
        <v>949</v>
      </c>
      <c r="Z1258" s="29" t="s">
        <v>949</v>
      </c>
      <c r="AA1258" s="29" t="s">
        <v>949</v>
      </c>
      <c r="AB1258" s="29" t="s">
        <v>949</v>
      </c>
      <c r="AC1258" s="29" t="s">
        <v>949</v>
      </c>
      <c r="AD1258" s="29" t="s">
        <v>949</v>
      </c>
      <c r="AE1258" s="29" t="s">
        <v>961</v>
      </c>
      <c r="AF1258" s="998" t="s">
        <v>132</v>
      </c>
      <c r="AG1258" s="998"/>
      <c r="AH1258" s="998"/>
      <c r="AI1258" s="998"/>
      <c r="AJ1258" s="998">
        <f t="shared" si="118"/>
        <v>1</v>
      </c>
      <c r="AK1258" s="998">
        <f t="shared" ref="AK1258:AK1321" si="119">COUNTIFS(E:E,E1258)</f>
        <v>1</v>
      </c>
    </row>
    <row r="1259" spans="1:37" ht="15" customHeight="1">
      <c r="A1259" s="1018"/>
      <c r="B1259" s="29">
        <f t="shared" si="117"/>
        <v>1257</v>
      </c>
      <c r="C1259" s="281" t="s">
        <v>3719</v>
      </c>
      <c r="D1259" s="291" t="s">
        <v>6934</v>
      </c>
      <c r="E1259" s="291" t="s">
        <v>6935</v>
      </c>
      <c r="F1259" s="291" t="str">
        <f t="shared" si="116"/>
        <v>X</v>
      </c>
      <c r="G1259" s="281" t="s">
        <v>6936</v>
      </c>
      <c r="H1259" s="1019" t="s">
        <v>949</v>
      </c>
      <c r="I1259" s="1019" t="s">
        <v>949</v>
      </c>
      <c r="J1259" s="1019" t="s">
        <v>949</v>
      </c>
      <c r="K1259" s="1019" t="s">
        <v>949</v>
      </c>
      <c r="L1259" s="1019" t="s">
        <v>949</v>
      </c>
      <c r="M1259" s="1019" t="s">
        <v>949</v>
      </c>
      <c r="N1259" s="155" t="s">
        <v>949</v>
      </c>
      <c r="O1259" s="155" t="s">
        <v>949</v>
      </c>
      <c r="P1259" s="155" t="s">
        <v>949</v>
      </c>
      <c r="Q1259" s="155" t="s">
        <v>949</v>
      </c>
      <c r="R1259" s="1020" t="s">
        <v>949</v>
      </c>
      <c r="S1259" s="29" t="s">
        <v>949</v>
      </c>
      <c r="T1259" s="29" t="s">
        <v>949</v>
      </c>
      <c r="U1259" s="29" t="s">
        <v>949</v>
      </c>
      <c r="V1259" s="29" t="s">
        <v>949</v>
      </c>
      <c r="W1259" s="29" t="s">
        <v>949</v>
      </c>
      <c r="X1259" s="29" t="s">
        <v>949</v>
      </c>
      <c r="Y1259" s="29" t="s">
        <v>949</v>
      </c>
      <c r="Z1259" s="29" t="s">
        <v>949</v>
      </c>
      <c r="AA1259" s="29" t="s">
        <v>949</v>
      </c>
      <c r="AB1259" s="29" t="s">
        <v>949</v>
      </c>
      <c r="AC1259" s="29" t="s">
        <v>949</v>
      </c>
      <c r="AD1259" s="29" t="s">
        <v>949</v>
      </c>
      <c r="AE1259" s="29" t="s">
        <v>961</v>
      </c>
      <c r="AF1259" s="998" t="s">
        <v>132</v>
      </c>
      <c r="AG1259" s="998"/>
      <c r="AH1259" s="998"/>
      <c r="AI1259" s="998"/>
      <c r="AJ1259" s="998">
        <f t="shared" si="118"/>
        <v>1</v>
      </c>
      <c r="AK1259" s="998">
        <f t="shared" si="119"/>
        <v>1</v>
      </c>
    </row>
    <row r="1260" spans="1:37" ht="16.5">
      <c r="A1260" s="1018"/>
      <c r="B1260" s="29">
        <f t="shared" si="117"/>
        <v>1258</v>
      </c>
      <c r="C1260" s="281" t="s">
        <v>3719</v>
      </c>
      <c r="D1260" s="291" t="s">
        <v>6937</v>
      </c>
      <c r="E1260" s="291" t="s">
        <v>6938</v>
      </c>
      <c r="F1260" s="291" t="str">
        <f t="shared" si="116"/>
        <v>X</v>
      </c>
      <c r="G1260" s="281" t="s">
        <v>6939</v>
      </c>
      <c r="H1260" s="1019" t="s">
        <v>949</v>
      </c>
      <c r="I1260" s="1019" t="s">
        <v>949</v>
      </c>
      <c r="J1260" s="1019" t="s">
        <v>949</v>
      </c>
      <c r="K1260" s="1019" t="s">
        <v>949</v>
      </c>
      <c r="L1260" s="1019" t="s">
        <v>949</v>
      </c>
      <c r="M1260" s="1019" t="s">
        <v>949</v>
      </c>
      <c r="N1260" s="155" t="s">
        <v>949</v>
      </c>
      <c r="O1260" s="155" t="s">
        <v>949</v>
      </c>
      <c r="P1260" s="155" t="s">
        <v>949</v>
      </c>
      <c r="Q1260" s="155" t="s">
        <v>949</v>
      </c>
      <c r="R1260" s="1020" t="s">
        <v>949</v>
      </c>
      <c r="S1260" s="29" t="s">
        <v>949</v>
      </c>
      <c r="T1260" s="29" t="s">
        <v>949</v>
      </c>
      <c r="U1260" s="29" t="s">
        <v>949</v>
      </c>
      <c r="V1260" s="29" t="s">
        <v>949</v>
      </c>
      <c r="W1260" s="29" t="s">
        <v>949</v>
      </c>
      <c r="X1260" s="29" t="s">
        <v>949</v>
      </c>
      <c r="Y1260" s="29" t="s">
        <v>949</v>
      </c>
      <c r="Z1260" s="29" t="s">
        <v>949</v>
      </c>
      <c r="AA1260" s="29" t="s">
        <v>949</v>
      </c>
      <c r="AB1260" s="29" t="s">
        <v>949</v>
      </c>
      <c r="AC1260" s="29" t="s">
        <v>949</v>
      </c>
      <c r="AD1260" s="29" t="s">
        <v>949</v>
      </c>
      <c r="AE1260" s="29" t="s">
        <v>961</v>
      </c>
      <c r="AF1260" s="998" t="s">
        <v>132</v>
      </c>
      <c r="AG1260" s="998"/>
      <c r="AH1260" s="998"/>
      <c r="AI1260" s="998"/>
      <c r="AJ1260" s="998">
        <f t="shared" si="118"/>
        <v>1</v>
      </c>
      <c r="AK1260" s="998">
        <f t="shared" si="119"/>
        <v>1</v>
      </c>
    </row>
    <row r="1261" spans="1:37" ht="15" customHeight="1">
      <c r="A1261" s="1018"/>
      <c r="B1261" s="29">
        <f t="shared" si="117"/>
        <v>1259</v>
      </c>
      <c r="C1261" s="281" t="s">
        <v>3719</v>
      </c>
      <c r="D1261" s="291" t="s">
        <v>6940</v>
      </c>
      <c r="E1261" s="291" t="s">
        <v>6941</v>
      </c>
      <c r="F1261" s="291" t="str">
        <f t="shared" si="116"/>
        <v>X</v>
      </c>
      <c r="G1261" s="281" t="s">
        <v>6942</v>
      </c>
      <c r="H1261" s="1019" t="s">
        <v>949</v>
      </c>
      <c r="I1261" s="1019" t="s">
        <v>949</v>
      </c>
      <c r="J1261" s="1019" t="s">
        <v>949</v>
      </c>
      <c r="K1261" s="1019" t="s">
        <v>949</v>
      </c>
      <c r="L1261" s="1019" t="s">
        <v>949</v>
      </c>
      <c r="M1261" s="1019" t="s">
        <v>949</v>
      </c>
      <c r="N1261" s="155" t="s">
        <v>949</v>
      </c>
      <c r="O1261" s="155" t="s">
        <v>949</v>
      </c>
      <c r="P1261" s="155" t="s">
        <v>949</v>
      </c>
      <c r="Q1261" s="155" t="s">
        <v>949</v>
      </c>
      <c r="R1261" s="1020" t="s">
        <v>949</v>
      </c>
      <c r="S1261" s="29" t="s">
        <v>949</v>
      </c>
      <c r="T1261" s="29" t="s">
        <v>949</v>
      </c>
      <c r="U1261" s="29" t="s">
        <v>949</v>
      </c>
      <c r="V1261" s="29" t="s">
        <v>949</v>
      </c>
      <c r="W1261" s="29" t="s">
        <v>949</v>
      </c>
      <c r="X1261" s="29" t="s">
        <v>949</v>
      </c>
      <c r="Y1261" s="29" t="s">
        <v>949</v>
      </c>
      <c r="Z1261" s="29" t="s">
        <v>949</v>
      </c>
      <c r="AA1261" s="29" t="s">
        <v>949</v>
      </c>
      <c r="AB1261" s="29" t="s">
        <v>949</v>
      </c>
      <c r="AC1261" s="29" t="s">
        <v>949</v>
      </c>
      <c r="AD1261" s="29" t="s">
        <v>949</v>
      </c>
      <c r="AE1261" s="29" t="s">
        <v>961</v>
      </c>
      <c r="AF1261" s="998" t="s">
        <v>132</v>
      </c>
      <c r="AG1261" s="998"/>
      <c r="AH1261" s="998"/>
      <c r="AI1261" s="998"/>
      <c r="AJ1261" s="998">
        <f t="shared" si="118"/>
        <v>1</v>
      </c>
      <c r="AK1261" s="998">
        <f t="shared" si="119"/>
        <v>1</v>
      </c>
    </row>
    <row r="1262" spans="1:37" ht="16.5">
      <c r="A1262" s="1018"/>
      <c r="B1262" s="29">
        <f t="shared" si="117"/>
        <v>1260</v>
      </c>
      <c r="C1262" s="281" t="s">
        <v>3719</v>
      </c>
      <c r="D1262" s="291" t="s">
        <v>6943</v>
      </c>
      <c r="E1262" s="291" t="s">
        <v>6944</v>
      </c>
      <c r="F1262" s="291" t="str">
        <f t="shared" si="116"/>
        <v>X</v>
      </c>
      <c r="G1262" s="281" t="s">
        <v>6945</v>
      </c>
      <c r="H1262" s="1019" t="s">
        <v>949</v>
      </c>
      <c r="I1262" s="1019" t="s">
        <v>949</v>
      </c>
      <c r="J1262" s="1019" t="s">
        <v>949</v>
      </c>
      <c r="K1262" s="1019" t="s">
        <v>949</v>
      </c>
      <c r="L1262" s="1019" t="s">
        <v>949</v>
      </c>
      <c r="M1262" s="1019" t="s">
        <v>949</v>
      </c>
      <c r="N1262" s="155" t="s">
        <v>949</v>
      </c>
      <c r="O1262" s="155" t="s">
        <v>949</v>
      </c>
      <c r="P1262" s="155" t="s">
        <v>949</v>
      </c>
      <c r="Q1262" s="155" t="s">
        <v>949</v>
      </c>
      <c r="R1262" s="1020" t="s">
        <v>949</v>
      </c>
      <c r="S1262" s="29" t="s">
        <v>949</v>
      </c>
      <c r="T1262" s="29" t="s">
        <v>949</v>
      </c>
      <c r="U1262" s="29" t="s">
        <v>949</v>
      </c>
      <c r="V1262" s="29" t="s">
        <v>949</v>
      </c>
      <c r="W1262" s="29" t="s">
        <v>949</v>
      </c>
      <c r="X1262" s="29" t="s">
        <v>949</v>
      </c>
      <c r="Y1262" s="29" t="s">
        <v>949</v>
      </c>
      <c r="Z1262" s="29" t="s">
        <v>949</v>
      </c>
      <c r="AA1262" s="29" t="s">
        <v>949</v>
      </c>
      <c r="AB1262" s="29" t="s">
        <v>949</v>
      </c>
      <c r="AC1262" s="29" t="s">
        <v>949</v>
      </c>
      <c r="AD1262" s="29" t="s">
        <v>949</v>
      </c>
      <c r="AE1262" s="29" t="s">
        <v>961</v>
      </c>
      <c r="AF1262" s="998" t="s">
        <v>132</v>
      </c>
      <c r="AG1262" s="998"/>
      <c r="AH1262" s="998"/>
      <c r="AI1262" s="998"/>
      <c r="AJ1262" s="998">
        <f t="shared" si="118"/>
        <v>1</v>
      </c>
      <c r="AK1262" s="998">
        <f t="shared" si="119"/>
        <v>1</v>
      </c>
    </row>
    <row r="1263" spans="1:37" ht="16.5">
      <c r="A1263" s="1018"/>
      <c r="B1263" s="29">
        <f t="shared" si="117"/>
        <v>1261</v>
      </c>
      <c r="C1263" s="281" t="s">
        <v>3719</v>
      </c>
      <c r="D1263" s="291" t="s">
        <v>6946</v>
      </c>
      <c r="E1263" s="291" t="s">
        <v>6947</v>
      </c>
      <c r="F1263" s="291" t="str">
        <f t="shared" si="116"/>
        <v>X</v>
      </c>
      <c r="G1263" s="281" t="s">
        <v>6948</v>
      </c>
      <c r="H1263" s="1019" t="s">
        <v>949</v>
      </c>
      <c r="I1263" s="1019" t="s">
        <v>949</v>
      </c>
      <c r="J1263" s="1019" t="s">
        <v>949</v>
      </c>
      <c r="K1263" s="1019" t="s">
        <v>949</v>
      </c>
      <c r="L1263" s="1019" t="s">
        <v>949</v>
      </c>
      <c r="M1263" s="1019" t="s">
        <v>949</v>
      </c>
      <c r="N1263" s="155" t="s">
        <v>949</v>
      </c>
      <c r="O1263" s="155" t="s">
        <v>949</v>
      </c>
      <c r="P1263" s="155" t="s">
        <v>949</v>
      </c>
      <c r="Q1263" s="155" t="s">
        <v>949</v>
      </c>
      <c r="R1263" s="1020" t="s">
        <v>949</v>
      </c>
      <c r="S1263" s="29" t="s">
        <v>949</v>
      </c>
      <c r="T1263" s="29" t="s">
        <v>949</v>
      </c>
      <c r="U1263" s="29" t="s">
        <v>949</v>
      </c>
      <c r="V1263" s="29" t="s">
        <v>949</v>
      </c>
      <c r="W1263" s="29" t="s">
        <v>949</v>
      </c>
      <c r="X1263" s="29" t="s">
        <v>949</v>
      </c>
      <c r="Y1263" s="29" t="s">
        <v>949</v>
      </c>
      <c r="Z1263" s="29" t="s">
        <v>949</v>
      </c>
      <c r="AA1263" s="29" t="s">
        <v>949</v>
      </c>
      <c r="AB1263" s="29" t="s">
        <v>949</v>
      </c>
      <c r="AC1263" s="29" t="s">
        <v>949</v>
      </c>
      <c r="AD1263" s="29" t="s">
        <v>949</v>
      </c>
      <c r="AE1263" s="29" t="s">
        <v>961</v>
      </c>
      <c r="AF1263" s="998" t="s">
        <v>132</v>
      </c>
      <c r="AG1263" s="998"/>
      <c r="AH1263" s="998"/>
      <c r="AI1263" s="998"/>
      <c r="AJ1263" s="998">
        <f t="shared" si="118"/>
        <v>1</v>
      </c>
      <c r="AK1263" s="998">
        <f t="shared" si="119"/>
        <v>1</v>
      </c>
    </row>
    <row r="1264" spans="1:37" ht="15" customHeight="1">
      <c r="A1264" s="1018"/>
      <c r="B1264" s="29">
        <f t="shared" si="117"/>
        <v>1262</v>
      </c>
      <c r="C1264" s="281" t="s">
        <v>3719</v>
      </c>
      <c r="D1264" s="291" t="s">
        <v>6949</v>
      </c>
      <c r="E1264" s="291" t="s">
        <v>6950</v>
      </c>
      <c r="F1264" s="291" t="str">
        <f t="shared" si="116"/>
        <v>X</v>
      </c>
      <c r="G1264" s="281" t="s">
        <v>6951</v>
      </c>
      <c r="H1264" s="1019" t="s">
        <v>949</v>
      </c>
      <c r="I1264" s="1019" t="s">
        <v>949</v>
      </c>
      <c r="J1264" s="1019" t="s">
        <v>949</v>
      </c>
      <c r="K1264" s="1019" t="s">
        <v>949</v>
      </c>
      <c r="L1264" s="1019" t="s">
        <v>949</v>
      </c>
      <c r="M1264" s="1019" t="s">
        <v>949</v>
      </c>
      <c r="N1264" s="155" t="s">
        <v>949</v>
      </c>
      <c r="O1264" s="155" t="s">
        <v>949</v>
      </c>
      <c r="P1264" s="155" t="s">
        <v>949</v>
      </c>
      <c r="Q1264" s="155" t="s">
        <v>949</v>
      </c>
      <c r="R1264" s="1020" t="s">
        <v>949</v>
      </c>
      <c r="S1264" s="29" t="s">
        <v>949</v>
      </c>
      <c r="T1264" s="29" t="s">
        <v>949</v>
      </c>
      <c r="U1264" s="29" t="s">
        <v>949</v>
      </c>
      <c r="V1264" s="29" t="s">
        <v>949</v>
      </c>
      <c r="W1264" s="29" t="s">
        <v>949</v>
      </c>
      <c r="X1264" s="29" t="s">
        <v>949</v>
      </c>
      <c r="Y1264" s="29" t="s">
        <v>949</v>
      </c>
      <c r="Z1264" s="29" t="s">
        <v>949</v>
      </c>
      <c r="AA1264" s="29" t="s">
        <v>949</v>
      </c>
      <c r="AB1264" s="29" t="s">
        <v>949</v>
      </c>
      <c r="AC1264" s="29" t="s">
        <v>949</v>
      </c>
      <c r="AD1264" s="29" t="s">
        <v>949</v>
      </c>
      <c r="AE1264" s="29" t="s">
        <v>961</v>
      </c>
      <c r="AF1264" s="998" t="s">
        <v>132</v>
      </c>
      <c r="AG1264" s="998"/>
      <c r="AH1264" s="998"/>
      <c r="AI1264" s="998"/>
      <c r="AJ1264" s="998">
        <f t="shared" si="118"/>
        <v>1</v>
      </c>
      <c r="AK1264" s="998">
        <f t="shared" si="119"/>
        <v>1</v>
      </c>
    </row>
    <row r="1265" spans="1:37" ht="16.5">
      <c r="A1265" s="1018"/>
      <c r="B1265" s="29">
        <f t="shared" si="117"/>
        <v>1263</v>
      </c>
      <c r="C1265" s="281" t="s">
        <v>3719</v>
      </c>
      <c r="D1265" s="291" t="s">
        <v>6952</v>
      </c>
      <c r="E1265" s="291" t="s">
        <v>6953</v>
      </c>
      <c r="F1265" s="291" t="str">
        <f t="shared" si="116"/>
        <v>X</v>
      </c>
      <c r="G1265" s="281" t="s">
        <v>6462</v>
      </c>
      <c r="H1265" s="1019" t="s">
        <v>949</v>
      </c>
      <c r="I1265" s="1019" t="s">
        <v>949</v>
      </c>
      <c r="J1265" s="1019" t="s">
        <v>949</v>
      </c>
      <c r="K1265" s="1019" t="s">
        <v>949</v>
      </c>
      <c r="L1265" s="1019" t="s">
        <v>949</v>
      </c>
      <c r="M1265" s="1019" t="s">
        <v>949</v>
      </c>
      <c r="N1265" s="155" t="s">
        <v>949</v>
      </c>
      <c r="O1265" s="155" t="s">
        <v>949</v>
      </c>
      <c r="P1265" s="155" t="s">
        <v>949</v>
      </c>
      <c r="Q1265" s="155" t="s">
        <v>949</v>
      </c>
      <c r="R1265" s="1020" t="s">
        <v>949</v>
      </c>
      <c r="S1265" s="29" t="s">
        <v>949</v>
      </c>
      <c r="T1265" s="29" t="s">
        <v>949</v>
      </c>
      <c r="U1265" s="29" t="s">
        <v>949</v>
      </c>
      <c r="V1265" s="29" t="s">
        <v>949</v>
      </c>
      <c r="W1265" s="29" t="s">
        <v>949</v>
      </c>
      <c r="X1265" s="29" t="s">
        <v>949</v>
      </c>
      <c r="Y1265" s="29" t="s">
        <v>949</v>
      </c>
      <c r="Z1265" s="29" t="s">
        <v>949</v>
      </c>
      <c r="AA1265" s="29" t="s">
        <v>949</v>
      </c>
      <c r="AB1265" s="29" t="s">
        <v>949</v>
      </c>
      <c r="AC1265" s="29" t="s">
        <v>949</v>
      </c>
      <c r="AD1265" s="29" t="s">
        <v>949</v>
      </c>
      <c r="AE1265" s="29" t="s">
        <v>961</v>
      </c>
      <c r="AF1265" s="998" t="s">
        <v>132</v>
      </c>
      <c r="AG1265" s="998"/>
      <c r="AH1265" s="998"/>
      <c r="AI1265" s="998"/>
      <c r="AJ1265" s="998">
        <f t="shared" si="118"/>
        <v>1</v>
      </c>
      <c r="AK1265" s="998">
        <f t="shared" si="119"/>
        <v>1</v>
      </c>
    </row>
    <row r="1266" spans="1:37" ht="16.5">
      <c r="A1266" s="1018"/>
      <c r="B1266" s="29">
        <f t="shared" si="117"/>
        <v>1264</v>
      </c>
      <c r="C1266" s="281" t="s">
        <v>3719</v>
      </c>
      <c r="D1266" s="291" t="s">
        <v>6954</v>
      </c>
      <c r="E1266" s="291" t="s">
        <v>6954</v>
      </c>
      <c r="F1266" s="291" t="s">
        <v>947</v>
      </c>
      <c r="G1266" s="281" t="s">
        <v>6955</v>
      </c>
      <c r="H1266" s="1019" t="s">
        <v>949</v>
      </c>
      <c r="I1266" s="1019" t="s">
        <v>949</v>
      </c>
      <c r="J1266" s="1019" t="s">
        <v>949</v>
      </c>
      <c r="K1266" s="1019" t="s">
        <v>949</v>
      </c>
      <c r="L1266" s="1019" t="s">
        <v>949</v>
      </c>
      <c r="M1266" s="1019" t="s">
        <v>949</v>
      </c>
      <c r="N1266" s="155" t="s">
        <v>949</v>
      </c>
      <c r="O1266" s="155" t="s">
        <v>949</v>
      </c>
      <c r="P1266" s="155" t="s">
        <v>949</v>
      </c>
      <c r="Q1266" s="155" t="s">
        <v>949</v>
      </c>
      <c r="R1266" s="1020" t="s">
        <v>949</v>
      </c>
      <c r="S1266" s="29" t="s">
        <v>949</v>
      </c>
      <c r="T1266" s="29" t="s">
        <v>949</v>
      </c>
      <c r="U1266" s="29" t="s">
        <v>949</v>
      </c>
      <c r="V1266" s="29" t="s">
        <v>949</v>
      </c>
      <c r="W1266" s="29" t="s">
        <v>949</v>
      </c>
      <c r="X1266" s="29" t="s">
        <v>949</v>
      </c>
      <c r="Y1266" s="29" t="s">
        <v>949</v>
      </c>
      <c r="Z1266" s="29" t="s">
        <v>949</v>
      </c>
      <c r="AA1266" s="29" t="s">
        <v>949</v>
      </c>
      <c r="AB1266" s="29" t="s">
        <v>949</v>
      </c>
      <c r="AC1266" s="29" t="s">
        <v>949</v>
      </c>
      <c r="AD1266" s="29" t="s">
        <v>949</v>
      </c>
      <c r="AE1266" s="29" t="s">
        <v>961</v>
      </c>
      <c r="AF1266" s="998" t="s">
        <v>132</v>
      </c>
      <c r="AG1266" s="998"/>
      <c r="AH1266" s="998"/>
      <c r="AI1266" s="998"/>
      <c r="AJ1266" s="998">
        <f t="shared" si="118"/>
        <v>1</v>
      </c>
      <c r="AK1266" s="998">
        <f t="shared" si="119"/>
        <v>1</v>
      </c>
    </row>
    <row r="1267" spans="1:37" ht="16.5">
      <c r="A1267" s="1018"/>
      <c r="B1267" s="29">
        <f t="shared" si="117"/>
        <v>1265</v>
      </c>
      <c r="C1267" s="281" t="s">
        <v>3719</v>
      </c>
      <c r="D1267" s="291" t="s">
        <v>6956</v>
      </c>
      <c r="E1267" s="291" t="s">
        <v>6957</v>
      </c>
      <c r="F1267" s="291" t="str">
        <f t="shared" ref="F1267:F1272" si="120">MID(D1267,4,1)</f>
        <v>X</v>
      </c>
      <c r="G1267" s="281" t="s">
        <v>6958</v>
      </c>
      <c r="H1267" s="1019" t="s">
        <v>949</v>
      </c>
      <c r="I1267" s="1019" t="s">
        <v>949</v>
      </c>
      <c r="J1267" s="1019" t="s">
        <v>949</v>
      </c>
      <c r="K1267" s="1019" t="s">
        <v>949</v>
      </c>
      <c r="L1267" s="1019" t="s">
        <v>949</v>
      </c>
      <c r="M1267" s="1019" t="s">
        <v>949</v>
      </c>
      <c r="N1267" s="155" t="s">
        <v>949</v>
      </c>
      <c r="O1267" s="155" t="s">
        <v>949</v>
      </c>
      <c r="P1267" s="155" t="s">
        <v>949</v>
      </c>
      <c r="Q1267" s="155" t="s">
        <v>949</v>
      </c>
      <c r="R1267" s="1020" t="s">
        <v>949</v>
      </c>
      <c r="S1267" s="29" t="s">
        <v>949</v>
      </c>
      <c r="T1267" s="29" t="s">
        <v>949</v>
      </c>
      <c r="U1267" s="29" t="s">
        <v>949</v>
      </c>
      <c r="V1267" s="29" t="s">
        <v>949</v>
      </c>
      <c r="W1267" s="29" t="s">
        <v>949</v>
      </c>
      <c r="X1267" s="29" t="s">
        <v>949</v>
      </c>
      <c r="Y1267" s="29" t="s">
        <v>949</v>
      </c>
      <c r="Z1267" s="29" t="s">
        <v>949</v>
      </c>
      <c r="AA1267" s="29" t="s">
        <v>949</v>
      </c>
      <c r="AB1267" s="29" t="s">
        <v>949</v>
      </c>
      <c r="AC1267" s="29" t="s">
        <v>949</v>
      </c>
      <c r="AD1267" s="29" t="s">
        <v>949</v>
      </c>
      <c r="AE1267" s="29" t="s">
        <v>961</v>
      </c>
      <c r="AF1267" s="998" t="s">
        <v>132</v>
      </c>
      <c r="AG1267" s="998"/>
      <c r="AH1267" s="998"/>
      <c r="AI1267" s="998"/>
      <c r="AJ1267" s="998">
        <f t="shared" si="118"/>
        <v>1</v>
      </c>
      <c r="AK1267" s="998">
        <f t="shared" si="119"/>
        <v>1</v>
      </c>
    </row>
    <row r="1268" spans="1:37" ht="16.5">
      <c r="A1268" s="1018"/>
      <c r="B1268" s="29">
        <f t="shared" si="117"/>
        <v>1266</v>
      </c>
      <c r="C1268" s="281" t="s">
        <v>3719</v>
      </c>
      <c r="D1268" s="291" t="s">
        <v>6959</v>
      </c>
      <c r="E1268" s="291" t="s">
        <v>6960</v>
      </c>
      <c r="F1268" s="291" t="str">
        <f t="shared" si="120"/>
        <v>X</v>
      </c>
      <c r="G1268" s="281" t="s">
        <v>6961</v>
      </c>
      <c r="H1268" s="1019" t="s">
        <v>949</v>
      </c>
      <c r="I1268" s="1019" t="s">
        <v>949</v>
      </c>
      <c r="J1268" s="1019" t="s">
        <v>949</v>
      </c>
      <c r="K1268" s="1019" t="s">
        <v>949</v>
      </c>
      <c r="L1268" s="1019" t="s">
        <v>949</v>
      </c>
      <c r="M1268" s="1019" t="s">
        <v>949</v>
      </c>
      <c r="N1268" s="155" t="s">
        <v>949</v>
      </c>
      <c r="O1268" s="155" t="s">
        <v>949</v>
      </c>
      <c r="P1268" s="155" t="s">
        <v>949</v>
      </c>
      <c r="Q1268" s="155" t="s">
        <v>949</v>
      </c>
      <c r="R1268" s="1020" t="s">
        <v>949</v>
      </c>
      <c r="S1268" s="29" t="s">
        <v>949</v>
      </c>
      <c r="T1268" s="29" t="s">
        <v>949</v>
      </c>
      <c r="U1268" s="29" t="s">
        <v>949</v>
      </c>
      <c r="V1268" s="29" t="s">
        <v>949</v>
      </c>
      <c r="W1268" s="29" t="s">
        <v>949</v>
      </c>
      <c r="X1268" s="29" t="s">
        <v>949</v>
      </c>
      <c r="Y1268" s="29" t="s">
        <v>949</v>
      </c>
      <c r="Z1268" s="29" t="s">
        <v>949</v>
      </c>
      <c r="AA1268" s="29" t="s">
        <v>949</v>
      </c>
      <c r="AB1268" s="29" t="s">
        <v>949</v>
      </c>
      <c r="AC1268" s="29" t="s">
        <v>949</v>
      </c>
      <c r="AD1268" s="29" t="s">
        <v>949</v>
      </c>
      <c r="AE1268" s="29" t="s">
        <v>961</v>
      </c>
      <c r="AF1268" s="998" t="s">
        <v>132</v>
      </c>
      <c r="AG1268" s="998"/>
      <c r="AH1268" s="998"/>
      <c r="AI1268" s="998"/>
      <c r="AJ1268" s="998">
        <f t="shared" si="118"/>
        <v>1</v>
      </c>
      <c r="AK1268" s="998">
        <f t="shared" si="119"/>
        <v>1</v>
      </c>
    </row>
    <row r="1269" spans="1:37" ht="16.5">
      <c r="A1269" s="1018"/>
      <c r="B1269" s="29">
        <f t="shared" si="117"/>
        <v>1267</v>
      </c>
      <c r="C1269" s="281" t="s">
        <v>3719</v>
      </c>
      <c r="D1269" s="291" t="s">
        <v>6962</v>
      </c>
      <c r="E1269" s="291" t="s">
        <v>6963</v>
      </c>
      <c r="F1269" s="291" t="str">
        <f t="shared" si="120"/>
        <v>X</v>
      </c>
      <c r="G1269" s="281" t="s">
        <v>6474</v>
      </c>
      <c r="H1269" s="1019" t="s">
        <v>949</v>
      </c>
      <c r="I1269" s="1019" t="s">
        <v>949</v>
      </c>
      <c r="J1269" s="1019" t="s">
        <v>949</v>
      </c>
      <c r="K1269" s="1019" t="s">
        <v>949</v>
      </c>
      <c r="L1269" s="1019" t="s">
        <v>949</v>
      </c>
      <c r="M1269" s="1019" t="s">
        <v>949</v>
      </c>
      <c r="N1269" s="155" t="s">
        <v>949</v>
      </c>
      <c r="O1269" s="155" t="s">
        <v>949</v>
      </c>
      <c r="P1269" s="155" t="s">
        <v>949</v>
      </c>
      <c r="Q1269" s="155" t="s">
        <v>949</v>
      </c>
      <c r="R1269" s="1020" t="s">
        <v>949</v>
      </c>
      <c r="S1269" s="29" t="s">
        <v>949</v>
      </c>
      <c r="T1269" s="29" t="s">
        <v>949</v>
      </c>
      <c r="U1269" s="29" t="s">
        <v>949</v>
      </c>
      <c r="V1269" s="29" t="s">
        <v>949</v>
      </c>
      <c r="W1269" s="29" t="s">
        <v>949</v>
      </c>
      <c r="X1269" s="29" t="s">
        <v>949</v>
      </c>
      <c r="Y1269" s="29" t="s">
        <v>949</v>
      </c>
      <c r="Z1269" s="29" t="s">
        <v>949</v>
      </c>
      <c r="AA1269" s="29" t="s">
        <v>949</v>
      </c>
      <c r="AB1269" s="29" t="s">
        <v>949</v>
      </c>
      <c r="AC1269" s="29" t="s">
        <v>949</v>
      </c>
      <c r="AD1269" s="29" t="s">
        <v>949</v>
      </c>
      <c r="AE1269" s="29" t="s">
        <v>961</v>
      </c>
      <c r="AF1269" s="998" t="s">
        <v>132</v>
      </c>
      <c r="AG1269" s="998"/>
      <c r="AH1269" s="998"/>
      <c r="AI1269" s="998"/>
      <c r="AJ1269" s="998">
        <f t="shared" si="118"/>
        <v>1</v>
      </c>
      <c r="AK1269" s="998">
        <f t="shared" si="119"/>
        <v>1</v>
      </c>
    </row>
    <row r="1270" spans="1:37" ht="16.5">
      <c r="A1270" s="1018"/>
      <c r="B1270" s="29">
        <f t="shared" si="117"/>
        <v>1268</v>
      </c>
      <c r="C1270" s="281" t="s">
        <v>3719</v>
      </c>
      <c r="D1270" s="291" t="s">
        <v>6964</v>
      </c>
      <c r="E1270" s="291" t="s">
        <v>6965</v>
      </c>
      <c r="F1270" s="291" t="str">
        <f t="shared" si="120"/>
        <v>X</v>
      </c>
      <c r="G1270" s="281" t="s">
        <v>6476</v>
      </c>
      <c r="H1270" s="1019" t="s">
        <v>949</v>
      </c>
      <c r="I1270" s="1019" t="s">
        <v>949</v>
      </c>
      <c r="J1270" s="1019" t="s">
        <v>949</v>
      </c>
      <c r="K1270" s="1019" t="s">
        <v>949</v>
      </c>
      <c r="L1270" s="1019" t="s">
        <v>949</v>
      </c>
      <c r="M1270" s="1019" t="s">
        <v>949</v>
      </c>
      <c r="N1270" s="155" t="s">
        <v>949</v>
      </c>
      <c r="O1270" s="155" t="s">
        <v>949</v>
      </c>
      <c r="P1270" s="155" t="s">
        <v>949</v>
      </c>
      <c r="Q1270" s="155" t="s">
        <v>949</v>
      </c>
      <c r="R1270" s="1020" t="s">
        <v>949</v>
      </c>
      <c r="S1270" s="29" t="s">
        <v>949</v>
      </c>
      <c r="T1270" s="29" t="s">
        <v>949</v>
      </c>
      <c r="U1270" s="29" t="s">
        <v>949</v>
      </c>
      <c r="V1270" s="29" t="s">
        <v>949</v>
      </c>
      <c r="W1270" s="29" t="s">
        <v>949</v>
      </c>
      <c r="X1270" s="29" t="s">
        <v>949</v>
      </c>
      <c r="Y1270" s="29" t="s">
        <v>949</v>
      </c>
      <c r="Z1270" s="29" t="s">
        <v>949</v>
      </c>
      <c r="AA1270" s="29" t="s">
        <v>949</v>
      </c>
      <c r="AB1270" s="29" t="s">
        <v>949</v>
      </c>
      <c r="AC1270" s="29" t="s">
        <v>949</v>
      </c>
      <c r="AD1270" s="29" t="s">
        <v>949</v>
      </c>
      <c r="AE1270" s="29" t="s">
        <v>961</v>
      </c>
      <c r="AF1270" s="998" t="s">
        <v>132</v>
      </c>
      <c r="AG1270" s="998"/>
      <c r="AH1270" s="998"/>
      <c r="AI1270" s="998"/>
      <c r="AJ1270" s="998">
        <f t="shared" si="118"/>
        <v>1</v>
      </c>
      <c r="AK1270" s="998">
        <f t="shared" si="119"/>
        <v>1</v>
      </c>
    </row>
    <row r="1271" spans="1:37" ht="16.5">
      <c r="A1271" s="1018"/>
      <c r="B1271" s="29">
        <f t="shared" si="117"/>
        <v>1269</v>
      </c>
      <c r="C1271" s="281" t="s">
        <v>3719</v>
      </c>
      <c r="D1271" s="291" t="s">
        <v>6966</v>
      </c>
      <c r="E1271" s="291" t="s">
        <v>6967</v>
      </c>
      <c r="F1271" s="291" t="str">
        <f t="shared" si="120"/>
        <v>X</v>
      </c>
      <c r="G1271" s="281" t="s">
        <v>6968</v>
      </c>
      <c r="H1271" s="1019" t="s">
        <v>949</v>
      </c>
      <c r="I1271" s="1019" t="s">
        <v>949</v>
      </c>
      <c r="J1271" s="1019" t="s">
        <v>949</v>
      </c>
      <c r="K1271" s="1019" t="s">
        <v>949</v>
      </c>
      <c r="L1271" s="1019" t="s">
        <v>949</v>
      </c>
      <c r="M1271" s="1019" t="s">
        <v>949</v>
      </c>
      <c r="N1271" s="155" t="s">
        <v>949</v>
      </c>
      <c r="O1271" s="155" t="s">
        <v>949</v>
      </c>
      <c r="P1271" s="155" t="s">
        <v>949</v>
      </c>
      <c r="Q1271" s="155" t="s">
        <v>949</v>
      </c>
      <c r="R1271" s="1020" t="s">
        <v>949</v>
      </c>
      <c r="S1271" s="29" t="s">
        <v>949</v>
      </c>
      <c r="T1271" s="29" t="s">
        <v>949</v>
      </c>
      <c r="U1271" s="29" t="s">
        <v>949</v>
      </c>
      <c r="V1271" s="29" t="s">
        <v>949</v>
      </c>
      <c r="W1271" s="29" t="s">
        <v>949</v>
      </c>
      <c r="X1271" s="29" t="s">
        <v>949</v>
      </c>
      <c r="Y1271" s="29" t="s">
        <v>949</v>
      </c>
      <c r="Z1271" s="29" t="s">
        <v>949</v>
      </c>
      <c r="AA1271" s="29" t="s">
        <v>949</v>
      </c>
      <c r="AB1271" s="29" t="s">
        <v>949</v>
      </c>
      <c r="AC1271" s="29" t="s">
        <v>949</v>
      </c>
      <c r="AD1271" s="29" t="s">
        <v>949</v>
      </c>
      <c r="AE1271" s="29" t="s">
        <v>961</v>
      </c>
      <c r="AF1271" s="998" t="s">
        <v>132</v>
      </c>
      <c r="AG1271" s="998"/>
      <c r="AH1271" s="998"/>
      <c r="AI1271" s="998"/>
      <c r="AJ1271" s="998">
        <f t="shared" si="118"/>
        <v>1</v>
      </c>
      <c r="AK1271" s="998">
        <f t="shared" si="119"/>
        <v>1</v>
      </c>
    </row>
    <row r="1272" spans="1:37" ht="24" customHeight="1">
      <c r="A1272" s="1018"/>
      <c r="B1272" s="29">
        <f t="shared" si="117"/>
        <v>1270</v>
      </c>
      <c r="C1272" s="281" t="s">
        <v>3719</v>
      </c>
      <c r="D1272" s="291" t="s">
        <v>6969</v>
      </c>
      <c r="E1272" s="291" t="s">
        <v>6970</v>
      </c>
      <c r="F1272" s="291" t="str">
        <f t="shared" si="120"/>
        <v>X</v>
      </c>
      <c r="G1272" s="281" t="s">
        <v>6470</v>
      </c>
      <c r="H1272" s="1019" t="s">
        <v>949</v>
      </c>
      <c r="I1272" s="1019" t="s">
        <v>949</v>
      </c>
      <c r="J1272" s="1019" t="s">
        <v>949</v>
      </c>
      <c r="K1272" s="1019" t="s">
        <v>949</v>
      </c>
      <c r="L1272" s="1019" t="s">
        <v>949</v>
      </c>
      <c r="M1272" s="1019" t="s">
        <v>949</v>
      </c>
      <c r="N1272" s="155" t="s">
        <v>949</v>
      </c>
      <c r="O1272" s="155" t="s">
        <v>949</v>
      </c>
      <c r="P1272" s="155" t="s">
        <v>949</v>
      </c>
      <c r="Q1272" s="155" t="s">
        <v>949</v>
      </c>
      <c r="R1272" s="1020" t="s">
        <v>949</v>
      </c>
      <c r="S1272" s="29" t="s">
        <v>949</v>
      </c>
      <c r="T1272" s="29" t="s">
        <v>949</v>
      </c>
      <c r="U1272" s="29" t="s">
        <v>949</v>
      </c>
      <c r="V1272" s="29" t="s">
        <v>949</v>
      </c>
      <c r="W1272" s="29" t="s">
        <v>949</v>
      </c>
      <c r="X1272" s="29" t="s">
        <v>949</v>
      </c>
      <c r="Y1272" s="29" t="s">
        <v>949</v>
      </c>
      <c r="Z1272" s="29" t="s">
        <v>949</v>
      </c>
      <c r="AA1272" s="29" t="s">
        <v>949</v>
      </c>
      <c r="AB1272" s="29" t="s">
        <v>949</v>
      </c>
      <c r="AC1272" s="29" t="s">
        <v>949</v>
      </c>
      <c r="AD1272" s="29" t="s">
        <v>949</v>
      </c>
      <c r="AE1272" s="29" t="s">
        <v>961</v>
      </c>
      <c r="AF1272" s="998" t="s">
        <v>132</v>
      </c>
      <c r="AG1272" s="998"/>
      <c r="AH1272" s="998"/>
      <c r="AI1272" s="998"/>
      <c r="AJ1272" s="998">
        <f t="shared" si="118"/>
        <v>1</v>
      </c>
      <c r="AK1272" s="998">
        <f t="shared" si="119"/>
        <v>1</v>
      </c>
    </row>
    <row r="1273" spans="1:37" ht="16.5">
      <c r="A1273" s="1018"/>
      <c r="B1273" s="29">
        <f t="shared" si="117"/>
        <v>1271</v>
      </c>
      <c r="C1273" s="281" t="s">
        <v>3719</v>
      </c>
      <c r="D1273" s="291" t="s">
        <v>6971</v>
      </c>
      <c r="E1273" s="291" t="s">
        <v>6971</v>
      </c>
      <c r="F1273" s="291" t="s">
        <v>947</v>
      </c>
      <c r="G1273" s="281" t="s">
        <v>6972</v>
      </c>
      <c r="H1273" s="1019" t="s">
        <v>949</v>
      </c>
      <c r="I1273" s="1019" t="s">
        <v>949</v>
      </c>
      <c r="J1273" s="1019" t="s">
        <v>949</v>
      </c>
      <c r="K1273" s="1019" t="s">
        <v>949</v>
      </c>
      <c r="L1273" s="1019" t="s">
        <v>949</v>
      </c>
      <c r="M1273" s="1019" t="s">
        <v>949</v>
      </c>
      <c r="N1273" s="155" t="s">
        <v>949</v>
      </c>
      <c r="O1273" s="155" t="s">
        <v>949</v>
      </c>
      <c r="P1273" s="155" t="s">
        <v>949</v>
      </c>
      <c r="Q1273" s="155" t="s">
        <v>949</v>
      </c>
      <c r="R1273" s="1020" t="s">
        <v>949</v>
      </c>
      <c r="S1273" s="29" t="s">
        <v>949</v>
      </c>
      <c r="T1273" s="29" t="s">
        <v>949</v>
      </c>
      <c r="U1273" s="29" t="s">
        <v>949</v>
      </c>
      <c r="V1273" s="29" t="s">
        <v>949</v>
      </c>
      <c r="W1273" s="29" t="s">
        <v>949</v>
      </c>
      <c r="X1273" s="29" t="s">
        <v>949</v>
      </c>
      <c r="Y1273" s="29" t="s">
        <v>949</v>
      </c>
      <c r="Z1273" s="29" t="s">
        <v>949</v>
      </c>
      <c r="AA1273" s="29" t="s">
        <v>949</v>
      </c>
      <c r="AB1273" s="29" t="s">
        <v>949</v>
      </c>
      <c r="AC1273" s="29" t="s">
        <v>949</v>
      </c>
      <c r="AD1273" s="29" t="s">
        <v>949</v>
      </c>
      <c r="AE1273" s="29" t="s">
        <v>961</v>
      </c>
      <c r="AF1273" s="998" t="s">
        <v>132</v>
      </c>
      <c r="AG1273" s="998"/>
      <c r="AH1273" s="998"/>
      <c r="AI1273" s="998"/>
      <c r="AJ1273" s="998">
        <f t="shared" si="118"/>
        <v>1</v>
      </c>
      <c r="AK1273" s="998">
        <f t="shared" si="119"/>
        <v>1</v>
      </c>
    </row>
    <row r="1274" spans="1:37" ht="16.5">
      <c r="A1274" s="1018"/>
      <c r="B1274" s="29">
        <f t="shared" si="117"/>
        <v>1272</v>
      </c>
      <c r="C1274" s="281" t="s">
        <v>3719</v>
      </c>
      <c r="D1274" s="291" t="s">
        <v>6973</v>
      </c>
      <c r="E1274" s="291" t="s">
        <v>6973</v>
      </c>
      <c r="F1274" s="291" t="s">
        <v>947</v>
      </c>
      <c r="G1274" s="281" t="s">
        <v>6356</v>
      </c>
      <c r="H1274" s="1019" t="s">
        <v>949</v>
      </c>
      <c r="I1274" s="1019" t="s">
        <v>949</v>
      </c>
      <c r="J1274" s="1019" t="s">
        <v>949</v>
      </c>
      <c r="K1274" s="1019" t="s">
        <v>949</v>
      </c>
      <c r="L1274" s="1019" t="s">
        <v>949</v>
      </c>
      <c r="M1274" s="1019" t="s">
        <v>949</v>
      </c>
      <c r="N1274" s="155" t="s">
        <v>949</v>
      </c>
      <c r="O1274" s="155" t="s">
        <v>949</v>
      </c>
      <c r="P1274" s="155" t="s">
        <v>949</v>
      </c>
      <c r="Q1274" s="155" t="s">
        <v>949</v>
      </c>
      <c r="R1274" s="1020" t="s">
        <v>949</v>
      </c>
      <c r="S1274" s="29" t="s">
        <v>949</v>
      </c>
      <c r="T1274" s="29" t="s">
        <v>949</v>
      </c>
      <c r="U1274" s="29" t="s">
        <v>949</v>
      </c>
      <c r="V1274" s="29" t="s">
        <v>949</v>
      </c>
      <c r="W1274" s="29" t="s">
        <v>949</v>
      </c>
      <c r="X1274" s="29" t="s">
        <v>949</v>
      </c>
      <c r="Y1274" s="29" t="s">
        <v>949</v>
      </c>
      <c r="Z1274" s="29" t="s">
        <v>949</v>
      </c>
      <c r="AA1274" s="29" t="s">
        <v>949</v>
      </c>
      <c r="AB1274" s="29" t="s">
        <v>949</v>
      </c>
      <c r="AC1274" s="29" t="s">
        <v>949</v>
      </c>
      <c r="AD1274" s="29" t="s">
        <v>949</v>
      </c>
      <c r="AE1274" s="29" t="s">
        <v>961</v>
      </c>
      <c r="AF1274" s="998" t="s">
        <v>132</v>
      </c>
      <c r="AG1274" s="998"/>
      <c r="AH1274" s="998"/>
      <c r="AI1274" s="998"/>
      <c r="AJ1274" s="998">
        <f t="shared" si="118"/>
        <v>1</v>
      </c>
      <c r="AK1274" s="998">
        <f t="shared" si="119"/>
        <v>1</v>
      </c>
    </row>
    <row r="1275" spans="1:37" ht="16.5">
      <c r="A1275" s="1018"/>
      <c r="B1275" s="29">
        <f t="shared" si="117"/>
        <v>1273</v>
      </c>
      <c r="C1275" s="281" t="s">
        <v>3719</v>
      </c>
      <c r="D1275" s="291" t="s">
        <v>6974</v>
      </c>
      <c r="E1275" s="291" t="s">
        <v>6974</v>
      </c>
      <c r="F1275" s="291" t="s">
        <v>947</v>
      </c>
      <c r="G1275" s="281" t="s">
        <v>6975</v>
      </c>
      <c r="H1275" s="1019" t="s">
        <v>949</v>
      </c>
      <c r="I1275" s="1019" t="s">
        <v>949</v>
      </c>
      <c r="J1275" s="1019" t="s">
        <v>949</v>
      </c>
      <c r="K1275" s="1019" t="s">
        <v>949</v>
      </c>
      <c r="L1275" s="1019" t="s">
        <v>949</v>
      </c>
      <c r="M1275" s="1019" t="s">
        <v>949</v>
      </c>
      <c r="N1275" s="155" t="s">
        <v>949</v>
      </c>
      <c r="O1275" s="155" t="s">
        <v>949</v>
      </c>
      <c r="P1275" s="155" t="s">
        <v>949</v>
      </c>
      <c r="Q1275" s="155" t="s">
        <v>949</v>
      </c>
      <c r="R1275" s="1020" t="s">
        <v>949</v>
      </c>
      <c r="S1275" s="29" t="s">
        <v>949</v>
      </c>
      <c r="T1275" s="29" t="s">
        <v>949</v>
      </c>
      <c r="U1275" s="29" t="s">
        <v>949</v>
      </c>
      <c r="V1275" s="29" t="s">
        <v>949</v>
      </c>
      <c r="W1275" s="29" t="s">
        <v>949</v>
      </c>
      <c r="X1275" s="29" t="s">
        <v>949</v>
      </c>
      <c r="Y1275" s="29" t="s">
        <v>949</v>
      </c>
      <c r="Z1275" s="29" t="s">
        <v>949</v>
      </c>
      <c r="AA1275" s="29" t="s">
        <v>949</v>
      </c>
      <c r="AB1275" s="29" t="s">
        <v>949</v>
      </c>
      <c r="AC1275" s="29" t="s">
        <v>949</v>
      </c>
      <c r="AD1275" s="29" t="s">
        <v>949</v>
      </c>
      <c r="AE1275" s="29" t="s">
        <v>961</v>
      </c>
      <c r="AF1275" s="998" t="s">
        <v>132</v>
      </c>
      <c r="AG1275" s="998"/>
      <c r="AH1275" s="998"/>
      <c r="AI1275" s="998"/>
      <c r="AJ1275" s="998">
        <f t="shared" si="118"/>
        <v>1</v>
      </c>
      <c r="AK1275" s="998">
        <f t="shared" si="119"/>
        <v>1</v>
      </c>
    </row>
    <row r="1276" spans="1:37" ht="16.5">
      <c r="A1276" s="1018"/>
      <c r="B1276" s="29">
        <f t="shared" si="117"/>
        <v>1274</v>
      </c>
      <c r="C1276" s="281" t="s">
        <v>3719</v>
      </c>
      <c r="D1276" s="291" t="s">
        <v>6976</v>
      </c>
      <c r="E1276" s="291" t="s">
        <v>6976</v>
      </c>
      <c r="F1276" s="291" t="s">
        <v>947</v>
      </c>
      <c r="G1276" s="281" t="s">
        <v>6478</v>
      </c>
      <c r="H1276" s="1019" t="s">
        <v>949</v>
      </c>
      <c r="I1276" s="1019" t="s">
        <v>949</v>
      </c>
      <c r="J1276" s="1019" t="s">
        <v>949</v>
      </c>
      <c r="K1276" s="1019" t="s">
        <v>949</v>
      </c>
      <c r="L1276" s="1019" t="s">
        <v>949</v>
      </c>
      <c r="M1276" s="1019" t="s">
        <v>949</v>
      </c>
      <c r="N1276" s="155" t="s">
        <v>949</v>
      </c>
      <c r="O1276" s="155" t="s">
        <v>949</v>
      </c>
      <c r="P1276" s="155" t="s">
        <v>949</v>
      </c>
      <c r="Q1276" s="155" t="s">
        <v>949</v>
      </c>
      <c r="R1276" s="1020" t="s">
        <v>949</v>
      </c>
      <c r="S1276" s="29" t="s">
        <v>949</v>
      </c>
      <c r="T1276" s="29" t="s">
        <v>949</v>
      </c>
      <c r="U1276" s="29" t="s">
        <v>949</v>
      </c>
      <c r="V1276" s="29" t="s">
        <v>949</v>
      </c>
      <c r="W1276" s="29" t="s">
        <v>949</v>
      </c>
      <c r="X1276" s="29" t="s">
        <v>949</v>
      </c>
      <c r="Y1276" s="29" t="s">
        <v>949</v>
      </c>
      <c r="Z1276" s="29" t="s">
        <v>949</v>
      </c>
      <c r="AA1276" s="29" t="s">
        <v>949</v>
      </c>
      <c r="AB1276" s="29" t="s">
        <v>949</v>
      </c>
      <c r="AC1276" s="29" t="s">
        <v>949</v>
      </c>
      <c r="AD1276" s="29" t="s">
        <v>949</v>
      </c>
      <c r="AE1276" s="29" t="s">
        <v>961</v>
      </c>
      <c r="AF1276" s="998" t="s">
        <v>132</v>
      </c>
      <c r="AG1276" s="998"/>
      <c r="AH1276" s="998"/>
      <c r="AI1276" s="998"/>
      <c r="AJ1276" s="998">
        <f t="shared" si="118"/>
        <v>1</v>
      </c>
      <c r="AK1276" s="998">
        <f t="shared" si="119"/>
        <v>1</v>
      </c>
    </row>
    <row r="1277" spans="1:37" ht="16.5">
      <c r="A1277" s="1018"/>
      <c r="B1277" s="29">
        <f t="shared" si="117"/>
        <v>1275</v>
      </c>
      <c r="C1277" s="281" t="s">
        <v>3719</v>
      </c>
      <c r="D1277" s="291" t="s">
        <v>6977</v>
      </c>
      <c r="E1277" s="291" t="s">
        <v>6977</v>
      </c>
      <c r="F1277" s="291" t="s">
        <v>947</v>
      </c>
      <c r="G1277" s="281" t="s">
        <v>6978</v>
      </c>
      <c r="H1277" s="1019" t="s">
        <v>949</v>
      </c>
      <c r="I1277" s="1019" t="s">
        <v>949</v>
      </c>
      <c r="J1277" s="1019" t="s">
        <v>949</v>
      </c>
      <c r="K1277" s="1019" t="s">
        <v>949</v>
      </c>
      <c r="L1277" s="1019" t="s">
        <v>949</v>
      </c>
      <c r="M1277" s="1019" t="s">
        <v>949</v>
      </c>
      <c r="N1277" s="155" t="s">
        <v>949</v>
      </c>
      <c r="O1277" s="155" t="s">
        <v>949</v>
      </c>
      <c r="P1277" s="155" t="s">
        <v>949</v>
      </c>
      <c r="Q1277" s="155" t="s">
        <v>949</v>
      </c>
      <c r="R1277" s="1020" t="s">
        <v>949</v>
      </c>
      <c r="S1277" s="29" t="s">
        <v>949</v>
      </c>
      <c r="T1277" s="29" t="s">
        <v>949</v>
      </c>
      <c r="U1277" s="29" t="s">
        <v>949</v>
      </c>
      <c r="V1277" s="29" t="s">
        <v>949</v>
      </c>
      <c r="W1277" s="29" t="s">
        <v>949</v>
      </c>
      <c r="X1277" s="29" t="s">
        <v>949</v>
      </c>
      <c r="Y1277" s="29" t="s">
        <v>949</v>
      </c>
      <c r="Z1277" s="29" t="s">
        <v>949</v>
      </c>
      <c r="AA1277" s="29" t="s">
        <v>949</v>
      </c>
      <c r="AB1277" s="29" t="s">
        <v>949</v>
      </c>
      <c r="AC1277" s="29" t="s">
        <v>949</v>
      </c>
      <c r="AD1277" s="29" t="s">
        <v>949</v>
      </c>
      <c r="AE1277" s="29" t="s">
        <v>961</v>
      </c>
      <c r="AF1277" s="998" t="s">
        <v>132</v>
      </c>
      <c r="AG1277" s="998"/>
      <c r="AH1277" s="998"/>
      <c r="AI1277" s="998"/>
      <c r="AJ1277" s="998">
        <f t="shared" si="118"/>
        <v>1</v>
      </c>
      <c r="AK1277" s="998">
        <f t="shared" si="119"/>
        <v>1</v>
      </c>
    </row>
    <row r="1278" spans="1:37" ht="16.5">
      <c r="A1278" s="1018"/>
      <c r="B1278" s="29">
        <f t="shared" si="117"/>
        <v>1276</v>
      </c>
      <c r="C1278" s="281" t="s">
        <v>3719</v>
      </c>
      <c r="D1278" s="291" t="s">
        <v>6979</v>
      </c>
      <c r="E1278" s="291" t="s">
        <v>6979</v>
      </c>
      <c r="F1278" s="291" t="s">
        <v>947</v>
      </c>
      <c r="G1278" s="281" t="s">
        <v>6980</v>
      </c>
      <c r="H1278" s="1019" t="s">
        <v>949</v>
      </c>
      <c r="I1278" s="1019" t="s">
        <v>949</v>
      </c>
      <c r="J1278" s="1019" t="s">
        <v>949</v>
      </c>
      <c r="K1278" s="1019" t="s">
        <v>949</v>
      </c>
      <c r="L1278" s="1019" t="s">
        <v>949</v>
      </c>
      <c r="M1278" s="1019" t="s">
        <v>949</v>
      </c>
      <c r="N1278" s="155" t="s">
        <v>949</v>
      </c>
      <c r="O1278" s="155" t="s">
        <v>949</v>
      </c>
      <c r="P1278" s="155" t="s">
        <v>949</v>
      </c>
      <c r="Q1278" s="155" t="s">
        <v>949</v>
      </c>
      <c r="R1278" s="1020" t="s">
        <v>949</v>
      </c>
      <c r="S1278" s="29" t="s">
        <v>949</v>
      </c>
      <c r="T1278" s="29" t="s">
        <v>949</v>
      </c>
      <c r="U1278" s="29" t="s">
        <v>949</v>
      </c>
      <c r="V1278" s="29" t="s">
        <v>949</v>
      </c>
      <c r="W1278" s="29" t="s">
        <v>949</v>
      </c>
      <c r="X1278" s="29" t="s">
        <v>949</v>
      </c>
      <c r="Y1278" s="29" t="s">
        <v>949</v>
      </c>
      <c r="Z1278" s="29" t="s">
        <v>949</v>
      </c>
      <c r="AA1278" s="29" t="s">
        <v>949</v>
      </c>
      <c r="AB1278" s="29" t="s">
        <v>949</v>
      </c>
      <c r="AC1278" s="29" t="s">
        <v>949</v>
      </c>
      <c r="AD1278" s="29" t="s">
        <v>949</v>
      </c>
      <c r="AE1278" s="29" t="s">
        <v>961</v>
      </c>
      <c r="AF1278" s="998" t="s">
        <v>132</v>
      </c>
      <c r="AG1278" s="998"/>
      <c r="AH1278" s="998"/>
      <c r="AI1278" s="998"/>
      <c r="AJ1278" s="998">
        <f t="shared" si="118"/>
        <v>1</v>
      </c>
      <c r="AK1278" s="998">
        <f t="shared" si="119"/>
        <v>1</v>
      </c>
    </row>
    <row r="1279" spans="1:37" ht="14.45" customHeight="1">
      <c r="A1279" s="1018"/>
      <c r="B1279" s="29">
        <f t="shared" si="117"/>
        <v>1277</v>
      </c>
      <c r="C1279" s="281" t="s">
        <v>3719</v>
      </c>
      <c r="D1279" s="291" t="s">
        <v>6981</v>
      </c>
      <c r="E1279" s="291" t="s">
        <v>6981</v>
      </c>
      <c r="F1279" s="291" t="s">
        <v>947</v>
      </c>
      <c r="G1279" s="281" t="s">
        <v>6982</v>
      </c>
      <c r="H1279" s="1019" t="s">
        <v>949</v>
      </c>
      <c r="I1279" s="1019" t="s">
        <v>949</v>
      </c>
      <c r="J1279" s="1019" t="s">
        <v>949</v>
      </c>
      <c r="K1279" s="1019" t="s">
        <v>949</v>
      </c>
      <c r="L1279" s="1019" t="s">
        <v>949</v>
      </c>
      <c r="M1279" s="1019" t="s">
        <v>949</v>
      </c>
      <c r="N1279" s="155" t="s">
        <v>949</v>
      </c>
      <c r="O1279" s="155" t="s">
        <v>949</v>
      </c>
      <c r="P1279" s="155" t="s">
        <v>949</v>
      </c>
      <c r="Q1279" s="155" t="s">
        <v>949</v>
      </c>
      <c r="R1279" s="1020" t="s">
        <v>949</v>
      </c>
      <c r="S1279" s="29" t="s">
        <v>949</v>
      </c>
      <c r="T1279" s="29" t="s">
        <v>949</v>
      </c>
      <c r="U1279" s="29" t="s">
        <v>949</v>
      </c>
      <c r="V1279" s="29" t="s">
        <v>949</v>
      </c>
      <c r="W1279" s="29" t="s">
        <v>949</v>
      </c>
      <c r="X1279" s="29" t="s">
        <v>949</v>
      </c>
      <c r="Y1279" s="29" t="s">
        <v>949</v>
      </c>
      <c r="Z1279" s="29" t="s">
        <v>949</v>
      </c>
      <c r="AA1279" s="29" t="s">
        <v>949</v>
      </c>
      <c r="AB1279" s="29" t="s">
        <v>949</v>
      </c>
      <c r="AC1279" s="29" t="s">
        <v>949</v>
      </c>
      <c r="AD1279" s="29" t="s">
        <v>949</v>
      </c>
      <c r="AE1279" s="29" t="s">
        <v>961</v>
      </c>
      <c r="AF1279" s="998" t="s">
        <v>132</v>
      </c>
      <c r="AG1279" s="998"/>
      <c r="AH1279" s="998"/>
      <c r="AI1279" s="998"/>
      <c r="AJ1279" s="998">
        <f t="shared" si="118"/>
        <v>1</v>
      </c>
      <c r="AK1279" s="998">
        <f t="shared" si="119"/>
        <v>1</v>
      </c>
    </row>
    <row r="1280" spans="1:37" ht="14.45" customHeight="1">
      <c r="A1280" s="1018"/>
      <c r="B1280" s="29">
        <f t="shared" si="117"/>
        <v>1278</v>
      </c>
      <c r="C1280" s="281" t="s">
        <v>3719</v>
      </c>
      <c r="D1280" s="291" t="s">
        <v>6983</v>
      </c>
      <c r="E1280" s="291" t="s">
        <v>6983</v>
      </c>
      <c r="F1280" s="291" t="s">
        <v>947</v>
      </c>
      <c r="G1280" s="281" t="s">
        <v>6984</v>
      </c>
      <c r="H1280" s="1019" t="s">
        <v>949</v>
      </c>
      <c r="I1280" s="1019" t="s">
        <v>949</v>
      </c>
      <c r="J1280" s="1019" t="s">
        <v>949</v>
      </c>
      <c r="K1280" s="1019" t="s">
        <v>949</v>
      </c>
      <c r="L1280" s="1019" t="s">
        <v>949</v>
      </c>
      <c r="M1280" s="1019" t="s">
        <v>949</v>
      </c>
      <c r="N1280" s="155" t="s">
        <v>949</v>
      </c>
      <c r="O1280" s="155" t="s">
        <v>949</v>
      </c>
      <c r="P1280" s="155" t="s">
        <v>949</v>
      </c>
      <c r="Q1280" s="155" t="s">
        <v>949</v>
      </c>
      <c r="R1280" s="1020" t="s">
        <v>949</v>
      </c>
      <c r="S1280" s="29" t="s">
        <v>949</v>
      </c>
      <c r="T1280" s="29" t="s">
        <v>949</v>
      </c>
      <c r="U1280" s="29" t="s">
        <v>949</v>
      </c>
      <c r="V1280" s="29" t="s">
        <v>949</v>
      </c>
      <c r="W1280" s="29" t="s">
        <v>949</v>
      </c>
      <c r="X1280" s="29" t="s">
        <v>949</v>
      </c>
      <c r="Y1280" s="29" t="s">
        <v>949</v>
      </c>
      <c r="Z1280" s="29" t="s">
        <v>949</v>
      </c>
      <c r="AA1280" s="29" t="s">
        <v>949</v>
      </c>
      <c r="AB1280" s="29" t="s">
        <v>949</v>
      </c>
      <c r="AC1280" s="29" t="s">
        <v>949</v>
      </c>
      <c r="AD1280" s="29" t="s">
        <v>949</v>
      </c>
      <c r="AE1280" s="29" t="s">
        <v>961</v>
      </c>
      <c r="AF1280" s="998" t="s">
        <v>132</v>
      </c>
      <c r="AG1280" s="998"/>
      <c r="AH1280" s="998"/>
      <c r="AI1280" s="998"/>
      <c r="AJ1280" s="998">
        <f t="shared" si="118"/>
        <v>1</v>
      </c>
      <c r="AK1280" s="998">
        <f t="shared" si="119"/>
        <v>1</v>
      </c>
    </row>
    <row r="1281" spans="1:37" ht="14.45" customHeight="1">
      <c r="A1281" s="1018"/>
      <c r="B1281" s="29">
        <f t="shared" si="117"/>
        <v>1279</v>
      </c>
      <c r="C1281" s="281" t="s">
        <v>3719</v>
      </c>
      <c r="D1281" s="291" t="s">
        <v>6985</v>
      </c>
      <c r="E1281" s="291" t="s">
        <v>6985</v>
      </c>
      <c r="F1281" s="291" t="s">
        <v>947</v>
      </c>
      <c r="G1281" s="281" t="s">
        <v>6986</v>
      </c>
      <c r="H1281" s="1019" t="s">
        <v>949</v>
      </c>
      <c r="I1281" s="1019" t="s">
        <v>949</v>
      </c>
      <c r="J1281" s="1019" t="s">
        <v>949</v>
      </c>
      <c r="K1281" s="1019" t="s">
        <v>949</v>
      </c>
      <c r="L1281" s="1019" t="s">
        <v>949</v>
      </c>
      <c r="M1281" s="1019" t="s">
        <v>949</v>
      </c>
      <c r="N1281" s="155" t="s">
        <v>949</v>
      </c>
      <c r="O1281" s="155" t="s">
        <v>949</v>
      </c>
      <c r="P1281" s="155" t="s">
        <v>949</v>
      </c>
      <c r="Q1281" s="155" t="s">
        <v>949</v>
      </c>
      <c r="R1281" s="1020" t="s">
        <v>949</v>
      </c>
      <c r="S1281" s="29" t="s">
        <v>949</v>
      </c>
      <c r="T1281" s="29" t="s">
        <v>949</v>
      </c>
      <c r="U1281" s="29" t="s">
        <v>949</v>
      </c>
      <c r="V1281" s="29" t="s">
        <v>949</v>
      </c>
      <c r="W1281" s="29" t="s">
        <v>949</v>
      </c>
      <c r="X1281" s="29" t="s">
        <v>949</v>
      </c>
      <c r="Y1281" s="29" t="s">
        <v>949</v>
      </c>
      <c r="Z1281" s="29" t="s">
        <v>949</v>
      </c>
      <c r="AA1281" s="29" t="s">
        <v>949</v>
      </c>
      <c r="AB1281" s="29" t="s">
        <v>949</v>
      </c>
      <c r="AC1281" s="29" t="s">
        <v>949</v>
      </c>
      <c r="AD1281" s="29" t="s">
        <v>949</v>
      </c>
      <c r="AE1281" s="29" t="s">
        <v>961</v>
      </c>
      <c r="AF1281" s="998" t="s">
        <v>132</v>
      </c>
      <c r="AG1281" s="998"/>
      <c r="AH1281" s="998"/>
      <c r="AI1281" s="998"/>
      <c r="AJ1281" s="998">
        <f t="shared" si="118"/>
        <v>1</v>
      </c>
      <c r="AK1281" s="998">
        <f t="shared" si="119"/>
        <v>1</v>
      </c>
    </row>
    <row r="1282" spans="1:37" ht="14.45" customHeight="1">
      <c r="A1282" s="1018"/>
      <c r="B1282" s="29">
        <f t="shared" si="117"/>
        <v>1280</v>
      </c>
      <c r="C1282" s="281" t="s">
        <v>3719</v>
      </c>
      <c r="D1282" s="291" t="s">
        <v>6987</v>
      </c>
      <c r="E1282" s="450" t="s">
        <v>6988</v>
      </c>
      <c r="F1282" s="291" t="str">
        <f>MID(D1282,4,1)</f>
        <v>X</v>
      </c>
      <c r="G1282" s="1036" t="s">
        <v>6989</v>
      </c>
      <c r="H1282" s="1019" t="s">
        <v>949</v>
      </c>
      <c r="I1282" s="1019" t="s">
        <v>949</v>
      </c>
      <c r="J1282" s="1019" t="s">
        <v>949</v>
      </c>
      <c r="K1282" s="1019" t="s">
        <v>949</v>
      </c>
      <c r="L1282" s="1019" t="s">
        <v>949</v>
      </c>
      <c r="M1282" s="1019" t="s">
        <v>949</v>
      </c>
      <c r="N1282" s="155" t="s">
        <v>949</v>
      </c>
      <c r="O1282" s="155" t="s">
        <v>949</v>
      </c>
      <c r="P1282" s="155" t="s">
        <v>949</v>
      </c>
      <c r="Q1282" s="155" t="s">
        <v>949</v>
      </c>
      <c r="R1282" s="1020" t="s">
        <v>949</v>
      </c>
      <c r="S1282" s="29" t="s">
        <v>949</v>
      </c>
      <c r="T1282" s="29" t="s">
        <v>949</v>
      </c>
      <c r="U1282" s="29" t="s">
        <v>949</v>
      </c>
      <c r="V1282" s="29" t="s">
        <v>949</v>
      </c>
      <c r="W1282" s="29" t="s">
        <v>949</v>
      </c>
      <c r="X1282" s="29" t="s">
        <v>949</v>
      </c>
      <c r="Y1282" s="29" t="s">
        <v>949</v>
      </c>
      <c r="Z1282" s="29" t="s">
        <v>949</v>
      </c>
      <c r="AA1282" s="29" t="s">
        <v>949</v>
      </c>
      <c r="AB1282" s="29" t="s">
        <v>949</v>
      </c>
      <c r="AC1282" s="29" t="s">
        <v>949</v>
      </c>
      <c r="AD1282" s="29" t="s">
        <v>949</v>
      </c>
      <c r="AE1282" s="998" t="s">
        <v>940</v>
      </c>
      <c r="AF1282" s="998" t="s">
        <v>132</v>
      </c>
      <c r="AG1282" s="998"/>
      <c r="AH1282" s="998"/>
      <c r="AI1282" s="998"/>
      <c r="AJ1282" s="998">
        <f t="shared" si="118"/>
        <v>1</v>
      </c>
      <c r="AK1282" s="998">
        <f t="shared" si="119"/>
        <v>1</v>
      </c>
    </row>
    <row r="1283" spans="1:37" ht="14.45" customHeight="1">
      <c r="A1283" s="1018"/>
      <c r="B1283" s="29">
        <f t="shared" si="117"/>
        <v>1281</v>
      </c>
      <c r="C1283" s="281" t="s">
        <v>3719</v>
      </c>
      <c r="D1283" s="291" t="s">
        <v>6990</v>
      </c>
      <c r="E1283" s="450" t="s">
        <v>6991</v>
      </c>
      <c r="F1283" s="291" t="s">
        <v>947</v>
      </c>
      <c r="G1283" s="1036" t="s">
        <v>6992</v>
      </c>
      <c r="H1283" s="1019" t="s">
        <v>949</v>
      </c>
      <c r="I1283" s="1019" t="s">
        <v>949</v>
      </c>
      <c r="J1283" s="1019" t="s">
        <v>949</v>
      </c>
      <c r="K1283" s="1019" t="s">
        <v>949</v>
      </c>
      <c r="L1283" s="1019" t="s">
        <v>949</v>
      </c>
      <c r="M1283" s="1019" t="s">
        <v>949</v>
      </c>
      <c r="N1283" s="155" t="s">
        <v>949</v>
      </c>
      <c r="O1283" s="155" t="s">
        <v>949</v>
      </c>
      <c r="P1283" s="155" t="s">
        <v>949</v>
      </c>
      <c r="Q1283" s="155" t="s">
        <v>949</v>
      </c>
      <c r="R1283" s="1020" t="s">
        <v>949</v>
      </c>
      <c r="S1283" s="29" t="s">
        <v>949</v>
      </c>
      <c r="T1283" s="29" t="s">
        <v>949</v>
      </c>
      <c r="U1283" s="29" t="s">
        <v>949</v>
      </c>
      <c r="V1283" s="29" t="s">
        <v>949</v>
      </c>
      <c r="W1283" s="29" t="s">
        <v>949</v>
      </c>
      <c r="X1283" s="29" t="s">
        <v>949</v>
      </c>
      <c r="Y1283" s="29" t="s">
        <v>949</v>
      </c>
      <c r="Z1283" s="29" t="s">
        <v>949</v>
      </c>
      <c r="AA1283" s="29" t="s">
        <v>949</v>
      </c>
      <c r="AB1283" s="29" t="s">
        <v>949</v>
      </c>
      <c r="AC1283" s="29" t="s">
        <v>949</v>
      </c>
      <c r="AD1283" s="29" t="s">
        <v>949</v>
      </c>
      <c r="AE1283" s="998" t="s">
        <v>940</v>
      </c>
      <c r="AF1283" s="998" t="s">
        <v>132</v>
      </c>
      <c r="AG1283" s="998"/>
      <c r="AH1283" s="998"/>
      <c r="AI1283" s="998"/>
      <c r="AJ1283" s="998">
        <f t="shared" si="118"/>
        <v>1</v>
      </c>
      <c r="AK1283" s="998">
        <f t="shared" si="119"/>
        <v>1</v>
      </c>
    </row>
    <row r="1284" spans="1:37" ht="14.45" customHeight="1">
      <c r="A1284" s="1018"/>
      <c r="B1284" s="29">
        <f t="shared" si="117"/>
        <v>1282</v>
      </c>
      <c r="C1284" s="281" t="s">
        <v>3719</v>
      </c>
      <c r="D1284" s="450" t="s">
        <v>6993</v>
      </c>
      <c r="E1284" s="450" t="s">
        <v>6993</v>
      </c>
      <c r="F1284" s="291" t="s">
        <v>947</v>
      </c>
      <c r="G1284" s="1036" t="s">
        <v>6994</v>
      </c>
      <c r="H1284" s="1019" t="s">
        <v>949</v>
      </c>
      <c r="I1284" s="1019" t="s">
        <v>949</v>
      </c>
      <c r="J1284" s="1019" t="s">
        <v>949</v>
      </c>
      <c r="K1284" s="1019" t="s">
        <v>949</v>
      </c>
      <c r="L1284" s="1019" t="s">
        <v>949</v>
      </c>
      <c r="M1284" s="1019" t="s">
        <v>949</v>
      </c>
      <c r="N1284" s="155" t="s">
        <v>949</v>
      </c>
      <c r="O1284" s="155" t="s">
        <v>949</v>
      </c>
      <c r="P1284" s="155" t="s">
        <v>949</v>
      </c>
      <c r="Q1284" s="155" t="s">
        <v>949</v>
      </c>
      <c r="R1284" s="1020" t="s">
        <v>949</v>
      </c>
      <c r="S1284" s="29" t="s">
        <v>949</v>
      </c>
      <c r="T1284" s="29" t="s">
        <v>949</v>
      </c>
      <c r="U1284" s="29" t="s">
        <v>949</v>
      </c>
      <c r="V1284" s="29" t="s">
        <v>949</v>
      </c>
      <c r="W1284" s="29" t="s">
        <v>949</v>
      </c>
      <c r="X1284" s="29" t="s">
        <v>949</v>
      </c>
      <c r="Y1284" s="29" t="s">
        <v>949</v>
      </c>
      <c r="Z1284" s="29" t="s">
        <v>949</v>
      </c>
      <c r="AA1284" s="29" t="s">
        <v>949</v>
      </c>
      <c r="AB1284" s="29" t="s">
        <v>949</v>
      </c>
      <c r="AC1284" s="29" t="s">
        <v>949</v>
      </c>
      <c r="AD1284" s="29" t="s">
        <v>949</v>
      </c>
      <c r="AE1284" s="998" t="s">
        <v>940</v>
      </c>
      <c r="AF1284" s="998" t="s">
        <v>132</v>
      </c>
      <c r="AG1284" s="998"/>
      <c r="AH1284" s="998"/>
      <c r="AI1284" s="998"/>
      <c r="AJ1284" s="998">
        <f t="shared" si="118"/>
        <v>1</v>
      </c>
      <c r="AK1284" s="998">
        <f t="shared" si="119"/>
        <v>1</v>
      </c>
    </row>
    <row r="1285" spans="1:37" ht="14.45" customHeight="1">
      <c r="A1285" s="1018"/>
      <c r="B1285" s="29">
        <f t="shared" si="117"/>
        <v>1283</v>
      </c>
      <c r="C1285" s="281" t="s">
        <v>3719</v>
      </c>
      <c r="D1285" s="450" t="s">
        <v>6995</v>
      </c>
      <c r="E1285" s="450" t="s">
        <v>6995</v>
      </c>
      <c r="F1285" s="291" t="s">
        <v>947</v>
      </c>
      <c r="G1285" s="1036" t="s">
        <v>6996</v>
      </c>
      <c r="H1285" s="1019" t="s">
        <v>949</v>
      </c>
      <c r="I1285" s="1019" t="s">
        <v>949</v>
      </c>
      <c r="J1285" s="1019" t="s">
        <v>949</v>
      </c>
      <c r="K1285" s="1019" t="s">
        <v>949</v>
      </c>
      <c r="L1285" s="1019" t="s">
        <v>949</v>
      </c>
      <c r="M1285" s="1019" t="s">
        <v>949</v>
      </c>
      <c r="N1285" s="155" t="s">
        <v>949</v>
      </c>
      <c r="O1285" s="155" t="s">
        <v>949</v>
      </c>
      <c r="P1285" s="155" t="s">
        <v>949</v>
      </c>
      <c r="Q1285" s="155" t="s">
        <v>949</v>
      </c>
      <c r="R1285" s="1020" t="s">
        <v>949</v>
      </c>
      <c r="S1285" s="29" t="s">
        <v>949</v>
      </c>
      <c r="T1285" s="29" t="s">
        <v>949</v>
      </c>
      <c r="U1285" s="29" t="s">
        <v>949</v>
      </c>
      <c r="V1285" s="29" t="s">
        <v>949</v>
      </c>
      <c r="W1285" s="29" t="s">
        <v>949</v>
      </c>
      <c r="X1285" s="29" t="s">
        <v>949</v>
      </c>
      <c r="Y1285" s="29" t="s">
        <v>949</v>
      </c>
      <c r="Z1285" s="29" t="s">
        <v>949</v>
      </c>
      <c r="AA1285" s="29" t="s">
        <v>949</v>
      </c>
      <c r="AB1285" s="29" t="s">
        <v>949</v>
      </c>
      <c r="AC1285" s="29" t="s">
        <v>949</v>
      </c>
      <c r="AD1285" s="29" t="s">
        <v>949</v>
      </c>
      <c r="AE1285" s="998" t="s">
        <v>940</v>
      </c>
      <c r="AF1285" s="998" t="s">
        <v>132</v>
      </c>
      <c r="AG1285" s="998"/>
      <c r="AH1285" s="998"/>
      <c r="AI1285" s="998"/>
      <c r="AJ1285" s="998">
        <f t="shared" si="118"/>
        <v>1</v>
      </c>
      <c r="AK1285" s="998">
        <f t="shared" si="119"/>
        <v>1</v>
      </c>
    </row>
    <row r="1286" spans="1:37" ht="14.45" customHeight="1">
      <c r="A1286" s="1018"/>
      <c r="B1286" s="29">
        <f t="shared" si="117"/>
        <v>1284</v>
      </c>
      <c r="C1286" s="281" t="s">
        <v>3719</v>
      </c>
      <c r="D1286" s="450" t="s">
        <v>6997</v>
      </c>
      <c r="E1286" s="450" t="s">
        <v>6997</v>
      </c>
      <c r="F1286" s="291" t="s">
        <v>947</v>
      </c>
      <c r="G1286" s="1036" t="s">
        <v>6998</v>
      </c>
      <c r="H1286" s="1019" t="s">
        <v>949</v>
      </c>
      <c r="I1286" s="1019" t="s">
        <v>949</v>
      </c>
      <c r="J1286" s="1019" t="s">
        <v>949</v>
      </c>
      <c r="K1286" s="1019" t="s">
        <v>949</v>
      </c>
      <c r="L1286" s="1019" t="s">
        <v>949</v>
      </c>
      <c r="M1286" s="1019" t="s">
        <v>949</v>
      </c>
      <c r="N1286" s="155" t="s">
        <v>949</v>
      </c>
      <c r="O1286" s="155" t="s">
        <v>949</v>
      </c>
      <c r="P1286" s="155" t="s">
        <v>949</v>
      </c>
      <c r="Q1286" s="155" t="s">
        <v>949</v>
      </c>
      <c r="R1286" s="1020" t="s">
        <v>949</v>
      </c>
      <c r="S1286" s="29" t="s">
        <v>949</v>
      </c>
      <c r="T1286" s="29" t="s">
        <v>949</v>
      </c>
      <c r="U1286" s="29" t="s">
        <v>949</v>
      </c>
      <c r="V1286" s="29" t="s">
        <v>949</v>
      </c>
      <c r="W1286" s="29" t="s">
        <v>949</v>
      </c>
      <c r="X1286" s="29" t="s">
        <v>949</v>
      </c>
      <c r="Y1286" s="29" t="s">
        <v>949</v>
      </c>
      <c r="Z1286" s="29" t="s">
        <v>949</v>
      </c>
      <c r="AA1286" s="29" t="s">
        <v>949</v>
      </c>
      <c r="AB1286" s="29" t="s">
        <v>949</v>
      </c>
      <c r="AC1286" s="29" t="s">
        <v>949</v>
      </c>
      <c r="AD1286" s="29" t="s">
        <v>949</v>
      </c>
      <c r="AE1286" s="998" t="s">
        <v>940</v>
      </c>
      <c r="AF1286" s="998" t="s">
        <v>132</v>
      </c>
      <c r="AG1286" s="998"/>
      <c r="AH1286" s="998"/>
      <c r="AI1286" s="998"/>
      <c r="AJ1286" s="998">
        <f t="shared" si="118"/>
        <v>1</v>
      </c>
      <c r="AK1286" s="998">
        <f t="shared" si="119"/>
        <v>1</v>
      </c>
    </row>
    <row r="1287" spans="1:37" ht="14.45" customHeight="1">
      <c r="A1287" s="1018"/>
      <c r="B1287" s="29">
        <f t="shared" si="117"/>
        <v>1285</v>
      </c>
      <c r="C1287" s="281" t="s">
        <v>3719</v>
      </c>
      <c r="D1287" s="450" t="s">
        <v>6999</v>
      </c>
      <c r="E1287" s="450" t="s">
        <v>6999</v>
      </c>
      <c r="F1287" s="291" t="s">
        <v>947</v>
      </c>
      <c r="G1287" s="1036" t="s">
        <v>7000</v>
      </c>
      <c r="H1287" s="1019" t="s">
        <v>949</v>
      </c>
      <c r="I1287" s="1019" t="s">
        <v>949</v>
      </c>
      <c r="J1287" s="1019" t="s">
        <v>949</v>
      </c>
      <c r="K1287" s="1019" t="s">
        <v>949</v>
      </c>
      <c r="L1287" s="1019" t="s">
        <v>949</v>
      </c>
      <c r="M1287" s="1019" t="s">
        <v>949</v>
      </c>
      <c r="N1287" s="155" t="s">
        <v>949</v>
      </c>
      <c r="O1287" s="155" t="s">
        <v>949</v>
      </c>
      <c r="P1287" s="155" t="s">
        <v>949</v>
      </c>
      <c r="Q1287" s="155" t="s">
        <v>949</v>
      </c>
      <c r="R1287" s="1020" t="s">
        <v>949</v>
      </c>
      <c r="S1287" s="29" t="s">
        <v>949</v>
      </c>
      <c r="T1287" s="29" t="s">
        <v>949</v>
      </c>
      <c r="U1287" s="29" t="s">
        <v>949</v>
      </c>
      <c r="V1287" s="29" t="s">
        <v>949</v>
      </c>
      <c r="W1287" s="29" t="s">
        <v>949</v>
      </c>
      <c r="X1287" s="29" t="s">
        <v>949</v>
      </c>
      <c r="Y1287" s="29" t="s">
        <v>949</v>
      </c>
      <c r="Z1287" s="29" t="s">
        <v>949</v>
      </c>
      <c r="AA1287" s="29" t="s">
        <v>949</v>
      </c>
      <c r="AB1287" s="29" t="s">
        <v>949</v>
      </c>
      <c r="AC1287" s="29" t="s">
        <v>949</v>
      </c>
      <c r="AD1287" s="29" t="s">
        <v>949</v>
      </c>
      <c r="AE1287" s="998" t="s">
        <v>940</v>
      </c>
      <c r="AF1287" s="998" t="s">
        <v>132</v>
      </c>
      <c r="AG1287" s="998"/>
      <c r="AH1287" s="998"/>
      <c r="AI1287" s="998"/>
      <c r="AJ1287" s="998">
        <f t="shared" si="118"/>
        <v>1</v>
      </c>
      <c r="AK1287" s="998">
        <f t="shared" si="119"/>
        <v>1</v>
      </c>
    </row>
    <row r="1288" spans="1:37" ht="14.45" customHeight="1">
      <c r="A1288" s="1018"/>
      <c r="B1288" s="29">
        <f t="shared" si="117"/>
        <v>1286</v>
      </c>
      <c r="C1288" s="281" t="s">
        <v>3719</v>
      </c>
      <c r="D1288" s="450" t="s">
        <v>7001</v>
      </c>
      <c r="E1288" s="450" t="s">
        <v>7001</v>
      </c>
      <c r="F1288" s="291" t="s">
        <v>947</v>
      </c>
      <c r="G1288" s="1036" t="s">
        <v>7002</v>
      </c>
      <c r="H1288" s="1019" t="s">
        <v>949</v>
      </c>
      <c r="I1288" s="1019" t="s">
        <v>949</v>
      </c>
      <c r="J1288" s="1019" t="s">
        <v>949</v>
      </c>
      <c r="K1288" s="1019" t="s">
        <v>949</v>
      </c>
      <c r="L1288" s="1019" t="s">
        <v>949</v>
      </c>
      <c r="M1288" s="1019" t="s">
        <v>949</v>
      </c>
      <c r="N1288" s="155" t="s">
        <v>949</v>
      </c>
      <c r="O1288" s="155" t="s">
        <v>949</v>
      </c>
      <c r="P1288" s="155" t="s">
        <v>949</v>
      </c>
      <c r="Q1288" s="155" t="s">
        <v>949</v>
      </c>
      <c r="R1288" s="1020" t="s">
        <v>949</v>
      </c>
      <c r="S1288" s="29" t="s">
        <v>949</v>
      </c>
      <c r="T1288" s="29" t="s">
        <v>949</v>
      </c>
      <c r="U1288" s="29" t="s">
        <v>949</v>
      </c>
      <c r="V1288" s="29" t="s">
        <v>949</v>
      </c>
      <c r="W1288" s="29" t="s">
        <v>949</v>
      </c>
      <c r="X1288" s="29" t="s">
        <v>949</v>
      </c>
      <c r="Y1288" s="29" t="s">
        <v>949</v>
      </c>
      <c r="Z1288" s="29" t="s">
        <v>949</v>
      </c>
      <c r="AA1288" s="29" t="s">
        <v>949</v>
      </c>
      <c r="AB1288" s="29" t="s">
        <v>949</v>
      </c>
      <c r="AC1288" s="29" t="s">
        <v>949</v>
      </c>
      <c r="AD1288" s="29" t="s">
        <v>949</v>
      </c>
      <c r="AE1288" s="998" t="s">
        <v>940</v>
      </c>
      <c r="AF1288" s="998" t="s">
        <v>132</v>
      </c>
      <c r="AG1288" s="998"/>
      <c r="AH1288" s="998"/>
      <c r="AI1288" s="998"/>
      <c r="AJ1288" s="998">
        <f t="shared" si="118"/>
        <v>1</v>
      </c>
      <c r="AK1288" s="998">
        <f t="shared" si="119"/>
        <v>1</v>
      </c>
    </row>
    <row r="1289" spans="1:37" ht="14.45" customHeight="1">
      <c r="A1289" s="1018"/>
      <c r="B1289" s="29">
        <f t="shared" si="117"/>
        <v>1287</v>
      </c>
      <c r="C1289" s="281" t="s">
        <v>3719</v>
      </c>
      <c r="D1289" s="291" t="s">
        <v>7003</v>
      </c>
      <c r="E1289" s="551" t="s">
        <v>7004</v>
      </c>
      <c r="F1289" s="291" t="str">
        <f>MID(D1289,4,1)</f>
        <v>X</v>
      </c>
      <c r="G1289" s="1037" t="s">
        <v>7005</v>
      </c>
      <c r="H1289" s="1019" t="s">
        <v>949</v>
      </c>
      <c r="I1289" s="1019" t="s">
        <v>949</v>
      </c>
      <c r="J1289" s="1019" t="s">
        <v>949</v>
      </c>
      <c r="K1289" s="1019" t="s">
        <v>949</v>
      </c>
      <c r="L1289" s="1019" t="s">
        <v>949</v>
      </c>
      <c r="M1289" s="1019" t="s">
        <v>949</v>
      </c>
      <c r="N1289" s="155" t="s">
        <v>949</v>
      </c>
      <c r="O1289" s="155" t="s">
        <v>949</v>
      </c>
      <c r="P1289" s="155" t="s">
        <v>949</v>
      </c>
      <c r="Q1289" s="155" t="s">
        <v>949</v>
      </c>
      <c r="R1289" s="1020" t="s">
        <v>949</v>
      </c>
      <c r="S1289" s="29" t="s">
        <v>949</v>
      </c>
      <c r="T1289" s="29" t="s">
        <v>949</v>
      </c>
      <c r="U1289" s="29" t="s">
        <v>949</v>
      </c>
      <c r="V1289" s="29" t="s">
        <v>949</v>
      </c>
      <c r="W1289" s="29" t="s">
        <v>949</v>
      </c>
      <c r="X1289" s="29" t="s">
        <v>949</v>
      </c>
      <c r="Y1289" s="29" t="s">
        <v>949</v>
      </c>
      <c r="Z1289" s="29" t="s">
        <v>949</v>
      </c>
      <c r="AA1289" s="29" t="s">
        <v>949</v>
      </c>
      <c r="AB1289" s="29" t="s">
        <v>949</v>
      </c>
      <c r="AC1289" s="29" t="s">
        <v>949</v>
      </c>
      <c r="AD1289" s="29" t="s">
        <v>949</v>
      </c>
      <c r="AE1289" s="29" t="s">
        <v>940</v>
      </c>
      <c r="AF1289" s="998" t="s">
        <v>132</v>
      </c>
      <c r="AG1289" s="998"/>
      <c r="AH1289" s="998"/>
      <c r="AI1289" s="998"/>
      <c r="AJ1289" s="998">
        <f t="shared" si="118"/>
        <v>1</v>
      </c>
      <c r="AK1289" s="998">
        <f t="shared" si="119"/>
        <v>1</v>
      </c>
    </row>
    <row r="1290" spans="1:37" ht="14.45" customHeight="1">
      <c r="A1290" s="1018"/>
      <c r="B1290" s="29">
        <f t="shared" si="117"/>
        <v>1288</v>
      </c>
      <c r="C1290" s="281" t="s">
        <v>3719</v>
      </c>
      <c r="D1290" s="291" t="s">
        <v>7006</v>
      </c>
      <c r="E1290" s="551" t="s">
        <v>7007</v>
      </c>
      <c r="F1290" s="291" t="str">
        <f>MID(D1290,4,1)</f>
        <v>X</v>
      </c>
      <c r="G1290" s="1036" t="s">
        <v>7008</v>
      </c>
      <c r="H1290" s="1019" t="s">
        <v>949</v>
      </c>
      <c r="I1290" s="1019" t="s">
        <v>949</v>
      </c>
      <c r="J1290" s="1019" t="s">
        <v>949</v>
      </c>
      <c r="K1290" s="1019" t="s">
        <v>949</v>
      </c>
      <c r="L1290" s="1019" t="s">
        <v>949</v>
      </c>
      <c r="M1290" s="1019" t="s">
        <v>949</v>
      </c>
      <c r="N1290" s="155" t="s">
        <v>949</v>
      </c>
      <c r="O1290" s="155" t="s">
        <v>949</v>
      </c>
      <c r="P1290" s="155" t="s">
        <v>949</v>
      </c>
      <c r="Q1290" s="155" t="s">
        <v>949</v>
      </c>
      <c r="R1290" s="1020" t="s">
        <v>949</v>
      </c>
      <c r="S1290" s="29" t="s">
        <v>949</v>
      </c>
      <c r="T1290" s="29" t="s">
        <v>949</v>
      </c>
      <c r="U1290" s="29" t="s">
        <v>949</v>
      </c>
      <c r="V1290" s="29" t="s">
        <v>949</v>
      </c>
      <c r="W1290" s="29" t="s">
        <v>949</v>
      </c>
      <c r="X1290" s="29" t="s">
        <v>949</v>
      </c>
      <c r="Y1290" s="29" t="s">
        <v>949</v>
      </c>
      <c r="Z1290" s="29" t="s">
        <v>949</v>
      </c>
      <c r="AA1290" s="29" t="s">
        <v>949</v>
      </c>
      <c r="AB1290" s="29" t="s">
        <v>949</v>
      </c>
      <c r="AC1290" s="29" t="s">
        <v>949</v>
      </c>
      <c r="AD1290" s="29" t="s">
        <v>949</v>
      </c>
      <c r="AE1290" s="29" t="s">
        <v>940</v>
      </c>
      <c r="AF1290" s="998" t="s">
        <v>132</v>
      </c>
      <c r="AG1290" s="998"/>
      <c r="AH1290" s="998"/>
      <c r="AI1290" s="998"/>
      <c r="AJ1290" s="998">
        <f t="shared" si="118"/>
        <v>1</v>
      </c>
      <c r="AK1290" s="998">
        <f t="shared" si="119"/>
        <v>1</v>
      </c>
    </row>
    <row r="1291" spans="1:37" ht="14.45" customHeight="1">
      <c r="A1291" s="1018"/>
      <c r="B1291" s="29">
        <f t="shared" si="117"/>
        <v>1289</v>
      </c>
      <c r="C1291" s="281" t="s">
        <v>3719</v>
      </c>
      <c r="D1291" s="280" t="s">
        <v>7009</v>
      </c>
      <c r="E1291" s="280" t="s">
        <v>7009</v>
      </c>
      <c r="F1291" s="291" t="s">
        <v>947</v>
      </c>
      <c r="G1291" s="1036" t="s">
        <v>7010</v>
      </c>
      <c r="H1291" s="1019" t="s">
        <v>949</v>
      </c>
      <c r="I1291" s="1019" t="s">
        <v>949</v>
      </c>
      <c r="J1291" s="1019" t="s">
        <v>949</v>
      </c>
      <c r="K1291" s="1019" t="s">
        <v>949</v>
      </c>
      <c r="L1291" s="1019" t="s">
        <v>949</v>
      </c>
      <c r="M1291" s="1019" t="s">
        <v>949</v>
      </c>
      <c r="N1291" s="155" t="s">
        <v>949</v>
      </c>
      <c r="O1291" s="155" t="s">
        <v>949</v>
      </c>
      <c r="P1291" s="155" t="s">
        <v>949</v>
      </c>
      <c r="Q1291" s="155" t="s">
        <v>949</v>
      </c>
      <c r="R1291" s="1020" t="s">
        <v>949</v>
      </c>
      <c r="S1291" s="29" t="s">
        <v>949</v>
      </c>
      <c r="T1291" s="29" t="s">
        <v>949</v>
      </c>
      <c r="U1291" s="29" t="s">
        <v>949</v>
      </c>
      <c r="V1291" s="29" t="s">
        <v>949</v>
      </c>
      <c r="W1291" s="29" t="s">
        <v>949</v>
      </c>
      <c r="X1291" s="29" t="s">
        <v>949</v>
      </c>
      <c r="Y1291" s="29" t="s">
        <v>949</v>
      </c>
      <c r="Z1291" s="29" t="s">
        <v>949</v>
      </c>
      <c r="AA1291" s="29" t="s">
        <v>949</v>
      </c>
      <c r="AB1291" s="29" t="s">
        <v>949</v>
      </c>
      <c r="AC1291" s="29" t="s">
        <v>949</v>
      </c>
      <c r="AD1291" s="29" t="s">
        <v>949</v>
      </c>
      <c r="AE1291" s="29" t="s">
        <v>940</v>
      </c>
      <c r="AF1291" s="998" t="s">
        <v>132</v>
      </c>
      <c r="AG1291" s="998"/>
      <c r="AH1291" s="998"/>
      <c r="AI1291" s="998"/>
      <c r="AJ1291" s="998">
        <f t="shared" si="118"/>
        <v>1</v>
      </c>
      <c r="AK1291" s="998">
        <f t="shared" si="119"/>
        <v>1</v>
      </c>
    </row>
    <row r="1292" spans="1:37" ht="14.45" customHeight="1">
      <c r="A1292" s="1018"/>
      <c r="B1292" s="29">
        <f t="shared" si="117"/>
        <v>1290</v>
      </c>
      <c r="C1292" s="281" t="s">
        <v>3719</v>
      </c>
      <c r="D1292" s="280" t="s">
        <v>7011</v>
      </c>
      <c r="E1292" s="280" t="s">
        <v>7011</v>
      </c>
      <c r="F1292" s="291" t="s">
        <v>947</v>
      </c>
      <c r="G1292" s="1036" t="s">
        <v>7012</v>
      </c>
      <c r="H1292" s="1019" t="s">
        <v>949</v>
      </c>
      <c r="I1292" s="1019" t="s">
        <v>949</v>
      </c>
      <c r="J1292" s="1019" t="s">
        <v>949</v>
      </c>
      <c r="K1292" s="1019" t="s">
        <v>949</v>
      </c>
      <c r="L1292" s="1019" t="s">
        <v>949</v>
      </c>
      <c r="M1292" s="1019" t="s">
        <v>949</v>
      </c>
      <c r="N1292" s="155" t="s">
        <v>949</v>
      </c>
      <c r="O1292" s="155" t="s">
        <v>949</v>
      </c>
      <c r="P1292" s="155" t="s">
        <v>949</v>
      </c>
      <c r="Q1292" s="155" t="s">
        <v>949</v>
      </c>
      <c r="R1292" s="1020" t="s">
        <v>949</v>
      </c>
      <c r="S1292" s="29" t="s">
        <v>949</v>
      </c>
      <c r="T1292" s="29" t="s">
        <v>949</v>
      </c>
      <c r="U1292" s="29" t="s">
        <v>949</v>
      </c>
      <c r="V1292" s="29" t="s">
        <v>949</v>
      </c>
      <c r="W1292" s="29" t="s">
        <v>949</v>
      </c>
      <c r="X1292" s="29" t="s">
        <v>949</v>
      </c>
      <c r="Y1292" s="29" t="s">
        <v>949</v>
      </c>
      <c r="Z1292" s="29" t="s">
        <v>949</v>
      </c>
      <c r="AA1292" s="29" t="s">
        <v>949</v>
      </c>
      <c r="AB1292" s="29" t="s">
        <v>949</v>
      </c>
      <c r="AC1292" s="29" t="s">
        <v>949</v>
      </c>
      <c r="AD1292" s="29" t="s">
        <v>949</v>
      </c>
      <c r="AE1292" s="29" t="s">
        <v>940</v>
      </c>
      <c r="AF1292" s="998" t="s">
        <v>132</v>
      </c>
      <c r="AG1292" s="998"/>
      <c r="AH1292" s="998"/>
      <c r="AI1292" s="998"/>
      <c r="AJ1292" s="998">
        <f t="shared" si="118"/>
        <v>1</v>
      </c>
      <c r="AK1292" s="998">
        <f t="shared" si="119"/>
        <v>1</v>
      </c>
    </row>
    <row r="1293" spans="1:37" ht="14.45" customHeight="1">
      <c r="A1293" s="1018"/>
      <c r="B1293" s="29">
        <f t="shared" si="117"/>
        <v>1291</v>
      </c>
      <c r="C1293" s="281" t="s">
        <v>3719</v>
      </c>
      <c r="D1293" s="280" t="s">
        <v>7013</v>
      </c>
      <c r="E1293" s="280" t="s">
        <v>7013</v>
      </c>
      <c r="F1293" s="291" t="s">
        <v>947</v>
      </c>
      <c r="G1293" s="1036" t="s">
        <v>7014</v>
      </c>
      <c r="H1293" s="1019" t="s">
        <v>949</v>
      </c>
      <c r="I1293" s="1019" t="s">
        <v>949</v>
      </c>
      <c r="J1293" s="1019" t="s">
        <v>949</v>
      </c>
      <c r="K1293" s="1019" t="s">
        <v>949</v>
      </c>
      <c r="L1293" s="1019" t="s">
        <v>949</v>
      </c>
      <c r="M1293" s="1019" t="s">
        <v>949</v>
      </c>
      <c r="N1293" s="155" t="s">
        <v>949</v>
      </c>
      <c r="O1293" s="155" t="s">
        <v>949</v>
      </c>
      <c r="P1293" s="155" t="s">
        <v>949</v>
      </c>
      <c r="Q1293" s="155" t="s">
        <v>949</v>
      </c>
      <c r="R1293" s="1020" t="s">
        <v>949</v>
      </c>
      <c r="S1293" s="29" t="s">
        <v>949</v>
      </c>
      <c r="T1293" s="29" t="s">
        <v>949</v>
      </c>
      <c r="U1293" s="29" t="s">
        <v>949</v>
      </c>
      <c r="V1293" s="29" t="s">
        <v>949</v>
      </c>
      <c r="W1293" s="29" t="s">
        <v>949</v>
      </c>
      <c r="X1293" s="29" t="s">
        <v>949</v>
      </c>
      <c r="Y1293" s="29" t="s">
        <v>949</v>
      </c>
      <c r="Z1293" s="29" t="s">
        <v>949</v>
      </c>
      <c r="AA1293" s="29" t="s">
        <v>949</v>
      </c>
      <c r="AB1293" s="29" t="s">
        <v>949</v>
      </c>
      <c r="AC1293" s="29" t="s">
        <v>949</v>
      </c>
      <c r="AD1293" s="29" t="s">
        <v>949</v>
      </c>
      <c r="AE1293" s="29" t="s">
        <v>940</v>
      </c>
      <c r="AF1293" s="998" t="s">
        <v>132</v>
      </c>
      <c r="AG1293" s="998"/>
      <c r="AH1293" s="998"/>
      <c r="AI1293" s="998"/>
      <c r="AJ1293" s="998">
        <f t="shared" si="118"/>
        <v>1</v>
      </c>
      <c r="AK1293" s="998">
        <f t="shared" si="119"/>
        <v>1</v>
      </c>
    </row>
    <row r="1294" spans="1:37" ht="16.5">
      <c r="A1294" s="1018"/>
      <c r="B1294" s="29">
        <f t="shared" si="117"/>
        <v>1292</v>
      </c>
      <c r="C1294" s="281" t="s">
        <v>3719</v>
      </c>
      <c r="D1294" s="280" t="s">
        <v>7015</v>
      </c>
      <c r="E1294" s="280" t="s">
        <v>7015</v>
      </c>
      <c r="F1294" s="291" t="s">
        <v>947</v>
      </c>
      <c r="G1294" s="1036" t="s">
        <v>7016</v>
      </c>
      <c r="H1294" s="1019" t="s">
        <v>949</v>
      </c>
      <c r="I1294" s="1019" t="s">
        <v>949</v>
      </c>
      <c r="J1294" s="1019" t="s">
        <v>949</v>
      </c>
      <c r="K1294" s="1019" t="s">
        <v>949</v>
      </c>
      <c r="L1294" s="1019" t="s">
        <v>949</v>
      </c>
      <c r="M1294" s="1019" t="s">
        <v>949</v>
      </c>
      <c r="N1294" s="155" t="s">
        <v>949</v>
      </c>
      <c r="O1294" s="155" t="s">
        <v>949</v>
      </c>
      <c r="P1294" s="155" t="s">
        <v>949</v>
      </c>
      <c r="Q1294" s="155" t="s">
        <v>949</v>
      </c>
      <c r="R1294" s="1020" t="s">
        <v>949</v>
      </c>
      <c r="S1294" s="29" t="s">
        <v>949</v>
      </c>
      <c r="T1294" s="29" t="s">
        <v>949</v>
      </c>
      <c r="U1294" s="29" t="s">
        <v>949</v>
      </c>
      <c r="V1294" s="29" t="s">
        <v>949</v>
      </c>
      <c r="W1294" s="29" t="s">
        <v>949</v>
      </c>
      <c r="X1294" s="29" t="s">
        <v>949</v>
      </c>
      <c r="Y1294" s="29" t="s">
        <v>949</v>
      </c>
      <c r="Z1294" s="29" t="s">
        <v>949</v>
      </c>
      <c r="AA1294" s="29" t="s">
        <v>949</v>
      </c>
      <c r="AB1294" s="29" t="s">
        <v>949</v>
      </c>
      <c r="AC1294" s="29" t="s">
        <v>949</v>
      </c>
      <c r="AD1294" s="29" t="s">
        <v>949</v>
      </c>
      <c r="AE1294" s="29" t="s">
        <v>940</v>
      </c>
      <c r="AF1294" s="998" t="s">
        <v>132</v>
      </c>
      <c r="AG1294" s="998"/>
      <c r="AH1294" s="998"/>
      <c r="AI1294" s="998"/>
      <c r="AJ1294" s="998">
        <f t="shared" si="118"/>
        <v>1</v>
      </c>
      <c r="AK1294" s="998">
        <f t="shared" si="119"/>
        <v>1</v>
      </c>
    </row>
    <row r="1295" spans="1:37" ht="16.5">
      <c r="A1295" s="1018"/>
      <c r="B1295" s="29">
        <f t="shared" si="117"/>
        <v>1293</v>
      </c>
      <c r="C1295" s="281" t="s">
        <v>3719</v>
      </c>
      <c r="D1295" s="280" t="s">
        <v>7017</v>
      </c>
      <c r="E1295" s="280" t="s">
        <v>7017</v>
      </c>
      <c r="F1295" s="291" t="s">
        <v>947</v>
      </c>
      <c r="G1295" s="1036" t="s">
        <v>7018</v>
      </c>
      <c r="H1295" s="1019" t="s">
        <v>949</v>
      </c>
      <c r="I1295" s="1019" t="s">
        <v>949</v>
      </c>
      <c r="J1295" s="1019" t="s">
        <v>949</v>
      </c>
      <c r="K1295" s="1019" t="s">
        <v>949</v>
      </c>
      <c r="L1295" s="1019" t="s">
        <v>949</v>
      </c>
      <c r="M1295" s="1019" t="s">
        <v>949</v>
      </c>
      <c r="N1295" s="155" t="s">
        <v>949</v>
      </c>
      <c r="O1295" s="155" t="s">
        <v>949</v>
      </c>
      <c r="P1295" s="155" t="s">
        <v>949</v>
      </c>
      <c r="Q1295" s="155" t="s">
        <v>949</v>
      </c>
      <c r="R1295" s="1020" t="s">
        <v>949</v>
      </c>
      <c r="S1295" s="29" t="s">
        <v>949</v>
      </c>
      <c r="T1295" s="29" t="s">
        <v>949</v>
      </c>
      <c r="U1295" s="29" t="s">
        <v>949</v>
      </c>
      <c r="V1295" s="29" t="s">
        <v>949</v>
      </c>
      <c r="W1295" s="29" t="s">
        <v>949</v>
      </c>
      <c r="X1295" s="29" t="s">
        <v>949</v>
      </c>
      <c r="Y1295" s="29" t="s">
        <v>949</v>
      </c>
      <c r="Z1295" s="29" t="s">
        <v>949</v>
      </c>
      <c r="AA1295" s="29" t="s">
        <v>949</v>
      </c>
      <c r="AB1295" s="29" t="s">
        <v>949</v>
      </c>
      <c r="AC1295" s="29" t="s">
        <v>949</v>
      </c>
      <c r="AD1295" s="29" t="s">
        <v>949</v>
      </c>
      <c r="AE1295" s="29" t="s">
        <v>940</v>
      </c>
      <c r="AF1295" s="998" t="s">
        <v>132</v>
      </c>
      <c r="AG1295" s="998"/>
      <c r="AH1295" s="998"/>
      <c r="AI1295" s="998"/>
      <c r="AJ1295" s="998">
        <f t="shared" si="118"/>
        <v>1</v>
      </c>
      <c r="AK1295" s="998">
        <f t="shared" si="119"/>
        <v>1</v>
      </c>
    </row>
    <row r="1296" spans="1:37" ht="16.5">
      <c r="A1296" s="1018"/>
      <c r="B1296" s="29">
        <f t="shared" si="117"/>
        <v>1294</v>
      </c>
      <c r="C1296" s="281" t="s">
        <v>3719</v>
      </c>
      <c r="D1296" s="291" t="s">
        <v>7019</v>
      </c>
      <c r="E1296" s="189" t="s">
        <v>7020</v>
      </c>
      <c r="F1296" s="291" t="s">
        <v>947</v>
      </c>
      <c r="G1296" s="281" t="s">
        <v>7021</v>
      </c>
      <c r="H1296" s="1019" t="s">
        <v>949</v>
      </c>
      <c r="I1296" s="1019" t="s">
        <v>949</v>
      </c>
      <c r="J1296" s="1019" t="s">
        <v>949</v>
      </c>
      <c r="K1296" s="1019" t="s">
        <v>949</v>
      </c>
      <c r="L1296" s="1019" t="s">
        <v>949</v>
      </c>
      <c r="M1296" s="1019" t="s">
        <v>949</v>
      </c>
      <c r="N1296" s="155" t="s">
        <v>949</v>
      </c>
      <c r="O1296" s="155" t="s">
        <v>949</v>
      </c>
      <c r="P1296" s="155" t="s">
        <v>949</v>
      </c>
      <c r="Q1296" s="155" t="s">
        <v>949</v>
      </c>
      <c r="R1296" s="1020" t="s">
        <v>949</v>
      </c>
      <c r="S1296" s="29" t="s">
        <v>949</v>
      </c>
      <c r="T1296" s="29" t="s">
        <v>949</v>
      </c>
      <c r="U1296" s="29" t="s">
        <v>949</v>
      </c>
      <c r="V1296" s="29" t="s">
        <v>949</v>
      </c>
      <c r="W1296" s="29" t="s">
        <v>949</v>
      </c>
      <c r="X1296" s="29" t="s">
        <v>949</v>
      </c>
      <c r="Y1296" s="29" t="s">
        <v>949</v>
      </c>
      <c r="Z1296" s="29" t="s">
        <v>949</v>
      </c>
      <c r="AA1296" s="29" t="s">
        <v>949</v>
      </c>
      <c r="AB1296" s="29" t="s">
        <v>949</v>
      </c>
      <c r="AC1296" s="29" t="s">
        <v>949</v>
      </c>
      <c r="AD1296" s="29" t="s">
        <v>949</v>
      </c>
      <c r="AE1296" s="29" t="s">
        <v>1059</v>
      </c>
      <c r="AF1296" s="998" t="s">
        <v>132</v>
      </c>
      <c r="AG1296" s="998"/>
      <c r="AH1296" s="998"/>
      <c r="AI1296" s="998"/>
      <c r="AJ1296" s="998">
        <f t="shared" si="118"/>
        <v>1</v>
      </c>
      <c r="AK1296" s="998">
        <f t="shared" si="119"/>
        <v>1</v>
      </c>
    </row>
    <row r="1297" spans="1:37" ht="16.5">
      <c r="A1297" s="1018"/>
      <c r="B1297" s="29">
        <f t="shared" si="117"/>
        <v>1295</v>
      </c>
      <c r="C1297" s="281" t="s">
        <v>3719</v>
      </c>
      <c r="D1297" s="189" t="s">
        <v>7022</v>
      </c>
      <c r="E1297" s="189" t="s">
        <v>7022</v>
      </c>
      <c r="F1297" s="291" t="s">
        <v>947</v>
      </c>
      <c r="G1297" s="1028" t="s">
        <v>7023</v>
      </c>
      <c r="H1297" s="1019" t="s">
        <v>949</v>
      </c>
      <c r="I1297" s="1019" t="s">
        <v>949</v>
      </c>
      <c r="J1297" s="1019" t="s">
        <v>949</v>
      </c>
      <c r="K1297" s="1019" t="s">
        <v>949</v>
      </c>
      <c r="L1297" s="1019" t="s">
        <v>949</v>
      </c>
      <c r="M1297" s="1019" t="s">
        <v>949</v>
      </c>
      <c r="N1297" s="155" t="s">
        <v>949</v>
      </c>
      <c r="O1297" s="155" t="s">
        <v>949</v>
      </c>
      <c r="P1297" s="155" t="s">
        <v>949</v>
      </c>
      <c r="Q1297" s="155" t="s">
        <v>949</v>
      </c>
      <c r="R1297" s="1020" t="s">
        <v>949</v>
      </c>
      <c r="S1297" s="29" t="s">
        <v>949</v>
      </c>
      <c r="T1297" s="29" t="s">
        <v>949</v>
      </c>
      <c r="U1297" s="29" t="s">
        <v>949</v>
      </c>
      <c r="V1297" s="29" t="s">
        <v>949</v>
      </c>
      <c r="W1297" s="29" t="s">
        <v>949</v>
      </c>
      <c r="X1297" s="29" t="s">
        <v>949</v>
      </c>
      <c r="Y1297" s="29" t="s">
        <v>949</v>
      </c>
      <c r="Z1297" s="29" t="s">
        <v>949</v>
      </c>
      <c r="AA1297" s="29" t="s">
        <v>949</v>
      </c>
      <c r="AB1297" s="29" t="s">
        <v>949</v>
      </c>
      <c r="AC1297" s="29" t="s">
        <v>949</v>
      </c>
      <c r="AD1297" s="29" t="s">
        <v>949</v>
      </c>
      <c r="AE1297" s="29" t="s">
        <v>1059</v>
      </c>
      <c r="AF1297" s="998" t="s">
        <v>132</v>
      </c>
      <c r="AG1297" s="998"/>
      <c r="AH1297" s="998"/>
      <c r="AI1297" s="998"/>
      <c r="AJ1297" s="998">
        <f t="shared" si="118"/>
        <v>1</v>
      </c>
      <c r="AK1297" s="998">
        <f t="shared" si="119"/>
        <v>1</v>
      </c>
    </row>
    <row r="1298" spans="1:37" ht="16.5">
      <c r="A1298" s="1018"/>
      <c r="B1298" s="29">
        <f t="shared" si="117"/>
        <v>1296</v>
      </c>
      <c r="C1298" s="281" t="s">
        <v>3719</v>
      </c>
      <c r="D1298" s="189" t="s">
        <v>7024</v>
      </c>
      <c r="E1298" s="189" t="s">
        <v>7025</v>
      </c>
      <c r="F1298" s="291" t="s">
        <v>947</v>
      </c>
      <c r="G1298" s="190" t="s">
        <v>7026</v>
      </c>
      <c r="H1298" s="1019" t="s">
        <v>949</v>
      </c>
      <c r="I1298" s="1019" t="s">
        <v>949</v>
      </c>
      <c r="J1298" s="1019" t="s">
        <v>949</v>
      </c>
      <c r="K1298" s="1019" t="s">
        <v>949</v>
      </c>
      <c r="L1298" s="1019" t="s">
        <v>949</v>
      </c>
      <c r="M1298" s="1019" t="s">
        <v>949</v>
      </c>
      <c r="N1298" s="155" t="s">
        <v>949</v>
      </c>
      <c r="O1298" s="155" t="s">
        <v>949</v>
      </c>
      <c r="P1298" s="155" t="s">
        <v>949</v>
      </c>
      <c r="Q1298" s="155" t="s">
        <v>949</v>
      </c>
      <c r="R1298" s="1020" t="s">
        <v>949</v>
      </c>
      <c r="S1298" s="29" t="s">
        <v>949</v>
      </c>
      <c r="T1298" s="29" t="s">
        <v>949</v>
      </c>
      <c r="U1298" s="29" t="s">
        <v>949</v>
      </c>
      <c r="V1298" s="29" t="s">
        <v>949</v>
      </c>
      <c r="W1298" s="29" t="s">
        <v>949</v>
      </c>
      <c r="X1298" s="29" t="s">
        <v>949</v>
      </c>
      <c r="Y1298" s="29" t="s">
        <v>949</v>
      </c>
      <c r="Z1298" s="29" t="s">
        <v>949</v>
      </c>
      <c r="AA1298" s="29" t="s">
        <v>949</v>
      </c>
      <c r="AB1298" s="29" t="s">
        <v>949</v>
      </c>
      <c r="AC1298" s="29" t="s">
        <v>949</v>
      </c>
      <c r="AD1298" s="29" t="s">
        <v>949</v>
      </c>
      <c r="AE1298" s="29" t="s">
        <v>989</v>
      </c>
      <c r="AF1298" s="998" t="s">
        <v>132</v>
      </c>
      <c r="AG1298" s="998"/>
      <c r="AH1298" s="998"/>
      <c r="AI1298" s="998"/>
      <c r="AJ1298" s="998">
        <f t="shared" si="118"/>
        <v>1</v>
      </c>
      <c r="AK1298" s="998">
        <f t="shared" si="119"/>
        <v>1</v>
      </c>
    </row>
    <row r="1299" spans="1:37" ht="16.5">
      <c r="A1299" s="1018"/>
      <c r="B1299" s="29">
        <f t="shared" si="117"/>
        <v>1297</v>
      </c>
      <c r="C1299" s="281" t="s">
        <v>3719</v>
      </c>
      <c r="D1299" s="189" t="s">
        <v>7027</v>
      </c>
      <c r="E1299" s="189" t="s">
        <v>7028</v>
      </c>
      <c r="F1299" s="291" t="s">
        <v>947</v>
      </c>
      <c r="G1299" s="190" t="s">
        <v>7029</v>
      </c>
      <c r="H1299" s="1019" t="s">
        <v>949</v>
      </c>
      <c r="I1299" s="1019" t="s">
        <v>949</v>
      </c>
      <c r="J1299" s="1019" t="s">
        <v>949</v>
      </c>
      <c r="K1299" s="1019" t="s">
        <v>949</v>
      </c>
      <c r="L1299" s="1019" t="s">
        <v>949</v>
      </c>
      <c r="M1299" s="1019" t="s">
        <v>949</v>
      </c>
      <c r="N1299" s="155" t="s">
        <v>949</v>
      </c>
      <c r="O1299" s="155" t="s">
        <v>949</v>
      </c>
      <c r="P1299" s="155" t="s">
        <v>949</v>
      </c>
      <c r="Q1299" s="155" t="s">
        <v>949</v>
      </c>
      <c r="R1299" s="1020" t="s">
        <v>949</v>
      </c>
      <c r="S1299" s="29" t="s">
        <v>949</v>
      </c>
      <c r="T1299" s="29" t="s">
        <v>949</v>
      </c>
      <c r="U1299" s="29" t="s">
        <v>949</v>
      </c>
      <c r="V1299" s="29" t="s">
        <v>949</v>
      </c>
      <c r="W1299" s="29" t="s">
        <v>949</v>
      </c>
      <c r="X1299" s="29" t="s">
        <v>949</v>
      </c>
      <c r="Y1299" s="29" t="s">
        <v>949</v>
      </c>
      <c r="Z1299" s="29" t="s">
        <v>949</v>
      </c>
      <c r="AA1299" s="29" t="s">
        <v>949</v>
      </c>
      <c r="AB1299" s="29" t="s">
        <v>949</v>
      </c>
      <c r="AC1299" s="29" t="s">
        <v>949</v>
      </c>
      <c r="AD1299" s="29" t="s">
        <v>949</v>
      </c>
      <c r="AE1299" s="29" t="s">
        <v>989</v>
      </c>
      <c r="AF1299" s="998" t="s">
        <v>132</v>
      </c>
      <c r="AG1299" s="998"/>
      <c r="AH1299" s="998"/>
      <c r="AI1299" s="998"/>
      <c r="AJ1299" s="998">
        <f t="shared" si="118"/>
        <v>1</v>
      </c>
      <c r="AK1299" s="998">
        <f t="shared" si="119"/>
        <v>1</v>
      </c>
    </row>
    <row r="1300" spans="1:37" ht="16.5">
      <c r="A1300" s="1018"/>
      <c r="B1300" s="29">
        <f t="shared" si="117"/>
        <v>1298</v>
      </c>
      <c r="C1300" s="281" t="s">
        <v>3719</v>
      </c>
      <c r="D1300" s="189" t="s">
        <v>7030</v>
      </c>
      <c r="E1300" s="189" t="s">
        <v>7031</v>
      </c>
      <c r="F1300" s="291" t="s">
        <v>947</v>
      </c>
      <c r="G1300" s="190" t="s">
        <v>7032</v>
      </c>
      <c r="H1300" s="1019" t="s">
        <v>949</v>
      </c>
      <c r="I1300" s="1019" t="s">
        <v>949</v>
      </c>
      <c r="J1300" s="1019" t="s">
        <v>949</v>
      </c>
      <c r="K1300" s="1019" t="s">
        <v>949</v>
      </c>
      <c r="L1300" s="1019" t="s">
        <v>949</v>
      </c>
      <c r="M1300" s="1019" t="s">
        <v>949</v>
      </c>
      <c r="N1300" s="155" t="s">
        <v>949</v>
      </c>
      <c r="O1300" s="155" t="s">
        <v>949</v>
      </c>
      <c r="P1300" s="155" t="s">
        <v>949</v>
      </c>
      <c r="Q1300" s="155" t="s">
        <v>949</v>
      </c>
      <c r="R1300" s="1020" t="s">
        <v>949</v>
      </c>
      <c r="S1300" s="29" t="s">
        <v>949</v>
      </c>
      <c r="T1300" s="29" t="s">
        <v>949</v>
      </c>
      <c r="U1300" s="29" t="s">
        <v>949</v>
      </c>
      <c r="V1300" s="29" t="s">
        <v>949</v>
      </c>
      <c r="W1300" s="29" t="s">
        <v>949</v>
      </c>
      <c r="X1300" s="29" t="s">
        <v>949</v>
      </c>
      <c r="Y1300" s="29" t="s">
        <v>949</v>
      </c>
      <c r="Z1300" s="29" t="s">
        <v>949</v>
      </c>
      <c r="AA1300" s="29" t="s">
        <v>949</v>
      </c>
      <c r="AB1300" s="29" t="s">
        <v>949</v>
      </c>
      <c r="AC1300" s="29" t="s">
        <v>949</v>
      </c>
      <c r="AD1300" s="29" t="s">
        <v>949</v>
      </c>
      <c r="AE1300" s="29" t="s">
        <v>989</v>
      </c>
      <c r="AF1300" s="998" t="s">
        <v>132</v>
      </c>
      <c r="AG1300" s="998"/>
      <c r="AH1300" s="998"/>
      <c r="AI1300" s="998"/>
      <c r="AJ1300" s="998">
        <f t="shared" si="118"/>
        <v>1</v>
      </c>
      <c r="AK1300" s="998">
        <f t="shared" si="119"/>
        <v>1</v>
      </c>
    </row>
    <row r="1301" spans="1:37" ht="16.5">
      <c r="A1301" s="1018"/>
      <c r="B1301" s="29">
        <f t="shared" si="117"/>
        <v>1299</v>
      </c>
      <c r="C1301" s="281" t="s">
        <v>3719</v>
      </c>
      <c r="D1301" s="189" t="s">
        <v>7033</v>
      </c>
      <c r="E1301" s="189" t="s">
        <v>7034</v>
      </c>
      <c r="F1301" s="291" t="s">
        <v>947</v>
      </c>
      <c r="G1301" s="1" t="s">
        <v>7035</v>
      </c>
      <c r="H1301" s="1019" t="s">
        <v>949</v>
      </c>
      <c r="I1301" s="1019" t="s">
        <v>949</v>
      </c>
      <c r="J1301" s="1019" t="s">
        <v>949</v>
      </c>
      <c r="K1301" s="1019" t="s">
        <v>949</v>
      </c>
      <c r="L1301" s="1019" t="s">
        <v>949</v>
      </c>
      <c r="M1301" s="1019" t="s">
        <v>949</v>
      </c>
      <c r="N1301" s="155" t="s">
        <v>949</v>
      </c>
      <c r="O1301" s="155" t="s">
        <v>949</v>
      </c>
      <c r="P1301" s="155" t="s">
        <v>949</v>
      </c>
      <c r="Q1301" s="155" t="s">
        <v>949</v>
      </c>
      <c r="R1301" s="1020" t="s">
        <v>949</v>
      </c>
      <c r="S1301" s="29" t="s">
        <v>949</v>
      </c>
      <c r="T1301" s="29" t="s">
        <v>949</v>
      </c>
      <c r="U1301" s="29" t="s">
        <v>949</v>
      </c>
      <c r="V1301" s="29" t="s">
        <v>949</v>
      </c>
      <c r="W1301" s="29" t="s">
        <v>949</v>
      </c>
      <c r="X1301" s="29" t="s">
        <v>949</v>
      </c>
      <c r="Y1301" s="29" t="s">
        <v>949</v>
      </c>
      <c r="Z1301" s="29" t="s">
        <v>949</v>
      </c>
      <c r="AA1301" s="29" t="s">
        <v>949</v>
      </c>
      <c r="AB1301" s="29" t="s">
        <v>949</v>
      </c>
      <c r="AC1301" s="29" t="s">
        <v>949</v>
      </c>
      <c r="AD1301" s="29" t="s">
        <v>949</v>
      </c>
      <c r="AE1301" s="29" t="s">
        <v>989</v>
      </c>
      <c r="AF1301" s="998" t="s">
        <v>132</v>
      </c>
      <c r="AG1301" s="998"/>
      <c r="AH1301" s="998"/>
      <c r="AI1301" s="998"/>
      <c r="AJ1301" s="998">
        <f t="shared" si="118"/>
        <v>1</v>
      </c>
      <c r="AK1301" s="998">
        <f t="shared" si="119"/>
        <v>1</v>
      </c>
    </row>
    <row r="1302" spans="1:37" ht="16.5">
      <c r="A1302" s="1018"/>
      <c r="B1302" s="29">
        <f t="shared" si="117"/>
        <v>1300</v>
      </c>
      <c r="C1302" s="281" t="s">
        <v>3719</v>
      </c>
      <c r="D1302" s="189" t="s">
        <v>7036</v>
      </c>
      <c r="E1302" s="189" t="s">
        <v>7037</v>
      </c>
      <c r="F1302" s="291" t="s">
        <v>947</v>
      </c>
      <c r="G1302" s="1" t="s">
        <v>7038</v>
      </c>
      <c r="H1302" s="1019" t="s">
        <v>949</v>
      </c>
      <c r="I1302" s="1019" t="s">
        <v>949</v>
      </c>
      <c r="J1302" s="1019" t="s">
        <v>949</v>
      </c>
      <c r="K1302" s="1019" t="s">
        <v>949</v>
      </c>
      <c r="L1302" s="1019" t="s">
        <v>949</v>
      </c>
      <c r="M1302" s="1019" t="s">
        <v>949</v>
      </c>
      <c r="N1302" s="155" t="s">
        <v>949</v>
      </c>
      <c r="O1302" s="155" t="s">
        <v>949</v>
      </c>
      <c r="P1302" s="155" t="s">
        <v>949</v>
      </c>
      <c r="Q1302" s="155" t="s">
        <v>949</v>
      </c>
      <c r="R1302" s="1020" t="s">
        <v>949</v>
      </c>
      <c r="S1302" s="29" t="s">
        <v>949</v>
      </c>
      <c r="T1302" s="29" t="s">
        <v>949</v>
      </c>
      <c r="U1302" s="29" t="s">
        <v>949</v>
      </c>
      <c r="V1302" s="29" t="s">
        <v>949</v>
      </c>
      <c r="W1302" s="29" t="s">
        <v>949</v>
      </c>
      <c r="X1302" s="29" t="s">
        <v>949</v>
      </c>
      <c r="Y1302" s="29" t="s">
        <v>949</v>
      </c>
      <c r="Z1302" s="29" t="s">
        <v>949</v>
      </c>
      <c r="AA1302" s="29" t="s">
        <v>949</v>
      </c>
      <c r="AB1302" s="29" t="s">
        <v>949</v>
      </c>
      <c r="AC1302" s="29" t="s">
        <v>949</v>
      </c>
      <c r="AD1302" s="29" t="s">
        <v>949</v>
      </c>
      <c r="AE1302" s="29" t="s">
        <v>989</v>
      </c>
      <c r="AF1302" s="998" t="s">
        <v>132</v>
      </c>
      <c r="AG1302" s="998"/>
      <c r="AH1302" s="998"/>
      <c r="AI1302" s="998"/>
      <c r="AJ1302" s="998">
        <f t="shared" si="118"/>
        <v>1</v>
      </c>
      <c r="AK1302" s="998">
        <f t="shared" si="119"/>
        <v>1</v>
      </c>
    </row>
    <row r="1303" spans="1:37" ht="16.5">
      <c r="A1303" s="1018"/>
      <c r="B1303" s="29">
        <f t="shared" si="117"/>
        <v>1301</v>
      </c>
      <c r="C1303" s="281" t="s">
        <v>3719</v>
      </c>
      <c r="D1303" s="189" t="s">
        <v>7039</v>
      </c>
      <c r="E1303" s="189" t="s">
        <v>7040</v>
      </c>
      <c r="F1303" s="291" t="s">
        <v>947</v>
      </c>
      <c r="G1303" s="1" t="s">
        <v>7041</v>
      </c>
      <c r="H1303" s="1019" t="s">
        <v>949</v>
      </c>
      <c r="I1303" s="1019" t="s">
        <v>949</v>
      </c>
      <c r="J1303" s="1019" t="s">
        <v>949</v>
      </c>
      <c r="K1303" s="1019" t="s">
        <v>949</v>
      </c>
      <c r="L1303" s="1019" t="s">
        <v>949</v>
      </c>
      <c r="M1303" s="1019" t="s">
        <v>949</v>
      </c>
      <c r="N1303" s="155" t="s">
        <v>949</v>
      </c>
      <c r="O1303" s="155" t="s">
        <v>949</v>
      </c>
      <c r="P1303" s="155" t="s">
        <v>949</v>
      </c>
      <c r="Q1303" s="155" t="s">
        <v>949</v>
      </c>
      <c r="R1303" s="1020" t="s">
        <v>949</v>
      </c>
      <c r="S1303" s="29" t="s">
        <v>949</v>
      </c>
      <c r="T1303" s="29" t="s">
        <v>949</v>
      </c>
      <c r="U1303" s="29" t="s">
        <v>949</v>
      </c>
      <c r="V1303" s="29" t="s">
        <v>949</v>
      </c>
      <c r="W1303" s="29" t="s">
        <v>949</v>
      </c>
      <c r="X1303" s="29" t="s">
        <v>949</v>
      </c>
      <c r="Y1303" s="29" t="s">
        <v>949</v>
      </c>
      <c r="Z1303" s="29" t="s">
        <v>949</v>
      </c>
      <c r="AA1303" s="29" t="s">
        <v>949</v>
      </c>
      <c r="AB1303" s="29" t="s">
        <v>949</v>
      </c>
      <c r="AC1303" s="29" t="s">
        <v>949</v>
      </c>
      <c r="AD1303" s="29" t="s">
        <v>949</v>
      </c>
      <c r="AE1303" s="29" t="s">
        <v>989</v>
      </c>
      <c r="AF1303" s="998" t="s">
        <v>132</v>
      </c>
      <c r="AG1303" s="998"/>
      <c r="AH1303" s="998"/>
      <c r="AI1303" s="998"/>
      <c r="AJ1303" s="998">
        <f t="shared" si="118"/>
        <v>1</v>
      </c>
      <c r="AK1303" s="998">
        <f t="shared" si="119"/>
        <v>1</v>
      </c>
    </row>
    <row r="1304" spans="1:37" ht="16.5">
      <c r="A1304" s="1018"/>
      <c r="B1304" s="29">
        <f t="shared" si="117"/>
        <v>1302</v>
      </c>
      <c r="C1304" s="281" t="s">
        <v>3719</v>
      </c>
      <c r="D1304" s="189" t="s">
        <v>7042</v>
      </c>
      <c r="E1304" s="189" t="s">
        <v>7043</v>
      </c>
      <c r="F1304" s="291" t="s">
        <v>947</v>
      </c>
      <c r="G1304" s="1" t="s">
        <v>7044</v>
      </c>
      <c r="H1304" s="1019" t="s">
        <v>949</v>
      </c>
      <c r="I1304" s="1019" t="s">
        <v>949</v>
      </c>
      <c r="J1304" s="1019" t="s">
        <v>949</v>
      </c>
      <c r="K1304" s="1019" t="s">
        <v>949</v>
      </c>
      <c r="L1304" s="1019" t="s">
        <v>949</v>
      </c>
      <c r="M1304" s="1019" t="s">
        <v>949</v>
      </c>
      <c r="N1304" s="155" t="s">
        <v>949</v>
      </c>
      <c r="O1304" s="155" t="s">
        <v>949</v>
      </c>
      <c r="P1304" s="155" t="s">
        <v>949</v>
      </c>
      <c r="Q1304" s="155" t="s">
        <v>949</v>
      </c>
      <c r="R1304" s="1020" t="s">
        <v>949</v>
      </c>
      <c r="S1304" s="29" t="s">
        <v>949</v>
      </c>
      <c r="T1304" s="29" t="s">
        <v>949</v>
      </c>
      <c r="U1304" s="29" t="s">
        <v>949</v>
      </c>
      <c r="V1304" s="29" t="s">
        <v>949</v>
      </c>
      <c r="W1304" s="29" t="s">
        <v>949</v>
      </c>
      <c r="X1304" s="29" t="s">
        <v>949</v>
      </c>
      <c r="Y1304" s="29" t="s">
        <v>949</v>
      </c>
      <c r="Z1304" s="29" t="s">
        <v>949</v>
      </c>
      <c r="AA1304" s="29" t="s">
        <v>949</v>
      </c>
      <c r="AB1304" s="29" t="s">
        <v>949</v>
      </c>
      <c r="AC1304" s="29" t="s">
        <v>949</v>
      </c>
      <c r="AD1304" s="29" t="s">
        <v>949</v>
      </c>
      <c r="AE1304" s="29" t="s">
        <v>989</v>
      </c>
      <c r="AF1304" s="998" t="s">
        <v>132</v>
      </c>
      <c r="AG1304" s="998"/>
      <c r="AH1304" s="998"/>
      <c r="AI1304" s="998"/>
      <c r="AJ1304" s="998">
        <f t="shared" si="118"/>
        <v>1</v>
      </c>
      <c r="AK1304" s="998">
        <f t="shared" si="119"/>
        <v>1</v>
      </c>
    </row>
    <row r="1305" spans="1:37" ht="16.5">
      <c r="A1305" s="1018"/>
      <c r="B1305" s="29">
        <f t="shared" si="117"/>
        <v>1303</v>
      </c>
      <c r="C1305" s="281" t="s">
        <v>3719</v>
      </c>
      <c r="D1305" s="189" t="s">
        <v>7045</v>
      </c>
      <c r="E1305" s="189" t="s">
        <v>7046</v>
      </c>
      <c r="F1305" s="291" t="s">
        <v>947</v>
      </c>
      <c r="G1305" s="1" t="s">
        <v>7047</v>
      </c>
      <c r="H1305" s="1019" t="s">
        <v>949</v>
      </c>
      <c r="I1305" s="1019" t="s">
        <v>949</v>
      </c>
      <c r="J1305" s="1019" t="s">
        <v>949</v>
      </c>
      <c r="K1305" s="1019" t="s">
        <v>949</v>
      </c>
      <c r="L1305" s="1019" t="s">
        <v>949</v>
      </c>
      <c r="M1305" s="1019" t="s">
        <v>949</v>
      </c>
      <c r="N1305" s="155" t="s">
        <v>949</v>
      </c>
      <c r="O1305" s="155" t="s">
        <v>949</v>
      </c>
      <c r="P1305" s="155" t="s">
        <v>949</v>
      </c>
      <c r="Q1305" s="155" t="s">
        <v>949</v>
      </c>
      <c r="R1305" s="1020" t="s">
        <v>949</v>
      </c>
      <c r="S1305" s="29" t="s">
        <v>949</v>
      </c>
      <c r="T1305" s="29" t="s">
        <v>949</v>
      </c>
      <c r="U1305" s="29" t="s">
        <v>949</v>
      </c>
      <c r="V1305" s="29" t="s">
        <v>949</v>
      </c>
      <c r="W1305" s="29" t="s">
        <v>949</v>
      </c>
      <c r="X1305" s="29" t="s">
        <v>949</v>
      </c>
      <c r="Y1305" s="29" t="s">
        <v>949</v>
      </c>
      <c r="Z1305" s="29" t="s">
        <v>949</v>
      </c>
      <c r="AA1305" s="29" t="s">
        <v>949</v>
      </c>
      <c r="AB1305" s="29" t="s">
        <v>949</v>
      </c>
      <c r="AC1305" s="29" t="s">
        <v>949</v>
      </c>
      <c r="AD1305" s="29" t="s">
        <v>949</v>
      </c>
      <c r="AE1305" s="29" t="s">
        <v>989</v>
      </c>
      <c r="AF1305" s="998" t="s">
        <v>132</v>
      </c>
      <c r="AG1305" s="998"/>
      <c r="AH1305" s="998"/>
      <c r="AI1305" s="998"/>
      <c r="AJ1305" s="998">
        <f t="shared" si="118"/>
        <v>1</v>
      </c>
      <c r="AK1305" s="998">
        <f t="shared" si="119"/>
        <v>1</v>
      </c>
    </row>
    <row r="1306" spans="1:37" ht="16.5">
      <c r="A1306" s="1018"/>
      <c r="B1306" s="29">
        <f t="shared" si="117"/>
        <v>1304</v>
      </c>
      <c r="C1306" s="281" t="s">
        <v>3719</v>
      </c>
      <c r="D1306" s="189" t="s">
        <v>7048</v>
      </c>
      <c r="E1306" s="189" t="s">
        <v>7048</v>
      </c>
      <c r="F1306" s="291" t="s">
        <v>947</v>
      </c>
      <c r="G1306" s="1" t="s">
        <v>7049</v>
      </c>
      <c r="H1306" s="1019" t="s">
        <v>949</v>
      </c>
      <c r="I1306" s="1019" t="s">
        <v>949</v>
      </c>
      <c r="J1306" s="1019" t="s">
        <v>949</v>
      </c>
      <c r="K1306" s="1019" t="s">
        <v>949</v>
      </c>
      <c r="L1306" s="1019" t="s">
        <v>949</v>
      </c>
      <c r="M1306" s="1019" t="s">
        <v>949</v>
      </c>
      <c r="N1306" s="155" t="s">
        <v>949</v>
      </c>
      <c r="O1306" s="155" t="s">
        <v>949</v>
      </c>
      <c r="P1306" s="155" t="s">
        <v>949</v>
      </c>
      <c r="Q1306" s="155" t="s">
        <v>949</v>
      </c>
      <c r="R1306" s="1020" t="s">
        <v>949</v>
      </c>
      <c r="S1306" s="29" t="s">
        <v>949</v>
      </c>
      <c r="T1306" s="29" t="s">
        <v>949</v>
      </c>
      <c r="U1306" s="29" t="s">
        <v>949</v>
      </c>
      <c r="V1306" s="29" t="s">
        <v>949</v>
      </c>
      <c r="W1306" s="29" t="s">
        <v>949</v>
      </c>
      <c r="X1306" s="29" t="s">
        <v>949</v>
      </c>
      <c r="Y1306" s="29" t="s">
        <v>949</v>
      </c>
      <c r="Z1306" s="29" t="s">
        <v>949</v>
      </c>
      <c r="AA1306" s="29" t="s">
        <v>949</v>
      </c>
      <c r="AB1306" s="29" t="s">
        <v>949</v>
      </c>
      <c r="AC1306" s="29" t="s">
        <v>949</v>
      </c>
      <c r="AD1306" s="29" t="s">
        <v>949</v>
      </c>
      <c r="AE1306" s="29" t="s">
        <v>989</v>
      </c>
      <c r="AF1306" s="998" t="s">
        <v>132</v>
      </c>
      <c r="AG1306" s="998"/>
      <c r="AH1306" s="998"/>
      <c r="AI1306" s="998"/>
      <c r="AJ1306" s="998">
        <f t="shared" si="118"/>
        <v>1</v>
      </c>
      <c r="AK1306" s="998">
        <f t="shared" si="119"/>
        <v>1</v>
      </c>
    </row>
    <row r="1307" spans="1:37" ht="16.5">
      <c r="A1307" s="1018"/>
      <c r="B1307" s="29">
        <f t="shared" si="117"/>
        <v>1305</v>
      </c>
      <c r="C1307" s="281" t="s">
        <v>3719</v>
      </c>
      <c r="D1307" s="189" t="s">
        <v>7050</v>
      </c>
      <c r="E1307" s="189" t="s">
        <v>7051</v>
      </c>
      <c r="F1307" s="291" t="s">
        <v>947</v>
      </c>
      <c r="G1307" s="1" t="s">
        <v>7052</v>
      </c>
      <c r="H1307" s="1019" t="s">
        <v>949</v>
      </c>
      <c r="I1307" s="1019" t="s">
        <v>949</v>
      </c>
      <c r="J1307" s="1019" t="s">
        <v>949</v>
      </c>
      <c r="K1307" s="1019" t="s">
        <v>949</v>
      </c>
      <c r="L1307" s="1019" t="s">
        <v>949</v>
      </c>
      <c r="M1307" s="1019" t="s">
        <v>949</v>
      </c>
      <c r="N1307" s="155" t="s">
        <v>949</v>
      </c>
      <c r="O1307" s="155" t="s">
        <v>949</v>
      </c>
      <c r="P1307" s="155" t="s">
        <v>949</v>
      </c>
      <c r="Q1307" s="155" t="s">
        <v>949</v>
      </c>
      <c r="R1307" s="1020" t="s">
        <v>949</v>
      </c>
      <c r="S1307" s="29" t="s">
        <v>949</v>
      </c>
      <c r="T1307" s="29" t="s">
        <v>949</v>
      </c>
      <c r="U1307" s="29" t="s">
        <v>949</v>
      </c>
      <c r="V1307" s="29" t="s">
        <v>949</v>
      </c>
      <c r="W1307" s="29" t="s">
        <v>949</v>
      </c>
      <c r="X1307" s="29" t="s">
        <v>949</v>
      </c>
      <c r="Y1307" s="29" t="s">
        <v>949</v>
      </c>
      <c r="Z1307" s="29" t="s">
        <v>949</v>
      </c>
      <c r="AA1307" s="29" t="s">
        <v>949</v>
      </c>
      <c r="AB1307" s="29" t="s">
        <v>949</v>
      </c>
      <c r="AC1307" s="29" t="s">
        <v>949</v>
      </c>
      <c r="AD1307" s="29" t="s">
        <v>949</v>
      </c>
      <c r="AE1307" s="29" t="s">
        <v>989</v>
      </c>
      <c r="AF1307" s="998" t="s">
        <v>132</v>
      </c>
      <c r="AG1307" s="998"/>
      <c r="AH1307" s="998"/>
      <c r="AI1307" s="998"/>
      <c r="AJ1307" s="998">
        <f t="shared" si="118"/>
        <v>1</v>
      </c>
      <c r="AK1307" s="998">
        <f t="shared" si="119"/>
        <v>1</v>
      </c>
    </row>
    <row r="1308" spans="1:37" ht="16.5">
      <c r="A1308" s="1018"/>
      <c r="B1308" s="29">
        <f t="shared" si="117"/>
        <v>1306</v>
      </c>
      <c r="C1308" s="281" t="s">
        <v>3719</v>
      </c>
      <c r="D1308" s="189" t="s">
        <v>7053</v>
      </c>
      <c r="E1308" s="189" t="s">
        <v>7054</v>
      </c>
      <c r="F1308" s="291" t="s">
        <v>947</v>
      </c>
      <c r="G1308" s="190" t="s">
        <v>7055</v>
      </c>
      <c r="H1308" s="1019" t="s">
        <v>949</v>
      </c>
      <c r="I1308" s="1019" t="s">
        <v>949</v>
      </c>
      <c r="J1308" s="1019" t="s">
        <v>949</v>
      </c>
      <c r="K1308" s="1019" t="s">
        <v>949</v>
      </c>
      <c r="L1308" s="1019" t="s">
        <v>949</v>
      </c>
      <c r="M1308" s="1019" t="s">
        <v>949</v>
      </c>
      <c r="N1308" s="155" t="s">
        <v>949</v>
      </c>
      <c r="O1308" s="155" t="s">
        <v>949</v>
      </c>
      <c r="P1308" s="155" t="s">
        <v>949</v>
      </c>
      <c r="Q1308" s="155" t="s">
        <v>949</v>
      </c>
      <c r="R1308" s="1020" t="s">
        <v>949</v>
      </c>
      <c r="S1308" s="29" t="s">
        <v>949</v>
      </c>
      <c r="T1308" s="29" t="s">
        <v>949</v>
      </c>
      <c r="U1308" s="29" t="s">
        <v>949</v>
      </c>
      <c r="V1308" s="29" t="s">
        <v>949</v>
      </c>
      <c r="W1308" s="29" t="s">
        <v>949</v>
      </c>
      <c r="X1308" s="29" t="s">
        <v>949</v>
      </c>
      <c r="Y1308" s="29" t="s">
        <v>949</v>
      </c>
      <c r="Z1308" s="29" t="s">
        <v>949</v>
      </c>
      <c r="AA1308" s="29" t="s">
        <v>949</v>
      </c>
      <c r="AB1308" s="29" t="s">
        <v>949</v>
      </c>
      <c r="AC1308" s="29" t="s">
        <v>949</v>
      </c>
      <c r="AD1308" s="29" t="s">
        <v>949</v>
      </c>
      <c r="AE1308" s="29" t="s">
        <v>989</v>
      </c>
      <c r="AF1308" s="998" t="s">
        <v>132</v>
      </c>
      <c r="AG1308" s="998"/>
      <c r="AH1308" s="998"/>
      <c r="AI1308" s="998"/>
      <c r="AJ1308" s="998">
        <f t="shared" si="118"/>
        <v>1</v>
      </c>
      <c r="AK1308" s="998">
        <f t="shared" si="119"/>
        <v>1</v>
      </c>
    </row>
    <row r="1309" spans="1:37" ht="16.5">
      <c r="A1309" s="1018"/>
      <c r="B1309" s="29">
        <f t="shared" si="117"/>
        <v>1307</v>
      </c>
      <c r="C1309" s="281" t="s">
        <v>3719</v>
      </c>
      <c r="D1309" s="189" t="s">
        <v>7056</v>
      </c>
      <c r="E1309" s="189" t="s">
        <v>7057</v>
      </c>
      <c r="F1309" s="291" t="s">
        <v>947</v>
      </c>
      <c r="G1309" s="190" t="s">
        <v>7058</v>
      </c>
      <c r="H1309" s="1019" t="s">
        <v>949</v>
      </c>
      <c r="I1309" s="1019" t="s">
        <v>949</v>
      </c>
      <c r="J1309" s="1019" t="s">
        <v>949</v>
      </c>
      <c r="K1309" s="1019" t="s">
        <v>949</v>
      </c>
      <c r="L1309" s="1019" t="s">
        <v>949</v>
      </c>
      <c r="M1309" s="1019" t="s">
        <v>949</v>
      </c>
      <c r="N1309" s="155" t="s">
        <v>949</v>
      </c>
      <c r="O1309" s="155" t="s">
        <v>949</v>
      </c>
      <c r="P1309" s="155" t="s">
        <v>949</v>
      </c>
      <c r="Q1309" s="155" t="s">
        <v>949</v>
      </c>
      <c r="R1309" s="1020" t="s">
        <v>949</v>
      </c>
      <c r="S1309" s="29" t="s">
        <v>949</v>
      </c>
      <c r="T1309" s="29" t="s">
        <v>949</v>
      </c>
      <c r="U1309" s="29" t="s">
        <v>949</v>
      </c>
      <c r="V1309" s="29" t="s">
        <v>949</v>
      </c>
      <c r="W1309" s="29" t="s">
        <v>949</v>
      </c>
      <c r="X1309" s="29" t="s">
        <v>949</v>
      </c>
      <c r="Y1309" s="29" t="s">
        <v>949</v>
      </c>
      <c r="Z1309" s="29" t="s">
        <v>949</v>
      </c>
      <c r="AA1309" s="29" t="s">
        <v>949</v>
      </c>
      <c r="AB1309" s="29" t="s">
        <v>949</v>
      </c>
      <c r="AC1309" s="29" t="s">
        <v>949</v>
      </c>
      <c r="AD1309" s="29" t="s">
        <v>949</v>
      </c>
      <c r="AE1309" s="29" t="s">
        <v>989</v>
      </c>
      <c r="AF1309" s="998" t="s">
        <v>132</v>
      </c>
      <c r="AG1309" s="998"/>
      <c r="AH1309" s="998"/>
      <c r="AI1309" s="998"/>
      <c r="AJ1309" s="998">
        <f t="shared" si="118"/>
        <v>1</v>
      </c>
      <c r="AK1309" s="998">
        <f t="shared" si="119"/>
        <v>1</v>
      </c>
    </row>
    <row r="1310" spans="1:37" ht="16.5">
      <c r="A1310" s="1018"/>
      <c r="B1310" s="29">
        <f t="shared" si="117"/>
        <v>1308</v>
      </c>
      <c r="C1310" s="281" t="s">
        <v>3719</v>
      </c>
      <c r="D1310" s="189" t="s">
        <v>7059</v>
      </c>
      <c r="E1310" s="189" t="s">
        <v>7060</v>
      </c>
      <c r="F1310" s="291" t="s">
        <v>947</v>
      </c>
      <c r="G1310" s="190" t="s">
        <v>7061</v>
      </c>
      <c r="H1310" s="1019" t="s">
        <v>949</v>
      </c>
      <c r="I1310" s="1019" t="s">
        <v>949</v>
      </c>
      <c r="J1310" s="1019" t="s">
        <v>949</v>
      </c>
      <c r="K1310" s="1019" t="s">
        <v>949</v>
      </c>
      <c r="L1310" s="1019" t="s">
        <v>949</v>
      </c>
      <c r="M1310" s="1019" t="s">
        <v>949</v>
      </c>
      <c r="N1310" s="155" t="s">
        <v>949</v>
      </c>
      <c r="O1310" s="155" t="s">
        <v>949</v>
      </c>
      <c r="P1310" s="155" t="s">
        <v>949</v>
      </c>
      <c r="Q1310" s="155" t="s">
        <v>949</v>
      </c>
      <c r="R1310" s="1020" t="s">
        <v>949</v>
      </c>
      <c r="S1310" s="29" t="s">
        <v>949</v>
      </c>
      <c r="T1310" s="29" t="s">
        <v>949</v>
      </c>
      <c r="U1310" s="29" t="s">
        <v>949</v>
      </c>
      <c r="V1310" s="29" t="s">
        <v>949</v>
      </c>
      <c r="W1310" s="29" t="s">
        <v>949</v>
      </c>
      <c r="X1310" s="29" t="s">
        <v>949</v>
      </c>
      <c r="Y1310" s="29" t="s">
        <v>949</v>
      </c>
      <c r="Z1310" s="29" t="s">
        <v>949</v>
      </c>
      <c r="AA1310" s="29" t="s">
        <v>949</v>
      </c>
      <c r="AB1310" s="29" t="s">
        <v>949</v>
      </c>
      <c r="AC1310" s="29" t="s">
        <v>949</v>
      </c>
      <c r="AD1310" s="29" t="s">
        <v>949</v>
      </c>
      <c r="AE1310" s="29" t="s">
        <v>989</v>
      </c>
      <c r="AF1310" s="998" t="s">
        <v>132</v>
      </c>
      <c r="AG1310" s="998"/>
      <c r="AH1310" s="998"/>
      <c r="AI1310" s="998"/>
      <c r="AJ1310" s="998">
        <f t="shared" si="118"/>
        <v>1</v>
      </c>
      <c r="AK1310" s="998">
        <f t="shared" si="119"/>
        <v>1</v>
      </c>
    </row>
    <row r="1311" spans="1:37" ht="16.5">
      <c r="A1311" s="1018"/>
      <c r="B1311" s="29">
        <f t="shared" si="117"/>
        <v>1309</v>
      </c>
      <c r="C1311" s="281" t="s">
        <v>3719</v>
      </c>
      <c r="D1311" s="189" t="s">
        <v>7062</v>
      </c>
      <c r="E1311" s="189" t="s">
        <v>7063</v>
      </c>
      <c r="F1311" s="291" t="s">
        <v>947</v>
      </c>
      <c r="G1311" s="190" t="s">
        <v>7064</v>
      </c>
      <c r="H1311" s="1019" t="s">
        <v>949</v>
      </c>
      <c r="I1311" s="1019" t="s">
        <v>949</v>
      </c>
      <c r="J1311" s="1019" t="s">
        <v>949</v>
      </c>
      <c r="K1311" s="1019" t="s">
        <v>949</v>
      </c>
      <c r="L1311" s="1019" t="s">
        <v>949</v>
      </c>
      <c r="M1311" s="1019" t="s">
        <v>949</v>
      </c>
      <c r="N1311" s="155" t="s">
        <v>949</v>
      </c>
      <c r="O1311" s="155" t="s">
        <v>949</v>
      </c>
      <c r="P1311" s="155" t="s">
        <v>949</v>
      </c>
      <c r="Q1311" s="155" t="s">
        <v>949</v>
      </c>
      <c r="R1311" s="1020" t="s">
        <v>949</v>
      </c>
      <c r="S1311" s="29" t="s">
        <v>949</v>
      </c>
      <c r="T1311" s="29" t="s">
        <v>949</v>
      </c>
      <c r="U1311" s="29" t="s">
        <v>949</v>
      </c>
      <c r="V1311" s="29" t="s">
        <v>949</v>
      </c>
      <c r="W1311" s="29" t="s">
        <v>949</v>
      </c>
      <c r="X1311" s="29" t="s">
        <v>949</v>
      </c>
      <c r="Y1311" s="29" t="s">
        <v>949</v>
      </c>
      <c r="Z1311" s="29" t="s">
        <v>949</v>
      </c>
      <c r="AA1311" s="29" t="s">
        <v>949</v>
      </c>
      <c r="AB1311" s="29" t="s">
        <v>949</v>
      </c>
      <c r="AC1311" s="29" t="s">
        <v>949</v>
      </c>
      <c r="AD1311" s="29" t="s">
        <v>949</v>
      </c>
      <c r="AE1311" s="29" t="s">
        <v>989</v>
      </c>
      <c r="AF1311" s="998" t="s">
        <v>132</v>
      </c>
      <c r="AG1311" s="998"/>
      <c r="AH1311" s="998"/>
      <c r="AI1311" s="998"/>
      <c r="AJ1311" s="998">
        <f t="shared" si="118"/>
        <v>1</v>
      </c>
      <c r="AK1311" s="998">
        <f t="shared" si="119"/>
        <v>1</v>
      </c>
    </row>
    <row r="1312" spans="1:37" ht="16.5">
      <c r="A1312" s="1018"/>
      <c r="B1312" s="29">
        <f t="shared" ref="B1312:B1375" si="121">ROW()-2</f>
        <v>1310</v>
      </c>
      <c r="C1312" s="281" t="s">
        <v>3719</v>
      </c>
      <c r="D1312" s="189" t="s">
        <v>7065</v>
      </c>
      <c r="E1312" s="189" t="s">
        <v>7066</v>
      </c>
      <c r="F1312" s="291" t="s">
        <v>947</v>
      </c>
      <c r="G1312" s="190" t="s">
        <v>7067</v>
      </c>
      <c r="H1312" s="1019" t="s">
        <v>949</v>
      </c>
      <c r="I1312" s="1019" t="s">
        <v>949</v>
      </c>
      <c r="J1312" s="1019" t="s">
        <v>949</v>
      </c>
      <c r="K1312" s="1019" t="s">
        <v>949</v>
      </c>
      <c r="L1312" s="1019" t="s">
        <v>949</v>
      </c>
      <c r="M1312" s="1019" t="s">
        <v>949</v>
      </c>
      <c r="N1312" s="155" t="s">
        <v>949</v>
      </c>
      <c r="O1312" s="155" t="s">
        <v>949</v>
      </c>
      <c r="P1312" s="155" t="s">
        <v>949</v>
      </c>
      <c r="Q1312" s="155" t="s">
        <v>949</v>
      </c>
      <c r="R1312" s="1020" t="s">
        <v>949</v>
      </c>
      <c r="S1312" s="29" t="s">
        <v>949</v>
      </c>
      <c r="T1312" s="29" t="s">
        <v>949</v>
      </c>
      <c r="U1312" s="29" t="s">
        <v>949</v>
      </c>
      <c r="V1312" s="29" t="s">
        <v>949</v>
      </c>
      <c r="W1312" s="29" t="s">
        <v>949</v>
      </c>
      <c r="X1312" s="29" t="s">
        <v>949</v>
      </c>
      <c r="Y1312" s="29" t="s">
        <v>949</v>
      </c>
      <c r="Z1312" s="29" t="s">
        <v>949</v>
      </c>
      <c r="AA1312" s="29" t="s">
        <v>949</v>
      </c>
      <c r="AB1312" s="29" t="s">
        <v>949</v>
      </c>
      <c r="AC1312" s="29" t="s">
        <v>949</v>
      </c>
      <c r="AD1312" s="29" t="s">
        <v>949</v>
      </c>
      <c r="AE1312" s="29" t="s">
        <v>989</v>
      </c>
      <c r="AF1312" s="998" t="s">
        <v>132</v>
      </c>
      <c r="AG1312" s="998"/>
      <c r="AH1312" s="998"/>
      <c r="AI1312" s="998"/>
      <c r="AJ1312" s="998">
        <f t="shared" si="118"/>
        <v>1</v>
      </c>
      <c r="AK1312" s="998">
        <f t="shared" si="119"/>
        <v>1</v>
      </c>
    </row>
    <row r="1313" spans="1:37" ht="16.5">
      <c r="A1313" s="1018"/>
      <c r="B1313" s="29">
        <f t="shared" si="121"/>
        <v>1311</v>
      </c>
      <c r="C1313" s="281" t="s">
        <v>3719</v>
      </c>
      <c r="D1313" s="189" t="s">
        <v>7068</v>
      </c>
      <c r="E1313" s="189" t="s">
        <v>7068</v>
      </c>
      <c r="F1313" s="291" t="s">
        <v>947</v>
      </c>
      <c r="G1313" s="190" t="s">
        <v>7069</v>
      </c>
      <c r="H1313" s="1019" t="s">
        <v>949</v>
      </c>
      <c r="I1313" s="1019" t="s">
        <v>949</v>
      </c>
      <c r="J1313" s="1019" t="s">
        <v>949</v>
      </c>
      <c r="K1313" s="1019" t="s">
        <v>949</v>
      </c>
      <c r="L1313" s="1019" t="s">
        <v>949</v>
      </c>
      <c r="M1313" s="1019" t="s">
        <v>949</v>
      </c>
      <c r="N1313" s="155" t="s">
        <v>949</v>
      </c>
      <c r="O1313" s="155" t="s">
        <v>949</v>
      </c>
      <c r="P1313" s="155" t="s">
        <v>949</v>
      </c>
      <c r="Q1313" s="155" t="s">
        <v>949</v>
      </c>
      <c r="R1313" s="1020" t="s">
        <v>949</v>
      </c>
      <c r="S1313" s="29" t="s">
        <v>949</v>
      </c>
      <c r="T1313" s="29" t="s">
        <v>949</v>
      </c>
      <c r="U1313" s="29" t="s">
        <v>949</v>
      </c>
      <c r="V1313" s="29" t="s">
        <v>949</v>
      </c>
      <c r="W1313" s="29" t="s">
        <v>949</v>
      </c>
      <c r="X1313" s="29" t="s">
        <v>949</v>
      </c>
      <c r="Y1313" s="29" t="s">
        <v>949</v>
      </c>
      <c r="Z1313" s="29" t="s">
        <v>949</v>
      </c>
      <c r="AA1313" s="29" t="s">
        <v>949</v>
      </c>
      <c r="AB1313" s="29" t="s">
        <v>949</v>
      </c>
      <c r="AC1313" s="29" t="s">
        <v>949</v>
      </c>
      <c r="AD1313" s="29" t="s">
        <v>949</v>
      </c>
      <c r="AE1313" s="29" t="s">
        <v>989</v>
      </c>
      <c r="AF1313" s="998" t="s">
        <v>132</v>
      </c>
      <c r="AG1313" s="998"/>
      <c r="AH1313" s="998"/>
      <c r="AI1313" s="998"/>
      <c r="AJ1313" s="998">
        <f t="shared" si="118"/>
        <v>1</v>
      </c>
      <c r="AK1313" s="998">
        <f t="shared" si="119"/>
        <v>1</v>
      </c>
    </row>
    <row r="1314" spans="1:37" ht="16.5">
      <c r="A1314" s="1018"/>
      <c r="B1314" s="29">
        <f t="shared" si="121"/>
        <v>1312</v>
      </c>
      <c r="C1314" s="281" t="s">
        <v>3719</v>
      </c>
      <c r="D1314" s="189" t="s">
        <v>7070</v>
      </c>
      <c r="E1314" s="189" t="s">
        <v>7070</v>
      </c>
      <c r="F1314" s="291" t="s">
        <v>947</v>
      </c>
      <c r="G1314" s="190" t="s">
        <v>7071</v>
      </c>
      <c r="H1314" s="1019" t="s">
        <v>949</v>
      </c>
      <c r="I1314" s="1019" t="s">
        <v>949</v>
      </c>
      <c r="J1314" s="1019" t="s">
        <v>949</v>
      </c>
      <c r="K1314" s="1019" t="s">
        <v>949</v>
      </c>
      <c r="L1314" s="1019" t="s">
        <v>949</v>
      </c>
      <c r="M1314" s="1019" t="s">
        <v>949</v>
      </c>
      <c r="N1314" s="155" t="s">
        <v>949</v>
      </c>
      <c r="O1314" s="155" t="s">
        <v>949</v>
      </c>
      <c r="P1314" s="155" t="s">
        <v>949</v>
      </c>
      <c r="Q1314" s="155" t="s">
        <v>949</v>
      </c>
      <c r="R1314" s="1020" t="s">
        <v>949</v>
      </c>
      <c r="S1314" s="29" t="s">
        <v>949</v>
      </c>
      <c r="T1314" s="29" t="s">
        <v>949</v>
      </c>
      <c r="U1314" s="29" t="s">
        <v>949</v>
      </c>
      <c r="V1314" s="29" t="s">
        <v>949</v>
      </c>
      <c r="W1314" s="29" t="s">
        <v>949</v>
      </c>
      <c r="X1314" s="29" t="s">
        <v>949</v>
      </c>
      <c r="Y1314" s="29" t="s">
        <v>949</v>
      </c>
      <c r="Z1314" s="29" t="s">
        <v>949</v>
      </c>
      <c r="AA1314" s="29" t="s">
        <v>949</v>
      </c>
      <c r="AB1314" s="29" t="s">
        <v>949</v>
      </c>
      <c r="AC1314" s="29" t="s">
        <v>949</v>
      </c>
      <c r="AD1314" s="29" t="s">
        <v>949</v>
      </c>
      <c r="AE1314" s="29" t="s">
        <v>989</v>
      </c>
      <c r="AF1314" s="998" t="s">
        <v>132</v>
      </c>
      <c r="AG1314" s="998"/>
      <c r="AH1314" s="998"/>
      <c r="AI1314" s="998"/>
      <c r="AJ1314" s="998">
        <f t="shared" si="118"/>
        <v>1</v>
      </c>
      <c r="AK1314" s="998">
        <f t="shared" si="119"/>
        <v>1</v>
      </c>
    </row>
    <row r="1315" spans="1:37" ht="16.5">
      <c r="A1315" s="1018"/>
      <c r="B1315" s="29">
        <f t="shared" si="121"/>
        <v>1313</v>
      </c>
      <c r="C1315" s="281" t="s">
        <v>3719</v>
      </c>
      <c r="D1315" s="189" t="s">
        <v>7072</v>
      </c>
      <c r="E1315" s="189" t="s">
        <v>7072</v>
      </c>
      <c r="F1315" s="291" t="s">
        <v>947</v>
      </c>
      <c r="G1315" s="190" t="s">
        <v>7073</v>
      </c>
      <c r="H1315" s="1019" t="s">
        <v>949</v>
      </c>
      <c r="I1315" s="1019" t="s">
        <v>949</v>
      </c>
      <c r="J1315" s="1019" t="s">
        <v>949</v>
      </c>
      <c r="K1315" s="1019" t="s">
        <v>949</v>
      </c>
      <c r="L1315" s="1019" t="s">
        <v>949</v>
      </c>
      <c r="M1315" s="1019" t="s">
        <v>949</v>
      </c>
      <c r="N1315" s="155" t="s">
        <v>949</v>
      </c>
      <c r="O1315" s="155" t="s">
        <v>949</v>
      </c>
      <c r="P1315" s="155" t="s">
        <v>949</v>
      </c>
      <c r="Q1315" s="155" t="s">
        <v>949</v>
      </c>
      <c r="R1315" s="1020" t="s">
        <v>949</v>
      </c>
      <c r="S1315" s="29" t="s">
        <v>949</v>
      </c>
      <c r="T1315" s="29" t="s">
        <v>949</v>
      </c>
      <c r="U1315" s="29" t="s">
        <v>949</v>
      </c>
      <c r="V1315" s="29" t="s">
        <v>949</v>
      </c>
      <c r="W1315" s="29" t="s">
        <v>949</v>
      </c>
      <c r="X1315" s="29" t="s">
        <v>949</v>
      </c>
      <c r="Y1315" s="29" t="s">
        <v>949</v>
      </c>
      <c r="Z1315" s="29" t="s">
        <v>949</v>
      </c>
      <c r="AA1315" s="29" t="s">
        <v>949</v>
      </c>
      <c r="AB1315" s="29" t="s">
        <v>949</v>
      </c>
      <c r="AC1315" s="29" t="s">
        <v>949</v>
      </c>
      <c r="AD1315" s="29" t="s">
        <v>949</v>
      </c>
      <c r="AE1315" s="29" t="s">
        <v>989</v>
      </c>
      <c r="AF1315" s="998" t="s">
        <v>132</v>
      </c>
      <c r="AG1315" s="998"/>
      <c r="AH1315" s="998"/>
      <c r="AI1315" s="998"/>
      <c r="AJ1315" s="998">
        <f t="shared" si="118"/>
        <v>1</v>
      </c>
      <c r="AK1315" s="998">
        <f t="shared" si="119"/>
        <v>1</v>
      </c>
    </row>
    <row r="1316" spans="1:37" ht="16.5">
      <c r="A1316" s="1018"/>
      <c r="B1316" s="29">
        <f t="shared" si="121"/>
        <v>1314</v>
      </c>
      <c r="C1316" s="281" t="s">
        <v>3719</v>
      </c>
      <c r="D1316" s="189" t="s">
        <v>7074</v>
      </c>
      <c r="E1316" s="189" t="s">
        <v>7074</v>
      </c>
      <c r="F1316" s="291" t="s">
        <v>947</v>
      </c>
      <c r="G1316" s="190" t="s">
        <v>7075</v>
      </c>
      <c r="H1316" s="1019" t="s">
        <v>949</v>
      </c>
      <c r="I1316" s="1019" t="s">
        <v>949</v>
      </c>
      <c r="J1316" s="1019" t="s">
        <v>949</v>
      </c>
      <c r="K1316" s="1019" t="s">
        <v>949</v>
      </c>
      <c r="L1316" s="1019" t="s">
        <v>949</v>
      </c>
      <c r="M1316" s="1019" t="s">
        <v>949</v>
      </c>
      <c r="N1316" s="155" t="s">
        <v>949</v>
      </c>
      <c r="O1316" s="155" t="s">
        <v>949</v>
      </c>
      <c r="P1316" s="155" t="s">
        <v>949</v>
      </c>
      <c r="Q1316" s="155" t="s">
        <v>949</v>
      </c>
      <c r="R1316" s="1020" t="s">
        <v>949</v>
      </c>
      <c r="S1316" s="29" t="s">
        <v>949</v>
      </c>
      <c r="T1316" s="29" t="s">
        <v>949</v>
      </c>
      <c r="U1316" s="29" t="s">
        <v>949</v>
      </c>
      <c r="V1316" s="29" t="s">
        <v>949</v>
      </c>
      <c r="W1316" s="29" t="s">
        <v>949</v>
      </c>
      <c r="X1316" s="29" t="s">
        <v>949</v>
      </c>
      <c r="Y1316" s="29" t="s">
        <v>949</v>
      </c>
      <c r="Z1316" s="29" t="s">
        <v>949</v>
      </c>
      <c r="AA1316" s="29" t="s">
        <v>949</v>
      </c>
      <c r="AB1316" s="29" t="s">
        <v>949</v>
      </c>
      <c r="AC1316" s="29" t="s">
        <v>949</v>
      </c>
      <c r="AD1316" s="29" t="s">
        <v>949</v>
      </c>
      <c r="AE1316" s="29" t="s">
        <v>989</v>
      </c>
      <c r="AF1316" s="998" t="s">
        <v>132</v>
      </c>
      <c r="AG1316" s="998"/>
      <c r="AH1316" s="998"/>
      <c r="AI1316" s="998"/>
      <c r="AJ1316" s="998">
        <f t="shared" si="118"/>
        <v>1</v>
      </c>
      <c r="AK1316" s="998">
        <f t="shared" si="119"/>
        <v>1</v>
      </c>
    </row>
    <row r="1317" spans="1:37" ht="16.5">
      <c r="A1317" s="1018"/>
      <c r="B1317" s="29">
        <f t="shared" si="121"/>
        <v>1315</v>
      </c>
      <c r="C1317" s="281" t="s">
        <v>3719</v>
      </c>
      <c r="D1317" s="189" t="s">
        <v>7076</v>
      </c>
      <c r="E1317" s="189" t="s">
        <v>7076</v>
      </c>
      <c r="F1317" s="291" t="s">
        <v>947</v>
      </c>
      <c r="G1317" s="190" t="s">
        <v>7077</v>
      </c>
      <c r="H1317" s="1019" t="s">
        <v>949</v>
      </c>
      <c r="I1317" s="1019" t="s">
        <v>949</v>
      </c>
      <c r="J1317" s="1019" t="s">
        <v>949</v>
      </c>
      <c r="K1317" s="1019" t="s">
        <v>949</v>
      </c>
      <c r="L1317" s="1019" t="s">
        <v>949</v>
      </c>
      <c r="M1317" s="1019" t="s">
        <v>949</v>
      </c>
      <c r="N1317" s="155" t="s">
        <v>949</v>
      </c>
      <c r="O1317" s="155" t="s">
        <v>949</v>
      </c>
      <c r="P1317" s="155" t="s">
        <v>949</v>
      </c>
      <c r="Q1317" s="155" t="s">
        <v>949</v>
      </c>
      <c r="R1317" s="1020" t="s">
        <v>949</v>
      </c>
      <c r="S1317" s="29" t="s">
        <v>949</v>
      </c>
      <c r="T1317" s="29" t="s">
        <v>949</v>
      </c>
      <c r="U1317" s="29" t="s">
        <v>949</v>
      </c>
      <c r="V1317" s="29" t="s">
        <v>949</v>
      </c>
      <c r="W1317" s="29" t="s">
        <v>949</v>
      </c>
      <c r="X1317" s="29" t="s">
        <v>949</v>
      </c>
      <c r="Y1317" s="29" t="s">
        <v>949</v>
      </c>
      <c r="Z1317" s="29" t="s">
        <v>949</v>
      </c>
      <c r="AA1317" s="29" t="s">
        <v>949</v>
      </c>
      <c r="AB1317" s="29" t="s">
        <v>949</v>
      </c>
      <c r="AC1317" s="29" t="s">
        <v>949</v>
      </c>
      <c r="AD1317" s="29" t="s">
        <v>949</v>
      </c>
      <c r="AE1317" s="29" t="s">
        <v>989</v>
      </c>
      <c r="AF1317" s="998" t="s">
        <v>132</v>
      </c>
      <c r="AG1317" s="998"/>
      <c r="AH1317" s="998"/>
      <c r="AI1317" s="998"/>
      <c r="AJ1317" s="998">
        <f t="shared" si="118"/>
        <v>1</v>
      </c>
      <c r="AK1317" s="998">
        <f t="shared" si="119"/>
        <v>1</v>
      </c>
    </row>
    <row r="1318" spans="1:37" ht="16.5">
      <c r="A1318" s="1018"/>
      <c r="B1318" s="29">
        <f t="shared" si="121"/>
        <v>1316</v>
      </c>
      <c r="C1318" s="281" t="s">
        <v>3719</v>
      </c>
      <c r="D1318" s="189" t="s">
        <v>7078</v>
      </c>
      <c r="E1318" s="189" t="s">
        <v>7078</v>
      </c>
      <c r="F1318" s="291" t="s">
        <v>947</v>
      </c>
      <c r="G1318" s="190" t="s">
        <v>7079</v>
      </c>
      <c r="H1318" s="1019" t="s">
        <v>949</v>
      </c>
      <c r="I1318" s="1019" t="s">
        <v>949</v>
      </c>
      <c r="J1318" s="1019" t="s">
        <v>949</v>
      </c>
      <c r="K1318" s="1019" t="s">
        <v>949</v>
      </c>
      <c r="L1318" s="1019" t="s">
        <v>949</v>
      </c>
      <c r="M1318" s="1019" t="s">
        <v>949</v>
      </c>
      <c r="N1318" s="155" t="s">
        <v>949</v>
      </c>
      <c r="O1318" s="155" t="s">
        <v>949</v>
      </c>
      <c r="P1318" s="155" t="s">
        <v>949</v>
      </c>
      <c r="Q1318" s="155" t="s">
        <v>949</v>
      </c>
      <c r="R1318" s="1020" t="s">
        <v>949</v>
      </c>
      <c r="S1318" s="29" t="s">
        <v>949</v>
      </c>
      <c r="T1318" s="29" t="s">
        <v>949</v>
      </c>
      <c r="U1318" s="29" t="s">
        <v>949</v>
      </c>
      <c r="V1318" s="29" t="s">
        <v>949</v>
      </c>
      <c r="W1318" s="29" t="s">
        <v>949</v>
      </c>
      <c r="X1318" s="29" t="s">
        <v>949</v>
      </c>
      <c r="Y1318" s="29" t="s">
        <v>949</v>
      </c>
      <c r="Z1318" s="29" t="s">
        <v>949</v>
      </c>
      <c r="AA1318" s="29" t="s">
        <v>949</v>
      </c>
      <c r="AB1318" s="29" t="s">
        <v>949</v>
      </c>
      <c r="AC1318" s="29" t="s">
        <v>949</v>
      </c>
      <c r="AD1318" s="29" t="s">
        <v>949</v>
      </c>
      <c r="AE1318" s="29" t="s">
        <v>989</v>
      </c>
      <c r="AF1318" s="998" t="s">
        <v>132</v>
      </c>
      <c r="AG1318" s="998"/>
      <c r="AH1318" s="998"/>
      <c r="AI1318" s="998"/>
      <c r="AJ1318" s="998">
        <f t="shared" si="118"/>
        <v>1</v>
      </c>
      <c r="AK1318" s="998">
        <f t="shared" si="119"/>
        <v>1</v>
      </c>
    </row>
    <row r="1319" spans="1:37" ht="16.5">
      <c r="A1319" s="1018"/>
      <c r="B1319" s="29">
        <f t="shared" si="121"/>
        <v>1317</v>
      </c>
      <c r="C1319" s="281" t="s">
        <v>3719</v>
      </c>
      <c r="D1319" s="189" t="s">
        <v>7080</v>
      </c>
      <c r="E1319" s="189" t="s">
        <v>7080</v>
      </c>
      <c r="F1319" s="291" t="s">
        <v>947</v>
      </c>
      <c r="G1319" s="190" t="s">
        <v>7081</v>
      </c>
      <c r="H1319" s="1019" t="s">
        <v>949</v>
      </c>
      <c r="I1319" s="1019" t="s">
        <v>949</v>
      </c>
      <c r="J1319" s="1019" t="s">
        <v>949</v>
      </c>
      <c r="K1319" s="1019" t="s">
        <v>949</v>
      </c>
      <c r="L1319" s="1019" t="s">
        <v>949</v>
      </c>
      <c r="M1319" s="1019" t="s">
        <v>949</v>
      </c>
      <c r="N1319" s="155" t="s">
        <v>949</v>
      </c>
      <c r="O1319" s="155" t="s">
        <v>949</v>
      </c>
      <c r="P1319" s="155" t="s">
        <v>949</v>
      </c>
      <c r="Q1319" s="155" t="s">
        <v>949</v>
      </c>
      <c r="R1319" s="1020" t="s">
        <v>949</v>
      </c>
      <c r="S1319" s="29" t="s">
        <v>949</v>
      </c>
      <c r="T1319" s="29" t="s">
        <v>949</v>
      </c>
      <c r="U1319" s="29" t="s">
        <v>949</v>
      </c>
      <c r="V1319" s="29" t="s">
        <v>949</v>
      </c>
      <c r="W1319" s="29" t="s">
        <v>949</v>
      </c>
      <c r="X1319" s="29" t="s">
        <v>949</v>
      </c>
      <c r="Y1319" s="29" t="s">
        <v>949</v>
      </c>
      <c r="Z1319" s="29" t="s">
        <v>949</v>
      </c>
      <c r="AA1319" s="29" t="s">
        <v>949</v>
      </c>
      <c r="AB1319" s="29" t="s">
        <v>949</v>
      </c>
      <c r="AC1319" s="29" t="s">
        <v>949</v>
      </c>
      <c r="AD1319" s="29" t="s">
        <v>949</v>
      </c>
      <c r="AE1319" s="29" t="s">
        <v>989</v>
      </c>
      <c r="AF1319" s="998" t="s">
        <v>132</v>
      </c>
      <c r="AG1319" s="998"/>
      <c r="AH1319" s="998"/>
      <c r="AI1319" s="998"/>
      <c r="AJ1319" s="998">
        <f t="shared" si="118"/>
        <v>1</v>
      </c>
      <c r="AK1319" s="998">
        <f t="shared" si="119"/>
        <v>1</v>
      </c>
    </row>
    <row r="1320" spans="1:37" ht="16.5">
      <c r="A1320" s="1018"/>
      <c r="B1320" s="29">
        <f t="shared" si="121"/>
        <v>1318</v>
      </c>
      <c r="C1320" s="281" t="s">
        <v>3719</v>
      </c>
      <c r="D1320" s="189" t="s">
        <v>7082</v>
      </c>
      <c r="E1320" s="189" t="s">
        <v>7082</v>
      </c>
      <c r="F1320" s="291" t="s">
        <v>947</v>
      </c>
      <c r="G1320" s="190" t="s">
        <v>7083</v>
      </c>
      <c r="H1320" s="1019" t="s">
        <v>949</v>
      </c>
      <c r="I1320" s="1019" t="s">
        <v>949</v>
      </c>
      <c r="J1320" s="1019" t="s">
        <v>949</v>
      </c>
      <c r="K1320" s="1019" t="s">
        <v>949</v>
      </c>
      <c r="L1320" s="1019" t="s">
        <v>949</v>
      </c>
      <c r="M1320" s="1019" t="s">
        <v>949</v>
      </c>
      <c r="N1320" s="155" t="s">
        <v>949</v>
      </c>
      <c r="O1320" s="155" t="s">
        <v>949</v>
      </c>
      <c r="P1320" s="155" t="s">
        <v>949</v>
      </c>
      <c r="Q1320" s="155" t="s">
        <v>949</v>
      </c>
      <c r="R1320" s="1020" t="s">
        <v>949</v>
      </c>
      <c r="S1320" s="29" t="s">
        <v>949</v>
      </c>
      <c r="T1320" s="29" t="s">
        <v>949</v>
      </c>
      <c r="U1320" s="29" t="s">
        <v>949</v>
      </c>
      <c r="V1320" s="29" t="s">
        <v>949</v>
      </c>
      <c r="W1320" s="29" t="s">
        <v>949</v>
      </c>
      <c r="X1320" s="29" t="s">
        <v>949</v>
      </c>
      <c r="Y1320" s="29" t="s">
        <v>949</v>
      </c>
      <c r="Z1320" s="29" t="s">
        <v>949</v>
      </c>
      <c r="AA1320" s="29" t="s">
        <v>949</v>
      </c>
      <c r="AB1320" s="29" t="s">
        <v>949</v>
      </c>
      <c r="AC1320" s="29" t="s">
        <v>949</v>
      </c>
      <c r="AD1320" s="29" t="s">
        <v>949</v>
      </c>
      <c r="AE1320" s="29" t="s">
        <v>989</v>
      </c>
      <c r="AF1320" s="998" t="s">
        <v>132</v>
      </c>
      <c r="AG1320" s="998"/>
      <c r="AH1320" s="998"/>
      <c r="AI1320" s="998"/>
      <c r="AJ1320" s="998">
        <f t="shared" ref="AJ1320:AJ1355" si="122">COUNTIFS(D:D,D1320)</f>
        <v>1</v>
      </c>
      <c r="AK1320" s="998">
        <f t="shared" si="119"/>
        <v>1</v>
      </c>
    </row>
    <row r="1321" spans="1:37" ht="16.5">
      <c r="A1321" s="1018"/>
      <c r="B1321" s="29">
        <f t="shared" si="121"/>
        <v>1319</v>
      </c>
      <c r="C1321" s="281" t="s">
        <v>3719</v>
      </c>
      <c r="D1321" s="189" t="s">
        <v>7084</v>
      </c>
      <c r="E1321" s="189" t="s">
        <v>7084</v>
      </c>
      <c r="F1321" s="291" t="s">
        <v>947</v>
      </c>
      <c r="G1321" s="190" t="s">
        <v>7085</v>
      </c>
      <c r="H1321" s="1019" t="s">
        <v>949</v>
      </c>
      <c r="I1321" s="1019" t="s">
        <v>949</v>
      </c>
      <c r="J1321" s="1019" t="s">
        <v>949</v>
      </c>
      <c r="K1321" s="1019" t="s">
        <v>949</v>
      </c>
      <c r="L1321" s="1019" t="s">
        <v>949</v>
      </c>
      <c r="M1321" s="1019" t="s">
        <v>949</v>
      </c>
      <c r="N1321" s="155" t="s">
        <v>949</v>
      </c>
      <c r="O1321" s="155" t="s">
        <v>949</v>
      </c>
      <c r="P1321" s="155" t="s">
        <v>949</v>
      </c>
      <c r="Q1321" s="155" t="s">
        <v>949</v>
      </c>
      <c r="R1321" s="1020" t="s">
        <v>949</v>
      </c>
      <c r="S1321" s="29" t="s">
        <v>949</v>
      </c>
      <c r="T1321" s="29" t="s">
        <v>949</v>
      </c>
      <c r="U1321" s="29" t="s">
        <v>949</v>
      </c>
      <c r="V1321" s="29" t="s">
        <v>949</v>
      </c>
      <c r="W1321" s="29" t="s">
        <v>949</v>
      </c>
      <c r="X1321" s="29" t="s">
        <v>949</v>
      </c>
      <c r="Y1321" s="29" t="s">
        <v>949</v>
      </c>
      <c r="Z1321" s="29" t="s">
        <v>949</v>
      </c>
      <c r="AA1321" s="29" t="s">
        <v>949</v>
      </c>
      <c r="AB1321" s="29" t="s">
        <v>949</v>
      </c>
      <c r="AC1321" s="29" t="s">
        <v>949</v>
      </c>
      <c r="AD1321" s="29" t="s">
        <v>949</v>
      </c>
      <c r="AE1321" s="29" t="s">
        <v>989</v>
      </c>
      <c r="AF1321" s="998" t="s">
        <v>132</v>
      </c>
      <c r="AG1321" s="998"/>
      <c r="AH1321" s="998"/>
      <c r="AI1321" s="998"/>
      <c r="AJ1321" s="998">
        <f t="shared" si="122"/>
        <v>1</v>
      </c>
      <c r="AK1321" s="998">
        <f t="shared" si="119"/>
        <v>1</v>
      </c>
    </row>
    <row r="1322" spans="1:37" ht="16.5">
      <c r="A1322" s="1018"/>
      <c r="B1322" s="29">
        <f t="shared" si="121"/>
        <v>1320</v>
      </c>
      <c r="C1322" s="281" t="s">
        <v>3719</v>
      </c>
      <c r="D1322" s="291" t="s">
        <v>7086</v>
      </c>
      <c r="E1322" s="189" t="s">
        <v>7087</v>
      </c>
      <c r="F1322" s="291" t="s">
        <v>947</v>
      </c>
      <c r="G1322" s="281" t="s">
        <v>7088</v>
      </c>
      <c r="H1322" s="1019" t="s">
        <v>949</v>
      </c>
      <c r="I1322" s="1019" t="s">
        <v>949</v>
      </c>
      <c r="J1322" s="1019" t="s">
        <v>949</v>
      </c>
      <c r="K1322" s="1019" t="s">
        <v>949</v>
      </c>
      <c r="L1322" s="1019" t="s">
        <v>949</v>
      </c>
      <c r="M1322" s="1019" t="s">
        <v>949</v>
      </c>
      <c r="N1322" s="155" t="s">
        <v>949</v>
      </c>
      <c r="O1322" s="155" t="s">
        <v>949</v>
      </c>
      <c r="P1322" s="155" t="s">
        <v>949</v>
      </c>
      <c r="Q1322" s="155" t="s">
        <v>949</v>
      </c>
      <c r="R1322" s="1020" t="s">
        <v>949</v>
      </c>
      <c r="S1322" s="29" t="s">
        <v>949</v>
      </c>
      <c r="T1322" s="29" t="s">
        <v>949</v>
      </c>
      <c r="U1322" s="29" t="s">
        <v>949</v>
      </c>
      <c r="V1322" s="29" t="s">
        <v>949</v>
      </c>
      <c r="W1322" s="29" t="s">
        <v>949</v>
      </c>
      <c r="X1322" s="29" t="s">
        <v>949</v>
      </c>
      <c r="Y1322" s="29" t="s">
        <v>949</v>
      </c>
      <c r="Z1322" s="29" t="s">
        <v>949</v>
      </c>
      <c r="AA1322" s="29" t="s">
        <v>949</v>
      </c>
      <c r="AB1322" s="29" t="s">
        <v>949</v>
      </c>
      <c r="AC1322" s="29" t="s">
        <v>949</v>
      </c>
      <c r="AD1322" s="29" t="s">
        <v>949</v>
      </c>
      <c r="AE1322" s="29" t="s">
        <v>989</v>
      </c>
      <c r="AF1322" s="998" t="s">
        <v>132</v>
      </c>
      <c r="AG1322" s="998"/>
      <c r="AH1322" s="998"/>
      <c r="AI1322" s="998"/>
      <c r="AJ1322" s="998">
        <f t="shared" si="122"/>
        <v>1</v>
      </c>
      <c r="AK1322" s="998">
        <f t="shared" ref="AK1322:AK1355" si="123">COUNTIFS(E:E,E1322)</f>
        <v>1</v>
      </c>
    </row>
    <row r="1323" spans="1:37" ht="16.5">
      <c r="A1323" s="1018"/>
      <c r="B1323" s="29">
        <f t="shared" si="121"/>
        <v>1321</v>
      </c>
      <c r="C1323" s="281" t="s">
        <v>3719</v>
      </c>
      <c r="D1323" s="291" t="s">
        <v>7089</v>
      </c>
      <c r="E1323" s="189" t="s">
        <v>7090</v>
      </c>
      <c r="F1323" s="291" t="s">
        <v>947</v>
      </c>
      <c r="G1323" s="281" t="s">
        <v>7091</v>
      </c>
      <c r="H1323" s="1019" t="s">
        <v>949</v>
      </c>
      <c r="I1323" s="1019" t="s">
        <v>949</v>
      </c>
      <c r="J1323" s="1019" t="s">
        <v>949</v>
      </c>
      <c r="K1323" s="1019" t="s">
        <v>949</v>
      </c>
      <c r="L1323" s="1019" t="s">
        <v>949</v>
      </c>
      <c r="M1323" s="1019" t="s">
        <v>949</v>
      </c>
      <c r="N1323" s="155" t="s">
        <v>949</v>
      </c>
      <c r="O1323" s="155" t="s">
        <v>949</v>
      </c>
      <c r="P1323" s="155" t="s">
        <v>949</v>
      </c>
      <c r="Q1323" s="155" t="s">
        <v>949</v>
      </c>
      <c r="R1323" s="1020" t="s">
        <v>949</v>
      </c>
      <c r="S1323" s="29" t="s">
        <v>949</v>
      </c>
      <c r="T1323" s="29" t="s">
        <v>949</v>
      </c>
      <c r="U1323" s="29" t="s">
        <v>949</v>
      </c>
      <c r="V1323" s="29" t="s">
        <v>949</v>
      </c>
      <c r="W1323" s="29" t="s">
        <v>949</v>
      </c>
      <c r="X1323" s="29" t="s">
        <v>949</v>
      </c>
      <c r="Y1323" s="29" t="s">
        <v>949</v>
      </c>
      <c r="Z1323" s="29" t="s">
        <v>949</v>
      </c>
      <c r="AA1323" s="29" t="s">
        <v>949</v>
      </c>
      <c r="AB1323" s="29" t="s">
        <v>949</v>
      </c>
      <c r="AC1323" s="29" t="s">
        <v>949</v>
      </c>
      <c r="AD1323" s="29" t="s">
        <v>949</v>
      </c>
      <c r="AE1323" s="29" t="s">
        <v>989</v>
      </c>
      <c r="AF1323" s="998" t="s">
        <v>132</v>
      </c>
      <c r="AG1323" s="998"/>
      <c r="AH1323" s="998"/>
      <c r="AI1323" s="998"/>
      <c r="AJ1323" s="998">
        <f t="shared" si="122"/>
        <v>1</v>
      </c>
      <c r="AK1323" s="998">
        <f t="shared" si="123"/>
        <v>1</v>
      </c>
    </row>
    <row r="1324" spans="1:37" ht="16.5">
      <c r="A1324" s="1018"/>
      <c r="B1324" s="29">
        <f t="shared" si="121"/>
        <v>1322</v>
      </c>
      <c r="C1324" s="281" t="s">
        <v>3719</v>
      </c>
      <c r="D1324" s="291" t="s">
        <v>7092</v>
      </c>
      <c r="E1324" s="189" t="s">
        <v>7093</v>
      </c>
      <c r="F1324" s="291" t="s">
        <v>947</v>
      </c>
      <c r="G1324" s="281" t="s">
        <v>7094</v>
      </c>
      <c r="H1324" s="1019" t="s">
        <v>949</v>
      </c>
      <c r="I1324" s="1019" t="s">
        <v>949</v>
      </c>
      <c r="J1324" s="1019" t="s">
        <v>949</v>
      </c>
      <c r="K1324" s="1019" t="s">
        <v>949</v>
      </c>
      <c r="L1324" s="1019" t="s">
        <v>949</v>
      </c>
      <c r="M1324" s="1019" t="s">
        <v>949</v>
      </c>
      <c r="N1324" s="155" t="s">
        <v>949</v>
      </c>
      <c r="O1324" s="155" t="s">
        <v>949</v>
      </c>
      <c r="P1324" s="155" t="s">
        <v>949</v>
      </c>
      <c r="Q1324" s="155" t="s">
        <v>949</v>
      </c>
      <c r="R1324" s="1020" t="s">
        <v>949</v>
      </c>
      <c r="S1324" s="29" t="s">
        <v>949</v>
      </c>
      <c r="T1324" s="29" t="s">
        <v>949</v>
      </c>
      <c r="U1324" s="29" t="s">
        <v>949</v>
      </c>
      <c r="V1324" s="29" t="s">
        <v>949</v>
      </c>
      <c r="W1324" s="29" t="s">
        <v>949</v>
      </c>
      <c r="X1324" s="29" t="s">
        <v>949</v>
      </c>
      <c r="Y1324" s="29" t="s">
        <v>949</v>
      </c>
      <c r="Z1324" s="29" t="s">
        <v>949</v>
      </c>
      <c r="AA1324" s="29" t="s">
        <v>949</v>
      </c>
      <c r="AB1324" s="29" t="s">
        <v>949</v>
      </c>
      <c r="AC1324" s="29" t="s">
        <v>949</v>
      </c>
      <c r="AD1324" s="29" t="s">
        <v>949</v>
      </c>
      <c r="AE1324" s="29" t="s">
        <v>989</v>
      </c>
      <c r="AF1324" s="998" t="s">
        <v>132</v>
      </c>
      <c r="AG1324" s="998"/>
      <c r="AH1324" s="998"/>
      <c r="AI1324" s="998"/>
      <c r="AJ1324" s="998">
        <f t="shared" si="122"/>
        <v>1</v>
      </c>
      <c r="AK1324" s="998">
        <f t="shared" si="123"/>
        <v>1</v>
      </c>
    </row>
    <row r="1325" spans="1:37" ht="16.5">
      <c r="A1325" s="1018"/>
      <c r="B1325" s="29">
        <f t="shared" si="121"/>
        <v>1323</v>
      </c>
      <c r="C1325" s="281" t="s">
        <v>3719</v>
      </c>
      <c r="D1325" s="291" t="s">
        <v>7095</v>
      </c>
      <c r="E1325" s="189" t="s">
        <v>7096</v>
      </c>
      <c r="F1325" s="291" t="s">
        <v>947</v>
      </c>
      <c r="G1325" s="281" t="s">
        <v>7097</v>
      </c>
      <c r="H1325" s="1019" t="s">
        <v>949</v>
      </c>
      <c r="I1325" s="1019" t="s">
        <v>949</v>
      </c>
      <c r="J1325" s="1019" t="s">
        <v>949</v>
      </c>
      <c r="K1325" s="1019" t="s">
        <v>949</v>
      </c>
      <c r="L1325" s="1019" t="s">
        <v>949</v>
      </c>
      <c r="M1325" s="1019" t="s">
        <v>949</v>
      </c>
      <c r="N1325" s="155" t="s">
        <v>949</v>
      </c>
      <c r="O1325" s="155" t="s">
        <v>949</v>
      </c>
      <c r="P1325" s="155" t="s">
        <v>949</v>
      </c>
      <c r="Q1325" s="155" t="s">
        <v>949</v>
      </c>
      <c r="R1325" s="1020" t="s">
        <v>949</v>
      </c>
      <c r="S1325" s="29" t="s">
        <v>949</v>
      </c>
      <c r="T1325" s="29" t="s">
        <v>949</v>
      </c>
      <c r="U1325" s="29" t="s">
        <v>949</v>
      </c>
      <c r="V1325" s="29" t="s">
        <v>949</v>
      </c>
      <c r="W1325" s="29" t="s">
        <v>949</v>
      </c>
      <c r="X1325" s="29" t="s">
        <v>949</v>
      </c>
      <c r="Y1325" s="29" t="s">
        <v>949</v>
      </c>
      <c r="Z1325" s="29" t="s">
        <v>949</v>
      </c>
      <c r="AA1325" s="29" t="s">
        <v>949</v>
      </c>
      <c r="AB1325" s="29" t="s">
        <v>949</v>
      </c>
      <c r="AC1325" s="29" t="s">
        <v>949</v>
      </c>
      <c r="AD1325" s="29" t="s">
        <v>949</v>
      </c>
      <c r="AE1325" s="29" t="s">
        <v>989</v>
      </c>
      <c r="AF1325" s="998" t="s">
        <v>132</v>
      </c>
      <c r="AG1325" s="998"/>
      <c r="AH1325" s="998"/>
      <c r="AI1325" s="998"/>
      <c r="AJ1325" s="998">
        <f t="shared" si="122"/>
        <v>1</v>
      </c>
      <c r="AK1325" s="998">
        <f t="shared" si="123"/>
        <v>1</v>
      </c>
    </row>
    <row r="1326" spans="1:37" ht="16.5">
      <c r="A1326" s="1018"/>
      <c r="B1326" s="29">
        <f t="shared" si="121"/>
        <v>1324</v>
      </c>
      <c r="C1326" s="281" t="s">
        <v>3719</v>
      </c>
      <c r="D1326" s="291" t="s">
        <v>7098</v>
      </c>
      <c r="E1326" s="189" t="s">
        <v>7099</v>
      </c>
      <c r="F1326" s="291" t="s">
        <v>947</v>
      </c>
      <c r="G1326" s="281" t="s">
        <v>7100</v>
      </c>
      <c r="H1326" s="1019" t="s">
        <v>949</v>
      </c>
      <c r="I1326" s="1019" t="s">
        <v>949</v>
      </c>
      <c r="J1326" s="1019" t="s">
        <v>949</v>
      </c>
      <c r="K1326" s="1019" t="s">
        <v>949</v>
      </c>
      <c r="L1326" s="1019" t="s">
        <v>949</v>
      </c>
      <c r="M1326" s="1019" t="s">
        <v>949</v>
      </c>
      <c r="N1326" s="155" t="s">
        <v>949</v>
      </c>
      <c r="O1326" s="155" t="s">
        <v>949</v>
      </c>
      <c r="P1326" s="155" t="s">
        <v>949</v>
      </c>
      <c r="Q1326" s="155" t="s">
        <v>949</v>
      </c>
      <c r="R1326" s="1020" t="s">
        <v>949</v>
      </c>
      <c r="S1326" s="29" t="s">
        <v>949</v>
      </c>
      <c r="T1326" s="29" t="s">
        <v>949</v>
      </c>
      <c r="U1326" s="29" t="s">
        <v>949</v>
      </c>
      <c r="V1326" s="29" t="s">
        <v>949</v>
      </c>
      <c r="W1326" s="29" t="s">
        <v>949</v>
      </c>
      <c r="X1326" s="29" t="s">
        <v>949</v>
      </c>
      <c r="Y1326" s="29" t="s">
        <v>949</v>
      </c>
      <c r="Z1326" s="29" t="s">
        <v>949</v>
      </c>
      <c r="AA1326" s="29" t="s">
        <v>949</v>
      </c>
      <c r="AB1326" s="29" t="s">
        <v>949</v>
      </c>
      <c r="AC1326" s="29" t="s">
        <v>949</v>
      </c>
      <c r="AD1326" s="29" t="s">
        <v>949</v>
      </c>
      <c r="AE1326" s="29" t="s">
        <v>989</v>
      </c>
      <c r="AF1326" s="998" t="s">
        <v>132</v>
      </c>
      <c r="AG1326" s="998"/>
      <c r="AH1326" s="998"/>
      <c r="AI1326" s="998"/>
      <c r="AJ1326" s="998">
        <f t="shared" si="122"/>
        <v>1</v>
      </c>
      <c r="AK1326" s="998">
        <f t="shared" si="123"/>
        <v>1</v>
      </c>
    </row>
    <row r="1327" spans="1:37" ht="16.5">
      <c r="A1327" s="1018"/>
      <c r="B1327" s="29">
        <f t="shared" si="121"/>
        <v>1325</v>
      </c>
      <c r="C1327" s="281" t="s">
        <v>3719</v>
      </c>
      <c r="D1327" s="291" t="s">
        <v>7101</v>
      </c>
      <c r="E1327" s="189" t="s">
        <v>7102</v>
      </c>
      <c r="F1327" s="291" t="s">
        <v>947</v>
      </c>
      <c r="G1327" s="281" t="s">
        <v>7103</v>
      </c>
      <c r="H1327" s="1019" t="s">
        <v>949</v>
      </c>
      <c r="I1327" s="1019" t="s">
        <v>949</v>
      </c>
      <c r="J1327" s="1019" t="s">
        <v>949</v>
      </c>
      <c r="K1327" s="1019" t="s">
        <v>949</v>
      </c>
      <c r="L1327" s="1019" t="s">
        <v>949</v>
      </c>
      <c r="M1327" s="1019" t="s">
        <v>949</v>
      </c>
      <c r="N1327" s="155" t="s">
        <v>949</v>
      </c>
      <c r="O1327" s="155" t="s">
        <v>949</v>
      </c>
      <c r="P1327" s="155" t="s">
        <v>949</v>
      </c>
      <c r="Q1327" s="155" t="s">
        <v>949</v>
      </c>
      <c r="R1327" s="1020" t="s">
        <v>949</v>
      </c>
      <c r="S1327" s="29" t="s">
        <v>949</v>
      </c>
      <c r="T1327" s="29" t="s">
        <v>949</v>
      </c>
      <c r="U1327" s="29" t="s">
        <v>949</v>
      </c>
      <c r="V1327" s="29" t="s">
        <v>949</v>
      </c>
      <c r="W1327" s="29" t="s">
        <v>949</v>
      </c>
      <c r="X1327" s="29" t="s">
        <v>949</v>
      </c>
      <c r="Y1327" s="29" t="s">
        <v>949</v>
      </c>
      <c r="Z1327" s="29" t="s">
        <v>949</v>
      </c>
      <c r="AA1327" s="29" t="s">
        <v>949</v>
      </c>
      <c r="AB1327" s="29" t="s">
        <v>949</v>
      </c>
      <c r="AC1327" s="29" t="s">
        <v>949</v>
      </c>
      <c r="AD1327" s="29" t="s">
        <v>949</v>
      </c>
      <c r="AE1327" s="29" t="s">
        <v>989</v>
      </c>
      <c r="AF1327" s="998" t="s">
        <v>132</v>
      </c>
      <c r="AG1327" s="998"/>
      <c r="AH1327" s="998"/>
      <c r="AI1327" s="998"/>
      <c r="AJ1327" s="998">
        <f t="shared" si="122"/>
        <v>1</v>
      </c>
      <c r="AK1327" s="998">
        <f t="shared" si="123"/>
        <v>1</v>
      </c>
    </row>
    <row r="1328" spans="1:37" ht="16.5">
      <c r="A1328" s="1018"/>
      <c r="B1328" s="29">
        <f t="shared" si="121"/>
        <v>1326</v>
      </c>
      <c r="C1328" s="281" t="s">
        <v>3719</v>
      </c>
      <c r="D1328" s="291" t="s">
        <v>7104</v>
      </c>
      <c r="E1328" s="189" t="s">
        <v>7105</v>
      </c>
      <c r="F1328" s="291" t="s">
        <v>947</v>
      </c>
      <c r="G1328" s="281" t="s">
        <v>7106</v>
      </c>
      <c r="H1328" s="1019" t="s">
        <v>949</v>
      </c>
      <c r="I1328" s="1019" t="s">
        <v>949</v>
      </c>
      <c r="J1328" s="1019" t="s">
        <v>949</v>
      </c>
      <c r="K1328" s="1019" t="s">
        <v>949</v>
      </c>
      <c r="L1328" s="1019" t="s">
        <v>949</v>
      </c>
      <c r="M1328" s="1019" t="s">
        <v>949</v>
      </c>
      <c r="N1328" s="155" t="s">
        <v>949</v>
      </c>
      <c r="O1328" s="155" t="s">
        <v>949</v>
      </c>
      <c r="P1328" s="155" t="s">
        <v>949</v>
      </c>
      <c r="Q1328" s="155" t="s">
        <v>949</v>
      </c>
      <c r="R1328" s="1020" t="s">
        <v>949</v>
      </c>
      <c r="S1328" s="29" t="s">
        <v>949</v>
      </c>
      <c r="T1328" s="29" t="s">
        <v>949</v>
      </c>
      <c r="U1328" s="29" t="s">
        <v>949</v>
      </c>
      <c r="V1328" s="29" t="s">
        <v>949</v>
      </c>
      <c r="W1328" s="29" t="s">
        <v>949</v>
      </c>
      <c r="X1328" s="29" t="s">
        <v>949</v>
      </c>
      <c r="Y1328" s="29" t="s">
        <v>949</v>
      </c>
      <c r="Z1328" s="29" t="s">
        <v>949</v>
      </c>
      <c r="AA1328" s="29" t="s">
        <v>949</v>
      </c>
      <c r="AB1328" s="29" t="s">
        <v>949</v>
      </c>
      <c r="AC1328" s="29" t="s">
        <v>949</v>
      </c>
      <c r="AD1328" s="29" t="s">
        <v>949</v>
      </c>
      <c r="AE1328" s="29" t="s">
        <v>989</v>
      </c>
      <c r="AF1328" s="998" t="s">
        <v>132</v>
      </c>
      <c r="AG1328" s="998"/>
      <c r="AH1328" s="998"/>
      <c r="AI1328" s="998"/>
      <c r="AJ1328" s="998">
        <f t="shared" si="122"/>
        <v>1</v>
      </c>
      <c r="AK1328" s="998">
        <f t="shared" si="123"/>
        <v>1</v>
      </c>
    </row>
    <row r="1329" spans="1:37" ht="16.5">
      <c r="A1329" s="1018"/>
      <c r="B1329" s="29">
        <f t="shared" si="121"/>
        <v>1327</v>
      </c>
      <c r="C1329" s="281" t="s">
        <v>3719</v>
      </c>
      <c r="D1329" s="291" t="s">
        <v>7107</v>
      </c>
      <c r="E1329" s="189" t="s">
        <v>7108</v>
      </c>
      <c r="F1329" s="291" t="s">
        <v>947</v>
      </c>
      <c r="G1329" s="281" t="s">
        <v>7109</v>
      </c>
      <c r="H1329" s="1019" t="s">
        <v>949</v>
      </c>
      <c r="I1329" s="1019" t="s">
        <v>949</v>
      </c>
      <c r="J1329" s="1019" t="s">
        <v>949</v>
      </c>
      <c r="K1329" s="1019" t="s">
        <v>949</v>
      </c>
      <c r="L1329" s="1019" t="s">
        <v>949</v>
      </c>
      <c r="M1329" s="1019" t="s">
        <v>949</v>
      </c>
      <c r="N1329" s="155" t="s">
        <v>949</v>
      </c>
      <c r="O1329" s="155" t="s">
        <v>949</v>
      </c>
      <c r="P1329" s="155" t="s">
        <v>949</v>
      </c>
      <c r="Q1329" s="155" t="s">
        <v>949</v>
      </c>
      <c r="R1329" s="1020" t="s">
        <v>949</v>
      </c>
      <c r="S1329" s="29" t="s">
        <v>949</v>
      </c>
      <c r="T1329" s="29" t="s">
        <v>949</v>
      </c>
      <c r="U1329" s="29" t="s">
        <v>949</v>
      </c>
      <c r="V1329" s="29" t="s">
        <v>949</v>
      </c>
      <c r="W1329" s="29" t="s">
        <v>949</v>
      </c>
      <c r="X1329" s="29" t="s">
        <v>949</v>
      </c>
      <c r="Y1329" s="29" t="s">
        <v>949</v>
      </c>
      <c r="Z1329" s="29" t="s">
        <v>949</v>
      </c>
      <c r="AA1329" s="29" t="s">
        <v>949</v>
      </c>
      <c r="AB1329" s="29" t="s">
        <v>949</v>
      </c>
      <c r="AC1329" s="29" t="s">
        <v>949</v>
      </c>
      <c r="AD1329" s="29" t="s">
        <v>949</v>
      </c>
      <c r="AE1329" s="29" t="s">
        <v>989</v>
      </c>
      <c r="AF1329" s="998" t="s">
        <v>132</v>
      </c>
      <c r="AG1329" s="998"/>
      <c r="AH1329" s="998"/>
      <c r="AI1329" s="998"/>
      <c r="AJ1329" s="998">
        <f t="shared" si="122"/>
        <v>1</v>
      </c>
      <c r="AK1329" s="998">
        <f t="shared" si="123"/>
        <v>1</v>
      </c>
    </row>
    <row r="1330" spans="1:37" ht="16.5">
      <c r="A1330" s="1018"/>
      <c r="B1330" s="29">
        <f t="shared" si="121"/>
        <v>1328</v>
      </c>
      <c r="C1330" s="281" t="s">
        <v>3719</v>
      </c>
      <c r="D1330" s="291" t="s">
        <v>7110</v>
      </c>
      <c r="E1330" s="189" t="s">
        <v>7110</v>
      </c>
      <c r="F1330" s="291" t="s">
        <v>947</v>
      </c>
      <c r="G1330" s="1" t="s">
        <v>7111</v>
      </c>
      <c r="H1330" s="1019" t="s">
        <v>949</v>
      </c>
      <c r="I1330" s="1019" t="s">
        <v>949</v>
      </c>
      <c r="J1330" s="1019" t="s">
        <v>949</v>
      </c>
      <c r="K1330" s="1019" t="s">
        <v>949</v>
      </c>
      <c r="L1330" s="1019" t="s">
        <v>949</v>
      </c>
      <c r="M1330" s="1019" t="s">
        <v>949</v>
      </c>
      <c r="N1330" s="155" t="s">
        <v>949</v>
      </c>
      <c r="O1330" s="155" t="s">
        <v>949</v>
      </c>
      <c r="P1330" s="155" t="s">
        <v>949</v>
      </c>
      <c r="Q1330" s="155" t="s">
        <v>949</v>
      </c>
      <c r="R1330" s="1020" t="s">
        <v>949</v>
      </c>
      <c r="S1330" s="29" t="s">
        <v>949</v>
      </c>
      <c r="T1330" s="29" t="s">
        <v>949</v>
      </c>
      <c r="U1330" s="29" t="s">
        <v>949</v>
      </c>
      <c r="V1330" s="29" t="s">
        <v>949</v>
      </c>
      <c r="W1330" s="29" t="s">
        <v>949</v>
      </c>
      <c r="X1330" s="29" t="s">
        <v>949</v>
      </c>
      <c r="Y1330" s="29" t="s">
        <v>949</v>
      </c>
      <c r="Z1330" s="29" t="s">
        <v>949</v>
      </c>
      <c r="AA1330" s="29" t="s">
        <v>949</v>
      </c>
      <c r="AB1330" s="29" t="s">
        <v>949</v>
      </c>
      <c r="AC1330" s="29" t="s">
        <v>949</v>
      </c>
      <c r="AD1330" s="29" t="s">
        <v>949</v>
      </c>
      <c r="AE1330" s="29" t="s">
        <v>989</v>
      </c>
      <c r="AF1330" s="998" t="s">
        <v>132</v>
      </c>
      <c r="AG1330" s="998"/>
      <c r="AH1330" s="998"/>
      <c r="AI1330" s="998"/>
      <c r="AJ1330" s="998">
        <f t="shared" si="122"/>
        <v>1</v>
      </c>
      <c r="AK1330" s="998">
        <f t="shared" si="123"/>
        <v>1</v>
      </c>
    </row>
    <row r="1331" spans="1:37" ht="16.5">
      <c r="A1331" s="1018"/>
      <c r="B1331" s="29">
        <f t="shared" si="121"/>
        <v>1329</v>
      </c>
      <c r="C1331" s="281" t="s">
        <v>3719</v>
      </c>
      <c r="D1331" s="291" t="s">
        <v>7112</v>
      </c>
      <c r="E1331" s="189" t="s">
        <v>7113</v>
      </c>
      <c r="F1331" s="291" t="s">
        <v>947</v>
      </c>
      <c r="G1331" s="281" t="s">
        <v>7114</v>
      </c>
      <c r="H1331" s="1019" t="s">
        <v>949</v>
      </c>
      <c r="I1331" s="1019" t="s">
        <v>949</v>
      </c>
      <c r="J1331" s="1019" t="s">
        <v>949</v>
      </c>
      <c r="K1331" s="1019" t="s">
        <v>949</v>
      </c>
      <c r="L1331" s="1019" t="s">
        <v>949</v>
      </c>
      <c r="M1331" s="1019" t="s">
        <v>949</v>
      </c>
      <c r="N1331" s="155" t="s">
        <v>949</v>
      </c>
      <c r="O1331" s="155" t="s">
        <v>949</v>
      </c>
      <c r="P1331" s="155" t="s">
        <v>949</v>
      </c>
      <c r="Q1331" s="155" t="s">
        <v>949</v>
      </c>
      <c r="R1331" s="1020" t="s">
        <v>949</v>
      </c>
      <c r="S1331" s="29" t="s">
        <v>949</v>
      </c>
      <c r="T1331" s="29" t="s">
        <v>949</v>
      </c>
      <c r="U1331" s="29" t="s">
        <v>949</v>
      </c>
      <c r="V1331" s="29" t="s">
        <v>949</v>
      </c>
      <c r="W1331" s="29" t="s">
        <v>949</v>
      </c>
      <c r="X1331" s="29" t="s">
        <v>949</v>
      </c>
      <c r="Y1331" s="29" t="s">
        <v>949</v>
      </c>
      <c r="Z1331" s="29" t="s">
        <v>949</v>
      </c>
      <c r="AA1331" s="29" t="s">
        <v>949</v>
      </c>
      <c r="AB1331" s="29" t="s">
        <v>949</v>
      </c>
      <c r="AC1331" s="29" t="s">
        <v>949</v>
      </c>
      <c r="AD1331" s="29" t="s">
        <v>949</v>
      </c>
      <c r="AE1331" s="29" t="s">
        <v>989</v>
      </c>
      <c r="AF1331" s="998" t="s">
        <v>132</v>
      </c>
      <c r="AG1331" s="998"/>
      <c r="AH1331" s="998"/>
      <c r="AI1331" s="998"/>
      <c r="AJ1331" s="998">
        <f t="shared" si="122"/>
        <v>1</v>
      </c>
      <c r="AK1331" s="998">
        <f t="shared" si="123"/>
        <v>1</v>
      </c>
    </row>
    <row r="1332" spans="1:37" ht="16.5">
      <c r="A1332" s="1018"/>
      <c r="B1332" s="29">
        <f t="shared" si="121"/>
        <v>1330</v>
      </c>
      <c r="C1332" s="281" t="s">
        <v>3719</v>
      </c>
      <c r="D1332" s="291" t="s">
        <v>7115</v>
      </c>
      <c r="E1332" s="189" t="s">
        <v>7116</v>
      </c>
      <c r="F1332" s="291" t="s">
        <v>947</v>
      </c>
      <c r="G1332" s="281" t="s">
        <v>7117</v>
      </c>
      <c r="H1332" s="1019" t="s">
        <v>949</v>
      </c>
      <c r="I1332" s="1019" t="s">
        <v>949</v>
      </c>
      <c r="J1332" s="1019" t="s">
        <v>949</v>
      </c>
      <c r="K1332" s="1019" t="s">
        <v>949</v>
      </c>
      <c r="L1332" s="1019" t="s">
        <v>949</v>
      </c>
      <c r="M1332" s="1019" t="s">
        <v>949</v>
      </c>
      <c r="N1332" s="155" t="s">
        <v>949</v>
      </c>
      <c r="O1332" s="155" t="s">
        <v>949</v>
      </c>
      <c r="P1332" s="155" t="s">
        <v>949</v>
      </c>
      <c r="Q1332" s="155" t="s">
        <v>949</v>
      </c>
      <c r="R1332" s="1020" t="s">
        <v>949</v>
      </c>
      <c r="S1332" s="29" t="s">
        <v>949</v>
      </c>
      <c r="T1332" s="29" t="s">
        <v>949</v>
      </c>
      <c r="U1332" s="29" t="s">
        <v>949</v>
      </c>
      <c r="V1332" s="29" t="s">
        <v>949</v>
      </c>
      <c r="W1332" s="29" t="s">
        <v>949</v>
      </c>
      <c r="X1332" s="29" t="s">
        <v>949</v>
      </c>
      <c r="Y1332" s="29" t="s">
        <v>949</v>
      </c>
      <c r="Z1332" s="29" t="s">
        <v>949</v>
      </c>
      <c r="AA1332" s="29" t="s">
        <v>949</v>
      </c>
      <c r="AB1332" s="29" t="s">
        <v>949</v>
      </c>
      <c r="AC1332" s="29" t="s">
        <v>949</v>
      </c>
      <c r="AD1332" s="29" t="s">
        <v>949</v>
      </c>
      <c r="AE1332" s="29" t="s">
        <v>989</v>
      </c>
      <c r="AF1332" s="998" t="s">
        <v>132</v>
      </c>
      <c r="AG1332" s="998"/>
      <c r="AH1332" s="998"/>
      <c r="AI1332" s="998"/>
      <c r="AJ1332" s="998">
        <f t="shared" si="122"/>
        <v>1</v>
      </c>
      <c r="AK1332" s="998">
        <f t="shared" si="123"/>
        <v>1</v>
      </c>
    </row>
    <row r="1333" spans="1:37" ht="16.5">
      <c r="A1333" s="1018"/>
      <c r="B1333" s="29">
        <f t="shared" si="121"/>
        <v>1331</v>
      </c>
      <c r="C1333" s="281" t="s">
        <v>3719</v>
      </c>
      <c r="D1333" s="291" t="s">
        <v>7118</v>
      </c>
      <c r="E1333" s="189" t="s">
        <v>7119</v>
      </c>
      <c r="F1333" s="291" t="s">
        <v>947</v>
      </c>
      <c r="G1333" s="281" t="s">
        <v>7120</v>
      </c>
      <c r="H1333" s="1019" t="s">
        <v>949</v>
      </c>
      <c r="I1333" s="1019" t="s">
        <v>949</v>
      </c>
      <c r="J1333" s="1019" t="s">
        <v>949</v>
      </c>
      <c r="K1333" s="1019" t="s">
        <v>949</v>
      </c>
      <c r="L1333" s="1019" t="s">
        <v>949</v>
      </c>
      <c r="M1333" s="1019" t="s">
        <v>949</v>
      </c>
      <c r="N1333" s="155" t="s">
        <v>949</v>
      </c>
      <c r="O1333" s="155" t="s">
        <v>949</v>
      </c>
      <c r="P1333" s="155" t="s">
        <v>949</v>
      </c>
      <c r="Q1333" s="155" t="s">
        <v>949</v>
      </c>
      <c r="R1333" s="1020" t="s">
        <v>949</v>
      </c>
      <c r="S1333" s="29" t="s">
        <v>949</v>
      </c>
      <c r="T1333" s="29" t="s">
        <v>949</v>
      </c>
      <c r="U1333" s="29" t="s">
        <v>949</v>
      </c>
      <c r="V1333" s="29" t="s">
        <v>949</v>
      </c>
      <c r="W1333" s="29" t="s">
        <v>949</v>
      </c>
      <c r="X1333" s="29" t="s">
        <v>949</v>
      </c>
      <c r="Y1333" s="29" t="s">
        <v>949</v>
      </c>
      <c r="Z1333" s="29" t="s">
        <v>949</v>
      </c>
      <c r="AA1333" s="29" t="s">
        <v>949</v>
      </c>
      <c r="AB1333" s="29" t="s">
        <v>949</v>
      </c>
      <c r="AC1333" s="29" t="s">
        <v>949</v>
      </c>
      <c r="AD1333" s="29" t="s">
        <v>949</v>
      </c>
      <c r="AE1333" s="29" t="s">
        <v>989</v>
      </c>
      <c r="AF1333" s="998" t="s">
        <v>132</v>
      </c>
      <c r="AG1333" s="998"/>
      <c r="AH1333" s="998"/>
      <c r="AI1333" s="998"/>
      <c r="AJ1333" s="998">
        <f t="shared" si="122"/>
        <v>1</v>
      </c>
      <c r="AK1333" s="998">
        <f t="shared" si="123"/>
        <v>1</v>
      </c>
    </row>
    <row r="1334" spans="1:37" ht="16.5">
      <c r="A1334" s="1018"/>
      <c r="B1334" s="29">
        <f t="shared" si="121"/>
        <v>1332</v>
      </c>
      <c r="C1334" s="281" t="s">
        <v>3719</v>
      </c>
      <c r="D1334" s="291" t="s">
        <v>7121</v>
      </c>
      <c r="E1334" s="189" t="s">
        <v>7122</v>
      </c>
      <c r="F1334" s="291" t="s">
        <v>947</v>
      </c>
      <c r="G1334" s="281" t="s">
        <v>7123</v>
      </c>
      <c r="H1334" s="1019" t="s">
        <v>949</v>
      </c>
      <c r="I1334" s="1019" t="s">
        <v>949</v>
      </c>
      <c r="J1334" s="1019" t="s">
        <v>949</v>
      </c>
      <c r="K1334" s="1019" t="s">
        <v>949</v>
      </c>
      <c r="L1334" s="1019" t="s">
        <v>949</v>
      </c>
      <c r="M1334" s="1019" t="s">
        <v>949</v>
      </c>
      <c r="N1334" s="155" t="s">
        <v>949</v>
      </c>
      <c r="O1334" s="155" t="s">
        <v>949</v>
      </c>
      <c r="P1334" s="155" t="s">
        <v>949</v>
      </c>
      <c r="Q1334" s="155" t="s">
        <v>949</v>
      </c>
      <c r="R1334" s="1020" t="s">
        <v>949</v>
      </c>
      <c r="S1334" s="29" t="s">
        <v>949</v>
      </c>
      <c r="T1334" s="29" t="s">
        <v>949</v>
      </c>
      <c r="U1334" s="29" t="s">
        <v>949</v>
      </c>
      <c r="V1334" s="29" t="s">
        <v>949</v>
      </c>
      <c r="W1334" s="29" t="s">
        <v>949</v>
      </c>
      <c r="X1334" s="29" t="s">
        <v>949</v>
      </c>
      <c r="Y1334" s="29" t="s">
        <v>949</v>
      </c>
      <c r="Z1334" s="29" t="s">
        <v>949</v>
      </c>
      <c r="AA1334" s="29" t="s">
        <v>949</v>
      </c>
      <c r="AB1334" s="29" t="s">
        <v>949</v>
      </c>
      <c r="AC1334" s="29" t="s">
        <v>949</v>
      </c>
      <c r="AD1334" s="29" t="s">
        <v>949</v>
      </c>
      <c r="AE1334" s="29" t="s">
        <v>989</v>
      </c>
      <c r="AF1334" s="998" t="s">
        <v>132</v>
      </c>
      <c r="AG1334" s="998"/>
      <c r="AH1334" s="998"/>
      <c r="AI1334" s="998"/>
      <c r="AJ1334" s="998">
        <f t="shared" si="122"/>
        <v>1</v>
      </c>
      <c r="AK1334" s="998">
        <f t="shared" si="123"/>
        <v>1</v>
      </c>
    </row>
    <row r="1335" spans="1:37" ht="16.5">
      <c r="A1335" s="1018"/>
      <c r="B1335" s="29">
        <f t="shared" si="121"/>
        <v>1333</v>
      </c>
      <c r="C1335" s="281" t="s">
        <v>3719</v>
      </c>
      <c r="D1335" s="291" t="s">
        <v>7124</v>
      </c>
      <c r="E1335" s="189" t="s">
        <v>7125</v>
      </c>
      <c r="F1335" s="291" t="s">
        <v>947</v>
      </c>
      <c r="G1335" s="281" t="s">
        <v>7126</v>
      </c>
      <c r="H1335" s="1019" t="s">
        <v>949</v>
      </c>
      <c r="I1335" s="1019" t="s">
        <v>949</v>
      </c>
      <c r="J1335" s="1019" t="s">
        <v>949</v>
      </c>
      <c r="K1335" s="1019" t="s">
        <v>949</v>
      </c>
      <c r="L1335" s="1019" t="s">
        <v>949</v>
      </c>
      <c r="M1335" s="1019" t="s">
        <v>949</v>
      </c>
      <c r="N1335" s="155" t="s">
        <v>949</v>
      </c>
      <c r="O1335" s="155" t="s">
        <v>949</v>
      </c>
      <c r="P1335" s="155" t="s">
        <v>949</v>
      </c>
      <c r="Q1335" s="155" t="s">
        <v>949</v>
      </c>
      <c r="R1335" s="1020" t="s">
        <v>949</v>
      </c>
      <c r="S1335" s="29" t="s">
        <v>949</v>
      </c>
      <c r="T1335" s="29" t="s">
        <v>949</v>
      </c>
      <c r="U1335" s="29" t="s">
        <v>949</v>
      </c>
      <c r="V1335" s="29" t="s">
        <v>949</v>
      </c>
      <c r="W1335" s="29" t="s">
        <v>949</v>
      </c>
      <c r="X1335" s="29" t="s">
        <v>949</v>
      </c>
      <c r="Y1335" s="29" t="s">
        <v>949</v>
      </c>
      <c r="Z1335" s="29" t="s">
        <v>949</v>
      </c>
      <c r="AA1335" s="29" t="s">
        <v>949</v>
      </c>
      <c r="AB1335" s="29" t="s">
        <v>949</v>
      </c>
      <c r="AC1335" s="29" t="s">
        <v>949</v>
      </c>
      <c r="AD1335" s="29" t="s">
        <v>949</v>
      </c>
      <c r="AE1335" s="29" t="s">
        <v>989</v>
      </c>
      <c r="AF1335" s="998" t="s">
        <v>132</v>
      </c>
      <c r="AG1335" s="998"/>
      <c r="AH1335" s="998"/>
      <c r="AI1335" s="998"/>
      <c r="AJ1335" s="998">
        <f t="shared" si="122"/>
        <v>1</v>
      </c>
      <c r="AK1335" s="998">
        <f t="shared" si="123"/>
        <v>1</v>
      </c>
    </row>
    <row r="1336" spans="1:37" ht="16.5">
      <c r="A1336" s="1018"/>
      <c r="B1336" s="29">
        <f t="shared" si="121"/>
        <v>1334</v>
      </c>
      <c r="C1336" s="281" t="s">
        <v>3719</v>
      </c>
      <c r="D1336" s="291" t="s">
        <v>7127</v>
      </c>
      <c r="E1336" s="189" t="s">
        <v>7128</v>
      </c>
      <c r="F1336" s="291" t="s">
        <v>947</v>
      </c>
      <c r="G1336" s="281" t="s">
        <v>7129</v>
      </c>
      <c r="H1336" s="1019" t="s">
        <v>949</v>
      </c>
      <c r="I1336" s="1019" t="s">
        <v>949</v>
      </c>
      <c r="J1336" s="1019" t="s">
        <v>949</v>
      </c>
      <c r="K1336" s="1019" t="s">
        <v>949</v>
      </c>
      <c r="L1336" s="1019" t="s">
        <v>949</v>
      </c>
      <c r="M1336" s="1019" t="s">
        <v>949</v>
      </c>
      <c r="N1336" s="155" t="s">
        <v>949</v>
      </c>
      <c r="O1336" s="155" t="s">
        <v>949</v>
      </c>
      <c r="P1336" s="155" t="s">
        <v>949</v>
      </c>
      <c r="Q1336" s="155" t="s">
        <v>949</v>
      </c>
      <c r="R1336" s="1020" t="s">
        <v>949</v>
      </c>
      <c r="S1336" s="29" t="s">
        <v>949</v>
      </c>
      <c r="T1336" s="29" t="s">
        <v>949</v>
      </c>
      <c r="U1336" s="29" t="s">
        <v>949</v>
      </c>
      <c r="V1336" s="29" t="s">
        <v>949</v>
      </c>
      <c r="W1336" s="29" t="s">
        <v>949</v>
      </c>
      <c r="X1336" s="29" t="s">
        <v>949</v>
      </c>
      <c r="Y1336" s="29" t="s">
        <v>949</v>
      </c>
      <c r="Z1336" s="29" t="s">
        <v>949</v>
      </c>
      <c r="AA1336" s="29" t="s">
        <v>949</v>
      </c>
      <c r="AB1336" s="29" t="s">
        <v>949</v>
      </c>
      <c r="AC1336" s="29" t="s">
        <v>949</v>
      </c>
      <c r="AD1336" s="29" t="s">
        <v>949</v>
      </c>
      <c r="AE1336" s="29" t="s">
        <v>989</v>
      </c>
      <c r="AF1336" s="998" t="s">
        <v>132</v>
      </c>
      <c r="AG1336" s="998"/>
      <c r="AH1336" s="998"/>
      <c r="AI1336" s="998"/>
      <c r="AJ1336" s="998">
        <f t="shared" si="122"/>
        <v>1</v>
      </c>
      <c r="AK1336" s="998">
        <f t="shared" si="123"/>
        <v>1</v>
      </c>
    </row>
    <row r="1337" spans="1:37" ht="16.5">
      <c r="A1337" s="1018"/>
      <c r="B1337" s="29">
        <f t="shared" si="121"/>
        <v>1335</v>
      </c>
      <c r="C1337" s="281" t="s">
        <v>3719</v>
      </c>
      <c r="D1337" s="291" t="s">
        <v>7130</v>
      </c>
      <c r="E1337" s="189" t="s">
        <v>7130</v>
      </c>
      <c r="F1337" s="291" t="s">
        <v>947</v>
      </c>
      <c r="G1337" s="281" t="s">
        <v>7131</v>
      </c>
      <c r="H1337" s="1019" t="s">
        <v>949</v>
      </c>
      <c r="I1337" s="1019" t="s">
        <v>949</v>
      </c>
      <c r="J1337" s="1019" t="s">
        <v>949</v>
      </c>
      <c r="K1337" s="1019" t="s">
        <v>949</v>
      </c>
      <c r="L1337" s="1019" t="s">
        <v>949</v>
      </c>
      <c r="M1337" s="1019" t="s">
        <v>949</v>
      </c>
      <c r="N1337" s="155" t="s">
        <v>949</v>
      </c>
      <c r="O1337" s="155" t="s">
        <v>949</v>
      </c>
      <c r="P1337" s="155" t="s">
        <v>949</v>
      </c>
      <c r="Q1337" s="155" t="s">
        <v>949</v>
      </c>
      <c r="R1337" s="1020" t="s">
        <v>949</v>
      </c>
      <c r="S1337" s="29" t="s">
        <v>949</v>
      </c>
      <c r="T1337" s="29" t="s">
        <v>949</v>
      </c>
      <c r="U1337" s="29" t="s">
        <v>949</v>
      </c>
      <c r="V1337" s="29" t="s">
        <v>949</v>
      </c>
      <c r="W1337" s="29" t="s">
        <v>949</v>
      </c>
      <c r="X1337" s="29" t="s">
        <v>949</v>
      </c>
      <c r="Y1337" s="29" t="s">
        <v>949</v>
      </c>
      <c r="Z1337" s="29" t="s">
        <v>949</v>
      </c>
      <c r="AA1337" s="29" t="s">
        <v>949</v>
      </c>
      <c r="AB1337" s="29" t="s">
        <v>949</v>
      </c>
      <c r="AC1337" s="29" t="s">
        <v>949</v>
      </c>
      <c r="AD1337" s="29" t="s">
        <v>949</v>
      </c>
      <c r="AE1337" s="29" t="s">
        <v>989</v>
      </c>
      <c r="AF1337" s="998" t="s">
        <v>132</v>
      </c>
      <c r="AG1337" s="998"/>
      <c r="AH1337" s="998"/>
      <c r="AI1337" s="998"/>
      <c r="AJ1337" s="998">
        <f t="shared" si="122"/>
        <v>1</v>
      </c>
      <c r="AK1337" s="998">
        <f t="shared" si="123"/>
        <v>1</v>
      </c>
    </row>
    <row r="1338" spans="1:37" ht="16.5">
      <c r="A1338" s="1018"/>
      <c r="B1338" s="29">
        <f t="shared" si="121"/>
        <v>1336</v>
      </c>
      <c r="C1338" s="281" t="s">
        <v>3719</v>
      </c>
      <c r="D1338" s="291" t="s">
        <v>7132</v>
      </c>
      <c r="E1338" s="189" t="s">
        <v>7132</v>
      </c>
      <c r="F1338" s="291" t="s">
        <v>947</v>
      </c>
      <c r="G1338" s="281" t="s">
        <v>7133</v>
      </c>
      <c r="H1338" s="1019" t="s">
        <v>949</v>
      </c>
      <c r="I1338" s="1019" t="s">
        <v>949</v>
      </c>
      <c r="J1338" s="1019" t="s">
        <v>949</v>
      </c>
      <c r="K1338" s="1019" t="s">
        <v>949</v>
      </c>
      <c r="L1338" s="1019" t="s">
        <v>949</v>
      </c>
      <c r="M1338" s="1019" t="s">
        <v>949</v>
      </c>
      <c r="N1338" s="155" t="s">
        <v>949</v>
      </c>
      <c r="O1338" s="155" t="s">
        <v>949</v>
      </c>
      <c r="P1338" s="155" t="s">
        <v>949</v>
      </c>
      <c r="Q1338" s="155" t="s">
        <v>949</v>
      </c>
      <c r="R1338" s="1020" t="s">
        <v>949</v>
      </c>
      <c r="S1338" s="29" t="s">
        <v>949</v>
      </c>
      <c r="T1338" s="29" t="s">
        <v>949</v>
      </c>
      <c r="U1338" s="29" t="s">
        <v>949</v>
      </c>
      <c r="V1338" s="29" t="s">
        <v>949</v>
      </c>
      <c r="W1338" s="29" t="s">
        <v>949</v>
      </c>
      <c r="X1338" s="29" t="s">
        <v>949</v>
      </c>
      <c r="Y1338" s="29" t="s">
        <v>949</v>
      </c>
      <c r="Z1338" s="29" t="s">
        <v>949</v>
      </c>
      <c r="AA1338" s="29" t="s">
        <v>949</v>
      </c>
      <c r="AB1338" s="29" t="s">
        <v>949</v>
      </c>
      <c r="AC1338" s="29" t="s">
        <v>949</v>
      </c>
      <c r="AD1338" s="29" t="s">
        <v>949</v>
      </c>
      <c r="AE1338" s="29" t="s">
        <v>989</v>
      </c>
      <c r="AF1338" s="998" t="s">
        <v>132</v>
      </c>
      <c r="AG1338" s="998"/>
      <c r="AH1338" s="998"/>
      <c r="AI1338" s="998"/>
      <c r="AJ1338" s="998">
        <f t="shared" si="122"/>
        <v>1</v>
      </c>
      <c r="AK1338" s="998">
        <f t="shared" si="123"/>
        <v>1</v>
      </c>
    </row>
    <row r="1339" spans="1:37" ht="16.5">
      <c r="A1339" s="1018"/>
      <c r="B1339" s="29">
        <f t="shared" si="121"/>
        <v>1337</v>
      </c>
      <c r="C1339" s="281" t="s">
        <v>3719</v>
      </c>
      <c r="D1339" s="291" t="s">
        <v>7134</v>
      </c>
      <c r="E1339" s="189" t="s">
        <v>7134</v>
      </c>
      <c r="F1339" s="291" t="s">
        <v>947</v>
      </c>
      <c r="G1339" s="281" t="s">
        <v>7135</v>
      </c>
      <c r="H1339" s="1019" t="s">
        <v>949</v>
      </c>
      <c r="I1339" s="1019" t="s">
        <v>949</v>
      </c>
      <c r="J1339" s="1019" t="s">
        <v>949</v>
      </c>
      <c r="K1339" s="1019" t="s">
        <v>949</v>
      </c>
      <c r="L1339" s="1019" t="s">
        <v>949</v>
      </c>
      <c r="M1339" s="1019" t="s">
        <v>949</v>
      </c>
      <c r="N1339" s="155" t="s">
        <v>949</v>
      </c>
      <c r="O1339" s="155" t="s">
        <v>949</v>
      </c>
      <c r="P1339" s="155" t="s">
        <v>949</v>
      </c>
      <c r="Q1339" s="155" t="s">
        <v>949</v>
      </c>
      <c r="R1339" s="1020" t="s">
        <v>949</v>
      </c>
      <c r="S1339" s="29" t="s">
        <v>949</v>
      </c>
      <c r="T1339" s="29" t="s">
        <v>949</v>
      </c>
      <c r="U1339" s="29" t="s">
        <v>949</v>
      </c>
      <c r="V1339" s="29" t="s">
        <v>949</v>
      </c>
      <c r="W1339" s="29" t="s">
        <v>949</v>
      </c>
      <c r="X1339" s="29" t="s">
        <v>949</v>
      </c>
      <c r="Y1339" s="29" t="s">
        <v>949</v>
      </c>
      <c r="Z1339" s="29" t="s">
        <v>949</v>
      </c>
      <c r="AA1339" s="29" t="s">
        <v>949</v>
      </c>
      <c r="AB1339" s="29" t="s">
        <v>949</v>
      </c>
      <c r="AC1339" s="29" t="s">
        <v>949</v>
      </c>
      <c r="AD1339" s="29" t="s">
        <v>949</v>
      </c>
      <c r="AE1339" s="29" t="s">
        <v>989</v>
      </c>
      <c r="AF1339" s="998" t="s">
        <v>132</v>
      </c>
      <c r="AG1339" s="998"/>
      <c r="AH1339" s="998"/>
      <c r="AI1339" s="998"/>
      <c r="AJ1339" s="998">
        <f t="shared" si="122"/>
        <v>1</v>
      </c>
      <c r="AK1339" s="998">
        <f t="shared" si="123"/>
        <v>1</v>
      </c>
    </row>
    <row r="1340" spans="1:37" ht="16.5">
      <c r="A1340" s="1018"/>
      <c r="B1340" s="29">
        <f t="shared" si="121"/>
        <v>1338</v>
      </c>
      <c r="C1340" s="281" t="s">
        <v>3719</v>
      </c>
      <c r="D1340" s="291" t="s">
        <v>7136</v>
      </c>
      <c r="E1340" s="189" t="s">
        <v>7136</v>
      </c>
      <c r="F1340" s="291" t="s">
        <v>947</v>
      </c>
      <c r="G1340" s="281" t="s">
        <v>7137</v>
      </c>
      <c r="H1340" s="1019" t="s">
        <v>949</v>
      </c>
      <c r="I1340" s="1019" t="s">
        <v>949</v>
      </c>
      <c r="J1340" s="1019" t="s">
        <v>949</v>
      </c>
      <c r="K1340" s="1019" t="s">
        <v>949</v>
      </c>
      <c r="L1340" s="1019" t="s">
        <v>949</v>
      </c>
      <c r="M1340" s="1019" t="s">
        <v>949</v>
      </c>
      <c r="N1340" s="155" t="s">
        <v>949</v>
      </c>
      <c r="O1340" s="155" t="s">
        <v>949</v>
      </c>
      <c r="P1340" s="155" t="s">
        <v>949</v>
      </c>
      <c r="Q1340" s="155" t="s">
        <v>949</v>
      </c>
      <c r="R1340" s="1020" t="s">
        <v>949</v>
      </c>
      <c r="S1340" s="29" t="s">
        <v>949</v>
      </c>
      <c r="T1340" s="29" t="s">
        <v>949</v>
      </c>
      <c r="U1340" s="29" t="s">
        <v>949</v>
      </c>
      <c r="V1340" s="29" t="s">
        <v>949</v>
      </c>
      <c r="W1340" s="29" t="s">
        <v>949</v>
      </c>
      <c r="X1340" s="29" t="s">
        <v>949</v>
      </c>
      <c r="Y1340" s="29" t="s">
        <v>949</v>
      </c>
      <c r="Z1340" s="29" t="s">
        <v>949</v>
      </c>
      <c r="AA1340" s="29" t="s">
        <v>949</v>
      </c>
      <c r="AB1340" s="29" t="s">
        <v>949</v>
      </c>
      <c r="AC1340" s="29" t="s">
        <v>949</v>
      </c>
      <c r="AD1340" s="29" t="s">
        <v>949</v>
      </c>
      <c r="AE1340" s="29" t="s">
        <v>989</v>
      </c>
      <c r="AF1340" s="998" t="s">
        <v>132</v>
      </c>
      <c r="AG1340" s="998"/>
      <c r="AH1340" s="998"/>
      <c r="AI1340" s="998"/>
      <c r="AJ1340" s="998">
        <f t="shared" si="122"/>
        <v>1</v>
      </c>
      <c r="AK1340" s="998">
        <f t="shared" si="123"/>
        <v>1</v>
      </c>
    </row>
    <row r="1341" spans="1:37" ht="16.5">
      <c r="A1341" s="1018"/>
      <c r="B1341" s="29">
        <f t="shared" si="121"/>
        <v>1339</v>
      </c>
      <c r="C1341" s="281" t="s">
        <v>3719</v>
      </c>
      <c r="D1341" s="291" t="s">
        <v>7138</v>
      </c>
      <c r="E1341" s="189" t="s">
        <v>7138</v>
      </c>
      <c r="F1341" s="291" t="s">
        <v>947</v>
      </c>
      <c r="G1341" s="281" t="s">
        <v>7139</v>
      </c>
      <c r="H1341" s="1019" t="s">
        <v>949</v>
      </c>
      <c r="I1341" s="1019" t="s">
        <v>949</v>
      </c>
      <c r="J1341" s="1019" t="s">
        <v>949</v>
      </c>
      <c r="K1341" s="1019" t="s">
        <v>949</v>
      </c>
      <c r="L1341" s="1019" t="s">
        <v>949</v>
      </c>
      <c r="M1341" s="1019" t="s">
        <v>949</v>
      </c>
      <c r="N1341" s="155" t="s">
        <v>949</v>
      </c>
      <c r="O1341" s="155" t="s">
        <v>949</v>
      </c>
      <c r="P1341" s="155" t="s">
        <v>949</v>
      </c>
      <c r="Q1341" s="155" t="s">
        <v>949</v>
      </c>
      <c r="R1341" s="1020" t="s">
        <v>949</v>
      </c>
      <c r="S1341" s="29" t="s">
        <v>949</v>
      </c>
      <c r="T1341" s="29" t="s">
        <v>949</v>
      </c>
      <c r="U1341" s="29" t="s">
        <v>949</v>
      </c>
      <c r="V1341" s="29" t="s">
        <v>949</v>
      </c>
      <c r="W1341" s="29" t="s">
        <v>949</v>
      </c>
      <c r="X1341" s="29" t="s">
        <v>949</v>
      </c>
      <c r="Y1341" s="29" t="s">
        <v>949</v>
      </c>
      <c r="Z1341" s="29" t="s">
        <v>949</v>
      </c>
      <c r="AA1341" s="29" t="s">
        <v>949</v>
      </c>
      <c r="AB1341" s="29" t="s">
        <v>949</v>
      </c>
      <c r="AC1341" s="29" t="s">
        <v>949</v>
      </c>
      <c r="AD1341" s="29" t="s">
        <v>949</v>
      </c>
      <c r="AE1341" s="29" t="s">
        <v>989</v>
      </c>
      <c r="AF1341" s="998" t="s">
        <v>132</v>
      </c>
      <c r="AG1341" s="998"/>
      <c r="AH1341" s="998"/>
      <c r="AI1341" s="998"/>
      <c r="AJ1341" s="998">
        <f t="shared" si="122"/>
        <v>1</v>
      </c>
      <c r="AK1341" s="998">
        <f t="shared" si="123"/>
        <v>1</v>
      </c>
    </row>
    <row r="1342" spans="1:37" ht="16.5">
      <c r="A1342" s="1018"/>
      <c r="B1342" s="29">
        <f t="shared" si="121"/>
        <v>1340</v>
      </c>
      <c r="C1342" s="281" t="s">
        <v>3719</v>
      </c>
      <c r="D1342" s="291" t="s">
        <v>7140</v>
      </c>
      <c r="E1342" s="189" t="s">
        <v>7140</v>
      </c>
      <c r="F1342" s="291" t="s">
        <v>947</v>
      </c>
      <c r="G1342" s="281" t="s">
        <v>7141</v>
      </c>
      <c r="H1342" s="1019" t="s">
        <v>949</v>
      </c>
      <c r="I1342" s="1019" t="s">
        <v>949</v>
      </c>
      <c r="J1342" s="1019" t="s">
        <v>949</v>
      </c>
      <c r="K1342" s="1019" t="s">
        <v>949</v>
      </c>
      <c r="L1342" s="1019" t="s">
        <v>949</v>
      </c>
      <c r="M1342" s="1019" t="s">
        <v>949</v>
      </c>
      <c r="N1342" s="155" t="s">
        <v>949</v>
      </c>
      <c r="O1342" s="155" t="s">
        <v>949</v>
      </c>
      <c r="P1342" s="155" t="s">
        <v>949</v>
      </c>
      <c r="Q1342" s="155" t="s">
        <v>949</v>
      </c>
      <c r="R1342" s="1020" t="s">
        <v>949</v>
      </c>
      <c r="S1342" s="29" t="s">
        <v>949</v>
      </c>
      <c r="T1342" s="29" t="s">
        <v>949</v>
      </c>
      <c r="U1342" s="29" t="s">
        <v>949</v>
      </c>
      <c r="V1342" s="29" t="s">
        <v>949</v>
      </c>
      <c r="W1342" s="29" t="s">
        <v>949</v>
      </c>
      <c r="X1342" s="29" t="s">
        <v>949</v>
      </c>
      <c r="Y1342" s="29" t="s">
        <v>949</v>
      </c>
      <c r="Z1342" s="29" t="s">
        <v>949</v>
      </c>
      <c r="AA1342" s="29" t="s">
        <v>949</v>
      </c>
      <c r="AB1342" s="29" t="s">
        <v>949</v>
      </c>
      <c r="AC1342" s="29" t="s">
        <v>949</v>
      </c>
      <c r="AD1342" s="29" t="s">
        <v>949</v>
      </c>
      <c r="AE1342" s="29" t="s">
        <v>989</v>
      </c>
      <c r="AF1342" s="998" t="s">
        <v>132</v>
      </c>
      <c r="AG1342" s="998"/>
      <c r="AH1342" s="998"/>
      <c r="AI1342" s="998"/>
      <c r="AJ1342" s="998">
        <f t="shared" si="122"/>
        <v>1</v>
      </c>
      <c r="AK1342" s="998">
        <f t="shared" si="123"/>
        <v>1</v>
      </c>
    </row>
    <row r="1343" spans="1:37" ht="16.5">
      <c r="A1343" s="1018"/>
      <c r="B1343" s="29">
        <f t="shared" si="121"/>
        <v>1341</v>
      </c>
      <c r="C1343" s="281" t="s">
        <v>3719</v>
      </c>
      <c r="D1343" s="291" t="s">
        <v>7142</v>
      </c>
      <c r="E1343" s="189" t="s">
        <v>7142</v>
      </c>
      <c r="F1343" s="291" t="s">
        <v>947</v>
      </c>
      <c r="G1343" s="281" t="s">
        <v>7143</v>
      </c>
      <c r="H1343" s="1019" t="s">
        <v>949</v>
      </c>
      <c r="I1343" s="1019" t="s">
        <v>949</v>
      </c>
      <c r="J1343" s="1019" t="s">
        <v>949</v>
      </c>
      <c r="K1343" s="1019" t="s">
        <v>949</v>
      </c>
      <c r="L1343" s="1019" t="s">
        <v>949</v>
      </c>
      <c r="M1343" s="1019" t="s">
        <v>949</v>
      </c>
      <c r="N1343" s="155" t="s">
        <v>949</v>
      </c>
      <c r="O1343" s="155" t="s">
        <v>949</v>
      </c>
      <c r="P1343" s="155" t="s">
        <v>949</v>
      </c>
      <c r="Q1343" s="155" t="s">
        <v>949</v>
      </c>
      <c r="R1343" s="1020" t="s">
        <v>949</v>
      </c>
      <c r="S1343" s="29" t="s">
        <v>949</v>
      </c>
      <c r="T1343" s="29" t="s">
        <v>949</v>
      </c>
      <c r="U1343" s="29" t="s">
        <v>949</v>
      </c>
      <c r="V1343" s="29" t="s">
        <v>949</v>
      </c>
      <c r="W1343" s="29" t="s">
        <v>949</v>
      </c>
      <c r="X1343" s="29" t="s">
        <v>949</v>
      </c>
      <c r="Y1343" s="29" t="s">
        <v>949</v>
      </c>
      <c r="Z1343" s="29" t="s">
        <v>949</v>
      </c>
      <c r="AA1343" s="29" t="s">
        <v>949</v>
      </c>
      <c r="AB1343" s="29" t="s">
        <v>949</v>
      </c>
      <c r="AC1343" s="29" t="s">
        <v>949</v>
      </c>
      <c r="AD1343" s="29" t="s">
        <v>949</v>
      </c>
      <c r="AE1343" s="29" t="s">
        <v>989</v>
      </c>
      <c r="AF1343" s="998" t="s">
        <v>132</v>
      </c>
      <c r="AG1343" s="998"/>
      <c r="AH1343" s="998"/>
      <c r="AI1343" s="998"/>
      <c r="AJ1343" s="998">
        <f t="shared" si="122"/>
        <v>1</v>
      </c>
      <c r="AK1343" s="998">
        <f t="shared" si="123"/>
        <v>1</v>
      </c>
    </row>
    <row r="1344" spans="1:37" ht="16.5">
      <c r="A1344" s="1018"/>
      <c r="B1344" s="29">
        <f t="shared" si="121"/>
        <v>1342</v>
      </c>
      <c r="C1344" s="281" t="s">
        <v>3719</v>
      </c>
      <c r="D1344" s="291" t="s">
        <v>7144</v>
      </c>
      <c r="E1344" s="189" t="s">
        <v>7144</v>
      </c>
      <c r="F1344" s="291" t="s">
        <v>947</v>
      </c>
      <c r="G1344" s="281" t="s">
        <v>7145</v>
      </c>
      <c r="H1344" s="1019" t="s">
        <v>949</v>
      </c>
      <c r="I1344" s="1019" t="s">
        <v>949</v>
      </c>
      <c r="J1344" s="1019" t="s">
        <v>949</v>
      </c>
      <c r="K1344" s="1019" t="s">
        <v>949</v>
      </c>
      <c r="L1344" s="1019" t="s">
        <v>949</v>
      </c>
      <c r="M1344" s="1019" t="s">
        <v>949</v>
      </c>
      <c r="N1344" s="155" t="s">
        <v>949</v>
      </c>
      <c r="O1344" s="155" t="s">
        <v>949</v>
      </c>
      <c r="P1344" s="155" t="s">
        <v>949</v>
      </c>
      <c r="Q1344" s="155" t="s">
        <v>949</v>
      </c>
      <c r="R1344" s="1020" t="s">
        <v>949</v>
      </c>
      <c r="S1344" s="29" t="s">
        <v>949</v>
      </c>
      <c r="T1344" s="29" t="s">
        <v>949</v>
      </c>
      <c r="U1344" s="29" t="s">
        <v>949</v>
      </c>
      <c r="V1344" s="29" t="s">
        <v>949</v>
      </c>
      <c r="W1344" s="29" t="s">
        <v>949</v>
      </c>
      <c r="X1344" s="29" t="s">
        <v>949</v>
      </c>
      <c r="Y1344" s="29" t="s">
        <v>949</v>
      </c>
      <c r="Z1344" s="29" t="s">
        <v>949</v>
      </c>
      <c r="AA1344" s="29" t="s">
        <v>949</v>
      </c>
      <c r="AB1344" s="29" t="s">
        <v>949</v>
      </c>
      <c r="AC1344" s="29" t="s">
        <v>949</v>
      </c>
      <c r="AD1344" s="29" t="s">
        <v>949</v>
      </c>
      <c r="AE1344" s="29" t="s">
        <v>989</v>
      </c>
      <c r="AF1344" s="998" t="s">
        <v>132</v>
      </c>
      <c r="AG1344" s="998"/>
      <c r="AH1344" s="998"/>
      <c r="AI1344" s="998"/>
      <c r="AJ1344" s="998">
        <f t="shared" si="122"/>
        <v>1</v>
      </c>
      <c r="AK1344" s="998">
        <f t="shared" si="123"/>
        <v>1</v>
      </c>
    </row>
    <row r="1345" spans="1:37" ht="16.5">
      <c r="A1345" s="1018"/>
      <c r="B1345" s="29">
        <f t="shared" si="121"/>
        <v>1343</v>
      </c>
      <c r="C1345" s="281" t="s">
        <v>3719</v>
      </c>
      <c r="D1345" s="291" t="s">
        <v>7146</v>
      </c>
      <c r="E1345" s="189" t="s">
        <v>7146</v>
      </c>
      <c r="F1345" s="291" t="s">
        <v>947</v>
      </c>
      <c r="G1345" s="281" t="s">
        <v>7147</v>
      </c>
      <c r="H1345" s="1019" t="s">
        <v>949</v>
      </c>
      <c r="I1345" s="1019" t="s">
        <v>949</v>
      </c>
      <c r="J1345" s="1019" t="s">
        <v>949</v>
      </c>
      <c r="K1345" s="1019" t="s">
        <v>949</v>
      </c>
      <c r="L1345" s="1019" t="s">
        <v>949</v>
      </c>
      <c r="M1345" s="1019" t="s">
        <v>949</v>
      </c>
      <c r="N1345" s="155" t="s">
        <v>949</v>
      </c>
      <c r="O1345" s="155" t="s">
        <v>949</v>
      </c>
      <c r="P1345" s="155" t="s">
        <v>949</v>
      </c>
      <c r="Q1345" s="155" t="s">
        <v>949</v>
      </c>
      <c r="R1345" s="1020" t="s">
        <v>949</v>
      </c>
      <c r="S1345" s="29" t="s">
        <v>949</v>
      </c>
      <c r="T1345" s="29" t="s">
        <v>949</v>
      </c>
      <c r="U1345" s="29" t="s">
        <v>949</v>
      </c>
      <c r="V1345" s="29" t="s">
        <v>949</v>
      </c>
      <c r="W1345" s="29" t="s">
        <v>949</v>
      </c>
      <c r="X1345" s="29" t="s">
        <v>949</v>
      </c>
      <c r="Y1345" s="29" t="s">
        <v>949</v>
      </c>
      <c r="Z1345" s="29" t="s">
        <v>949</v>
      </c>
      <c r="AA1345" s="29" t="s">
        <v>949</v>
      </c>
      <c r="AB1345" s="29" t="s">
        <v>949</v>
      </c>
      <c r="AC1345" s="29" t="s">
        <v>949</v>
      </c>
      <c r="AD1345" s="29" t="s">
        <v>949</v>
      </c>
      <c r="AE1345" s="29" t="s">
        <v>989</v>
      </c>
      <c r="AF1345" s="998" t="s">
        <v>132</v>
      </c>
      <c r="AG1345" s="998"/>
      <c r="AH1345" s="998"/>
      <c r="AI1345" s="998"/>
      <c r="AJ1345" s="998">
        <f t="shared" si="122"/>
        <v>1</v>
      </c>
      <c r="AK1345" s="998">
        <f t="shared" si="123"/>
        <v>1</v>
      </c>
    </row>
    <row r="1346" spans="1:37" ht="16.5">
      <c r="A1346" s="1018"/>
      <c r="B1346" s="29">
        <f t="shared" si="121"/>
        <v>1344</v>
      </c>
      <c r="C1346" s="281" t="s">
        <v>3719</v>
      </c>
      <c r="D1346" s="189" t="s">
        <v>7148</v>
      </c>
      <c r="E1346" s="189" t="s">
        <v>7148</v>
      </c>
      <c r="F1346" s="291" t="s">
        <v>947</v>
      </c>
      <c r="G1346" s="190" t="s">
        <v>7149</v>
      </c>
      <c r="H1346" s="1019" t="s">
        <v>949</v>
      </c>
      <c r="I1346" s="1019" t="s">
        <v>949</v>
      </c>
      <c r="J1346" s="1019" t="s">
        <v>949</v>
      </c>
      <c r="K1346" s="1019" t="s">
        <v>949</v>
      </c>
      <c r="L1346" s="1019" t="s">
        <v>949</v>
      </c>
      <c r="M1346" s="1019" t="s">
        <v>949</v>
      </c>
      <c r="N1346" s="155" t="s">
        <v>949</v>
      </c>
      <c r="O1346" s="155" t="s">
        <v>949</v>
      </c>
      <c r="P1346" s="155" t="s">
        <v>949</v>
      </c>
      <c r="Q1346" s="155" t="s">
        <v>949</v>
      </c>
      <c r="R1346" s="1020" t="s">
        <v>949</v>
      </c>
      <c r="S1346" s="29" t="s">
        <v>949</v>
      </c>
      <c r="T1346" s="29" t="s">
        <v>949</v>
      </c>
      <c r="U1346" s="29" t="s">
        <v>949</v>
      </c>
      <c r="V1346" s="29" t="s">
        <v>949</v>
      </c>
      <c r="W1346" s="29" t="s">
        <v>949</v>
      </c>
      <c r="X1346" s="29" t="s">
        <v>949</v>
      </c>
      <c r="Y1346" s="29" t="s">
        <v>949</v>
      </c>
      <c r="Z1346" s="29" t="s">
        <v>949</v>
      </c>
      <c r="AA1346" s="29" t="s">
        <v>949</v>
      </c>
      <c r="AB1346" s="29" t="s">
        <v>949</v>
      </c>
      <c r="AC1346" s="29" t="s">
        <v>949</v>
      </c>
      <c r="AD1346" s="29" t="s">
        <v>949</v>
      </c>
      <c r="AE1346" s="29" t="s">
        <v>989</v>
      </c>
      <c r="AF1346" s="998" t="s">
        <v>132</v>
      </c>
      <c r="AG1346" s="998"/>
      <c r="AH1346" s="998"/>
      <c r="AI1346" s="998"/>
      <c r="AJ1346" s="998">
        <f t="shared" si="122"/>
        <v>1</v>
      </c>
      <c r="AK1346" s="998">
        <f t="shared" si="123"/>
        <v>1</v>
      </c>
    </row>
    <row r="1347" spans="1:37" ht="16.5">
      <c r="A1347" s="1018"/>
      <c r="B1347" s="29">
        <f t="shared" si="121"/>
        <v>1345</v>
      </c>
      <c r="C1347" s="281" t="s">
        <v>3719</v>
      </c>
      <c r="D1347" s="189" t="s">
        <v>7150</v>
      </c>
      <c r="E1347" s="189" t="s">
        <v>7150</v>
      </c>
      <c r="F1347" s="291" t="s">
        <v>947</v>
      </c>
      <c r="G1347" s="174" t="s">
        <v>7151</v>
      </c>
      <c r="H1347" s="1019" t="s">
        <v>949</v>
      </c>
      <c r="I1347" s="1019" t="s">
        <v>949</v>
      </c>
      <c r="J1347" s="1019" t="s">
        <v>949</v>
      </c>
      <c r="K1347" s="1019" t="s">
        <v>949</v>
      </c>
      <c r="L1347" s="1019" t="s">
        <v>949</v>
      </c>
      <c r="M1347" s="1019" t="s">
        <v>949</v>
      </c>
      <c r="N1347" s="155" t="s">
        <v>949</v>
      </c>
      <c r="O1347" s="155" t="s">
        <v>949</v>
      </c>
      <c r="P1347" s="155" t="s">
        <v>949</v>
      </c>
      <c r="Q1347" s="155" t="s">
        <v>949</v>
      </c>
      <c r="R1347" s="1020" t="s">
        <v>949</v>
      </c>
      <c r="S1347" s="29" t="s">
        <v>949</v>
      </c>
      <c r="T1347" s="29" t="s">
        <v>949</v>
      </c>
      <c r="U1347" s="29" t="s">
        <v>949</v>
      </c>
      <c r="V1347" s="29" t="s">
        <v>949</v>
      </c>
      <c r="W1347" s="29" t="s">
        <v>949</v>
      </c>
      <c r="X1347" s="29" t="s">
        <v>949</v>
      </c>
      <c r="Y1347" s="29" t="s">
        <v>949</v>
      </c>
      <c r="Z1347" s="29" t="s">
        <v>949</v>
      </c>
      <c r="AA1347" s="29" t="s">
        <v>949</v>
      </c>
      <c r="AB1347" s="29" t="s">
        <v>949</v>
      </c>
      <c r="AC1347" s="29" t="s">
        <v>949</v>
      </c>
      <c r="AD1347" s="29" t="s">
        <v>949</v>
      </c>
      <c r="AE1347" s="29" t="s">
        <v>1059</v>
      </c>
      <c r="AF1347" s="998" t="s">
        <v>132</v>
      </c>
      <c r="AG1347" s="998"/>
      <c r="AH1347" s="998"/>
      <c r="AI1347" s="998"/>
      <c r="AJ1347" s="998">
        <f t="shared" si="122"/>
        <v>1</v>
      </c>
      <c r="AK1347" s="998">
        <f t="shared" si="123"/>
        <v>1</v>
      </c>
    </row>
    <row r="1348" spans="1:37" ht="16.5">
      <c r="A1348" s="1018"/>
      <c r="B1348" s="29">
        <f t="shared" si="121"/>
        <v>1346</v>
      </c>
      <c r="C1348" s="281" t="s">
        <v>3719</v>
      </c>
      <c r="D1348" s="189" t="s">
        <v>7152</v>
      </c>
      <c r="E1348" s="189" t="s">
        <v>7152</v>
      </c>
      <c r="F1348" s="291" t="s">
        <v>947</v>
      </c>
      <c r="G1348" s="174" t="s">
        <v>7153</v>
      </c>
      <c r="H1348" s="1019" t="s">
        <v>949</v>
      </c>
      <c r="I1348" s="1019" t="s">
        <v>949</v>
      </c>
      <c r="J1348" s="1019" t="s">
        <v>949</v>
      </c>
      <c r="K1348" s="1019" t="s">
        <v>949</v>
      </c>
      <c r="L1348" s="1019" t="s">
        <v>949</v>
      </c>
      <c r="M1348" s="1019" t="s">
        <v>949</v>
      </c>
      <c r="N1348" s="155" t="s">
        <v>949</v>
      </c>
      <c r="O1348" s="155" t="s">
        <v>949</v>
      </c>
      <c r="P1348" s="155" t="s">
        <v>949</v>
      </c>
      <c r="Q1348" s="155" t="s">
        <v>949</v>
      </c>
      <c r="R1348" s="1020" t="s">
        <v>949</v>
      </c>
      <c r="S1348" s="29" t="s">
        <v>949</v>
      </c>
      <c r="T1348" s="29" t="s">
        <v>949</v>
      </c>
      <c r="U1348" s="29" t="s">
        <v>949</v>
      </c>
      <c r="V1348" s="29" t="s">
        <v>949</v>
      </c>
      <c r="W1348" s="29" t="s">
        <v>949</v>
      </c>
      <c r="X1348" s="29" t="s">
        <v>949</v>
      </c>
      <c r="Y1348" s="29" t="s">
        <v>949</v>
      </c>
      <c r="Z1348" s="29" t="s">
        <v>949</v>
      </c>
      <c r="AA1348" s="29" t="s">
        <v>949</v>
      </c>
      <c r="AB1348" s="29" t="s">
        <v>949</v>
      </c>
      <c r="AC1348" s="29" t="s">
        <v>949</v>
      </c>
      <c r="AD1348" s="29" t="s">
        <v>949</v>
      </c>
      <c r="AE1348" s="29" t="s">
        <v>1059</v>
      </c>
      <c r="AF1348" s="998" t="s">
        <v>132</v>
      </c>
      <c r="AG1348" s="998"/>
      <c r="AH1348" s="998"/>
      <c r="AI1348" s="998"/>
      <c r="AJ1348" s="998">
        <f t="shared" si="122"/>
        <v>1</v>
      </c>
      <c r="AK1348" s="998">
        <f t="shared" si="123"/>
        <v>1</v>
      </c>
    </row>
    <row r="1349" spans="1:37" ht="16.5">
      <c r="A1349" s="1018"/>
      <c r="B1349" s="29">
        <f t="shared" si="121"/>
        <v>1347</v>
      </c>
      <c r="C1349" s="281" t="s">
        <v>3719</v>
      </c>
      <c r="D1349" s="189" t="s">
        <v>7154</v>
      </c>
      <c r="E1349" s="189" t="s">
        <v>7154</v>
      </c>
      <c r="F1349" s="291" t="s">
        <v>947</v>
      </c>
      <c r="G1349" s="174" t="s">
        <v>7155</v>
      </c>
      <c r="H1349" s="1019" t="s">
        <v>949</v>
      </c>
      <c r="I1349" s="1019" t="s">
        <v>949</v>
      </c>
      <c r="J1349" s="1019" t="s">
        <v>949</v>
      </c>
      <c r="K1349" s="1019" t="s">
        <v>949</v>
      </c>
      <c r="L1349" s="1019" t="s">
        <v>949</v>
      </c>
      <c r="M1349" s="1019" t="s">
        <v>949</v>
      </c>
      <c r="N1349" s="155" t="s">
        <v>949</v>
      </c>
      <c r="O1349" s="155" t="s">
        <v>949</v>
      </c>
      <c r="P1349" s="155" t="s">
        <v>949</v>
      </c>
      <c r="Q1349" s="155" t="s">
        <v>949</v>
      </c>
      <c r="R1349" s="1020" t="s">
        <v>949</v>
      </c>
      <c r="S1349" s="29" t="s">
        <v>949</v>
      </c>
      <c r="T1349" s="29" t="s">
        <v>949</v>
      </c>
      <c r="U1349" s="29" t="s">
        <v>949</v>
      </c>
      <c r="V1349" s="29" t="s">
        <v>949</v>
      </c>
      <c r="W1349" s="29" t="s">
        <v>949</v>
      </c>
      <c r="X1349" s="29" t="s">
        <v>949</v>
      </c>
      <c r="Y1349" s="29" t="s">
        <v>949</v>
      </c>
      <c r="Z1349" s="29" t="s">
        <v>949</v>
      </c>
      <c r="AA1349" s="29" t="s">
        <v>949</v>
      </c>
      <c r="AB1349" s="29" t="s">
        <v>949</v>
      </c>
      <c r="AC1349" s="29" t="s">
        <v>949</v>
      </c>
      <c r="AD1349" s="29" t="s">
        <v>949</v>
      </c>
      <c r="AE1349" s="29" t="s">
        <v>1059</v>
      </c>
      <c r="AF1349" s="998" t="s">
        <v>132</v>
      </c>
      <c r="AG1349" s="998"/>
      <c r="AH1349" s="998"/>
      <c r="AI1349" s="998"/>
      <c r="AJ1349" s="998">
        <f t="shared" si="122"/>
        <v>1</v>
      </c>
      <c r="AK1349" s="998">
        <f t="shared" si="123"/>
        <v>1</v>
      </c>
    </row>
    <row r="1350" spans="1:37" ht="16.5">
      <c r="A1350" s="1018"/>
      <c r="B1350" s="29">
        <f t="shared" si="121"/>
        <v>1348</v>
      </c>
      <c r="C1350" s="281" t="s">
        <v>3719</v>
      </c>
      <c r="D1350" s="189" t="s">
        <v>7156</v>
      </c>
      <c r="E1350" s="189" t="s">
        <v>7156</v>
      </c>
      <c r="F1350" s="291" t="s">
        <v>947</v>
      </c>
      <c r="G1350" s="174" t="s">
        <v>7157</v>
      </c>
      <c r="H1350" s="1019" t="s">
        <v>949</v>
      </c>
      <c r="I1350" s="1019" t="s">
        <v>949</v>
      </c>
      <c r="J1350" s="1019" t="s">
        <v>949</v>
      </c>
      <c r="K1350" s="1019" t="s">
        <v>949</v>
      </c>
      <c r="L1350" s="1019" t="s">
        <v>949</v>
      </c>
      <c r="M1350" s="1019" t="s">
        <v>949</v>
      </c>
      <c r="N1350" s="155" t="s">
        <v>949</v>
      </c>
      <c r="O1350" s="155" t="s">
        <v>949</v>
      </c>
      <c r="P1350" s="155" t="s">
        <v>949</v>
      </c>
      <c r="Q1350" s="155" t="s">
        <v>949</v>
      </c>
      <c r="R1350" s="1020" t="s">
        <v>949</v>
      </c>
      <c r="S1350" s="29" t="s">
        <v>949</v>
      </c>
      <c r="T1350" s="29" t="s">
        <v>949</v>
      </c>
      <c r="U1350" s="29" t="s">
        <v>949</v>
      </c>
      <c r="V1350" s="29" t="s">
        <v>949</v>
      </c>
      <c r="W1350" s="29" t="s">
        <v>949</v>
      </c>
      <c r="X1350" s="29" t="s">
        <v>949</v>
      </c>
      <c r="Y1350" s="29" t="s">
        <v>949</v>
      </c>
      <c r="Z1350" s="29" t="s">
        <v>949</v>
      </c>
      <c r="AA1350" s="29" t="s">
        <v>949</v>
      </c>
      <c r="AB1350" s="29" t="s">
        <v>949</v>
      </c>
      <c r="AC1350" s="29" t="s">
        <v>949</v>
      </c>
      <c r="AD1350" s="29" t="s">
        <v>949</v>
      </c>
      <c r="AE1350" s="29" t="s">
        <v>1059</v>
      </c>
      <c r="AF1350" s="998" t="s">
        <v>132</v>
      </c>
      <c r="AG1350" s="998"/>
      <c r="AH1350" s="998"/>
      <c r="AI1350" s="998"/>
      <c r="AJ1350" s="998">
        <f t="shared" si="122"/>
        <v>1</v>
      </c>
      <c r="AK1350" s="998">
        <f t="shared" si="123"/>
        <v>1</v>
      </c>
    </row>
    <row r="1351" spans="1:37" ht="16.5">
      <c r="A1351" s="1018"/>
      <c r="B1351" s="29">
        <f t="shared" si="121"/>
        <v>1349</v>
      </c>
      <c r="C1351" s="281" t="s">
        <v>3719</v>
      </c>
      <c r="D1351" s="189" t="s">
        <v>7158</v>
      </c>
      <c r="E1351" s="189" t="s">
        <v>7158</v>
      </c>
      <c r="F1351" s="291" t="s">
        <v>947</v>
      </c>
      <c r="G1351" s="174" t="s">
        <v>7159</v>
      </c>
      <c r="H1351" s="1019" t="s">
        <v>949</v>
      </c>
      <c r="I1351" s="1019" t="s">
        <v>949</v>
      </c>
      <c r="J1351" s="1019" t="s">
        <v>949</v>
      </c>
      <c r="K1351" s="1019" t="s">
        <v>949</v>
      </c>
      <c r="L1351" s="1019" t="s">
        <v>949</v>
      </c>
      <c r="M1351" s="1019" t="s">
        <v>949</v>
      </c>
      <c r="N1351" s="155" t="s">
        <v>949</v>
      </c>
      <c r="O1351" s="155" t="s">
        <v>949</v>
      </c>
      <c r="P1351" s="155" t="s">
        <v>949</v>
      </c>
      <c r="Q1351" s="155" t="s">
        <v>949</v>
      </c>
      <c r="R1351" s="1020" t="s">
        <v>949</v>
      </c>
      <c r="S1351" s="29" t="s">
        <v>949</v>
      </c>
      <c r="T1351" s="29" t="s">
        <v>949</v>
      </c>
      <c r="U1351" s="29" t="s">
        <v>949</v>
      </c>
      <c r="V1351" s="29" t="s">
        <v>949</v>
      </c>
      <c r="W1351" s="29" t="s">
        <v>949</v>
      </c>
      <c r="X1351" s="29" t="s">
        <v>949</v>
      </c>
      <c r="Y1351" s="29" t="s">
        <v>949</v>
      </c>
      <c r="Z1351" s="29" t="s">
        <v>949</v>
      </c>
      <c r="AA1351" s="29" t="s">
        <v>949</v>
      </c>
      <c r="AB1351" s="29" t="s">
        <v>949</v>
      </c>
      <c r="AC1351" s="29" t="s">
        <v>949</v>
      </c>
      <c r="AD1351" s="29" t="s">
        <v>949</v>
      </c>
      <c r="AE1351" s="29" t="s">
        <v>1059</v>
      </c>
      <c r="AF1351" s="998" t="s">
        <v>132</v>
      </c>
      <c r="AG1351" s="998"/>
      <c r="AH1351" s="998"/>
      <c r="AI1351" s="998"/>
      <c r="AJ1351" s="998">
        <f t="shared" si="122"/>
        <v>1</v>
      </c>
      <c r="AK1351" s="998">
        <f t="shared" si="123"/>
        <v>1</v>
      </c>
    </row>
    <row r="1352" spans="1:37" ht="16.5">
      <c r="A1352" s="1018"/>
      <c r="B1352" s="29">
        <f t="shared" si="121"/>
        <v>1350</v>
      </c>
      <c r="C1352" s="281" t="s">
        <v>3719</v>
      </c>
      <c r="D1352" s="189" t="s">
        <v>7160</v>
      </c>
      <c r="E1352" s="189" t="s">
        <v>7160</v>
      </c>
      <c r="F1352" s="291" t="s">
        <v>947</v>
      </c>
      <c r="G1352" s="174" t="s">
        <v>7161</v>
      </c>
      <c r="H1352" s="1019" t="s">
        <v>949</v>
      </c>
      <c r="I1352" s="1019" t="s">
        <v>949</v>
      </c>
      <c r="J1352" s="1019" t="s">
        <v>949</v>
      </c>
      <c r="K1352" s="1019" t="s">
        <v>949</v>
      </c>
      <c r="L1352" s="1019" t="s">
        <v>949</v>
      </c>
      <c r="M1352" s="1019" t="s">
        <v>949</v>
      </c>
      <c r="N1352" s="155" t="s">
        <v>949</v>
      </c>
      <c r="O1352" s="155" t="s">
        <v>949</v>
      </c>
      <c r="P1352" s="155" t="s">
        <v>949</v>
      </c>
      <c r="Q1352" s="155" t="s">
        <v>949</v>
      </c>
      <c r="R1352" s="1020" t="s">
        <v>949</v>
      </c>
      <c r="S1352" s="29" t="s">
        <v>949</v>
      </c>
      <c r="T1352" s="29" t="s">
        <v>949</v>
      </c>
      <c r="U1352" s="29" t="s">
        <v>949</v>
      </c>
      <c r="V1352" s="29" t="s">
        <v>949</v>
      </c>
      <c r="W1352" s="29" t="s">
        <v>949</v>
      </c>
      <c r="X1352" s="29" t="s">
        <v>949</v>
      </c>
      <c r="Y1352" s="29" t="s">
        <v>949</v>
      </c>
      <c r="Z1352" s="29" t="s">
        <v>949</v>
      </c>
      <c r="AA1352" s="29" t="s">
        <v>949</v>
      </c>
      <c r="AB1352" s="29" t="s">
        <v>949</v>
      </c>
      <c r="AC1352" s="29" t="s">
        <v>949</v>
      </c>
      <c r="AD1352" s="29" t="s">
        <v>949</v>
      </c>
      <c r="AE1352" s="29" t="s">
        <v>1059</v>
      </c>
      <c r="AF1352" s="998" t="s">
        <v>132</v>
      </c>
      <c r="AG1352" s="998"/>
      <c r="AH1352" s="998"/>
      <c r="AI1352" s="998"/>
      <c r="AJ1352" s="998">
        <f t="shared" si="122"/>
        <v>1</v>
      </c>
      <c r="AK1352" s="998">
        <f t="shared" si="123"/>
        <v>1</v>
      </c>
    </row>
    <row r="1353" spans="1:37" ht="16.5">
      <c r="A1353" s="1018"/>
      <c r="B1353" s="29">
        <f t="shared" si="121"/>
        <v>1351</v>
      </c>
      <c r="C1353" s="281" t="s">
        <v>3719</v>
      </c>
      <c r="D1353" s="189" t="s">
        <v>7162</v>
      </c>
      <c r="E1353" s="189" t="s">
        <v>7162</v>
      </c>
      <c r="F1353" s="291" t="s">
        <v>947</v>
      </c>
      <c r="G1353" s="174" t="s">
        <v>7163</v>
      </c>
      <c r="H1353" s="1019" t="s">
        <v>949</v>
      </c>
      <c r="I1353" s="1019" t="s">
        <v>949</v>
      </c>
      <c r="J1353" s="1019" t="s">
        <v>949</v>
      </c>
      <c r="K1353" s="1019" t="s">
        <v>949</v>
      </c>
      <c r="L1353" s="1019" t="s">
        <v>949</v>
      </c>
      <c r="M1353" s="1019" t="s">
        <v>949</v>
      </c>
      <c r="N1353" s="155" t="s">
        <v>949</v>
      </c>
      <c r="O1353" s="155" t="s">
        <v>949</v>
      </c>
      <c r="P1353" s="155" t="s">
        <v>949</v>
      </c>
      <c r="Q1353" s="155" t="s">
        <v>949</v>
      </c>
      <c r="R1353" s="1020" t="s">
        <v>949</v>
      </c>
      <c r="S1353" s="29" t="s">
        <v>949</v>
      </c>
      <c r="T1353" s="29" t="s">
        <v>949</v>
      </c>
      <c r="U1353" s="29" t="s">
        <v>949</v>
      </c>
      <c r="V1353" s="29" t="s">
        <v>949</v>
      </c>
      <c r="W1353" s="29" t="s">
        <v>949</v>
      </c>
      <c r="X1353" s="29" t="s">
        <v>949</v>
      </c>
      <c r="Y1353" s="29" t="s">
        <v>949</v>
      </c>
      <c r="Z1353" s="29" t="s">
        <v>949</v>
      </c>
      <c r="AA1353" s="29" t="s">
        <v>949</v>
      </c>
      <c r="AB1353" s="29" t="s">
        <v>949</v>
      </c>
      <c r="AC1353" s="29" t="s">
        <v>949</v>
      </c>
      <c r="AD1353" s="29" t="s">
        <v>949</v>
      </c>
      <c r="AE1353" s="29" t="s">
        <v>1059</v>
      </c>
      <c r="AF1353" s="998" t="s">
        <v>132</v>
      </c>
      <c r="AG1353" s="998"/>
      <c r="AH1353" s="998"/>
      <c r="AI1353" s="998"/>
      <c r="AJ1353" s="998">
        <f t="shared" si="122"/>
        <v>1</v>
      </c>
      <c r="AK1353" s="998">
        <f t="shared" si="123"/>
        <v>1</v>
      </c>
    </row>
    <row r="1354" spans="1:37" ht="16.5">
      <c r="A1354" s="1018"/>
      <c r="B1354" s="29">
        <f t="shared" si="121"/>
        <v>1352</v>
      </c>
      <c r="C1354" s="281" t="s">
        <v>3719</v>
      </c>
      <c r="D1354" s="189" t="s">
        <v>7164</v>
      </c>
      <c r="E1354" s="189" t="s">
        <v>7164</v>
      </c>
      <c r="F1354" s="291" t="s">
        <v>947</v>
      </c>
      <c r="G1354" s="174" t="s">
        <v>7165</v>
      </c>
      <c r="H1354" s="1019" t="s">
        <v>949</v>
      </c>
      <c r="I1354" s="1019" t="s">
        <v>949</v>
      </c>
      <c r="J1354" s="1019" t="s">
        <v>949</v>
      </c>
      <c r="K1354" s="1019" t="s">
        <v>949</v>
      </c>
      <c r="L1354" s="1019" t="s">
        <v>949</v>
      </c>
      <c r="M1354" s="1019" t="s">
        <v>949</v>
      </c>
      <c r="N1354" s="155" t="s">
        <v>949</v>
      </c>
      <c r="O1354" s="155" t="s">
        <v>949</v>
      </c>
      <c r="P1354" s="155" t="s">
        <v>949</v>
      </c>
      <c r="Q1354" s="155" t="s">
        <v>949</v>
      </c>
      <c r="R1354" s="1020" t="s">
        <v>949</v>
      </c>
      <c r="S1354" s="29" t="s">
        <v>949</v>
      </c>
      <c r="T1354" s="29" t="s">
        <v>949</v>
      </c>
      <c r="U1354" s="29" t="s">
        <v>949</v>
      </c>
      <c r="V1354" s="29" t="s">
        <v>949</v>
      </c>
      <c r="W1354" s="29" t="s">
        <v>949</v>
      </c>
      <c r="X1354" s="29" t="s">
        <v>949</v>
      </c>
      <c r="Y1354" s="29" t="s">
        <v>949</v>
      </c>
      <c r="Z1354" s="29" t="s">
        <v>949</v>
      </c>
      <c r="AA1354" s="29" t="s">
        <v>949</v>
      </c>
      <c r="AB1354" s="29" t="s">
        <v>949</v>
      </c>
      <c r="AC1354" s="29" t="s">
        <v>949</v>
      </c>
      <c r="AD1354" s="29" t="s">
        <v>949</v>
      </c>
      <c r="AE1354" s="29" t="s">
        <v>1059</v>
      </c>
      <c r="AF1354" s="998" t="s">
        <v>132</v>
      </c>
      <c r="AG1354" s="998"/>
      <c r="AH1354" s="998"/>
      <c r="AI1354" s="998"/>
      <c r="AJ1354" s="998">
        <f t="shared" si="122"/>
        <v>1</v>
      </c>
      <c r="AK1354" s="998">
        <f t="shared" si="123"/>
        <v>1</v>
      </c>
    </row>
    <row r="1355" spans="1:37" ht="16.5">
      <c r="A1355" s="1018"/>
      <c r="B1355" s="29">
        <f t="shared" si="121"/>
        <v>1353</v>
      </c>
      <c r="C1355" s="281" t="s">
        <v>3719</v>
      </c>
      <c r="D1355" s="189" t="s">
        <v>7166</v>
      </c>
      <c r="E1355" s="189" t="s">
        <v>7166</v>
      </c>
      <c r="F1355" s="291" t="s">
        <v>947</v>
      </c>
      <c r="G1355" s="174" t="s">
        <v>7167</v>
      </c>
      <c r="H1355" s="1019" t="s">
        <v>949</v>
      </c>
      <c r="I1355" s="1019" t="s">
        <v>949</v>
      </c>
      <c r="J1355" s="1019" t="s">
        <v>949</v>
      </c>
      <c r="K1355" s="1019" t="s">
        <v>949</v>
      </c>
      <c r="L1355" s="1019" t="s">
        <v>949</v>
      </c>
      <c r="M1355" s="1019" t="s">
        <v>949</v>
      </c>
      <c r="N1355" s="155" t="s">
        <v>949</v>
      </c>
      <c r="O1355" s="155" t="s">
        <v>949</v>
      </c>
      <c r="P1355" s="155" t="s">
        <v>949</v>
      </c>
      <c r="Q1355" s="155" t="s">
        <v>949</v>
      </c>
      <c r="R1355" s="1020" t="s">
        <v>949</v>
      </c>
      <c r="S1355" s="29" t="s">
        <v>949</v>
      </c>
      <c r="T1355" s="29" t="s">
        <v>949</v>
      </c>
      <c r="U1355" s="29" t="s">
        <v>949</v>
      </c>
      <c r="V1355" s="29" t="s">
        <v>949</v>
      </c>
      <c r="W1355" s="29" t="s">
        <v>949</v>
      </c>
      <c r="X1355" s="29" t="s">
        <v>949</v>
      </c>
      <c r="Y1355" s="29" t="s">
        <v>949</v>
      </c>
      <c r="Z1355" s="29" t="s">
        <v>949</v>
      </c>
      <c r="AA1355" s="29" t="s">
        <v>949</v>
      </c>
      <c r="AB1355" s="29" t="s">
        <v>949</v>
      </c>
      <c r="AC1355" s="29" t="s">
        <v>949</v>
      </c>
      <c r="AD1355" s="29" t="s">
        <v>949</v>
      </c>
      <c r="AE1355" s="29" t="s">
        <v>1059</v>
      </c>
      <c r="AF1355" s="998" t="s">
        <v>132</v>
      </c>
      <c r="AG1355" s="998"/>
      <c r="AH1355" s="998"/>
      <c r="AI1355" s="998"/>
      <c r="AJ1355" s="998">
        <f t="shared" si="122"/>
        <v>1</v>
      </c>
      <c r="AK1355" s="998">
        <f t="shared" si="123"/>
        <v>1</v>
      </c>
    </row>
    <row r="1356" spans="1:37" ht="16.5">
      <c r="A1356" s="1018"/>
      <c r="B1356" s="29">
        <f t="shared" si="121"/>
        <v>1354</v>
      </c>
      <c r="C1356" s="998" t="s">
        <v>3719</v>
      </c>
      <c r="D1356" s="155" t="s">
        <v>7168</v>
      </c>
      <c r="E1356" s="1026" t="s">
        <v>7168</v>
      </c>
      <c r="F1356" s="1026" t="s">
        <v>947</v>
      </c>
      <c r="G1356" s="683" t="s">
        <v>7169</v>
      </c>
      <c r="H1356" s="1020" t="s">
        <v>949</v>
      </c>
      <c r="I1356" s="1020" t="s">
        <v>949</v>
      </c>
      <c r="J1356" s="1020" t="s">
        <v>949</v>
      </c>
      <c r="K1356" s="1020" t="s">
        <v>949</v>
      </c>
      <c r="L1356" s="1020" t="s">
        <v>949</v>
      </c>
      <c r="M1356" s="1020" t="s">
        <v>949</v>
      </c>
      <c r="N1356" s="1070" t="s">
        <v>949</v>
      </c>
      <c r="O1356" s="1070" t="s">
        <v>949</v>
      </c>
      <c r="P1356" s="1070" t="s">
        <v>949</v>
      </c>
      <c r="Q1356" s="1070" t="s">
        <v>949</v>
      </c>
      <c r="R1356" s="1020" t="s">
        <v>949</v>
      </c>
      <c r="S1356" s="29" t="s">
        <v>949</v>
      </c>
      <c r="T1356" s="29" t="s">
        <v>949</v>
      </c>
      <c r="U1356" s="29" t="s">
        <v>949</v>
      </c>
      <c r="V1356" s="29" t="s">
        <v>949</v>
      </c>
      <c r="W1356" s="29" t="s">
        <v>949</v>
      </c>
      <c r="X1356" s="29" t="s">
        <v>949</v>
      </c>
      <c r="Y1356" s="29" t="s">
        <v>949</v>
      </c>
      <c r="Z1356" s="29" t="s">
        <v>949</v>
      </c>
      <c r="AA1356" s="29" t="s">
        <v>949</v>
      </c>
      <c r="AB1356" s="29" t="s">
        <v>949</v>
      </c>
      <c r="AC1356" s="29" t="s">
        <v>949</v>
      </c>
      <c r="AD1356" s="29" t="s">
        <v>949</v>
      </c>
      <c r="AE1356" s="29" t="s">
        <v>989</v>
      </c>
      <c r="AF1356" s="998" t="s">
        <v>132</v>
      </c>
      <c r="AG1356" s="998"/>
      <c r="AH1356" s="998"/>
      <c r="AI1356" s="998"/>
      <c r="AJ1356" s="998">
        <f t="shared" ref="AJ1356:AJ1361" si="124">COUNTIFS(E:E,E1356)</f>
        <v>1</v>
      </c>
      <c r="AK1356" s="998"/>
    </row>
    <row r="1357" spans="1:37" ht="16.5">
      <c r="A1357" s="1018"/>
      <c r="B1357" s="29">
        <f t="shared" si="121"/>
        <v>1355</v>
      </c>
      <c r="C1357" s="998" t="s">
        <v>3719</v>
      </c>
      <c r="D1357" s="155" t="s">
        <v>7170</v>
      </c>
      <c r="E1357" s="1026" t="s">
        <v>7170</v>
      </c>
      <c r="F1357" s="1026" t="s">
        <v>947</v>
      </c>
      <c r="G1357" s="683" t="s">
        <v>7171</v>
      </c>
      <c r="H1357" s="1020" t="s">
        <v>949</v>
      </c>
      <c r="I1357" s="1020" t="s">
        <v>949</v>
      </c>
      <c r="J1357" s="1020" t="s">
        <v>949</v>
      </c>
      <c r="K1357" s="1020" t="s">
        <v>949</v>
      </c>
      <c r="L1357" s="1020" t="s">
        <v>949</v>
      </c>
      <c r="M1357" s="1020" t="s">
        <v>949</v>
      </c>
      <c r="N1357" s="1070" t="s">
        <v>949</v>
      </c>
      <c r="O1357" s="1070" t="s">
        <v>949</v>
      </c>
      <c r="P1357" s="1070" t="s">
        <v>949</v>
      </c>
      <c r="Q1357" s="1070" t="s">
        <v>949</v>
      </c>
      <c r="R1357" s="1020" t="s">
        <v>949</v>
      </c>
      <c r="S1357" s="29" t="s">
        <v>949</v>
      </c>
      <c r="T1357" s="29" t="s">
        <v>949</v>
      </c>
      <c r="U1357" s="29" t="s">
        <v>949</v>
      </c>
      <c r="V1357" s="29" t="s">
        <v>949</v>
      </c>
      <c r="W1357" s="29" t="s">
        <v>949</v>
      </c>
      <c r="X1357" s="29" t="s">
        <v>949</v>
      </c>
      <c r="Y1357" s="29" t="s">
        <v>949</v>
      </c>
      <c r="Z1357" s="29" t="s">
        <v>949</v>
      </c>
      <c r="AA1357" s="29" t="s">
        <v>949</v>
      </c>
      <c r="AB1357" s="29" t="s">
        <v>949</v>
      </c>
      <c r="AC1357" s="29" t="s">
        <v>949</v>
      </c>
      <c r="AD1357" s="29" t="s">
        <v>949</v>
      </c>
      <c r="AE1357" s="29" t="s">
        <v>989</v>
      </c>
      <c r="AF1357" s="998" t="s">
        <v>132</v>
      </c>
      <c r="AG1357" s="998"/>
      <c r="AH1357" s="998"/>
      <c r="AI1357" s="998"/>
      <c r="AJ1357" s="998">
        <f t="shared" si="124"/>
        <v>1</v>
      </c>
      <c r="AK1357" s="998"/>
    </row>
    <row r="1358" spans="1:37" ht="16.5">
      <c r="A1358" s="1018"/>
      <c r="B1358" s="29">
        <f t="shared" si="121"/>
        <v>1356</v>
      </c>
      <c r="C1358" s="998" t="s">
        <v>3719</v>
      </c>
      <c r="D1358" s="155" t="s">
        <v>7172</v>
      </c>
      <c r="E1358" s="1026" t="s">
        <v>7172</v>
      </c>
      <c r="F1358" s="1026" t="s">
        <v>947</v>
      </c>
      <c r="G1358" s="683" t="s">
        <v>7173</v>
      </c>
      <c r="H1358" s="1020" t="s">
        <v>949</v>
      </c>
      <c r="I1358" s="1020" t="s">
        <v>949</v>
      </c>
      <c r="J1358" s="1020" t="s">
        <v>949</v>
      </c>
      <c r="K1358" s="1020" t="s">
        <v>949</v>
      </c>
      <c r="L1358" s="1020" t="s">
        <v>949</v>
      </c>
      <c r="M1358" s="1020" t="s">
        <v>949</v>
      </c>
      <c r="N1358" s="1070" t="s">
        <v>949</v>
      </c>
      <c r="O1358" s="1070" t="s">
        <v>949</v>
      </c>
      <c r="P1358" s="1070" t="s">
        <v>949</v>
      </c>
      <c r="Q1358" s="1070" t="s">
        <v>949</v>
      </c>
      <c r="R1358" s="1020" t="s">
        <v>949</v>
      </c>
      <c r="S1358" s="29" t="s">
        <v>949</v>
      </c>
      <c r="T1358" s="29" t="s">
        <v>949</v>
      </c>
      <c r="U1358" s="29" t="s">
        <v>949</v>
      </c>
      <c r="V1358" s="29" t="s">
        <v>949</v>
      </c>
      <c r="W1358" s="29" t="s">
        <v>949</v>
      </c>
      <c r="X1358" s="29" t="s">
        <v>949</v>
      </c>
      <c r="Y1358" s="29" t="s">
        <v>949</v>
      </c>
      <c r="Z1358" s="29" t="s">
        <v>949</v>
      </c>
      <c r="AA1358" s="29" t="s">
        <v>949</v>
      </c>
      <c r="AB1358" s="29" t="s">
        <v>949</v>
      </c>
      <c r="AC1358" s="29" t="s">
        <v>949</v>
      </c>
      <c r="AD1358" s="29" t="s">
        <v>949</v>
      </c>
      <c r="AE1358" s="29" t="s">
        <v>989</v>
      </c>
      <c r="AF1358" s="998" t="s">
        <v>132</v>
      </c>
      <c r="AG1358" s="998"/>
      <c r="AH1358" s="998"/>
      <c r="AI1358" s="998"/>
      <c r="AJ1358" s="998">
        <f t="shared" si="124"/>
        <v>1</v>
      </c>
      <c r="AK1358" s="998"/>
    </row>
    <row r="1359" spans="1:37" ht="16.5">
      <c r="A1359" s="1018"/>
      <c r="B1359" s="29">
        <f t="shared" si="121"/>
        <v>1357</v>
      </c>
      <c r="C1359" s="998" t="s">
        <v>3719</v>
      </c>
      <c r="D1359" s="155" t="s">
        <v>7174</v>
      </c>
      <c r="E1359" s="1026" t="s">
        <v>7174</v>
      </c>
      <c r="F1359" s="1026" t="s">
        <v>947</v>
      </c>
      <c r="G1359" s="683" t="s">
        <v>7175</v>
      </c>
      <c r="H1359" s="1020" t="s">
        <v>949</v>
      </c>
      <c r="I1359" s="1020" t="s">
        <v>949</v>
      </c>
      <c r="J1359" s="1020" t="s">
        <v>949</v>
      </c>
      <c r="K1359" s="1020" t="s">
        <v>949</v>
      </c>
      <c r="L1359" s="1020" t="s">
        <v>949</v>
      </c>
      <c r="M1359" s="1020" t="s">
        <v>949</v>
      </c>
      <c r="N1359" s="1070" t="s">
        <v>949</v>
      </c>
      <c r="O1359" s="1070" t="s">
        <v>949</v>
      </c>
      <c r="P1359" s="1070" t="s">
        <v>949</v>
      </c>
      <c r="Q1359" s="1070" t="s">
        <v>949</v>
      </c>
      <c r="R1359" s="1020" t="s">
        <v>949</v>
      </c>
      <c r="S1359" s="29" t="s">
        <v>949</v>
      </c>
      <c r="T1359" s="29" t="s">
        <v>949</v>
      </c>
      <c r="U1359" s="29" t="s">
        <v>949</v>
      </c>
      <c r="V1359" s="29" t="s">
        <v>949</v>
      </c>
      <c r="W1359" s="29" t="s">
        <v>949</v>
      </c>
      <c r="X1359" s="29" t="s">
        <v>949</v>
      </c>
      <c r="Y1359" s="29" t="s">
        <v>949</v>
      </c>
      <c r="Z1359" s="29" t="s">
        <v>949</v>
      </c>
      <c r="AA1359" s="29" t="s">
        <v>949</v>
      </c>
      <c r="AB1359" s="29" t="s">
        <v>949</v>
      </c>
      <c r="AC1359" s="29" t="s">
        <v>949</v>
      </c>
      <c r="AD1359" s="29" t="s">
        <v>949</v>
      </c>
      <c r="AE1359" s="29" t="s">
        <v>989</v>
      </c>
      <c r="AF1359" s="998" t="s">
        <v>132</v>
      </c>
      <c r="AG1359" s="998"/>
      <c r="AH1359" s="998"/>
      <c r="AI1359" s="998"/>
      <c r="AJ1359" s="998">
        <f t="shared" si="124"/>
        <v>1</v>
      </c>
      <c r="AK1359" s="998"/>
    </row>
    <row r="1360" spans="1:37" ht="16.5">
      <c r="A1360" s="1018"/>
      <c r="B1360" s="29">
        <f t="shared" si="121"/>
        <v>1358</v>
      </c>
      <c r="C1360" s="998" t="s">
        <v>3719</v>
      </c>
      <c r="D1360" s="155" t="s">
        <v>7176</v>
      </c>
      <c r="E1360" s="1026" t="s">
        <v>7176</v>
      </c>
      <c r="F1360" s="1026" t="s">
        <v>947</v>
      </c>
      <c r="G1360" s="683" t="s">
        <v>7177</v>
      </c>
      <c r="H1360" s="1020" t="s">
        <v>949</v>
      </c>
      <c r="I1360" s="1020" t="s">
        <v>949</v>
      </c>
      <c r="J1360" s="1020" t="s">
        <v>949</v>
      </c>
      <c r="K1360" s="1020" t="s">
        <v>949</v>
      </c>
      <c r="L1360" s="1020" t="s">
        <v>949</v>
      </c>
      <c r="M1360" s="1020" t="s">
        <v>949</v>
      </c>
      <c r="N1360" s="1070" t="s">
        <v>949</v>
      </c>
      <c r="O1360" s="1070" t="s">
        <v>949</v>
      </c>
      <c r="P1360" s="1070" t="s">
        <v>949</v>
      </c>
      <c r="Q1360" s="1070" t="s">
        <v>949</v>
      </c>
      <c r="R1360" s="1020" t="s">
        <v>949</v>
      </c>
      <c r="S1360" s="1020" t="s">
        <v>949</v>
      </c>
      <c r="T1360" s="29" t="s">
        <v>949</v>
      </c>
      <c r="U1360" s="29" t="s">
        <v>949</v>
      </c>
      <c r="V1360" s="29" t="s">
        <v>949</v>
      </c>
      <c r="W1360" s="29" t="s">
        <v>949</v>
      </c>
      <c r="X1360" s="29" t="s">
        <v>949</v>
      </c>
      <c r="Y1360" s="29" t="s">
        <v>949</v>
      </c>
      <c r="Z1360" s="29" t="s">
        <v>949</v>
      </c>
      <c r="AA1360" s="29" t="s">
        <v>949</v>
      </c>
      <c r="AB1360" s="29" t="s">
        <v>949</v>
      </c>
      <c r="AC1360" s="29" t="s">
        <v>949</v>
      </c>
      <c r="AD1360" s="29" t="s">
        <v>949</v>
      </c>
      <c r="AE1360" s="29" t="s">
        <v>989</v>
      </c>
      <c r="AF1360" s="998" t="s">
        <v>132</v>
      </c>
      <c r="AG1360" s="998"/>
      <c r="AH1360" s="998"/>
      <c r="AI1360" s="998"/>
      <c r="AJ1360" s="998">
        <f t="shared" si="124"/>
        <v>1</v>
      </c>
      <c r="AK1360" s="998"/>
    </row>
    <row r="1361" spans="1:37" ht="16.5">
      <c r="A1361" s="1018"/>
      <c r="B1361" s="29">
        <f t="shared" si="121"/>
        <v>1359</v>
      </c>
      <c r="C1361" s="998" t="s">
        <v>3719</v>
      </c>
      <c r="D1361" s="155" t="s">
        <v>7178</v>
      </c>
      <c r="E1361" s="1026" t="s">
        <v>7178</v>
      </c>
      <c r="F1361" s="1026" t="s">
        <v>947</v>
      </c>
      <c r="G1361" s="683" t="s">
        <v>7179</v>
      </c>
      <c r="H1361" s="1020" t="s">
        <v>949</v>
      </c>
      <c r="I1361" s="1020" t="s">
        <v>949</v>
      </c>
      <c r="J1361" s="1020" t="s">
        <v>949</v>
      </c>
      <c r="K1361" s="1020" t="s">
        <v>949</v>
      </c>
      <c r="L1361" s="1020" t="s">
        <v>949</v>
      </c>
      <c r="M1361" s="1020" t="s">
        <v>949</v>
      </c>
      <c r="N1361" s="1070" t="s">
        <v>949</v>
      </c>
      <c r="O1361" s="1070" t="s">
        <v>949</v>
      </c>
      <c r="P1361" s="1070" t="s">
        <v>949</v>
      </c>
      <c r="Q1361" s="1070" t="s">
        <v>949</v>
      </c>
      <c r="R1361" s="1020" t="s">
        <v>949</v>
      </c>
      <c r="S1361" s="1020" t="s">
        <v>949</v>
      </c>
      <c r="T1361" s="29" t="s">
        <v>949</v>
      </c>
      <c r="U1361" s="29" t="s">
        <v>949</v>
      </c>
      <c r="V1361" s="29" t="s">
        <v>949</v>
      </c>
      <c r="W1361" s="29" t="s">
        <v>949</v>
      </c>
      <c r="X1361" s="29" t="s">
        <v>949</v>
      </c>
      <c r="Y1361" s="29" t="s">
        <v>949</v>
      </c>
      <c r="Z1361" s="29" t="s">
        <v>949</v>
      </c>
      <c r="AA1361" s="29" t="s">
        <v>949</v>
      </c>
      <c r="AB1361" s="29" t="s">
        <v>949</v>
      </c>
      <c r="AC1361" s="29" t="s">
        <v>949</v>
      </c>
      <c r="AD1361" s="29" t="s">
        <v>949</v>
      </c>
      <c r="AE1361" s="29" t="s">
        <v>989</v>
      </c>
      <c r="AF1361" s="998" t="s">
        <v>132</v>
      </c>
      <c r="AG1361" s="998"/>
      <c r="AH1361" s="998"/>
      <c r="AI1361" s="998"/>
      <c r="AJ1361" s="998">
        <f t="shared" si="124"/>
        <v>1</v>
      </c>
      <c r="AK1361" s="998"/>
    </row>
    <row r="1362" spans="1:37" ht="16.5">
      <c r="A1362" s="1018"/>
      <c r="B1362" s="106">
        <f t="shared" si="121"/>
        <v>1360</v>
      </c>
      <c r="C1362" s="998" t="s">
        <v>3719</v>
      </c>
      <c r="D1362" s="1026" t="s">
        <v>3875</v>
      </c>
      <c r="E1362" s="1026" t="s">
        <v>3875</v>
      </c>
      <c r="F1362" s="1026" t="s">
        <v>947</v>
      </c>
      <c r="G1362" s="998" t="s">
        <v>3876</v>
      </c>
      <c r="H1362" s="998" t="s">
        <v>949</v>
      </c>
      <c r="I1362" s="998" t="s">
        <v>949</v>
      </c>
      <c r="J1362" s="998" t="s">
        <v>949</v>
      </c>
      <c r="K1362" s="998" t="s">
        <v>949</v>
      </c>
      <c r="L1362" s="998" t="s">
        <v>949</v>
      </c>
      <c r="M1362" s="998" t="s">
        <v>949</v>
      </c>
      <c r="N1362" s="1026" t="s">
        <v>949</v>
      </c>
      <c r="O1362" s="1026" t="s">
        <v>949</v>
      </c>
      <c r="P1362" s="1026" t="s">
        <v>949</v>
      </c>
      <c r="Q1362" s="1026" t="s">
        <v>949</v>
      </c>
      <c r="R1362" s="998" t="s">
        <v>949</v>
      </c>
      <c r="S1362" s="998" t="s">
        <v>949</v>
      </c>
      <c r="T1362" s="998" t="s">
        <v>949</v>
      </c>
      <c r="U1362" s="998" t="s">
        <v>949</v>
      </c>
      <c r="V1362" s="998" t="s">
        <v>949</v>
      </c>
      <c r="W1362" s="998" t="s">
        <v>949</v>
      </c>
      <c r="X1362" s="998" t="s">
        <v>949</v>
      </c>
      <c r="Y1362" s="998" t="s">
        <v>949</v>
      </c>
      <c r="Z1362" s="998" t="s">
        <v>949</v>
      </c>
      <c r="AA1362" s="998" t="s">
        <v>949</v>
      </c>
      <c r="AB1362" s="998" t="s">
        <v>949</v>
      </c>
      <c r="AC1362" s="998" t="s">
        <v>949</v>
      </c>
      <c r="AD1362" s="998" t="s">
        <v>949</v>
      </c>
      <c r="AE1362" s="29" t="s">
        <v>989</v>
      </c>
      <c r="AF1362" s="998" t="s">
        <v>132</v>
      </c>
      <c r="AG1362" s="998"/>
      <c r="AH1362" s="998"/>
      <c r="AI1362" s="998"/>
      <c r="AJ1362" s="998">
        <f t="shared" ref="AJ1362:AJ1425" si="125">COUNTIFS(D:D,D1362)</f>
        <v>1</v>
      </c>
      <c r="AK1362" s="998">
        <f t="shared" ref="AK1362:AK1425" si="126">COUNTIFS(E:E,E1362)</f>
        <v>1</v>
      </c>
    </row>
    <row r="1363" spans="1:37" ht="16.5">
      <c r="A1363" s="1018"/>
      <c r="B1363" s="106">
        <f t="shared" si="121"/>
        <v>1361</v>
      </c>
      <c r="C1363" s="998" t="s">
        <v>3719</v>
      </c>
      <c r="D1363" s="1026" t="s">
        <v>3975</v>
      </c>
      <c r="E1363" s="1026" t="s">
        <v>3975</v>
      </c>
      <c r="F1363" s="1026" t="s">
        <v>947</v>
      </c>
      <c r="G1363" s="998" t="s">
        <v>3976</v>
      </c>
      <c r="H1363" s="998" t="s">
        <v>949</v>
      </c>
      <c r="I1363" s="998" t="s">
        <v>949</v>
      </c>
      <c r="J1363" s="998" t="s">
        <v>949</v>
      </c>
      <c r="K1363" s="998" t="s">
        <v>949</v>
      </c>
      <c r="L1363" s="998" t="s">
        <v>949</v>
      </c>
      <c r="M1363" s="998" t="s">
        <v>949</v>
      </c>
      <c r="N1363" s="1026" t="s">
        <v>949</v>
      </c>
      <c r="O1363" s="1026" t="s">
        <v>949</v>
      </c>
      <c r="P1363" s="1026" t="s">
        <v>949</v>
      </c>
      <c r="Q1363" s="1026" t="s">
        <v>949</v>
      </c>
      <c r="R1363" s="998" t="s">
        <v>949</v>
      </c>
      <c r="S1363" s="998" t="s">
        <v>949</v>
      </c>
      <c r="T1363" s="998" t="s">
        <v>949</v>
      </c>
      <c r="U1363" s="998" t="s">
        <v>949</v>
      </c>
      <c r="V1363" s="998" t="s">
        <v>949</v>
      </c>
      <c r="W1363" s="998" t="s">
        <v>949</v>
      </c>
      <c r="X1363" s="998" t="s">
        <v>949</v>
      </c>
      <c r="Y1363" s="998" t="s">
        <v>949</v>
      </c>
      <c r="Z1363" s="998" t="s">
        <v>949</v>
      </c>
      <c r="AA1363" s="998" t="s">
        <v>949</v>
      </c>
      <c r="AB1363" s="998" t="s">
        <v>949</v>
      </c>
      <c r="AC1363" s="998" t="s">
        <v>949</v>
      </c>
      <c r="AD1363" s="998" t="s">
        <v>949</v>
      </c>
      <c r="AE1363" s="29" t="s">
        <v>989</v>
      </c>
      <c r="AF1363" s="998" t="s">
        <v>132</v>
      </c>
      <c r="AG1363" s="998"/>
      <c r="AH1363" s="998"/>
      <c r="AI1363" s="998"/>
      <c r="AJ1363" s="998">
        <f t="shared" si="125"/>
        <v>1</v>
      </c>
      <c r="AK1363" s="998">
        <f t="shared" si="126"/>
        <v>1</v>
      </c>
    </row>
    <row r="1364" spans="1:37" ht="16.5">
      <c r="A1364" s="1018"/>
      <c r="B1364" s="106">
        <f t="shared" si="121"/>
        <v>1362</v>
      </c>
      <c r="C1364" s="998" t="s">
        <v>3719</v>
      </c>
      <c r="D1364" s="1026" t="s">
        <v>3964</v>
      </c>
      <c r="E1364" s="1026" t="s">
        <v>3964</v>
      </c>
      <c r="F1364" s="1026" t="s">
        <v>947</v>
      </c>
      <c r="G1364" s="998" t="s">
        <v>3965</v>
      </c>
      <c r="H1364" s="998" t="s">
        <v>949</v>
      </c>
      <c r="I1364" s="998" t="s">
        <v>949</v>
      </c>
      <c r="J1364" s="998" t="s">
        <v>949</v>
      </c>
      <c r="K1364" s="998" t="s">
        <v>949</v>
      </c>
      <c r="L1364" s="998" t="s">
        <v>949</v>
      </c>
      <c r="M1364" s="998" t="s">
        <v>949</v>
      </c>
      <c r="N1364" s="1026" t="s">
        <v>949</v>
      </c>
      <c r="O1364" s="1026" t="s">
        <v>949</v>
      </c>
      <c r="P1364" s="1026" t="s">
        <v>949</v>
      </c>
      <c r="Q1364" s="1026" t="s">
        <v>949</v>
      </c>
      <c r="R1364" s="998" t="s">
        <v>949</v>
      </c>
      <c r="S1364" s="998" t="s">
        <v>949</v>
      </c>
      <c r="T1364" s="998" t="s">
        <v>949</v>
      </c>
      <c r="U1364" s="998" t="s">
        <v>949</v>
      </c>
      <c r="V1364" s="998" t="s">
        <v>949</v>
      </c>
      <c r="W1364" s="998" t="s">
        <v>949</v>
      </c>
      <c r="X1364" s="998" t="s">
        <v>949</v>
      </c>
      <c r="Y1364" s="998" t="s">
        <v>949</v>
      </c>
      <c r="Z1364" s="998" t="s">
        <v>949</v>
      </c>
      <c r="AA1364" s="998" t="s">
        <v>949</v>
      </c>
      <c r="AB1364" s="998" t="s">
        <v>949</v>
      </c>
      <c r="AC1364" s="998" t="s">
        <v>949</v>
      </c>
      <c r="AD1364" s="998" t="s">
        <v>949</v>
      </c>
      <c r="AE1364" s="29" t="s">
        <v>989</v>
      </c>
      <c r="AF1364" s="998" t="s">
        <v>132</v>
      </c>
      <c r="AG1364" s="998"/>
      <c r="AH1364" s="998"/>
      <c r="AI1364" s="998"/>
      <c r="AJ1364" s="998">
        <f t="shared" si="125"/>
        <v>1</v>
      </c>
      <c r="AK1364" s="998">
        <f t="shared" si="126"/>
        <v>1</v>
      </c>
    </row>
    <row r="1365" spans="1:37" ht="16.5">
      <c r="A1365" s="1018"/>
      <c r="B1365" s="106">
        <f t="shared" si="121"/>
        <v>1363</v>
      </c>
      <c r="C1365" s="1033" t="s">
        <v>3719</v>
      </c>
      <c r="D1365" s="1026" t="s">
        <v>7180</v>
      </c>
      <c r="E1365" s="1026" t="s">
        <v>7181</v>
      </c>
      <c r="F1365" s="1026" t="s">
        <v>947</v>
      </c>
      <c r="G1365" s="1033" t="s">
        <v>7182</v>
      </c>
      <c r="H1365" s="998" t="s">
        <v>949</v>
      </c>
      <c r="I1365" s="998" t="s">
        <v>949</v>
      </c>
      <c r="J1365" s="998" t="s">
        <v>949</v>
      </c>
      <c r="K1365" s="998" t="s">
        <v>949</v>
      </c>
      <c r="L1365" s="998" t="s">
        <v>949</v>
      </c>
      <c r="M1365" s="998" t="s">
        <v>949</v>
      </c>
      <c r="N1365" s="106" t="s">
        <v>949</v>
      </c>
      <c r="O1365" s="106" t="s">
        <v>949</v>
      </c>
      <c r="P1365" s="106" t="s">
        <v>949</v>
      </c>
      <c r="Q1365" s="106" t="s">
        <v>949</v>
      </c>
      <c r="R1365" s="29" t="s">
        <v>949</v>
      </c>
      <c r="S1365" s="29" t="s">
        <v>949</v>
      </c>
      <c r="T1365" s="29" t="s">
        <v>949</v>
      </c>
      <c r="U1365" s="29" t="s">
        <v>949</v>
      </c>
      <c r="V1365" s="14" t="s">
        <v>949</v>
      </c>
      <c r="W1365" s="14" t="s">
        <v>949</v>
      </c>
      <c r="X1365" s="14" t="s">
        <v>949</v>
      </c>
      <c r="Y1365" s="14" t="s">
        <v>949</v>
      </c>
      <c r="Z1365" s="14" t="s">
        <v>949</v>
      </c>
      <c r="AA1365" s="14" t="s">
        <v>949</v>
      </c>
      <c r="AB1365" s="14" t="s">
        <v>949</v>
      </c>
      <c r="AC1365" s="14" t="s">
        <v>949</v>
      </c>
      <c r="AD1365" s="14" t="s">
        <v>949</v>
      </c>
      <c r="AE1365" s="998" t="s">
        <v>989</v>
      </c>
      <c r="AF1365" s="1033" t="s">
        <v>132</v>
      </c>
      <c r="AG1365" s="998"/>
      <c r="AH1365" s="998"/>
      <c r="AI1365" s="998"/>
      <c r="AJ1365" s="998">
        <f t="shared" si="125"/>
        <v>1</v>
      </c>
      <c r="AK1365" s="998">
        <f t="shared" si="126"/>
        <v>1</v>
      </c>
    </row>
    <row r="1366" spans="1:37" ht="16.5">
      <c r="A1366" s="1018"/>
      <c r="B1366" s="106">
        <f t="shared" si="121"/>
        <v>1364</v>
      </c>
      <c r="C1366" s="1033" t="s">
        <v>3719</v>
      </c>
      <c r="D1366" s="1026" t="s">
        <v>7183</v>
      </c>
      <c r="E1366" s="1026" t="s">
        <v>7184</v>
      </c>
      <c r="F1366" s="1026" t="s">
        <v>947</v>
      </c>
      <c r="G1366" s="1033" t="s">
        <v>7185</v>
      </c>
      <c r="H1366" s="998" t="s">
        <v>949</v>
      </c>
      <c r="I1366" s="998" t="s">
        <v>949</v>
      </c>
      <c r="J1366" s="998" t="s">
        <v>949</v>
      </c>
      <c r="K1366" s="998" t="s">
        <v>949</v>
      </c>
      <c r="L1366" s="998" t="s">
        <v>949</v>
      </c>
      <c r="M1366" s="998" t="s">
        <v>949</v>
      </c>
      <c r="N1366" s="106" t="s">
        <v>949</v>
      </c>
      <c r="O1366" s="106" t="s">
        <v>949</v>
      </c>
      <c r="P1366" s="106" t="s">
        <v>949</v>
      </c>
      <c r="Q1366" s="106" t="s">
        <v>949</v>
      </c>
      <c r="R1366" s="29" t="s">
        <v>949</v>
      </c>
      <c r="S1366" s="29" t="s">
        <v>949</v>
      </c>
      <c r="T1366" s="29" t="s">
        <v>949</v>
      </c>
      <c r="U1366" s="29" t="s">
        <v>949</v>
      </c>
      <c r="V1366" s="14" t="s">
        <v>949</v>
      </c>
      <c r="W1366" s="14" t="s">
        <v>949</v>
      </c>
      <c r="X1366" s="14" t="s">
        <v>949</v>
      </c>
      <c r="Y1366" s="14" t="s">
        <v>949</v>
      </c>
      <c r="Z1366" s="14" t="s">
        <v>949</v>
      </c>
      <c r="AA1366" s="14" t="s">
        <v>949</v>
      </c>
      <c r="AB1366" s="14" t="s">
        <v>949</v>
      </c>
      <c r="AC1366" s="14" t="s">
        <v>949</v>
      </c>
      <c r="AD1366" s="14" t="s">
        <v>949</v>
      </c>
      <c r="AE1366" s="998" t="s">
        <v>989</v>
      </c>
      <c r="AF1366" s="1033" t="s">
        <v>132</v>
      </c>
      <c r="AG1366" s="998"/>
      <c r="AH1366" s="998"/>
      <c r="AI1366" s="998"/>
      <c r="AJ1366" s="998">
        <f t="shared" si="125"/>
        <v>1</v>
      </c>
      <c r="AK1366" s="998">
        <f t="shared" si="126"/>
        <v>1</v>
      </c>
    </row>
    <row r="1367" spans="1:37" ht="16.5">
      <c r="A1367" s="1018"/>
      <c r="B1367" s="106">
        <f t="shared" si="121"/>
        <v>1365</v>
      </c>
      <c r="C1367" s="1033" t="s">
        <v>3719</v>
      </c>
      <c r="D1367" s="1026" t="s">
        <v>7186</v>
      </c>
      <c r="E1367" s="1026" t="s">
        <v>7187</v>
      </c>
      <c r="F1367" s="1026" t="s">
        <v>947</v>
      </c>
      <c r="G1367" s="1033" t="s">
        <v>7188</v>
      </c>
      <c r="H1367" s="998" t="s">
        <v>949</v>
      </c>
      <c r="I1367" s="998" t="s">
        <v>949</v>
      </c>
      <c r="J1367" s="998" t="s">
        <v>949</v>
      </c>
      <c r="K1367" s="998" t="s">
        <v>949</v>
      </c>
      <c r="L1367" s="998" t="s">
        <v>949</v>
      </c>
      <c r="M1367" s="998" t="s">
        <v>949</v>
      </c>
      <c r="N1367" s="106" t="s">
        <v>949</v>
      </c>
      <c r="O1367" s="106" t="s">
        <v>949</v>
      </c>
      <c r="P1367" s="106" t="s">
        <v>949</v>
      </c>
      <c r="Q1367" s="106" t="s">
        <v>949</v>
      </c>
      <c r="R1367" s="29" t="s">
        <v>949</v>
      </c>
      <c r="S1367" s="29" t="s">
        <v>949</v>
      </c>
      <c r="T1367" s="29" t="s">
        <v>949</v>
      </c>
      <c r="U1367" s="29" t="s">
        <v>949</v>
      </c>
      <c r="V1367" s="14" t="s">
        <v>949</v>
      </c>
      <c r="W1367" s="14" t="s">
        <v>949</v>
      </c>
      <c r="X1367" s="14" t="s">
        <v>949</v>
      </c>
      <c r="Y1367" s="14" t="s">
        <v>949</v>
      </c>
      <c r="Z1367" s="14" t="s">
        <v>949</v>
      </c>
      <c r="AA1367" s="14" t="s">
        <v>949</v>
      </c>
      <c r="AB1367" s="14" t="s">
        <v>949</v>
      </c>
      <c r="AC1367" s="14" t="s">
        <v>949</v>
      </c>
      <c r="AD1367" s="14" t="s">
        <v>949</v>
      </c>
      <c r="AE1367" s="998" t="s">
        <v>989</v>
      </c>
      <c r="AF1367" s="1033" t="s">
        <v>132</v>
      </c>
      <c r="AG1367" s="998"/>
      <c r="AH1367" s="998"/>
      <c r="AI1367" s="998"/>
      <c r="AJ1367" s="998">
        <f t="shared" si="125"/>
        <v>1</v>
      </c>
      <c r="AK1367" s="998">
        <f t="shared" si="126"/>
        <v>1</v>
      </c>
    </row>
    <row r="1368" spans="1:37" ht="16.5">
      <c r="A1368" s="1018"/>
      <c r="B1368" s="106">
        <f t="shared" si="121"/>
        <v>1366</v>
      </c>
      <c r="C1368" s="1033" t="s">
        <v>3719</v>
      </c>
      <c r="D1368" s="1026" t="s">
        <v>7189</v>
      </c>
      <c r="E1368" s="1026" t="s">
        <v>7190</v>
      </c>
      <c r="F1368" s="1026" t="s">
        <v>947</v>
      </c>
      <c r="G1368" s="1033" t="s">
        <v>7191</v>
      </c>
      <c r="H1368" s="998" t="s">
        <v>949</v>
      </c>
      <c r="I1368" s="998" t="s">
        <v>949</v>
      </c>
      <c r="J1368" s="998" t="s">
        <v>949</v>
      </c>
      <c r="K1368" s="998" t="s">
        <v>949</v>
      </c>
      <c r="L1368" s="998" t="s">
        <v>949</v>
      </c>
      <c r="M1368" s="998" t="s">
        <v>949</v>
      </c>
      <c r="N1368" s="106" t="s">
        <v>949</v>
      </c>
      <c r="O1368" s="106" t="s">
        <v>949</v>
      </c>
      <c r="P1368" s="106" t="s">
        <v>949</v>
      </c>
      <c r="Q1368" s="106" t="s">
        <v>949</v>
      </c>
      <c r="R1368" s="29" t="s">
        <v>949</v>
      </c>
      <c r="S1368" s="29" t="s">
        <v>949</v>
      </c>
      <c r="T1368" s="29" t="s">
        <v>949</v>
      </c>
      <c r="U1368" s="29" t="s">
        <v>949</v>
      </c>
      <c r="V1368" s="14" t="s">
        <v>949</v>
      </c>
      <c r="W1368" s="14" t="s">
        <v>949</v>
      </c>
      <c r="X1368" s="14" t="s">
        <v>949</v>
      </c>
      <c r="Y1368" s="14" t="s">
        <v>949</v>
      </c>
      <c r="Z1368" s="14" t="s">
        <v>949</v>
      </c>
      <c r="AA1368" s="14" t="s">
        <v>949</v>
      </c>
      <c r="AB1368" s="14" t="s">
        <v>949</v>
      </c>
      <c r="AC1368" s="14" t="s">
        <v>949</v>
      </c>
      <c r="AD1368" s="14" t="s">
        <v>949</v>
      </c>
      <c r="AE1368" s="998" t="s">
        <v>989</v>
      </c>
      <c r="AF1368" s="1033" t="s">
        <v>132</v>
      </c>
      <c r="AG1368" s="998"/>
      <c r="AH1368" s="998"/>
      <c r="AI1368" s="998"/>
      <c r="AJ1368" s="998">
        <f t="shared" si="125"/>
        <v>1</v>
      </c>
      <c r="AK1368" s="998">
        <f t="shared" si="126"/>
        <v>1</v>
      </c>
    </row>
    <row r="1369" spans="1:37" ht="16.5">
      <c r="A1369" s="1018"/>
      <c r="B1369" s="106">
        <f t="shared" si="121"/>
        <v>1367</v>
      </c>
      <c r="C1369" s="1033" t="s">
        <v>3719</v>
      </c>
      <c r="D1369" s="1026" t="s">
        <v>7192</v>
      </c>
      <c r="E1369" s="1026" t="s">
        <v>7193</v>
      </c>
      <c r="F1369" s="1026" t="s">
        <v>947</v>
      </c>
      <c r="G1369" s="1033" t="s">
        <v>7194</v>
      </c>
      <c r="H1369" s="998" t="s">
        <v>949</v>
      </c>
      <c r="I1369" s="998" t="s">
        <v>949</v>
      </c>
      <c r="J1369" s="998" t="s">
        <v>949</v>
      </c>
      <c r="K1369" s="998" t="s">
        <v>949</v>
      </c>
      <c r="L1369" s="998" t="s">
        <v>949</v>
      </c>
      <c r="M1369" s="998" t="s">
        <v>949</v>
      </c>
      <c r="N1369" s="106" t="s">
        <v>949</v>
      </c>
      <c r="O1369" s="106" t="s">
        <v>949</v>
      </c>
      <c r="P1369" s="106" t="s">
        <v>949</v>
      </c>
      <c r="Q1369" s="106" t="s">
        <v>949</v>
      </c>
      <c r="R1369" s="29" t="s">
        <v>949</v>
      </c>
      <c r="S1369" s="29" t="s">
        <v>949</v>
      </c>
      <c r="T1369" s="29" t="s">
        <v>949</v>
      </c>
      <c r="U1369" s="29" t="s">
        <v>949</v>
      </c>
      <c r="V1369" s="14" t="s">
        <v>949</v>
      </c>
      <c r="W1369" s="14" t="s">
        <v>949</v>
      </c>
      <c r="X1369" s="14" t="s">
        <v>949</v>
      </c>
      <c r="Y1369" s="14" t="s">
        <v>949</v>
      </c>
      <c r="Z1369" s="14" t="s">
        <v>949</v>
      </c>
      <c r="AA1369" s="14" t="s">
        <v>949</v>
      </c>
      <c r="AB1369" s="14" t="s">
        <v>949</v>
      </c>
      <c r="AC1369" s="14" t="s">
        <v>949</v>
      </c>
      <c r="AD1369" s="14" t="s">
        <v>949</v>
      </c>
      <c r="AE1369" s="998" t="s">
        <v>989</v>
      </c>
      <c r="AF1369" s="1033" t="s">
        <v>132</v>
      </c>
      <c r="AG1369" s="998"/>
      <c r="AH1369" s="998"/>
      <c r="AI1369" s="998"/>
      <c r="AJ1369" s="998">
        <f t="shared" si="125"/>
        <v>1</v>
      </c>
      <c r="AK1369" s="998">
        <f t="shared" si="126"/>
        <v>1</v>
      </c>
    </row>
    <row r="1370" spans="1:37" ht="16.5">
      <c r="A1370" s="1018"/>
      <c r="B1370" s="106">
        <f t="shared" si="121"/>
        <v>1368</v>
      </c>
      <c r="C1370" s="1033" t="s">
        <v>3719</v>
      </c>
      <c r="D1370" s="1026" t="s">
        <v>7195</v>
      </c>
      <c r="E1370" s="1026" t="s">
        <v>7196</v>
      </c>
      <c r="F1370" s="1026" t="s">
        <v>947</v>
      </c>
      <c r="G1370" s="1033" t="s">
        <v>7197</v>
      </c>
      <c r="H1370" s="998" t="s">
        <v>949</v>
      </c>
      <c r="I1370" s="998" t="s">
        <v>949</v>
      </c>
      <c r="J1370" s="998" t="s">
        <v>949</v>
      </c>
      <c r="K1370" s="998" t="s">
        <v>949</v>
      </c>
      <c r="L1370" s="998" t="s">
        <v>949</v>
      </c>
      <c r="M1370" s="998" t="s">
        <v>949</v>
      </c>
      <c r="N1370" s="106" t="s">
        <v>949</v>
      </c>
      <c r="O1370" s="106" t="s">
        <v>949</v>
      </c>
      <c r="P1370" s="106" t="s">
        <v>949</v>
      </c>
      <c r="Q1370" s="106" t="s">
        <v>949</v>
      </c>
      <c r="R1370" s="29" t="s">
        <v>949</v>
      </c>
      <c r="S1370" s="29" t="s">
        <v>949</v>
      </c>
      <c r="T1370" s="29" t="s">
        <v>949</v>
      </c>
      <c r="U1370" s="29" t="s">
        <v>949</v>
      </c>
      <c r="V1370" s="14" t="s">
        <v>949</v>
      </c>
      <c r="W1370" s="14" t="s">
        <v>949</v>
      </c>
      <c r="X1370" s="14" t="s">
        <v>949</v>
      </c>
      <c r="Y1370" s="14" t="s">
        <v>949</v>
      </c>
      <c r="Z1370" s="14" t="s">
        <v>949</v>
      </c>
      <c r="AA1370" s="14" t="s">
        <v>949</v>
      </c>
      <c r="AB1370" s="14" t="s">
        <v>949</v>
      </c>
      <c r="AC1370" s="14" t="s">
        <v>949</v>
      </c>
      <c r="AD1370" s="14" t="s">
        <v>949</v>
      </c>
      <c r="AE1370" s="998" t="s">
        <v>989</v>
      </c>
      <c r="AF1370" s="1033" t="s">
        <v>132</v>
      </c>
      <c r="AG1370" s="998"/>
      <c r="AH1370" s="998"/>
      <c r="AI1370" s="998"/>
      <c r="AJ1370" s="998">
        <f t="shared" si="125"/>
        <v>1</v>
      </c>
      <c r="AK1370" s="998">
        <f t="shared" si="126"/>
        <v>1</v>
      </c>
    </row>
    <row r="1371" spans="1:37" ht="16.5">
      <c r="A1371" s="1018"/>
      <c r="B1371" s="106">
        <f t="shared" si="121"/>
        <v>1369</v>
      </c>
      <c r="C1371" s="1033" t="s">
        <v>3719</v>
      </c>
      <c r="D1371" s="1026" t="s">
        <v>7198</v>
      </c>
      <c r="E1371" s="1026" t="s">
        <v>7199</v>
      </c>
      <c r="F1371" s="1026" t="s">
        <v>947</v>
      </c>
      <c r="G1371" s="1033" t="s">
        <v>7200</v>
      </c>
      <c r="H1371" s="998" t="s">
        <v>949</v>
      </c>
      <c r="I1371" s="998" t="s">
        <v>949</v>
      </c>
      <c r="J1371" s="998" t="s">
        <v>949</v>
      </c>
      <c r="K1371" s="998" t="s">
        <v>949</v>
      </c>
      <c r="L1371" s="998" t="s">
        <v>949</v>
      </c>
      <c r="M1371" s="998" t="s">
        <v>949</v>
      </c>
      <c r="N1371" s="106" t="s">
        <v>949</v>
      </c>
      <c r="O1371" s="106" t="s">
        <v>949</v>
      </c>
      <c r="P1371" s="106" t="s">
        <v>949</v>
      </c>
      <c r="Q1371" s="106" t="s">
        <v>949</v>
      </c>
      <c r="R1371" s="29" t="s">
        <v>949</v>
      </c>
      <c r="S1371" s="29" t="s">
        <v>949</v>
      </c>
      <c r="T1371" s="29" t="s">
        <v>949</v>
      </c>
      <c r="U1371" s="29" t="s">
        <v>949</v>
      </c>
      <c r="V1371" s="14" t="s">
        <v>949</v>
      </c>
      <c r="W1371" s="14" t="s">
        <v>949</v>
      </c>
      <c r="X1371" s="14" t="s">
        <v>949</v>
      </c>
      <c r="Y1371" s="14" t="s">
        <v>949</v>
      </c>
      <c r="Z1371" s="14" t="s">
        <v>949</v>
      </c>
      <c r="AA1371" s="14" t="s">
        <v>949</v>
      </c>
      <c r="AB1371" s="14" t="s">
        <v>949</v>
      </c>
      <c r="AC1371" s="14" t="s">
        <v>949</v>
      </c>
      <c r="AD1371" s="14" t="s">
        <v>949</v>
      </c>
      <c r="AE1371" s="998" t="s">
        <v>989</v>
      </c>
      <c r="AF1371" s="1033" t="s">
        <v>132</v>
      </c>
      <c r="AG1371" s="998"/>
      <c r="AH1371" s="998"/>
      <c r="AI1371" s="998"/>
      <c r="AJ1371" s="998">
        <f t="shared" si="125"/>
        <v>1</v>
      </c>
      <c r="AK1371" s="998">
        <f t="shared" si="126"/>
        <v>1</v>
      </c>
    </row>
    <row r="1372" spans="1:37" ht="16.5">
      <c r="A1372" s="1018"/>
      <c r="B1372" s="106">
        <f t="shared" si="121"/>
        <v>1370</v>
      </c>
      <c r="C1372" s="1033" t="s">
        <v>3719</v>
      </c>
      <c r="D1372" s="1026" t="s">
        <v>7201</v>
      </c>
      <c r="E1372" s="1026" t="s">
        <v>7202</v>
      </c>
      <c r="F1372" s="1026" t="s">
        <v>947</v>
      </c>
      <c r="G1372" s="1033" t="s">
        <v>7203</v>
      </c>
      <c r="H1372" s="998" t="s">
        <v>949</v>
      </c>
      <c r="I1372" s="998" t="s">
        <v>949</v>
      </c>
      <c r="J1372" s="998" t="s">
        <v>949</v>
      </c>
      <c r="K1372" s="998" t="s">
        <v>949</v>
      </c>
      <c r="L1372" s="998" t="s">
        <v>949</v>
      </c>
      <c r="M1372" s="998" t="s">
        <v>949</v>
      </c>
      <c r="N1372" s="106" t="s">
        <v>949</v>
      </c>
      <c r="O1372" s="106" t="s">
        <v>949</v>
      </c>
      <c r="P1372" s="106" t="s">
        <v>949</v>
      </c>
      <c r="Q1372" s="106" t="s">
        <v>949</v>
      </c>
      <c r="R1372" s="29" t="s">
        <v>949</v>
      </c>
      <c r="S1372" s="29" t="s">
        <v>949</v>
      </c>
      <c r="T1372" s="29" t="s">
        <v>949</v>
      </c>
      <c r="U1372" s="29" t="s">
        <v>949</v>
      </c>
      <c r="V1372" s="14" t="s">
        <v>949</v>
      </c>
      <c r="W1372" s="14" t="s">
        <v>949</v>
      </c>
      <c r="X1372" s="14" t="s">
        <v>949</v>
      </c>
      <c r="Y1372" s="14" t="s">
        <v>949</v>
      </c>
      <c r="Z1372" s="14" t="s">
        <v>949</v>
      </c>
      <c r="AA1372" s="14" t="s">
        <v>949</v>
      </c>
      <c r="AB1372" s="14" t="s">
        <v>949</v>
      </c>
      <c r="AC1372" s="14" t="s">
        <v>949</v>
      </c>
      <c r="AD1372" s="14" t="s">
        <v>949</v>
      </c>
      <c r="AE1372" s="998" t="s">
        <v>989</v>
      </c>
      <c r="AF1372" s="1033" t="s">
        <v>132</v>
      </c>
      <c r="AG1372" s="998"/>
      <c r="AH1372" s="998"/>
      <c r="AI1372" s="998"/>
      <c r="AJ1372" s="998">
        <f t="shared" si="125"/>
        <v>1</v>
      </c>
      <c r="AK1372" s="998">
        <f t="shared" si="126"/>
        <v>1</v>
      </c>
    </row>
    <row r="1373" spans="1:37" ht="16.5">
      <c r="A1373" s="1018"/>
      <c r="B1373" s="106">
        <f t="shared" si="121"/>
        <v>1371</v>
      </c>
      <c r="C1373" s="1033" t="s">
        <v>3719</v>
      </c>
      <c r="D1373" s="1026" t="s">
        <v>7204</v>
      </c>
      <c r="E1373" s="1026" t="s">
        <v>7205</v>
      </c>
      <c r="F1373" s="1026" t="s">
        <v>947</v>
      </c>
      <c r="G1373" s="1033" t="s">
        <v>7206</v>
      </c>
      <c r="H1373" s="998" t="s">
        <v>949</v>
      </c>
      <c r="I1373" s="998" t="s">
        <v>949</v>
      </c>
      <c r="J1373" s="998" t="s">
        <v>949</v>
      </c>
      <c r="K1373" s="998" t="s">
        <v>949</v>
      </c>
      <c r="L1373" s="998" t="s">
        <v>949</v>
      </c>
      <c r="M1373" s="998" t="s">
        <v>949</v>
      </c>
      <c r="N1373" s="106" t="s">
        <v>949</v>
      </c>
      <c r="O1373" s="106" t="s">
        <v>949</v>
      </c>
      <c r="P1373" s="106" t="s">
        <v>949</v>
      </c>
      <c r="Q1373" s="106" t="s">
        <v>949</v>
      </c>
      <c r="R1373" s="29" t="s">
        <v>949</v>
      </c>
      <c r="S1373" s="29" t="s">
        <v>949</v>
      </c>
      <c r="T1373" s="29" t="s">
        <v>949</v>
      </c>
      <c r="U1373" s="29" t="s">
        <v>949</v>
      </c>
      <c r="V1373" s="14" t="s">
        <v>949</v>
      </c>
      <c r="W1373" s="14" t="s">
        <v>949</v>
      </c>
      <c r="X1373" s="14" t="s">
        <v>949</v>
      </c>
      <c r="Y1373" s="14" t="s">
        <v>949</v>
      </c>
      <c r="Z1373" s="14" t="s">
        <v>949</v>
      </c>
      <c r="AA1373" s="14" t="s">
        <v>949</v>
      </c>
      <c r="AB1373" s="14" t="s">
        <v>949</v>
      </c>
      <c r="AC1373" s="14" t="s">
        <v>949</v>
      </c>
      <c r="AD1373" s="14" t="s">
        <v>949</v>
      </c>
      <c r="AE1373" s="998" t="s">
        <v>989</v>
      </c>
      <c r="AF1373" s="1033" t="s">
        <v>132</v>
      </c>
      <c r="AG1373" s="998"/>
      <c r="AH1373" s="998"/>
      <c r="AI1373" s="998"/>
      <c r="AJ1373" s="998">
        <f t="shared" si="125"/>
        <v>1</v>
      </c>
      <c r="AK1373" s="998">
        <f t="shared" si="126"/>
        <v>1</v>
      </c>
    </row>
    <row r="1374" spans="1:37" ht="16.5">
      <c r="A1374" s="1018"/>
      <c r="B1374" s="106">
        <f t="shared" si="121"/>
        <v>1372</v>
      </c>
      <c r="C1374" s="1033" t="s">
        <v>3719</v>
      </c>
      <c r="D1374" s="1026" t="s">
        <v>7207</v>
      </c>
      <c r="E1374" s="1026" t="s">
        <v>7208</v>
      </c>
      <c r="F1374" s="1026" t="s">
        <v>947</v>
      </c>
      <c r="G1374" s="1033" t="s">
        <v>7209</v>
      </c>
      <c r="H1374" s="998" t="s">
        <v>949</v>
      </c>
      <c r="I1374" s="998" t="s">
        <v>949</v>
      </c>
      <c r="J1374" s="998" t="s">
        <v>949</v>
      </c>
      <c r="K1374" s="998" t="s">
        <v>949</v>
      </c>
      <c r="L1374" s="998" t="s">
        <v>949</v>
      </c>
      <c r="M1374" s="998" t="s">
        <v>949</v>
      </c>
      <c r="N1374" s="106" t="s">
        <v>949</v>
      </c>
      <c r="O1374" s="106" t="s">
        <v>949</v>
      </c>
      <c r="P1374" s="106" t="s">
        <v>949</v>
      </c>
      <c r="Q1374" s="106" t="s">
        <v>949</v>
      </c>
      <c r="R1374" s="29" t="s">
        <v>949</v>
      </c>
      <c r="S1374" s="29" t="s">
        <v>949</v>
      </c>
      <c r="T1374" s="29" t="s">
        <v>949</v>
      </c>
      <c r="U1374" s="29" t="s">
        <v>949</v>
      </c>
      <c r="V1374" s="14" t="s">
        <v>949</v>
      </c>
      <c r="W1374" s="14" t="s">
        <v>949</v>
      </c>
      <c r="X1374" s="14" t="s">
        <v>949</v>
      </c>
      <c r="Y1374" s="14" t="s">
        <v>949</v>
      </c>
      <c r="Z1374" s="14" t="s">
        <v>949</v>
      </c>
      <c r="AA1374" s="14" t="s">
        <v>949</v>
      </c>
      <c r="AB1374" s="14" t="s">
        <v>949</v>
      </c>
      <c r="AC1374" s="14" t="s">
        <v>949</v>
      </c>
      <c r="AD1374" s="14" t="s">
        <v>949</v>
      </c>
      <c r="AE1374" s="998" t="s">
        <v>989</v>
      </c>
      <c r="AF1374" s="1033" t="s">
        <v>132</v>
      </c>
      <c r="AG1374" s="998"/>
      <c r="AH1374" s="998"/>
      <c r="AI1374" s="998"/>
      <c r="AJ1374" s="998">
        <f t="shared" si="125"/>
        <v>1</v>
      </c>
      <c r="AK1374" s="998">
        <f t="shared" si="126"/>
        <v>1</v>
      </c>
    </row>
    <row r="1375" spans="1:37" ht="16.5">
      <c r="A1375" s="1018"/>
      <c r="B1375" s="106">
        <f t="shared" si="121"/>
        <v>1373</v>
      </c>
      <c r="C1375" s="1033" t="s">
        <v>3719</v>
      </c>
      <c r="D1375" s="1026" t="s">
        <v>7210</v>
      </c>
      <c r="E1375" s="1026" t="s">
        <v>7211</v>
      </c>
      <c r="F1375" s="1026" t="s">
        <v>947</v>
      </c>
      <c r="G1375" s="1033" t="s">
        <v>7212</v>
      </c>
      <c r="H1375" s="998" t="s">
        <v>949</v>
      </c>
      <c r="I1375" s="998" t="s">
        <v>949</v>
      </c>
      <c r="J1375" s="998" t="s">
        <v>949</v>
      </c>
      <c r="K1375" s="998" t="s">
        <v>949</v>
      </c>
      <c r="L1375" s="998" t="s">
        <v>949</v>
      </c>
      <c r="M1375" s="998" t="s">
        <v>949</v>
      </c>
      <c r="N1375" s="106" t="s">
        <v>949</v>
      </c>
      <c r="O1375" s="106" t="s">
        <v>949</v>
      </c>
      <c r="P1375" s="106" t="s">
        <v>949</v>
      </c>
      <c r="Q1375" s="106" t="s">
        <v>949</v>
      </c>
      <c r="R1375" s="29" t="s">
        <v>949</v>
      </c>
      <c r="S1375" s="29" t="s">
        <v>949</v>
      </c>
      <c r="T1375" s="29" t="s">
        <v>949</v>
      </c>
      <c r="U1375" s="29" t="s">
        <v>949</v>
      </c>
      <c r="V1375" s="14" t="s">
        <v>949</v>
      </c>
      <c r="W1375" s="14" t="s">
        <v>949</v>
      </c>
      <c r="X1375" s="14" t="s">
        <v>949</v>
      </c>
      <c r="Y1375" s="14" t="s">
        <v>949</v>
      </c>
      <c r="Z1375" s="14" t="s">
        <v>949</v>
      </c>
      <c r="AA1375" s="14" t="s">
        <v>949</v>
      </c>
      <c r="AB1375" s="14" t="s">
        <v>949</v>
      </c>
      <c r="AC1375" s="14" t="s">
        <v>949</v>
      </c>
      <c r="AD1375" s="14" t="s">
        <v>949</v>
      </c>
      <c r="AE1375" s="998" t="s">
        <v>989</v>
      </c>
      <c r="AF1375" s="1033" t="s">
        <v>132</v>
      </c>
      <c r="AG1375" s="998"/>
      <c r="AH1375" s="998"/>
      <c r="AI1375" s="998"/>
      <c r="AJ1375" s="998">
        <f t="shared" si="125"/>
        <v>1</v>
      </c>
      <c r="AK1375" s="998">
        <f t="shared" si="126"/>
        <v>1</v>
      </c>
    </row>
    <row r="1376" spans="1:37" ht="16.5">
      <c r="A1376" s="1018"/>
      <c r="B1376" s="106">
        <f t="shared" ref="B1376:B1439" si="127">ROW()-2</f>
        <v>1374</v>
      </c>
      <c r="C1376" s="1033" t="s">
        <v>3719</v>
      </c>
      <c r="D1376" s="1026" t="s">
        <v>7213</v>
      </c>
      <c r="E1376" s="1026" t="s">
        <v>7214</v>
      </c>
      <c r="F1376" s="1026" t="s">
        <v>947</v>
      </c>
      <c r="G1376" s="1033" t="s">
        <v>7215</v>
      </c>
      <c r="H1376" s="998" t="s">
        <v>949</v>
      </c>
      <c r="I1376" s="998" t="s">
        <v>949</v>
      </c>
      <c r="J1376" s="998" t="s">
        <v>949</v>
      </c>
      <c r="K1376" s="998" t="s">
        <v>949</v>
      </c>
      <c r="L1376" s="998" t="s">
        <v>949</v>
      </c>
      <c r="M1376" s="998" t="s">
        <v>949</v>
      </c>
      <c r="N1376" s="106" t="s">
        <v>949</v>
      </c>
      <c r="O1376" s="106" t="s">
        <v>949</v>
      </c>
      <c r="P1376" s="106" t="s">
        <v>949</v>
      </c>
      <c r="Q1376" s="106" t="s">
        <v>949</v>
      </c>
      <c r="R1376" s="29" t="s">
        <v>949</v>
      </c>
      <c r="S1376" s="29" t="s">
        <v>949</v>
      </c>
      <c r="T1376" s="29" t="s">
        <v>949</v>
      </c>
      <c r="U1376" s="29" t="s">
        <v>949</v>
      </c>
      <c r="V1376" s="14" t="s">
        <v>949</v>
      </c>
      <c r="W1376" s="14" t="s">
        <v>949</v>
      </c>
      <c r="X1376" s="14" t="s">
        <v>949</v>
      </c>
      <c r="Y1376" s="14" t="s">
        <v>949</v>
      </c>
      <c r="Z1376" s="14" t="s">
        <v>949</v>
      </c>
      <c r="AA1376" s="14" t="s">
        <v>949</v>
      </c>
      <c r="AB1376" s="14" t="s">
        <v>949</v>
      </c>
      <c r="AC1376" s="14" t="s">
        <v>949</v>
      </c>
      <c r="AD1376" s="14" t="s">
        <v>949</v>
      </c>
      <c r="AE1376" s="998" t="s">
        <v>989</v>
      </c>
      <c r="AF1376" s="1033" t="s">
        <v>132</v>
      </c>
      <c r="AG1376" s="998"/>
      <c r="AH1376" s="998"/>
      <c r="AI1376" s="998"/>
      <c r="AJ1376" s="1066">
        <f t="shared" si="125"/>
        <v>1</v>
      </c>
      <c r="AK1376" s="1066">
        <f t="shared" si="126"/>
        <v>1</v>
      </c>
    </row>
    <row r="1377" spans="1:37" s="84" customFormat="1" ht="16.5">
      <c r="A1377" s="229"/>
      <c r="B1377" s="796">
        <f t="shared" si="127"/>
        <v>1375</v>
      </c>
      <c r="C1377" s="186" t="s">
        <v>657</v>
      </c>
      <c r="D1377" s="1327" t="s">
        <v>7216</v>
      </c>
      <c r="E1377" s="1327" t="s">
        <v>7217</v>
      </c>
      <c r="F1377" s="1327" t="str">
        <f t="shared" ref="F1377" si="128">MID(D1377,4,1)</f>
        <v>X</v>
      </c>
      <c r="G1377" s="186" t="s">
        <v>7218</v>
      </c>
      <c r="H1377" s="797" t="s">
        <v>949</v>
      </c>
      <c r="I1377" s="797" t="s">
        <v>949</v>
      </c>
      <c r="J1377" s="797" t="s">
        <v>949</v>
      </c>
      <c r="K1377" s="796" t="s">
        <v>949</v>
      </c>
      <c r="L1377" s="796" t="s">
        <v>949</v>
      </c>
      <c r="M1377" s="797" t="s">
        <v>949</v>
      </c>
      <c r="N1377" s="797" t="s">
        <v>949</v>
      </c>
      <c r="O1377" s="797" t="s">
        <v>949</v>
      </c>
      <c r="P1377" s="797" t="s">
        <v>949</v>
      </c>
      <c r="Q1377" s="797" t="s">
        <v>949</v>
      </c>
      <c r="R1377" s="797" t="s">
        <v>949</v>
      </c>
      <c r="S1377" s="797" t="s">
        <v>949</v>
      </c>
      <c r="T1377" s="797" t="s">
        <v>949</v>
      </c>
      <c r="U1377" s="975"/>
      <c r="V1377" s="975"/>
      <c r="W1377" s="975"/>
      <c r="X1377" s="975"/>
      <c r="Y1377" s="975"/>
      <c r="Z1377" s="975"/>
      <c r="AA1377" s="975"/>
      <c r="AB1377" s="975"/>
      <c r="AC1377" s="975"/>
      <c r="AD1377" s="975"/>
      <c r="AE1377" s="1064" t="s">
        <v>940</v>
      </c>
      <c r="AF1377" s="1064" t="s">
        <v>623</v>
      </c>
      <c r="AG1377" s="982"/>
      <c r="AH1377" s="850"/>
      <c r="AI1377" s="977"/>
      <c r="AJ1377" s="245">
        <f t="shared" si="125"/>
        <v>1</v>
      </c>
      <c r="AK1377" s="251">
        <f t="shared" si="126"/>
        <v>1</v>
      </c>
    </row>
    <row r="1378" spans="1:37" ht="16.5">
      <c r="A1378" s="1018"/>
      <c r="B1378" s="29">
        <f t="shared" si="127"/>
        <v>1376</v>
      </c>
      <c r="C1378" s="14" t="s">
        <v>3719</v>
      </c>
      <c r="D1378" s="106" t="s">
        <v>7219</v>
      </c>
      <c r="E1378" s="106" t="s">
        <v>7219</v>
      </c>
      <c r="F1378" s="106" t="s">
        <v>979</v>
      </c>
      <c r="G1378" s="14" t="s">
        <v>7220</v>
      </c>
      <c r="H1378" s="29" t="s">
        <v>949</v>
      </c>
      <c r="I1378" s="29" t="s">
        <v>949</v>
      </c>
      <c r="J1378" s="29" t="s">
        <v>949</v>
      </c>
      <c r="K1378" s="29" t="s">
        <v>949</v>
      </c>
      <c r="L1378" s="29" t="s">
        <v>4073</v>
      </c>
      <c r="M1378" s="29" t="s">
        <v>1412</v>
      </c>
      <c r="N1378" s="106" t="s">
        <v>6231</v>
      </c>
      <c r="O1378" s="106" t="s">
        <v>949</v>
      </c>
      <c r="P1378" s="106" t="s">
        <v>949</v>
      </c>
      <c r="Q1378" s="106" t="s">
        <v>949</v>
      </c>
      <c r="R1378" s="29" t="s">
        <v>3809</v>
      </c>
      <c r="S1378" s="29" t="s">
        <v>949</v>
      </c>
      <c r="T1378" s="29" t="s">
        <v>949</v>
      </c>
      <c r="U1378" s="29" t="s">
        <v>949</v>
      </c>
      <c r="V1378" s="14" t="s">
        <v>949</v>
      </c>
      <c r="W1378" s="14" t="s">
        <v>949</v>
      </c>
      <c r="X1378" s="14" t="s">
        <v>949</v>
      </c>
      <c r="Y1378" s="14" t="s">
        <v>949</v>
      </c>
      <c r="Z1378" s="14" t="s">
        <v>949</v>
      </c>
      <c r="AA1378" s="14" t="s">
        <v>949</v>
      </c>
      <c r="AB1378" s="14" t="s">
        <v>949</v>
      </c>
      <c r="AC1378" s="14" t="s">
        <v>949</v>
      </c>
      <c r="AD1378" s="14" t="s">
        <v>949</v>
      </c>
      <c r="AE1378" s="998"/>
      <c r="AF1378" s="998" t="s">
        <v>132</v>
      </c>
      <c r="AG1378" s="998"/>
      <c r="AH1378" s="998"/>
      <c r="AI1378" s="998"/>
      <c r="AJ1378" s="1067">
        <f t="shared" si="125"/>
        <v>1</v>
      </c>
      <c r="AK1378" s="1067">
        <f t="shared" si="126"/>
        <v>1</v>
      </c>
    </row>
    <row r="1379" spans="1:37" ht="16.5">
      <c r="A1379" s="1018"/>
      <c r="B1379" s="29">
        <f t="shared" si="127"/>
        <v>1377</v>
      </c>
      <c r="C1379" s="14" t="s">
        <v>3719</v>
      </c>
      <c r="D1379" s="106" t="s">
        <v>7221</v>
      </c>
      <c r="E1379" s="106" t="s">
        <v>7221</v>
      </c>
      <c r="F1379" s="106" t="s">
        <v>979</v>
      </c>
      <c r="G1379" s="14" t="s">
        <v>7222</v>
      </c>
      <c r="H1379" s="29" t="s">
        <v>949</v>
      </c>
      <c r="I1379" s="29">
        <v>0.04</v>
      </c>
      <c r="J1379" s="29" t="s">
        <v>949</v>
      </c>
      <c r="K1379" s="29" t="s">
        <v>949</v>
      </c>
      <c r="L1379" s="29" t="s">
        <v>5828</v>
      </c>
      <c r="M1379" s="29" t="s">
        <v>5829</v>
      </c>
      <c r="N1379" s="106" t="s">
        <v>3773</v>
      </c>
      <c r="O1379" s="106" t="s">
        <v>949</v>
      </c>
      <c r="P1379" s="106" t="s">
        <v>949</v>
      </c>
      <c r="Q1379" s="106" t="s">
        <v>949</v>
      </c>
      <c r="R1379" s="29" t="s">
        <v>3827</v>
      </c>
      <c r="S1379" s="29" t="s">
        <v>949</v>
      </c>
      <c r="T1379" s="29" t="s">
        <v>949</v>
      </c>
      <c r="U1379" s="29" t="s">
        <v>949</v>
      </c>
      <c r="V1379" s="14" t="s">
        <v>949</v>
      </c>
      <c r="W1379" s="14" t="s">
        <v>949</v>
      </c>
      <c r="X1379" s="14" t="s">
        <v>949</v>
      </c>
      <c r="Y1379" s="14" t="s">
        <v>949</v>
      </c>
      <c r="Z1379" s="14" t="s">
        <v>949</v>
      </c>
      <c r="AA1379" s="14" t="s">
        <v>949</v>
      </c>
      <c r="AB1379" s="14" t="s">
        <v>949</v>
      </c>
      <c r="AC1379" s="14" t="s">
        <v>949</v>
      </c>
      <c r="AD1379" s="14" t="s">
        <v>949</v>
      </c>
      <c r="AE1379" s="998"/>
      <c r="AF1379" s="998" t="s">
        <v>132</v>
      </c>
      <c r="AG1379" s="998"/>
      <c r="AH1379" s="998"/>
      <c r="AI1379" s="998"/>
      <c r="AJ1379" s="998">
        <f t="shared" si="125"/>
        <v>1</v>
      </c>
      <c r="AK1379" s="998">
        <f t="shared" si="126"/>
        <v>1</v>
      </c>
    </row>
    <row r="1380" spans="1:37" ht="16.5">
      <c r="A1380" s="1018"/>
      <c r="B1380" s="29">
        <f t="shared" si="127"/>
        <v>1378</v>
      </c>
      <c r="C1380" s="14" t="s">
        <v>3719</v>
      </c>
      <c r="D1380" s="106" t="s">
        <v>7223</v>
      </c>
      <c r="E1380" s="106" t="s">
        <v>7223</v>
      </c>
      <c r="F1380" s="106" t="s">
        <v>979</v>
      </c>
      <c r="G1380" s="14" t="s">
        <v>7224</v>
      </c>
      <c r="H1380" s="29" t="s">
        <v>949</v>
      </c>
      <c r="I1380" s="29" t="s">
        <v>949</v>
      </c>
      <c r="J1380" s="29" t="s">
        <v>949</v>
      </c>
      <c r="K1380" s="29" t="s">
        <v>949</v>
      </c>
      <c r="L1380" s="29" t="s">
        <v>5803</v>
      </c>
      <c r="M1380" s="29" t="s">
        <v>1412</v>
      </c>
      <c r="N1380" s="106" t="s">
        <v>5804</v>
      </c>
      <c r="O1380" s="106" t="s">
        <v>949</v>
      </c>
      <c r="P1380" s="106" t="s">
        <v>949</v>
      </c>
      <c r="Q1380" s="106" t="s">
        <v>949</v>
      </c>
      <c r="R1380" s="29" t="s">
        <v>3827</v>
      </c>
      <c r="S1380" s="29" t="s">
        <v>949</v>
      </c>
      <c r="T1380" s="29" t="s">
        <v>949</v>
      </c>
      <c r="U1380" s="29" t="s">
        <v>949</v>
      </c>
      <c r="V1380" s="14" t="s">
        <v>949</v>
      </c>
      <c r="W1380" s="14" t="s">
        <v>949</v>
      </c>
      <c r="X1380" s="14" t="s">
        <v>949</v>
      </c>
      <c r="Y1380" s="14" t="s">
        <v>949</v>
      </c>
      <c r="Z1380" s="14" t="s">
        <v>949</v>
      </c>
      <c r="AA1380" s="14" t="s">
        <v>949</v>
      </c>
      <c r="AB1380" s="14" t="s">
        <v>949</v>
      </c>
      <c r="AC1380" s="14" t="s">
        <v>949</v>
      </c>
      <c r="AD1380" s="14" t="s">
        <v>949</v>
      </c>
      <c r="AE1380" s="998"/>
      <c r="AF1380" s="998" t="s">
        <v>132</v>
      </c>
      <c r="AG1380" s="998"/>
      <c r="AH1380" s="998"/>
      <c r="AI1380" s="998"/>
      <c r="AJ1380" s="998">
        <f t="shared" si="125"/>
        <v>1</v>
      </c>
      <c r="AK1380" s="998">
        <f t="shared" si="126"/>
        <v>1</v>
      </c>
    </row>
    <row r="1381" spans="1:37" ht="16.5">
      <c r="A1381" s="1018"/>
      <c r="B1381" s="29">
        <f t="shared" si="127"/>
        <v>1379</v>
      </c>
      <c r="C1381" s="14" t="s">
        <v>3719</v>
      </c>
      <c r="D1381" s="106" t="s">
        <v>7225</v>
      </c>
      <c r="E1381" s="106" t="s">
        <v>7225</v>
      </c>
      <c r="F1381" s="106" t="s">
        <v>979</v>
      </c>
      <c r="G1381" s="14" t="s">
        <v>7226</v>
      </c>
      <c r="H1381" s="29" t="s">
        <v>949</v>
      </c>
      <c r="I1381" s="29" t="s">
        <v>949</v>
      </c>
      <c r="J1381" s="29" t="s">
        <v>949</v>
      </c>
      <c r="K1381" s="29" t="s">
        <v>949</v>
      </c>
      <c r="L1381" s="29" t="s">
        <v>5803</v>
      </c>
      <c r="M1381" s="29" t="s">
        <v>1412</v>
      </c>
      <c r="N1381" s="106" t="s">
        <v>5804</v>
      </c>
      <c r="O1381" s="106" t="s">
        <v>949</v>
      </c>
      <c r="P1381" s="106" t="s">
        <v>949</v>
      </c>
      <c r="Q1381" s="106" t="s">
        <v>949</v>
      </c>
      <c r="R1381" s="29" t="s">
        <v>3827</v>
      </c>
      <c r="S1381" s="29" t="s">
        <v>949</v>
      </c>
      <c r="T1381" s="29" t="s">
        <v>949</v>
      </c>
      <c r="U1381" s="29" t="s">
        <v>949</v>
      </c>
      <c r="V1381" s="14" t="s">
        <v>949</v>
      </c>
      <c r="W1381" s="14" t="s">
        <v>949</v>
      </c>
      <c r="X1381" s="14" t="s">
        <v>949</v>
      </c>
      <c r="Y1381" s="14" t="s">
        <v>949</v>
      </c>
      <c r="Z1381" s="14" t="s">
        <v>949</v>
      </c>
      <c r="AA1381" s="14" t="s">
        <v>949</v>
      </c>
      <c r="AB1381" s="14" t="s">
        <v>949</v>
      </c>
      <c r="AC1381" s="14" t="s">
        <v>949</v>
      </c>
      <c r="AD1381" s="14" t="s">
        <v>949</v>
      </c>
      <c r="AE1381" s="998"/>
      <c r="AF1381" s="998" t="s">
        <v>132</v>
      </c>
      <c r="AG1381" s="998"/>
      <c r="AH1381" s="998"/>
      <c r="AI1381" s="998"/>
      <c r="AJ1381" s="998">
        <f t="shared" si="125"/>
        <v>1</v>
      </c>
      <c r="AK1381" s="998">
        <f t="shared" si="126"/>
        <v>1</v>
      </c>
    </row>
    <row r="1382" spans="1:37" ht="16.5">
      <c r="A1382" s="1018"/>
      <c r="B1382" s="29">
        <f t="shared" si="127"/>
        <v>1380</v>
      </c>
      <c r="C1382" s="14" t="s">
        <v>3719</v>
      </c>
      <c r="D1382" s="106" t="s">
        <v>7227</v>
      </c>
      <c r="E1382" s="106" t="s">
        <v>7227</v>
      </c>
      <c r="F1382" s="106" t="s">
        <v>979</v>
      </c>
      <c r="G1382" s="14" t="s">
        <v>7228</v>
      </c>
      <c r="H1382" s="29" t="s">
        <v>949</v>
      </c>
      <c r="I1382" s="29" t="s">
        <v>949</v>
      </c>
      <c r="J1382" s="29" t="s">
        <v>949</v>
      </c>
      <c r="K1382" s="29" t="s">
        <v>949</v>
      </c>
      <c r="L1382" s="29" t="s">
        <v>5809</v>
      </c>
      <c r="M1382" s="29" t="s">
        <v>3808</v>
      </c>
      <c r="N1382" s="106" t="s">
        <v>5526</v>
      </c>
      <c r="O1382" s="106" t="s">
        <v>949</v>
      </c>
      <c r="P1382" s="106" t="s">
        <v>949</v>
      </c>
      <c r="Q1382" s="106" t="s">
        <v>949</v>
      </c>
      <c r="R1382" s="29" t="s">
        <v>3827</v>
      </c>
      <c r="S1382" s="29" t="s">
        <v>949</v>
      </c>
      <c r="T1382" s="29" t="s">
        <v>949</v>
      </c>
      <c r="U1382" s="29" t="s">
        <v>949</v>
      </c>
      <c r="V1382" s="14" t="s">
        <v>949</v>
      </c>
      <c r="W1382" s="14" t="s">
        <v>949</v>
      </c>
      <c r="X1382" s="14" t="s">
        <v>949</v>
      </c>
      <c r="Y1382" s="14" t="s">
        <v>949</v>
      </c>
      <c r="Z1382" s="14" t="s">
        <v>949</v>
      </c>
      <c r="AA1382" s="14" t="s">
        <v>949</v>
      </c>
      <c r="AB1382" s="14" t="s">
        <v>949</v>
      </c>
      <c r="AC1382" s="14" t="s">
        <v>949</v>
      </c>
      <c r="AD1382" s="14" t="s">
        <v>949</v>
      </c>
      <c r="AE1382" s="998"/>
      <c r="AF1382" s="998" t="s">
        <v>132</v>
      </c>
      <c r="AG1382" s="998"/>
      <c r="AH1382" s="998"/>
      <c r="AI1382" s="998"/>
      <c r="AJ1382" s="998">
        <f t="shared" si="125"/>
        <v>1</v>
      </c>
      <c r="AK1382" s="998">
        <f t="shared" si="126"/>
        <v>1</v>
      </c>
    </row>
    <row r="1383" spans="1:37" ht="16.5">
      <c r="A1383" s="1018"/>
      <c r="B1383" s="29">
        <f t="shared" si="127"/>
        <v>1381</v>
      </c>
      <c r="C1383" s="14" t="s">
        <v>3719</v>
      </c>
      <c r="D1383" s="106" t="s">
        <v>7229</v>
      </c>
      <c r="E1383" s="106" t="s">
        <v>7229</v>
      </c>
      <c r="F1383" s="106" t="s">
        <v>979</v>
      </c>
      <c r="G1383" s="14" t="s">
        <v>7230</v>
      </c>
      <c r="H1383" s="29" t="s">
        <v>949</v>
      </c>
      <c r="I1383" s="29" t="s">
        <v>949</v>
      </c>
      <c r="J1383" s="29" t="s">
        <v>949</v>
      </c>
      <c r="K1383" s="29" t="s">
        <v>949</v>
      </c>
      <c r="L1383" s="29" t="s">
        <v>4073</v>
      </c>
      <c r="M1383" s="29" t="s">
        <v>1412</v>
      </c>
      <c r="N1383" s="106" t="s">
        <v>6231</v>
      </c>
      <c r="O1383" s="106" t="s">
        <v>949</v>
      </c>
      <c r="P1383" s="106" t="s">
        <v>949</v>
      </c>
      <c r="Q1383" s="106" t="s">
        <v>949</v>
      </c>
      <c r="R1383" s="29" t="s">
        <v>3809</v>
      </c>
      <c r="S1383" s="29" t="s">
        <v>949</v>
      </c>
      <c r="T1383" s="29" t="s">
        <v>949</v>
      </c>
      <c r="U1383" s="29" t="s">
        <v>949</v>
      </c>
      <c r="V1383" s="14" t="s">
        <v>949</v>
      </c>
      <c r="W1383" s="14" t="s">
        <v>949</v>
      </c>
      <c r="X1383" s="14" t="s">
        <v>949</v>
      </c>
      <c r="Y1383" s="14" t="s">
        <v>949</v>
      </c>
      <c r="Z1383" s="14" t="s">
        <v>949</v>
      </c>
      <c r="AA1383" s="14" t="s">
        <v>949</v>
      </c>
      <c r="AB1383" s="14" t="s">
        <v>949</v>
      </c>
      <c r="AC1383" s="14" t="s">
        <v>949</v>
      </c>
      <c r="AD1383" s="14" t="s">
        <v>949</v>
      </c>
      <c r="AE1383" s="998"/>
      <c r="AF1383" s="998" t="s">
        <v>132</v>
      </c>
      <c r="AG1383" s="998"/>
      <c r="AH1383" s="998"/>
      <c r="AI1383" s="998"/>
      <c r="AJ1383" s="998">
        <f t="shared" si="125"/>
        <v>1</v>
      </c>
      <c r="AK1383" s="998">
        <f t="shared" si="126"/>
        <v>1</v>
      </c>
    </row>
    <row r="1384" spans="1:37" ht="16.5">
      <c r="A1384" s="1018"/>
      <c r="B1384" s="29">
        <f t="shared" si="127"/>
        <v>1382</v>
      </c>
      <c r="C1384" s="14" t="s">
        <v>3719</v>
      </c>
      <c r="D1384" s="106" t="s">
        <v>7231</v>
      </c>
      <c r="E1384" s="106" t="s">
        <v>7231</v>
      </c>
      <c r="F1384" s="106" t="s">
        <v>979</v>
      </c>
      <c r="G1384" s="14" t="s">
        <v>7232</v>
      </c>
      <c r="H1384" s="29" t="s">
        <v>949</v>
      </c>
      <c r="I1384" s="29">
        <v>0.04</v>
      </c>
      <c r="J1384" s="29" t="s">
        <v>949</v>
      </c>
      <c r="K1384" s="29" t="s">
        <v>949</v>
      </c>
      <c r="L1384" s="29" t="s">
        <v>5828</v>
      </c>
      <c r="M1384" s="29" t="s">
        <v>5829</v>
      </c>
      <c r="N1384" s="106" t="s">
        <v>3773</v>
      </c>
      <c r="O1384" s="106" t="s">
        <v>949</v>
      </c>
      <c r="P1384" s="106" t="s">
        <v>949</v>
      </c>
      <c r="Q1384" s="106" t="s">
        <v>949</v>
      </c>
      <c r="R1384" s="29" t="s">
        <v>3827</v>
      </c>
      <c r="S1384" s="29" t="s">
        <v>949</v>
      </c>
      <c r="T1384" s="29" t="s">
        <v>949</v>
      </c>
      <c r="U1384" s="29" t="s">
        <v>949</v>
      </c>
      <c r="V1384" s="14" t="s">
        <v>949</v>
      </c>
      <c r="W1384" s="14" t="s">
        <v>949</v>
      </c>
      <c r="X1384" s="14" t="s">
        <v>949</v>
      </c>
      <c r="Y1384" s="14" t="s">
        <v>949</v>
      </c>
      <c r="Z1384" s="14" t="s">
        <v>949</v>
      </c>
      <c r="AA1384" s="14" t="s">
        <v>949</v>
      </c>
      <c r="AB1384" s="14" t="s">
        <v>949</v>
      </c>
      <c r="AC1384" s="14" t="s">
        <v>949</v>
      </c>
      <c r="AD1384" s="14" t="s">
        <v>949</v>
      </c>
      <c r="AE1384" s="998"/>
      <c r="AF1384" s="998" t="s">
        <v>132</v>
      </c>
      <c r="AG1384" s="998"/>
      <c r="AH1384" s="998"/>
      <c r="AI1384" s="998"/>
      <c r="AJ1384" s="998">
        <f t="shared" si="125"/>
        <v>1</v>
      </c>
      <c r="AK1384" s="998">
        <f t="shared" si="126"/>
        <v>1</v>
      </c>
    </row>
    <row r="1385" spans="1:37" ht="16.5">
      <c r="A1385" s="1018"/>
      <c r="B1385" s="29">
        <f t="shared" si="127"/>
        <v>1383</v>
      </c>
      <c r="C1385" s="14" t="s">
        <v>3719</v>
      </c>
      <c r="D1385" s="106" t="s">
        <v>7233</v>
      </c>
      <c r="E1385" s="106" t="s">
        <v>7233</v>
      </c>
      <c r="F1385" s="106" t="s">
        <v>979</v>
      </c>
      <c r="G1385" s="14" t="s">
        <v>7234</v>
      </c>
      <c r="H1385" s="29" t="s">
        <v>949</v>
      </c>
      <c r="I1385" s="29" t="s">
        <v>949</v>
      </c>
      <c r="J1385" s="29" t="s">
        <v>949</v>
      </c>
      <c r="K1385" s="29" t="s">
        <v>949</v>
      </c>
      <c r="L1385" s="29" t="s">
        <v>5803</v>
      </c>
      <c r="M1385" s="29" t="s">
        <v>1412</v>
      </c>
      <c r="N1385" s="106" t="s">
        <v>5804</v>
      </c>
      <c r="O1385" s="106" t="s">
        <v>949</v>
      </c>
      <c r="P1385" s="106" t="s">
        <v>949</v>
      </c>
      <c r="Q1385" s="106" t="s">
        <v>949</v>
      </c>
      <c r="R1385" s="29" t="s">
        <v>3827</v>
      </c>
      <c r="S1385" s="29" t="s">
        <v>949</v>
      </c>
      <c r="T1385" s="29" t="s">
        <v>949</v>
      </c>
      <c r="U1385" s="29" t="s">
        <v>949</v>
      </c>
      <c r="V1385" s="14" t="s">
        <v>949</v>
      </c>
      <c r="W1385" s="14" t="s">
        <v>949</v>
      </c>
      <c r="X1385" s="14" t="s">
        <v>949</v>
      </c>
      <c r="Y1385" s="14" t="s">
        <v>949</v>
      </c>
      <c r="Z1385" s="14" t="s">
        <v>949</v>
      </c>
      <c r="AA1385" s="14" t="s">
        <v>949</v>
      </c>
      <c r="AB1385" s="14" t="s">
        <v>949</v>
      </c>
      <c r="AC1385" s="14" t="s">
        <v>949</v>
      </c>
      <c r="AD1385" s="14" t="s">
        <v>949</v>
      </c>
      <c r="AE1385" s="998"/>
      <c r="AF1385" s="998" t="s">
        <v>132</v>
      </c>
      <c r="AG1385" s="998"/>
      <c r="AH1385" s="998"/>
      <c r="AI1385" s="998"/>
      <c r="AJ1385" s="998">
        <f t="shared" si="125"/>
        <v>1</v>
      </c>
      <c r="AK1385" s="998">
        <f t="shared" si="126"/>
        <v>1</v>
      </c>
    </row>
    <row r="1386" spans="1:37" ht="16.5">
      <c r="A1386" s="1018"/>
      <c r="B1386" s="29">
        <f t="shared" si="127"/>
        <v>1384</v>
      </c>
      <c r="C1386" s="14" t="s">
        <v>3719</v>
      </c>
      <c r="D1386" s="106" t="s">
        <v>7235</v>
      </c>
      <c r="E1386" s="106" t="s">
        <v>7235</v>
      </c>
      <c r="F1386" s="106" t="s">
        <v>979</v>
      </c>
      <c r="G1386" s="14" t="s">
        <v>7236</v>
      </c>
      <c r="H1386" s="29" t="s">
        <v>949</v>
      </c>
      <c r="I1386" s="29" t="s">
        <v>949</v>
      </c>
      <c r="J1386" s="29" t="s">
        <v>949</v>
      </c>
      <c r="K1386" s="29" t="s">
        <v>949</v>
      </c>
      <c r="L1386" s="29" t="s">
        <v>5803</v>
      </c>
      <c r="M1386" s="29" t="s">
        <v>1412</v>
      </c>
      <c r="N1386" s="106" t="s">
        <v>5804</v>
      </c>
      <c r="O1386" s="106" t="s">
        <v>949</v>
      </c>
      <c r="P1386" s="106" t="s">
        <v>949</v>
      </c>
      <c r="Q1386" s="106" t="s">
        <v>949</v>
      </c>
      <c r="R1386" s="29" t="s">
        <v>3827</v>
      </c>
      <c r="S1386" s="29" t="s">
        <v>949</v>
      </c>
      <c r="T1386" s="29" t="s">
        <v>949</v>
      </c>
      <c r="U1386" s="29" t="s">
        <v>949</v>
      </c>
      <c r="V1386" s="14" t="s">
        <v>949</v>
      </c>
      <c r="W1386" s="14" t="s">
        <v>949</v>
      </c>
      <c r="X1386" s="14" t="s">
        <v>949</v>
      </c>
      <c r="Y1386" s="14" t="s">
        <v>949</v>
      </c>
      <c r="Z1386" s="14" t="s">
        <v>949</v>
      </c>
      <c r="AA1386" s="14" t="s">
        <v>949</v>
      </c>
      <c r="AB1386" s="14" t="s">
        <v>949</v>
      </c>
      <c r="AC1386" s="14" t="s">
        <v>949</v>
      </c>
      <c r="AD1386" s="14" t="s">
        <v>949</v>
      </c>
      <c r="AE1386" s="998"/>
      <c r="AF1386" s="998" t="s">
        <v>132</v>
      </c>
      <c r="AG1386" s="998"/>
      <c r="AH1386" s="998"/>
      <c r="AI1386" s="998"/>
      <c r="AJ1386" s="998">
        <f t="shared" si="125"/>
        <v>1</v>
      </c>
      <c r="AK1386" s="998">
        <f t="shared" si="126"/>
        <v>1</v>
      </c>
    </row>
    <row r="1387" spans="1:37" ht="16.5">
      <c r="A1387" s="1018"/>
      <c r="B1387" s="29">
        <f t="shared" si="127"/>
        <v>1385</v>
      </c>
      <c r="C1387" s="14" t="s">
        <v>3719</v>
      </c>
      <c r="D1387" s="106" t="s">
        <v>7237</v>
      </c>
      <c r="E1387" s="106" t="s">
        <v>7237</v>
      </c>
      <c r="F1387" s="106" t="s">
        <v>979</v>
      </c>
      <c r="G1387" s="14" t="s">
        <v>7238</v>
      </c>
      <c r="H1387" s="29" t="s">
        <v>949</v>
      </c>
      <c r="I1387" s="29" t="s">
        <v>949</v>
      </c>
      <c r="J1387" s="29" t="s">
        <v>949</v>
      </c>
      <c r="K1387" s="29" t="s">
        <v>949</v>
      </c>
      <c r="L1387" s="29" t="s">
        <v>5809</v>
      </c>
      <c r="M1387" s="29" t="s">
        <v>3808</v>
      </c>
      <c r="N1387" s="106" t="s">
        <v>5526</v>
      </c>
      <c r="O1387" s="106" t="s">
        <v>949</v>
      </c>
      <c r="P1387" s="106" t="s">
        <v>949</v>
      </c>
      <c r="Q1387" s="106" t="s">
        <v>949</v>
      </c>
      <c r="R1387" s="29" t="s">
        <v>3827</v>
      </c>
      <c r="S1387" s="29" t="s">
        <v>949</v>
      </c>
      <c r="T1387" s="29" t="s">
        <v>949</v>
      </c>
      <c r="U1387" s="29" t="s">
        <v>949</v>
      </c>
      <c r="V1387" s="14" t="s">
        <v>949</v>
      </c>
      <c r="W1387" s="14" t="s">
        <v>949</v>
      </c>
      <c r="X1387" s="14" t="s">
        <v>949</v>
      </c>
      <c r="Y1387" s="14" t="s">
        <v>949</v>
      </c>
      <c r="Z1387" s="14" t="s">
        <v>949</v>
      </c>
      <c r="AA1387" s="14" t="s">
        <v>949</v>
      </c>
      <c r="AB1387" s="14" t="s">
        <v>949</v>
      </c>
      <c r="AC1387" s="14" t="s">
        <v>949</v>
      </c>
      <c r="AD1387" s="14" t="s">
        <v>949</v>
      </c>
      <c r="AE1387" s="998"/>
      <c r="AF1387" s="998" t="s">
        <v>132</v>
      </c>
      <c r="AG1387" s="998"/>
      <c r="AH1387" s="998"/>
      <c r="AI1387" s="998"/>
      <c r="AJ1387" s="998">
        <f t="shared" si="125"/>
        <v>1</v>
      </c>
      <c r="AK1387" s="998">
        <f t="shared" si="126"/>
        <v>1</v>
      </c>
    </row>
    <row r="1388" spans="1:37" ht="16.5">
      <c r="A1388" s="1018"/>
      <c r="B1388" s="29">
        <f t="shared" si="127"/>
        <v>1386</v>
      </c>
      <c r="C1388" s="14" t="s">
        <v>3719</v>
      </c>
      <c r="D1388" s="106" t="s">
        <v>7239</v>
      </c>
      <c r="E1388" s="106" t="s">
        <v>7239</v>
      </c>
      <c r="F1388" s="106" t="s">
        <v>979</v>
      </c>
      <c r="G1388" s="14" t="s">
        <v>7240</v>
      </c>
      <c r="H1388" s="29" t="s">
        <v>949</v>
      </c>
      <c r="I1388" s="29" t="s">
        <v>949</v>
      </c>
      <c r="J1388" s="29" t="s">
        <v>949</v>
      </c>
      <c r="K1388" s="29" t="s">
        <v>949</v>
      </c>
      <c r="L1388" s="29" t="s">
        <v>4073</v>
      </c>
      <c r="M1388" s="29" t="s">
        <v>1412</v>
      </c>
      <c r="N1388" s="106" t="s">
        <v>6231</v>
      </c>
      <c r="O1388" s="106" t="s">
        <v>949</v>
      </c>
      <c r="P1388" s="106" t="s">
        <v>949</v>
      </c>
      <c r="Q1388" s="106" t="s">
        <v>949</v>
      </c>
      <c r="R1388" s="29" t="s">
        <v>3809</v>
      </c>
      <c r="S1388" s="29" t="s">
        <v>949</v>
      </c>
      <c r="T1388" s="29" t="s">
        <v>949</v>
      </c>
      <c r="U1388" s="29" t="s">
        <v>949</v>
      </c>
      <c r="V1388" s="14" t="s">
        <v>949</v>
      </c>
      <c r="W1388" s="14" t="s">
        <v>949</v>
      </c>
      <c r="X1388" s="14" t="s">
        <v>949</v>
      </c>
      <c r="Y1388" s="14" t="s">
        <v>949</v>
      </c>
      <c r="Z1388" s="14" t="s">
        <v>949</v>
      </c>
      <c r="AA1388" s="14" t="s">
        <v>949</v>
      </c>
      <c r="AB1388" s="14" t="s">
        <v>949</v>
      </c>
      <c r="AC1388" s="14" t="s">
        <v>949</v>
      </c>
      <c r="AD1388" s="14" t="s">
        <v>949</v>
      </c>
      <c r="AE1388" s="998"/>
      <c r="AF1388" s="998" t="s">
        <v>132</v>
      </c>
      <c r="AG1388" s="998"/>
      <c r="AH1388" s="998"/>
      <c r="AI1388" s="998"/>
      <c r="AJ1388" s="998">
        <f t="shared" si="125"/>
        <v>1</v>
      </c>
      <c r="AK1388" s="998">
        <f t="shared" si="126"/>
        <v>1</v>
      </c>
    </row>
    <row r="1389" spans="1:37" ht="16.5">
      <c r="A1389" s="1018"/>
      <c r="B1389" s="29">
        <f t="shared" si="127"/>
        <v>1387</v>
      </c>
      <c r="C1389" s="14" t="s">
        <v>3719</v>
      </c>
      <c r="D1389" s="106" t="s">
        <v>7241</v>
      </c>
      <c r="E1389" s="106" t="s">
        <v>7241</v>
      </c>
      <c r="F1389" s="106" t="s">
        <v>979</v>
      </c>
      <c r="G1389" s="14" t="s">
        <v>7242</v>
      </c>
      <c r="H1389" s="29" t="s">
        <v>949</v>
      </c>
      <c r="I1389" s="29">
        <v>0.04</v>
      </c>
      <c r="J1389" s="29" t="s">
        <v>949</v>
      </c>
      <c r="K1389" s="29" t="s">
        <v>949</v>
      </c>
      <c r="L1389" s="29" t="s">
        <v>5828</v>
      </c>
      <c r="M1389" s="29" t="s">
        <v>5829</v>
      </c>
      <c r="N1389" s="106" t="s">
        <v>3773</v>
      </c>
      <c r="O1389" s="106" t="s">
        <v>949</v>
      </c>
      <c r="P1389" s="106" t="s">
        <v>949</v>
      </c>
      <c r="Q1389" s="106" t="s">
        <v>949</v>
      </c>
      <c r="R1389" s="29" t="s">
        <v>3827</v>
      </c>
      <c r="S1389" s="29" t="s">
        <v>949</v>
      </c>
      <c r="T1389" s="29" t="s">
        <v>949</v>
      </c>
      <c r="U1389" s="29" t="s">
        <v>949</v>
      </c>
      <c r="V1389" s="14" t="s">
        <v>949</v>
      </c>
      <c r="W1389" s="14" t="s">
        <v>949</v>
      </c>
      <c r="X1389" s="14" t="s">
        <v>949</v>
      </c>
      <c r="Y1389" s="14" t="s">
        <v>949</v>
      </c>
      <c r="Z1389" s="14" t="s">
        <v>949</v>
      </c>
      <c r="AA1389" s="14" t="s">
        <v>949</v>
      </c>
      <c r="AB1389" s="14" t="s">
        <v>949</v>
      </c>
      <c r="AC1389" s="14" t="s">
        <v>949</v>
      </c>
      <c r="AD1389" s="14" t="s">
        <v>949</v>
      </c>
      <c r="AE1389" s="998"/>
      <c r="AF1389" s="998" t="s">
        <v>132</v>
      </c>
      <c r="AG1389" s="998"/>
      <c r="AH1389" s="998"/>
      <c r="AI1389" s="998"/>
      <c r="AJ1389" s="998">
        <f t="shared" si="125"/>
        <v>1</v>
      </c>
      <c r="AK1389" s="998">
        <f t="shared" si="126"/>
        <v>1</v>
      </c>
    </row>
    <row r="1390" spans="1:37" ht="16.5">
      <c r="A1390" s="1018"/>
      <c r="B1390" s="29">
        <f t="shared" si="127"/>
        <v>1388</v>
      </c>
      <c r="C1390" s="14" t="s">
        <v>3719</v>
      </c>
      <c r="D1390" s="106" t="s">
        <v>7243</v>
      </c>
      <c r="E1390" s="106" t="s">
        <v>7243</v>
      </c>
      <c r="F1390" s="106" t="s">
        <v>979</v>
      </c>
      <c r="G1390" s="14" t="s">
        <v>7244</v>
      </c>
      <c r="H1390" s="29" t="s">
        <v>949</v>
      </c>
      <c r="I1390" s="29" t="s">
        <v>949</v>
      </c>
      <c r="J1390" s="29" t="s">
        <v>949</v>
      </c>
      <c r="K1390" s="29" t="s">
        <v>949</v>
      </c>
      <c r="L1390" s="29" t="s">
        <v>5803</v>
      </c>
      <c r="M1390" s="29" t="s">
        <v>1412</v>
      </c>
      <c r="N1390" s="106" t="s">
        <v>5804</v>
      </c>
      <c r="O1390" s="106" t="s">
        <v>949</v>
      </c>
      <c r="P1390" s="106" t="s">
        <v>949</v>
      </c>
      <c r="Q1390" s="106" t="s">
        <v>949</v>
      </c>
      <c r="R1390" s="29" t="s">
        <v>3827</v>
      </c>
      <c r="S1390" s="29" t="s">
        <v>949</v>
      </c>
      <c r="T1390" s="29" t="s">
        <v>949</v>
      </c>
      <c r="U1390" s="29" t="s">
        <v>949</v>
      </c>
      <c r="V1390" s="14" t="s">
        <v>949</v>
      </c>
      <c r="W1390" s="14" t="s">
        <v>949</v>
      </c>
      <c r="X1390" s="14" t="s">
        <v>949</v>
      </c>
      <c r="Y1390" s="14" t="s">
        <v>949</v>
      </c>
      <c r="Z1390" s="14" t="s">
        <v>949</v>
      </c>
      <c r="AA1390" s="14" t="s">
        <v>949</v>
      </c>
      <c r="AB1390" s="14" t="s">
        <v>949</v>
      </c>
      <c r="AC1390" s="14" t="s">
        <v>949</v>
      </c>
      <c r="AD1390" s="14" t="s">
        <v>949</v>
      </c>
      <c r="AE1390" s="998"/>
      <c r="AF1390" s="998" t="s">
        <v>132</v>
      </c>
      <c r="AG1390" s="998"/>
      <c r="AH1390" s="998"/>
      <c r="AI1390" s="998"/>
      <c r="AJ1390" s="998">
        <f t="shared" si="125"/>
        <v>1</v>
      </c>
      <c r="AK1390" s="998">
        <f t="shared" si="126"/>
        <v>1</v>
      </c>
    </row>
    <row r="1391" spans="1:37" ht="16.5">
      <c r="A1391" s="1018"/>
      <c r="B1391" s="29">
        <f t="shared" si="127"/>
        <v>1389</v>
      </c>
      <c r="C1391" s="14" t="s">
        <v>3719</v>
      </c>
      <c r="D1391" s="106" t="s">
        <v>7245</v>
      </c>
      <c r="E1391" s="106" t="s">
        <v>7245</v>
      </c>
      <c r="F1391" s="106" t="s">
        <v>979</v>
      </c>
      <c r="G1391" s="14" t="s">
        <v>7246</v>
      </c>
      <c r="H1391" s="29" t="s">
        <v>949</v>
      </c>
      <c r="I1391" s="29" t="s">
        <v>949</v>
      </c>
      <c r="J1391" s="29" t="s">
        <v>949</v>
      </c>
      <c r="K1391" s="29" t="s">
        <v>949</v>
      </c>
      <c r="L1391" s="29" t="s">
        <v>5803</v>
      </c>
      <c r="M1391" s="29" t="s">
        <v>1412</v>
      </c>
      <c r="N1391" s="106" t="s">
        <v>5804</v>
      </c>
      <c r="O1391" s="106" t="s">
        <v>949</v>
      </c>
      <c r="P1391" s="106" t="s">
        <v>949</v>
      </c>
      <c r="Q1391" s="106" t="s">
        <v>949</v>
      </c>
      <c r="R1391" s="29" t="s">
        <v>3827</v>
      </c>
      <c r="S1391" s="29" t="s">
        <v>949</v>
      </c>
      <c r="T1391" s="29" t="s">
        <v>949</v>
      </c>
      <c r="U1391" s="29" t="s">
        <v>949</v>
      </c>
      <c r="V1391" s="14" t="s">
        <v>949</v>
      </c>
      <c r="W1391" s="14" t="s">
        <v>949</v>
      </c>
      <c r="X1391" s="14" t="s">
        <v>949</v>
      </c>
      <c r="Y1391" s="14" t="s">
        <v>949</v>
      </c>
      <c r="Z1391" s="14" t="s">
        <v>949</v>
      </c>
      <c r="AA1391" s="14" t="s">
        <v>949</v>
      </c>
      <c r="AB1391" s="14" t="s">
        <v>949</v>
      </c>
      <c r="AC1391" s="14" t="s">
        <v>949</v>
      </c>
      <c r="AD1391" s="14" t="s">
        <v>949</v>
      </c>
      <c r="AE1391" s="998"/>
      <c r="AF1391" s="998" t="s">
        <v>132</v>
      </c>
      <c r="AG1391" s="998"/>
      <c r="AH1391" s="998"/>
      <c r="AI1391" s="998"/>
      <c r="AJ1391" s="998">
        <f t="shared" si="125"/>
        <v>1</v>
      </c>
      <c r="AK1391" s="998">
        <f t="shared" si="126"/>
        <v>1</v>
      </c>
    </row>
    <row r="1392" spans="1:37" ht="16.5">
      <c r="A1392" s="1018"/>
      <c r="B1392" s="29">
        <f t="shared" si="127"/>
        <v>1390</v>
      </c>
      <c r="C1392" s="14" t="s">
        <v>3719</v>
      </c>
      <c r="D1392" s="106" t="s">
        <v>7247</v>
      </c>
      <c r="E1392" s="106" t="s">
        <v>7247</v>
      </c>
      <c r="F1392" s="106" t="s">
        <v>979</v>
      </c>
      <c r="G1392" s="14" t="s">
        <v>7248</v>
      </c>
      <c r="H1392" s="29" t="s">
        <v>949</v>
      </c>
      <c r="I1392" s="29" t="s">
        <v>949</v>
      </c>
      <c r="J1392" s="29" t="s">
        <v>949</v>
      </c>
      <c r="K1392" s="29" t="s">
        <v>949</v>
      </c>
      <c r="L1392" s="29" t="s">
        <v>5809</v>
      </c>
      <c r="M1392" s="29" t="s">
        <v>3808</v>
      </c>
      <c r="N1392" s="106" t="s">
        <v>5526</v>
      </c>
      <c r="O1392" s="106" t="s">
        <v>949</v>
      </c>
      <c r="P1392" s="106" t="s">
        <v>949</v>
      </c>
      <c r="Q1392" s="106" t="s">
        <v>949</v>
      </c>
      <c r="R1392" s="29" t="s">
        <v>3827</v>
      </c>
      <c r="S1392" s="29" t="s">
        <v>949</v>
      </c>
      <c r="T1392" s="29" t="s">
        <v>949</v>
      </c>
      <c r="U1392" s="29" t="s">
        <v>949</v>
      </c>
      <c r="V1392" s="14" t="s">
        <v>949</v>
      </c>
      <c r="W1392" s="14" t="s">
        <v>949</v>
      </c>
      <c r="X1392" s="14" t="s">
        <v>949</v>
      </c>
      <c r="Y1392" s="14" t="s">
        <v>949</v>
      </c>
      <c r="Z1392" s="14" t="s">
        <v>949</v>
      </c>
      <c r="AA1392" s="14" t="s">
        <v>949</v>
      </c>
      <c r="AB1392" s="14" t="s">
        <v>949</v>
      </c>
      <c r="AC1392" s="14" t="s">
        <v>949</v>
      </c>
      <c r="AD1392" s="14" t="s">
        <v>949</v>
      </c>
      <c r="AE1392" s="998"/>
      <c r="AF1392" s="998" t="s">
        <v>132</v>
      </c>
      <c r="AG1392" s="998"/>
      <c r="AH1392" s="998"/>
      <c r="AI1392" s="998"/>
      <c r="AJ1392" s="998">
        <f t="shared" si="125"/>
        <v>1</v>
      </c>
      <c r="AK1392" s="998">
        <f t="shared" si="126"/>
        <v>1</v>
      </c>
    </row>
    <row r="1393" spans="1:37" ht="16.5">
      <c r="A1393" s="1018"/>
      <c r="B1393" s="29">
        <f t="shared" si="127"/>
        <v>1391</v>
      </c>
      <c r="C1393" s="14" t="s">
        <v>3719</v>
      </c>
      <c r="D1393" s="106" t="s">
        <v>7249</v>
      </c>
      <c r="E1393" s="106" t="s">
        <v>7249</v>
      </c>
      <c r="F1393" s="106" t="s">
        <v>979</v>
      </c>
      <c r="G1393" s="14" t="s">
        <v>7250</v>
      </c>
      <c r="H1393" s="29" t="s">
        <v>949</v>
      </c>
      <c r="I1393" s="29" t="s">
        <v>949</v>
      </c>
      <c r="J1393" s="29" t="s">
        <v>949</v>
      </c>
      <c r="K1393" s="29" t="s">
        <v>949</v>
      </c>
      <c r="L1393" s="29" t="s">
        <v>5880</v>
      </c>
      <c r="M1393" s="29" t="s">
        <v>1083</v>
      </c>
      <c r="N1393" s="106" t="s">
        <v>3920</v>
      </c>
      <c r="O1393" s="106" t="s">
        <v>949</v>
      </c>
      <c r="P1393" s="106" t="s">
        <v>949</v>
      </c>
      <c r="Q1393" s="106" t="s">
        <v>949</v>
      </c>
      <c r="R1393" s="29" t="s">
        <v>3809</v>
      </c>
      <c r="S1393" s="29" t="s">
        <v>949</v>
      </c>
      <c r="T1393" s="29" t="s">
        <v>949</v>
      </c>
      <c r="U1393" s="29" t="s">
        <v>949</v>
      </c>
      <c r="V1393" s="14" t="s">
        <v>949</v>
      </c>
      <c r="W1393" s="14" t="s">
        <v>949</v>
      </c>
      <c r="X1393" s="14" t="s">
        <v>949</v>
      </c>
      <c r="Y1393" s="14" t="s">
        <v>949</v>
      </c>
      <c r="Z1393" s="14" t="s">
        <v>949</v>
      </c>
      <c r="AA1393" s="14" t="s">
        <v>949</v>
      </c>
      <c r="AB1393" s="14" t="s">
        <v>949</v>
      </c>
      <c r="AC1393" s="14" t="s">
        <v>949</v>
      </c>
      <c r="AD1393" s="14" t="s">
        <v>949</v>
      </c>
      <c r="AE1393" s="998"/>
      <c r="AF1393" s="998" t="s">
        <v>132</v>
      </c>
      <c r="AG1393" s="998"/>
      <c r="AH1393" s="998"/>
      <c r="AI1393" s="998"/>
      <c r="AJ1393" s="998">
        <f t="shared" si="125"/>
        <v>1</v>
      </c>
      <c r="AK1393" s="998">
        <f t="shared" si="126"/>
        <v>1</v>
      </c>
    </row>
    <row r="1394" spans="1:37" ht="16.5">
      <c r="A1394" s="1018"/>
      <c r="B1394" s="29">
        <f t="shared" si="127"/>
        <v>1392</v>
      </c>
      <c r="C1394" s="14" t="s">
        <v>3719</v>
      </c>
      <c r="D1394" s="106" t="s">
        <v>7251</v>
      </c>
      <c r="E1394" s="106" t="s">
        <v>7251</v>
      </c>
      <c r="F1394" s="106" t="s">
        <v>979</v>
      </c>
      <c r="G1394" s="14" t="s">
        <v>7252</v>
      </c>
      <c r="H1394" s="29" t="s">
        <v>949</v>
      </c>
      <c r="I1394" s="29" t="s">
        <v>949</v>
      </c>
      <c r="J1394" s="29" t="s">
        <v>949</v>
      </c>
      <c r="K1394" s="29" t="s">
        <v>949</v>
      </c>
      <c r="L1394" s="29" t="s">
        <v>5880</v>
      </c>
      <c r="M1394" s="29" t="s">
        <v>1083</v>
      </c>
      <c r="N1394" s="106" t="s">
        <v>3920</v>
      </c>
      <c r="O1394" s="106" t="s">
        <v>949</v>
      </c>
      <c r="P1394" s="106" t="s">
        <v>949</v>
      </c>
      <c r="Q1394" s="106" t="s">
        <v>949</v>
      </c>
      <c r="R1394" s="29" t="s">
        <v>3809</v>
      </c>
      <c r="S1394" s="29" t="s">
        <v>949</v>
      </c>
      <c r="T1394" s="29" t="s">
        <v>949</v>
      </c>
      <c r="U1394" s="29" t="s">
        <v>949</v>
      </c>
      <c r="V1394" s="14" t="s">
        <v>949</v>
      </c>
      <c r="W1394" s="14" t="s">
        <v>949</v>
      </c>
      <c r="X1394" s="14" t="s">
        <v>949</v>
      </c>
      <c r="Y1394" s="14" t="s">
        <v>949</v>
      </c>
      <c r="Z1394" s="14" t="s">
        <v>949</v>
      </c>
      <c r="AA1394" s="14" t="s">
        <v>949</v>
      </c>
      <c r="AB1394" s="14" t="s">
        <v>949</v>
      </c>
      <c r="AC1394" s="14" t="s">
        <v>949</v>
      </c>
      <c r="AD1394" s="14" t="s">
        <v>949</v>
      </c>
      <c r="AE1394" s="998"/>
      <c r="AF1394" s="998" t="s">
        <v>132</v>
      </c>
      <c r="AG1394" s="998"/>
      <c r="AH1394" s="998"/>
      <c r="AI1394" s="998"/>
      <c r="AJ1394" s="998">
        <f t="shared" si="125"/>
        <v>1</v>
      </c>
      <c r="AK1394" s="998">
        <f t="shared" si="126"/>
        <v>1</v>
      </c>
    </row>
    <row r="1395" spans="1:37" ht="16.5">
      <c r="A1395" s="1018"/>
      <c r="B1395" s="29">
        <f t="shared" si="127"/>
        <v>1393</v>
      </c>
      <c r="C1395" s="14" t="s">
        <v>3719</v>
      </c>
      <c r="D1395" s="106" t="s">
        <v>7253</v>
      </c>
      <c r="E1395" s="106" t="s">
        <v>7253</v>
      </c>
      <c r="F1395" s="106" t="s">
        <v>979</v>
      </c>
      <c r="G1395" s="14" t="s">
        <v>7254</v>
      </c>
      <c r="H1395" s="29" t="s">
        <v>949</v>
      </c>
      <c r="I1395" s="29" t="s">
        <v>949</v>
      </c>
      <c r="J1395" s="29" t="s">
        <v>949</v>
      </c>
      <c r="K1395" s="29" t="s">
        <v>949</v>
      </c>
      <c r="L1395" s="29" t="s">
        <v>5880</v>
      </c>
      <c r="M1395" s="29" t="s">
        <v>1083</v>
      </c>
      <c r="N1395" s="106" t="s">
        <v>3920</v>
      </c>
      <c r="O1395" s="106" t="s">
        <v>949</v>
      </c>
      <c r="P1395" s="106" t="s">
        <v>949</v>
      </c>
      <c r="Q1395" s="106" t="s">
        <v>949</v>
      </c>
      <c r="R1395" s="29" t="s">
        <v>3809</v>
      </c>
      <c r="S1395" s="29" t="s">
        <v>949</v>
      </c>
      <c r="T1395" s="29" t="s">
        <v>949</v>
      </c>
      <c r="U1395" s="29" t="s">
        <v>949</v>
      </c>
      <c r="V1395" s="14" t="s">
        <v>949</v>
      </c>
      <c r="W1395" s="14" t="s">
        <v>949</v>
      </c>
      <c r="X1395" s="14" t="s">
        <v>949</v>
      </c>
      <c r="Y1395" s="14" t="s">
        <v>949</v>
      </c>
      <c r="Z1395" s="14" t="s">
        <v>949</v>
      </c>
      <c r="AA1395" s="14" t="s">
        <v>949</v>
      </c>
      <c r="AB1395" s="14" t="s">
        <v>949</v>
      </c>
      <c r="AC1395" s="14" t="s">
        <v>949</v>
      </c>
      <c r="AD1395" s="14" t="s">
        <v>949</v>
      </c>
      <c r="AE1395" s="998"/>
      <c r="AF1395" s="998" t="s">
        <v>132</v>
      </c>
      <c r="AG1395" s="998"/>
      <c r="AH1395" s="998"/>
      <c r="AI1395" s="998"/>
      <c r="AJ1395" s="998">
        <f t="shared" si="125"/>
        <v>1</v>
      </c>
      <c r="AK1395" s="998">
        <f t="shared" si="126"/>
        <v>1</v>
      </c>
    </row>
    <row r="1396" spans="1:37" ht="16.5">
      <c r="A1396" s="1018"/>
      <c r="B1396" s="29">
        <f t="shared" si="127"/>
        <v>1394</v>
      </c>
      <c r="C1396" s="14" t="s">
        <v>3719</v>
      </c>
      <c r="D1396" s="106" t="s">
        <v>7255</v>
      </c>
      <c r="E1396" s="106" t="s">
        <v>7255</v>
      </c>
      <c r="F1396" s="106" t="s">
        <v>979</v>
      </c>
      <c r="G1396" s="14" t="s">
        <v>7256</v>
      </c>
      <c r="H1396" s="29" t="s">
        <v>949</v>
      </c>
      <c r="I1396" s="29" t="s">
        <v>949</v>
      </c>
      <c r="J1396" s="29" t="s">
        <v>949</v>
      </c>
      <c r="K1396" s="29" t="s">
        <v>949</v>
      </c>
      <c r="L1396" s="29" t="s">
        <v>5880</v>
      </c>
      <c r="M1396" s="29" t="s">
        <v>1083</v>
      </c>
      <c r="N1396" s="106" t="s">
        <v>3920</v>
      </c>
      <c r="O1396" s="106" t="s">
        <v>949</v>
      </c>
      <c r="P1396" s="106" t="s">
        <v>949</v>
      </c>
      <c r="Q1396" s="106" t="s">
        <v>949</v>
      </c>
      <c r="R1396" s="29" t="s">
        <v>3809</v>
      </c>
      <c r="S1396" s="29" t="s">
        <v>949</v>
      </c>
      <c r="T1396" s="29" t="s">
        <v>949</v>
      </c>
      <c r="U1396" s="29" t="s">
        <v>949</v>
      </c>
      <c r="V1396" s="14" t="s">
        <v>949</v>
      </c>
      <c r="W1396" s="14" t="s">
        <v>949</v>
      </c>
      <c r="X1396" s="14" t="s">
        <v>949</v>
      </c>
      <c r="Y1396" s="14" t="s">
        <v>949</v>
      </c>
      <c r="Z1396" s="14" t="s">
        <v>949</v>
      </c>
      <c r="AA1396" s="14" t="s">
        <v>949</v>
      </c>
      <c r="AB1396" s="14" t="s">
        <v>949</v>
      </c>
      <c r="AC1396" s="14" t="s">
        <v>949</v>
      </c>
      <c r="AD1396" s="14" t="s">
        <v>949</v>
      </c>
      <c r="AE1396" s="998"/>
      <c r="AF1396" s="998" t="s">
        <v>132</v>
      </c>
      <c r="AG1396" s="998"/>
      <c r="AH1396" s="998"/>
      <c r="AI1396" s="998"/>
      <c r="AJ1396" s="998">
        <f t="shared" si="125"/>
        <v>1</v>
      </c>
      <c r="AK1396" s="998">
        <f t="shared" si="126"/>
        <v>1</v>
      </c>
    </row>
    <row r="1397" spans="1:37" ht="16.5">
      <c r="A1397" s="1018"/>
      <c r="B1397" s="29">
        <f t="shared" si="127"/>
        <v>1395</v>
      </c>
      <c r="C1397" s="14" t="s">
        <v>3719</v>
      </c>
      <c r="D1397" s="106" t="s">
        <v>7257</v>
      </c>
      <c r="E1397" s="106" t="s">
        <v>7257</v>
      </c>
      <c r="F1397" s="106" t="s">
        <v>979</v>
      </c>
      <c r="G1397" s="14" t="s">
        <v>7258</v>
      </c>
      <c r="H1397" s="29" t="s">
        <v>949</v>
      </c>
      <c r="I1397" s="29" t="s">
        <v>949</v>
      </c>
      <c r="J1397" s="29" t="s">
        <v>949</v>
      </c>
      <c r="K1397" s="29" t="s">
        <v>949</v>
      </c>
      <c r="L1397" s="29" t="s">
        <v>6085</v>
      </c>
      <c r="M1397" s="29" t="s">
        <v>5557</v>
      </c>
      <c r="N1397" s="106" t="s">
        <v>2018</v>
      </c>
      <c r="O1397" s="106" t="s">
        <v>5558</v>
      </c>
      <c r="P1397" s="106" t="s">
        <v>949</v>
      </c>
      <c r="Q1397" s="106" t="s">
        <v>949</v>
      </c>
      <c r="R1397" s="29" t="s">
        <v>1142</v>
      </c>
      <c r="S1397" s="29" t="s">
        <v>949</v>
      </c>
      <c r="T1397" s="29" t="s">
        <v>949</v>
      </c>
      <c r="U1397" s="29" t="s">
        <v>949</v>
      </c>
      <c r="V1397" s="14" t="s">
        <v>949</v>
      </c>
      <c r="W1397" s="14" t="s">
        <v>949</v>
      </c>
      <c r="X1397" s="14" t="s">
        <v>949</v>
      </c>
      <c r="Y1397" s="14" t="s">
        <v>949</v>
      </c>
      <c r="Z1397" s="14" t="s">
        <v>949</v>
      </c>
      <c r="AA1397" s="14" t="s">
        <v>949</v>
      </c>
      <c r="AB1397" s="14" t="s">
        <v>949</v>
      </c>
      <c r="AC1397" s="14" t="s">
        <v>949</v>
      </c>
      <c r="AD1397" s="14" t="s">
        <v>949</v>
      </c>
      <c r="AE1397" s="998"/>
      <c r="AF1397" s="998" t="s">
        <v>132</v>
      </c>
      <c r="AG1397" s="998"/>
      <c r="AH1397" s="998"/>
      <c r="AI1397" s="998"/>
      <c r="AJ1397" s="998">
        <f t="shared" si="125"/>
        <v>1</v>
      </c>
      <c r="AK1397" s="998">
        <f t="shared" si="126"/>
        <v>1</v>
      </c>
    </row>
    <row r="1398" spans="1:37" ht="16.5">
      <c r="A1398" s="1018"/>
      <c r="B1398" s="29">
        <f t="shared" si="127"/>
        <v>1396</v>
      </c>
      <c r="C1398" s="14" t="s">
        <v>4185</v>
      </c>
      <c r="D1398" s="106" t="s">
        <v>7259</v>
      </c>
      <c r="E1398" s="106" t="s">
        <v>7259</v>
      </c>
      <c r="F1398" s="106" t="s">
        <v>979</v>
      </c>
      <c r="G1398" s="14" t="s">
        <v>7260</v>
      </c>
      <c r="H1398" s="29" t="s">
        <v>949</v>
      </c>
      <c r="I1398" s="29" t="s">
        <v>949</v>
      </c>
      <c r="J1398" s="29" t="s">
        <v>949</v>
      </c>
      <c r="K1398" s="29" t="s">
        <v>949</v>
      </c>
      <c r="L1398" s="29" t="s">
        <v>6085</v>
      </c>
      <c r="M1398" s="29" t="s">
        <v>5557</v>
      </c>
      <c r="N1398" s="106" t="s">
        <v>2018</v>
      </c>
      <c r="O1398" s="106" t="s">
        <v>5558</v>
      </c>
      <c r="P1398" s="106" t="s">
        <v>949</v>
      </c>
      <c r="Q1398" s="106" t="s">
        <v>949</v>
      </c>
      <c r="R1398" s="29" t="s">
        <v>1142</v>
      </c>
      <c r="S1398" s="29" t="s">
        <v>949</v>
      </c>
      <c r="T1398" s="29" t="s">
        <v>949</v>
      </c>
      <c r="U1398" s="29" t="s">
        <v>949</v>
      </c>
      <c r="V1398" s="14" t="s">
        <v>949</v>
      </c>
      <c r="W1398" s="14" t="s">
        <v>949</v>
      </c>
      <c r="X1398" s="14" t="s">
        <v>949</v>
      </c>
      <c r="Y1398" s="14" t="s">
        <v>949</v>
      </c>
      <c r="Z1398" s="14" t="s">
        <v>949</v>
      </c>
      <c r="AA1398" s="14" t="s">
        <v>949</v>
      </c>
      <c r="AB1398" s="14" t="s">
        <v>949</v>
      </c>
      <c r="AC1398" s="14" t="s">
        <v>949</v>
      </c>
      <c r="AD1398" s="14" t="s">
        <v>949</v>
      </c>
      <c r="AE1398" s="998"/>
      <c r="AF1398" s="998" t="s">
        <v>132</v>
      </c>
      <c r="AG1398" s="998"/>
      <c r="AH1398" s="998"/>
      <c r="AI1398" s="998"/>
      <c r="AJ1398" s="998">
        <f t="shared" si="125"/>
        <v>1</v>
      </c>
      <c r="AK1398" s="998">
        <f t="shared" si="126"/>
        <v>1</v>
      </c>
    </row>
    <row r="1399" spans="1:37" ht="16.5">
      <c r="A1399" s="1018"/>
      <c r="B1399" s="29">
        <f t="shared" si="127"/>
        <v>1397</v>
      </c>
      <c r="C1399" s="14" t="s">
        <v>3719</v>
      </c>
      <c r="D1399" s="106" t="s">
        <v>7261</v>
      </c>
      <c r="E1399" s="106" t="s">
        <v>7261</v>
      </c>
      <c r="F1399" s="106" t="s">
        <v>979</v>
      </c>
      <c r="G1399" s="14" t="s">
        <v>7262</v>
      </c>
      <c r="H1399" s="29" t="s">
        <v>949</v>
      </c>
      <c r="I1399" s="29" t="s">
        <v>949</v>
      </c>
      <c r="J1399" s="29" t="s">
        <v>949</v>
      </c>
      <c r="K1399" s="29" t="s">
        <v>949</v>
      </c>
      <c r="L1399" s="29" t="s">
        <v>6085</v>
      </c>
      <c r="M1399" s="29" t="s">
        <v>5557</v>
      </c>
      <c r="N1399" s="106" t="s">
        <v>2018</v>
      </c>
      <c r="O1399" s="106" t="s">
        <v>5558</v>
      </c>
      <c r="P1399" s="106" t="s">
        <v>949</v>
      </c>
      <c r="Q1399" s="106" t="s">
        <v>949</v>
      </c>
      <c r="R1399" s="29" t="s">
        <v>1142</v>
      </c>
      <c r="S1399" s="29" t="s">
        <v>949</v>
      </c>
      <c r="T1399" s="29" t="s">
        <v>949</v>
      </c>
      <c r="U1399" s="29" t="s">
        <v>949</v>
      </c>
      <c r="V1399" s="14" t="s">
        <v>949</v>
      </c>
      <c r="W1399" s="14" t="s">
        <v>949</v>
      </c>
      <c r="X1399" s="14" t="s">
        <v>949</v>
      </c>
      <c r="Y1399" s="14" t="s">
        <v>949</v>
      </c>
      <c r="Z1399" s="14" t="s">
        <v>949</v>
      </c>
      <c r="AA1399" s="14" t="s">
        <v>949</v>
      </c>
      <c r="AB1399" s="14" t="s">
        <v>949</v>
      </c>
      <c r="AC1399" s="14" t="s">
        <v>949</v>
      </c>
      <c r="AD1399" s="14" t="s">
        <v>949</v>
      </c>
      <c r="AE1399" s="998"/>
      <c r="AF1399" s="998" t="s">
        <v>132</v>
      </c>
      <c r="AG1399" s="998"/>
      <c r="AH1399" s="998"/>
      <c r="AI1399" s="998"/>
      <c r="AJ1399" s="998">
        <f t="shared" si="125"/>
        <v>1</v>
      </c>
      <c r="AK1399" s="998">
        <f t="shared" si="126"/>
        <v>1</v>
      </c>
    </row>
    <row r="1400" spans="1:37" ht="16.5">
      <c r="A1400" s="1018"/>
      <c r="B1400" s="29">
        <f t="shared" si="127"/>
        <v>1398</v>
      </c>
      <c r="C1400" s="14" t="s">
        <v>3719</v>
      </c>
      <c r="D1400" s="106" t="s">
        <v>7263</v>
      </c>
      <c r="E1400" s="106" t="s">
        <v>7263</v>
      </c>
      <c r="F1400" s="106" t="s">
        <v>979</v>
      </c>
      <c r="G1400" s="14" t="s">
        <v>7264</v>
      </c>
      <c r="H1400" s="29" t="s">
        <v>949</v>
      </c>
      <c r="I1400" s="29" t="s">
        <v>949</v>
      </c>
      <c r="J1400" s="29" t="s">
        <v>949</v>
      </c>
      <c r="K1400" s="29" t="s">
        <v>949</v>
      </c>
      <c r="L1400" s="29" t="s">
        <v>6085</v>
      </c>
      <c r="M1400" s="29" t="s">
        <v>5557</v>
      </c>
      <c r="N1400" s="106" t="s">
        <v>2018</v>
      </c>
      <c r="O1400" s="106" t="s">
        <v>5558</v>
      </c>
      <c r="P1400" s="106" t="s">
        <v>949</v>
      </c>
      <c r="Q1400" s="106" t="s">
        <v>949</v>
      </c>
      <c r="R1400" s="29" t="s">
        <v>1142</v>
      </c>
      <c r="S1400" s="29" t="s">
        <v>949</v>
      </c>
      <c r="T1400" s="29" t="s">
        <v>949</v>
      </c>
      <c r="U1400" s="29" t="s">
        <v>949</v>
      </c>
      <c r="V1400" s="14" t="s">
        <v>949</v>
      </c>
      <c r="W1400" s="14" t="s">
        <v>949</v>
      </c>
      <c r="X1400" s="14" t="s">
        <v>949</v>
      </c>
      <c r="Y1400" s="14" t="s">
        <v>949</v>
      </c>
      <c r="Z1400" s="14" t="s">
        <v>949</v>
      </c>
      <c r="AA1400" s="14" t="s">
        <v>949</v>
      </c>
      <c r="AB1400" s="14" t="s">
        <v>949</v>
      </c>
      <c r="AC1400" s="14" t="s">
        <v>949</v>
      </c>
      <c r="AD1400" s="14" t="s">
        <v>949</v>
      </c>
      <c r="AE1400" s="998"/>
      <c r="AF1400" s="998" t="s">
        <v>132</v>
      </c>
      <c r="AG1400" s="998"/>
      <c r="AH1400" s="998"/>
      <c r="AI1400" s="998"/>
      <c r="AJ1400" s="998">
        <f t="shared" si="125"/>
        <v>1</v>
      </c>
      <c r="AK1400" s="998">
        <f t="shared" si="126"/>
        <v>1</v>
      </c>
    </row>
    <row r="1401" spans="1:37" ht="16.5">
      <c r="A1401" s="1018"/>
      <c r="B1401" s="29">
        <f t="shared" si="127"/>
        <v>1399</v>
      </c>
      <c r="C1401" s="14" t="s">
        <v>3719</v>
      </c>
      <c r="D1401" s="106" t="s">
        <v>7265</v>
      </c>
      <c r="E1401" s="106" t="s">
        <v>7265</v>
      </c>
      <c r="F1401" s="106" t="s">
        <v>979</v>
      </c>
      <c r="G1401" s="14" t="s">
        <v>7266</v>
      </c>
      <c r="H1401" s="29" t="s">
        <v>949</v>
      </c>
      <c r="I1401" s="29" t="s">
        <v>949</v>
      </c>
      <c r="J1401" s="29" t="s">
        <v>949</v>
      </c>
      <c r="K1401" s="29" t="s">
        <v>949</v>
      </c>
      <c r="L1401" s="29" t="s">
        <v>3937</v>
      </c>
      <c r="M1401" s="29" t="s">
        <v>1412</v>
      </c>
      <c r="N1401" s="106" t="s">
        <v>3938</v>
      </c>
      <c r="O1401" s="106" t="s">
        <v>983</v>
      </c>
      <c r="P1401" s="106" t="s">
        <v>984</v>
      </c>
      <c r="Q1401" s="106" t="s">
        <v>949</v>
      </c>
      <c r="R1401" s="29" t="s">
        <v>1166</v>
      </c>
      <c r="S1401" s="29" t="s">
        <v>949</v>
      </c>
      <c r="T1401" s="29" t="s">
        <v>949</v>
      </c>
      <c r="U1401" s="29" t="s">
        <v>949</v>
      </c>
      <c r="V1401" s="14" t="s">
        <v>949</v>
      </c>
      <c r="W1401" s="14" t="s">
        <v>949</v>
      </c>
      <c r="X1401" s="14" t="s">
        <v>949</v>
      </c>
      <c r="Y1401" s="14" t="s">
        <v>949</v>
      </c>
      <c r="Z1401" s="14" t="s">
        <v>949</v>
      </c>
      <c r="AA1401" s="14" t="s">
        <v>949</v>
      </c>
      <c r="AB1401" s="14" t="s">
        <v>949</v>
      </c>
      <c r="AC1401" s="14" t="s">
        <v>949</v>
      </c>
      <c r="AD1401" s="14" t="s">
        <v>949</v>
      </c>
      <c r="AE1401" s="998"/>
      <c r="AF1401" s="998" t="s">
        <v>132</v>
      </c>
      <c r="AG1401" s="998"/>
      <c r="AH1401" s="998"/>
      <c r="AI1401" s="998"/>
      <c r="AJ1401" s="998">
        <f t="shared" si="125"/>
        <v>1</v>
      </c>
      <c r="AK1401" s="998">
        <f t="shared" si="126"/>
        <v>1</v>
      </c>
    </row>
    <row r="1402" spans="1:37" ht="16.5">
      <c r="A1402" s="1018"/>
      <c r="B1402" s="29">
        <f t="shared" si="127"/>
        <v>1400</v>
      </c>
      <c r="C1402" s="14" t="s">
        <v>3719</v>
      </c>
      <c r="D1402" s="106" t="s">
        <v>7267</v>
      </c>
      <c r="E1402" s="106" t="s">
        <v>7267</v>
      </c>
      <c r="F1402" s="106" t="s">
        <v>979</v>
      </c>
      <c r="G1402" s="14" t="s">
        <v>7268</v>
      </c>
      <c r="H1402" s="29" t="s">
        <v>949</v>
      </c>
      <c r="I1402" s="29" t="s">
        <v>949</v>
      </c>
      <c r="J1402" s="29" t="s">
        <v>949</v>
      </c>
      <c r="K1402" s="29" t="s">
        <v>949</v>
      </c>
      <c r="L1402" s="29" t="s">
        <v>5870</v>
      </c>
      <c r="M1402" s="29" t="s">
        <v>3808</v>
      </c>
      <c r="N1402" s="106" t="s">
        <v>5871</v>
      </c>
      <c r="O1402" s="106" t="s">
        <v>949</v>
      </c>
      <c r="P1402" s="106" t="s">
        <v>949</v>
      </c>
      <c r="Q1402" s="106" t="s">
        <v>949</v>
      </c>
      <c r="R1402" s="29" t="s">
        <v>986</v>
      </c>
      <c r="S1402" s="29" t="s">
        <v>949</v>
      </c>
      <c r="T1402" s="29" t="s">
        <v>949</v>
      </c>
      <c r="U1402" s="29" t="s">
        <v>949</v>
      </c>
      <c r="V1402" s="14" t="s">
        <v>949</v>
      </c>
      <c r="W1402" s="14" t="s">
        <v>949</v>
      </c>
      <c r="X1402" s="14" t="s">
        <v>949</v>
      </c>
      <c r="Y1402" s="14" t="s">
        <v>949</v>
      </c>
      <c r="Z1402" s="14" t="s">
        <v>949</v>
      </c>
      <c r="AA1402" s="14" t="s">
        <v>949</v>
      </c>
      <c r="AB1402" s="14" t="s">
        <v>949</v>
      </c>
      <c r="AC1402" s="14" t="s">
        <v>949</v>
      </c>
      <c r="AD1402" s="14" t="s">
        <v>949</v>
      </c>
      <c r="AE1402" s="998"/>
      <c r="AF1402" s="998" t="s">
        <v>132</v>
      </c>
      <c r="AG1402" s="998"/>
      <c r="AH1402" s="998"/>
      <c r="AI1402" s="998"/>
      <c r="AJ1402" s="998">
        <f t="shared" si="125"/>
        <v>1</v>
      </c>
      <c r="AK1402" s="998">
        <f t="shared" si="126"/>
        <v>1</v>
      </c>
    </row>
    <row r="1403" spans="1:37" ht="16.5">
      <c r="A1403" s="1018"/>
      <c r="B1403" s="29">
        <f t="shared" si="127"/>
        <v>1401</v>
      </c>
      <c r="C1403" s="14" t="s">
        <v>3719</v>
      </c>
      <c r="D1403" s="106" t="s">
        <v>7269</v>
      </c>
      <c r="E1403" s="106" t="s">
        <v>7269</v>
      </c>
      <c r="F1403" s="106" t="s">
        <v>979</v>
      </c>
      <c r="G1403" s="14" t="s">
        <v>7270</v>
      </c>
      <c r="H1403" s="29" t="s">
        <v>949</v>
      </c>
      <c r="I1403" s="29" t="s">
        <v>949</v>
      </c>
      <c r="J1403" s="29" t="s">
        <v>949</v>
      </c>
      <c r="K1403" s="29" t="s">
        <v>949</v>
      </c>
      <c r="L1403" s="29" t="s">
        <v>3937</v>
      </c>
      <c r="M1403" s="29" t="s">
        <v>1412</v>
      </c>
      <c r="N1403" s="106" t="s">
        <v>3938</v>
      </c>
      <c r="O1403" s="106" t="s">
        <v>983</v>
      </c>
      <c r="P1403" s="106" t="s">
        <v>984</v>
      </c>
      <c r="Q1403" s="106" t="s">
        <v>949</v>
      </c>
      <c r="R1403" s="29" t="s">
        <v>1166</v>
      </c>
      <c r="S1403" s="29" t="s">
        <v>949</v>
      </c>
      <c r="T1403" s="29" t="s">
        <v>949</v>
      </c>
      <c r="U1403" s="29" t="s">
        <v>949</v>
      </c>
      <c r="V1403" s="14" t="s">
        <v>949</v>
      </c>
      <c r="W1403" s="14" t="s">
        <v>949</v>
      </c>
      <c r="X1403" s="14" t="s">
        <v>949</v>
      </c>
      <c r="Y1403" s="14" t="s">
        <v>949</v>
      </c>
      <c r="Z1403" s="14" t="s">
        <v>949</v>
      </c>
      <c r="AA1403" s="14" t="s">
        <v>949</v>
      </c>
      <c r="AB1403" s="14" t="s">
        <v>949</v>
      </c>
      <c r="AC1403" s="14" t="s">
        <v>949</v>
      </c>
      <c r="AD1403" s="14" t="s">
        <v>949</v>
      </c>
      <c r="AE1403" s="998"/>
      <c r="AF1403" s="998" t="s">
        <v>132</v>
      </c>
      <c r="AG1403" s="998"/>
      <c r="AH1403" s="998"/>
      <c r="AI1403" s="998"/>
      <c r="AJ1403" s="998">
        <f t="shared" si="125"/>
        <v>1</v>
      </c>
      <c r="AK1403" s="998">
        <f t="shared" si="126"/>
        <v>1</v>
      </c>
    </row>
    <row r="1404" spans="1:37" ht="16.5">
      <c r="A1404" s="1018"/>
      <c r="B1404" s="29">
        <f t="shared" si="127"/>
        <v>1402</v>
      </c>
      <c r="C1404" s="14" t="s">
        <v>3719</v>
      </c>
      <c r="D1404" s="106" t="s">
        <v>7271</v>
      </c>
      <c r="E1404" s="106" t="s">
        <v>7271</v>
      </c>
      <c r="F1404" s="106" t="s">
        <v>979</v>
      </c>
      <c r="G1404" s="14" t="s">
        <v>7272</v>
      </c>
      <c r="H1404" s="29" t="s">
        <v>949</v>
      </c>
      <c r="I1404" s="29" t="s">
        <v>949</v>
      </c>
      <c r="J1404" s="29" t="s">
        <v>949</v>
      </c>
      <c r="K1404" s="29" t="s">
        <v>949</v>
      </c>
      <c r="L1404" s="29" t="s">
        <v>5870</v>
      </c>
      <c r="M1404" s="29" t="s">
        <v>3808</v>
      </c>
      <c r="N1404" s="106" t="s">
        <v>5871</v>
      </c>
      <c r="O1404" s="106" t="s">
        <v>949</v>
      </c>
      <c r="P1404" s="106" t="s">
        <v>949</v>
      </c>
      <c r="Q1404" s="106" t="s">
        <v>949</v>
      </c>
      <c r="R1404" s="29" t="s">
        <v>986</v>
      </c>
      <c r="S1404" s="29" t="s">
        <v>949</v>
      </c>
      <c r="T1404" s="29" t="s">
        <v>949</v>
      </c>
      <c r="U1404" s="29" t="s">
        <v>949</v>
      </c>
      <c r="V1404" s="14" t="s">
        <v>949</v>
      </c>
      <c r="W1404" s="14" t="s">
        <v>949</v>
      </c>
      <c r="X1404" s="14" t="s">
        <v>949</v>
      </c>
      <c r="Y1404" s="14" t="s">
        <v>949</v>
      </c>
      <c r="Z1404" s="14" t="s">
        <v>949</v>
      </c>
      <c r="AA1404" s="14" t="s">
        <v>949</v>
      </c>
      <c r="AB1404" s="14" t="s">
        <v>949</v>
      </c>
      <c r="AC1404" s="14" t="s">
        <v>949</v>
      </c>
      <c r="AD1404" s="14" t="s">
        <v>949</v>
      </c>
      <c r="AE1404" s="998"/>
      <c r="AF1404" s="998" t="s">
        <v>132</v>
      </c>
      <c r="AG1404" s="998"/>
      <c r="AH1404" s="998"/>
      <c r="AI1404" s="998"/>
      <c r="AJ1404" s="998">
        <f t="shared" si="125"/>
        <v>1</v>
      </c>
      <c r="AK1404" s="998">
        <f t="shared" si="126"/>
        <v>1</v>
      </c>
    </row>
    <row r="1405" spans="1:37" ht="16.5">
      <c r="A1405" s="1018"/>
      <c r="B1405" s="29">
        <f t="shared" si="127"/>
        <v>1403</v>
      </c>
      <c r="C1405" s="14" t="s">
        <v>3719</v>
      </c>
      <c r="D1405" s="106" t="s">
        <v>7273</v>
      </c>
      <c r="E1405" s="106" t="s">
        <v>7273</v>
      </c>
      <c r="F1405" s="106" t="s">
        <v>979</v>
      </c>
      <c r="G1405" s="14" t="s">
        <v>7274</v>
      </c>
      <c r="H1405" s="29" t="s">
        <v>949</v>
      </c>
      <c r="I1405" s="29" t="s">
        <v>949</v>
      </c>
      <c r="J1405" s="29" t="s">
        <v>949</v>
      </c>
      <c r="K1405" s="29" t="s">
        <v>949</v>
      </c>
      <c r="L1405" s="29" t="s">
        <v>3937</v>
      </c>
      <c r="M1405" s="29" t="s">
        <v>1412</v>
      </c>
      <c r="N1405" s="106" t="s">
        <v>3938</v>
      </c>
      <c r="O1405" s="106" t="s">
        <v>983</v>
      </c>
      <c r="P1405" s="106" t="s">
        <v>984</v>
      </c>
      <c r="Q1405" s="106" t="s">
        <v>949</v>
      </c>
      <c r="R1405" s="29" t="s">
        <v>1166</v>
      </c>
      <c r="S1405" s="29" t="s">
        <v>949</v>
      </c>
      <c r="T1405" s="29" t="s">
        <v>949</v>
      </c>
      <c r="U1405" s="29" t="s">
        <v>949</v>
      </c>
      <c r="V1405" s="14" t="s">
        <v>949</v>
      </c>
      <c r="W1405" s="14" t="s">
        <v>949</v>
      </c>
      <c r="X1405" s="14" t="s">
        <v>949</v>
      </c>
      <c r="Y1405" s="14" t="s">
        <v>949</v>
      </c>
      <c r="Z1405" s="14" t="s">
        <v>949</v>
      </c>
      <c r="AA1405" s="14" t="s">
        <v>949</v>
      </c>
      <c r="AB1405" s="14" t="s">
        <v>949</v>
      </c>
      <c r="AC1405" s="14" t="s">
        <v>949</v>
      </c>
      <c r="AD1405" s="14" t="s">
        <v>949</v>
      </c>
      <c r="AE1405" s="998"/>
      <c r="AF1405" s="998" t="s">
        <v>132</v>
      </c>
      <c r="AG1405" s="998"/>
      <c r="AH1405" s="998"/>
      <c r="AI1405" s="998"/>
      <c r="AJ1405" s="998">
        <f t="shared" si="125"/>
        <v>1</v>
      </c>
      <c r="AK1405" s="998">
        <f t="shared" si="126"/>
        <v>1</v>
      </c>
    </row>
    <row r="1406" spans="1:37" ht="16.5">
      <c r="A1406" s="1018"/>
      <c r="B1406" s="29">
        <f t="shared" si="127"/>
        <v>1404</v>
      </c>
      <c r="C1406" s="14" t="s">
        <v>3719</v>
      </c>
      <c r="D1406" s="106" t="s">
        <v>7275</v>
      </c>
      <c r="E1406" s="106" t="s">
        <v>7275</v>
      </c>
      <c r="F1406" s="106" t="s">
        <v>979</v>
      </c>
      <c r="G1406" s="14" t="s">
        <v>7276</v>
      </c>
      <c r="H1406" s="29" t="s">
        <v>949</v>
      </c>
      <c r="I1406" s="29" t="s">
        <v>949</v>
      </c>
      <c r="J1406" s="29" t="s">
        <v>949</v>
      </c>
      <c r="K1406" s="29" t="s">
        <v>949</v>
      </c>
      <c r="L1406" s="29" t="s">
        <v>5870</v>
      </c>
      <c r="M1406" s="29" t="s">
        <v>3808</v>
      </c>
      <c r="N1406" s="106" t="s">
        <v>5871</v>
      </c>
      <c r="O1406" s="106" t="s">
        <v>949</v>
      </c>
      <c r="P1406" s="106" t="s">
        <v>949</v>
      </c>
      <c r="Q1406" s="106" t="s">
        <v>949</v>
      </c>
      <c r="R1406" s="29" t="s">
        <v>986</v>
      </c>
      <c r="S1406" s="29" t="s">
        <v>949</v>
      </c>
      <c r="T1406" s="29" t="s">
        <v>949</v>
      </c>
      <c r="U1406" s="29" t="s">
        <v>949</v>
      </c>
      <c r="V1406" s="14" t="s">
        <v>949</v>
      </c>
      <c r="W1406" s="14" t="s">
        <v>949</v>
      </c>
      <c r="X1406" s="14" t="s">
        <v>949</v>
      </c>
      <c r="Y1406" s="14" t="s">
        <v>949</v>
      </c>
      <c r="Z1406" s="14" t="s">
        <v>949</v>
      </c>
      <c r="AA1406" s="14" t="s">
        <v>949</v>
      </c>
      <c r="AB1406" s="14" t="s">
        <v>949</v>
      </c>
      <c r="AC1406" s="14" t="s">
        <v>949</v>
      </c>
      <c r="AD1406" s="14" t="s">
        <v>949</v>
      </c>
      <c r="AE1406" s="998"/>
      <c r="AF1406" s="998" t="s">
        <v>132</v>
      </c>
      <c r="AG1406" s="998"/>
      <c r="AH1406" s="998"/>
      <c r="AI1406" s="998"/>
      <c r="AJ1406" s="998">
        <f t="shared" si="125"/>
        <v>1</v>
      </c>
      <c r="AK1406" s="998">
        <f t="shared" si="126"/>
        <v>1</v>
      </c>
    </row>
    <row r="1407" spans="1:37" ht="16.5">
      <c r="A1407" s="1018"/>
      <c r="B1407" s="29">
        <f t="shared" si="127"/>
        <v>1405</v>
      </c>
      <c r="C1407" s="14" t="s">
        <v>3719</v>
      </c>
      <c r="D1407" s="106" t="s">
        <v>7277</v>
      </c>
      <c r="E1407" s="106" t="s">
        <v>7277</v>
      </c>
      <c r="F1407" s="106" t="s">
        <v>979</v>
      </c>
      <c r="G1407" s="14" t="s">
        <v>7278</v>
      </c>
      <c r="H1407" s="29" t="s">
        <v>949</v>
      </c>
      <c r="I1407" s="29" t="s">
        <v>949</v>
      </c>
      <c r="J1407" s="29" t="s">
        <v>949</v>
      </c>
      <c r="K1407" s="29" t="s">
        <v>949</v>
      </c>
      <c r="L1407" s="29" t="s">
        <v>3937</v>
      </c>
      <c r="M1407" s="29" t="s">
        <v>1412</v>
      </c>
      <c r="N1407" s="106" t="s">
        <v>3938</v>
      </c>
      <c r="O1407" s="106" t="s">
        <v>983</v>
      </c>
      <c r="P1407" s="106" t="s">
        <v>984</v>
      </c>
      <c r="Q1407" s="106" t="s">
        <v>949</v>
      </c>
      <c r="R1407" s="29" t="s">
        <v>1166</v>
      </c>
      <c r="S1407" s="29" t="s">
        <v>949</v>
      </c>
      <c r="T1407" s="29" t="s">
        <v>949</v>
      </c>
      <c r="U1407" s="29" t="s">
        <v>949</v>
      </c>
      <c r="V1407" s="14" t="s">
        <v>949</v>
      </c>
      <c r="W1407" s="14" t="s">
        <v>949</v>
      </c>
      <c r="X1407" s="14" t="s">
        <v>949</v>
      </c>
      <c r="Y1407" s="14" t="s">
        <v>949</v>
      </c>
      <c r="Z1407" s="14" t="s">
        <v>949</v>
      </c>
      <c r="AA1407" s="14" t="s">
        <v>949</v>
      </c>
      <c r="AB1407" s="14" t="s">
        <v>949</v>
      </c>
      <c r="AC1407" s="14" t="s">
        <v>949</v>
      </c>
      <c r="AD1407" s="14" t="s">
        <v>949</v>
      </c>
      <c r="AE1407" s="998"/>
      <c r="AF1407" s="998" t="s">
        <v>132</v>
      </c>
      <c r="AG1407" s="998"/>
      <c r="AH1407" s="998"/>
      <c r="AI1407" s="998"/>
      <c r="AJ1407" s="998">
        <f t="shared" si="125"/>
        <v>1</v>
      </c>
      <c r="AK1407" s="998">
        <f t="shared" si="126"/>
        <v>1</v>
      </c>
    </row>
    <row r="1408" spans="1:37" ht="16.5">
      <c r="A1408" s="1018"/>
      <c r="B1408" s="29">
        <f t="shared" si="127"/>
        <v>1406</v>
      </c>
      <c r="C1408" s="14" t="s">
        <v>3719</v>
      </c>
      <c r="D1408" s="106" t="s">
        <v>7279</v>
      </c>
      <c r="E1408" s="106" t="s">
        <v>7279</v>
      </c>
      <c r="F1408" s="106" t="s">
        <v>979</v>
      </c>
      <c r="G1408" s="14" t="s">
        <v>7280</v>
      </c>
      <c r="H1408" s="29" t="s">
        <v>949</v>
      </c>
      <c r="I1408" s="29" t="s">
        <v>949</v>
      </c>
      <c r="J1408" s="29" t="s">
        <v>949</v>
      </c>
      <c r="K1408" s="29" t="s">
        <v>949</v>
      </c>
      <c r="L1408" s="29" t="s">
        <v>5870</v>
      </c>
      <c r="M1408" s="29" t="s">
        <v>3808</v>
      </c>
      <c r="N1408" s="106" t="s">
        <v>5871</v>
      </c>
      <c r="O1408" s="106" t="s">
        <v>949</v>
      </c>
      <c r="P1408" s="106" t="s">
        <v>949</v>
      </c>
      <c r="Q1408" s="106" t="s">
        <v>949</v>
      </c>
      <c r="R1408" s="29" t="s">
        <v>986</v>
      </c>
      <c r="S1408" s="29" t="s">
        <v>949</v>
      </c>
      <c r="T1408" s="29" t="s">
        <v>949</v>
      </c>
      <c r="U1408" s="29" t="s">
        <v>949</v>
      </c>
      <c r="V1408" s="14" t="s">
        <v>949</v>
      </c>
      <c r="W1408" s="14" t="s">
        <v>949</v>
      </c>
      <c r="X1408" s="14" t="s">
        <v>949</v>
      </c>
      <c r="Y1408" s="14" t="s">
        <v>949</v>
      </c>
      <c r="Z1408" s="14" t="s">
        <v>949</v>
      </c>
      <c r="AA1408" s="14" t="s">
        <v>949</v>
      </c>
      <c r="AB1408" s="14" t="s">
        <v>949</v>
      </c>
      <c r="AC1408" s="14" t="s">
        <v>949</v>
      </c>
      <c r="AD1408" s="14" t="s">
        <v>949</v>
      </c>
      <c r="AE1408" s="998"/>
      <c r="AF1408" s="998" t="s">
        <v>132</v>
      </c>
      <c r="AG1408" s="998"/>
      <c r="AH1408" s="998"/>
      <c r="AI1408" s="998"/>
      <c r="AJ1408" s="998">
        <f t="shared" si="125"/>
        <v>1</v>
      </c>
      <c r="AK1408" s="998">
        <f t="shared" si="126"/>
        <v>1</v>
      </c>
    </row>
    <row r="1409" spans="1:38" ht="16.5">
      <c r="A1409" s="1018"/>
      <c r="B1409" s="29">
        <f t="shared" si="127"/>
        <v>1407</v>
      </c>
      <c r="C1409" s="14" t="s">
        <v>3719</v>
      </c>
      <c r="D1409" s="106" t="s">
        <v>7281</v>
      </c>
      <c r="E1409" s="106" t="s">
        <v>7281</v>
      </c>
      <c r="F1409" s="106" t="s">
        <v>993</v>
      </c>
      <c r="G1409" s="14" t="s">
        <v>7282</v>
      </c>
      <c r="H1409" s="29" t="s">
        <v>949</v>
      </c>
      <c r="I1409" s="29" t="s">
        <v>949</v>
      </c>
      <c r="J1409" s="29" t="s">
        <v>949</v>
      </c>
      <c r="K1409" s="29" t="s">
        <v>949</v>
      </c>
      <c r="L1409" s="29" t="s">
        <v>3826</v>
      </c>
      <c r="M1409" s="29" t="s">
        <v>1881</v>
      </c>
      <c r="N1409" s="106" t="s">
        <v>1172</v>
      </c>
      <c r="O1409" s="106" t="s">
        <v>949</v>
      </c>
      <c r="P1409" s="106" t="s">
        <v>949</v>
      </c>
      <c r="Q1409" s="106" t="s">
        <v>949</v>
      </c>
      <c r="R1409" s="29" t="s">
        <v>6246</v>
      </c>
      <c r="S1409" s="29" t="s">
        <v>949</v>
      </c>
      <c r="T1409" s="29" t="s">
        <v>949</v>
      </c>
      <c r="U1409" s="29" t="s">
        <v>949</v>
      </c>
      <c r="V1409" s="14" t="s">
        <v>949</v>
      </c>
      <c r="W1409" s="14" t="s">
        <v>949</v>
      </c>
      <c r="X1409" s="14" t="s">
        <v>949</v>
      </c>
      <c r="Y1409" s="14" t="s">
        <v>949</v>
      </c>
      <c r="Z1409" s="14" t="s">
        <v>949</v>
      </c>
      <c r="AA1409" s="14" t="s">
        <v>949</v>
      </c>
      <c r="AB1409" s="14" t="s">
        <v>949</v>
      </c>
      <c r="AC1409" s="14" t="s">
        <v>949</v>
      </c>
      <c r="AD1409" s="14" t="s">
        <v>949</v>
      </c>
      <c r="AE1409" s="998"/>
      <c r="AF1409" s="998" t="s">
        <v>132</v>
      </c>
      <c r="AG1409" s="998"/>
      <c r="AH1409" s="998"/>
      <c r="AI1409" s="998"/>
      <c r="AJ1409" s="998">
        <f t="shared" si="125"/>
        <v>1</v>
      </c>
      <c r="AK1409" s="998">
        <f t="shared" si="126"/>
        <v>1</v>
      </c>
    </row>
    <row r="1410" spans="1:38" ht="16.5">
      <c r="A1410" s="1018"/>
      <c r="B1410" s="29">
        <f t="shared" si="127"/>
        <v>1408</v>
      </c>
      <c r="C1410" s="14" t="s">
        <v>3719</v>
      </c>
      <c r="D1410" s="106" t="s">
        <v>7283</v>
      </c>
      <c r="E1410" s="106" t="s">
        <v>7283</v>
      </c>
      <c r="F1410" s="106" t="s">
        <v>993</v>
      </c>
      <c r="G1410" s="14" t="s">
        <v>7282</v>
      </c>
      <c r="H1410" s="29" t="s">
        <v>949</v>
      </c>
      <c r="I1410" s="29" t="s">
        <v>949</v>
      </c>
      <c r="J1410" s="29" t="s">
        <v>949</v>
      </c>
      <c r="K1410" s="29" t="s">
        <v>949</v>
      </c>
      <c r="L1410" s="29" t="s">
        <v>3826</v>
      </c>
      <c r="M1410" s="29" t="s">
        <v>1881</v>
      </c>
      <c r="N1410" s="106" t="s">
        <v>1172</v>
      </c>
      <c r="O1410" s="106" t="s">
        <v>949</v>
      </c>
      <c r="P1410" s="106" t="s">
        <v>949</v>
      </c>
      <c r="Q1410" s="106" t="s">
        <v>949</v>
      </c>
      <c r="R1410" s="29" t="s">
        <v>6246</v>
      </c>
      <c r="S1410" s="29" t="s">
        <v>949</v>
      </c>
      <c r="T1410" s="29" t="s">
        <v>949</v>
      </c>
      <c r="U1410" s="29" t="s">
        <v>949</v>
      </c>
      <c r="V1410" s="14" t="s">
        <v>949</v>
      </c>
      <c r="W1410" s="14" t="s">
        <v>949</v>
      </c>
      <c r="X1410" s="14" t="s">
        <v>949</v>
      </c>
      <c r="Y1410" s="14" t="s">
        <v>949</v>
      </c>
      <c r="Z1410" s="14" t="s">
        <v>949</v>
      </c>
      <c r="AA1410" s="14" t="s">
        <v>949</v>
      </c>
      <c r="AB1410" s="14" t="s">
        <v>949</v>
      </c>
      <c r="AC1410" s="14" t="s">
        <v>949</v>
      </c>
      <c r="AD1410" s="14" t="s">
        <v>949</v>
      </c>
      <c r="AE1410" s="998"/>
      <c r="AF1410" s="998" t="s">
        <v>132</v>
      </c>
      <c r="AG1410" s="998"/>
      <c r="AH1410" s="998"/>
      <c r="AI1410" s="998"/>
      <c r="AJ1410" s="998">
        <f t="shared" si="125"/>
        <v>1</v>
      </c>
      <c r="AK1410" s="998">
        <f t="shared" si="126"/>
        <v>1</v>
      </c>
    </row>
    <row r="1411" spans="1:38" ht="16.5">
      <c r="A1411" s="1018"/>
      <c r="B1411" s="29">
        <f t="shared" si="127"/>
        <v>1409</v>
      </c>
      <c r="C1411" s="14" t="s">
        <v>3719</v>
      </c>
      <c r="D1411" s="106" t="s">
        <v>7284</v>
      </c>
      <c r="E1411" s="106" t="s">
        <v>7284</v>
      </c>
      <c r="F1411" s="106" t="s">
        <v>993</v>
      </c>
      <c r="G1411" s="14" t="s">
        <v>7282</v>
      </c>
      <c r="H1411" s="29" t="s">
        <v>949</v>
      </c>
      <c r="I1411" s="29" t="s">
        <v>949</v>
      </c>
      <c r="J1411" s="29" t="s">
        <v>949</v>
      </c>
      <c r="K1411" s="29" t="s">
        <v>949</v>
      </c>
      <c r="L1411" s="29" t="s">
        <v>3826</v>
      </c>
      <c r="M1411" s="29" t="s">
        <v>1881</v>
      </c>
      <c r="N1411" s="106" t="s">
        <v>1172</v>
      </c>
      <c r="O1411" s="106" t="s">
        <v>949</v>
      </c>
      <c r="P1411" s="106" t="s">
        <v>949</v>
      </c>
      <c r="Q1411" s="106" t="s">
        <v>949</v>
      </c>
      <c r="R1411" s="29" t="s">
        <v>6246</v>
      </c>
      <c r="S1411" s="29" t="s">
        <v>949</v>
      </c>
      <c r="T1411" s="29" t="s">
        <v>949</v>
      </c>
      <c r="U1411" s="29" t="s">
        <v>949</v>
      </c>
      <c r="V1411" s="14" t="s">
        <v>949</v>
      </c>
      <c r="W1411" s="14" t="s">
        <v>949</v>
      </c>
      <c r="X1411" s="14" t="s">
        <v>949</v>
      </c>
      <c r="Y1411" s="14" t="s">
        <v>949</v>
      </c>
      <c r="Z1411" s="14" t="s">
        <v>949</v>
      </c>
      <c r="AA1411" s="14" t="s">
        <v>949</v>
      </c>
      <c r="AB1411" s="14" t="s">
        <v>949</v>
      </c>
      <c r="AC1411" s="14" t="s">
        <v>949</v>
      </c>
      <c r="AD1411" s="14" t="s">
        <v>949</v>
      </c>
      <c r="AE1411" s="998"/>
      <c r="AF1411" s="998" t="s">
        <v>132</v>
      </c>
      <c r="AG1411" s="998"/>
      <c r="AH1411" s="998"/>
      <c r="AI1411" s="998"/>
      <c r="AJ1411" s="998">
        <f t="shared" si="125"/>
        <v>1</v>
      </c>
      <c r="AK1411" s="998">
        <f t="shared" si="126"/>
        <v>1</v>
      </c>
    </row>
    <row r="1412" spans="1:38" ht="16.5">
      <c r="A1412" s="1018"/>
      <c r="B1412" s="29">
        <f t="shared" si="127"/>
        <v>1410</v>
      </c>
      <c r="C1412" s="14" t="s">
        <v>3719</v>
      </c>
      <c r="D1412" s="99" t="s">
        <v>7285</v>
      </c>
      <c r="E1412" s="99" t="s">
        <v>7285</v>
      </c>
      <c r="F1412" s="106" t="s">
        <v>947</v>
      </c>
      <c r="G1412" s="683" t="s">
        <v>7286</v>
      </c>
      <c r="H1412" s="1019" t="s">
        <v>949</v>
      </c>
      <c r="I1412" s="1019" t="s">
        <v>949</v>
      </c>
      <c r="J1412" s="1019" t="s">
        <v>949</v>
      </c>
      <c r="K1412" s="1019" t="s">
        <v>949</v>
      </c>
      <c r="L1412" s="1019" t="s">
        <v>949</v>
      </c>
      <c r="M1412" s="1019" t="s">
        <v>949</v>
      </c>
      <c r="N1412" s="155" t="s">
        <v>949</v>
      </c>
      <c r="O1412" s="155" t="s">
        <v>949</v>
      </c>
      <c r="P1412" s="155" t="s">
        <v>949</v>
      </c>
      <c r="Q1412" s="106" t="s">
        <v>949</v>
      </c>
      <c r="R1412" s="1019" t="s">
        <v>949</v>
      </c>
      <c r="S1412" s="29" t="s">
        <v>949</v>
      </c>
      <c r="T1412" s="29" t="s">
        <v>949</v>
      </c>
      <c r="U1412" s="29" t="s">
        <v>949</v>
      </c>
      <c r="V1412" s="14" t="s">
        <v>949</v>
      </c>
      <c r="W1412" s="14" t="s">
        <v>949</v>
      </c>
      <c r="X1412" s="14" t="s">
        <v>949</v>
      </c>
      <c r="Y1412" s="14" t="s">
        <v>949</v>
      </c>
      <c r="Z1412" s="14" t="s">
        <v>949</v>
      </c>
      <c r="AA1412" s="14" t="s">
        <v>949</v>
      </c>
      <c r="AB1412" s="14" t="s">
        <v>949</v>
      </c>
      <c r="AC1412" s="14" t="s">
        <v>949</v>
      </c>
      <c r="AD1412" s="14" t="s">
        <v>949</v>
      </c>
      <c r="AE1412" s="998" t="s">
        <v>940</v>
      </c>
      <c r="AF1412" s="998" t="s">
        <v>132</v>
      </c>
      <c r="AG1412" s="998"/>
      <c r="AH1412" s="998"/>
      <c r="AI1412" s="998"/>
      <c r="AJ1412" s="998">
        <f t="shared" si="125"/>
        <v>1</v>
      </c>
      <c r="AK1412" s="998">
        <f t="shared" si="126"/>
        <v>1</v>
      </c>
    </row>
    <row r="1413" spans="1:38" ht="16.5">
      <c r="A1413" s="1018"/>
      <c r="B1413" s="29">
        <f t="shared" si="127"/>
        <v>1411</v>
      </c>
      <c r="C1413" s="14" t="s">
        <v>3719</v>
      </c>
      <c r="D1413" s="99" t="s">
        <v>7287</v>
      </c>
      <c r="E1413" s="99" t="s">
        <v>7287</v>
      </c>
      <c r="F1413" s="106" t="s">
        <v>947</v>
      </c>
      <c r="G1413" s="683" t="s">
        <v>6972</v>
      </c>
      <c r="H1413" s="1019" t="s">
        <v>949</v>
      </c>
      <c r="I1413" s="1019" t="s">
        <v>949</v>
      </c>
      <c r="J1413" s="1019" t="s">
        <v>949</v>
      </c>
      <c r="K1413" s="1019" t="s">
        <v>949</v>
      </c>
      <c r="L1413" s="1019" t="s">
        <v>949</v>
      </c>
      <c r="M1413" s="1019" t="s">
        <v>949</v>
      </c>
      <c r="N1413" s="155" t="s">
        <v>949</v>
      </c>
      <c r="O1413" s="155" t="s">
        <v>949</v>
      </c>
      <c r="P1413" s="155" t="s">
        <v>949</v>
      </c>
      <c r="Q1413" s="106" t="s">
        <v>949</v>
      </c>
      <c r="R1413" s="1019" t="s">
        <v>949</v>
      </c>
      <c r="S1413" s="29" t="s">
        <v>949</v>
      </c>
      <c r="T1413" s="29" t="s">
        <v>949</v>
      </c>
      <c r="U1413" s="29" t="s">
        <v>949</v>
      </c>
      <c r="V1413" s="14" t="s">
        <v>949</v>
      </c>
      <c r="W1413" s="14" t="s">
        <v>949</v>
      </c>
      <c r="X1413" s="14" t="s">
        <v>949</v>
      </c>
      <c r="Y1413" s="14" t="s">
        <v>949</v>
      </c>
      <c r="Z1413" s="14" t="s">
        <v>949</v>
      </c>
      <c r="AA1413" s="14" t="s">
        <v>949</v>
      </c>
      <c r="AB1413" s="14" t="s">
        <v>949</v>
      </c>
      <c r="AC1413" s="14" t="s">
        <v>949</v>
      </c>
      <c r="AD1413" s="14" t="s">
        <v>949</v>
      </c>
      <c r="AE1413" s="998" t="s">
        <v>940</v>
      </c>
      <c r="AF1413" s="998" t="s">
        <v>132</v>
      </c>
      <c r="AG1413" s="998"/>
      <c r="AH1413" s="998"/>
      <c r="AI1413" s="998"/>
      <c r="AJ1413" s="998">
        <f t="shared" si="125"/>
        <v>1</v>
      </c>
      <c r="AK1413" s="998">
        <f t="shared" si="126"/>
        <v>1</v>
      </c>
    </row>
    <row r="1414" spans="1:38" ht="16.5">
      <c r="A1414" s="1018"/>
      <c r="B1414" s="29">
        <f t="shared" si="127"/>
        <v>1412</v>
      </c>
      <c r="C1414" s="14" t="s">
        <v>3719</v>
      </c>
      <c r="D1414" s="99" t="s">
        <v>7288</v>
      </c>
      <c r="E1414" s="99" t="s">
        <v>7288</v>
      </c>
      <c r="F1414" s="106" t="s">
        <v>947</v>
      </c>
      <c r="G1414" s="683" t="s">
        <v>7289</v>
      </c>
      <c r="H1414" s="1019" t="s">
        <v>949</v>
      </c>
      <c r="I1414" s="1019" t="s">
        <v>949</v>
      </c>
      <c r="J1414" s="1019" t="s">
        <v>949</v>
      </c>
      <c r="K1414" s="1019" t="s">
        <v>949</v>
      </c>
      <c r="L1414" s="1019" t="s">
        <v>949</v>
      </c>
      <c r="M1414" s="1019" t="s">
        <v>949</v>
      </c>
      <c r="N1414" s="155" t="s">
        <v>949</v>
      </c>
      <c r="O1414" s="155" t="s">
        <v>949</v>
      </c>
      <c r="P1414" s="155" t="s">
        <v>949</v>
      </c>
      <c r="Q1414" s="106" t="s">
        <v>949</v>
      </c>
      <c r="R1414" s="1019" t="s">
        <v>949</v>
      </c>
      <c r="S1414" s="29" t="s">
        <v>949</v>
      </c>
      <c r="T1414" s="29" t="s">
        <v>949</v>
      </c>
      <c r="U1414" s="29" t="s">
        <v>949</v>
      </c>
      <c r="V1414" s="14" t="s">
        <v>949</v>
      </c>
      <c r="W1414" s="14" t="s">
        <v>949</v>
      </c>
      <c r="X1414" s="14" t="s">
        <v>949</v>
      </c>
      <c r="Y1414" s="14" t="s">
        <v>949</v>
      </c>
      <c r="Z1414" s="14" t="s">
        <v>949</v>
      </c>
      <c r="AA1414" s="14" t="s">
        <v>949</v>
      </c>
      <c r="AB1414" s="14" t="s">
        <v>949</v>
      </c>
      <c r="AC1414" s="14" t="s">
        <v>949</v>
      </c>
      <c r="AD1414" s="14" t="s">
        <v>949</v>
      </c>
      <c r="AE1414" s="998" t="s">
        <v>940</v>
      </c>
      <c r="AF1414" s="998" t="s">
        <v>132</v>
      </c>
      <c r="AG1414" s="998"/>
      <c r="AH1414" s="998"/>
      <c r="AI1414" s="998"/>
      <c r="AJ1414" s="998">
        <f t="shared" si="125"/>
        <v>1</v>
      </c>
      <c r="AK1414" s="998">
        <f t="shared" si="126"/>
        <v>1</v>
      </c>
    </row>
    <row r="1415" spans="1:38" ht="16.5">
      <c r="A1415" s="1018"/>
      <c r="B1415" s="29">
        <f t="shared" si="127"/>
        <v>1413</v>
      </c>
      <c r="C1415" s="14" t="s">
        <v>3719</v>
      </c>
      <c r="D1415" s="99" t="s">
        <v>7290</v>
      </c>
      <c r="E1415" s="99" t="s">
        <v>7290</v>
      </c>
      <c r="F1415" s="106" t="s">
        <v>947</v>
      </c>
      <c r="G1415" s="683" t="s">
        <v>7289</v>
      </c>
      <c r="H1415" s="1019" t="s">
        <v>949</v>
      </c>
      <c r="I1415" s="1019" t="s">
        <v>949</v>
      </c>
      <c r="J1415" s="1019" t="s">
        <v>949</v>
      </c>
      <c r="K1415" s="1019" t="s">
        <v>949</v>
      </c>
      <c r="L1415" s="1019" t="s">
        <v>949</v>
      </c>
      <c r="M1415" s="1019" t="s">
        <v>949</v>
      </c>
      <c r="N1415" s="155" t="s">
        <v>949</v>
      </c>
      <c r="O1415" s="155" t="s">
        <v>949</v>
      </c>
      <c r="P1415" s="155" t="s">
        <v>949</v>
      </c>
      <c r="Q1415" s="106" t="s">
        <v>949</v>
      </c>
      <c r="R1415" s="1019" t="s">
        <v>949</v>
      </c>
      <c r="S1415" s="29" t="s">
        <v>949</v>
      </c>
      <c r="T1415" s="29" t="s">
        <v>949</v>
      </c>
      <c r="U1415" s="29" t="s">
        <v>949</v>
      </c>
      <c r="V1415" s="14" t="s">
        <v>949</v>
      </c>
      <c r="W1415" s="14" t="s">
        <v>949</v>
      </c>
      <c r="X1415" s="14" t="s">
        <v>949</v>
      </c>
      <c r="Y1415" s="14" t="s">
        <v>949</v>
      </c>
      <c r="Z1415" s="14" t="s">
        <v>949</v>
      </c>
      <c r="AA1415" s="14" t="s">
        <v>949</v>
      </c>
      <c r="AB1415" s="14" t="s">
        <v>949</v>
      </c>
      <c r="AC1415" s="14" t="s">
        <v>949</v>
      </c>
      <c r="AD1415" s="14" t="s">
        <v>949</v>
      </c>
      <c r="AE1415" s="998" t="s">
        <v>940</v>
      </c>
      <c r="AF1415" s="998" t="s">
        <v>132</v>
      </c>
      <c r="AG1415" s="998"/>
      <c r="AH1415" s="998"/>
      <c r="AI1415" s="998"/>
      <c r="AJ1415" s="998">
        <f t="shared" si="125"/>
        <v>1</v>
      </c>
      <c r="AK1415" s="998">
        <f t="shared" si="126"/>
        <v>1</v>
      </c>
    </row>
    <row r="1416" spans="1:38" ht="16.5">
      <c r="A1416" s="1018"/>
      <c r="B1416" s="29">
        <f t="shared" si="127"/>
        <v>1414</v>
      </c>
      <c r="C1416" s="14" t="s">
        <v>3719</v>
      </c>
      <c r="D1416" s="106" t="s">
        <v>7291</v>
      </c>
      <c r="E1416" s="106" t="s">
        <v>7291</v>
      </c>
      <c r="F1416" s="106" t="s">
        <v>979</v>
      </c>
      <c r="G1416" s="14" t="s">
        <v>7292</v>
      </c>
      <c r="H1416" s="29" t="s">
        <v>949</v>
      </c>
      <c r="I1416" s="29" t="s">
        <v>949</v>
      </c>
      <c r="J1416" s="29" t="s">
        <v>949</v>
      </c>
      <c r="K1416" s="29" t="s">
        <v>949</v>
      </c>
      <c r="L1416" s="29" t="s">
        <v>4073</v>
      </c>
      <c r="M1416" s="29" t="s">
        <v>1412</v>
      </c>
      <c r="N1416" s="106" t="s">
        <v>6231</v>
      </c>
      <c r="O1416" s="106" t="s">
        <v>949</v>
      </c>
      <c r="P1416" s="106" t="s">
        <v>949</v>
      </c>
      <c r="Q1416" s="106" t="s">
        <v>949</v>
      </c>
      <c r="R1416" s="29" t="s">
        <v>3809</v>
      </c>
      <c r="S1416" s="29" t="s">
        <v>949</v>
      </c>
      <c r="T1416" s="29" t="s">
        <v>949</v>
      </c>
      <c r="U1416" s="29" t="s">
        <v>949</v>
      </c>
      <c r="V1416" s="14" t="s">
        <v>949</v>
      </c>
      <c r="W1416" s="14" t="s">
        <v>949</v>
      </c>
      <c r="X1416" s="14" t="s">
        <v>949</v>
      </c>
      <c r="Y1416" s="14" t="s">
        <v>949</v>
      </c>
      <c r="Z1416" s="14" t="s">
        <v>949</v>
      </c>
      <c r="AA1416" s="14" t="s">
        <v>949</v>
      </c>
      <c r="AB1416" s="14" t="s">
        <v>949</v>
      </c>
      <c r="AC1416" s="14" t="s">
        <v>949</v>
      </c>
      <c r="AD1416" s="14" t="s">
        <v>949</v>
      </c>
      <c r="AE1416" s="998"/>
      <c r="AF1416" s="998" t="s">
        <v>132</v>
      </c>
      <c r="AG1416" s="998"/>
      <c r="AH1416" s="998"/>
      <c r="AI1416" s="998"/>
      <c r="AJ1416" s="998">
        <f t="shared" si="125"/>
        <v>1</v>
      </c>
      <c r="AK1416" s="998">
        <f t="shared" si="126"/>
        <v>1</v>
      </c>
    </row>
    <row r="1417" spans="1:38" ht="16.5">
      <c r="A1417" s="1018"/>
      <c r="B1417" s="29">
        <f t="shared" si="127"/>
        <v>1415</v>
      </c>
      <c r="C1417" s="14" t="s">
        <v>3719</v>
      </c>
      <c r="D1417" s="106" t="s">
        <v>7293</v>
      </c>
      <c r="E1417" s="106" t="s">
        <v>7293</v>
      </c>
      <c r="F1417" s="106" t="s">
        <v>979</v>
      </c>
      <c r="G1417" s="14" t="s">
        <v>7294</v>
      </c>
      <c r="H1417" s="29" t="s">
        <v>949</v>
      </c>
      <c r="I1417" s="29">
        <v>0.04</v>
      </c>
      <c r="J1417" s="29" t="s">
        <v>949</v>
      </c>
      <c r="K1417" s="29" t="s">
        <v>949</v>
      </c>
      <c r="L1417" s="29" t="s">
        <v>5828</v>
      </c>
      <c r="M1417" s="29" t="s">
        <v>5829</v>
      </c>
      <c r="N1417" s="106" t="s">
        <v>3773</v>
      </c>
      <c r="O1417" s="106" t="s">
        <v>949</v>
      </c>
      <c r="P1417" s="106" t="s">
        <v>949</v>
      </c>
      <c r="Q1417" s="106" t="s">
        <v>949</v>
      </c>
      <c r="R1417" s="29" t="s">
        <v>3827</v>
      </c>
      <c r="S1417" s="29" t="s">
        <v>949</v>
      </c>
      <c r="T1417" s="29" t="s">
        <v>949</v>
      </c>
      <c r="U1417" s="29" t="s">
        <v>949</v>
      </c>
      <c r="V1417" s="14" t="s">
        <v>949</v>
      </c>
      <c r="W1417" s="14" t="s">
        <v>949</v>
      </c>
      <c r="X1417" s="14" t="s">
        <v>949</v>
      </c>
      <c r="Y1417" s="14" t="s">
        <v>949</v>
      </c>
      <c r="Z1417" s="14" t="s">
        <v>949</v>
      </c>
      <c r="AA1417" s="14" t="s">
        <v>949</v>
      </c>
      <c r="AB1417" s="14" t="s">
        <v>949</v>
      </c>
      <c r="AC1417" s="14" t="s">
        <v>949</v>
      </c>
      <c r="AD1417" s="14" t="s">
        <v>949</v>
      </c>
      <c r="AE1417" s="998"/>
      <c r="AF1417" s="998" t="s">
        <v>132</v>
      </c>
      <c r="AG1417" s="998"/>
      <c r="AH1417" s="998"/>
      <c r="AI1417" s="998"/>
      <c r="AJ1417" s="998">
        <f t="shared" si="125"/>
        <v>1</v>
      </c>
      <c r="AK1417" s="998">
        <f t="shared" si="126"/>
        <v>1</v>
      </c>
    </row>
    <row r="1418" spans="1:38" ht="16.5">
      <c r="A1418" s="1018"/>
      <c r="B1418" s="29">
        <f t="shared" si="127"/>
        <v>1416</v>
      </c>
      <c r="C1418" s="14" t="s">
        <v>3719</v>
      </c>
      <c r="D1418" s="106" t="s">
        <v>7295</v>
      </c>
      <c r="E1418" s="106" t="s">
        <v>7295</v>
      </c>
      <c r="F1418" s="106" t="s">
        <v>979</v>
      </c>
      <c r="G1418" s="14" t="s">
        <v>7296</v>
      </c>
      <c r="H1418" s="29" t="s">
        <v>949</v>
      </c>
      <c r="I1418" s="29" t="s">
        <v>949</v>
      </c>
      <c r="J1418" s="29" t="s">
        <v>949</v>
      </c>
      <c r="K1418" s="29" t="s">
        <v>949</v>
      </c>
      <c r="L1418" s="29" t="s">
        <v>5803</v>
      </c>
      <c r="M1418" s="29" t="s">
        <v>1412</v>
      </c>
      <c r="N1418" s="106" t="s">
        <v>5804</v>
      </c>
      <c r="O1418" s="106" t="s">
        <v>949</v>
      </c>
      <c r="P1418" s="106" t="s">
        <v>949</v>
      </c>
      <c r="Q1418" s="106" t="s">
        <v>949</v>
      </c>
      <c r="R1418" s="29" t="s">
        <v>3827</v>
      </c>
      <c r="S1418" s="29" t="s">
        <v>949</v>
      </c>
      <c r="T1418" s="29" t="s">
        <v>949</v>
      </c>
      <c r="U1418" s="29" t="s">
        <v>949</v>
      </c>
      <c r="V1418" s="14" t="s">
        <v>949</v>
      </c>
      <c r="W1418" s="14" t="s">
        <v>949</v>
      </c>
      <c r="X1418" s="14" t="s">
        <v>949</v>
      </c>
      <c r="Y1418" s="14" t="s">
        <v>949</v>
      </c>
      <c r="Z1418" s="14" t="s">
        <v>949</v>
      </c>
      <c r="AA1418" s="14" t="s">
        <v>949</v>
      </c>
      <c r="AB1418" s="14" t="s">
        <v>949</v>
      </c>
      <c r="AC1418" s="14" t="s">
        <v>949</v>
      </c>
      <c r="AD1418" s="14" t="s">
        <v>949</v>
      </c>
      <c r="AE1418" s="998"/>
      <c r="AF1418" s="998" t="s">
        <v>132</v>
      </c>
      <c r="AG1418" s="998"/>
      <c r="AH1418" s="998"/>
      <c r="AI1418" s="998"/>
      <c r="AJ1418" s="998">
        <f t="shared" si="125"/>
        <v>1</v>
      </c>
      <c r="AK1418" s="998">
        <f t="shared" si="126"/>
        <v>1</v>
      </c>
    </row>
    <row r="1419" spans="1:38" ht="16.5">
      <c r="A1419" s="1018"/>
      <c r="B1419" s="29">
        <f t="shared" si="127"/>
        <v>1417</v>
      </c>
      <c r="C1419" s="14" t="s">
        <v>3719</v>
      </c>
      <c r="D1419" s="106" t="s">
        <v>7297</v>
      </c>
      <c r="E1419" s="106" t="s">
        <v>7297</v>
      </c>
      <c r="F1419" s="106" t="s">
        <v>979</v>
      </c>
      <c r="G1419" s="14" t="s">
        <v>7298</v>
      </c>
      <c r="H1419" s="29" t="s">
        <v>949</v>
      </c>
      <c r="I1419" s="29" t="s">
        <v>949</v>
      </c>
      <c r="J1419" s="29" t="s">
        <v>949</v>
      </c>
      <c r="K1419" s="29" t="s">
        <v>949</v>
      </c>
      <c r="L1419" s="29" t="s">
        <v>5803</v>
      </c>
      <c r="M1419" s="29" t="s">
        <v>1412</v>
      </c>
      <c r="N1419" s="106" t="s">
        <v>5804</v>
      </c>
      <c r="O1419" s="106" t="s">
        <v>949</v>
      </c>
      <c r="P1419" s="106" t="s">
        <v>949</v>
      </c>
      <c r="Q1419" s="106" t="s">
        <v>949</v>
      </c>
      <c r="R1419" s="29" t="s">
        <v>3827</v>
      </c>
      <c r="S1419" s="29" t="s">
        <v>949</v>
      </c>
      <c r="T1419" s="29" t="s">
        <v>949</v>
      </c>
      <c r="U1419" s="29" t="s">
        <v>949</v>
      </c>
      <c r="V1419" s="14" t="s">
        <v>949</v>
      </c>
      <c r="W1419" s="14" t="s">
        <v>949</v>
      </c>
      <c r="X1419" s="14" t="s">
        <v>949</v>
      </c>
      <c r="Y1419" s="14" t="s">
        <v>949</v>
      </c>
      <c r="Z1419" s="14" t="s">
        <v>949</v>
      </c>
      <c r="AA1419" s="14" t="s">
        <v>949</v>
      </c>
      <c r="AB1419" s="14" t="s">
        <v>949</v>
      </c>
      <c r="AC1419" s="14" t="s">
        <v>949</v>
      </c>
      <c r="AD1419" s="14" t="s">
        <v>949</v>
      </c>
      <c r="AE1419" s="998"/>
      <c r="AF1419" s="998" t="s">
        <v>132</v>
      </c>
      <c r="AG1419" s="998"/>
      <c r="AH1419" s="998"/>
      <c r="AI1419" s="998"/>
      <c r="AJ1419" s="998">
        <f t="shared" si="125"/>
        <v>1</v>
      </c>
      <c r="AK1419" s="998">
        <f t="shared" si="126"/>
        <v>1</v>
      </c>
    </row>
    <row r="1420" spans="1:38" ht="16.5">
      <c r="A1420" s="1018"/>
      <c r="B1420" s="29">
        <f t="shared" si="127"/>
        <v>1418</v>
      </c>
      <c r="C1420" s="14" t="s">
        <v>3719</v>
      </c>
      <c r="D1420" s="106" t="s">
        <v>7299</v>
      </c>
      <c r="E1420" s="106" t="s">
        <v>7299</v>
      </c>
      <c r="F1420" s="106" t="s">
        <v>979</v>
      </c>
      <c r="G1420" s="14" t="s">
        <v>7300</v>
      </c>
      <c r="H1420" s="29" t="s">
        <v>949</v>
      </c>
      <c r="I1420" s="29" t="s">
        <v>949</v>
      </c>
      <c r="J1420" s="29" t="s">
        <v>949</v>
      </c>
      <c r="K1420" s="29" t="s">
        <v>949</v>
      </c>
      <c r="L1420" s="29" t="s">
        <v>5809</v>
      </c>
      <c r="M1420" s="29" t="s">
        <v>3808</v>
      </c>
      <c r="N1420" s="106" t="s">
        <v>5526</v>
      </c>
      <c r="O1420" s="106" t="s">
        <v>949</v>
      </c>
      <c r="P1420" s="106" t="s">
        <v>949</v>
      </c>
      <c r="Q1420" s="106" t="s">
        <v>949</v>
      </c>
      <c r="R1420" s="29" t="s">
        <v>3827</v>
      </c>
      <c r="S1420" s="29" t="s">
        <v>949</v>
      </c>
      <c r="T1420" s="29" t="s">
        <v>949</v>
      </c>
      <c r="U1420" s="29" t="s">
        <v>949</v>
      </c>
      <c r="V1420" s="14" t="s">
        <v>949</v>
      </c>
      <c r="W1420" s="14" t="s">
        <v>949</v>
      </c>
      <c r="X1420" s="14" t="s">
        <v>949</v>
      </c>
      <c r="Y1420" s="14" t="s">
        <v>949</v>
      </c>
      <c r="Z1420" s="14" t="s">
        <v>949</v>
      </c>
      <c r="AA1420" s="14" t="s">
        <v>949</v>
      </c>
      <c r="AB1420" s="14" t="s">
        <v>949</v>
      </c>
      <c r="AC1420" s="14" t="s">
        <v>949</v>
      </c>
      <c r="AD1420" s="14" t="s">
        <v>949</v>
      </c>
      <c r="AE1420" s="998"/>
      <c r="AF1420" s="998" t="s">
        <v>132</v>
      </c>
      <c r="AG1420" s="998"/>
      <c r="AH1420" s="998"/>
      <c r="AI1420" s="998"/>
      <c r="AJ1420" s="998">
        <f t="shared" si="125"/>
        <v>1</v>
      </c>
      <c r="AK1420" s="998">
        <f t="shared" si="126"/>
        <v>1</v>
      </c>
    </row>
    <row r="1421" spans="1:38" s="1038" customFormat="1" ht="16.5">
      <c r="A1421" s="1018"/>
      <c r="B1421" s="29">
        <f t="shared" si="127"/>
        <v>1419</v>
      </c>
      <c r="C1421" s="14" t="s">
        <v>3719</v>
      </c>
      <c r="D1421" s="106" t="s">
        <v>7301</v>
      </c>
      <c r="E1421" s="106" t="s">
        <v>7301</v>
      </c>
      <c r="F1421" s="106" t="s">
        <v>979</v>
      </c>
      <c r="G1421" s="14" t="s">
        <v>7302</v>
      </c>
      <c r="H1421" s="29" t="s">
        <v>949</v>
      </c>
      <c r="I1421" s="29" t="s">
        <v>949</v>
      </c>
      <c r="J1421" s="29" t="s">
        <v>949</v>
      </c>
      <c r="K1421" s="29" t="s">
        <v>949</v>
      </c>
      <c r="L1421" s="29" t="s">
        <v>6316</v>
      </c>
      <c r="M1421" s="29" t="s">
        <v>1083</v>
      </c>
      <c r="N1421" s="106" t="s">
        <v>3920</v>
      </c>
      <c r="O1421" s="106" t="s">
        <v>949</v>
      </c>
      <c r="P1421" s="106" t="s">
        <v>949</v>
      </c>
      <c r="Q1421" s="106" t="s">
        <v>949</v>
      </c>
      <c r="R1421" s="29" t="s">
        <v>3809</v>
      </c>
      <c r="S1421" s="29" t="s">
        <v>949</v>
      </c>
      <c r="T1421" s="29" t="s">
        <v>949</v>
      </c>
      <c r="U1421" s="29" t="s">
        <v>949</v>
      </c>
      <c r="V1421" s="14" t="s">
        <v>949</v>
      </c>
      <c r="W1421" s="14" t="s">
        <v>949</v>
      </c>
      <c r="X1421" s="14" t="s">
        <v>949</v>
      </c>
      <c r="Y1421" s="14" t="s">
        <v>949</v>
      </c>
      <c r="Z1421" s="14" t="s">
        <v>949</v>
      </c>
      <c r="AA1421" s="14" t="s">
        <v>949</v>
      </c>
      <c r="AB1421" s="14" t="s">
        <v>949</v>
      </c>
      <c r="AC1421" s="14" t="s">
        <v>949</v>
      </c>
      <c r="AD1421" s="14" t="s">
        <v>949</v>
      </c>
      <c r="AE1421" s="998"/>
      <c r="AF1421" s="998" t="s">
        <v>132</v>
      </c>
      <c r="AG1421" s="998"/>
      <c r="AH1421" s="998"/>
      <c r="AI1421" s="998"/>
      <c r="AJ1421" s="998">
        <f t="shared" si="125"/>
        <v>1</v>
      </c>
      <c r="AK1421" s="998">
        <f t="shared" si="126"/>
        <v>1</v>
      </c>
      <c r="AL1421" s="284"/>
    </row>
    <row r="1422" spans="1:38" ht="16.5">
      <c r="A1422" s="1018"/>
      <c r="B1422" s="29">
        <f t="shared" si="127"/>
        <v>1420</v>
      </c>
      <c r="C1422" s="14" t="s">
        <v>3719</v>
      </c>
      <c r="D1422" s="106" t="s">
        <v>7303</v>
      </c>
      <c r="E1422" s="106" t="s">
        <v>7303</v>
      </c>
      <c r="F1422" s="106" t="s">
        <v>979</v>
      </c>
      <c r="G1422" s="14" t="s">
        <v>7304</v>
      </c>
      <c r="H1422" s="29" t="s">
        <v>949</v>
      </c>
      <c r="I1422" s="29" t="s">
        <v>949</v>
      </c>
      <c r="J1422" s="29" t="s">
        <v>949</v>
      </c>
      <c r="K1422" s="29" t="s">
        <v>949</v>
      </c>
      <c r="L1422" s="29" t="s">
        <v>5880</v>
      </c>
      <c r="M1422" s="29" t="s">
        <v>1083</v>
      </c>
      <c r="N1422" s="106" t="s">
        <v>3920</v>
      </c>
      <c r="O1422" s="106" t="s">
        <v>949</v>
      </c>
      <c r="P1422" s="106" t="s">
        <v>949</v>
      </c>
      <c r="Q1422" s="106" t="s">
        <v>949</v>
      </c>
      <c r="R1422" s="29" t="s">
        <v>3809</v>
      </c>
      <c r="S1422" s="29" t="s">
        <v>949</v>
      </c>
      <c r="T1422" s="29" t="s">
        <v>949</v>
      </c>
      <c r="U1422" s="29" t="s">
        <v>949</v>
      </c>
      <c r="V1422" s="14" t="s">
        <v>949</v>
      </c>
      <c r="W1422" s="14" t="s">
        <v>949</v>
      </c>
      <c r="X1422" s="14" t="s">
        <v>949</v>
      </c>
      <c r="Y1422" s="14" t="s">
        <v>949</v>
      </c>
      <c r="Z1422" s="14" t="s">
        <v>949</v>
      </c>
      <c r="AA1422" s="14" t="s">
        <v>949</v>
      </c>
      <c r="AB1422" s="14" t="s">
        <v>949</v>
      </c>
      <c r="AC1422" s="14" t="s">
        <v>949</v>
      </c>
      <c r="AD1422" s="14" t="s">
        <v>949</v>
      </c>
      <c r="AE1422" s="998"/>
      <c r="AF1422" s="998" t="s">
        <v>132</v>
      </c>
      <c r="AG1422" s="998"/>
      <c r="AH1422" s="998"/>
      <c r="AI1422" s="998"/>
      <c r="AJ1422" s="998">
        <f t="shared" si="125"/>
        <v>1</v>
      </c>
      <c r="AK1422" s="998">
        <f t="shared" si="126"/>
        <v>1</v>
      </c>
    </row>
    <row r="1423" spans="1:38" ht="16.5">
      <c r="A1423" s="1018"/>
      <c r="B1423" s="29">
        <f t="shared" si="127"/>
        <v>1421</v>
      </c>
      <c r="C1423" s="14" t="s">
        <v>4185</v>
      </c>
      <c r="D1423" s="106" t="s">
        <v>7305</v>
      </c>
      <c r="E1423" s="106" t="s">
        <v>7305</v>
      </c>
      <c r="F1423" s="106" t="s">
        <v>979</v>
      </c>
      <c r="G1423" s="14" t="s">
        <v>7306</v>
      </c>
      <c r="H1423" s="29" t="s">
        <v>949</v>
      </c>
      <c r="I1423" s="29" t="s">
        <v>949</v>
      </c>
      <c r="J1423" s="29" t="s">
        <v>949</v>
      </c>
      <c r="K1423" s="29" t="s">
        <v>949</v>
      </c>
      <c r="L1423" s="29" t="s">
        <v>6085</v>
      </c>
      <c r="M1423" s="29" t="s">
        <v>5557</v>
      </c>
      <c r="N1423" s="106" t="s">
        <v>2018</v>
      </c>
      <c r="O1423" s="106" t="s">
        <v>5558</v>
      </c>
      <c r="P1423" s="106" t="s">
        <v>949</v>
      </c>
      <c r="Q1423" s="106" t="s">
        <v>949</v>
      </c>
      <c r="R1423" s="29" t="s">
        <v>1142</v>
      </c>
      <c r="S1423" s="29" t="s">
        <v>949</v>
      </c>
      <c r="T1423" s="29" t="s">
        <v>949</v>
      </c>
      <c r="U1423" s="29" t="s">
        <v>949</v>
      </c>
      <c r="V1423" s="14" t="s">
        <v>949</v>
      </c>
      <c r="W1423" s="14" t="s">
        <v>949</v>
      </c>
      <c r="X1423" s="14" t="s">
        <v>949</v>
      </c>
      <c r="Y1423" s="14" t="s">
        <v>949</v>
      </c>
      <c r="Z1423" s="14" t="s">
        <v>949</v>
      </c>
      <c r="AA1423" s="14" t="s">
        <v>949</v>
      </c>
      <c r="AB1423" s="14" t="s">
        <v>949</v>
      </c>
      <c r="AC1423" s="14" t="s">
        <v>949</v>
      </c>
      <c r="AD1423" s="14" t="s">
        <v>949</v>
      </c>
      <c r="AE1423" s="998"/>
      <c r="AF1423" s="998" t="s">
        <v>132</v>
      </c>
      <c r="AG1423" s="998"/>
      <c r="AH1423" s="998"/>
      <c r="AI1423" s="998"/>
      <c r="AJ1423" s="998">
        <f t="shared" si="125"/>
        <v>1</v>
      </c>
      <c r="AK1423" s="998">
        <f t="shared" si="126"/>
        <v>1</v>
      </c>
    </row>
    <row r="1424" spans="1:38" ht="16.5">
      <c r="A1424" s="1018"/>
      <c r="B1424" s="29">
        <f t="shared" si="127"/>
        <v>1422</v>
      </c>
      <c r="C1424" s="14" t="s">
        <v>3719</v>
      </c>
      <c r="D1424" s="106" t="s">
        <v>7307</v>
      </c>
      <c r="E1424" s="106" t="s">
        <v>7307</v>
      </c>
      <c r="F1424" s="106" t="s">
        <v>979</v>
      </c>
      <c r="G1424" s="14" t="s">
        <v>7308</v>
      </c>
      <c r="H1424" s="29" t="s">
        <v>949</v>
      </c>
      <c r="I1424" s="29" t="s">
        <v>949</v>
      </c>
      <c r="J1424" s="29" t="s">
        <v>949</v>
      </c>
      <c r="K1424" s="29" t="s">
        <v>949</v>
      </c>
      <c r="L1424" s="29" t="s">
        <v>6085</v>
      </c>
      <c r="M1424" s="29" t="s">
        <v>5557</v>
      </c>
      <c r="N1424" s="106" t="s">
        <v>2018</v>
      </c>
      <c r="O1424" s="106" t="s">
        <v>5558</v>
      </c>
      <c r="P1424" s="106" t="s">
        <v>949</v>
      </c>
      <c r="Q1424" s="106" t="s">
        <v>949</v>
      </c>
      <c r="R1424" s="29" t="s">
        <v>1142</v>
      </c>
      <c r="S1424" s="29" t="s">
        <v>949</v>
      </c>
      <c r="T1424" s="29" t="s">
        <v>949</v>
      </c>
      <c r="U1424" s="29" t="s">
        <v>949</v>
      </c>
      <c r="V1424" s="14" t="s">
        <v>949</v>
      </c>
      <c r="W1424" s="14" t="s">
        <v>949</v>
      </c>
      <c r="X1424" s="14" t="s">
        <v>949</v>
      </c>
      <c r="Y1424" s="14" t="s">
        <v>949</v>
      </c>
      <c r="Z1424" s="14" t="s">
        <v>949</v>
      </c>
      <c r="AA1424" s="14" t="s">
        <v>949</v>
      </c>
      <c r="AB1424" s="14" t="s">
        <v>949</v>
      </c>
      <c r="AC1424" s="14" t="s">
        <v>949</v>
      </c>
      <c r="AD1424" s="14" t="s">
        <v>949</v>
      </c>
      <c r="AE1424" s="998"/>
      <c r="AF1424" s="998" t="s">
        <v>132</v>
      </c>
      <c r="AG1424" s="998"/>
      <c r="AH1424" s="998"/>
      <c r="AI1424" s="998"/>
      <c r="AJ1424" s="998">
        <f t="shared" si="125"/>
        <v>1</v>
      </c>
      <c r="AK1424" s="998">
        <f t="shared" si="126"/>
        <v>1</v>
      </c>
    </row>
    <row r="1425" spans="1:37" ht="16.5">
      <c r="A1425" s="1018"/>
      <c r="B1425" s="29">
        <f t="shared" si="127"/>
        <v>1423</v>
      </c>
      <c r="C1425" s="14" t="s">
        <v>3719</v>
      </c>
      <c r="D1425" s="106" t="s">
        <v>7309</v>
      </c>
      <c r="E1425" s="106" t="s">
        <v>7309</v>
      </c>
      <c r="F1425" s="106" t="s">
        <v>979</v>
      </c>
      <c r="G1425" s="14" t="s">
        <v>7310</v>
      </c>
      <c r="H1425" s="29" t="s">
        <v>949</v>
      </c>
      <c r="I1425" s="29" t="s">
        <v>949</v>
      </c>
      <c r="J1425" s="29" t="s">
        <v>949</v>
      </c>
      <c r="K1425" s="29" t="s">
        <v>949</v>
      </c>
      <c r="L1425" s="29" t="s">
        <v>3937</v>
      </c>
      <c r="M1425" s="29" t="s">
        <v>1412</v>
      </c>
      <c r="N1425" s="106" t="s">
        <v>3938</v>
      </c>
      <c r="O1425" s="106" t="s">
        <v>983</v>
      </c>
      <c r="P1425" s="106" t="s">
        <v>984</v>
      </c>
      <c r="Q1425" s="106" t="s">
        <v>949</v>
      </c>
      <c r="R1425" s="29" t="s">
        <v>1166</v>
      </c>
      <c r="S1425" s="29" t="s">
        <v>949</v>
      </c>
      <c r="T1425" s="29" t="s">
        <v>949</v>
      </c>
      <c r="U1425" s="29" t="s">
        <v>949</v>
      </c>
      <c r="V1425" s="14" t="s">
        <v>949</v>
      </c>
      <c r="W1425" s="14" t="s">
        <v>949</v>
      </c>
      <c r="X1425" s="14" t="s">
        <v>949</v>
      </c>
      <c r="Y1425" s="14" t="s">
        <v>949</v>
      </c>
      <c r="Z1425" s="14" t="s">
        <v>949</v>
      </c>
      <c r="AA1425" s="14" t="s">
        <v>949</v>
      </c>
      <c r="AB1425" s="14" t="s">
        <v>949</v>
      </c>
      <c r="AC1425" s="14" t="s">
        <v>949</v>
      </c>
      <c r="AD1425" s="14" t="s">
        <v>949</v>
      </c>
      <c r="AE1425" s="998"/>
      <c r="AF1425" s="998" t="s">
        <v>132</v>
      </c>
      <c r="AG1425" s="998"/>
      <c r="AH1425" s="998"/>
      <c r="AI1425" s="998"/>
      <c r="AJ1425" s="998">
        <f t="shared" si="125"/>
        <v>1</v>
      </c>
      <c r="AK1425" s="998">
        <f t="shared" si="126"/>
        <v>1</v>
      </c>
    </row>
    <row r="1426" spans="1:37" ht="16.5">
      <c r="A1426" s="1018"/>
      <c r="B1426" s="29">
        <f t="shared" si="127"/>
        <v>1424</v>
      </c>
      <c r="C1426" s="14" t="s">
        <v>3719</v>
      </c>
      <c r="D1426" s="106" t="s">
        <v>7311</v>
      </c>
      <c r="E1426" s="106" t="s">
        <v>7311</v>
      </c>
      <c r="F1426" s="106" t="s">
        <v>979</v>
      </c>
      <c r="G1426" s="14" t="s">
        <v>7312</v>
      </c>
      <c r="H1426" s="29" t="s">
        <v>949</v>
      </c>
      <c r="I1426" s="29" t="s">
        <v>949</v>
      </c>
      <c r="J1426" s="29" t="s">
        <v>949</v>
      </c>
      <c r="K1426" s="29" t="s">
        <v>949</v>
      </c>
      <c r="L1426" s="29" t="s">
        <v>5870</v>
      </c>
      <c r="M1426" s="29" t="s">
        <v>3808</v>
      </c>
      <c r="N1426" s="106" t="s">
        <v>5871</v>
      </c>
      <c r="O1426" s="106" t="s">
        <v>949</v>
      </c>
      <c r="P1426" s="106" t="s">
        <v>949</v>
      </c>
      <c r="Q1426" s="106" t="s">
        <v>949</v>
      </c>
      <c r="R1426" s="29" t="s">
        <v>1142</v>
      </c>
      <c r="S1426" s="29" t="s">
        <v>949</v>
      </c>
      <c r="T1426" s="29" t="s">
        <v>949</v>
      </c>
      <c r="U1426" s="29" t="s">
        <v>949</v>
      </c>
      <c r="V1426" s="14" t="s">
        <v>949</v>
      </c>
      <c r="W1426" s="14" t="s">
        <v>949</v>
      </c>
      <c r="X1426" s="14" t="s">
        <v>949</v>
      </c>
      <c r="Y1426" s="14" t="s">
        <v>949</v>
      </c>
      <c r="Z1426" s="14" t="s">
        <v>949</v>
      </c>
      <c r="AA1426" s="14" t="s">
        <v>949</v>
      </c>
      <c r="AB1426" s="14" t="s">
        <v>949</v>
      </c>
      <c r="AC1426" s="14" t="s">
        <v>949</v>
      </c>
      <c r="AD1426" s="14" t="s">
        <v>949</v>
      </c>
      <c r="AE1426" s="998"/>
      <c r="AF1426" s="998" t="s">
        <v>132</v>
      </c>
      <c r="AG1426" s="998"/>
      <c r="AH1426" s="998"/>
      <c r="AI1426" s="998"/>
      <c r="AJ1426" s="998">
        <f t="shared" ref="AJ1426:AJ1489" si="129">COUNTIFS(D:D,D1426)</f>
        <v>1</v>
      </c>
      <c r="AK1426" s="998">
        <f t="shared" ref="AK1426:AK1489" si="130">COUNTIFS(E:E,E1426)</f>
        <v>1</v>
      </c>
    </row>
    <row r="1427" spans="1:37" ht="16.5">
      <c r="A1427" s="1018"/>
      <c r="B1427" s="29">
        <f t="shared" si="127"/>
        <v>1425</v>
      </c>
      <c r="C1427" s="14" t="s">
        <v>3719</v>
      </c>
      <c r="D1427" s="106" t="s">
        <v>7313</v>
      </c>
      <c r="E1427" s="106" t="s">
        <v>7313</v>
      </c>
      <c r="F1427" s="106" t="s">
        <v>979</v>
      </c>
      <c r="G1427" s="14" t="s">
        <v>7314</v>
      </c>
      <c r="H1427" s="29" t="s">
        <v>949</v>
      </c>
      <c r="I1427" s="29" t="s">
        <v>949</v>
      </c>
      <c r="J1427" s="29" t="s">
        <v>949</v>
      </c>
      <c r="K1427" s="29" t="s">
        <v>949</v>
      </c>
      <c r="L1427" s="29" t="s">
        <v>3937</v>
      </c>
      <c r="M1427" s="29" t="s">
        <v>1412</v>
      </c>
      <c r="N1427" s="106" t="s">
        <v>3938</v>
      </c>
      <c r="O1427" s="106" t="s">
        <v>983</v>
      </c>
      <c r="P1427" s="106" t="s">
        <v>984</v>
      </c>
      <c r="Q1427" s="106" t="s">
        <v>949</v>
      </c>
      <c r="R1427" s="29" t="s">
        <v>1166</v>
      </c>
      <c r="S1427" s="29" t="s">
        <v>949</v>
      </c>
      <c r="T1427" s="29" t="s">
        <v>949</v>
      </c>
      <c r="U1427" s="29" t="s">
        <v>949</v>
      </c>
      <c r="V1427" s="14" t="s">
        <v>949</v>
      </c>
      <c r="W1427" s="14" t="s">
        <v>949</v>
      </c>
      <c r="X1427" s="14" t="s">
        <v>949</v>
      </c>
      <c r="Y1427" s="14" t="s">
        <v>949</v>
      </c>
      <c r="Z1427" s="14" t="s">
        <v>949</v>
      </c>
      <c r="AA1427" s="14" t="s">
        <v>949</v>
      </c>
      <c r="AB1427" s="14" t="s">
        <v>949</v>
      </c>
      <c r="AC1427" s="14" t="s">
        <v>949</v>
      </c>
      <c r="AD1427" s="14" t="s">
        <v>949</v>
      </c>
      <c r="AE1427" s="998"/>
      <c r="AF1427" s="998" t="s">
        <v>132</v>
      </c>
      <c r="AG1427" s="998"/>
      <c r="AH1427" s="998"/>
      <c r="AI1427" s="998"/>
      <c r="AJ1427" s="998">
        <f t="shared" si="129"/>
        <v>1</v>
      </c>
      <c r="AK1427" s="998">
        <f t="shared" si="130"/>
        <v>1</v>
      </c>
    </row>
    <row r="1428" spans="1:37" ht="16.5">
      <c r="A1428" s="1018"/>
      <c r="B1428" s="29">
        <f t="shared" si="127"/>
        <v>1426</v>
      </c>
      <c r="C1428" s="14" t="s">
        <v>3719</v>
      </c>
      <c r="D1428" s="106" t="s">
        <v>7315</v>
      </c>
      <c r="E1428" s="106" t="s">
        <v>7315</v>
      </c>
      <c r="F1428" s="106" t="s">
        <v>979</v>
      </c>
      <c r="G1428" s="14" t="s">
        <v>7316</v>
      </c>
      <c r="H1428" s="29" t="s">
        <v>949</v>
      </c>
      <c r="I1428" s="29" t="s">
        <v>949</v>
      </c>
      <c r="J1428" s="29" t="s">
        <v>949</v>
      </c>
      <c r="K1428" s="29" t="s">
        <v>949</v>
      </c>
      <c r="L1428" s="29" t="s">
        <v>5870</v>
      </c>
      <c r="M1428" s="29" t="s">
        <v>3808</v>
      </c>
      <c r="N1428" s="106" t="s">
        <v>5871</v>
      </c>
      <c r="O1428" s="106" t="s">
        <v>949</v>
      </c>
      <c r="P1428" s="106" t="s">
        <v>949</v>
      </c>
      <c r="Q1428" s="106" t="s">
        <v>949</v>
      </c>
      <c r="R1428" s="29" t="s">
        <v>986</v>
      </c>
      <c r="S1428" s="29" t="s">
        <v>949</v>
      </c>
      <c r="T1428" s="29" t="s">
        <v>949</v>
      </c>
      <c r="U1428" s="29" t="s">
        <v>949</v>
      </c>
      <c r="V1428" s="14" t="s">
        <v>949</v>
      </c>
      <c r="W1428" s="14" t="s">
        <v>949</v>
      </c>
      <c r="X1428" s="14" t="s">
        <v>949</v>
      </c>
      <c r="Y1428" s="14" t="s">
        <v>949</v>
      </c>
      <c r="Z1428" s="14" t="s">
        <v>949</v>
      </c>
      <c r="AA1428" s="14" t="s">
        <v>949</v>
      </c>
      <c r="AB1428" s="14" t="s">
        <v>949</v>
      </c>
      <c r="AC1428" s="14" t="s">
        <v>949</v>
      </c>
      <c r="AD1428" s="14" t="s">
        <v>949</v>
      </c>
      <c r="AE1428" s="998"/>
      <c r="AF1428" s="998" t="s">
        <v>132</v>
      </c>
      <c r="AG1428" s="998"/>
      <c r="AH1428" s="998"/>
      <c r="AI1428" s="998"/>
      <c r="AJ1428" s="998">
        <f t="shared" si="129"/>
        <v>1</v>
      </c>
      <c r="AK1428" s="998">
        <f t="shared" si="130"/>
        <v>1</v>
      </c>
    </row>
    <row r="1429" spans="1:37" ht="16.5">
      <c r="A1429" s="1018"/>
      <c r="B1429" s="29">
        <f t="shared" si="127"/>
        <v>1427</v>
      </c>
      <c r="C1429" s="14" t="s">
        <v>3719</v>
      </c>
      <c r="D1429" s="106" t="s">
        <v>7317</v>
      </c>
      <c r="E1429" s="106" t="s">
        <v>7317</v>
      </c>
      <c r="F1429" s="106" t="s">
        <v>993</v>
      </c>
      <c r="G1429" s="14" t="s">
        <v>7282</v>
      </c>
      <c r="H1429" s="29" t="s">
        <v>949</v>
      </c>
      <c r="I1429" s="29" t="s">
        <v>949</v>
      </c>
      <c r="J1429" s="29" t="s">
        <v>949</v>
      </c>
      <c r="K1429" s="29" t="s">
        <v>949</v>
      </c>
      <c r="L1429" s="29" t="s">
        <v>3826</v>
      </c>
      <c r="M1429" s="29" t="s">
        <v>1881</v>
      </c>
      <c r="N1429" s="106" t="s">
        <v>1172</v>
      </c>
      <c r="O1429" s="106" t="s">
        <v>949</v>
      </c>
      <c r="P1429" s="106" t="s">
        <v>949</v>
      </c>
      <c r="Q1429" s="106" t="s">
        <v>949</v>
      </c>
      <c r="R1429" s="29" t="s">
        <v>6246</v>
      </c>
      <c r="S1429" s="29" t="s">
        <v>949</v>
      </c>
      <c r="T1429" s="29" t="s">
        <v>949</v>
      </c>
      <c r="U1429" s="29" t="s">
        <v>949</v>
      </c>
      <c r="V1429" s="14" t="s">
        <v>949</v>
      </c>
      <c r="W1429" s="14" t="s">
        <v>949</v>
      </c>
      <c r="X1429" s="14" t="s">
        <v>949</v>
      </c>
      <c r="Y1429" s="14" t="s">
        <v>949</v>
      </c>
      <c r="Z1429" s="14" t="s">
        <v>949</v>
      </c>
      <c r="AA1429" s="14" t="s">
        <v>949</v>
      </c>
      <c r="AB1429" s="14" t="s">
        <v>949</v>
      </c>
      <c r="AC1429" s="14" t="s">
        <v>949</v>
      </c>
      <c r="AD1429" s="14" t="s">
        <v>949</v>
      </c>
      <c r="AE1429" s="998"/>
      <c r="AF1429" s="998" t="s">
        <v>132</v>
      </c>
      <c r="AG1429" s="998"/>
      <c r="AH1429" s="998"/>
      <c r="AI1429" s="998"/>
      <c r="AJ1429" s="998">
        <f t="shared" si="129"/>
        <v>1</v>
      </c>
      <c r="AK1429" s="998">
        <f t="shared" si="130"/>
        <v>1</v>
      </c>
    </row>
    <row r="1430" spans="1:37" ht="16.5">
      <c r="A1430" s="1018"/>
      <c r="B1430" s="29">
        <f t="shared" si="127"/>
        <v>1428</v>
      </c>
      <c r="C1430" s="14" t="s">
        <v>3719</v>
      </c>
      <c r="D1430" s="99" t="s">
        <v>7318</v>
      </c>
      <c r="E1430" s="99" t="s">
        <v>7318</v>
      </c>
      <c r="F1430" s="106" t="s">
        <v>947</v>
      </c>
      <c r="G1430" s="683" t="s">
        <v>7319</v>
      </c>
      <c r="H1430" s="1019" t="s">
        <v>949</v>
      </c>
      <c r="I1430" s="1019" t="s">
        <v>949</v>
      </c>
      <c r="J1430" s="1019" t="s">
        <v>949</v>
      </c>
      <c r="K1430" s="1019" t="s">
        <v>949</v>
      </c>
      <c r="L1430" s="1019" t="s">
        <v>949</v>
      </c>
      <c r="M1430" s="1019" t="s">
        <v>949</v>
      </c>
      <c r="N1430" s="155" t="s">
        <v>949</v>
      </c>
      <c r="O1430" s="155" t="s">
        <v>949</v>
      </c>
      <c r="P1430" s="155" t="s">
        <v>949</v>
      </c>
      <c r="Q1430" s="106" t="s">
        <v>949</v>
      </c>
      <c r="R1430" s="1019" t="s">
        <v>949</v>
      </c>
      <c r="S1430" s="29" t="s">
        <v>949</v>
      </c>
      <c r="T1430" s="29" t="s">
        <v>949</v>
      </c>
      <c r="U1430" s="29" t="s">
        <v>949</v>
      </c>
      <c r="V1430" s="14" t="s">
        <v>949</v>
      </c>
      <c r="W1430" s="14" t="s">
        <v>949</v>
      </c>
      <c r="X1430" s="14" t="s">
        <v>949</v>
      </c>
      <c r="Y1430" s="14" t="s">
        <v>949</v>
      </c>
      <c r="Z1430" s="14" t="s">
        <v>949</v>
      </c>
      <c r="AA1430" s="14" t="s">
        <v>949</v>
      </c>
      <c r="AB1430" s="14" t="s">
        <v>949</v>
      </c>
      <c r="AC1430" s="14" t="s">
        <v>949</v>
      </c>
      <c r="AD1430" s="14" t="s">
        <v>949</v>
      </c>
      <c r="AE1430" s="998" t="s">
        <v>940</v>
      </c>
      <c r="AF1430" s="998" t="s">
        <v>132</v>
      </c>
      <c r="AG1430" s="998"/>
      <c r="AH1430" s="998"/>
      <c r="AI1430" s="998"/>
      <c r="AJ1430" s="998">
        <f t="shared" si="129"/>
        <v>1</v>
      </c>
      <c r="AK1430" s="998">
        <f t="shared" si="130"/>
        <v>1</v>
      </c>
    </row>
    <row r="1431" spans="1:37" ht="16.5">
      <c r="A1431" s="1018"/>
      <c r="B1431" s="29">
        <f t="shared" si="127"/>
        <v>1429</v>
      </c>
      <c r="C1431" s="14" t="s">
        <v>3719</v>
      </c>
      <c r="D1431" s="99" t="s">
        <v>7320</v>
      </c>
      <c r="E1431" s="99" t="s">
        <v>7320</v>
      </c>
      <c r="F1431" s="106" t="s">
        <v>947</v>
      </c>
      <c r="G1431" s="683" t="s">
        <v>6975</v>
      </c>
      <c r="H1431" s="1019" t="s">
        <v>949</v>
      </c>
      <c r="I1431" s="1019" t="s">
        <v>949</v>
      </c>
      <c r="J1431" s="1019" t="s">
        <v>949</v>
      </c>
      <c r="K1431" s="1019" t="s">
        <v>949</v>
      </c>
      <c r="L1431" s="1019" t="s">
        <v>949</v>
      </c>
      <c r="M1431" s="1019" t="s">
        <v>949</v>
      </c>
      <c r="N1431" s="155" t="s">
        <v>949</v>
      </c>
      <c r="O1431" s="155" t="s">
        <v>949</v>
      </c>
      <c r="P1431" s="155" t="s">
        <v>949</v>
      </c>
      <c r="Q1431" s="106" t="s">
        <v>949</v>
      </c>
      <c r="R1431" s="1019" t="s">
        <v>949</v>
      </c>
      <c r="S1431" s="29" t="s">
        <v>949</v>
      </c>
      <c r="T1431" s="29" t="s">
        <v>949</v>
      </c>
      <c r="U1431" s="29" t="s">
        <v>949</v>
      </c>
      <c r="V1431" s="14" t="s">
        <v>949</v>
      </c>
      <c r="W1431" s="14" t="s">
        <v>949</v>
      </c>
      <c r="X1431" s="14" t="s">
        <v>949</v>
      </c>
      <c r="Y1431" s="14" t="s">
        <v>949</v>
      </c>
      <c r="Z1431" s="14" t="s">
        <v>949</v>
      </c>
      <c r="AA1431" s="14" t="s">
        <v>949</v>
      </c>
      <c r="AB1431" s="14" t="s">
        <v>949</v>
      </c>
      <c r="AC1431" s="14" t="s">
        <v>949</v>
      </c>
      <c r="AD1431" s="14" t="s">
        <v>949</v>
      </c>
      <c r="AE1431" s="998" t="s">
        <v>940</v>
      </c>
      <c r="AF1431" s="998" t="s">
        <v>132</v>
      </c>
      <c r="AG1431" s="998"/>
      <c r="AH1431" s="998"/>
      <c r="AI1431" s="998"/>
      <c r="AJ1431" s="998">
        <f t="shared" si="129"/>
        <v>1</v>
      </c>
      <c r="AK1431" s="998">
        <f t="shared" si="130"/>
        <v>1</v>
      </c>
    </row>
    <row r="1432" spans="1:37" ht="16.5">
      <c r="A1432" s="1018"/>
      <c r="B1432" s="29">
        <f t="shared" si="127"/>
        <v>1430</v>
      </c>
      <c r="C1432" s="14" t="s">
        <v>3719</v>
      </c>
      <c r="D1432" s="99" t="s">
        <v>7321</v>
      </c>
      <c r="E1432" s="99" t="s">
        <v>7321</v>
      </c>
      <c r="F1432" s="106" t="s">
        <v>947</v>
      </c>
      <c r="G1432" s="683" t="s">
        <v>7322</v>
      </c>
      <c r="H1432" s="1019" t="s">
        <v>949</v>
      </c>
      <c r="I1432" s="1019" t="s">
        <v>949</v>
      </c>
      <c r="J1432" s="1019" t="s">
        <v>949</v>
      </c>
      <c r="K1432" s="1019" t="s">
        <v>949</v>
      </c>
      <c r="L1432" s="1019" t="s">
        <v>949</v>
      </c>
      <c r="M1432" s="1019" t="s">
        <v>949</v>
      </c>
      <c r="N1432" s="155" t="s">
        <v>949</v>
      </c>
      <c r="O1432" s="155" t="s">
        <v>949</v>
      </c>
      <c r="P1432" s="155" t="s">
        <v>949</v>
      </c>
      <c r="Q1432" s="106" t="s">
        <v>949</v>
      </c>
      <c r="R1432" s="1019" t="s">
        <v>949</v>
      </c>
      <c r="S1432" s="29" t="s">
        <v>949</v>
      </c>
      <c r="T1432" s="29" t="s">
        <v>949</v>
      </c>
      <c r="U1432" s="29" t="s">
        <v>949</v>
      </c>
      <c r="V1432" s="14" t="s">
        <v>949</v>
      </c>
      <c r="W1432" s="14" t="s">
        <v>949</v>
      </c>
      <c r="X1432" s="14" t="s">
        <v>949</v>
      </c>
      <c r="Y1432" s="14" t="s">
        <v>949</v>
      </c>
      <c r="Z1432" s="14" t="s">
        <v>949</v>
      </c>
      <c r="AA1432" s="14" t="s">
        <v>949</v>
      </c>
      <c r="AB1432" s="14" t="s">
        <v>949</v>
      </c>
      <c r="AC1432" s="14" t="s">
        <v>949</v>
      </c>
      <c r="AD1432" s="14" t="s">
        <v>949</v>
      </c>
      <c r="AE1432" s="998" t="s">
        <v>940</v>
      </c>
      <c r="AF1432" s="998" t="s">
        <v>132</v>
      </c>
      <c r="AG1432" s="998"/>
      <c r="AH1432" s="998"/>
      <c r="AI1432" s="998"/>
      <c r="AJ1432" s="998">
        <f t="shared" si="129"/>
        <v>1</v>
      </c>
      <c r="AK1432" s="998">
        <f t="shared" si="130"/>
        <v>1</v>
      </c>
    </row>
    <row r="1433" spans="1:37" ht="16.5">
      <c r="A1433" s="1018"/>
      <c r="B1433" s="29">
        <f t="shared" si="127"/>
        <v>1431</v>
      </c>
      <c r="C1433" s="14" t="s">
        <v>3719</v>
      </c>
      <c r="D1433" s="99" t="s">
        <v>7323</v>
      </c>
      <c r="E1433" s="99" t="s">
        <v>7323</v>
      </c>
      <c r="F1433" s="106" t="s">
        <v>947</v>
      </c>
      <c r="G1433" s="683" t="s">
        <v>7322</v>
      </c>
      <c r="H1433" s="1019" t="s">
        <v>949</v>
      </c>
      <c r="I1433" s="1019" t="s">
        <v>949</v>
      </c>
      <c r="J1433" s="1019" t="s">
        <v>949</v>
      </c>
      <c r="K1433" s="1019" t="s">
        <v>949</v>
      </c>
      <c r="L1433" s="1019" t="s">
        <v>949</v>
      </c>
      <c r="M1433" s="1019" t="s">
        <v>949</v>
      </c>
      <c r="N1433" s="155" t="s">
        <v>949</v>
      </c>
      <c r="O1433" s="155" t="s">
        <v>949</v>
      </c>
      <c r="P1433" s="155" t="s">
        <v>949</v>
      </c>
      <c r="Q1433" s="106" t="s">
        <v>949</v>
      </c>
      <c r="R1433" s="1019" t="s">
        <v>949</v>
      </c>
      <c r="S1433" s="29" t="s">
        <v>949</v>
      </c>
      <c r="T1433" s="29" t="s">
        <v>949</v>
      </c>
      <c r="U1433" s="29" t="s">
        <v>949</v>
      </c>
      <c r="V1433" s="14" t="s">
        <v>949</v>
      </c>
      <c r="W1433" s="14" t="s">
        <v>949</v>
      </c>
      <c r="X1433" s="14" t="s">
        <v>949</v>
      </c>
      <c r="Y1433" s="14" t="s">
        <v>949</v>
      </c>
      <c r="Z1433" s="14" t="s">
        <v>949</v>
      </c>
      <c r="AA1433" s="14" t="s">
        <v>949</v>
      </c>
      <c r="AB1433" s="14" t="s">
        <v>949</v>
      </c>
      <c r="AC1433" s="14" t="s">
        <v>949</v>
      </c>
      <c r="AD1433" s="14" t="s">
        <v>949</v>
      </c>
      <c r="AE1433" s="998" t="s">
        <v>940</v>
      </c>
      <c r="AF1433" s="998" t="s">
        <v>132</v>
      </c>
      <c r="AG1433" s="998"/>
      <c r="AH1433" s="998"/>
      <c r="AI1433" s="998"/>
      <c r="AJ1433" s="998">
        <f t="shared" si="129"/>
        <v>1</v>
      </c>
      <c r="AK1433" s="998">
        <f t="shared" si="130"/>
        <v>1</v>
      </c>
    </row>
    <row r="1434" spans="1:37" s="84" customFormat="1" ht="16.5">
      <c r="A1434" s="41"/>
      <c r="B1434" s="275">
        <f t="shared" si="127"/>
        <v>1432</v>
      </c>
      <c r="C1434" s="275" t="s">
        <v>129</v>
      </c>
      <c r="D1434" s="160" t="s">
        <v>1763</v>
      </c>
      <c r="E1434" s="76" t="s">
        <v>1762</v>
      </c>
      <c r="F1434" s="160" t="str">
        <f t="shared" ref="F1434:F1465" si="131">MID(D1434,4,1)</f>
        <v>E</v>
      </c>
      <c r="G1434" s="275" t="s">
        <v>1766</v>
      </c>
      <c r="H1434" s="160">
        <v>22558.724999999999</v>
      </c>
      <c r="I1434" s="160" t="s">
        <v>949</v>
      </c>
      <c r="J1434" s="160" t="s">
        <v>949</v>
      </c>
      <c r="K1434" s="275" t="s">
        <v>949</v>
      </c>
      <c r="L1434" s="275" t="s">
        <v>1767</v>
      </c>
      <c r="M1434" s="275" t="s">
        <v>949</v>
      </c>
      <c r="N1434" s="160" t="s">
        <v>949</v>
      </c>
      <c r="O1434" s="160" t="s">
        <v>949</v>
      </c>
      <c r="P1434" s="160" t="s">
        <v>949</v>
      </c>
      <c r="Q1434" s="160"/>
      <c r="R1434" s="983" t="s">
        <v>1768</v>
      </c>
      <c r="S1434" s="983" t="s">
        <v>1769</v>
      </c>
      <c r="T1434" s="275" t="s">
        <v>949</v>
      </c>
      <c r="U1434" s="275"/>
      <c r="V1434" s="275"/>
      <c r="W1434" s="275"/>
      <c r="X1434" s="275"/>
      <c r="Y1434" s="275"/>
      <c r="Z1434" s="275"/>
      <c r="AA1434" s="275"/>
      <c r="AB1434" s="275"/>
      <c r="AC1434" s="275"/>
      <c r="AD1434" s="275"/>
      <c r="AE1434" s="275" t="s">
        <v>1764</v>
      </c>
      <c r="AF1434" s="275" t="s">
        <v>90</v>
      </c>
      <c r="AG1434" s="876"/>
      <c r="AH1434" s="275"/>
      <c r="AI1434" s="648"/>
      <c r="AJ1434" s="649">
        <f t="shared" si="129"/>
        <v>1</v>
      </c>
      <c r="AK1434" s="84">
        <f t="shared" si="130"/>
        <v>1</v>
      </c>
    </row>
    <row r="1435" spans="1:37" s="84" customFormat="1" ht="16.5">
      <c r="A1435" s="229"/>
      <c r="B1435" s="301">
        <f t="shared" si="127"/>
        <v>1433</v>
      </c>
      <c r="C1435" s="303" t="s">
        <v>936</v>
      </c>
      <c r="D1435" s="303" t="s">
        <v>7324</v>
      </c>
      <c r="E1435" s="303" t="str">
        <f>D1435</f>
        <v>D51X001</v>
      </c>
      <c r="F1435" s="303" t="str">
        <f t="shared" si="131"/>
        <v>X</v>
      </c>
      <c r="G1435" s="302" t="s">
        <v>7325</v>
      </c>
      <c r="H1435" s="1000" t="s">
        <v>949</v>
      </c>
      <c r="I1435" s="1000" t="s">
        <v>949</v>
      </c>
      <c r="J1435" s="1000" t="s">
        <v>949</v>
      </c>
      <c r="K1435" s="1001" t="s">
        <v>949</v>
      </c>
      <c r="L1435" s="1001" t="s">
        <v>949</v>
      </c>
      <c r="M1435" s="1001" t="s">
        <v>949</v>
      </c>
      <c r="N1435" s="1000" t="s">
        <v>949</v>
      </c>
      <c r="O1435" s="1000" t="s">
        <v>949</v>
      </c>
      <c r="P1435" s="1000" t="s">
        <v>949</v>
      </c>
      <c r="Q1435" s="1000" t="s">
        <v>949</v>
      </c>
      <c r="R1435" s="1002" t="s">
        <v>949</v>
      </c>
      <c r="S1435" s="301" t="s">
        <v>949</v>
      </c>
      <c r="T1435" s="301" t="s">
        <v>949</v>
      </c>
      <c r="U1435" s="304"/>
      <c r="V1435" s="304"/>
      <c r="W1435" s="304"/>
      <c r="X1435" s="304"/>
      <c r="Y1435" s="304"/>
      <c r="Z1435" s="304"/>
      <c r="AA1435" s="304"/>
      <c r="AB1435" s="304"/>
      <c r="AC1435" s="304"/>
      <c r="AD1435" s="304"/>
      <c r="AE1435" s="304"/>
      <c r="AF1435" s="301" t="s">
        <v>473</v>
      </c>
      <c r="AG1435" s="304" t="s">
        <v>5342</v>
      </c>
      <c r="AH1435" s="304"/>
      <c r="AI1435" s="229"/>
      <c r="AJ1435" s="218">
        <f t="shared" si="129"/>
        <v>1</v>
      </c>
      <c r="AK1435" s="84">
        <f t="shared" si="130"/>
        <v>1</v>
      </c>
    </row>
    <row r="1436" spans="1:37" s="84" customFormat="1" ht="16.5">
      <c r="A1436" s="229"/>
      <c r="B1436" s="301">
        <f t="shared" si="127"/>
        <v>1434</v>
      </c>
      <c r="C1436" s="303" t="s">
        <v>936</v>
      </c>
      <c r="D1436" s="303" t="s">
        <v>7326</v>
      </c>
      <c r="E1436" s="1003" t="str">
        <f>D1436</f>
        <v>D51X002</v>
      </c>
      <c r="F1436" s="303" t="str">
        <f t="shared" si="131"/>
        <v>X</v>
      </c>
      <c r="G1436" s="302" t="s">
        <v>7327</v>
      </c>
      <c r="H1436" s="1000" t="s">
        <v>949</v>
      </c>
      <c r="I1436" s="1000" t="s">
        <v>949</v>
      </c>
      <c r="J1436" s="1000" t="s">
        <v>949</v>
      </c>
      <c r="K1436" s="1001" t="s">
        <v>949</v>
      </c>
      <c r="L1436" s="1001" t="s">
        <v>949</v>
      </c>
      <c r="M1436" s="1001" t="s">
        <v>949</v>
      </c>
      <c r="N1436" s="1000" t="s">
        <v>949</v>
      </c>
      <c r="O1436" s="1000" t="s">
        <v>949</v>
      </c>
      <c r="P1436" s="1000" t="s">
        <v>949</v>
      </c>
      <c r="Q1436" s="1000" t="s">
        <v>949</v>
      </c>
      <c r="R1436" s="1002" t="s">
        <v>949</v>
      </c>
      <c r="S1436" s="301" t="s">
        <v>949</v>
      </c>
      <c r="T1436" s="301" t="s">
        <v>949</v>
      </c>
      <c r="U1436" s="304"/>
      <c r="V1436" s="304"/>
      <c r="W1436" s="304"/>
      <c r="X1436" s="304"/>
      <c r="Y1436" s="304"/>
      <c r="Z1436" s="304"/>
      <c r="AA1436" s="304"/>
      <c r="AB1436" s="304"/>
      <c r="AC1436" s="304"/>
      <c r="AD1436" s="304"/>
      <c r="AE1436" s="304"/>
      <c r="AF1436" s="301" t="s">
        <v>473</v>
      </c>
      <c r="AG1436" s="304" t="s">
        <v>5342</v>
      </c>
      <c r="AH1436" s="304"/>
      <c r="AI1436" s="229"/>
      <c r="AJ1436" s="218">
        <f t="shared" si="129"/>
        <v>1</v>
      </c>
      <c r="AK1436" s="84">
        <f t="shared" si="130"/>
        <v>1</v>
      </c>
    </row>
    <row r="1437" spans="1:37" s="84" customFormat="1" ht="16.5">
      <c r="A1437" s="229"/>
      <c r="B1437" s="301">
        <f t="shared" si="127"/>
        <v>1435</v>
      </c>
      <c r="C1437" s="303" t="s">
        <v>936</v>
      </c>
      <c r="D1437" s="303" t="s">
        <v>7328</v>
      </c>
      <c r="E1437" s="303" t="str">
        <f>D1437</f>
        <v>D51X003</v>
      </c>
      <c r="F1437" s="303" t="str">
        <f t="shared" si="131"/>
        <v>X</v>
      </c>
      <c r="G1437" s="302" t="s">
        <v>7329</v>
      </c>
      <c r="H1437" s="1000" t="s">
        <v>949</v>
      </c>
      <c r="I1437" s="1000" t="s">
        <v>949</v>
      </c>
      <c r="J1437" s="1000" t="s">
        <v>949</v>
      </c>
      <c r="K1437" s="1001" t="s">
        <v>949</v>
      </c>
      <c r="L1437" s="1001" t="s">
        <v>949</v>
      </c>
      <c r="M1437" s="1001" t="s">
        <v>949</v>
      </c>
      <c r="N1437" s="1000" t="s">
        <v>949</v>
      </c>
      <c r="O1437" s="1000" t="s">
        <v>949</v>
      </c>
      <c r="P1437" s="1000" t="s">
        <v>949</v>
      </c>
      <c r="Q1437" s="1000" t="s">
        <v>949</v>
      </c>
      <c r="R1437" s="1002" t="s">
        <v>949</v>
      </c>
      <c r="S1437" s="301" t="s">
        <v>949</v>
      </c>
      <c r="T1437" s="301" t="s">
        <v>949</v>
      </c>
      <c r="U1437" s="304"/>
      <c r="V1437" s="304"/>
      <c r="W1437" s="304"/>
      <c r="X1437" s="304"/>
      <c r="Y1437" s="304"/>
      <c r="Z1437" s="304"/>
      <c r="AA1437" s="304"/>
      <c r="AB1437" s="304"/>
      <c r="AC1437" s="304"/>
      <c r="AD1437" s="304"/>
      <c r="AE1437" s="304"/>
      <c r="AF1437" s="301" t="s">
        <v>473</v>
      </c>
      <c r="AG1437" s="304" t="s">
        <v>5342</v>
      </c>
      <c r="AH1437" s="304"/>
      <c r="AI1437" s="229"/>
      <c r="AJ1437" s="218">
        <f t="shared" si="129"/>
        <v>1</v>
      </c>
      <c r="AK1437" s="84">
        <f t="shared" si="130"/>
        <v>1</v>
      </c>
    </row>
    <row r="1438" spans="1:37" s="84" customFormat="1" ht="16.5">
      <c r="A1438" s="229"/>
      <c r="B1438" s="301">
        <f t="shared" si="127"/>
        <v>1436</v>
      </c>
      <c r="C1438" s="303" t="s">
        <v>936</v>
      </c>
      <c r="D1438" s="303" t="s">
        <v>7330</v>
      </c>
      <c r="E1438" s="303" t="str">
        <f>D1438</f>
        <v>D51X004</v>
      </c>
      <c r="F1438" s="303" t="str">
        <f t="shared" si="131"/>
        <v>X</v>
      </c>
      <c r="G1438" s="302" t="s">
        <v>7331</v>
      </c>
      <c r="H1438" s="1000" t="s">
        <v>949</v>
      </c>
      <c r="I1438" s="1000" t="s">
        <v>949</v>
      </c>
      <c r="J1438" s="1000" t="s">
        <v>949</v>
      </c>
      <c r="K1438" s="1001" t="s">
        <v>949</v>
      </c>
      <c r="L1438" s="1001" t="s">
        <v>949</v>
      </c>
      <c r="M1438" s="1001" t="s">
        <v>949</v>
      </c>
      <c r="N1438" s="1000" t="s">
        <v>949</v>
      </c>
      <c r="O1438" s="1000" t="s">
        <v>949</v>
      </c>
      <c r="P1438" s="1000" t="s">
        <v>949</v>
      </c>
      <c r="Q1438" s="1000" t="s">
        <v>949</v>
      </c>
      <c r="R1438" s="1002" t="s">
        <v>949</v>
      </c>
      <c r="S1438" s="301" t="s">
        <v>949</v>
      </c>
      <c r="T1438" s="301" t="s">
        <v>949</v>
      </c>
      <c r="U1438" s="304"/>
      <c r="V1438" s="304"/>
      <c r="W1438" s="304"/>
      <c r="X1438" s="304"/>
      <c r="Y1438" s="304"/>
      <c r="Z1438" s="304"/>
      <c r="AA1438" s="304"/>
      <c r="AB1438" s="304"/>
      <c r="AC1438" s="304"/>
      <c r="AD1438" s="304"/>
      <c r="AE1438" s="304"/>
      <c r="AF1438" s="301" t="s">
        <v>473</v>
      </c>
      <c r="AG1438" s="304" t="s">
        <v>5342</v>
      </c>
      <c r="AH1438" s="304"/>
      <c r="AI1438" s="229"/>
      <c r="AJ1438" s="218">
        <f t="shared" si="129"/>
        <v>1</v>
      </c>
      <c r="AK1438" s="84">
        <f t="shared" si="130"/>
        <v>1</v>
      </c>
    </row>
    <row r="1439" spans="1:37" s="84" customFormat="1" ht="16.5">
      <c r="A1439" s="229"/>
      <c r="B1439" s="1004">
        <f t="shared" si="127"/>
        <v>1437</v>
      </c>
      <c r="C1439" s="1006" t="s">
        <v>936</v>
      </c>
      <c r="D1439" s="1006" t="s">
        <v>7332</v>
      </c>
      <c r="E1439" s="1006" t="str">
        <f>D1439</f>
        <v>D51X006</v>
      </c>
      <c r="F1439" s="1006" t="str">
        <f t="shared" si="131"/>
        <v>X</v>
      </c>
      <c r="G1439" s="1005" t="s">
        <v>7333</v>
      </c>
      <c r="H1439" s="1007" t="s">
        <v>949</v>
      </c>
      <c r="I1439" s="1007" t="s">
        <v>949</v>
      </c>
      <c r="J1439" s="1007" t="s">
        <v>949</v>
      </c>
      <c r="K1439" s="1008" t="s">
        <v>949</v>
      </c>
      <c r="L1439" s="1008" t="s">
        <v>949</v>
      </c>
      <c r="M1439" s="1008" t="s">
        <v>949</v>
      </c>
      <c r="N1439" s="1007" t="s">
        <v>949</v>
      </c>
      <c r="O1439" s="1007" t="s">
        <v>949</v>
      </c>
      <c r="P1439" s="1007" t="s">
        <v>949</v>
      </c>
      <c r="Q1439" s="1007" t="s">
        <v>949</v>
      </c>
      <c r="R1439" s="1009" t="s">
        <v>949</v>
      </c>
      <c r="S1439" s="1004" t="s">
        <v>949</v>
      </c>
      <c r="T1439" s="1004" t="s">
        <v>949</v>
      </c>
      <c r="U1439" s="1010"/>
      <c r="V1439" s="1010"/>
      <c r="W1439" s="1010"/>
      <c r="X1439" s="1010"/>
      <c r="Y1439" s="1010"/>
      <c r="Z1439" s="1010"/>
      <c r="AA1439" s="1010"/>
      <c r="AB1439" s="1010"/>
      <c r="AC1439" s="1010"/>
      <c r="AD1439" s="1010"/>
      <c r="AE1439" s="1010"/>
      <c r="AF1439" s="1004" t="s">
        <v>473</v>
      </c>
      <c r="AG1439" s="304" t="s">
        <v>5342</v>
      </c>
      <c r="AH1439" s="1010"/>
      <c r="AI1439" s="615"/>
      <c r="AJ1439" s="645">
        <f t="shared" si="129"/>
        <v>1</v>
      </c>
      <c r="AK1439" s="84">
        <f t="shared" si="130"/>
        <v>1</v>
      </c>
    </row>
    <row r="1440" spans="1:37" ht="16.5">
      <c r="A1440" s="1018"/>
      <c r="B1440" s="1039">
        <f t="shared" ref="B1440:B1503" si="132">ROW()-2</f>
        <v>1438</v>
      </c>
      <c r="C1440" s="302" t="s">
        <v>3719</v>
      </c>
      <c r="D1440" s="303" t="s">
        <v>7334</v>
      </c>
      <c r="E1440" s="303" t="s">
        <v>7334</v>
      </c>
      <c r="F1440" s="303" t="str">
        <f t="shared" si="131"/>
        <v>D</v>
      </c>
      <c r="G1440" s="302" t="s">
        <v>7335</v>
      </c>
      <c r="H1440" s="302" t="s">
        <v>949</v>
      </c>
      <c r="I1440" s="302" t="s">
        <v>949</v>
      </c>
      <c r="J1440" s="302" t="s">
        <v>949</v>
      </c>
      <c r="K1440" s="302" t="s">
        <v>949</v>
      </c>
      <c r="L1440" s="302" t="s">
        <v>949</v>
      </c>
      <c r="M1440" s="302" t="s">
        <v>949</v>
      </c>
      <c r="N1440" s="303" t="s">
        <v>949</v>
      </c>
      <c r="O1440" s="303" t="s">
        <v>949</v>
      </c>
      <c r="P1440" s="303" t="s">
        <v>949</v>
      </c>
      <c r="Q1440" s="303" t="s">
        <v>949</v>
      </c>
      <c r="R1440" s="302" t="s">
        <v>949</v>
      </c>
      <c r="S1440" s="302" t="s">
        <v>949</v>
      </c>
      <c r="T1440" s="302" t="s">
        <v>949</v>
      </c>
      <c r="U1440" s="1040" t="s">
        <v>949</v>
      </c>
      <c r="V1440" s="1040" t="s">
        <v>949</v>
      </c>
      <c r="W1440" s="1040" t="s">
        <v>949</v>
      </c>
      <c r="X1440" s="1040" t="s">
        <v>949</v>
      </c>
      <c r="Y1440" s="1040" t="s">
        <v>949</v>
      </c>
      <c r="Z1440" s="1040" t="s">
        <v>949</v>
      </c>
      <c r="AA1440" s="1040" t="s">
        <v>949</v>
      </c>
      <c r="AB1440" s="1040" t="s">
        <v>949</v>
      </c>
      <c r="AC1440" s="1040" t="s">
        <v>949</v>
      </c>
      <c r="AD1440" s="1040" t="s">
        <v>949</v>
      </c>
      <c r="AE1440" s="1040"/>
      <c r="AF1440" s="1040" t="s">
        <v>132</v>
      </c>
      <c r="AG1440" s="1040" t="s">
        <v>5342</v>
      </c>
      <c r="AH1440" s="1040"/>
      <c r="AI1440" s="998"/>
      <c r="AJ1440" s="998">
        <f t="shared" si="129"/>
        <v>1</v>
      </c>
      <c r="AK1440" s="998">
        <f t="shared" si="130"/>
        <v>1</v>
      </c>
    </row>
    <row r="1441" spans="1:37" ht="16.5">
      <c r="A1441" s="1018"/>
      <c r="B1441" s="1039">
        <f t="shared" si="132"/>
        <v>1439</v>
      </c>
      <c r="C1441" s="302" t="s">
        <v>3719</v>
      </c>
      <c r="D1441" s="303" t="s">
        <v>7336</v>
      </c>
      <c r="E1441" s="303" t="s">
        <v>7336</v>
      </c>
      <c r="F1441" s="303" t="str">
        <f t="shared" si="131"/>
        <v>D</v>
      </c>
      <c r="G1441" s="302" t="s">
        <v>7337</v>
      </c>
      <c r="H1441" s="302" t="s">
        <v>949</v>
      </c>
      <c r="I1441" s="302" t="s">
        <v>949</v>
      </c>
      <c r="J1441" s="302" t="s">
        <v>949</v>
      </c>
      <c r="K1441" s="302" t="s">
        <v>949</v>
      </c>
      <c r="L1441" s="302" t="s">
        <v>949</v>
      </c>
      <c r="M1441" s="302" t="s">
        <v>949</v>
      </c>
      <c r="N1441" s="303" t="s">
        <v>949</v>
      </c>
      <c r="O1441" s="303" t="s">
        <v>949</v>
      </c>
      <c r="P1441" s="303" t="s">
        <v>949</v>
      </c>
      <c r="Q1441" s="303" t="s">
        <v>949</v>
      </c>
      <c r="R1441" s="302" t="s">
        <v>949</v>
      </c>
      <c r="S1441" s="302" t="s">
        <v>949</v>
      </c>
      <c r="T1441" s="302" t="s">
        <v>949</v>
      </c>
      <c r="U1441" s="1040" t="s">
        <v>949</v>
      </c>
      <c r="V1441" s="1040" t="s">
        <v>949</v>
      </c>
      <c r="W1441" s="1040" t="s">
        <v>949</v>
      </c>
      <c r="X1441" s="1040" t="s">
        <v>949</v>
      </c>
      <c r="Y1441" s="1040" t="s">
        <v>949</v>
      </c>
      <c r="Z1441" s="1040" t="s">
        <v>949</v>
      </c>
      <c r="AA1441" s="1040" t="s">
        <v>949</v>
      </c>
      <c r="AB1441" s="1040" t="s">
        <v>949</v>
      </c>
      <c r="AC1441" s="1040" t="s">
        <v>949</v>
      </c>
      <c r="AD1441" s="1040" t="s">
        <v>949</v>
      </c>
      <c r="AE1441" s="1040"/>
      <c r="AF1441" s="1040" t="s">
        <v>132</v>
      </c>
      <c r="AG1441" s="1040" t="s">
        <v>5342</v>
      </c>
      <c r="AH1441" s="1040"/>
      <c r="AI1441" s="998"/>
      <c r="AJ1441" s="998">
        <f t="shared" si="129"/>
        <v>1</v>
      </c>
      <c r="AK1441" s="998">
        <f t="shared" si="130"/>
        <v>1</v>
      </c>
    </row>
    <row r="1442" spans="1:37" ht="16.5">
      <c r="A1442" s="1018"/>
      <c r="B1442" s="1039">
        <f t="shared" si="132"/>
        <v>1440</v>
      </c>
      <c r="C1442" s="302" t="s">
        <v>3719</v>
      </c>
      <c r="D1442" s="303" t="s">
        <v>7338</v>
      </c>
      <c r="E1442" s="303" t="s">
        <v>7338</v>
      </c>
      <c r="F1442" s="303" t="str">
        <f t="shared" si="131"/>
        <v>D</v>
      </c>
      <c r="G1442" s="302" t="s">
        <v>7339</v>
      </c>
      <c r="H1442" s="302" t="s">
        <v>949</v>
      </c>
      <c r="I1442" s="302" t="s">
        <v>949</v>
      </c>
      <c r="J1442" s="302" t="s">
        <v>949</v>
      </c>
      <c r="K1442" s="302" t="s">
        <v>949</v>
      </c>
      <c r="L1442" s="302" t="s">
        <v>949</v>
      </c>
      <c r="M1442" s="302" t="s">
        <v>949</v>
      </c>
      <c r="N1442" s="303" t="s">
        <v>949</v>
      </c>
      <c r="O1442" s="303" t="s">
        <v>949</v>
      </c>
      <c r="P1442" s="303" t="s">
        <v>949</v>
      </c>
      <c r="Q1442" s="303" t="s">
        <v>949</v>
      </c>
      <c r="R1442" s="302" t="s">
        <v>949</v>
      </c>
      <c r="S1442" s="302" t="s">
        <v>949</v>
      </c>
      <c r="T1442" s="302" t="s">
        <v>949</v>
      </c>
      <c r="U1442" s="1040" t="s">
        <v>949</v>
      </c>
      <c r="V1442" s="1040" t="s">
        <v>949</v>
      </c>
      <c r="W1442" s="1040" t="s">
        <v>949</v>
      </c>
      <c r="X1442" s="1040" t="s">
        <v>949</v>
      </c>
      <c r="Y1442" s="1040" t="s">
        <v>949</v>
      </c>
      <c r="Z1442" s="1040" t="s">
        <v>949</v>
      </c>
      <c r="AA1442" s="1040" t="s">
        <v>949</v>
      </c>
      <c r="AB1442" s="1040" t="s">
        <v>949</v>
      </c>
      <c r="AC1442" s="1040" t="s">
        <v>949</v>
      </c>
      <c r="AD1442" s="1040" t="s">
        <v>949</v>
      </c>
      <c r="AE1442" s="1040"/>
      <c r="AF1442" s="1040" t="s">
        <v>132</v>
      </c>
      <c r="AG1442" s="1040" t="s">
        <v>5342</v>
      </c>
      <c r="AH1442" s="1040"/>
      <c r="AI1442" s="998"/>
      <c r="AJ1442" s="998">
        <f t="shared" si="129"/>
        <v>1</v>
      </c>
      <c r="AK1442" s="998">
        <f t="shared" si="130"/>
        <v>1</v>
      </c>
    </row>
    <row r="1443" spans="1:37" ht="16.5">
      <c r="A1443" s="1018"/>
      <c r="B1443" s="1039">
        <f t="shared" si="132"/>
        <v>1441</v>
      </c>
      <c r="C1443" s="302" t="s">
        <v>3719</v>
      </c>
      <c r="D1443" s="303" t="s">
        <v>7340</v>
      </c>
      <c r="E1443" s="303" t="s">
        <v>7340</v>
      </c>
      <c r="F1443" s="303" t="str">
        <f t="shared" si="131"/>
        <v>D</v>
      </c>
      <c r="G1443" s="302" t="s">
        <v>6279</v>
      </c>
      <c r="H1443" s="302" t="s">
        <v>949</v>
      </c>
      <c r="I1443" s="302" t="s">
        <v>949</v>
      </c>
      <c r="J1443" s="302" t="s">
        <v>949</v>
      </c>
      <c r="K1443" s="302" t="s">
        <v>949</v>
      </c>
      <c r="L1443" s="302" t="s">
        <v>949</v>
      </c>
      <c r="M1443" s="302" t="s">
        <v>949</v>
      </c>
      <c r="N1443" s="303" t="s">
        <v>949</v>
      </c>
      <c r="O1443" s="303" t="s">
        <v>949</v>
      </c>
      <c r="P1443" s="303" t="s">
        <v>949</v>
      </c>
      <c r="Q1443" s="303" t="s">
        <v>949</v>
      </c>
      <c r="R1443" s="302" t="s">
        <v>949</v>
      </c>
      <c r="S1443" s="302" t="s">
        <v>949</v>
      </c>
      <c r="T1443" s="302" t="s">
        <v>949</v>
      </c>
      <c r="U1443" s="1040" t="s">
        <v>949</v>
      </c>
      <c r="V1443" s="1040" t="s">
        <v>949</v>
      </c>
      <c r="W1443" s="1040" t="s">
        <v>949</v>
      </c>
      <c r="X1443" s="1040" t="s">
        <v>949</v>
      </c>
      <c r="Y1443" s="1040" t="s">
        <v>949</v>
      </c>
      <c r="Z1443" s="1040" t="s">
        <v>949</v>
      </c>
      <c r="AA1443" s="1040" t="s">
        <v>949</v>
      </c>
      <c r="AB1443" s="1040" t="s">
        <v>949</v>
      </c>
      <c r="AC1443" s="1040" t="s">
        <v>949</v>
      </c>
      <c r="AD1443" s="1040" t="s">
        <v>949</v>
      </c>
      <c r="AE1443" s="1040"/>
      <c r="AF1443" s="1040" t="s">
        <v>132</v>
      </c>
      <c r="AG1443" s="1040" t="s">
        <v>5342</v>
      </c>
      <c r="AH1443" s="1040"/>
      <c r="AI1443" s="998"/>
      <c r="AJ1443" s="998">
        <f t="shared" si="129"/>
        <v>1</v>
      </c>
      <c r="AK1443" s="998">
        <f t="shared" si="130"/>
        <v>1</v>
      </c>
    </row>
    <row r="1444" spans="1:37" ht="16.5">
      <c r="A1444" s="1018"/>
      <c r="B1444" s="1039">
        <f t="shared" si="132"/>
        <v>1442</v>
      </c>
      <c r="C1444" s="302" t="s">
        <v>3719</v>
      </c>
      <c r="D1444" s="303" t="s">
        <v>7341</v>
      </c>
      <c r="E1444" s="303" t="s">
        <v>7341</v>
      </c>
      <c r="F1444" s="303" t="str">
        <f t="shared" si="131"/>
        <v>D</v>
      </c>
      <c r="G1444" s="302" t="s">
        <v>7342</v>
      </c>
      <c r="H1444" s="302" t="s">
        <v>949</v>
      </c>
      <c r="I1444" s="302" t="s">
        <v>949</v>
      </c>
      <c r="J1444" s="302" t="s">
        <v>949</v>
      </c>
      <c r="K1444" s="302" t="s">
        <v>949</v>
      </c>
      <c r="L1444" s="302" t="s">
        <v>949</v>
      </c>
      <c r="M1444" s="302" t="s">
        <v>949</v>
      </c>
      <c r="N1444" s="303" t="s">
        <v>949</v>
      </c>
      <c r="O1444" s="303" t="s">
        <v>949</v>
      </c>
      <c r="P1444" s="303" t="s">
        <v>949</v>
      </c>
      <c r="Q1444" s="303" t="s">
        <v>949</v>
      </c>
      <c r="R1444" s="302" t="s">
        <v>949</v>
      </c>
      <c r="S1444" s="302" t="s">
        <v>949</v>
      </c>
      <c r="T1444" s="302" t="s">
        <v>949</v>
      </c>
      <c r="U1444" s="1040" t="s">
        <v>949</v>
      </c>
      <c r="V1444" s="1040" t="s">
        <v>949</v>
      </c>
      <c r="W1444" s="1040" t="s">
        <v>949</v>
      </c>
      <c r="X1444" s="1040" t="s">
        <v>949</v>
      </c>
      <c r="Y1444" s="1040" t="s">
        <v>949</v>
      </c>
      <c r="Z1444" s="1040" t="s">
        <v>949</v>
      </c>
      <c r="AA1444" s="1040" t="s">
        <v>949</v>
      </c>
      <c r="AB1444" s="1040" t="s">
        <v>949</v>
      </c>
      <c r="AC1444" s="1040" t="s">
        <v>949</v>
      </c>
      <c r="AD1444" s="1040" t="s">
        <v>949</v>
      </c>
      <c r="AE1444" s="1040"/>
      <c r="AF1444" s="1040" t="s">
        <v>132</v>
      </c>
      <c r="AG1444" s="1040" t="s">
        <v>5342</v>
      </c>
      <c r="AH1444" s="1040"/>
      <c r="AI1444" s="998"/>
      <c r="AJ1444" s="998">
        <f t="shared" si="129"/>
        <v>1</v>
      </c>
      <c r="AK1444" s="998">
        <f t="shared" si="130"/>
        <v>1</v>
      </c>
    </row>
    <row r="1445" spans="1:37" ht="16.5">
      <c r="A1445" s="1018"/>
      <c r="B1445" s="1039">
        <f t="shared" si="132"/>
        <v>1443</v>
      </c>
      <c r="C1445" s="302" t="s">
        <v>3719</v>
      </c>
      <c r="D1445" s="303" t="s">
        <v>7343</v>
      </c>
      <c r="E1445" s="303" t="s">
        <v>7343</v>
      </c>
      <c r="F1445" s="303" t="str">
        <f t="shared" si="131"/>
        <v>D</v>
      </c>
      <c r="G1445" s="302" t="s">
        <v>7344</v>
      </c>
      <c r="H1445" s="302" t="s">
        <v>949</v>
      </c>
      <c r="I1445" s="302" t="s">
        <v>949</v>
      </c>
      <c r="J1445" s="302" t="s">
        <v>949</v>
      </c>
      <c r="K1445" s="302" t="s">
        <v>949</v>
      </c>
      <c r="L1445" s="302" t="s">
        <v>949</v>
      </c>
      <c r="M1445" s="302" t="s">
        <v>949</v>
      </c>
      <c r="N1445" s="303" t="s">
        <v>949</v>
      </c>
      <c r="O1445" s="303" t="s">
        <v>949</v>
      </c>
      <c r="P1445" s="303" t="s">
        <v>949</v>
      </c>
      <c r="Q1445" s="303" t="s">
        <v>949</v>
      </c>
      <c r="R1445" s="302" t="s">
        <v>949</v>
      </c>
      <c r="S1445" s="302" t="s">
        <v>949</v>
      </c>
      <c r="T1445" s="302" t="s">
        <v>949</v>
      </c>
      <c r="U1445" s="1040" t="s">
        <v>949</v>
      </c>
      <c r="V1445" s="1040" t="s">
        <v>949</v>
      </c>
      <c r="W1445" s="1040" t="s">
        <v>949</v>
      </c>
      <c r="X1445" s="1040" t="s">
        <v>949</v>
      </c>
      <c r="Y1445" s="1040" t="s">
        <v>949</v>
      </c>
      <c r="Z1445" s="1040" t="s">
        <v>949</v>
      </c>
      <c r="AA1445" s="1040" t="s">
        <v>949</v>
      </c>
      <c r="AB1445" s="1040" t="s">
        <v>949</v>
      </c>
      <c r="AC1445" s="1040" t="s">
        <v>949</v>
      </c>
      <c r="AD1445" s="1040" t="s">
        <v>949</v>
      </c>
      <c r="AE1445" s="1040"/>
      <c r="AF1445" s="1040" t="s">
        <v>132</v>
      </c>
      <c r="AG1445" s="1040" t="s">
        <v>5342</v>
      </c>
      <c r="AH1445" s="1040"/>
      <c r="AI1445" s="998"/>
      <c r="AJ1445" s="998">
        <f t="shared" si="129"/>
        <v>1</v>
      </c>
      <c r="AK1445" s="998">
        <f t="shared" si="130"/>
        <v>1</v>
      </c>
    </row>
    <row r="1446" spans="1:37" ht="16.5">
      <c r="A1446" s="1018"/>
      <c r="B1446" s="1039">
        <f t="shared" si="132"/>
        <v>1444</v>
      </c>
      <c r="C1446" s="302" t="s">
        <v>3719</v>
      </c>
      <c r="D1446" s="303" t="s">
        <v>7345</v>
      </c>
      <c r="E1446" s="303" t="s">
        <v>7345</v>
      </c>
      <c r="F1446" s="303" t="str">
        <f t="shared" si="131"/>
        <v>D</v>
      </c>
      <c r="G1446" s="302" t="s">
        <v>6332</v>
      </c>
      <c r="H1446" s="302" t="s">
        <v>949</v>
      </c>
      <c r="I1446" s="302" t="s">
        <v>949</v>
      </c>
      <c r="J1446" s="302" t="s">
        <v>949</v>
      </c>
      <c r="K1446" s="302" t="s">
        <v>949</v>
      </c>
      <c r="L1446" s="302" t="s">
        <v>949</v>
      </c>
      <c r="M1446" s="302" t="s">
        <v>949</v>
      </c>
      <c r="N1446" s="303" t="s">
        <v>949</v>
      </c>
      <c r="O1446" s="303" t="s">
        <v>949</v>
      </c>
      <c r="P1446" s="303" t="s">
        <v>949</v>
      </c>
      <c r="Q1446" s="303" t="s">
        <v>949</v>
      </c>
      <c r="R1446" s="302" t="s">
        <v>949</v>
      </c>
      <c r="S1446" s="302" t="s">
        <v>949</v>
      </c>
      <c r="T1446" s="302" t="s">
        <v>949</v>
      </c>
      <c r="U1446" s="1040" t="s">
        <v>949</v>
      </c>
      <c r="V1446" s="1040" t="s">
        <v>949</v>
      </c>
      <c r="W1446" s="1040" t="s">
        <v>949</v>
      </c>
      <c r="X1446" s="1040" t="s">
        <v>949</v>
      </c>
      <c r="Y1446" s="1040" t="s">
        <v>949</v>
      </c>
      <c r="Z1446" s="1040" t="s">
        <v>949</v>
      </c>
      <c r="AA1446" s="1040" t="s">
        <v>949</v>
      </c>
      <c r="AB1446" s="1040" t="s">
        <v>949</v>
      </c>
      <c r="AC1446" s="1040" t="s">
        <v>949</v>
      </c>
      <c r="AD1446" s="1040" t="s">
        <v>949</v>
      </c>
      <c r="AE1446" s="1040"/>
      <c r="AF1446" s="1040" t="s">
        <v>132</v>
      </c>
      <c r="AG1446" s="1040" t="s">
        <v>5342</v>
      </c>
      <c r="AH1446" s="1040"/>
      <c r="AI1446" s="998"/>
      <c r="AJ1446" s="998">
        <f t="shared" si="129"/>
        <v>1</v>
      </c>
      <c r="AK1446" s="998">
        <f t="shared" si="130"/>
        <v>1</v>
      </c>
    </row>
    <row r="1447" spans="1:37" ht="16.5">
      <c r="A1447" s="1018"/>
      <c r="B1447" s="1039">
        <f t="shared" si="132"/>
        <v>1445</v>
      </c>
      <c r="C1447" s="302" t="s">
        <v>3719</v>
      </c>
      <c r="D1447" s="303" t="s">
        <v>7346</v>
      </c>
      <c r="E1447" s="303" t="s">
        <v>7346</v>
      </c>
      <c r="F1447" s="303" t="str">
        <f t="shared" si="131"/>
        <v>D</v>
      </c>
      <c r="G1447" s="302" t="s">
        <v>7347</v>
      </c>
      <c r="H1447" s="302" t="s">
        <v>949</v>
      </c>
      <c r="I1447" s="302" t="s">
        <v>949</v>
      </c>
      <c r="J1447" s="302" t="s">
        <v>949</v>
      </c>
      <c r="K1447" s="302" t="s">
        <v>949</v>
      </c>
      <c r="L1447" s="302" t="s">
        <v>949</v>
      </c>
      <c r="M1447" s="302" t="s">
        <v>949</v>
      </c>
      <c r="N1447" s="303" t="s">
        <v>949</v>
      </c>
      <c r="O1447" s="303" t="s">
        <v>949</v>
      </c>
      <c r="P1447" s="303" t="s">
        <v>949</v>
      </c>
      <c r="Q1447" s="303" t="s">
        <v>949</v>
      </c>
      <c r="R1447" s="302" t="s">
        <v>949</v>
      </c>
      <c r="S1447" s="302" t="s">
        <v>949</v>
      </c>
      <c r="T1447" s="302" t="s">
        <v>949</v>
      </c>
      <c r="U1447" s="1040" t="s">
        <v>949</v>
      </c>
      <c r="V1447" s="1040" t="s">
        <v>949</v>
      </c>
      <c r="W1447" s="1040" t="s">
        <v>949</v>
      </c>
      <c r="X1447" s="1040" t="s">
        <v>949</v>
      </c>
      <c r="Y1447" s="1040" t="s">
        <v>949</v>
      </c>
      <c r="Z1447" s="1040" t="s">
        <v>949</v>
      </c>
      <c r="AA1447" s="1040" t="s">
        <v>949</v>
      </c>
      <c r="AB1447" s="1040" t="s">
        <v>949</v>
      </c>
      <c r="AC1447" s="1040" t="s">
        <v>949</v>
      </c>
      <c r="AD1447" s="1040" t="s">
        <v>949</v>
      </c>
      <c r="AE1447" s="1040"/>
      <c r="AF1447" s="1040" t="s">
        <v>132</v>
      </c>
      <c r="AG1447" s="1040" t="s">
        <v>5342</v>
      </c>
      <c r="AH1447" s="1040"/>
      <c r="AI1447" s="998"/>
      <c r="AJ1447" s="998">
        <f t="shared" si="129"/>
        <v>1</v>
      </c>
      <c r="AK1447" s="998">
        <f t="shared" si="130"/>
        <v>1</v>
      </c>
    </row>
    <row r="1448" spans="1:37" ht="16.5">
      <c r="A1448" s="1018"/>
      <c r="B1448" s="1039">
        <f t="shared" si="132"/>
        <v>1446</v>
      </c>
      <c r="C1448" s="302" t="s">
        <v>3719</v>
      </c>
      <c r="D1448" s="303" t="s">
        <v>7348</v>
      </c>
      <c r="E1448" s="303" t="s">
        <v>7348</v>
      </c>
      <c r="F1448" s="303" t="str">
        <f t="shared" si="131"/>
        <v>D</v>
      </c>
      <c r="G1448" s="302" t="s">
        <v>7349</v>
      </c>
      <c r="H1448" s="302" t="s">
        <v>949</v>
      </c>
      <c r="I1448" s="302" t="s">
        <v>949</v>
      </c>
      <c r="J1448" s="302" t="s">
        <v>949</v>
      </c>
      <c r="K1448" s="302" t="s">
        <v>949</v>
      </c>
      <c r="L1448" s="302" t="s">
        <v>949</v>
      </c>
      <c r="M1448" s="302" t="s">
        <v>949</v>
      </c>
      <c r="N1448" s="303" t="s">
        <v>949</v>
      </c>
      <c r="O1448" s="303" t="s">
        <v>949</v>
      </c>
      <c r="P1448" s="303" t="s">
        <v>949</v>
      </c>
      <c r="Q1448" s="303" t="s">
        <v>949</v>
      </c>
      <c r="R1448" s="302" t="s">
        <v>949</v>
      </c>
      <c r="S1448" s="302" t="s">
        <v>949</v>
      </c>
      <c r="T1448" s="302" t="s">
        <v>949</v>
      </c>
      <c r="U1448" s="1040" t="s">
        <v>949</v>
      </c>
      <c r="V1448" s="1040" t="s">
        <v>949</v>
      </c>
      <c r="W1448" s="1040" t="s">
        <v>949</v>
      </c>
      <c r="X1448" s="1040" t="s">
        <v>949</v>
      </c>
      <c r="Y1448" s="1040" t="s">
        <v>949</v>
      </c>
      <c r="Z1448" s="1040" t="s">
        <v>949</v>
      </c>
      <c r="AA1448" s="1040" t="s">
        <v>949</v>
      </c>
      <c r="AB1448" s="1040" t="s">
        <v>949</v>
      </c>
      <c r="AC1448" s="1040" t="s">
        <v>949</v>
      </c>
      <c r="AD1448" s="1040" t="s">
        <v>949</v>
      </c>
      <c r="AE1448" s="1040"/>
      <c r="AF1448" s="1040" t="s">
        <v>132</v>
      </c>
      <c r="AG1448" s="1040" t="s">
        <v>5342</v>
      </c>
      <c r="AH1448" s="1040"/>
      <c r="AI1448" s="998"/>
      <c r="AJ1448" s="998">
        <f t="shared" si="129"/>
        <v>1</v>
      </c>
      <c r="AK1448" s="998">
        <f t="shared" si="130"/>
        <v>1</v>
      </c>
    </row>
    <row r="1449" spans="1:37" ht="16.5">
      <c r="A1449" s="1018"/>
      <c r="B1449" s="1039">
        <f t="shared" si="132"/>
        <v>1447</v>
      </c>
      <c r="C1449" s="302" t="s">
        <v>3719</v>
      </c>
      <c r="D1449" s="303" t="s">
        <v>7350</v>
      </c>
      <c r="E1449" s="303" t="s">
        <v>7350</v>
      </c>
      <c r="F1449" s="303" t="str">
        <f t="shared" si="131"/>
        <v>Q</v>
      </c>
      <c r="G1449" s="302" t="s">
        <v>7351</v>
      </c>
      <c r="H1449" s="302" t="s">
        <v>949</v>
      </c>
      <c r="I1449" s="302" t="s">
        <v>949</v>
      </c>
      <c r="J1449" s="302" t="s">
        <v>949</v>
      </c>
      <c r="K1449" s="302" t="s">
        <v>949</v>
      </c>
      <c r="L1449" s="302" t="s">
        <v>3826</v>
      </c>
      <c r="M1449" s="302" t="s">
        <v>1881</v>
      </c>
      <c r="N1449" s="303" t="s">
        <v>1172</v>
      </c>
      <c r="O1449" s="303" t="s">
        <v>949</v>
      </c>
      <c r="P1449" s="303" t="s">
        <v>949</v>
      </c>
      <c r="Q1449" s="303" t="s">
        <v>949</v>
      </c>
      <c r="R1449" s="302" t="s">
        <v>949</v>
      </c>
      <c r="S1449" s="302" t="s">
        <v>949</v>
      </c>
      <c r="T1449" s="302" t="s">
        <v>949</v>
      </c>
      <c r="U1449" s="1040" t="s">
        <v>949</v>
      </c>
      <c r="V1449" s="1040" t="s">
        <v>949</v>
      </c>
      <c r="W1449" s="1040" t="s">
        <v>949</v>
      </c>
      <c r="X1449" s="1040" t="s">
        <v>949</v>
      </c>
      <c r="Y1449" s="1040" t="s">
        <v>949</v>
      </c>
      <c r="Z1449" s="1040" t="s">
        <v>949</v>
      </c>
      <c r="AA1449" s="1040" t="s">
        <v>949</v>
      </c>
      <c r="AB1449" s="1040" t="s">
        <v>949</v>
      </c>
      <c r="AC1449" s="1040" t="s">
        <v>949</v>
      </c>
      <c r="AD1449" s="1040" t="s">
        <v>949</v>
      </c>
      <c r="AE1449" s="1040"/>
      <c r="AF1449" s="1040" t="s">
        <v>132</v>
      </c>
      <c r="AG1449" s="1040" t="s">
        <v>5342</v>
      </c>
      <c r="AH1449" s="1040"/>
      <c r="AI1449" s="998"/>
      <c r="AJ1449" s="998">
        <f t="shared" si="129"/>
        <v>1</v>
      </c>
      <c r="AK1449" s="998">
        <f t="shared" si="130"/>
        <v>1</v>
      </c>
    </row>
    <row r="1450" spans="1:37" ht="16.5">
      <c r="A1450" s="1018"/>
      <c r="B1450" s="162">
        <f t="shared" si="132"/>
        <v>1448</v>
      </c>
      <c r="C1450" s="314" t="s">
        <v>3719</v>
      </c>
      <c r="D1450" s="315" t="s">
        <v>7352</v>
      </c>
      <c r="E1450" s="315" t="s">
        <v>7352</v>
      </c>
      <c r="F1450" s="315" t="str">
        <f t="shared" si="131"/>
        <v>D</v>
      </c>
      <c r="G1450" s="314" t="s">
        <v>7353</v>
      </c>
      <c r="H1450" s="1012" t="s">
        <v>949</v>
      </c>
      <c r="I1450" s="1012" t="s">
        <v>949</v>
      </c>
      <c r="J1450" s="1012" t="s">
        <v>949</v>
      </c>
      <c r="K1450" s="1012" t="s">
        <v>949</v>
      </c>
      <c r="L1450" s="1012" t="s">
        <v>949</v>
      </c>
      <c r="M1450" s="1012" t="s">
        <v>949</v>
      </c>
      <c r="N1450" s="1087" t="s">
        <v>949</v>
      </c>
      <c r="O1450" s="1087" t="s">
        <v>949</v>
      </c>
      <c r="P1450" s="1087" t="s">
        <v>949</v>
      </c>
      <c r="Q1450" s="315" t="s">
        <v>949</v>
      </c>
      <c r="R1450" s="314" t="s">
        <v>949</v>
      </c>
      <c r="S1450" s="314" t="s">
        <v>949</v>
      </c>
      <c r="T1450" s="314" t="s">
        <v>949</v>
      </c>
      <c r="U1450" s="1041" t="s">
        <v>949</v>
      </c>
      <c r="V1450" s="1041" t="s">
        <v>949</v>
      </c>
      <c r="W1450" s="1041" t="s">
        <v>949</v>
      </c>
      <c r="X1450" s="1041" t="s">
        <v>949</v>
      </c>
      <c r="Y1450" s="1041" t="s">
        <v>949</v>
      </c>
      <c r="Z1450" s="1041" t="s">
        <v>949</v>
      </c>
      <c r="AA1450" s="1041" t="s">
        <v>949</v>
      </c>
      <c r="AB1450" s="1041" t="s">
        <v>949</v>
      </c>
      <c r="AC1450" s="1041" t="s">
        <v>949</v>
      </c>
      <c r="AD1450" s="1041" t="s">
        <v>949</v>
      </c>
      <c r="AE1450" s="1041"/>
      <c r="AF1450" s="1041" t="s">
        <v>132</v>
      </c>
      <c r="AG1450" s="1041" t="s">
        <v>5342</v>
      </c>
      <c r="AH1450" s="1041"/>
      <c r="AI1450" s="998"/>
      <c r="AJ1450" s="998">
        <f t="shared" si="129"/>
        <v>1</v>
      </c>
      <c r="AK1450" s="998">
        <f t="shared" si="130"/>
        <v>1</v>
      </c>
    </row>
    <row r="1451" spans="1:37" ht="16.5">
      <c r="A1451" s="1018"/>
      <c r="B1451" s="162">
        <f t="shared" si="132"/>
        <v>1449</v>
      </c>
      <c r="C1451" s="314" t="s">
        <v>3719</v>
      </c>
      <c r="D1451" s="315" t="s">
        <v>7354</v>
      </c>
      <c r="E1451" s="315" t="s">
        <v>7354</v>
      </c>
      <c r="F1451" s="315" t="str">
        <f t="shared" si="131"/>
        <v>D</v>
      </c>
      <c r="G1451" s="314" t="s">
        <v>6334</v>
      </c>
      <c r="H1451" s="1012" t="s">
        <v>949</v>
      </c>
      <c r="I1451" s="1012" t="s">
        <v>949</v>
      </c>
      <c r="J1451" s="1012" t="s">
        <v>949</v>
      </c>
      <c r="K1451" s="1012" t="s">
        <v>949</v>
      </c>
      <c r="L1451" s="1012" t="s">
        <v>949</v>
      </c>
      <c r="M1451" s="1012" t="s">
        <v>949</v>
      </c>
      <c r="N1451" s="1087" t="s">
        <v>949</v>
      </c>
      <c r="O1451" s="1087" t="s">
        <v>949</v>
      </c>
      <c r="P1451" s="1087" t="s">
        <v>949</v>
      </c>
      <c r="Q1451" s="315" t="s">
        <v>949</v>
      </c>
      <c r="R1451" s="314" t="s">
        <v>949</v>
      </c>
      <c r="S1451" s="314" t="s">
        <v>949</v>
      </c>
      <c r="T1451" s="314" t="s">
        <v>949</v>
      </c>
      <c r="U1451" s="1041" t="s">
        <v>949</v>
      </c>
      <c r="V1451" s="1041" t="s">
        <v>949</v>
      </c>
      <c r="W1451" s="1041" t="s">
        <v>949</v>
      </c>
      <c r="X1451" s="1041" t="s">
        <v>949</v>
      </c>
      <c r="Y1451" s="1041" t="s">
        <v>949</v>
      </c>
      <c r="Z1451" s="1041" t="s">
        <v>949</v>
      </c>
      <c r="AA1451" s="1041" t="s">
        <v>949</v>
      </c>
      <c r="AB1451" s="1041" t="s">
        <v>949</v>
      </c>
      <c r="AC1451" s="1041" t="s">
        <v>949</v>
      </c>
      <c r="AD1451" s="1041" t="s">
        <v>949</v>
      </c>
      <c r="AE1451" s="1041"/>
      <c r="AF1451" s="1041" t="s">
        <v>132</v>
      </c>
      <c r="AG1451" s="1041" t="s">
        <v>5342</v>
      </c>
      <c r="AH1451" s="1041"/>
      <c r="AI1451" s="998"/>
      <c r="AJ1451" s="998">
        <f t="shared" si="129"/>
        <v>1</v>
      </c>
      <c r="AK1451" s="998">
        <f t="shared" si="130"/>
        <v>1</v>
      </c>
    </row>
    <row r="1452" spans="1:37" ht="16.5">
      <c r="A1452" s="1018"/>
      <c r="B1452" s="162">
        <f t="shared" si="132"/>
        <v>1450</v>
      </c>
      <c r="C1452" s="314" t="s">
        <v>3719</v>
      </c>
      <c r="D1452" s="315" t="s">
        <v>7355</v>
      </c>
      <c r="E1452" s="315" t="s">
        <v>7355</v>
      </c>
      <c r="F1452" s="315" t="str">
        <f t="shared" si="131"/>
        <v>D</v>
      </c>
      <c r="G1452" s="314" t="s">
        <v>7356</v>
      </c>
      <c r="H1452" s="1012" t="s">
        <v>949</v>
      </c>
      <c r="I1452" s="1012" t="s">
        <v>949</v>
      </c>
      <c r="J1452" s="1012" t="s">
        <v>949</v>
      </c>
      <c r="K1452" s="1012" t="s">
        <v>949</v>
      </c>
      <c r="L1452" s="1012" t="s">
        <v>949</v>
      </c>
      <c r="M1452" s="1012" t="s">
        <v>949</v>
      </c>
      <c r="N1452" s="1087" t="s">
        <v>949</v>
      </c>
      <c r="O1452" s="1087" t="s">
        <v>949</v>
      </c>
      <c r="P1452" s="1087" t="s">
        <v>949</v>
      </c>
      <c r="Q1452" s="315" t="s">
        <v>949</v>
      </c>
      <c r="R1452" s="314" t="s">
        <v>949</v>
      </c>
      <c r="S1452" s="314" t="s">
        <v>949</v>
      </c>
      <c r="T1452" s="314" t="s">
        <v>949</v>
      </c>
      <c r="U1452" s="1041" t="s">
        <v>949</v>
      </c>
      <c r="V1452" s="1041" t="s">
        <v>949</v>
      </c>
      <c r="W1452" s="1041" t="s">
        <v>949</v>
      </c>
      <c r="X1452" s="1041" t="s">
        <v>949</v>
      </c>
      <c r="Y1452" s="1041" t="s">
        <v>949</v>
      </c>
      <c r="Z1452" s="1041" t="s">
        <v>949</v>
      </c>
      <c r="AA1452" s="1041" t="s">
        <v>949</v>
      </c>
      <c r="AB1452" s="1041" t="s">
        <v>949</v>
      </c>
      <c r="AC1452" s="1041" t="s">
        <v>949</v>
      </c>
      <c r="AD1452" s="1041" t="s">
        <v>949</v>
      </c>
      <c r="AE1452" s="1041"/>
      <c r="AF1452" s="1041" t="s">
        <v>132</v>
      </c>
      <c r="AG1452" s="1041" t="s">
        <v>5342</v>
      </c>
      <c r="AH1452" s="1041"/>
      <c r="AI1452" s="998"/>
      <c r="AJ1452" s="998">
        <f t="shared" si="129"/>
        <v>1</v>
      </c>
      <c r="AK1452" s="998">
        <f t="shared" si="130"/>
        <v>1</v>
      </c>
    </row>
    <row r="1453" spans="1:37" ht="16.5">
      <c r="A1453" s="1018"/>
      <c r="B1453" s="162">
        <f t="shared" si="132"/>
        <v>1451</v>
      </c>
      <c r="C1453" s="314" t="s">
        <v>3719</v>
      </c>
      <c r="D1453" s="315" t="s">
        <v>7357</v>
      </c>
      <c r="E1453" s="315" t="s">
        <v>7357</v>
      </c>
      <c r="F1453" s="315" t="str">
        <f t="shared" si="131"/>
        <v>D</v>
      </c>
      <c r="G1453" s="314" t="s">
        <v>7358</v>
      </c>
      <c r="H1453" s="1012" t="s">
        <v>949</v>
      </c>
      <c r="I1453" s="1012" t="s">
        <v>949</v>
      </c>
      <c r="J1453" s="1012" t="s">
        <v>949</v>
      </c>
      <c r="K1453" s="1012" t="s">
        <v>949</v>
      </c>
      <c r="L1453" s="1012" t="s">
        <v>949</v>
      </c>
      <c r="M1453" s="1012" t="s">
        <v>949</v>
      </c>
      <c r="N1453" s="1087" t="s">
        <v>949</v>
      </c>
      <c r="O1453" s="1087" t="s">
        <v>949</v>
      </c>
      <c r="P1453" s="1087" t="s">
        <v>949</v>
      </c>
      <c r="Q1453" s="315" t="s">
        <v>949</v>
      </c>
      <c r="R1453" s="314" t="s">
        <v>949</v>
      </c>
      <c r="S1453" s="314" t="s">
        <v>949</v>
      </c>
      <c r="T1453" s="314" t="s">
        <v>949</v>
      </c>
      <c r="U1453" s="1041" t="s">
        <v>949</v>
      </c>
      <c r="V1453" s="1041" t="s">
        <v>949</v>
      </c>
      <c r="W1453" s="1041" t="s">
        <v>949</v>
      </c>
      <c r="X1453" s="1041" t="s">
        <v>949</v>
      </c>
      <c r="Y1453" s="1041" t="s">
        <v>949</v>
      </c>
      <c r="Z1453" s="1041" t="s">
        <v>949</v>
      </c>
      <c r="AA1453" s="1041" t="s">
        <v>949</v>
      </c>
      <c r="AB1453" s="1041" t="s">
        <v>949</v>
      </c>
      <c r="AC1453" s="1041" t="s">
        <v>949</v>
      </c>
      <c r="AD1453" s="1041" t="s">
        <v>949</v>
      </c>
      <c r="AE1453" s="1041"/>
      <c r="AF1453" s="1041" t="s">
        <v>132</v>
      </c>
      <c r="AG1453" s="1041" t="s">
        <v>5342</v>
      </c>
      <c r="AH1453" s="1041"/>
      <c r="AI1453" s="998"/>
      <c r="AJ1453" s="998">
        <f t="shared" si="129"/>
        <v>1</v>
      </c>
      <c r="AK1453" s="998">
        <f t="shared" si="130"/>
        <v>1</v>
      </c>
    </row>
    <row r="1454" spans="1:37" ht="16.5">
      <c r="A1454" s="1018"/>
      <c r="B1454" s="162">
        <f t="shared" si="132"/>
        <v>1452</v>
      </c>
      <c r="C1454" s="314" t="s">
        <v>3719</v>
      </c>
      <c r="D1454" s="315" t="s">
        <v>7359</v>
      </c>
      <c r="E1454" s="315" t="s">
        <v>7359</v>
      </c>
      <c r="F1454" s="315" t="str">
        <f t="shared" si="131"/>
        <v>D</v>
      </c>
      <c r="G1454" s="314" t="s">
        <v>7360</v>
      </c>
      <c r="H1454" s="1012" t="s">
        <v>949</v>
      </c>
      <c r="I1454" s="1012" t="s">
        <v>949</v>
      </c>
      <c r="J1454" s="1012" t="s">
        <v>949</v>
      </c>
      <c r="K1454" s="1012" t="s">
        <v>949</v>
      </c>
      <c r="L1454" s="1012" t="s">
        <v>949</v>
      </c>
      <c r="M1454" s="1012" t="s">
        <v>949</v>
      </c>
      <c r="N1454" s="1087" t="s">
        <v>949</v>
      </c>
      <c r="O1454" s="1087" t="s">
        <v>949</v>
      </c>
      <c r="P1454" s="1087" t="s">
        <v>949</v>
      </c>
      <c r="Q1454" s="315" t="s">
        <v>949</v>
      </c>
      <c r="R1454" s="314" t="s">
        <v>949</v>
      </c>
      <c r="S1454" s="314" t="s">
        <v>949</v>
      </c>
      <c r="T1454" s="314" t="s">
        <v>949</v>
      </c>
      <c r="U1454" s="1041" t="s">
        <v>949</v>
      </c>
      <c r="V1454" s="1041" t="s">
        <v>949</v>
      </c>
      <c r="W1454" s="1041" t="s">
        <v>949</v>
      </c>
      <c r="X1454" s="1041" t="s">
        <v>949</v>
      </c>
      <c r="Y1454" s="1041" t="s">
        <v>949</v>
      </c>
      <c r="Z1454" s="1041" t="s">
        <v>949</v>
      </c>
      <c r="AA1454" s="1041" t="s">
        <v>949</v>
      </c>
      <c r="AB1454" s="1041" t="s">
        <v>949</v>
      </c>
      <c r="AC1454" s="1041" t="s">
        <v>949</v>
      </c>
      <c r="AD1454" s="1041" t="s">
        <v>949</v>
      </c>
      <c r="AE1454" s="1041"/>
      <c r="AF1454" s="1041" t="s">
        <v>132</v>
      </c>
      <c r="AG1454" s="1041" t="s">
        <v>5342</v>
      </c>
      <c r="AH1454" s="1041"/>
      <c r="AI1454" s="998"/>
      <c r="AJ1454" s="998">
        <f t="shared" si="129"/>
        <v>1</v>
      </c>
      <c r="AK1454" s="998">
        <f t="shared" si="130"/>
        <v>1</v>
      </c>
    </row>
    <row r="1455" spans="1:37" ht="16.5">
      <c r="A1455" s="1018"/>
      <c r="B1455" s="162">
        <f t="shared" si="132"/>
        <v>1453</v>
      </c>
      <c r="C1455" s="314" t="s">
        <v>3719</v>
      </c>
      <c r="D1455" s="315" t="s">
        <v>7361</v>
      </c>
      <c r="E1455" s="315" t="s">
        <v>7361</v>
      </c>
      <c r="F1455" s="315" t="str">
        <f t="shared" si="131"/>
        <v>D</v>
      </c>
      <c r="G1455" s="314" t="s">
        <v>7362</v>
      </c>
      <c r="H1455" s="1012" t="s">
        <v>949</v>
      </c>
      <c r="I1455" s="1012" t="s">
        <v>949</v>
      </c>
      <c r="J1455" s="1012" t="s">
        <v>949</v>
      </c>
      <c r="K1455" s="1012" t="s">
        <v>949</v>
      </c>
      <c r="L1455" s="1012" t="s">
        <v>949</v>
      </c>
      <c r="M1455" s="1012" t="s">
        <v>949</v>
      </c>
      <c r="N1455" s="1087" t="s">
        <v>949</v>
      </c>
      <c r="O1455" s="1087" t="s">
        <v>949</v>
      </c>
      <c r="P1455" s="1087" t="s">
        <v>949</v>
      </c>
      <c r="Q1455" s="315" t="s">
        <v>949</v>
      </c>
      <c r="R1455" s="314" t="s">
        <v>949</v>
      </c>
      <c r="S1455" s="314" t="s">
        <v>949</v>
      </c>
      <c r="T1455" s="314" t="s">
        <v>949</v>
      </c>
      <c r="U1455" s="1041" t="s">
        <v>949</v>
      </c>
      <c r="V1455" s="1041" t="s">
        <v>949</v>
      </c>
      <c r="W1455" s="1041" t="s">
        <v>949</v>
      </c>
      <c r="X1455" s="1041" t="s">
        <v>949</v>
      </c>
      <c r="Y1455" s="1041" t="s">
        <v>949</v>
      </c>
      <c r="Z1455" s="1041" t="s">
        <v>949</v>
      </c>
      <c r="AA1455" s="1041" t="s">
        <v>949</v>
      </c>
      <c r="AB1455" s="1041" t="s">
        <v>949</v>
      </c>
      <c r="AC1455" s="1041" t="s">
        <v>949</v>
      </c>
      <c r="AD1455" s="1041" t="s">
        <v>949</v>
      </c>
      <c r="AE1455" s="1041"/>
      <c r="AF1455" s="1041" t="s">
        <v>132</v>
      </c>
      <c r="AG1455" s="1041" t="s">
        <v>5342</v>
      </c>
      <c r="AH1455" s="1041"/>
      <c r="AI1455" s="998"/>
      <c r="AJ1455" s="998">
        <f t="shared" si="129"/>
        <v>1</v>
      </c>
      <c r="AK1455" s="998">
        <f t="shared" si="130"/>
        <v>1</v>
      </c>
    </row>
    <row r="1456" spans="1:37" ht="16.5">
      <c r="A1456" s="1018"/>
      <c r="B1456" s="162">
        <f t="shared" si="132"/>
        <v>1454</v>
      </c>
      <c r="C1456" s="314" t="s">
        <v>3719</v>
      </c>
      <c r="D1456" s="315" t="s">
        <v>7363</v>
      </c>
      <c r="E1456" s="315" t="s">
        <v>7363</v>
      </c>
      <c r="F1456" s="315" t="str">
        <f t="shared" si="131"/>
        <v>D</v>
      </c>
      <c r="G1456" s="314" t="s">
        <v>7364</v>
      </c>
      <c r="H1456" s="1012" t="s">
        <v>949</v>
      </c>
      <c r="I1456" s="1012" t="s">
        <v>949</v>
      </c>
      <c r="J1456" s="1012" t="s">
        <v>949</v>
      </c>
      <c r="K1456" s="1012" t="s">
        <v>949</v>
      </c>
      <c r="L1456" s="1012" t="s">
        <v>949</v>
      </c>
      <c r="M1456" s="1012" t="s">
        <v>949</v>
      </c>
      <c r="N1456" s="1087" t="s">
        <v>949</v>
      </c>
      <c r="O1456" s="1087" t="s">
        <v>949</v>
      </c>
      <c r="P1456" s="1087" t="s">
        <v>949</v>
      </c>
      <c r="Q1456" s="315" t="s">
        <v>949</v>
      </c>
      <c r="R1456" s="314" t="s">
        <v>949</v>
      </c>
      <c r="S1456" s="314" t="s">
        <v>949</v>
      </c>
      <c r="T1456" s="314" t="s">
        <v>949</v>
      </c>
      <c r="U1456" s="1041" t="s">
        <v>949</v>
      </c>
      <c r="V1456" s="1041" t="s">
        <v>949</v>
      </c>
      <c r="W1456" s="1041" t="s">
        <v>949</v>
      </c>
      <c r="X1456" s="1041" t="s">
        <v>949</v>
      </c>
      <c r="Y1456" s="1041" t="s">
        <v>949</v>
      </c>
      <c r="Z1456" s="1041" t="s">
        <v>949</v>
      </c>
      <c r="AA1456" s="1041" t="s">
        <v>949</v>
      </c>
      <c r="AB1456" s="1041" t="s">
        <v>949</v>
      </c>
      <c r="AC1456" s="1041" t="s">
        <v>949</v>
      </c>
      <c r="AD1456" s="1041" t="s">
        <v>949</v>
      </c>
      <c r="AE1456" s="1041"/>
      <c r="AF1456" s="1041" t="s">
        <v>132</v>
      </c>
      <c r="AG1456" s="1041" t="s">
        <v>5342</v>
      </c>
      <c r="AH1456" s="1041"/>
      <c r="AI1456" s="998"/>
      <c r="AJ1456" s="998">
        <f t="shared" si="129"/>
        <v>1</v>
      </c>
      <c r="AK1456" s="998">
        <f t="shared" si="130"/>
        <v>1</v>
      </c>
    </row>
    <row r="1457" spans="1:37" ht="16.5">
      <c r="A1457" s="1018"/>
      <c r="B1457" s="162">
        <f t="shared" si="132"/>
        <v>1455</v>
      </c>
      <c r="C1457" s="314" t="s">
        <v>3719</v>
      </c>
      <c r="D1457" s="315" t="s">
        <v>7365</v>
      </c>
      <c r="E1457" s="315" t="s">
        <v>7365</v>
      </c>
      <c r="F1457" s="315" t="str">
        <f t="shared" si="131"/>
        <v>D</v>
      </c>
      <c r="G1457" s="314" t="s">
        <v>7366</v>
      </c>
      <c r="H1457" s="1012" t="s">
        <v>949</v>
      </c>
      <c r="I1457" s="1012" t="s">
        <v>949</v>
      </c>
      <c r="J1457" s="1012" t="s">
        <v>949</v>
      </c>
      <c r="K1457" s="1012" t="s">
        <v>949</v>
      </c>
      <c r="L1457" s="1012" t="s">
        <v>949</v>
      </c>
      <c r="M1457" s="1012" t="s">
        <v>949</v>
      </c>
      <c r="N1457" s="1087" t="s">
        <v>949</v>
      </c>
      <c r="O1457" s="1087" t="s">
        <v>949</v>
      </c>
      <c r="P1457" s="1087" t="s">
        <v>949</v>
      </c>
      <c r="Q1457" s="315" t="s">
        <v>949</v>
      </c>
      <c r="R1457" s="314" t="s">
        <v>949</v>
      </c>
      <c r="S1457" s="314" t="s">
        <v>949</v>
      </c>
      <c r="T1457" s="314" t="s">
        <v>949</v>
      </c>
      <c r="U1457" s="1041" t="s">
        <v>949</v>
      </c>
      <c r="V1457" s="1041" t="s">
        <v>949</v>
      </c>
      <c r="W1457" s="1041" t="s">
        <v>949</v>
      </c>
      <c r="X1457" s="1041" t="s">
        <v>949</v>
      </c>
      <c r="Y1457" s="1041" t="s">
        <v>949</v>
      </c>
      <c r="Z1457" s="1041" t="s">
        <v>949</v>
      </c>
      <c r="AA1457" s="1041" t="s">
        <v>949</v>
      </c>
      <c r="AB1457" s="1041" t="s">
        <v>949</v>
      </c>
      <c r="AC1457" s="1041" t="s">
        <v>949</v>
      </c>
      <c r="AD1457" s="1041" t="s">
        <v>949</v>
      </c>
      <c r="AE1457" s="1041"/>
      <c r="AF1457" s="1041" t="s">
        <v>132</v>
      </c>
      <c r="AG1457" s="1041" t="s">
        <v>5342</v>
      </c>
      <c r="AH1457" s="1041"/>
      <c r="AI1457" s="998"/>
      <c r="AJ1457" s="998">
        <f t="shared" si="129"/>
        <v>1</v>
      </c>
      <c r="AK1457" s="998">
        <f t="shared" si="130"/>
        <v>1</v>
      </c>
    </row>
    <row r="1458" spans="1:37" ht="16.5">
      <c r="A1458" s="1018"/>
      <c r="B1458" s="162">
        <f t="shared" si="132"/>
        <v>1456</v>
      </c>
      <c r="C1458" s="314" t="s">
        <v>3719</v>
      </c>
      <c r="D1458" s="315" t="s">
        <v>7367</v>
      </c>
      <c r="E1458" s="315" t="s">
        <v>7367</v>
      </c>
      <c r="F1458" s="315" t="str">
        <f t="shared" si="131"/>
        <v>D</v>
      </c>
      <c r="G1458" s="314" t="s">
        <v>7368</v>
      </c>
      <c r="H1458" s="1012" t="s">
        <v>949</v>
      </c>
      <c r="I1458" s="1012" t="s">
        <v>949</v>
      </c>
      <c r="J1458" s="1012" t="s">
        <v>949</v>
      </c>
      <c r="K1458" s="1012" t="s">
        <v>949</v>
      </c>
      <c r="L1458" s="1012" t="s">
        <v>949</v>
      </c>
      <c r="M1458" s="1012" t="s">
        <v>949</v>
      </c>
      <c r="N1458" s="1087" t="s">
        <v>949</v>
      </c>
      <c r="O1458" s="1087" t="s">
        <v>949</v>
      </c>
      <c r="P1458" s="1087" t="s">
        <v>949</v>
      </c>
      <c r="Q1458" s="315" t="s">
        <v>949</v>
      </c>
      <c r="R1458" s="314" t="s">
        <v>949</v>
      </c>
      <c r="S1458" s="314" t="s">
        <v>949</v>
      </c>
      <c r="T1458" s="314" t="s">
        <v>949</v>
      </c>
      <c r="U1458" s="1041" t="s">
        <v>949</v>
      </c>
      <c r="V1458" s="1041" t="s">
        <v>949</v>
      </c>
      <c r="W1458" s="1041" t="s">
        <v>949</v>
      </c>
      <c r="X1458" s="1041" t="s">
        <v>949</v>
      </c>
      <c r="Y1458" s="1041" t="s">
        <v>949</v>
      </c>
      <c r="Z1458" s="1041" t="s">
        <v>949</v>
      </c>
      <c r="AA1458" s="1041" t="s">
        <v>949</v>
      </c>
      <c r="AB1458" s="1041" t="s">
        <v>949</v>
      </c>
      <c r="AC1458" s="1041" t="s">
        <v>949</v>
      </c>
      <c r="AD1458" s="1041" t="s">
        <v>949</v>
      </c>
      <c r="AE1458" s="1041"/>
      <c r="AF1458" s="1041" t="s">
        <v>132</v>
      </c>
      <c r="AG1458" s="1041" t="s">
        <v>5342</v>
      </c>
      <c r="AH1458" s="1041"/>
      <c r="AI1458" s="998"/>
      <c r="AJ1458" s="998">
        <f t="shared" si="129"/>
        <v>1</v>
      </c>
      <c r="AK1458" s="998">
        <f t="shared" si="130"/>
        <v>1</v>
      </c>
    </row>
    <row r="1459" spans="1:37" ht="16.5">
      <c r="A1459" s="1018"/>
      <c r="B1459" s="162">
        <f t="shared" si="132"/>
        <v>1457</v>
      </c>
      <c r="C1459" s="314" t="s">
        <v>3719</v>
      </c>
      <c r="D1459" s="315" t="s">
        <v>7369</v>
      </c>
      <c r="E1459" s="315" t="s">
        <v>7369</v>
      </c>
      <c r="F1459" s="315" t="str">
        <f t="shared" si="131"/>
        <v>D</v>
      </c>
      <c r="G1459" s="314" t="s">
        <v>7370</v>
      </c>
      <c r="H1459" s="1012" t="s">
        <v>949</v>
      </c>
      <c r="I1459" s="1012" t="s">
        <v>949</v>
      </c>
      <c r="J1459" s="1012" t="s">
        <v>949</v>
      </c>
      <c r="K1459" s="1012" t="s">
        <v>949</v>
      </c>
      <c r="L1459" s="1012" t="s">
        <v>949</v>
      </c>
      <c r="M1459" s="1012" t="s">
        <v>949</v>
      </c>
      <c r="N1459" s="1087" t="s">
        <v>949</v>
      </c>
      <c r="O1459" s="1087" t="s">
        <v>949</v>
      </c>
      <c r="P1459" s="1087" t="s">
        <v>949</v>
      </c>
      <c r="Q1459" s="315" t="s">
        <v>949</v>
      </c>
      <c r="R1459" s="314" t="s">
        <v>949</v>
      </c>
      <c r="S1459" s="314" t="s">
        <v>949</v>
      </c>
      <c r="T1459" s="314" t="s">
        <v>949</v>
      </c>
      <c r="U1459" s="1041" t="s">
        <v>949</v>
      </c>
      <c r="V1459" s="1041" t="s">
        <v>949</v>
      </c>
      <c r="W1459" s="1041" t="s">
        <v>949</v>
      </c>
      <c r="X1459" s="1041" t="s">
        <v>949</v>
      </c>
      <c r="Y1459" s="1041" t="s">
        <v>949</v>
      </c>
      <c r="Z1459" s="1041" t="s">
        <v>949</v>
      </c>
      <c r="AA1459" s="1041" t="s">
        <v>949</v>
      </c>
      <c r="AB1459" s="1041" t="s">
        <v>949</v>
      </c>
      <c r="AC1459" s="1041" t="s">
        <v>949</v>
      </c>
      <c r="AD1459" s="1041" t="s">
        <v>949</v>
      </c>
      <c r="AE1459" s="1041"/>
      <c r="AF1459" s="1041" t="s">
        <v>132</v>
      </c>
      <c r="AG1459" s="1041" t="s">
        <v>5342</v>
      </c>
      <c r="AH1459" s="1041"/>
      <c r="AI1459" s="998"/>
      <c r="AJ1459" s="998">
        <f t="shared" si="129"/>
        <v>1</v>
      </c>
      <c r="AK1459" s="998">
        <f t="shared" si="130"/>
        <v>1</v>
      </c>
    </row>
    <row r="1460" spans="1:37" ht="16.5">
      <c r="A1460" s="1018"/>
      <c r="B1460" s="162">
        <f t="shared" si="132"/>
        <v>1458</v>
      </c>
      <c r="C1460" s="314" t="s">
        <v>3719</v>
      </c>
      <c r="D1460" s="315" t="s">
        <v>7371</v>
      </c>
      <c r="E1460" s="315" t="s">
        <v>7371</v>
      </c>
      <c r="F1460" s="315" t="str">
        <f t="shared" si="131"/>
        <v>D</v>
      </c>
      <c r="G1460" s="314" t="s">
        <v>7372</v>
      </c>
      <c r="H1460" s="1012" t="s">
        <v>949</v>
      </c>
      <c r="I1460" s="1012" t="s">
        <v>949</v>
      </c>
      <c r="J1460" s="1012" t="s">
        <v>949</v>
      </c>
      <c r="K1460" s="1012" t="s">
        <v>949</v>
      </c>
      <c r="L1460" s="1012" t="s">
        <v>949</v>
      </c>
      <c r="M1460" s="1012" t="s">
        <v>949</v>
      </c>
      <c r="N1460" s="1087" t="s">
        <v>949</v>
      </c>
      <c r="O1460" s="1087" t="s">
        <v>949</v>
      </c>
      <c r="P1460" s="1087" t="s">
        <v>949</v>
      </c>
      <c r="Q1460" s="315" t="s">
        <v>949</v>
      </c>
      <c r="R1460" s="314" t="s">
        <v>949</v>
      </c>
      <c r="S1460" s="314" t="s">
        <v>949</v>
      </c>
      <c r="T1460" s="314" t="s">
        <v>949</v>
      </c>
      <c r="U1460" s="1041" t="s">
        <v>949</v>
      </c>
      <c r="V1460" s="1041" t="s">
        <v>949</v>
      </c>
      <c r="W1460" s="1041" t="s">
        <v>949</v>
      </c>
      <c r="X1460" s="1041" t="s">
        <v>949</v>
      </c>
      <c r="Y1460" s="1041" t="s">
        <v>949</v>
      </c>
      <c r="Z1460" s="1041" t="s">
        <v>949</v>
      </c>
      <c r="AA1460" s="1041" t="s">
        <v>949</v>
      </c>
      <c r="AB1460" s="1041" t="s">
        <v>949</v>
      </c>
      <c r="AC1460" s="1041" t="s">
        <v>949</v>
      </c>
      <c r="AD1460" s="1041" t="s">
        <v>949</v>
      </c>
      <c r="AE1460" s="1041"/>
      <c r="AF1460" s="1041" t="s">
        <v>132</v>
      </c>
      <c r="AG1460" s="1041" t="s">
        <v>5342</v>
      </c>
      <c r="AH1460" s="1041"/>
      <c r="AI1460" s="998"/>
      <c r="AJ1460" s="998">
        <f t="shared" si="129"/>
        <v>1</v>
      </c>
      <c r="AK1460" s="998">
        <f t="shared" si="130"/>
        <v>1</v>
      </c>
    </row>
    <row r="1461" spans="1:37" ht="16.5">
      <c r="A1461" s="1018"/>
      <c r="B1461" s="162">
        <f t="shared" si="132"/>
        <v>1459</v>
      </c>
      <c r="C1461" s="314" t="s">
        <v>3719</v>
      </c>
      <c r="D1461" s="315" t="s">
        <v>7373</v>
      </c>
      <c r="E1461" s="315" t="s">
        <v>7373</v>
      </c>
      <c r="F1461" s="315" t="str">
        <f t="shared" si="131"/>
        <v>D</v>
      </c>
      <c r="G1461" s="314" t="s">
        <v>7374</v>
      </c>
      <c r="H1461" s="1012" t="s">
        <v>949</v>
      </c>
      <c r="I1461" s="1012" t="s">
        <v>949</v>
      </c>
      <c r="J1461" s="1012" t="s">
        <v>949</v>
      </c>
      <c r="K1461" s="1012" t="s">
        <v>949</v>
      </c>
      <c r="L1461" s="1012" t="s">
        <v>949</v>
      </c>
      <c r="M1461" s="1012" t="s">
        <v>949</v>
      </c>
      <c r="N1461" s="1087" t="s">
        <v>949</v>
      </c>
      <c r="O1461" s="1087" t="s">
        <v>949</v>
      </c>
      <c r="P1461" s="1087" t="s">
        <v>949</v>
      </c>
      <c r="Q1461" s="315" t="s">
        <v>949</v>
      </c>
      <c r="R1461" s="314" t="s">
        <v>949</v>
      </c>
      <c r="S1461" s="314" t="s">
        <v>949</v>
      </c>
      <c r="T1461" s="314" t="s">
        <v>949</v>
      </c>
      <c r="U1461" s="1041" t="s">
        <v>949</v>
      </c>
      <c r="V1461" s="1041" t="s">
        <v>949</v>
      </c>
      <c r="W1461" s="1041" t="s">
        <v>949</v>
      </c>
      <c r="X1461" s="1041" t="s">
        <v>949</v>
      </c>
      <c r="Y1461" s="1041" t="s">
        <v>949</v>
      </c>
      <c r="Z1461" s="1041" t="s">
        <v>949</v>
      </c>
      <c r="AA1461" s="1041" t="s">
        <v>949</v>
      </c>
      <c r="AB1461" s="1041" t="s">
        <v>949</v>
      </c>
      <c r="AC1461" s="1041" t="s">
        <v>949</v>
      </c>
      <c r="AD1461" s="1041" t="s">
        <v>949</v>
      </c>
      <c r="AE1461" s="1041"/>
      <c r="AF1461" s="1041" t="s">
        <v>132</v>
      </c>
      <c r="AG1461" s="1041" t="s">
        <v>5342</v>
      </c>
      <c r="AH1461" s="1041"/>
      <c r="AI1461" s="998"/>
      <c r="AJ1461" s="998">
        <f t="shared" si="129"/>
        <v>1</v>
      </c>
      <c r="AK1461" s="998">
        <f t="shared" si="130"/>
        <v>1</v>
      </c>
    </row>
    <row r="1462" spans="1:37" ht="16.5">
      <c r="A1462" s="1018"/>
      <c r="B1462" s="162">
        <f t="shared" si="132"/>
        <v>1460</v>
      </c>
      <c r="C1462" s="314" t="s">
        <v>3719</v>
      </c>
      <c r="D1462" s="315" t="s">
        <v>7375</v>
      </c>
      <c r="E1462" s="315" t="s">
        <v>7375</v>
      </c>
      <c r="F1462" s="315" t="str">
        <f t="shared" si="131"/>
        <v>D</v>
      </c>
      <c r="G1462" s="314" t="s">
        <v>7376</v>
      </c>
      <c r="H1462" s="1012" t="s">
        <v>949</v>
      </c>
      <c r="I1462" s="1012" t="s">
        <v>949</v>
      </c>
      <c r="J1462" s="1012" t="s">
        <v>949</v>
      </c>
      <c r="K1462" s="1012" t="s">
        <v>949</v>
      </c>
      <c r="L1462" s="1012" t="s">
        <v>949</v>
      </c>
      <c r="M1462" s="1012" t="s">
        <v>949</v>
      </c>
      <c r="N1462" s="1087" t="s">
        <v>949</v>
      </c>
      <c r="O1462" s="1087" t="s">
        <v>949</v>
      </c>
      <c r="P1462" s="1087" t="s">
        <v>949</v>
      </c>
      <c r="Q1462" s="315" t="s">
        <v>949</v>
      </c>
      <c r="R1462" s="314" t="s">
        <v>949</v>
      </c>
      <c r="S1462" s="314" t="s">
        <v>949</v>
      </c>
      <c r="T1462" s="314" t="s">
        <v>949</v>
      </c>
      <c r="U1462" s="1041" t="s">
        <v>949</v>
      </c>
      <c r="V1462" s="1041" t="s">
        <v>949</v>
      </c>
      <c r="W1462" s="1041" t="s">
        <v>949</v>
      </c>
      <c r="X1462" s="1041" t="s">
        <v>949</v>
      </c>
      <c r="Y1462" s="1041" t="s">
        <v>949</v>
      </c>
      <c r="Z1462" s="1041" t="s">
        <v>949</v>
      </c>
      <c r="AA1462" s="1041" t="s">
        <v>949</v>
      </c>
      <c r="AB1462" s="1041" t="s">
        <v>949</v>
      </c>
      <c r="AC1462" s="1041" t="s">
        <v>949</v>
      </c>
      <c r="AD1462" s="1041" t="s">
        <v>949</v>
      </c>
      <c r="AE1462" s="1041"/>
      <c r="AF1462" s="1041" t="s">
        <v>132</v>
      </c>
      <c r="AG1462" s="1041" t="s">
        <v>5342</v>
      </c>
      <c r="AH1462" s="1041"/>
      <c r="AI1462" s="998"/>
      <c r="AJ1462" s="998">
        <f t="shared" si="129"/>
        <v>1</v>
      </c>
      <c r="AK1462" s="998">
        <f t="shared" si="130"/>
        <v>1</v>
      </c>
    </row>
    <row r="1463" spans="1:37" ht="16.5">
      <c r="A1463" s="1018"/>
      <c r="B1463" s="162">
        <f t="shared" si="132"/>
        <v>1461</v>
      </c>
      <c r="C1463" s="314" t="s">
        <v>3719</v>
      </c>
      <c r="D1463" s="315" t="s">
        <v>7377</v>
      </c>
      <c r="E1463" s="315" t="s">
        <v>7377</v>
      </c>
      <c r="F1463" s="315" t="str">
        <f t="shared" si="131"/>
        <v>D</v>
      </c>
      <c r="G1463" s="314" t="s">
        <v>7378</v>
      </c>
      <c r="H1463" s="1012" t="s">
        <v>949</v>
      </c>
      <c r="I1463" s="1012" t="s">
        <v>949</v>
      </c>
      <c r="J1463" s="1012" t="s">
        <v>949</v>
      </c>
      <c r="K1463" s="1012" t="s">
        <v>949</v>
      </c>
      <c r="L1463" s="1012" t="s">
        <v>949</v>
      </c>
      <c r="M1463" s="1012" t="s">
        <v>949</v>
      </c>
      <c r="N1463" s="1087" t="s">
        <v>949</v>
      </c>
      <c r="O1463" s="1087" t="s">
        <v>949</v>
      </c>
      <c r="P1463" s="1087" t="s">
        <v>949</v>
      </c>
      <c r="Q1463" s="315" t="s">
        <v>949</v>
      </c>
      <c r="R1463" s="314" t="s">
        <v>949</v>
      </c>
      <c r="S1463" s="314" t="s">
        <v>949</v>
      </c>
      <c r="T1463" s="314" t="s">
        <v>949</v>
      </c>
      <c r="U1463" s="1041" t="s">
        <v>949</v>
      </c>
      <c r="V1463" s="1041" t="s">
        <v>949</v>
      </c>
      <c r="W1463" s="1041" t="s">
        <v>949</v>
      </c>
      <c r="X1463" s="1041" t="s">
        <v>949</v>
      </c>
      <c r="Y1463" s="1041" t="s">
        <v>949</v>
      </c>
      <c r="Z1463" s="1041" t="s">
        <v>949</v>
      </c>
      <c r="AA1463" s="1041" t="s">
        <v>949</v>
      </c>
      <c r="AB1463" s="1041" t="s">
        <v>949</v>
      </c>
      <c r="AC1463" s="1041" t="s">
        <v>949</v>
      </c>
      <c r="AD1463" s="1041" t="s">
        <v>949</v>
      </c>
      <c r="AE1463" s="1041"/>
      <c r="AF1463" s="1041" t="s">
        <v>132</v>
      </c>
      <c r="AG1463" s="1041" t="s">
        <v>5342</v>
      </c>
      <c r="AH1463" s="1041"/>
      <c r="AI1463" s="998"/>
      <c r="AJ1463" s="998">
        <f t="shared" si="129"/>
        <v>1</v>
      </c>
      <c r="AK1463" s="998">
        <f t="shared" si="130"/>
        <v>1</v>
      </c>
    </row>
    <row r="1464" spans="1:37" ht="16.5">
      <c r="A1464" s="1018"/>
      <c r="B1464" s="162">
        <f t="shared" si="132"/>
        <v>1462</v>
      </c>
      <c r="C1464" s="314" t="s">
        <v>3719</v>
      </c>
      <c r="D1464" s="315" t="s">
        <v>7379</v>
      </c>
      <c r="E1464" s="315" t="s">
        <v>7379</v>
      </c>
      <c r="F1464" s="315" t="str">
        <f t="shared" si="131"/>
        <v>D</v>
      </c>
      <c r="G1464" s="314" t="s">
        <v>7380</v>
      </c>
      <c r="H1464" s="1012" t="s">
        <v>949</v>
      </c>
      <c r="I1464" s="1012" t="s">
        <v>949</v>
      </c>
      <c r="J1464" s="1012" t="s">
        <v>949</v>
      </c>
      <c r="K1464" s="1012" t="s">
        <v>949</v>
      </c>
      <c r="L1464" s="1012" t="s">
        <v>949</v>
      </c>
      <c r="M1464" s="1012" t="s">
        <v>949</v>
      </c>
      <c r="N1464" s="1087" t="s">
        <v>949</v>
      </c>
      <c r="O1464" s="1087" t="s">
        <v>949</v>
      </c>
      <c r="P1464" s="1087" t="s">
        <v>949</v>
      </c>
      <c r="Q1464" s="315" t="s">
        <v>949</v>
      </c>
      <c r="R1464" s="314" t="s">
        <v>949</v>
      </c>
      <c r="S1464" s="314" t="s">
        <v>949</v>
      </c>
      <c r="T1464" s="314" t="s">
        <v>949</v>
      </c>
      <c r="U1464" s="1041" t="s">
        <v>949</v>
      </c>
      <c r="V1464" s="1041" t="s">
        <v>949</v>
      </c>
      <c r="W1464" s="1041" t="s">
        <v>949</v>
      </c>
      <c r="X1464" s="1041" t="s">
        <v>949</v>
      </c>
      <c r="Y1464" s="1041" t="s">
        <v>949</v>
      </c>
      <c r="Z1464" s="1041" t="s">
        <v>949</v>
      </c>
      <c r="AA1464" s="1041" t="s">
        <v>949</v>
      </c>
      <c r="AB1464" s="1041" t="s">
        <v>949</v>
      </c>
      <c r="AC1464" s="1041" t="s">
        <v>949</v>
      </c>
      <c r="AD1464" s="1041" t="s">
        <v>949</v>
      </c>
      <c r="AE1464" s="1041"/>
      <c r="AF1464" s="1041" t="s">
        <v>132</v>
      </c>
      <c r="AG1464" s="1041" t="s">
        <v>5342</v>
      </c>
      <c r="AH1464" s="1041"/>
      <c r="AI1464" s="998"/>
      <c r="AJ1464" s="998">
        <f t="shared" si="129"/>
        <v>1</v>
      </c>
      <c r="AK1464" s="998">
        <f t="shared" si="130"/>
        <v>1</v>
      </c>
    </row>
    <row r="1465" spans="1:37" ht="16.5">
      <c r="A1465" s="1018"/>
      <c r="B1465" s="162">
        <f t="shared" si="132"/>
        <v>1463</v>
      </c>
      <c r="C1465" s="314" t="s">
        <v>3719</v>
      </c>
      <c r="D1465" s="315" t="s">
        <v>7381</v>
      </c>
      <c r="E1465" s="315" t="s">
        <v>7381</v>
      </c>
      <c r="F1465" s="315" t="str">
        <f t="shared" si="131"/>
        <v>D</v>
      </c>
      <c r="G1465" s="314" t="s">
        <v>7382</v>
      </c>
      <c r="H1465" s="1012" t="s">
        <v>949</v>
      </c>
      <c r="I1465" s="1012" t="s">
        <v>949</v>
      </c>
      <c r="J1465" s="1012" t="s">
        <v>949</v>
      </c>
      <c r="K1465" s="1012" t="s">
        <v>949</v>
      </c>
      <c r="L1465" s="1012" t="s">
        <v>949</v>
      </c>
      <c r="M1465" s="1012" t="s">
        <v>949</v>
      </c>
      <c r="N1465" s="1087" t="s">
        <v>949</v>
      </c>
      <c r="O1465" s="1087" t="s">
        <v>949</v>
      </c>
      <c r="P1465" s="1087" t="s">
        <v>949</v>
      </c>
      <c r="Q1465" s="315" t="s">
        <v>949</v>
      </c>
      <c r="R1465" s="314" t="s">
        <v>949</v>
      </c>
      <c r="S1465" s="314" t="s">
        <v>949</v>
      </c>
      <c r="T1465" s="314" t="s">
        <v>949</v>
      </c>
      <c r="U1465" s="1041" t="s">
        <v>949</v>
      </c>
      <c r="V1465" s="1041" t="s">
        <v>949</v>
      </c>
      <c r="W1465" s="1041" t="s">
        <v>949</v>
      </c>
      <c r="X1465" s="1041" t="s">
        <v>949</v>
      </c>
      <c r="Y1465" s="1041" t="s">
        <v>949</v>
      </c>
      <c r="Z1465" s="1041" t="s">
        <v>949</v>
      </c>
      <c r="AA1465" s="1041" t="s">
        <v>949</v>
      </c>
      <c r="AB1465" s="1041" t="s">
        <v>949</v>
      </c>
      <c r="AC1465" s="1041" t="s">
        <v>949</v>
      </c>
      <c r="AD1465" s="1041" t="s">
        <v>949</v>
      </c>
      <c r="AE1465" s="1041"/>
      <c r="AF1465" s="1041" t="s">
        <v>132</v>
      </c>
      <c r="AG1465" s="1041" t="s">
        <v>5342</v>
      </c>
      <c r="AH1465" s="1041"/>
      <c r="AI1465" s="998"/>
      <c r="AJ1465" s="998">
        <f t="shared" si="129"/>
        <v>1</v>
      </c>
      <c r="AK1465" s="998">
        <f t="shared" si="130"/>
        <v>1</v>
      </c>
    </row>
    <row r="1466" spans="1:37" ht="16.5">
      <c r="A1466" s="1018"/>
      <c r="B1466" s="162">
        <f t="shared" si="132"/>
        <v>1464</v>
      </c>
      <c r="C1466" s="314" t="s">
        <v>3719</v>
      </c>
      <c r="D1466" s="315" t="s">
        <v>7383</v>
      </c>
      <c r="E1466" s="315" t="s">
        <v>7383</v>
      </c>
      <c r="F1466" s="315" t="str">
        <f t="shared" ref="F1466:F1497" si="133">MID(D1466,4,1)</f>
        <v>D</v>
      </c>
      <c r="G1466" s="314" t="s">
        <v>7384</v>
      </c>
      <c r="H1466" s="1012" t="s">
        <v>949</v>
      </c>
      <c r="I1466" s="1012" t="s">
        <v>949</v>
      </c>
      <c r="J1466" s="1012" t="s">
        <v>949</v>
      </c>
      <c r="K1466" s="1012" t="s">
        <v>949</v>
      </c>
      <c r="L1466" s="1012" t="s">
        <v>949</v>
      </c>
      <c r="M1466" s="1012" t="s">
        <v>949</v>
      </c>
      <c r="N1466" s="1087" t="s">
        <v>949</v>
      </c>
      <c r="O1466" s="1087" t="s">
        <v>949</v>
      </c>
      <c r="P1466" s="1087" t="s">
        <v>949</v>
      </c>
      <c r="Q1466" s="315" t="s">
        <v>949</v>
      </c>
      <c r="R1466" s="314" t="s">
        <v>949</v>
      </c>
      <c r="S1466" s="314" t="s">
        <v>949</v>
      </c>
      <c r="T1466" s="314" t="s">
        <v>949</v>
      </c>
      <c r="U1466" s="1041" t="s">
        <v>949</v>
      </c>
      <c r="V1466" s="1041" t="s">
        <v>949</v>
      </c>
      <c r="W1466" s="1041" t="s">
        <v>949</v>
      </c>
      <c r="X1466" s="1041" t="s">
        <v>949</v>
      </c>
      <c r="Y1466" s="1041" t="s">
        <v>949</v>
      </c>
      <c r="Z1466" s="1041" t="s">
        <v>949</v>
      </c>
      <c r="AA1466" s="1041" t="s">
        <v>949</v>
      </c>
      <c r="AB1466" s="1041" t="s">
        <v>949</v>
      </c>
      <c r="AC1466" s="1041" t="s">
        <v>949</v>
      </c>
      <c r="AD1466" s="1041" t="s">
        <v>949</v>
      </c>
      <c r="AE1466" s="1041"/>
      <c r="AF1466" s="1041" t="s">
        <v>132</v>
      </c>
      <c r="AG1466" s="1041" t="s">
        <v>5342</v>
      </c>
      <c r="AH1466" s="1041"/>
      <c r="AI1466" s="998"/>
      <c r="AJ1466" s="998">
        <f t="shared" si="129"/>
        <v>1</v>
      </c>
      <c r="AK1466" s="998">
        <f t="shared" si="130"/>
        <v>1</v>
      </c>
    </row>
    <row r="1467" spans="1:37" ht="16.5">
      <c r="A1467" s="1018"/>
      <c r="B1467" s="1039">
        <f t="shared" si="132"/>
        <v>1465</v>
      </c>
      <c r="C1467" s="302" t="s">
        <v>3719</v>
      </c>
      <c r="D1467" s="303" t="s">
        <v>7385</v>
      </c>
      <c r="E1467" s="303" t="s">
        <v>7385</v>
      </c>
      <c r="F1467" s="303" t="str">
        <f t="shared" si="133"/>
        <v>D</v>
      </c>
      <c r="G1467" s="302" t="s">
        <v>7386</v>
      </c>
      <c r="H1467" s="302" t="s">
        <v>949</v>
      </c>
      <c r="I1467" s="302" t="s">
        <v>949</v>
      </c>
      <c r="J1467" s="302" t="s">
        <v>949</v>
      </c>
      <c r="K1467" s="302" t="s">
        <v>949</v>
      </c>
      <c r="L1467" s="302" t="s">
        <v>949</v>
      </c>
      <c r="M1467" s="302" t="s">
        <v>949</v>
      </c>
      <c r="N1467" s="303" t="s">
        <v>949</v>
      </c>
      <c r="O1467" s="303" t="s">
        <v>949</v>
      </c>
      <c r="P1467" s="303" t="s">
        <v>949</v>
      </c>
      <c r="Q1467" s="303" t="s">
        <v>949</v>
      </c>
      <c r="R1467" s="999" t="s">
        <v>949</v>
      </c>
      <c r="S1467" s="302" t="s">
        <v>949</v>
      </c>
      <c r="T1467" s="302" t="s">
        <v>949</v>
      </c>
      <c r="U1467" s="1040" t="s">
        <v>949</v>
      </c>
      <c r="V1467" s="1040" t="s">
        <v>949</v>
      </c>
      <c r="W1467" s="1040" t="s">
        <v>949</v>
      </c>
      <c r="X1467" s="1040" t="s">
        <v>949</v>
      </c>
      <c r="Y1467" s="1040" t="s">
        <v>949</v>
      </c>
      <c r="Z1467" s="1040" t="s">
        <v>949</v>
      </c>
      <c r="AA1467" s="1040" t="s">
        <v>949</v>
      </c>
      <c r="AB1467" s="1040" t="s">
        <v>949</v>
      </c>
      <c r="AC1467" s="1040" t="s">
        <v>949</v>
      </c>
      <c r="AD1467" s="1040" t="s">
        <v>949</v>
      </c>
      <c r="AE1467" s="1040"/>
      <c r="AF1467" s="1040" t="s">
        <v>132</v>
      </c>
      <c r="AG1467" s="1040" t="s">
        <v>5358</v>
      </c>
      <c r="AH1467" s="1040"/>
      <c r="AI1467" s="998"/>
      <c r="AJ1467" s="998">
        <f t="shared" si="129"/>
        <v>1</v>
      </c>
      <c r="AK1467" s="998">
        <f t="shared" si="130"/>
        <v>1</v>
      </c>
    </row>
    <row r="1468" spans="1:37" ht="16.5">
      <c r="A1468" s="1018"/>
      <c r="B1468" s="1039">
        <f t="shared" si="132"/>
        <v>1466</v>
      </c>
      <c r="C1468" s="302" t="s">
        <v>3719</v>
      </c>
      <c r="D1468" s="303" t="s">
        <v>7387</v>
      </c>
      <c r="E1468" s="303" t="s">
        <v>7387</v>
      </c>
      <c r="F1468" s="303" t="str">
        <f t="shared" si="133"/>
        <v>D</v>
      </c>
      <c r="G1468" s="302" t="s">
        <v>7388</v>
      </c>
      <c r="H1468" s="302" t="s">
        <v>949</v>
      </c>
      <c r="I1468" s="302" t="s">
        <v>949</v>
      </c>
      <c r="J1468" s="302" t="s">
        <v>949</v>
      </c>
      <c r="K1468" s="302" t="s">
        <v>949</v>
      </c>
      <c r="L1468" s="302" t="s">
        <v>949</v>
      </c>
      <c r="M1468" s="302" t="s">
        <v>949</v>
      </c>
      <c r="N1468" s="303" t="s">
        <v>949</v>
      </c>
      <c r="O1468" s="303" t="s">
        <v>949</v>
      </c>
      <c r="P1468" s="303" t="s">
        <v>949</v>
      </c>
      <c r="Q1468" s="303" t="s">
        <v>949</v>
      </c>
      <c r="R1468" s="999" t="s">
        <v>949</v>
      </c>
      <c r="S1468" s="302" t="s">
        <v>949</v>
      </c>
      <c r="T1468" s="302" t="s">
        <v>949</v>
      </c>
      <c r="U1468" s="1040" t="s">
        <v>949</v>
      </c>
      <c r="V1468" s="1040" t="s">
        <v>949</v>
      </c>
      <c r="W1468" s="1040" t="s">
        <v>949</v>
      </c>
      <c r="X1468" s="1040" t="s">
        <v>949</v>
      </c>
      <c r="Y1468" s="1040" t="s">
        <v>949</v>
      </c>
      <c r="Z1468" s="1040" t="s">
        <v>949</v>
      </c>
      <c r="AA1468" s="1040" t="s">
        <v>949</v>
      </c>
      <c r="AB1468" s="1040" t="s">
        <v>949</v>
      </c>
      <c r="AC1468" s="1040" t="s">
        <v>949</v>
      </c>
      <c r="AD1468" s="1040" t="s">
        <v>949</v>
      </c>
      <c r="AE1468" s="1040"/>
      <c r="AF1468" s="1040" t="s">
        <v>132</v>
      </c>
      <c r="AG1468" s="1040" t="s">
        <v>5358</v>
      </c>
      <c r="AH1468" s="1040"/>
      <c r="AI1468" s="998"/>
      <c r="AJ1468" s="998">
        <f t="shared" si="129"/>
        <v>1</v>
      </c>
      <c r="AK1468" s="998">
        <f t="shared" si="130"/>
        <v>1</v>
      </c>
    </row>
    <row r="1469" spans="1:37" ht="16.5">
      <c r="A1469" s="1018"/>
      <c r="B1469" s="259">
        <f t="shared" si="132"/>
        <v>1467</v>
      </c>
      <c r="C1469" s="317" t="s">
        <v>3719</v>
      </c>
      <c r="D1469" s="318" t="s">
        <v>7389</v>
      </c>
      <c r="E1469" s="318" t="s">
        <v>7389</v>
      </c>
      <c r="F1469" s="318" t="str">
        <f t="shared" si="133"/>
        <v>Q</v>
      </c>
      <c r="G1469" s="317" t="s">
        <v>6352</v>
      </c>
      <c r="H1469" s="1012" t="s">
        <v>949</v>
      </c>
      <c r="I1469" s="1012" t="s">
        <v>949</v>
      </c>
      <c r="J1469" s="1012" t="s">
        <v>949</v>
      </c>
      <c r="K1469" s="1012" t="s">
        <v>949</v>
      </c>
      <c r="L1469" s="317" t="s">
        <v>3826</v>
      </c>
      <c r="M1469" s="317" t="s">
        <v>1881</v>
      </c>
      <c r="N1469" s="318" t="s">
        <v>1172</v>
      </c>
      <c r="O1469" s="1087" t="s">
        <v>949</v>
      </c>
      <c r="P1469" s="1087" t="s">
        <v>949</v>
      </c>
      <c r="Q1469" s="1087" t="s">
        <v>949</v>
      </c>
      <c r="R1469" s="999" t="s">
        <v>949</v>
      </c>
      <c r="S1469" s="317" t="s">
        <v>949</v>
      </c>
      <c r="T1469" s="317" t="s">
        <v>949</v>
      </c>
      <c r="U1469" s="261" t="s">
        <v>949</v>
      </c>
      <c r="V1469" s="261" t="s">
        <v>949</v>
      </c>
      <c r="W1469" s="261" t="s">
        <v>949</v>
      </c>
      <c r="X1469" s="261" t="s">
        <v>949</v>
      </c>
      <c r="Y1469" s="261" t="s">
        <v>949</v>
      </c>
      <c r="Z1469" s="261" t="s">
        <v>949</v>
      </c>
      <c r="AA1469" s="261" t="s">
        <v>949</v>
      </c>
      <c r="AB1469" s="261" t="s">
        <v>949</v>
      </c>
      <c r="AC1469" s="261" t="s">
        <v>949</v>
      </c>
      <c r="AD1469" s="261" t="s">
        <v>949</v>
      </c>
      <c r="AE1469" s="261"/>
      <c r="AF1469" s="261" t="s">
        <v>132</v>
      </c>
      <c r="AG1469" s="261" t="s">
        <v>5342</v>
      </c>
      <c r="AH1469" s="261"/>
      <c r="AI1469" s="998"/>
      <c r="AJ1469" s="998">
        <f t="shared" si="129"/>
        <v>1</v>
      </c>
      <c r="AK1469" s="998">
        <f t="shared" si="130"/>
        <v>1</v>
      </c>
    </row>
    <row r="1470" spans="1:37" s="84" customFormat="1" ht="16.5">
      <c r="A1470" s="229"/>
      <c r="B1470" s="275">
        <f t="shared" si="132"/>
        <v>1468</v>
      </c>
      <c r="C1470" s="985" t="s">
        <v>936</v>
      </c>
      <c r="D1470" s="985" t="s">
        <v>7390</v>
      </c>
      <c r="E1470" s="985" t="str">
        <f>VLOOKUP(D1470,'丽江-整机Bom'!M57:N396,2,0)</f>
        <v>E2C10001</v>
      </c>
      <c r="F1470" s="985" t="str">
        <f t="shared" si="133"/>
        <v>E</v>
      </c>
      <c r="G1470" s="984" t="s">
        <v>7391</v>
      </c>
      <c r="H1470" s="985"/>
      <c r="I1470" s="985"/>
      <c r="J1470" s="985"/>
      <c r="K1470" s="984"/>
      <c r="L1470" s="984"/>
      <c r="M1470" s="984"/>
      <c r="N1470" s="985"/>
      <c r="O1470" s="985"/>
      <c r="P1470" s="985"/>
      <c r="Q1470" s="985"/>
      <c r="R1470" s="984"/>
      <c r="S1470" s="984"/>
      <c r="T1470" s="648"/>
      <c r="U1470" s="648"/>
      <c r="V1470" s="648"/>
      <c r="W1470" s="648"/>
      <c r="X1470" s="648"/>
      <c r="Y1470" s="648"/>
      <c r="Z1470" s="648"/>
      <c r="AA1470" s="648"/>
      <c r="AB1470" s="648"/>
      <c r="AC1470" s="648"/>
      <c r="AD1470" s="648"/>
      <c r="AE1470" s="648"/>
      <c r="AF1470" s="895" t="s">
        <v>5453</v>
      </c>
      <c r="AG1470" s="648"/>
      <c r="AH1470" s="648"/>
      <c r="AI1470" s="648"/>
      <c r="AJ1470" s="649">
        <f t="shared" si="129"/>
        <v>1</v>
      </c>
      <c r="AK1470" s="84">
        <f t="shared" si="130"/>
        <v>1</v>
      </c>
    </row>
    <row r="1471" spans="1:37" s="84" customFormat="1" ht="16.5">
      <c r="A1471" s="229"/>
      <c r="B1471" s="41">
        <f t="shared" si="132"/>
        <v>1469</v>
      </c>
      <c r="C1471" s="281" t="s">
        <v>278</v>
      </c>
      <c r="D1471" s="291" t="s">
        <v>7392</v>
      </c>
      <c r="E1471" s="202" t="str">
        <f>VLOOKUP(D1471,'丽江-整机Bom'!M57:N397,2,0)</f>
        <v>E2C10002</v>
      </c>
      <c r="F1471" s="291" t="str">
        <f t="shared" si="133"/>
        <v>E</v>
      </c>
      <c r="G1471" s="281" t="s">
        <v>7393</v>
      </c>
      <c r="H1471" s="291"/>
      <c r="I1471" s="291"/>
      <c r="J1471" s="291"/>
      <c r="K1471" s="281"/>
      <c r="L1471" s="281"/>
      <c r="M1471" s="281"/>
      <c r="N1471" s="291"/>
      <c r="O1471" s="291"/>
      <c r="P1471" s="291"/>
      <c r="Q1471" s="291"/>
      <c r="R1471" s="281"/>
      <c r="S1471" s="281"/>
      <c r="T1471" s="281"/>
      <c r="U1471" s="229"/>
      <c r="V1471" s="229"/>
      <c r="W1471" s="229"/>
      <c r="X1471" s="229"/>
      <c r="Y1471" s="229"/>
      <c r="Z1471" s="229"/>
      <c r="AA1471" s="229"/>
      <c r="AB1471" s="229"/>
      <c r="AC1471" s="229"/>
      <c r="AD1471" s="229"/>
      <c r="AE1471" s="229"/>
      <c r="AF1471" s="14" t="s">
        <v>5453</v>
      </c>
      <c r="AG1471" s="229"/>
      <c r="AH1471" s="229"/>
      <c r="AI1471" s="229"/>
      <c r="AJ1471" s="218">
        <f t="shared" si="129"/>
        <v>1</v>
      </c>
      <c r="AK1471" s="84">
        <f t="shared" si="130"/>
        <v>1</v>
      </c>
    </row>
    <row r="1472" spans="1:37" s="84" customFormat="1" ht="16.5">
      <c r="A1472" s="229"/>
      <c r="B1472" s="41">
        <f t="shared" si="132"/>
        <v>1470</v>
      </c>
      <c r="C1472" s="305" t="s">
        <v>5456</v>
      </c>
      <c r="D1472" s="392" t="s">
        <v>7394</v>
      </c>
      <c r="E1472" s="650" t="s">
        <v>7395</v>
      </c>
      <c r="F1472" s="202" t="str">
        <f t="shared" si="133"/>
        <v>E</v>
      </c>
      <c r="G1472" s="229" t="s">
        <v>7396</v>
      </c>
      <c r="H1472" s="251"/>
      <c r="I1472" s="251"/>
      <c r="J1472" s="251"/>
      <c r="K1472" s="251"/>
      <c r="L1472" s="229"/>
      <c r="M1472" s="229"/>
      <c r="N1472" s="251"/>
      <c r="O1472" s="251"/>
      <c r="P1472" s="251"/>
      <c r="Q1472" s="251"/>
      <c r="R1472" s="251"/>
      <c r="S1472" s="229"/>
      <c r="T1472" s="229"/>
      <c r="U1472" s="229"/>
      <c r="V1472" s="229"/>
      <c r="W1472" s="229"/>
      <c r="X1472" s="229"/>
      <c r="Y1472" s="229"/>
      <c r="Z1472" s="229"/>
      <c r="AA1472" s="229"/>
      <c r="AB1472" s="229"/>
      <c r="AC1472" s="229"/>
      <c r="AD1472" s="229"/>
      <c r="AE1472" s="229"/>
      <c r="AF1472" s="14" t="s">
        <v>5453</v>
      </c>
      <c r="AG1472" s="251"/>
      <c r="AH1472" s="251"/>
      <c r="AI1472" s="229"/>
      <c r="AJ1472" s="218">
        <f t="shared" si="129"/>
        <v>1</v>
      </c>
      <c r="AK1472" s="84">
        <f t="shared" si="130"/>
        <v>1</v>
      </c>
    </row>
    <row r="1473" spans="1:38" s="84" customFormat="1" ht="16.5">
      <c r="A1473" s="229"/>
      <c r="B1473" s="41">
        <f t="shared" si="132"/>
        <v>1471</v>
      </c>
      <c r="C1473" s="291" t="s">
        <v>936</v>
      </c>
      <c r="D1473" s="291" t="s">
        <v>7397</v>
      </c>
      <c r="E1473" s="202" t="str">
        <f>VLOOKUP(D1473,'丽江-整机Bom'!M58:N397,2,0)</f>
        <v>E2C10004</v>
      </c>
      <c r="F1473" s="291" t="str">
        <f t="shared" si="133"/>
        <v>E</v>
      </c>
      <c r="G1473" s="281" t="s">
        <v>7398</v>
      </c>
      <c r="H1473" s="291"/>
      <c r="I1473" s="291"/>
      <c r="J1473" s="291"/>
      <c r="K1473" s="281"/>
      <c r="L1473" s="281"/>
      <c r="M1473" s="281"/>
      <c r="N1473" s="291"/>
      <c r="O1473" s="291"/>
      <c r="P1473" s="291"/>
      <c r="Q1473" s="291"/>
      <c r="R1473" s="281"/>
      <c r="S1473" s="281"/>
      <c r="T1473" s="281"/>
      <c r="U1473" s="229"/>
      <c r="V1473" s="229"/>
      <c r="W1473" s="229"/>
      <c r="X1473" s="229"/>
      <c r="Y1473" s="229"/>
      <c r="Z1473" s="229"/>
      <c r="AA1473" s="229"/>
      <c r="AB1473" s="229"/>
      <c r="AC1473" s="229"/>
      <c r="AD1473" s="229"/>
      <c r="AE1473" s="229"/>
      <c r="AF1473" s="14" t="s">
        <v>5453</v>
      </c>
      <c r="AG1473" s="229"/>
      <c r="AH1473" s="229"/>
      <c r="AI1473" s="229"/>
      <c r="AJ1473" s="218">
        <f t="shared" si="129"/>
        <v>1</v>
      </c>
      <c r="AK1473" s="84">
        <f t="shared" si="130"/>
        <v>1</v>
      </c>
    </row>
    <row r="1474" spans="1:38" s="84" customFormat="1" ht="16.5">
      <c r="A1474" s="229"/>
      <c r="B1474" s="41">
        <f t="shared" si="132"/>
        <v>1472</v>
      </c>
      <c r="C1474" s="305" t="s">
        <v>5456</v>
      </c>
      <c r="D1474" s="392" t="s">
        <v>999</v>
      </c>
      <c r="E1474" s="650" t="s">
        <v>7399</v>
      </c>
      <c r="F1474" s="202" t="s">
        <v>1244</v>
      </c>
      <c r="G1474" s="651" t="s">
        <v>7400</v>
      </c>
      <c r="H1474" s="251"/>
      <c r="I1474" s="251"/>
      <c r="J1474" s="251"/>
      <c r="K1474" s="251"/>
      <c r="L1474" s="229"/>
      <c r="M1474" s="229"/>
      <c r="N1474" s="251"/>
      <c r="O1474" s="251"/>
      <c r="P1474" s="251"/>
      <c r="Q1474" s="251"/>
      <c r="R1474" s="251"/>
      <c r="S1474" s="229"/>
      <c r="T1474" s="229"/>
      <c r="U1474" s="229"/>
      <c r="V1474" s="229"/>
      <c r="W1474" s="229"/>
      <c r="X1474" s="229"/>
      <c r="Y1474" s="229"/>
      <c r="Z1474" s="229"/>
      <c r="AA1474" s="229"/>
      <c r="AB1474" s="229"/>
      <c r="AC1474" s="229"/>
      <c r="AD1474" s="229"/>
      <c r="AE1474" s="229"/>
      <c r="AF1474" s="14" t="s">
        <v>5453</v>
      </c>
      <c r="AG1474" s="251"/>
      <c r="AH1474" s="251"/>
      <c r="AI1474" s="229"/>
      <c r="AJ1474" s="218">
        <f t="shared" si="129"/>
        <v>1</v>
      </c>
      <c r="AK1474" s="84">
        <f t="shared" si="130"/>
        <v>1</v>
      </c>
    </row>
    <row r="1475" spans="1:38" s="84" customFormat="1" ht="16.5">
      <c r="A1475" s="229"/>
      <c r="B1475" s="41">
        <f t="shared" si="132"/>
        <v>1473</v>
      </c>
      <c r="C1475" s="281" t="s">
        <v>5087</v>
      </c>
      <c r="D1475" s="291" t="s">
        <v>7401</v>
      </c>
      <c r="E1475" s="202" t="s">
        <v>7402</v>
      </c>
      <c r="F1475" s="291" t="str">
        <f t="shared" si="133"/>
        <v>E</v>
      </c>
      <c r="G1475" s="281" t="s">
        <v>7403</v>
      </c>
      <c r="H1475" s="291"/>
      <c r="I1475" s="291"/>
      <c r="J1475" s="291"/>
      <c r="K1475" s="281"/>
      <c r="L1475" s="281"/>
      <c r="M1475" s="281"/>
      <c r="N1475" s="291"/>
      <c r="O1475" s="291"/>
      <c r="P1475" s="291"/>
      <c r="Q1475" s="291"/>
      <c r="R1475" s="281"/>
      <c r="S1475" s="281"/>
      <c r="T1475" s="281"/>
      <c r="U1475" s="229"/>
      <c r="V1475" s="229"/>
      <c r="W1475" s="229"/>
      <c r="X1475" s="229"/>
      <c r="Y1475" s="229"/>
      <c r="Z1475" s="229"/>
      <c r="AA1475" s="229"/>
      <c r="AB1475" s="229"/>
      <c r="AC1475" s="229"/>
      <c r="AD1475" s="229"/>
      <c r="AE1475" s="229"/>
      <c r="AF1475" s="14" t="s">
        <v>5453</v>
      </c>
      <c r="AG1475" s="229"/>
      <c r="AH1475" s="229"/>
      <c r="AI1475" s="229"/>
      <c r="AJ1475" s="218">
        <f t="shared" si="129"/>
        <v>1</v>
      </c>
      <c r="AK1475" s="84">
        <f t="shared" si="130"/>
        <v>2</v>
      </c>
      <c r="AL1475" s="84" t="e">
        <f>IF($BD369="X","—",VLOOKUP(E1475,#REF!,4,FALSE))</f>
        <v>#REF!</v>
      </c>
    </row>
    <row r="1476" spans="1:38" s="84" customFormat="1" ht="16.5">
      <c r="A1476" s="229"/>
      <c r="B1476" s="41">
        <f t="shared" si="132"/>
        <v>1474</v>
      </c>
      <c r="C1476" s="305" t="s">
        <v>5456</v>
      </c>
      <c r="D1476" s="392" t="s">
        <v>7404</v>
      </c>
      <c r="E1476" s="650" t="s">
        <v>7405</v>
      </c>
      <c r="F1476" s="202" t="str">
        <f t="shared" si="133"/>
        <v>E</v>
      </c>
      <c r="G1476" s="651" t="s">
        <v>7406</v>
      </c>
      <c r="H1476" s="251"/>
      <c r="I1476" s="251"/>
      <c r="J1476" s="251"/>
      <c r="K1476" s="251"/>
      <c r="L1476" s="229"/>
      <c r="M1476" s="229"/>
      <c r="N1476" s="251"/>
      <c r="O1476" s="251"/>
      <c r="P1476" s="251"/>
      <c r="Q1476" s="251"/>
      <c r="R1476" s="251"/>
      <c r="S1476" s="229"/>
      <c r="T1476" s="229"/>
      <c r="U1476" s="229"/>
      <c r="V1476" s="229"/>
      <c r="W1476" s="229"/>
      <c r="X1476" s="229"/>
      <c r="Y1476" s="229"/>
      <c r="Z1476" s="229"/>
      <c r="AA1476" s="229"/>
      <c r="AB1476" s="229"/>
      <c r="AC1476" s="229"/>
      <c r="AD1476" s="229"/>
      <c r="AE1476" s="229"/>
      <c r="AF1476" s="14" t="s">
        <v>5453</v>
      </c>
      <c r="AG1476" s="251"/>
      <c r="AH1476" s="251"/>
      <c r="AI1476" s="229"/>
      <c r="AJ1476" s="218">
        <f t="shared" si="129"/>
        <v>2</v>
      </c>
      <c r="AK1476" s="84">
        <f t="shared" si="130"/>
        <v>1</v>
      </c>
    </row>
    <row r="1477" spans="1:38" s="84" customFormat="1" ht="16.5">
      <c r="A1477" s="229"/>
      <c r="B1477" s="41">
        <f t="shared" si="132"/>
        <v>1475</v>
      </c>
      <c r="C1477" s="281" t="s">
        <v>6524</v>
      </c>
      <c r="D1477" s="291" t="s">
        <v>7407</v>
      </c>
      <c r="E1477" s="202" t="str">
        <f>VLOOKUP(D1477,'丽江-整机Bom'!M58:N399,2,0)</f>
        <v>E2C10008</v>
      </c>
      <c r="F1477" s="291" t="str">
        <f t="shared" si="133"/>
        <v>E</v>
      </c>
      <c r="G1477" s="281" t="s">
        <v>7408</v>
      </c>
      <c r="H1477" s="291"/>
      <c r="I1477" s="291"/>
      <c r="J1477" s="291"/>
      <c r="K1477" s="281"/>
      <c r="L1477" s="281"/>
      <c r="M1477" s="281"/>
      <c r="N1477" s="291"/>
      <c r="O1477" s="291"/>
      <c r="P1477" s="291"/>
      <c r="Q1477" s="291"/>
      <c r="R1477" s="281"/>
      <c r="S1477" s="281"/>
      <c r="T1477" s="281"/>
      <c r="U1477" s="229"/>
      <c r="V1477" s="229"/>
      <c r="W1477" s="229"/>
      <c r="X1477" s="229"/>
      <c r="Y1477" s="229"/>
      <c r="Z1477" s="229"/>
      <c r="AA1477" s="229"/>
      <c r="AB1477" s="229"/>
      <c r="AC1477" s="229"/>
      <c r="AD1477" s="229"/>
      <c r="AE1477" s="229"/>
      <c r="AF1477" s="14" t="s">
        <v>5453</v>
      </c>
      <c r="AG1477" s="229"/>
      <c r="AH1477" s="229"/>
      <c r="AI1477" s="229"/>
      <c r="AJ1477" s="218">
        <f t="shared" si="129"/>
        <v>1</v>
      </c>
      <c r="AK1477" s="84">
        <f t="shared" si="130"/>
        <v>1</v>
      </c>
      <c r="AL1477" s="84" t="e">
        <f>IF($BD371="X","—",VLOOKUP(E1477,#REF!,4,FALSE))</f>
        <v>#REF!</v>
      </c>
    </row>
    <row r="1478" spans="1:38" s="84" customFormat="1" ht="16.5">
      <c r="A1478" s="41"/>
      <c r="B1478" s="41">
        <f t="shared" si="132"/>
        <v>1476</v>
      </c>
      <c r="C1478" s="41" t="s">
        <v>805</v>
      </c>
      <c r="D1478" s="158" t="s">
        <v>3035</v>
      </c>
      <c r="E1478" s="158" t="s">
        <v>3036</v>
      </c>
      <c r="F1478" s="158" t="str">
        <f t="shared" si="133"/>
        <v>E</v>
      </c>
      <c r="G1478" s="41" t="s">
        <v>3039</v>
      </c>
      <c r="H1478" s="158" t="s">
        <v>949</v>
      </c>
      <c r="I1478" s="158" t="s">
        <v>949</v>
      </c>
      <c r="J1478" s="158" t="s">
        <v>949</v>
      </c>
      <c r="K1478" s="41" t="s">
        <v>949</v>
      </c>
      <c r="L1478" s="41" t="s">
        <v>949</v>
      </c>
      <c r="M1478" s="41" t="s">
        <v>949</v>
      </c>
      <c r="N1478" s="158" t="s">
        <v>949</v>
      </c>
      <c r="O1478" s="158" t="s">
        <v>949</v>
      </c>
      <c r="P1478" s="158" t="s">
        <v>949</v>
      </c>
      <c r="Q1478" s="158" t="s">
        <v>949</v>
      </c>
      <c r="R1478" s="41" t="s">
        <v>3029</v>
      </c>
      <c r="S1478" s="41"/>
      <c r="T1478" s="41" t="s">
        <v>949</v>
      </c>
      <c r="U1478" s="41"/>
      <c r="V1478" s="41"/>
      <c r="W1478" s="41"/>
      <c r="X1478" s="41"/>
      <c r="Y1478" s="41"/>
      <c r="Z1478" s="41"/>
      <c r="AA1478" s="41"/>
      <c r="AB1478" s="41"/>
      <c r="AC1478" s="41"/>
      <c r="AD1478" s="41"/>
      <c r="AE1478" s="41" t="s">
        <v>989</v>
      </c>
      <c r="AF1478" s="41" t="s">
        <v>246</v>
      </c>
      <c r="AG1478" s="41"/>
      <c r="AH1478" s="41"/>
      <c r="AI1478" s="229"/>
      <c r="AJ1478" s="218">
        <f t="shared" si="129"/>
        <v>1</v>
      </c>
      <c r="AK1478" s="84">
        <f t="shared" si="130"/>
        <v>1</v>
      </c>
    </row>
    <row r="1479" spans="1:38" s="84" customFormat="1" ht="16.5">
      <c r="A1479" s="41"/>
      <c r="B1479" s="41">
        <f t="shared" si="132"/>
        <v>1477</v>
      </c>
      <c r="C1479" s="41" t="s">
        <v>805</v>
      </c>
      <c r="D1479" s="158" t="s">
        <v>3044</v>
      </c>
      <c r="E1479" s="158" t="s">
        <v>3045</v>
      </c>
      <c r="F1479" s="158" t="str">
        <f t="shared" si="133"/>
        <v>E</v>
      </c>
      <c r="G1479" s="41" t="s">
        <v>3048</v>
      </c>
      <c r="H1479" s="158" t="s">
        <v>949</v>
      </c>
      <c r="I1479" s="158" t="s">
        <v>949</v>
      </c>
      <c r="J1479" s="158" t="s">
        <v>949</v>
      </c>
      <c r="K1479" s="41" t="s">
        <v>949</v>
      </c>
      <c r="L1479" s="41" t="s">
        <v>949</v>
      </c>
      <c r="M1479" s="41" t="s">
        <v>949</v>
      </c>
      <c r="N1479" s="158" t="s">
        <v>949</v>
      </c>
      <c r="O1479" s="158" t="s">
        <v>949</v>
      </c>
      <c r="P1479" s="158" t="s">
        <v>949</v>
      </c>
      <c r="Q1479" s="158" t="s">
        <v>949</v>
      </c>
      <c r="R1479" s="41" t="s">
        <v>3029</v>
      </c>
      <c r="S1479" s="41"/>
      <c r="T1479" s="41" t="s">
        <v>949</v>
      </c>
      <c r="U1479" s="41"/>
      <c r="V1479" s="41"/>
      <c r="W1479" s="41"/>
      <c r="X1479" s="41"/>
      <c r="Y1479" s="41"/>
      <c r="Z1479" s="41"/>
      <c r="AA1479" s="41"/>
      <c r="AB1479" s="41"/>
      <c r="AC1479" s="41"/>
      <c r="AD1479" s="41"/>
      <c r="AE1479" s="41" t="s">
        <v>989</v>
      </c>
      <c r="AF1479" s="41" t="s">
        <v>246</v>
      </c>
      <c r="AG1479" s="41"/>
      <c r="AH1479" s="41"/>
      <c r="AI1479" s="229"/>
      <c r="AJ1479" s="218">
        <f t="shared" si="129"/>
        <v>1</v>
      </c>
      <c r="AK1479" s="84">
        <f t="shared" si="130"/>
        <v>1</v>
      </c>
    </row>
    <row r="1480" spans="1:38" s="84" customFormat="1" ht="16.5">
      <c r="A1480" s="41"/>
      <c r="B1480" s="41">
        <f t="shared" si="132"/>
        <v>1478</v>
      </c>
      <c r="C1480" s="41" t="s">
        <v>805</v>
      </c>
      <c r="D1480" s="158" t="s">
        <v>3024</v>
      </c>
      <c r="E1480" s="158" t="s">
        <v>3025</v>
      </c>
      <c r="F1480" s="158" t="str">
        <f t="shared" si="133"/>
        <v>E</v>
      </c>
      <c r="G1480" s="41" t="s">
        <v>3028</v>
      </c>
      <c r="H1480" s="158" t="s">
        <v>949</v>
      </c>
      <c r="I1480" s="158" t="s">
        <v>949</v>
      </c>
      <c r="J1480" s="158" t="s">
        <v>949</v>
      </c>
      <c r="K1480" s="41" t="s">
        <v>949</v>
      </c>
      <c r="L1480" s="41" t="s">
        <v>949</v>
      </c>
      <c r="M1480" s="41" t="s">
        <v>949</v>
      </c>
      <c r="N1480" s="158" t="s">
        <v>949</v>
      </c>
      <c r="O1480" s="158" t="s">
        <v>949</v>
      </c>
      <c r="P1480" s="158" t="s">
        <v>949</v>
      </c>
      <c r="Q1480" s="158" t="s">
        <v>949</v>
      </c>
      <c r="R1480" s="41" t="s">
        <v>3029</v>
      </c>
      <c r="S1480" s="41"/>
      <c r="T1480" s="41" t="s">
        <v>949</v>
      </c>
      <c r="U1480" s="41"/>
      <c r="V1480" s="41"/>
      <c r="W1480" s="41"/>
      <c r="X1480" s="41"/>
      <c r="Y1480" s="41"/>
      <c r="Z1480" s="41"/>
      <c r="AA1480" s="41"/>
      <c r="AB1480" s="41"/>
      <c r="AC1480" s="41"/>
      <c r="AD1480" s="41"/>
      <c r="AE1480" s="41" t="s">
        <v>989</v>
      </c>
      <c r="AF1480" s="41" t="s">
        <v>246</v>
      </c>
      <c r="AG1480" s="41"/>
      <c r="AH1480" s="41"/>
      <c r="AI1480" s="229"/>
      <c r="AJ1480" s="218">
        <f t="shared" si="129"/>
        <v>1</v>
      </c>
      <c r="AK1480" s="84">
        <f t="shared" si="130"/>
        <v>1</v>
      </c>
    </row>
    <row r="1481" spans="1:38" s="84" customFormat="1" ht="16.5">
      <c r="A1481" s="41"/>
      <c r="B1481" s="41">
        <f t="shared" si="132"/>
        <v>1479</v>
      </c>
      <c r="C1481" s="41" t="s">
        <v>805</v>
      </c>
      <c r="D1481" s="158" t="s">
        <v>3053</v>
      </c>
      <c r="E1481" s="158" t="s">
        <v>3054</v>
      </c>
      <c r="F1481" s="158" t="str">
        <f t="shared" si="133"/>
        <v>E</v>
      </c>
      <c r="G1481" s="41" t="s">
        <v>3057</v>
      </c>
      <c r="H1481" s="158" t="s">
        <v>949</v>
      </c>
      <c r="I1481" s="158" t="s">
        <v>949</v>
      </c>
      <c r="J1481" s="158" t="s">
        <v>949</v>
      </c>
      <c r="K1481" s="41" t="s">
        <v>949</v>
      </c>
      <c r="L1481" s="41" t="s">
        <v>949</v>
      </c>
      <c r="M1481" s="41" t="s">
        <v>949</v>
      </c>
      <c r="N1481" s="158" t="s">
        <v>949</v>
      </c>
      <c r="O1481" s="158" t="s">
        <v>949</v>
      </c>
      <c r="P1481" s="158" t="s">
        <v>949</v>
      </c>
      <c r="Q1481" s="158" t="s">
        <v>949</v>
      </c>
      <c r="R1481" s="41" t="s">
        <v>3029</v>
      </c>
      <c r="S1481" s="41"/>
      <c r="T1481" s="41" t="s">
        <v>949</v>
      </c>
      <c r="U1481" s="41"/>
      <c r="V1481" s="41"/>
      <c r="W1481" s="41"/>
      <c r="X1481" s="41"/>
      <c r="Y1481" s="41"/>
      <c r="Z1481" s="41"/>
      <c r="AA1481" s="41"/>
      <c r="AB1481" s="41"/>
      <c r="AC1481" s="41"/>
      <c r="AD1481" s="41"/>
      <c r="AE1481" s="41" t="s">
        <v>989</v>
      </c>
      <c r="AF1481" s="41" t="s">
        <v>246</v>
      </c>
      <c r="AG1481" s="41"/>
      <c r="AH1481" s="41"/>
      <c r="AI1481" s="229"/>
      <c r="AJ1481" s="218">
        <f t="shared" si="129"/>
        <v>1</v>
      </c>
      <c r="AK1481" s="84">
        <f t="shared" si="130"/>
        <v>1</v>
      </c>
    </row>
    <row r="1482" spans="1:38" s="84" customFormat="1" ht="16.5">
      <c r="A1482" s="41"/>
      <c r="B1482" s="41">
        <f t="shared" si="132"/>
        <v>1480</v>
      </c>
      <c r="C1482" s="41" t="s">
        <v>5456</v>
      </c>
      <c r="D1482" s="158" t="s">
        <v>3062</v>
      </c>
      <c r="E1482" s="158" t="s">
        <v>3063</v>
      </c>
      <c r="F1482" s="158" t="str">
        <f t="shared" si="133"/>
        <v>E</v>
      </c>
      <c r="G1482" s="41" t="s">
        <v>3066</v>
      </c>
      <c r="H1482" s="158" t="s">
        <v>949</v>
      </c>
      <c r="I1482" s="158" t="s">
        <v>949</v>
      </c>
      <c r="J1482" s="158" t="s">
        <v>949</v>
      </c>
      <c r="K1482" s="41" t="s">
        <v>949</v>
      </c>
      <c r="L1482" s="41" t="s">
        <v>949</v>
      </c>
      <c r="M1482" s="41" t="s">
        <v>949</v>
      </c>
      <c r="N1482" s="158" t="s">
        <v>949</v>
      </c>
      <c r="O1482" s="158" t="s">
        <v>949</v>
      </c>
      <c r="P1482" s="158" t="s">
        <v>949</v>
      </c>
      <c r="Q1482" s="158" t="s">
        <v>949</v>
      </c>
      <c r="R1482" s="158" t="s">
        <v>3029</v>
      </c>
      <c r="S1482" s="41"/>
      <c r="T1482" s="41" t="s">
        <v>949</v>
      </c>
      <c r="U1482" s="41"/>
      <c r="V1482" s="41"/>
      <c r="W1482" s="41"/>
      <c r="X1482" s="41"/>
      <c r="Y1482" s="41"/>
      <c r="Z1482" s="41"/>
      <c r="AA1482" s="41"/>
      <c r="AB1482" s="41"/>
      <c r="AC1482" s="41"/>
      <c r="AD1482" s="41"/>
      <c r="AE1482" s="41" t="s">
        <v>989</v>
      </c>
      <c r="AF1482" s="41" t="s">
        <v>246</v>
      </c>
      <c r="AG1482" s="41"/>
      <c r="AH1482" s="41"/>
      <c r="AI1482" s="229"/>
      <c r="AJ1482" s="218">
        <f t="shared" si="129"/>
        <v>1</v>
      </c>
      <c r="AK1482" s="84">
        <f t="shared" si="130"/>
        <v>1</v>
      </c>
    </row>
    <row r="1483" spans="1:38" s="84" customFormat="1" ht="16.5">
      <c r="A1483" s="218"/>
      <c r="B1483" s="41">
        <f t="shared" si="132"/>
        <v>1481</v>
      </c>
      <c r="C1483" s="41" t="s">
        <v>5456</v>
      </c>
      <c r="D1483" s="248" t="s">
        <v>4789</v>
      </c>
      <c r="E1483" s="158" t="s">
        <v>4790</v>
      </c>
      <c r="F1483" s="158" t="str">
        <f t="shared" si="133"/>
        <v>E</v>
      </c>
      <c r="G1483" s="220" t="s">
        <v>4791</v>
      </c>
      <c r="H1483" s="1071" t="s">
        <v>5034</v>
      </c>
      <c r="I1483" s="1071" t="s">
        <v>5034</v>
      </c>
      <c r="J1483" s="1071" t="s">
        <v>5034</v>
      </c>
      <c r="K1483" s="239" t="s">
        <v>5034</v>
      </c>
      <c r="L1483" s="239" t="s">
        <v>5034</v>
      </c>
      <c r="M1483" s="220"/>
      <c r="N1483" s="7"/>
      <c r="O1483" s="244"/>
      <c r="P1483" s="247" t="s">
        <v>945</v>
      </c>
      <c r="Q1483" s="247"/>
      <c r="R1483" s="247" t="s">
        <v>1372</v>
      </c>
      <c r="S1483" s="218"/>
      <c r="T1483" s="218"/>
      <c r="U1483" s="218"/>
      <c r="V1483" s="218"/>
      <c r="W1483" s="218"/>
      <c r="X1483" s="218"/>
      <c r="Y1483" s="218"/>
      <c r="Z1483" s="218"/>
      <c r="AA1483" s="218"/>
      <c r="AB1483" s="218"/>
      <c r="AC1483" s="218"/>
      <c r="AD1483" s="218"/>
      <c r="AE1483" s="218" t="s">
        <v>989</v>
      </c>
      <c r="AF1483" s="218" t="s">
        <v>246</v>
      </c>
      <c r="AG1483" s="218"/>
      <c r="AH1483" s="218"/>
      <c r="AI1483" s="229"/>
      <c r="AJ1483" s="218">
        <f t="shared" si="129"/>
        <v>1</v>
      </c>
      <c r="AK1483" s="84">
        <f t="shared" si="130"/>
        <v>1</v>
      </c>
    </row>
    <row r="1484" spans="1:38" s="84" customFormat="1" ht="16.5">
      <c r="A1484" s="229"/>
      <c r="B1484" s="41">
        <f t="shared" si="132"/>
        <v>1482</v>
      </c>
      <c r="C1484" s="281" t="s">
        <v>5456</v>
      </c>
      <c r="D1484" s="291" t="s">
        <v>7409</v>
      </c>
      <c r="E1484" s="158" t="s">
        <v>7410</v>
      </c>
      <c r="F1484" s="291" t="str">
        <f t="shared" si="133"/>
        <v>E</v>
      </c>
      <c r="G1484" s="281" t="s">
        <v>7411</v>
      </c>
      <c r="H1484" s="247"/>
      <c r="I1484" s="247"/>
      <c r="J1484" s="247"/>
      <c r="K1484" s="220"/>
      <c r="L1484" s="220"/>
      <c r="M1484" s="220"/>
      <c r="N1484" s="247"/>
      <c r="O1484" s="247"/>
      <c r="P1484" s="247"/>
      <c r="Q1484" s="247"/>
      <c r="R1484" s="158" t="s">
        <v>1372</v>
      </c>
      <c r="S1484" s="41"/>
      <c r="T1484" s="41"/>
      <c r="U1484" s="229"/>
      <c r="V1484" s="229"/>
      <c r="W1484" s="229"/>
      <c r="X1484" s="229"/>
      <c r="Y1484" s="229"/>
      <c r="Z1484" s="229"/>
      <c r="AA1484" s="229"/>
      <c r="AB1484" s="229"/>
      <c r="AC1484" s="229"/>
      <c r="AD1484" s="229"/>
      <c r="AE1484" s="218" t="s">
        <v>989</v>
      </c>
      <c r="AF1484" s="229" t="s">
        <v>246</v>
      </c>
      <c r="AG1484" s="229"/>
      <c r="AH1484" s="229"/>
      <c r="AI1484" s="229"/>
      <c r="AJ1484" s="218">
        <f t="shared" si="129"/>
        <v>1</v>
      </c>
      <c r="AK1484" s="84">
        <f t="shared" si="130"/>
        <v>1</v>
      </c>
    </row>
    <row r="1485" spans="1:38" s="84" customFormat="1" ht="16.5">
      <c r="A1485" s="229"/>
      <c r="B1485" s="41">
        <f t="shared" si="132"/>
        <v>1483</v>
      </c>
      <c r="C1485" s="281" t="s">
        <v>5456</v>
      </c>
      <c r="D1485" s="291" t="s">
        <v>7412</v>
      </c>
      <c r="E1485" s="158" t="s">
        <v>7413</v>
      </c>
      <c r="F1485" s="291" t="str">
        <f t="shared" si="133"/>
        <v>E</v>
      </c>
      <c r="G1485" s="281" t="s">
        <v>7414</v>
      </c>
      <c r="H1485" s="247"/>
      <c r="I1485" s="247"/>
      <c r="J1485" s="247"/>
      <c r="K1485" s="220"/>
      <c r="L1485" s="220"/>
      <c r="M1485" s="220"/>
      <c r="N1485" s="247"/>
      <c r="O1485" s="247"/>
      <c r="P1485" s="247"/>
      <c r="Q1485" s="247"/>
      <c r="R1485" s="158" t="s">
        <v>1372</v>
      </c>
      <c r="S1485" s="41"/>
      <c r="T1485" s="41"/>
      <c r="U1485" s="229"/>
      <c r="V1485" s="229"/>
      <c r="W1485" s="229"/>
      <c r="X1485" s="229"/>
      <c r="Y1485" s="229"/>
      <c r="Z1485" s="229"/>
      <c r="AA1485" s="229"/>
      <c r="AB1485" s="229"/>
      <c r="AC1485" s="229"/>
      <c r="AD1485" s="229"/>
      <c r="AE1485" s="218" t="s">
        <v>989</v>
      </c>
      <c r="AF1485" s="229" t="s">
        <v>246</v>
      </c>
      <c r="AG1485" s="229"/>
      <c r="AH1485" s="229"/>
      <c r="AI1485" s="229"/>
      <c r="AJ1485" s="218">
        <f t="shared" si="129"/>
        <v>1</v>
      </c>
      <c r="AK1485" s="84">
        <f t="shared" si="130"/>
        <v>1</v>
      </c>
    </row>
    <row r="1486" spans="1:38" s="84" customFormat="1" ht="16.5">
      <c r="A1486" s="229"/>
      <c r="B1486" s="41">
        <f t="shared" si="132"/>
        <v>1484</v>
      </c>
      <c r="C1486" s="281" t="s">
        <v>5456</v>
      </c>
      <c r="D1486" s="291" t="s">
        <v>7415</v>
      </c>
      <c r="E1486" s="158" t="s">
        <v>7416</v>
      </c>
      <c r="F1486" s="291" t="str">
        <f t="shared" si="133"/>
        <v>E</v>
      </c>
      <c r="G1486" s="281" t="s">
        <v>7417</v>
      </c>
      <c r="H1486" s="247"/>
      <c r="I1486" s="247"/>
      <c r="J1486" s="247"/>
      <c r="K1486" s="220"/>
      <c r="L1486" s="220"/>
      <c r="M1486" s="220"/>
      <c r="N1486" s="247"/>
      <c r="O1486" s="247"/>
      <c r="P1486" s="247"/>
      <c r="Q1486" s="247"/>
      <c r="R1486" s="158" t="s">
        <v>1372</v>
      </c>
      <c r="S1486" s="41"/>
      <c r="T1486" s="41"/>
      <c r="U1486" s="229"/>
      <c r="V1486" s="229"/>
      <c r="W1486" s="229"/>
      <c r="X1486" s="229"/>
      <c r="Y1486" s="229"/>
      <c r="Z1486" s="229"/>
      <c r="AA1486" s="229"/>
      <c r="AB1486" s="229"/>
      <c r="AC1486" s="229"/>
      <c r="AD1486" s="229"/>
      <c r="AE1486" s="218" t="s">
        <v>989</v>
      </c>
      <c r="AF1486" s="229" t="s">
        <v>246</v>
      </c>
      <c r="AG1486" s="229"/>
      <c r="AH1486" s="229"/>
      <c r="AI1486" s="229"/>
      <c r="AJ1486" s="218">
        <f t="shared" si="129"/>
        <v>1</v>
      </c>
      <c r="AK1486" s="84">
        <f t="shared" si="130"/>
        <v>1</v>
      </c>
    </row>
    <row r="1487" spans="1:38" s="84" customFormat="1" ht="16.5">
      <c r="A1487" s="41"/>
      <c r="B1487" s="41">
        <f t="shared" si="132"/>
        <v>1485</v>
      </c>
      <c r="C1487" s="41" t="s">
        <v>805</v>
      </c>
      <c r="D1487" s="158" t="s">
        <v>3040</v>
      </c>
      <c r="E1487" s="158" t="s">
        <v>3041</v>
      </c>
      <c r="F1487" s="158" t="str">
        <f t="shared" si="133"/>
        <v>E</v>
      </c>
      <c r="G1487" s="41" t="s">
        <v>3043</v>
      </c>
      <c r="H1487" s="158" t="s">
        <v>949</v>
      </c>
      <c r="I1487" s="158" t="s">
        <v>949</v>
      </c>
      <c r="J1487" s="158" t="s">
        <v>949</v>
      </c>
      <c r="K1487" s="41" t="s">
        <v>949</v>
      </c>
      <c r="L1487" s="41" t="s">
        <v>949</v>
      </c>
      <c r="M1487" s="41" t="s">
        <v>949</v>
      </c>
      <c r="N1487" s="158" t="s">
        <v>949</v>
      </c>
      <c r="O1487" s="158" t="s">
        <v>949</v>
      </c>
      <c r="P1487" s="158" t="s">
        <v>949</v>
      </c>
      <c r="Q1487" s="158" t="s">
        <v>949</v>
      </c>
      <c r="R1487" s="41" t="s">
        <v>3034</v>
      </c>
      <c r="S1487" s="41" t="s">
        <v>949</v>
      </c>
      <c r="T1487" s="41" t="s">
        <v>949</v>
      </c>
      <c r="U1487" s="41"/>
      <c r="V1487" s="41"/>
      <c r="W1487" s="41"/>
      <c r="X1487" s="41"/>
      <c r="Y1487" s="41"/>
      <c r="Z1487" s="41"/>
      <c r="AA1487" s="41"/>
      <c r="AB1487" s="41"/>
      <c r="AC1487" s="41"/>
      <c r="AD1487" s="41"/>
      <c r="AE1487" s="41" t="s">
        <v>989</v>
      </c>
      <c r="AF1487" s="41" t="s">
        <v>246</v>
      </c>
      <c r="AG1487" s="41"/>
      <c r="AH1487" s="41"/>
      <c r="AI1487" s="229"/>
      <c r="AJ1487" s="218">
        <f t="shared" si="129"/>
        <v>1</v>
      </c>
      <c r="AK1487" s="84">
        <f t="shared" si="130"/>
        <v>1</v>
      </c>
    </row>
    <row r="1488" spans="1:38" s="84" customFormat="1" ht="16.5">
      <c r="A1488" s="41"/>
      <c r="B1488" s="41">
        <f t="shared" si="132"/>
        <v>1486</v>
      </c>
      <c r="C1488" s="41" t="s">
        <v>805</v>
      </c>
      <c r="D1488" s="158" t="s">
        <v>3049</v>
      </c>
      <c r="E1488" s="158" t="s">
        <v>3050</v>
      </c>
      <c r="F1488" s="158" t="str">
        <f t="shared" si="133"/>
        <v>E</v>
      </c>
      <c r="G1488" s="41" t="s">
        <v>3052</v>
      </c>
      <c r="H1488" s="158" t="s">
        <v>949</v>
      </c>
      <c r="I1488" s="158" t="s">
        <v>949</v>
      </c>
      <c r="J1488" s="158" t="s">
        <v>949</v>
      </c>
      <c r="K1488" s="41" t="s">
        <v>949</v>
      </c>
      <c r="L1488" s="41" t="s">
        <v>949</v>
      </c>
      <c r="M1488" s="41" t="s">
        <v>949</v>
      </c>
      <c r="N1488" s="158" t="s">
        <v>949</v>
      </c>
      <c r="O1488" s="158" t="s">
        <v>949</v>
      </c>
      <c r="P1488" s="158" t="s">
        <v>949</v>
      </c>
      <c r="Q1488" s="158" t="s">
        <v>949</v>
      </c>
      <c r="R1488" s="41" t="s">
        <v>3034</v>
      </c>
      <c r="S1488" s="41" t="s">
        <v>949</v>
      </c>
      <c r="T1488" s="41" t="s">
        <v>949</v>
      </c>
      <c r="U1488" s="41"/>
      <c r="V1488" s="41"/>
      <c r="W1488" s="41"/>
      <c r="X1488" s="41"/>
      <c r="Y1488" s="41"/>
      <c r="Z1488" s="41"/>
      <c r="AA1488" s="41"/>
      <c r="AB1488" s="41"/>
      <c r="AC1488" s="41"/>
      <c r="AD1488" s="41"/>
      <c r="AE1488" s="41" t="s">
        <v>989</v>
      </c>
      <c r="AF1488" s="41" t="s">
        <v>246</v>
      </c>
      <c r="AG1488" s="41"/>
      <c r="AH1488" s="41"/>
      <c r="AI1488" s="229"/>
      <c r="AJ1488" s="218">
        <f t="shared" si="129"/>
        <v>1</v>
      </c>
      <c r="AK1488" s="84">
        <f t="shared" si="130"/>
        <v>1</v>
      </c>
    </row>
    <row r="1489" spans="1:38" s="84" customFormat="1" ht="16.5">
      <c r="A1489" s="41"/>
      <c r="B1489" s="41">
        <f t="shared" si="132"/>
        <v>1487</v>
      </c>
      <c r="C1489" s="41" t="s">
        <v>805</v>
      </c>
      <c r="D1489" s="158" t="s">
        <v>3030</v>
      </c>
      <c r="E1489" s="158" t="s">
        <v>3031</v>
      </c>
      <c r="F1489" s="158" t="str">
        <f t="shared" si="133"/>
        <v>E</v>
      </c>
      <c r="G1489" s="41" t="s">
        <v>3033</v>
      </c>
      <c r="H1489" s="158" t="s">
        <v>949</v>
      </c>
      <c r="I1489" s="158" t="s">
        <v>949</v>
      </c>
      <c r="J1489" s="158" t="s">
        <v>949</v>
      </c>
      <c r="K1489" s="41" t="s">
        <v>949</v>
      </c>
      <c r="L1489" s="41" t="s">
        <v>949</v>
      </c>
      <c r="M1489" s="41" t="s">
        <v>949</v>
      </c>
      <c r="N1489" s="158" t="s">
        <v>949</v>
      </c>
      <c r="O1489" s="158" t="s">
        <v>949</v>
      </c>
      <c r="P1489" s="158" t="s">
        <v>949</v>
      </c>
      <c r="Q1489" s="158" t="s">
        <v>949</v>
      </c>
      <c r="R1489" s="41" t="s">
        <v>3034</v>
      </c>
      <c r="S1489" s="41" t="s">
        <v>949</v>
      </c>
      <c r="T1489" s="41" t="s">
        <v>949</v>
      </c>
      <c r="U1489" s="41"/>
      <c r="V1489" s="41"/>
      <c r="W1489" s="41"/>
      <c r="X1489" s="41"/>
      <c r="Y1489" s="41"/>
      <c r="Z1489" s="41"/>
      <c r="AA1489" s="41"/>
      <c r="AB1489" s="41"/>
      <c r="AC1489" s="41"/>
      <c r="AD1489" s="41"/>
      <c r="AE1489" s="41" t="s">
        <v>989</v>
      </c>
      <c r="AF1489" s="41" t="s">
        <v>246</v>
      </c>
      <c r="AG1489" s="41"/>
      <c r="AH1489" s="41"/>
      <c r="AI1489" s="229"/>
      <c r="AJ1489" s="218">
        <f t="shared" si="129"/>
        <v>1</v>
      </c>
      <c r="AK1489" s="84">
        <f t="shared" si="130"/>
        <v>1</v>
      </c>
    </row>
    <row r="1490" spans="1:38" s="84" customFormat="1" ht="16.5">
      <c r="A1490" s="41"/>
      <c r="B1490" s="41">
        <f t="shared" si="132"/>
        <v>1488</v>
      </c>
      <c r="C1490" s="41" t="s">
        <v>805</v>
      </c>
      <c r="D1490" s="158" t="s">
        <v>3058</v>
      </c>
      <c r="E1490" s="158" t="s">
        <v>3059</v>
      </c>
      <c r="F1490" s="158" t="str">
        <f t="shared" si="133"/>
        <v>E</v>
      </c>
      <c r="G1490" s="41" t="s">
        <v>3061</v>
      </c>
      <c r="H1490" s="158" t="s">
        <v>949</v>
      </c>
      <c r="I1490" s="158" t="s">
        <v>949</v>
      </c>
      <c r="J1490" s="158" t="s">
        <v>949</v>
      </c>
      <c r="K1490" s="41" t="s">
        <v>949</v>
      </c>
      <c r="L1490" s="41" t="s">
        <v>949</v>
      </c>
      <c r="M1490" s="41" t="s">
        <v>949</v>
      </c>
      <c r="N1490" s="158" t="s">
        <v>949</v>
      </c>
      <c r="O1490" s="158" t="s">
        <v>949</v>
      </c>
      <c r="P1490" s="158" t="s">
        <v>949</v>
      </c>
      <c r="Q1490" s="158" t="s">
        <v>949</v>
      </c>
      <c r="R1490" s="41" t="s">
        <v>3034</v>
      </c>
      <c r="S1490" s="41" t="s">
        <v>949</v>
      </c>
      <c r="T1490" s="41" t="s">
        <v>949</v>
      </c>
      <c r="U1490" s="41"/>
      <c r="V1490" s="41"/>
      <c r="W1490" s="41"/>
      <c r="X1490" s="41"/>
      <c r="Y1490" s="41"/>
      <c r="Z1490" s="41"/>
      <c r="AA1490" s="41"/>
      <c r="AB1490" s="41"/>
      <c r="AC1490" s="41"/>
      <c r="AD1490" s="41"/>
      <c r="AE1490" s="41" t="s">
        <v>989</v>
      </c>
      <c r="AF1490" s="41" t="s">
        <v>246</v>
      </c>
      <c r="AG1490" s="41"/>
      <c r="AH1490" s="41"/>
      <c r="AI1490" s="229"/>
      <c r="AJ1490" s="218">
        <f t="shared" ref="AJ1490:AJ1553" si="134">COUNTIFS(D:D,D1490)</f>
        <v>1</v>
      </c>
      <c r="AK1490" s="84">
        <f t="shared" ref="AK1490:AK1553" si="135">COUNTIFS(E:E,E1490)</f>
        <v>1</v>
      </c>
    </row>
    <row r="1491" spans="1:38" s="84" customFormat="1" ht="16.5">
      <c r="A1491" s="41"/>
      <c r="B1491" s="41">
        <f t="shared" si="132"/>
        <v>1489</v>
      </c>
      <c r="C1491" s="41" t="s">
        <v>5456</v>
      </c>
      <c r="D1491" s="158" t="s">
        <v>3067</v>
      </c>
      <c r="E1491" s="158" t="s">
        <v>3068</v>
      </c>
      <c r="F1491" s="158" t="str">
        <f t="shared" si="133"/>
        <v>E</v>
      </c>
      <c r="G1491" s="41" t="s">
        <v>3070</v>
      </c>
      <c r="H1491" s="158" t="s">
        <v>949</v>
      </c>
      <c r="I1491" s="158" t="s">
        <v>949</v>
      </c>
      <c r="J1491" s="158" t="s">
        <v>949</v>
      </c>
      <c r="K1491" s="41" t="s">
        <v>949</v>
      </c>
      <c r="L1491" s="41" t="s">
        <v>949</v>
      </c>
      <c r="M1491" s="41" t="s">
        <v>949</v>
      </c>
      <c r="N1491" s="158" t="s">
        <v>949</v>
      </c>
      <c r="O1491" s="158" t="s">
        <v>949</v>
      </c>
      <c r="P1491" s="158" t="s">
        <v>949</v>
      </c>
      <c r="Q1491" s="158" t="s">
        <v>949</v>
      </c>
      <c r="R1491" s="41" t="s">
        <v>3034</v>
      </c>
      <c r="S1491" s="41" t="s">
        <v>949</v>
      </c>
      <c r="T1491" s="41" t="s">
        <v>949</v>
      </c>
      <c r="U1491" s="41"/>
      <c r="V1491" s="41"/>
      <c r="W1491" s="41"/>
      <c r="X1491" s="41"/>
      <c r="Y1491" s="41"/>
      <c r="Z1491" s="41"/>
      <c r="AA1491" s="41"/>
      <c r="AB1491" s="41"/>
      <c r="AC1491" s="41"/>
      <c r="AD1491" s="41"/>
      <c r="AE1491" s="41" t="s">
        <v>989</v>
      </c>
      <c r="AF1491" s="41" t="s">
        <v>246</v>
      </c>
      <c r="AG1491" s="41"/>
      <c r="AH1491" s="41"/>
      <c r="AI1491" s="229"/>
      <c r="AJ1491" s="218">
        <f t="shared" si="134"/>
        <v>1</v>
      </c>
      <c r="AK1491" s="84">
        <f t="shared" si="135"/>
        <v>1</v>
      </c>
    </row>
    <row r="1492" spans="1:38" s="84" customFormat="1" ht="16.5">
      <c r="A1492" s="218"/>
      <c r="B1492" s="41">
        <f t="shared" si="132"/>
        <v>1490</v>
      </c>
      <c r="C1492" s="41" t="s">
        <v>5456</v>
      </c>
      <c r="D1492" s="248" t="s">
        <v>7418</v>
      </c>
      <c r="E1492" s="158" t="s">
        <v>7419</v>
      </c>
      <c r="F1492" s="158" t="str">
        <f t="shared" si="133"/>
        <v>E</v>
      </c>
      <c r="G1492" s="220" t="s">
        <v>7420</v>
      </c>
      <c r="H1492" s="1071" t="s">
        <v>5034</v>
      </c>
      <c r="I1492" s="1071" t="s">
        <v>5034</v>
      </c>
      <c r="J1492" s="1071" t="s">
        <v>5034</v>
      </c>
      <c r="K1492" s="239" t="s">
        <v>5034</v>
      </c>
      <c r="L1492" s="239" t="s">
        <v>5034</v>
      </c>
      <c r="M1492" s="220"/>
      <c r="N1492" s="7"/>
      <c r="O1492" s="244"/>
      <c r="P1492" s="247" t="s">
        <v>945</v>
      </c>
      <c r="Q1492" s="247"/>
      <c r="R1492" s="247" t="s">
        <v>3034</v>
      </c>
      <c r="S1492" s="218"/>
      <c r="T1492" s="218"/>
      <c r="U1492" s="218"/>
      <c r="V1492" s="218"/>
      <c r="W1492" s="218"/>
      <c r="X1492" s="218"/>
      <c r="Y1492" s="218"/>
      <c r="Z1492" s="218"/>
      <c r="AA1492" s="218"/>
      <c r="AB1492" s="218"/>
      <c r="AC1492" s="218"/>
      <c r="AD1492" s="218"/>
      <c r="AE1492" s="218" t="s">
        <v>989</v>
      </c>
      <c r="AF1492" s="218" t="s">
        <v>246</v>
      </c>
      <c r="AG1492" s="218"/>
      <c r="AH1492" s="218"/>
      <c r="AI1492" s="229"/>
      <c r="AJ1492" s="218">
        <f t="shared" si="134"/>
        <v>1</v>
      </c>
      <c r="AK1492" s="84">
        <f t="shared" si="135"/>
        <v>1</v>
      </c>
    </row>
    <row r="1493" spans="1:38" s="84" customFormat="1" ht="16.5">
      <c r="A1493" s="229"/>
      <c r="B1493" s="41">
        <f t="shared" si="132"/>
        <v>1491</v>
      </c>
      <c r="C1493" s="281" t="s">
        <v>5456</v>
      </c>
      <c r="D1493" s="291" t="s">
        <v>7421</v>
      </c>
      <c r="E1493" s="158" t="s">
        <v>7422</v>
      </c>
      <c r="F1493" s="291" t="str">
        <f t="shared" si="133"/>
        <v>E</v>
      </c>
      <c r="G1493" s="281" t="s">
        <v>7411</v>
      </c>
      <c r="H1493" s="247"/>
      <c r="I1493" s="247"/>
      <c r="J1493" s="247"/>
      <c r="K1493" s="220"/>
      <c r="L1493" s="220"/>
      <c r="M1493" s="220"/>
      <c r="N1493" s="247"/>
      <c r="O1493" s="247"/>
      <c r="P1493" s="247"/>
      <c r="Q1493" s="247"/>
      <c r="R1493" s="244" t="s">
        <v>7423</v>
      </c>
      <c r="S1493" s="41"/>
      <c r="T1493" s="41"/>
      <c r="U1493" s="229"/>
      <c r="V1493" s="229"/>
      <c r="W1493" s="229"/>
      <c r="X1493" s="229"/>
      <c r="Y1493" s="229"/>
      <c r="Z1493" s="229"/>
      <c r="AA1493" s="229"/>
      <c r="AB1493" s="229"/>
      <c r="AC1493" s="229"/>
      <c r="AD1493" s="229"/>
      <c r="AE1493" s="218" t="s">
        <v>989</v>
      </c>
      <c r="AF1493" s="229" t="s">
        <v>246</v>
      </c>
      <c r="AG1493" s="229"/>
      <c r="AH1493" s="229"/>
      <c r="AI1493" s="229"/>
      <c r="AJ1493" s="218">
        <f t="shared" si="134"/>
        <v>1</v>
      </c>
      <c r="AK1493" s="84">
        <f t="shared" si="135"/>
        <v>1</v>
      </c>
    </row>
    <row r="1494" spans="1:38" s="84" customFormat="1" ht="16.5">
      <c r="A1494" s="229"/>
      <c r="B1494" s="41">
        <f t="shared" si="132"/>
        <v>1492</v>
      </c>
      <c r="C1494" s="281" t="s">
        <v>5456</v>
      </c>
      <c r="D1494" s="291" t="s">
        <v>7424</v>
      </c>
      <c r="E1494" s="158" t="s">
        <v>7425</v>
      </c>
      <c r="F1494" s="291" t="str">
        <f t="shared" si="133"/>
        <v>E</v>
      </c>
      <c r="G1494" s="281" t="s">
        <v>7414</v>
      </c>
      <c r="H1494" s="247"/>
      <c r="I1494" s="247"/>
      <c r="J1494" s="247"/>
      <c r="K1494" s="220"/>
      <c r="L1494" s="220"/>
      <c r="M1494" s="220"/>
      <c r="N1494" s="247"/>
      <c r="O1494" s="247"/>
      <c r="P1494" s="247"/>
      <c r="Q1494" s="247"/>
      <c r="R1494" s="155" t="s">
        <v>7423</v>
      </c>
      <c r="S1494" s="41"/>
      <c r="T1494" s="41"/>
      <c r="U1494" s="229"/>
      <c r="V1494" s="229"/>
      <c r="W1494" s="229"/>
      <c r="X1494" s="229"/>
      <c r="Y1494" s="229"/>
      <c r="Z1494" s="229"/>
      <c r="AA1494" s="229"/>
      <c r="AB1494" s="229"/>
      <c r="AC1494" s="229"/>
      <c r="AD1494" s="229"/>
      <c r="AE1494" s="218" t="s">
        <v>989</v>
      </c>
      <c r="AF1494" s="229" t="s">
        <v>246</v>
      </c>
      <c r="AG1494" s="229"/>
      <c r="AH1494" s="229"/>
      <c r="AI1494" s="229"/>
      <c r="AJ1494" s="218">
        <f t="shared" si="134"/>
        <v>1</v>
      </c>
      <c r="AK1494" s="84">
        <f t="shared" si="135"/>
        <v>1</v>
      </c>
    </row>
    <row r="1495" spans="1:38" s="84" customFormat="1" ht="16.5">
      <c r="A1495" s="229"/>
      <c r="B1495" s="41">
        <f t="shared" si="132"/>
        <v>1493</v>
      </c>
      <c r="C1495" s="281" t="s">
        <v>5456</v>
      </c>
      <c r="D1495" s="291" t="s">
        <v>7426</v>
      </c>
      <c r="E1495" s="158" t="s">
        <v>7427</v>
      </c>
      <c r="F1495" s="291" t="str">
        <f t="shared" si="133"/>
        <v>E</v>
      </c>
      <c r="G1495" s="281" t="s">
        <v>7417</v>
      </c>
      <c r="H1495" s="247"/>
      <c r="I1495" s="247"/>
      <c r="J1495" s="247"/>
      <c r="K1495" s="220"/>
      <c r="L1495" s="220"/>
      <c r="M1495" s="220"/>
      <c r="N1495" s="247"/>
      <c r="O1495" s="247"/>
      <c r="P1495" s="247"/>
      <c r="Q1495" s="247"/>
      <c r="R1495" s="155" t="s">
        <v>7423</v>
      </c>
      <c r="S1495" s="41"/>
      <c r="T1495" s="41"/>
      <c r="U1495" s="229"/>
      <c r="V1495" s="229"/>
      <c r="W1495" s="229"/>
      <c r="X1495" s="229"/>
      <c r="Y1495" s="229"/>
      <c r="Z1495" s="229"/>
      <c r="AA1495" s="229"/>
      <c r="AB1495" s="229"/>
      <c r="AC1495" s="229"/>
      <c r="AD1495" s="229"/>
      <c r="AE1495" s="218" t="s">
        <v>989</v>
      </c>
      <c r="AF1495" s="229" t="s">
        <v>246</v>
      </c>
      <c r="AG1495" s="229"/>
      <c r="AH1495" s="229"/>
      <c r="AI1495" s="229"/>
      <c r="AJ1495" s="218">
        <f t="shared" si="134"/>
        <v>1</v>
      </c>
      <c r="AK1495" s="84">
        <f t="shared" si="135"/>
        <v>1</v>
      </c>
    </row>
    <row r="1496" spans="1:38" s="84" customFormat="1" ht="16.5">
      <c r="A1496" s="229"/>
      <c r="B1496" s="41">
        <f t="shared" si="132"/>
        <v>1494</v>
      </c>
      <c r="C1496" s="281" t="s">
        <v>805</v>
      </c>
      <c r="D1496" s="291" t="s">
        <v>7428</v>
      </c>
      <c r="E1496" s="202" t="str">
        <f>VLOOKUP(D1496,'丽江-整机Bom'!M59:N400,2,0)</f>
        <v>E2F10019</v>
      </c>
      <c r="F1496" s="291" t="str">
        <f t="shared" si="133"/>
        <v>E</v>
      </c>
      <c r="G1496" s="281" t="s">
        <v>7429</v>
      </c>
      <c r="H1496" s="291"/>
      <c r="I1496" s="291"/>
      <c r="J1496" s="291"/>
      <c r="K1496" s="281"/>
      <c r="L1496" s="281"/>
      <c r="M1496" s="281"/>
      <c r="N1496" s="291"/>
      <c r="O1496" s="291"/>
      <c r="P1496" s="291"/>
      <c r="Q1496" s="291"/>
      <c r="R1496" s="281"/>
      <c r="S1496" s="281"/>
      <c r="T1496" s="281"/>
      <c r="U1496" s="229"/>
      <c r="V1496" s="229"/>
      <c r="W1496" s="229"/>
      <c r="X1496" s="229"/>
      <c r="Y1496" s="229"/>
      <c r="Z1496" s="229"/>
      <c r="AA1496" s="229"/>
      <c r="AB1496" s="229"/>
      <c r="AC1496" s="229"/>
      <c r="AD1496" s="229"/>
      <c r="AE1496" s="229"/>
      <c r="AF1496" s="14" t="s">
        <v>5453</v>
      </c>
      <c r="AG1496" s="229"/>
      <c r="AH1496" s="229"/>
      <c r="AI1496" s="229"/>
      <c r="AJ1496" s="218">
        <f t="shared" si="134"/>
        <v>1</v>
      </c>
      <c r="AK1496" s="84">
        <f t="shared" si="135"/>
        <v>2</v>
      </c>
      <c r="AL1496" s="84" t="e">
        <f>IF($BD390="X","—",VLOOKUP(E1496,#REF!,4,FALSE))</f>
        <v>#REF!</v>
      </c>
    </row>
    <row r="1497" spans="1:38" s="84" customFormat="1" ht="16.5">
      <c r="A1497" s="229"/>
      <c r="B1497" s="41">
        <f t="shared" si="132"/>
        <v>1495</v>
      </c>
      <c r="C1497" s="281" t="s">
        <v>805</v>
      </c>
      <c r="D1497" s="291" t="s">
        <v>7430</v>
      </c>
      <c r="E1497" s="202" t="str">
        <f>VLOOKUP(D1497,'丽江-整机Bom'!M65:N401,2,0)</f>
        <v>E2F10020</v>
      </c>
      <c r="F1497" s="291" t="str">
        <f t="shared" si="133"/>
        <v>E</v>
      </c>
      <c r="G1497" s="281" t="s">
        <v>7431</v>
      </c>
      <c r="H1497" s="291"/>
      <c r="I1497" s="291"/>
      <c r="J1497" s="291"/>
      <c r="K1497" s="281"/>
      <c r="L1497" s="281"/>
      <c r="M1497" s="281"/>
      <c r="N1497" s="291"/>
      <c r="O1497" s="291"/>
      <c r="P1497" s="291"/>
      <c r="Q1497" s="291"/>
      <c r="R1497" s="281"/>
      <c r="S1497" s="281"/>
      <c r="T1497" s="281"/>
      <c r="U1497" s="229"/>
      <c r="V1497" s="229"/>
      <c r="W1497" s="229"/>
      <c r="X1497" s="229"/>
      <c r="Y1497" s="229"/>
      <c r="Z1497" s="229"/>
      <c r="AA1497" s="229"/>
      <c r="AB1497" s="229"/>
      <c r="AC1497" s="229"/>
      <c r="AD1497" s="229"/>
      <c r="AE1497" s="229"/>
      <c r="AF1497" s="14" t="s">
        <v>5453</v>
      </c>
      <c r="AG1497" s="229"/>
      <c r="AH1497" s="229"/>
      <c r="AI1497" s="229"/>
      <c r="AJ1497" s="218">
        <f t="shared" si="134"/>
        <v>1</v>
      </c>
      <c r="AK1497" s="84">
        <f t="shared" si="135"/>
        <v>2</v>
      </c>
    </row>
    <row r="1498" spans="1:38" s="84" customFormat="1" ht="16.5">
      <c r="A1498" s="229"/>
      <c r="B1498" s="41">
        <f t="shared" si="132"/>
        <v>1496</v>
      </c>
      <c r="C1498" s="305" t="s">
        <v>5456</v>
      </c>
      <c r="D1498" s="392" t="s">
        <v>7432</v>
      </c>
      <c r="E1498" s="650" t="s">
        <v>7433</v>
      </c>
      <c r="F1498" s="202" t="str">
        <f t="shared" ref="F1498:F1529" si="136">MID(D1498,4,1)</f>
        <v>E</v>
      </c>
      <c r="G1498" s="651" t="s">
        <v>7434</v>
      </c>
      <c r="H1498" s="251"/>
      <c r="I1498" s="251"/>
      <c r="J1498" s="251"/>
      <c r="K1498" s="251"/>
      <c r="L1498" s="229"/>
      <c r="M1498" s="229"/>
      <c r="N1498" s="251"/>
      <c r="O1498" s="251"/>
      <c r="P1498" s="251"/>
      <c r="Q1498" s="251"/>
      <c r="R1498" s="251"/>
      <c r="S1498" s="229"/>
      <c r="T1498" s="229"/>
      <c r="U1498" s="229"/>
      <c r="V1498" s="229"/>
      <c r="W1498" s="229"/>
      <c r="X1498" s="229"/>
      <c r="Y1498" s="229"/>
      <c r="Z1498" s="229"/>
      <c r="AA1498" s="229"/>
      <c r="AB1498" s="229"/>
      <c r="AC1498" s="229"/>
      <c r="AD1498" s="229"/>
      <c r="AE1498" s="229"/>
      <c r="AF1498" s="14" t="s">
        <v>5453</v>
      </c>
      <c r="AG1498" s="251"/>
      <c r="AH1498" s="251"/>
      <c r="AI1498" s="229"/>
      <c r="AJ1498" s="218">
        <f t="shared" si="134"/>
        <v>2</v>
      </c>
      <c r="AK1498" s="84">
        <f t="shared" si="135"/>
        <v>1</v>
      </c>
    </row>
    <row r="1499" spans="1:38" s="84" customFormat="1" ht="16.5">
      <c r="A1499" s="41"/>
      <c r="B1499" s="41">
        <f t="shared" si="132"/>
        <v>1497</v>
      </c>
      <c r="C1499" s="41" t="s">
        <v>5456</v>
      </c>
      <c r="D1499" s="158" t="s">
        <v>3580</v>
      </c>
      <c r="E1499" s="158" t="s">
        <v>3581</v>
      </c>
      <c r="F1499" s="158" t="str">
        <f t="shared" si="136"/>
        <v>E</v>
      </c>
      <c r="G1499" s="41" t="s">
        <v>3585</v>
      </c>
      <c r="H1499" s="158">
        <v>136582.427</v>
      </c>
      <c r="I1499" s="158" t="s">
        <v>949</v>
      </c>
      <c r="J1499" s="158" t="s">
        <v>949</v>
      </c>
      <c r="K1499" s="41" t="s">
        <v>949</v>
      </c>
      <c r="L1499" s="41" t="s">
        <v>949</v>
      </c>
      <c r="M1499" s="41" t="s">
        <v>949</v>
      </c>
      <c r="N1499" s="158" t="s">
        <v>949</v>
      </c>
      <c r="O1499" s="158" t="s">
        <v>949</v>
      </c>
      <c r="P1499" s="158" t="s">
        <v>949</v>
      </c>
      <c r="Q1499" s="158" t="s">
        <v>949</v>
      </c>
      <c r="R1499" s="158" t="s">
        <v>986</v>
      </c>
      <c r="S1499" s="158"/>
      <c r="T1499" s="41" t="s">
        <v>949</v>
      </c>
      <c r="U1499" s="41"/>
      <c r="V1499" s="41"/>
      <c r="W1499" s="41"/>
      <c r="X1499" s="41"/>
      <c r="Y1499" s="41"/>
      <c r="Z1499" s="41"/>
      <c r="AA1499" s="41"/>
      <c r="AB1499" s="41"/>
      <c r="AC1499" s="41"/>
      <c r="AD1499" s="41"/>
      <c r="AE1499" s="41" t="s">
        <v>989</v>
      </c>
      <c r="AF1499" s="41" t="s">
        <v>246</v>
      </c>
      <c r="AG1499" s="41"/>
      <c r="AH1499" s="41"/>
      <c r="AI1499" s="229"/>
      <c r="AJ1499" s="218">
        <f t="shared" si="134"/>
        <v>1</v>
      </c>
      <c r="AK1499" s="84">
        <f t="shared" si="135"/>
        <v>1</v>
      </c>
    </row>
    <row r="1500" spans="1:38" s="84" customFormat="1" ht="16.5">
      <c r="A1500" s="41"/>
      <c r="B1500" s="41">
        <f t="shared" si="132"/>
        <v>1498</v>
      </c>
      <c r="C1500" s="41" t="s">
        <v>5456</v>
      </c>
      <c r="D1500" s="158" t="s">
        <v>3586</v>
      </c>
      <c r="E1500" s="158" t="s">
        <v>3587</v>
      </c>
      <c r="F1500" s="158" t="str">
        <f t="shared" si="136"/>
        <v>E</v>
      </c>
      <c r="G1500" s="41" t="s">
        <v>3589</v>
      </c>
      <c r="H1500" s="158">
        <v>136582.427</v>
      </c>
      <c r="I1500" s="158" t="s">
        <v>949</v>
      </c>
      <c r="J1500" s="158" t="s">
        <v>949</v>
      </c>
      <c r="K1500" s="41" t="s">
        <v>949</v>
      </c>
      <c r="L1500" s="41" t="s">
        <v>949</v>
      </c>
      <c r="M1500" s="41" t="s">
        <v>949</v>
      </c>
      <c r="N1500" s="158" t="s">
        <v>949</v>
      </c>
      <c r="O1500" s="158" t="s">
        <v>949</v>
      </c>
      <c r="P1500" s="158" t="s">
        <v>949</v>
      </c>
      <c r="Q1500" s="158" t="s">
        <v>949</v>
      </c>
      <c r="R1500" s="158" t="s">
        <v>986</v>
      </c>
      <c r="S1500" s="158"/>
      <c r="T1500" s="41" t="s">
        <v>949</v>
      </c>
      <c r="U1500" s="41"/>
      <c r="V1500" s="41"/>
      <c r="W1500" s="41"/>
      <c r="X1500" s="41"/>
      <c r="Y1500" s="41"/>
      <c r="Z1500" s="41"/>
      <c r="AA1500" s="41"/>
      <c r="AB1500" s="41"/>
      <c r="AC1500" s="41"/>
      <c r="AD1500" s="41"/>
      <c r="AE1500" s="41" t="s">
        <v>989</v>
      </c>
      <c r="AF1500" s="41" t="s">
        <v>246</v>
      </c>
      <c r="AG1500" s="41"/>
      <c r="AH1500" s="41"/>
      <c r="AI1500" s="229"/>
      <c r="AJ1500" s="218">
        <f t="shared" si="134"/>
        <v>1</v>
      </c>
      <c r="AK1500" s="84">
        <f t="shared" si="135"/>
        <v>1</v>
      </c>
    </row>
    <row r="1501" spans="1:38" s="84" customFormat="1" ht="16.5">
      <c r="A1501" s="41"/>
      <c r="B1501" s="41">
        <f t="shared" si="132"/>
        <v>1499</v>
      </c>
      <c r="C1501" s="41" t="s">
        <v>5456</v>
      </c>
      <c r="D1501" s="158" t="s">
        <v>3590</v>
      </c>
      <c r="E1501" s="158" t="s">
        <v>3591</v>
      </c>
      <c r="F1501" s="158" t="str">
        <f t="shared" si="136"/>
        <v>E</v>
      </c>
      <c r="G1501" s="41" t="s">
        <v>3593</v>
      </c>
      <c r="H1501" s="158">
        <v>136582.427</v>
      </c>
      <c r="I1501" s="158" t="s">
        <v>949</v>
      </c>
      <c r="J1501" s="158" t="s">
        <v>949</v>
      </c>
      <c r="K1501" s="41" t="s">
        <v>949</v>
      </c>
      <c r="L1501" s="41" t="s">
        <v>949</v>
      </c>
      <c r="M1501" s="41" t="s">
        <v>949</v>
      </c>
      <c r="N1501" s="158" t="s">
        <v>949</v>
      </c>
      <c r="O1501" s="158" t="s">
        <v>949</v>
      </c>
      <c r="P1501" s="158" t="s">
        <v>949</v>
      </c>
      <c r="Q1501" s="158" t="s">
        <v>949</v>
      </c>
      <c r="R1501" s="158" t="s">
        <v>986</v>
      </c>
      <c r="S1501" s="158"/>
      <c r="T1501" s="41" t="s">
        <v>949</v>
      </c>
      <c r="U1501" s="41"/>
      <c r="V1501" s="41"/>
      <c r="W1501" s="41"/>
      <c r="X1501" s="41"/>
      <c r="Y1501" s="41"/>
      <c r="Z1501" s="41"/>
      <c r="AA1501" s="41"/>
      <c r="AB1501" s="41"/>
      <c r="AC1501" s="41"/>
      <c r="AD1501" s="41"/>
      <c r="AE1501" s="41" t="s">
        <v>989</v>
      </c>
      <c r="AF1501" s="41" t="s">
        <v>246</v>
      </c>
      <c r="AG1501" s="41"/>
      <c r="AH1501" s="41"/>
      <c r="AI1501" s="229"/>
      <c r="AJ1501" s="218">
        <f t="shared" si="134"/>
        <v>1</v>
      </c>
      <c r="AK1501" s="84">
        <f t="shared" si="135"/>
        <v>1</v>
      </c>
    </row>
    <row r="1502" spans="1:38" s="84" customFormat="1" ht="16.5">
      <c r="A1502" s="41"/>
      <c r="B1502" s="41">
        <f t="shared" si="132"/>
        <v>1500</v>
      </c>
      <c r="C1502" s="41" t="s">
        <v>5456</v>
      </c>
      <c r="D1502" s="158" t="s">
        <v>3594</v>
      </c>
      <c r="E1502" s="158" t="s">
        <v>3595</v>
      </c>
      <c r="F1502" s="158" t="str">
        <f t="shared" si="136"/>
        <v>E</v>
      </c>
      <c r="G1502" s="41" t="s">
        <v>3597</v>
      </c>
      <c r="H1502" s="158">
        <v>136582.427</v>
      </c>
      <c r="I1502" s="158" t="s">
        <v>949</v>
      </c>
      <c r="J1502" s="158" t="s">
        <v>949</v>
      </c>
      <c r="K1502" s="41" t="s">
        <v>949</v>
      </c>
      <c r="L1502" s="41" t="s">
        <v>949</v>
      </c>
      <c r="M1502" s="41" t="s">
        <v>949</v>
      </c>
      <c r="N1502" s="158" t="s">
        <v>949</v>
      </c>
      <c r="O1502" s="158" t="s">
        <v>949</v>
      </c>
      <c r="P1502" s="158" t="s">
        <v>949</v>
      </c>
      <c r="Q1502" s="158" t="s">
        <v>949</v>
      </c>
      <c r="R1502" s="158" t="s">
        <v>986</v>
      </c>
      <c r="S1502" s="158"/>
      <c r="T1502" s="41" t="s">
        <v>949</v>
      </c>
      <c r="U1502" s="41"/>
      <c r="V1502" s="41"/>
      <c r="W1502" s="41"/>
      <c r="X1502" s="41"/>
      <c r="Y1502" s="41"/>
      <c r="Z1502" s="41"/>
      <c r="AA1502" s="41"/>
      <c r="AB1502" s="41"/>
      <c r="AC1502" s="41"/>
      <c r="AD1502" s="41"/>
      <c r="AE1502" s="41" t="s">
        <v>989</v>
      </c>
      <c r="AF1502" s="41" t="s">
        <v>246</v>
      </c>
      <c r="AG1502" s="41"/>
      <c r="AH1502" s="41"/>
      <c r="AI1502" s="229"/>
      <c r="AJ1502" s="218">
        <f t="shared" si="134"/>
        <v>1</v>
      </c>
      <c r="AK1502" s="84">
        <f t="shared" si="135"/>
        <v>1</v>
      </c>
    </row>
    <row r="1503" spans="1:38" s="84" customFormat="1" ht="16.5">
      <c r="A1503" s="223"/>
      <c r="B1503" s="41">
        <f t="shared" si="132"/>
        <v>1501</v>
      </c>
      <c r="C1503" s="41" t="s">
        <v>5456</v>
      </c>
      <c r="D1503" s="330" t="s">
        <v>3598</v>
      </c>
      <c r="E1503" s="158" t="s">
        <v>3599</v>
      </c>
      <c r="F1503" s="158" t="str">
        <f t="shared" si="136"/>
        <v>E</v>
      </c>
      <c r="G1503" s="237" t="s">
        <v>7435</v>
      </c>
      <c r="H1503" s="158">
        <v>136582.427</v>
      </c>
      <c r="I1503" s="158" t="s">
        <v>949</v>
      </c>
      <c r="J1503" s="158" t="s">
        <v>949</v>
      </c>
      <c r="K1503" s="41" t="s">
        <v>949</v>
      </c>
      <c r="L1503" s="41" t="s">
        <v>949</v>
      </c>
      <c r="M1503" s="41" t="s">
        <v>949</v>
      </c>
      <c r="N1503" s="158" t="s">
        <v>949</v>
      </c>
      <c r="O1503" s="158" t="s">
        <v>949</v>
      </c>
      <c r="P1503" s="158" t="s">
        <v>949</v>
      </c>
      <c r="Q1503" s="158" t="s">
        <v>949</v>
      </c>
      <c r="R1503" s="158" t="s">
        <v>986</v>
      </c>
      <c r="S1503" s="158"/>
      <c r="T1503" s="41" t="s">
        <v>949</v>
      </c>
      <c r="U1503" s="41"/>
      <c r="V1503" s="41"/>
      <c r="W1503" s="41"/>
      <c r="X1503" s="41"/>
      <c r="Y1503" s="41"/>
      <c r="Z1503" s="41"/>
      <c r="AA1503" s="41"/>
      <c r="AB1503" s="41"/>
      <c r="AC1503" s="41"/>
      <c r="AD1503" s="41"/>
      <c r="AE1503" s="41" t="s">
        <v>989</v>
      </c>
      <c r="AF1503" s="41" t="s">
        <v>246</v>
      </c>
      <c r="AG1503" s="223"/>
      <c r="AH1503" s="223"/>
      <c r="AI1503" s="229"/>
      <c r="AJ1503" s="218">
        <f t="shared" si="134"/>
        <v>1</v>
      </c>
      <c r="AK1503" s="84">
        <f t="shared" si="135"/>
        <v>1</v>
      </c>
    </row>
    <row r="1504" spans="1:38" s="84" customFormat="1" ht="16.5">
      <c r="A1504" s="223"/>
      <c r="B1504" s="41">
        <f t="shared" ref="B1504:B1567" si="137">ROW()-2</f>
        <v>1502</v>
      </c>
      <c r="C1504" s="41" t="s">
        <v>5456</v>
      </c>
      <c r="D1504" s="330" t="s">
        <v>3602</v>
      </c>
      <c r="E1504" s="158" t="s">
        <v>3603</v>
      </c>
      <c r="F1504" s="158" t="str">
        <f t="shared" si="136"/>
        <v>E</v>
      </c>
      <c r="G1504" s="237" t="s">
        <v>7436</v>
      </c>
      <c r="H1504" s="158">
        <v>136582.427</v>
      </c>
      <c r="I1504" s="158" t="s">
        <v>949</v>
      </c>
      <c r="J1504" s="158" t="s">
        <v>949</v>
      </c>
      <c r="K1504" s="41" t="s">
        <v>949</v>
      </c>
      <c r="L1504" s="41" t="s">
        <v>949</v>
      </c>
      <c r="M1504" s="41" t="s">
        <v>949</v>
      </c>
      <c r="N1504" s="158" t="s">
        <v>949</v>
      </c>
      <c r="O1504" s="158" t="s">
        <v>949</v>
      </c>
      <c r="P1504" s="158" t="s">
        <v>949</v>
      </c>
      <c r="Q1504" s="158" t="s">
        <v>949</v>
      </c>
      <c r="R1504" s="158" t="s">
        <v>986</v>
      </c>
      <c r="S1504" s="158"/>
      <c r="T1504" s="41" t="s">
        <v>949</v>
      </c>
      <c r="U1504" s="41"/>
      <c r="V1504" s="41"/>
      <c r="W1504" s="41"/>
      <c r="X1504" s="41"/>
      <c r="Y1504" s="41"/>
      <c r="Z1504" s="41"/>
      <c r="AA1504" s="41"/>
      <c r="AB1504" s="41"/>
      <c r="AC1504" s="41"/>
      <c r="AD1504" s="41"/>
      <c r="AE1504" s="41" t="s">
        <v>989</v>
      </c>
      <c r="AF1504" s="41" t="s">
        <v>246</v>
      </c>
      <c r="AG1504" s="223"/>
      <c r="AH1504" s="223"/>
      <c r="AI1504" s="229"/>
      <c r="AJ1504" s="218">
        <f t="shared" si="134"/>
        <v>1</v>
      </c>
      <c r="AK1504" s="84">
        <f t="shared" si="135"/>
        <v>1</v>
      </c>
    </row>
    <row r="1505" spans="1:37" s="84" customFormat="1" ht="16.5">
      <c r="A1505" s="223"/>
      <c r="B1505" s="41">
        <f t="shared" si="137"/>
        <v>1503</v>
      </c>
      <c r="C1505" s="41" t="s">
        <v>5456</v>
      </c>
      <c r="D1505" s="330" t="s">
        <v>3605</v>
      </c>
      <c r="E1505" s="158" t="s">
        <v>3606</v>
      </c>
      <c r="F1505" s="158" t="str">
        <f t="shared" si="136"/>
        <v>E</v>
      </c>
      <c r="G1505" s="237" t="s">
        <v>7437</v>
      </c>
      <c r="H1505" s="158">
        <v>136582.427</v>
      </c>
      <c r="I1505" s="158" t="s">
        <v>949</v>
      </c>
      <c r="J1505" s="158" t="s">
        <v>949</v>
      </c>
      <c r="K1505" s="41" t="s">
        <v>949</v>
      </c>
      <c r="L1505" s="41" t="s">
        <v>949</v>
      </c>
      <c r="M1505" s="41" t="s">
        <v>949</v>
      </c>
      <c r="N1505" s="158" t="s">
        <v>949</v>
      </c>
      <c r="O1505" s="158" t="s">
        <v>949</v>
      </c>
      <c r="P1505" s="158" t="s">
        <v>949</v>
      </c>
      <c r="Q1505" s="158" t="s">
        <v>949</v>
      </c>
      <c r="R1505" s="158" t="s">
        <v>986</v>
      </c>
      <c r="S1505" s="158"/>
      <c r="T1505" s="41" t="s">
        <v>949</v>
      </c>
      <c r="U1505" s="41"/>
      <c r="V1505" s="41"/>
      <c r="W1505" s="41"/>
      <c r="X1505" s="41"/>
      <c r="Y1505" s="41"/>
      <c r="Z1505" s="41"/>
      <c r="AA1505" s="41"/>
      <c r="AB1505" s="41"/>
      <c r="AC1505" s="41"/>
      <c r="AD1505" s="41"/>
      <c r="AE1505" s="41" t="s">
        <v>989</v>
      </c>
      <c r="AF1505" s="41" t="s">
        <v>246</v>
      </c>
      <c r="AG1505" s="223"/>
      <c r="AH1505" s="223"/>
      <c r="AI1505" s="229"/>
      <c r="AJ1505" s="218">
        <f t="shared" si="134"/>
        <v>1</v>
      </c>
      <c r="AK1505" s="84">
        <f t="shared" si="135"/>
        <v>1</v>
      </c>
    </row>
    <row r="1506" spans="1:37" s="84" customFormat="1" ht="16.5">
      <c r="A1506" s="223"/>
      <c r="B1506" s="41">
        <f t="shared" si="137"/>
        <v>1504</v>
      </c>
      <c r="C1506" s="41" t="s">
        <v>5456</v>
      </c>
      <c r="D1506" s="330" t="s">
        <v>3608</v>
      </c>
      <c r="E1506" s="158" t="s">
        <v>3609</v>
      </c>
      <c r="F1506" s="158" t="str">
        <f t="shared" si="136"/>
        <v>E</v>
      </c>
      <c r="G1506" s="237" t="s">
        <v>7438</v>
      </c>
      <c r="H1506" s="158">
        <v>136582.427</v>
      </c>
      <c r="I1506" s="158" t="s">
        <v>949</v>
      </c>
      <c r="J1506" s="158" t="s">
        <v>949</v>
      </c>
      <c r="K1506" s="41" t="s">
        <v>949</v>
      </c>
      <c r="L1506" s="41" t="s">
        <v>949</v>
      </c>
      <c r="M1506" s="41" t="s">
        <v>949</v>
      </c>
      <c r="N1506" s="158" t="s">
        <v>949</v>
      </c>
      <c r="O1506" s="158" t="s">
        <v>949</v>
      </c>
      <c r="P1506" s="158" t="s">
        <v>949</v>
      </c>
      <c r="Q1506" s="158" t="s">
        <v>949</v>
      </c>
      <c r="R1506" s="158" t="s">
        <v>986</v>
      </c>
      <c r="S1506" s="158"/>
      <c r="T1506" s="41" t="s">
        <v>949</v>
      </c>
      <c r="U1506" s="41"/>
      <c r="V1506" s="41"/>
      <c r="W1506" s="41"/>
      <c r="X1506" s="41"/>
      <c r="Y1506" s="41"/>
      <c r="Z1506" s="41"/>
      <c r="AA1506" s="41"/>
      <c r="AB1506" s="41"/>
      <c r="AC1506" s="41"/>
      <c r="AD1506" s="41"/>
      <c r="AE1506" s="41" t="s">
        <v>989</v>
      </c>
      <c r="AF1506" s="41" t="s">
        <v>246</v>
      </c>
      <c r="AG1506" s="223"/>
      <c r="AH1506" s="223"/>
      <c r="AI1506" s="229"/>
      <c r="AJ1506" s="218">
        <f t="shared" si="134"/>
        <v>1</v>
      </c>
      <c r="AK1506" s="84">
        <f t="shared" si="135"/>
        <v>1</v>
      </c>
    </row>
    <row r="1507" spans="1:37" s="84" customFormat="1" ht="16.5">
      <c r="A1507" s="41"/>
      <c r="B1507" s="41">
        <f t="shared" si="137"/>
        <v>1505</v>
      </c>
      <c r="C1507" s="41" t="s">
        <v>5456</v>
      </c>
      <c r="D1507" s="330" t="s">
        <v>3653</v>
      </c>
      <c r="E1507" s="158" t="s">
        <v>3654</v>
      </c>
      <c r="F1507" s="158" t="str">
        <f t="shared" si="136"/>
        <v>E</v>
      </c>
      <c r="G1507" s="237" t="s">
        <v>7439</v>
      </c>
      <c r="H1507" s="158" t="s">
        <v>949</v>
      </c>
      <c r="I1507" s="158" t="s">
        <v>949</v>
      </c>
      <c r="J1507" s="158" t="s">
        <v>949</v>
      </c>
      <c r="K1507" s="41" t="s">
        <v>949</v>
      </c>
      <c r="L1507" s="41" t="s">
        <v>949</v>
      </c>
      <c r="M1507" s="41" t="s">
        <v>949</v>
      </c>
      <c r="N1507" s="158" t="s">
        <v>949</v>
      </c>
      <c r="O1507" s="158" t="s">
        <v>949</v>
      </c>
      <c r="P1507" s="158" t="s">
        <v>949</v>
      </c>
      <c r="Q1507" s="158" t="s">
        <v>949</v>
      </c>
      <c r="R1507" s="41" t="s">
        <v>3615</v>
      </c>
      <c r="S1507" s="41"/>
      <c r="T1507" s="41" t="s">
        <v>949</v>
      </c>
      <c r="U1507" s="41"/>
      <c r="V1507" s="41"/>
      <c r="W1507" s="41"/>
      <c r="X1507" s="41"/>
      <c r="Y1507" s="41"/>
      <c r="Z1507" s="41"/>
      <c r="AA1507" s="41"/>
      <c r="AB1507" s="41"/>
      <c r="AC1507" s="41"/>
      <c r="AD1507" s="41"/>
      <c r="AE1507" s="41" t="s">
        <v>989</v>
      </c>
      <c r="AF1507" s="41" t="s">
        <v>246</v>
      </c>
      <c r="AG1507" s="41"/>
      <c r="AH1507" s="41"/>
      <c r="AI1507" s="229"/>
      <c r="AJ1507" s="218">
        <f t="shared" si="134"/>
        <v>1</v>
      </c>
      <c r="AK1507" s="84">
        <f t="shared" si="135"/>
        <v>1</v>
      </c>
    </row>
    <row r="1508" spans="1:37" s="84" customFormat="1" ht="16.5">
      <c r="A1508" s="41"/>
      <c r="B1508" s="41">
        <f t="shared" si="137"/>
        <v>1506</v>
      </c>
      <c r="C1508" s="41" t="s">
        <v>5456</v>
      </c>
      <c r="D1508" s="330" t="s">
        <v>3656</v>
      </c>
      <c r="E1508" s="158" t="s">
        <v>3657</v>
      </c>
      <c r="F1508" s="158" t="str">
        <f t="shared" si="136"/>
        <v>E</v>
      </c>
      <c r="G1508" s="237" t="s">
        <v>7440</v>
      </c>
      <c r="H1508" s="158" t="s">
        <v>949</v>
      </c>
      <c r="I1508" s="158" t="s">
        <v>949</v>
      </c>
      <c r="J1508" s="158" t="s">
        <v>949</v>
      </c>
      <c r="K1508" s="41" t="s">
        <v>949</v>
      </c>
      <c r="L1508" s="41" t="s">
        <v>949</v>
      </c>
      <c r="M1508" s="41" t="s">
        <v>949</v>
      </c>
      <c r="N1508" s="158" t="s">
        <v>949</v>
      </c>
      <c r="O1508" s="158" t="s">
        <v>949</v>
      </c>
      <c r="P1508" s="158" t="s">
        <v>949</v>
      </c>
      <c r="Q1508" s="158" t="s">
        <v>949</v>
      </c>
      <c r="R1508" s="41" t="s">
        <v>3615</v>
      </c>
      <c r="S1508" s="41"/>
      <c r="T1508" s="41" t="s">
        <v>949</v>
      </c>
      <c r="U1508" s="41"/>
      <c r="V1508" s="41"/>
      <c r="W1508" s="41"/>
      <c r="X1508" s="41"/>
      <c r="Y1508" s="41"/>
      <c r="Z1508" s="41"/>
      <c r="AA1508" s="41"/>
      <c r="AB1508" s="41"/>
      <c r="AC1508" s="41"/>
      <c r="AD1508" s="41"/>
      <c r="AE1508" s="41" t="s">
        <v>989</v>
      </c>
      <c r="AF1508" s="41" t="s">
        <v>246</v>
      </c>
      <c r="AG1508" s="41"/>
      <c r="AH1508" s="41"/>
      <c r="AI1508" s="229"/>
      <c r="AJ1508" s="218">
        <f t="shared" si="134"/>
        <v>1</v>
      </c>
      <c r="AK1508" s="84">
        <f t="shared" si="135"/>
        <v>1</v>
      </c>
    </row>
    <row r="1509" spans="1:37" s="84" customFormat="1" ht="16.5">
      <c r="A1509" s="41"/>
      <c r="B1509" s="41">
        <f t="shared" si="137"/>
        <v>1507</v>
      </c>
      <c r="C1509" s="41" t="s">
        <v>5456</v>
      </c>
      <c r="D1509" s="330" t="s">
        <v>3659</v>
      </c>
      <c r="E1509" s="158" t="s">
        <v>3660</v>
      </c>
      <c r="F1509" s="158" t="str">
        <f t="shared" si="136"/>
        <v>E</v>
      </c>
      <c r="G1509" s="237" t="s">
        <v>7441</v>
      </c>
      <c r="H1509" s="158" t="s">
        <v>949</v>
      </c>
      <c r="I1509" s="158" t="s">
        <v>949</v>
      </c>
      <c r="J1509" s="158" t="s">
        <v>949</v>
      </c>
      <c r="K1509" s="41" t="s">
        <v>949</v>
      </c>
      <c r="L1509" s="41" t="s">
        <v>949</v>
      </c>
      <c r="M1509" s="41" t="s">
        <v>949</v>
      </c>
      <c r="N1509" s="158" t="s">
        <v>949</v>
      </c>
      <c r="O1509" s="158" t="s">
        <v>949</v>
      </c>
      <c r="P1509" s="158" t="s">
        <v>949</v>
      </c>
      <c r="Q1509" s="158" t="s">
        <v>949</v>
      </c>
      <c r="R1509" s="41" t="s">
        <v>3615</v>
      </c>
      <c r="S1509" s="41"/>
      <c r="T1509" s="41" t="s">
        <v>949</v>
      </c>
      <c r="U1509" s="41"/>
      <c r="V1509" s="41"/>
      <c r="W1509" s="41"/>
      <c r="X1509" s="41"/>
      <c r="Y1509" s="41"/>
      <c r="Z1509" s="41"/>
      <c r="AA1509" s="41"/>
      <c r="AB1509" s="41"/>
      <c r="AC1509" s="41"/>
      <c r="AD1509" s="41"/>
      <c r="AE1509" s="41" t="s">
        <v>989</v>
      </c>
      <c r="AF1509" s="41" t="s">
        <v>246</v>
      </c>
      <c r="AG1509" s="41"/>
      <c r="AH1509" s="41"/>
      <c r="AI1509" s="229"/>
      <c r="AJ1509" s="218">
        <f t="shared" si="134"/>
        <v>1</v>
      </c>
      <c r="AK1509" s="84">
        <f t="shared" si="135"/>
        <v>1</v>
      </c>
    </row>
    <row r="1510" spans="1:37" s="84" customFormat="1" ht="16.5">
      <c r="A1510" s="41"/>
      <c r="B1510" s="41">
        <f t="shared" si="137"/>
        <v>1508</v>
      </c>
      <c r="C1510" s="41" t="s">
        <v>5456</v>
      </c>
      <c r="D1510" s="330" t="s">
        <v>3662</v>
      </c>
      <c r="E1510" s="158" t="s">
        <v>3663</v>
      </c>
      <c r="F1510" s="158" t="str">
        <f t="shared" si="136"/>
        <v>E</v>
      </c>
      <c r="G1510" s="237" t="s">
        <v>7442</v>
      </c>
      <c r="H1510" s="158" t="s">
        <v>949</v>
      </c>
      <c r="I1510" s="158" t="s">
        <v>949</v>
      </c>
      <c r="J1510" s="158" t="s">
        <v>949</v>
      </c>
      <c r="K1510" s="41" t="s">
        <v>949</v>
      </c>
      <c r="L1510" s="41" t="s">
        <v>949</v>
      </c>
      <c r="M1510" s="41" t="s">
        <v>949</v>
      </c>
      <c r="N1510" s="158" t="s">
        <v>949</v>
      </c>
      <c r="O1510" s="158" t="s">
        <v>949</v>
      </c>
      <c r="P1510" s="158" t="s">
        <v>949</v>
      </c>
      <c r="Q1510" s="158" t="s">
        <v>949</v>
      </c>
      <c r="R1510" s="41" t="s">
        <v>3615</v>
      </c>
      <c r="S1510" s="41"/>
      <c r="T1510" s="41" t="s">
        <v>949</v>
      </c>
      <c r="U1510" s="41"/>
      <c r="V1510" s="41"/>
      <c r="W1510" s="41"/>
      <c r="X1510" s="41"/>
      <c r="Y1510" s="41"/>
      <c r="Z1510" s="41"/>
      <c r="AA1510" s="41"/>
      <c r="AB1510" s="41"/>
      <c r="AC1510" s="41"/>
      <c r="AD1510" s="41"/>
      <c r="AE1510" s="41" t="s">
        <v>989</v>
      </c>
      <c r="AF1510" s="41" t="s">
        <v>246</v>
      </c>
      <c r="AG1510" s="41"/>
      <c r="AH1510" s="41"/>
      <c r="AI1510" s="229"/>
      <c r="AJ1510" s="218">
        <f t="shared" si="134"/>
        <v>1</v>
      </c>
      <c r="AK1510" s="84">
        <f t="shared" si="135"/>
        <v>1</v>
      </c>
    </row>
    <row r="1511" spans="1:37" s="84" customFormat="1" ht="16.5">
      <c r="A1511" s="41"/>
      <c r="B1511" s="41">
        <f t="shared" si="137"/>
        <v>1509</v>
      </c>
      <c r="C1511" s="41" t="s">
        <v>5456</v>
      </c>
      <c r="D1511" s="158" t="s">
        <v>3665</v>
      </c>
      <c r="E1511" s="2" t="s">
        <v>3666</v>
      </c>
      <c r="F1511" s="158" t="str">
        <f t="shared" si="136"/>
        <v>E</v>
      </c>
      <c r="G1511" s="41" t="s">
        <v>3669</v>
      </c>
      <c r="H1511" s="158">
        <v>136582.427</v>
      </c>
      <c r="I1511" s="158" t="s">
        <v>949</v>
      </c>
      <c r="J1511" s="158" t="s">
        <v>949</v>
      </c>
      <c r="K1511" s="41" t="s">
        <v>949</v>
      </c>
      <c r="L1511" s="41" t="s">
        <v>949</v>
      </c>
      <c r="M1511" s="41" t="s">
        <v>949</v>
      </c>
      <c r="N1511" s="158" t="s">
        <v>949</v>
      </c>
      <c r="O1511" s="158" t="s">
        <v>949</v>
      </c>
      <c r="P1511" s="158" t="s">
        <v>949</v>
      </c>
      <c r="Q1511" s="158" t="s">
        <v>949</v>
      </c>
      <c r="R1511" s="158" t="s">
        <v>986</v>
      </c>
      <c r="S1511" s="158"/>
      <c r="T1511" s="41" t="s">
        <v>949</v>
      </c>
      <c r="U1511" s="41"/>
      <c r="V1511" s="41"/>
      <c r="W1511" s="41"/>
      <c r="X1511" s="41"/>
      <c r="Y1511" s="41"/>
      <c r="Z1511" s="41"/>
      <c r="AA1511" s="41"/>
      <c r="AB1511" s="41"/>
      <c r="AC1511" s="41"/>
      <c r="AD1511" s="41"/>
      <c r="AE1511" s="41" t="s">
        <v>989</v>
      </c>
      <c r="AF1511" s="41" t="s">
        <v>246</v>
      </c>
      <c r="AG1511" s="41"/>
      <c r="AH1511" s="41"/>
      <c r="AI1511" s="229"/>
      <c r="AJ1511" s="218">
        <f t="shared" si="134"/>
        <v>1</v>
      </c>
      <c r="AK1511" s="84">
        <f t="shared" si="135"/>
        <v>1</v>
      </c>
    </row>
    <row r="1512" spans="1:37" s="84" customFormat="1" ht="16.5">
      <c r="A1512" s="41"/>
      <c r="B1512" s="41">
        <f t="shared" si="137"/>
        <v>1510</v>
      </c>
      <c r="C1512" s="41" t="s">
        <v>5456</v>
      </c>
      <c r="D1512" s="158" t="s">
        <v>3670</v>
      </c>
      <c r="E1512" s="2" t="s">
        <v>3671</v>
      </c>
      <c r="F1512" s="158" t="str">
        <f t="shared" si="136"/>
        <v>E</v>
      </c>
      <c r="G1512" s="41" t="s">
        <v>3673</v>
      </c>
      <c r="H1512" s="158">
        <v>136582.427</v>
      </c>
      <c r="I1512" s="158" t="s">
        <v>949</v>
      </c>
      <c r="J1512" s="158" t="s">
        <v>949</v>
      </c>
      <c r="K1512" s="41" t="s">
        <v>949</v>
      </c>
      <c r="L1512" s="41" t="s">
        <v>949</v>
      </c>
      <c r="M1512" s="41" t="s">
        <v>949</v>
      </c>
      <c r="N1512" s="158" t="s">
        <v>949</v>
      </c>
      <c r="O1512" s="158" t="s">
        <v>949</v>
      </c>
      <c r="P1512" s="158" t="s">
        <v>949</v>
      </c>
      <c r="Q1512" s="158" t="s">
        <v>949</v>
      </c>
      <c r="R1512" s="158" t="s">
        <v>986</v>
      </c>
      <c r="S1512" s="158"/>
      <c r="T1512" s="41" t="s">
        <v>949</v>
      </c>
      <c r="U1512" s="41"/>
      <c r="V1512" s="41"/>
      <c r="W1512" s="41"/>
      <c r="X1512" s="41"/>
      <c r="Y1512" s="41"/>
      <c r="Z1512" s="41"/>
      <c r="AA1512" s="41"/>
      <c r="AB1512" s="41"/>
      <c r="AC1512" s="41"/>
      <c r="AD1512" s="41"/>
      <c r="AE1512" s="41" t="s">
        <v>989</v>
      </c>
      <c r="AF1512" s="41" t="s">
        <v>246</v>
      </c>
      <c r="AG1512" s="41"/>
      <c r="AH1512" s="41"/>
      <c r="AI1512" s="229"/>
      <c r="AJ1512" s="218">
        <f t="shared" si="134"/>
        <v>1</v>
      </c>
      <c r="AK1512" s="84">
        <f t="shared" si="135"/>
        <v>1</v>
      </c>
    </row>
    <row r="1513" spans="1:37" s="84" customFormat="1" ht="16.5">
      <c r="A1513" s="41"/>
      <c r="B1513" s="41">
        <f t="shared" si="137"/>
        <v>1511</v>
      </c>
      <c r="C1513" s="41" t="s">
        <v>5456</v>
      </c>
      <c r="D1513" s="158" t="s">
        <v>3674</v>
      </c>
      <c r="E1513" s="2" t="s">
        <v>3675</v>
      </c>
      <c r="F1513" s="158" t="str">
        <f t="shared" si="136"/>
        <v>E</v>
      </c>
      <c r="G1513" s="41" t="s">
        <v>3677</v>
      </c>
      <c r="H1513" s="158">
        <v>136582.427</v>
      </c>
      <c r="I1513" s="158" t="s">
        <v>949</v>
      </c>
      <c r="J1513" s="158" t="s">
        <v>949</v>
      </c>
      <c r="K1513" s="41" t="s">
        <v>949</v>
      </c>
      <c r="L1513" s="41" t="s">
        <v>949</v>
      </c>
      <c r="M1513" s="41" t="s">
        <v>949</v>
      </c>
      <c r="N1513" s="158" t="s">
        <v>949</v>
      </c>
      <c r="O1513" s="158" t="s">
        <v>949</v>
      </c>
      <c r="P1513" s="158" t="s">
        <v>949</v>
      </c>
      <c r="Q1513" s="158" t="s">
        <v>949</v>
      </c>
      <c r="R1513" s="158" t="s">
        <v>986</v>
      </c>
      <c r="S1513" s="158"/>
      <c r="T1513" s="41" t="s">
        <v>949</v>
      </c>
      <c r="U1513" s="41"/>
      <c r="V1513" s="41"/>
      <c r="W1513" s="41"/>
      <c r="X1513" s="41"/>
      <c r="Y1513" s="41"/>
      <c r="Z1513" s="41"/>
      <c r="AA1513" s="41"/>
      <c r="AB1513" s="41"/>
      <c r="AC1513" s="41"/>
      <c r="AD1513" s="41"/>
      <c r="AE1513" s="41" t="s">
        <v>989</v>
      </c>
      <c r="AF1513" s="41" t="s">
        <v>246</v>
      </c>
      <c r="AG1513" s="41"/>
      <c r="AH1513" s="41"/>
      <c r="AI1513" s="229"/>
      <c r="AJ1513" s="218">
        <f t="shared" si="134"/>
        <v>1</v>
      </c>
      <c r="AK1513" s="84">
        <f t="shared" si="135"/>
        <v>1</v>
      </c>
    </row>
    <row r="1514" spans="1:37" s="84" customFormat="1" ht="16.5">
      <c r="A1514" s="41"/>
      <c r="B1514" s="41">
        <f t="shared" si="137"/>
        <v>1512</v>
      </c>
      <c r="C1514" s="41" t="s">
        <v>5456</v>
      </c>
      <c r="D1514" s="158" t="s">
        <v>3678</v>
      </c>
      <c r="E1514" s="2" t="s">
        <v>3679</v>
      </c>
      <c r="F1514" s="158" t="str">
        <f t="shared" si="136"/>
        <v>E</v>
      </c>
      <c r="G1514" s="41" t="s">
        <v>3681</v>
      </c>
      <c r="H1514" s="158">
        <v>136582.427</v>
      </c>
      <c r="I1514" s="158" t="s">
        <v>949</v>
      </c>
      <c r="J1514" s="158" t="s">
        <v>949</v>
      </c>
      <c r="K1514" s="41" t="s">
        <v>949</v>
      </c>
      <c r="L1514" s="41" t="s">
        <v>949</v>
      </c>
      <c r="M1514" s="41" t="s">
        <v>949</v>
      </c>
      <c r="N1514" s="158" t="s">
        <v>949</v>
      </c>
      <c r="O1514" s="158" t="s">
        <v>949</v>
      </c>
      <c r="P1514" s="158" t="s">
        <v>949</v>
      </c>
      <c r="Q1514" s="158" t="s">
        <v>949</v>
      </c>
      <c r="R1514" s="158" t="s">
        <v>986</v>
      </c>
      <c r="S1514" s="158"/>
      <c r="T1514" s="41" t="s">
        <v>949</v>
      </c>
      <c r="U1514" s="41"/>
      <c r="V1514" s="41"/>
      <c r="W1514" s="41"/>
      <c r="X1514" s="41"/>
      <c r="Y1514" s="41"/>
      <c r="Z1514" s="41"/>
      <c r="AA1514" s="41"/>
      <c r="AB1514" s="41"/>
      <c r="AC1514" s="41"/>
      <c r="AD1514" s="41"/>
      <c r="AE1514" s="41" t="s">
        <v>989</v>
      </c>
      <c r="AF1514" s="41" t="s">
        <v>246</v>
      </c>
      <c r="AG1514" s="41"/>
      <c r="AH1514" s="41"/>
      <c r="AI1514" s="229"/>
      <c r="AJ1514" s="218">
        <f t="shared" si="134"/>
        <v>1</v>
      </c>
      <c r="AK1514" s="84">
        <f t="shared" si="135"/>
        <v>1</v>
      </c>
    </row>
    <row r="1515" spans="1:37" s="84" customFormat="1" ht="16.5">
      <c r="A1515" s="223"/>
      <c r="B1515" s="41">
        <f t="shared" si="137"/>
        <v>1513</v>
      </c>
      <c r="C1515" s="41" t="s">
        <v>5456</v>
      </c>
      <c r="D1515" s="330" t="s">
        <v>3682</v>
      </c>
      <c r="E1515" s="2" t="s">
        <v>3683</v>
      </c>
      <c r="F1515" s="158" t="str">
        <f t="shared" si="136"/>
        <v>E</v>
      </c>
      <c r="G1515" s="237" t="s">
        <v>7443</v>
      </c>
      <c r="H1515" s="158">
        <v>136582.427</v>
      </c>
      <c r="I1515" s="158" t="s">
        <v>949</v>
      </c>
      <c r="J1515" s="158" t="s">
        <v>949</v>
      </c>
      <c r="K1515" s="41" t="s">
        <v>949</v>
      </c>
      <c r="L1515" s="41" t="s">
        <v>949</v>
      </c>
      <c r="M1515" s="41" t="s">
        <v>949</v>
      </c>
      <c r="N1515" s="158" t="s">
        <v>949</v>
      </c>
      <c r="O1515" s="158" t="s">
        <v>949</v>
      </c>
      <c r="P1515" s="158" t="s">
        <v>949</v>
      </c>
      <c r="Q1515" s="158" t="s">
        <v>949</v>
      </c>
      <c r="R1515" s="158" t="s">
        <v>986</v>
      </c>
      <c r="S1515" s="158"/>
      <c r="T1515" s="41" t="s">
        <v>949</v>
      </c>
      <c r="U1515" s="41"/>
      <c r="V1515" s="41"/>
      <c r="W1515" s="41"/>
      <c r="X1515" s="41"/>
      <c r="Y1515" s="41"/>
      <c r="Z1515" s="41"/>
      <c r="AA1515" s="41"/>
      <c r="AB1515" s="41"/>
      <c r="AC1515" s="41"/>
      <c r="AD1515" s="41"/>
      <c r="AE1515" s="41" t="s">
        <v>989</v>
      </c>
      <c r="AF1515" s="41" t="s">
        <v>246</v>
      </c>
      <c r="AG1515" s="223"/>
      <c r="AH1515" s="223"/>
      <c r="AI1515" s="229"/>
      <c r="AJ1515" s="218">
        <f t="shared" si="134"/>
        <v>1</v>
      </c>
      <c r="AK1515" s="84">
        <f t="shared" si="135"/>
        <v>1</v>
      </c>
    </row>
    <row r="1516" spans="1:37" s="84" customFormat="1" ht="16.5">
      <c r="A1516" s="223"/>
      <c r="B1516" s="41">
        <f t="shared" si="137"/>
        <v>1514</v>
      </c>
      <c r="C1516" s="41" t="s">
        <v>5456</v>
      </c>
      <c r="D1516" s="330" t="s">
        <v>3686</v>
      </c>
      <c r="E1516" s="2" t="s">
        <v>3687</v>
      </c>
      <c r="F1516" s="158" t="str">
        <f t="shared" si="136"/>
        <v>E</v>
      </c>
      <c r="G1516" s="237" t="s">
        <v>7444</v>
      </c>
      <c r="H1516" s="158">
        <v>136582.427</v>
      </c>
      <c r="I1516" s="158" t="s">
        <v>949</v>
      </c>
      <c r="J1516" s="158" t="s">
        <v>949</v>
      </c>
      <c r="K1516" s="41" t="s">
        <v>949</v>
      </c>
      <c r="L1516" s="41" t="s">
        <v>949</v>
      </c>
      <c r="M1516" s="41" t="s">
        <v>949</v>
      </c>
      <c r="N1516" s="158" t="s">
        <v>949</v>
      </c>
      <c r="O1516" s="158" t="s">
        <v>949</v>
      </c>
      <c r="P1516" s="158" t="s">
        <v>949</v>
      </c>
      <c r="Q1516" s="158" t="s">
        <v>949</v>
      </c>
      <c r="R1516" s="158" t="s">
        <v>986</v>
      </c>
      <c r="S1516" s="158"/>
      <c r="T1516" s="41" t="s">
        <v>949</v>
      </c>
      <c r="U1516" s="41"/>
      <c r="V1516" s="41"/>
      <c r="W1516" s="41"/>
      <c r="X1516" s="41"/>
      <c r="Y1516" s="41"/>
      <c r="Z1516" s="41"/>
      <c r="AA1516" s="41"/>
      <c r="AB1516" s="41"/>
      <c r="AC1516" s="41"/>
      <c r="AD1516" s="41"/>
      <c r="AE1516" s="41" t="s">
        <v>989</v>
      </c>
      <c r="AF1516" s="41" t="s">
        <v>246</v>
      </c>
      <c r="AG1516" s="223"/>
      <c r="AH1516" s="223"/>
      <c r="AI1516" s="229"/>
      <c r="AJ1516" s="218">
        <f t="shared" si="134"/>
        <v>1</v>
      </c>
      <c r="AK1516" s="84">
        <f t="shared" si="135"/>
        <v>1</v>
      </c>
    </row>
    <row r="1517" spans="1:37" s="84" customFormat="1" ht="16.5">
      <c r="A1517" s="223"/>
      <c r="B1517" s="41">
        <f t="shared" si="137"/>
        <v>1515</v>
      </c>
      <c r="C1517" s="41" t="s">
        <v>5456</v>
      </c>
      <c r="D1517" s="330" t="s">
        <v>3689</v>
      </c>
      <c r="E1517" s="2" t="s">
        <v>3690</v>
      </c>
      <c r="F1517" s="158" t="str">
        <f t="shared" si="136"/>
        <v>E</v>
      </c>
      <c r="G1517" s="237" t="s">
        <v>7445</v>
      </c>
      <c r="H1517" s="158">
        <v>136582.427</v>
      </c>
      <c r="I1517" s="158" t="s">
        <v>949</v>
      </c>
      <c r="J1517" s="158" t="s">
        <v>949</v>
      </c>
      <c r="K1517" s="41" t="s">
        <v>949</v>
      </c>
      <c r="L1517" s="41" t="s">
        <v>949</v>
      </c>
      <c r="M1517" s="41" t="s">
        <v>949</v>
      </c>
      <c r="N1517" s="158" t="s">
        <v>949</v>
      </c>
      <c r="O1517" s="158" t="s">
        <v>949</v>
      </c>
      <c r="P1517" s="158" t="s">
        <v>949</v>
      </c>
      <c r="Q1517" s="158" t="s">
        <v>949</v>
      </c>
      <c r="R1517" s="158" t="s">
        <v>986</v>
      </c>
      <c r="S1517" s="158"/>
      <c r="T1517" s="41" t="s">
        <v>949</v>
      </c>
      <c r="U1517" s="41"/>
      <c r="V1517" s="41"/>
      <c r="W1517" s="41"/>
      <c r="X1517" s="41"/>
      <c r="Y1517" s="41"/>
      <c r="Z1517" s="41"/>
      <c r="AA1517" s="41"/>
      <c r="AB1517" s="41"/>
      <c r="AC1517" s="41"/>
      <c r="AD1517" s="41"/>
      <c r="AE1517" s="41" t="s">
        <v>989</v>
      </c>
      <c r="AF1517" s="41" t="s">
        <v>246</v>
      </c>
      <c r="AG1517" s="223"/>
      <c r="AH1517" s="223"/>
      <c r="AI1517" s="229"/>
      <c r="AJ1517" s="218">
        <f t="shared" si="134"/>
        <v>1</v>
      </c>
      <c r="AK1517" s="84">
        <f t="shared" si="135"/>
        <v>1</v>
      </c>
    </row>
    <row r="1518" spans="1:37" s="84" customFormat="1" ht="16.5">
      <c r="A1518" s="223"/>
      <c r="B1518" s="41">
        <f t="shared" si="137"/>
        <v>1516</v>
      </c>
      <c r="C1518" s="41" t="s">
        <v>5456</v>
      </c>
      <c r="D1518" s="330" t="s">
        <v>3692</v>
      </c>
      <c r="E1518" s="2" t="s">
        <v>3693</v>
      </c>
      <c r="F1518" s="158" t="str">
        <f t="shared" si="136"/>
        <v>E</v>
      </c>
      <c r="G1518" s="237" t="s">
        <v>7446</v>
      </c>
      <c r="H1518" s="158">
        <v>136582.427</v>
      </c>
      <c r="I1518" s="158" t="s">
        <v>949</v>
      </c>
      <c r="J1518" s="158" t="s">
        <v>949</v>
      </c>
      <c r="K1518" s="41" t="s">
        <v>949</v>
      </c>
      <c r="L1518" s="41" t="s">
        <v>949</v>
      </c>
      <c r="M1518" s="41" t="s">
        <v>949</v>
      </c>
      <c r="N1518" s="158" t="s">
        <v>949</v>
      </c>
      <c r="O1518" s="158" t="s">
        <v>949</v>
      </c>
      <c r="P1518" s="158" t="s">
        <v>949</v>
      </c>
      <c r="Q1518" s="158" t="s">
        <v>949</v>
      </c>
      <c r="R1518" s="158" t="s">
        <v>986</v>
      </c>
      <c r="S1518" s="158"/>
      <c r="T1518" s="41" t="s">
        <v>949</v>
      </c>
      <c r="U1518" s="41"/>
      <c r="V1518" s="41"/>
      <c r="W1518" s="41"/>
      <c r="X1518" s="41"/>
      <c r="Y1518" s="41"/>
      <c r="Z1518" s="41"/>
      <c r="AA1518" s="41"/>
      <c r="AB1518" s="41"/>
      <c r="AC1518" s="41"/>
      <c r="AD1518" s="41"/>
      <c r="AE1518" s="41" t="s">
        <v>989</v>
      </c>
      <c r="AF1518" s="41" t="s">
        <v>246</v>
      </c>
      <c r="AG1518" s="223"/>
      <c r="AH1518" s="223"/>
      <c r="AI1518" s="229"/>
      <c r="AJ1518" s="218">
        <f t="shared" si="134"/>
        <v>1</v>
      </c>
      <c r="AK1518" s="84">
        <f t="shared" si="135"/>
        <v>1</v>
      </c>
    </row>
    <row r="1519" spans="1:37" s="84" customFormat="1" ht="16.5">
      <c r="A1519" s="218"/>
      <c r="B1519" s="41">
        <f t="shared" si="137"/>
        <v>1517</v>
      </c>
      <c r="C1519" s="41" t="s">
        <v>5456</v>
      </c>
      <c r="D1519" s="248" t="s">
        <v>4938</v>
      </c>
      <c r="E1519" s="158" t="s">
        <v>4939</v>
      </c>
      <c r="F1519" s="158" t="str">
        <f t="shared" si="136"/>
        <v>E</v>
      </c>
      <c r="G1519" s="220" t="s">
        <v>4941</v>
      </c>
      <c r="H1519" s="1071" t="s">
        <v>5034</v>
      </c>
      <c r="I1519" s="1071" t="s">
        <v>5034</v>
      </c>
      <c r="J1519" s="1071" t="s">
        <v>5034</v>
      </c>
      <c r="K1519" s="239" t="s">
        <v>5034</v>
      </c>
      <c r="L1519" s="239" t="s">
        <v>5034</v>
      </c>
      <c r="M1519" s="220"/>
      <c r="N1519" s="7"/>
      <c r="O1519" s="244"/>
      <c r="P1519" s="247" t="s">
        <v>945</v>
      </c>
      <c r="Q1519" s="247"/>
      <c r="R1519" s="247" t="s">
        <v>1338</v>
      </c>
      <c r="S1519" s="218"/>
      <c r="T1519" s="218"/>
      <c r="U1519" s="218"/>
      <c r="V1519" s="218"/>
      <c r="W1519" s="218"/>
      <c r="X1519" s="218"/>
      <c r="Y1519" s="218"/>
      <c r="Z1519" s="218"/>
      <c r="AA1519" s="218"/>
      <c r="AB1519" s="218"/>
      <c r="AC1519" s="218"/>
      <c r="AD1519" s="218"/>
      <c r="AE1519" s="218" t="s">
        <v>989</v>
      </c>
      <c r="AF1519" s="218" t="s">
        <v>246</v>
      </c>
      <c r="AG1519" s="218"/>
      <c r="AH1519" s="218"/>
      <c r="AI1519" s="229"/>
      <c r="AJ1519" s="218">
        <f t="shared" si="134"/>
        <v>1</v>
      </c>
      <c r="AK1519" s="84">
        <f t="shared" si="135"/>
        <v>1</v>
      </c>
    </row>
    <row r="1520" spans="1:37" s="84" customFormat="1" ht="16.5">
      <c r="A1520" s="218"/>
      <c r="B1520" s="41">
        <f t="shared" si="137"/>
        <v>1518</v>
      </c>
      <c r="C1520" s="41" t="s">
        <v>5456</v>
      </c>
      <c r="D1520" s="248" t="s">
        <v>4942</v>
      </c>
      <c r="E1520" s="158" t="s">
        <v>4943</v>
      </c>
      <c r="F1520" s="158" t="str">
        <f t="shared" si="136"/>
        <v>E</v>
      </c>
      <c r="G1520" s="220" t="s">
        <v>4944</v>
      </c>
      <c r="H1520" s="1071" t="s">
        <v>5034</v>
      </c>
      <c r="I1520" s="1071" t="s">
        <v>5034</v>
      </c>
      <c r="J1520" s="1071" t="s">
        <v>5034</v>
      </c>
      <c r="K1520" s="239" t="s">
        <v>5034</v>
      </c>
      <c r="L1520" s="239" t="s">
        <v>5034</v>
      </c>
      <c r="M1520" s="220"/>
      <c r="N1520" s="7"/>
      <c r="O1520" s="244"/>
      <c r="P1520" s="247" t="s">
        <v>945</v>
      </c>
      <c r="Q1520" s="247"/>
      <c r="R1520" s="247" t="s">
        <v>1338</v>
      </c>
      <c r="S1520" s="218"/>
      <c r="T1520" s="218"/>
      <c r="U1520" s="218"/>
      <c r="V1520" s="218"/>
      <c r="W1520" s="218"/>
      <c r="X1520" s="218"/>
      <c r="Y1520" s="218"/>
      <c r="Z1520" s="218"/>
      <c r="AA1520" s="218"/>
      <c r="AB1520" s="218"/>
      <c r="AC1520" s="218"/>
      <c r="AD1520" s="218"/>
      <c r="AE1520" s="218" t="s">
        <v>989</v>
      </c>
      <c r="AF1520" s="218" t="s">
        <v>246</v>
      </c>
      <c r="AG1520" s="218"/>
      <c r="AH1520" s="218"/>
      <c r="AI1520" s="229"/>
      <c r="AJ1520" s="218">
        <f t="shared" si="134"/>
        <v>1</v>
      </c>
      <c r="AK1520" s="84">
        <f t="shared" si="135"/>
        <v>1</v>
      </c>
    </row>
    <row r="1521" spans="1:37" s="84" customFormat="1" ht="16.5">
      <c r="A1521" s="229"/>
      <c r="B1521" s="41">
        <f t="shared" si="137"/>
        <v>1519</v>
      </c>
      <c r="C1521" s="281" t="s">
        <v>5456</v>
      </c>
      <c r="D1521" s="291" t="s">
        <v>7447</v>
      </c>
      <c r="E1521" s="158" t="s">
        <v>7448</v>
      </c>
      <c r="F1521" s="291" t="str">
        <f t="shared" si="136"/>
        <v>E</v>
      </c>
      <c r="G1521" s="281" t="s">
        <v>7449</v>
      </c>
      <c r="H1521" s="247"/>
      <c r="I1521" s="247"/>
      <c r="J1521" s="247"/>
      <c r="K1521" s="220"/>
      <c r="L1521" s="220"/>
      <c r="M1521" s="220"/>
      <c r="N1521" s="247"/>
      <c r="O1521" s="247"/>
      <c r="P1521" s="247"/>
      <c r="Q1521" s="247"/>
      <c r="R1521" s="244" t="s">
        <v>1338</v>
      </c>
      <c r="S1521" s="41"/>
      <c r="T1521" s="41"/>
      <c r="U1521" s="229"/>
      <c r="V1521" s="229"/>
      <c r="W1521" s="229"/>
      <c r="X1521" s="229"/>
      <c r="Y1521" s="229"/>
      <c r="Z1521" s="229"/>
      <c r="AA1521" s="229"/>
      <c r="AB1521" s="229"/>
      <c r="AC1521" s="229"/>
      <c r="AD1521" s="229"/>
      <c r="AE1521" s="218" t="s">
        <v>989</v>
      </c>
      <c r="AF1521" s="229" t="s">
        <v>246</v>
      </c>
      <c r="AG1521" s="229"/>
      <c r="AH1521" s="229"/>
      <c r="AI1521" s="229"/>
      <c r="AJ1521" s="218">
        <f t="shared" si="134"/>
        <v>1</v>
      </c>
      <c r="AK1521" s="84">
        <f t="shared" si="135"/>
        <v>1</v>
      </c>
    </row>
    <row r="1522" spans="1:37" s="84" customFormat="1" ht="16.5">
      <c r="A1522" s="229"/>
      <c r="B1522" s="41">
        <f t="shared" si="137"/>
        <v>1520</v>
      </c>
      <c r="C1522" s="281" t="s">
        <v>5456</v>
      </c>
      <c r="D1522" s="291" t="s">
        <v>7450</v>
      </c>
      <c r="E1522" s="158" t="s">
        <v>7451</v>
      </c>
      <c r="F1522" s="291" t="str">
        <f t="shared" si="136"/>
        <v>E</v>
      </c>
      <c r="G1522" s="281" t="s">
        <v>7452</v>
      </c>
      <c r="H1522" s="247"/>
      <c r="I1522" s="247"/>
      <c r="J1522" s="247"/>
      <c r="K1522" s="220"/>
      <c r="L1522" s="220"/>
      <c r="M1522" s="220"/>
      <c r="N1522" s="247"/>
      <c r="O1522" s="247"/>
      <c r="P1522" s="247"/>
      <c r="Q1522" s="247"/>
      <c r="R1522" s="244" t="s">
        <v>1338</v>
      </c>
      <c r="S1522" s="41"/>
      <c r="T1522" s="41"/>
      <c r="U1522" s="229"/>
      <c r="V1522" s="229"/>
      <c r="W1522" s="229"/>
      <c r="X1522" s="229"/>
      <c r="Y1522" s="229"/>
      <c r="Z1522" s="229"/>
      <c r="AA1522" s="229"/>
      <c r="AB1522" s="229"/>
      <c r="AC1522" s="229"/>
      <c r="AD1522" s="229"/>
      <c r="AE1522" s="218" t="s">
        <v>989</v>
      </c>
      <c r="AF1522" s="229" t="s">
        <v>246</v>
      </c>
      <c r="AG1522" s="229"/>
      <c r="AH1522" s="229"/>
      <c r="AI1522" s="229"/>
      <c r="AJ1522" s="218">
        <f t="shared" si="134"/>
        <v>1</v>
      </c>
      <c r="AK1522" s="84">
        <f t="shared" si="135"/>
        <v>1</v>
      </c>
    </row>
    <row r="1523" spans="1:37" s="84" customFormat="1" ht="16.5">
      <c r="A1523" s="41"/>
      <c r="B1523" s="41">
        <f t="shared" si="137"/>
        <v>1521</v>
      </c>
      <c r="C1523" s="41" t="s">
        <v>5456</v>
      </c>
      <c r="D1523" s="158" t="s">
        <v>3611</v>
      </c>
      <c r="E1523" s="158" t="s">
        <v>3612</v>
      </c>
      <c r="F1523" s="158" t="str">
        <f t="shared" si="136"/>
        <v>E</v>
      </c>
      <c r="G1523" s="41" t="s">
        <v>3614</v>
      </c>
      <c r="H1523" s="158">
        <v>136582.427</v>
      </c>
      <c r="I1523" s="158" t="s">
        <v>949</v>
      </c>
      <c r="J1523" s="158" t="s">
        <v>949</v>
      </c>
      <c r="K1523" s="41" t="s">
        <v>949</v>
      </c>
      <c r="L1523" s="41" t="s">
        <v>949</v>
      </c>
      <c r="M1523" s="41" t="s">
        <v>949</v>
      </c>
      <c r="N1523" s="158" t="s">
        <v>949</v>
      </c>
      <c r="O1523" s="158" t="s">
        <v>949</v>
      </c>
      <c r="P1523" s="158" t="s">
        <v>949</v>
      </c>
      <c r="Q1523" s="158" t="s">
        <v>949</v>
      </c>
      <c r="R1523" s="41" t="s">
        <v>3615</v>
      </c>
      <c r="S1523" s="41"/>
      <c r="T1523" s="41" t="s">
        <v>949</v>
      </c>
      <c r="U1523" s="41"/>
      <c r="V1523" s="41"/>
      <c r="W1523" s="41"/>
      <c r="X1523" s="41"/>
      <c r="Y1523" s="41"/>
      <c r="Z1523" s="41"/>
      <c r="AA1523" s="41"/>
      <c r="AB1523" s="41"/>
      <c r="AC1523" s="41"/>
      <c r="AD1523" s="41"/>
      <c r="AE1523" s="41" t="s">
        <v>989</v>
      </c>
      <c r="AF1523" s="41" t="s">
        <v>246</v>
      </c>
      <c r="AG1523" s="41"/>
      <c r="AH1523" s="41"/>
      <c r="AI1523" s="229"/>
      <c r="AJ1523" s="218">
        <f t="shared" si="134"/>
        <v>1</v>
      </c>
      <c r="AK1523" s="84">
        <f t="shared" si="135"/>
        <v>1</v>
      </c>
    </row>
    <row r="1524" spans="1:37" s="84" customFormat="1" ht="16.5">
      <c r="A1524" s="41"/>
      <c r="B1524" s="41">
        <f t="shared" si="137"/>
        <v>1522</v>
      </c>
      <c r="C1524" s="41" t="s">
        <v>5456</v>
      </c>
      <c r="D1524" s="158" t="s">
        <v>3616</v>
      </c>
      <c r="E1524" s="158" t="s">
        <v>3617</v>
      </c>
      <c r="F1524" s="158" t="str">
        <f t="shared" si="136"/>
        <v>E</v>
      </c>
      <c r="G1524" s="41" t="s">
        <v>3619</v>
      </c>
      <c r="H1524" s="158">
        <v>136582.427</v>
      </c>
      <c r="I1524" s="158" t="s">
        <v>949</v>
      </c>
      <c r="J1524" s="158" t="s">
        <v>949</v>
      </c>
      <c r="K1524" s="41" t="s">
        <v>949</v>
      </c>
      <c r="L1524" s="41" t="s">
        <v>949</v>
      </c>
      <c r="M1524" s="41" t="s">
        <v>949</v>
      </c>
      <c r="N1524" s="158" t="s">
        <v>949</v>
      </c>
      <c r="O1524" s="158" t="s">
        <v>949</v>
      </c>
      <c r="P1524" s="158" t="s">
        <v>949</v>
      </c>
      <c r="Q1524" s="158" t="s">
        <v>949</v>
      </c>
      <c r="R1524" s="41" t="s">
        <v>3615</v>
      </c>
      <c r="S1524" s="41"/>
      <c r="T1524" s="41" t="s">
        <v>949</v>
      </c>
      <c r="U1524" s="41"/>
      <c r="V1524" s="41"/>
      <c r="W1524" s="41"/>
      <c r="X1524" s="41"/>
      <c r="Y1524" s="41"/>
      <c r="Z1524" s="41"/>
      <c r="AA1524" s="41"/>
      <c r="AB1524" s="41"/>
      <c r="AC1524" s="41"/>
      <c r="AD1524" s="41"/>
      <c r="AE1524" s="41" t="s">
        <v>989</v>
      </c>
      <c r="AF1524" s="41" t="s">
        <v>246</v>
      </c>
      <c r="AG1524" s="41"/>
      <c r="AH1524" s="41"/>
      <c r="AI1524" s="229"/>
      <c r="AJ1524" s="218">
        <f t="shared" si="134"/>
        <v>1</v>
      </c>
      <c r="AK1524" s="84">
        <f t="shared" si="135"/>
        <v>1</v>
      </c>
    </row>
    <row r="1525" spans="1:37" s="84" customFormat="1" ht="16.5">
      <c r="A1525" s="41"/>
      <c r="B1525" s="41">
        <f t="shared" si="137"/>
        <v>1523</v>
      </c>
      <c r="C1525" s="41" t="s">
        <v>5456</v>
      </c>
      <c r="D1525" s="158" t="s">
        <v>3620</v>
      </c>
      <c r="E1525" s="158" t="s">
        <v>3621</v>
      </c>
      <c r="F1525" s="158" t="str">
        <f t="shared" si="136"/>
        <v>E</v>
      </c>
      <c r="G1525" s="41" t="s">
        <v>3623</v>
      </c>
      <c r="H1525" s="158" t="s">
        <v>949</v>
      </c>
      <c r="I1525" s="158" t="s">
        <v>949</v>
      </c>
      <c r="J1525" s="158" t="s">
        <v>949</v>
      </c>
      <c r="K1525" s="41" t="s">
        <v>949</v>
      </c>
      <c r="L1525" s="41" t="s">
        <v>949</v>
      </c>
      <c r="M1525" s="41" t="s">
        <v>949</v>
      </c>
      <c r="N1525" s="158" t="s">
        <v>949</v>
      </c>
      <c r="O1525" s="158" t="s">
        <v>949</v>
      </c>
      <c r="P1525" s="158" t="s">
        <v>949</v>
      </c>
      <c r="Q1525" s="158" t="s">
        <v>949</v>
      </c>
      <c r="R1525" s="41" t="s">
        <v>3615</v>
      </c>
      <c r="S1525" s="41"/>
      <c r="T1525" s="41" t="s">
        <v>949</v>
      </c>
      <c r="U1525" s="41"/>
      <c r="V1525" s="41"/>
      <c r="W1525" s="41"/>
      <c r="X1525" s="41"/>
      <c r="Y1525" s="41"/>
      <c r="Z1525" s="41"/>
      <c r="AA1525" s="41"/>
      <c r="AB1525" s="41"/>
      <c r="AC1525" s="41"/>
      <c r="AD1525" s="41"/>
      <c r="AE1525" s="41" t="s">
        <v>989</v>
      </c>
      <c r="AF1525" s="41" t="s">
        <v>246</v>
      </c>
      <c r="AG1525" s="41"/>
      <c r="AH1525" s="41"/>
      <c r="AI1525" s="229"/>
      <c r="AJ1525" s="218">
        <f t="shared" si="134"/>
        <v>1</v>
      </c>
      <c r="AK1525" s="84">
        <f t="shared" si="135"/>
        <v>1</v>
      </c>
    </row>
    <row r="1526" spans="1:37" s="84" customFormat="1" ht="16.5">
      <c r="A1526" s="41"/>
      <c r="B1526" s="41">
        <f t="shared" si="137"/>
        <v>1524</v>
      </c>
      <c r="C1526" s="41" t="s">
        <v>5456</v>
      </c>
      <c r="D1526" s="158" t="s">
        <v>3624</v>
      </c>
      <c r="E1526" s="158" t="s">
        <v>3625</v>
      </c>
      <c r="F1526" s="158" t="str">
        <f t="shared" si="136"/>
        <v>E</v>
      </c>
      <c r="G1526" s="41" t="s">
        <v>3627</v>
      </c>
      <c r="H1526" s="158" t="s">
        <v>949</v>
      </c>
      <c r="I1526" s="158" t="s">
        <v>949</v>
      </c>
      <c r="J1526" s="158" t="s">
        <v>949</v>
      </c>
      <c r="K1526" s="41" t="s">
        <v>949</v>
      </c>
      <c r="L1526" s="41" t="s">
        <v>949</v>
      </c>
      <c r="M1526" s="41" t="s">
        <v>949</v>
      </c>
      <c r="N1526" s="158" t="s">
        <v>949</v>
      </c>
      <c r="O1526" s="158" t="s">
        <v>949</v>
      </c>
      <c r="P1526" s="158" t="s">
        <v>949</v>
      </c>
      <c r="Q1526" s="158" t="s">
        <v>949</v>
      </c>
      <c r="R1526" s="41" t="s">
        <v>3615</v>
      </c>
      <c r="S1526" s="41"/>
      <c r="T1526" s="41" t="s">
        <v>949</v>
      </c>
      <c r="U1526" s="41"/>
      <c r="V1526" s="41"/>
      <c r="W1526" s="41"/>
      <c r="X1526" s="41"/>
      <c r="Y1526" s="41"/>
      <c r="Z1526" s="41"/>
      <c r="AA1526" s="41"/>
      <c r="AB1526" s="41"/>
      <c r="AC1526" s="41"/>
      <c r="AD1526" s="41"/>
      <c r="AE1526" s="41" t="s">
        <v>989</v>
      </c>
      <c r="AF1526" s="41" t="s">
        <v>246</v>
      </c>
      <c r="AG1526" s="41"/>
      <c r="AH1526" s="41"/>
      <c r="AI1526" s="229"/>
      <c r="AJ1526" s="218">
        <f t="shared" si="134"/>
        <v>1</v>
      </c>
      <c r="AK1526" s="84">
        <f t="shared" si="135"/>
        <v>1</v>
      </c>
    </row>
    <row r="1527" spans="1:37" s="84" customFormat="1" ht="16.5">
      <c r="A1527" s="223"/>
      <c r="B1527" s="41">
        <f t="shared" si="137"/>
        <v>1525</v>
      </c>
      <c r="C1527" s="41" t="s">
        <v>5456</v>
      </c>
      <c r="D1527" s="330" t="s">
        <v>3628</v>
      </c>
      <c r="E1527" s="158" t="s">
        <v>3629</v>
      </c>
      <c r="F1527" s="158" t="str">
        <f t="shared" si="136"/>
        <v>E</v>
      </c>
      <c r="G1527" s="237" t="s">
        <v>7435</v>
      </c>
      <c r="H1527" s="158" t="s">
        <v>949</v>
      </c>
      <c r="I1527" s="158" t="s">
        <v>949</v>
      </c>
      <c r="J1527" s="158" t="s">
        <v>949</v>
      </c>
      <c r="K1527" s="41" t="s">
        <v>949</v>
      </c>
      <c r="L1527" s="41" t="s">
        <v>949</v>
      </c>
      <c r="M1527" s="41" t="s">
        <v>949</v>
      </c>
      <c r="N1527" s="158" t="s">
        <v>949</v>
      </c>
      <c r="O1527" s="158" t="s">
        <v>949</v>
      </c>
      <c r="P1527" s="158" t="s">
        <v>949</v>
      </c>
      <c r="Q1527" s="158" t="s">
        <v>949</v>
      </c>
      <c r="R1527" s="41" t="s">
        <v>3615</v>
      </c>
      <c r="S1527" s="41"/>
      <c r="T1527" s="41" t="s">
        <v>949</v>
      </c>
      <c r="U1527" s="41"/>
      <c r="V1527" s="41"/>
      <c r="W1527" s="41"/>
      <c r="X1527" s="41"/>
      <c r="Y1527" s="41"/>
      <c r="Z1527" s="41"/>
      <c r="AA1527" s="41"/>
      <c r="AB1527" s="41"/>
      <c r="AC1527" s="41"/>
      <c r="AD1527" s="41"/>
      <c r="AE1527" s="41" t="s">
        <v>989</v>
      </c>
      <c r="AF1527" s="41" t="s">
        <v>246</v>
      </c>
      <c r="AG1527" s="223"/>
      <c r="AH1527" s="223"/>
      <c r="AI1527" s="229"/>
      <c r="AJ1527" s="218">
        <f t="shared" si="134"/>
        <v>1</v>
      </c>
      <c r="AK1527" s="84">
        <f t="shared" si="135"/>
        <v>1</v>
      </c>
    </row>
    <row r="1528" spans="1:37" s="84" customFormat="1" ht="16.5">
      <c r="A1528" s="223"/>
      <c r="B1528" s="41">
        <f t="shared" si="137"/>
        <v>1526</v>
      </c>
      <c r="C1528" s="41" t="s">
        <v>5456</v>
      </c>
      <c r="D1528" s="330" t="s">
        <v>3630</v>
      </c>
      <c r="E1528" s="158" t="s">
        <v>3631</v>
      </c>
      <c r="F1528" s="158" t="str">
        <f t="shared" si="136"/>
        <v>E</v>
      </c>
      <c r="G1528" s="237" t="s">
        <v>7436</v>
      </c>
      <c r="H1528" s="158" t="s">
        <v>949</v>
      </c>
      <c r="I1528" s="158" t="s">
        <v>949</v>
      </c>
      <c r="J1528" s="158" t="s">
        <v>949</v>
      </c>
      <c r="K1528" s="41" t="s">
        <v>949</v>
      </c>
      <c r="L1528" s="41" t="s">
        <v>949</v>
      </c>
      <c r="M1528" s="41" t="s">
        <v>949</v>
      </c>
      <c r="N1528" s="158" t="s">
        <v>949</v>
      </c>
      <c r="O1528" s="158" t="s">
        <v>949</v>
      </c>
      <c r="P1528" s="158" t="s">
        <v>949</v>
      </c>
      <c r="Q1528" s="158" t="s">
        <v>949</v>
      </c>
      <c r="R1528" s="41" t="s">
        <v>3615</v>
      </c>
      <c r="S1528" s="41"/>
      <c r="T1528" s="41" t="s">
        <v>949</v>
      </c>
      <c r="U1528" s="41"/>
      <c r="V1528" s="41"/>
      <c r="W1528" s="41"/>
      <c r="X1528" s="41"/>
      <c r="Y1528" s="41"/>
      <c r="Z1528" s="41"/>
      <c r="AA1528" s="41"/>
      <c r="AB1528" s="41"/>
      <c r="AC1528" s="41"/>
      <c r="AD1528" s="41"/>
      <c r="AE1528" s="41" t="s">
        <v>989</v>
      </c>
      <c r="AF1528" s="41" t="s">
        <v>246</v>
      </c>
      <c r="AG1528" s="223"/>
      <c r="AH1528" s="223"/>
      <c r="AI1528" s="229"/>
      <c r="AJ1528" s="218">
        <f t="shared" si="134"/>
        <v>1</v>
      </c>
      <c r="AK1528" s="84">
        <f t="shared" si="135"/>
        <v>1</v>
      </c>
    </row>
    <row r="1529" spans="1:37" s="84" customFormat="1" ht="16.5">
      <c r="A1529" s="223"/>
      <c r="B1529" s="41">
        <f t="shared" si="137"/>
        <v>1527</v>
      </c>
      <c r="C1529" s="41" t="s">
        <v>5456</v>
      </c>
      <c r="D1529" s="330" t="s">
        <v>3632</v>
      </c>
      <c r="E1529" s="158" t="s">
        <v>3633</v>
      </c>
      <c r="F1529" s="158" t="str">
        <f t="shared" si="136"/>
        <v>E</v>
      </c>
      <c r="G1529" s="237" t="s">
        <v>7437</v>
      </c>
      <c r="H1529" s="158" t="s">
        <v>949</v>
      </c>
      <c r="I1529" s="158" t="s">
        <v>949</v>
      </c>
      <c r="J1529" s="158" t="s">
        <v>949</v>
      </c>
      <c r="K1529" s="41" t="s">
        <v>949</v>
      </c>
      <c r="L1529" s="41" t="s">
        <v>949</v>
      </c>
      <c r="M1529" s="41" t="s">
        <v>949</v>
      </c>
      <c r="N1529" s="158" t="s">
        <v>949</v>
      </c>
      <c r="O1529" s="158" t="s">
        <v>949</v>
      </c>
      <c r="P1529" s="158" t="s">
        <v>949</v>
      </c>
      <c r="Q1529" s="158" t="s">
        <v>949</v>
      </c>
      <c r="R1529" s="41" t="s">
        <v>3615</v>
      </c>
      <c r="S1529" s="41"/>
      <c r="T1529" s="41" t="s">
        <v>949</v>
      </c>
      <c r="U1529" s="41"/>
      <c r="V1529" s="41"/>
      <c r="W1529" s="41"/>
      <c r="X1529" s="41"/>
      <c r="Y1529" s="41"/>
      <c r="Z1529" s="41"/>
      <c r="AA1529" s="41"/>
      <c r="AB1529" s="41"/>
      <c r="AC1529" s="41"/>
      <c r="AD1529" s="41"/>
      <c r="AE1529" s="41" t="s">
        <v>989</v>
      </c>
      <c r="AF1529" s="41" t="s">
        <v>246</v>
      </c>
      <c r="AG1529" s="223"/>
      <c r="AH1529" s="223"/>
      <c r="AI1529" s="229"/>
      <c r="AJ1529" s="218">
        <f t="shared" si="134"/>
        <v>1</v>
      </c>
      <c r="AK1529" s="84">
        <f t="shared" si="135"/>
        <v>1</v>
      </c>
    </row>
    <row r="1530" spans="1:37" s="84" customFormat="1" ht="16.5">
      <c r="A1530" s="223"/>
      <c r="B1530" s="41">
        <f t="shared" si="137"/>
        <v>1528</v>
      </c>
      <c r="C1530" s="41" t="s">
        <v>5456</v>
      </c>
      <c r="D1530" s="330" t="s">
        <v>3634</v>
      </c>
      <c r="E1530" s="158" t="s">
        <v>3635</v>
      </c>
      <c r="F1530" s="158" t="str">
        <f t="shared" ref="F1530:F1561" si="138">MID(D1530,4,1)</f>
        <v>E</v>
      </c>
      <c r="G1530" s="237" t="s">
        <v>7438</v>
      </c>
      <c r="H1530" s="158" t="s">
        <v>949</v>
      </c>
      <c r="I1530" s="158" t="s">
        <v>949</v>
      </c>
      <c r="J1530" s="158" t="s">
        <v>949</v>
      </c>
      <c r="K1530" s="41" t="s">
        <v>949</v>
      </c>
      <c r="L1530" s="41" t="s">
        <v>949</v>
      </c>
      <c r="M1530" s="41" t="s">
        <v>949</v>
      </c>
      <c r="N1530" s="158" t="s">
        <v>949</v>
      </c>
      <c r="O1530" s="158" t="s">
        <v>949</v>
      </c>
      <c r="P1530" s="158" t="s">
        <v>949</v>
      </c>
      <c r="Q1530" s="158" t="s">
        <v>949</v>
      </c>
      <c r="R1530" s="41" t="s">
        <v>3615</v>
      </c>
      <c r="S1530" s="41"/>
      <c r="T1530" s="41" t="s">
        <v>949</v>
      </c>
      <c r="U1530" s="41"/>
      <c r="V1530" s="41"/>
      <c r="W1530" s="41"/>
      <c r="X1530" s="41"/>
      <c r="Y1530" s="41"/>
      <c r="Z1530" s="41"/>
      <c r="AA1530" s="41"/>
      <c r="AB1530" s="41"/>
      <c r="AC1530" s="41"/>
      <c r="AD1530" s="41"/>
      <c r="AE1530" s="41" t="s">
        <v>989</v>
      </c>
      <c r="AF1530" s="41" t="s">
        <v>246</v>
      </c>
      <c r="AG1530" s="223"/>
      <c r="AH1530" s="223"/>
      <c r="AI1530" s="229"/>
      <c r="AJ1530" s="218">
        <f t="shared" si="134"/>
        <v>1</v>
      </c>
      <c r="AK1530" s="84">
        <f t="shared" si="135"/>
        <v>1</v>
      </c>
    </row>
    <row r="1531" spans="1:37" s="84" customFormat="1" ht="16.5">
      <c r="A1531" s="41"/>
      <c r="B1531" s="41">
        <f t="shared" si="137"/>
        <v>1529</v>
      </c>
      <c r="C1531" s="41" t="s">
        <v>5456</v>
      </c>
      <c r="D1531" s="330" t="s">
        <v>3636</v>
      </c>
      <c r="E1531" s="158" t="s">
        <v>3637</v>
      </c>
      <c r="F1531" s="158" t="str">
        <f t="shared" si="138"/>
        <v>E</v>
      </c>
      <c r="G1531" s="237" t="s">
        <v>7439</v>
      </c>
      <c r="H1531" s="158" t="s">
        <v>949</v>
      </c>
      <c r="I1531" s="158" t="s">
        <v>949</v>
      </c>
      <c r="J1531" s="158" t="s">
        <v>949</v>
      </c>
      <c r="K1531" s="41" t="s">
        <v>949</v>
      </c>
      <c r="L1531" s="41" t="s">
        <v>949</v>
      </c>
      <c r="M1531" s="41" t="s">
        <v>949</v>
      </c>
      <c r="N1531" s="158" t="s">
        <v>949</v>
      </c>
      <c r="O1531" s="158" t="s">
        <v>949</v>
      </c>
      <c r="P1531" s="158" t="s">
        <v>949</v>
      </c>
      <c r="Q1531" s="158" t="s">
        <v>949</v>
      </c>
      <c r="R1531" s="158" t="s">
        <v>986</v>
      </c>
      <c r="S1531" s="158"/>
      <c r="T1531" s="41" t="s">
        <v>949</v>
      </c>
      <c r="U1531" s="41"/>
      <c r="V1531" s="41"/>
      <c r="W1531" s="41"/>
      <c r="X1531" s="41"/>
      <c r="Y1531" s="41"/>
      <c r="Z1531" s="41"/>
      <c r="AA1531" s="41"/>
      <c r="AB1531" s="41"/>
      <c r="AC1531" s="41"/>
      <c r="AD1531" s="41"/>
      <c r="AE1531" s="41" t="s">
        <v>989</v>
      </c>
      <c r="AF1531" s="41" t="s">
        <v>246</v>
      </c>
      <c r="AG1531" s="41"/>
      <c r="AH1531" s="41"/>
      <c r="AI1531" s="229"/>
      <c r="AJ1531" s="218">
        <f t="shared" si="134"/>
        <v>1</v>
      </c>
      <c r="AK1531" s="84">
        <f t="shared" si="135"/>
        <v>1</v>
      </c>
    </row>
    <row r="1532" spans="1:37" s="84" customFormat="1" ht="16.5">
      <c r="A1532" s="41"/>
      <c r="B1532" s="41">
        <f t="shared" si="137"/>
        <v>1530</v>
      </c>
      <c r="C1532" s="41" t="s">
        <v>5456</v>
      </c>
      <c r="D1532" s="330" t="s">
        <v>3641</v>
      </c>
      <c r="E1532" s="158" t="s">
        <v>3642</v>
      </c>
      <c r="F1532" s="158" t="str">
        <f t="shared" si="138"/>
        <v>E</v>
      </c>
      <c r="G1532" s="237" t="s">
        <v>7440</v>
      </c>
      <c r="H1532" s="158" t="s">
        <v>949</v>
      </c>
      <c r="I1532" s="158" t="s">
        <v>949</v>
      </c>
      <c r="J1532" s="158" t="s">
        <v>949</v>
      </c>
      <c r="K1532" s="41" t="s">
        <v>949</v>
      </c>
      <c r="L1532" s="41" t="s">
        <v>949</v>
      </c>
      <c r="M1532" s="41" t="s">
        <v>949</v>
      </c>
      <c r="N1532" s="158" t="s">
        <v>949</v>
      </c>
      <c r="O1532" s="158" t="s">
        <v>949</v>
      </c>
      <c r="P1532" s="158" t="s">
        <v>949</v>
      </c>
      <c r="Q1532" s="158" t="s">
        <v>949</v>
      </c>
      <c r="R1532" s="158" t="s">
        <v>986</v>
      </c>
      <c r="S1532" s="158"/>
      <c r="T1532" s="41" t="s">
        <v>949</v>
      </c>
      <c r="U1532" s="41"/>
      <c r="V1532" s="41"/>
      <c r="W1532" s="41"/>
      <c r="X1532" s="41"/>
      <c r="Y1532" s="41"/>
      <c r="Z1532" s="41"/>
      <c r="AA1532" s="41"/>
      <c r="AB1532" s="41"/>
      <c r="AC1532" s="41"/>
      <c r="AD1532" s="41"/>
      <c r="AE1532" s="41" t="s">
        <v>989</v>
      </c>
      <c r="AF1532" s="41" t="s">
        <v>246</v>
      </c>
      <c r="AG1532" s="41"/>
      <c r="AH1532" s="41"/>
      <c r="AI1532" s="229"/>
      <c r="AJ1532" s="218">
        <f t="shared" si="134"/>
        <v>1</v>
      </c>
      <c r="AK1532" s="84">
        <f t="shared" si="135"/>
        <v>1</v>
      </c>
    </row>
    <row r="1533" spans="1:37" s="84" customFormat="1" ht="16.5">
      <c r="A1533" s="41"/>
      <c r="B1533" s="41">
        <f t="shared" si="137"/>
        <v>1531</v>
      </c>
      <c r="C1533" s="41" t="s">
        <v>5456</v>
      </c>
      <c r="D1533" s="330" t="s">
        <v>3645</v>
      </c>
      <c r="E1533" s="158" t="s">
        <v>3646</v>
      </c>
      <c r="F1533" s="158" t="str">
        <f t="shared" si="138"/>
        <v>E</v>
      </c>
      <c r="G1533" s="237" t="s">
        <v>7441</v>
      </c>
      <c r="H1533" s="158" t="s">
        <v>949</v>
      </c>
      <c r="I1533" s="158" t="s">
        <v>949</v>
      </c>
      <c r="J1533" s="158" t="s">
        <v>949</v>
      </c>
      <c r="K1533" s="41" t="s">
        <v>949</v>
      </c>
      <c r="L1533" s="41" t="s">
        <v>949</v>
      </c>
      <c r="M1533" s="41" t="s">
        <v>949</v>
      </c>
      <c r="N1533" s="158" t="s">
        <v>949</v>
      </c>
      <c r="O1533" s="158" t="s">
        <v>949</v>
      </c>
      <c r="P1533" s="158" t="s">
        <v>949</v>
      </c>
      <c r="Q1533" s="158" t="s">
        <v>949</v>
      </c>
      <c r="R1533" s="158" t="s">
        <v>986</v>
      </c>
      <c r="S1533" s="158"/>
      <c r="T1533" s="41" t="s">
        <v>949</v>
      </c>
      <c r="U1533" s="41"/>
      <c r="V1533" s="41"/>
      <c r="W1533" s="41"/>
      <c r="X1533" s="41"/>
      <c r="Y1533" s="41"/>
      <c r="Z1533" s="41"/>
      <c r="AA1533" s="41"/>
      <c r="AB1533" s="41"/>
      <c r="AC1533" s="41"/>
      <c r="AD1533" s="41"/>
      <c r="AE1533" s="41" t="s">
        <v>989</v>
      </c>
      <c r="AF1533" s="41" t="s">
        <v>246</v>
      </c>
      <c r="AG1533" s="41"/>
      <c r="AH1533" s="41"/>
      <c r="AI1533" s="229"/>
      <c r="AJ1533" s="218">
        <f t="shared" si="134"/>
        <v>1</v>
      </c>
      <c r="AK1533" s="84">
        <f t="shared" si="135"/>
        <v>1</v>
      </c>
    </row>
    <row r="1534" spans="1:37" s="84" customFormat="1" ht="16.5">
      <c r="A1534" s="41"/>
      <c r="B1534" s="41">
        <f t="shared" si="137"/>
        <v>1532</v>
      </c>
      <c r="C1534" s="41" t="s">
        <v>5456</v>
      </c>
      <c r="D1534" s="330" t="s">
        <v>3649</v>
      </c>
      <c r="E1534" s="158" t="s">
        <v>3650</v>
      </c>
      <c r="F1534" s="158" t="str">
        <f t="shared" si="138"/>
        <v>E</v>
      </c>
      <c r="G1534" s="237" t="s">
        <v>7442</v>
      </c>
      <c r="H1534" s="158" t="s">
        <v>949</v>
      </c>
      <c r="I1534" s="158" t="s">
        <v>949</v>
      </c>
      <c r="J1534" s="158" t="s">
        <v>949</v>
      </c>
      <c r="K1534" s="41" t="s">
        <v>949</v>
      </c>
      <c r="L1534" s="41" t="s">
        <v>949</v>
      </c>
      <c r="M1534" s="41" t="s">
        <v>949</v>
      </c>
      <c r="N1534" s="158" t="s">
        <v>949</v>
      </c>
      <c r="O1534" s="158" t="s">
        <v>949</v>
      </c>
      <c r="P1534" s="158" t="s">
        <v>949</v>
      </c>
      <c r="Q1534" s="158" t="s">
        <v>949</v>
      </c>
      <c r="R1534" s="158" t="s">
        <v>986</v>
      </c>
      <c r="S1534" s="158"/>
      <c r="T1534" s="41" t="s">
        <v>949</v>
      </c>
      <c r="U1534" s="41"/>
      <c r="V1534" s="41"/>
      <c r="W1534" s="41"/>
      <c r="X1534" s="41"/>
      <c r="Y1534" s="41"/>
      <c r="Z1534" s="41"/>
      <c r="AA1534" s="41"/>
      <c r="AB1534" s="41"/>
      <c r="AC1534" s="41"/>
      <c r="AD1534" s="41"/>
      <c r="AE1534" s="41" t="s">
        <v>989</v>
      </c>
      <c r="AF1534" s="41" t="s">
        <v>246</v>
      </c>
      <c r="AG1534" s="41"/>
      <c r="AH1534" s="41"/>
      <c r="AI1534" s="229"/>
      <c r="AJ1534" s="218">
        <f t="shared" si="134"/>
        <v>1</v>
      </c>
      <c r="AK1534" s="84">
        <f t="shared" si="135"/>
        <v>1</v>
      </c>
    </row>
    <row r="1535" spans="1:37" s="84" customFormat="1" ht="16.5">
      <c r="A1535" s="41"/>
      <c r="B1535" s="41">
        <f t="shared" si="137"/>
        <v>1533</v>
      </c>
      <c r="C1535" s="41" t="s">
        <v>5456</v>
      </c>
      <c r="D1535" s="158" t="s">
        <v>3695</v>
      </c>
      <c r="E1535" s="158" t="s">
        <v>3696</v>
      </c>
      <c r="F1535" s="158" t="str">
        <f t="shared" si="138"/>
        <v>E</v>
      </c>
      <c r="G1535" s="41" t="s">
        <v>3698</v>
      </c>
      <c r="H1535" s="158" t="s">
        <v>949</v>
      </c>
      <c r="I1535" s="158" t="s">
        <v>949</v>
      </c>
      <c r="J1535" s="158" t="s">
        <v>949</v>
      </c>
      <c r="K1535" s="41" t="s">
        <v>949</v>
      </c>
      <c r="L1535" s="41" t="s">
        <v>949</v>
      </c>
      <c r="M1535" s="41" t="s">
        <v>949</v>
      </c>
      <c r="N1535" s="158" t="s">
        <v>949</v>
      </c>
      <c r="O1535" s="158" t="s">
        <v>949</v>
      </c>
      <c r="P1535" s="158" t="s">
        <v>949</v>
      </c>
      <c r="Q1535" s="158" t="s">
        <v>949</v>
      </c>
      <c r="R1535" s="41" t="s">
        <v>3615</v>
      </c>
      <c r="S1535" s="41"/>
      <c r="T1535" s="41" t="s">
        <v>949</v>
      </c>
      <c r="U1535" s="41"/>
      <c r="V1535" s="41"/>
      <c r="W1535" s="41"/>
      <c r="X1535" s="41"/>
      <c r="Y1535" s="41"/>
      <c r="Z1535" s="41"/>
      <c r="AA1535" s="41"/>
      <c r="AB1535" s="41"/>
      <c r="AC1535" s="41"/>
      <c r="AD1535" s="41"/>
      <c r="AE1535" s="41" t="s">
        <v>989</v>
      </c>
      <c r="AF1535" s="41" t="s">
        <v>246</v>
      </c>
      <c r="AG1535" s="41"/>
      <c r="AH1535" s="41"/>
      <c r="AI1535" s="229"/>
      <c r="AJ1535" s="218">
        <f t="shared" si="134"/>
        <v>1</v>
      </c>
      <c r="AK1535" s="84">
        <f t="shared" si="135"/>
        <v>1</v>
      </c>
    </row>
    <row r="1536" spans="1:37" s="84" customFormat="1" ht="16.5">
      <c r="A1536" s="41"/>
      <c r="B1536" s="41">
        <f t="shared" si="137"/>
        <v>1534</v>
      </c>
      <c r="C1536" s="41" t="s">
        <v>5456</v>
      </c>
      <c r="D1536" s="158" t="s">
        <v>3699</v>
      </c>
      <c r="E1536" s="158" t="s">
        <v>3700</v>
      </c>
      <c r="F1536" s="158" t="str">
        <f t="shared" si="138"/>
        <v>E</v>
      </c>
      <c r="G1536" s="41" t="s">
        <v>3702</v>
      </c>
      <c r="H1536" s="158" t="s">
        <v>949</v>
      </c>
      <c r="I1536" s="158" t="s">
        <v>949</v>
      </c>
      <c r="J1536" s="158" t="s">
        <v>949</v>
      </c>
      <c r="K1536" s="41" t="s">
        <v>949</v>
      </c>
      <c r="L1536" s="41" t="s">
        <v>949</v>
      </c>
      <c r="M1536" s="41" t="s">
        <v>949</v>
      </c>
      <c r="N1536" s="158" t="s">
        <v>949</v>
      </c>
      <c r="O1536" s="158" t="s">
        <v>949</v>
      </c>
      <c r="P1536" s="158" t="s">
        <v>949</v>
      </c>
      <c r="Q1536" s="158" t="s">
        <v>949</v>
      </c>
      <c r="R1536" s="41" t="s">
        <v>3615</v>
      </c>
      <c r="S1536" s="41"/>
      <c r="T1536" s="41" t="s">
        <v>949</v>
      </c>
      <c r="U1536" s="41"/>
      <c r="V1536" s="41"/>
      <c r="W1536" s="41"/>
      <c r="X1536" s="41"/>
      <c r="Y1536" s="41"/>
      <c r="Z1536" s="41"/>
      <c r="AA1536" s="41"/>
      <c r="AB1536" s="41"/>
      <c r="AC1536" s="41"/>
      <c r="AD1536" s="41"/>
      <c r="AE1536" s="41" t="s">
        <v>989</v>
      </c>
      <c r="AF1536" s="41" t="s">
        <v>246</v>
      </c>
      <c r="AG1536" s="41"/>
      <c r="AH1536" s="41"/>
      <c r="AI1536" s="229"/>
      <c r="AJ1536" s="218">
        <f t="shared" si="134"/>
        <v>1</v>
      </c>
      <c r="AK1536" s="84">
        <f t="shared" si="135"/>
        <v>1</v>
      </c>
    </row>
    <row r="1537" spans="1:38" s="84" customFormat="1" ht="16.5">
      <c r="A1537" s="41"/>
      <c r="B1537" s="41">
        <f t="shared" si="137"/>
        <v>1535</v>
      </c>
      <c r="C1537" s="41" t="s">
        <v>5456</v>
      </c>
      <c r="D1537" s="158" t="s">
        <v>3703</v>
      </c>
      <c r="E1537" s="158" t="s">
        <v>3704</v>
      </c>
      <c r="F1537" s="158" t="str">
        <f t="shared" si="138"/>
        <v>E</v>
      </c>
      <c r="G1537" s="41" t="s">
        <v>3706</v>
      </c>
      <c r="H1537" s="158" t="s">
        <v>949</v>
      </c>
      <c r="I1537" s="158" t="s">
        <v>949</v>
      </c>
      <c r="J1537" s="158" t="s">
        <v>949</v>
      </c>
      <c r="K1537" s="41" t="s">
        <v>949</v>
      </c>
      <c r="L1537" s="41" t="s">
        <v>949</v>
      </c>
      <c r="M1537" s="41" t="s">
        <v>949</v>
      </c>
      <c r="N1537" s="158" t="s">
        <v>949</v>
      </c>
      <c r="O1537" s="158" t="s">
        <v>949</v>
      </c>
      <c r="P1537" s="158" t="s">
        <v>949</v>
      </c>
      <c r="Q1537" s="158" t="s">
        <v>949</v>
      </c>
      <c r="R1537" s="41" t="s">
        <v>3615</v>
      </c>
      <c r="S1537" s="41"/>
      <c r="T1537" s="41" t="s">
        <v>949</v>
      </c>
      <c r="U1537" s="41"/>
      <c r="V1537" s="41"/>
      <c r="W1537" s="41"/>
      <c r="X1537" s="41"/>
      <c r="Y1537" s="41"/>
      <c r="Z1537" s="41"/>
      <c r="AA1537" s="41"/>
      <c r="AB1537" s="41"/>
      <c r="AC1537" s="41"/>
      <c r="AD1537" s="41"/>
      <c r="AE1537" s="41" t="s">
        <v>989</v>
      </c>
      <c r="AF1537" s="41" t="s">
        <v>246</v>
      </c>
      <c r="AG1537" s="41"/>
      <c r="AH1537" s="41"/>
      <c r="AI1537" s="229"/>
      <c r="AJ1537" s="218">
        <f t="shared" si="134"/>
        <v>1</v>
      </c>
      <c r="AK1537" s="84">
        <f t="shared" si="135"/>
        <v>1</v>
      </c>
    </row>
    <row r="1538" spans="1:38" s="84" customFormat="1" ht="16.5">
      <c r="A1538" s="41"/>
      <c r="B1538" s="41">
        <f t="shared" si="137"/>
        <v>1536</v>
      </c>
      <c r="C1538" s="41" t="s">
        <v>5456</v>
      </c>
      <c r="D1538" s="158" t="s">
        <v>3707</v>
      </c>
      <c r="E1538" s="158" t="s">
        <v>3708</v>
      </c>
      <c r="F1538" s="158" t="str">
        <f t="shared" si="138"/>
        <v>E</v>
      </c>
      <c r="G1538" s="41" t="s">
        <v>3710</v>
      </c>
      <c r="H1538" s="158" t="s">
        <v>949</v>
      </c>
      <c r="I1538" s="158" t="s">
        <v>949</v>
      </c>
      <c r="J1538" s="158" t="s">
        <v>949</v>
      </c>
      <c r="K1538" s="41" t="s">
        <v>949</v>
      </c>
      <c r="L1538" s="41" t="s">
        <v>949</v>
      </c>
      <c r="M1538" s="41" t="s">
        <v>949</v>
      </c>
      <c r="N1538" s="158" t="s">
        <v>949</v>
      </c>
      <c r="O1538" s="158" t="s">
        <v>949</v>
      </c>
      <c r="P1538" s="158" t="s">
        <v>949</v>
      </c>
      <c r="Q1538" s="158" t="s">
        <v>949</v>
      </c>
      <c r="R1538" s="41" t="s">
        <v>3615</v>
      </c>
      <c r="S1538" s="41"/>
      <c r="T1538" s="41" t="s">
        <v>949</v>
      </c>
      <c r="U1538" s="41"/>
      <c r="V1538" s="41"/>
      <c r="W1538" s="41"/>
      <c r="X1538" s="41"/>
      <c r="Y1538" s="41"/>
      <c r="Z1538" s="41"/>
      <c r="AA1538" s="41"/>
      <c r="AB1538" s="41"/>
      <c r="AC1538" s="41"/>
      <c r="AD1538" s="41"/>
      <c r="AE1538" s="41" t="s">
        <v>989</v>
      </c>
      <c r="AF1538" s="41" t="s">
        <v>246</v>
      </c>
      <c r="AG1538" s="41"/>
      <c r="AH1538" s="41"/>
      <c r="AI1538" s="229"/>
      <c r="AJ1538" s="218">
        <f t="shared" si="134"/>
        <v>1</v>
      </c>
      <c r="AK1538" s="84">
        <f t="shared" si="135"/>
        <v>1</v>
      </c>
    </row>
    <row r="1539" spans="1:38" s="84" customFormat="1" ht="16.5">
      <c r="A1539" s="223"/>
      <c r="B1539" s="41">
        <f t="shared" si="137"/>
        <v>1537</v>
      </c>
      <c r="C1539" s="41" t="s">
        <v>5456</v>
      </c>
      <c r="D1539" s="330" t="s">
        <v>3711</v>
      </c>
      <c r="E1539" s="158" t="s">
        <v>3712</v>
      </c>
      <c r="F1539" s="158" t="str">
        <f t="shared" si="138"/>
        <v>E</v>
      </c>
      <c r="G1539" s="237" t="s">
        <v>7443</v>
      </c>
      <c r="H1539" s="158" t="s">
        <v>949</v>
      </c>
      <c r="I1539" s="158" t="s">
        <v>949</v>
      </c>
      <c r="J1539" s="158" t="s">
        <v>949</v>
      </c>
      <c r="K1539" s="41" t="s">
        <v>949</v>
      </c>
      <c r="L1539" s="41" t="s">
        <v>949</v>
      </c>
      <c r="M1539" s="41" t="s">
        <v>949</v>
      </c>
      <c r="N1539" s="158" t="s">
        <v>949</v>
      </c>
      <c r="O1539" s="158" t="s">
        <v>949</v>
      </c>
      <c r="P1539" s="158" t="s">
        <v>949</v>
      </c>
      <c r="Q1539" s="158" t="s">
        <v>949</v>
      </c>
      <c r="R1539" s="41" t="s">
        <v>3615</v>
      </c>
      <c r="S1539" s="41"/>
      <c r="T1539" s="41" t="s">
        <v>949</v>
      </c>
      <c r="U1539" s="41"/>
      <c r="V1539" s="41"/>
      <c r="W1539" s="41"/>
      <c r="X1539" s="41"/>
      <c r="Y1539" s="41"/>
      <c r="Z1539" s="41"/>
      <c r="AA1539" s="41"/>
      <c r="AB1539" s="41"/>
      <c r="AC1539" s="41"/>
      <c r="AD1539" s="41"/>
      <c r="AE1539" s="41" t="s">
        <v>989</v>
      </c>
      <c r="AF1539" s="41" t="s">
        <v>246</v>
      </c>
      <c r="AG1539" s="223"/>
      <c r="AH1539" s="223"/>
      <c r="AI1539" s="229"/>
      <c r="AJ1539" s="218">
        <f t="shared" si="134"/>
        <v>1</v>
      </c>
      <c r="AK1539" s="84">
        <f t="shared" si="135"/>
        <v>1</v>
      </c>
    </row>
    <row r="1540" spans="1:38" s="84" customFormat="1" ht="16.5">
      <c r="A1540" s="223"/>
      <c r="B1540" s="41">
        <f t="shared" si="137"/>
        <v>1538</v>
      </c>
      <c r="C1540" s="41" t="s">
        <v>5456</v>
      </c>
      <c r="D1540" s="330" t="s">
        <v>3713</v>
      </c>
      <c r="E1540" s="158" t="s">
        <v>3714</v>
      </c>
      <c r="F1540" s="158" t="str">
        <f t="shared" si="138"/>
        <v>E</v>
      </c>
      <c r="G1540" s="237" t="s">
        <v>3688</v>
      </c>
      <c r="H1540" s="158" t="s">
        <v>949</v>
      </c>
      <c r="I1540" s="158" t="s">
        <v>949</v>
      </c>
      <c r="J1540" s="158" t="s">
        <v>949</v>
      </c>
      <c r="K1540" s="41" t="s">
        <v>949</v>
      </c>
      <c r="L1540" s="41" t="s">
        <v>949</v>
      </c>
      <c r="M1540" s="41" t="s">
        <v>949</v>
      </c>
      <c r="N1540" s="158" t="s">
        <v>949</v>
      </c>
      <c r="O1540" s="158" t="s">
        <v>949</v>
      </c>
      <c r="P1540" s="158" t="s">
        <v>949</v>
      </c>
      <c r="Q1540" s="158" t="s">
        <v>949</v>
      </c>
      <c r="R1540" s="41" t="s">
        <v>3615</v>
      </c>
      <c r="S1540" s="41"/>
      <c r="T1540" s="41" t="s">
        <v>949</v>
      </c>
      <c r="U1540" s="41"/>
      <c r="V1540" s="41"/>
      <c r="W1540" s="41"/>
      <c r="X1540" s="41"/>
      <c r="Y1540" s="41"/>
      <c r="Z1540" s="41"/>
      <c r="AA1540" s="41"/>
      <c r="AB1540" s="41"/>
      <c r="AC1540" s="41"/>
      <c r="AD1540" s="41"/>
      <c r="AE1540" s="41" t="s">
        <v>989</v>
      </c>
      <c r="AF1540" s="41" t="s">
        <v>246</v>
      </c>
      <c r="AG1540" s="223"/>
      <c r="AH1540" s="223"/>
      <c r="AI1540" s="229"/>
      <c r="AJ1540" s="218">
        <f t="shared" si="134"/>
        <v>1</v>
      </c>
      <c r="AK1540" s="84">
        <f t="shared" si="135"/>
        <v>1</v>
      </c>
    </row>
    <row r="1541" spans="1:38" s="84" customFormat="1" ht="16.5">
      <c r="A1541" s="223"/>
      <c r="B1541" s="41">
        <f t="shared" si="137"/>
        <v>1539</v>
      </c>
      <c r="C1541" s="41" t="s">
        <v>5456</v>
      </c>
      <c r="D1541" s="330" t="s">
        <v>3715</v>
      </c>
      <c r="E1541" s="158" t="s">
        <v>3716</v>
      </c>
      <c r="F1541" s="158" t="str">
        <f t="shared" si="138"/>
        <v>E</v>
      </c>
      <c r="G1541" s="237" t="s">
        <v>7445</v>
      </c>
      <c r="H1541" s="158" t="s">
        <v>949</v>
      </c>
      <c r="I1541" s="158" t="s">
        <v>949</v>
      </c>
      <c r="J1541" s="158" t="s">
        <v>949</v>
      </c>
      <c r="K1541" s="41" t="s">
        <v>949</v>
      </c>
      <c r="L1541" s="41" t="s">
        <v>949</v>
      </c>
      <c r="M1541" s="41" t="s">
        <v>949</v>
      </c>
      <c r="N1541" s="158" t="s">
        <v>949</v>
      </c>
      <c r="O1541" s="158" t="s">
        <v>949</v>
      </c>
      <c r="P1541" s="158" t="s">
        <v>949</v>
      </c>
      <c r="Q1541" s="158" t="s">
        <v>949</v>
      </c>
      <c r="R1541" s="41" t="s">
        <v>3615</v>
      </c>
      <c r="S1541" s="41"/>
      <c r="T1541" s="41" t="s">
        <v>949</v>
      </c>
      <c r="U1541" s="41"/>
      <c r="V1541" s="41"/>
      <c r="W1541" s="41"/>
      <c r="X1541" s="41"/>
      <c r="Y1541" s="41"/>
      <c r="Z1541" s="41"/>
      <c r="AA1541" s="41"/>
      <c r="AB1541" s="41"/>
      <c r="AC1541" s="41"/>
      <c r="AD1541" s="41"/>
      <c r="AE1541" s="41" t="s">
        <v>989</v>
      </c>
      <c r="AF1541" s="41" t="s">
        <v>246</v>
      </c>
      <c r="AG1541" s="223"/>
      <c r="AH1541" s="223"/>
      <c r="AI1541" s="229"/>
      <c r="AJ1541" s="218">
        <f t="shared" si="134"/>
        <v>1</v>
      </c>
      <c r="AK1541" s="84">
        <f t="shared" si="135"/>
        <v>1</v>
      </c>
    </row>
    <row r="1542" spans="1:38" s="84" customFormat="1" ht="16.5">
      <c r="A1542" s="223"/>
      <c r="B1542" s="41">
        <f t="shared" si="137"/>
        <v>1540</v>
      </c>
      <c r="C1542" s="41" t="s">
        <v>5456</v>
      </c>
      <c r="D1542" s="330" t="s">
        <v>3717</v>
      </c>
      <c r="E1542" s="158" t="s">
        <v>3718</v>
      </c>
      <c r="F1542" s="158" t="str">
        <f t="shared" si="138"/>
        <v>E</v>
      </c>
      <c r="G1542" s="237" t="s">
        <v>7446</v>
      </c>
      <c r="H1542" s="158" t="s">
        <v>949</v>
      </c>
      <c r="I1542" s="158" t="s">
        <v>949</v>
      </c>
      <c r="J1542" s="158" t="s">
        <v>949</v>
      </c>
      <c r="K1542" s="41" t="s">
        <v>949</v>
      </c>
      <c r="L1542" s="41" t="s">
        <v>949</v>
      </c>
      <c r="M1542" s="41" t="s">
        <v>949</v>
      </c>
      <c r="N1542" s="158" t="s">
        <v>949</v>
      </c>
      <c r="O1542" s="158" t="s">
        <v>949</v>
      </c>
      <c r="P1542" s="158" t="s">
        <v>949</v>
      </c>
      <c r="Q1542" s="158" t="s">
        <v>949</v>
      </c>
      <c r="R1542" s="41" t="s">
        <v>3615</v>
      </c>
      <c r="S1542" s="41"/>
      <c r="T1542" s="41" t="s">
        <v>949</v>
      </c>
      <c r="U1542" s="41"/>
      <c r="V1542" s="41"/>
      <c r="W1542" s="41"/>
      <c r="X1542" s="41"/>
      <c r="Y1542" s="41"/>
      <c r="Z1542" s="41"/>
      <c r="AA1542" s="41"/>
      <c r="AB1542" s="41"/>
      <c r="AC1542" s="41"/>
      <c r="AD1542" s="41"/>
      <c r="AE1542" s="41" t="s">
        <v>989</v>
      </c>
      <c r="AF1542" s="41" t="s">
        <v>246</v>
      </c>
      <c r="AG1542" s="223"/>
      <c r="AH1542" s="223"/>
      <c r="AI1542" s="229"/>
      <c r="AJ1542" s="218">
        <f t="shared" si="134"/>
        <v>1</v>
      </c>
      <c r="AK1542" s="84">
        <f t="shared" si="135"/>
        <v>1</v>
      </c>
    </row>
    <row r="1543" spans="1:38" s="84" customFormat="1" ht="16.5">
      <c r="A1543" s="218"/>
      <c r="B1543" s="41">
        <f t="shared" si="137"/>
        <v>1541</v>
      </c>
      <c r="C1543" s="41" t="s">
        <v>5456</v>
      </c>
      <c r="D1543" s="248" t="s">
        <v>7453</v>
      </c>
      <c r="E1543" s="106" t="s">
        <v>7454</v>
      </c>
      <c r="F1543" s="158" t="str">
        <f t="shared" si="138"/>
        <v>E</v>
      </c>
      <c r="G1543" s="220" t="s">
        <v>4941</v>
      </c>
      <c r="H1543" s="1071" t="s">
        <v>5034</v>
      </c>
      <c r="I1543" s="1071" t="s">
        <v>5034</v>
      </c>
      <c r="J1543" s="1071" t="s">
        <v>5034</v>
      </c>
      <c r="K1543" s="239" t="s">
        <v>5034</v>
      </c>
      <c r="L1543" s="239" t="s">
        <v>5034</v>
      </c>
      <c r="M1543" s="220"/>
      <c r="N1543" s="7"/>
      <c r="O1543" s="244"/>
      <c r="P1543" s="247" t="s">
        <v>945</v>
      </c>
      <c r="Q1543" s="247"/>
      <c r="R1543" s="247" t="s">
        <v>7423</v>
      </c>
      <c r="S1543" s="218"/>
      <c r="T1543" s="218"/>
      <c r="U1543" s="218"/>
      <c r="V1543" s="218"/>
      <c r="W1543" s="218"/>
      <c r="X1543" s="218"/>
      <c r="Y1543" s="218"/>
      <c r="Z1543" s="218"/>
      <c r="AA1543" s="218"/>
      <c r="AB1543" s="218"/>
      <c r="AC1543" s="218"/>
      <c r="AD1543" s="218"/>
      <c r="AE1543" s="218" t="s">
        <v>989</v>
      </c>
      <c r="AF1543" s="218" t="s">
        <v>246</v>
      </c>
      <c r="AG1543" s="218"/>
      <c r="AH1543" s="218"/>
      <c r="AI1543" s="229"/>
      <c r="AJ1543" s="218">
        <f t="shared" si="134"/>
        <v>1</v>
      </c>
      <c r="AK1543" s="84">
        <f t="shared" si="135"/>
        <v>1</v>
      </c>
    </row>
    <row r="1544" spans="1:38" s="84" customFormat="1" ht="16.5">
      <c r="A1544" s="218"/>
      <c r="B1544" s="41">
        <f t="shared" si="137"/>
        <v>1542</v>
      </c>
      <c r="C1544" s="41" t="s">
        <v>5456</v>
      </c>
      <c r="D1544" s="248" t="s">
        <v>7455</v>
      </c>
      <c r="E1544" s="106" t="s">
        <v>7456</v>
      </c>
      <c r="F1544" s="158" t="str">
        <f t="shared" si="138"/>
        <v>E</v>
      </c>
      <c r="G1544" s="220" t="s">
        <v>4944</v>
      </c>
      <c r="H1544" s="1071" t="s">
        <v>5034</v>
      </c>
      <c r="I1544" s="1071" t="s">
        <v>5034</v>
      </c>
      <c r="J1544" s="1071" t="s">
        <v>5034</v>
      </c>
      <c r="K1544" s="239" t="s">
        <v>5034</v>
      </c>
      <c r="L1544" s="239" t="s">
        <v>5034</v>
      </c>
      <c r="M1544" s="220"/>
      <c r="N1544" s="7"/>
      <c r="O1544" s="244"/>
      <c r="P1544" s="247" t="s">
        <v>945</v>
      </c>
      <c r="Q1544" s="247"/>
      <c r="R1544" s="247" t="s">
        <v>7423</v>
      </c>
      <c r="S1544" s="218"/>
      <c r="T1544" s="218"/>
      <c r="U1544" s="218"/>
      <c r="V1544" s="218"/>
      <c r="W1544" s="218"/>
      <c r="X1544" s="218"/>
      <c r="Y1544" s="218"/>
      <c r="Z1544" s="218"/>
      <c r="AA1544" s="218"/>
      <c r="AB1544" s="218"/>
      <c r="AC1544" s="218"/>
      <c r="AD1544" s="218"/>
      <c r="AE1544" s="218" t="s">
        <v>989</v>
      </c>
      <c r="AF1544" s="218" t="s">
        <v>246</v>
      </c>
      <c r="AG1544" s="218"/>
      <c r="AH1544" s="218"/>
      <c r="AI1544" s="229"/>
      <c r="AJ1544" s="218">
        <f t="shared" si="134"/>
        <v>1</v>
      </c>
      <c r="AK1544" s="84">
        <f t="shared" si="135"/>
        <v>1</v>
      </c>
    </row>
    <row r="1545" spans="1:38" s="84" customFormat="1" ht="16.5">
      <c r="A1545" s="229"/>
      <c r="B1545" s="41">
        <f t="shared" si="137"/>
        <v>1543</v>
      </c>
      <c r="C1545" s="281" t="s">
        <v>5456</v>
      </c>
      <c r="D1545" s="291" t="s">
        <v>7457</v>
      </c>
      <c r="E1545" s="202" t="s">
        <v>7458</v>
      </c>
      <c r="F1545" s="291" t="str">
        <f t="shared" si="138"/>
        <v>E</v>
      </c>
      <c r="G1545" s="281" t="s">
        <v>7459</v>
      </c>
      <c r="H1545" s="291"/>
      <c r="I1545" s="291"/>
      <c r="J1545" s="291"/>
      <c r="K1545" s="281"/>
      <c r="L1545" s="281"/>
      <c r="M1545" s="281"/>
      <c r="N1545" s="291"/>
      <c r="O1545" s="291"/>
      <c r="P1545" s="291"/>
      <c r="Q1545" s="291"/>
      <c r="R1545" s="291"/>
      <c r="S1545" s="281"/>
      <c r="T1545" s="281"/>
      <c r="U1545" s="229"/>
      <c r="V1545" s="229"/>
      <c r="W1545" s="229"/>
      <c r="X1545" s="229"/>
      <c r="Y1545" s="229"/>
      <c r="Z1545" s="229"/>
      <c r="AA1545" s="229"/>
      <c r="AB1545" s="229"/>
      <c r="AC1545" s="229"/>
      <c r="AD1545" s="229"/>
      <c r="AE1545" s="229"/>
      <c r="AF1545" s="14" t="s">
        <v>5453</v>
      </c>
      <c r="AG1545" s="229"/>
      <c r="AH1545" s="229"/>
      <c r="AI1545" s="229"/>
      <c r="AJ1545" s="218">
        <f t="shared" si="134"/>
        <v>1</v>
      </c>
      <c r="AK1545" s="84">
        <f t="shared" si="135"/>
        <v>1</v>
      </c>
    </row>
    <row r="1546" spans="1:38" s="84" customFormat="1" ht="16.5">
      <c r="A1546" s="229"/>
      <c r="B1546" s="41">
        <f t="shared" si="137"/>
        <v>1544</v>
      </c>
      <c r="C1546" s="281" t="s">
        <v>5456</v>
      </c>
      <c r="D1546" s="291" t="s">
        <v>7460</v>
      </c>
      <c r="E1546" s="202" t="s">
        <v>7461</v>
      </c>
      <c r="F1546" s="291" t="str">
        <f t="shared" si="138"/>
        <v>E</v>
      </c>
      <c r="G1546" s="281" t="s">
        <v>7462</v>
      </c>
      <c r="H1546" s="291"/>
      <c r="I1546" s="291"/>
      <c r="J1546" s="291"/>
      <c r="K1546" s="281"/>
      <c r="L1546" s="281"/>
      <c r="M1546" s="281"/>
      <c r="N1546" s="291"/>
      <c r="O1546" s="291"/>
      <c r="P1546" s="291"/>
      <c r="Q1546" s="291"/>
      <c r="R1546" s="291"/>
      <c r="S1546" s="281"/>
      <c r="T1546" s="281"/>
      <c r="U1546" s="229"/>
      <c r="V1546" s="229"/>
      <c r="W1546" s="229"/>
      <c r="X1546" s="229"/>
      <c r="Y1546" s="229"/>
      <c r="Z1546" s="229"/>
      <c r="AA1546" s="229"/>
      <c r="AB1546" s="229"/>
      <c r="AC1546" s="229"/>
      <c r="AD1546" s="229"/>
      <c r="AE1546" s="229"/>
      <c r="AF1546" s="14" t="s">
        <v>5453</v>
      </c>
      <c r="AG1546" s="229"/>
      <c r="AH1546" s="229"/>
      <c r="AI1546" s="229"/>
      <c r="AJ1546" s="218">
        <f t="shared" si="134"/>
        <v>4</v>
      </c>
      <c r="AK1546" s="84">
        <f t="shared" si="135"/>
        <v>1</v>
      </c>
    </row>
    <row r="1547" spans="1:38" s="84" customFormat="1" ht="16.5">
      <c r="A1547" s="229"/>
      <c r="B1547" s="41">
        <f t="shared" si="137"/>
        <v>1545</v>
      </c>
      <c r="C1547" s="281" t="s">
        <v>5456</v>
      </c>
      <c r="D1547" s="291" t="s">
        <v>7463</v>
      </c>
      <c r="E1547" s="202" t="s">
        <v>7464</v>
      </c>
      <c r="F1547" s="291" t="str">
        <f t="shared" si="138"/>
        <v>E</v>
      </c>
      <c r="G1547" s="281" t="s">
        <v>7465</v>
      </c>
      <c r="H1547" s="291"/>
      <c r="I1547" s="291"/>
      <c r="J1547" s="291"/>
      <c r="K1547" s="281"/>
      <c r="L1547" s="281"/>
      <c r="M1547" s="281"/>
      <c r="N1547" s="291"/>
      <c r="O1547" s="291"/>
      <c r="P1547" s="291"/>
      <c r="Q1547" s="291"/>
      <c r="R1547" s="291"/>
      <c r="S1547" s="281"/>
      <c r="T1547" s="281"/>
      <c r="U1547" s="229"/>
      <c r="V1547" s="229"/>
      <c r="W1547" s="229"/>
      <c r="X1547" s="229"/>
      <c r="Y1547" s="229"/>
      <c r="Z1547" s="229"/>
      <c r="AA1547" s="229"/>
      <c r="AB1547" s="229"/>
      <c r="AC1547" s="229"/>
      <c r="AD1547" s="229"/>
      <c r="AE1547" s="229"/>
      <c r="AF1547" s="14" t="s">
        <v>5453</v>
      </c>
      <c r="AG1547" s="229"/>
      <c r="AH1547" s="229"/>
      <c r="AI1547" s="229"/>
      <c r="AJ1547" s="218">
        <f t="shared" si="134"/>
        <v>4</v>
      </c>
      <c r="AK1547" s="84">
        <f t="shared" si="135"/>
        <v>1</v>
      </c>
      <c r="AL1547" s="84" t="e">
        <f>IF($BD608="X","—",VLOOKUP(E1547,#REF!,4,FALSE))</f>
        <v>#REF!</v>
      </c>
    </row>
    <row r="1548" spans="1:38" s="84" customFormat="1" ht="16.5">
      <c r="A1548" s="229"/>
      <c r="B1548" s="41">
        <f t="shared" si="137"/>
        <v>1546</v>
      </c>
      <c r="C1548" s="281" t="s">
        <v>5456</v>
      </c>
      <c r="D1548" s="291" t="s">
        <v>7466</v>
      </c>
      <c r="E1548" s="202" t="s">
        <v>7467</v>
      </c>
      <c r="F1548" s="291" t="str">
        <f t="shared" si="138"/>
        <v>E</v>
      </c>
      <c r="G1548" s="281" t="s">
        <v>7468</v>
      </c>
      <c r="H1548" s="291"/>
      <c r="I1548" s="291"/>
      <c r="J1548" s="291"/>
      <c r="K1548" s="281"/>
      <c r="L1548" s="281"/>
      <c r="M1548" s="281"/>
      <c r="N1548" s="291"/>
      <c r="O1548" s="291"/>
      <c r="P1548" s="291"/>
      <c r="Q1548" s="291"/>
      <c r="R1548" s="291"/>
      <c r="S1548" s="281"/>
      <c r="T1548" s="281"/>
      <c r="U1548" s="229"/>
      <c r="V1548" s="229"/>
      <c r="W1548" s="229"/>
      <c r="X1548" s="229"/>
      <c r="Y1548" s="229"/>
      <c r="Z1548" s="229"/>
      <c r="AA1548" s="229"/>
      <c r="AB1548" s="229"/>
      <c r="AC1548" s="229"/>
      <c r="AD1548" s="229"/>
      <c r="AE1548" s="229"/>
      <c r="AF1548" s="14" t="s">
        <v>5453</v>
      </c>
      <c r="AG1548" s="229"/>
      <c r="AH1548" s="229"/>
      <c r="AI1548" s="229"/>
      <c r="AJ1548" s="218">
        <f t="shared" si="134"/>
        <v>3</v>
      </c>
      <c r="AK1548" s="84">
        <f t="shared" si="135"/>
        <v>1</v>
      </c>
    </row>
    <row r="1549" spans="1:38" s="84" customFormat="1" ht="16.5">
      <c r="A1549" s="229"/>
      <c r="B1549" s="41">
        <f t="shared" si="137"/>
        <v>1547</v>
      </c>
      <c r="C1549" s="281" t="s">
        <v>5456</v>
      </c>
      <c r="D1549" s="291" t="s">
        <v>7469</v>
      </c>
      <c r="E1549" s="202" t="s">
        <v>7470</v>
      </c>
      <c r="F1549" s="291" t="str">
        <f t="shared" si="138"/>
        <v>E</v>
      </c>
      <c r="G1549" s="281" t="s">
        <v>7471</v>
      </c>
      <c r="H1549" s="291"/>
      <c r="I1549" s="291"/>
      <c r="J1549" s="291"/>
      <c r="K1549" s="281"/>
      <c r="L1549" s="281"/>
      <c r="M1549" s="281"/>
      <c r="N1549" s="291"/>
      <c r="O1549" s="291"/>
      <c r="P1549" s="291"/>
      <c r="Q1549" s="291"/>
      <c r="R1549" s="291"/>
      <c r="S1549" s="281"/>
      <c r="T1549" s="281"/>
      <c r="U1549" s="229"/>
      <c r="V1549" s="229"/>
      <c r="W1549" s="229"/>
      <c r="X1549" s="229"/>
      <c r="Y1549" s="229"/>
      <c r="Z1549" s="229"/>
      <c r="AA1549" s="229"/>
      <c r="AB1549" s="229"/>
      <c r="AC1549" s="229"/>
      <c r="AD1549" s="229"/>
      <c r="AE1549" s="229"/>
      <c r="AF1549" s="14" t="s">
        <v>5453</v>
      </c>
      <c r="AG1549" s="229"/>
      <c r="AH1549" s="229"/>
      <c r="AI1549" s="229"/>
      <c r="AJ1549" s="218">
        <f t="shared" si="134"/>
        <v>3</v>
      </c>
      <c r="AK1549" s="84">
        <f t="shared" si="135"/>
        <v>1</v>
      </c>
    </row>
    <row r="1550" spans="1:38" s="84" customFormat="1" ht="16.5">
      <c r="A1550" s="229"/>
      <c r="B1550" s="41">
        <f t="shared" si="137"/>
        <v>1548</v>
      </c>
      <c r="C1550" s="281" t="s">
        <v>5456</v>
      </c>
      <c r="D1550" s="291" t="s">
        <v>7472</v>
      </c>
      <c r="E1550" s="202" t="s">
        <v>7473</v>
      </c>
      <c r="F1550" s="291" t="str">
        <f t="shared" si="138"/>
        <v>E</v>
      </c>
      <c r="G1550" s="281" t="s">
        <v>7474</v>
      </c>
      <c r="H1550" s="291"/>
      <c r="I1550" s="291"/>
      <c r="J1550" s="291"/>
      <c r="K1550" s="281"/>
      <c r="L1550" s="281"/>
      <c r="M1550" s="281"/>
      <c r="N1550" s="291"/>
      <c r="O1550" s="291"/>
      <c r="P1550" s="291"/>
      <c r="Q1550" s="291"/>
      <c r="R1550" s="291"/>
      <c r="S1550" s="281"/>
      <c r="T1550" s="281"/>
      <c r="U1550" s="229"/>
      <c r="V1550" s="229"/>
      <c r="W1550" s="229"/>
      <c r="X1550" s="229"/>
      <c r="Y1550" s="229"/>
      <c r="Z1550" s="229"/>
      <c r="AA1550" s="229"/>
      <c r="AB1550" s="229"/>
      <c r="AC1550" s="229"/>
      <c r="AD1550" s="229"/>
      <c r="AE1550" s="229"/>
      <c r="AF1550" s="14" t="s">
        <v>5453</v>
      </c>
      <c r="AG1550" s="229"/>
      <c r="AH1550" s="229"/>
      <c r="AI1550" s="229"/>
      <c r="AJ1550" s="218">
        <f t="shared" si="134"/>
        <v>4</v>
      </c>
      <c r="AK1550" s="84">
        <f t="shared" si="135"/>
        <v>1</v>
      </c>
    </row>
    <row r="1551" spans="1:38" s="84" customFormat="1" ht="16.5">
      <c r="A1551" s="229"/>
      <c r="B1551" s="41">
        <f t="shared" si="137"/>
        <v>1549</v>
      </c>
      <c r="C1551" s="281" t="s">
        <v>5456</v>
      </c>
      <c r="D1551" s="291" t="s">
        <v>7475</v>
      </c>
      <c r="E1551" s="202" t="s">
        <v>7476</v>
      </c>
      <c r="F1551" s="291" t="str">
        <f t="shared" si="138"/>
        <v>E</v>
      </c>
      <c r="G1551" s="281" t="s">
        <v>7477</v>
      </c>
      <c r="H1551" s="291"/>
      <c r="I1551" s="291"/>
      <c r="J1551" s="291"/>
      <c r="K1551" s="281"/>
      <c r="L1551" s="281"/>
      <c r="M1551" s="281"/>
      <c r="N1551" s="291"/>
      <c r="O1551" s="291"/>
      <c r="P1551" s="291"/>
      <c r="Q1551" s="291"/>
      <c r="R1551" s="291"/>
      <c r="S1551" s="281"/>
      <c r="T1551" s="281"/>
      <c r="U1551" s="229"/>
      <c r="V1551" s="229"/>
      <c r="W1551" s="229"/>
      <c r="X1551" s="229"/>
      <c r="Y1551" s="229"/>
      <c r="Z1551" s="229"/>
      <c r="AA1551" s="229"/>
      <c r="AB1551" s="229"/>
      <c r="AC1551" s="229"/>
      <c r="AD1551" s="229"/>
      <c r="AE1551" s="229"/>
      <c r="AF1551" s="14" t="s">
        <v>5453</v>
      </c>
      <c r="AG1551" s="229"/>
      <c r="AH1551" s="229"/>
      <c r="AI1551" s="229"/>
      <c r="AJ1551" s="218">
        <f t="shared" si="134"/>
        <v>4</v>
      </c>
      <c r="AK1551" s="84">
        <f t="shared" si="135"/>
        <v>1</v>
      </c>
      <c r="AL1551" s="84" t="e">
        <f>IF($BD612="X","—",VLOOKUP(E1551,#REF!,4,FALSE))</f>
        <v>#REF!</v>
      </c>
    </row>
    <row r="1552" spans="1:38" s="84" customFormat="1" ht="16.5">
      <c r="A1552" s="229"/>
      <c r="B1552" s="41">
        <f t="shared" si="137"/>
        <v>1550</v>
      </c>
      <c r="C1552" s="281" t="s">
        <v>5456</v>
      </c>
      <c r="D1552" s="291" t="s">
        <v>7478</v>
      </c>
      <c r="E1552" s="202" t="s">
        <v>7479</v>
      </c>
      <c r="F1552" s="291" t="str">
        <f t="shared" si="138"/>
        <v>E</v>
      </c>
      <c r="G1552" s="281" t="s">
        <v>7480</v>
      </c>
      <c r="H1552" s="291"/>
      <c r="I1552" s="291"/>
      <c r="J1552" s="291"/>
      <c r="K1552" s="281"/>
      <c r="L1552" s="281"/>
      <c r="M1552" s="281"/>
      <c r="N1552" s="291"/>
      <c r="O1552" s="291"/>
      <c r="P1552" s="291"/>
      <c r="Q1552" s="291"/>
      <c r="R1552" s="291"/>
      <c r="S1552" s="281"/>
      <c r="T1552" s="281"/>
      <c r="U1552" s="229"/>
      <c r="V1552" s="229"/>
      <c r="W1552" s="229"/>
      <c r="X1552" s="229"/>
      <c r="Y1552" s="229"/>
      <c r="Z1552" s="229"/>
      <c r="AA1552" s="229"/>
      <c r="AB1552" s="229"/>
      <c r="AC1552" s="229"/>
      <c r="AD1552" s="229"/>
      <c r="AE1552" s="229"/>
      <c r="AF1552" s="14" t="s">
        <v>5453</v>
      </c>
      <c r="AG1552" s="229"/>
      <c r="AH1552" s="229"/>
      <c r="AI1552" s="229"/>
      <c r="AJ1552" s="218">
        <f t="shared" si="134"/>
        <v>5</v>
      </c>
      <c r="AK1552" s="84">
        <f t="shared" si="135"/>
        <v>1</v>
      </c>
    </row>
    <row r="1553" spans="1:37" s="84" customFormat="1" ht="16.5">
      <c r="A1553" s="229"/>
      <c r="B1553" s="41">
        <f t="shared" si="137"/>
        <v>1551</v>
      </c>
      <c r="C1553" s="281" t="s">
        <v>5456</v>
      </c>
      <c r="D1553" s="291" t="s">
        <v>7481</v>
      </c>
      <c r="E1553" s="202" t="s">
        <v>7482</v>
      </c>
      <c r="F1553" s="291" t="str">
        <f t="shared" si="138"/>
        <v>E</v>
      </c>
      <c r="G1553" s="281" t="s">
        <v>7483</v>
      </c>
      <c r="H1553" s="291"/>
      <c r="I1553" s="291"/>
      <c r="J1553" s="291"/>
      <c r="K1553" s="281"/>
      <c r="L1553" s="281"/>
      <c r="M1553" s="281"/>
      <c r="N1553" s="291"/>
      <c r="O1553" s="291"/>
      <c r="P1553" s="291"/>
      <c r="Q1553" s="291"/>
      <c r="R1553" s="291"/>
      <c r="S1553" s="281"/>
      <c r="T1553" s="281"/>
      <c r="U1553" s="229"/>
      <c r="V1553" s="229"/>
      <c r="W1553" s="229"/>
      <c r="X1553" s="229"/>
      <c r="Y1553" s="229"/>
      <c r="Z1553" s="229"/>
      <c r="AA1553" s="229"/>
      <c r="AB1553" s="229"/>
      <c r="AC1553" s="229"/>
      <c r="AD1553" s="229"/>
      <c r="AE1553" s="229"/>
      <c r="AF1553" s="14" t="s">
        <v>5453</v>
      </c>
      <c r="AG1553" s="229"/>
      <c r="AH1553" s="229"/>
      <c r="AI1553" s="229"/>
      <c r="AJ1553" s="218">
        <f t="shared" si="134"/>
        <v>5</v>
      </c>
      <c r="AK1553" s="84">
        <f t="shared" si="135"/>
        <v>1</v>
      </c>
    </row>
    <row r="1554" spans="1:37" s="84" customFormat="1" ht="16.5">
      <c r="A1554" s="229"/>
      <c r="B1554" s="41">
        <f t="shared" si="137"/>
        <v>1552</v>
      </c>
      <c r="C1554" s="281" t="s">
        <v>5456</v>
      </c>
      <c r="D1554" s="291" t="s">
        <v>7484</v>
      </c>
      <c r="E1554" s="202" t="s">
        <v>7485</v>
      </c>
      <c r="F1554" s="291" t="str">
        <f t="shared" si="138"/>
        <v>E</v>
      </c>
      <c r="G1554" s="281" t="s">
        <v>7486</v>
      </c>
      <c r="H1554" s="291"/>
      <c r="I1554" s="291"/>
      <c r="J1554" s="291"/>
      <c r="K1554" s="281"/>
      <c r="L1554" s="281"/>
      <c r="M1554" s="281"/>
      <c r="N1554" s="291"/>
      <c r="O1554" s="291"/>
      <c r="P1554" s="291"/>
      <c r="Q1554" s="291"/>
      <c r="R1554" s="291"/>
      <c r="S1554" s="281"/>
      <c r="T1554" s="281"/>
      <c r="U1554" s="229"/>
      <c r="V1554" s="229"/>
      <c r="W1554" s="229"/>
      <c r="X1554" s="229"/>
      <c r="Y1554" s="229"/>
      <c r="Z1554" s="229"/>
      <c r="AA1554" s="229"/>
      <c r="AB1554" s="229"/>
      <c r="AC1554" s="229"/>
      <c r="AD1554" s="229"/>
      <c r="AE1554" s="229"/>
      <c r="AF1554" s="14" t="s">
        <v>5453</v>
      </c>
      <c r="AG1554" s="229"/>
      <c r="AH1554" s="229"/>
      <c r="AI1554" s="229"/>
      <c r="AJ1554" s="218">
        <f t="shared" ref="AJ1554:AJ1617" si="139">COUNTIFS(D:D,D1554)</f>
        <v>7</v>
      </c>
      <c r="AK1554" s="84">
        <f t="shared" ref="AK1554:AK1617" si="140">COUNTIFS(E:E,E1554)</f>
        <v>1</v>
      </c>
    </row>
    <row r="1555" spans="1:37" s="84" customFormat="1" ht="16.5">
      <c r="A1555" s="229"/>
      <c r="B1555" s="41">
        <f t="shared" si="137"/>
        <v>1553</v>
      </c>
      <c r="C1555" s="281" t="s">
        <v>5456</v>
      </c>
      <c r="D1555" s="291" t="s">
        <v>7487</v>
      </c>
      <c r="E1555" s="202" t="s">
        <v>7488</v>
      </c>
      <c r="F1555" s="291" t="str">
        <f t="shared" si="138"/>
        <v>E</v>
      </c>
      <c r="G1555" s="281" t="s">
        <v>7489</v>
      </c>
      <c r="H1555" s="291"/>
      <c r="I1555" s="291"/>
      <c r="J1555" s="291"/>
      <c r="K1555" s="281"/>
      <c r="L1555" s="281"/>
      <c r="M1555" s="281"/>
      <c r="N1555" s="291"/>
      <c r="O1555" s="291"/>
      <c r="P1555" s="291"/>
      <c r="Q1555" s="291"/>
      <c r="R1555" s="291"/>
      <c r="S1555" s="281"/>
      <c r="T1555" s="281"/>
      <c r="U1555" s="229"/>
      <c r="V1555" s="229"/>
      <c r="W1555" s="229"/>
      <c r="X1555" s="229"/>
      <c r="Y1555" s="229"/>
      <c r="Z1555" s="229"/>
      <c r="AA1555" s="229"/>
      <c r="AB1555" s="229"/>
      <c r="AC1555" s="229"/>
      <c r="AD1555" s="229"/>
      <c r="AE1555" s="229"/>
      <c r="AF1555" s="14" t="s">
        <v>5453</v>
      </c>
      <c r="AG1555" s="229"/>
      <c r="AH1555" s="229"/>
      <c r="AI1555" s="229"/>
      <c r="AJ1555" s="218">
        <f t="shared" si="139"/>
        <v>7</v>
      </c>
      <c r="AK1555" s="84">
        <f t="shared" si="140"/>
        <v>1</v>
      </c>
    </row>
    <row r="1556" spans="1:37" s="84" customFormat="1" ht="16.5">
      <c r="A1556" s="41"/>
      <c r="B1556" s="41">
        <f t="shared" si="137"/>
        <v>1554</v>
      </c>
      <c r="C1556" s="41" t="s">
        <v>5456</v>
      </c>
      <c r="D1556" s="158" t="s">
        <v>3071</v>
      </c>
      <c r="E1556" s="158" t="s">
        <v>3072</v>
      </c>
      <c r="F1556" s="158" t="str">
        <f t="shared" si="138"/>
        <v>E</v>
      </c>
      <c r="G1556" s="41" t="s">
        <v>3075</v>
      </c>
      <c r="H1556" s="158" t="s">
        <v>949</v>
      </c>
      <c r="I1556" s="158" t="s">
        <v>949</v>
      </c>
      <c r="J1556" s="158" t="s">
        <v>949</v>
      </c>
      <c r="K1556" s="41" t="s">
        <v>949</v>
      </c>
      <c r="L1556" s="41" t="s">
        <v>949</v>
      </c>
      <c r="M1556" s="41" t="s">
        <v>949</v>
      </c>
      <c r="N1556" s="158" t="s">
        <v>949</v>
      </c>
      <c r="O1556" s="158" t="s">
        <v>949</v>
      </c>
      <c r="P1556" s="158" t="s">
        <v>949</v>
      </c>
      <c r="Q1556" s="158" t="s">
        <v>949</v>
      </c>
      <c r="R1556" s="158" t="s">
        <v>1338</v>
      </c>
      <c r="S1556" s="41" t="s">
        <v>949</v>
      </c>
      <c r="T1556" s="41" t="s">
        <v>949</v>
      </c>
      <c r="U1556" s="41"/>
      <c r="V1556" s="41"/>
      <c r="W1556" s="41"/>
      <c r="X1556" s="41"/>
      <c r="Y1556" s="41"/>
      <c r="Z1556" s="41"/>
      <c r="AA1556" s="41"/>
      <c r="AB1556" s="41"/>
      <c r="AC1556" s="41"/>
      <c r="AD1556" s="41"/>
      <c r="AE1556" s="41" t="s">
        <v>989</v>
      </c>
      <c r="AF1556" s="41" t="s">
        <v>246</v>
      </c>
      <c r="AG1556" s="41"/>
      <c r="AH1556" s="41"/>
      <c r="AI1556" s="229"/>
      <c r="AJ1556" s="218">
        <f t="shared" si="139"/>
        <v>1</v>
      </c>
      <c r="AK1556" s="84">
        <f t="shared" si="140"/>
        <v>1</v>
      </c>
    </row>
    <row r="1557" spans="1:37" s="84" customFormat="1" ht="16.5">
      <c r="A1557" s="41"/>
      <c r="B1557" s="274">
        <f t="shared" si="137"/>
        <v>1555</v>
      </c>
      <c r="C1557" s="274" t="s">
        <v>5456</v>
      </c>
      <c r="D1557" s="159" t="s">
        <v>7490</v>
      </c>
      <c r="E1557" s="1326" t="s">
        <v>7491</v>
      </c>
      <c r="F1557" s="159" t="str">
        <f t="shared" si="138"/>
        <v>E</v>
      </c>
      <c r="G1557" s="274" t="s">
        <v>7492</v>
      </c>
      <c r="H1557" s="159" t="s">
        <v>949</v>
      </c>
      <c r="I1557" s="159" t="s">
        <v>949</v>
      </c>
      <c r="J1557" s="159" t="s">
        <v>949</v>
      </c>
      <c r="K1557" s="274" t="s">
        <v>949</v>
      </c>
      <c r="L1557" s="274" t="s">
        <v>949</v>
      </c>
      <c r="M1557" s="274" t="s">
        <v>949</v>
      </c>
      <c r="N1557" s="159" t="s">
        <v>949</v>
      </c>
      <c r="O1557" s="159" t="s">
        <v>949</v>
      </c>
      <c r="P1557" s="159" t="s">
        <v>949</v>
      </c>
      <c r="Q1557" s="159" t="s">
        <v>949</v>
      </c>
      <c r="R1557" s="159" t="s">
        <v>3615</v>
      </c>
      <c r="S1557" s="274" t="s">
        <v>949</v>
      </c>
      <c r="T1557" s="41" t="s">
        <v>949</v>
      </c>
      <c r="U1557" s="41"/>
      <c r="V1557" s="41"/>
      <c r="W1557" s="41"/>
      <c r="X1557" s="41"/>
      <c r="Y1557" s="41"/>
      <c r="Z1557" s="41"/>
      <c r="AA1557" s="41"/>
      <c r="AB1557" s="41"/>
      <c r="AC1557" s="41"/>
      <c r="AD1557" s="41"/>
      <c r="AE1557" s="41" t="s">
        <v>989</v>
      </c>
      <c r="AF1557" s="274" t="s">
        <v>246</v>
      </c>
      <c r="AG1557" s="41"/>
      <c r="AH1557" s="41"/>
      <c r="AI1557" s="229"/>
      <c r="AJ1557" s="218">
        <f t="shared" si="139"/>
        <v>1</v>
      </c>
      <c r="AK1557" s="84">
        <f t="shared" si="140"/>
        <v>1</v>
      </c>
    </row>
    <row r="1558" spans="1:37" s="84" customFormat="1" ht="16.5">
      <c r="A1558" s="629"/>
      <c r="B1558" s="41">
        <f t="shared" si="137"/>
        <v>1556</v>
      </c>
      <c r="C1558" s="41" t="s">
        <v>5456</v>
      </c>
      <c r="D1558" s="330" t="s">
        <v>3080</v>
      </c>
      <c r="E1558" s="158" t="s">
        <v>3081</v>
      </c>
      <c r="F1558" s="158" t="str">
        <f t="shared" si="138"/>
        <v>E</v>
      </c>
      <c r="G1558" s="237" t="s">
        <v>3084</v>
      </c>
      <c r="H1558" s="158" t="s">
        <v>949</v>
      </c>
      <c r="I1558" s="158" t="s">
        <v>949</v>
      </c>
      <c r="J1558" s="158" t="s">
        <v>949</v>
      </c>
      <c r="K1558" s="41" t="s">
        <v>949</v>
      </c>
      <c r="L1558" s="41" t="s">
        <v>949</v>
      </c>
      <c r="M1558" s="41" t="s">
        <v>949</v>
      </c>
      <c r="N1558" s="158" t="s">
        <v>949</v>
      </c>
      <c r="O1558" s="158" t="s">
        <v>949</v>
      </c>
      <c r="P1558" s="158" t="s">
        <v>949</v>
      </c>
      <c r="Q1558" s="158" t="s">
        <v>949</v>
      </c>
      <c r="R1558" s="158" t="s">
        <v>1338</v>
      </c>
      <c r="S1558" s="41" t="s">
        <v>949</v>
      </c>
      <c r="T1558" s="789" t="s">
        <v>949</v>
      </c>
      <c r="U1558" s="41"/>
      <c r="V1558" s="41"/>
      <c r="W1558" s="41"/>
      <c r="X1558" s="41"/>
      <c r="Y1558" s="41"/>
      <c r="Z1558" s="41"/>
      <c r="AA1558" s="41"/>
      <c r="AB1558" s="41"/>
      <c r="AC1558" s="41"/>
      <c r="AD1558" s="629"/>
      <c r="AE1558" s="41" t="s">
        <v>989</v>
      </c>
      <c r="AF1558" s="41" t="s">
        <v>246</v>
      </c>
      <c r="AG1558" s="789"/>
      <c r="AH1558" s="41"/>
      <c r="AI1558" s="229"/>
      <c r="AJ1558" s="218">
        <f t="shared" si="139"/>
        <v>1</v>
      </c>
      <c r="AK1558" s="84">
        <f t="shared" si="140"/>
        <v>1</v>
      </c>
    </row>
    <row r="1559" spans="1:37" s="84" customFormat="1" ht="16.5">
      <c r="A1559" s="629"/>
      <c r="B1559" s="41">
        <f t="shared" si="137"/>
        <v>1557</v>
      </c>
      <c r="C1559" s="41" t="s">
        <v>5456</v>
      </c>
      <c r="D1559" s="330" t="s">
        <v>3085</v>
      </c>
      <c r="E1559" s="158" t="s">
        <v>3086</v>
      </c>
      <c r="F1559" s="158" t="str">
        <f t="shared" si="138"/>
        <v>E</v>
      </c>
      <c r="G1559" s="237" t="s">
        <v>7493</v>
      </c>
      <c r="H1559" s="158" t="s">
        <v>949</v>
      </c>
      <c r="I1559" s="158" t="s">
        <v>949</v>
      </c>
      <c r="J1559" s="158" t="s">
        <v>949</v>
      </c>
      <c r="K1559" s="41" t="s">
        <v>949</v>
      </c>
      <c r="L1559" s="41" t="s">
        <v>949</v>
      </c>
      <c r="M1559" s="41" t="s">
        <v>949</v>
      </c>
      <c r="N1559" s="158" t="s">
        <v>949</v>
      </c>
      <c r="O1559" s="158" t="s">
        <v>949</v>
      </c>
      <c r="P1559" s="158" t="s">
        <v>949</v>
      </c>
      <c r="Q1559" s="158" t="s">
        <v>949</v>
      </c>
      <c r="R1559" s="158" t="s">
        <v>1338</v>
      </c>
      <c r="S1559" s="41" t="s">
        <v>949</v>
      </c>
      <c r="T1559" s="789" t="s">
        <v>949</v>
      </c>
      <c r="U1559" s="41"/>
      <c r="V1559" s="41"/>
      <c r="W1559" s="41"/>
      <c r="X1559" s="41"/>
      <c r="Y1559" s="41"/>
      <c r="Z1559" s="41"/>
      <c r="AA1559" s="41"/>
      <c r="AB1559" s="41"/>
      <c r="AC1559" s="41"/>
      <c r="AD1559" s="629"/>
      <c r="AE1559" s="41" t="s">
        <v>989</v>
      </c>
      <c r="AF1559" s="41" t="s">
        <v>246</v>
      </c>
      <c r="AG1559" s="789"/>
      <c r="AH1559" s="41"/>
      <c r="AI1559" s="229"/>
      <c r="AJ1559" s="218">
        <f t="shared" si="139"/>
        <v>1</v>
      </c>
      <c r="AK1559" s="84">
        <f t="shared" si="140"/>
        <v>1</v>
      </c>
    </row>
    <row r="1560" spans="1:37" s="84" customFormat="1" ht="16.5">
      <c r="A1560" s="801"/>
      <c r="B1560" s="41">
        <f t="shared" si="137"/>
        <v>1558</v>
      </c>
      <c r="C1560" s="41" t="s">
        <v>5456</v>
      </c>
      <c r="D1560" s="330" t="s">
        <v>3089</v>
      </c>
      <c r="E1560" s="158" t="s">
        <v>3090</v>
      </c>
      <c r="F1560" s="158" t="str">
        <f t="shared" si="138"/>
        <v>E</v>
      </c>
      <c r="G1560" s="237" t="s">
        <v>3091</v>
      </c>
      <c r="H1560" s="158" t="s">
        <v>949</v>
      </c>
      <c r="I1560" s="158" t="s">
        <v>949</v>
      </c>
      <c r="J1560" s="158" t="s">
        <v>949</v>
      </c>
      <c r="K1560" s="41" t="s">
        <v>949</v>
      </c>
      <c r="L1560" s="41" t="s">
        <v>949</v>
      </c>
      <c r="M1560" s="87" t="s">
        <v>949</v>
      </c>
      <c r="N1560" s="5" t="s">
        <v>949</v>
      </c>
      <c r="O1560" s="5" t="s">
        <v>949</v>
      </c>
      <c r="P1560" s="5" t="s">
        <v>949</v>
      </c>
      <c r="Q1560" s="158" t="s">
        <v>949</v>
      </c>
      <c r="R1560" s="158" t="s">
        <v>1338</v>
      </c>
      <c r="S1560" s="41" t="s">
        <v>949</v>
      </c>
      <c r="T1560" s="789" t="s">
        <v>949</v>
      </c>
      <c r="U1560" s="41"/>
      <c r="V1560" s="41"/>
      <c r="W1560" s="41"/>
      <c r="X1560" s="41"/>
      <c r="Y1560" s="41"/>
      <c r="Z1560" s="41"/>
      <c r="AA1560" s="41"/>
      <c r="AB1560" s="41"/>
      <c r="AC1560" s="41"/>
      <c r="AD1560" s="629"/>
      <c r="AE1560" s="41" t="s">
        <v>989</v>
      </c>
      <c r="AF1560" s="41" t="s">
        <v>246</v>
      </c>
      <c r="AG1560" s="840"/>
      <c r="AH1560" s="222"/>
      <c r="AI1560" s="229"/>
      <c r="AJ1560" s="218">
        <f t="shared" si="139"/>
        <v>1</v>
      </c>
      <c r="AK1560" s="84">
        <f t="shared" si="140"/>
        <v>1</v>
      </c>
    </row>
    <row r="1561" spans="1:37" s="84" customFormat="1" ht="16.5">
      <c r="A1561" s="801"/>
      <c r="B1561" s="41">
        <f t="shared" si="137"/>
        <v>1559</v>
      </c>
      <c r="C1561" s="41" t="s">
        <v>5456</v>
      </c>
      <c r="D1561" s="330" t="s">
        <v>7494</v>
      </c>
      <c r="E1561" s="158" t="s">
        <v>7495</v>
      </c>
      <c r="F1561" s="158" t="str">
        <f t="shared" si="138"/>
        <v>E</v>
      </c>
      <c r="G1561" s="237" t="s">
        <v>7496</v>
      </c>
      <c r="H1561" s="158" t="s">
        <v>949</v>
      </c>
      <c r="I1561" s="158" t="s">
        <v>949</v>
      </c>
      <c r="J1561" s="158" t="s">
        <v>949</v>
      </c>
      <c r="K1561" s="41" t="s">
        <v>949</v>
      </c>
      <c r="L1561" s="41" t="s">
        <v>949</v>
      </c>
      <c r="M1561" s="41" t="s">
        <v>949</v>
      </c>
      <c r="N1561" s="158" t="s">
        <v>949</v>
      </c>
      <c r="O1561" s="158" t="s">
        <v>949</v>
      </c>
      <c r="P1561" s="158" t="s">
        <v>949</v>
      </c>
      <c r="Q1561" s="158" t="s">
        <v>949</v>
      </c>
      <c r="R1561" s="158" t="s">
        <v>1338</v>
      </c>
      <c r="S1561" s="41" t="s">
        <v>949</v>
      </c>
      <c r="T1561" s="789" t="s">
        <v>949</v>
      </c>
      <c r="U1561" s="41"/>
      <c r="V1561" s="41"/>
      <c r="W1561" s="41"/>
      <c r="X1561" s="41"/>
      <c r="Y1561" s="41"/>
      <c r="Z1561" s="41"/>
      <c r="AA1561" s="41"/>
      <c r="AB1561" s="41"/>
      <c r="AC1561" s="41"/>
      <c r="AD1561" s="629"/>
      <c r="AE1561" s="41" t="s">
        <v>989</v>
      </c>
      <c r="AF1561" s="41" t="s">
        <v>246</v>
      </c>
      <c r="AG1561" s="840"/>
      <c r="AH1561" s="222"/>
      <c r="AI1561" s="229"/>
      <c r="AJ1561" s="218">
        <f t="shared" si="139"/>
        <v>1</v>
      </c>
      <c r="AK1561" s="84">
        <f t="shared" si="140"/>
        <v>1</v>
      </c>
    </row>
    <row r="1562" spans="1:37" s="84" customFormat="1" ht="16.5">
      <c r="A1562" s="640"/>
      <c r="B1562" s="41">
        <f t="shared" si="137"/>
        <v>1560</v>
      </c>
      <c r="C1562" s="281" t="s">
        <v>5456</v>
      </c>
      <c r="D1562" s="291" t="s">
        <v>7497</v>
      </c>
      <c r="E1562" s="106" t="s">
        <v>7498</v>
      </c>
      <c r="F1562" s="291" t="str">
        <f t="shared" ref="F1562:F1586" si="141">MID(D1562,4,1)</f>
        <v>E</v>
      </c>
      <c r="G1562" s="281" t="s">
        <v>4881</v>
      </c>
      <c r="H1562" s="247"/>
      <c r="I1562" s="247"/>
      <c r="J1562" s="247"/>
      <c r="K1562" s="220"/>
      <c r="L1562" s="220"/>
      <c r="M1562" s="220"/>
      <c r="N1562" s="247"/>
      <c r="O1562" s="247"/>
      <c r="P1562" s="247"/>
      <c r="Q1562" s="247"/>
      <c r="R1562" s="244"/>
      <c r="S1562" s="41"/>
      <c r="T1562" s="789"/>
      <c r="U1562" s="229"/>
      <c r="V1562" s="229"/>
      <c r="W1562" s="229"/>
      <c r="X1562" s="229"/>
      <c r="Y1562" s="229"/>
      <c r="Z1562" s="229"/>
      <c r="AA1562" s="229"/>
      <c r="AB1562" s="229"/>
      <c r="AC1562" s="229"/>
      <c r="AD1562" s="640"/>
      <c r="AE1562" s="218" t="s">
        <v>989</v>
      </c>
      <c r="AF1562" s="229" t="s">
        <v>246</v>
      </c>
      <c r="AG1562" s="641"/>
      <c r="AH1562" s="229"/>
      <c r="AI1562" s="229"/>
      <c r="AJ1562" s="218">
        <f t="shared" si="139"/>
        <v>1</v>
      </c>
      <c r="AK1562" s="84">
        <f t="shared" si="140"/>
        <v>1</v>
      </c>
    </row>
    <row r="1563" spans="1:37" s="84" customFormat="1" ht="16.5">
      <c r="A1563" s="218"/>
      <c r="B1563" s="275">
        <f t="shared" si="137"/>
        <v>1561</v>
      </c>
      <c r="C1563" s="275" t="s">
        <v>5456</v>
      </c>
      <c r="D1563" s="628" t="s">
        <v>4879</v>
      </c>
      <c r="E1563" s="160" t="s">
        <v>4880</v>
      </c>
      <c r="F1563" s="160" t="str">
        <f t="shared" si="141"/>
        <v>E</v>
      </c>
      <c r="G1563" s="795" t="s">
        <v>4881</v>
      </c>
      <c r="H1563" s="1072" t="s">
        <v>5034</v>
      </c>
      <c r="I1563" s="1072" t="s">
        <v>5034</v>
      </c>
      <c r="J1563" s="1072" t="s">
        <v>5034</v>
      </c>
      <c r="K1563" s="1073" t="s">
        <v>5034</v>
      </c>
      <c r="L1563" s="1073" t="s">
        <v>5034</v>
      </c>
      <c r="M1563" s="795"/>
      <c r="N1563" s="7"/>
      <c r="O1563" s="244"/>
      <c r="P1563" s="831" t="s">
        <v>945</v>
      </c>
      <c r="Q1563" s="831"/>
      <c r="R1563" s="831" t="s">
        <v>1338</v>
      </c>
      <c r="S1563" s="649"/>
      <c r="T1563" s="218"/>
      <c r="U1563" s="218"/>
      <c r="V1563" s="218"/>
      <c r="W1563" s="218"/>
      <c r="X1563" s="218"/>
      <c r="Y1563" s="218"/>
      <c r="Z1563" s="218"/>
      <c r="AA1563" s="218"/>
      <c r="AB1563" s="218"/>
      <c r="AC1563" s="218"/>
      <c r="AD1563" s="218"/>
      <c r="AE1563" s="218" t="s">
        <v>989</v>
      </c>
      <c r="AF1563" s="649" t="s">
        <v>246</v>
      </c>
      <c r="AG1563" s="218"/>
      <c r="AH1563" s="218"/>
      <c r="AI1563" s="229"/>
      <c r="AJ1563" s="218">
        <f t="shared" si="139"/>
        <v>1</v>
      </c>
      <c r="AK1563" s="84">
        <f t="shared" si="140"/>
        <v>1</v>
      </c>
    </row>
    <row r="1564" spans="1:37" s="84" customFormat="1" ht="16.5">
      <c r="A1564" s="41"/>
      <c r="B1564" s="41">
        <f t="shared" si="137"/>
        <v>1562</v>
      </c>
      <c r="C1564" s="41" t="s">
        <v>5456</v>
      </c>
      <c r="D1564" s="158" t="s">
        <v>3076</v>
      </c>
      <c r="E1564" s="158" t="s">
        <v>3077</v>
      </c>
      <c r="F1564" s="158" t="str">
        <f t="shared" si="141"/>
        <v>E</v>
      </c>
      <c r="G1564" s="41" t="s">
        <v>3079</v>
      </c>
      <c r="H1564" s="158" t="s">
        <v>949</v>
      </c>
      <c r="I1564" s="158" t="s">
        <v>949</v>
      </c>
      <c r="J1564" s="158" t="s">
        <v>949</v>
      </c>
      <c r="K1564" s="41" t="s">
        <v>949</v>
      </c>
      <c r="L1564" s="41" t="s">
        <v>949</v>
      </c>
      <c r="M1564" s="41" t="s">
        <v>949</v>
      </c>
      <c r="N1564" s="158" t="s">
        <v>949</v>
      </c>
      <c r="O1564" s="158" t="s">
        <v>949</v>
      </c>
      <c r="P1564" s="158" t="s">
        <v>949</v>
      </c>
      <c r="Q1564" s="158" t="s">
        <v>949</v>
      </c>
      <c r="R1564" s="158" t="s">
        <v>1338</v>
      </c>
      <c r="S1564" s="41" t="s">
        <v>949</v>
      </c>
      <c r="T1564" s="41" t="s">
        <v>949</v>
      </c>
      <c r="U1564" s="41"/>
      <c r="V1564" s="41"/>
      <c r="W1564" s="41"/>
      <c r="X1564" s="41"/>
      <c r="Y1564" s="41"/>
      <c r="Z1564" s="41"/>
      <c r="AA1564" s="41"/>
      <c r="AB1564" s="41"/>
      <c r="AC1564" s="41"/>
      <c r="AD1564" s="41"/>
      <c r="AE1564" s="41" t="s">
        <v>989</v>
      </c>
      <c r="AF1564" s="41" t="s">
        <v>246</v>
      </c>
      <c r="AG1564" s="41"/>
      <c r="AH1564" s="41"/>
      <c r="AI1564" s="229"/>
      <c r="AJ1564" s="218">
        <f t="shared" si="139"/>
        <v>1</v>
      </c>
      <c r="AK1564" s="84">
        <f t="shared" si="140"/>
        <v>1</v>
      </c>
    </row>
    <row r="1565" spans="1:37" s="84" customFormat="1" ht="16.5">
      <c r="A1565" s="41"/>
      <c r="B1565" s="41">
        <f t="shared" si="137"/>
        <v>1563</v>
      </c>
      <c r="C1565" s="41" t="s">
        <v>5456</v>
      </c>
      <c r="D1565" s="158" t="s">
        <v>7499</v>
      </c>
      <c r="E1565" s="106" t="s">
        <v>7500</v>
      </c>
      <c r="F1565" s="158" t="str">
        <f t="shared" si="141"/>
        <v>E</v>
      </c>
      <c r="G1565" s="41" t="s">
        <v>7501</v>
      </c>
      <c r="H1565" s="158" t="s">
        <v>949</v>
      </c>
      <c r="I1565" s="158" t="s">
        <v>949</v>
      </c>
      <c r="J1565" s="158" t="s">
        <v>949</v>
      </c>
      <c r="K1565" s="41" t="s">
        <v>949</v>
      </c>
      <c r="L1565" s="41" t="s">
        <v>949</v>
      </c>
      <c r="M1565" s="41" t="s">
        <v>949</v>
      </c>
      <c r="N1565" s="158" t="s">
        <v>949</v>
      </c>
      <c r="O1565" s="158" t="s">
        <v>949</v>
      </c>
      <c r="P1565" s="158" t="s">
        <v>949</v>
      </c>
      <c r="Q1565" s="158" t="s">
        <v>949</v>
      </c>
      <c r="R1565" s="159" t="s">
        <v>3615</v>
      </c>
      <c r="S1565" s="41" t="s">
        <v>949</v>
      </c>
      <c r="T1565" s="41" t="s">
        <v>949</v>
      </c>
      <c r="U1565" s="41"/>
      <c r="V1565" s="41"/>
      <c r="W1565" s="41"/>
      <c r="X1565" s="41"/>
      <c r="Y1565" s="41"/>
      <c r="Z1565" s="41"/>
      <c r="AA1565" s="41"/>
      <c r="AB1565" s="41"/>
      <c r="AC1565" s="41"/>
      <c r="AD1565" s="41"/>
      <c r="AE1565" s="41" t="s">
        <v>989</v>
      </c>
      <c r="AF1565" s="41" t="s">
        <v>246</v>
      </c>
      <c r="AG1565" s="41"/>
      <c r="AH1565" s="41"/>
      <c r="AI1565" s="229"/>
      <c r="AJ1565" s="218">
        <f t="shared" si="139"/>
        <v>1</v>
      </c>
      <c r="AK1565" s="84">
        <f t="shared" si="140"/>
        <v>1</v>
      </c>
    </row>
    <row r="1566" spans="1:37" s="84" customFormat="1" ht="16.5">
      <c r="A1566" s="41"/>
      <c r="B1566" s="41">
        <f t="shared" si="137"/>
        <v>1564</v>
      </c>
      <c r="C1566" s="41" t="s">
        <v>5456</v>
      </c>
      <c r="D1566" s="330" t="s">
        <v>7502</v>
      </c>
      <c r="E1566" s="158" t="s">
        <v>7503</v>
      </c>
      <c r="F1566" s="158" t="str">
        <f t="shared" si="141"/>
        <v>E</v>
      </c>
      <c r="G1566" s="237" t="s">
        <v>7504</v>
      </c>
      <c r="H1566" s="158" t="s">
        <v>949</v>
      </c>
      <c r="I1566" s="158" t="s">
        <v>949</v>
      </c>
      <c r="J1566" s="158" t="s">
        <v>949</v>
      </c>
      <c r="K1566" s="41" t="s">
        <v>949</v>
      </c>
      <c r="L1566" s="41" t="s">
        <v>949</v>
      </c>
      <c r="M1566" s="41" t="s">
        <v>949</v>
      </c>
      <c r="N1566" s="158" t="s">
        <v>949</v>
      </c>
      <c r="O1566" s="158" t="s">
        <v>949</v>
      </c>
      <c r="P1566" s="158" t="s">
        <v>949</v>
      </c>
      <c r="Q1566" s="158" t="s">
        <v>949</v>
      </c>
      <c r="R1566" s="159" t="s">
        <v>3615</v>
      </c>
      <c r="S1566" s="41" t="s">
        <v>949</v>
      </c>
      <c r="T1566" s="41" t="s">
        <v>949</v>
      </c>
      <c r="U1566" s="41"/>
      <c r="V1566" s="41"/>
      <c r="W1566" s="41"/>
      <c r="X1566" s="41"/>
      <c r="Y1566" s="41"/>
      <c r="Z1566" s="41"/>
      <c r="AA1566" s="41"/>
      <c r="AB1566" s="41"/>
      <c r="AC1566" s="41"/>
      <c r="AD1566" s="41"/>
      <c r="AE1566" s="41" t="s">
        <v>989</v>
      </c>
      <c r="AF1566" s="41" t="s">
        <v>246</v>
      </c>
      <c r="AG1566" s="41"/>
      <c r="AH1566" s="41"/>
      <c r="AI1566" s="229"/>
      <c r="AJ1566" s="218">
        <f t="shared" si="139"/>
        <v>1</v>
      </c>
      <c r="AK1566" s="84">
        <f t="shared" si="140"/>
        <v>1</v>
      </c>
    </row>
    <row r="1567" spans="1:37" s="84" customFormat="1" ht="16.5">
      <c r="A1567" s="41"/>
      <c r="B1567" s="41">
        <f t="shared" si="137"/>
        <v>1565</v>
      </c>
      <c r="C1567" s="41" t="s">
        <v>5456</v>
      </c>
      <c r="D1567" s="330" t="s">
        <v>7505</v>
      </c>
      <c r="E1567" s="158" t="s">
        <v>7506</v>
      </c>
      <c r="F1567" s="158" t="str">
        <f t="shared" si="141"/>
        <v>E</v>
      </c>
      <c r="G1567" s="237" t="s">
        <v>7507</v>
      </c>
      <c r="H1567" s="158" t="s">
        <v>949</v>
      </c>
      <c r="I1567" s="158" t="s">
        <v>949</v>
      </c>
      <c r="J1567" s="158" t="s">
        <v>949</v>
      </c>
      <c r="K1567" s="41" t="s">
        <v>949</v>
      </c>
      <c r="L1567" s="41" t="s">
        <v>949</v>
      </c>
      <c r="M1567" s="41" t="s">
        <v>949</v>
      </c>
      <c r="N1567" s="158" t="s">
        <v>949</v>
      </c>
      <c r="O1567" s="158" t="s">
        <v>949</v>
      </c>
      <c r="P1567" s="158" t="s">
        <v>949</v>
      </c>
      <c r="Q1567" s="158" t="s">
        <v>949</v>
      </c>
      <c r="R1567" s="159" t="s">
        <v>3615</v>
      </c>
      <c r="S1567" s="41" t="s">
        <v>949</v>
      </c>
      <c r="T1567" s="41" t="s">
        <v>949</v>
      </c>
      <c r="U1567" s="41"/>
      <c r="V1567" s="41"/>
      <c r="W1567" s="41"/>
      <c r="X1567" s="41"/>
      <c r="Y1567" s="41"/>
      <c r="Z1567" s="41"/>
      <c r="AA1567" s="41"/>
      <c r="AB1567" s="41"/>
      <c r="AC1567" s="41"/>
      <c r="AD1567" s="41"/>
      <c r="AE1567" s="41" t="s">
        <v>989</v>
      </c>
      <c r="AF1567" s="41" t="s">
        <v>246</v>
      </c>
      <c r="AG1567" s="41"/>
      <c r="AH1567" s="41"/>
      <c r="AI1567" s="229"/>
      <c r="AJ1567" s="218">
        <f t="shared" si="139"/>
        <v>1</v>
      </c>
      <c r="AK1567" s="84">
        <f t="shared" si="140"/>
        <v>1</v>
      </c>
    </row>
    <row r="1568" spans="1:37" s="84" customFormat="1" ht="16.5">
      <c r="A1568" s="222"/>
      <c r="B1568" s="41">
        <f t="shared" ref="B1568:B1606" si="142">ROW()-2</f>
        <v>1566</v>
      </c>
      <c r="C1568" s="41" t="s">
        <v>5456</v>
      </c>
      <c r="D1568" s="330" t="s">
        <v>7508</v>
      </c>
      <c r="E1568" s="158" t="s">
        <v>7509</v>
      </c>
      <c r="F1568" s="158" t="str">
        <f t="shared" si="141"/>
        <v>E</v>
      </c>
      <c r="G1568" s="237" t="s">
        <v>7510</v>
      </c>
      <c r="H1568" s="158" t="s">
        <v>949</v>
      </c>
      <c r="I1568" s="158" t="s">
        <v>949</v>
      </c>
      <c r="J1568" s="158" t="s">
        <v>949</v>
      </c>
      <c r="K1568" s="41" t="s">
        <v>949</v>
      </c>
      <c r="L1568" s="41" t="s">
        <v>949</v>
      </c>
      <c r="M1568" s="41" t="s">
        <v>949</v>
      </c>
      <c r="N1568" s="158" t="s">
        <v>949</v>
      </c>
      <c r="O1568" s="158" t="s">
        <v>949</v>
      </c>
      <c r="P1568" s="158" t="s">
        <v>949</v>
      </c>
      <c r="Q1568" s="158" t="s">
        <v>949</v>
      </c>
      <c r="R1568" s="159" t="s">
        <v>3615</v>
      </c>
      <c r="S1568" s="41" t="s">
        <v>949</v>
      </c>
      <c r="T1568" s="41" t="s">
        <v>949</v>
      </c>
      <c r="U1568" s="41"/>
      <c r="V1568" s="41"/>
      <c r="W1568" s="41"/>
      <c r="X1568" s="41"/>
      <c r="Y1568" s="41"/>
      <c r="Z1568" s="41"/>
      <c r="AA1568" s="41"/>
      <c r="AB1568" s="41"/>
      <c r="AC1568" s="41"/>
      <c r="AD1568" s="41"/>
      <c r="AE1568" s="41" t="s">
        <v>989</v>
      </c>
      <c r="AF1568" s="41" t="s">
        <v>246</v>
      </c>
      <c r="AG1568" s="222"/>
      <c r="AH1568" s="222"/>
      <c r="AI1568" s="229"/>
      <c r="AJ1568" s="218">
        <f t="shared" si="139"/>
        <v>1</v>
      </c>
      <c r="AK1568" s="84">
        <f t="shared" si="140"/>
        <v>1</v>
      </c>
    </row>
    <row r="1569" spans="1:38" s="84" customFormat="1" ht="16.5">
      <c r="A1569" s="222"/>
      <c r="B1569" s="41">
        <f t="shared" si="142"/>
        <v>1567</v>
      </c>
      <c r="C1569" s="41" t="s">
        <v>5456</v>
      </c>
      <c r="D1569" s="330" t="s">
        <v>7511</v>
      </c>
      <c r="E1569" s="158" t="s">
        <v>7512</v>
      </c>
      <c r="F1569" s="158" t="str">
        <f t="shared" si="141"/>
        <v>E</v>
      </c>
      <c r="G1569" s="237" t="s">
        <v>7513</v>
      </c>
      <c r="H1569" s="158" t="s">
        <v>949</v>
      </c>
      <c r="I1569" s="158" t="s">
        <v>949</v>
      </c>
      <c r="J1569" s="158" t="s">
        <v>949</v>
      </c>
      <c r="K1569" s="41" t="s">
        <v>949</v>
      </c>
      <c r="L1569" s="41" t="s">
        <v>949</v>
      </c>
      <c r="M1569" s="41" t="s">
        <v>949</v>
      </c>
      <c r="N1569" s="158" t="s">
        <v>949</v>
      </c>
      <c r="O1569" s="158" t="s">
        <v>949</v>
      </c>
      <c r="P1569" s="158" t="s">
        <v>949</v>
      </c>
      <c r="Q1569" s="158" t="s">
        <v>949</v>
      </c>
      <c r="R1569" s="159" t="s">
        <v>3615</v>
      </c>
      <c r="S1569" s="41" t="s">
        <v>949</v>
      </c>
      <c r="T1569" s="41" t="s">
        <v>949</v>
      </c>
      <c r="U1569" s="41"/>
      <c r="V1569" s="41"/>
      <c r="W1569" s="41"/>
      <c r="X1569" s="41"/>
      <c r="Y1569" s="41"/>
      <c r="Z1569" s="41"/>
      <c r="AA1569" s="41"/>
      <c r="AB1569" s="41"/>
      <c r="AC1569" s="41"/>
      <c r="AD1569" s="41"/>
      <c r="AE1569" s="41" t="s">
        <v>989</v>
      </c>
      <c r="AF1569" s="41" t="s">
        <v>246</v>
      </c>
      <c r="AG1569" s="222"/>
      <c r="AH1569" s="222"/>
      <c r="AI1569" s="229"/>
      <c r="AJ1569" s="218">
        <f t="shared" si="139"/>
        <v>1</v>
      </c>
      <c r="AK1569" s="84">
        <f t="shared" si="140"/>
        <v>1</v>
      </c>
    </row>
    <row r="1570" spans="1:38" s="84" customFormat="1" ht="16.5">
      <c r="A1570" s="229"/>
      <c r="B1570" s="41">
        <f t="shared" si="142"/>
        <v>1568</v>
      </c>
      <c r="C1570" s="281" t="s">
        <v>5456</v>
      </c>
      <c r="D1570" s="291" t="s">
        <v>7514</v>
      </c>
      <c r="E1570" s="106" t="s">
        <v>7515</v>
      </c>
      <c r="F1570" s="291" t="str">
        <f t="shared" si="141"/>
        <v>E</v>
      </c>
      <c r="G1570" s="281" t="s">
        <v>7516</v>
      </c>
      <c r="H1570" s="247"/>
      <c r="I1570" s="247"/>
      <c r="J1570" s="247"/>
      <c r="K1570" s="220"/>
      <c r="L1570" s="220"/>
      <c r="M1570" s="220"/>
      <c r="N1570" s="247"/>
      <c r="O1570" s="247"/>
      <c r="P1570" s="247"/>
      <c r="Q1570" s="247"/>
      <c r="R1570" s="244"/>
      <c r="S1570" s="41"/>
      <c r="T1570" s="41"/>
      <c r="U1570" s="229"/>
      <c r="V1570" s="229"/>
      <c r="W1570" s="229"/>
      <c r="X1570" s="229"/>
      <c r="Y1570" s="229"/>
      <c r="Z1570" s="229"/>
      <c r="AA1570" s="229"/>
      <c r="AB1570" s="229"/>
      <c r="AC1570" s="229"/>
      <c r="AD1570" s="229"/>
      <c r="AE1570" s="218" t="s">
        <v>989</v>
      </c>
      <c r="AF1570" s="229" t="s">
        <v>246</v>
      </c>
      <c r="AG1570" s="229"/>
      <c r="AH1570" s="229"/>
      <c r="AI1570" s="229"/>
      <c r="AJ1570" s="218">
        <f t="shared" si="139"/>
        <v>1</v>
      </c>
      <c r="AK1570" s="84">
        <f t="shared" si="140"/>
        <v>1</v>
      </c>
    </row>
    <row r="1571" spans="1:38" s="84" customFormat="1" ht="16.5">
      <c r="A1571" s="218"/>
      <c r="B1571" s="41">
        <f t="shared" si="142"/>
        <v>1569</v>
      </c>
      <c r="C1571" s="41" t="s">
        <v>5456</v>
      </c>
      <c r="D1571" s="248" t="s">
        <v>7517</v>
      </c>
      <c r="E1571" s="158" t="s">
        <v>7518</v>
      </c>
      <c r="F1571" s="158" t="str">
        <f t="shared" si="141"/>
        <v>E</v>
      </c>
      <c r="G1571" s="220" t="s">
        <v>7516</v>
      </c>
      <c r="H1571" s="1071" t="s">
        <v>5034</v>
      </c>
      <c r="I1571" s="1071" t="s">
        <v>5034</v>
      </c>
      <c r="J1571" s="1071" t="s">
        <v>5034</v>
      </c>
      <c r="K1571" s="239" t="s">
        <v>5034</v>
      </c>
      <c r="L1571" s="239" t="s">
        <v>5034</v>
      </c>
      <c r="M1571" s="220"/>
      <c r="N1571" s="7"/>
      <c r="O1571" s="244"/>
      <c r="P1571" s="247" t="s">
        <v>945</v>
      </c>
      <c r="Q1571" s="247"/>
      <c r="R1571" s="247" t="s">
        <v>7423</v>
      </c>
      <c r="S1571" s="218"/>
      <c r="T1571" s="218"/>
      <c r="U1571" s="218"/>
      <c r="V1571" s="218"/>
      <c r="W1571" s="218"/>
      <c r="X1571" s="218"/>
      <c r="Y1571" s="218"/>
      <c r="Z1571" s="218"/>
      <c r="AA1571" s="218"/>
      <c r="AB1571" s="218"/>
      <c r="AC1571" s="218"/>
      <c r="AD1571" s="218"/>
      <c r="AE1571" s="218" t="s">
        <v>989</v>
      </c>
      <c r="AF1571" s="218" t="s">
        <v>246</v>
      </c>
      <c r="AG1571" s="218"/>
      <c r="AH1571" s="218"/>
      <c r="AI1571" s="229"/>
      <c r="AJ1571" s="218">
        <f t="shared" si="139"/>
        <v>1</v>
      </c>
      <c r="AK1571" s="84">
        <f t="shared" si="140"/>
        <v>1</v>
      </c>
    </row>
    <row r="1572" spans="1:38" s="84" customFormat="1" ht="16.5">
      <c r="A1572" s="229"/>
      <c r="B1572" s="41">
        <f t="shared" si="142"/>
        <v>1570</v>
      </c>
      <c r="C1572" s="281" t="s">
        <v>805</v>
      </c>
      <c r="D1572" s="291" t="s">
        <v>7519</v>
      </c>
      <c r="E1572" s="291" t="s">
        <v>7520</v>
      </c>
      <c r="F1572" s="291" t="str">
        <f t="shared" si="141"/>
        <v>E</v>
      </c>
      <c r="G1572" s="281" t="s">
        <v>7521</v>
      </c>
      <c r="H1572" s="291"/>
      <c r="I1572" s="291"/>
      <c r="J1572" s="291"/>
      <c r="K1572" s="281"/>
      <c r="L1572" s="281"/>
      <c r="M1572" s="281"/>
      <c r="N1572" s="291"/>
      <c r="O1572" s="291"/>
      <c r="P1572" s="291"/>
      <c r="Q1572" s="291"/>
      <c r="R1572" s="281"/>
      <c r="S1572" s="281"/>
      <c r="T1572" s="281"/>
      <c r="U1572" s="229"/>
      <c r="V1572" s="229"/>
      <c r="W1572" s="229"/>
      <c r="Y1572" s="229"/>
      <c r="Z1572" s="229"/>
      <c r="AA1572" s="229"/>
      <c r="AB1572" s="229"/>
      <c r="AC1572" s="229"/>
      <c r="AD1572" s="229"/>
      <c r="AE1572" s="229"/>
      <c r="AF1572" s="14" t="s">
        <v>5453</v>
      </c>
      <c r="AG1572" s="229"/>
      <c r="AH1572" s="229"/>
      <c r="AI1572" s="229"/>
      <c r="AJ1572" s="218">
        <f t="shared" si="139"/>
        <v>1</v>
      </c>
      <c r="AK1572" s="84">
        <f t="shared" si="140"/>
        <v>3</v>
      </c>
      <c r="AL1572" s="84" t="e">
        <f>IF($BD465="X","—",VLOOKUP(E1572,#REF!,4,FALSE))</f>
        <v>#REF!</v>
      </c>
    </row>
    <row r="1573" spans="1:38" s="84" customFormat="1" ht="16.5">
      <c r="A1573" s="229"/>
      <c r="B1573" s="41">
        <f t="shared" si="142"/>
        <v>1571</v>
      </c>
      <c r="C1573" s="281" t="s">
        <v>6524</v>
      </c>
      <c r="D1573" s="291" t="s">
        <v>7522</v>
      </c>
      <c r="E1573" s="291" t="str">
        <f>VLOOKUP(D1573,'丽江-整机Bom'!M54:N393,2,0)</f>
        <v>E5L10020</v>
      </c>
      <c r="F1573" s="291" t="str">
        <f t="shared" si="141"/>
        <v>E</v>
      </c>
      <c r="G1573" s="281" t="s">
        <v>7523</v>
      </c>
      <c r="H1573" s="291"/>
      <c r="I1573" s="291"/>
      <c r="J1573" s="291"/>
      <c r="K1573" s="281"/>
      <c r="L1573" s="281"/>
      <c r="M1573" s="281"/>
      <c r="N1573" s="291"/>
      <c r="O1573" s="291"/>
      <c r="P1573" s="291"/>
      <c r="Q1573" s="291"/>
      <c r="R1573" s="281"/>
      <c r="S1573" s="281"/>
      <c r="T1573" s="281"/>
      <c r="U1573" s="229"/>
      <c r="V1573" s="229"/>
      <c r="W1573" s="229"/>
      <c r="X1573" s="229"/>
      <c r="Y1573" s="229"/>
      <c r="Z1573" s="229"/>
      <c r="AA1573" s="229"/>
      <c r="AB1573" s="229"/>
      <c r="AC1573" s="229"/>
      <c r="AD1573" s="229"/>
      <c r="AE1573" s="229"/>
      <c r="AF1573" s="14" t="s">
        <v>5453</v>
      </c>
      <c r="AG1573" s="229"/>
      <c r="AH1573" s="229"/>
      <c r="AI1573" s="229"/>
      <c r="AJ1573" s="218">
        <f t="shared" si="139"/>
        <v>1</v>
      </c>
      <c r="AK1573" s="84">
        <f t="shared" si="140"/>
        <v>1</v>
      </c>
    </row>
    <row r="1574" spans="1:38" s="84" customFormat="1" ht="16.5">
      <c r="A1574" s="41"/>
      <c r="B1574" s="41">
        <f t="shared" si="142"/>
        <v>1572</v>
      </c>
      <c r="C1574" s="41" t="s">
        <v>5456</v>
      </c>
      <c r="D1574" s="158" t="s">
        <v>3092</v>
      </c>
      <c r="E1574" s="158" t="s">
        <v>3093</v>
      </c>
      <c r="F1574" s="158" t="str">
        <f t="shared" si="141"/>
        <v>E</v>
      </c>
      <c r="G1574" s="41" t="s">
        <v>3096</v>
      </c>
      <c r="H1574" s="158" t="s">
        <v>949</v>
      </c>
      <c r="I1574" s="158" t="s">
        <v>949</v>
      </c>
      <c r="J1574" s="158" t="s">
        <v>949</v>
      </c>
      <c r="K1574" s="41" t="s">
        <v>949</v>
      </c>
      <c r="L1574" s="41" t="s">
        <v>949</v>
      </c>
      <c r="M1574" s="41" t="s">
        <v>949</v>
      </c>
      <c r="N1574" s="158" t="s">
        <v>949</v>
      </c>
      <c r="O1574" s="158" t="s">
        <v>949</v>
      </c>
      <c r="P1574" s="158" t="s">
        <v>949</v>
      </c>
      <c r="Q1574" s="158" t="s">
        <v>949</v>
      </c>
      <c r="R1574" s="158" t="s">
        <v>1338</v>
      </c>
      <c r="S1574" s="41" t="s">
        <v>949</v>
      </c>
      <c r="T1574" s="41" t="s">
        <v>949</v>
      </c>
      <c r="U1574" s="41"/>
      <c r="V1574" s="41"/>
      <c r="W1574" s="41"/>
      <c r="X1574" s="41"/>
      <c r="Y1574" s="41"/>
      <c r="Z1574" s="41"/>
      <c r="AA1574" s="41"/>
      <c r="AB1574" s="41"/>
      <c r="AC1574" s="41"/>
      <c r="AD1574" s="41"/>
      <c r="AE1574" s="41" t="s">
        <v>989</v>
      </c>
      <c r="AF1574" s="41" t="s">
        <v>246</v>
      </c>
      <c r="AG1574" s="41"/>
      <c r="AH1574" s="41"/>
      <c r="AI1574" s="229"/>
      <c r="AJ1574" s="218">
        <f t="shared" si="139"/>
        <v>1</v>
      </c>
      <c r="AK1574" s="84">
        <f t="shared" si="140"/>
        <v>1</v>
      </c>
    </row>
    <row r="1575" spans="1:38" s="84" customFormat="1" ht="16.5">
      <c r="A1575" s="41"/>
      <c r="B1575" s="41">
        <f t="shared" si="142"/>
        <v>1573</v>
      </c>
      <c r="C1575" s="41" t="s">
        <v>5456</v>
      </c>
      <c r="D1575" s="158" t="s">
        <v>3097</v>
      </c>
      <c r="E1575" s="158" t="s">
        <v>3098</v>
      </c>
      <c r="F1575" s="158" t="str">
        <f t="shared" si="141"/>
        <v>E</v>
      </c>
      <c r="G1575" s="41" t="s">
        <v>3100</v>
      </c>
      <c r="H1575" s="158" t="s">
        <v>949</v>
      </c>
      <c r="I1575" s="158" t="s">
        <v>949</v>
      </c>
      <c r="J1575" s="158" t="s">
        <v>949</v>
      </c>
      <c r="K1575" s="41" t="s">
        <v>949</v>
      </c>
      <c r="L1575" s="41" t="s">
        <v>949</v>
      </c>
      <c r="M1575" s="41" t="s">
        <v>949</v>
      </c>
      <c r="N1575" s="158" t="s">
        <v>949</v>
      </c>
      <c r="O1575" s="158" t="s">
        <v>949</v>
      </c>
      <c r="P1575" s="158" t="s">
        <v>949</v>
      </c>
      <c r="Q1575" s="158" t="s">
        <v>949</v>
      </c>
      <c r="R1575" s="158" t="s">
        <v>1338</v>
      </c>
      <c r="S1575" s="41" t="s">
        <v>949</v>
      </c>
      <c r="T1575" s="41" t="s">
        <v>949</v>
      </c>
      <c r="U1575" s="41"/>
      <c r="V1575" s="41"/>
      <c r="W1575" s="41"/>
      <c r="X1575" s="41"/>
      <c r="Y1575" s="41"/>
      <c r="Z1575" s="41"/>
      <c r="AA1575" s="41"/>
      <c r="AB1575" s="41"/>
      <c r="AC1575" s="41"/>
      <c r="AD1575" s="41"/>
      <c r="AE1575" s="41" t="s">
        <v>989</v>
      </c>
      <c r="AF1575" s="41" t="s">
        <v>246</v>
      </c>
      <c r="AG1575" s="41"/>
      <c r="AH1575" s="41"/>
      <c r="AI1575" s="229"/>
      <c r="AJ1575" s="218">
        <f t="shared" si="139"/>
        <v>1</v>
      </c>
      <c r="AK1575" s="84">
        <f t="shared" si="140"/>
        <v>1</v>
      </c>
    </row>
    <row r="1576" spans="1:38" s="84" customFormat="1" ht="16.5">
      <c r="A1576" s="229"/>
      <c r="B1576" s="41">
        <f t="shared" si="142"/>
        <v>1574</v>
      </c>
      <c r="C1576" s="281" t="s">
        <v>5456</v>
      </c>
      <c r="D1576" s="291" t="s">
        <v>7524</v>
      </c>
      <c r="E1576" s="106" t="s">
        <v>7525</v>
      </c>
      <c r="F1576" s="291" t="str">
        <f t="shared" si="141"/>
        <v>E</v>
      </c>
      <c r="G1576" s="281" t="s">
        <v>7526</v>
      </c>
      <c r="H1576" s="247"/>
      <c r="I1576" s="247"/>
      <c r="J1576" s="247"/>
      <c r="K1576" s="220"/>
      <c r="L1576" s="220"/>
      <c r="M1576" s="220"/>
      <c r="N1576" s="247"/>
      <c r="O1576" s="247"/>
      <c r="P1576" s="247"/>
      <c r="Q1576" s="247"/>
      <c r="R1576" s="244"/>
      <c r="S1576" s="41"/>
      <c r="T1576" s="41"/>
      <c r="U1576" s="229"/>
      <c r="V1576" s="229"/>
      <c r="W1576" s="229"/>
      <c r="X1576" s="229"/>
      <c r="Y1576" s="229"/>
      <c r="Z1576" s="229"/>
      <c r="AA1576" s="229"/>
      <c r="AB1576" s="229"/>
      <c r="AC1576" s="229"/>
      <c r="AD1576" s="229"/>
      <c r="AE1576" s="218" t="s">
        <v>989</v>
      </c>
      <c r="AF1576" s="229" t="s">
        <v>246</v>
      </c>
      <c r="AG1576" s="229"/>
      <c r="AH1576" s="229"/>
      <c r="AI1576" s="229"/>
      <c r="AJ1576" s="218">
        <f t="shared" si="139"/>
        <v>1</v>
      </c>
      <c r="AK1576" s="84">
        <f t="shared" si="140"/>
        <v>1</v>
      </c>
    </row>
    <row r="1577" spans="1:38" s="84" customFormat="1" ht="16.5">
      <c r="A1577" s="229"/>
      <c r="B1577" s="41">
        <f t="shared" si="142"/>
        <v>1575</v>
      </c>
      <c r="C1577" s="281" t="s">
        <v>5456</v>
      </c>
      <c r="D1577" s="291" t="s">
        <v>7527</v>
      </c>
      <c r="E1577" s="106" t="s">
        <v>7528</v>
      </c>
      <c r="F1577" s="291" t="str">
        <f t="shared" si="141"/>
        <v>E</v>
      </c>
      <c r="G1577" s="281" t="s">
        <v>7529</v>
      </c>
      <c r="H1577" s="247"/>
      <c r="I1577" s="247"/>
      <c r="J1577" s="247"/>
      <c r="K1577" s="220"/>
      <c r="L1577" s="220"/>
      <c r="M1577" s="220"/>
      <c r="N1577" s="247"/>
      <c r="O1577" s="247"/>
      <c r="P1577" s="247"/>
      <c r="Q1577" s="247"/>
      <c r="R1577" s="244"/>
      <c r="S1577" s="41"/>
      <c r="T1577" s="41"/>
      <c r="U1577" s="229"/>
      <c r="V1577" s="229"/>
      <c r="W1577" s="229"/>
      <c r="X1577" s="229"/>
      <c r="Y1577" s="229"/>
      <c r="Z1577" s="229"/>
      <c r="AA1577" s="229"/>
      <c r="AB1577" s="229"/>
      <c r="AC1577" s="229"/>
      <c r="AD1577" s="229"/>
      <c r="AE1577" s="218" t="s">
        <v>989</v>
      </c>
      <c r="AF1577" s="229" t="s">
        <v>246</v>
      </c>
      <c r="AG1577" s="229"/>
      <c r="AH1577" s="229"/>
      <c r="AI1577" s="229"/>
      <c r="AJ1577" s="218">
        <f t="shared" si="139"/>
        <v>1</v>
      </c>
      <c r="AK1577" s="84">
        <f t="shared" si="140"/>
        <v>1</v>
      </c>
    </row>
    <row r="1578" spans="1:38" s="84" customFormat="1" ht="16.5">
      <c r="A1578" s="41"/>
      <c r="B1578" s="41">
        <f t="shared" si="142"/>
        <v>1576</v>
      </c>
      <c r="C1578" s="41" t="s">
        <v>5456</v>
      </c>
      <c r="D1578" s="158" t="s">
        <v>7530</v>
      </c>
      <c r="E1578" s="5" t="s">
        <v>7531</v>
      </c>
      <c r="F1578" s="158" t="str">
        <f t="shared" si="141"/>
        <v>E</v>
      </c>
      <c r="G1578" s="41" t="s">
        <v>7532</v>
      </c>
      <c r="H1578" s="158" t="s">
        <v>949</v>
      </c>
      <c r="I1578" s="158" t="s">
        <v>949</v>
      </c>
      <c r="J1578" s="158" t="s">
        <v>949</v>
      </c>
      <c r="K1578" s="41" t="s">
        <v>949</v>
      </c>
      <c r="L1578" s="41" t="s">
        <v>949</v>
      </c>
      <c r="M1578" s="41" t="s">
        <v>949</v>
      </c>
      <c r="N1578" s="158" t="s">
        <v>949</v>
      </c>
      <c r="O1578" s="158" t="s">
        <v>949</v>
      </c>
      <c r="P1578" s="158" t="s">
        <v>949</v>
      </c>
      <c r="Q1578" s="158" t="s">
        <v>949</v>
      </c>
      <c r="R1578" s="159" t="s">
        <v>3615</v>
      </c>
      <c r="S1578" s="41" t="s">
        <v>949</v>
      </c>
      <c r="T1578" s="41" t="s">
        <v>949</v>
      </c>
      <c r="U1578" s="41"/>
      <c r="V1578" s="41"/>
      <c r="W1578" s="41"/>
      <c r="X1578" s="41"/>
      <c r="Y1578" s="41"/>
      <c r="Z1578" s="41"/>
      <c r="AA1578" s="41"/>
      <c r="AB1578" s="41"/>
      <c r="AC1578" s="41"/>
      <c r="AD1578" s="41"/>
      <c r="AE1578" s="41" t="s">
        <v>989</v>
      </c>
      <c r="AF1578" s="41" t="s">
        <v>246</v>
      </c>
      <c r="AG1578" s="41"/>
      <c r="AH1578" s="41"/>
      <c r="AI1578" s="229"/>
      <c r="AJ1578" s="218">
        <f t="shared" si="139"/>
        <v>1</v>
      </c>
      <c r="AK1578" s="84">
        <f t="shared" si="140"/>
        <v>1</v>
      </c>
    </row>
    <row r="1579" spans="1:38" s="84" customFormat="1" ht="16.5">
      <c r="A1579" s="41"/>
      <c r="B1579" s="41">
        <f t="shared" si="142"/>
        <v>1577</v>
      </c>
      <c r="C1579" s="41" t="s">
        <v>5456</v>
      </c>
      <c r="D1579" s="158" t="s">
        <v>7533</v>
      </c>
      <c r="E1579" s="5" t="s">
        <v>7534</v>
      </c>
      <c r="F1579" s="158" t="str">
        <f t="shared" si="141"/>
        <v>E</v>
      </c>
      <c r="G1579" s="41" t="s">
        <v>7535</v>
      </c>
      <c r="H1579" s="158" t="s">
        <v>949</v>
      </c>
      <c r="I1579" s="158" t="s">
        <v>949</v>
      </c>
      <c r="J1579" s="158" t="s">
        <v>949</v>
      </c>
      <c r="K1579" s="41" t="s">
        <v>949</v>
      </c>
      <c r="L1579" s="41" t="s">
        <v>949</v>
      </c>
      <c r="M1579" s="41" t="s">
        <v>949</v>
      </c>
      <c r="N1579" s="158" t="s">
        <v>949</v>
      </c>
      <c r="O1579" s="158" t="s">
        <v>949</v>
      </c>
      <c r="P1579" s="158" t="s">
        <v>949</v>
      </c>
      <c r="Q1579" s="158" t="s">
        <v>949</v>
      </c>
      <c r="R1579" s="159" t="s">
        <v>3615</v>
      </c>
      <c r="S1579" s="41" t="s">
        <v>949</v>
      </c>
      <c r="T1579" s="41" t="s">
        <v>949</v>
      </c>
      <c r="U1579" s="41"/>
      <c r="V1579" s="41"/>
      <c r="W1579" s="41"/>
      <c r="X1579" s="41"/>
      <c r="Y1579" s="41"/>
      <c r="Z1579" s="41"/>
      <c r="AA1579" s="41"/>
      <c r="AB1579" s="41"/>
      <c r="AC1579" s="41"/>
      <c r="AD1579" s="41"/>
      <c r="AE1579" s="41" t="s">
        <v>989</v>
      </c>
      <c r="AF1579" s="41" t="s">
        <v>246</v>
      </c>
      <c r="AG1579" s="41"/>
      <c r="AH1579" s="41"/>
      <c r="AI1579" s="229"/>
      <c r="AJ1579" s="218">
        <f t="shared" si="139"/>
        <v>1</v>
      </c>
      <c r="AK1579" s="84">
        <f t="shared" si="140"/>
        <v>1</v>
      </c>
    </row>
    <row r="1580" spans="1:38" s="84" customFormat="1" ht="16.5">
      <c r="A1580" s="229"/>
      <c r="B1580" s="41">
        <f t="shared" si="142"/>
        <v>1578</v>
      </c>
      <c r="C1580" s="281" t="s">
        <v>5456</v>
      </c>
      <c r="D1580" s="291" t="s">
        <v>7536</v>
      </c>
      <c r="E1580" s="158" t="s">
        <v>7537</v>
      </c>
      <c r="F1580" s="291" t="str">
        <f t="shared" si="141"/>
        <v>E</v>
      </c>
      <c r="G1580" s="281" t="s">
        <v>7538</v>
      </c>
      <c r="H1580" s="247"/>
      <c r="I1580" s="247"/>
      <c r="J1580" s="247"/>
      <c r="K1580" s="220"/>
      <c r="L1580" s="220"/>
      <c r="M1580" s="220"/>
      <c r="N1580" s="247"/>
      <c r="O1580" s="247"/>
      <c r="P1580" s="247"/>
      <c r="Q1580" s="247"/>
      <c r="R1580" s="244"/>
      <c r="S1580" s="41"/>
      <c r="T1580" s="41"/>
      <c r="U1580" s="229"/>
      <c r="V1580" s="229"/>
      <c r="W1580" s="229"/>
      <c r="X1580" s="229"/>
      <c r="Y1580" s="229"/>
      <c r="Z1580" s="229"/>
      <c r="AA1580" s="229"/>
      <c r="AB1580" s="229"/>
      <c r="AC1580" s="229"/>
      <c r="AD1580" s="229"/>
      <c r="AE1580" s="218" t="s">
        <v>989</v>
      </c>
      <c r="AF1580" s="229" t="s">
        <v>246</v>
      </c>
      <c r="AG1580" s="229"/>
      <c r="AH1580" s="229"/>
      <c r="AI1580" s="229"/>
      <c r="AJ1580" s="218">
        <f t="shared" si="139"/>
        <v>1</v>
      </c>
      <c r="AK1580" s="84">
        <f t="shared" si="140"/>
        <v>1</v>
      </c>
    </row>
    <row r="1581" spans="1:38" s="84" customFormat="1" ht="16.5">
      <c r="A1581" s="229"/>
      <c r="B1581" s="41">
        <f t="shared" si="142"/>
        <v>1579</v>
      </c>
      <c r="C1581" s="281" t="s">
        <v>5456</v>
      </c>
      <c r="D1581" s="291" t="s">
        <v>7539</v>
      </c>
      <c r="E1581" s="158" t="s">
        <v>7540</v>
      </c>
      <c r="F1581" s="291" t="str">
        <f t="shared" si="141"/>
        <v>E</v>
      </c>
      <c r="G1581" s="281" t="s">
        <v>7541</v>
      </c>
      <c r="H1581" s="247"/>
      <c r="I1581" s="247"/>
      <c r="J1581" s="247"/>
      <c r="K1581" s="220"/>
      <c r="L1581" s="220"/>
      <c r="M1581" s="220"/>
      <c r="N1581" s="247"/>
      <c r="O1581" s="247"/>
      <c r="P1581" s="247"/>
      <c r="Q1581" s="247"/>
      <c r="R1581" s="244"/>
      <c r="S1581" s="41"/>
      <c r="T1581" s="41"/>
      <c r="U1581" s="229"/>
      <c r="V1581" s="229"/>
      <c r="W1581" s="229"/>
      <c r="X1581" s="229"/>
      <c r="Y1581" s="229"/>
      <c r="Z1581" s="229"/>
      <c r="AA1581" s="229"/>
      <c r="AB1581" s="229"/>
      <c r="AC1581" s="229"/>
      <c r="AD1581" s="229"/>
      <c r="AE1581" s="218" t="s">
        <v>989</v>
      </c>
      <c r="AF1581" s="229" t="s">
        <v>246</v>
      </c>
      <c r="AG1581" s="229"/>
      <c r="AH1581" s="229"/>
      <c r="AI1581" s="229"/>
      <c r="AJ1581" s="218">
        <f t="shared" si="139"/>
        <v>1</v>
      </c>
      <c r="AK1581" s="84">
        <f t="shared" si="140"/>
        <v>1</v>
      </c>
    </row>
    <row r="1582" spans="1:38" s="84" customFormat="1" ht="16.5">
      <c r="A1582" s="41"/>
      <c r="B1582" s="41">
        <f t="shared" si="142"/>
        <v>1580</v>
      </c>
      <c r="C1582" s="41" t="s">
        <v>5456</v>
      </c>
      <c r="D1582" s="158" t="s">
        <v>1327</v>
      </c>
      <c r="E1582" s="158" t="s">
        <v>1328</v>
      </c>
      <c r="F1582" s="158" t="str">
        <f t="shared" si="141"/>
        <v>E</v>
      </c>
      <c r="G1582" s="41" t="s">
        <v>1332</v>
      </c>
      <c r="H1582" s="158">
        <v>60019.555999999997</v>
      </c>
      <c r="I1582" s="158" t="s">
        <v>949</v>
      </c>
      <c r="J1582" s="158" t="s">
        <v>949</v>
      </c>
      <c r="K1582" s="41" t="s">
        <v>949</v>
      </c>
      <c r="L1582" s="41" t="s">
        <v>1333</v>
      </c>
      <c r="M1582" s="41" t="s">
        <v>949</v>
      </c>
      <c r="N1582" s="158" t="s">
        <v>949</v>
      </c>
      <c r="O1582" s="158" t="s">
        <v>949</v>
      </c>
      <c r="P1582" s="158" t="s">
        <v>949</v>
      </c>
      <c r="Q1582" s="158" t="s">
        <v>949</v>
      </c>
      <c r="R1582" s="158" t="s">
        <v>1334</v>
      </c>
      <c r="S1582" s="41"/>
      <c r="T1582" s="41" t="s">
        <v>949</v>
      </c>
      <c r="U1582" s="41"/>
      <c r="V1582" s="41"/>
      <c r="W1582" s="41"/>
      <c r="X1582" s="41"/>
      <c r="Y1582" s="41"/>
      <c r="Z1582" s="41"/>
      <c r="AA1582" s="41"/>
      <c r="AB1582" s="41"/>
      <c r="AC1582" s="41"/>
      <c r="AD1582" s="41"/>
      <c r="AE1582" s="41" t="s">
        <v>989</v>
      </c>
      <c r="AF1582" s="41" t="s">
        <v>246</v>
      </c>
      <c r="AG1582" s="790"/>
      <c r="AH1582" s="41"/>
      <c r="AI1582" s="229"/>
      <c r="AJ1582" s="218">
        <f t="shared" si="139"/>
        <v>1</v>
      </c>
      <c r="AK1582" s="84">
        <f t="shared" si="140"/>
        <v>1</v>
      </c>
    </row>
    <row r="1583" spans="1:38" s="84" customFormat="1" ht="16.5">
      <c r="A1583" s="41"/>
      <c r="B1583" s="41">
        <f t="shared" si="142"/>
        <v>1581</v>
      </c>
      <c r="C1583" s="41" t="s">
        <v>5456</v>
      </c>
      <c r="D1583" s="158" t="s">
        <v>1335</v>
      </c>
      <c r="E1583" s="158" t="s">
        <v>1336</v>
      </c>
      <c r="F1583" s="158" t="str">
        <f t="shared" si="141"/>
        <v>E</v>
      </c>
      <c r="G1583" s="41" t="s">
        <v>1332</v>
      </c>
      <c r="H1583" s="158">
        <v>60019.555999999997</v>
      </c>
      <c r="I1583" s="158" t="s">
        <v>949</v>
      </c>
      <c r="J1583" s="158" t="s">
        <v>949</v>
      </c>
      <c r="K1583" s="41" t="s">
        <v>949</v>
      </c>
      <c r="L1583" s="41" t="s">
        <v>1333</v>
      </c>
      <c r="M1583" s="41" t="s">
        <v>949</v>
      </c>
      <c r="N1583" s="158" t="s">
        <v>949</v>
      </c>
      <c r="O1583" s="158" t="s">
        <v>949</v>
      </c>
      <c r="P1583" s="158" t="s">
        <v>949</v>
      </c>
      <c r="Q1583" s="158" t="s">
        <v>949</v>
      </c>
      <c r="R1583" s="41" t="s">
        <v>1338</v>
      </c>
      <c r="S1583" s="41"/>
      <c r="T1583" s="41" t="s">
        <v>949</v>
      </c>
      <c r="U1583" s="41"/>
      <c r="V1583" s="41"/>
      <c r="W1583" s="41"/>
      <c r="X1583" s="41"/>
      <c r="Y1583" s="41"/>
      <c r="Z1583" s="41"/>
      <c r="AA1583" s="41"/>
      <c r="AB1583" s="41"/>
      <c r="AC1583" s="41"/>
      <c r="AD1583" s="41"/>
      <c r="AE1583" s="41" t="s">
        <v>989</v>
      </c>
      <c r="AF1583" s="41" t="s">
        <v>246</v>
      </c>
      <c r="AG1583" s="790"/>
      <c r="AH1583" s="41"/>
      <c r="AI1583" s="229"/>
      <c r="AJ1583" s="218">
        <f t="shared" si="139"/>
        <v>1</v>
      </c>
      <c r="AK1583" s="84">
        <f t="shared" si="140"/>
        <v>1</v>
      </c>
    </row>
    <row r="1584" spans="1:38" s="84" customFormat="1" ht="16.5">
      <c r="A1584" s="229"/>
      <c r="B1584" s="41">
        <f t="shared" si="142"/>
        <v>1582</v>
      </c>
      <c r="C1584" s="281" t="s">
        <v>6524</v>
      </c>
      <c r="D1584" s="291" t="s">
        <v>7542</v>
      </c>
      <c r="E1584" s="202" t="str">
        <f>VLOOKUP(D1584,'丽江-整机Bom'!M55:N394,2,0)</f>
        <v>E5S10001</v>
      </c>
      <c r="F1584" s="291" t="str">
        <f t="shared" si="141"/>
        <v>E</v>
      </c>
      <c r="G1584" s="281" t="s">
        <v>7543</v>
      </c>
      <c r="H1584" s="291"/>
      <c r="I1584" s="291"/>
      <c r="J1584" s="291"/>
      <c r="K1584" s="281"/>
      <c r="L1584" s="281"/>
      <c r="M1584" s="281"/>
      <c r="N1584" s="291"/>
      <c r="O1584" s="291"/>
      <c r="P1584" s="291"/>
      <c r="Q1584" s="291"/>
      <c r="R1584" s="281"/>
      <c r="S1584" s="281"/>
      <c r="T1584" s="281"/>
      <c r="U1584" s="229"/>
      <c r="V1584" s="229"/>
      <c r="W1584" s="229"/>
      <c r="X1584" s="229"/>
      <c r="Y1584" s="229"/>
      <c r="Z1584" s="229"/>
      <c r="AA1584" s="229"/>
      <c r="AB1584" s="229"/>
      <c r="AC1584" s="229"/>
      <c r="AD1584" s="229"/>
      <c r="AE1584" s="229"/>
      <c r="AF1584" s="14" t="s">
        <v>5453</v>
      </c>
      <c r="AG1584" s="229"/>
      <c r="AH1584" s="229"/>
      <c r="AI1584" s="229"/>
      <c r="AJ1584" s="218">
        <f t="shared" si="139"/>
        <v>1</v>
      </c>
      <c r="AK1584" s="84">
        <f t="shared" si="140"/>
        <v>1</v>
      </c>
    </row>
    <row r="1585" spans="1:38" s="84" customFormat="1" ht="16.5">
      <c r="A1585" s="229"/>
      <c r="B1585" s="41">
        <f t="shared" si="142"/>
        <v>1583</v>
      </c>
      <c r="C1585" s="281" t="s">
        <v>805</v>
      </c>
      <c r="D1585" s="291" t="s">
        <v>7544</v>
      </c>
      <c r="E1585" s="202" t="str">
        <f>VLOOKUP(D1585,'丽江-整机Bom'!M72:N402,2,0)</f>
        <v>E5T10001</v>
      </c>
      <c r="F1585" s="291" t="str">
        <f t="shared" si="141"/>
        <v>E</v>
      </c>
      <c r="G1585" s="281" t="s">
        <v>7545</v>
      </c>
      <c r="H1585" s="291"/>
      <c r="I1585" s="291"/>
      <c r="J1585" s="291"/>
      <c r="K1585" s="281"/>
      <c r="L1585" s="281"/>
      <c r="M1585" s="281"/>
      <c r="N1585" s="291"/>
      <c r="O1585" s="291"/>
      <c r="P1585" s="291"/>
      <c r="Q1585" s="291"/>
      <c r="R1585" s="281"/>
      <c r="S1585" s="281"/>
      <c r="T1585" s="281"/>
      <c r="U1585" s="229"/>
      <c r="V1585" s="229"/>
      <c r="W1585" s="229"/>
      <c r="X1585" s="229"/>
      <c r="Y1585" s="229"/>
      <c r="Z1585" s="229"/>
      <c r="AA1585" s="229"/>
      <c r="AB1585" s="229"/>
      <c r="AC1585" s="229"/>
      <c r="AD1585" s="229"/>
      <c r="AE1585" s="229"/>
      <c r="AF1585" s="14" t="s">
        <v>5453</v>
      </c>
      <c r="AG1585" s="229"/>
      <c r="AH1585" s="229"/>
      <c r="AI1585" s="229"/>
      <c r="AJ1585" s="218">
        <f t="shared" si="139"/>
        <v>1</v>
      </c>
      <c r="AK1585" s="84">
        <f t="shared" si="140"/>
        <v>2</v>
      </c>
      <c r="AL1585" s="84" t="e">
        <f>IF($BD478="X","—",VLOOKUP(E1585,#REF!,4,FALSE))</f>
        <v>#REF!</v>
      </c>
    </row>
    <row r="1586" spans="1:38" s="84" customFormat="1" ht="16.5">
      <c r="A1586" s="229"/>
      <c r="B1586" s="41">
        <f t="shared" si="142"/>
        <v>1584</v>
      </c>
      <c r="C1586" s="291" t="s">
        <v>936</v>
      </c>
      <c r="D1586" s="291" t="s">
        <v>7546</v>
      </c>
      <c r="E1586" s="291" t="str">
        <f>VLOOKUP(D1586,'丽江-整机Bom'!M56:N395,2,0)</f>
        <v>E5W10001</v>
      </c>
      <c r="F1586" s="291" t="str">
        <f t="shared" si="141"/>
        <v>E</v>
      </c>
      <c r="G1586" s="281" t="s">
        <v>7547</v>
      </c>
      <c r="H1586" s="291"/>
      <c r="I1586" s="291"/>
      <c r="J1586" s="291"/>
      <c r="K1586" s="281"/>
      <c r="L1586" s="281"/>
      <c r="M1586" s="281"/>
      <c r="N1586" s="291"/>
      <c r="O1586" s="291"/>
      <c r="P1586" s="291"/>
      <c r="Q1586" s="291"/>
      <c r="R1586" s="281"/>
      <c r="S1586" s="281"/>
      <c r="T1586" s="281"/>
      <c r="U1586" s="229"/>
      <c r="V1586" s="229"/>
      <c r="W1586" s="229"/>
      <c r="X1586" s="229"/>
      <c r="Y1586" s="229"/>
      <c r="Z1586" s="229"/>
      <c r="AA1586" s="229"/>
      <c r="AB1586" s="229"/>
      <c r="AC1586" s="229"/>
      <c r="AD1586" s="229"/>
      <c r="AE1586" s="229"/>
      <c r="AF1586" s="14" t="s">
        <v>5453</v>
      </c>
      <c r="AG1586" s="229"/>
      <c r="AH1586" s="229"/>
      <c r="AI1586" s="229"/>
      <c r="AJ1586" s="218">
        <f t="shared" si="139"/>
        <v>1</v>
      </c>
      <c r="AK1586" s="84">
        <f t="shared" si="140"/>
        <v>1</v>
      </c>
    </row>
    <row r="1587" spans="1:38" s="84" customFormat="1" ht="16.5">
      <c r="A1587" s="229"/>
      <c r="B1587" s="41">
        <f t="shared" si="142"/>
        <v>1585</v>
      </c>
      <c r="C1587" s="158" t="s">
        <v>936</v>
      </c>
      <c r="D1587" s="158" t="s">
        <v>7548</v>
      </c>
      <c r="E1587" s="158" t="s">
        <v>7548</v>
      </c>
      <c r="F1587" s="158" t="str">
        <f>MID(D1587,5,1)</f>
        <v>D</v>
      </c>
      <c r="G1587" s="41" t="s">
        <v>7549</v>
      </c>
      <c r="H1587" s="158">
        <v>1542.53</v>
      </c>
      <c r="I1587" s="158">
        <v>0.17499999999999999</v>
      </c>
      <c r="J1587" s="158" t="s">
        <v>949</v>
      </c>
      <c r="K1587" s="41" t="s">
        <v>949</v>
      </c>
      <c r="L1587" s="41" t="s">
        <v>949</v>
      </c>
      <c r="M1587" s="41" t="s">
        <v>2769</v>
      </c>
      <c r="N1587" s="158" t="s">
        <v>1172</v>
      </c>
      <c r="O1587" s="158" t="s">
        <v>5637</v>
      </c>
      <c r="P1587" s="158" t="s">
        <v>5638</v>
      </c>
      <c r="Q1587" s="158"/>
      <c r="R1587" s="41" t="s">
        <v>1166</v>
      </c>
      <c r="S1587" s="41" t="s">
        <v>945</v>
      </c>
      <c r="T1587" s="41" t="s">
        <v>945</v>
      </c>
      <c r="U1587" s="229"/>
      <c r="V1587" s="229"/>
      <c r="W1587" s="229"/>
      <c r="X1587" s="229"/>
      <c r="Y1587" s="229"/>
      <c r="Z1587" s="229"/>
      <c r="AA1587" s="229"/>
      <c r="AB1587" s="229"/>
      <c r="AC1587" s="229"/>
      <c r="AD1587" s="229"/>
      <c r="AE1587" s="229" t="s">
        <v>989</v>
      </c>
      <c r="AF1587" s="41" t="s">
        <v>473</v>
      </c>
      <c r="AG1587" s="790"/>
      <c r="AH1587" s="229"/>
      <c r="AI1587" s="229"/>
      <c r="AJ1587" s="218">
        <f t="shared" si="139"/>
        <v>1</v>
      </c>
      <c r="AK1587" s="84">
        <f t="shared" si="140"/>
        <v>1</v>
      </c>
    </row>
    <row r="1588" spans="1:38" s="84" customFormat="1" ht="16.5">
      <c r="A1588" s="229"/>
      <c r="B1588" s="41">
        <f t="shared" si="142"/>
        <v>1586</v>
      </c>
      <c r="C1588" s="41" t="s">
        <v>5087</v>
      </c>
      <c r="D1588" s="158" t="s">
        <v>7550</v>
      </c>
      <c r="E1588" s="291" t="s">
        <v>7551</v>
      </c>
      <c r="F1588" s="158" t="str">
        <f>MID(D1588,4,1)</f>
        <v>P</v>
      </c>
      <c r="G1588" s="41" t="s">
        <v>1558</v>
      </c>
      <c r="H1588" s="158">
        <v>2733.48</v>
      </c>
      <c r="I1588" s="158">
        <v>2.5</v>
      </c>
      <c r="J1588" s="158">
        <v>1.41</v>
      </c>
      <c r="K1588" s="41">
        <v>3.854212</v>
      </c>
      <c r="L1588" s="158" t="s">
        <v>949</v>
      </c>
      <c r="M1588" s="158" t="s">
        <v>995</v>
      </c>
      <c r="N1588" s="158" t="s">
        <v>1293</v>
      </c>
      <c r="O1588" s="158" t="s">
        <v>1294</v>
      </c>
      <c r="P1588" s="158" t="s">
        <v>1295</v>
      </c>
      <c r="Q1588" s="158" t="s">
        <v>1559</v>
      </c>
      <c r="R1588" s="158" t="s">
        <v>1142</v>
      </c>
      <c r="S1588" s="41" t="s">
        <v>949</v>
      </c>
      <c r="T1588" s="41" t="s">
        <v>949</v>
      </c>
      <c r="U1588" s="229"/>
      <c r="V1588" s="229"/>
      <c r="W1588" s="229" t="s">
        <v>7550</v>
      </c>
      <c r="X1588" s="41" t="s">
        <v>1142</v>
      </c>
      <c r="Y1588" s="229"/>
      <c r="Z1588" s="229"/>
      <c r="AA1588" s="229"/>
      <c r="AB1588" s="229"/>
      <c r="AC1588" s="229"/>
      <c r="AD1588" s="229"/>
      <c r="AE1588" s="41" t="s">
        <v>976</v>
      </c>
      <c r="AF1588" s="41" t="s">
        <v>223</v>
      </c>
      <c r="AG1588" s="790"/>
      <c r="AH1588" s="229"/>
      <c r="AI1588" s="229"/>
      <c r="AJ1588" s="218">
        <f t="shared" si="139"/>
        <v>1</v>
      </c>
      <c r="AK1588" s="84">
        <f t="shared" si="140"/>
        <v>1</v>
      </c>
    </row>
    <row r="1589" spans="1:38" s="84" customFormat="1" ht="16.5">
      <c r="A1589" s="229"/>
      <c r="B1589" s="41">
        <f t="shared" si="142"/>
        <v>1587</v>
      </c>
      <c r="C1589" s="158" t="s">
        <v>936</v>
      </c>
      <c r="D1589" s="246" t="s">
        <v>7552</v>
      </c>
      <c r="E1589" s="246" t="s">
        <v>7553</v>
      </c>
      <c r="F1589" s="158" t="s">
        <v>1008</v>
      </c>
      <c r="G1589" s="300" t="s">
        <v>5169</v>
      </c>
      <c r="H1589" s="158">
        <v>666016</v>
      </c>
      <c r="I1589" s="158">
        <v>2</v>
      </c>
      <c r="J1589" s="158">
        <v>1.4</v>
      </c>
      <c r="K1589" s="210">
        <f>H1589*J1589/1000</f>
        <v>932.42239999999993</v>
      </c>
      <c r="L1589" s="158" t="s">
        <v>5658</v>
      </c>
      <c r="M1589" s="158" t="s">
        <v>995</v>
      </c>
      <c r="N1589" s="106" t="s">
        <v>1010</v>
      </c>
      <c r="O1589" s="158" t="s">
        <v>5170</v>
      </c>
      <c r="P1589" s="158" t="s">
        <v>1012</v>
      </c>
      <c r="Q1589" s="158" t="s">
        <v>2226</v>
      </c>
      <c r="R1589" s="158" t="s">
        <v>1142</v>
      </c>
      <c r="S1589" s="41" t="s">
        <v>945</v>
      </c>
      <c r="T1589" s="229"/>
      <c r="U1589" s="41" t="s">
        <v>473</v>
      </c>
      <c r="V1589" s="229"/>
      <c r="W1589" s="218">
        <v>1</v>
      </c>
      <c r="X1589" s="229">
        <v>1</v>
      </c>
      <c r="Y1589" s="229"/>
      <c r="Z1589" s="229"/>
      <c r="AA1589" s="229"/>
      <c r="AB1589" s="229"/>
      <c r="AC1589" s="229"/>
      <c r="AD1589" s="229"/>
      <c r="AE1589" s="229" t="s">
        <v>5144</v>
      </c>
      <c r="AF1589" s="229" t="s">
        <v>473</v>
      </c>
      <c r="AG1589" s="790"/>
      <c r="AH1589" s="229"/>
      <c r="AI1589" s="229"/>
      <c r="AJ1589" s="218">
        <f t="shared" si="139"/>
        <v>1</v>
      </c>
      <c r="AK1589" s="84">
        <f t="shared" si="140"/>
        <v>1</v>
      </c>
    </row>
    <row r="1590" spans="1:38" s="84" customFormat="1" ht="16.5">
      <c r="A1590" s="41"/>
      <c r="B1590" s="41">
        <f t="shared" si="142"/>
        <v>1588</v>
      </c>
      <c r="C1590" s="158" t="s">
        <v>936</v>
      </c>
      <c r="D1590" s="771" t="s">
        <v>4779</v>
      </c>
      <c r="E1590" s="771" t="s">
        <v>4779</v>
      </c>
      <c r="F1590" s="158" t="s">
        <v>7554</v>
      </c>
      <c r="G1590" s="41" t="s">
        <v>4780</v>
      </c>
      <c r="H1590" s="158">
        <v>95.849000000000004</v>
      </c>
      <c r="I1590" s="158" t="s">
        <v>1049</v>
      </c>
      <c r="J1590" s="158">
        <v>0.8</v>
      </c>
      <c r="K1590" s="41" t="s">
        <v>949</v>
      </c>
      <c r="L1590" s="41" t="s">
        <v>1137</v>
      </c>
      <c r="M1590" s="41" t="s">
        <v>949</v>
      </c>
      <c r="N1590" s="158" t="s">
        <v>1051</v>
      </c>
      <c r="O1590" s="158" t="s">
        <v>949</v>
      </c>
      <c r="P1590" s="158" t="s">
        <v>949</v>
      </c>
      <c r="Q1590" s="158" t="s">
        <v>949</v>
      </c>
      <c r="R1590" s="41" t="s">
        <v>1052</v>
      </c>
      <c r="S1590" s="41" t="s">
        <v>949</v>
      </c>
      <c r="T1590" s="41" t="s">
        <v>949</v>
      </c>
      <c r="U1590" s="41"/>
      <c r="V1590" s="41"/>
      <c r="W1590" s="41"/>
      <c r="X1590" s="41"/>
      <c r="Y1590" s="41"/>
      <c r="Z1590" s="41"/>
      <c r="AA1590" s="41"/>
      <c r="AB1590" s="41"/>
      <c r="AC1590" s="41"/>
      <c r="AD1590" s="41"/>
      <c r="AE1590" s="673" t="s">
        <v>989</v>
      </c>
      <c r="AF1590" s="41" t="s">
        <v>473</v>
      </c>
      <c r="AG1590" s="790"/>
      <c r="AH1590" s="41"/>
      <c r="AI1590" s="229"/>
      <c r="AJ1590" s="645">
        <f t="shared" si="139"/>
        <v>1</v>
      </c>
      <c r="AK1590" s="84">
        <f t="shared" si="140"/>
        <v>1</v>
      </c>
    </row>
    <row r="1591" spans="1:38" s="84" customFormat="1" ht="16.5">
      <c r="A1591" s="229"/>
      <c r="B1591" s="41">
        <f t="shared" si="142"/>
        <v>1589</v>
      </c>
      <c r="C1591" s="29" t="s">
        <v>657</v>
      </c>
      <c r="D1591" s="106" t="s">
        <v>7555</v>
      </c>
      <c r="E1591" s="106" t="s">
        <v>7556</v>
      </c>
      <c r="F1591" s="106" t="str">
        <f>MID(D1591,4,1)</f>
        <v>X</v>
      </c>
      <c r="G1591" s="29" t="s">
        <v>7557</v>
      </c>
      <c r="H1591" s="158" t="s">
        <v>949</v>
      </c>
      <c r="I1591" s="158" t="s">
        <v>949</v>
      </c>
      <c r="J1591" s="158" t="s">
        <v>949</v>
      </c>
      <c r="K1591" s="41" t="s">
        <v>949</v>
      </c>
      <c r="L1591" s="41" t="s">
        <v>949</v>
      </c>
      <c r="M1591" s="158" t="s">
        <v>949</v>
      </c>
      <c r="N1591" s="158" t="s">
        <v>949</v>
      </c>
      <c r="O1591" s="158" t="s">
        <v>949</v>
      </c>
      <c r="P1591" s="158" t="s">
        <v>949</v>
      </c>
      <c r="Q1591" s="158" t="s">
        <v>949</v>
      </c>
      <c r="R1591" s="158" t="s">
        <v>949</v>
      </c>
      <c r="S1591" s="158" t="s">
        <v>949</v>
      </c>
      <c r="T1591" s="158" t="s">
        <v>949</v>
      </c>
      <c r="U1591" s="251"/>
      <c r="V1591" s="251"/>
      <c r="W1591" s="251"/>
      <c r="X1591" s="251"/>
      <c r="Y1591" s="251"/>
      <c r="Z1591" s="251"/>
      <c r="AA1591" s="251"/>
      <c r="AB1591" s="251"/>
      <c r="AC1591" s="251"/>
      <c r="AD1591" s="251"/>
      <c r="AE1591" s="1119" t="s">
        <v>940</v>
      </c>
      <c r="AF1591" s="1119" t="s">
        <v>623</v>
      </c>
      <c r="AG1591" s="790"/>
      <c r="AH1591" s="229"/>
      <c r="AI1591" s="640"/>
      <c r="AJ1591" s="245">
        <f t="shared" si="139"/>
        <v>1</v>
      </c>
      <c r="AK1591" s="251">
        <f t="shared" si="140"/>
        <v>1</v>
      </c>
    </row>
    <row r="1592" spans="1:38" s="84" customFormat="1" ht="16.5">
      <c r="A1592" s="229"/>
      <c r="B1592" s="41">
        <f t="shared" si="142"/>
        <v>1590</v>
      </c>
      <c r="C1592" s="41" t="s">
        <v>657</v>
      </c>
      <c r="D1592" s="158"/>
      <c r="E1592" s="158" t="s">
        <v>7558</v>
      </c>
      <c r="F1592" s="158" t="s">
        <v>947</v>
      </c>
      <c r="G1592" s="41" t="s">
        <v>7559</v>
      </c>
      <c r="H1592" s="158">
        <v>18433.7</v>
      </c>
      <c r="I1592" s="158" t="s">
        <v>949</v>
      </c>
      <c r="J1592" s="158" t="s">
        <v>949</v>
      </c>
      <c r="K1592" s="41" t="s">
        <v>949</v>
      </c>
      <c r="L1592" s="41" t="s">
        <v>5115</v>
      </c>
      <c r="M1592" s="158" t="s">
        <v>949</v>
      </c>
      <c r="N1592" s="158" t="s">
        <v>949</v>
      </c>
      <c r="O1592" s="158" t="s">
        <v>949</v>
      </c>
      <c r="P1592" s="158" t="s">
        <v>949</v>
      </c>
      <c r="Q1592" s="158"/>
      <c r="R1592" s="158" t="s">
        <v>1712</v>
      </c>
      <c r="S1592" s="158" t="s">
        <v>945</v>
      </c>
      <c r="T1592" s="158" t="s">
        <v>945</v>
      </c>
      <c r="U1592" s="251"/>
      <c r="V1592" s="251"/>
      <c r="W1592" s="251"/>
      <c r="X1592" s="251"/>
      <c r="Y1592" s="251"/>
      <c r="Z1592" s="251"/>
      <c r="AA1592" s="251"/>
      <c r="AB1592" s="251"/>
      <c r="AC1592" s="251"/>
      <c r="AD1592" s="251"/>
      <c r="AE1592" s="1119" t="s">
        <v>940</v>
      </c>
      <c r="AF1592" s="1119" t="s">
        <v>623</v>
      </c>
      <c r="AG1592" s="790"/>
      <c r="AH1592" s="229"/>
      <c r="AI1592" s="640"/>
      <c r="AJ1592" s="245">
        <f t="shared" si="139"/>
        <v>0</v>
      </c>
      <c r="AK1592" s="251">
        <f t="shared" si="140"/>
        <v>1</v>
      </c>
    </row>
    <row r="1593" spans="1:38" s="84" customFormat="1" ht="16.5">
      <c r="A1593" s="229"/>
      <c r="B1593" s="41">
        <f t="shared" si="142"/>
        <v>1591</v>
      </c>
      <c r="C1593" s="29" t="s">
        <v>657</v>
      </c>
      <c r="D1593" s="106" t="s">
        <v>7560</v>
      </c>
      <c r="E1593" s="106" t="s">
        <v>7561</v>
      </c>
      <c r="F1593" s="106" t="str">
        <f>MID(D1593,4,1)</f>
        <v>X</v>
      </c>
      <c r="G1593" s="29" t="s">
        <v>7562</v>
      </c>
      <c r="H1593" s="158" t="s">
        <v>949</v>
      </c>
      <c r="I1593" s="158" t="s">
        <v>949</v>
      </c>
      <c r="J1593" s="158" t="s">
        <v>949</v>
      </c>
      <c r="K1593" s="41" t="s">
        <v>949</v>
      </c>
      <c r="L1593" s="41" t="s">
        <v>949</v>
      </c>
      <c r="M1593" s="158" t="s">
        <v>949</v>
      </c>
      <c r="N1593" s="158" t="s">
        <v>949</v>
      </c>
      <c r="O1593" s="158" t="s">
        <v>949</v>
      </c>
      <c r="P1593" s="158" t="s">
        <v>949</v>
      </c>
      <c r="Q1593" s="158" t="s">
        <v>949</v>
      </c>
      <c r="R1593" s="158" t="s">
        <v>949</v>
      </c>
      <c r="S1593" s="158" t="s">
        <v>949</v>
      </c>
      <c r="T1593" s="158" t="s">
        <v>949</v>
      </c>
      <c r="U1593" s="251"/>
      <c r="V1593" s="251"/>
      <c r="W1593" s="251"/>
      <c r="X1593" s="251"/>
      <c r="Y1593" s="251"/>
      <c r="Z1593" s="251"/>
      <c r="AA1593" s="251"/>
      <c r="AB1593" s="251"/>
      <c r="AC1593" s="251"/>
      <c r="AD1593" s="251"/>
      <c r="AE1593" s="1119" t="s">
        <v>940</v>
      </c>
      <c r="AF1593" s="1119" t="s">
        <v>623</v>
      </c>
      <c r="AG1593" s="790"/>
      <c r="AH1593" s="229"/>
      <c r="AI1593" s="640"/>
      <c r="AJ1593" s="245">
        <f t="shared" si="139"/>
        <v>2</v>
      </c>
      <c r="AK1593" s="251">
        <f t="shared" si="140"/>
        <v>1</v>
      </c>
    </row>
    <row r="1594" spans="1:38" s="84" customFormat="1" ht="16.5">
      <c r="A1594" s="229"/>
      <c r="B1594" s="41">
        <f t="shared" si="142"/>
        <v>1592</v>
      </c>
      <c r="C1594" s="29" t="s">
        <v>657</v>
      </c>
      <c r="D1594" s="106" t="s">
        <v>7560</v>
      </c>
      <c r="E1594" s="106" t="s">
        <v>7563</v>
      </c>
      <c r="F1594" s="106" t="str">
        <f>MID(D1594,4,1)</f>
        <v>X</v>
      </c>
      <c r="G1594" s="29" t="s">
        <v>7564</v>
      </c>
      <c r="H1594" s="158" t="s">
        <v>949</v>
      </c>
      <c r="I1594" s="158" t="s">
        <v>949</v>
      </c>
      <c r="J1594" s="158" t="s">
        <v>949</v>
      </c>
      <c r="K1594" s="41" t="s">
        <v>949</v>
      </c>
      <c r="L1594" s="41" t="s">
        <v>949</v>
      </c>
      <c r="M1594" s="158" t="s">
        <v>949</v>
      </c>
      <c r="N1594" s="158" t="s">
        <v>949</v>
      </c>
      <c r="O1594" s="158" t="s">
        <v>949</v>
      </c>
      <c r="P1594" s="158" t="s">
        <v>949</v>
      </c>
      <c r="Q1594" s="158" t="s">
        <v>949</v>
      </c>
      <c r="R1594" s="158" t="s">
        <v>949</v>
      </c>
      <c r="S1594" s="158" t="s">
        <v>949</v>
      </c>
      <c r="T1594" s="158" t="s">
        <v>949</v>
      </c>
      <c r="U1594" s="251"/>
      <c r="V1594" s="251"/>
      <c r="W1594" s="251"/>
      <c r="X1594" s="251"/>
      <c r="Y1594" s="251"/>
      <c r="Z1594" s="251"/>
      <c r="AA1594" s="251"/>
      <c r="AB1594" s="251"/>
      <c r="AC1594" s="251"/>
      <c r="AD1594" s="251"/>
      <c r="AE1594" s="1119" t="s">
        <v>940</v>
      </c>
      <c r="AF1594" s="1119" t="s">
        <v>623</v>
      </c>
      <c r="AG1594" s="790"/>
      <c r="AH1594" s="229"/>
      <c r="AI1594" s="640"/>
      <c r="AJ1594" s="245">
        <f t="shared" si="139"/>
        <v>2</v>
      </c>
      <c r="AK1594" s="251">
        <f t="shared" si="140"/>
        <v>1</v>
      </c>
    </row>
    <row r="1595" spans="1:38" s="84" customFormat="1" ht="16.5">
      <c r="A1595" s="229"/>
      <c r="B1595" s="41">
        <f t="shared" si="142"/>
        <v>1593</v>
      </c>
      <c r="C1595" s="29" t="s">
        <v>657</v>
      </c>
      <c r="D1595" s="106" t="s">
        <v>7565</v>
      </c>
      <c r="E1595" s="106" t="s">
        <v>7566</v>
      </c>
      <c r="F1595" s="106" t="str">
        <f>MID(D1595,4,1)</f>
        <v>X</v>
      </c>
      <c r="G1595" s="29" t="s">
        <v>7567</v>
      </c>
      <c r="H1595" s="158" t="s">
        <v>949</v>
      </c>
      <c r="I1595" s="158" t="s">
        <v>949</v>
      </c>
      <c r="J1595" s="158" t="s">
        <v>949</v>
      </c>
      <c r="K1595" s="41" t="s">
        <v>949</v>
      </c>
      <c r="L1595" s="41" t="s">
        <v>949</v>
      </c>
      <c r="M1595" s="158" t="s">
        <v>949</v>
      </c>
      <c r="N1595" s="158" t="s">
        <v>949</v>
      </c>
      <c r="O1595" s="158" t="s">
        <v>949</v>
      </c>
      <c r="P1595" s="158" t="s">
        <v>949</v>
      </c>
      <c r="Q1595" s="158" t="s">
        <v>949</v>
      </c>
      <c r="R1595" s="158" t="s">
        <v>949</v>
      </c>
      <c r="S1595" s="158" t="s">
        <v>949</v>
      </c>
      <c r="T1595" s="158" t="s">
        <v>949</v>
      </c>
      <c r="U1595" s="251"/>
      <c r="V1595" s="251"/>
      <c r="W1595" s="251"/>
      <c r="X1595" s="251"/>
      <c r="Y1595" s="251"/>
      <c r="Z1595" s="251"/>
      <c r="AA1595" s="251"/>
      <c r="AB1595" s="251"/>
      <c r="AC1595" s="251"/>
      <c r="AD1595" s="251"/>
      <c r="AE1595" s="1119" t="s">
        <v>940</v>
      </c>
      <c r="AF1595" s="1119" t="s">
        <v>623</v>
      </c>
      <c r="AG1595" s="790"/>
      <c r="AH1595" s="229"/>
      <c r="AI1595" s="640"/>
      <c r="AJ1595" s="245">
        <f t="shared" si="139"/>
        <v>1</v>
      </c>
      <c r="AK1595" s="251">
        <f t="shared" si="140"/>
        <v>1</v>
      </c>
    </row>
    <row r="1596" spans="1:38" s="84" customFormat="1" ht="16.5">
      <c r="A1596" s="229"/>
      <c r="B1596" s="41">
        <f t="shared" si="142"/>
        <v>1594</v>
      </c>
      <c r="C1596" s="29" t="s">
        <v>657</v>
      </c>
      <c r="D1596" s="106" t="s">
        <v>7568</v>
      </c>
      <c r="E1596" s="106" t="s">
        <v>7569</v>
      </c>
      <c r="F1596" s="106" t="str">
        <f>MID(D1596,4,1)</f>
        <v>X</v>
      </c>
      <c r="G1596" s="29" t="s">
        <v>7570</v>
      </c>
      <c r="H1596" s="158" t="s">
        <v>949</v>
      </c>
      <c r="I1596" s="158" t="s">
        <v>949</v>
      </c>
      <c r="J1596" s="158" t="s">
        <v>949</v>
      </c>
      <c r="K1596" s="41" t="s">
        <v>949</v>
      </c>
      <c r="L1596" s="41" t="s">
        <v>949</v>
      </c>
      <c r="M1596" s="158" t="s">
        <v>949</v>
      </c>
      <c r="N1596" s="158" t="s">
        <v>949</v>
      </c>
      <c r="O1596" s="158" t="s">
        <v>949</v>
      </c>
      <c r="P1596" s="158" t="s">
        <v>949</v>
      </c>
      <c r="Q1596" s="158" t="s">
        <v>949</v>
      </c>
      <c r="R1596" s="158" t="s">
        <v>949</v>
      </c>
      <c r="S1596" s="158" t="s">
        <v>949</v>
      </c>
      <c r="T1596" s="158" t="s">
        <v>949</v>
      </c>
      <c r="U1596" s="251"/>
      <c r="V1596" s="251"/>
      <c r="W1596" s="251"/>
      <c r="X1596" s="251"/>
      <c r="Y1596" s="251"/>
      <c r="Z1596" s="251"/>
      <c r="AA1596" s="251"/>
      <c r="AB1596" s="251"/>
      <c r="AC1596" s="251"/>
      <c r="AD1596" s="251"/>
      <c r="AE1596" s="1119" t="s">
        <v>940</v>
      </c>
      <c r="AF1596" s="1119" t="s">
        <v>623</v>
      </c>
      <c r="AG1596" s="790"/>
      <c r="AH1596" s="229"/>
      <c r="AI1596" s="640"/>
      <c r="AJ1596" s="245">
        <f t="shared" si="139"/>
        <v>1</v>
      </c>
      <c r="AK1596" s="251">
        <f t="shared" si="140"/>
        <v>1</v>
      </c>
    </row>
    <row r="1597" spans="1:38" s="84" customFormat="1" ht="16.5">
      <c r="A1597" s="229"/>
      <c r="B1597" s="41">
        <f t="shared" si="142"/>
        <v>1595</v>
      </c>
      <c r="C1597" s="229" t="s">
        <v>129</v>
      </c>
      <c r="D1597" s="251" t="s">
        <v>1639</v>
      </c>
      <c r="E1597" s="208" t="s">
        <v>4882</v>
      </c>
      <c r="F1597" s="251" t="s">
        <v>7571</v>
      </c>
      <c r="G1597" s="229" t="s">
        <v>4884</v>
      </c>
      <c r="H1597" s="158">
        <v>10261.460999999999</v>
      </c>
      <c r="I1597" s="158">
        <v>1.5</v>
      </c>
      <c r="J1597" s="158" t="s">
        <v>949</v>
      </c>
      <c r="K1597" s="41" t="s">
        <v>949</v>
      </c>
      <c r="L1597" s="41" t="s">
        <v>1643</v>
      </c>
      <c r="M1597" s="41" t="s">
        <v>949</v>
      </c>
      <c r="N1597" s="158" t="s">
        <v>949</v>
      </c>
      <c r="O1597" s="158" t="s">
        <v>949</v>
      </c>
      <c r="P1597" s="158" t="s">
        <v>949</v>
      </c>
      <c r="Q1597" s="158"/>
      <c r="R1597" s="232" t="s">
        <v>1644</v>
      </c>
      <c r="S1597" s="219"/>
      <c r="T1597" s="41" t="s">
        <v>949</v>
      </c>
      <c r="U1597" s="41"/>
      <c r="V1597" s="41"/>
      <c r="W1597" s="41"/>
      <c r="X1597" s="41"/>
      <c r="Y1597" s="41"/>
      <c r="Z1597" s="41"/>
      <c r="AA1597" s="41"/>
      <c r="AB1597" s="41"/>
      <c r="AC1597" s="41"/>
      <c r="AD1597" s="41"/>
      <c r="AE1597" s="41" t="s">
        <v>989</v>
      </c>
      <c r="AF1597" s="41" t="s">
        <v>90</v>
      </c>
      <c r="AG1597" s="790"/>
      <c r="AH1597" s="251"/>
      <c r="AI1597" s="229"/>
      <c r="AJ1597" s="649">
        <f t="shared" si="139"/>
        <v>1</v>
      </c>
      <c r="AK1597" s="84">
        <f t="shared" si="140"/>
        <v>1</v>
      </c>
    </row>
    <row r="1598" spans="1:38" s="84" customFormat="1" ht="16.5">
      <c r="A1598" s="41"/>
      <c r="B1598" s="41">
        <f t="shared" si="142"/>
        <v>1596</v>
      </c>
      <c r="C1598" s="41" t="s">
        <v>3237</v>
      </c>
      <c r="D1598" s="158" t="s">
        <v>3282</v>
      </c>
      <c r="E1598" s="158" t="s">
        <v>3283</v>
      </c>
      <c r="F1598" s="158" t="str">
        <f t="shared" ref="F1598:F1607" si="143">MID(E1598,5,1)</f>
        <v>E</v>
      </c>
      <c r="G1598" s="41" t="s">
        <v>3286</v>
      </c>
      <c r="H1598" s="158" t="s">
        <v>949</v>
      </c>
      <c r="I1598" s="158" t="s">
        <v>949</v>
      </c>
      <c r="J1598" s="158" t="s">
        <v>949</v>
      </c>
      <c r="K1598" s="158" t="s">
        <v>949</v>
      </c>
      <c r="L1598" s="41" t="s">
        <v>949</v>
      </c>
      <c r="M1598" s="41" t="s">
        <v>949</v>
      </c>
      <c r="N1598" s="158" t="s">
        <v>949</v>
      </c>
      <c r="O1598" s="158" t="s">
        <v>949</v>
      </c>
      <c r="P1598" s="158" t="s">
        <v>949</v>
      </c>
      <c r="Q1598" s="158" t="s">
        <v>949</v>
      </c>
      <c r="R1598" s="41" t="s">
        <v>3287</v>
      </c>
      <c r="S1598" s="41" t="s">
        <v>3288</v>
      </c>
      <c r="T1598" s="41" t="s">
        <v>949</v>
      </c>
      <c r="U1598" s="41"/>
      <c r="V1598" s="41"/>
      <c r="W1598" s="41"/>
      <c r="X1598" s="41"/>
      <c r="Y1598" s="41"/>
      <c r="Z1598" s="41"/>
      <c r="AA1598" s="41"/>
      <c r="AB1598" s="41"/>
      <c r="AC1598" s="41"/>
      <c r="AD1598" s="41"/>
      <c r="AE1598" s="41" t="s">
        <v>1059</v>
      </c>
      <c r="AF1598" s="229" t="s">
        <v>605</v>
      </c>
      <c r="AG1598" s="790"/>
      <c r="AH1598" s="158"/>
      <c r="AI1598" s="229"/>
      <c r="AJ1598" s="218">
        <f t="shared" si="139"/>
        <v>1</v>
      </c>
      <c r="AK1598" s="84">
        <f t="shared" si="140"/>
        <v>1</v>
      </c>
    </row>
    <row r="1599" spans="1:38" s="84" customFormat="1" ht="16.5">
      <c r="A1599" s="41"/>
      <c r="B1599" s="41">
        <f t="shared" si="142"/>
        <v>1597</v>
      </c>
      <c r="C1599" s="41" t="s">
        <v>3237</v>
      </c>
      <c r="D1599" s="158" t="s">
        <v>7572</v>
      </c>
      <c r="E1599" s="158" t="s">
        <v>7573</v>
      </c>
      <c r="F1599" s="158" t="str">
        <f t="shared" si="143"/>
        <v>E</v>
      </c>
      <c r="G1599" s="41" t="s">
        <v>3286</v>
      </c>
      <c r="H1599" s="158" t="s">
        <v>949</v>
      </c>
      <c r="I1599" s="158" t="s">
        <v>949</v>
      </c>
      <c r="J1599" s="158" t="s">
        <v>949</v>
      </c>
      <c r="K1599" s="158" t="s">
        <v>949</v>
      </c>
      <c r="L1599" s="41" t="s">
        <v>949</v>
      </c>
      <c r="M1599" s="41" t="s">
        <v>949</v>
      </c>
      <c r="N1599" s="158" t="s">
        <v>949</v>
      </c>
      <c r="O1599" s="158" t="s">
        <v>949</v>
      </c>
      <c r="P1599" s="158" t="s">
        <v>949</v>
      </c>
      <c r="Q1599" s="158" t="s">
        <v>949</v>
      </c>
      <c r="R1599" s="41" t="s">
        <v>3288</v>
      </c>
      <c r="S1599" s="41" t="s">
        <v>949</v>
      </c>
      <c r="T1599" s="41" t="s">
        <v>949</v>
      </c>
      <c r="U1599" s="41"/>
      <c r="V1599" s="41"/>
      <c r="W1599" s="41"/>
      <c r="X1599" s="41"/>
      <c r="Y1599" s="41"/>
      <c r="Z1599" s="41"/>
      <c r="AA1599" s="41"/>
      <c r="AB1599" s="41"/>
      <c r="AC1599" s="41"/>
      <c r="AD1599" s="41"/>
      <c r="AE1599" s="158" t="s">
        <v>1059</v>
      </c>
      <c r="AF1599" s="229" t="s">
        <v>605</v>
      </c>
      <c r="AG1599" s="158"/>
      <c r="AH1599" s="158"/>
      <c r="AI1599" s="229"/>
      <c r="AJ1599" s="218">
        <f t="shared" si="139"/>
        <v>1</v>
      </c>
      <c r="AK1599" s="84">
        <f t="shared" si="140"/>
        <v>1</v>
      </c>
    </row>
    <row r="1600" spans="1:38" s="84" customFormat="1" ht="16.5">
      <c r="A1600" s="229"/>
      <c r="B1600" s="41">
        <f t="shared" si="142"/>
        <v>1598</v>
      </c>
      <c r="C1600" s="29" t="s">
        <v>3237</v>
      </c>
      <c r="D1600" s="106" t="s">
        <v>7574</v>
      </c>
      <c r="E1600" s="106" t="str">
        <f>D1600</f>
        <v>L6F1MA01</v>
      </c>
      <c r="F1600" s="158" t="str">
        <f t="shared" si="143"/>
        <v>M</v>
      </c>
      <c r="G1600" s="29" t="s">
        <v>3375</v>
      </c>
      <c r="H1600" s="106">
        <v>617.58799999999997</v>
      </c>
      <c r="I1600" s="250">
        <v>1.6</v>
      </c>
      <c r="J1600" s="250">
        <v>7.93</v>
      </c>
      <c r="K1600" s="106">
        <v>4.8970000000000002</v>
      </c>
      <c r="L1600" s="29" t="s">
        <v>7575</v>
      </c>
      <c r="M1600" s="29" t="s">
        <v>949</v>
      </c>
      <c r="N1600" s="106" t="s">
        <v>1192</v>
      </c>
      <c r="O1600" s="158" t="s">
        <v>1193</v>
      </c>
      <c r="P1600" s="106" t="s">
        <v>1194</v>
      </c>
      <c r="Q1600" s="106" t="s">
        <v>949</v>
      </c>
      <c r="R1600" s="29" t="s">
        <v>1458</v>
      </c>
      <c r="S1600" s="29" t="s">
        <v>945</v>
      </c>
      <c r="T1600" s="29" t="s">
        <v>945</v>
      </c>
      <c r="U1600" s="229"/>
      <c r="V1600" s="229"/>
      <c r="W1600" s="229"/>
      <c r="X1600" s="229"/>
      <c r="Y1600" s="229"/>
      <c r="Z1600" s="229"/>
      <c r="AA1600" s="229"/>
      <c r="AB1600" s="229"/>
      <c r="AC1600" s="229"/>
      <c r="AD1600" s="229"/>
      <c r="AE1600" s="41" t="s">
        <v>989</v>
      </c>
      <c r="AF1600" s="229" t="s">
        <v>605</v>
      </c>
      <c r="AG1600" s="790"/>
      <c r="AH1600" s="251"/>
      <c r="AI1600" s="229"/>
      <c r="AJ1600" s="218">
        <f t="shared" si="139"/>
        <v>1</v>
      </c>
      <c r="AK1600" s="84">
        <f t="shared" si="140"/>
        <v>1</v>
      </c>
    </row>
    <row r="1601" spans="1:38" s="84" customFormat="1" ht="16.5">
      <c r="A1601" s="229"/>
      <c r="B1601" s="41">
        <f t="shared" si="142"/>
        <v>1599</v>
      </c>
      <c r="C1601" s="29" t="s">
        <v>3237</v>
      </c>
      <c r="D1601" s="106" t="s">
        <v>7576</v>
      </c>
      <c r="E1601" s="106" t="str">
        <f>D1601</f>
        <v>L6F1MA02</v>
      </c>
      <c r="F1601" s="158" t="str">
        <f t="shared" si="143"/>
        <v>M</v>
      </c>
      <c r="G1601" s="29" t="s">
        <v>3457</v>
      </c>
      <c r="H1601" s="106">
        <v>23887.8</v>
      </c>
      <c r="I1601" s="106">
        <v>1</v>
      </c>
      <c r="J1601" s="106">
        <v>7.93</v>
      </c>
      <c r="K1601" s="106">
        <v>189.4299</v>
      </c>
      <c r="L1601" s="29" t="s">
        <v>7577</v>
      </c>
      <c r="M1601" s="29" t="s">
        <v>949</v>
      </c>
      <c r="N1601" s="106" t="s">
        <v>1192</v>
      </c>
      <c r="O1601" s="158" t="s">
        <v>1193</v>
      </c>
      <c r="P1601" s="106" t="s">
        <v>1194</v>
      </c>
      <c r="Q1601" s="106" t="s">
        <v>949</v>
      </c>
      <c r="R1601" s="29" t="s">
        <v>1459</v>
      </c>
      <c r="S1601" s="29" t="s">
        <v>945</v>
      </c>
      <c r="T1601" s="29" t="s">
        <v>945</v>
      </c>
      <c r="U1601" s="229"/>
      <c r="V1601" s="229"/>
      <c r="W1601" s="229"/>
      <c r="X1601" s="229"/>
      <c r="Y1601" s="229"/>
      <c r="Z1601" s="229"/>
      <c r="AA1601" s="229"/>
      <c r="AB1601" s="229"/>
      <c r="AC1601" s="229"/>
      <c r="AD1601" s="229"/>
      <c r="AE1601" s="251"/>
      <c r="AF1601" s="229" t="s">
        <v>605</v>
      </c>
      <c r="AG1601" s="251"/>
      <c r="AH1601" s="251"/>
      <c r="AI1601" s="229"/>
      <c r="AJ1601" s="218">
        <f t="shared" si="139"/>
        <v>1</v>
      </c>
      <c r="AK1601" s="84">
        <f t="shared" si="140"/>
        <v>1</v>
      </c>
    </row>
    <row r="1602" spans="1:38" s="84" customFormat="1" ht="16.5">
      <c r="A1602" s="229"/>
      <c r="B1602" s="41">
        <f t="shared" si="142"/>
        <v>1600</v>
      </c>
      <c r="C1602" s="29" t="s">
        <v>3237</v>
      </c>
      <c r="D1602" s="106" t="s">
        <v>7578</v>
      </c>
      <c r="E1602" s="106" t="str">
        <f>D1602</f>
        <v>L6F1MA03</v>
      </c>
      <c r="F1602" s="158" t="str">
        <f t="shared" si="143"/>
        <v>M</v>
      </c>
      <c r="G1602" s="29" t="s">
        <v>3459</v>
      </c>
      <c r="H1602" s="106">
        <v>169.91</v>
      </c>
      <c r="I1602" s="106" t="s">
        <v>945</v>
      </c>
      <c r="J1602" s="106" t="s">
        <v>945</v>
      </c>
      <c r="K1602" s="106" t="s">
        <v>945</v>
      </c>
      <c r="L1602" s="29" t="s">
        <v>945</v>
      </c>
      <c r="M1602" s="29"/>
      <c r="N1602" s="158"/>
      <c r="O1602" s="244"/>
      <c r="P1602" s="106" t="s">
        <v>945</v>
      </c>
      <c r="Q1602" s="106"/>
      <c r="R1602" s="29" t="s">
        <v>1459</v>
      </c>
      <c r="S1602" s="29" t="s">
        <v>945</v>
      </c>
      <c r="T1602" s="29" t="s">
        <v>945</v>
      </c>
      <c r="U1602" s="229"/>
      <c r="V1602" s="229"/>
      <c r="W1602" s="229"/>
      <c r="X1602" s="229"/>
      <c r="Y1602" s="229"/>
      <c r="Z1602" s="229"/>
      <c r="AA1602" s="229"/>
      <c r="AB1602" s="229"/>
      <c r="AC1602" s="229"/>
      <c r="AD1602" s="229"/>
      <c r="AE1602" s="251"/>
      <c r="AF1602" s="229" t="s">
        <v>605</v>
      </c>
      <c r="AG1602" s="251"/>
      <c r="AH1602" s="251"/>
      <c r="AI1602" s="229"/>
      <c r="AJ1602" s="218">
        <f t="shared" si="139"/>
        <v>1</v>
      </c>
      <c r="AK1602" s="84">
        <f t="shared" si="140"/>
        <v>1</v>
      </c>
    </row>
    <row r="1603" spans="1:38" s="84" customFormat="1" ht="16.5">
      <c r="A1603" s="229"/>
      <c r="B1603" s="41">
        <f t="shared" si="142"/>
        <v>1601</v>
      </c>
      <c r="C1603" s="29" t="s">
        <v>3237</v>
      </c>
      <c r="D1603" s="106" t="s">
        <v>7579</v>
      </c>
      <c r="E1603" s="106" t="str">
        <f>D1603</f>
        <v>L6F1PA01</v>
      </c>
      <c r="F1603" s="158" t="str">
        <f t="shared" si="143"/>
        <v>P</v>
      </c>
      <c r="G1603" s="29" t="s">
        <v>7580</v>
      </c>
      <c r="H1603" s="106">
        <v>63.54</v>
      </c>
      <c r="I1603" s="250" t="s">
        <v>945</v>
      </c>
      <c r="J1603" s="250" t="s">
        <v>945</v>
      </c>
      <c r="K1603" s="106" t="s">
        <v>945</v>
      </c>
      <c r="L1603" s="106" t="s">
        <v>945</v>
      </c>
      <c r="M1603" s="106"/>
      <c r="N1603" s="106" t="s">
        <v>7581</v>
      </c>
      <c r="O1603" s="1070" t="s">
        <v>7582</v>
      </c>
      <c r="P1603" s="106" t="s">
        <v>7583</v>
      </c>
      <c r="Q1603" s="106"/>
      <c r="R1603" s="106" t="s">
        <v>6576</v>
      </c>
      <c r="S1603" s="29" t="s">
        <v>945</v>
      </c>
      <c r="T1603" s="29" t="s">
        <v>945</v>
      </c>
      <c r="U1603" s="229"/>
      <c r="V1603" s="229"/>
      <c r="W1603" s="229"/>
      <c r="X1603" s="229"/>
      <c r="Y1603" s="229"/>
      <c r="Z1603" s="229"/>
      <c r="AA1603" s="229"/>
      <c r="AB1603" s="229"/>
      <c r="AC1603" s="229"/>
      <c r="AD1603" s="229"/>
      <c r="AE1603" s="251"/>
      <c r="AF1603" s="229" t="s">
        <v>605</v>
      </c>
      <c r="AG1603" s="251"/>
      <c r="AH1603" s="251"/>
      <c r="AI1603" s="229"/>
      <c r="AJ1603" s="218">
        <f t="shared" si="139"/>
        <v>1</v>
      </c>
      <c r="AK1603" s="84">
        <f t="shared" si="140"/>
        <v>1</v>
      </c>
      <c r="AL1603" s="84" t="e">
        <f>IF($BD494="X","—",VLOOKUP(E1603,#REF!,4,FALSE))</f>
        <v>#REF!</v>
      </c>
    </row>
    <row r="1604" spans="1:38" s="84" customFormat="1" ht="16.5">
      <c r="A1604" s="229"/>
      <c r="B1604" s="41">
        <f t="shared" si="142"/>
        <v>1602</v>
      </c>
      <c r="C1604" s="29" t="s">
        <v>3237</v>
      </c>
      <c r="D1604" s="106" t="s">
        <v>7584</v>
      </c>
      <c r="E1604" s="106" t="str">
        <f>D1604</f>
        <v>L6F1PA02</v>
      </c>
      <c r="F1604" s="158" t="str">
        <f t="shared" si="143"/>
        <v>P</v>
      </c>
      <c r="G1604" s="29" t="s">
        <v>7585</v>
      </c>
      <c r="H1604" s="106">
        <v>218.86</v>
      </c>
      <c r="I1604" s="250" t="s">
        <v>945</v>
      </c>
      <c r="J1604" s="250" t="s">
        <v>945</v>
      </c>
      <c r="K1604" s="106" t="s">
        <v>945</v>
      </c>
      <c r="L1604" s="106" t="s">
        <v>945</v>
      </c>
      <c r="M1604" s="106"/>
      <c r="N1604" s="158" t="s">
        <v>3414</v>
      </c>
      <c r="O1604" s="1070" t="s">
        <v>7586</v>
      </c>
      <c r="P1604" s="106" t="s">
        <v>7587</v>
      </c>
      <c r="Q1604" s="106"/>
      <c r="R1604" s="106" t="s">
        <v>6576</v>
      </c>
      <c r="S1604" s="29" t="s">
        <v>945</v>
      </c>
      <c r="T1604" s="29" t="s">
        <v>945</v>
      </c>
      <c r="U1604" s="229"/>
      <c r="V1604" s="229"/>
      <c r="W1604" s="229"/>
      <c r="X1604" s="229"/>
      <c r="Y1604" s="229"/>
      <c r="Z1604" s="229"/>
      <c r="AA1604" s="229"/>
      <c r="AB1604" s="229"/>
      <c r="AC1604" s="229"/>
      <c r="AD1604" s="229"/>
      <c r="AE1604" s="251"/>
      <c r="AF1604" s="229" t="s">
        <v>605</v>
      </c>
      <c r="AG1604" s="251"/>
      <c r="AH1604" s="251"/>
      <c r="AI1604" s="229"/>
      <c r="AJ1604" s="218">
        <f t="shared" si="139"/>
        <v>1</v>
      </c>
      <c r="AK1604" s="84">
        <f t="shared" si="140"/>
        <v>1</v>
      </c>
      <c r="AL1604" s="84" t="e">
        <f>IF($BD495="X","—",VLOOKUP(E1604,#REF!,4,FALSE))</f>
        <v>#REF!</v>
      </c>
    </row>
    <row r="1605" spans="1:38" s="84" customFormat="1" ht="16.5">
      <c r="A1605" s="41"/>
      <c r="B1605" s="41">
        <f t="shared" si="142"/>
        <v>1603</v>
      </c>
      <c r="C1605" s="41" t="s">
        <v>3237</v>
      </c>
      <c r="D1605" s="158" t="s">
        <v>3403</v>
      </c>
      <c r="E1605" s="158" t="s">
        <v>3404</v>
      </c>
      <c r="F1605" s="158" t="str">
        <f t="shared" si="143"/>
        <v>R</v>
      </c>
      <c r="G1605" s="41" t="s">
        <v>3407</v>
      </c>
      <c r="H1605" s="158" t="s">
        <v>949</v>
      </c>
      <c r="I1605" s="158" t="s">
        <v>949</v>
      </c>
      <c r="J1605" s="158" t="s">
        <v>949</v>
      </c>
      <c r="K1605" s="158" t="s">
        <v>949</v>
      </c>
      <c r="L1605" s="41" t="s">
        <v>949</v>
      </c>
      <c r="M1605" s="41" t="s">
        <v>949</v>
      </c>
      <c r="N1605" s="158" t="s">
        <v>949</v>
      </c>
      <c r="O1605" s="158" t="s">
        <v>949</v>
      </c>
      <c r="P1605" s="158" t="s">
        <v>949</v>
      </c>
      <c r="Q1605" s="158" t="s">
        <v>949</v>
      </c>
      <c r="R1605" s="41" t="s">
        <v>2614</v>
      </c>
      <c r="S1605" s="41" t="s">
        <v>949</v>
      </c>
      <c r="T1605" s="41" t="s">
        <v>949</v>
      </c>
      <c r="U1605" s="41"/>
      <c r="V1605" s="41"/>
      <c r="W1605" s="41"/>
      <c r="X1605" s="41"/>
      <c r="Y1605" s="41"/>
      <c r="Z1605" s="41"/>
      <c r="AA1605" s="41"/>
      <c r="AB1605" s="41"/>
      <c r="AC1605" s="41"/>
      <c r="AD1605" s="41"/>
      <c r="AE1605" s="158"/>
      <c r="AF1605" s="229" t="s">
        <v>605</v>
      </c>
      <c r="AG1605" s="158"/>
      <c r="AH1605" s="158"/>
      <c r="AI1605" s="229"/>
      <c r="AJ1605" s="218">
        <f t="shared" si="139"/>
        <v>1</v>
      </c>
      <c r="AK1605" s="84">
        <f t="shared" si="140"/>
        <v>1</v>
      </c>
    </row>
    <row r="1606" spans="1:38" s="84" customFormat="1" ht="16.5">
      <c r="A1606" s="229"/>
      <c r="B1606" s="41">
        <f t="shared" si="142"/>
        <v>1604</v>
      </c>
      <c r="C1606" s="29" t="s">
        <v>3237</v>
      </c>
      <c r="D1606" s="106" t="s">
        <v>7588</v>
      </c>
      <c r="E1606" s="106" t="s">
        <v>7589</v>
      </c>
      <c r="F1606" s="158" t="str">
        <f t="shared" si="143"/>
        <v>R</v>
      </c>
      <c r="G1606" s="29" t="s">
        <v>3407</v>
      </c>
      <c r="H1606" s="106" t="s">
        <v>949</v>
      </c>
      <c r="I1606" s="106" t="s">
        <v>949</v>
      </c>
      <c r="J1606" s="106" t="s">
        <v>949</v>
      </c>
      <c r="K1606" s="106" t="s">
        <v>949</v>
      </c>
      <c r="L1606" s="29" t="s">
        <v>949</v>
      </c>
      <c r="M1606" s="29" t="s">
        <v>949</v>
      </c>
      <c r="N1606" s="106" t="s">
        <v>949</v>
      </c>
      <c r="O1606" s="106" t="s">
        <v>949</v>
      </c>
      <c r="P1606" s="106" t="s">
        <v>949</v>
      </c>
      <c r="Q1606" s="106" t="s">
        <v>949</v>
      </c>
      <c r="R1606" s="29" t="s">
        <v>7590</v>
      </c>
      <c r="S1606" s="29" t="s">
        <v>945</v>
      </c>
      <c r="T1606" s="29" t="s">
        <v>945</v>
      </c>
      <c r="U1606" s="229"/>
      <c r="V1606" s="229"/>
      <c r="W1606" s="229"/>
      <c r="X1606" s="229"/>
      <c r="Y1606" s="229"/>
      <c r="Z1606" s="229"/>
      <c r="AA1606" s="229"/>
      <c r="AB1606" s="229"/>
      <c r="AC1606" s="229"/>
      <c r="AD1606" s="229"/>
      <c r="AE1606" s="251"/>
      <c r="AF1606" s="229" t="s">
        <v>605</v>
      </c>
      <c r="AG1606" s="251"/>
      <c r="AH1606" s="251"/>
      <c r="AI1606" s="229"/>
      <c r="AJ1606" s="218">
        <f t="shared" si="139"/>
        <v>1</v>
      </c>
      <c r="AK1606" s="84">
        <f t="shared" si="140"/>
        <v>1</v>
      </c>
    </row>
    <row r="1607" spans="1:38" s="84" customFormat="1" ht="16.5">
      <c r="A1607" s="229"/>
      <c r="B1607" s="41">
        <v>1651</v>
      </c>
      <c r="C1607" s="41" t="s">
        <v>3237</v>
      </c>
      <c r="D1607" s="158"/>
      <c r="E1607" s="297" t="s">
        <v>7591</v>
      </c>
      <c r="F1607" s="158" t="str">
        <f t="shared" si="143"/>
        <v>R</v>
      </c>
      <c r="G1607" s="41" t="s">
        <v>7592</v>
      </c>
      <c r="H1607" s="158" t="s">
        <v>949</v>
      </c>
      <c r="I1607" s="158" t="s">
        <v>949</v>
      </c>
      <c r="J1607" s="158" t="s">
        <v>949</v>
      </c>
      <c r="K1607" s="158" t="s">
        <v>949</v>
      </c>
      <c r="L1607" s="41" t="s">
        <v>949</v>
      </c>
      <c r="M1607" s="41" t="s">
        <v>949</v>
      </c>
      <c r="N1607" s="158" t="s">
        <v>949</v>
      </c>
      <c r="O1607" s="158" t="s">
        <v>949</v>
      </c>
      <c r="P1607" s="158" t="s">
        <v>949</v>
      </c>
      <c r="Q1607" s="158" t="s">
        <v>949</v>
      </c>
      <c r="R1607" s="41" t="s">
        <v>7590</v>
      </c>
      <c r="S1607" s="41" t="s">
        <v>949</v>
      </c>
      <c r="T1607" s="158"/>
      <c r="U1607" s="229"/>
      <c r="V1607" s="158"/>
      <c r="W1607" s="218">
        <v>1</v>
      </c>
      <c r="X1607" s="229">
        <v>1</v>
      </c>
      <c r="Y1607" s="229"/>
      <c r="Z1607" s="229"/>
      <c r="AA1607" s="229"/>
      <c r="AB1607" s="229"/>
      <c r="AC1607" s="229"/>
      <c r="AD1607" s="229"/>
      <c r="AE1607" s="41" t="s">
        <v>989</v>
      </c>
      <c r="AF1607" s="229" t="s">
        <v>605</v>
      </c>
      <c r="AG1607" s="790"/>
      <c r="AH1607" s="251"/>
      <c r="AI1607" s="229"/>
      <c r="AJ1607" s="218">
        <f t="shared" si="139"/>
        <v>0</v>
      </c>
      <c r="AK1607" s="84">
        <f t="shared" si="140"/>
        <v>1</v>
      </c>
    </row>
    <row r="1608" spans="1:38" s="84" customFormat="1" ht="16.5">
      <c r="A1608" s="229"/>
      <c r="B1608" s="41">
        <f t="shared" ref="B1608:B1639" si="144">ROW()-2</f>
        <v>1606</v>
      </c>
      <c r="C1608" s="229" t="s">
        <v>320</v>
      </c>
      <c r="D1608" s="683" t="s">
        <v>7593</v>
      </c>
      <c r="E1608" s="683" t="s">
        <v>7593</v>
      </c>
      <c r="F1608" s="683" t="s">
        <v>979</v>
      </c>
      <c r="G1608" s="683" t="s">
        <v>2173</v>
      </c>
      <c r="H1608" s="158">
        <v>209.478069</v>
      </c>
      <c r="I1608" s="158">
        <v>0.1</v>
      </c>
      <c r="J1608" s="158" t="s">
        <v>949</v>
      </c>
      <c r="K1608" s="41" t="s">
        <v>949</v>
      </c>
      <c r="L1608" s="41" t="s">
        <v>2174</v>
      </c>
      <c r="M1608" s="41" t="s">
        <v>949</v>
      </c>
      <c r="N1608" s="158" t="s">
        <v>1952</v>
      </c>
      <c r="O1608" s="158" t="s">
        <v>1953</v>
      </c>
      <c r="P1608" s="251"/>
      <c r="Q1608" s="251"/>
      <c r="R1608" s="251" t="s">
        <v>1166</v>
      </c>
      <c r="S1608" s="229"/>
      <c r="T1608" s="229"/>
      <c r="U1608" s="229"/>
      <c r="V1608" s="229"/>
      <c r="W1608" s="229"/>
      <c r="X1608" s="229"/>
      <c r="Y1608" s="229"/>
      <c r="Z1608" s="229"/>
      <c r="AA1608" s="229"/>
      <c r="AB1608" s="229"/>
      <c r="AC1608" s="229"/>
      <c r="AD1608" s="229"/>
      <c r="AE1608" s="41" t="s">
        <v>989</v>
      </c>
      <c r="AF1608" s="683" t="s">
        <v>5112</v>
      </c>
      <c r="AG1608" s="790"/>
      <c r="AH1608" s="251"/>
      <c r="AI1608" s="229"/>
      <c r="AJ1608" s="218">
        <f t="shared" si="139"/>
        <v>1</v>
      </c>
      <c r="AK1608" s="84">
        <f t="shared" si="140"/>
        <v>1</v>
      </c>
    </row>
    <row r="1609" spans="1:38" s="84" customFormat="1" ht="16.5">
      <c r="A1609" s="41"/>
      <c r="B1609" s="41">
        <f t="shared" si="144"/>
        <v>1607</v>
      </c>
      <c r="C1609" s="41" t="s">
        <v>5077</v>
      </c>
      <c r="D1609" s="158" t="s">
        <v>2317</v>
      </c>
      <c r="E1609" s="158" t="s">
        <v>2318</v>
      </c>
      <c r="F1609" s="158" t="str">
        <f t="shared" ref="F1609:F1627" si="145">MID(D1609,4,1)</f>
        <v>P</v>
      </c>
      <c r="G1609" s="41" t="s">
        <v>2321</v>
      </c>
      <c r="H1609" s="158">
        <v>11379.397000000001</v>
      </c>
      <c r="I1609" s="158" t="s">
        <v>949</v>
      </c>
      <c r="J1609" s="158">
        <v>1.2</v>
      </c>
      <c r="K1609" s="41">
        <v>13.655276000000001</v>
      </c>
      <c r="L1609" s="158" t="s">
        <v>2322</v>
      </c>
      <c r="M1609" s="158" t="s">
        <v>995</v>
      </c>
      <c r="N1609" s="106" t="s">
        <v>1130</v>
      </c>
      <c r="O1609" s="106" t="s">
        <v>1131</v>
      </c>
      <c r="P1609" s="106" t="s">
        <v>1132</v>
      </c>
      <c r="Q1609" s="106" t="s">
        <v>1133</v>
      </c>
      <c r="R1609" s="106" t="s">
        <v>1087</v>
      </c>
      <c r="S1609" s="41"/>
      <c r="T1609" s="41" t="s">
        <v>949</v>
      </c>
      <c r="U1609" s="41"/>
      <c r="V1609" s="41"/>
      <c r="W1609" s="41" t="s">
        <v>2323</v>
      </c>
      <c r="X1609" s="29" t="s">
        <v>1087</v>
      </c>
      <c r="Y1609" s="41" t="s">
        <v>2324</v>
      </c>
      <c r="Z1609" s="41" t="s">
        <v>1087</v>
      </c>
      <c r="AA1609" s="41"/>
      <c r="AB1609" s="41"/>
      <c r="AC1609" s="41"/>
      <c r="AD1609" s="41"/>
      <c r="AE1609" s="41" t="s">
        <v>989</v>
      </c>
      <c r="AF1609" s="41" t="s">
        <v>304</v>
      </c>
      <c r="AG1609" s="790"/>
      <c r="AH1609" s="41"/>
      <c r="AI1609" s="229"/>
      <c r="AJ1609" s="218">
        <f t="shared" si="139"/>
        <v>1</v>
      </c>
      <c r="AK1609" s="84">
        <f t="shared" si="140"/>
        <v>1</v>
      </c>
    </row>
    <row r="1610" spans="1:38" s="84" customFormat="1" ht="16.5">
      <c r="A1610" s="41"/>
      <c r="B1610" s="41">
        <f t="shared" si="144"/>
        <v>1608</v>
      </c>
      <c r="C1610" s="41" t="s">
        <v>5077</v>
      </c>
      <c r="D1610" s="158" t="s">
        <v>4424</v>
      </c>
      <c r="E1610" s="158" t="s">
        <v>4426</v>
      </c>
      <c r="F1610" s="158" t="str">
        <f t="shared" si="145"/>
        <v>P</v>
      </c>
      <c r="G1610" s="41" t="s">
        <v>4428</v>
      </c>
      <c r="H1610" s="158">
        <v>11379.397000000001</v>
      </c>
      <c r="I1610" s="158" t="s">
        <v>949</v>
      </c>
      <c r="J1610" s="158">
        <v>1.2</v>
      </c>
      <c r="K1610" s="41">
        <v>13.655276000000001</v>
      </c>
      <c r="L1610" s="158" t="s">
        <v>2322</v>
      </c>
      <c r="M1610" s="158" t="s">
        <v>995</v>
      </c>
      <c r="N1610" s="106" t="s">
        <v>1130</v>
      </c>
      <c r="O1610" s="106" t="s">
        <v>1131</v>
      </c>
      <c r="P1610" s="106" t="s">
        <v>1132</v>
      </c>
      <c r="Q1610" s="106" t="s">
        <v>1133</v>
      </c>
      <c r="R1610" s="106" t="s">
        <v>1087</v>
      </c>
      <c r="S1610" s="41"/>
      <c r="T1610" s="41" t="s">
        <v>949</v>
      </c>
      <c r="U1610" s="41"/>
      <c r="V1610" s="41"/>
      <c r="W1610" s="41" t="s">
        <v>2323</v>
      </c>
      <c r="X1610" s="29" t="s">
        <v>1087</v>
      </c>
      <c r="Y1610" s="41" t="s">
        <v>2324</v>
      </c>
      <c r="Z1610" s="41" t="s">
        <v>1087</v>
      </c>
      <c r="AA1610" s="41"/>
      <c r="AB1610" s="41"/>
      <c r="AC1610" s="41"/>
      <c r="AD1610" s="41"/>
      <c r="AE1610" s="41" t="s">
        <v>979</v>
      </c>
      <c r="AF1610" s="41" t="s">
        <v>304</v>
      </c>
      <c r="AG1610" s="790"/>
      <c r="AH1610" s="41"/>
      <c r="AI1610" s="229"/>
      <c r="AJ1610" s="218">
        <f t="shared" si="139"/>
        <v>1</v>
      </c>
      <c r="AK1610" s="84">
        <f t="shared" si="140"/>
        <v>1</v>
      </c>
    </row>
    <row r="1611" spans="1:38" s="84" customFormat="1" ht="16.5">
      <c r="A1611" s="41"/>
      <c r="B1611" s="41">
        <f t="shared" si="144"/>
        <v>1609</v>
      </c>
      <c r="C1611" s="41" t="s">
        <v>5087</v>
      </c>
      <c r="D1611" s="671" t="s">
        <v>4824</v>
      </c>
      <c r="E1611" s="671" t="s">
        <v>4824</v>
      </c>
      <c r="F1611" s="672" t="s">
        <v>7594</v>
      </c>
      <c r="G1611" s="673" t="s">
        <v>4825</v>
      </c>
      <c r="H1611" s="158" t="s">
        <v>949</v>
      </c>
      <c r="I1611" s="158" t="s">
        <v>949</v>
      </c>
      <c r="J1611" s="158" t="s">
        <v>949</v>
      </c>
      <c r="K1611" s="41" t="s">
        <v>949</v>
      </c>
      <c r="L1611" s="41" t="s">
        <v>949</v>
      </c>
      <c r="M1611" s="41" t="s">
        <v>949</v>
      </c>
      <c r="N1611" s="158" t="s">
        <v>4826</v>
      </c>
      <c r="O1611" s="158" t="s">
        <v>949</v>
      </c>
      <c r="P1611" s="158" t="s">
        <v>949</v>
      </c>
      <c r="Q1611" s="158" t="s">
        <v>949</v>
      </c>
      <c r="R1611" s="232" t="s">
        <v>1166</v>
      </c>
      <c r="S1611" s="232"/>
      <c r="T1611" s="41" t="s">
        <v>949</v>
      </c>
      <c r="U1611" s="41"/>
      <c r="V1611" s="41"/>
      <c r="W1611" s="41"/>
      <c r="X1611" s="41"/>
      <c r="Y1611" s="41"/>
      <c r="Z1611" s="41"/>
      <c r="AA1611" s="41"/>
      <c r="AB1611" s="41"/>
      <c r="AC1611" s="41"/>
      <c r="AD1611" s="41"/>
      <c r="AE1611" s="218" t="s">
        <v>989</v>
      </c>
      <c r="AF1611" s="41" t="s">
        <v>223</v>
      </c>
      <c r="AG1611" s="41"/>
      <c r="AH1611" s="41"/>
      <c r="AI1611" s="229"/>
      <c r="AJ1611" s="218">
        <f t="shared" si="139"/>
        <v>1</v>
      </c>
      <c r="AK1611" s="84">
        <f t="shared" si="140"/>
        <v>1</v>
      </c>
    </row>
    <row r="1612" spans="1:38" s="84" customFormat="1" ht="16.5">
      <c r="A1612" s="229"/>
      <c r="B1612" s="41">
        <f t="shared" si="144"/>
        <v>1610</v>
      </c>
      <c r="C1612" s="281" t="s">
        <v>5087</v>
      </c>
      <c r="D1612" s="291" t="s">
        <v>7595</v>
      </c>
      <c r="E1612" s="336" t="s">
        <v>7596</v>
      </c>
      <c r="F1612" s="291" t="str">
        <f t="shared" si="145"/>
        <v>Q</v>
      </c>
      <c r="G1612" s="14" t="s">
        <v>7597</v>
      </c>
      <c r="H1612" s="247" t="s">
        <v>949</v>
      </c>
      <c r="I1612" s="247" t="s">
        <v>949</v>
      </c>
      <c r="J1612" s="247" t="s">
        <v>949</v>
      </c>
      <c r="K1612" s="220" t="s">
        <v>949</v>
      </c>
      <c r="L1612" s="220" t="s">
        <v>949</v>
      </c>
      <c r="M1612" s="220" t="s">
        <v>949</v>
      </c>
      <c r="N1612" s="247" t="s">
        <v>949</v>
      </c>
      <c r="O1612" s="247" t="s">
        <v>949</v>
      </c>
      <c r="P1612" s="247" t="s">
        <v>949</v>
      </c>
      <c r="Q1612" s="247" t="s">
        <v>949</v>
      </c>
      <c r="R1612" s="221" t="s">
        <v>949</v>
      </c>
      <c r="S1612" s="41" t="s">
        <v>949</v>
      </c>
      <c r="T1612" s="41" t="s">
        <v>949</v>
      </c>
      <c r="U1612" s="229"/>
      <c r="V1612" s="229"/>
      <c r="W1612" s="229"/>
      <c r="X1612" s="229"/>
      <c r="Y1612" s="229"/>
      <c r="Z1612" s="229"/>
      <c r="AA1612" s="229"/>
      <c r="AB1612" s="229"/>
      <c r="AC1612" s="229"/>
      <c r="AD1612" s="229"/>
      <c r="AE1612" s="41" t="s">
        <v>989</v>
      </c>
      <c r="AF1612" s="41" t="s">
        <v>223</v>
      </c>
      <c r="AG1612" s="790"/>
      <c r="AH1612" s="229"/>
      <c r="AI1612" s="229"/>
      <c r="AJ1612" s="218">
        <f t="shared" si="139"/>
        <v>2</v>
      </c>
      <c r="AK1612" s="84">
        <f t="shared" si="140"/>
        <v>1</v>
      </c>
    </row>
    <row r="1613" spans="1:38" s="84" customFormat="1" ht="16.5">
      <c r="A1613" s="229"/>
      <c r="B1613" s="41">
        <f t="shared" si="144"/>
        <v>1611</v>
      </c>
      <c r="C1613" s="305" t="s">
        <v>5087</v>
      </c>
      <c r="D1613" s="202" t="s">
        <v>7595</v>
      </c>
      <c r="E1613" s="336" t="s">
        <v>7598</v>
      </c>
      <c r="F1613" s="202" t="str">
        <f t="shared" si="145"/>
        <v>Q</v>
      </c>
      <c r="G1613" s="14" t="s">
        <v>7599</v>
      </c>
      <c r="H1613" s="244" t="s">
        <v>949</v>
      </c>
      <c r="I1613" s="244" t="s">
        <v>949</v>
      </c>
      <c r="J1613" s="244" t="s">
        <v>949</v>
      </c>
      <c r="K1613" s="221" t="s">
        <v>949</v>
      </c>
      <c r="L1613" s="221" t="s">
        <v>949</v>
      </c>
      <c r="M1613" s="221" t="s">
        <v>949</v>
      </c>
      <c r="N1613" s="244" t="s">
        <v>949</v>
      </c>
      <c r="O1613" s="244" t="s">
        <v>949</v>
      </c>
      <c r="P1613" s="244" t="s">
        <v>949</v>
      </c>
      <c r="Q1613" s="244" t="s">
        <v>949</v>
      </c>
      <c r="R1613" s="221" t="s">
        <v>949</v>
      </c>
      <c r="S1613" s="41" t="s">
        <v>949</v>
      </c>
      <c r="T1613" s="41" t="s">
        <v>949</v>
      </c>
      <c r="U1613" s="229"/>
      <c r="V1613" s="229"/>
      <c r="W1613" s="229"/>
      <c r="X1613" s="229"/>
      <c r="Y1613" s="229"/>
      <c r="Z1613" s="229"/>
      <c r="AA1613" s="229"/>
      <c r="AB1613" s="229"/>
      <c r="AC1613" s="229"/>
      <c r="AD1613" s="229"/>
      <c r="AE1613" s="41" t="s">
        <v>989</v>
      </c>
      <c r="AF1613" s="41" t="s">
        <v>223</v>
      </c>
      <c r="AG1613" s="790"/>
      <c r="AH1613" s="229"/>
      <c r="AI1613" s="229"/>
      <c r="AJ1613" s="218">
        <f t="shared" si="139"/>
        <v>2</v>
      </c>
      <c r="AK1613" s="84">
        <f t="shared" si="140"/>
        <v>1</v>
      </c>
    </row>
    <row r="1614" spans="1:38" s="84" customFormat="1" ht="16.5">
      <c r="A1614" s="229"/>
      <c r="B1614" s="41">
        <f t="shared" si="144"/>
        <v>1612</v>
      </c>
      <c r="C1614" s="281" t="s">
        <v>5087</v>
      </c>
      <c r="D1614" s="291" t="s">
        <v>7600</v>
      </c>
      <c r="E1614" s="336" t="s">
        <v>7601</v>
      </c>
      <c r="F1614" s="291" t="str">
        <f t="shared" si="145"/>
        <v>Q</v>
      </c>
      <c r="G1614" s="14" t="s">
        <v>7602</v>
      </c>
      <c r="H1614" s="247" t="s">
        <v>949</v>
      </c>
      <c r="I1614" s="247" t="s">
        <v>949</v>
      </c>
      <c r="J1614" s="247" t="s">
        <v>949</v>
      </c>
      <c r="K1614" s="220" t="s">
        <v>949</v>
      </c>
      <c r="L1614" s="220" t="s">
        <v>949</v>
      </c>
      <c r="M1614" s="220" t="s">
        <v>949</v>
      </c>
      <c r="N1614" s="247" t="s">
        <v>949</v>
      </c>
      <c r="O1614" s="247" t="s">
        <v>949</v>
      </c>
      <c r="P1614" s="247" t="s">
        <v>949</v>
      </c>
      <c r="Q1614" s="247" t="s">
        <v>949</v>
      </c>
      <c r="R1614" s="221" t="s">
        <v>949</v>
      </c>
      <c r="S1614" s="41" t="s">
        <v>949</v>
      </c>
      <c r="T1614" s="41" t="s">
        <v>949</v>
      </c>
      <c r="U1614" s="229"/>
      <c r="V1614" s="229"/>
      <c r="W1614" s="229"/>
      <c r="X1614" s="229"/>
      <c r="Y1614" s="229"/>
      <c r="Z1614" s="229"/>
      <c r="AA1614" s="229"/>
      <c r="AB1614" s="229"/>
      <c r="AC1614" s="229"/>
      <c r="AD1614" s="229"/>
      <c r="AE1614" s="41" t="s">
        <v>989</v>
      </c>
      <c r="AF1614" s="229" t="s">
        <v>223</v>
      </c>
      <c r="AG1614" s="790"/>
      <c r="AH1614" s="229"/>
      <c r="AI1614" s="229"/>
      <c r="AJ1614" s="218">
        <f t="shared" si="139"/>
        <v>2</v>
      </c>
      <c r="AK1614" s="84">
        <f t="shared" si="140"/>
        <v>1</v>
      </c>
    </row>
    <row r="1615" spans="1:38" s="84" customFormat="1" ht="16.5">
      <c r="A1615" s="229"/>
      <c r="B1615" s="41">
        <f t="shared" si="144"/>
        <v>1613</v>
      </c>
      <c r="C1615" s="305" t="s">
        <v>5087</v>
      </c>
      <c r="D1615" s="202" t="s">
        <v>7600</v>
      </c>
      <c r="E1615" s="336" t="s">
        <v>7603</v>
      </c>
      <c r="F1615" s="202" t="str">
        <f t="shared" si="145"/>
        <v>Q</v>
      </c>
      <c r="G1615" s="14" t="s">
        <v>7604</v>
      </c>
      <c r="H1615" s="244" t="s">
        <v>949</v>
      </c>
      <c r="I1615" s="244" t="s">
        <v>949</v>
      </c>
      <c r="J1615" s="244" t="s">
        <v>949</v>
      </c>
      <c r="K1615" s="221" t="s">
        <v>949</v>
      </c>
      <c r="L1615" s="221" t="s">
        <v>949</v>
      </c>
      <c r="M1615" s="221" t="s">
        <v>949</v>
      </c>
      <c r="N1615" s="244" t="s">
        <v>949</v>
      </c>
      <c r="O1615" s="244" t="s">
        <v>949</v>
      </c>
      <c r="P1615" s="244" t="s">
        <v>949</v>
      </c>
      <c r="Q1615" s="244" t="s">
        <v>949</v>
      </c>
      <c r="R1615" s="221" t="s">
        <v>949</v>
      </c>
      <c r="S1615" s="41" t="s">
        <v>949</v>
      </c>
      <c r="T1615" s="41" t="s">
        <v>949</v>
      </c>
      <c r="U1615" s="229"/>
      <c r="V1615" s="229"/>
      <c r="W1615" s="229"/>
      <c r="X1615" s="229"/>
      <c r="Y1615" s="229"/>
      <c r="Z1615" s="229"/>
      <c r="AA1615" s="229"/>
      <c r="AB1615" s="229"/>
      <c r="AC1615" s="229"/>
      <c r="AD1615" s="229"/>
      <c r="AE1615" s="41" t="s">
        <v>989</v>
      </c>
      <c r="AF1615" s="229" t="s">
        <v>223</v>
      </c>
      <c r="AG1615" s="790"/>
      <c r="AH1615" s="229"/>
      <c r="AI1615" s="229"/>
      <c r="AJ1615" s="218">
        <f t="shared" si="139"/>
        <v>2</v>
      </c>
      <c r="AK1615" s="84">
        <f t="shared" si="140"/>
        <v>1</v>
      </c>
    </row>
    <row r="1616" spans="1:38" s="283" customFormat="1" ht="16.5">
      <c r="A1616" s="258"/>
      <c r="B1616" s="258">
        <f t="shared" si="144"/>
        <v>1614</v>
      </c>
      <c r="C1616" s="258" t="s">
        <v>5087</v>
      </c>
      <c r="D1616" s="282" t="s">
        <v>1448</v>
      </c>
      <c r="E1616" s="282" t="s">
        <v>1449</v>
      </c>
      <c r="F1616" s="282" t="str">
        <f t="shared" si="145"/>
        <v>P</v>
      </c>
      <c r="G1616" s="263" t="s">
        <v>1453</v>
      </c>
      <c r="H1616" s="282">
        <v>612971.59900000005</v>
      </c>
      <c r="I1616" s="282">
        <v>2.5</v>
      </c>
      <c r="J1616" s="7">
        <v>1.04</v>
      </c>
      <c r="K1616" s="258">
        <v>715</v>
      </c>
      <c r="L1616" s="282" t="s">
        <v>1454</v>
      </c>
      <c r="M1616" s="282" t="s">
        <v>1455</v>
      </c>
      <c r="N1616" s="158" t="s">
        <v>1148</v>
      </c>
      <c r="O1616" s="158" t="s">
        <v>1456</v>
      </c>
      <c r="P1616" s="106" t="s">
        <v>1132</v>
      </c>
      <c r="Q1616" s="106" t="s">
        <v>1457</v>
      </c>
      <c r="R1616" s="1080" t="s">
        <v>1458</v>
      </c>
      <c r="S1616" s="877" t="s">
        <v>1459</v>
      </c>
      <c r="T1616" s="877" t="s">
        <v>1014</v>
      </c>
      <c r="U1616" s="877"/>
      <c r="V1616" s="877"/>
      <c r="W1616" s="877" t="s">
        <v>1460</v>
      </c>
      <c r="X1616" s="877" t="s">
        <v>1458</v>
      </c>
      <c r="Y1616" s="877" t="s">
        <v>1461</v>
      </c>
      <c r="Z1616" s="877" t="s">
        <v>1459</v>
      </c>
      <c r="AA1616" s="877" t="s">
        <v>1462</v>
      </c>
      <c r="AB1616" s="877" t="s">
        <v>1014</v>
      </c>
      <c r="AC1616" s="877"/>
      <c r="AD1616" s="877"/>
      <c r="AE1616" s="258" t="s">
        <v>1059</v>
      </c>
      <c r="AF1616" s="258" t="s">
        <v>223</v>
      </c>
      <c r="AG1616" s="878"/>
      <c r="AH1616" s="258"/>
      <c r="AI1616" s="262"/>
      <c r="AJ1616" s="319">
        <f t="shared" si="139"/>
        <v>1</v>
      </c>
      <c r="AK1616" s="283">
        <f t="shared" si="140"/>
        <v>1</v>
      </c>
    </row>
    <row r="1617" spans="1:38" s="283" customFormat="1" ht="16.5">
      <c r="A1617" s="258"/>
      <c r="B1617" s="258">
        <f t="shared" si="144"/>
        <v>1615</v>
      </c>
      <c r="C1617" s="258" t="s">
        <v>5087</v>
      </c>
      <c r="D1617" s="282" t="s">
        <v>1463</v>
      </c>
      <c r="E1617" s="282" t="s">
        <v>1464</v>
      </c>
      <c r="F1617" s="282" t="str">
        <f t="shared" si="145"/>
        <v>P</v>
      </c>
      <c r="G1617" s="263" t="s">
        <v>1466</v>
      </c>
      <c r="H1617" s="282">
        <v>612971.59900000005</v>
      </c>
      <c r="I1617" s="282">
        <v>2.5</v>
      </c>
      <c r="J1617" s="7">
        <v>1.04</v>
      </c>
      <c r="K1617" s="258">
        <v>715</v>
      </c>
      <c r="L1617" s="282" t="s">
        <v>1454</v>
      </c>
      <c r="M1617" s="282" t="s">
        <v>7605</v>
      </c>
      <c r="N1617" s="158" t="s">
        <v>1148</v>
      </c>
      <c r="O1617" s="158" t="s">
        <v>1456</v>
      </c>
      <c r="P1617" s="106" t="s">
        <v>1132</v>
      </c>
      <c r="Q1617" s="106" t="s">
        <v>1457</v>
      </c>
      <c r="R1617" s="1080" t="s">
        <v>1458</v>
      </c>
      <c r="S1617" s="877" t="s">
        <v>1459</v>
      </c>
      <c r="T1617" s="877" t="s">
        <v>1014</v>
      </c>
      <c r="U1617" s="877"/>
      <c r="V1617" s="877"/>
      <c r="W1617" s="877" t="s">
        <v>1460</v>
      </c>
      <c r="X1617" s="877" t="s">
        <v>1458</v>
      </c>
      <c r="Y1617" s="877" t="s">
        <v>1461</v>
      </c>
      <c r="Z1617" s="877" t="s">
        <v>1459</v>
      </c>
      <c r="AA1617" s="877" t="s">
        <v>1462</v>
      </c>
      <c r="AB1617" s="877" t="s">
        <v>1014</v>
      </c>
      <c r="AC1617" s="877"/>
      <c r="AD1617" s="877"/>
      <c r="AE1617" s="258" t="s">
        <v>1059</v>
      </c>
      <c r="AF1617" s="258" t="s">
        <v>223</v>
      </c>
      <c r="AG1617" s="878"/>
      <c r="AH1617" s="258"/>
      <c r="AI1617" s="262"/>
      <c r="AJ1617" s="319">
        <f t="shared" si="139"/>
        <v>1</v>
      </c>
      <c r="AK1617" s="283">
        <f t="shared" si="140"/>
        <v>1</v>
      </c>
    </row>
    <row r="1618" spans="1:38" s="283" customFormat="1" ht="16.5">
      <c r="A1618" s="879"/>
      <c r="B1618" s="258">
        <f t="shared" si="144"/>
        <v>1616</v>
      </c>
      <c r="C1618" s="258" t="s">
        <v>5087</v>
      </c>
      <c r="D1618" s="282" t="s">
        <v>1468</v>
      </c>
      <c r="E1618" s="282" t="s">
        <v>1469</v>
      </c>
      <c r="F1618" s="282" t="str">
        <f t="shared" si="145"/>
        <v>P</v>
      </c>
      <c r="G1618" s="263" t="s">
        <v>1471</v>
      </c>
      <c r="H1618" s="282">
        <v>99435.86</v>
      </c>
      <c r="I1618" s="282">
        <v>2.5</v>
      </c>
      <c r="J1618" s="7">
        <v>1.04</v>
      </c>
      <c r="K1618" s="258">
        <v>102</v>
      </c>
      <c r="L1618" s="282" t="s">
        <v>1472</v>
      </c>
      <c r="M1618" s="282" t="s">
        <v>1473</v>
      </c>
      <c r="N1618" s="158" t="s">
        <v>1148</v>
      </c>
      <c r="O1618" s="158" t="s">
        <v>1474</v>
      </c>
      <c r="P1618" s="106" t="s">
        <v>1132</v>
      </c>
      <c r="Q1618" s="160" t="s">
        <v>1475</v>
      </c>
      <c r="R1618" s="1080" t="s">
        <v>1458</v>
      </c>
      <c r="S1618" s="264" t="s">
        <v>1014</v>
      </c>
      <c r="T1618" s="258" t="s">
        <v>949</v>
      </c>
      <c r="U1618" s="258"/>
      <c r="V1618" s="258"/>
      <c r="W1618" s="258" t="s">
        <v>1476</v>
      </c>
      <c r="X1618" s="258" t="s">
        <v>1458</v>
      </c>
      <c r="Y1618" s="258" t="s">
        <v>1477</v>
      </c>
      <c r="Z1618" s="258" t="s">
        <v>1014</v>
      </c>
      <c r="AA1618" s="258"/>
      <c r="AB1618" s="258"/>
      <c r="AC1618" s="258"/>
      <c r="AD1618" s="258"/>
      <c r="AE1618" s="258" t="s">
        <v>1059</v>
      </c>
      <c r="AF1618" s="258" t="s">
        <v>223</v>
      </c>
      <c r="AG1618" s="878"/>
      <c r="AH1618" s="879"/>
      <c r="AI1618" s="262"/>
      <c r="AJ1618" s="319">
        <f t="shared" ref="AJ1618:AJ1684" si="146">COUNTIFS(D:D,D1618)</f>
        <v>1</v>
      </c>
      <c r="AK1618" s="283">
        <f t="shared" ref="AK1618:AK1684" si="147">COUNTIFS(E:E,E1618)</f>
        <v>1</v>
      </c>
    </row>
    <row r="1619" spans="1:38" s="283" customFormat="1" ht="16.5">
      <c r="A1619" s="879"/>
      <c r="B1619" s="258">
        <f t="shared" si="144"/>
        <v>1617</v>
      </c>
      <c r="C1619" s="258" t="s">
        <v>5087</v>
      </c>
      <c r="D1619" s="282" t="s">
        <v>1478</v>
      </c>
      <c r="E1619" s="282" t="s">
        <v>1479</v>
      </c>
      <c r="F1619" s="282" t="str">
        <f t="shared" si="145"/>
        <v>P</v>
      </c>
      <c r="G1619" s="263" t="s">
        <v>1481</v>
      </c>
      <c r="H1619" s="282">
        <v>99435.86</v>
      </c>
      <c r="I1619" s="282">
        <v>2.5</v>
      </c>
      <c r="J1619" s="7">
        <v>1.04</v>
      </c>
      <c r="K1619" s="258">
        <v>102</v>
      </c>
      <c r="L1619" s="282" t="s">
        <v>1472</v>
      </c>
      <c r="M1619" s="282" t="s">
        <v>7606</v>
      </c>
      <c r="N1619" s="158" t="s">
        <v>1148</v>
      </c>
      <c r="O1619" s="158" t="s">
        <v>1474</v>
      </c>
      <c r="P1619" s="106" t="s">
        <v>1132</v>
      </c>
      <c r="Q1619" s="160" t="s">
        <v>1475</v>
      </c>
      <c r="R1619" s="1080" t="s">
        <v>1458</v>
      </c>
      <c r="S1619" s="264" t="s">
        <v>1014</v>
      </c>
      <c r="T1619" s="258" t="s">
        <v>949</v>
      </c>
      <c r="U1619" s="258"/>
      <c r="V1619" s="258"/>
      <c r="W1619" s="258" t="s">
        <v>1476</v>
      </c>
      <c r="X1619" s="258" t="s">
        <v>1458</v>
      </c>
      <c r="Y1619" s="258" t="s">
        <v>1477</v>
      </c>
      <c r="Z1619" s="258" t="s">
        <v>1014</v>
      </c>
      <c r="AA1619" s="258"/>
      <c r="AB1619" s="258"/>
      <c r="AC1619" s="258"/>
      <c r="AD1619" s="258"/>
      <c r="AE1619" s="258" t="s">
        <v>1059</v>
      </c>
      <c r="AF1619" s="258" t="s">
        <v>223</v>
      </c>
      <c r="AG1619" s="878"/>
      <c r="AH1619" s="879"/>
      <c r="AI1619" s="262"/>
      <c r="AJ1619" s="319">
        <f t="shared" si="146"/>
        <v>1</v>
      </c>
      <c r="AK1619" s="283">
        <f t="shared" si="147"/>
        <v>1</v>
      </c>
    </row>
    <row r="1620" spans="1:38" s="283" customFormat="1" ht="16.5">
      <c r="A1620" s="258"/>
      <c r="B1620" s="258">
        <f t="shared" si="144"/>
        <v>1618</v>
      </c>
      <c r="C1620" s="258" t="s">
        <v>5087</v>
      </c>
      <c r="D1620" s="282" t="s">
        <v>1514</v>
      </c>
      <c r="E1620" s="282" t="s">
        <v>1515</v>
      </c>
      <c r="F1620" s="282" t="str">
        <f t="shared" si="145"/>
        <v>P</v>
      </c>
      <c r="G1620" s="263" t="s">
        <v>1517</v>
      </c>
      <c r="H1620" s="282">
        <v>52580.33</v>
      </c>
      <c r="I1620" s="282">
        <v>1</v>
      </c>
      <c r="J1620" s="282">
        <v>1.1499999999999999</v>
      </c>
      <c r="K1620" s="258">
        <v>54</v>
      </c>
      <c r="L1620" s="282" t="s">
        <v>1518</v>
      </c>
      <c r="M1620" s="282" t="s">
        <v>1519</v>
      </c>
      <c r="N1620" s="106" t="s">
        <v>1130</v>
      </c>
      <c r="O1620" s="106" t="s">
        <v>1131</v>
      </c>
      <c r="P1620" s="106" t="s">
        <v>1132</v>
      </c>
      <c r="Q1620" s="106" t="s">
        <v>1133</v>
      </c>
      <c r="R1620" s="1080" t="s">
        <v>1458</v>
      </c>
      <c r="S1620" s="877" t="s">
        <v>1014</v>
      </c>
      <c r="T1620" s="258" t="s">
        <v>949</v>
      </c>
      <c r="U1620" s="258"/>
      <c r="V1620" s="258"/>
      <c r="W1620" s="258" t="s">
        <v>1520</v>
      </c>
      <c r="X1620" s="258" t="s">
        <v>1458</v>
      </c>
      <c r="Y1620" s="258" t="s">
        <v>1521</v>
      </c>
      <c r="Z1620" s="258" t="s">
        <v>1014</v>
      </c>
      <c r="AA1620" s="258"/>
      <c r="AB1620" s="258"/>
      <c r="AC1620" s="258"/>
      <c r="AD1620" s="258"/>
      <c r="AE1620" s="258" t="s">
        <v>1059</v>
      </c>
      <c r="AF1620" s="258" t="s">
        <v>223</v>
      </c>
      <c r="AG1620" s="878"/>
      <c r="AH1620" s="258"/>
      <c r="AI1620" s="262"/>
      <c r="AJ1620" s="319">
        <f t="shared" si="146"/>
        <v>1</v>
      </c>
      <c r="AK1620" s="283">
        <f t="shared" si="147"/>
        <v>1</v>
      </c>
    </row>
    <row r="1621" spans="1:38" s="283" customFormat="1" ht="16.5">
      <c r="A1621" s="258"/>
      <c r="B1621" s="258">
        <f t="shared" si="144"/>
        <v>1619</v>
      </c>
      <c r="C1621" s="258" t="s">
        <v>5087</v>
      </c>
      <c r="D1621" s="282" t="s">
        <v>1522</v>
      </c>
      <c r="E1621" s="282" t="s">
        <v>1523</v>
      </c>
      <c r="F1621" s="282" t="str">
        <f t="shared" si="145"/>
        <v>P</v>
      </c>
      <c r="G1621" s="263" t="s">
        <v>1525</v>
      </c>
      <c r="H1621" s="282">
        <v>52580.33</v>
      </c>
      <c r="I1621" s="282">
        <v>1</v>
      </c>
      <c r="J1621" s="282">
        <v>1.1499999999999999</v>
      </c>
      <c r="K1621" s="258">
        <v>54</v>
      </c>
      <c r="L1621" s="282" t="s">
        <v>1518</v>
      </c>
      <c r="M1621" s="282" t="s">
        <v>7607</v>
      </c>
      <c r="N1621" s="106" t="s">
        <v>1130</v>
      </c>
      <c r="O1621" s="106" t="s">
        <v>1131</v>
      </c>
      <c r="P1621" s="106" t="s">
        <v>1132</v>
      </c>
      <c r="Q1621" s="106" t="s">
        <v>1133</v>
      </c>
      <c r="R1621" s="1080" t="s">
        <v>1458</v>
      </c>
      <c r="S1621" s="877" t="s">
        <v>1014</v>
      </c>
      <c r="T1621" s="258" t="s">
        <v>949</v>
      </c>
      <c r="U1621" s="258"/>
      <c r="V1621" s="258"/>
      <c r="W1621" s="258" t="s">
        <v>1520</v>
      </c>
      <c r="X1621" s="258" t="s">
        <v>1458</v>
      </c>
      <c r="Y1621" s="258" t="s">
        <v>1521</v>
      </c>
      <c r="Z1621" s="258" t="s">
        <v>1014</v>
      </c>
      <c r="AA1621" s="258"/>
      <c r="AB1621" s="258"/>
      <c r="AC1621" s="258"/>
      <c r="AD1621" s="258"/>
      <c r="AE1621" s="258" t="s">
        <v>1059</v>
      </c>
      <c r="AF1621" s="258" t="s">
        <v>223</v>
      </c>
      <c r="AG1621" s="878"/>
      <c r="AH1621" s="258"/>
      <c r="AI1621" s="262"/>
      <c r="AJ1621" s="319">
        <f t="shared" si="146"/>
        <v>1</v>
      </c>
      <c r="AK1621" s="283">
        <f t="shared" si="147"/>
        <v>1</v>
      </c>
    </row>
    <row r="1622" spans="1:38" s="283" customFormat="1" ht="16.5">
      <c r="A1622" s="258"/>
      <c r="B1622" s="258">
        <f t="shared" si="144"/>
        <v>1620</v>
      </c>
      <c r="C1622" s="258" t="s">
        <v>5087</v>
      </c>
      <c r="D1622" s="282" t="s">
        <v>1527</v>
      </c>
      <c r="E1622" s="282" t="s">
        <v>1528</v>
      </c>
      <c r="F1622" s="282" t="str">
        <f t="shared" si="145"/>
        <v>P</v>
      </c>
      <c r="G1622" s="263" t="s">
        <v>1530</v>
      </c>
      <c r="H1622" s="282">
        <v>159996.06</v>
      </c>
      <c r="I1622" s="282">
        <v>2.5</v>
      </c>
      <c r="J1622" s="7">
        <v>1.04</v>
      </c>
      <c r="K1622" s="258">
        <v>164</v>
      </c>
      <c r="L1622" s="282" t="s">
        <v>1531</v>
      </c>
      <c r="M1622" s="282" t="s">
        <v>1473</v>
      </c>
      <c r="N1622" s="158" t="s">
        <v>1148</v>
      </c>
      <c r="O1622" s="158" t="s">
        <v>1474</v>
      </c>
      <c r="P1622" s="106" t="s">
        <v>1132</v>
      </c>
      <c r="Q1622" s="160" t="s">
        <v>1475</v>
      </c>
      <c r="R1622" s="1080" t="s">
        <v>1458</v>
      </c>
      <c r="S1622" s="877" t="s">
        <v>1014</v>
      </c>
      <c r="T1622" s="258" t="s">
        <v>949</v>
      </c>
      <c r="U1622" s="258"/>
      <c r="V1622" s="258"/>
      <c r="W1622" s="258" t="s">
        <v>1532</v>
      </c>
      <c r="X1622" s="258" t="s">
        <v>1458</v>
      </c>
      <c r="Y1622" s="258" t="s">
        <v>1533</v>
      </c>
      <c r="Z1622" s="258" t="s">
        <v>1014</v>
      </c>
      <c r="AA1622" s="258"/>
      <c r="AB1622" s="258"/>
      <c r="AC1622" s="258"/>
      <c r="AD1622" s="258"/>
      <c r="AE1622" s="258" t="s">
        <v>1059</v>
      </c>
      <c r="AF1622" s="258" t="s">
        <v>223</v>
      </c>
      <c r="AG1622" s="878"/>
      <c r="AH1622" s="880"/>
      <c r="AI1622" s="262"/>
      <c r="AJ1622" s="319">
        <f t="shared" si="146"/>
        <v>1</v>
      </c>
      <c r="AK1622" s="283">
        <f t="shared" si="147"/>
        <v>1</v>
      </c>
    </row>
    <row r="1623" spans="1:38" s="283" customFormat="1" ht="16.5">
      <c r="A1623" s="258"/>
      <c r="B1623" s="258">
        <f t="shared" si="144"/>
        <v>1621</v>
      </c>
      <c r="C1623" s="258" t="s">
        <v>5087</v>
      </c>
      <c r="D1623" s="282" t="s">
        <v>1534</v>
      </c>
      <c r="E1623" s="282" t="s">
        <v>1535</v>
      </c>
      <c r="F1623" s="282" t="str">
        <f t="shared" si="145"/>
        <v>P</v>
      </c>
      <c r="G1623" s="263" t="s">
        <v>1537</v>
      </c>
      <c r="H1623" s="282">
        <v>159996.06</v>
      </c>
      <c r="I1623" s="282">
        <v>2.5</v>
      </c>
      <c r="J1623" s="7">
        <v>1.04</v>
      </c>
      <c r="K1623" s="258">
        <v>164</v>
      </c>
      <c r="L1623" s="282" t="s">
        <v>1531</v>
      </c>
      <c r="M1623" s="282" t="s">
        <v>7608</v>
      </c>
      <c r="N1623" s="158" t="s">
        <v>1148</v>
      </c>
      <c r="O1623" s="158" t="s">
        <v>1474</v>
      </c>
      <c r="P1623" s="106" t="s">
        <v>1132</v>
      </c>
      <c r="Q1623" s="160" t="s">
        <v>1475</v>
      </c>
      <c r="R1623" s="1080" t="s">
        <v>1458</v>
      </c>
      <c r="S1623" s="877" t="s">
        <v>1014</v>
      </c>
      <c r="T1623" s="258" t="s">
        <v>949</v>
      </c>
      <c r="U1623" s="258"/>
      <c r="V1623" s="258"/>
      <c r="W1623" s="258" t="s">
        <v>1532</v>
      </c>
      <c r="X1623" s="258" t="s">
        <v>1458</v>
      </c>
      <c r="Y1623" s="258" t="s">
        <v>1533</v>
      </c>
      <c r="Z1623" s="258" t="s">
        <v>1014</v>
      </c>
      <c r="AA1623" s="258"/>
      <c r="AB1623" s="258"/>
      <c r="AC1623" s="258"/>
      <c r="AD1623" s="258"/>
      <c r="AE1623" s="258" t="s">
        <v>1059</v>
      </c>
      <c r="AF1623" s="258" t="s">
        <v>223</v>
      </c>
      <c r="AG1623" s="878"/>
      <c r="AH1623" s="880"/>
      <c r="AI1623" s="262"/>
      <c r="AJ1623" s="319">
        <f t="shared" si="146"/>
        <v>1</v>
      </c>
      <c r="AK1623" s="283">
        <f t="shared" si="147"/>
        <v>1</v>
      </c>
    </row>
    <row r="1624" spans="1:38" s="84" customFormat="1" ht="16.5">
      <c r="A1624" s="218"/>
      <c r="B1624" s="41">
        <f t="shared" si="144"/>
        <v>1622</v>
      </c>
      <c r="C1624" s="41" t="s">
        <v>5087</v>
      </c>
      <c r="D1624" s="248" t="s">
        <v>4842</v>
      </c>
      <c r="E1624" s="99" t="s">
        <v>4843</v>
      </c>
      <c r="F1624" s="99" t="str">
        <f t="shared" si="145"/>
        <v>P</v>
      </c>
      <c r="G1624" s="249" t="s">
        <v>4845</v>
      </c>
      <c r="H1624" s="158">
        <v>523132.7</v>
      </c>
      <c r="I1624" s="248">
        <v>2.5</v>
      </c>
      <c r="J1624" s="158">
        <v>1.1499999999999999</v>
      </c>
      <c r="K1624" s="219">
        <v>500</v>
      </c>
      <c r="L1624" s="248" t="s">
        <v>4846</v>
      </c>
      <c r="M1624" s="248" t="s">
        <v>1573</v>
      </c>
      <c r="N1624" s="106" t="s">
        <v>1130</v>
      </c>
      <c r="O1624" s="106" t="s">
        <v>1131</v>
      </c>
      <c r="P1624" s="106" t="s">
        <v>1132</v>
      </c>
      <c r="Q1624" s="106" t="s">
        <v>1133</v>
      </c>
      <c r="R1624" s="248" t="s">
        <v>1014</v>
      </c>
      <c r="S1624" s="221"/>
      <c r="T1624" s="41"/>
      <c r="U1624" s="41"/>
      <c r="V1624" s="41"/>
      <c r="W1624" s="41" t="s">
        <v>4847</v>
      </c>
      <c r="X1624" s="41" t="s">
        <v>1014</v>
      </c>
      <c r="Y1624" s="41"/>
      <c r="Z1624" s="41"/>
      <c r="AA1624" s="41"/>
      <c r="AB1624" s="41"/>
      <c r="AC1624" s="41"/>
      <c r="AD1624" s="41"/>
      <c r="AE1624" s="218" t="s">
        <v>1059</v>
      </c>
      <c r="AF1624" s="41" t="s">
        <v>223</v>
      </c>
      <c r="AG1624" s="218"/>
      <c r="AH1624" s="844"/>
      <c r="AI1624" s="229"/>
      <c r="AJ1624" s="218">
        <f t="shared" si="146"/>
        <v>1</v>
      </c>
      <c r="AK1624" s="84">
        <f t="shared" si="147"/>
        <v>1</v>
      </c>
    </row>
    <row r="1625" spans="1:38" s="84" customFormat="1" ht="16.5">
      <c r="A1625" s="218"/>
      <c r="B1625" s="41">
        <f t="shared" si="144"/>
        <v>1623</v>
      </c>
      <c r="C1625" s="41" t="s">
        <v>5087</v>
      </c>
      <c r="D1625" s="248" t="s">
        <v>7609</v>
      </c>
      <c r="E1625" s="99" t="s">
        <v>7610</v>
      </c>
      <c r="F1625" s="99" t="str">
        <f t="shared" si="145"/>
        <v>P</v>
      </c>
      <c r="G1625" s="249" t="s">
        <v>7611</v>
      </c>
      <c r="H1625" s="158">
        <v>523132.7</v>
      </c>
      <c r="I1625" s="248">
        <v>2.5</v>
      </c>
      <c r="J1625" s="158">
        <v>1.1499999999999999</v>
      </c>
      <c r="K1625" s="219">
        <v>500</v>
      </c>
      <c r="L1625" s="248" t="s">
        <v>4846</v>
      </c>
      <c r="M1625" s="248" t="s">
        <v>1573</v>
      </c>
      <c r="N1625" s="106" t="s">
        <v>1130</v>
      </c>
      <c r="O1625" s="106" t="s">
        <v>1131</v>
      </c>
      <c r="P1625" s="106" t="s">
        <v>1132</v>
      </c>
      <c r="Q1625" s="106" t="s">
        <v>1133</v>
      </c>
      <c r="R1625" s="248" t="s">
        <v>1014</v>
      </c>
      <c r="S1625" s="221"/>
      <c r="T1625" s="41"/>
      <c r="U1625" s="41"/>
      <c r="V1625" s="41"/>
      <c r="W1625" s="41" t="s">
        <v>4847</v>
      </c>
      <c r="X1625" s="41" t="s">
        <v>1014</v>
      </c>
      <c r="Y1625" s="41"/>
      <c r="Z1625" s="41"/>
      <c r="AA1625" s="41"/>
      <c r="AB1625" s="41"/>
      <c r="AC1625" s="41"/>
      <c r="AD1625" s="41"/>
      <c r="AE1625" s="218" t="s">
        <v>1059</v>
      </c>
      <c r="AF1625" s="41" t="s">
        <v>223</v>
      </c>
      <c r="AG1625" s="218"/>
      <c r="AH1625" s="844"/>
      <c r="AI1625" s="229"/>
      <c r="AJ1625" s="218">
        <f t="shared" si="146"/>
        <v>1</v>
      </c>
      <c r="AK1625" s="84">
        <f t="shared" si="147"/>
        <v>1</v>
      </c>
    </row>
    <row r="1626" spans="1:38" s="84" customFormat="1" ht="16.5">
      <c r="A1626" s="218"/>
      <c r="B1626" s="41">
        <f t="shared" si="144"/>
        <v>1624</v>
      </c>
      <c r="C1626" s="41" t="s">
        <v>5087</v>
      </c>
      <c r="D1626" s="248" t="s">
        <v>4848</v>
      </c>
      <c r="E1626" s="99" t="s">
        <v>4849</v>
      </c>
      <c r="F1626" s="99" t="str">
        <f t="shared" si="145"/>
        <v>P</v>
      </c>
      <c r="G1626" s="249" t="s">
        <v>4850</v>
      </c>
      <c r="H1626" s="158">
        <v>137720.29999999999</v>
      </c>
      <c r="I1626" s="248">
        <v>2.5</v>
      </c>
      <c r="J1626" s="158">
        <v>1.04</v>
      </c>
      <c r="K1626" s="219">
        <v>143</v>
      </c>
      <c r="L1626" s="248" t="s">
        <v>4851</v>
      </c>
      <c r="M1626" s="248" t="s">
        <v>1616</v>
      </c>
      <c r="N1626" s="158" t="s">
        <v>1148</v>
      </c>
      <c r="O1626" s="158" t="s">
        <v>1474</v>
      </c>
      <c r="P1626" s="106" t="s">
        <v>1132</v>
      </c>
      <c r="Q1626" s="160" t="s">
        <v>1475</v>
      </c>
      <c r="R1626" s="248" t="s">
        <v>1087</v>
      </c>
      <c r="S1626" s="221"/>
      <c r="T1626" s="41"/>
      <c r="U1626" s="41"/>
      <c r="V1626" s="41"/>
      <c r="W1626" s="41" t="s">
        <v>4852</v>
      </c>
      <c r="X1626" s="41" t="s">
        <v>1087</v>
      </c>
      <c r="Y1626" s="41"/>
      <c r="Z1626" s="41"/>
      <c r="AA1626" s="41"/>
      <c r="AB1626" s="41"/>
      <c r="AC1626" s="41"/>
      <c r="AD1626" s="41"/>
      <c r="AE1626" s="218" t="s">
        <v>1059</v>
      </c>
      <c r="AF1626" s="41" t="s">
        <v>223</v>
      </c>
      <c r="AG1626" s="218"/>
      <c r="AH1626" s="844"/>
      <c r="AI1626" s="229"/>
      <c r="AJ1626" s="218">
        <f t="shared" si="146"/>
        <v>1</v>
      </c>
      <c r="AK1626" s="84">
        <f t="shared" si="147"/>
        <v>1</v>
      </c>
    </row>
    <row r="1627" spans="1:38" s="84" customFormat="1" ht="15" customHeight="1">
      <c r="A1627" s="218"/>
      <c r="B1627" s="41">
        <f t="shared" si="144"/>
        <v>1625</v>
      </c>
      <c r="C1627" s="41" t="s">
        <v>5087</v>
      </c>
      <c r="D1627" s="248" t="s">
        <v>7612</v>
      </c>
      <c r="E1627" s="99" t="s">
        <v>7613</v>
      </c>
      <c r="F1627" s="99" t="str">
        <f t="shared" si="145"/>
        <v>P</v>
      </c>
      <c r="G1627" s="249" t="s">
        <v>7614</v>
      </c>
      <c r="H1627" s="158">
        <v>137720.29999999999</v>
      </c>
      <c r="I1627" s="248">
        <v>2.5</v>
      </c>
      <c r="J1627" s="158">
        <v>1.04</v>
      </c>
      <c r="K1627" s="219">
        <v>143</v>
      </c>
      <c r="L1627" s="248" t="s">
        <v>4851</v>
      </c>
      <c r="M1627" s="248" t="s">
        <v>1616</v>
      </c>
      <c r="N1627" s="158" t="s">
        <v>1148</v>
      </c>
      <c r="O1627" s="158" t="s">
        <v>1474</v>
      </c>
      <c r="P1627" s="106" t="s">
        <v>1132</v>
      </c>
      <c r="Q1627" s="160"/>
      <c r="R1627" s="248" t="s">
        <v>1087</v>
      </c>
      <c r="S1627" s="221"/>
      <c r="T1627" s="41"/>
      <c r="U1627" s="41"/>
      <c r="V1627" s="41"/>
      <c r="W1627" s="41" t="s">
        <v>4852</v>
      </c>
      <c r="X1627" s="41" t="s">
        <v>1087</v>
      </c>
      <c r="Y1627" s="41"/>
      <c r="Z1627" s="41"/>
      <c r="AA1627" s="41"/>
      <c r="AB1627" s="41"/>
      <c r="AC1627" s="41"/>
      <c r="AD1627" s="41"/>
      <c r="AE1627" s="218" t="s">
        <v>1059</v>
      </c>
      <c r="AF1627" s="41" t="s">
        <v>223</v>
      </c>
      <c r="AG1627" s="218"/>
      <c r="AH1627" s="844"/>
      <c r="AI1627" s="229"/>
      <c r="AJ1627" s="218">
        <f t="shared" si="146"/>
        <v>1</v>
      </c>
      <c r="AK1627" s="84">
        <f t="shared" si="147"/>
        <v>1</v>
      </c>
    </row>
    <row r="1628" spans="1:38" s="84" customFormat="1" ht="15" customHeight="1">
      <c r="A1628" s="262"/>
      <c r="B1628" s="258">
        <f t="shared" si="144"/>
        <v>1626</v>
      </c>
      <c r="C1628" s="258" t="s">
        <v>5087</v>
      </c>
      <c r="D1628" s="282" t="s">
        <v>7615</v>
      </c>
      <c r="E1628" s="282" t="s">
        <v>7615</v>
      </c>
      <c r="F1628" s="282" t="s">
        <v>1008</v>
      </c>
      <c r="G1628" s="263" t="s">
        <v>7616</v>
      </c>
      <c r="H1628" s="282">
        <v>285241</v>
      </c>
      <c r="I1628" s="282">
        <v>2.5</v>
      </c>
      <c r="J1628" s="158">
        <v>1.1499999999999999</v>
      </c>
      <c r="K1628" s="258">
        <v>132</v>
      </c>
      <c r="L1628" s="282" t="s">
        <v>5661</v>
      </c>
      <c r="M1628" s="282" t="s">
        <v>7617</v>
      </c>
      <c r="N1628" s="106" t="s">
        <v>1130</v>
      </c>
      <c r="O1628" s="106" t="s">
        <v>1131</v>
      </c>
      <c r="P1628" s="106" t="s">
        <v>1132</v>
      </c>
      <c r="Q1628" s="106" t="s">
        <v>1133</v>
      </c>
      <c r="R1628" s="282" t="s">
        <v>1142</v>
      </c>
      <c r="S1628" s="258" t="s">
        <v>945</v>
      </c>
      <c r="T1628" s="258" t="s">
        <v>945</v>
      </c>
      <c r="U1628" s="262"/>
      <c r="V1628" s="262"/>
      <c r="W1628" s="41" t="s">
        <v>5659</v>
      </c>
      <c r="X1628" s="41" t="s">
        <v>1142</v>
      </c>
      <c r="Y1628" s="262"/>
      <c r="Z1628" s="262"/>
      <c r="AA1628" s="262"/>
      <c r="AB1628" s="262"/>
      <c r="AC1628" s="262"/>
      <c r="AD1628" s="262"/>
      <c r="AE1628" s="41" t="s">
        <v>1245</v>
      </c>
      <c r="AF1628" s="41" t="s">
        <v>223</v>
      </c>
      <c r="AG1628" s="790"/>
      <c r="AH1628" s="842"/>
      <c r="AI1628" s="229"/>
      <c r="AJ1628" s="218">
        <f t="shared" si="146"/>
        <v>1</v>
      </c>
      <c r="AK1628" s="84">
        <f t="shared" si="147"/>
        <v>1</v>
      </c>
      <c r="AL1628" s="84" t="e">
        <f>IF($BD520="X","—",VLOOKUP(E1628,#REF!,4,FALSE))</f>
        <v>#REF!</v>
      </c>
    </row>
    <row r="1629" spans="1:38" s="84" customFormat="1" ht="15" customHeight="1">
      <c r="A1629" s="262"/>
      <c r="B1629" s="258">
        <f t="shared" si="144"/>
        <v>1627</v>
      </c>
      <c r="C1629" s="258" t="s">
        <v>5087</v>
      </c>
      <c r="D1629" s="282" t="s">
        <v>7618</v>
      </c>
      <c r="E1629" s="282" t="s">
        <v>7618</v>
      </c>
      <c r="F1629" s="282" t="s">
        <v>1008</v>
      </c>
      <c r="G1629" s="263" t="s">
        <v>7619</v>
      </c>
      <c r="H1629" s="282">
        <v>266179</v>
      </c>
      <c r="I1629" s="282">
        <v>2.5</v>
      </c>
      <c r="J1629" s="158">
        <v>1.04</v>
      </c>
      <c r="K1629" s="258">
        <v>282.25</v>
      </c>
      <c r="L1629" s="282" t="s">
        <v>5661</v>
      </c>
      <c r="M1629" s="282" t="s">
        <v>5688</v>
      </c>
      <c r="N1629" s="158" t="s">
        <v>1148</v>
      </c>
      <c r="O1629" s="158" t="s">
        <v>1474</v>
      </c>
      <c r="P1629" s="106" t="s">
        <v>1132</v>
      </c>
      <c r="Q1629" s="160" t="s">
        <v>1475</v>
      </c>
      <c r="R1629" s="282" t="s">
        <v>1142</v>
      </c>
      <c r="S1629" s="258" t="s">
        <v>945</v>
      </c>
      <c r="T1629" s="258" t="s">
        <v>945</v>
      </c>
      <c r="U1629" s="262"/>
      <c r="V1629" s="262"/>
      <c r="W1629" s="262"/>
      <c r="X1629" s="262"/>
      <c r="Y1629" s="262"/>
      <c r="Z1629" s="262"/>
      <c r="AA1629" s="262"/>
      <c r="AB1629" s="262"/>
      <c r="AC1629" s="262"/>
      <c r="AD1629" s="262"/>
      <c r="AE1629" s="41" t="s">
        <v>1081</v>
      </c>
      <c r="AF1629" s="41" t="s">
        <v>223</v>
      </c>
      <c r="AG1629" s="790"/>
      <c r="AH1629" s="842"/>
      <c r="AI1629" s="229"/>
      <c r="AJ1629" s="218">
        <f t="shared" si="146"/>
        <v>1</v>
      </c>
      <c r="AK1629" s="84">
        <f t="shared" si="147"/>
        <v>1</v>
      </c>
      <c r="AL1629" s="84" t="e">
        <f>IF($BD521="X","—",VLOOKUP(E1629,#REF!,4,FALSE))</f>
        <v>#REF!</v>
      </c>
    </row>
    <row r="1630" spans="1:38" s="84" customFormat="1" ht="15" customHeight="1">
      <c r="A1630" s="262"/>
      <c r="B1630" s="258">
        <f t="shared" si="144"/>
        <v>1628</v>
      </c>
      <c r="C1630" s="258" t="s">
        <v>5087</v>
      </c>
      <c r="D1630" s="282" t="s">
        <v>7620</v>
      </c>
      <c r="E1630" s="282" t="s">
        <v>7620</v>
      </c>
      <c r="F1630" s="282" t="s">
        <v>1008</v>
      </c>
      <c r="G1630" s="258" t="s">
        <v>7621</v>
      </c>
      <c r="H1630" s="282">
        <v>22913.8</v>
      </c>
      <c r="I1630" s="282">
        <v>2</v>
      </c>
      <c r="J1630" s="158">
        <v>1.1499999999999999</v>
      </c>
      <c r="K1630" s="258">
        <v>5.72</v>
      </c>
      <c r="L1630" s="282" t="s">
        <v>5666</v>
      </c>
      <c r="M1630" s="282" t="s">
        <v>7617</v>
      </c>
      <c r="N1630" s="106" t="s">
        <v>1130</v>
      </c>
      <c r="O1630" s="106" t="s">
        <v>1131</v>
      </c>
      <c r="P1630" s="106" t="s">
        <v>1132</v>
      </c>
      <c r="Q1630" s="106" t="s">
        <v>1133</v>
      </c>
      <c r="R1630" s="282" t="s">
        <v>1142</v>
      </c>
      <c r="S1630" s="258" t="s">
        <v>945</v>
      </c>
      <c r="T1630" s="258" t="s">
        <v>945</v>
      </c>
      <c r="U1630" s="262"/>
      <c r="V1630" s="262"/>
      <c r="W1630" s="262"/>
      <c r="X1630" s="262"/>
      <c r="Y1630" s="262"/>
      <c r="Z1630" s="262"/>
      <c r="AA1630" s="262"/>
      <c r="AB1630" s="262"/>
      <c r="AC1630" s="262"/>
      <c r="AD1630" s="262"/>
      <c r="AE1630" s="41" t="s">
        <v>948</v>
      </c>
      <c r="AF1630" s="41" t="s">
        <v>223</v>
      </c>
      <c r="AG1630" s="790"/>
      <c r="AH1630" s="842"/>
      <c r="AI1630" s="229"/>
      <c r="AJ1630" s="218">
        <f t="shared" si="146"/>
        <v>1</v>
      </c>
      <c r="AK1630" s="84">
        <f t="shared" si="147"/>
        <v>1</v>
      </c>
      <c r="AL1630" s="84" t="e">
        <f>IF($BD522="X","—",VLOOKUP(E1630,#REF!,4,FALSE))</f>
        <v>#REF!</v>
      </c>
    </row>
    <row r="1631" spans="1:38" s="84" customFormat="1" ht="15" customHeight="1">
      <c r="A1631" s="262"/>
      <c r="B1631" s="258">
        <f t="shared" si="144"/>
        <v>1629</v>
      </c>
      <c r="C1631" s="258" t="s">
        <v>5087</v>
      </c>
      <c r="D1631" s="282" t="s">
        <v>7622</v>
      </c>
      <c r="E1631" s="282" t="s">
        <v>7622</v>
      </c>
      <c r="F1631" s="282" t="s">
        <v>1008</v>
      </c>
      <c r="G1631" s="258" t="s">
        <v>7623</v>
      </c>
      <c r="H1631" s="282">
        <v>6728.25</v>
      </c>
      <c r="I1631" s="282">
        <v>2</v>
      </c>
      <c r="J1631" s="158">
        <v>1.1499999999999999</v>
      </c>
      <c r="K1631" s="258">
        <v>7.1</v>
      </c>
      <c r="L1631" s="282" t="s">
        <v>5685</v>
      </c>
      <c r="M1631" s="282" t="s">
        <v>7617</v>
      </c>
      <c r="N1631" s="106" t="s">
        <v>1130</v>
      </c>
      <c r="O1631" s="106" t="s">
        <v>1131</v>
      </c>
      <c r="P1631" s="106" t="s">
        <v>1132</v>
      </c>
      <c r="Q1631" s="106" t="s">
        <v>1133</v>
      </c>
      <c r="R1631" s="282" t="s">
        <v>1142</v>
      </c>
      <c r="S1631" s="258" t="s">
        <v>945</v>
      </c>
      <c r="T1631" s="258" t="s">
        <v>945</v>
      </c>
      <c r="U1631" s="262"/>
      <c r="V1631" s="262"/>
      <c r="W1631" s="258"/>
      <c r="X1631" s="258"/>
      <c r="Y1631" s="262"/>
      <c r="Z1631" s="262"/>
      <c r="AA1631" s="262"/>
      <c r="AB1631" s="262"/>
      <c r="AC1631" s="262"/>
      <c r="AD1631" s="262"/>
      <c r="AE1631" s="41" t="s">
        <v>1126</v>
      </c>
      <c r="AF1631" s="41" t="s">
        <v>223</v>
      </c>
      <c r="AG1631" s="790"/>
      <c r="AH1631" s="842"/>
      <c r="AI1631" s="229"/>
      <c r="AJ1631" s="218">
        <f t="shared" si="146"/>
        <v>1</v>
      </c>
      <c r="AK1631" s="84">
        <f t="shared" si="147"/>
        <v>1</v>
      </c>
      <c r="AL1631" s="84" t="e">
        <f>IF($BD523="X","—",VLOOKUP(E1631,#REF!,4,FALSE))</f>
        <v>#REF!</v>
      </c>
    </row>
    <row r="1632" spans="1:38" s="84" customFormat="1" ht="15" customHeight="1">
      <c r="A1632" s="262"/>
      <c r="B1632" s="258">
        <f t="shared" si="144"/>
        <v>1630</v>
      </c>
      <c r="C1632" s="258" t="s">
        <v>5087</v>
      </c>
      <c r="D1632" s="282" t="s">
        <v>7624</v>
      </c>
      <c r="E1632" s="282" t="s">
        <v>7624</v>
      </c>
      <c r="F1632" s="282" t="s">
        <v>1008</v>
      </c>
      <c r="G1632" s="258" t="s">
        <v>7625</v>
      </c>
      <c r="H1632" s="282">
        <v>2214.65</v>
      </c>
      <c r="I1632" s="282">
        <v>2</v>
      </c>
      <c r="J1632" s="158">
        <v>1.1499999999999999</v>
      </c>
      <c r="K1632" s="258">
        <v>2.2999999999999998</v>
      </c>
      <c r="L1632" s="282" t="s">
        <v>4876</v>
      </c>
      <c r="M1632" s="282" t="s">
        <v>7617</v>
      </c>
      <c r="N1632" s="106" t="s">
        <v>1130</v>
      </c>
      <c r="O1632" s="106" t="s">
        <v>1131</v>
      </c>
      <c r="P1632" s="106" t="s">
        <v>1132</v>
      </c>
      <c r="Q1632" s="106" t="s">
        <v>1133</v>
      </c>
      <c r="R1632" s="282" t="s">
        <v>1142</v>
      </c>
      <c r="S1632" s="258" t="s">
        <v>945</v>
      </c>
      <c r="T1632" s="258" t="s">
        <v>945</v>
      </c>
      <c r="U1632" s="262"/>
      <c r="V1632" s="262"/>
      <c r="W1632" s="262"/>
      <c r="X1632" s="262"/>
      <c r="Y1632" s="262"/>
      <c r="Z1632" s="262"/>
      <c r="AA1632" s="262"/>
      <c r="AB1632" s="262"/>
      <c r="AC1632" s="262"/>
      <c r="AD1632" s="262"/>
      <c r="AE1632" s="41" t="s">
        <v>979</v>
      </c>
      <c r="AF1632" s="41" t="s">
        <v>223</v>
      </c>
      <c r="AG1632" s="790"/>
      <c r="AH1632" s="842"/>
      <c r="AI1632" s="229"/>
      <c r="AJ1632" s="218">
        <f t="shared" si="146"/>
        <v>1</v>
      </c>
      <c r="AK1632" s="84">
        <f t="shared" si="147"/>
        <v>1</v>
      </c>
      <c r="AL1632" s="84" t="e">
        <f>IF($BD524="X","—",VLOOKUP(E1632,#REF!,4,FALSE))</f>
        <v>#REF!</v>
      </c>
    </row>
    <row r="1633" spans="1:38" s="84" customFormat="1" ht="15" customHeight="1">
      <c r="A1633" s="262"/>
      <c r="B1633" s="258">
        <f t="shared" si="144"/>
        <v>1631</v>
      </c>
      <c r="C1633" s="258" t="s">
        <v>5087</v>
      </c>
      <c r="D1633" s="282" t="s">
        <v>7626</v>
      </c>
      <c r="E1633" s="282" t="s">
        <v>7626</v>
      </c>
      <c r="F1633" s="282" t="s">
        <v>1008</v>
      </c>
      <c r="G1633" s="959" t="s">
        <v>7627</v>
      </c>
      <c r="H1633" s="282">
        <v>597663</v>
      </c>
      <c r="I1633" s="282">
        <v>2.5</v>
      </c>
      <c r="J1633" s="158">
        <v>1.04</v>
      </c>
      <c r="K1633" s="258">
        <v>641.67999999999995</v>
      </c>
      <c r="L1633" s="282" t="s">
        <v>7628</v>
      </c>
      <c r="M1633" s="282" t="s">
        <v>6174</v>
      </c>
      <c r="N1633" s="158" t="s">
        <v>1148</v>
      </c>
      <c r="O1633" s="158" t="s">
        <v>1456</v>
      </c>
      <c r="P1633" s="106" t="s">
        <v>1132</v>
      </c>
      <c r="Q1633" s="106" t="s">
        <v>1457</v>
      </c>
      <c r="R1633" s="282" t="s">
        <v>1142</v>
      </c>
      <c r="S1633" s="289" t="s">
        <v>945</v>
      </c>
      <c r="T1633" s="289" t="s">
        <v>945</v>
      </c>
      <c r="U1633" s="262"/>
      <c r="V1633" s="262"/>
      <c r="W1633" s="262"/>
      <c r="X1633" s="262"/>
      <c r="Y1633" s="262"/>
      <c r="Z1633" s="262"/>
      <c r="AA1633" s="262"/>
      <c r="AB1633" s="262"/>
      <c r="AC1633" s="262"/>
      <c r="AD1633" s="262"/>
      <c r="AE1633" s="41" t="s">
        <v>5144</v>
      </c>
      <c r="AF1633" s="41" t="s">
        <v>223</v>
      </c>
      <c r="AG1633" s="790"/>
      <c r="AH1633" s="262"/>
      <c r="AI1633" s="229"/>
      <c r="AJ1633" s="218">
        <f t="shared" si="146"/>
        <v>1</v>
      </c>
      <c r="AK1633" s="84">
        <f t="shared" si="147"/>
        <v>1</v>
      </c>
      <c r="AL1633" s="84" t="e">
        <f>IF($BD525="X","—",VLOOKUP(E1633,#REF!,4,FALSE))</f>
        <v>#REF!</v>
      </c>
    </row>
    <row r="1634" spans="1:38" s="84" customFormat="1" ht="15" customHeight="1">
      <c r="A1634" s="262"/>
      <c r="B1634" s="258">
        <f t="shared" si="144"/>
        <v>1632</v>
      </c>
      <c r="C1634" s="258" t="s">
        <v>5087</v>
      </c>
      <c r="D1634" s="282" t="s">
        <v>7629</v>
      </c>
      <c r="E1634" s="282" t="s">
        <v>7629</v>
      </c>
      <c r="F1634" s="282" t="s">
        <v>1008</v>
      </c>
      <c r="G1634" s="263" t="s">
        <v>7630</v>
      </c>
      <c r="H1634" s="282">
        <v>540399</v>
      </c>
      <c r="I1634" s="282">
        <v>2.5</v>
      </c>
      <c r="J1634" s="158">
        <v>1.04</v>
      </c>
      <c r="K1634" s="258">
        <v>641.67999999999995</v>
      </c>
      <c r="L1634" s="282" t="s">
        <v>7628</v>
      </c>
      <c r="M1634" s="282" t="s">
        <v>5207</v>
      </c>
      <c r="N1634" s="158" t="s">
        <v>1148</v>
      </c>
      <c r="O1634" s="158" t="s">
        <v>1149</v>
      </c>
      <c r="P1634" s="1332" t="s">
        <v>1132</v>
      </c>
      <c r="Q1634" s="106" t="s">
        <v>1150</v>
      </c>
      <c r="R1634" s="1109" t="s">
        <v>1142</v>
      </c>
      <c r="S1634" s="258" t="s">
        <v>945</v>
      </c>
      <c r="T1634" s="258" t="s">
        <v>945</v>
      </c>
      <c r="U1634" s="262"/>
      <c r="V1634" s="262"/>
      <c r="W1634" s="262"/>
      <c r="X1634" s="262"/>
      <c r="Y1634" s="262"/>
      <c r="Z1634" s="262"/>
      <c r="AA1634" s="262"/>
      <c r="AB1634" s="262"/>
      <c r="AC1634" s="262"/>
      <c r="AD1634" s="262"/>
      <c r="AE1634" s="41" t="s">
        <v>5144</v>
      </c>
      <c r="AF1634" s="41" t="s">
        <v>223</v>
      </c>
      <c r="AG1634" s="790"/>
      <c r="AH1634" s="262"/>
      <c r="AI1634" s="229"/>
      <c r="AJ1634" s="218">
        <f t="shared" si="146"/>
        <v>1</v>
      </c>
      <c r="AK1634" s="84">
        <f t="shared" si="147"/>
        <v>1</v>
      </c>
      <c r="AL1634" s="84" t="e">
        <f>IF($BD526="X","—",VLOOKUP(E1634,#REF!,4,FALSE))</f>
        <v>#REF!</v>
      </c>
    </row>
    <row r="1635" spans="1:38" s="84" customFormat="1" ht="15" customHeight="1">
      <c r="A1635" s="262"/>
      <c r="B1635" s="258">
        <f t="shared" si="144"/>
        <v>1633</v>
      </c>
      <c r="C1635" s="258" t="s">
        <v>5087</v>
      </c>
      <c r="D1635" s="282" t="s">
        <v>7631</v>
      </c>
      <c r="E1635" s="282" t="s">
        <v>7631</v>
      </c>
      <c r="F1635" s="282" t="s">
        <v>1008</v>
      </c>
      <c r="G1635" s="959" t="s">
        <v>7632</v>
      </c>
      <c r="H1635" s="282">
        <v>597663</v>
      </c>
      <c r="I1635" s="282">
        <v>2.5</v>
      </c>
      <c r="J1635" s="158">
        <v>1.04</v>
      </c>
      <c r="K1635" s="258">
        <v>641.67999999999995</v>
      </c>
      <c r="L1635" s="282" t="s">
        <v>7628</v>
      </c>
      <c r="M1635" s="282" t="s">
        <v>6174</v>
      </c>
      <c r="N1635" s="158" t="s">
        <v>1148</v>
      </c>
      <c r="O1635" s="158" t="s">
        <v>1456</v>
      </c>
      <c r="P1635" s="106" t="s">
        <v>1132</v>
      </c>
      <c r="Q1635" s="106" t="s">
        <v>1457</v>
      </c>
      <c r="R1635" s="282" t="s">
        <v>1142</v>
      </c>
      <c r="S1635" s="289" t="s">
        <v>945</v>
      </c>
      <c r="T1635" s="289" t="s">
        <v>945</v>
      </c>
      <c r="U1635" s="262"/>
      <c r="V1635" s="262"/>
      <c r="W1635" s="262"/>
      <c r="X1635" s="262"/>
      <c r="Y1635" s="262"/>
      <c r="Z1635" s="262"/>
      <c r="AA1635" s="262"/>
      <c r="AB1635" s="262"/>
      <c r="AC1635" s="262"/>
      <c r="AD1635" s="262"/>
      <c r="AE1635" s="41" t="s">
        <v>5144</v>
      </c>
      <c r="AF1635" s="41" t="s">
        <v>223</v>
      </c>
      <c r="AG1635" s="790"/>
      <c r="AH1635" s="262"/>
      <c r="AI1635" s="229"/>
      <c r="AJ1635" s="218">
        <f t="shared" si="146"/>
        <v>1</v>
      </c>
      <c r="AK1635" s="84">
        <f t="shared" si="147"/>
        <v>1</v>
      </c>
      <c r="AL1635" s="84" t="e">
        <f>IF(#REF!="X","—",VLOOKUP(E1635,#REF!,4,FALSE))</f>
        <v>#REF!</v>
      </c>
    </row>
    <row r="1636" spans="1:38" s="84" customFormat="1" ht="15" customHeight="1">
      <c r="A1636" s="262"/>
      <c r="B1636" s="258">
        <f t="shared" si="144"/>
        <v>1634</v>
      </c>
      <c r="C1636" s="258" t="s">
        <v>5087</v>
      </c>
      <c r="D1636" s="282" t="s">
        <v>7633</v>
      </c>
      <c r="E1636" s="282" t="s">
        <v>7633</v>
      </c>
      <c r="F1636" s="282" t="s">
        <v>1008</v>
      </c>
      <c r="G1636" s="263" t="s">
        <v>7634</v>
      </c>
      <c r="H1636" s="282">
        <v>540399</v>
      </c>
      <c r="I1636" s="282">
        <v>2.5</v>
      </c>
      <c r="J1636" s="158">
        <v>1.04</v>
      </c>
      <c r="K1636" s="258">
        <v>641.67999999999995</v>
      </c>
      <c r="L1636" s="282" t="s">
        <v>7628</v>
      </c>
      <c r="M1636" s="282" t="s">
        <v>5207</v>
      </c>
      <c r="N1636" s="158" t="s">
        <v>1148</v>
      </c>
      <c r="O1636" s="158" t="s">
        <v>1149</v>
      </c>
      <c r="P1636" s="1332" t="s">
        <v>1132</v>
      </c>
      <c r="Q1636" s="106" t="s">
        <v>1150</v>
      </c>
      <c r="R1636" s="1109" t="s">
        <v>1142</v>
      </c>
      <c r="S1636" s="258" t="s">
        <v>945</v>
      </c>
      <c r="T1636" s="258" t="s">
        <v>945</v>
      </c>
      <c r="U1636" s="262"/>
      <c r="V1636" s="262"/>
      <c r="W1636" s="262"/>
      <c r="X1636" s="262"/>
      <c r="Y1636" s="262"/>
      <c r="Z1636" s="262"/>
      <c r="AA1636" s="262"/>
      <c r="AB1636" s="262"/>
      <c r="AC1636" s="262"/>
      <c r="AD1636" s="262"/>
      <c r="AE1636" s="41" t="s">
        <v>5144</v>
      </c>
      <c r="AF1636" s="41" t="s">
        <v>223</v>
      </c>
      <c r="AG1636" s="790"/>
      <c r="AH1636" s="262"/>
      <c r="AI1636" s="229"/>
      <c r="AJ1636" s="218">
        <f t="shared" si="146"/>
        <v>1</v>
      </c>
      <c r="AK1636" s="84">
        <f t="shared" si="147"/>
        <v>1</v>
      </c>
      <c r="AL1636" s="84" t="e">
        <f>IF($BD528="X","—",VLOOKUP(E1636,#REF!,4,FALSE))</f>
        <v>#REF!</v>
      </c>
    </row>
    <row r="1637" spans="1:38" s="84" customFormat="1" ht="16.5">
      <c r="A1637" s="262"/>
      <c r="B1637" s="258">
        <f t="shared" si="144"/>
        <v>1635</v>
      </c>
      <c r="C1637" s="258" t="s">
        <v>5087</v>
      </c>
      <c r="D1637" s="282" t="s">
        <v>7635</v>
      </c>
      <c r="E1637" s="282" t="s">
        <v>7635</v>
      </c>
      <c r="F1637" s="282" t="s">
        <v>1008</v>
      </c>
      <c r="G1637" s="258" t="s">
        <v>7636</v>
      </c>
      <c r="H1637" s="282">
        <v>2214.65</v>
      </c>
      <c r="I1637" s="282">
        <v>2</v>
      </c>
      <c r="J1637" s="158">
        <v>1.1499999999999999</v>
      </c>
      <c r="K1637" s="258">
        <v>3</v>
      </c>
      <c r="L1637" s="282" t="s">
        <v>4876</v>
      </c>
      <c r="M1637" s="282" t="s">
        <v>7617</v>
      </c>
      <c r="N1637" s="106" t="s">
        <v>1130</v>
      </c>
      <c r="O1637" s="106" t="s">
        <v>1131</v>
      </c>
      <c r="P1637" s="106" t="s">
        <v>1132</v>
      </c>
      <c r="Q1637" s="1337" t="s">
        <v>1133</v>
      </c>
      <c r="R1637" s="282" t="s">
        <v>1142</v>
      </c>
      <c r="S1637" s="258"/>
      <c r="T1637" s="258"/>
      <c r="U1637" s="262"/>
      <c r="V1637" s="262"/>
      <c r="W1637" s="262"/>
      <c r="X1637" s="262"/>
      <c r="Y1637" s="262"/>
      <c r="Z1637" s="258"/>
      <c r="AA1637" s="262"/>
      <c r="AB1637" s="262"/>
      <c r="AC1637" s="262"/>
      <c r="AD1637" s="262"/>
      <c r="AE1637" s="41" t="s">
        <v>979</v>
      </c>
      <c r="AF1637" s="41" t="s">
        <v>223</v>
      </c>
      <c r="AG1637" s="790"/>
      <c r="AH1637" s="262"/>
      <c r="AI1637" s="229"/>
      <c r="AJ1637" s="218">
        <f t="shared" si="146"/>
        <v>1</v>
      </c>
      <c r="AK1637" s="84">
        <f t="shared" si="147"/>
        <v>1</v>
      </c>
      <c r="AL1637" s="84" t="e">
        <f>IF($BD529="X","—",VLOOKUP(E1637,#REF!,4,FALSE))</f>
        <v>#REF!</v>
      </c>
    </row>
    <row r="1638" spans="1:38" s="84" customFormat="1" ht="29.25" customHeight="1">
      <c r="A1638" s="229"/>
      <c r="B1638" s="41">
        <f t="shared" si="144"/>
        <v>1636</v>
      </c>
      <c r="C1638" s="158" t="s">
        <v>936</v>
      </c>
      <c r="D1638" s="106" t="s">
        <v>7637</v>
      </c>
      <c r="E1638" s="106" t="s">
        <v>7637</v>
      </c>
      <c r="F1638" s="158" t="str">
        <f>MID(D1638,5,1)</f>
        <v>P</v>
      </c>
      <c r="G1638" s="341" t="s">
        <v>7638</v>
      </c>
      <c r="H1638" s="158">
        <v>5046.3</v>
      </c>
      <c r="I1638" s="158" t="s">
        <v>949</v>
      </c>
      <c r="J1638" s="158">
        <v>1.41</v>
      </c>
      <c r="K1638" s="41" t="s">
        <v>949</v>
      </c>
      <c r="L1638" s="158" t="s">
        <v>949</v>
      </c>
      <c r="M1638" s="158" t="s">
        <v>995</v>
      </c>
      <c r="N1638" s="158" t="s">
        <v>1293</v>
      </c>
      <c r="O1638" s="158" t="s">
        <v>1294</v>
      </c>
      <c r="P1638" s="158" t="s">
        <v>1295</v>
      </c>
      <c r="Q1638" s="158"/>
      <c r="R1638" s="158" t="s">
        <v>1142</v>
      </c>
      <c r="S1638" s="41" t="s">
        <v>945</v>
      </c>
      <c r="T1638" s="41" t="s">
        <v>945</v>
      </c>
      <c r="U1638" s="229"/>
      <c r="V1638" s="229"/>
      <c r="W1638" s="229" t="s">
        <v>5197</v>
      </c>
      <c r="X1638" s="229" t="s">
        <v>1142</v>
      </c>
      <c r="Y1638" s="229"/>
      <c r="Z1638" s="229"/>
      <c r="AA1638" s="229"/>
      <c r="AB1638" s="229"/>
      <c r="AC1638" s="229"/>
      <c r="AD1638" s="229"/>
      <c r="AE1638" s="41" t="s">
        <v>948</v>
      </c>
      <c r="AF1638" s="41" t="s">
        <v>473</v>
      </c>
      <c r="AG1638" s="790"/>
      <c r="AH1638" s="229"/>
      <c r="AI1638" s="229"/>
      <c r="AJ1638" s="218">
        <f t="shared" si="146"/>
        <v>1</v>
      </c>
      <c r="AK1638" s="84">
        <f t="shared" si="147"/>
        <v>1</v>
      </c>
    </row>
    <row r="1639" spans="1:38" s="84" customFormat="1" ht="19.5" customHeight="1">
      <c r="A1639" s="41"/>
      <c r="B1639" s="41">
        <f t="shared" si="144"/>
        <v>1637</v>
      </c>
      <c r="C1639" s="41" t="s">
        <v>466</v>
      </c>
      <c r="D1639" s="158" t="s">
        <v>2419</v>
      </c>
      <c r="E1639" s="392" t="s">
        <v>2420</v>
      </c>
      <c r="F1639" s="158" t="str">
        <f>MID(D1639,4,1)</f>
        <v>D</v>
      </c>
      <c r="G1639" s="220" t="s">
        <v>2422</v>
      </c>
      <c r="H1639" s="158">
        <v>15323.197514</v>
      </c>
      <c r="I1639" s="158">
        <v>4.75</v>
      </c>
      <c r="J1639" s="158" t="s">
        <v>945</v>
      </c>
      <c r="K1639" s="41" t="s">
        <v>945</v>
      </c>
      <c r="L1639" s="41" t="s">
        <v>2423</v>
      </c>
      <c r="M1639" s="41" t="s">
        <v>995</v>
      </c>
      <c r="N1639" s="158" t="s">
        <v>1754</v>
      </c>
      <c r="O1639" s="158" t="s">
        <v>2424</v>
      </c>
      <c r="P1639" s="158" t="s">
        <v>1554</v>
      </c>
      <c r="Q1639" s="158"/>
      <c r="R1639" s="329" t="s">
        <v>2425</v>
      </c>
      <c r="S1639" s="232" t="s">
        <v>949</v>
      </c>
      <c r="T1639" s="41" t="s">
        <v>949</v>
      </c>
      <c r="U1639" s="41"/>
      <c r="V1639" s="41"/>
      <c r="W1639" s="41"/>
      <c r="X1639" s="41"/>
      <c r="Y1639" s="41"/>
      <c r="Z1639" s="41"/>
      <c r="AA1639" s="41"/>
      <c r="AB1639" s="41"/>
      <c r="AC1639" s="41"/>
      <c r="AD1639" s="41"/>
      <c r="AE1639" s="41" t="s">
        <v>948</v>
      </c>
      <c r="AF1639" s="41" t="s">
        <v>90</v>
      </c>
      <c r="AG1639" s="790"/>
      <c r="AH1639" s="41" t="s">
        <v>2422</v>
      </c>
      <c r="AI1639" s="229"/>
      <c r="AJ1639" s="218">
        <f t="shared" si="146"/>
        <v>1</v>
      </c>
      <c r="AK1639" s="84">
        <f t="shared" si="147"/>
        <v>1</v>
      </c>
    </row>
    <row r="1640" spans="1:38" s="84" customFormat="1" ht="22.5" customHeight="1">
      <c r="A1640" s="229"/>
      <c r="B1640" s="41">
        <f t="shared" ref="B1640:B1671" si="148">ROW()-2</f>
        <v>1638</v>
      </c>
      <c r="C1640" s="41" t="s">
        <v>466</v>
      </c>
      <c r="D1640" s="251" t="s">
        <v>2566</v>
      </c>
      <c r="E1640" s="251" t="s">
        <v>2565</v>
      </c>
      <c r="F1640" s="251"/>
      <c r="G1640" s="299" t="s">
        <v>2569</v>
      </c>
      <c r="H1640" s="158">
        <v>790.818355</v>
      </c>
      <c r="I1640" s="158">
        <v>1.2</v>
      </c>
      <c r="J1640" s="158" t="s">
        <v>949</v>
      </c>
      <c r="K1640" s="41" t="s">
        <v>949</v>
      </c>
      <c r="L1640" s="41" t="s">
        <v>2570</v>
      </c>
      <c r="M1640" s="41" t="s">
        <v>2571</v>
      </c>
      <c r="N1640" s="158" t="s">
        <v>2533</v>
      </c>
      <c r="O1640" s="158" t="s">
        <v>949</v>
      </c>
      <c r="P1640" s="158" t="s">
        <v>949</v>
      </c>
      <c r="Q1640" s="158"/>
      <c r="R1640" s="41" t="s">
        <v>1166</v>
      </c>
      <c r="S1640" s="41" t="s">
        <v>949</v>
      </c>
      <c r="T1640" s="41" t="s">
        <v>949</v>
      </c>
      <c r="U1640" s="41"/>
      <c r="V1640" s="41"/>
      <c r="W1640" s="41"/>
      <c r="X1640" s="41"/>
      <c r="Y1640" s="41"/>
      <c r="Z1640" s="41"/>
      <c r="AA1640" s="41"/>
      <c r="AB1640" s="41"/>
      <c r="AC1640" s="41"/>
      <c r="AD1640" s="41"/>
      <c r="AE1640" s="41" t="s">
        <v>1059</v>
      </c>
      <c r="AF1640" s="41" t="s">
        <v>90</v>
      </c>
      <c r="AG1640" s="790"/>
      <c r="AH1640" s="41"/>
      <c r="AI1640" s="229"/>
      <c r="AJ1640" s="218">
        <f t="shared" si="146"/>
        <v>1</v>
      </c>
      <c r="AK1640" s="84">
        <f t="shared" si="147"/>
        <v>1</v>
      </c>
    </row>
    <row r="1641" spans="1:38" s="84" customFormat="1" ht="16.5">
      <c r="A1641" s="218"/>
      <c r="B1641" s="41">
        <f t="shared" si="148"/>
        <v>1639</v>
      </c>
      <c r="C1641" s="41" t="s">
        <v>466</v>
      </c>
      <c r="D1641" s="560" t="s">
        <v>2444</v>
      </c>
      <c r="E1641" s="158" t="s">
        <v>2443</v>
      </c>
      <c r="F1641" s="158" t="str">
        <f t="shared" ref="F1641:F1651" si="149">MID(D1641,4,1)</f>
        <v>P</v>
      </c>
      <c r="G1641" s="220" t="s">
        <v>2447</v>
      </c>
      <c r="H1641" s="158">
        <v>336983</v>
      </c>
      <c r="I1641" s="158">
        <v>2</v>
      </c>
      <c r="J1641" s="158">
        <v>1.07</v>
      </c>
      <c r="K1641" s="41">
        <v>412.548</v>
      </c>
      <c r="L1641" s="158" t="s">
        <v>2448</v>
      </c>
      <c r="M1641" s="158" t="s">
        <v>2449</v>
      </c>
      <c r="N1641" s="106" t="s">
        <v>1010</v>
      </c>
      <c r="O1641" s="106" t="s">
        <v>2450</v>
      </c>
      <c r="P1641" s="106" t="s">
        <v>1132</v>
      </c>
      <c r="Q1641" s="106" t="s">
        <v>2451</v>
      </c>
      <c r="R1641" s="158" t="s">
        <v>1458</v>
      </c>
      <c r="S1641" s="221" t="s">
        <v>1142</v>
      </c>
      <c r="T1641" s="41" t="s">
        <v>949</v>
      </c>
      <c r="U1641" s="41"/>
      <c r="V1641" s="41"/>
      <c r="W1641" s="41" t="s">
        <v>2452</v>
      </c>
      <c r="X1641" s="41" t="s">
        <v>1142</v>
      </c>
      <c r="Y1641" s="41" t="s">
        <v>2453</v>
      </c>
      <c r="Z1641" s="41" t="s">
        <v>1142</v>
      </c>
      <c r="AA1641" s="41" t="s">
        <v>2454</v>
      </c>
      <c r="AB1641" s="41" t="s">
        <v>1458</v>
      </c>
      <c r="AC1641" s="41"/>
      <c r="AD1641" s="41"/>
      <c r="AE1641" s="41" t="s">
        <v>1209</v>
      </c>
      <c r="AF1641" s="41" t="s">
        <v>90</v>
      </c>
      <c r="AG1641" s="158"/>
      <c r="AH1641" s="561" t="s">
        <v>2447</v>
      </c>
      <c r="AI1641" s="229"/>
      <c r="AJ1641" s="218">
        <f t="shared" si="146"/>
        <v>1</v>
      </c>
      <c r="AK1641" s="84">
        <f t="shared" si="147"/>
        <v>1</v>
      </c>
    </row>
    <row r="1642" spans="1:38" s="84" customFormat="1" ht="16.5">
      <c r="A1642" s="218"/>
      <c r="B1642" s="41">
        <f t="shared" si="148"/>
        <v>1640</v>
      </c>
      <c r="C1642" s="41" t="s">
        <v>466</v>
      </c>
      <c r="D1642" s="560" t="s">
        <v>2456</v>
      </c>
      <c r="E1642" s="158" t="s">
        <v>2455</v>
      </c>
      <c r="F1642" s="158" t="str">
        <f t="shared" si="149"/>
        <v>P</v>
      </c>
      <c r="G1642" s="220" t="s">
        <v>2458</v>
      </c>
      <c r="H1642" s="158">
        <v>336983</v>
      </c>
      <c r="I1642" s="158">
        <v>2</v>
      </c>
      <c r="J1642" s="158">
        <v>1.07</v>
      </c>
      <c r="K1642" s="41">
        <v>412.548</v>
      </c>
      <c r="L1642" s="158" t="s">
        <v>2448</v>
      </c>
      <c r="M1642" s="158" t="s">
        <v>2459</v>
      </c>
      <c r="N1642" s="106" t="s">
        <v>1010</v>
      </c>
      <c r="O1642" s="106" t="s">
        <v>2450</v>
      </c>
      <c r="P1642" s="106" t="s">
        <v>1132</v>
      </c>
      <c r="Q1642" s="106" t="s">
        <v>2451</v>
      </c>
      <c r="R1642" s="158" t="s">
        <v>1458</v>
      </c>
      <c r="S1642" s="221" t="s">
        <v>1142</v>
      </c>
      <c r="T1642" s="41" t="s">
        <v>949</v>
      </c>
      <c r="U1642" s="41"/>
      <c r="V1642" s="41"/>
      <c r="W1642" s="41" t="s">
        <v>2452</v>
      </c>
      <c r="X1642" s="41" t="s">
        <v>1142</v>
      </c>
      <c r="Y1642" s="41" t="s">
        <v>2453</v>
      </c>
      <c r="Z1642" s="41" t="s">
        <v>1142</v>
      </c>
      <c r="AA1642" s="41" t="s">
        <v>2454</v>
      </c>
      <c r="AB1642" s="41" t="s">
        <v>1458</v>
      </c>
      <c r="AC1642" s="41"/>
      <c r="AD1642" s="41"/>
      <c r="AE1642" s="41" t="s">
        <v>1209</v>
      </c>
      <c r="AF1642" s="41" t="s">
        <v>90</v>
      </c>
      <c r="AG1642" s="158"/>
      <c r="AH1642" s="561" t="s">
        <v>2458</v>
      </c>
      <c r="AI1642" s="229"/>
      <c r="AJ1642" s="218">
        <f t="shared" si="146"/>
        <v>1</v>
      </c>
      <c r="AK1642" s="84">
        <f t="shared" si="147"/>
        <v>1</v>
      </c>
    </row>
    <row r="1643" spans="1:38" s="84" customFormat="1" ht="16.5">
      <c r="A1643" s="218"/>
      <c r="B1643" s="41">
        <f t="shared" si="148"/>
        <v>1641</v>
      </c>
      <c r="C1643" s="41" t="s">
        <v>466</v>
      </c>
      <c r="D1643" s="560" t="s">
        <v>2465</v>
      </c>
      <c r="E1643" s="158" t="s">
        <v>2464</v>
      </c>
      <c r="F1643" s="158" t="str">
        <f t="shared" si="149"/>
        <v>P</v>
      </c>
      <c r="G1643" s="220" t="s">
        <v>2468</v>
      </c>
      <c r="H1643" s="294">
        <v>11809.781999999999</v>
      </c>
      <c r="I1643" s="294">
        <v>2</v>
      </c>
      <c r="J1643" s="294">
        <v>1.04</v>
      </c>
      <c r="K1643" s="294">
        <v>12.2821733</v>
      </c>
      <c r="L1643" s="250" t="s">
        <v>2469</v>
      </c>
      <c r="M1643" s="244" t="s">
        <v>2470</v>
      </c>
      <c r="N1643" s="106" t="s">
        <v>1130</v>
      </c>
      <c r="O1643" s="106" t="s">
        <v>1131</v>
      </c>
      <c r="P1643" s="106" t="s">
        <v>1132</v>
      </c>
      <c r="Q1643" s="106" t="s">
        <v>1133</v>
      </c>
      <c r="R1643" s="244" t="s">
        <v>1087</v>
      </c>
      <c r="S1643" s="41" t="s">
        <v>2314</v>
      </c>
      <c r="T1643" s="41" t="s">
        <v>949</v>
      </c>
      <c r="U1643" s="41"/>
      <c r="V1643" s="41"/>
      <c r="W1643" s="41" t="s">
        <v>2471</v>
      </c>
      <c r="X1643" s="41" t="s">
        <v>1087</v>
      </c>
      <c r="Y1643" s="41"/>
      <c r="Z1643" s="41"/>
      <c r="AA1643" s="41"/>
      <c r="AB1643" s="41"/>
      <c r="AC1643" s="41"/>
      <c r="AD1643" s="41"/>
      <c r="AE1643" s="41" t="s">
        <v>1059</v>
      </c>
      <c r="AF1643" s="225" t="s">
        <v>90</v>
      </c>
      <c r="AG1643" s="158"/>
      <c r="AH1643" s="561" t="s">
        <v>2468</v>
      </c>
      <c r="AI1643" s="229"/>
      <c r="AJ1643" s="218">
        <f t="shared" si="146"/>
        <v>1</v>
      </c>
      <c r="AK1643" s="84">
        <f t="shared" si="147"/>
        <v>1</v>
      </c>
    </row>
    <row r="1644" spans="1:38" s="84" customFormat="1" ht="16.5">
      <c r="A1644" s="218"/>
      <c r="B1644" s="41">
        <f t="shared" si="148"/>
        <v>1642</v>
      </c>
      <c r="C1644" s="41" t="s">
        <v>466</v>
      </c>
      <c r="D1644" s="560" t="s">
        <v>2473</v>
      </c>
      <c r="E1644" s="158" t="s">
        <v>2472</v>
      </c>
      <c r="F1644" s="158" t="str">
        <f t="shared" si="149"/>
        <v>P</v>
      </c>
      <c r="G1644" s="220" t="s">
        <v>2475</v>
      </c>
      <c r="H1644" s="294">
        <v>11809.781999999999</v>
      </c>
      <c r="I1644" s="294">
        <v>2</v>
      </c>
      <c r="J1644" s="294">
        <v>1.04</v>
      </c>
      <c r="K1644" s="294">
        <v>12.2821733</v>
      </c>
      <c r="L1644" s="250" t="s">
        <v>2469</v>
      </c>
      <c r="M1644" s="244" t="s">
        <v>2476</v>
      </c>
      <c r="N1644" s="106" t="s">
        <v>1130</v>
      </c>
      <c r="O1644" s="106" t="s">
        <v>1131</v>
      </c>
      <c r="P1644" s="106" t="s">
        <v>1132</v>
      </c>
      <c r="Q1644" s="106" t="s">
        <v>1133</v>
      </c>
      <c r="R1644" s="244" t="s">
        <v>1087</v>
      </c>
      <c r="S1644" s="41" t="s">
        <v>2314</v>
      </c>
      <c r="T1644" s="41" t="s">
        <v>949</v>
      </c>
      <c r="U1644" s="41"/>
      <c r="V1644" s="41"/>
      <c r="W1644" s="41" t="s">
        <v>2471</v>
      </c>
      <c r="X1644" s="41" t="s">
        <v>1087</v>
      </c>
      <c r="Y1644" s="41"/>
      <c r="Z1644" s="41"/>
      <c r="AA1644" s="41"/>
      <c r="AB1644" s="41"/>
      <c r="AC1644" s="41"/>
      <c r="AD1644" s="41"/>
      <c r="AE1644" s="41" t="s">
        <v>1059</v>
      </c>
      <c r="AF1644" s="225" t="s">
        <v>90</v>
      </c>
      <c r="AG1644" s="158"/>
      <c r="AH1644" s="561" t="s">
        <v>2475</v>
      </c>
      <c r="AI1644" s="229"/>
      <c r="AJ1644" s="218">
        <f t="shared" si="146"/>
        <v>1</v>
      </c>
      <c r="AK1644" s="84">
        <f t="shared" si="147"/>
        <v>1</v>
      </c>
    </row>
    <row r="1645" spans="1:38" s="84" customFormat="1" ht="16.5">
      <c r="A1645" s="218"/>
      <c r="B1645" s="41">
        <f t="shared" si="148"/>
        <v>1643</v>
      </c>
      <c r="C1645" s="41" t="s">
        <v>466</v>
      </c>
      <c r="D1645" s="560" t="s">
        <v>2478</v>
      </c>
      <c r="E1645" s="297" t="s">
        <v>2477</v>
      </c>
      <c r="F1645" s="158" t="str">
        <f t="shared" si="149"/>
        <v>P</v>
      </c>
      <c r="G1645" s="220" t="s">
        <v>2481</v>
      </c>
      <c r="H1645" s="294">
        <v>11958.056585</v>
      </c>
      <c r="I1645" s="294">
        <v>2</v>
      </c>
      <c r="J1645" s="294">
        <v>1.04</v>
      </c>
      <c r="K1645" s="294">
        <f>H1645*J1645/1000</f>
        <v>12.436378848400002</v>
      </c>
      <c r="L1645" s="250" t="s">
        <v>2469</v>
      </c>
      <c r="M1645" s="244" t="s">
        <v>2470</v>
      </c>
      <c r="N1645" s="106" t="s">
        <v>1130</v>
      </c>
      <c r="O1645" s="106" t="s">
        <v>1131</v>
      </c>
      <c r="P1645" s="106" t="s">
        <v>1132</v>
      </c>
      <c r="Q1645" s="106" t="s">
        <v>1133</v>
      </c>
      <c r="R1645" s="244" t="s">
        <v>1087</v>
      </c>
      <c r="S1645" s="41" t="s">
        <v>2314</v>
      </c>
      <c r="T1645" s="41" t="s">
        <v>949</v>
      </c>
      <c r="U1645" s="41"/>
      <c r="V1645" s="41"/>
      <c r="W1645" s="41" t="s">
        <v>2482</v>
      </c>
      <c r="X1645" s="41" t="s">
        <v>1087</v>
      </c>
      <c r="Y1645" s="41"/>
      <c r="Z1645" s="41"/>
      <c r="AA1645" s="41"/>
      <c r="AB1645" s="41"/>
      <c r="AC1645" s="41"/>
      <c r="AD1645" s="41"/>
      <c r="AE1645" s="41" t="s">
        <v>1059</v>
      </c>
      <c r="AF1645" s="225" t="s">
        <v>90</v>
      </c>
      <c r="AG1645" s="158"/>
      <c r="AH1645" s="561" t="s">
        <v>2481</v>
      </c>
      <c r="AI1645" s="229"/>
      <c r="AJ1645" s="218">
        <f t="shared" si="146"/>
        <v>1</v>
      </c>
      <c r="AK1645" s="84">
        <f t="shared" si="147"/>
        <v>1</v>
      </c>
    </row>
    <row r="1646" spans="1:38" s="84" customFormat="1" ht="16.5">
      <c r="A1646" s="218"/>
      <c r="B1646" s="41">
        <f t="shared" si="148"/>
        <v>1644</v>
      </c>
      <c r="C1646" s="41" t="s">
        <v>466</v>
      </c>
      <c r="D1646" s="248" t="s">
        <v>2484</v>
      </c>
      <c r="E1646" s="158" t="s">
        <v>2483</v>
      </c>
      <c r="F1646" s="158" t="str">
        <f t="shared" si="149"/>
        <v>P</v>
      </c>
      <c r="G1646" s="220" t="s">
        <v>2486</v>
      </c>
      <c r="H1646" s="294">
        <v>11958.056585</v>
      </c>
      <c r="I1646" s="294">
        <v>2</v>
      </c>
      <c r="J1646" s="294">
        <v>1.04</v>
      </c>
      <c r="K1646" s="294">
        <f>H1646*J1646/1000</f>
        <v>12.436378848400002</v>
      </c>
      <c r="L1646" s="250" t="s">
        <v>2469</v>
      </c>
      <c r="M1646" s="244" t="s">
        <v>2476</v>
      </c>
      <c r="N1646" s="106" t="s">
        <v>1130</v>
      </c>
      <c r="O1646" s="106" t="s">
        <v>1131</v>
      </c>
      <c r="P1646" s="106" t="s">
        <v>1132</v>
      </c>
      <c r="Q1646" s="106" t="s">
        <v>1133</v>
      </c>
      <c r="R1646" s="244" t="s">
        <v>1087</v>
      </c>
      <c r="S1646" s="41" t="s">
        <v>2314</v>
      </c>
      <c r="T1646" s="41" t="s">
        <v>949</v>
      </c>
      <c r="U1646" s="41"/>
      <c r="V1646" s="41"/>
      <c r="W1646" s="41" t="s">
        <v>2482</v>
      </c>
      <c r="X1646" s="41" t="s">
        <v>1087</v>
      </c>
      <c r="Y1646" s="41"/>
      <c r="Z1646" s="41"/>
      <c r="AA1646" s="41"/>
      <c r="AB1646" s="41"/>
      <c r="AC1646" s="41"/>
      <c r="AD1646" s="41"/>
      <c r="AE1646" s="41" t="s">
        <v>1059</v>
      </c>
      <c r="AF1646" s="225" t="s">
        <v>90</v>
      </c>
      <c r="AG1646" s="158"/>
      <c r="AH1646" s="220" t="s">
        <v>2486</v>
      </c>
      <c r="AI1646" s="229"/>
      <c r="AJ1646" s="218">
        <f t="shared" si="146"/>
        <v>1</v>
      </c>
      <c r="AK1646" s="84">
        <f t="shared" si="147"/>
        <v>1</v>
      </c>
    </row>
    <row r="1647" spans="1:38" s="84" customFormat="1" ht="16.5">
      <c r="A1647" s="41"/>
      <c r="B1647" s="41">
        <f t="shared" si="148"/>
        <v>1645</v>
      </c>
      <c r="C1647" s="41" t="s">
        <v>466</v>
      </c>
      <c r="D1647" s="158" t="s">
        <v>2498</v>
      </c>
      <c r="E1647" s="297" t="s">
        <v>2497</v>
      </c>
      <c r="F1647" s="158" t="str">
        <f t="shared" si="149"/>
        <v>P</v>
      </c>
      <c r="G1647" s="220" t="s">
        <v>2501</v>
      </c>
      <c r="H1647" s="158">
        <v>61705.070370000001</v>
      </c>
      <c r="I1647" s="158">
        <v>2</v>
      </c>
      <c r="J1647" s="158" t="s">
        <v>2502</v>
      </c>
      <c r="K1647" s="41">
        <v>61.526000000000003</v>
      </c>
      <c r="L1647" s="158" t="s">
        <v>2503</v>
      </c>
      <c r="M1647" s="158" t="s">
        <v>2504</v>
      </c>
      <c r="N1647" s="106" t="s">
        <v>1130</v>
      </c>
      <c r="O1647" s="106" t="s">
        <v>1131</v>
      </c>
      <c r="P1647" s="106" t="s">
        <v>1132</v>
      </c>
      <c r="Q1647" s="106" t="s">
        <v>1133</v>
      </c>
      <c r="R1647" s="158" t="s">
        <v>1142</v>
      </c>
      <c r="S1647" s="41" t="s">
        <v>949</v>
      </c>
      <c r="T1647" s="41" t="s">
        <v>949</v>
      </c>
      <c r="U1647" s="41"/>
      <c r="V1647" s="41"/>
      <c r="W1647" s="41" t="s">
        <v>2505</v>
      </c>
      <c r="X1647" s="41" t="s">
        <v>1142</v>
      </c>
      <c r="Y1647" s="41"/>
      <c r="Z1647" s="41"/>
      <c r="AA1647" s="41"/>
      <c r="AB1647" s="41"/>
      <c r="AC1647" s="41"/>
      <c r="AD1647" s="41"/>
      <c r="AE1647" s="41" t="s">
        <v>1126</v>
      </c>
      <c r="AF1647" s="41" t="s">
        <v>90</v>
      </c>
      <c r="AG1647" s="158"/>
      <c r="AH1647" s="299" t="s">
        <v>2501</v>
      </c>
      <c r="AI1647" s="229"/>
      <c r="AJ1647" s="218">
        <f t="shared" si="146"/>
        <v>1</v>
      </c>
      <c r="AK1647" s="84">
        <f t="shared" si="147"/>
        <v>1</v>
      </c>
    </row>
    <row r="1648" spans="1:38" s="84" customFormat="1" ht="16.5">
      <c r="A1648" s="41"/>
      <c r="B1648" s="41">
        <f t="shared" si="148"/>
        <v>1646</v>
      </c>
      <c r="C1648" s="41" t="s">
        <v>466</v>
      </c>
      <c r="D1648" s="297" t="s">
        <v>2507</v>
      </c>
      <c r="E1648" s="297" t="s">
        <v>2506</v>
      </c>
      <c r="F1648" s="158" t="str">
        <f t="shared" si="149"/>
        <v>P</v>
      </c>
      <c r="G1648" s="220" t="s">
        <v>2509</v>
      </c>
      <c r="H1648" s="158">
        <v>61705.070370000001</v>
      </c>
      <c r="I1648" s="158">
        <v>2</v>
      </c>
      <c r="J1648" s="158" t="s">
        <v>2502</v>
      </c>
      <c r="K1648" s="41">
        <v>61.526000000000003</v>
      </c>
      <c r="L1648" s="158" t="s">
        <v>2503</v>
      </c>
      <c r="M1648" s="158" t="s">
        <v>2510</v>
      </c>
      <c r="N1648" s="106" t="s">
        <v>1130</v>
      </c>
      <c r="O1648" s="106" t="s">
        <v>1131</v>
      </c>
      <c r="P1648" s="106" t="s">
        <v>1132</v>
      </c>
      <c r="Q1648" s="106" t="s">
        <v>1133</v>
      </c>
      <c r="R1648" s="158" t="s">
        <v>1142</v>
      </c>
      <c r="S1648" s="41" t="s">
        <v>949</v>
      </c>
      <c r="T1648" s="41" t="s">
        <v>949</v>
      </c>
      <c r="U1648" s="41"/>
      <c r="V1648" s="41"/>
      <c r="W1648" s="41" t="s">
        <v>2505</v>
      </c>
      <c r="X1648" s="41" t="s">
        <v>1142</v>
      </c>
      <c r="Y1648" s="41"/>
      <c r="Z1648" s="41"/>
      <c r="AA1648" s="41"/>
      <c r="AB1648" s="41"/>
      <c r="AC1648" s="41"/>
      <c r="AD1648" s="41"/>
      <c r="AE1648" s="41" t="s">
        <v>1126</v>
      </c>
      <c r="AF1648" s="41" t="s">
        <v>90</v>
      </c>
      <c r="AG1648" s="158"/>
      <c r="AH1648" s="299" t="s">
        <v>2509</v>
      </c>
      <c r="AI1648" s="229"/>
      <c r="AJ1648" s="218">
        <f t="shared" si="146"/>
        <v>1</v>
      </c>
      <c r="AK1648" s="84">
        <f t="shared" si="147"/>
        <v>1</v>
      </c>
    </row>
    <row r="1649" spans="1:38" s="84" customFormat="1" ht="16.5">
      <c r="A1649" s="218"/>
      <c r="B1649" s="41">
        <f t="shared" si="148"/>
        <v>1647</v>
      </c>
      <c r="C1649" s="41" t="s">
        <v>466</v>
      </c>
      <c r="D1649" s="560" t="s">
        <v>2549</v>
      </c>
      <c r="E1649" s="297" t="s">
        <v>2548</v>
      </c>
      <c r="F1649" s="158" t="str">
        <f t="shared" si="149"/>
        <v>P</v>
      </c>
      <c r="G1649" s="220" t="s">
        <v>2552</v>
      </c>
      <c r="H1649" s="293">
        <v>6193.04</v>
      </c>
      <c r="I1649" s="293">
        <v>2</v>
      </c>
      <c r="J1649" s="293">
        <v>1.04</v>
      </c>
      <c r="K1649" s="293">
        <v>6.4407616000000001</v>
      </c>
      <c r="L1649" s="953" t="s">
        <v>2553</v>
      </c>
      <c r="M1649" s="158" t="s">
        <v>2504</v>
      </c>
      <c r="N1649" s="106" t="s">
        <v>1130</v>
      </c>
      <c r="O1649" s="106" t="s">
        <v>1131</v>
      </c>
      <c r="P1649" s="106" t="s">
        <v>1132</v>
      </c>
      <c r="Q1649" s="106" t="s">
        <v>1133</v>
      </c>
      <c r="R1649" s="244" t="s">
        <v>1459</v>
      </c>
      <c r="S1649" s="221" t="s">
        <v>1458</v>
      </c>
      <c r="T1649" s="41" t="s">
        <v>949</v>
      </c>
      <c r="U1649" s="41"/>
      <c r="V1649" s="41"/>
      <c r="W1649" s="41" t="s">
        <v>2550</v>
      </c>
      <c r="X1649" s="41" t="s">
        <v>1459</v>
      </c>
      <c r="Y1649" s="41"/>
      <c r="Z1649" s="41"/>
      <c r="AA1649" s="41"/>
      <c r="AB1649" s="41"/>
      <c r="AC1649" s="41"/>
      <c r="AD1649" s="41"/>
      <c r="AE1649" s="41" t="s">
        <v>948</v>
      </c>
      <c r="AF1649" s="225" t="s">
        <v>90</v>
      </c>
      <c r="AG1649" s="158"/>
      <c r="AH1649" s="561" t="s">
        <v>2552</v>
      </c>
      <c r="AI1649" s="229"/>
      <c r="AJ1649" s="218">
        <f t="shared" si="146"/>
        <v>1</v>
      </c>
      <c r="AK1649" s="84">
        <f t="shared" si="147"/>
        <v>1</v>
      </c>
    </row>
    <row r="1650" spans="1:38" s="84" customFormat="1" ht="16.5">
      <c r="A1650" s="218"/>
      <c r="B1650" s="41">
        <f t="shared" si="148"/>
        <v>1648</v>
      </c>
      <c r="C1650" s="41" t="s">
        <v>466</v>
      </c>
      <c r="D1650" s="560" t="s">
        <v>2555</v>
      </c>
      <c r="E1650" s="297" t="s">
        <v>2554</v>
      </c>
      <c r="F1650" s="158" t="str">
        <f t="shared" si="149"/>
        <v>P</v>
      </c>
      <c r="G1650" s="220" t="s">
        <v>2557</v>
      </c>
      <c r="H1650" s="293">
        <v>6193.04</v>
      </c>
      <c r="I1650" s="293">
        <v>2</v>
      </c>
      <c r="J1650" s="293">
        <v>1.04</v>
      </c>
      <c r="K1650" s="293">
        <v>6.4407616000000001</v>
      </c>
      <c r="L1650" s="953" t="s">
        <v>2553</v>
      </c>
      <c r="M1650" s="158" t="s">
        <v>2510</v>
      </c>
      <c r="N1650" s="106" t="s">
        <v>1130</v>
      </c>
      <c r="O1650" s="106" t="s">
        <v>1131</v>
      </c>
      <c r="P1650" s="106" t="s">
        <v>1132</v>
      </c>
      <c r="Q1650" s="106" t="s">
        <v>1133</v>
      </c>
      <c r="R1650" s="244" t="s">
        <v>1459</v>
      </c>
      <c r="S1650" s="221" t="s">
        <v>1458</v>
      </c>
      <c r="T1650" s="41" t="s">
        <v>949</v>
      </c>
      <c r="U1650" s="41"/>
      <c r="V1650" s="41"/>
      <c r="W1650" s="41" t="s">
        <v>2550</v>
      </c>
      <c r="X1650" s="41" t="s">
        <v>1459</v>
      </c>
      <c r="Y1650" s="41"/>
      <c r="Z1650" s="41"/>
      <c r="AA1650" s="41"/>
      <c r="AB1650" s="41"/>
      <c r="AC1650" s="41"/>
      <c r="AD1650" s="41"/>
      <c r="AE1650" s="41" t="s">
        <v>948</v>
      </c>
      <c r="AF1650" s="225" t="s">
        <v>90</v>
      </c>
      <c r="AG1650" s="158"/>
      <c r="AH1650" s="561" t="s">
        <v>2557</v>
      </c>
      <c r="AI1650" s="229"/>
      <c r="AJ1650" s="218">
        <f t="shared" si="146"/>
        <v>1</v>
      </c>
      <c r="AK1650" s="84">
        <f t="shared" si="147"/>
        <v>1</v>
      </c>
    </row>
    <row r="1651" spans="1:38" s="84" customFormat="1" ht="16.5">
      <c r="A1651" s="41"/>
      <c r="B1651" s="41">
        <f t="shared" si="148"/>
        <v>1649</v>
      </c>
      <c r="C1651" s="41" t="s">
        <v>466</v>
      </c>
      <c r="D1651" s="297" t="s">
        <v>2405</v>
      </c>
      <c r="E1651" s="297" t="s">
        <v>2404</v>
      </c>
      <c r="F1651" s="158" t="str">
        <f t="shared" si="149"/>
        <v>P</v>
      </c>
      <c r="G1651" s="220" t="s">
        <v>2407</v>
      </c>
      <c r="H1651" s="158">
        <v>924</v>
      </c>
      <c r="I1651" s="158" t="s">
        <v>949</v>
      </c>
      <c r="J1651" s="158">
        <v>1.04</v>
      </c>
      <c r="K1651" s="41">
        <v>0.96099999999999997</v>
      </c>
      <c r="L1651" s="158" t="s">
        <v>2408</v>
      </c>
      <c r="M1651" s="158" t="s">
        <v>2409</v>
      </c>
      <c r="N1651" s="106" t="s">
        <v>1130</v>
      </c>
      <c r="O1651" s="106" t="s">
        <v>1131</v>
      </c>
      <c r="P1651" s="106" t="s">
        <v>1132</v>
      </c>
      <c r="Q1651" s="106" t="s">
        <v>1133</v>
      </c>
      <c r="R1651" s="106" t="s">
        <v>1087</v>
      </c>
      <c r="S1651" s="41" t="s">
        <v>949</v>
      </c>
      <c r="T1651" s="41" t="s">
        <v>949</v>
      </c>
      <c r="U1651" s="41"/>
      <c r="V1651" s="41"/>
      <c r="W1651" s="41" t="s">
        <v>2405</v>
      </c>
      <c r="X1651" s="29" t="s">
        <v>1087</v>
      </c>
      <c r="Y1651" s="41"/>
      <c r="Z1651" s="41"/>
      <c r="AA1651" s="41"/>
      <c r="AB1651" s="41"/>
      <c r="AC1651" s="41"/>
      <c r="AD1651" s="41"/>
      <c r="AE1651" s="41" t="s">
        <v>1126</v>
      </c>
      <c r="AF1651" s="41" t="s">
        <v>90</v>
      </c>
      <c r="AG1651" s="790"/>
      <c r="AH1651" s="41" t="s">
        <v>2407</v>
      </c>
      <c r="AI1651" s="229"/>
      <c r="AJ1651" s="218">
        <f t="shared" si="146"/>
        <v>1</v>
      </c>
      <c r="AK1651" s="84">
        <f t="shared" si="147"/>
        <v>1</v>
      </c>
    </row>
    <row r="1652" spans="1:38" s="84" customFormat="1" ht="16.5">
      <c r="A1652" s="229"/>
      <c r="B1652" s="41">
        <f t="shared" si="148"/>
        <v>1650</v>
      </c>
      <c r="C1652" s="41" t="s">
        <v>649</v>
      </c>
      <c r="D1652" s="297" t="s">
        <v>7639</v>
      </c>
      <c r="E1652" s="8" t="str">
        <f>D1652</f>
        <v>L6Q1P201</v>
      </c>
      <c r="F1652" s="158" t="str">
        <f>MID(D1652,5,1)</f>
        <v>P</v>
      </c>
      <c r="G1652" s="299" t="s">
        <v>7640</v>
      </c>
      <c r="H1652" s="158">
        <v>52187.199999999997</v>
      </c>
      <c r="I1652" s="158">
        <v>1.5</v>
      </c>
      <c r="J1652" s="158">
        <v>1.34</v>
      </c>
      <c r="K1652" s="41">
        <v>69.930000000000007</v>
      </c>
      <c r="L1652" s="158" t="s">
        <v>3157</v>
      </c>
      <c r="M1652" s="158" t="s">
        <v>7641</v>
      </c>
      <c r="N1652" s="158" t="s">
        <v>1172</v>
      </c>
      <c r="O1652" s="158" t="s">
        <v>1488</v>
      </c>
      <c r="P1652" s="106" t="s">
        <v>1132</v>
      </c>
      <c r="Q1652" s="158" t="s">
        <v>1174</v>
      </c>
      <c r="R1652" s="106" t="s">
        <v>1087</v>
      </c>
      <c r="S1652" s="41" t="s">
        <v>945</v>
      </c>
      <c r="T1652" s="41" t="s">
        <v>945</v>
      </c>
      <c r="U1652" s="229"/>
      <c r="V1652" s="229"/>
      <c r="W1652" s="229"/>
      <c r="X1652" s="29" t="s">
        <v>1087</v>
      </c>
      <c r="Y1652" s="229"/>
      <c r="Z1652" s="229"/>
      <c r="AA1652" s="229"/>
      <c r="AB1652" s="229"/>
      <c r="AC1652" s="229"/>
      <c r="AD1652" s="229"/>
      <c r="AE1652" s="41" t="s">
        <v>948</v>
      </c>
      <c r="AF1652" s="41" t="s">
        <v>143</v>
      </c>
      <c r="AG1652" s="790"/>
      <c r="AH1652" s="229"/>
      <c r="AI1652" s="229"/>
      <c r="AJ1652" s="218">
        <f t="shared" si="146"/>
        <v>1</v>
      </c>
      <c r="AK1652" s="84">
        <f t="shared" si="147"/>
        <v>1</v>
      </c>
      <c r="AL1652" s="84" t="e">
        <f>IF($BD545="X","—",VLOOKUP(E1652,#REF!,4,FALSE))</f>
        <v>#REF!</v>
      </c>
    </row>
    <row r="1653" spans="1:38" s="84" customFormat="1" ht="16.5">
      <c r="A1653" s="229"/>
      <c r="B1653" s="41">
        <f t="shared" si="148"/>
        <v>1651</v>
      </c>
      <c r="C1653" s="29" t="s">
        <v>649</v>
      </c>
      <c r="D1653" s="158" t="s">
        <v>7642</v>
      </c>
      <c r="E1653" s="106" t="str">
        <f>D1653</f>
        <v>L6Q1P203</v>
      </c>
      <c r="F1653" s="106" t="str">
        <f>MID(D1653,5,1)</f>
        <v>P</v>
      </c>
      <c r="G1653" s="29" t="s">
        <v>7643</v>
      </c>
      <c r="H1653" s="106">
        <v>811.20399999999995</v>
      </c>
      <c r="I1653" s="106" t="s">
        <v>3171</v>
      </c>
      <c r="J1653" s="106">
        <v>1.41</v>
      </c>
      <c r="K1653" s="29">
        <v>1.1437980000000001</v>
      </c>
      <c r="L1653" s="106" t="s">
        <v>3172</v>
      </c>
      <c r="M1653" s="106" t="s">
        <v>981</v>
      </c>
      <c r="N1653" s="158" t="s">
        <v>1293</v>
      </c>
      <c r="O1653" s="106" t="s">
        <v>1294</v>
      </c>
      <c r="P1653" s="158" t="s">
        <v>1295</v>
      </c>
      <c r="Q1653" s="106" t="s">
        <v>1296</v>
      </c>
      <c r="R1653" s="106" t="s">
        <v>1087</v>
      </c>
      <c r="S1653" s="29" t="s">
        <v>945</v>
      </c>
      <c r="T1653" s="29" t="s">
        <v>945</v>
      </c>
      <c r="U1653" s="229"/>
      <c r="V1653" s="229"/>
      <c r="W1653" s="229"/>
      <c r="X1653" s="29" t="s">
        <v>1087</v>
      </c>
      <c r="Y1653" s="229"/>
      <c r="Z1653" s="229"/>
      <c r="AA1653" s="229"/>
      <c r="AB1653" s="229"/>
      <c r="AC1653" s="229"/>
      <c r="AD1653" s="229"/>
      <c r="AE1653" s="41" t="s">
        <v>1059</v>
      </c>
      <c r="AF1653" s="41" t="s">
        <v>143</v>
      </c>
      <c r="AG1653" s="790"/>
      <c r="AH1653" s="229"/>
      <c r="AI1653" s="229"/>
      <c r="AJ1653" s="218">
        <f t="shared" si="146"/>
        <v>1</v>
      </c>
      <c r="AK1653" s="84">
        <f t="shared" si="147"/>
        <v>1</v>
      </c>
      <c r="AL1653" s="84" t="e">
        <f>IF($BD546="X","—",VLOOKUP(E1653,#REF!,4,FALSE))</f>
        <v>#REF!</v>
      </c>
    </row>
    <row r="1654" spans="1:38" s="84" customFormat="1" ht="16.5">
      <c r="A1654" s="41"/>
      <c r="B1654" s="41">
        <f t="shared" si="148"/>
        <v>1652</v>
      </c>
      <c r="C1654" s="41" t="s">
        <v>805</v>
      </c>
      <c r="D1654" s="158" t="s">
        <v>2806</v>
      </c>
      <c r="E1654" s="158" t="s">
        <v>2807</v>
      </c>
      <c r="F1654" s="158" t="str">
        <f t="shared" ref="F1654:F1664" si="150">MID(D1654,4,1)</f>
        <v>D</v>
      </c>
      <c r="G1654" s="220" t="s">
        <v>2809</v>
      </c>
      <c r="H1654" s="158">
        <v>33810.949999999997</v>
      </c>
      <c r="I1654" s="158">
        <v>2</v>
      </c>
      <c r="J1654" s="158">
        <v>1.19</v>
      </c>
      <c r="K1654" s="41">
        <v>40.235030999999999</v>
      </c>
      <c r="L1654" s="41" t="s">
        <v>2810</v>
      </c>
      <c r="M1654" s="41" t="s">
        <v>995</v>
      </c>
      <c r="N1654" s="158" t="s">
        <v>2811</v>
      </c>
      <c r="O1654" s="158" t="s">
        <v>2812</v>
      </c>
      <c r="P1654" s="158" t="s">
        <v>2813</v>
      </c>
      <c r="Q1654" s="158" t="s">
        <v>949</v>
      </c>
      <c r="R1654" s="41" t="s">
        <v>1166</v>
      </c>
      <c r="S1654" s="41" t="s">
        <v>949</v>
      </c>
      <c r="T1654" s="41" t="s">
        <v>949</v>
      </c>
      <c r="U1654" s="41"/>
      <c r="V1654" s="41"/>
      <c r="W1654" s="41"/>
      <c r="X1654" s="41"/>
      <c r="Y1654" s="41"/>
      <c r="Z1654" s="41"/>
      <c r="AA1654" s="41"/>
      <c r="AB1654" s="41"/>
      <c r="AC1654" s="41"/>
      <c r="AD1654" s="41"/>
      <c r="AE1654" s="41" t="s">
        <v>989</v>
      </c>
      <c r="AF1654" s="41" t="s">
        <v>6158</v>
      </c>
      <c r="AG1654" s="158"/>
      <c r="AH1654" s="14" t="s">
        <v>2809</v>
      </c>
      <c r="AI1654" s="229"/>
      <c r="AJ1654" s="218">
        <f t="shared" si="146"/>
        <v>1</v>
      </c>
      <c r="AK1654" s="84">
        <f t="shared" si="147"/>
        <v>1</v>
      </c>
    </row>
    <row r="1655" spans="1:38" s="84" customFormat="1" ht="16.5">
      <c r="A1655" s="41"/>
      <c r="B1655" s="41">
        <f t="shared" si="148"/>
        <v>1653</v>
      </c>
      <c r="C1655" s="41" t="s">
        <v>805</v>
      </c>
      <c r="D1655" s="158" t="s">
        <v>2814</v>
      </c>
      <c r="E1655" s="158" t="s">
        <v>2815</v>
      </c>
      <c r="F1655" s="158" t="str">
        <f t="shared" si="150"/>
        <v>D</v>
      </c>
      <c r="G1655" s="220" t="s">
        <v>2817</v>
      </c>
      <c r="H1655" s="158">
        <v>33810.949999999997</v>
      </c>
      <c r="I1655" s="158">
        <v>2</v>
      </c>
      <c r="J1655" s="158">
        <v>1.19</v>
      </c>
      <c r="K1655" s="41">
        <v>40.235030999999999</v>
      </c>
      <c r="L1655" s="41" t="s">
        <v>2810</v>
      </c>
      <c r="M1655" s="41" t="s">
        <v>995</v>
      </c>
      <c r="N1655" s="158" t="s">
        <v>2811</v>
      </c>
      <c r="O1655" s="158" t="s">
        <v>2812</v>
      </c>
      <c r="P1655" s="158" t="s">
        <v>2813</v>
      </c>
      <c r="Q1655" s="158" t="s">
        <v>949</v>
      </c>
      <c r="R1655" s="41" t="s">
        <v>1166</v>
      </c>
      <c r="S1655" s="41" t="s">
        <v>949</v>
      </c>
      <c r="T1655" s="41" t="s">
        <v>949</v>
      </c>
      <c r="U1655" s="41"/>
      <c r="V1655" s="41"/>
      <c r="W1655" s="41"/>
      <c r="X1655" s="41"/>
      <c r="Y1655" s="41"/>
      <c r="Z1655" s="41"/>
      <c r="AA1655" s="41"/>
      <c r="AB1655" s="41"/>
      <c r="AC1655" s="41"/>
      <c r="AD1655" s="41"/>
      <c r="AE1655" s="41" t="s">
        <v>989</v>
      </c>
      <c r="AF1655" s="41" t="s">
        <v>6158</v>
      </c>
      <c r="AG1655" s="158"/>
      <c r="AH1655" s="14" t="s">
        <v>2817</v>
      </c>
      <c r="AI1655" s="229"/>
      <c r="AJ1655" s="218">
        <f t="shared" si="146"/>
        <v>1</v>
      </c>
      <c r="AK1655" s="84">
        <f t="shared" si="147"/>
        <v>1</v>
      </c>
    </row>
    <row r="1656" spans="1:38" s="84" customFormat="1" ht="16.5">
      <c r="A1656" s="41"/>
      <c r="B1656" s="41">
        <f t="shared" si="148"/>
        <v>1654</v>
      </c>
      <c r="C1656" s="41" t="s">
        <v>805</v>
      </c>
      <c r="D1656" s="158" t="s">
        <v>2821</v>
      </c>
      <c r="E1656" s="158" t="s">
        <v>2822</v>
      </c>
      <c r="F1656" s="158" t="str">
        <f t="shared" si="150"/>
        <v>D</v>
      </c>
      <c r="G1656" s="220" t="s">
        <v>2824</v>
      </c>
      <c r="H1656" s="158">
        <v>33810.949999999997</v>
      </c>
      <c r="I1656" s="158">
        <v>2</v>
      </c>
      <c r="J1656" s="158">
        <v>1.19</v>
      </c>
      <c r="K1656" s="41">
        <v>40.235030999999999</v>
      </c>
      <c r="L1656" s="41" t="s">
        <v>2810</v>
      </c>
      <c r="M1656" s="41" t="s">
        <v>995</v>
      </c>
      <c r="N1656" s="158" t="s">
        <v>2811</v>
      </c>
      <c r="O1656" s="158" t="s">
        <v>2812</v>
      </c>
      <c r="P1656" s="158" t="s">
        <v>2813</v>
      </c>
      <c r="Q1656" s="158" t="s">
        <v>949</v>
      </c>
      <c r="R1656" s="41" t="s">
        <v>1166</v>
      </c>
      <c r="S1656" s="41" t="s">
        <v>949</v>
      </c>
      <c r="T1656" s="41" t="s">
        <v>949</v>
      </c>
      <c r="U1656" s="41"/>
      <c r="V1656" s="41"/>
      <c r="W1656" s="41"/>
      <c r="X1656" s="41"/>
      <c r="Y1656" s="41"/>
      <c r="Z1656" s="41"/>
      <c r="AA1656" s="41"/>
      <c r="AB1656" s="41"/>
      <c r="AC1656" s="41"/>
      <c r="AD1656" s="41"/>
      <c r="AE1656" s="41" t="s">
        <v>989</v>
      </c>
      <c r="AF1656" s="41" t="s">
        <v>6158</v>
      </c>
      <c r="AG1656" s="158"/>
      <c r="AH1656" s="14" t="s">
        <v>2824</v>
      </c>
      <c r="AI1656" s="229"/>
      <c r="AJ1656" s="218">
        <f t="shared" si="146"/>
        <v>1</v>
      </c>
      <c r="AK1656" s="84">
        <f t="shared" si="147"/>
        <v>1</v>
      </c>
    </row>
    <row r="1657" spans="1:38" s="84" customFormat="1" ht="16.5">
      <c r="A1657" s="41"/>
      <c r="B1657" s="41">
        <f t="shared" si="148"/>
        <v>1655</v>
      </c>
      <c r="C1657" s="41" t="s">
        <v>805</v>
      </c>
      <c r="D1657" s="158" t="s">
        <v>2827</v>
      </c>
      <c r="E1657" s="158" t="s">
        <v>2828</v>
      </c>
      <c r="F1657" s="158" t="str">
        <f t="shared" si="150"/>
        <v>D</v>
      </c>
      <c r="G1657" s="220" t="s">
        <v>2830</v>
      </c>
      <c r="H1657" s="158">
        <v>33810.949999999997</v>
      </c>
      <c r="I1657" s="158">
        <v>2</v>
      </c>
      <c r="J1657" s="158">
        <v>1.19</v>
      </c>
      <c r="K1657" s="41">
        <v>40.235030999999999</v>
      </c>
      <c r="L1657" s="41" t="s">
        <v>2810</v>
      </c>
      <c r="M1657" s="41" t="s">
        <v>995</v>
      </c>
      <c r="N1657" s="158" t="s">
        <v>2811</v>
      </c>
      <c r="O1657" s="158" t="s">
        <v>2812</v>
      </c>
      <c r="P1657" s="158" t="s">
        <v>2813</v>
      </c>
      <c r="Q1657" s="158" t="s">
        <v>949</v>
      </c>
      <c r="R1657" s="41" t="s">
        <v>1166</v>
      </c>
      <c r="S1657" s="41" t="s">
        <v>949</v>
      </c>
      <c r="T1657" s="41" t="s">
        <v>949</v>
      </c>
      <c r="U1657" s="41"/>
      <c r="V1657" s="41"/>
      <c r="W1657" s="41"/>
      <c r="X1657" s="41"/>
      <c r="Y1657" s="41"/>
      <c r="Z1657" s="41"/>
      <c r="AA1657" s="41"/>
      <c r="AB1657" s="41"/>
      <c r="AC1657" s="41"/>
      <c r="AD1657" s="41"/>
      <c r="AE1657" s="41" t="s">
        <v>989</v>
      </c>
      <c r="AF1657" s="41" t="s">
        <v>6158</v>
      </c>
      <c r="AG1657" s="158"/>
      <c r="AH1657" s="14" t="s">
        <v>2830</v>
      </c>
      <c r="AI1657" s="229"/>
      <c r="AJ1657" s="218">
        <f t="shared" si="146"/>
        <v>1</v>
      </c>
      <c r="AK1657" s="84">
        <f t="shared" si="147"/>
        <v>1</v>
      </c>
    </row>
    <row r="1658" spans="1:38" s="84" customFormat="1" ht="16.5">
      <c r="A1658" s="41"/>
      <c r="B1658" s="41">
        <f t="shared" si="148"/>
        <v>1656</v>
      </c>
      <c r="C1658" s="41" t="s">
        <v>805</v>
      </c>
      <c r="D1658" s="158" t="s">
        <v>2831</v>
      </c>
      <c r="E1658" s="158" t="s">
        <v>2832</v>
      </c>
      <c r="F1658" s="158" t="str">
        <f t="shared" si="150"/>
        <v>D</v>
      </c>
      <c r="G1658" s="220" t="s">
        <v>2834</v>
      </c>
      <c r="H1658" s="158">
        <v>33810.949999999997</v>
      </c>
      <c r="I1658" s="158">
        <v>2</v>
      </c>
      <c r="J1658" s="158">
        <v>1.19</v>
      </c>
      <c r="K1658" s="41">
        <v>40.235030999999999</v>
      </c>
      <c r="L1658" s="41" t="s">
        <v>2810</v>
      </c>
      <c r="M1658" s="41" t="s">
        <v>995</v>
      </c>
      <c r="N1658" s="158" t="s">
        <v>2811</v>
      </c>
      <c r="O1658" s="158" t="s">
        <v>2812</v>
      </c>
      <c r="P1658" s="158" t="s">
        <v>2813</v>
      </c>
      <c r="Q1658" s="158" t="s">
        <v>949</v>
      </c>
      <c r="R1658" s="41" t="s">
        <v>1166</v>
      </c>
      <c r="S1658" s="41" t="s">
        <v>949</v>
      </c>
      <c r="T1658" s="41" t="s">
        <v>949</v>
      </c>
      <c r="U1658" s="41"/>
      <c r="V1658" s="41"/>
      <c r="W1658" s="41"/>
      <c r="X1658" s="41"/>
      <c r="Y1658" s="41"/>
      <c r="Z1658" s="41"/>
      <c r="AA1658" s="41"/>
      <c r="AB1658" s="41"/>
      <c r="AC1658" s="41"/>
      <c r="AD1658" s="41"/>
      <c r="AE1658" s="41" t="s">
        <v>989</v>
      </c>
      <c r="AF1658" s="41" t="s">
        <v>6158</v>
      </c>
      <c r="AG1658" s="158"/>
      <c r="AH1658" s="14" t="s">
        <v>2834</v>
      </c>
      <c r="AI1658" s="229"/>
      <c r="AJ1658" s="218">
        <f t="shared" si="146"/>
        <v>1</v>
      </c>
      <c r="AK1658" s="84">
        <f t="shared" si="147"/>
        <v>1</v>
      </c>
    </row>
    <row r="1659" spans="1:38" s="84" customFormat="1" ht="16.5">
      <c r="A1659" s="41"/>
      <c r="B1659" s="41">
        <f t="shared" si="148"/>
        <v>1657</v>
      </c>
      <c r="C1659" s="41" t="s">
        <v>805</v>
      </c>
      <c r="D1659" s="158" t="s">
        <v>2679</v>
      </c>
      <c r="E1659" s="158" t="s">
        <v>2680</v>
      </c>
      <c r="F1659" s="158" t="str">
        <f t="shared" si="150"/>
        <v>P</v>
      </c>
      <c r="G1659" s="220" t="s">
        <v>2682</v>
      </c>
      <c r="H1659" s="158">
        <v>312668.92</v>
      </c>
      <c r="I1659" s="158">
        <v>2.8</v>
      </c>
      <c r="J1659" s="158">
        <v>1.05</v>
      </c>
      <c r="K1659" s="41">
        <v>328.30237</v>
      </c>
      <c r="L1659" s="158" t="s">
        <v>2683</v>
      </c>
      <c r="M1659" s="158" t="s">
        <v>1519</v>
      </c>
      <c r="N1659" s="106" t="s">
        <v>1130</v>
      </c>
      <c r="O1659" s="106" t="s">
        <v>1131</v>
      </c>
      <c r="P1659" s="106" t="s">
        <v>1132</v>
      </c>
      <c r="Q1659" s="106" t="s">
        <v>1133</v>
      </c>
      <c r="R1659" s="158" t="s">
        <v>1142</v>
      </c>
      <c r="S1659" s="41" t="s">
        <v>1712</v>
      </c>
      <c r="T1659" s="41" t="s">
        <v>949</v>
      </c>
      <c r="U1659" s="41"/>
      <c r="V1659" s="41"/>
      <c r="W1659" s="41" t="s">
        <v>2684</v>
      </c>
      <c r="X1659" s="41" t="s">
        <v>1142</v>
      </c>
      <c r="Y1659" s="41" t="s">
        <v>2685</v>
      </c>
      <c r="Z1659" s="41" t="s">
        <v>1459</v>
      </c>
      <c r="AA1659" s="41"/>
      <c r="AB1659" s="41"/>
      <c r="AC1659" s="41"/>
      <c r="AD1659" s="41"/>
      <c r="AE1659" s="41" t="s">
        <v>989</v>
      </c>
      <c r="AF1659" s="41" t="s">
        <v>6158</v>
      </c>
      <c r="AG1659" s="158"/>
      <c r="AH1659" s="14" t="s">
        <v>2682</v>
      </c>
      <c r="AI1659" s="229"/>
      <c r="AJ1659" s="218">
        <f t="shared" si="146"/>
        <v>1</v>
      </c>
      <c r="AK1659" s="84">
        <f t="shared" si="147"/>
        <v>1</v>
      </c>
    </row>
    <row r="1660" spans="1:38" s="84" customFormat="1" ht="16.5">
      <c r="A1660" s="41"/>
      <c r="B1660" s="41">
        <f t="shared" si="148"/>
        <v>1658</v>
      </c>
      <c r="C1660" s="41" t="s">
        <v>805</v>
      </c>
      <c r="D1660" s="158" t="s">
        <v>2686</v>
      </c>
      <c r="E1660" s="158" t="s">
        <v>2687</v>
      </c>
      <c r="F1660" s="158" t="str">
        <f t="shared" si="150"/>
        <v>P</v>
      </c>
      <c r="G1660" s="220" t="s">
        <v>2689</v>
      </c>
      <c r="H1660" s="158">
        <v>312668.92</v>
      </c>
      <c r="I1660" s="158">
        <v>2.8</v>
      </c>
      <c r="J1660" s="158">
        <v>1.05</v>
      </c>
      <c r="K1660" s="41">
        <v>328.30237</v>
      </c>
      <c r="L1660" s="158" t="s">
        <v>2683</v>
      </c>
      <c r="M1660" s="158" t="s">
        <v>1526</v>
      </c>
      <c r="N1660" s="106" t="s">
        <v>1130</v>
      </c>
      <c r="O1660" s="106" t="s">
        <v>1131</v>
      </c>
      <c r="P1660" s="106" t="s">
        <v>1132</v>
      </c>
      <c r="Q1660" s="106" t="s">
        <v>1133</v>
      </c>
      <c r="R1660" s="158" t="s">
        <v>1142</v>
      </c>
      <c r="S1660" s="41" t="s">
        <v>1712</v>
      </c>
      <c r="T1660" s="41" t="s">
        <v>949</v>
      </c>
      <c r="U1660" s="41"/>
      <c r="V1660" s="41"/>
      <c r="W1660" s="41" t="s">
        <v>2684</v>
      </c>
      <c r="X1660" s="41" t="s">
        <v>1142</v>
      </c>
      <c r="Y1660" s="41" t="s">
        <v>2685</v>
      </c>
      <c r="Z1660" s="41" t="s">
        <v>1459</v>
      </c>
      <c r="AA1660" s="41"/>
      <c r="AB1660" s="41"/>
      <c r="AC1660" s="41"/>
      <c r="AD1660" s="41"/>
      <c r="AE1660" s="41" t="s">
        <v>989</v>
      </c>
      <c r="AF1660" s="41" t="s">
        <v>6158</v>
      </c>
      <c r="AG1660" s="158"/>
      <c r="AH1660" s="14" t="s">
        <v>2689</v>
      </c>
      <c r="AI1660" s="229"/>
      <c r="AJ1660" s="218">
        <f t="shared" si="146"/>
        <v>1</v>
      </c>
      <c r="AK1660" s="84">
        <f t="shared" si="147"/>
        <v>1</v>
      </c>
    </row>
    <row r="1661" spans="1:38" s="84" customFormat="1" ht="16.5">
      <c r="A1661" s="41"/>
      <c r="B1661" s="41">
        <f t="shared" si="148"/>
        <v>1659</v>
      </c>
      <c r="C1661" s="41" t="s">
        <v>805</v>
      </c>
      <c r="D1661" s="158" t="s">
        <v>2697</v>
      </c>
      <c r="E1661" s="158" t="s">
        <v>2698</v>
      </c>
      <c r="F1661" s="158" t="str">
        <f t="shared" si="150"/>
        <v>P</v>
      </c>
      <c r="G1661" s="220" t="s">
        <v>2700</v>
      </c>
      <c r="H1661" s="158">
        <v>1859.9</v>
      </c>
      <c r="I1661" s="158">
        <v>1.29</v>
      </c>
      <c r="J1661" s="158">
        <v>1.41</v>
      </c>
      <c r="K1661" s="41">
        <v>2.6224590000000001</v>
      </c>
      <c r="L1661" s="158" t="s">
        <v>2701</v>
      </c>
      <c r="M1661" s="158" t="s">
        <v>2470</v>
      </c>
      <c r="N1661" s="158" t="s">
        <v>1293</v>
      </c>
      <c r="O1661" s="158" t="s">
        <v>1294</v>
      </c>
      <c r="P1661" s="158" t="s">
        <v>1295</v>
      </c>
      <c r="Q1661" s="158" t="s">
        <v>1296</v>
      </c>
      <c r="R1661" s="158" t="s">
        <v>2702</v>
      </c>
      <c r="S1661" s="41" t="s">
        <v>949</v>
      </c>
      <c r="T1661" s="41" t="s">
        <v>949</v>
      </c>
      <c r="U1661" s="41"/>
      <c r="V1661" s="41"/>
      <c r="W1661" s="41"/>
      <c r="X1661" s="41"/>
      <c r="Y1661" s="41"/>
      <c r="Z1661" s="41"/>
      <c r="AA1661" s="41"/>
      <c r="AB1661" s="41"/>
      <c r="AC1661" s="41"/>
      <c r="AD1661" s="41"/>
      <c r="AE1661" s="41" t="s">
        <v>989</v>
      </c>
      <c r="AF1661" s="41" t="s">
        <v>6158</v>
      </c>
      <c r="AG1661" s="158"/>
      <c r="AH1661" s="14" t="s">
        <v>2700</v>
      </c>
      <c r="AI1661" s="229"/>
      <c r="AJ1661" s="218">
        <f t="shared" si="146"/>
        <v>1</v>
      </c>
      <c r="AK1661" s="84">
        <f t="shared" si="147"/>
        <v>1</v>
      </c>
    </row>
    <row r="1662" spans="1:38" s="84" customFormat="1" ht="16.5">
      <c r="A1662" s="41"/>
      <c r="B1662" s="41">
        <f t="shared" si="148"/>
        <v>1660</v>
      </c>
      <c r="C1662" s="41" t="s">
        <v>805</v>
      </c>
      <c r="D1662" s="158" t="s">
        <v>2703</v>
      </c>
      <c r="E1662" s="158" t="s">
        <v>2704</v>
      </c>
      <c r="F1662" s="158" t="str">
        <f t="shared" si="150"/>
        <v>P</v>
      </c>
      <c r="G1662" s="220" t="s">
        <v>2706</v>
      </c>
      <c r="H1662" s="158">
        <v>1859.9</v>
      </c>
      <c r="I1662" s="158">
        <v>1.29</v>
      </c>
      <c r="J1662" s="158">
        <v>1.41</v>
      </c>
      <c r="K1662" s="41">
        <v>2.6224590000000001</v>
      </c>
      <c r="L1662" s="158" t="s">
        <v>2701</v>
      </c>
      <c r="M1662" s="158" t="s">
        <v>2476</v>
      </c>
      <c r="N1662" s="158" t="s">
        <v>1293</v>
      </c>
      <c r="O1662" s="158" t="s">
        <v>1294</v>
      </c>
      <c r="P1662" s="158" t="s">
        <v>1295</v>
      </c>
      <c r="Q1662" s="158" t="s">
        <v>1296</v>
      </c>
      <c r="R1662" s="158" t="s">
        <v>2702</v>
      </c>
      <c r="S1662" s="41" t="s">
        <v>949</v>
      </c>
      <c r="T1662" s="41" t="s">
        <v>949</v>
      </c>
      <c r="U1662" s="41"/>
      <c r="V1662" s="41"/>
      <c r="W1662" s="41"/>
      <c r="X1662" s="41"/>
      <c r="Y1662" s="41"/>
      <c r="Z1662" s="41"/>
      <c r="AA1662" s="41"/>
      <c r="AB1662" s="41"/>
      <c r="AC1662" s="41"/>
      <c r="AD1662" s="41"/>
      <c r="AE1662" s="41" t="s">
        <v>989</v>
      </c>
      <c r="AF1662" s="41" t="s">
        <v>6158</v>
      </c>
      <c r="AG1662" s="158"/>
      <c r="AH1662" s="14" t="s">
        <v>2706</v>
      </c>
      <c r="AI1662" s="229"/>
      <c r="AJ1662" s="218">
        <f t="shared" si="146"/>
        <v>1</v>
      </c>
      <c r="AK1662" s="84">
        <f t="shared" si="147"/>
        <v>1</v>
      </c>
    </row>
    <row r="1663" spans="1:38" s="84" customFormat="1" ht="16.5">
      <c r="A1663" s="41"/>
      <c r="B1663" s="41">
        <f t="shared" si="148"/>
        <v>1661</v>
      </c>
      <c r="C1663" s="41" t="s">
        <v>805</v>
      </c>
      <c r="D1663" s="158" t="s">
        <v>2727</v>
      </c>
      <c r="E1663" s="158" t="s">
        <v>2728</v>
      </c>
      <c r="F1663" s="158" t="str">
        <f t="shared" si="150"/>
        <v>P</v>
      </c>
      <c r="G1663" s="220" t="s">
        <v>2730</v>
      </c>
      <c r="H1663" s="158">
        <v>155789.20000000001</v>
      </c>
      <c r="I1663" s="158">
        <v>2</v>
      </c>
      <c r="J1663" s="158">
        <v>1.05</v>
      </c>
      <c r="K1663" s="41">
        <v>163.57866000000001</v>
      </c>
      <c r="L1663" s="158" t="s">
        <v>2731</v>
      </c>
      <c r="M1663" s="158" t="s">
        <v>1519</v>
      </c>
      <c r="N1663" s="106" t="s">
        <v>1130</v>
      </c>
      <c r="O1663" s="106" t="s">
        <v>1131</v>
      </c>
      <c r="P1663" s="106" t="s">
        <v>1132</v>
      </c>
      <c r="Q1663" s="106" t="s">
        <v>1133</v>
      </c>
      <c r="R1663" s="158" t="s">
        <v>1142</v>
      </c>
      <c r="S1663" s="41" t="s">
        <v>1712</v>
      </c>
      <c r="T1663" s="41" t="s">
        <v>949</v>
      </c>
      <c r="U1663" s="41"/>
      <c r="V1663" s="41"/>
      <c r="W1663" s="41" t="s">
        <v>2732</v>
      </c>
      <c r="X1663" s="41" t="s">
        <v>1142</v>
      </c>
      <c r="Y1663" s="41" t="s">
        <v>2733</v>
      </c>
      <c r="Z1663" s="41" t="s">
        <v>1459</v>
      </c>
      <c r="AA1663" s="41"/>
      <c r="AB1663" s="41"/>
      <c r="AC1663" s="41"/>
      <c r="AD1663" s="41"/>
      <c r="AE1663" s="41" t="s">
        <v>989</v>
      </c>
      <c r="AF1663" s="41" t="s">
        <v>6158</v>
      </c>
      <c r="AG1663" s="158"/>
      <c r="AH1663" s="14" t="s">
        <v>2730</v>
      </c>
      <c r="AI1663" s="229"/>
      <c r="AJ1663" s="218">
        <f t="shared" si="146"/>
        <v>1</v>
      </c>
      <c r="AK1663" s="84">
        <f t="shared" si="147"/>
        <v>1</v>
      </c>
    </row>
    <row r="1664" spans="1:38" s="84" customFormat="1" ht="16.5">
      <c r="A1664" s="41"/>
      <c r="B1664" s="274">
        <f t="shared" si="148"/>
        <v>1662</v>
      </c>
      <c r="C1664" s="274" t="s">
        <v>805</v>
      </c>
      <c r="D1664" s="159" t="s">
        <v>2734</v>
      </c>
      <c r="E1664" s="159" t="s">
        <v>2735</v>
      </c>
      <c r="F1664" s="159" t="str">
        <f t="shared" si="150"/>
        <v>P</v>
      </c>
      <c r="G1664" s="793" t="s">
        <v>2737</v>
      </c>
      <c r="H1664" s="159">
        <v>155789.20000000001</v>
      </c>
      <c r="I1664" s="159">
        <v>2</v>
      </c>
      <c r="J1664" s="159">
        <v>1.05</v>
      </c>
      <c r="K1664" s="274">
        <v>163.57866000000001</v>
      </c>
      <c r="L1664" s="159" t="s">
        <v>2731</v>
      </c>
      <c r="M1664" s="159" t="s">
        <v>1526</v>
      </c>
      <c r="N1664" s="1326" t="s">
        <v>1130</v>
      </c>
      <c r="O1664" s="1326" t="s">
        <v>1131</v>
      </c>
      <c r="P1664" s="1326" t="s">
        <v>1132</v>
      </c>
      <c r="Q1664" s="106" t="s">
        <v>1133</v>
      </c>
      <c r="R1664" s="159" t="s">
        <v>1142</v>
      </c>
      <c r="S1664" s="274" t="s">
        <v>1712</v>
      </c>
      <c r="T1664" s="274" t="s">
        <v>949</v>
      </c>
      <c r="U1664" s="274"/>
      <c r="V1664" s="274"/>
      <c r="W1664" s="274" t="s">
        <v>2732</v>
      </c>
      <c r="X1664" s="274" t="s">
        <v>1142</v>
      </c>
      <c r="Y1664" s="274" t="s">
        <v>2733</v>
      </c>
      <c r="Z1664" s="274" t="s">
        <v>1459</v>
      </c>
      <c r="AA1664" s="274"/>
      <c r="AB1664" s="274"/>
      <c r="AC1664" s="274"/>
      <c r="AD1664" s="274"/>
      <c r="AE1664" s="274" t="s">
        <v>989</v>
      </c>
      <c r="AF1664" s="274" t="s">
        <v>6158</v>
      </c>
      <c r="AG1664" s="159"/>
      <c r="AH1664" s="36" t="s">
        <v>2737</v>
      </c>
      <c r="AI1664" s="615"/>
      <c r="AJ1664" s="645">
        <f t="shared" si="146"/>
        <v>1</v>
      </c>
      <c r="AK1664" s="84">
        <f t="shared" si="147"/>
        <v>1</v>
      </c>
    </row>
    <row r="1665" spans="1:37" ht="16.5">
      <c r="A1665" s="1018"/>
      <c r="B1665" s="106">
        <f t="shared" si="148"/>
        <v>1663</v>
      </c>
      <c r="C1665" s="1033" t="s">
        <v>3719</v>
      </c>
      <c r="D1665" s="106" t="s">
        <v>7644</v>
      </c>
      <c r="E1665" s="1026" t="s">
        <v>7645</v>
      </c>
      <c r="F1665" s="106" t="s">
        <v>979</v>
      </c>
      <c r="G1665" s="1033" t="s">
        <v>7646</v>
      </c>
      <c r="H1665" s="998">
        <f t="shared" ref="H1665:H1676" si="151">30*45*0.12</f>
        <v>162</v>
      </c>
      <c r="I1665" s="998">
        <v>0.12</v>
      </c>
      <c r="J1665" s="998" t="s">
        <v>949</v>
      </c>
      <c r="K1665" s="998" t="s">
        <v>949</v>
      </c>
      <c r="L1665" s="998" t="s">
        <v>3937</v>
      </c>
      <c r="M1665" s="998" t="s">
        <v>7647</v>
      </c>
      <c r="N1665" s="1026" t="s">
        <v>3938</v>
      </c>
      <c r="O1665" s="1026" t="s">
        <v>983</v>
      </c>
      <c r="P1665" s="1026" t="s">
        <v>984</v>
      </c>
      <c r="Q1665" s="106" t="s">
        <v>949</v>
      </c>
      <c r="R1665" s="29" t="s">
        <v>1166</v>
      </c>
      <c r="S1665" s="29" t="s">
        <v>949</v>
      </c>
      <c r="T1665" s="29" t="s">
        <v>949</v>
      </c>
      <c r="U1665" s="29" t="s">
        <v>949</v>
      </c>
      <c r="V1665" s="14" t="s">
        <v>949</v>
      </c>
      <c r="W1665" s="14" t="s">
        <v>949</v>
      </c>
      <c r="X1665" s="14" t="s">
        <v>949</v>
      </c>
      <c r="Y1665" s="14" t="s">
        <v>949</v>
      </c>
      <c r="Z1665" s="14" t="s">
        <v>949</v>
      </c>
      <c r="AA1665" s="14" t="s">
        <v>949</v>
      </c>
      <c r="AB1665" s="14" t="s">
        <v>949</v>
      </c>
      <c r="AC1665" s="14" t="s">
        <v>949</v>
      </c>
      <c r="AD1665" s="14" t="s">
        <v>949</v>
      </c>
      <c r="AE1665" s="998" t="s">
        <v>989</v>
      </c>
      <c r="AF1665" s="1033" t="s">
        <v>132</v>
      </c>
      <c r="AG1665" s="998"/>
      <c r="AH1665" s="998"/>
      <c r="AI1665" s="998"/>
      <c r="AJ1665" s="998">
        <f t="shared" si="146"/>
        <v>1</v>
      </c>
      <c r="AK1665" s="998">
        <f t="shared" si="147"/>
        <v>1</v>
      </c>
    </row>
    <row r="1666" spans="1:37" ht="16.5">
      <c r="A1666" s="1018"/>
      <c r="B1666" s="106">
        <f t="shared" si="148"/>
        <v>1664</v>
      </c>
      <c r="C1666" s="1033" t="s">
        <v>3719</v>
      </c>
      <c r="D1666" s="106" t="s">
        <v>7648</v>
      </c>
      <c r="E1666" s="1026" t="s">
        <v>7649</v>
      </c>
      <c r="F1666" s="106" t="s">
        <v>979</v>
      </c>
      <c r="G1666" s="1033" t="s">
        <v>7650</v>
      </c>
      <c r="H1666" s="998">
        <f t="shared" si="151"/>
        <v>162</v>
      </c>
      <c r="I1666" s="998">
        <v>0.12</v>
      </c>
      <c r="J1666" s="998" t="s">
        <v>949</v>
      </c>
      <c r="K1666" s="998" t="s">
        <v>949</v>
      </c>
      <c r="L1666" s="998" t="s">
        <v>3937</v>
      </c>
      <c r="M1666" s="998" t="s">
        <v>7647</v>
      </c>
      <c r="N1666" s="1026" t="s">
        <v>3938</v>
      </c>
      <c r="O1666" s="1026" t="s">
        <v>983</v>
      </c>
      <c r="P1666" s="1026" t="s">
        <v>984</v>
      </c>
      <c r="Q1666" s="106" t="s">
        <v>949</v>
      </c>
      <c r="R1666" s="29" t="s">
        <v>1166</v>
      </c>
      <c r="S1666" s="29" t="s">
        <v>949</v>
      </c>
      <c r="T1666" s="29" t="s">
        <v>949</v>
      </c>
      <c r="U1666" s="29" t="s">
        <v>949</v>
      </c>
      <c r="V1666" s="14" t="s">
        <v>949</v>
      </c>
      <c r="W1666" s="14" t="s">
        <v>949</v>
      </c>
      <c r="X1666" s="14" t="s">
        <v>949</v>
      </c>
      <c r="Y1666" s="14" t="s">
        <v>949</v>
      </c>
      <c r="Z1666" s="14" t="s">
        <v>949</v>
      </c>
      <c r="AA1666" s="14" t="s">
        <v>949</v>
      </c>
      <c r="AB1666" s="14" t="s">
        <v>949</v>
      </c>
      <c r="AC1666" s="14" t="s">
        <v>949</v>
      </c>
      <c r="AD1666" s="14" t="s">
        <v>949</v>
      </c>
      <c r="AE1666" s="998" t="s">
        <v>989</v>
      </c>
      <c r="AF1666" s="1033" t="s">
        <v>132</v>
      </c>
      <c r="AG1666" s="998"/>
      <c r="AH1666" s="998"/>
      <c r="AI1666" s="998"/>
      <c r="AJ1666" s="998">
        <f t="shared" si="146"/>
        <v>1</v>
      </c>
      <c r="AK1666" s="998">
        <f t="shared" si="147"/>
        <v>1</v>
      </c>
    </row>
    <row r="1667" spans="1:37" ht="16.5">
      <c r="A1667" s="1018"/>
      <c r="B1667" s="106">
        <f t="shared" si="148"/>
        <v>1665</v>
      </c>
      <c r="C1667" s="1033" t="s">
        <v>3719</v>
      </c>
      <c r="D1667" s="106" t="s">
        <v>7651</v>
      </c>
      <c r="E1667" s="1026" t="s">
        <v>7652</v>
      </c>
      <c r="F1667" s="106" t="s">
        <v>979</v>
      </c>
      <c r="G1667" s="1033" t="s">
        <v>7653</v>
      </c>
      <c r="H1667" s="998">
        <f t="shared" si="151"/>
        <v>162</v>
      </c>
      <c r="I1667" s="998">
        <v>0.12</v>
      </c>
      <c r="J1667" s="998" t="s">
        <v>949</v>
      </c>
      <c r="K1667" s="998" t="s">
        <v>949</v>
      </c>
      <c r="L1667" s="998" t="s">
        <v>3937</v>
      </c>
      <c r="M1667" s="998" t="s">
        <v>7647</v>
      </c>
      <c r="N1667" s="1026" t="s">
        <v>3938</v>
      </c>
      <c r="O1667" s="1026" t="s">
        <v>983</v>
      </c>
      <c r="P1667" s="1026" t="s">
        <v>984</v>
      </c>
      <c r="Q1667" s="106" t="s">
        <v>949</v>
      </c>
      <c r="R1667" s="29" t="s">
        <v>1166</v>
      </c>
      <c r="S1667" s="29" t="s">
        <v>949</v>
      </c>
      <c r="T1667" s="29" t="s">
        <v>949</v>
      </c>
      <c r="U1667" s="29" t="s">
        <v>949</v>
      </c>
      <c r="V1667" s="14" t="s">
        <v>949</v>
      </c>
      <c r="W1667" s="14" t="s">
        <v>949</v>
      </c>
      <c r="X1667" s="14" t="s">
        <v>949</v>
      </c>
      <c r="Y1667" s="14" t="s">
        <v>949</v>
      </c>
      <c r="Z1667" s="14" t="s">
        <v>949</v>
      </c>
      <c r="AA1667" s="14" t="s">
        <v>949</v>
      </c>
      <c r="AB1667" s="14" t="s">
        <v>949</v>
      </c>
      <c r="AC1667" s="14" t="s">
        <v>949</v>
      </c>
      <c r="AD1667" s="14" t="s">
        <v>949</v>
      </c>
      <c r="AE1667" s="998" t="s">
        <v>989</v>
      </c>
      <c r="AF1667" s="1033" t="s">
        <v>132</v>
      </c>
      <c r="AG1667" s="998"/>
      <c r="AH1667" s="998"/>
      <c r="AI1667" s="998"/>
      <c r="AJ1667" s="998">
        <f t="shared" si="146"/>
        <v>1</v>
      </c>
      <c r="AK1667" s="998">
        <f t="shared" si="147"/>
        <v>1</v>
      </c>
    </row>
    <row r="1668" spans="1:37" ht="16.5">
      <c r="A1668" s="1018"/>
      <c r="B1668" s="106">
        <f t="shared" si="148"/>
        <v>1666</v>
      </c>
      <c r="C1668" s="1033" t="s">
        <v>3719</v>
      </c>
      <c r="D1668" s="106" t="s">
        <v>7654</v>
      </c>
      <c r="E1668" s="1026" t="s">
        <v>7655</v>
      </c>
      <c r="F1668" s="106" t="s">
        <v>979</v>
      </c>
      <c r="G1668" s="1033" t="s">
        <v>7656</v>
      </c>
      <c r="H1668" s="998">
        <f t="shared" si="151"/>
        <v>162</v>
      </c>
      <c r="I1668" s="998">
        <v>0.12</v>
      </c>
      <c r="J1668" s="998" t="s">
        <v>949</v>
      </c>
      <c r="K1668" s="998" t="s">
        <v>949</v>
      </c>
      <c r="L1668" s="998" t="s">
        <v>3937</v>
      </c>
      <c r="M1668" s="998" t="s">
        <v>7647</v>
      </c>
      <c r="N1668" s="1026" t="s">
        <v>3938</v>
      </c>
      <c r="O1668" s="1026" t="s">
        <v>983</v>
      </c>
      <c r="P1668" s="1026" t="s">
        <v>984</v>
      </c>
      <c r="Q1668" s="106" t="s">
        <v>949</v>
      </c>
      <c r="R1668" s="29" t="s">
        <v>1166</v>
      </c>
      <c r="S1668" s="29" t="s">
        <v>949</v>
      </c>
      <c r="T1668" s="29" t="s">
        <v>949</v>
      </c>
      <c r="U1668" s="29" t="s">
        <v>949</v>
      </c>
      <c r="V1668" s="14" t="s">
        <v>949</v>
      </c>
      <c r="W1668" s="14" t="s">
        <v>949</v>
      </c>
      <c r="X1668" s="14" t="s">
        <v>949</v>
      </c>
      <c r="Y1668" s="14" t="s">
        <v>949</v>
      </c>
      <c r="Z1668" s="14" t="s">
        <v>949</v>
      </c>
      <c r="AA1668" s="14" t="s">
        <v>949</v>
      </c>
      <c r="AB1668" s="14" t="s">
        <v>949</v>
      </c>
      <c r="AC1668" s="14" t="s">
        <v>949</v>
      </c>
      <c r="AD1668" s="14" t="s">
        <v>949</v>
      </c>
      <c r="AE1668" s="998" t="s">
        <v>989</v>
      </c>
      <c r="AF1668" s="1033" t="s">
        <v>132</v>
      </c>
      <c r="AG1668" s="998"/>
      <c r="AH1668" s="998"/>
      <c r="AI1668" s="998"/>
      <c r="AJ1668" s="998">
        <f t="shared" si="146"/>
        <v>1</v>
      </c>
      <c r="AK1668" s="998">
        <f t="shared" si="147"/>
        <v>1</v>
      </c>
    </row>
    <row r="1669" spans="1:37" ht="16.5">
      <c r="A1669" s="1018"/>
      <c r="B1669" s="106">
        <f t="shared" si="148"/>
        <v>1667</v>
      </c>
      <c r="C1669" s="1033" t="s">
        <v>3719</v>
      </c>
      <c r="D1669" s="106" t="s">
        <v>7657</v>
      </c>
      <c r="E1669" s="1026" t="s">
        <v>7658</v>
      </c>
      <c r="F1669" s="106" t="s">
        <v>979</v>
      </c>
      <c r="G1669" s="1033" t="s">
        <v>7659</v>
      </c>
      <c r="H1669" s="998">
        <f t="shared" si="151"/>
        <v>162</v>
      </c>
      <c r="I1669" s="998">
        <v>0.12</v>
      </c>
      <c r="J1669" s="998" t="s">
        <v>949</v>
      </c>
      <c r="K1669" s="998" t="s">
        <v>949</v>
      </c>
      <c r="L1669" s="998" t="s">
        <v>3937</v>
      </c>
      <c r="M1669" s="998" t="s">
        <v>7647</v>
      </c>
      <c r="N1669" s="1026" t="s">
        <v>3938</v>
      </c>
      <c r="O1669" s="1026" t="s">
        <v>983</v>
      </c>
      <c r="P1669" s="1026" t="s">
        <v>984</v>
      </c>
      <c r="Q1669" s="106" t="s">
        <v>949</v>
      </c>
      <c r="R1669" s="29" t="s">
        <v>1166</v>
      </c>
      <c r="S1669" s="29" t="s">
        <v>949</v>
      </c>
      <c r="T1669" s="29" t="s">
        <v>949</v>
      </c>
      <c r="U1669" s="29" t="s">
        <v>949</v>
      </c>
      <c r="V1669" s="14" t="s">
        <v>949</v>
      </c>
      <c r="W1669" s="14" t="s">
        <v>949</v>
      </c>
      <c r="X1669" s="14" t="s">
        <v>949</v>
      </c>
      <c r="Y1669" s="14" t="s">
        <v>949</v>
      </c>
      <c r="Z1669" s="14" t="s">
        <v>949</v>
      </c>
      <c r="AA1669" s="14" t="s">
        <v>949</v>
      </c>
      <c r="AB1669" s="14" t="s">
        <v>949</v>
      </c>
      <c r="AC1669" s="14" t="s">
        <v>949</v>
      </c>
      <c r="AD1669" s="14" t="s">
        <v>949</v>
      </c>
      <c r="AE1669" s="998" t="s">
        <v>989</v>
      </c>
      <c r="AF1669" s="1033" t="s">
        <v>132</v>
      </c>
      <c r="AG1669" s="998"/>
      <c r="AH1669" s="998"/>
      <c r="AI1669" s="998"/>
      <c r="AJ1669" s="998">
        <f t="shared" si="146"/>
        <v>1</v>
      </c>
      <c r="AK1669" s="998">
        <f t="shared" si="147"/>
        <v>1</v>
      </c>
    </row>
    <row r="1670" spans="1:37" ht="16.5">
      <c r="A1670" s="1018"/>
      <c r="B1670" s="106">
        <f t="shared" si="148"/>
        <v>1668</v>
      </c>
      <c r="C1670" s="1033" t="s">
        <v>3719</v>
      </c>
      <c r="D1670" s="106" t="s">
        <v>7660</v>
      </c>
      <c r="E1670" s="1026" t="s">
        <v>7661</v>
      </c>
      <c r="F1670" s="106" t="s">
        <v>979</v>
      </c>
      <c r="G1670" s="1033" t="s">
        <v>7662</v>
      </c>
      <c r="H1670" s="998">
        <f t="shared" si="151"/>
        <v>162</v>
      </c>
      <c r="I1670" s="998">
        <v>0.12</v>
      </c>
      <c r="J1670" s="998" t="s">
        <v>949</v>
      </c>
      <c r="K1670" s="998" t="s">
        <v>949</v>
      </c>
      <c r="L1670" s="998" t="s">
        <v>3937</v>
      </c>
      <c r="M1670" s="998" t="s">
        <v>7647</v>
      </c>
      <c r="N1670" s="1026" t="s">
        <v>3938</v>
      </c>
      <c r="O1670" s="1026" t="s">
        <v>983</v>
      </c>
      <c r="P1670" s="1026" t="s">
        <v>984</v>
      </c>
      <c r="Q1670" s="106" t="s">
        <v>949</v>
      </c>
      <c r="R1670" s="29" t="s">
        <v>1166</v>
      </c>
      <c r="S1670" s="29" t="s">
        <v>949</v>
      </c>
      <c r="T1670" s="29" t="s">
        <v>949</v>
      </c>
      <c r="U1670" s="29" t="s">
        <v>949</v>
      </c>
      <c r="V1670" s="14" t="s">
        <v>949</v>
      </c>
      <c r="W1670" s="14" t="s">
        <v>949</v>
      </c>
      <c r="X1670" s="14" t="s">
        <v>949</v>
      </c>
      <c r="Y1670" s="14" t="s">
        <v>949</v>
      </c>
      <c r="Z1670" s="14" t="s">
        <v>949</v>
      </c>
      <c r="AA1670" s="14" t="s">
        <v>949</v>
      </c>
      <c r="AB1670" s="14" t="s">
        <v>949</v>
      </c>
      <c r="AC1670" s="14" t="s">
        <v>949</v>
      </c>
      <c r="AD1670" s="14" t="s">
        <v>949</v>
      </c>
      <c r="AE1670" s="998" t="s">
        <v>989</v>
      </c>
      <c r="AF1670" s="1033" t="s">
        <v>132</v>
      </c>
      <c r="AG1670" s="998"/>
      <c r="AH1670" s="998"/>
      <c r="AI1670" s="998"/>
      <c r="AJ1670" s="998">
        <f t="shared" si="146"/>
        <v>1</v>
      </c>
      <c r="AK1670" s="998">
        <f t="shared" si="147"/>
        <v>1</v>
      </c>
    </row>
    <row r="1671" spans="1:37" ht="16.5">
      <c r="A1671" s="1018"/>
      <c r="B1671" s="106">
        <f t="shared" si="148"/>
        <v>1669</v>
      </c>
      <c r="C1671" s="1033" t="s">
        <v>3719</v>
      </c>
      <c r="D1671" s="106" t="s">
        <v>7663</v>
      </c>
      <c r="E1671" s="1026" t="s">
        <v>7664</v>
      </c>
      <c r="F1671" s="106" t="s">
        <v>979</v>
      </c>
      <c r="G1671" s="1033" t="s">
        <v>7665</v>
      </c>
      <c r="H1671" s="998">
        <f t="shared" si="151"/>
        <v>162</v>
      </c>
      <c r="I1671" s="998">
        <v>0.12</v>
      </c>
      <c r="J1671" s="998" t="s">
        <v>949</v>
      </c>
      <c r="K1671" s="998" t="s">
        <v>949</v>
      </c>
      <c r="L1671" s="998" t="s">
        <v>3937</v>
      </c>
      <c r="M1671" s="998" t="s">
        <v>7647</v>
      </c>
      <c r="N1671" s="1026" t="s">
        <v>3938</v>
      </c>
      <c r="O1671" s="1026" t="s">
        <v>983</v>
      </c>
      <c r="P1671" s="1026" t="s">
        <v>984</v>
      </c>
      <c r="Q1671" s="106" t="s">
        <v>949</v>
      </c>
      <c r="R1671" s="29" t="s">
        <v>1166</v>
      </c>
      <c r="S1671" s="29" t="s">
        <v>949</v>
      </c>
      <c r="T1671" s="29" t="s">
        <v>949</v>
      </c>
      <c r="U1671" s="29" t="s">
        <v>949</v>
      </c>
      <c r="V1671" s="14" t="s">
        <v>949</v>
      </c>
      <c r="W1671" s="14" t="s">
        <v>949</v>
      </c>
      <c r="X1671" s="14" t="s">
        <v>949</v>
      </c>
      <c r="Y1671" s="14" t="s">
        <v>949</v>
      </c>
      <c r="Z1671" s="14" t="s">
        <v>949</v>
      </c>
      <c r="AA1671" s="14" t="s">
        <v>949</v>
      </c>
      <c r="AB1671" s="14" t="s">
        <v>949</v>
      </c>
      <c r="AC1671" s="14" t="s">
        <v>949</v>
      </c>
      <c r="AD1671" s="14" t="s">
        <v>949</v>
      </c>
      <c r="AE1671" s="998" t="s">
        <v>989</v>
      </c>
      <c r="AF1671" s="1033" t="s">
        <v>132</v>
      </c>
      <c r="AG1671" s="998"/>
      <c r="AH1671" s="998"/>
      <c r="AI1671" s="998"/>
      <c r="AJ1671" s="998">
        <f t="shared" si="146"/>
        <v>1</v>
      </c>
      <c r="AK1671" s="998">
        <f t="shared" si="147"/>
        <v>1</v>
      </c>
    </row>
    <row r="1672" spans="1:37" ht="16.5">
      <c r="A1672" s="1018"/>
      <c r="B1672" s="106">
        <f t="shared" ref="B1672:B1684" si="152">ROW()-2</f>
        <v>1670</v>
      </c>
      <c r="C1672" s="1033" t="s">
        <v>3719</v>
      </c>
      <c r="D1672" s="106" t="s">
        <v>7666</v>
      </c>
      <c r="E1672" s="1026" t="s">
        <v>7667</v>
      </c>
      <c r="F1672" s="106" t="s">
        <v>979</v>
      </c>
      <c r="G1672" s="1033" t="s">
        <v>7668</v>
      </c>
      <c r="H1672" s="998">
        <f t="shared" si="151"/>
        <v>162</v>
      </c>
      <c r="I1672" s="998">
        <v>0.12</v>
      </c>
      <c r="J1672" s="998" t="s">
        <v>949</v>
      </c>
      <c r="K1672" s="998" t="s">
        <v>949</v>
      </c>
      <c r="L1672" s="998" t="s">
        <v>3937</v>
      </c>
      <c r="M1672" s="998" t="s">
        <v>7647</v>
      </c>
      <c r="N1672" s="1026" t="s">
        <v>3938</v>
      </c>
      <c r="O1672" s="1026" t="s">
        <v>983</v>
      </c>
      <c r="P1672" s="1026" t="s">
        <v>984</v>
      </c>
      <c r="Q1672" s="106" t="s">
        <v>949</v>
      </c>
      <c r="R1672" s="29" t="s">
        <v>1166</v>
      </c>
      <c r="S1672" s="29" t="s">
        <v>949</v>
      </c>
      <c r="T1672" s="29" t="s">
        <v>949</v>
      </c>
      <c r="U1672" s="29" t="s">
        <v>949</v>
      </c>
      <c r="V1672" s="14" t="s">
        <v>949</v>
      </c>
      <c r="W1672" s="14" t="s">
        <v>949</v>
      </c>
      <c r="X1672" s="14" t="s">
        <v>949</v>
      </c>
      <c r="Y1672" s="14" t="s">
        <v>949</v>
      </c>
      <c r="Z1672" s="14" t="s">
        <v>949</v>
      </c>
      <c r="AA1672" s="14" t="s">
        <v>949</v>
      </c>
      <c r="AB1672" s="14" t="s">
        <v>949</v>
      </c>
      <c r="AC1672" s="14" t="s">
        <v>949</v>
      </c>
      <c r="AD1672" s="14" t="s">
        <v>949</v>
      </c>
      <c r="AE1672" s="998" t="s">
        <v>989</v>
      </c>
      <c r="AF1672" s="1033" t="s">
        <v>132</v>
      </c>
      <c r="AG1672" s="998"/>
      <c r="AH1672" s="998"/>
      <c r="AI1672" s="998"/>
      <c r="AJ1672" s="998">
        <f t="shared" si="146"/>
        <v>1</v>
      </c>
      <c r="AK1672" s="998">
        <f t="shared" si="147"/>
        <v>1</v>
      </c>
    </row>
    <row r="1673" spans="1:37" ht="16.5">
      <c r="A1673" s="1018"/>
      <c r="B1673" s="106">
        <f t="shared" si="152"/>
        <v>1671</v>
      </c>
      <c r="C1673" s="1033" t="s">
        <v>3719</v>
      </c>
      <c r="D1673" s="106" t="s">
        <v>7669</v>
      </c>
      <c r="E1673" s="1026" t="s">
        <v>7670</v>
      </c>
      <c r="F1673" s="106" t="s">
        <v>979</v>
      </c>
      <c r="G1673" s="1033" t="s">
        <v>7671</v>
      </c>
      <c r="H1673" s="998">
        <f t="shared" si="151"/>
        <v>162</v>
      </c>
      <c r="I1673" s="998">
        <v>0.12</v>
      </c>
      <c r="J1673" s="998" t="s">
        <v>949</v>
      </c>
      <c r="K1673" s="998" t="s">
        <v>949</v>
      </c>
      <c r="L1673" s="998" t="s">
        <v>3937</v>
      </c>
      <c r="M1673" s="998" t="s">
        <v>7647</v>
      </c>
      <c r="N1673" s="1026" t="s">
        <v>3938</v>
      </c>
      <c r="O1673" s="1026" t="s">
        <v>983</v>
      </c>
      <c r="P1673" s="1026" t="s">
        <v>984</v>
      </c>
      <c r="Q1673" s="106" t="s">
        <v>949</v>
      </c>
      <c r="R1673" s="29" t="s">
        <v>1166</v>
      </c>
      <c r="S1673" s="29" t="s">
        <v>949</v>
      </c>
      <c r="T1673" s="29" t="s">
        <v>949</v>
      </c>
      <c r="U1673" s="29" t="s">
        <v>949</v>
      </c>
      <c r="V1673" s="14" t="s">
        <v>949</v>
      </c>
      <c r="W1673" s="14" t="s">
        <v>949</v>
      </c>
      <c r="X1673" s="14" t="s">
        <v>949</v>
      </c>
      <c r="Y1673" s="14" t="s">
        <v>949</v>
      </c>
      <c r="Z1673" s="14" t="s">
        <v>949</v>
      </c>
      <c r="AA1673" s="14" t="s">
        <v>949</v>
      </c>
      <c r="AB1673" s="14" t="s">
        <v>949</v>
      </c>
      <c r="AC1673" s="14" t="s">
        <v>949</v>
      </c>
      <c r="AD1673" s="14" t="s">
        <v>949</v>
      </c>
      <c r="AE1673" s="998" t="s">
        <v>989</v>
      </c>
      <c r="AF1673" s="1033" t="s">
        <v>132</v>
      </c>
      <c r="AG1673" s="998"/>
      <c r="AH1673" s="998"/>
      <c r="AI1673" s="998"/>
      <c r="AJ1673" s="998">
        <f t="shared" si="146"/>
        <v>1</v>
      </c>
      <c r="AK1673" s="998">
        <f t="shared" si="147"/>
        <v>1</v>
      </c>
    </row>
    <row r="1674" spans="1:37" ht="16.5">
      <c r="A1674" s="1018"/>
      <c r="B1674" s="106">
        <f t="shared" si="152"/>
        <v>1672</v>
      </c>
      <c r="C1674" s="1033" t="s">
        <v>3719</v>
      </c>
      <c r="D1674" s="106" t="s">
        <v>7672</v>
      </c>
      <c r="E1674" s="1026" t="s">
        <v>7673</v>
      </c>
      <c r="F1674" s="106" t="s">
        <v>979</v>
      </c>
      <c r="G1674" s="1033" t="s">
        <v>7674</v>
      </c>
      <c r="H1674" s="998">
        <f t="shared" si="151"/>
        <v>162</v>
      </c>
      <c r="I1674" s="998">
        <v>0.12</v>
      </c>
      <c r="J1674" s="998" t="s">
        <v>949</v>
      </c>
      <c r="K1674" s="998" t="s">
        <v>949</v>
      </c>
      <c r="L1674" s="998" t="s">
        <v>3937</v>
      </c>
      <c r="M1674" s="998" t="s">
        <v>7647</v>
      </c>
      <c r="N1674" s="1026" t="s">
        <v>3938</v>
      </c>
      <c r="O1674" s="1026" t="s">
        <v>983</v>
      </c>
      <c r="P1674" s="1026" t="s">
        <v>984</v>
      </c>
      <c r="Q1674" s="106" t="s">
        <v>949</v>
      </c>
      <c r="R1674" s="29" t="s">
        <v>1166</v>
      </c>
      <c r="S1674" s="29" t="s">
        <v>949</v>
      </c>
      <c r="T1674" s="29" t="s">
        <v>949</v>
      </c>
      <c r="U1674" s="29" t="s">
        <v>949</v>
      </c>
      <c r="V1674" s="14" t="s">
        <v>949</v>
      </c>
      <c r="W1674" s="14" t="s">
        <v>949</v>
      </c>
      <c r="X1674" s="14" t="s">
        <v>949</v>
      </c>
      <c r="Y1674" s="14" t="s">
        <v>949</v>
      </c>
      <c r="Z1674" s="14" t="s">
        <v>949</v>
      </c>
      <c r="AA1674" s="14" t="s">
        <v>949</v>
      </c>
      <c r="AB1674" s="14" t="s">
        <v>949</v>
      </c>
      <c r="AC1674" s="14" t="s">
        <v>949</v>
      </c>
      <c r="AD1674" s="14" t="s">
        <v>949</v>
      </c>
      <c r="AE1674" s="998" t="s">
        <v>989</v>
      </c>
      <c r="AF1674" s="1033" t="s">
        <v>132</v>
      </c>
      <c r="AG1674" s="998"/>
      <c r="AH1674" s="998"/>
      <c r="AI1674" s="998"/>
      <c r="AJ1674" s="998">
        <f t="shared" si="146"/>
        <v>1</v>
      </c>
      <c r="AK1674" s="998">
        <f t="shared" si="147"/>
        <v>1</v>
      </c>
    </row>
    <row r="1675" spans="1:37" ht="14.45" customHeight="1">
      <c r="A1675" s="1018"/>
      <c r="B1675" s="106">
        <f t="shared" si="152"/>
        <v>1673</v>
      </c>
      <c r="C1675" s="1033" t="s">
        <v>3719</v>
      </c>
      <c r="D1675" s="106" t="s">
        <v>7675</v>
      </c>
      <c r="E1675" s="1026" t="s">
        <v>7676</v>
      </c>
      <c r="F1675" s="106" t="s">
        <v>979</v>
      </c>
      <c r="G1675" s="1033" t="s">
        <v>7677</v>
      </c>
      <c r="H1675" s="998">
        <f t="shared" si="151"/>
        <v>162</v>
      </c>
      <c r="I1675" s="998">
        <v>0.12</v>
      </c>
      <c r="J1675" s="998" t="s">
        <v>949</v>
      </c>
      <c r="K1675" s="998" t="s">
        <v>949</v>
      </c>
      <c r="L1675" s="998" t="s">
        <v>3937</v>
      </c>
      <c r="M1675" s="998" t="s">
        <v>7647</v>
      </c>
      <c r="N1675" s="1026" t="s">
        <v>3938</v>
      </c>
      <c r="O1675" s="1026" t="s">
        <v>983</v>
      </c>
      <c r="P1675" s="1026" t="s">
        <v>984</v>
      </c>
      <c r="Q1675" s="106" t="s">
        <v>949</v>
      </c>
      <c r="R1675" s="29" t="s">
        <v>1166</v>
      </c>
      <c r="S1675" s="29" t="s">
        <v>949</v>
      </c>
      <c r="T1675" s="29" t="s">
        <v>949</v>
      </c>
      <c r="U1675" s="29" t="s">
        <v>949</v>
      </c>
      <c r="V1675" s="14" t="s">
        <v>949</v>
      </c>
      <c r="W1675" s="14" t="s">
        <v>949</v>
      </c>
      <c r="X1675" s="14" t="s">
        <v>949</v>
      </c>
      <c r="Y1675" s="14" t="s">
        <v>949</v>
      </c>
      <c r="Z1675" s="14" t="s">
        <v>949</v>
      </c>
      <c r="AA1675" s="14" t="s">
        <v>949</v>
      </c>
      <c r="AB1675" s="14" t="s">
        <v>949</v>
      </c>
      <c r="AC1675" s="14" t="s">
        <v>949</v>
      </c>
      <c r="AD1675" s="14" t="s">
        <v>949</v>
      </c>
      <c r="AE1675" s="998" t="s">
        <v>989</v>
      </c>
      <c r="AF1675" s="1033" t="s">
        <v>132</v>
      </c>
      <c r="AG1675" s="998"/>
      <c r="AH1675" s="998"/>
      <c r="AI1675" s="998"/>
      <c r="AJ1675" s="998">
        <f t="shared" si="146"/>
        <v>1</v>
      </c>
      <c r="AK1675" s="998">
        <f t="shared" si="147"/>
        <v>1</v>
      </c>
    </row>
    <row r="1676" spans="1:37" ht="14.45" customHeight="1">
      <c r="A1676" s="1018"/>
      <c r="B1676" s="106">
        <f t="shared" si="152"/>
        <v>1674</v>
      </c>
      <c r="C1676" s="1033" t="s">
        <v>3719</v>
      </c>
      <c r="D1676" s="106" t="s">
        <v>7678</v>
      </c>
      <c r="E1676" s="1026" t="s">
        <v>7679</v>
      </c>
      <c r="F1676" s="106" t="s">
        <v>979</v>
      </c>
      <c r="G1676" s="1033" t="s">
        <v>7680</v>
      </c>
      <c r="H1676" s="998">
        <f t="shared" si="151"/>
        <v>162</v>
      </c>
      <c r="I1676" s="998">
        <v>0.12</v>
      </c>
      <c r="J1676" s="998" t="s">
        <v>949</v>
      </c>
      <c r="K1676" s="998" t="s">
        <v>949</v>
      </c>
      <c r="L1676" s="998" t="s">
        <v>3937</v>
      </c>
      <c r="M1676" s="998" t="s">
        <v>7647</v>
      </c>
      <c r="N1676" s="1026" t="s">
        <v>3938</v>
      </c>
      <c r="O1676" s="1026" t="s">
        <v>983</v>
      </c>
      <c r="P1676" s="1026" t="s">
        <v>984</v>
      </c>
      <c r="Q1676" s="106" t="s">
        <v>949</v>
      </c>
      <c r="R1676" s="29" t="s">
        <v>1166</v>
      </c>
      <c r="S1676" s="29" t="s">
        <v>949</v>
      </c>
      <c r="T1676" s="29" t="s">
        <v>949</v>
      </c>
      <c r="U1676" s="29" t="s">
        <v>949</v>
      </c>
      <c r="V1676" s="14" t="s">
        <v>949</v>
      </c>
      <c r="W1676" s="14" t="s">
        <v>949</v>
      </c>
      <c r="X1676" s="14" t="s">
        <v>949</v>
      </c>
      <c r="Y1676" s="14" t="s">
        <v>949</v>
      </c>
      <c r="Z1676" s="14" t="s">
        <v>949</v>
      </c>
      <c r="AA1676" s="14" t="s">
        <v>949</v>
      </c>
      <c r="AB1676" s="14" t="s">
        <v>949</v>
      </c>
      <c r="AC1676" s="14" t="s">
        <v>949</v>
      </c>
      <c r="AD1676" s="14" t="s">
        <v>949</v>
      </c>
      <c r="AE1676" s="998" t="s">
        <v>989</v>
      </c>
      <c r="AF1676" s="1033" t="s">
        <v>132</v>
      </c>
      <c r="AG1676" s="998"/>
      <c r="AH1676" s="998"/>
      <c r="AI1676" s="998"/>
      <c r="AJ1676" s="998">
        <f t="shared" si="146"/>
        <v>1</v>
      </c>
      <c r="AK1676" s="998">
        <f t="shared" si="147"/>
        <v>1</v>
      </c>
    </row>
    <row r="1677" spans="1:37" ht="14.45" customHeight="1">
      <c r="A1677" s="1018"/>
      <c r="B1677" s="29">
        <f t="shared" si="152"/>
        <v>1675</v>
      </c>
      <c r="C1677" s="281" t="s">
        <v>3719</v>
      </c>
      <c r="D1677" s="291" t="s">
        <v>7681</v>
      </c>
      <c r="E1677" s="189" t="s">
        <v>7682</v>
      </c>
      <c r="F1677" s="106" t="s">
        <v>979</v>
      </c>
      <c r="G1677" s="281" t="s">
        <v>7683</v>
      </c>
      <c r="H1677" s="29">
        <v>108</v>
      </c>
      <c r="I1677" s="1020" t="s">
        <v>949</v>
      </c>
      <c r="J1677" s="998" t="s">
        <v>949</v>
      </c>
      <c r="K1677" s="998" t="s">
        <v>949</v>
      </c>
      <c r="L1677" s="29" t="s">
        <v>3937</v>
      </c>
      <c r="M1677" s="29" t="s">
        <v>1412</v>
      </c>
      <c r="N1677" s="106" t="s">
        <v>3938</v>
      </c>
      <c r="O1677" s="1070" t="s">
        <v>983</v>
      </c>
      <c r="P1677" s="106" t="s">
        <v>984</v>
      </c>
      <c r="Q1677" s="1070" t="s">
        <v>949</v>
      </c>
      <c r="R1677" s="29" t="s">
        <v>1424</v>
      </c>
      <c r="S1677" s="29" t="s">
        <v>949</v>
      </c>
      <c r="T1677" s="29" t="s">
        <v>949</v>
      </c>
      <c r="U1677" s="29" t="s">
        <v>949</v>
      </c>
      <c r="V1677" s="29" t="s">
        <v>949</v>
      </c>
      <c r="W1677" s="29" t="s">
        <v>949</v>
      </c>
      <c r="X1677" s="29" t="s">
        <v>949</v>
      </c>
      <c r="Y1677" s="29" t="s">
        <v>949</v>
      </c>
      <c r="Z1677" s="29" t="s">
        <v>949</v>
      </c>
      <c r="AA1677" s="29" t="s">
        <v>949</v>
      </c>
      <c r="AB1677" s="29" t="s">
        <v>949</v>
      </c>
      <c r="AC1677" s="29" t="s">
        <v>949</v>
      </c>
      <c r="AD1677" s="29" t="s">
        <v>949</v>
      </c>
      <c r="AE1677" s="29" t="s">
        <v>989</v>
      </c>
      <c r="AF1677" s="998" t="s">
        <v>132</v>
      </c>
      <c r="AG1677" s="998"/>
      <c r="AH1677" s="29"/>
      <c r="AI1677" s="998"/>
      <c r="AJ1677" s="998">
        <f t="shared" si="146"/>
        <v>1</v>
      </c>
      <c r="AK1677" s="998">
        <f t="shared" si="147"/>
        <v>1</v>
      </c>
    </row>
    <row r="1678" spans="1:37" ht="14.45" customHeight="1">
      <c r="A1678" s="1018"/>
      <c r="B1678" s="29">
        <f t="shared" si="152"/>
        <v>1676</v>
      </c>
      <c r="C1678" s="281" t="s">
        <v>3719</v>
      </c>
      <c r="D1678" s="291" t="s">
        <v>7684</v>
      </c>
      <c r="E1678" s="189" t="s">
        <v>7685</v>
      </c>
      <c r="F1678" s="106" t="s">
        <v>979</v>
      </c>
      <c r="G1678" s="281" t="s">
        <v>7686</v>
      </c>
      <c r="H1678" s="29">
        <v>108</v>
      </c>
      <c r="I1678" s="1020" t="s">
        <v>949</v>
      </c>
      <c r="J1678" s="1020" t="s">
        <v>949</v>
      </c>
      <c r="K1678" s="1020" t="s">
        <v>949</v>
      </c>
      <c r="L1678" s="29" t="s">
        <v>3937</v>
      </c>
      <c r="M1678" s="29" t="s">
        <v>1412</v>
      </c>
      <c r="N1678" s="106" t="s">
        <v>3938</v>
      </c>
      <c r="O1678" s="1070" t="s">
        <v>983</v>
      </c>
      <c r="P1678" s="106" t="s">
        <v>984</v>
      </c>
      <c r="Q1678" s="1070" t="s">
        <v>949</v>
      </c>
      <c r="R1678" s="29" t="s">
        <v>1424</v>
      </c>
      <c r="S1678" s="29" t="s">
        <v>949</v>
      </c>
      <c r="T1678" s="29" t="s">
        <v>949</v>
      </c>
      <c r="U1678" s="29" t="s">
        <v>949</v>
      </c>
      <c r="V1678" s="29" t="s">
        <v>949</v>
      </c>
      <c r="W1678" s="29" t="s">
        <v>949</v>
      </c>
      <c r="X1678" s="29" t="s">
        <v>949</v>
      </c>
      <c r="Y1678" s="29" t="s">
        <v>949</v>
      </c>
      <c r="Z1678" s="29" t="s">
        <v>949</v>
      </c>
      <c r="AA1678" s="29" t="s">
        <v>949</v>
      </c>
      <c r="AB1678" s="29" t="s">
        <v>949</v>
      </c>
      <c r="AC1678" s="29" t="s">
        <v>949</v>
      </c>
      <c r="AD1678" s="29" t="s">
        <v>949</v>
      </c>
      <c r="AE1678" s="29" t="s">
        <v>989</v>
      </c>
      <c r="AF1678" s="998" t="s">
        <v>132</v>
      </c>
      <c r="AG1678" s="998"/>
      <c r="AH1678" s="29"/>
      <c r="AI1678" s="998"/>
      <c r="AJ1678" s="998">
        <f t="shared" si="146"/>
        <v>1</v>
      </c>
      <c r="AK1678" s="998">
        <f t="shared" si="147"/>
        <v>1</v>
      </c>
    </row>
    <row r="1679" spans="1:37" ht="14.45" customHeight="1">
      <c r="A1679" s="1018"/>
      <c r="B1679" s="29">
        <f t="shared" si="152"/>
        <v>1677</v>
      </c>
      <c r="C1679" s="281" t="s">
        <v>3719</v>
      </c>
      <c r="D1679" s="291" t="s">
        <v>7687</v>
      </c>
      <c r="E1679" s="189" t="s">
        <v>7688</v>
      </c>
      <c r="F1679" s="106" t="s">
        <v>979</v>
      </c>
      <c r="G1679" s="281" t="s">
        <v>7689</v>
      </c>
      <c r="H1679" s="29">
        <v>108</v>
      </c>
      <c r="I1679" s="1020" t="s">
        <v>949</v>
      </c>
      <c r="J1679" s="1020" t="s">
        <v>949</v>
      </c>
      <c r="K1679" s="1020" t="s">
        <v>949</v>
      </c>
      <c r="L1679" s="29" t="s">
        <v>3937</v>
      </c>
      <c r="M1679" s="29" t="s">
        <v>1412</v>
      </c>
      <c r="N1679" s="106" t="s">
        <v>3938</v>
      </c>
      <c r="O1679" s="1070" t="s">
        <v>983</v>
      </c>
      <c r="P1679" s="106" t="s">
        <v>984</v>
      </c>
      <c r="Q1679" s="1070" t="s">
        <v>949</v>
      </c>
      <c r="R1679" s="29" t="s">
        <v>1424</v>
      </c>
      <c r="S1679" s="29" t="s">
        <v>949</v>
      </c>
      <c r="T1679" s="29" t="s">
        <v>949</v>
      </c>
      <c r="U1679" s="29" t="s">
        <v>949</v>
      </c>
      <c r="V1679" s="29" t="s">
        <v>949</v>
      </c>
      <c r="W1679" s="29" t="s">
        <v>949</v>
      </c>
      <c r="X1679" s="29" t="s">
        <v>949</v>
      </c>
      <c r="Y1679" s="29" t="s">
        <v>949</v>
      </c>
      <c r="Z1679" s="29" t="s">
        <v>949</v>
      </c>
      <c r="AA1679" s="29" t="s">
        <v>949</v>
      </c>
      <c r="AB1679" s="29" t="s">
        <v>949</v>
      </c>
      <c r="AC1679" s="29" t="s">
        <v>949</v>
      </c>
      <c r="AD1679" s="29" t="s">
        <v>949</v>
      </c>
      <c r="AE1679" s="29" t="s">
        <v>989</v>
      </c>
      <c r="AF1679" s="998" t="s">
        <v>132</v>
      </c>
      <c r="AG1679" s="998"/>
      <c r="AH1679" s="29"/>
      <c r="AI1679" s="998"/>
      <c r="AJ1679" s="998">
        <f t="shared" si="146"/>
        <v>1</v>
      </c>
      <c r="AK1679" s="998">
        <f t="shared" si="147"/>
        <v>1</v>
      </c>
    </row>
    <row r="1680" spans="1:37" ht="14.45" customHeight="1">
      <c r="A1680" s="1018"/>
      <c r="B1680" s="29">
        <f t="shared" si="152"/>
        <v>1678</v>
      </c>
      <c r="C1680" s="281" t="s">
        <v>3719</v>
      </c>
      <c r="D1680" s="291" t="s">
        <v>7690</v>
      </c>
      <c r="E1680" s="189" t="s">
        <v>7691</v>
      </c>
      <c r="F1680" s="106" t="s">
        <v>979</v>
      </c>
      <c r="G1680" s="281" t="s">
        <v>7692</v>
      </c>
      <c r="H1680" s="29">
        <v>108</v>
      </c>
      <c r="I1680" s="1020" t="s">
        <v>949</v>
      </c>
      <c r="J1680" s="1020" t="s">
        <v>949</v>
      </c>
      <c r="K1680" s="1020" t="s">
        <v>949</v>
      </c>
      <c r="L1680" s="29" t="s">
        <v>3937</v>
      </c>
      <c r="M1680" s="29" t="s">
        <v>1412</v>
      </c>
      <c r="N1680" s="106" t="s">
        <v>3938</v>
      </c>
      <c r="O1680" s="1070" t="s">
        <v>983</v>
      </c>
      <c r="P1680" s="106" t="s">
        <v>984</v>
      </c>
      <c r="Q1680" s="1070" t="s">
        <v>949</v>
      </c>
      <c r="R1680" s="29" t="s">
        <v>1424</v>
      </c>
      <c r="S1680" s="29" t="s">
        <v>949</v>
      </c>
      <c r="T1680" s="29" t="s">
        <v>949</v>
      </c>
      <c r="U1680" s="29" t="s">
        <v>949</v>
      </c>
      <c r="V1680" s="29" t="s">
        <v>949</v>
      </c>
      <c r="W1680" s="29" t="s">
        <v>949</v>
      </c>
      <c r="X1680" s="29" t="s">
        <v>949</v>
      </c>
      <c r="Y1680" s="29" t="s">
        <v>949</v>
      </c>
      <c r="Z1680" s="29" t="s">
        <v>949</v>
      </c>
      <c r="AA1680" s="29" t="s">
        <v>949</v>
      </c>
      <c r="AB1680" s="29" t="s">
        <v>949</v>
      </c>
      <c r="AC1680" s="29" t="s">
        <v>949</v>
      </c>
      <c r="AD1680" s="29" t="s">
        <v>949</v>
      </c>
      <c r="AE1680" s="29" t="s">
        <v>989</v>
      </c>
      <c r="AF1680" s="998" t="s">
        <v>132</v>
      </c>
      <c r="AG1680" s="998"/>
      <c r="AH1680" s="29"/>
      <c r="AI1680" s="998"/>
      <c r="AJ1680" s="998">
        <f t="shared" si="146"/>
        <v>1</v>
      </c>
      <c r="AK1680" s="998">
        <f t="shared" si="147"/>
        <v>1</v>
      </c>
    </row>
    <row r="1681" spans="1:37" ht="14.45" customHeight="1">
      <c r="A1681" s="1018"/>
      <c r="B1681" s="29">
        <f t="shared" si="152"/>
        <v>1679</v>
      </c>
      <c r="C1681" s="281" t="s">
        <v>3719</v>
      </c>
      <c r="D1681" s="291" t="s">
        <v>7693</v>
      </c>
      <c r="E1681" s="189" t="s">
        <v>7694</v>
      </c>
      <c r="F1681" s="106" t="s">
        <v>979</v>
      </c>
      <c r="G1681" s="281" t="s">
        <v>7695</v>
      </c>
      <c r="H1681" s="29">
        <v>108</v>
      </c>
      <c r="I1681" s="1020" t="s">
        <v>949</v>
      </c>
      <c r="J1681" s="1020" t="s">
        <v>949</v>
      </c>
      <c r="K1681" s="1020" t="s">
        <v>949</v>
      </c>
      <c r="L1681" s="29" t="s">
        <v>3937</v>
      </c>
      <c r="M1681" s="29" t="s">
        <v>1412</v>
      </c>
      <c r="N1681" s="106" t="s">
        <v>3938</v>
      </c>
      <c r="O1681" s="1070" t="s">
        <v>983</v>
      </c>
      <c r="P1681" s="106" t="s">
        <v>984</v>
      </c>
      <c r="Q1681" s="1070" t="s">
        <v>949</v>
      </c>
      <c r="R1681" s="29" t="s">
        <v>1424</v>
      </c>
      <c r="S1681" s="29" t="s">
        <v>949</v>
      </c>
      <c r="T1681" s="29" t="s">
        <v>949</v>
      </c>
      <c r="U1681" s="29" t="s">
        <v>949</v>
      </c>
      <c r="V1681" s="29" t="s">
        <v>949</v>
      </c>
      <c r="W1681" s="29" t="s">
        <v>949</v>
      </c>
      <c r="X1681" s="29" t="s">
        <v>949</v>
      </c>
      <c r="Y1681" s="29" t="s">
        <v>949</v>
      </c>
      <c r="Z1681" s="29" t="s">
        <v>949</v>
      </c>
      <c r="AA1681" s="29" t="s">
        <v>949</v>
      </c>
      <c r="AB1681" s="29" t="s">
        <v>949</v>
      </c>
      <c r="AC1681" s="29" t="s">
        <v>949</v>
      </c>
      <c r="AD1681" s="29" t="s">
        <v>949</v>
      </c>
      <c r="AE1681" s="29" t="s">
        <v>989</v>
      </c>
      <c r="AF1681" s="998" t="s">
        <v>132</v>
      </c>
      <c r="AG1681" s="998"/>
      <c r="AH1681" s="29"/>
      <c r="AI1681" s="998"/>
      <c r="AJ1681" s="998">
        <f t="shared" si="146"/>
        <v>1</v>
      </c>
      <c r="AK1681" s="998">
        <f t="shared" si="147"/>
        <v>1</v>
      </c>
    </row>
    <row r="1682" spans="1:37" ht="14.45" customHeight="1">
      <c r="A1682" s="1018"/>
      <c r="B1682" s="29">
        <f t="shared" si="152"/>
        <v>1680</v>
      </c>
      <c r="C1682" s="281" t="s">
        <v>3719</v>
      </c>
      <c r="D1682" s="291" t="s">
        <v>7696</v>
      </c>
      <c r="E1682" s="189" t="s">
        <v>7697</v>
      </c>
      <c r="F1682" s="106" t="s">
        <v>979</v>
      </c>
      <c r="G1682" s="281" t="s">
        <v>7698</v>
      </c>
      <c r="H1682" s="29">
        <v>108</v>
      </c>
      <c r="I1682" s="1020" t="s">
        <v>949</v>
      </c>
      <c r="J1682" s="1020" t="s">
        <v>949</v>
      </c>
      <c r="K1682" s="1020" t="s">
        <v>949</v>
      </c>
      <c r="L1682" s="29" t="s">
        <v>3937</v>
      </c>
      <c r="M1682" s="29" t="s">
        <v>1412</v>
      </c>
      <c r="N1682" s="106" t="s">
        <v>3938</v>
      </c>
      <c r="O1682" s="1070" t="s">
        <v>983</v>
      </c>
      <c r="P1682" s="106" t="s">
        <v>984</v>
      </c>
      <c r="Q1682" s="1070" t="s">
        <v>949</v>
      </c>
      <c r="R1682" s="29" t="s">
        <v>1424</v>
      </c>
      <c r="S1682" s="29" t="s">
        <v>949</v>
      </c>
      <c r="T1682" s="29" t="s">
        <v>949</v>
      </c>
      <c r="U1682" s="29" t="s">
        <v>949</v>
      </c>
      <c r="V1682" s="29" t="s">
        <v>949</v>
      </c>
      <c r="W1682" s="29" t="s">
        <v>949</v>
      </c>
      <c r="X1682" s="29" t="s">
        <v>949</v>
      </c>
      <c r="Y1682" s="29" t="s">
        <v>949</v>
      </c>
      <c r="Z1682" s="29" t="s">
        <v>949</v>
      </c>
      <c r="AA1682" s="29" t="s">
        <v>949</v>
      </c>
      <c r="AB1682" s="29" t="s">
        <v>949</v>
      </c>
      <c r="AC1682" s="29" t="s">
        <v>949</v>
      </c>
      <c r="AD1682" s="29" t="s">
        <v>949</v>
      </c>
      <c r="AE1682" s="29" t="s">
        <v>989</v>
      </c>
      <c r="AF1682" s="998" t="s">
        <v>132</v>
      </c>
      <c r="AG1682" s="998"/>
      <c r="AH1682" s="29"/>
      <c r="AI1682" s="998"/>
      <c r="AJ1682" s="998">
        <f t="shared" si="146"/>
        <v>1</v>
      </c>
      <c r="AK1682" s="998">
        <f t="shared" si="147"/>
        <v>1</v>
      </c>
    </row>
    <row r="1683" spans="1:37" ht="14.45" customHeight="1">
      <c r="A1683" s="1018"/>
      <c r="B1683" s="29">
        <f t="shared" si="152"/>
        <v>1681</v>
      </c>
      <c r="C1683" s="281" t="s">
        <v>3719</v>
      </c>
      <c r="D1683" s="291" t="s">
        <v>7699</v>
      </c>
      <c r="E1683" s="189" t="s">
        <v>7700</v>
      </c>
      <c r="F1683" s="106" t="s">
        <v>979</v>
      </c>
      <c r="G1683" s="281" t="s">
        <v>7701</v>
      </c>
      <c r="H1683" s="29">
        <v>108</v>
      </c>
      <c r="I1683" s="1020" t="s">
        <v>949</v>
      </c>
      <c r="J1683" s="1020" t="s">
        <v>949</v>
      </c>
      <c r="K1683" s="1020" t="s">
        <v>949</v>
      </c>
      <c r="L1683" s="29" t="s">
        <v>3937</v>
      </c>
      <c r="M1683" s="29" t="s">
        <v>1412</v>
      </c>
      <c r="N1683" s="106" t="s">
        <v>3938</v>
      </c>
      <c r="O1683" s="1070" t="s">
        <v>983</v>
      </c>
      <c r="P1683" s="106" t="s">
        <v>984</v>
      </c>
      <c r="Q1683" s="1070" t="s">
        <v>949</v>
      </c>
      <c r="R1683" s="29" t="s">
        <v>1424</v>
      </c>
      <c r="S1683" s="29" t="s">
        <v>949</v>
      </c>
      <c r="T1683" s="29" t="s">
        <v>949</v>
      </c>
      <c r="U1683" s="29" t="s">
        <v>949</v>
      </c>
      <c r="V1683" s="29" t="s">
        <v>949</v>
      </c>
      <c r="W1683" s="29" t="s">
        <v>949</v>
      </c>
      <c r="X1683" s="29" t="s">
        <v>949</v>
      </c>
      <c r="Y1683" s="29" t="s">
        <v>949</v>
      </c>
      <c r="Z1683" s="29" t="s">
        <v>949</v>
      </c>
      <c r="AA1683" s="29" t="s">
        <v>949</v>
      </c>
      <c r="AB1683" s="29" t="s">
        <v>949</v>
      </c>
      <c r="AC1683" s="29" t="s">
        <v>949</v>
      </c>
      <c r="AD1683" s="29" t="s">
        <v>949</v>
      </c>
      <c r="AE1683" s="29" t="s">
        <v>989</v>
      </c>
      <c r="AF1683" s="998" t="s">
        <v>132</v>
      </c>
      <c r="AG1683" s="998"/>
      <c r="AH1683" s="29"/>
      <c r="AI1683" s="998"/>
      <c r="AJ1683" s="998">
        <f t="shared" si="146"/>
        <v>1</v>
      </c>
      <c r="AK1683" s="998">
        <f t="shared" si="147"/>
        <v>1</v>
      </c>
    </row>
    <row r="1684" spans="1:37" ht="14.45" customHeight="1">
      <c r="A1684" s="1018"/>
      <c r="B1684" s="29">
        <f t="shared" si="152"/>
        <v>1682</v>
      </c>
      <c r="C1684" s="281" t="s">
        <v>3719</v>
      </c>
      <c r="D1684" s="291" t="s">
        <v>7702</v>
      </c>
      <c r="E1684" s="189" t="s">
        <v>7703</v>
      </c>
      <c r="F1684" s="106" t="s">
        <v>979</v>
      </c>
      <c r="G1684" s="281" t="s">
        <v>7704</v>
      </c>
      <c r="H1684" s="29">
        <v>108</v>
      </c>
      <c r="I1684" s="1020" t="s">
        <v>949</v>
      </c>
      <c r="J1684" s="1020" t="s">
        <v>949</v>
      </c>
      <c r="K1684" s="1020" t="s">
        <v>949</v>
      </c>
      <c r="L1684" s="29" t="s">
        <v>3937</v>
      </c>
      <c r="M1684" s="29" t="s">
        <v>1412</v>
      </c>
      <c r="N1684" s="106" t="s">
        <v>3938</v>
      </c>
      <c r="O1684" s="1070" t="s">
        <v>983</v>
      </c>
      <c r="P1684" s="106" t="s">
        <v>984</v>
      </c>
      <c r="Q1684" s="1070" t="s">
        <v>949</v>
      </c>
      <c r="R1684" s="29" t="s">
        <v>7705</v>
      </c>
      <c r="S1684" s="29" t="s">
        <v>949</v>
      </c>
      <c r="T1684" s="29" t="s">
        <v>949</v>
      </c>
      <c r="U1684" s="29" t="s">
        <v>949</v>
      </c>
      <c r="V1684" s="29" t="s">
        <v>949</v>
      </c>
      <c r="W1684" s="29" t="s">
        <v>949</v>
      </c>
      <c r="X1684" s="29" t="s">
        <v>949</v>
      </c>
      <c r="Y1684" s="29" t="s">
        <v>949</v>
      </c>
      <c r="Z1684" s="29" t="s">
        <v>949</v>
      </c>
      <c r="AA1684" s="29" t="s">
        <v>949</v>
      </c>
      <c r="AB1684" s="29" t="s">
        <v>949</v>
      </c>
      <c r="AC1684" s="29" t="s">
        <v>949</v>
      </c>
      <c r="AD1684" s="29" t="s">
        <v>949</v>
      </c>
      <c r="AE1684" s="29" t="s">
        <v>989</v>
      </c>
      <c r="AF1684" s="998" t="s">
        <v>132</v>
      </c>
      <c r="AG1684" s="998" t="s">
        <v>6330</v>
      </c>
      <c r="AH1684" s="29"/>
      <c r="AI1684" s="998"/>
      <c r="AJ1684" s="998">
        <f t="shared" si="146"/>
        <v>1</v>
      </c>
      <c r="AK1684" s="998">
        <f t="shared" si="147"/>
        <v>1</v>
      </c>
    </row>
    <row r="1685" spans="1:37" ht="14.45" customHeight="1">
      <c r="A1685" s="1018"/>
      <c r="B1685" s="29">
        <v>1690</v>
      </c>
      <c r="C1685" s="281" t="s">
        <v>3719</v>
      </c>
      <c r="D1685" s="291" t="s">
        <v>7706</v>
      </c>
      <c r="E1685" s="189" t="s">
        <v>7706</v>
      </c>
      <c r="F1685" s="106" t="s">
        <v>979</v>
      </c>
      <c r="G1685" s="281" t="s">
        <v>7707</v>
      </c>
      <c r="H1685" s="29">
        <v>108</v>
      </c>
      <c r="I1685" s="1020" t="s">
        <v>949</v>
      </c>
      <c r="J1685" s="1020" t="s">
        <v>949</v>
      </c>
      <c r="K1685" s="1020" t="s">
        <v>949</v>
      </c>
      <c r="L1685" s="29" t="s">
        <v>3937</v>
      </c>
      <c r="M1685" s="29" t="s">
        <v>1412</v>
      </c>
      <c r="N1685" s="106" t="s">
        <v>3938</v>
      </c>
      <c r="O1685" s="1070" t="s">
        <v>983</v>
      </c>
      <c r="P1685" s="106" t="s">
        <v>984</v>
      </c>
      <c r="Q1685" s="1070" t="s">
        <v>949</v>
      </c>
      <c r="R1685" s="29" t="s">
        <v>4952</v>
      </c>
      <c r="S1685" s="29" t="s">
        <v>949</v>
      </c>
      <c r="T1685" s="29" t="s">
        <v>949</v>
      </c>
      <c r="U1685" s="29" t="s">
        <v>949</v>
      </c>
      <c r="V1685" s="29" t="s">
        <v>949</v>
      </c>
      <c r="W1685" s="29" t="s">
        <v>949</v>
      </c>
      <c r="X1685" s="29" t="s">
        <v>949</v>
      </c>
      <c r="Y1685" s="29" t="s">
        <v>949</v>
      </c>
      <c r="Z1685" s="29" t="s">
        <v>949</v>
      </c>
      <c r="AA1685" s="29" t="s">
        <v>949</v>
      </c>
      <c r="AB1685" s="29" t="s">
        <v>949</v>
      </c>
      <c r="AC1685" s="29" t="s">
        <v>949</v>
      </c>
      <c r="AD1685" s="29" t="s">
        <v>949</v>
      </c>
      <c r="AE1685" s="29" t="s">
        <v>989</v>
      </c>
      <c r="AF1685" s="998" t="s">
        <v>132</v>
      </c>
      <c r="AG1685" s="998" t="s">
        <v>6330</v>
      </c>
      <c r="AH1685" s="29"/>
      <c r="AI1685" s="998"/>
      <c r="AJ1685" s="998">
        <v>1</v>
      </c>
      <c r="AK1685" s="998"/>
    </row>
    <row r="1686" spans="1:37" ht="14.45" customHeight="1">
      <c r="A1686" s="1018"/>
      <c r="B1686" s="29">
        <f t="shared" ref="B1686:B1703" si="153">ROW()-2</f>
        <v>1684</v>
      </c>
      <c r="C1686" s="281" t="s">
        <v>3719</v>
      </c>
      <c r="D1686" s="291" t="s">
        <v>7708</v>
      </c>
      <c r="E1686" s="189" t="s">
        <v>7709</v>
      </c>
      <c r="F1686" s="106" t="s">
        <v>979</v>
      </c>
      <c r="G1686" s="281" t="s">
        <v>7710</v>
      </c>
      <c r="H1686" s="29">
        <v>108</v>
      </c>
      <c r="I1686" s="1020" t="s">
        <v>949</v>
      </c>
      <c r="J1686" s="1020" t="s">
        <v>949</v>
      </c>
      <c r="K1686" s="1020" t="s">
        <v>949</v>
      </c>
      <c r="L1686" s="29" t="s">
        <v>3937</v>
      </c>
      <c r="M1686" s="29" t="s">
        <v>1412</v>
      </c>
      <c r="N1686" s="106" t="s">
        <v>3938</v>
      </c>
      <c r="O1686" s="1070" t="s">
        <v>983</v>
      </c>
      <c r="P1686" s="106" t="s">
        <v>984</v>
      </c>
      <c r="Q1686" s="1070" t="s">
        <v>949</v>
      </c>
      <c r="R1686" s="29" t="s">
        <v>1424</v>
      </c>
      <c r="S1686" s="29" t="s">
        <v>949</v>
      </c>
      <c r="T1686" s="29" t="s">
        <v>949</v>
      </c>
      <c r="U1686" s="29" t="s">
        <v>949</v>
      </c>
      <c r="V1686" s="29" t="s">
        <v>949</v>
      </c>
      <c r="W1686" s="29" t="s">
        <v>949</v>
      </c>
      <c r="X1686" s="29" t="s">
        <v>949</v>
      </c>
      <c r="Y1686" s="29" t="s">
        <v>949</v>
      </c>
      <c r="Z1686" s="29" t="s">
        <v>949</v>
      </c>
      <c r="AA1686" s="29" t="s">
        <v>949</v>
      </c>
      <c r="AB1686" s="29" t="s">
        <v>949</v>
      </c>
      <c r="AC1686" s="29" t="s">
        <v>949</v>
      </c>
      <c r="AD1686" s="29" t="s">
        <v>949</v>
      </c>
      <c r="AE1686" s="29" t="s">
        <v>989</v>
      </c>
      <c r="AF1686" s="998" t="s">
        <v>132</v>
      </c>
      <c r="AG1686" s="998"/>
      <c r="AH1686" s="29"/>
      <c r="AI1686" s="998"/>
      <c r="AJ1686" s="998">
        <f t="shared" ref="AJ1686:AJ1703" si="154">COUNTIFS(D:D,D1686)</f>
        <v>1</v>
      </c>
      <c r="AK1686" s="998">
        <f t="shared" ref="AK1686:AK1703" si="155">COUNTIFS(E:E,E1686)</f>
        <v>1</v>
      </c>
    </row>
    <row r="1687" spans="1:37" ht="14.45" customHeight="1">
      <c r="A1687" s="1018"/>
      <c r="B1687" s="29">
        <f t="shared" si="153"/>
        <v>1685</v>
      </c>
      <c r="C1687" s="281" t="s">
        <v>3719</v>
      </c>
      <c r="D1687" s="291" t="s">
        <v>7711</v>
      </c>
      <c r="E1687" s="189" t="s">
        <v>7712</v>
      </c>
      <c r="F1687" s="106" t="s">
        <v>979</v>
      </c>
      <c r="G1687" s="281" t="s">
        <v>7713</v>
      </c>
      <c r="H1687" s="29">
        <v>108</v>
      </c>
      <c r="I1687" s="1020" t="s">
        <v>949</v>
      </c>
      <c r="J1687" s="1020" t="s">
        <v>949</v>
      </c>
      <c r="K1687" s="1020" t="s">
        <v>949</v>
      </c>
      <c r="L1687" s="29" t="s">
        <v>3937</v>
      </c>
      <c r="M1687" s="29" t="s">
        <v>1412</v>
      </c>
      <c r="N1687" s="106" t="s">
        <v>3938</v>
      </c>
      <c r="O1687" s="1070" t="s">
        <v>983</v>
      </c>
      <c r="P1687" s="106" t="s">
        <v>984</v>
      </c>
      <c r="Q1687" s="1070" t="s">
        <v>949</v>
      </c>
      <c r="R1687" s="29" t="s">
        <v>7705</v>
      </c>
      <c r="S1687" s="29" t="s">
        <v>949</v>
      </c>
      <c r="T1687" s="29" t="s">
        <v>949</v>
      </c>
      <c r="U1687" s="29" t="s">
        <v>949</v>
      </c>
      <c r="V1687" s="29" t="s">
        <v>949</v>
      </c>
      <c r="W1687" s="29" t="s">
        <v>949</v>
      </c>
      <c r="X1687" s="29" t="s">
        <v>949</v>
      </c>
      <c r="Y1687" s="29" t="s">
        <v>949</v>
      </c>
      <c r="Z1687" s="29" t="s">
        <v>949</v>
      </c>
      <c r="AA1687" s="29" t="s">
        <v>949</v>
      </c>
      <c r="AB1687" s="29" t="s">
        <v>949</v>
      </c>
      <c r="AC1687" s="29" t="s">
        <v>949</v>
      </c>
      <c r="AD1687" s="29" t="s">
        <v>949</v>
      </c>
      <c r="AE1687" s="29" t="s">
        <v>989</v>
      </c>
      <c r="AF1687" s="998" t="s">
        <v>132</v>
      </c>
      <c r="AG1687" s="998" t="s">
        <v>6330</v>
      </c>
      <c r="AH1687" s="29"/>
      <c r="AI1687" s="998"/>
      <c r="AJ1687" s="998">
        <f t="shared" si="154"/>
        <v>1</v>
      </c>
      <c r="AK1687" s="998">
        <f t="shared" si="155"/>
        <v>1</v>
      </c>
    </row>
    <row r="1688" spans="1:37" ht="14.45" customHeight="1">
      <c r="A1688" s="1018"/>
      <c r="B1688" s="29">
        <f t="shared" si="153"/>
        <v>1686</v>
      </c>
      <c r="C1688" s="281" t="s">
        <v>3719</v>
      </c>
      <c r="D1688" s="291" t="s">
        <v>7714</v>
      </c>
      <c r="E1688" s="189" t="s">
        <v>7715</v>
      </c>
      <c r="F1688" s="106" t="s">
        <v>979</v>
      </c>
      <c r="G1688" s="281" t="s">
        <v>7716</v>
      </c>
      <c r="H1688" s="29">
        <v>108</v>
      </c>
      <c r="I1688" s="1020" t="s">
        <v>949</v>
      </c>
      <c r="J1688" s="1020" t="s">
        <v>949</v>
      </c>
      <c r="K1688" s="1020" t="s">
        <v>949</v>
      </c>
      <c r="L1688" s="29" t="s">
        <v>3937</v>
      </c>
      <c r="M1688" s="29" t="s">
        <v>1412</v>
      </c>
      <c r="N1688" s="106" t="s">
        <v>3938</v>
      </c>
      <c r="O1688" s="1070" t="s">
        <v>983</v>
      </c>
      <c r="P1688" s="106" t="s">
        <v>984</v>
      </c>
      <c r="Q1688" s="1070" t="s">
        <v>949</v>
      </c>
      <c r="R1688" s="29" t="s">
        <v>7705</v>
      </c>
      <c r="S1688" s="29" t="s">
        <v>949</v>
      </c>
      <c r="T1688" s="29" t="s">
        <v>949</v>
      </c>
      <c r="U1688" s="29" t="s">
        <v>949</v>
      </c>
      <c r="V1688" s="29" t="s">
        <v>949</v>
      </c>
      <c r="W1688" s="29" t="s">
        <v>949</v>
      </c>
      <c r="X1688" s="29" t="s">
        <v>949</v>
      </c>
      <c r="Y1688" s="29" t="s">
        <v>949</v>
      </c>
      <c r="Z1688" s="29" t="s">
        <v>949</v>
      </c>
      <c r="AA1688" s="29" t="s">
        <v>949</v>
      </c>
      <c r="AB1688" s="29" t="s">
        <v>949</v>
      </c>
      <c r="AC1688" s="29" t="s">
        <v>949</v>
      </c>
      <c r="AD1688" s="29" t="s">
        <v>949</v>
      </c>
      <c r="AE1688" s="29" t="s">
        <v>989</v>
      </c>
      <c r="AF1688" s="998" t="s">
        <v>132</v>
      </c>
      <c r="AG1688" s="998" t="s">
        <v>6330</v>
      </c>
      <c r="AH1688" s="29"/>
      <c r="AI1688" s="998"/>
      <c r="AJ1688" s="998">
        <f t="shared" si="154"/>
        <v>1</v>
      </c>
      <c r="AK1688" s="998">
        <f t="shared" si="155"/>
        <v>1</v>
      </c>
    </row>
    <row r="1689" spans="1:37" ht="14.45" customHeight="1">
      <c r="A1689" s="1018"/>
      <c r="B1689" s="29">
        <f t="shared" si="153"/>
        <v>1687</v>
      </c>
      <c r="C1689" s="281" t="s">
        <v>3719</v>
      </c>
      <c r="D1689" s="291" t="s">
        <v>7717</v>
      </c>
      <c r="E1689" s="189" t="s">
        <v>7718</v>
      </c>
      <c r="F1689" s="106" t="s">
        <v>979</v>
      </c>
      <c r="G1689" s="281" t="s">
        <v>7719</v>
      </c>
      <c r="H1689" s="29">
        <v>108</v>
      </c>
      <c r="I1689" s="1020" t="s">
        <v>949</v>
      </c>
      <c r="J1689" s="1020" t="s">
        <v>949</v>
      </c>
      <c r="K1689" s="1020" t="s">
        <v>949</v>
      </c>
      <c r="L1689" s="29" t="s">
        <v>3937</v>
      </c>
      <c r="M1689" s="29" t="s">
        <v>1412</v>
      </c>
      <c r="N1689" s="106" t="s">
        <v>3938</v>
      </c>
      <c r="O1689" s="1070" t="s">
        <v>983</v>
      </c>
      <c r="P1689" s="106" t="s">
        <v>984</v>
      </c>
      <c r="Q1689" s="1070" t="s">
        <v>949</v>
      </c>
      <c r="R1689" s="29" t="s">
        <v>7705</v>
      </c>
      <c r="S1689" s="29" t="s">
        <v>949</v>
      </c>
      <c r="T1689" s="29" t="s">
        <v>949</v>
      </c>
      <c r="U1689" s="29" t="s">
        <v>949</v>
      </c>
      <c r="V1689" s="29" t="s">
        <v>949</v>
      </c>
      <c r="W1689" s="29" t="s">
        <v>949</v>
      </c>
      <c r="X1689" s="29" t="s">
        <v>949</v>
      </c>
      <c r="Y1689" s="29" t="s">
        <v>949</v>
      </c>
      <c r="Z1689" s="29" t="s">
        <v>949</v>
      </c>
      <c r="AA1689" s="29" t="s">
        <v>949</v>
      </c>
      <c r="AB1689" s="29" t="s">
        <v>949</v>
      </c>
      <c r="AC1689" s="29" t="s">
        <v>949</v>
      </c>
      <c r="AD1689" s="29" t="s">
        <v>949</v>
      </c>
      <c r="AE1689" s="29" t="s">
        <v>989</v>
      </c>
      <c r="AF1689" s="998" t="s">
        <v>132</v>
      </c>
      <c r="AG1689" s="998" t="s">
        <v>6330</v>
      </c>
      <c r="AH1689" s="29"/>
      <c r="AI1689" s="998"/>
      <c r="AJ1689" s="998">
        <f t="shared" si="154"/>
        <v>1</v>
      </c>
      <c r="AK1689" s="998">
        <f t="shared" si="155"/>
        <v>1</v>
      </c>
    </row>
    <row r="1690" spans="1:37" ht="16.5">
      <c r="A1690" s="1018"/>
      <c r="B1690" s="29">
        <f t="shared" si="153"/>
        <v>1688</v>
      </c>
      <c r="C1690" s="281" t="s">
        <v>3719</v>
      </c>
      <c r="D1690" s="291" t="s">
        <v>7720</v>
      </c>
      <c r="E1690" s="189" t="s">
        <v>7721</v>
      </c>
      <c r="F1690" s="106" t="s">
        <v>979</v>
      </c>
      <c r="G1690" s="281" t="s">
        <v>7722</v>
      </c>
      <c r="H1690" s="29">
        <v>108</v>
      </c>
      <c r="I1690" s="1020" t="s">
        <v>949</v>
      </c>
      <c r="J1690" s="1020" t="s">
        <v>949</v>
      </c>
      <c r="K1690" s="1020" t="s">
        <v>949</v>
      </c>
      <c r="L1690" s="29" t="s">
        <v>3937</v>
      </c>
      <c r="M1690" s="29" t="s">
        <v>1412</v>
      </c>
      <c r="N1690" s="106" t="s">
        <v>3938</v>
      </c>
      <c r="O1690" s="1070" t="s">
        <v>983</v>
      </c>
      <c r="P1690" s="106" t="s">
        <v>984</v>
      </c>
      <c r="Q1690" s="1070" t="s">
        <v>949</v>
      </c>
      <c r="R1690" s="29" t="s">
        <v>1424</v>
      </c>
      <c r="S1690" s="29" t="s">
        <v>949</v>
      </c>
      <c r="T1690" s="29" t="s">
        <v>949</v>
      </c>
      <c r="U1690" s="29" t="s">
        <v>949</v>
      </c>
      <c r="V1690" s="29" t="s">
        <v>949</v>
      </c>
      <c r="W1690" s="29" t="s">
        <v>949</v>
      </c>
      <c r="X1690" s="29" t="s">
        <v>949</v>
      </c>
      <c r="Y1690" s="29" t="s">
        <v>949</v>
      </c>
      <c r="Z1690" s="29" t="s">
        <v>949</v>
      </c>
      <c r="AA1690" s="29" t="s">
        <v>949</v>
      </c>
      <c r="AB1690" s="29" t="s">
        <v>949</v>
      </c>
      <c r="AC1690" s="29" t="s">
        <v>949</v>
      </c>
      <c r="AD1690" s="29" t="s">
        <v>949</v>
      </c>
      <c r="AE1690" s="29" t="s">
        <v>989</v>
      </c>
      <c r="AF1690" s="998" t="s">
        <v>132</v>
      </c>
      <c r="AG1690" s="998"/>
      <c r="AH1690" s="29"/>
      <c r="AI1690" s="998"/>
      <c r="AJ1690" s="998">
        <f t="shared" si="154"/>
        <v>1</v>
      </c>
      <c r="AK1690" s="998">
        <f t="shared" si="155"/>
        <v>1</v>
      </c>
    </row>
    <row r="1691" spans="1:37" ht="16.5">
      <c r="A1691" s="1018"/>
      <c r="B1691" s="29">
        <f t="shared" si="153"/>
        <v>1689</v>
      </c>
      <c r="C1691" s="281" t="s">
        <v>3719</v>
      </c>
      <c r="D1691" s="291" t="s">
        <v>7723</v>
      </c>
      <c r="E1691" s="189" t="s">
        <v>7724</v>
      </c>
      <c r="F1691" s="106" t="s">
        <v>979</v>
      </c>
      <c r="G1691" s="281" t="s">
        <v>7725</v>
      </c>
      <c r="H1691" s="29">
        <v>108</v>
      </c>
      <c r="I1691" s="1020" t="s">
        <v>949</v>
      </c>
      <c r="J1691" s="1020" t="s">
        <v>949</v>
      </c>
      <c r="K1691" s="1020" t="s">
        <v>949</v>
      </c>
      <c r="L1691" s="29" t="s">
        <v>3937</v>
      </c>
      <c r="M1691" s="29" t="s">
        <v>1412</v>
      </c>
      <c r="N1691" s="106" t="s">
        <v>3938</v>
      </c>
      <c r="O1691" s="1070" t="s">
        <v>983</v>
      </c>
      <c r="P1691" s="106" t="s">
        <v>984</v>
      </c>
      <c r="Q1691" s="1070" t="s">
        <v>949</v>
      </c>
      <c r="R1691" s="29" t="s">
        <v>7705</v>
      </c>
      <c r="S1691" s="29" t="s">
        <v>949</v>
      </c>
      <c r="T1691" s="29" t="s">
        <v>949</v>
      </c>
      <c r="U1691" s="29" t="s">
        <v>949</v>
      </c>
      <c r="V1691" s="29" t="s">
        <v>949</v>
      </c>
      <c r="W1691" s="29" t="s">
        <v>949</v>
      </c>
      <c r="X1691" s="29" t="s">
        <v>949</v>
      </c>
      <c r="Y1691" s="29" t="s">
        <v>949</v>
      </c>
      <c r="Z1691" s="29" t="s">
        <v>949</v>
      </c>
      <c r="AA1691" s="29" t="s">
        <v>949</v>
      </c>
      <c r="AB1691" s="29" t="s">
        <v>949</v>
      </c>
      <c r="AC1691" s="29" t="s">
        <v>949</v>
      </c>
      <c r="AD1691" s="29" t="s">
        <v>949</v>
      </c>
      <c r="AE1691" s="29" t="s">
        <v>989</v>
      </c>
      <c r="AF1691" s="998" t="s">
        <v>132</v>
      </c>
      <c r="AG1691" s="998" t="s">
        <v>6330</v>
      </c>
      <c r="AH1691" s="29"/>
      <c r="AI1691" s="998"/>
      <c r="AJ1691" s="998">
        <f t="shared" si="154"/>
        <v>1</v>
      </c>
      <c r="AK1691" s="998">
        <f t="shared" si="155"/>
        <v>1</v>
      </c>
    </row>
    <row r="1692" spans="1:37" ht="16.5">
      <c r="A1692" s="1018"/>
      <c r="B1692" s="29">
        <f t="shared" si="153"/>
        <v>1690</v>
      </c>
      <c r="C1692" s="281" t="s">
        <v>3719</v>
      </c>
      <c r="D1692" s="291" t="s">
        <v>7726</v>
      </c>
      <c r="E1692" s="189" t="s">
        <v>7726</v>
      </c>
      <c r="F1692" s="106" t="s">
        <v>979</v>
      </c>
      <c r="G1692" s="281" t="s">
        <v>7727</v>
      </c>
      <c r="H1692" s="29">
        <v>108</v>
      </c>
      <c r="I1692" s="1020" t="s">
        <v>949</v>
      </c>
      <c r="J1692" s="1020" t="s">
        <v>949</v>
      </c>
      <c r="K1692" s="1020" t="s">
        <v>949</v>
      </c>
      <c r="L1692" s="29" t="s">
        <v>3937</v>
      </c>
      <c r="M1692" s="29" t="s">
        <v>1412</v>
      </c>
      <c r="N1692" s="106" t="s">
        <v>3938</v>
      </c>
      <c r="O1692" s="1070" t="s">
        <v>983</v>
      </c>
      <c r="P1692" s="106" t="s">
        <v>984</v>
      </c>
      <c r="Q1692" s="1070" t="s">
        <v>949</v>
      </c>
      <c r="R1692" s="29" t="s">
        <v>7705</v>
      </c>
      <c r="S1692" s="29" t="s">
        <v>949</v>
      </c>
      <c r="T1692" s="29" t="s">
        <v>949</v>
      </c>
      <c r="U1692" s="29" t="s">
        <v>949</v>
      </c>
      <c r="V1692" s="29" t="s">
        <v>949</v>
      </c>
      <c r="W1692" s="29" t="s">
        <v>949</v>
      </c>
      <c r="X1692" s="29" t="s">
        <v>949</v>
      </c>
      <c r="Y1692" s="29" t="s">
        <v>949</v>
      </c>
      <c r="Z1692" s="29" t="s">
        <v>949</v>
      </c>
      <c r="AA1692" s="29" t="s">
        <v>949</v>
      </c>
      <c r="AB1692" s="29" t="s">
        <v>949</v>
      </c>
      <c r="AC1692" s="29" t="s">
        <v>949</v>
      </c>
      <c r="AD1692" s="29" t="s">
        <v>949</v>
      </c>
      <c r="AE1692" s="29" t="s">
        <v>989</v>
      </c>
      <c r="AF1692" s="998" t="s">
        <v>132</v>
      </c>
      <c r="AG1692" s="998" t="s">
        <v>6330</v>
      </c>
      <c r="AH1692" s="29"/>
      <c r="AI1692" s="998"/>
      <c r="AJ1692" s="998">
        <f t="shared" si="154"/>
        <v>1</v>
      </c>
      <c r="AK1692" s="998">
        <f t="shared" si="155"/>
        <v>1</v>
      </c>
    </row>
    <row r="1693" spans="1:37" ht="16.5">
      <c r="A1693" s="1018"/>
      <c r="B1693" s="29">
        <f t="shared" si="153"/>
        <v>1691</v>
      </c>
      <c r="C1693" s="281" t="s">
        <v>3719</v>
      </c>
      <c r="D1693" s="291" t="s">
        <v>7728</v>
      </c>
      <c r="E1693" s="189" t="s">
        <v>7728</v>
      </c>
      <c r="F1693" s="106" t="s">
        <v>979</v>
      </c>
      <c r="G1693" s="281" t="s">
        <v>7729</v>
      </c>
      <c r="H1693" s="29">
        <v>108</v>
      </c>
      <c r="I1693" s="1020" t="s">
        <v>949</v>
      </c>
      <c r="J1693" s="1020" t="s">
        <v>949</v>
      </c>
      <c r="K1693" s="1020" t="s">
        <v>949</v>
      </c>
      <c r="L1693" s="29" t="s">
        <v>3937</v>
      </c>
      <c r="M1693" s="29" t="s">
        <v>1412</v>
      </c>
      <c r="N1693" s="106" t="s">
        <v>3938</v>
      </c>
      <c r="O1693" s="1070" t="s">
        <v>983</v>
      </c>
      <c r="P1693" s="106" t="s">
        <v>984</v>
      </c>
      <c r="Q1693" s="1070" t="s">
        <v>949</v>
      </c>
      <c r="R1693" s="29" t="s">
        <v>7705</v>
      </c>
      <c r="S1693" s="29" t="s">
        <v>949</v>
      </c>
      <c r="T1693" s="29" t="s">
        <v>949</v>
      </c>
      <c r="U1693" s="29" t="s">
        <v>949</v>
      </c>
      <c r="V1693" s="29" t="s">
        <v>949</v>
      </c>
      <c r="W1693" s="29" t="s">
        <v>949</v>
      </c>
      <c r="X1693" s="29" t="s">
        <v>949</v>
      </c>
      <c r="Y1693" s="29" t="s">
        <v>949</v>
      </c>
      <c r="Z1693" s="29" t="s">
        <v>949</v>
      </c>
      <c r="AA1693" s="29" t="s">
        <v>949</v>
      </c>
      <c r="AB1693" s="29" t="s">
        <v>949</v>
      </c>
      <c r="AC1693" s="29" t="s">
        <v>949</v>
      </c>
      <c r="AD1693" s="29" t="s">
        <v>949</v>
      </c>
      <c r="AE1693" s="29" t="s">
        <v>989</v>
      </c>
      <c r="AF1693" s="998" t="s">
        <v>132</v>
      </c>
      <c r="AG1693" s="998" t="s">
        <v>6330</v>
      </c>
      <c r="AH1693" s="29"/>
      <c r="AI1693" s="998"/>
      <c r="AJ1693" s="998">
        <f t="shared" si="154"/>
        <v>1</v>
      </c>
      <c r="AK1693" s="998">
        <f t="shared" si="155"/>
        <v>1</v>
      </c>
    </row>
    <row r="1694" spans="1:37" ht="16.5">
      <c r="A1694" s="1018"/>
      <c r="B1694" s="29">
        <f t="shared" si="153"/>
        <v>1692</v>
      </c>
      <c r="C1694" s="281" t="s">
        <v>3719</v>
      </c>
      <c r="D1694" s="291" t="s">
        <v>7730</v>
      </c>
      <c r="E1694" s="189" t="s">
        <v>7730</v>
      </c>
      <c r="F1694" s="106" t="s">
        <v>979</v>
      </c>
      <c r="G1694" s="281" t="s">
        <v>7731</v>
      </c>
      <c r="H1694" s="29">
        <v>108</v>
      </c>
      <c r="I1694" s="1020" t="s">
        <v>949</v>
      </c>
      <c r="J1694" s="1020" t="s">
        <v>949</v>
      </c>
      <c r="K1694" s="1020" t="s">
        <v>949</v>
      </c>
      <c r="L1694" s="29" t="s">
        <v>3937</v>
      </c>
      <c r="M1694" s="29" t="s">
        <v>1412</v>
      </c>
      <c r="N1694" s="106" t="s">
        <v>3938</v>
      </c>
      <c r="O1694" s="1070" t="s">
        <v>983</v>
      </c>
      <c r="P1694" s="106" t="s">
        <v>984</v>
      </c>
      <c r="Q1694" s="1070" t="s">
        <v>949</v>
      </c>
      <c r="R1694" s="29" t="s">
        <v>7705</v>
      </c>
      <c r="S1694" s="29" t="s">
        <v>949</v>
      </c>
      <c r="T1694" s="29" t="s">
        <v>949</v>
      </c>
      <c r="U1694" s="29" t="s">
        <v>949</v>
      </c>
      <c r="V1694" s="29" t="s">
        <v>949</v>
      </c>
      <c r="W1694" s="29" t="s">
        <v>949</v>
      </c>
      <c r="X1694" s="29" t="s">
        <v>949</v>
      </c>
      <c r="Y1694" s="29" t="s">
        <v>949</v>
      </c>
      <c r="Z1694" s="29" t="s">
        <v>949</v>
      </c>
      <c r="AA1694" s="29" t="s">
        <v>949</v>
      </c>
      <c r="AB1694" s="29" t="s">
        <v>949</v>
      </c>
      <c r="AC1694" s="29" t="s">
        <v>949</v>
      </c>
      <c r="AD1694" s="29" t="s">
        <v>949</v>
      </c>
      <c r="AE1694" s="29" t="s">
        <v>989</v>
      </c>
      <c r="AF1694" s="998" t="s">
        <v>132</v>
      </c>
      <c r="AG1694" s="998" t="s">
        <v>6330</v>
      </c>
      <c r="AH1694" s="29"/>
      <c r="AI1694" s="998"/>
      <c r="AJ1694" s="998">
        <f t="shared" si="154"/>
        <v>1</v>
      </c>
      <c r="AK1694" s="998">
        <f t="shared" si="155"/>
        <v>1</v>
      </c>
    </row>
    <row r="1695" spans="1:37" ht="16.5">
      <c r="A1695" s="1018"/>
      <c r="B1695" s="29">
        <f t="shared" si="153"/>
        <v>1693</v>
      </c>
      <c r="C1695" s="281" t="s">
        <v>3719</v>
      </c>
      <c r="D1695" s="291" t="s">
        <v>7732</v>
      </c>
      <c r="E1695" s="189" t="s">
        <v>7732</v>
      </c>
      <c r="F1695" s="106" t="s">
        <v>979</v>
      </c>
      <c r="G1695" s="281" t="s">
        <v>7733</v>
      </c>
      <c r="H1695" s="29">
        <v>108</v>
      </c>
      <c r="I1695" s="1020" t="s">
        <v>949</v>
      </c>
      <c r="J1695" s="1020" t="s">
        <v>949</v>
      </c>
      <c r="K1695" s="1020" t="s">
        <v>949</v>
      </c>
      <c r="L1695" s="29" t="s">
        <v>3937</v>
      </c>
      <c r="M1695" s="29" t="s">
        <v>1412</v>
      </c>
      <c r="N1695" s="106" t="s">
        <v>3938</v>
      </c>
      <c r="O1695" s="1070" t="s">
        <v>983</v>
      </c>
      <c r="P1695" s="106" t="s">
        <v>984</v>
      </c>
      <c r="Q1695" s="1070" t="s">
        <v>949</v>
      </c>
      <c r="R1695" s="29" t="s">
        <v>7705</v>
      </c>
      <c r="S1695" s="29" t="s">
        <v>949</v>
      </c>
      <c r="T1695" s="29" t="s">
        <v>949</v>
      </c>
      <c r="U1695" s="29" t="s">
        <v>949</v>
      </c>
      <c r="V1695" s="29" t="s">
        <v>949</v>
      </c>
      <c r="W1695" s="29" t="s">
        <v>949</v>
      </c>
      <c r="X1695" s="29" t="s">
        <v>949</v>
      </c>
      <c r="Y1695" s="29" t="s">
        <v>949</v>
      </c>
      <c r="Z1695" s="29" t="s">
        <v>949</v>
      </c>
      <c r="AA1695" s="29" t="s">
        <v>949</v>
      </c>
      <c r="AB1695" s="29" t="s">
        <v>949</v>
      </c>
      <c r="AC1695" s="29" t="s">
        <v>949</v>
      </c>
      <c r="AD1695" s="29" t="s">
        <v>949</v>
      </c>
      <c r="AE1695" s="29" t="s">
        <v>989</v>
      </c>
      <c r="AF1695" s="998" t="s">
        <v>132</v>
      </c>
      <c r="AG1695" s="998" t="s">
        <v>6330</v>
      </c>
      <c r="AH1695" s="29"/>
      <c r="AI1695" s="998"/>
      <c r="AJ1695" s="998">
        <f t="shared" si="154"/>
        <v>1</v>
      </c>
      <c r="AK1695" s="998">
        <f t="shared" si="155"/>
        <v>1</v>
      </c>
    </row>
    <row r="1696" spans="1:37" ht="16.5">
      <c r="A1696" s="1018"/>
      <c r="B1696" s="29">
        <f t="shared" si="153"/>
        <v>1694</v>
      </c>
      <c r="C1696" s="281" t="s">
        <v>3719</v>
      </c>
      <c r="D1696" s="291" t="s">
        <v>7734</v>
      </c>
      <c r="E1696" s="189" t="s">
        <v>7734</v>
      </c>
      <c r="F1696" s="106" t="s">
        <v>979</v>
      </c>
      <c r="G1696" s="281" t="s">
        <v>7735</v>
      </c>
      <c r="H1696" s="29">
        <v>108</v>
      </c>
      <c r="I1696" s="1020" t="s">
        <v>949</v>
      </c>
      <c r="J1696" s="1020" t="s">
        <v>949</v>
      </c>
      <c r="K1696" s="1020" t="s">
        <v>949</v>
      </c>
      <c r="L1696" s="29" t="s">
        <v>3937</v>
      </c>
      <c r="M1696" s="29" t="s">
        <v>1412</v>
      </c>
      <c r="N1696" s="106" t="s">
        <v>3938</v>
      </c>
      <c r="O1696" s="1070" t="s">
        <v>983</v>
      </c>
      <c r="P1696" s="106" t="s">
        <v>984</v>
      </c>
      <c r="Q1696" s="1070" t="s">
        <v>949</v>
      </c>
      <c r="R1696" s="29" t="s">
        <v>7705</v>
      </c>
      <c r="S1696" s="29" t="s">
        <v>949</v>
      </c>
      <c r="T1696" s="29" t="s">
        <v>949</v>
      </c>
      <c r="U1696" s="29" t="s">
        <v>949</v>
      </c>
      <c r="V1696" s="29" t="s">
        <v>949</v>
      </c>
      <c r="W1696" s="29" t="s">
        <v>949</v>
      </c>
      <c r="X1696" s="29" t="s">
        <v>949</v>
      </c>
      <c r="Y1696" s="29" t="s">
        <v>949</v>
      </c>
      <c r="Z1696" s="29" t="s">
        <v>949</v>
      </c>
      <c r="AA1696" s="29" t="s">
        <v>949</v>
      </c>
      <c r="AB1696" s="29" t="s">
        <v>949</v>
      </c>
      <c r="AC1696" s="29" t="s">
        <v>949</v>
      </c>
      <c r="AD1696" s="29" t="s">
        <v>949</v>
      </c>
      <c r="AE1696" s="29" t="s">
        <v>989</v>
      </c>
      <c r="AF1696" s="998" t="s">
        <v>132</v>
      </c>
      <c r="AG1696" s="998" t="s">
        <v>6330</v>
      </c>
      <c r="AH1696" s="29"/>
      <c r="AI1696" s="998"/>
      <c r="AJ1696" s="998">
        <f t="shared" si="154"/>
        <v>1</v>
      </c>
      <c r="AK1696" s="998">
        <f t="shared" si="155"/>
        <v>1</v>
      </c>
    </row>
    <row r="1697" spans="1:37" ht="16.5">
      <c r="A1697" s="1018"/>
      <c r="B1697" s="29">
        <f t="shared" si="153"/>
        <v>1695</v>
      </c>
      <c r="C1697" s="281" t="s">
        <v>3719</v>
      </c>
      <c r="D1697" s="291" t="s">
        <v>7736</v>
      </c>
      <c r="E1697" s="189" t="s">
        <v>7736</v>
      </c>
      <c r="F1697" s="106" t="s">
        <v>979</v>
      </c>
      <c r="G1697" s="281" t="s">
        <v>7737</v>
      </c>
      <c r="H1697" s="29">
        <v>108</v>
      </c>
      <c r="I1697" s="1020" t="s">
        <v>949</v>
      </c>
      <c r="J1697" s="1020" t="s">
        <v>949</v>
      </c>
      <c r="K1697" s="1020" t="s">
        <v>949</v>
      </c>
      <c r="L1697" s="29" t="s">
        <v>3937</v>
      </c>
      <c r="M1697" s="29" t="s">
        <v>1412</v>
      </c>
      <c r="N1697" s="106" t="s">
        <v>3938</v>
      </c>
      <c r="O1697" s="1070" t="s">
        <v>983</v>
      </c>
      <c r="P1697" s="106" t="s">
        <v>984</v>
      </c>
      <c r="Q1697" s="1070" t="s">
        <v>949</v>
      </c>
      <c r="R1697" s="29" t="s">
        <v>7705</v>
      </c>
      <c r="S1697" s="29" t="s">
        <v>949</v>
      </c>
      <c r="T1697" s="29" t="s">
        <v>949</v>
      </c>
      <c r="U1697" s="29" t="s">
        <v>949</v>
      </c>
      <c r="V1697" s="29" t="s">
        <v>949</v>
      </c>
      <c r="W1697" s="29" t="s">
        <v>949</v>
      </c>
      <c r="X1697" s="29" t="s">
        <v>949</v>
      </c>
      <c r="Y1697" s="29" t="s">
        <v>949</v>
      </c>
      <c r="Z1697" s="29" t="s">
        <v>949</v>
      </c>
      <c r="AA1697" s="29" t="s">
        <v>949</v>
      </c>
      <c r="AB1697" s="29" t="s">
        <v>949</v>
      </c>
      <c r="AC1697" s="29" t="s">
        <v>949</v>
      </c>
      <c r="AD1697" s="29" t="s">
        <v>949</v>
      </c>
      <c r="AE1697" s="29" t="s">
        <v>989</v>
      </c>
      <c r="AF1697" s="998" t="s">
        <v>132</v>
      </c>
      <c r="AG1697" s="998" t="s">
        <v>6330</v>
      </c>
      <c r="AH1697" s="29"/>
      <c r="AI1697" s="998"/>
      <c r="AJ1697" s="998">
        <f t="shared" si="154"/>
        <v>1</v>
      </c>
      <c r="AK1697" s="998">
        <f t="shared" si="155"/>
        <v>1</v>
      </c>
    </row>
    <row r="1698" spans="1:37" ht="16.5">
      <c r="A1698" s="1018"/>
      <c r="B1698" s="29">
        <f t="shared" si="153"/>
        <v>1696</v>
      </c>
      <c r="C1698" s="281" t="s">
        <v>3719</v>
      </c>
      <c r="D1698" s="291" t="s">
        <v>7738</v>
      </c>
      <c r="E1698" s="189" t="s">
        <v>7738</v>
      </c>
      <c r="F1698" s="106" t="s">
        <v>979</v>
      </c>
      <c r="G1698" s="281" t="s">
        <v>7739</v>
      </c>
      <c r="H1698" s="29">
        <v>108</v>
      </c>
      <c r="I1698" s="1020" t="s">
        <v>949</v>
      </c>
      <c r="J1698" s="1020" t="s">
        <v>949</v>
      </c>
      <c r="K1698" s="1020" t="s">
        <v>949</v>
      </c>
      <c r="L1698" s="29" t="s">
        <v>3937</v>
      </c>
      <c r="M1698" s="29" t="s">
        <v>1412</v>
      </c>
      <c r="N1698" s="106" t="s">
        <v>3938</v>
      </c>
      <c r="O1698" s="1070" t="s">
        <v>983</v>
      </c>
      <c r="P1698" s="106" t="s">
        <v>984</v>
      </c>
      <c r="Q1698" s="1070" t="s">
        <v>949</v>
      </c>
      <c r="R1698" s="29" t="s">
        <v>7705</v>
      </c>
      <c r="S1698" s="29" t="s">
        <v>949</v>
      </c>
      <c r="T1698" s="29" t="s">
        <v>949</v>
      </c>
      <c r="U1698" s="29" t="s">
        <v>949</v>
      </c>
      <c r="V1698" s="29" t="s">
        <v>949</v>
      </c>
      <c r="W1698" s="29" t="s">
        <v>949</v>
      </c>
      <c r="X1698" s="29" t="s">
        <v>949</v>
      </c>
      <c r="Y1698" s="29" t="s">
        <v>949</v>
      </c>
      <c r="Z1698" s="29" t="s">
        <v>949</v>
      </c>
      <c r="AA1698" s="29" t="s">
        <v>949</v>
      </c>
      <c r="AB1698" s="29" t="s">
        <v>949</v>
      </c>
      <c r="AC1698" s="29" t="s">
        <v>949</v>
      </c>
      <c r="AD1698" s="29" t="s">
        <v>949</v>
      </c>
      <c r="AE1698" s="29" t="s">
        <v>989</v>
      </c>
      <c r="AF1698" s="998" t="s">
        <v>132</v>
      </c>
      <c r="AG1698" s="998" t="s">
        <v>6330</v>
      </c>
      <c r="AH1698" s="29"/>
      <c r="AI1698" s="998"/>
      <c r="AJ1698" s="998">
        <f t="shared" si="154"/>
        <v>1</v>
      </c>
      <c r="AK1698" s="998">
        <f t="shared" si="155"/>
        <v>1</v>
      </c>
    </row>
    <row r="1699" spans="1:37" ht="16.5">
      <c r="A1699" s="1018"/>
      <c r="B1699" s="29">
        <f t="shared" si="153"/>
        <v>1697</v>
      </c>
      <c r="C1699" s="281" t="s">
        <v>3719</v>
      </c>
      <c r="D1699" s="291" t="s">
        <v>7740</v>
      </c>
      <c r="E1699" s="189" t="s">
        <v>7740</v>
      </c>
      <c r="F1699" s="106" t="s">
        <v>979</v>
      </c>
      <c r="G1699" s="281" t="s">
        <v>7741</v>
      </c>
      <c r="H1699" s="29">
        <v>108</v>
      </c>
      <c r="I1699" s="1020" t="s">
        <v>949</v>
      </c>
      <c r="J1699" s="1020" t="s">
        <v>949</v>
      </c>
      <c r="K1699" s="1020" t="s">
        <v>949</v>
      </c>
      <c r="L1699" s="29" t="s">
        <v>3937</v>
      </c>
      <c r="M1699" s="29" t="s">
        <v>1412</v>
      </c>
      <c r="N1699" s="106" t="s">
        <v>3938</v>
      </c>
      <c r="O1699" s="1070" t="s">
        <v>983</v>
      </c>
      <c r="P1699" s="106" t="s">
        <v>984</v>
      </c>
      <c r="Q1699" s="1070" t="s">
        <v>949</v>
      </c>
      <c r="R1699" s="29" t="s">
        <v>7705</v>
      </c>
      <c r="S1699" s="29" t="s">
        <v>949</v>
      </c>
      <c r="T1699" s="29" t="s">
        <v>949</v>
      </c>
      <c r="U1699" s="29" t="s">
        <v>949</v>
      </c>
      <c r="V1699" s="29" t="s">
        <v>949</v>
      </c>
      <c r="W1699" s="29" t="s">
        <v>949</v>
      </c>
      <c r="X1699" s="29" t="s">
        <v>949</v>
      </c>
      <c r="Y1699" s="29" t="s">
        <v>949</v>
      </c>
      <c r="Z1699" s="29" t="s">
        <v>949</v>
      </c>
      <c r="AA1699" s="29" t="s">
        <v>949</v>
      </c>
      <c r="AB1699" s="29" t="s">
        <v>949</v>
      </c>
      <c r="AC1699" s="29" t="s">
        <v>949</v>
      </c>
      <c r="AD1699" s="29" t="s">
        <v>949</v>
      </c>
      <c r="AE1699" s="29" t="s">
        <v>989</v>
      </c>
      <c r="AF1699" s="998" t="s">
        <v>132</v>
      </c>
      <c r="AG1699" s="998" t="s">
        <v>6330</v>
      </c>
      <c r="AH1699" s="29"/>
      <c r="AI1699" s="998"/>
      <c r="AJ1699" s="998">
        <f t="shared" si="154"/>
        <v>1</v>
      </c>
      <c r="AK1699" s="998">
        <f t="shared" si="155"/>
        <v>1</v>
      </c>
    </row>
    <row r="1700" spans="1:37" ht="16.5">
      <c r="A1700" s="1018"/>
      <c r="B1700" s="29">
        <f t="shared" si="153"/>
        <v>1698</v>
      </c>
      <c r="C1700" s="281" t="s">
        <v>3719</v>
      </c>
      <c r="D1700" s="291" t="s">
        <v>7742</v>
      </c>
      <c r="E1700" s="189" t="s">
        <v>7742</v>
      </c>
      <c r="F1700" s="106" t="s">
        <v>979</v>
      </c>
      <c r="G1700" s="281" t="s">
        <v>7743</v>
      </c>
      <c r="H1700" s="29">
        <v>108</v>
      </c>
      <c r="I1700" s="1020" t="s">
        <v>949</v>
      </c>
      <c r="J1700" s="1020" t="s">
        <v>949</v>
      </c>
      <c r="K1700" s="1020" t="s">
        <v>949</v>
      </c>
      <c r="L1700" s="29" t="s">
        <v>3937</v>
      </c>
      <c r="M1700" s="29" t="s">
        <v>1412</v>
      </c>
      <c r="N1700" s="106" t="s">
        <v>3938</v>
      </c>
      <c r="O1700" s="1070" t="s">
        <v>983</v>
      </c>
      <c r="P1700" s="106" t="s">
        <v>984</v>
      </c>
      <c r="Q1700" s="1070" t="s">
        <v>949</v>
      </c>
      <c r="R1700" s="29" t="s">
        <v>7705</v>
      </c>
      <c r="S1700" s="29" t="s">
        <v>949</v>
      </c>
      <c r="T1700" s="29" t="s">
        <v>949</v>
      </c>
      <c r="U1700" s="29" t="s">
        <v>949</v>
      </c>
      <c r="V1700" s="29" t="s">
        <v>949</v>
      </c>
      <c r="W1700" s="29" t="s">
        <v>949</v>
      </c>
      <c r="X1700" s="29" t="s">
        <v>949</v>
      </c>
      <c r="Y1700" s="29" t="s">
        <v>949</v>
      </c>
      <c r="Z1700" s="29" t="s">
        <v>949</v>
      </c>
      <c r="AA1700" s="29" t="s">
        <v>949</v>
      </c>
      <c r="AB1700" s="29" t="s">
        <v>949</v>
      </c>
      <c r="AC1700" s="29" t="s">
        <v>949</v>
      </c>
      <c r="AD1700" s="29" t="s">
        <v>949</v>
      </c>
      <c r="AE1700" s="29" t="s">
        <v>989</v>
      </c>
      <c r="AF1700" s="998" t="s">
        <v>132</v>
      </c>
      <c r="AG1700" s="998" t="s">
        <v>6330</v>
      </c>
      <c r="AH1700" s="29"/>
      <c r="AI1700" s="998"/>
      <c r="AJ1700" s="998">
        <f t="shared" si="154"/>
        <v>1</v>
      </c>
      <c r="AK1700" s="998">
        <f t="shared" si="155"/>
        <v>1</v>
      </c>
    </row>
    <row r="1701" spans="1:37" ht="16.5">
      <c r="A1701" s="1055"/>
      <c r="B1701" s="29">
        <f t="shared" si="153"/>
        <v>1699</v>
      </c>
      <c r="C1701" s="29" t="s">
        <v>466</v>
      </c>
      <c r="D1701" s="106" t="s">
        <v>7744</v>
      </c>
      <c r="E1701" s="106" t="s">
        <v>7744</v>
      </c>
      <c r="F1701" s="106" t="s">
        <v>979</v>
      </c>
      <c r="G1701" s="29" t="s">
        <v>7745</v>
      </c>
      <c r="H1701" s="29" t="s">
        <v>949</v>
      </c>
      <c r="I1701" s="29" t="s">
        <v>949</v>
      </c>
      <c r="J1701" s="29" t="s">
        <v>949</v>
      </c>
      <c r="K1701" s="29" t="s">
        <v>949</v>
      </c>
      <c r="L1701" s="29" t="s">
        <v>2463</v>
      </c>
      <c r="M1701" s="29" t="s">
        <v>1412</v>
      </c>
      <c r="N1701" s="106" t="s">
        <v>1421</v>
      </c>
      <c r="O1701" s="106" t="s">
        <v>1422</v>
      </c>
      <c r="P1701" s="106" t="s">
        <v>1423</v>
      </c>
      <c r="Q1701" s="106" t="s">
        <v>949</v>
      </c>
      <c r="R1701" s="29" t="s">
        <v>1424</v>
      </c>
      <c r="S1701" s="29" t="s">
        <v>949</v>
      </c>
      <c r="T1701" s="29" t="s">
        <v>949</v>
      </c>
      <c r="U1701" s="29" t="s">
        <v>949</v>
      </c>
      <c r="V1701" s="29" t="s">
        <v>949</v>
      </c>
      <c r="W1701" s="29" t="s">
        <v>949</v>
      </c>
      <c r="X1701" s="29" t="s">
        <v>949</v>
      </c>
      <c r="Y1701" s="29" t="s">
        <v>949</v>
      </c>
      <c r="Z1701" s="29" t="s">
        <v>949</v>
      </c>
      <c r="AA1701" s="29" t="s">
        <v>949</v>
      </c>
      <c r="AB1701" s="29" t="s">
        <v>949</v>
      </c>
      <c r="AC1701" s="29" t="s">
        <v>949</v>
      </c>
      <c r="AD1701" s="29" t="s">
        <v>949</v>
      </c>
      <c r="AE1701" s="29" t="s">
        <v>989</v>
      </c>
      <c r="AF1701" s="29" t="s">
        <v>132</v>
      </c>
      <c r="AG1701" s="29"/>
      <c r="AH1701" s="29"/>
      <c r="AI1701" s="998"/>
      <c r="AJ1701" s="998">
        <f t="shared" si="154"/>
        <v>1</v>
      </c>
      <c r="AK1701" s="998">
        <f t="shared" si="155"/>
        <v>1</v>
      </c>
    </row>
    <row r="1702" spans="1:37" ht="16.5">
      <c r="A1702" s="1055"/>
      <c r="B1702" s="29">
        <f t="shared" si="153"/>
        <v>1700</v>
      </c>
      <c r="C1702" s="29" t="s">
        <v>3719</v>
      </c>
      <c r="D1702" s="106" t="s">
        <v>2663</v>
      </c>
      <c r="E1702" s="106" t="s">
        <v>2663</v>
      </c>
      <c r="F1702" s="106" t="s">
        <v>979</v>
      </c>
      <c r="G1702" s="29" t="s">
        <v>2666</v>
      </c>
      <c r="H1702" s="29">
        <v>154.56000000000003</v>
      </c>
      <c r="I1702" s="29">
        <v>7.4999999999999997E-2</v>
      </c>
      <c r="J1702" s="1020" t="s">
        <v>949</v>
      </c>
      <c r="K1702" s="1020" t="s">
        <v>949</v>
      </c>
      <c r="L1702" s="29" t="s">
        <v>2667</v>
      </c>
      <c r="M1702" s="29" t="s">
        <v>2668</v>
      </c>
      <c r="N1702" s="1070" t="s">
        <v>1163</v>
      </c>
      <c r="O1702" s="1070" t="s">
        <v>949</v>
      </c>
      <c r="P1702" s="1070" t="s">
        <v>949</v>
      </c>
      <c r="Q1702" s="1070" t="s">
        <v>949</v>
      </c>
      <c r="R1702" s="29" t="s">
        <v>1424</v>
      </c>
      <c r="S1702" s="29" t="s">
        <v>949</v>
      </c>
      <c r="T1702" s="29" t="s">
        <v>949</v>
      </c>
      <c r="U1702" s="29" t="s">
        <v>949</v>
      </c>
      <c r="V1702" s="29" t="s">
        <v>949</v>
      </c>
      <c r="W1702" s="29" t="s">
        <v>949</v>
      </c>
      <c r="X1702" s="29" t="s">
        <v>949</v>
      </c>
      <c r="Y1702" s="29" t="s">
        <v>949</v>
      </c>
      <c r="Z1702" s="29" t="s">
        <v>949</v>
      </c>
      <c r="AA1702" s="29" t="s">
        <v>949</v>
      </c>
      <c r="AB1702" s="29" t="s">
        <v>949</v>
      </c>
      <c r="AC1702" s="29" t="s">
        <v>949</v>
      </c>
      <c r="AD1702" s="29" t="s">
        <v>949</v>
      </c>
      <c r="AE1702" s="29" t="s">
        <v>989</v>
      </c>
      <c r="AF1702" s="998" t="s">
        <v>132</v>
      </c>
      <c r="AG1702" s="998"/>
      <c r="AH1702" s="29"/>
      <c r="AI1702" s="998"/>
      <c r="AJ1702" s="998">
        <f t="shared" si="154"/>
        <v>1</v>
      </c>
      <c r="AK1702" s="998">
        <f t="shared" si="155"/>
        <v>1</v>
      </c>
    </row>
    <row r="1703" spans="1:37" ht="16.5">
      <c r="A1703" s="1018"/>
      <c r="B1703" s="29">
        <f t="shared" si="153"/>
        <v>1701</v>
      </c>
      <c r="C1703" s="29" t="s">
        <v>3719</v>
      </c>
      <c r="D1703" s="106" t="s">
        <v>4797</v>
      </c>
      <c r="E1703" s="106" t="s">
        <v>4798</v>
      </c>
      <c r="F1703" s="106" t="s">
        <v>979</v>
      </c>
      <c r="G1703" s="29" t="s">
        <v>4800</v>
      </c>
      <c r="H1703" s="29" t="s">
        <v>949</v>
      </c>
      <c r="I1703" s="29" t="s">
        <v>949</v>
      </c>
      <c r="J1703" s="29" t="s">
        <v>949</v>
      </c>
      <c r="K1703" s="29" t="s">
        <v>949</v>
      </c>
      <c r="L1703" s="1019" t="s">
        <v>4801</v>
      </c>
      <c r="M1703" s="1019" t="s">
        <v>1412</v>
      </c>
      <c r="N1703" s="106" t="s">
        <v>1421</v>
      </c>
      <c r="O1703" s="106" t="s">
        <v>1422</v>
      </c>
      <c r="P1703" s="106" t="s">
        <v>1423</v>
      </c>
      <c r="Q1703" s="155" t="s">
        <v>949</v>
      </c>
      <c r="R1703" s="1019" t="s">
        <v>1424</v>
      </c>
      <c r="S1703" s="998" t="s">
        <v>949</v>
      </c>
      <c r="T1703" s="998" t="s">
        <v>949</v>
      </c>
      <c r="U1703" s="998" t="s">
        <v>949</v>
      </c>
      <c r="V1703" s="998" t="s">
        <v>949</v>
      </c>
      <c r="W1703" s="998" t="s">
        <v>949</v>
      </c>
      <c r="X1703" s="998" t="s">
        <v>949</v>
      </c>
      <c r="Y1703" s="998" t="s">
        <v>949</v>
      </c>
      <c r="Z1703" s="998" t="s">
        <v>949</v>
      </c>
      <c r="AA1703" s="998" t="s">
        <v>949</v>
      </c>
      <c r="AB1703" s="998" t="s">
        <v>949</v>
      </c>
      <c r="AC1703" s="998" t="s">
        <v>949</v>
      </c>
      <c r="AD1703" s="998" t="s">
        <v>949</v>
      </c>
      <c r="AE1703" s="998" t="s">
        <v>989</v>
      </c>
      <c r="AF1703" s="998" t="s">
        <v>132</v>
      </c>
      <c r="AG1703" s="998"/>
      <c r="AH1703" s="998"/>
      <c r="AI1703" s="998"/>
      <c r="AJ1703" s="998">
        <f t="shared" si="154"/>
        <v>1</v>
      </c>
      <c r="AK1703" s="998">
        <f t="shared" si="155"/>
        <v>1</v>
      </c>
    </row>
    <row r="1704" spans="1:37" ht="16.5">
      <c r="A1704" s="1055"/>
      <c r="B1704" s="29">
        <v>2173</v>
      </c>
      <c r="C1704" s="29" t="s">
        <v>466</v>
      </c>
      <c r="D1704" s="106" t="s">
        <v>4915</v>
      </c>
      <c r="E1704" s="106" t="s">
        <v>4915</v>
      </c>
      <c r="F1704" s="106" t="s">
        <v>979</v>
      </c>
      <c r="G1704" s="29" t="s">
        <v>4916</v>
      </c>
      <c r="H1704" s="29" t="s">
        <v>949</v>
      </c>
      <c r="I1704" s="29" t="s">
        <v>949</v>
      </c>
      <c r="J1704" s="29" t="s">
        <v>949</v>
      </c>
      <c r="K1704" s="29" t="s">
        <v>949</v>
      </c>
      <c r="L1704" s="29" t="s">
        <v>2463</v>
      </c>
      <c r="M1704" s="29" t="s">
        <v>1412</v>
      </c>
      <c r="N1704" s="106" t="s">
        <v>1421</v>
      </c>
      <c r="O1704" s="106" t="s">
        <v>1422</v>
      </c>
      <c r="P1704" s="106" t="s">
        <v>1423</v>
      </c>
      <c r="Q1704" s="106" t="s">
        <v>949</v>
      </c>
      <c r="R1704" s="29" t="s">
        <v>1424</v>
      </c>
      <c r="S1704" s="29" t="s">
        <v>949</v>
      </c>
      <c r="T1704" s="29" t="s">
        <v>949</v>
      </c>
      <c r="U1704" s="29" t="s">
        <v>949</v>
      </c>
      <c r="V1704" s="29" t="s">
        <v>949</v>
      </c>
      <c r="W1704" s="29" t="s">
        <v>949</v>
      </c>
      <c r="X1704" s="29" t="s">
        <v>949</v>
      </c>
      <c r="Y1704" s="29" t="s">
        <v>949</v>
      </c>
      <c r="Z1704" s="29" t="s">
        <v>949</v>
      </c>
      <c r="AA1704" s="29" t="s">
        <v>949</v>
      </c>
      <c r="AB1704" s="29" t="s">
        <v>949</v>
      </c>
      <c r="AC1704" s="29" t="s">
        <v>949</v>
      </c>
      <c r="AD1704" s="29" t="s">
        <v>949</v>
      </c>
      <c r="AE1704" s="998" t="s">
        <v>989</v>
      </c>
      <c r="AF1704" s="29" t="s">
        <v>132</v>
      </c>
      <c r="AG1704" s="29"/>
      <c r="AH1704" s="29"/>
      <c r="AI1704" s="998"/>
      <c r="AJ1704" s="998">
        <v>1</v>
      </c>
      <c r="AK1704" s="998">
        <v>1</v>
      </c>
    </row>
    <row r="1705" spans="1:37" ht="16.5">
      <c r="A1705" s="1018"/>
      <c r="B1705" s="29">
        <f t="shared" ref="B1705:B1768" si="156">ROW()-2</f>
        <v>1703</v>
      </c>
      <c r="C1705" s="14" t="s">
        <v>3719</v>
      </c>
      <c r="D1705" s="106" t="s">
        <v>7746</v>
      </c>
      <c r="E1705" s="106" t="s">
        <v>7746</v>
      </c>
      <c r="F1705" s="106" t="s">
        <v>979</v>
      </c>
      <c r="G1705" s="14" t="s">
        <v>7747</v>
      </c>
      <c r="H1705" s="29" t="s">
        <v>949</v>
      </c>
      <c r="I1705" s="29" t="s">
        <v>949</v>
      </c>
      <c r="J1705" s="29" t="s">
        <v>5034</v>
      </c>
      <c r="K1705" s="29" t="s">
        <v>5034</v>
      </c>
      <c r="L1705" s="29" t="s">
        <v>3937</v>
      </c>
      <c r="M1705" s="29" t="s">
        <v>3808</v>
      </c>
      <c r="N1705" s="106" t="s">
        <v>3938</v>
      </c>
      <c r="O1705" s="106" t="s">
        <v>983</v>
      </c>
      <c r="P1705" s="106" t="s">
        <v>984</v>
      </c>
      <c r="Q1705" s="106" t="s">
        <v>949</v>
      </c>
      <c r="R1705" s="29" t="s">
        <v>1424</v>
      </c>
      <c r="S1705" s="29" t="s">
        <v>949</v>
      </c>
      <c r="T1705" s="29" t="s">
        <v>949</v>
      </c>
      <c r="U1705" s="29" t="s">
        <v>949</v>
      </c>
      <c r="V1705" s="14" t="s">
        <v>949</v>
      </c>
      <c r="W1705" s="14" t="s">
        <v>949</v>
      </c>
      <c r="X1705" s="14" t="s">
        <v>949</v>
      </c>
      <c r="Y1705" s="14" t="s">
        <v>949</v>
      </c>
      <c r="Z1705" s="14" t="s">
        <v>949</v>
      </c>
      <c r="AA1705" s="14" t="s">
        <v>949</v>
      </c>
      <c r="AB1705" s="14" t="s">
        <v>949</v>
      </c>
      <c r="AC1705" s="14" t="s">
        <v>949</v>
      </c>
      <c r="AD1705" s="14" t="s">
        <v>949</v>
      </c>
      <c r="AE1705" s="29" t="s">
        <v>989</v>
      </c>
      <c r="AF1705" s="998" t="s">
        <v>132</v>
      </c>
      <c r="AG1705" s="998"/>
      <c r="AH1705" s="998"/>
      <c r="AI1705" s="998"/>
      <c r="AJ1705" s="998">
        <f>COUNTIFS(D:D,D1705)</f>
        <v>1</v>
      </c>
      <c r="AK1705" s="998">
        <f>COUNTIFS(E:E,E1705)</f>
        <v>1</v>
      </c>
    </row>
    <row r="1706" spans="1:37" ht="16.5">
      <c r="A1706" s="1018"/>
      <c r="B1706" s="106">
        <f t="shared" si="156"/>
        <v>1704</v>
      </c>
      <c r="C1706" s="998" t="s">
        <v>3719</v>
      </c>
      <c r="D1706" s="1026" t="s">
        <v>3895</v>
      </c>
      <c r="E1706" s="1026" t="s">
        <v>3895</v>
      </c>
      <c r="F1706" s="106" t="s">
        <v>979</v>
      </c>
      <c r="G1706" s="998" t="s">
        <v>3897</v>
      </c>
      <c r="H1706" s="1020">
        <v>250.8</v>
      </c>
      <c r="I1706" s="1020">
        <v>9.5000000000000001E-2</v>
      </c>
      <c r="J1706" s="1020" t="s">
        <v>949</v>
      </c>
      <c r="K1706" s="1020" t="s">
        <v>949</v>
      </c>
      <c r="L1706" s="1020" t="s">
        <v>3881</v>
      </c>
      <c r="M1706" s="1020" t="s">
        <v>1881</v>
      </c>
      <c r="N1706" s="1070" t="s">
        <v>1882</v>
      </c>
      <c r="O1706" s="1070" t="s">
        <v>949</v>
      </c>
      <c r="P1706" s="1070" t="s">
        <v>949</v>
      </c>
      <c r="Q1706" s="1070" t="s">
        <v>949</v>
      </c>
      <c r="R1706" s="29" t="s">
        <v>986</v>
      </c>
      <c r="S1706" s="998" t="s">
        <v>949</v>
      </c>
      <c r="T1706" s="998" t="s">
        <v>949</v>
      </c>
      <c r="U1706" s="998" t="s">
        <v>949</v>
      </c>
      <c r="V1706" s="998" t="s">
        <v>949</v>
      </c>
      <c r="W1706" s="998" t="s">
        <v>949</v>
      </c>
      <c r="X1706" s="998" t="s">
        <v>949</v>
      </c>
      <c r="Y1706" s="998" t="s">
        <v>949</v>
      </c>
      <c r="Z1706" s="998" t="s">
        <v>949</v>
      </c>
      <c r="AA1706" s="998" t="s">
        <v>949</v>
      </c>
      <c r="AB1706" s="998" t="s">
        <v>949</v>
      </c>
      <c r="AC1706" s="998" t="s">
        <v>949</v>
      </c>
      <c r="AD1706" s="998" t="s">
        <v>949</v>
      </c>
      <c r="AE1706" s="29" t="s">
        <v>989</v>
      </c>
      <c r="AF1706" s="998" t="s">
        <v>132</v>
      </c>
      <c r="AG1706" s="106"/>
      <c r="AH1706" s="998"/>
      <c r="AI1706" s="998"/>
      <c r="AJ1706" s="998">
        <f>COUNTIFS(D:D,D1706)</f>
        <v>1</v>
      </c>
      <c r="AK1706" s="998">
        <f>COUNTIFS(E:E,E1706)</f>
        <v>1</v>
      </c>
    </row>
    <row r="1707" spans="1:37" ht="16.5">
      <c r="A1707" s="1018"/>
      <c r="B1707" s="29">
        <f t="shared" si="156"/>
        <v>1705</v>
      </c>
      <c r="C1707" s="998" t="s">
        <v>3719</v>
      </c>
      <c r="D1707" s="1026" t="s">
        <v>7748</v>
      </c>
      <c r="E1707" s="1026" t="s">
        <v>7748</v>
      </c>
      <c r="F1707" s="106" t="s">
        <v>979</v>
      </c>
      <c r="G1707" s="998" t="s">
        <v>7749</v>
      </c>
      <c r="H1707" s="1020">
        <f>75*50*0.07</f>
        <v>262.5</v>
      </c>
      <c r="I1707" s="1020">
        <v>7.0000000000000007E-2</v>
      </c>
      <c r="J1707" s="1020" t="s">
        <v>949</v>
      </c>
      <c r="K1707" s="1020" t="s">
        <v>949</v>
      </c>
      <c r="L1707" s="1020" t="s">
        <v>7750</v>
      </c>
      <c r="M1707" s="1020" t="s">
        <v>7751</v>
      </c>
      <c r="N1707" s="1070" t="s">
        <v>982</v>
      </c>
      <c r="O1707" s="1070" t="s">
        <v>983</v>
      </c>
      <c r="P1707" s="1070" t="s">
        <v>984</v>
      </c>
      <c r="Q1707" s="1070" t="s">
        <v>949</v>
      </c>
      <c r="R1707" s="1021" t="s">
        <v>1424</v>
      </c>
      <c r="S1707" s="29" t="s">
        <v>949</v>
      </c>
      <c r="T1707" s="29" t="s">
        <v>949</v>
      </c>
      <c r="U1707" s="29" t="s">
        <v>949</v>
      </c>
      <c r="V1707" s="29" t="s">
        <v>949</v>
      </c>
      <c r="W1707" s="29" t="s">
        <v>949</v>
      </c>
      <c r="X1707" s="29" t="s">
        <v>949</v>
      </c>
      <c r="Y1707" s="29" t="s">
        <v>949</v>
      </c>
      <c r="Z1707" s="29" t="s">
        <v>949</v>
      </c>
      <c r="AA1707" s="29" t="s">
        <v>949</v>
      </c>
      <c r="AB1707" s="29" t="s">
        <v>949</v>
      </c>
      <c r="AC1707" s="29" t="s">
        <v>949</v>
      </c>
      <c r="AD1707" s="29" t="s">
        <v>949</v>
      </c>
      <c r="AE1707" s="29" t="s">
        <v>989</v>
      </c>
      <c r="AF1707" s="998" t="s">
        <v>132</v>
      </c>
      <c r="AG1707" s="998"/>
      <c r="AH1707" s="998"/>
      <c r="AI1707" s="998"/>
      <c r="AJ1707" s="998">
        <f>COUNTIFS(E:E,E1707)</f>
        <v>1</v>
      </c>
      <c r="AK1707" s="998"/>
    </row>
    <row r="1708" spans="1:37" ht="16.5">
      <c r="A1708" s="1018"/>
      <c r="B1708" s="29">
        <f t="shared" si="156"/>
        <v>1706</v>
      </c>
      <c r="C1708" s="998" t="s">
        <v>3719</v>
      </c>
      <c r="D1708" s="1026" t="s">
        <v>7752</v>
      </c>
      <c r="E1708" s="1026" t="s">
        <v>7752</v>
      </c>
      <c r="F1708" s="106" t="s">
        <v>979</v>
      </c>
      <c r="G1708" s="998" t="s">
        <v>7753</v>
      </c>
      <c r="H1708" s="1020">
        <f>75*50*0.07</f>
        <v>262.5</v>
      </c>
      <c r="I1708" s="1020">
        <v>7.0000000000000007E-2</v>
      </c>
      <c r="J1708" s="1020" t="s">
        <v>949</v>
      </c>
      <c r="K1708" s="1020" t="s">
        <v>949</v>
      </c>
      <c r="L1708" s="1020" t="s">
        <v>7750</v>
      </c>
      <c r="M1708" s="1020" t="s">
        <v>7751</v>
      </c>
      <c r="N1708" s="1070" t="s">
        <v>982</v>
      </c>
      <c r="O1708" s="1070" t="s">
        <v>983</v>
      </c>
      <c r="P1708" s="1070" t="s">
        <v>984</v>
      </c>
      <c r="Q1708" s="1070" t="s">
        <v>949</v>
      </c>
      <c r="R1708" s="1021" t="s">
        <v>1424</v>
      </c>
      <c r="S1708" s="29" t="s">
        <v>949</v>
      </c>
      <c r="T1708" s="29" t="s">
        <v>949</v>
      </c>
      <c r="U1708" s="29" t="s">
        <v>949</v>
      </c>
      <c r="V1708" s="29" t="s">
        <v>949</v>
      </c>
      <c r="W1708" s="29" t="s">
        <v>949</v>
      </c>
      <c r="X1708" s="29" t="s">
        <v>949</v>
      </c>
      <c r="Y1708" s="29" t="s">
        <v>949</v>
      </c>
      <c r="Z1708" s="29" t="s">
        <v>949</v>
      </c>
      <c r="AA1708" s="29" t="s">
        <v>949</v>
      </c>
      <c r="AB1708" s="29" t="s">
        <v>949</v>
      </c>
      <c r="AC1708" s="29" t="s">
        <v>949</v>
      </c>
      <c r="AD1708" s="29" t="s">
        <v>949</v>
      </c>
      <c r="AE1708" s="29" t="s">
        <v>989</v>
      </c>
      <c r="AF1708" s="998" t="s">
        <v>132</v>
      </c>
      <c r="AG1708" s="998"/>
      <c r="AH1708" s="998"/>
      <c r="AI1708" s="998"/>
      <c r="AJ1708" s="998">
        <f>COUNTIFS(E:E,E1708)</f>
        <v>1</v>
      </c>
      <c r="AK1708" s="998"/>
    </row>
    <row r="1709" spans="1:37" ht="16.5">
      <c r="A1709" s="1018"/>
      <c r="B1709" s="29">
        <f t="shared" si="156"/>
        <v>1707</v>
      </c>
      <c r="C1709" s="281" t="s">
        <v>3719</v>
      </c>
      <c r="D1709" s="291" t="s">
        <v>7754</v>
      </c>
      <c r="E1709" s="291" t="s">
        <v>7755</v>
      </c>
      <c r="F1709" s="106" t="s">
        <v>979</v>
      </c>
      <c r="G1709" s="281" t="s">
        <v>7756</v>
      </c>
      <c r="H1709" s="281">
        <f>1200*950*5</f>
        <v>5700000</v>
      </c>
      <c r="I1709" s="281">
        <v>5</v>
      </c>
      <c r="J1709" s="1020" t="s">
        <v>949</v>
      </c>
      <c r="K1709" s="1020" t="s">
        <v>949</v>
      </c>
      <c r="L1709" s="281" t="s">
        <v>7757</v>
      </c>
      <c r="M1709" s="281" t="s">
        <v>5840</v>
      </c>
      <c r="N1709" s="291" t="s">
        <v>7758</v>
      </c>
      <c r="O1709" s="291" t="s">
        <v>5912</v>
      </c>
      <c r="P1709" s="291" t="s">
        <v>949</v>
      </c>
      <c r="Q1709" s="291" t="s">
        <v>949</v>
      </c>
      <c r="R1709" s="281" t="s">
        <v>4982</v>
      </c>
      <c r="S1709" s="29" t="s">
        <v>949</v>
      </c>
      <c r="T1709" s="281" t="s">
        <v>949</v>
      </c>
      <c r="U1709" s="998" t="s">
        <v>949</v>
      </c>
      <c r="V1709" s="998" t="s">
        <v>949</v>
      </c>
      <c r="W1709" s="998" t="s">
        <v>949</v>
      </c>
      <c r="X1709" s="998" t="s">
        <v>949</v>
      </c>
      <c r="Y1709" s="998" t="s">
        <v>949</v>
      </c>
      <c r="Z1709" s="998" t="s">
        <v>949</v>
      </c>
      <c r="AA1709" s="998" t="s">
        <v>949</v>
      </c>
      <c r="AB1709" s="998" t="s">
        <v>949</v>
      </c>
      <c r="AC1709" s="998" t="s">
        <v>949</v>
      </c>
      <c r="AD1709" s="998" t="s">
        <v>949</v>
      </c>
      <c r="AE1709" s="998" t="s">
        <v>989</v>
      </c>
      <c r="AF1709" s="998" t="s">
        <v>132</v>
      </c>
      <c r="AG1709" s="998"/>
      <c r="AH1709" s="998"/>
      <c r="AI1709" s="998"/>
      <c r="AJ1709" s="998">
        <f t="shared" ref="AJ1709:AJ1740" si="157">COUNTIFS(D:D,D1709)</f>
        <v>1</v>
      </c>
      <c r="AK1709" s="998">
        <f t="shared" ref="AK1709:AK1740" si="158">COUNTIFS(E:E,E1709)</f>
        <v>1</v>
      </c>
    </row>
    <row r="1710" spans="1:37" ht="16.5">
      <c r="A1710" s="1018"/>
      <c r="B1710" s="29">
        <f t="shared" si="156"/>
        <v>1708</v>
      </c>
      <c r="C1710" s="281" t="s">
        <v>3719</v>
      </c>
      <c r="D1710" s="291" t="s">
        <v>7759</v>
      </c>
      <c r="E1710" s="291" t="s">
        <v>7760</v>
      </c>
      <c r="F1710" s="106" t="s">
        <v>979</v>
      </c>
      <c r="G1710" s="281" t="s">
        <v>7761</v>
      </c>
      <c r="H1710" s="281">
        <f>1050*950*5</f>
        <v>4987500</v>
      </c>
      <c r="I1710" s="281">
        <v>5</v>
      </c>
      <c r="J1710" s="1020" t="s">
        <v>949</v>
      </c>
      <c r="K1710" s="1020" t="s">
        <v>949</v>
      </c>
      <c r="L1710" s="281" t="s">
        <v>7762</v>
      </c>
      <c r="M1710" s="281" t="s">
        <v>5840</v>
      </c>
      <c r="N1710" s="291" t="s">
        <v>4086</v>
      </c>
      <c r="O1710" s="291" t="s">
        <v>5912</v>
      </c>
      <c r="P1710" s="291" t="s">
        <v>949</v>
      </c>
      <c r="Q1710" s="291" t="s">
        <v>949</v>
      </c>
      <c r="R1710" s="281" t="s">
        <v>4982</v>
      </c>
      <c r="S1710" s="29" t="s">
        <v>949</v>
      </c>
      <c r="T1710" s="281" t="s">
        <v>949</v>
      </c>
      <c r="U1710" s="998" t="s">
        <v>949</v>
      </c>
      <c r="V1710" s="998" t="s">
        <v>949</v>
      </c>
      <c r="W1710" s="998" t="s">
        <v>949</v>
      </c>
      <c r="X1710" s="998" t="s">
        <v>949</v>
      </c>
      <c r="Y1710" s="998" t="s">
        <v>949</v>
      </c>
      <c r="Z1710" s="998" t="s">
        <v>949</v>
      </c>
      <c r="AA1710" s="998" t="s">
        <v>949</v>
      </c>
      <c r="AB1710" s="998" t="s">
        <v>949</v>
      </c>
      <c r="AC1710" s="998" t="s">
        <v>949</v>
      </c>
      <c r="AD1710" s="998" t="s">
        <v>949</v>
      </c>
      <c r="AE1710" s="998" t="s">
        <v>989</v>
      </c>
      <c r="AF1710" s="998" t="s">
        <v>132</v>
      </c>
      <c r="AG1710" s="998"/>
      <c r="AH1710" s="998"/>
      <c r="AI1710" s="998"/>
      <c r="AJ1710" s="998">
        <f t="shared" si="157"/>
        <v>1</v>
      </c>
      <c r="AK1710" s="998">
        <f t="shared" si="158"/>
        <v>1</v>
      </c>
    </row>
    <row r="1711" spans="1:37" ht="16.5">
      <c r="A1711" s="1018"/>
      <c r="B1711" s="106">
        <f t="shared" si="156"/>
        <v>1709</v>
      </c>
      <c r="C1711" s="1033" t="s">
        <v>3719</v>
      </c>
      <c r="D1711" s="1034" t="s">
        <v>7763</v>
      </c>
      <c r="E1711" s="1026" t="s">
        <v>7764</v>
      </c>
      <c r="F1711" s="106" t="s">
        <v>979</v>
      </c>
      <c r="G1711" s="1033" t="s">
        <v>7765</v>
      </c>
      <c r="H1711" s="1029">
        <f>513*393*260</f>
        <v>52418340</v>
      </c>
      <c r="I1711" s="998">
        <v>7</v>
      </c>
      <c r="J1711" s="29" t="s">
        <v>949</v>
      </c>
      <c r="K1711" s="29" t="s">
        <v>949</v>
      </c>
      <c r="L1711" s="998" t="s">
        <v>5573</v>
      </c>
      <c r="M1711" s="998" t="s">
        <v>5574</v>
      </c>
      <c r="N1711" s="1026" t="s">
        <v>3920</v>
      </c>
      <c r="O1711" s="1026" t="s">
        <v>5575</v>
      </c>
      <c r="P1711" s="106" t="s">
        <v>949</v>
      </c>
      <c r="Q1711" s="106" t="s">
        <v>949</v>
      </c>
      <c r="R1711" s="998" t="s">
        <v>3809</v>
      </c>
      <c r="S1711" s="29" t="s">
        <v>949</v>
      </c>
      <c r="T1711" s="29" t="s">
        <v>949</v>
      </c>
      <c r="U1711" s="29" t="s">
        <v>949</v>
      </c>
      <c r="V1711" s="14" t="s">
        <v>949</v>
      </c>
      <c r="W1711" s="14" t="s">
        <v>949</v>
      </c>
      <c r="X1711" s="14" t="s">
        <v>949</v>
      </c>
      <c r="Y1711" s="14" t="s">
        <v>949</v>
      </c>
      <c r="Z1711" s="14" t="s">
        <v>949</v>
      </c>
      <c r="AA1711" s="14" t="s">
        <v>949</v>
      </c>
      <c r="AB1711" s="14" t="s">
        <v>949</v>
      </c>
      <c r="AC1711" s="14" t="s">
        <v>949</v>
      </c>
      <c r="AD1711" s="14" t="s">
        <v>949</v>
      </c>
      <c r="AE1711" s="998" t="s">
        <v>989</v>
      </c>
      <c r="AF1711" s="1033" t="s">
        <v>132</v>
      </c>
      <c r="AG1711" s="998"/>
      <c r="AH1711" s="998"/>
      <c r="AI1711" s="998"/>
      <c r="AJ1711" s="998">
        <f t="shared" si="157"/>
        <v>1</v>
      </c>
      <c r="AK1711" s="998">
        <f t="shared" si="158"/>
        <v>1</v>
      </c>
    </row>
    <row r="1712" spans="1:37" ht="16.5">
      <c r="A1712" s="1018"/>
      <c r="B1712" s="106">
        <f t="shared" si="156"/>
        <v>1710</v>
      </c>
      <c r="C1712" s="1033" t="s">
        <v>3719</v>
      </c>
      <c r="D1712" s="1034" t="s">
        <v>7766</v>
      </c>
      <c r="E1712" s="1026" t="s">
        <v>7767</v>
      </c>
      <c r="F1712" s="106" t="s">
        <v>979</v>
      </c>
      <c r="G1712" s="1033" t="s">
        <v>7768</v>
      </c>
      <c r="H1712" s="1029">
        <f>513*393*260</f>
        <v>52418340</v>
      </c>
      <c r="I1712" s="998">
        <v>7</v>
      </c>
      <c r="J1712" s="29" t="s">
        <v>949</v>
      </c>
      <c r="K1712" s="29" t="s">
        <v>949</v>
      </c>
      <c r="L1712" s="998" t="s">
        <v>5573</v>
      </c>
      <c r="M1712" s="998" t="s">
        <v>5574</v>
      </c>
      <c r="N1712" s="1026" t="s">
        <v>3920</v>
      </c>
      <c r="O1712" s="1026" t="s">
        <v>5575</v>
      </c>
      <c r="P1712" s="106" t="s">
        <v>949</v>
      </c>
      <c r="Q1712" s="106" t="s">
        <v>949</v>
      </c>
      <c r="R1712" s="998" t="s">
        <v>3809</v>
      </c>
      <c r="S1712" s="29" t="s">
        <v>949</v>
      </c>
      <c r="T1712" s="29" t="s">
        <v>949</v>
      </c>
      <c r="U1712" s="29" t="s">
        <v>949</v>
      </c>
      <c r="V1712" s="14" t="s">
        <v>949</v>
      </c>
      <c r="W1712" s="14" t="s">
        <v>949</v>
      </c>
      <c r="X1712" s="14" t="s">
        <v>949</v>
      </c>
      <c r="Y1712" s="14" t="s">
        <v>949</v>
      </c>
      <c r="Z1712" s="14" t="s">
        <v>949</v>
      </c>
      <c r="AA1712" s="14" t="s">
        <v>949</v>
      </c>
      <c r="AB1712" s="14" t="s">
        <v>949</v>
      </c>
      <c r="AC1712" s="14" t="s">
        <v>949</v>
      </c>
      <c r="AD1712" s="14" t="s">
        <v>949</v>
      </c>
      <c r="AE1712" s="998" t="s">
        <v>989</v>
      </c>
      <c r="AF1712" s="1033" t="s">
        <v>132</v>
      </c>
      <c r="AG1712" s="998"/>
      <c r="AH1712" s="998"/>
      <c r="AI1712" s="998"/>
      <c r="AJ1712" s="998">
        <f t="shared" si="157"/>
        <v>1</v>
      </c>
      <c r="AK1712" s="998">
        <f t="shared" si="158"/>
        <v>1</v>
      </c>
    </row>
    <row r="1713" spans="1:37" ht="16.5">
      <c r="A1713" s="1018"/>
      <c r="B1713" s="106">
        <f t="shared" si="156"/>
        <v>1711</v>
      </c>
      <c r="C1713" s="1033" t="s">
        <v>3719</v>
      </c>
      <c r="D1713" s="1034" t="s">
        <v>7769</v>
      </c>
      <c r="E1713" s="1026" t="s">
        <v>7770</v>
      </c>
      <c r="F1713" s="106" t="s">
        <v>979</v>
      </c>
      <c r="G1713" s="1033" t="s">
        <v>7771</v>
      </c>
      <c r="H1713" s="1029">
        <f>513*393*260</f>
        <v>52418340</v>
      </c>
      <c r="I1713" s="998">
        <v>7</v>
      </c>
      <c r="J1713" s="29" t="s">
        <v>949</v>
      </c>
      <c r="K1713" s="29" t="s">
        <v>949</v>
      </c>
      <c r="L1713" s="998" t="s">
        <v>5573</v>
      </c>
      <c r="M1713" s="998" t="s">
        <v>5574</v>
      </c>
      <c r="N1713" s="1026" t="s">
        <v>3920</v>
      </c>
      <c r="O1713" s="1026" t="s">
        <v>5575</v>
      </c>
      <c r="P1713" s="106" t="s">
        <v>949</v>
      </c>
      <c r="Q1713" s="106" t="s">
        <v>949</v>
      </c>
      <c r="R1713" s="998" t="s">
        <v>3809</v>
      </c>
      <c r="S1713" s="29" t="s">
        <v>949</v>
      </c>
      <c r="T1713" s="29" t="s">
        <v>949</v>
      </c>
      <c r="U1713" s="29" t="s">
        <v>949</v>
      </c>
      <c r="V1713" s="14" t="s">
        <v>949</v>
      </c>
      <c r="W1713" s="14" t="s">
        <v>949</v>
      </c>
      <c r="X1713" s="14" t="s">
        <v>949</v>
      </c>
      <c r="Y1713" s="14" t="s">
        <v>949</v>
      </c>
      <c r="Z1713" s="14" t="s">
        <v>949</v>
      </c>
      <c r="AA1713" s="14" t="s">
        <v>949</v>
      </c>
      <c r="AB1713" s="14" t="s">
        <v>949</v>
      </c>
      <c r="AC1713" s="14" t="s">
        <v>949</v>
      </c>
      <c r="AD1713" s="14" t="s">
        <v>949</v>
      </c>
      <c r="AE1713" s="998" t="s">
        <v>989</v>
      </c>
      <c r="AF1713" s="1033" t="s">
        <v>132</v>
      </c>
      <c r="AG1713" s="998"/>
      <c r="AH1713" s="998"/>
      <c r="AI1713" s="998"/>
      <c r="AJ1713" s="998">
        <f t="shared" si="157"/>
        <v>1</v>
      </c>
      <c r="AK1713" s="998">
        <f t="shared" si="158"/>
        <v>1</v>
      </c>
    </row>
    <row r="1714" spans="1:37" ht="16.5">
      <c r="A1714" s="1018"/>
      <c r="B1714" s="106">
        <f t="shared" si="156"/>
        <v>1712</v>
      </c>
      <c r="C1714" s="1033" t="s">
        <v>3719</v>
      </c>
      <c r="D1714" s="1034" t="s">
        <v>7772</v>
      </c>
      <c r="E1714" s="1026" t="s">
        <v>7773</v>
      </c>
      <c r="F1714" s="106" t="s">
        <v>979</v>
      </c>
      <c r="G1714" s="1033" t="s">
        <v>7774</v>
      </c>
      <c r="H1714" s="1029">
        <f>488*363*210</f>
        <v>37200240</v>
      </c>
      <c r="I1714" s="998">
        <v>7</v>
      </c>
      <c r="J1714" s="29" t="s">
        <v>949</v>
      </c>
      <c r="K1714" s="29" t="s">
        <v>949</v>
      </c>
      <c r="L1714" s="998" t="s">
        <v>7775</v>
      </c>
      <c r="M1714" s="998" t="s">
        <v>5574</v>
      </c>
      <c r="N1714" s="1026" t="s">
        <v>3920</v>
      </c>
      <c r="O1714" s="1026" t="s">
        <v>5575</v>
      </c>
      <c r="P1714" s="106" t="s">
        <v>949</v>
      </c>
      <c r="Q1714" s="106" t="s">
        <v>949</v>
      </c>
      <c r="R1714" s="998" t="s">
        <v>3809</v>
      </c>
      <c r="S1714" s="29" t="s">
        <v>949</v>
      </c>
      <c r="T1714" s="29" t="s">
        <v>949</v>
      </c>
      <c r="U1714" s="29" t="s">
        <v>949</v>
      </c>
      <c r="V1714" s="14" t="s">
        <v>949</v>
      </c>
      <c r="W1714" s="14" t="s">
        <v>949</v>
      </c>
      <c r="X1714" s="14" t="s">
        <v>949</v>
      </c>
      <c r="Y1714" s="14" t="s">
        <v>949</v>
      </c>
      <c r="Z1714" s="14" t="s">
        <v>949</v>
      </c>
      <c r="AA1714" s="14" t="s">
        <v>949</v>
      </c>
      <c r="AB1714" s="14" t="s">
        <v>949</v>
      </c>
      <c r="AC1714" s="14" t="s">
        <v>949</v>
      </c>
      <c r="AD1714" s="14" t="s">
        <v>949</v>
      </c>
      <c r="AE1714" s="998" t="s">
        <v>989</v>
      </c>
      <c r="AF1714" s="1033" t="s">
        <v>132</v>
      </c>
      <c r="AG1714" s="998"/>
      <c r="AH1714" s="998"/>
      <c r="AI1714" s="998"/>
      <c r="AJ1714" s="998">
        <f t="shared" si="157"/>
        <v>1</v>
      </c>
      <c r="AK1714" s="998">
        <f t="shared" si="158"/>
        <v>1</v>
      </c>
    </row>
    <row r="1715" spans="1:37" ht="16.5">
      <c r="A1715" s="1018"/>
      <c r="B1715" s="106">
        <f t="shared" si="156"/>
        <v>1713</v>
      </c>
      <c r="C1715" s="1033" t="s">
        <v>3719</v>
      </c>
      <c r="D1715" s="1034" t="s">
        <v>7776</v>
      </c>
      <c r="E1715" s="1026" t="s">
        <v>7777</v>
      </c>
      <c r="F1715" s="106" t="s">
        <v>979</v>
      </c>
      <c r="G1715" s="1033" t="s">
        <v>7778</v>
      </c>
      <c r="H1715" s="1029">
        <f>488*363*210</f>
        <v>37200240</v>
      </c>
      <c r="I1715" s="998">
        <v>7</v>
      </c>
      <c r="J1715" s="29" t="s">
        <v>949</v>
      </c>
      <c r="K1715" s="29" t="s">
        <v>949</v>
      </c>
      <c r="L1715" s="998" t="s">
        <v>7775</v>
      </c>
      <c r="M1715" s="998" t="s">
        <v>5574</v>
      </c>
      <c r="N1715" s="1026" t="s">
        <v>3920</v>
      </c>
      <c r="O1715" s="1026" t="s">
        <v>5575</v>
      </c>
      <c r="P1715" s="106" t="s">
        <v>949</v>
      </c>
      <c r="Q1715" s="106" t="s">
        <v>949</v>
      </c>
      <c r="R1715" s="998" t="s">
        <v>3809</v>
      </c>
      <c r="S1715" s="29" t="s">
        <v>949</v>
      </c>
      <c r="T1715" s="29" t="s">
        <v>949</v>
      </c>
      <c r="U1715" s="29" t="s">
        <v>949</v>
      </c>
      <c r="V1715" s="14" t="s">
        <v>949</v>
      </c>
      <c r="W1715" s="14" t="s">
        <v>949</v>
      </c>
      <c r="X1715" s="14" t="s">
        <v>949</v>
      </c>
      <c r="Y1715" s="14" t="s">
        <v>949</v>
      </c>
      <c r="Z1715" s="14" t="s">
        <v>949</v>
      </c>
      <c r="AA1715" s="14" t="s">
        <v>949</v>
      </c>
      <c r="AB1715" s="14" t="s">
        <v>949</v>
      </c>
      <c r="AC1715" s="14" t="s">
        <v>949</v>
      </c>
      <c r="AD1715" s="14" t="s">
        <v>949</v>
      </c>
      <c r="AE1715" s="998" t="s">
        <v>989</v>
      </c>
      <c r="AF1715" s="1033" t="s">
        <v>132</v>
      </c>
      <c r="AG1715" s="998"/>
      <c r="AH1715" s="998"/>
      <c r="AI1715" s="998"/>
      <c r="AJ1715" s="998">
        <f t="shared" si="157"/>
        <v>1</v>
      </c>
      <c r="AK1715" s="998">
        <f t="shared" si="158"/>
        <v>1</v>
      </c>
    </row>
    <row r="1716" spans="1:37" ht="16.5">
      <c r="A1716" s="1018"/>
      <c r="B1716" s="106">
        <f t="shared" si="156"/>
        <v>1714</v>
      </c>
      <c r="C1716" s="1033" t="s">
        <v>3719</v>
      </c>
      <c r="D1716" s="1034" t="s">
        <v>7779</v>
      </c>
      <c r="E1716" s="1026" t="s">
        <v>7780</v>
      </c>
      <c r="F1716" s="106" t="s">
        <v>979</v>
      </c>
      <c r="G1716" s="1033" t="s">
        <v>7781</v>
      </c>
      <c r="H1716" s="1029">
        <f>324*169*90</f>
        <v>4928040</v>
      </c>
      <c r="I1716" s="998">
        <v>2</v>
      </c>
      <c r="J1716" s="29" t="s">
        <v>949</v>
      </c>
      <c r="K1716" s="29" t="s">
        <v>949</v>
      </c>
      <c r="L1716" s="998" t="s">
        <v>7782</v>
      </c>
      <c r="M1716" s="998" t="s">
        <v>5574</v>
      </c>
      <c r="N1716" s="1026" t="s">
        <v>3840</v>
      </c>
      <c r="O1716" s="1026" t="s">
        <v>5856</v>
      </c>
      <c r="P1716" s="106" t="s">
        <v>949</v>
      </c>
      <c r="Q1716" s="106" t="s">
        <v>949</v>
      </c>
      <c r="R1716" s="998" t="s">
        <v>1166</v>
      </c>
      <c r="S1716" s="29" t="s">
        <v>949</v>
      </c>
      <c r="T1716" s="29" t="s">
        <v>949</v>
      </c>
      <c r="U1716" s="29" t="s">
        <v>949</v>
      </c>
      <c r="V1716" s="14" t="s">
        <v>949</v>
      </c>
      <c r="W1716" s="14" t="s">
        <v>949</v>
      </c>
      <c r="X1716" s="14" t="s">
        <v>949</v>
      </c>
      <c r="Y1716" s="14" t="s">
        <v>949</v>
      </c>
      <c r="Z1716" s="14" t="s">
        <v>949</v>
      </c>
      <c r="AA1716" s="14" t="s">
        <v>949</v>
      </c>
      <c r="AB1716" s="14" t="s">
        <v>949</v>
      </c>
      <c r="AC1716" s="14" t="s">
        <v>949</v>
      </c>
      <c r="AD1716" s="14" t="s">
        <v>949</v>
      </c>
      <c r="AE1716" s="998" t="s">
        <v>989</v>
      </c>
      <c r="AF1716" s="1033" t="s">
        <v>132</v>
      </c>
      <c r="AG1716" s="998"/>
      <c r="AH1716" s="998"/>
      <c r="AI1716" s="998"/>
      <c r="AJ1716" s="998">
        <f t="shared" si="157"/>
        <v>1</v>
      </c>
      <c r="AK1716" s="998">
        <f t="shared" si="158"/>
        <v>1</v>
      </c>
    </row>
    <row r="1717" spans="1:37" ht="16.5">
      <c r="A1717" s="1018"/>
      <c r="B1717" s="106">
        <f t="shared" si="156"/>
        <v>1715</v>
      </c>
      <c r="C1717" s="1033" t="s">
        <v>3719</v>
      </c>
      <c r="D1717" s="1034" t="s">
        <v>7783</v>
      </c>
      <c r="E1717" s="1026" t="s">
        <v>7784</v>
      </c>
      <c r="F1717" s="106" t="s">
        <v>979</v>
      </c>
      <c r="G1717" s="1033" t="s">
        <v>7785</v>
      </c>
      <c r="H1717" s="1029">
        <f>525*335*376</f>
        <v>66129000</v>
      </c>
      <c r="I1717" s="998">
        <v>7</v>
      </c>
      <c r="J1717" s="29" t="s">
        <v>949</v>
      </c>
      <c r="K1717" s="29" t="s">
        <v>949</v>
      </c>
      <c r="L1717" s="998" t="s">
        <v>7786</v>
      </c>
      <c r="M1717" s="998" t="s">
        <v>5574</v>
      </c>
      <c r="N1717" s="1026" t="s">
        <v>3920</v>
      </c>
      <c r="O1717" s="1026" t="s">
        <v>6250</v>
      </c>
      <c r="P1717" s="106" t="s">
        <v>949</v>
      </c>
      <c r="Q1717" s="106" t="s">
        <v>949</v>
      </c>
      <c r="R1717" s="998" t="s">
        <v>1166</v>
      </c>
      <c r="S1717" s="29" t="s">
        <v>949</v>
      </c>
      <c r="T1717" s="29" t="s">
        <v>949</v>
      </c>
      <c r="U1717" s="29" t="s">
        <v>949</v>
      </c>
      <c r="V1717" s="14" t="s">
        <v>949</v>
      </c>
      <c r="W1717" s="14" t="s">
        <v>949</v>
      </c>
      <c r="X1717" s="14" t="s">
        <v>949</v>
      </c>
      <c r="Y1717" s="14" t="s">
        <v>949</v>
      </c>
      <c r="Z1717" s="14" t="s">
        <v>949</v>
      </c>
      <c r="AA1717" s="14" t="s">
        <v>949</v>
      </c>
      <c r="AB1717" s="14" t="s">
        <v>949</v>
      </c>
      <c r="AC1717" s="14" t="s">
        <v>949</v>
      </c>
      <c r="AD1717" s="14" t="s">
        <v>949</v>
      </c>
      <c r="AE1717" s="998" t="s">
        <v>1059</v>
      </c>
      <c r="AF1717" s="1033" t="s">
        <v>132</v>
      </c>
      <c r="AG1717" s="998"/>
      <c r="AH1717" s="998"/>
      <c r="AI1717" s="998"/>
      <c r="AJ1717" s="998">
        <f t="shared" si="157"/>
        <v>1</v>
      </c>
      <c r="AK1717" s="998">
        <f t="shared" si="158"/>
        <v>1</v>
      </c>
    </row>
    <row r="1718" spans="1:37" ht="16.5">
      <c r="A1718" s="1018"/>
      <c r="B1718" s="106">
        <f t="shared" si="156"/>
        <v>1716</v>
      </c>
      <c r="C1718" s="1033" t="s">
        <v>3719</v>
      </c>
      <c r="D1718" s="1034" t="s">
        <v>7787</v>
      </c>
      <c r="E1718" s="1026" t="s">
        <v>7788</v>
      </c>
      <c r="F1718" s="106" t="s">
        <v>979</v>
      </c>
      <c r="G1718" s="1033" t="s">
        <v>7789</v>
      </c>
      <c r="H1718" s="1029">
        <f>297*98*72</f>
        <v>2095632</v>
      </c>
      <c r="I1718" s="998">
        <v>2</v>
      </c>
      <c r="J1718" s="29" t="s">
        <v>949</v>
      </c>
      <c r="K1718" s="29" t="s">
        <v>949</v>
      </c>
      <c r="L1718" s="998" t="s">
        <v>5855</v>
      </c>
      <c r="M1718" s="998" t="s">
        <v>5574</v>
      </c>
      <c r="N1718" s="1026" t="s">
        <v>3840</v>
      </c>
      <c r="O1718" s="1026" t="s">
        <v>5856</v>
      </c>
      <c r="P1718" s="106" t="s">
        <v>949</v>
      </c>
      <c r="Q1718" s="106" t="s">
        <v>949</v>
      </c>
      <c r="R1718" s="998" t="s">
        <v>1166</v>
      </c>
      <c r="S1718" s="29" t="s">
        <v>949</v>
      </c>
      <c r="T1718" s="29" t="s">
        <v>949</v>
      </c>
      <c r="U1718" s="29" t="s">
        <v>949</v>
      </c>
      <c r="V1718" s="14" t="s">
        <v>949</v>
      </c>
      <c r="W1718" s="14" t="s">
        <v>949</v>
      </c>
      <c r="X1718" s="14" t="s">
        <v>949</v>
      </c>
      <c r="Y1718" s="14" t="s">
        <v>949</v>
      </c>
      <c r="Z1718" s="14" t="s">
        <v>949</v>
      </c>
      <c r="AA1718" s="14" t="s">
        <v>949</v>
      </c>
      <c r="AB1718" s="14" t="s">
        <v>949</v>
      </c>
      <c r="AC1718" s="14" t="s">
        <v>949</v>
      </c>
      <c r="AD1718" s="14" t="s">
        <v>949</v>
      </c>
      <c r="AE1718" s="998" t="s">
        <v>989</v>
      </c>
      <c r="AF1718" s="1033" t="s">
        <v>132</v>
      </c>
      <c r="AG1718" s="998"/>
      <c r="AH1718" s="998"/>
      <c r="AI1718" s="998"/>
      <c r="AJ1718" s="998">
        <f t="shared" si="157"/>
        <v>1</v>
      </c>
      <c r="AK1718" s="998">
        <f t="shared" si="158"/>
        <v>1</v>
      </c>
    </row>
    <row r="1719" spans="1:37" ht="16.5">
      <c r="A1719" s="1018"/>
      <c r="B1719" s="106">
        <f t="shared" si="156"/>
        <v>1717</v>
      </c>
      <c r="C1719" s="1033" t="s">
        <v>3719</v>
      </c>
      <c r="D1719" s="1034" t="s">
        <v>7790</v>
      </c>
      <c r="E1719" s="1026" t="s">
        <v>7791</v>
      </c>
      <c r="F1719" s="106" t="s">
        <v>979</v>
      </c>
      <c r="G1719" s="1033" t="s">
        <v>7792</v>
      </c>
      <c r="H1719" s="1029">
        <f>422*315*340</f>
        <v>45196200</v>
      </c>
      <c r="I1719" s="998">
        <v>7</v>
      </c>
      <c r="J1719" s="29" t="s">
        <v>949</v>
      </c>
      <c r="K1719" s="29" t="s">
        <v>949</v>
      </c>
      <c r="L1719" s="998" t="s">
        <v>6249</v>
      </c>
      <c r="M1719" s="998" t="s">
        <v>5574</v>
      </c>
      <c r="N1719" s="1026" t="s">
        <v>3920</v>
      </c>
      <c r="O1719" s="1026" t="s">
        <v>6250</v>
      </c>
      <c r="P1719" s="106" t="s">
        <v>949</v>
      </c>
      <c r="Q1719" s="106" t="s">
        <v>949</v>
      </c>
      <c r="R1719" s="998" t="s">
        <v>1166</v>
      </c>
      <c r="S1719" s="29" t="s">
        <v>949</v>
      </c>
      <c r="T1719" s="29" t="s">
        <v>949</v>
      </c>
      <c r="U1719" s="29" t="s">
        <v>949</v>
      </c>
      <c r="V1719" s="14" t="s">
        <v>949</v>
      </c>
      <c r="W1719" s="14" t="s">
        <v>949</v>
      </c>
      <c r="X1719" s="14" t="s">
        <v>949</v>
      </c>
      <c r="Y1719" s="14" t="s">
        <v>949</v>
      </c>
      <c r="Z1719" s="14" t="s">
        <v>949</v>
      </c>
      <c r="AA1719" s="14" t="s">
        <v>949</v>
      </c>
      <c r="AB1719" s="14" t="s">
        <v>949</v>
      </c>
      <c r="AC1719" s="14" t="s">
        <v>949</v>
      </c>
      <c r="AD1719" s="14" t="s">
        <v>949</v>
      </c>
      <c r="AE1719" s="998" t="s">
        <v>989</v>
      </c>
      <c r="AF1719" s="1033" t="s">
        <v>132</v>
      </c>
      <c r="AG1719" s="998"/>
      <c r="AH1719" s="998"/>
      <c r="AI1719" s="998"/>
      <c r="AJ1719" s="998">
        <f t="shared" si="157"/>
        <v>1</v>
      </c>
      <c r="AK1719" s="998">
        <f t="shared" si="158"/>
        <v>1</v>
      </c>
    </row>
    <row r="1720" spans="1:37" ht="16.5">
      <c r="A1720" s="1018"/>
      <c r="B1720" s="106">
        <f t="shared" si="156"/>
        <v>1718</v>
      </c>
      <c r="C1720" s="1033" t="s">
        <v>3719</v>
      </c>
      <c r="D1720" s="1034" t="s">
        <v>7793</v>
      </c>
      <c r="E1720" s="1026" t="s">
        <v>7794</v>
      </c>
      <c r="F1720" s="106" t="s">
        <v>979</v>
      </c>
      <c r="G1720" s="1033" t="s">
        <v>7795</v>
      </c>
      <c r="H1720" s="1029">
        <f>305*187*70</f>
        <v>3992450</v>
      </c>
      <c r="I1720" s="998">
        <v>2</v>
      </c>
      <c r="J1720" s="29" t="s">
        <v>949</v>
      </c>
      <c r="K1720" s="29" t="s">
        <v>949</v>
      </c>
      <c r="L1720" s="998" t="s">
        <v>7796</v>
      </c>
      <c r="M1720" s="998" t="s">
        <v>5574</v>
      </c>
      <c r="N1720" s="1026" t="s">
        <v>3840</v>
      </c>
      <c r="O1720" s="1026" t="s">
        <v>5856</v>
      </c>
      <c r="P1720" s="106" t="s">
        <v>949</v>
      </c>
      <c r="Q1720" s="106" t="s">
        <v>949</v>
      </c>
      <c r="R1720" s="998" t="s">
        <v>1166</v>
      </c>
      <c r="S1720" s="29" t="s">
        <v>949</v>
      </c>
      <c r="T1720" s="29" t="s">
        <v>949</v>
      </c>
      <c r="U1720" s="29" t="s">
        <v>949</v>
      </c>
      <c r="V1720" s="14" t="s">
        <v>949</v>
      </c>
      <c r="W1720" s="14" t="s">
        <v>949</v>
      </c>
      <c r="X1720" s="14" t="s">
        <v>949</v>
      </c>
      <c r="Y1720" s="14" t="s">
        <v>949</v>
      </c>
      <c r="Z1720" s="14" t="s">
        <v>949</v>
      </c>
      <c r="AA1720" s="14" t="s">
        <v>949</v>
      </c>
      <c r="AB1720" s="14" t="s">
        <v>949</v>
      </c>
      <c r="AC1720" s="14" t="s">
        <v>949</v>
      </c>
      <c r="AD1720" s="14" t="s">
        <v>949</v>
      </c>
      <c r="AE1720" s="998" t="s">
        <v>989</v>
      </c>
      <c r="AF1720" s="1033" t="s">
        <v>132</v>
      </c>
      <c r="AG1720" s="998"/>
      <c r="AH1720" s="998"/>
      <c r="AI1720" s="998"/>
      <c r="AJ1720" s="998">
        <f t="shared" si="157"/>
        <v>1</v>
      </c>
      <c r="AK1720" s="998">
        <f t="shared" si="158"/>
        <v>1</v>
      </c>
    </row>
    <row r="1721" spans="1:37" ht="14.45" customHeight="1">
      <c r="A1721" s="1018"/>
      <c r="B1721" s="106">
        <f t="shared" si="156"/>
        <v>1719</v>
      </c>
      <c r="C1721" s="1033" t="s">
        <v>3719</v>
      </c>
      <c r="D1721" s="1034" t="s">
        <v>7797</v>
      </c>
      <c r="E1721" s="1026" t="s">
        <v>7798</v>
      </c>
      <c r="F1721" s="106" t="s">
        <v>979</v>
      </c>
      <c r="G1721" s="1033" t="s">
        <v>7799</v>
      </c>
      <c r="H1721" s="1029">
        <f>326*206*312</f>
        <v>20952672</v>
      </c>
      <c r="I1721" s="998">
        <v>7</v>
      </c>
      <c r="J1721" s="29" t="s">
        <v>949</v>
      </c>
      <c r="K1721" s="29" t="s">
        <v>949</v>
      </c>
      <c r="L1721" s="998" t="s">
        <v>7800</v>
      </c>
      <c r="M1721" s="998" t="s">
        <v>5574</v>
      </c>
      <c r="N1721" s="1026" t="s">
        <v>3920</v>
      </c>
      <c r="O1721" s="1026" t="s">
        <v>6250</v>
      </c>
      <c r="P1721" s="106" t="s">
        <v>949</v>
      </c>
      <c r="Q1721" s="106" t="s">
        <v>949</v>
      </c>
      <c r="R1721" s="998" t="s">
        <v>1166</v>
      </c>
      <c r="S1721" s="29" t="s">
        <v>949</v>
      </c>
      <c r="T1721" s="29" t="s">
        <v>949</v>
      </c>
      <c r="U1721" s="29" t="s">
        <v>949</v>
      </c>
      <c r="V1721" s="14" t="s">
        <v>949</v>
      </c>
      <c r="W1721" s="14" t="s">
        <v>949</v>
      </c>
      <c r="X1721" s="14" t="s">
        <v>949</v>
      </c>
      <c r="Y1721" s="14" t="s">
        <v>949</v>
      </c>
      <c r="Z1721" s="14" t="s">
        <v>949</v>
      </c>
      <c r="AA1721" s="14" t="s">
        <v>949</v>
      </c>
      <c r="AB1721" s="14" t="s">
        <v>949</v>
      </c>
      <c r="AC1721" s="14" t="s">
        <v>949</v>
      </c>
      <c r="AD1721" s="14" t="s">
        <v>949</v>
      </c>
      <c r="AE1721" s="998" t="s">
        <v>989</v>
      </c>
      <c r="AF1721" s="1033" t="s">
        <v>132</v>
      </c>
      <c r="AG1721" s="998"/>
      <c r="AH1721" s="998"/>
      <c r="AI1721" s="998"/>
      <c r="AJ1721" s="998">
        <f t="shared" si="157"/>
        <v>1</v>
      </c>
      <c r="AK1721" s="998">
        <f t="shared" si="158"/>
        <v>1</v>
      </c>
    </row>
    <row r="1722" spans="1:37" ht="14.45" customHeight="1">
      <c r="A1722" s="1018"/>
      <c r="B1722" s="106">
        <f t="shared" si="156"/>
        <v>1720</v>
      </c>
      <c r="C1722" s="1033" t="s">
        <v>3719</v>
      </c>
      <c r="D1722" s="1034" t="s">
        <v>7801</v>
      </c>
      <c r="E1722" s="1026" t="s">
        <v>7802</v>
      </c>
      <c r="F1722" s="106" t="s">
        <v>979</v>
      </c>
      <c r="G1722" s="1033" t="s">
        <v>7803</v>
      </c>
      <c r="H1722" s="1029">
        <f>305*280*70</f>
        <v>5978000</v>
      </c>
      <c r="I1722" s="998">
        <v>2</v>
      </c>
      <c r="J1722" s="29" t="s">
        <v>949</v>
      </c>
      <c r="K1722" s="29" t="s">
        <v>949</v>
      </c>
      <c r="L1722" s="998" t="s">
        <v>7804</v>
      </c>
      <c r="M1722" s="998" t="s">
        <v>5574</v>
      </c>
      <c r="N1722" s="1026" t="s">
        <v>3840</v>
      </c>
      <c r="O1722" s="1026" t="s">
        <v>5856</v>
      </c>
      <c r="P1722" s="106" t="s">
        <v>949</v>
      </c>
      <c r="Q1722" s="106" t="s">
        <v>949</v>
      </c>
      <c r="R1722" s="998" t="s">
        <v>1166</v>
      </c>
      <c r="S1722" s="29" t="s">
        <v>949</v>
      </c>
      <c r="T1722" s="29" t="s">
        <v>949</v>
      </c>
      <c r="U1722" s="29" t="s">
        <v>949</v>
      </c>
      <c r="V1722" s="14" t="s">
        <v>949</v>
      </c>
      <c r="W1722" s="14" t="s">
        <v>949</v>
      </c>
      <c r="X1722" s="14" t="s">
        <v>949</v>
      </c>
      <c r="Y1722" s="14" t="s">
        <v>949</v>
      </c>
      <c r="Z1722" s="14" t="s">
        <v>949</v>
      </c>
      <c r="AA1722" s="14" t="s">
        <v>949</v>
      </c>
      <c r="AB1722" s="14" t="s">
        <v>949</v>
      </c>
      <c r="AC1722" s="14" t="s">
        <v>949</v>
      </c>
      <c r="AD1722" s="14" t="s">
        <v>949</v>
      </c>
      <c r="AE1722" s="998" t="s">
        <v>989</v>
      </c>
      <c r="AF1722" s="1033" t="s">
        <v>132</v>
      </c>
      <c r="AG1722" s="998"/>
      <c r="AH1722" s="998"/>
      <c r="AI1722" s="998"/>
      <c r="AJ1722" s="998">
        <f t="shared" si="157"/>
        <v>1</v>
      </c>
      <c r="AK1722" s="998">
        <f t="shared" si="158"/>
        <v>1</v>
      </c>
    </row>
    <row r="1723" spans="1:37" ht="14.45" customHeight="1">
      <c r="A1723" s="1018"/>
      <c r="B1723" s="106">
        <f t="shared" si="156"/>
        <v>1721</v>
      </c>
      <c r="C1723" s="1033" t="s">
        <v>3719</v>
      </c>
      <c r="D1723" s="1034" t="s">
        <v>7805</v>
      </c>
      <c r="E1723" s="1026" t="s">
        <v>7806</v>
      </c>
      <c r="F1723" s="106" t="s">
        <v>979</v>
      </c>
      <c r="G1723" s="1033" t="s">
        <v>7807</v>
      </c>
      <c r="H1723" s="1029">
        <f>576*326*312</f>
        <v>58586112</v>
      </c>
      <c r="I1723" s="998">
        <v>7</v>
      </c>
      <c r="J1723" s="29" t="s">
        <v>949</v>
      </c>
      <c r="K1723" s="29" t="s">
        <v>949</v>
      </c>
      <c r="L1723" s="998" t="s">
        <v>7808</v>
      </c>
      <c r="M1723" s="998" t="s">
        <v>5574</v>
      </c>
      <c r="N1723" s="1026" t="s">
        <v>3920</v>
      </c>
      <c r="O1723" s="1026" t="s">
        <v>6250</v>
      </c>
      <c r="P1723" s="106" t="s">
        <v>949</v>
      </c>
      <c r="Q1723" s="106" t="s">
        <v>949</v>
      </c>
      <c r="R1723" s="998" t="s">
        <v>1166</v>
      </c>
      <c r="S1723" s="29" t="s">
        <v>949</v>
      </c>
      <c r="T1723" s="29" t="s">
        <v>949</v>
      </c>
      <c r="U1723" s="29" t="s">
        <v>949</v>
      </c>
      <c r="V1723" s="14" t="s">
        <v>949</v>
      </c>
      <c r="W1723" s="14" t="s">
        <v>949</v>
      </c>
      <c r="X1723" s="14" t="s">
        <v>949</v>
      </c>
      <c r="Y1723" s="14" t="s">
        <v>949</v>
      </c>
      <c r="Z1723" s="14" t="s">
        <v>949</v>
      </c>
      <c r="AA1723" s="14" t="s">
        <v>949</v>
      </c>
      <c r="AB1723" s="14" t="s">
        <v>949</v>
      </c>
      <c r="AC1723" s="14" t="s">
        <v>949</v>
      </c>
      <c r="AD1723" s="14" t="s">
        <v>949</v>
      </c>
      <c r="AE1723" s="998" t="s">
        <v>989</v>
      </c>
      <c r="AF1723" s="1033" t="s">
        <v>132</v>
      </c>
      <c r="AG1723" s="998"/>
      <c r="AH1723" s="998"/>
      <c r="AI1723" s="998"/>
      <c r="AJ1723" s="998">
        <f t="shared" si="157"/>
        <v>1</v>
      </c>
      <c r="AK1723" s="998">
        <f t="shared" si="158"/>
        <v>1</v>
      </c>
    </row>
    <row r="1724" spans="1:37" ht="14.45" customHeight="1">
      <c r="A1724" s="1018"/>
      <c r="B1724" s="106">
        <f t="shared" si="156"/>
        <v>1722</v>
      </c>
      <c r="C1724" s="1033" t="s">
        <v>3719</v>
      </c>
      <c r="D1724" s="1034" t="s">
        <v>7809</v>
      </c>
      <c r="E1724" s="1026" t="s">
        <v>7810</v>
      </c>
      <c r="F1724" s="106" t="s">
        <v>979</v>
      </c>
      <c r="G1724" s="1033" t="s">
        <v>7811</v>
      </c>
      <c r="H1724" s="998">
        <f>486*356*290</f>
        <v>50174640</v>
      </c>
      <c r="I1724" s="998">
        <v>7</v>
      </c>
      <c r="J1724" s="29" t="s">
        <v>949</v>
      </c>
      <c r="K1724" s="29" t="s">
        <v>949</v>
      </c>
      <c r="L1724" s="998" t="s">
        <v>7812</v>
      </c>
      <c r="M1724" s="998" t="s">
        <v>5574</v>
      </c>
      <c r="N1724" s="1026" t="s">
        <v>3920</v>
      </c>
      <c r="O1724" s="1026" t="s">
        <v>7813</v>
      </c>
      <c r="P1724" s="106" t="s">
        <v>949</v>
      </c>
      <c r="Q1724" s="106" t="s">
        <v>949</v>
      </c>
      <c r="R1724" s="1019" t="s">
        <v>3809</v>
      </c>
      <c r="S1724" s="29" t="s">
        <v>949</v>
      </c>
      <c r="T1724" s="29" t="s">
        <v>949</v>
      </c>
      <c r="U1724" s="29" t="s">
        <v>949</v>
      </c>
      <c r="V1724" s="14" t="s">
        <v>949</v>
      </c>
      <c r="W1724" s="14" t="s">
        <v>949</v>
      </c>
      <c r="X1724" s="14" t="s">
        <v>949</v>
      </c>
      <c r="Y1724" s="14" t="s">
        <v>949</v>
      </c>
      <c r="Z1724" s="14" t="s">
        <v>949</v>
      </c>
      <c r="AA1724" s="14" t="s">
        <v>949</v>
      </c>
      <c r="AB1724" s="14" t="s">
        <v>949</v>
      </c>
      <c r="AC1724" s="14" t="s">
        <v>949</v>
      </c>
      <c r="AD1724" s="14" t="s">
        <v>949</v>
      </c>
      <c r="AE1724" s="998" t="s">
        <v>989</v>
      </c>
      <c r="AF1724" s="1033" t="s">
        <v>132</v>
      </c>
      <c r="AG1724" s="998"/>
      <c r="AH1724" s="998"/>
      <c r="AI1724" s="998"/>
      <c r="AJ1724" s="998">
        <f t="shared" si="157"/>
        <v>1</v>
      </c>
      <c r="AK1724" s="998">
        <f t="shared" si="158"/>
        <v>1</v>
      </c>
    </row>
    <row r="1725" spans="1:37" ht="14.45" customHeight="1">
      <c r="A1725" s="1018"/>
      <c r="B1725" s="106">
        <f t="shared" si="156"/>
        <v>1723</v>
      </c>
      <c r="C1725" s="1033" t="s">
        <v>3719</v>
      </c>
      <c r="D1725" s="1042" t="s">
        <v>7814</v>
      </c>
      <c r="E1725" s="1026" t="s">
        <v>7815</v>
      </c>
      <c r="F1725" s="106" t="s">
        <v>979</v>
      </c>
      <c r="G1725" s="1033" t="s">
        <v>7816</v>
      </c>
      <c r="H1725" s="998">
        <f>486*356*290</f>
        <v>50174640</v>
      </c>
      <c r="I1725" s="998">
        <v>7</v>
      </c>
      <c r="J1725" s="29" t="s">
        <v>949</v>
      </c>
      <c r="K1725" s="29" t="s">
        <v>949</v>
      </c>
      <c r="L1725" s="998" t="s">
        <v>7812</v>
      </c>
      <c r="M1725" s="998" t="s">
        <v>7817</v>
      </c>
      <c r="N1725" s="1026" t="s">
        <v>3920</v>
      </c>
      <c r="O1725" s="1026" t="s">
        <v>7818</v>
      </c>
      <c r="P1725" s="106" t="s">
        <v>949</v>
      </c>
      <c r="Q1725" s="106" t="s">
        <v>949</v>
      </c>
      <c r="R1725" s="1019" t="s">
        <v>3827</v>
      </c>
      <c r="S1725" s="29" t="s">
        <v>949</v>
      </c>
      <c r="T1725" s="29" t="s">
        <v>949</v>
      </c>
      <c r="U1725" s="29" t="s">
        <v>949</v>
      </c>
      <c r="V1725" s="14" t="s">
        <v>949</v>
      </c>
      <c r="W1725" s="14" t="s">
        <v>949</v>
      </c>
      <c r="X1725" s="14" t="s">
        <v>949</v>
      </c>
      <c r="Y1725" s="14" t="s">
        <v>949</v>
      </c>
      <c r="Z1725" s="14" t="s">
        <v>949</v>
      </c>
      <c r="AA1725" s="14" t="s">
        <v>949</v>
      </c>
      <c r="AB1725" s="14" t="s">
        <v>949</v>
      </c>
      <c r="AC1725" s="14" t="s">
        <v>949</v>
      </c>
      <c r="AD1725" s="14" t="s">
        <v>949</v>
      </c>
      <c r="AE1725" s="998" t="s">
        <v>989</v>
      </c>
      <c r="AF1725" s="1033" t="s">
        <v>132</v>
      </c>
      <c r="AG1725" s="998"/>
      <c r="AH1725" s="998"/>
      <c r="AI1725" s="998"/>
      <c r="AJ1725" s="998">
        <f t="shared" si="157"/>
        <v>1</v>
      </c>
      <c r="AK1725" s="998">
        <f t="shared" si="158"/>
        <v>1</v>
      </c>
    </row>
    <row r="1726" spans="1:37" ht="14.45" customHeight="1">
      <c r="A1726" s="1018"/>
      <c r="B1726" s="106">
        <f t="shared" si="156"/>
        <v>1724</v>
      </c>
      <c r="C1726" s="1033" t="s">
        <v>3719</v>
      </c>
      <c r="D1726" s="1043" t="s">
        <v>7819</v>
      </c>
      <c r="E1726" s="1026" t="s">
        <v>7820</v>
      </c>
      <c r="F1726" s="106" t="s">
        <v>979</v>
      </c>
      <c r="G1726" s="1033" t="s">
        <v>7821</v>
      </c>
      <c r="H1726" s="998">
        <f>480*406*405</f>
        <v>78926400</v>
      </c>
      <c r="I1726" s="998">
        <v>7</v>
      </c>
      <c r="J1726" s="29" t="s">
        <v>949</v>
      </c>
      <c r="K1726" s="29" t="s">
        <v>949</v>
      </c>
      <c r="L1726" s="998" t="s">
        <v>7822</v>
      </c>
      <c r="M1726" s="998" t="s">
        <v>7817</v>
      </c>
      <c r="N1726" s="1026" t="s">
        <v>3920</v>
      </c>
      <c r="O1726" s="1026" t="s">
        <v>7818</v>
      </c>
      <c r="P1726" s="106" t="s">
        <v>949</v>
      </c>
      <c r="Q1726" s="106" t="s">
        <v>949</v>
      </c>
      <c r="R1726" s="1019" t="s">
        <v>3827</v>
      </c>
      <c r="S1726" s="29" t="s">
        <v>949</v>
      </c>
      <c r="T1726" s="29" t="s">
        <v>949</v>
      </c>
      <c r="U1726" s="29" t="s">
        <v>949</v>
      </c>
      <c r="V1726" s="14" t="s">
        <v>949</v>
      </c>
      <c r="W1726" s="14" t="s">
        <v>949</v>
      </c>
      <c r="X1726" s="14" t="s">
        <v>949</v>
      </c>
      <c r="Y1726" s="14" t="s">
        <v>949</v>
      </c>
      <c r="Z1726" s="14" t="s">
        <v>949</v>
      </c>
      <c r="AA1726" s="14" t="s">
        <v>949</v>
      </c>
      <c r="AB1726" s="14" t="s">
        <v>949</v>
      </c>
      <c r="AC1726" s="14" t="s">
        <v>949</v>
      </c>
      <c r="AD1726" s="14" t="s">
        <v>949</v>
      </c>
      <c r="AE1726" s="998" t="s">
        <v>989</v>
      </c>
      <c r="AF1726" s="1033" t="s">
        <v>132</v>
      </c>
      <c r="AG1726" s="998"/>
      <c r="AH1726" s="998"/>
      <c r="AI1726" s="998"/>
      <c r="AJ1726" s="998">
        <f t="shared" si="157"/>
        <v>1</v>
      </c>
      <c r="AK1726" s="998">
        <f t="shared" si="158"/>
        <v>1</v>
      </c>
    </row>
    <row r="1727" spans="1:37" ht="14.45" customHeight="1">
      <c r="A1727" s="1018"/>
      <c r="B1727" s="106">
        <f t="shared" si="156"/>
        <v>1725</v>
      </c>
      <c r="C1727" s="1033" t="s">
        <v>3719</v>
      </c>
      <c r="D1727" s="1034" t="s">
        <v>7823</v>
      </c>
      <c r="E1727" s="1026" t="s">
        <v>7824</v>
      </c>
      <c r="F1727" s="106" t="s">
        <v>979</v>
      </c>
      <c r="G1727" s="1033" t="s">
        <v>7825</v>
      </c>
      <c r="H1727" s="1029">
        <f>324*169*90</f>
        <v>4928040</v>
      </c>
      <c r="I1727" s="998">
        <v>2</v>
      </c>
      <c r="J1727" s="29" t="s">
        <v>949</v>
      </c>
      <c r="K1727" s="29" t="s">
        <v>949</v>
      </c>
      <c r="L1727" s="998" t="s">
        <v>7782</v>
      </c>
      <c r="M1727" s="998" t="s">
        <v>5574</v>
      </c>
      <c r="N1727" s="1026" t="s">
        <v>3840</v>
      </c>
      <c r="O1727" s="1026" t="s">
        <v>5856</v>
      </c>
      <c r="P1727" s="106" t="s">
        <v>949</v>
      </c>
      <c r="Q1727" s="106" t="s">
        <v>949</v>
      </c>
      <c r="R1727" s="1019" t="s">
        <v>1166</v>
      </c>
      <c r="S1727" s="29" t="s">
        <v>949</v>
      </c>
      <c r="T1727" s="29" t="s">
        <v>949</v>
      </c>
      <c r="U1727" s="29" t="s">
        <v>949</v>
      </c>
      <c r="V1727" s="14" t="s">
        <v>949</v>
      </c>
      <c r="W1727" s="14" t="s">
        <v>949</v>
      </c>
      <c r="X1727" s="14" t="s">
        <v>949</v>
      </c>
      <c r="Y1727" s="14" t="s">
        <v>949</v>
      </c>
      <c r="Z1727" s="14" t="s">
        <v>949</v>
      </c>
      <c r="AA1727" s="14" t="s">
        <v>949</v>
      </c>
      <c r="AB1727" s="14" t="s">
        <v>949</v>
      </c>
      <c r="AC1727" s="14" t="s">
        <v>949</v>
      </c>
      <c r="AD1727" s="14" t="s">
        <v>949</v>
      </c>
      <c r="AE1727" s="998" t="s">
        <v>1059</v>
      </c>
      <c r="AF1727" s="1033" t="s">
        <v>132</v>
      </c>
      <c r="AG1727" s="998"/>
      <c r="AH1727" s="998"/>
      <c r="AI1727" s="998"/>
      <c r="AJ1727" s="998">
        <f t="shared" si="157"/>
        <v>1</v>
      </c>
      <c r="AK1727" s="998">
        <f t="shared" si="158"/>
        <v>1</v>
      </c>
    </row>
    <row r="1728" spans="1:37" ht="14.45" customHeight="1">
      <c r="A1728" s="1018"/>
      <c r="B1728" s="106">
        <f t="shared" si="156"/>
        <v>1726</v>
      </c>
      <c r="C1728" s="1033" t="s">
        <v>3719</v>
      </c>
      <c r="D1728" s="1034" t="s">
        <v>7826</v>
      </c>
      <c r="E1728" s="1026" t="s">
        <v>7827</v>
      </c>
      <c r="F1728" s="106" t="s">
        <v>979</v>
      </c>
      <c r="G1728" s="1033" t="s">
        <v>7828</v>
      </c>
      <c r="H1728" s="1029">
        <f>525*335*376</f>
        <v>66129000</v>
      </c>
      <c r="I1728" s="998">
        <v>7</v>
      </c>
      <c r="J1728" s="29" t="s">
        <v>949</v>
      </c>
      <c r="K1728" s="29" t="s">
        <v>949</v>
      </c>
      <c r="L1728" s="998" t="s">
        <v>7786</v>
      </c>
      <c r="M1728" s="998" t="s">
        <v>5574</v>
      </c>
      <c r="N1728" s="1026" t="s">
        <v>3920</v>
      </c>
      <c r="O1728" s="1026" t="s">
        <v>6250</v>
      </c>
      <c r="P1728" s="106" t="s">
        <v>949</v>
      </c>
      <c r="Q1728" s="106" t="s">
        <v>949</v>
      </c>
      <c r="R1728" s="1019" t="s">
        <v>1166</v>
      </c>
      <c r="S1728" s="29" t="s">
        <v>949</v>
      </c>
      <c r="T1728" s="29" t="s">
        <v>949</v>
      </c>
      <c r="U1728" s="29" t="s">
        <v>949</v>
      </c>
      <c r="V1728" s="14" t="s">
        <v>949</v>
      </c>
      <c r="W1728" s="14" t="s">
        <v>949</v>
      </c>
      <c r="X1728" s="14" t="s">
        <v>949</v>
      </c>
      <c r="Y1728" s="14" t="s">
        <v>949</v>
      </c>
      <c r="Z1728" s="14" t="s">
        <v>949</v>
      </c>
      <c r="AA1728" s="14" t="s">
        <v>949</v>
      </c>
      <c r="AB1728" s="14" t="s">
        <v>949</v>
      </c>
      <c r="AC1728" s="14" t="s">
        <v>949</v>
      </c>
      <c r="AD1728" s="14" t="s">
        <v>949</v>
      </c>
      <c r="AE1728" s="998" t="s">
        <v>1126</v>
      </c>
      <c r="AF1728" s="1033" t="s">
        <v>132</v>
      </c>
      <c r="AG1728" s="998"/>
      <c r="AH1728" s="998"/>
      <c r="AI1728" s="998"/>
      <c r="AJ1728" s="998">
        <f t="shared" si="157"/>
        <v>1</v>
      </c>
      <c r="AK1728" s="998">
        <f t="shared" si="158"/>
        <v>1</v>
      </c>
    </row>
    <row r="1729" spans="1:37" ht="14.45" customHeight="1">
      <c r="A1729" s="1018"/>
      <c r="B1729" s="106">
        <f t="shared" si="156"/>
        <v>1727</v>
      </c>
      <c r="C1729" s="1033" t="s">
        <v>3719</v>
      </c>
      <c r="D1729" s="1034" t="s">
        <v>7829</v>
      </c>
      <c r="E1729" s="1026" t="s">
        <v>7830</v>
      </c>
      <c r="F1729" s="106" t="s">
        <v>979</v>
      </c>
      <c r="G1729" s="1033" t="s">
        <v>7831</v>
      </c>
      <c r="H1729" s="1029">
        <f>297*98*72</f>
        <v>2095632</v>
      </c>
      <c r="I1729" s="998">
        <v>2</v>
      </c>
      <c r="J1729" s="29" t="s">
        <v>949</v>
      </c>
      <c r="K1729" s="29" t="s">
        <v>949</v>
      </c>
      <c r="L1729" s="998" t="s">
        <v>5855</v>
      </c>
      <c r="M1729" s="998" t="s">
        <v>5574</v>
      </c>
      <c r="N1729" s="1026" t="s">
        <v>3840</v>
      </c>
      <c r="O1729" s="1026" t="s">
        <v>5856</v>
      </c>
      <c r="P1729" s="106" t="s">
        <v>949</v>
      </c>
      <c r="Q1729" s="106" t="s">
        <v>949</v>
      </c>
      <c r="R1729" s="1019" t="s">
        <v>1166</v>
      </c>
      <c r="S1729" s="29" t="s">
        <v>949</v>
      </c>
      <c r="T1729" s="29" t="s">
        <v>949</v>
      </c>
      <c r="U1729" s="29" t="s">
        <v>949</v>
      </c>
      <c r="V1729" s="14" t="s">
        <v>949</v>
      </c>
      <c r="W1729" s="14" t="s">
        <v>949</v>
      </c>
      <c r="X1729" s="14" t="s">
        <v>949</v>
      </c>
      <c r="Y1729" s="14" t="s">
        <v>949</v>
      </c>
      <c r="Z1729" s="14" t="s">
        <v>949</v>
      </c>
      <c r="AA1729" s="14" t="s">
        <v>949</v>
      </c>
      <c r="AB1729" s="14" t="s">
        <v>949</v>
      </c>
      <c r="AC1729" s="14" t="s">
        <v>949</v>
      </c>
      <c r="AD1729" s="14" t="s">
        <v>949</v>
      </c>
      <c r="AE1729" s="998" t="s">
        <v>1059</v>
      </c>
      <c r="AF1729" s="1033" t="s">
        <v>132</v>
      </c>
      <c r="AG1729" s="998"/>
      <c r="AH1729" s="998"/>
      <c r="AI1729" s="998"/>
      <c r="AJ1729" s="998">
        <f t="shared" si="157"/>
        <v>1</v>
      </c>
      <c r="AK1729" s="998">
        <f t="shared" si="158"/>
        <v>1</v>
      </c>
    </row>
    <row r="1730" spans="1:37" ht="14.45" customHeight="1">
      <c r="A1730" s="1018"/>
      <c r="B1730" s="106">
        <f t="shared" si="156"/>
        <v>1728</v>
      </c>
      <c r="C1730" s="1033" t="s">
        <v>3719</v>
      </c>
      <c r="D1730" s="1034" t="s">
        <v>7832</v>
      </c>
      <c r="E1730" s="1026" t="s">
        <v>7833</v>
      </c>
      <c r="F1730" s="106" t="s">
        <v>979</v>
      </c>
      <c r="G1730" s="1033" t="s">
        <v>7834</v>
      </c>
      <c r="H1730" s="1029">
        <f>422*315*340</f>
        <v>45196200</v>
      </c>
      <c r="I1730" s="998">
        <v>7</v>
      </c>
      <c r="J1730" s="29" t="s">
        <v>949</v>
      </c>
      <c r="K1730" s="29" t="s">
        <v>949</v>
      </c>
      <c r="L1730" s="998" t="s">
        <v>6249</v>
      </c>
      <c r="M1730" s="998" t="s">
        <v>5574</v>
      </c>
      <c r="N1730" s="1026" t="s">
        <v>3920</v>
      </c>
      <c r="O1730" s="1026" t="s">
        <v>6250</v>
      </c>
      <c r="P1730" s="106" t="s">
        <v>949</v>
      </c>
      <c r="Q1730" s="106" t="s">
        <v>949</v>
      </c>
      <c r="R1730" s="1019" t="s">
        <v>1166</v>
      </c>
      <c r="S1730" s="29" t="s">
        <v>949</v>
      </c>
      <c r="T1730" s="29" t="s">
        <v>949</v>
      </c>
      <c r="U1730" s="29" t="s">
        <v>949</v>
      </c>
      <c r="V1730" s="14" t="s">
        <v>949</v>
      </c>
      <c r="W1730" s="14" t="s">
        <v>949</v>
      </c>
      <c r="X1730" s="14" t="s">
        <v>949</v>
      </c>
      <c r="Y1730" s="14" t="s">
        <v>949</v>
      </c>
      <c r="Z1730" s="14" t="s">
        <v>949</v>
      </c>
      <c r="AA1730" s="14" t="s">
        <v>949</v>
      </c>
      <c r="AB1730" s="14" t="s">
        <v>949</v>
      </c>
      <c r="AC1730" s="14" t="s">
        <v>949</v>
      </c>
      <c r="AD1730" s="14" t="s">
        <v>949</v>
      </c>
      <c r="AE1730" s="998" t="s">
        <v>1059</v>
      </c>
      <c r="AF1730" s="1033" t="s">
        <v>132</v>
      </c>
      <c r="AG1730" s="998"/>
      <c r="AH1730" s="998"/>
      <c r="AI1730" s="998"/>
      <c r="AJ1730" s="998">
        <f t="shared" si="157"/>
        <v>1</v>
      </c>
      <c r="AK1730" s="998">
        <f t="shared" si="158"/>
        <v>1</v>
      </c>
    </row>
    <row r="1731" spans="1:37" ht="14.45" customHeight="1">
      <c r="A1731" s="1018"/>
      <c r="B1731" s="106">
        <f t="shared" si="156"/>
        <v>1729</v>
      </c>
      <c r="C1731" s="1033" t="s">
        <v>3719</v>
      </c>
      <c r="D1731" s="1034" t="s">
        <v>7835</v>
      </c>
      <c r="E1731" s="1026" t="s">
        <v>7836</v>
      </c>
      <c r="F1731" s="106" t="s">
        <v>979</v>
      </c>
      <c r="G1731" s="1033" t="s">
        <v>7837</v>
      </c>
      <c r="H1731" s="1029">
        <f>305*187*70</f>
        <v>3992450</v>
      </c>
      <c r="I1731" s="998">
        <v>2</v>
      </c>
      <c r="J1731" s="29" t="s">
        <v>949</v>
      </c>
      <c r="K1731" s="29" t="s">
        <v>949</v>
      </c>
      <c r="L1731" s="998" t="s">
        <v>7796</v>
      </c>
      <c r="M1731" s="998" t="s">
        <v>5574</v>
      </c>
      <c r="N1731" s="1026" t="s">
        <v>3840</v>
      </c>
      <c r="O1731" s="1026" t="s">
        <v>5856</v>
      </c>
      <c r="P1731" s="106" t="s">
        <v>949</v>
      </c>
      <c r="Q1731" s="106" t="s">
        <v>949</v>
      </c>
      <c r="R1731" s="1019" t="s">
        <v>1166</v>
      </c>
      <c r="S1731" s="29" t="s">
        <v>949</v>
      </c>
      <c r="T1731" s="29" t="s">
        <v>949</v>
      </c>
      <c r="U1731" s="29" t="s">
        <v>949</v>
      </c>
      <c r="V1731" s="14" t="s">
        <v>949</v>
      </c>
      <c r="W1731" s="14" t="s">
        <v>949</v>
      </c>
      <c r="X1731" s="14" t="s">
        <v>949</v>
      </c>
      <c r="Y1731" s="14" t="s">
        <v>949</v>
      </c>
      <c r="Z1731" s="14" t="s">
        <v>949</v>
      </c>
      <c r="AA1731" s="14" t="s">
        <v>949</v>
      </c>
      <c r="AB1731" s="14" t="s">
        <v>949</v>
      </c>
      <c r="AC1731" s="14" t="s">
        <v>949</v>
      </c>
      <c r="AD1731" s="14" t="s">
        <v>949</v>
      </c>
      <c r="AE1731" s="998" t="s">
        <v>989</v>
      </c>
      <c r="AF1731" s="1033" t="s">
        <v>132</v>
      </c>
      <c r="AG1731" s="998"/>
      <c r="AH1731" s="998"/>
      <c r="AI1731" s="998"/>
      <c r="AJ1731" s="998">
        <f t="shared" si="157"/>
        <v>1</v>
      </c>
      <c r="AK1731" s="998">
        <f t="shared" si="158"/>
        <v>1</v>
      </c>
    </row>
    <row r="1732" spans="1:37" ht="14.45" customHeight="1">
      <c r="A1732" s="1018"/>
      <c r="B1732" s="106">
        <f t="shared" si="156"/>
        <v>1730</v>
      </c>
      <c r="C1732" s="1033" t="s">
        <v>3719</v>
      </c>
      <c r="D1732" s="1034" t="s">
        <v>7838</v>
      </c>
      <c r="E1732" s="1026" t="s">
        <v>7839</v>
      </c>
      <c r="F1732" s="106" t="s">
        <v>979</v>
      </c>
      <c r="G1732" s="1033" t="s">
        <v>7840</v>
      </c>
      <c r="H1732" s="1029">
        <f>326*206*312</f>
        <v>20952672</v>
      </c>
      <c r="I1732" s="998">
        <v>7</v>
      </c>
      <c r="J1732" s="29" t="s">
        <v>949</v>
      </c>
      <c r="K1732" s="29" t="s">
        <v>949</v>
      </c>
      <c r="L1732" s="998" t="s">
        <v>7800</v>
      </c>
      <c r="M1732" s="998" t="s">
        <v>5574</v>
      </c>
      <c r="N1732" s="1026" t="s">
        <v>3920</v>
      </c>
      <c r="O1732" s="1026" t="s">
        <v>6250</v>
      </c>
      <c r="P1732" s="106" t="s">
        <v>949</v>
      </c>
      <c r="Q1732" s="106" t="s">
        <v>949</v>
      </c>
      <c r="R1732" s="1019" t="s">
        <v>1166</v>
      </c>
      <c r="S1732" s="29" t="s">
        <v>949</v>
      </c>
      <c r="T1732" s="29" t="s">
        <v>949</v>
      </c>
      <c r="U1732" s="29" t="s">
        <v>949</v>
      </c>
      <c r="V1732" s="14" t="s">
        <v>949</v>
      </c>
      <c r="W1732" s="14" t="s">
        <v>949</v>
      </c>
      <c r="X1732" s="14" t="s">
        <v>949</v>
      </c>
      <c r="Y1732" s="14" t="s">
        <v>949</v>
      </c>
      <c r="Z1732" s="14" t="s">
        <v>949</v>
      </c>
      <c r="AA1732" s="14" t="s">
        <v>949</v>
      </c>
      <c r="AB1732" s="14" t="s">
        <v>949</v>
      </c>
      <c r="AC1732" s="14" t="s">
        <v>949</v>
      </c>
      <c r="AD1732" s="14" t="s">
        <v>949</v>
      </c>
      <c r="AE1732" s="998" t="s">
        <v>989</v>
      </c>
      <c r="AF1732" s="1033" t="s">
        <v>132</v>
      </c>
      <c r="AG1732" s="998"/>
      <c r="AH1732" s="998"/>
      <c r="AI1732" s="998"/>
      <c r="AJ1732" s="998">
        <f t="shared" si="157"/>
        <v>1</v>
      </c>
      <c r="AK1732" s="998">
        <f t="shared" si="158"/>
        <v>1</v>
      </c>
    </row>
    <row r="1733" spans="1:37" ht="14.45" customHeight="1">
      <c r="A1733" s="1018"/>
      <c r="B1733" s="106">
        <f t="shared" si="156"/>
        <v>1731</v>
      </c>
      <c r="C1733" s="1033" t="s">
        <v>3719</v>
      </c>
      <c r="D1733" s="1044" t="s">
        <v>7841</v>
      </c>
      <c r="E1733" s="1026" t="s">
        <v>7842</v>
      </c>
      <c r="F1733" s="106" t="s">
        <v>979</v>
      </c>
      <c r="G1733" s="1033" t="s">
        <v>7843</v>
      </c>
      <c r="H1733" s="1029">
        <f>305*280*70</f>
        <v>5978000</v>
      </c>
      <c r="I1733" s="998">
        <v>2</v>
      </c>
      <c r="J1733" s="29" t="s">
        <v>949</v>
      </c>
      <c r="K1733" s="29" t="s">
        <v>949</v>
      </c>
      <c r="L1733" s="998" t="s">
        <v>7804</v>
      </c>
      <c r="M1733" s="998" t="s">
        <v>5574</v>
      </c>
      <c r="N1733" s="1026" t="s">
        <v>3840</v>
      </c>
      <c r="O1733" s="1026" t="s">
        <v>5856</v>
      </c>
      <c r="P1733" s="106" t="s">
        <v>949</v>
      </c>
      <c r="Q1733" s="106" t="s">
        <v>949</v>
      </c>
      <c r="R1733" s="1019" t="s">
        <v>1166</v>
      </c>
      <c r="S1733" s="29" t="s">
        <v>949</v>
      </c>
      <c r="T1733" s="29" t="s">
        <v>949</v>
      </c>
      <c r="U1733" s="29" t="s">
        <v>949</v>
      </c>
      <c r="V1733" s="14" t="s">
        <v>949</v>
      </c>
      <c r="W1733" s="14" t="s">
        <v>949</v>
      </c>
      <c r="X1733" s="14" t="s">
        <v>949</v>
      </c>
      <c r="Y1733" s="14" t="s">
        <v>949</v>
      </c>
      <c r="Z1733" s="14" t="s">
        <v>949</v>
      </c>
      <c r="AA1733" s="14" t="s">
        <v>949</v>
      </c>
      <c r="AB1733" s="14" t="s">
        <v>949</v>
      </c>
      <c r="AC1733" s="14" t="s">
        <v>949</v>
      </c>
      <c r="AD1733" s="14" t="s">
        <v>949</v>
      </c>
      <c r="AE1733" s="998" t="s">
        <v>989</v>
      </c>
      <c r="AF1733" s="1033" t="s">
        <v>132</v>
      </c>
      <c r="AG1733" s="998"/>
      <c r="AH1733" s="998"/>
      <c r="AI1733" s="998"/>
      <c r="AJ1733" s="998">
        <f t="shared" si="157"/>
        <v>1</v>
      </c>
      <c r="AK1733" s="998">
        <f t="shared" si="158"/>
        <v>1</v>
      </c>
    </row>
    <row r="1734" spans="1:37" ht="14.45" customHeight="1">
      <c r="A1734" s="1018"/>
      <c r="B1734" s="106">
        <f t="shared" si="156"/>
        <v>1732</v>
      </c>
      <c r="C1734" s="1033" t="s">
        <v>3719</v>
      </c>
      <c r="D1734" s="1034" t="s">
        <v>7844</v>
      </c>
      <c r="E1734" s="1026" t="s">
        <v>7845</v>
      </c>
      <c r="F1734" s="106" t="s">
        <v>979</v>
      </c>
      <c r="G1734" s="1033" t="s">
        <v>7846</v>
      </c>
      <c r="H1734" s="1029">
        <f>576*326*312</f>
        <v>58586112</v>
      </c>
      <c r="I1734" s="998">
        <v>7</v>
      </c>
      <c r="J1734" s="29" t="s">
        <v>949</v>
      </c>
      <c r="K1734" s="29" t="s">
        <v>949</v>
      </c>
      <c r="L1734" s="998" t="s">
        <v>7808</v>
      </c>
      <c r="M1734" s="998" t="s">
        <v>5574</v>
      </c>
      <c r="N1734" s="1026" t="s">
        <v>3920</v>
      </c>
      <c r="O1734" s="1026" t="s">
        <v>6250</v>
      </c>
      <c r="P1734" s="106" t="s">
        <v>949</v>
      </c>
      <c r="Q1734" s="106" t="s">
        <v>949</v>
      </c>
      <c r="R1734" s="1019" t="s">
        <v>1166</v>
      </c>
      <c r="S1734" s="29" t="s">
        <v>949</v>
      </c>
      <c r="T1734" s="29" t="s">
        <v>949</v>
      </c>
      <c r="U1734" s="29" t="s">
        <v>949</v>
      </c>
      <c r="V1734" s="14" t="s">
        <v>949</v>
      </c>
      <c r="W1734" s="14" t="s">
        <v>949</v>
      </c>
      <c r="X1734" s="14" t="s">
        <v>949</v>
      </c>
      <c r="Y1734" s="14" t="s">
        <v>949</v>
      </c>
      <c r="Z1734" s="14" t="s">
        <v>949</v>
      </c>
      <c r="AA1734" s="14" t="s">
        <v>949</v>
      </c>
      <c r="AB1734" s="14" t="s">
        <v>949</v>
      </c>
      <c r="AC1734" s="14" t="s">
        <v>949</v>
      </c>
      <c r="AD1734" s="14" t="s">
        <v>949</v>
      </c>
      <c r="AE1734" s="998" t="s">
        <v>989</v>
      </c>
      <c r="AF1734" s="1033" t="s">
        <v>132</v>
      </c>
      <c r="AG1734" s="998"/>
      <c r="AH1734" s="998"/>
      <c r="AI1734" s="998"/>
      <c r="AJ1734" s="998">
        <f t="shared" si="157"/>
        <v>1</v>
      </c>
      <c r="AK1734" s="998">
        <f t="shared" si="158"/>
        <v>1</v>
      </c>
    </row>
    <row r="1735" spans="1:37" ht="14.45" customHeight="1">
      <c r="A1735" s="1018"/>
      <c r="B1735" s="106">
        <f t="shared" si="156"/>
        <v>1733</v>
      </c>
      <c r="C1735" s="1033" t="s">
        <v>3719</v>
      </c>
      <c r="D1735" s="1034" t="s">
        <v>7847</v>
      </c>
      <c r="E1735" s="1026" t="s">
        <v>7848</v>
      </c>
      <c r="F1735" s="106" t="s">
        <v>979</v>
      </c>
      <c r="G1735" s="1033" t="s">
        <v>7849</v>
      </c>
      <c r="H1735" s="1029">
        <f>297*98*72</f>
        <v>2095632</v>
      </c>
      <c r="I1735" s="998">
        <v>2</v>
      </c>
      <c r="J1735" s="29" t="s">
        <v>949</v>
      </c>
      <c r="K1735" s="29" t="s">
        <v>949</v>
      </c>
      <c r="L1735" s="998" t="s">
        <v>5855</v>
      </c>
      <c r="M1735" s="998" t="s">
        <v>5574</v>
      </c>
      <c r="N1735" s="1026" t="s">
        <v>3840</v>
      </c>
      <c r="O1735" s="1026" t="s">
        <v>5856</v>
      </c>
      <c r="P1735" s="106" t="s">
        <v>949</v>
      </c>
      <c r="Q1735" s="106" t="s">
        <v>949</v>
      </c>
      <c r="R1735" s="1019" t="s">
        <v>1166</v>
      </c>
      <c r="S1735" s="29" t="s">
        <v>949</v>
      </c>
      <c r="T1735" s="29" t="s">
        <v>949</v>
      </c>
      <c r="U1735" s="29" t="s">
        <v>949</v>
      </c>
      <c r="V1735" s="14" t="s">
        <v>949</v>
      </c>
      <c r="W1735" s="14" t="s">
        <v>949</v>
      </c>
      <c r="X1735" s="14" t="s">
        <v>949</v>
      </c>
      <c r="Y1735" s="14" t="s">
        <v>949</v>
      </c>
      <c r="Z1735" s="14" t="s">
        <v>949</v>
      </c>
      <c r="AA1735" s="14" t="s">
        <v>949</v>
      </c>
      <c r="AB1735" s="14" t="s">
        <v>949</v>
      </c>
      <c r="AC1735" s="14" t="s">
        <v>949</v>
      </c>
      <c r="AD1735" s="14" t="s">
        <v>949</v>
      </c>
      <c r="AE1735" s="998" t="s">
        <v>1059</v>
      </c>
      <c r="AF1735" s="1033" t="s">
        <v>132</v>
      </c>
      <c r="AG1735" s="998"/>
      <c r="AH1735" s="998"/>
      <c r="AI1735" s="998"/>
      <c r="AJ1735" s="998">
        <f t="shared" si="157"/>
        <v>1</v>
      </c>
      <c r="AK1735" s="998">
        <f t="shared" si="158"/>
        <v>1</v>
      </c>
    </row>
    <row r="1736" spans="1:37" ht="16.5">
      <c r="A1736" s="1018"/>
      <c r="B1736" s="106">
        <f t="shared" si="156"/>
        <v>1734</v>
      </c>
      <c r="C1736" s="1033" t="s">
        <v>3719</v>
      </c>
      <c r="D1736" s="1026" t="s">
        <v>7850</v>
      </c>
      <c r="E1736" s="1026" t="s">
        <v>7850</v>
      </c>
      <c r="F1736" s="106" t="s">
        <v>979</v>
      </c>
      <c r="G1736" s="1033" t="s">
        <v>7851</v>
      </c>
      <c r="H1736" s="1029">
        <f>422*315*340</f>
        <v>45196200</v>
      </c>
      <c r="I1736" s="998">
        <v>7</v>
      </c>
      <c r="J1736" s="29" t="s">
        <v>949</v>
      </c>
      <c r="K1736" s="29" t="s">
        <v>949</v>
      </c>
      <c r="L1736" s="998" t="s">
        <v>6249</v>
      </c>
      <c r="M1736" s="998" t="s">
        <v>5574</v>
      </c>
      <c r="N1736" s="1026" t="s">
        <v>3920</v>
      </c>
      <c r="O1736" s="1026" t="s">
        <v>6250</v>
      </c>
      <c r="P1736" s="106" t="s">
        <v>949</v>
      </c>
      <c r="Q1736" s="106" t="s">
        <v>949</v>
      </c>
      <c r="R1736" s="1019" t="s">
        <v>1166</v>
      </c>
      <c r="S1736" s="29" t="s">
        <v>949</v>
      </c>
      <c r="T1736" s="29" t="s">
        <v>949</v>
      </c>
      <c r="U1736" s="29" t="s">
        <v>949</v>
      </c>
      <c r="V1736" s="14" t="s">
        <v>949</v>
      </c>
      <c r="W1736" s="14" t="s">
        <v>949</v>
      </c>
      <c r="X1736" s="14" t="s">
        <v>949</v>
      </c>
      <c r="Y1736" s="14" t="s">
        <v>949</v>
      </c>
      <c r="Z1736" s="14" t="s">
        <v>949</v>
      </c>
      <c r="AA1736" s="14" t="s">
        <v>949</v>
      </c>
      <c r="AB1736" s="14" t="s">
        <v>949</v>
      </c>
      <c r="AC1736" s="14" t="s">
        <v>949</v>
      </c>
      <c r="AD1736" s="14" t="s">
        <v>949</v>
      </c>
      <c r="AE1736" s="998" t="s">
        <v>1059</v>
      </c>
      <c r="AF1736" s="1033" t="s">
        <v>132</v>
      </c>
      <c r="AG1736" s="998"/>
      <c r="AH1736" s="998"/>
      <c r="AI1736" s="998"/>
      <c r="AJ1736" s="998">
        <f t="shared" si="157"/>
        <v>1</v>
      </c>
      <c r="AK1736" s="998">
        <f t="shared" si="158"/>
        <v>1</v>
      </c>
    </row>
    <row r="1737" spans="1:37" ht="16.5">
      <c r="A1737" s="1018"/>
      <c r="B1737" s="106">
        <f t="shared" si="156"/>
        <v>1735</v>
      </c>
      <c r="C1737" s="1033" t="s">
        <v>3719</v>
      </c>
      <c r="D1737" s="1034" t="s">
        <v>7852</v>
      </c>
      <c r="E1737" s="1026" t="s">
        <v>7853</v>
      </c>
      <c r="F1737" s="106" t="s">
        <v>979</v>
      </c>
      <c r="G1737" s="1033" t="s">
        <v>7854</v>
      </c>
      <c r="H1737" s="1029">
        <f>324*169*90</f>
        <v>4928040</v>
      </c>
      <c r="I1737" s="998">
        <v>2</v>
      </c>
      <c r="J1737" s="29" t="s">
        <v>949</v>
      </c>
      <c r="K1737" s="29" t="s">
        <v>949</v>
      </c>
      <c r="L1737" s="998" t="s">
        <v>7782</v>
      </c>
      <c r="M1737" s="998" t="s">
        <v>5574</v>
      </c>
      <c r="N1737" s="1026" t="s">
        <v>3840</v>
      </c>
      <c r="O1737" s="1026" t="s">
        <v>5856</v>
      </c>
      <c r="P1737" s="106" t="s">
        <v>949</v>
      </c>
      <c r="Q1737" s="106" t="s">
        <v>949</v>
      </c>
      <c r="R1737" s="1019" t="s">
        <v>1166</v>
      </c>
      <c r="S1737" s="29" t="s">
        <v>949</v>
      </c>
      <c r="T1737" s="29" t="s">
        <v>949</v>
      </c>
      <c r="U1737" s="29" t="s">
        <v>949</v>
      </c>
      <c r="V1737" s="14" t="s">
        <v>949</v>
      </c>
      <c r="W1737" s="14" t="s">
        <v>949</v>
      </c>
      <c r="X1737" s="14" t="s">
        <v>949</v>
      </c>
      <c r="Y1737" s="14" t="s">
        <v>949</v>
      </c>
      <c r="Z1737" s="14" t="s">
        <v>949</v>
      </c>
      <c r="AA1737" s="14" t="s">
        <v>949</v>
      </c>
      <c r="AB1737" s="14" t="s">
        <v>949</v>
      </c>
      <c r="AC1737" s="14" t="s">
        <v>949</v>
      </c>
      <c r="AD1737" s="14" t="s">
        <v>949</v>
      </c>
      <c r="AE1737" s="998" t="s">
        <v>1059</v>
      </c>
      <c r="AF1737" s="1033" t="s">
        <v>132</v>
      </c>
      <c r="AG1737" s="998"/>
      <c r="AH1737" s="998"/>
      <c r="AI1737" s="998"/>
      <c r="AJ1737" s="998">
        <f t="shared" si="157"/>
        <v>1</v>
      </c>
      <c r="AK1737" s="998">
        <f t="shared" si="158"/>
        <v>1</v>
      </c>
    </row>
    <row r="1738" spans="1:37" ht="16.5">
      <c r="A1738" s="1018"/>
      <c r="B1738" s="106">
        <f t="shared" si="156"/>
        <v>1736</v>
      </c>
      <c r="C1738" s="1033" t="s">
        <v>3719</v>
      </c>
      <c r="D1738" s="99" t="s">
        <v>7855</v>
      </c>
      <c r="E1738" s="1026" t="s">
        <v>7856</v>
      </c>
      <c r="F1738" s="106" t="s">
        <v>979</v>
      </c>
      <c r="G1738" s="1033" t="s">
        <v>7857</v>
      </c>
      <c r="H1738" s="1029">
        <f>525*335*376</f>
        <v>66129000</v>
      </c>
      <c r="I1738" s="998">
        <v>7</v>
      </c>
      <c r="J1738" s="29" t="s">
        <v>949</v>
      </c>
      <c r="K1738" s="29" t="s">
        <v>949</v>
      </c>
      <c r="L1738" s="998" t="s">
        <v>7786</v>
      </c>
      <c r="M1738" s="998" t="s">
        <v>5574</v>
      </c>
      <c r="N1738" s="1026" t="s">
        <v>3920</v>
      </c>
      <c r="O1738" s="1026" t="s">
        <v>6250</v>
      </c>
      <c r="P1738" s="106" t="s">
        <v>949</v>
      </c>
      <c r="Q1738" s="106" t="s">
        <v>949</v>
      </c>
      <c r="R1738" s="1019" t="s">
        <v>1166</v>
      </c>
      <c r="S1738" s="29" t="s">
        <v>949</v>
      </c>
      <c r="T1738" s="29" t="s">
        <v>949</v>
      </c>
      <c r="U1738" s="29" t="s">
        <v>949</v>
      </c>
      <c r="V1738" s="14" t="s">
        <v>949</v>
      </c>
      <c r="W1738" s="14" t="s">
        <v>949</v>
      </c>
      <c r="X1738" s="14" t="s">
        <v>949</v>
      </c>
      <c r="Y1738" s="14" t="s">
        <v>949</v>
      </c>
      <c r="Z1738" s="14" t="s">
        <v>949</v>
      </c>
      <c r="AA1738" s="14" t="s">
        <v>949</v>
      </c>
      <c r="AB1738" s="14" t="s">
        <v>949</v>
      </c>
      <c r="AC1738" s="14" t="s">
        <v>949</v>
      </c>
      <c r="AD1738" s="14" t="s">
        <v>949</v>
      </c>
      <c r="AE1738" s="998" t="s">
        <v>1126</v>
      </c>
      <c r="AF1738" s="1033" t="s">
        <v>132</v>
      </c>
      <c r="AG1738" s="998"/>
      <c r="AH1738" s="998"/>
      <c r="AI1738" s="998"/>
      <c r="AJ1738" s="998">
        <f t="shared" si="157"/>
        <v>1</v>
      </c>
      <c r="AK1738" s="998">
        <f t="shared" si="158"/>
        <v>1</v>
      </c>
    </row>
    <row r="1739" spans="1:37" ht="16.5">
      <c r="A1739" s="1018"/>
      <c r="B1739" s="29">
        <f t="shared" si="156"/>
        <v>1737</v>
      </c>
      <c r="C1739" s="281" t="s">
        <v>3719</v>
      </c>
      <c r="D1739" s="291" t="s">
        <v>7858</v>
      </c>
      <c r="E1739" s="291" t="s">
        <v>7858</v>
      </c>
      <c r="F1739" s="106" t="s">
        <v>979</v>
      </c>
      <c r="G1739" s="190" t="s">
        <v>7859</v>
      </c>
      <c r="H1739" s="281">
        <f>486*356*290</f>
        <v>50174640</v>
      </c>
      <c r="I1739" s="1020">
        <v>7</v>
      </c>
      <c r="J1739" s="1020" t="s">
        <v>949</v>
      </c>
      <c r="K1739" s="1020" t="s">
        <v>949</v>
      </c>
      <c r="L1739" s="29" t="s">
        <v>7860</v>
      </c>
      <c r="M1739" s="29" t="s">
        <v>7861</v>
      </c>
      <c r="N1739" s="106" t="s">
        <v>3920</v>
      </c>
      <c r="O1739" s="1070" t="s">
        <v>3927</v>
      </c>
      <c r="P1739" s="1070" t="s">
        <v>949</v>
      </c>
      <c r="Q1739" s="1070" t="s">
        <v>949</v>
      </c>
      <c r="R1739" s="29" t="s">
        <v>985</v>
      </c>
      <c r="S1739" s="281" t="s">
        <v>949</v>
      </c>
      <c r="T1739" s="281" t="s">
        <v>949</v>
      </c>
      <c r="U1739" s="998" t="s">
        <v>949</v>
      </c>
      <c r="V1739" s="998" t="s">
        <v>949</v>
      </c>
      <c r="W1739" s="998" t="s">
        <v>949</v>
      </c>
      <c r="X1739" s="998" t="s">
        <v>949</v>
      </c>
      <c r="Y1739" s="998" t="s">
        <v>949</v>
      </c>
      <c r="Z1739" s="998" t="s">
        <v>949</v>
      </c>
      <c r="AA1739" s="998" t="s">
        <v>949</v>
      </c>
      <c r="AB1739" s="998" t="s">
        <v>949</v>
      </c>
      <c r="AC1739" s="998" t="s">
        <v>949</v>
      </c>
      <c r="AD1739" s="998" t="s">
        <v>949</v>
      </c>
      <c r="AE1739" s="29" t="s">
        <v>1059</v>
      </c>
      <c r="AF1739" s="998" t="s">
        <v>132</v>
      </c>
      <c r="AG1739" s="998"/>
      <c r="AH1739" s="998"/>
      <c r="AI1739" s="998"/>
      <c r="AJ1739" s="998">
        <f t="shared" si="157"/>
        <v>1</v>
      </c>
      <c r="AK1739" s="998">
        <f t="shared" si="158"/>
        <v>1</v>
      </c>
    </row>
    <row r="1740" spans="1:37" ht="16.5">
      <c r="A1740" s="1018"/>
      <c r="B1740" s="29">
        <f t="shared" si="156"/>
        <v>1738</v>
      </c>
      <c r="C1740" s="281" t="s">
        <v>3719</v>
      </c>
      <c r="D1740" s="291" t="s">
        <v>7862</v>
      </c>
      <c r="E1740" s="291" t="s">
        <v>7862</v>
      </c>
      <c r="F1740" s="106" t="s">
        <v>979</v>
      </c>
      <c r="G1740" s="190" t="s">
        <v>7863</v>
      </c>
      <c r="H1740" s="281">
        <f>480*401*405</f>
        <v>77954400</v>
      </c>
      <c r="I1740" s="1020">
        <v>7</v>
      </c>
      <c r="J1740" s="1020" t="s">
        <v>949</v>
      </c>
      <c r="K1740" s="1020" t="s">
        <v>949</v>
      </c>
      <c r="L1740" s="29" t="s">
        <v>7864</v>
      </c>
      <c r="M1740" s="29" t="s">
        <v>7861</v>
      </c>
      <c r="N1740" s="106" t="s">
        <v>3920</v>
      </c>
      <c r="O1740" s="1070" t="s">
        <v>3927</v>
      </c>
      <c r="P1740" s="1070" t="s">
        <v>949</v>
      </c>
      <c r="Q1740" s="1070" t="s">
        <v>949</v>
      </c>
      <c r="R1740" s="29" t="s">
        <v>985</v>
      </c>
      <c r="S1740" s="281" t="s">
        <v>949</v>
      </c>
      <c r="T1740" s="281" t="s">
        <v>949</v>
      </c>
      <c r="U1740" s="998" t="s">
        <v>949</v>
      </c>
      <c r="V1740" s="998" t="s">
        <v>949</v>
      </c>
      <c r="W1740" s="998" t="s">
        <v>949</v>
      </c>
      <c r="X1740" s="998" t="s">
        <v>949</v>
      </c>
      <c r="Y1740" s="998" t="s">
        <v>949</v>
      </c>
      <c r="Z1740" s="998" t="s">
        <v>949</v>
      </c>
      <c r="AA1740" s="998" t="s">
        <v>949</v>
      </c>
      <c r="AB1740" s="998" t="s">
        <v>949</v>
      </c>
      <c r="AC1740" s="998" t="s">
        <v>949</v>
      </c>
      <c r="AD1740" s="998" t="s">
        <v>949</v>
      </c>
      <c r="AE1740" s="29" t="s">
        <v>1059</v>
      </c>
      <c r="AF1740" s="998" t="s">
        <v>132</v>
      </c>
      <c r="AG1740" s="998"/>
      <c r="AH1740" s="998"/>
      <c r="AI1740" s="998"/>
      <c r="AJ1740" s="998">
        <f t="shared" si="157"/>
        <v>1</v>
      </c>
      <c r="AK1740" s="998">
        <f t="shared" si="158"/>
        <v>1</v>
      </c>
    </row>
    <row r="1741" spans="1:37" ht="16.5">
      <c r="A1741" s="1018"/>
      <c r="B1741" s="29">
        <f t="shared" si="156"/>
        <v>1739</v>
      </c>
      <c r="C1741" s="281" t="s">
        <v>3719</v>
      </c>
      <c r="D1741" s="291" t="s">
        <v>7865</v>
      </c>
      <c r="E1741" s="291" t="s">
        <v>7865</v>
      </c>
      <c r="F1741" s="106" t="s">
        <v>979</v>
      </c>
      <c r="G1741" s="190" t="s">
        <v>7866</v>
      </c>
      <c r="H1741" s="281">
        <f>478*438*459</f>
        <v>96098076</v>
      </c>
      <c r="I1741" s="1020">
        <v>7</v>
      </c>
      <c r="J1741" s="1020" t="s">
        <v>949</v>
      </c>
      <c r="K1741" s="1020" t="s">
        <v>949</v>
      </c>
      <c r="L1741" s="29" t="s">
        <v>7867</v>
      </c>
      <c r="M1741" s="29" t="s">
        <v>7861</v>
      </c>
      <c r="N1741" s="106" t="s">
        <v>3920</v>
      </c>
      <c r="O1741" s="1070" t="s">
        <v>3927</v>
      </c>
      <c r="P1741" s="1070" t="s">
        <v>949</v>
      </c>
      <c r="Q1741" s="1070" t="s">
        <v>949</v>
      </c>
      <c r="R1741" s="29" t="s">
        <v>985</v>
      </c>
      <c r="S1741" s="281" t="s">
        <v>949</v>
      </c>
      <c r="T1741" s="281" t="s">
        <v>949</v>
      </c>
      <c r="U1741" s="998" t="s">
        <v>949</v>
      </c>
      <c r="V1741" s="998" t="s">
        <v>949</v>
      </c>
      <c r="W1741" s="998" t="s">
        <v>949</v>
      </c>
      <c r="X1741" s="998" t="s">
        <v>949</v>
      </c>
      <c r="Y1741" s="998" t="s">
        <v>949</v>
      </c>
      <c r="Z1741" s="998" t="s">
        <v>949</v>
      </c>
      <c r="AA1741" s="998" t="s">
        <v>949</v>
      </c>
      <c r="AB1741" s="998" t="s">
        <v>949</v>
      </c>
      <c r="AC1741" s="998" t="s">
        <v>949</v>
      </c>
      <c r="AD1741" s="998" t="s">
        <v>949</v>
      </c>
      <c r="AE1741" s="29" t="s">
        <v>989</v>
      </c>
      <c r="AF1741" s="998" t="s">
        <v>132</v>
      </c>
      <c r="AG1741" s="998"/>
      <c r="AH1741" s="998"/>
      <c r="AI1741" s="998"/>
      <c r="AJ1741" s="998">
        <f t="shared" ref="AJ1741:AJ1761" si="159">COUNTIFS(D:D,D1741)</f>
        <v>1</v>
      </c>
      <c r="AK1741" s="998">
        <f t="shared" ref="AK1741:AK1761" si="160">COUNTIFS(E:E,E1741)</f>
        <v>1</v>
      </c>
    </row>
    <row r="1742" spans="1:37" ht="16.5">
      <c r="A1742" s="1018"/>
      <c r="B1742" s="29">
        <f t="shared" si="156"/>
        <v>1740</v>
      </c>
      <c r="C1742" s="281" t="s">
        <v>3719</v>
      </c>
      <c r="D1742" s="291" t="s">
        <v>7868</v>
      </c>
      <c r="E1742" s="189" t="s">
        <v>7869</v>
      </c>
      <c r="F1742" s="106" t="s">
        <v>979</v>
      </c>
      <c r="G1742" s="281" t="s">
        <v>7870</v>
      </c>
      <c r="H1742" s="281">
        <f>486*356*290</f>
        <v>50174640</v>
      </c>
      <c r="I1742" s="1020">
        <v>7</v>
      </c>
      <c r="J1742" s="1020" t="s">
        <v>949</v>
      </c>
      <c r="K1742" s="1020" t="s">
        <v>949</v>
      </c>
      <c r="L1742" s="29" t="s">
        <v>7860</v>
      </c>
      <c r="M1742" s="29" t="s">
        <v>7861</v>
      </c>
      <c r="N1742" s="106" t="s">
        <v>3920</v>
      </c>
      <c r="O1742" s="1070" t="s">
        <v>3927</v>
      </c>
      <c r="P1742" s="1070" t="s">
        <v>949</v>
      </c>
      <c r="Q1742" s="1070" t="s">
        <v>949</v>
      </c>
      <c r="R1742" s="29" t="s">
        <v>985</v>
      </c>
      <c r="S1742" s="281" t="s">
        <v>949</v>
      </c>
      <c r="T1742" s="281" t="s">
        <v>949</v>
      </c>
      <c r="U1742" s="998" t="s">
        <v>949</v>
      </c>
      <c r="V1742" s="998" t="s">
        <v>949</v>
      </c>
      <c r="W1742" s="998" t="s">
        <v>949</v>
      </c>
      <c r="X1742" s="998" t="s">
        <v>949</v>
      </c>
      <c r="Y1742" s="998" t="s">
        <v>949</v>
      </c>
      <c r="Z1742" s="998" t="s">
        <v>949</v>
      </c>
      <c r="AA1742" s="998" t="s">
        <v>949</v>
      </c>
      <c r="AB1742" s="998" t="s">
        <v>949</v>
      </c>
      <c r="AC1742" s="998" t="s">
        <v>949</v>
      </c>
      <c r="AD1742" s="998" t="s">
        <v>949</v>
      </c>
      <c r="AE1742" s="29" t="s">
        <v>989</v>
      </c>
      <c r="AF1742" s="998" t="s">
        <v>132</v>
      </c>
      <c r="AG1742" s="998"/>
      <c r="AH1742" s="998"/>
      <c r="AI1742" s="998"/>
      <c r="AJ1742" s="998">
        <f t="shared" si="159"/>
        <v>1</v>
      </c>
      <c r="AK1742" s="998">
        <f t="shared" si="160"/>
        <v>1</v>
      </c>
    </row>
    <row r="1743" spans="1:37" ht="16.5">
      <c r="A1743" s="1018"/>
      <c r="B1743" s="29">
        <f t="shared" si="156"/>
        <v>1741</v>
      </c>
      <c r="C1743" s="281" t="s">
        <v>3719</v>
      </c>
      <c r="D1743" s="291" t="s">
        <v>7871</v>
      </c>
      <c r="E1743" s="189" t="s">
        <v>7872</v>
      </c>
      <c r="F1743" s="106" t="s">
        <v>979</v>
      </c>
      <c r="G1743" s="281" t="s">
        <v>7873</v>
      </c>
      <c r="H1743" s="281">
        <f>480*401*405</f>
        <v>77954400</v>
      </c>
      <c r="I1743" s="1020">
        <v>7</v>
      </c>
      <c r="J1743" s="1020" t="s">
        <v>949</v>
      </c>
      <c r="K1743" s="1020" t="s">
        <v>949</v>
      </c>
      <c r="L1743" s="29" t="s">
        <v>7864</v>
      </c>
      <c r="M1743" s="29" t="s">
        <v>7861</v>
      </c>
      <c r="N1743" s="106" t="s">
        <v>3920</v>
      </c>
      <c r="O1743" s="1070" t="s">
        <v>3927</v>
      </c>
      <c r="P1743" s="1070" t="s">
        <v>949</v>
      </c>
      <c r="Q1743" s="1070" t="s">
        <v>949</v>
      </c>
      <c r="R1743" s="29" t="s">
        <v>985</v>
      </c>
      <c r="S1743" s="281" t="s">
        <v>949</v>
      </c>
      <c r="T1743" s="281" t="s">
        <v>949</v>
      </c>
      <c r="U1743" s="998" t="s">
        <v>949</v>
      </c>
      <c r="V1743" s="998" t="s">
        <v>949</v>
      </c>
      <c r="W1743" s="998" t="s">
        <v>949</v>
      </c>
      <c r="X1743" s="998" t="s">
        <v>949</v>
      </c>
      <c r="Y1743" s="998" t="s">
        <v>949</v>
      </c>
      <c r="Z1743" s="998" t="s">
        <v>949</v>
      </c>
      <c r="AA1743" s="998" t="s">
        <v>949</v>
      </c>
      <c r="AB1743" s="998" t="s">
        <v>949</v>
      </c>
      <c r="AC1743" s="998" t="s">
        <v>949</v>
      </c>
      <c r="AD1743" s="998" t="s">
        <v>949</v>
      </c>
      <c r="AE1743" s="29" t="s">
        <v>989</v>
      </c>
      <c r="AF1743" s="998" t="s">
        <v>132</v>
      </c>
      <c r="AG1743" s="998"/>
      <c r="AH1743" s="998"/>
      <c r="AI1743" s="998"/>
      <c r="AJ1743" s="998">
        <f t="shared" si="159"/>
        <v>1</v>
      </c>
      <c r="AK1743" s="998">
        <f t="shared" si="160"/>
        <v>1</v>
      </c>
    </row>
    <row r="1744" spans="1:37" ht="16.5">
      <c r="A1744" s="1018"/>
      <c r="B1744" s="29">
        <f t="shared" si="156"/>
        <v>1742</v>
      </c>
      <c r="C1744" s="281" t="s">
        <v>3719</v>
      </c>
      <c r="D1744" s="291" t="s">
        <v>7874</v>
      </c>
      <c r="E1744" s="189" t="s">
        <v>7875</v>
      </c>
      <c r="F1744" s="106" t="s">
        <v>979</v>
      </c>
      <c r="G1744" s="281" t="s">
        <v>7876</v>
      </c>
      <c r="H1744" s="281">
        <f>478*438*459</f>
        <v>96098076</v>
      </c>
      <c r="I1744" s="1020">
        <v>7</v>
      </c>
      <c r="J1744" s="1020" t="s">
        <v>949</v>
      </c>
      <c r="K1744" s="1020" t="s">
        <v>949</v>
      </c>
      <c r="L1744" s="29" t="s">
        <v>7867</v>
      </c>
      <c r="M1744" s="29" t="s">
        <v>7861</v>
      </c>
      <c r="N1744" s="106" t="s">
        <v>3920</v>
      </c>
      <c r="O1744" s="1070" t="s">
        <v>3927</v>
      </c>
      <c r="P1744" s="1070" t="s">
        <v>949</v>
      </c>
      <c r="Q1744" s="1070" t="s">
        <v>949</v>
      </c>
      <c r="R1744" s="29" t="s">
        <v>985</v>
      </c>
      <c r="S1744" s="281" t="s">
        <v>949</v>
      </c>
      <c r="T1744" s="281" t="s">
        <v>949</v>
      </c>
      <c r="U1744" s="998" t="s">
        <v>949</v>
      </c>
      <c r="V1744" s="998" t="s">
        <v>949</v>
      </c>
      <c r="W1744" s="998" t="s">
        <v>949</v>
      </c>
      <c r="X1744" s="998" t="s">
        <v>949</v>
      </c>
      <c r="Y1744" s="998" t="s">
        <v>949</v>
      </c>
      <c r="Z1744" s="998" t="s">
        <v>949</v>
      </c>
      <c r="AA1744" s="998" t="s">
        <v>949</v>
      </c>
      <c r="AB1744" s="998" t="s">
        <v>949</v>
      </c>
      <c r="AC1744" s="998" t="s">
        <v>949</v>
      </c>
      <c r="AD1744" s="998" t="s">
        <v>949</v>
      </c>
      <c r="AE1744" s="29" t="s">
        <v>989</v>
      </c>
      <c r="AF1744" s="998" t="s">
        <v>132</v>
      </c>
      <c r="AG1744" s="998"/>
      <c r="AH1744" s="998"/>
      <c r="AI1744" s="998"/>
      <c r="AJ1744" s="998">
        <f t="shared" si="159"/>
        <v>1</v>
      </c>
      <c r="AK1744" s="998">
        <f t="shared" si="160"/>
        <v>1</v>
      </c>
    </row>
    <row r="1745" spans="1:37" ht="16.5">
      <c r="A1745" s="1018"/>
      <c r="B1745" s="29">
        <f t="shared" si="156"/>
        <v>1743</v>
      </c>
      <c r="C1745" s="1045" t="s">
        <v>3719</v>
      </c>
      <c r="D1745" s="1046" t="s">
        <v>7877</v>
      </c>
      <c r="E1745" s="106" t="s">
        <v>7877</v>
      </c>
      <c r="F1745" s="106" t="s">
        <v>979</v>
      </c>
      <c r="G1745" s="154" t="s">
        <v>3917</v>
      </c>
      <c r="H1745" s="1020">
        <v>85680000</v>
      </c>
      <c r="I1745" s="1020">
        <v>7</v>
      </c>
      <c r="J1745" s="1020" t="s">
        <v>949</v>
      </c>
      <c r="K1745" s="1020" t="s">
        <v>949</v>
      </c>
      <c r="L1745" s="1020" t="s">
        <v>3918</v>
      </c>
      <c r="M1745" s="1020" t="s">
        <v>3919</v>
      </c>
      <c r="N1745" s="106" t="s">
        <v>3920</v>
      </c>
      <c r="O1745" s="106" t="s">
        <v>3921</v>
      </c>
      <c r="P1745" s="1070" t="s">
        <v>949</v>
      </c>
      <c r="Q1745" s="1070" t="s">
        <v>949</v>
      </c>
      <c r="R1745" s="1020" t="s">
        <v>3809</v>
      </c>
      <c r="S1745" s="1020" t="s">
        <v>3810</v>
      </c>
      <c r="T1745" s="1020" t="s">
        <v>985</v>
      </c>
      <c r="U1745" s="29" t="s">
        <v>949</v>
      </c>
      <c r="V1745" s="29" t="s">
        <v>949</v>
      </c>
      <c r="W1745" s="29" t="s">
        <v>949</v>
      </c>
      <c r="X1745" s="29" t="s">
        <v>949</v>
      </c>
      <c r="Y1745" s="29" t="s">
        <v>949</v>
      </c>
      <c r="Z1745" s="29" t="s">
        <v>949</v>
      </c>
      <c r="AA1745" s="29" t="s">
        <v>949</v>
      </c>
      <c r="AB1745" s="29" t="s">
        <v>949</v>
      </c>
      <c r="AC1745" s="29" t="s">
        <v>949</v>
      </c>
      <c r="AD1745" s="29" t="s">
        <v>949</v>
      </c>
      <c r="AE1745" s="29" t="s">
        <v>989</v>
      </c>
      <c r="AF1745" s="1047" t="s">
        <v>132</v>
      </c>
      <c r="AG1745" s="998"/>
      <c r="AH1745" s="998"/>
      <c r="AI1745" s="998"/>
      <c r="AJ1745" s="998">
        <f t="shared" si="159"/>
        <v>1</v>
      </c>
      <c r="AK1745" s="998">
        <f t="shared" si="160"/>
        <v>1</v>
      </c>
    </row>
    <row r="1746" spans="1:37" ht="16.5">
      <c r="A1746" s="1018"/>
      <c r="B1746" s="29">
        <f t="shared" si="156"/>
        <v>1744</v>
      </c>
      <c r="C1746" s="29" t="s">
        <v>3719</v>
      </c>
      <c r="D1746" s="106" t="s">
        <v>7878</v>
      </c>
      <c r="E1746" s="106" t="s">
        <v>7879</v>
      </c>
      <c r="F1746" s="106" t="s">
        <v>979</v>
      </c>
      <c r="G1746" s="1036" t="s">
        <v>7880</v>
      </c>
      <c r="H1746" s="1029">
        <f t="shared" ref="H1746:H1752" si="161">324*169*90</f>
        <v>4928040</v>
      </c>
      <c r="I1746" s="998">
        <v>2</v>
      </c>
      <c r="J1746" s="29" t="s">
        <v>949</v>
      </c>
      <c r="K1746" s="29" t="s">
        <v>949</v>
      </c>
      <c r="L1746" s="998" t="s">
        <v>7782</v>
      </c>
      <c r="M1746" s="998" t="s">
        <v>5574</v>
      </c>
      <c r="N1746" s="1026" t="s">
        <v>3840</v>
      </c>
      <c r="O1746" s="1026" t="s">
        <v>5856</v>
      </c>
      <c r="P1746" s="106" t="s">
        <v>949</v>
      </c>
      <c r="Q1746" s="106" t="s">
        <v>949</v>
      </c>
      <c r="R1746" s="29" t="s">
        <v>1166</v>
      </c>
      <c r="S1746" s="29" t="s">
        <v>949</v>
      </c>
      <c r="T1746" s="29" t="s">
        <v>949</v>
      </c>
      <c r="U1746" s="29" t="s">
        <v>949</v>
      </c>
      <c r="V1746" s="29" t="s">
        <v>949</v>
      </c>
      <c r="W1746" s="29" t="s">
        <v>949</v>
      </c>
      <c r="X1746" s="29" t="s">
        <v>949</v>
      </c>
      <c r="Y1746" s="29" t="s">
        <v>949</v>
      </c>
      <c r="Z1746" s="29" t="s">
        <v>949</v>
      </c>
      <c r="AA1746" s="29" t="s">
        <v>949</v>
      </c>
      <c r="AB1746" s="29" t="s">
        <v>949</v>
      </c>
      <c r="AC1746" s="29" t="s">
        <v>949</v>
      </c>
      <c r="AD1746" s="29" t="s">
        <v>949</v>
      </c>
      <c r="AE1746" s="998" t="s">
        <v>989</v>
      </c>
      <c r="AF1746" s="998" t="s">
        <v>132</v>
      </c>
      <c r="AG1746" s="998"/>
      <c r="AH1746" s="998"/>
      <c r="AI1746" s="998"/>
      <c r="AJ1746" s="998">
        <f t="shared" si="159"/>
        <v>1</v>
      </c>
      <c r="AK1746" s="998">
        <f t="shared" si="160"/>
        <v>1</v>
      </c>
    </row>
    <row r="1747" spans="1:37" ht="16.5">
      <c r="A1747" s="1018"/>
      <c r="B1747" s="29">
        <f t="shared" si="156"/>
        <v>1745</v>
      </c>
      <c r="C1747" s="29" t="s">
        <v>3719</v>
      </c>
      <c r="D1747" s="106" t="s">
        <v>7881</v>
      </c>
      <c r="E1747" s="551" t="s">
        <v>7882</v>
      </c>
      <c r="F1747" s="106" t="s">
        <v>979</v>
      </c>
      <c r="G1747" s="1036" t="s">
        <v>7883</v>
      </c>
      <c r="H1747" s="1029">
        <f t="shared" si="161"/>
        <v>4928040</v>
      </c>
      <c r="I1747" s="998">
        <v>2</v>
      </c>
      <c r="J1747" s="29" t="s">
        <v>949</v>
      </c>
      <c r="K1747" s="29" t="s">
        <v>949</v>
      </c>
      <c r="L1747" s="998" t="s">
        <v>7782</v>
      </c>
      <c r="M1747" s="998" t="s">
        <v>5574</v>
      </c>
      <c r="N1747" s="1026" t="s">
        <v>3840</v>
      </c>
      <c r="O1747" s="1026" t="s">
        <v>5856</v>
      </c>
      <c r="P1747" s="106" t="s">
        <v>949</v>
      </c>
      <c r="Q1747" s="106" t="s">
        <v>949</v>
      </c>
      <c r="R1747" s="29" t="s">
        <v>1166</v>
      </c>
      <c r="S1747" s="29" t="s">
        <v>949</v>
      </c>
      <c r="T1747" s="29" t="s">
        <v>949</v>
      </c>
      <c r="U1747" s="29" t="s">
        <v>949</v>
      </c>
      <c r="V1747" s="29" t="s">
        <v>949</v>
      </c>
      <c r="W1747" s="29" t="s">
        <v>949</v>
      </c>
      <c r="X1747" s="29" t="s">
        <v>949</v>
      </c>
      <c r="Y1747" s="29" t="s">
        <v>949</v>
      </c>
      <c r="Z1747" s="29" t="s">
        <v>949</v>
      </c>
      <c r="AA1747" s="29" t="s">
        <v>949</v>
      </c>
      <c r="AB1747" s="29" t="s">
        <v>949</v>
      </c>
      <c r="AC1747" s="29" t="s">
        <v>949</v>
      </c>
      <c r="AD1747" s="29" t="s">
        <v>949</v>
      </c>
      <c r="AE1747" s="998" t="s">
        <v>989</v>
      </c>
      <c r="AF1747" s="998" t="s">
        <v>132</v>
      </c>
      <c r="AG1747" s="998"/>
      <c r="AH1747" s="998"/>
      <c r="AI1747" s="998"/>
      <c r="AJ1747" s="998">
        <f t="shared" si="159"/>
        <v>1</v>
      </c>
      <c r="AK1747" s="998">
        <f t="shared" si="160"/>
        <v>1</v>
      </c>
    </row>
    <row r="1748" spans="1:37" ht="16.5">
      <c r="A1748" s="1018"/>
      <c r="B1748" s="29">
        <f t="shared" si="156"/>
        <v>1746</v>
      </c>
      <c r="C1748" s="29" t="s">
        <v>3719</v>
      </c>
      <c r="D1748" s="434" t="s">
        <v>7884</v>
      </c>
      <c r="E1748" s="434" t="s">
        <v>7884</v>
      </c>
      <c r="F1748" s="106" t="s">
        <v>979</v>
      </c>
      <c r="G1748" s="1036" t="s">
        <v>7885</v>
      </c>
      <c r="H1748" s="1029">
        <f t="shared" si="161"/>
        <v>4928040</v>
      </c>
      <c r="I1748" s="998">
        <v>2</v>
      </c>
      <c r="J1748" s="29" t="s">
        <v>949</v>
      </c>
      <c r="K1748" s="29" t="s">
        <v>949</v>
      </c>
      <c r="L1748" s="998" t="s">
        <v>7782</v>
      </c>
      <c r="M1748" s="998" t="s">
        <v>5574</v>
      </c>
      <c r="N1748" s="1026" t="s">
        <v>3840</v>
      </c>
      <c r="O1748" s="1026" t="s">
        <v>5856</v>
      </c>
      <c r="P1748" s="106" t="s">
        <v>949</v>
      </c>
      <c r="Q1748" s="106" t="s">
        <v>949</v>
      </c>
      <c r="R1748" s="29" t="s">
        <v>1166</v>
      </c>
      <c r="S1748" s="29" t="s">
        <v>949</v>
      </c>
      <c r="T1748" s="29" t="s">
        <v>949</v>
      </c>
      <c r="U1748" s="29" t="s">
        <v>949</v>
      </c>
      <c r="V1748" s="29" t="s">
        <v>949</v>
      </c>
      <c r="W1748" s="29" t="s">
        <v>949</v>
      </c>
      <c r="X1748" s="29" t="s">
        <v>949</v>
      </c>
      <c r="Y1748" s="29" t="s">
        <v>949</v>
      </c>
      <c r="Z1748" s="29" t="s">
        <v>949</v>
      </c>
      <c r="AA1748" s="29" t="s">
        <v>949</v>
      </c>
      <c r="AB1748" s="29" t="s">
        <v>949</v>
      </c>
      <c r="AC1748" s="29" t="s">
        <v>949</v>
      </c>
      <c r="AD1748" s="29" t="s">
        <v>949</v>
      </c>
      <c r="AE1748" s="998" t="s">
        <v>989</v>
      </c>
      <c r="AF1748" s="998" t="s">
        <v>132</v>
      </c>
      <c r="AG1748" s="998"/>
      <c r="AH1748" s="998"/>
      <c r="AI1748" s="998"/>
      <c r="AJ1748" s="998">
        <f t="shared" si="159"/>
        <v>1</v>
      </c>
      <c r="AK1748" s="998">
        <f t="shared" si="160"/>
        <v>1</v>
      </c>
    </row>
    <row r="1749" spans="1:37" ht="16.5">
      <c r="A1749" s="1018"/>
      <c r="B1749" s="29">
        <f t="shared" si="156"/>
        <v>1747</v>
      </c>
      <c r="C1749" s="29" t="s">
        <v>3719</v>
      </c>
      <c r="D1749" s="434" t="s">
        <v>7886</v>
      </c>
      <c r="E1749" s="434" t="s">
        <v>7886</v>
      </c>
      <c r="F1749" s="106" t="s">
        <v>979</v>
      </c>
      <c r="G1749" s="1036" t="s">
        <v>7887</v>
      </c>
      <c r="H1749" s="1029">
        <f t="shared" si="161"/>
        <v>4928040</v>
      </c>
      <c r="I1749" s="998">
        <v>2</v>
      </c>
      <c r="J1749" s="29" t="s">
        <v>949</v>
      </c>
      <c r="K1749" s="29" t="s">
        <v>949</v>
      </c>
      <c r="L1749" s="998" t="s">
        <v>7782</v>
      </c>
      <c r="M1749" s="998" t="s">
        <v>5574</v>
      </c>
      <c r="N1749" s="1026" t="s">
        <v>3840</v>
      </c>
      <c r="O1749" s="1026" t="s">
        <v>5856</v>
      </c>
      <c r="P1749" s="106" t="s">
        <v>949</v>
      </c>
      <c r="Q1749" s="106" t="s">
        <v>949</v>
      </c>
      <c r="R1749" s="29" t="s">
        <v>1166</v>
      </c>
      <c r="S1749" s="29" t="s">
        <v>949</v>
      </c>
      <c r="T1749" s="29" t="s">
        <v>949</v>
      </c>
      <c r="U1749" s="29" t="s">
        <v>949</v>
      </c>
      <c r="V1749" s="29" t="s">
        <v>949</v>
      </c>
      <c r="W1749" s="29" t="s">
        <v>949</v>
      </c>
      <c r="X1749" s="29" t="s">
        <v>949</v>
      </c>
      <c r="Y1749" s="29" t="s">
        <v>949</v>
      </c>
      <c r="Z1749" s="29" t="s">
        <v>949</v>
      </c>
      <c r="AA1749" s="29" t="s">
        <v>949</v>
      </c>
      <c r="AB1749" s="29" t="s">
        <v>949</v>
      </c>
      <c r="AC1749" s="29" t="s">
        <v>949</v>
      </c>
      <c r="AD1749" s="29" t="s">
        <v>949</v>
      </c>
      <c r="AE1749" s="998" t="s">
        <v>989</v>
      </c>
      <c r="AF1749" s="998" t="s">
        <v>132</v>
      </c>
      <c r="AG1749" s="998"/>
      <c r="AH1749" s="998"/>
      <c r="AI1749" s="998"/>
      <c r="AJ1749" s="998">
        <f t="shared" si="159"/>
        <v>1</v>
      </c>
      <c r="AK1749" s="998">
        <f t="shared" si="160"/>
        <v>1</v>
      </c>
    </row>
    <row r="1750" spans="1:37" ht="16.5">
      <c r="A1750" s="1018"/>
      <c r="B1750" s="29">
        <f t="shared" si="156"/>
        <v>1748</v>
      </c>
      <c r="C1750" s="29" t="s">
        <v>3719</v>
      </c>
      <c r="D1750" s="434" t="s">
        <v>7888</v>
      </c>
      <c r="E1750" s="434" t="s">
        <v>7888</v>
      </c>
      <c r="F1750" s="106" t="s">
        <v>979</v>
      </c>
      <c r="G1750" s="1036" t="s">
        <v>7889</v>
      </c>
      <c r="H1750" s="1029">
        <f t="shared" si="161"/>
        <v>4928040</v>
      </c>
      <c r="I1750" s="998">
        <v>2</v>
      </c>
      <c r="J1750" s="29" t="s">
        <v>949</v>
      </c>
      <c r="K1750" s="29" t="s">
        <v>949</v>
      </c>
      <c r="L1750" s="998" t="s">
        <v>7782</v>
      </c>
      <c r="M1750" s="998" t="s">
        <v>5574</v>
      </c>
      <c r="N1750" s="1026" t="s">
        <v>3840</v>
      </c>
      <c r="O1750" s="1026" t="s">
        <v>5856</v>
      </c>
      <c r="P1750" s="106" t="s">
        <v>949</v>
      </c>
      <c r="Q1750" s="106" t="s">
        <v>949</v>
      </c>
      <c r="R1750" s="29" t="s">
        <v>1166</v>
      </c>
      <c r="S1750" s="29" t="s">
        <v>949</v>
      </c>
      <c r="T1750" s="29" t="s">
        <v>949</v>
      </c>
      <c r="U1750" s="29" t="s">
        <v>949</v>
      </c>
      <c r="V1750" s="29" t="s">
        <v>949</v>
      </c>
      <c r="W1750" s="29" t="s">
        <v>949</v>
      </c>
      <c r="X1750" s="29" t="s">
        <v>949</v>
      </c>
      <c r="Y1750" s="29" t="s">
        <v>949</v>
      </c>
      <c r="Z1750" s="29" t="s">
        <v>949</v>
      </c>
      <c r="AA1750" s="29" t="s">
        <v>949</v>
      </c>
      <c r="AB1750" s="29" t="s">
        <v>949</v>
      </c>
      <c r="AC1750" s="29" t="s">
        <v>949</v>
      </c>
      <c r="AD1750" s="29" t="s">
        <v>949</v>
      </c>
      <c r="AE1750" s="998" t="s">
        <v>989</v>
      </c>
      <c r="AF1750" s="998" t="s">
        <v>132</v>
      </c>
      <c r="AG1750" s="998"/>
      <c r="AH1750" s="998"/>
      <c r="AI1750" s="998"/>
      <c r="AJ1750" s="998">
        <f t="shared" si="159"/>
        <v>1</v>
      </c>
      <c r="AK1750" s="998">
        <f t="shared" si="160"/>
        <v>1</v>
      </c>
    </row>
    <row r="1751" spans="1:37" ht="16.5">
      <c r="A1751" s="1018"/>
      <c r="B1751" s="29">
        <f t="shared" si="156"/>
        <v>1749</v>
      </c>
      <c r="C1751" s="29" t="s">
        <v>3719</v>
      </c>
      <c r="D1751" s="434" t="s">
        <v>7890</v>
      </c>
      <c r="E1751" s="434" t="s">
        <v>7890</v>
      </c>
      <c r="F1751" s="106" t="s">
        <v>979</v>
      </c>
      <c r="G1751" s="1036" t="s">
        <v>7891</v>
      </c>
      <c r="H1751" s="1029">
        <f t="shared" si="161"/>
        <v>4928040</v>
      </c>
      <c r="I1751" s="998">
        <v>2</v>
      </c>
      <c r="J1751" s="29" t="s">
        <v>949</v>
      </c>
      <c r="K1751" s="29" t="s">
        <v>949</v>
      </c>
      <c r="L1751" s="998" t="s">
        <v>7782</v>
      </c>
      <c r="M1751" s="998" t="s">
        <v>5574</v>
      </c>
      <c r="N1751" s="1026" t="s">
        <v>3840</v>
      </c>
      <c r="O1751" s="1026" t="s">
        <v>5856</v>
      </c>
      <c r="P1751" s="106" t="s">
        <v>949</v>
      </c>
      <c r="Q1751" s="106" t="s">
        <v>949</v>
      </c>
      <c r="R1751" s="29" t="s">
        <v>1166</v>
      </c>
      <c r="S1751" s="29" t="s">
        <v>949</v>
      </c>
      <c r="T1751" s="29" t="s">
        <v>949</v>
      </c>
      <c r="U1751" s="29" t="s">
        <v>949</v>
      </c>
      <c r="V1751" s="29" t="s">
        <v>949</v>
      </c>
      <c r="W1751" s="29" t="s">
        <v>949</v>
      </c>
      <c r="X1751" s="29" t="s">
        <v>949</v>
      </c>
      <c r="Y1751" s="29" t="s">
        <v>949</v>
      </c>
      <c r="Z1751" s="29" t="s">
        <v>949</v>
      </c>
      <c r="AA1751" s="29" t="s">
        <v>949</v>
      </c>
      <c r="AB1751" s="29" t="s">
        <v>949</v>
      </c>
      <c r="AC1751" s="29" t="s">
        <v>949</v>
      </c>
      <c r="AD1751" s="29" t="s">
        <v>949</v>
      </c>
      <c r="AE1751" s="998" t="s">
        <v>989</v>
      </c>
      <c r="AF1751" s="998" t="s">
        <v>132</v>
      </c>
      <c r="AG1751" s="998"/>
      <c r="AH1751" s="998"/>
      <c r="AI1751" s="998"/>
      <c r="AJ1751" s="998">
        <f t="shared" si="159"/>
        <v>1</v>
      </c>
      <c r="AK1751" s="998">
        <f t="shared" si="160"/>
        <v>1</v>
      </c>
    </row>
    <row r="1752" spans="1:37" ht="16.5">
      <c r="A1752" s="1018"/>
      <c r="B1752" s="29">
        <f t="shared" si="156"/>
        <v>1750</v>
      </c>
      <c r="C1752" s="29" t="s">
        <v>3719</v>
      </c>
      <c r="D1752" s="434" t="s">
        <v>7892</v>
      </c>
      <c r="E1752" s="434" t="s">
        <v>7892</v>
      </c>
      <c r="F1752" s="106" t="s">
        <v>979</v>
      </c>
      <c r="G1752" s="1036" t="s">
        <v>7893</v>
      </c>
      <c r="H1752" s="1029">
        <f t="shared" si="161"/>
        <v>4928040</v>
      </c>
      <c r="I1752" s="998">
        <v>2</v>
      </c>
      <c r="J1752" s="29" t="s">
        <v>949</v>
      </c>
      <c r="K1752" s="29" t="s">
        <v>949</v>
      </c>
      <c r="L1752" s="998" t="s">
        <v>7782</v>
      </c>
      <c r="M1752" s="998" t="s">
        <v>5574</v>
      </c>
      <c r="N1752" s="1026" t="s">
        <v>3840</v>
      </c>
      <c r="O1752" s="1026" t="s">
        <v>5856</v>
      </c>
      <c r="P1752" s="106" t="s">
        <v>949</v>
      </c>
      <c r="Q1752" s="106" t="s">
        <v>949</v>
      </c>
      <c r="R1752" s="29" t="s">
        <v>1166</v>
      </c>
      <c r="S1752" s="29" t="s">
        <v>949</v>
      </c>
      <c r="T1752" s="29" t="s">
        <v>949</v>
      </c>
      <c r="U1752" s="29" t="s">
        <v>949</v>
      </c>
      <c r="V1752" s="29" t="s">
        <v>949</v>
      </c>
      <c r="W1752" s="29" t="s">
        <v>949</v>
      </c>
      <c r="X1752" s="29" t="s">
        <v>949</v>
      </c>
      <c r="Y1752" s="29" t="s">
        <v>949</v>
      </c>
      <c r="Z1752" s="29" t="s">
        <v>949</v>
      </c>
      <c r="AA1752" s="29" t="s">
        <v>949</v>
      </c>
      <c r="AB1752" s="29" t="s">
        <v>949</v>
      </c>
      <c r="AC1752" s="29" t="s">
        <v>949</v>
      </c>
      <c r="AD1752" s="29" t="s">
        <v>949</v>
      </c>
      <c r="AE1752" s="998" t="s">
        <v>989</v>
      </c>
      <c r="AF1752" s="998" t="s">
        <v>132</v>
      </c>
      <c r="AG1752" s="998"/>
      <c r="AH1752" s="998"/>
      <c r="AI1752" s="998"/>
      <c r="AJ1752" s="998">
        <f t="shared" si="159"/>
        <v>1</v>
      </c>
      <c r="AK1752" s="998">
        <f t="shared" si="160"/>
        <v>1</v>
      </c>
    </row>
    <row r="1753" spans="1:37" ht="16.5">
      <c r="A1753" s="1018"/>
      <c r="B1753" s="29">
        <f t="shared" si="156"/>
        <v>1751</v>
      </c>
      <c r="C1753" s="29" t="s">
        <v>3719</v>
      </c>
      <c r="D1753" s="344" t="s">
        <v>7894</v>
      </c>
      <c r="E1753" s="344" t="s">
        <v>7894</v>
      </c>
      <c r="F1753" s="106" t="s">
        <v>979</v>
      </c>
      <c r="G1753" s="14" t="s">
        <v>7895</v>
      </c>
      <c r="H1753" s="1029">
        <f>525*335*376</f>
        <v>66129000</v>
      </c>
      <c r="I1753" s="998">
        <v>7</v>
      </c>
      <c r="J1753" s="29" t="s">
        <v>949</v>
      </c>
      <c r="K1753" s="29" t="s">
        <v>949</v>
      </c>
      <c r="L1753" s="998" t="s">
        <v>7786</v>
      </c>
      <c r="M1753" s="998" t="s">
        <v>5574</v>
      </c>
      <c r="N1753" s="1026" t="s">
        <v>3920</v>
      </c>
      <c r="O1753" s="1026" t="s">
        <v>6250</v>
      </c>
      <c r="P1753" s="106" t="s">
        <v>949</v>
      </c>
      <c r="Q1753" s="106" t="s">
        <v>949</v>
      </c>
      <c r="R1753" s="29" t="s">
        <v>1166</v>
      </c>
      <c r="S1753" s="29" t="s">
        <v>949</v>
      </c>
      <c r="T1753" s="29" t="s">
        <v>949</v>
      </c>
      <c r="U1753" s="29" t="s">
        <v>949</v>
      </c>
      <c r="V1753" s="29" t="s">
        <v>949</v>
      </c>
      <c r="W1753" s="29" t="s">
        <v>949</v>
      </c>
      <c r="X1753" s="29" t="s">
        <v>949</v>
      </c>
      <c r="Y1753" s="29" t="s">
        <v>949</v>
      </c>
      <c r="Z1753" s="29" t="s">
        <v>949</v>
      </c>
      <c r="AA1753" s="29" t="s">
        <v>949</v>
      </c>
      <c r="AB1753" s="29" t="s">
        <v>949</v>
      </c>
      <c r="AC1753" s="29" t="s">
        <v>949</v>
      </c>
      <c r="AD1753" s="29" t="s">
        <v>949</v>
      </c>
      <c r="AE1753" s="998" t="s">
        <v>1059</v>
      </c>
      <c r="AF1753" s="998" t="s">
        <v>132</v>
      </c>
      <c r="AG1753" s="998"/>
      <c r="AH1753" s="998"/>
      <c r="AI1753" s="998"/>
      <c r="AJ1753" s="998">
        <f t="shared" si="159"/>
        <v>1</v>
      </c>
      <c r="AK1753" s="998">
        <f t="shared" si="160"/>
        <v>1</v>
      </c>
    </row>
    <row r="1754" spans="1:37" ht="16.5">
      <c r="A1754" s="1018"/>
      <c r="B1754" s="29">
        <f t="shared" si="156"/>
        <v>1752</v>
      </c>
      <c r="C1754" s="29" t="s">
        <v>3719</v>
      </c>
      <c r="D1754" s="106" t="s">
        <v>7896</v>
      </c>
      <c r="E1754" s="280" t="s">
        <v>7897</v>
      </c>
      <c r="F1754" s="106" t="s">
        <v>979</v>
      </c>
      <c r="G1754" s="1036" t="s">
        <v>7898</v>
      </c>
      <c r="H1754" s="1029">
        <f t="shared" ref="H1754:H1760" si="162">297*98*72</f>
        <v>2095632</v>
      </c>
      <c r="I1754" s="998">
        <v>2</v>
      </c>
      <c r="J1754" s="29" t="s">
        <v>949</v>
      </c>
      <c r="K1754" s="29" t="s">
        <v>949</v>
      </c>
      <c r="L1754" s="998" t="s">
        <v>5855</v>
      </c>
      <c r="M1754" s="998" t="s">
        <v>5574</v>
      </c>
      <c r="N1754" s="1026" t="s">
        <v>3840</v>
      </c>
      <c r="O1754" s="1026" t="s">
        <v>5856</v>
      </c>
      <c r="P1754" s="106" t="s">
        <v>949</v>
      </c>
      <c r="Q1754" s="106" t="s">
        <v>949</v>
      </c>
      <c r="R1754" s="29" t="s">
        <v>1166</v>
      </c>
      <c r="S1754" s="29" t="s">
        <v>949</v>
      </c>
      <c r="T1754" s="29" t="s">
        <v>949</v>
      </c>
      <c r="U1754" s="29" t="s">
        <v>949</v>
      </c>
      <c r="V1754" s="29" t="s">
        <v>949</v>
      </c>
      <c r="W1754" s="29" t="s">
        <v>949</v>
      </c>
      <c r="X1754" s="29" t="s">
        <v>949</v>
      </c>
      <c r="Y1754" s="29" t="s">
        <v>949</v>
      </c>
      <c r="Z1754" s="29" t="s">
        <v>949</v>
      </c>
      <c r="AA1754" s="29" t="s">
        <v>949</v>
      </c>
      <c r="AB1754" s="29" t="s">
        <v>949</v>
      </c>
      <c r="AC1754" s="29" t="s">
        <v>949</v>
      </c>
      <c r="AD1754" s="29" t="s">
        <v>949</v>
      </c>
      <c r="AE1754" s="29" t="s">
        <v>989</v>
      </c>
      <c r="AF1754" s="998" t="s">
        <v>132</v>
      </c>
      <c r="AG1754" s="998"/>
      <c r="AH1754" s="998"/>
      <c r="AI1754" s="998"/>
      <c r="AJ1754" s="998">
        <f t="shared" si="159"/>
        <v>1</v>
      </c>
      <c r="AK1754" s="998">
        <f t="shared" si="160"/>
        <v>1</v>
      </c>
    </row>
    <row r="1755" spans="1:37" ht="16.5">
      <c r="A1755" s="1018"/>
      <c r="B1755" s="29">
        <f t="shared" si="156"/>
        <v>1753</v>
      </c>
      <c r="C1755" s="29" t="s">
        <v>3719</v>
      </c>
      <c r="D1755" s="106" t="s">
        <v>7899</v>
      </c>
      <c r="E1755" s="106" t="s">
        <v>7900</v>
      </c>
      <c r="F1755" s="106" t="s">
        <v>979</v>
      </c>
      <c r="G1755" s="1036" t="s">
        <v>7901</v>
      </c>
      <c r="H1755" s="1029">
        <f t="shared" si="162"/>
        <v>2095632</v>
      </c>
      <c r="I1755" s="998">
        <v>2</v>
      </c>
      <c r="J1755" s="29" t="s">
        <v>949</v>
      </c>
      <c r="K1755" s="29" t="s">
        <v>949</v>
      </c>
      <c r="L1755" s="998" t="s">
        <v>5855</v>
      </c>
      <c r="M1755" s="998" t="s">
        <v>5574</v>
      </c>
      <c r="N1755" s="1026" t="s">
        <v>3840</v>
      </c>
      <c r="O1755" s="1026" t="s">
        <v>5856</v>
      </c>
      <c r="P1755" s="106" t="s">
        <v>949</v>
      </c>
      <c r="Q1755" s="106" t="s">
        <v>949</v>
      </c>
      <c r="R1755" s="29" t="s">
        <v>1166</v>
      </c>
      <c r="S1755" s="29" t="s">
        <v>949</v>
      </c>
      <c r="T1755" s="29" t="s">
        <v>949</v>
      </c>
      <c r="U1755" s="29" t="s">
        <v>949</v>
      </c>
      <c r="V1755" s="29" t="s">
        <v>949</v>
      </c>
      <c r="W1755" s="29" t="s">
        <v>949</v>
      </c>
      <c r="X1755" s="29" t="s">
        <v>949</v>
      </c>
      <c r="Y1755" s="29" t="s">
        <v>949</v>
      </c>
      <c r="Z1755" s="29" t="s">
        <v>949</v>
      </c>
      <c r="AA1755" s="29" t="s">
        <v>949</v>
      </c>
      <c r="AB1755" s="29" t="s">
        <v>949</v>
      </c>
      <c r="AC1755" s="29" t="s">
        <v>949</v>
      </c>
      <c r="AD1755" s="29" t="s">
        <v>949</v>
      </c>
      <c r="AE1755" s="29" t="s">
        <v>989</v>
      </c>
      <c r="AF1755" s="998" t="s">
        <v>132</v>
      </c>
      <c r="AG1755" s="998"/>
      <c r="AH1755" s="998"/>
      <c r="AI1755" s="998"/>
      <c r="AJ1755" s="998">
        <f t="shared" si="159"/>
        <v>1</v>
      </c>
      <c r="AK1755" s="998">
        <f t="shared" si="160"/>
        <v>1</v>
      </c>
    </row>
    <row r="1756" spans="1:37" ht="16.5">
      <c r="A1756" s="1018"/>
      <c r="B1756" s="29">
        <f t="shared" si="156"/>
        <v>1754</v>
      </c>
      <c r="C1756" s="29" t="s">
        <v>3719</v>
      </c>
      <c r="D1756" s="1048" t="s">
        <v>7902</v>
      </c>
      <c r="E1756" s="1048" t="s">
        <v>7902</v>
      </c>
      <c r="F1756" s="106" t="s">
        <v>979</v>
      </c>
      <c r="G1756" s="1036" t="s">
        <v>7903</v>
      </c>
      <c r="H1756" s="1029">
        <f t="shared" si="162"/>
        <v>2095632</v>
      </c>
      <c r="I1756" s="998">
        <v>2</v>
      </c>
      <c r="J1756" s="29" t="s">
        <v>949</v>
      </c>
      <c r="K1756" s="29" t="s">
        <v>949</v>
      </c>
      <c r="L1756" s="998" t="s">
        <v>5855</v>
      </c>
      <c r="M1756" s="998" t="s">
        <v>5574</v>
      </c>
      <c r="N1756" s="1026" t="s">
        <v>3840</v>
      </c>
      <c r="O1756" s="1026" t="s">
        <v>5856</v>
      </c>
      <c r="P1756" s="106" t="s">
        <v>949</v>
      </c>
      <c r="Q1756" s="106" t="s">
        <v>949</v>
      </c>
      <c r="R1756" s="29" t="s">
        <v>1166</v>
      </c>
      <c r="S1756" s="29" t="s">
        <v>949</v>
      </c>
      <c r="T1756" s="29" t="s">
        <v>949</v>
      </c>
      <c r="U1756" s="29" t="s">
        <v>949</v>
      </c>
      <c r="V1756" s="29" t="s">
        <v>949</v>
      </c>
      <c r="W1756" s="29" t="s">
        <v>949</v>
      </c>
      <c r="X1756" s="29" t="s">
        <v>949</v>
      </c>
      <c r="Y1756" s="29" t="s">
        <v>949</v>
      </c>
      <c r="Z1756" s="29" t="s">
        <v>949</v>
      </c>
      <c r="AA1756" s="29" t="s">
        <v>949</v>
      </c>
      <c r="AB1756" s="29" t="s">
        <v>949</v>
      </c>
      <c r="AC1756" s="29" t="s">
        <v>949</v>
      </c>
      <c r="AD1756" s="29" t="s">
        <v>949</v>
      </c>
      <c r="AE1756" s="29" t="s">
        <v>989</v>
      </c>
      <c r="AF1756" s="998" t="s">
        <v>132</v>
      </c>
      <c r="AG1756" s="998"/>
      <c r="AH1756" s="998"/>
      <c r="AI1756" s="998"/>
      <c r="AJ1756" s="998">
        <f t="shared" si="159"/>
        <v>1</v>
      </c>
      <c r="AK1756" s="998">
        <f t="shared" si="160"/>
        <v>1</v>
      </c>
    </row>
    <row r="1757" spans="1:37" ht="16.5">
      <c r="A1757" s="1018"/>
      <c r="B1757" s="29">
        <f t="shared" si="156"/>
        <v>1755</v>
      </c>
      <c r="C1757" s="29" t="s">
        <v>3719</v>
      </c>
      <c r="D1757" s="1048" t="s">
        <v>7904</v>
      </c>
      <c r="E1757" s="1048" t="s">
        <v>7904</v>
      </c>
      <c r="F1757" s="106" t="s">
        <v>979</v>
      </c>
      <c r="G1757" s="1036" t="s">
        <v>7905</v>
      </c>
      <c r="H1757" s="1029">
        <f t="shared" si="162"/>
        <v>2095632</v>
      </c>
      <c r="I1757" s="998">
        <v>2</v>
      </c>
      <c r="J1757" s="29" t="s">
        <v>949</v>
      </c>
      <c r="K1757" s="29" t="s">
        <v>949</v>
      </c>
      <c r="L1757" s="998" t="s">
        <v>5855</v>
      </c>
      <c r="M1757" s="998" t="s">
        <v>5574</v>
      </c>
      <c r="N1757" s="1026" t="s">
        <v>3840</v>
      </c>
      <c r="O1757" s="1026" t="s">
        <v>5856</v>
      </c>
      <c r="P1757" s="106" t="s">
        <v>949</v>
      </c>
      <c r="Q1757" s="106" t="s">
        <v>949</v>
      </c>
      <c r="R1757" s="29" t="s">
        <v>1166</v>
      </c>
      <c r="S1757" s="29" t="s">
        <v>949</v>
      </c>
      <c r="T1757" s="29" t="s">
        <v>949</v>
      </c>
      <c r="U1757" s="29" t="s">
        <v>949</v>
      </c>
      <c r="V1757" s="29" t="s">
        <v>949</v>
      </c>
      <c r="W1757" s="29" t="s">
        <v>949</v>
      </c>
      <c r="X1757" s="29" t="s">
        <v>949</v>
      </c>
      <c r="Y1757" s="29" t="s">
        <v>949</v>
      </c>
      <c r="Z1757" s="29" t="s">
        <v>949</v>
      </c>
      <c r="AA1757" s="29" t="s">
        <v>949</v>
      </c>
      <c r="AB1757" s="29" t="s">
        <v>949</v>
      </c>
      <c r="AC1757" s="29" t="s">
        <v>949</v>
      </c>
      <c r="AD1757" s="29" t="s">
        <v>949</v>
      </c>
      <c r="AE1757" s="29" t="s">
        <v>989</v>
      </c>
      <c r="AF1757" s="998" t="s">
        <v>132</v>
      </c>
      <c r="AG1757" s="998"/>
      <c r="AH1757" s="998"/>
      <c r="AI1757" s="998"/>
      <c r="AJ1757" s="998">
        <f t="shared" si="159"/>
        <v>1</v>
      </c>
      <c r="AK1757" s="998">
        <f t="shared" si="160"/>
        <v>1</v>
      </c>
    </row>
    <row r="1758" spans="1:37" ht="16.5">
      <c r="A1758" s="1018"/>
      <c r="B1758" s="29">
        <f t="shared" si="156"/>
        <v>1756</v>
      </c>
      <c r="C1758" s="29" t="s">
        <v>3719</v>
      </c>
      <c r="D1758" s="1048" t="s">
        <v>7906</v>
      </c>
      <c r="E1758" s="1048" t="s">
        <v>7906</v>
      </c>
      <c r="F1758" s="106" t="s">
        <v>979</v>
      </c>
      <c r="G1758" s="1036" t="s">
        <v>7907</v>
      </c>
      <c r="H1758" s="1029">
        <f t="shared" si="162"/>
        <v>2095632</v>
      </c>
      <c r="I1758" s="998">
        <v>2</v>
      </c>
      <c r="J1758" s="29" t="s">
        <v>949</v>
      </c>
      <c r="K1758" s="29" t="s">
        <v>949</v>
      </c>
      <c r="L1758" s="998" t="s">
        <v>5855</v>
      </c>
      <c r="M1758" s="998" t="s">
        <v>5574</v>
      </c>
      <c r="N1758" s="1026" t="s">
        <v>3840</v>
      </c>
      <c r="O1758" s="1026" t="s">
        <v>5856</v>
      </c>
      <c r="P1758" s="106" t="s">
        <v>949</v>
      </c>
      <c r="Q1758" s="106" t="s">
        <v>949</v>
      </c>
      <c r="R1758" s="29" t="s">
        <v>1166</v>
      </c>
      <c r="S1758" s="29" t="s">
        <v>949</v>
      </c>
      <c r="T1758" s="29" t="s">
        <v>949</v>
      </c>
      <c r="U1758" s="29" t="s">
        <v>949</v>
      </c>
      <c r="V1758" s="29" t="s">
        <v>949</v>
      </c>
      <c r="W1758" s="29" t="s">
        <v>949</v>
      </c>
      <c r="X1758" s="29" t="s">
        <v>949</v>
      </c>
      <c r="Y1758" s="29" t="s">
        <v>949</v>
      </c>
      <c r="Z1758" s="29" t="s">
        <v>949</v>
      </c>
      <c r="AA1758" s="29" t="s">
        <v>949</v>
      </c>
      <c r="AB1758" s="29" t="s">
        <v>949</v>
      </c>
      <c r="AC1758" s="29" t="s">
        <v>949</v>
      </c>
      <c r="AD1758" s="29" t="s">
        <v>949</v>
      </c>
      <c r="AE1758" s="29" t="s">
        <v>989</v>
      </c>
      <c r="AF1758" s="998" t="s">
        <v>132</v>
      </c>
      <c r="AG1758" s="998"/>
      <c r="AH1758" s="998"/>
      <c r="AI1758" s="998"/>
      <c r="AJ1758" s="998">
        <f t="shared" si="159"/>
        <v>1</v>
      </c>
      <c r="AK1758" s="998">
        <f t="shared" si="160"/>
        <v>1</v>
      </c>
    </row>
    <row r="1759" spans="1:37" ht="16.5">
      <c r="A1759" s="1018"/>
      <c r="B1759" s="29">
        <f t="shared" si="156"/>
        <v>1757</v>
      </c>
      <c r="C1759" s="29" t="s">
        <v>3719</v>
      </c>
      <c r="D1759" s="1048" t="s">
        <v>7908</v>
      </c>
      <c r="E1759" s="1048" t="s">
        <v>7908</v>
      </c>
      <c r="F1759" s="106" t="s">
        <v>979</v>
      </c>
      <c r="G1759" s="1036" t="s">
        <v>7909</v>
      </c>
      <c r="H1759" s="1029">
        <f t="shared" si="162"/>
        <v>2095632</v>
      </c>
      <c r="I1759" s="998">
        <v>2</v>
      </c>
      <c r="J1759" s="29" t="s">
        <v>949</v>
      </c>
      <c r="K1759" s="29" t="s">
        <v>949</v>
      </c>
      <c r="L1759" s="998" t="s">
        <v>5855</v>
      </c>
      <c r="M1759" s="998" t="s">
        <v>5574</v>
      </c>
      <c r="N1759" s="1026" t="s">
        <v>3840</v>
      </c>
      <c r="O1759" s="1026" t="s">
        <v>5856</v>
      </c>
      <c r="P1759" s="106" t="s">
        <v>949</v>
      </c>
      <c r="Q1759" s="106" t="s">
        <v>949</v>
      </c>
      <c r="R1759" s="29" t="s">
        <v>1166</v>
      </c>
      <c r="S1759" s="29" t="s">
        <v>949</v>
      </c>
      <c r="T1759" s="29" t="s">
        <v>949</v>
      </c>
      <c r="U1759" s="29" t="s">
        <v>949</v>
      </c>
      <c r="V1759" s="29" t="s">
        <v>949</v>
      </c>
      <c r="W1759" s="29" t="s">
        <v>949</v>
      </c>
      <c r="X1759" s="29" t="s">
        <v>949</v>
      </c>
      <c r="Y1759" s="29" t="s">
        <v>949</v>
      </c>
      <c r="Z1759" s="29" t="s">
        <v>949</v>
      </c>
      <c r="AA1759" s="29" t="s">
        <v>949</v>
      </c>
      <c r="AB1759" s="29" t="s">
        <v>949</v>
      </c>
      <c r="AC1759" s="29" t="s">
        <v>949</v>
      </c>
      <c r="AD1759" s="29" t="s">
        <v>949</v>
      </c>
      <c r="AE1759" s="29" t="s">
        <v>989</v>
      </c>
      <c r="AF1759" s="998" t="s">
        <v>132</v>
      </c>
      <c r="AG1759" s="998"/>
      <c r="AH1759" s="998"/>
      <c r="AI1759" s="998"/>
      <c r="AJ1759" s="998">
        <f t="shared" si="159"/>
        <v>1</v>
      </c>
      <c r="AK1759" s="998">
        <f t="shared" si="160"/>
        <v>1</v>
      </c>
    </row>
    <row r="1760" spans="1:37" ht="16.5">
      <c r="A1760" s="1018"/>
      <c r="B1760" s="29">
        <f t="shared" si="156"/>
        <v>1758</v>
      </c>
      <c r="C1760" s="29" t="s">
        <v>3719</v>
      </c>
      <c r="D1760" s="1048" t="s">
        <v>7910</v>
      </c>
      <c r="E1760" s="1048" t="s">
        <v>7910</v>
      </c>
      <c r="F1760" s="106" t="s">
        <v>979</v>
      </c>
      <c r="G1760" s="1036" t="s">
        <v>7911</v>
      </c>
      <c r="H1760" s="1029">
        <f t="shared" si="162"/>
        <v>2095632</v>
      </c>
      <c r="I1760" s="998">
        <v>2</v>
      </c>
      <c r="J1760" s="29" t="s">
        <v>949</v>
      </c>
      <c r="K1760" s="29" t="s">
        <v>949</v>
      </c>
      <c r="L1760" s="998" t="s">
        <v>5855</v>
      </c>
      <c r="M1760" s="998" t="s">
        <v>5574</v>
      </c>
      <c r="N1760" s="1026" t="s">
        <v>3840</v>
      </c>
      <c r="O1760" s="1026" t="s">
        <v>5856</v>
      </c>
      <c r="P1760" s="106" t="s">
        <v>949</v>
      </c>
      <c r="Q1760" s="106" t="s">
        <v>949</v>
      </c>
      <c r="R1760" s="29" t="s">
        <v>1166</v>
      </c>
      <c r="S1760" s="29" t="s">
        <v>949</v>
      </c>
      <c r="T1760" s="29" t="s">
        <v>949</v>
      </c>
      <c r="U1760" s="29" t="s">
        <v>949</v>
      </c>
      <c r="V1760" s="29" t="s">
        <v>949</v>
      </c>
      <c r="W1760" s="29" t="s">
        <v>949</v>
      </c>
      <c r="X1760" s="29" t="s">
        <v>949</v>
      </c>
      <c r="Y1760" s="29" t="s">
        <v>949</v>
      </c>
      <c r="Z1760" s="29" t="s">
        <v>949</v>
      </c>
      <c r="AA1760" s="29" t="s">
        <v>949</v>
      </c>
      <c r="AB1760" s="29" t="s">
        <v>949</v>
      </c>
      <c r="AC1760" s="29" t="s">
        <v>949</v>
      </c>
      <c r="AD1760" s="29" t="s">
        <v>949</v>
      </c>
      <c r="AE1760" s="29" t="s">
        <v>989</v>
      </c>
      <c r="AF1760" s="998" t="s">
        <v>132</v>
      </c>
      <c r="AG1760" s="998"/>
      <c r="AH1760" s="998"/>
      <c r="AI1760" s="998"/>
      <c r="AJ1760" s="998">
        <f t="shared" si="159"/>
        <v>1</v>
      </c>
      <c r="AK1760" s="998">
        <f t="shared" si="160"/>
        <v>1</v>
      </c>
    </row>
    <row r="1761" spans="1:37" ht="16.5">
      <c r="A1761" s="1018"/>
      <c r="B1761" s="29">
        <f t="shared" si="156"/>
        <v>1759</v>
      </c>
      <c r="C1761" s="29" t="s">
        <v>3719</v>
      </c>
      <c r="D1761" s="280" t="s">
        <v>7912</v>
      </c>
      <c r="E1761" s="106" t="s">
        <v>7912</v>
      </c>
      <c r="F1761" s="106" t="s">
        <v>979</v>
      </c>
      <c r="G1761" s="14" t="s">
        <v>7913</v>
      </c>
      <c r="H1761" s="1029">
        <f>422*315*340</f>
        <v>45196200</v>
      </c>
      <c r="I1761" s="998">
        <v>7</v>
      </c>
      <c r="J1761" s="29" t="s">
        <v>949</v>
      </c>
      <c r="K1761" s="29" t="s">
        <v>949</v>
      </c>
      <c r="L1761" s="998" t="s">
        <v>6249</v>
      </c>
      <c r="M1761" s="998" t="s">
        <v>5574</v>
      </c>
      <c r="N1761" s="1026" t="s">
        <v>3920</v>
      </c>
      <c r="O1761" s="1026" t="s">
        <v>6250</v>
      </c>
      <c r="P1761" s="106" t="s">
        <v>949</v>
      </c>
      <c r="Q1761" s="106" t="s">
        <v>949</v>
      </c>
      <c r="R1761" s="29" t="s">
        <v>1166</v>
      </c>
      <c r="S1761" s="29" t="s">
        <v>949</v>
      </c>
      <c r="T1761" s="29" t="s">
        <v>949</v>
      </c>
      <c r="U1761" s="29" t="s">
        <v>949</v>
      </c>
      <c r="V1761" s="29" t="s">
        <v>949</v>
      </c>
      <c r="W1761" s="29" t="s">
        <v>949</v>
      </c>
      <c r="X1761" s="29" t="s">
        <v>949</v>
      </c>
      <c r="Y1761" s="29" t="s">
        <v>949</v>
      </c>
      <c r="Z1761" s="29" t="s">
        <v>949</v>
      </c>
      <c r="AA1761" s="29" t="s">
        <v>949</v>
      </c>
      <c r="AB1761" s="29" t="s">
        <v>949</v>
      </c>
      <c r="AC1761" s="29" t="s">
        <v>949</v>
      </c>
      <c r="AD1761" s="29" t="s">
        <v>949</v>
      </c>
      <c r="AE1761" s="29" t="s">
        <v>989</v>
      </c>
      <c r="AF1761" s="998" t="s">
        <v>132</v>
      </c>
      <c r="AG1761" s="998"/>
      <c r="AH1761" s="998"/>
      <c r="AI1761" s="998"/>
      <c r="AJ1761" s="998">
        <f t="shared" si="159"/>
        <v>1</v>
      </c>
      <c r="AK1761" s="998">
        <f t="shared" si="160"/>
        <v>1</v>
      </c>
    </row>
    <row r="1762" spans="1:37" ht="16.5">
      <c r="A1762" s="1018"/>
      <c r="B1762" s="29">
        <f t="shared" si="156"/>
        <v>1760</v>
      </c>
      <c r="C1762" s="29" t="s">
        <v>3719</v>
      </c>
      <c r="D1762" s="280" t="s">
        <v>7914</v>
      </c>
      <c r="E1762" s="106" t="s">
        <v>7914</v>
      </c>
      <c r="F1762" s="106" t="s">
        <v>979</v>
      </c>
      <c r="G1762" s="1033" t="s">
        <v>7915</v>
      </c>
      <c r="H1762" s="1029">
        <f>422*315*340</f>
        <v>45196200</v>
      </c>
      <c r="I1762" s="998">
        <v>7</v>
      </c>
      <c r="J1762" s="29" t="s">
        <v>949</v>
      </c>
      <c r="K1762" s="29" t="s">
        <v>949</v>
      </c>
      <c r="L1762" s="998" t="s">
        <v>6249</v>
      </c>
      <c r="M1762" s="998" t="s">
        <v>5574</v>
      </c>
      <c r="N1762" s="1026" t="s">
        <v>3920</v>
      </c>
      <c r="O1762" s="1026" t="s">
        <v>6250</v>
      </c>
      <c r="P1762" s="106" t="s">
        <v>949</v>
      </c>
      <c r="Q1762" s="106" t="s">
        <v>949</v>
      </c>
      <c r="R1762" s="29" t="s">
        <v>1166</v>
      </c>
      <c r="S1762" s="29" t="s">
        <v>949</v>
      </c>
      <c r="T1762" s="29" t="s">
        <v>949</v>
      </c>
      <c r="U1762" s="29" t="s">
        <v>949</v>
      </c>
      <c r="V1762" s="29" t="s">
        <v>949</v>
      </c>
      <c r="W1762" s="29" t="s">
        <v>949</v>
      </c>
      <c r="X1762" s="29" t="s">
        <v>949</v>
      </c>
      <c r="Y1762" s="29" t="s">
        <v>949</v>
      </c>
      <c r="Z1762" s="29" t="s">
        <v>949</v>
      </c>
      <c r="AA1762" s="29" t="s">
        <v>949</v>
      </c>
      <c r="AB1762" s="29" t="s">
        <v>949</v>
      </c>
      <c r="AC1762" s="29" t="s">
        <v>949</v>
      </c>
      <c r="AD1762" s="29" t="s">
        <v>949</v>
      </c>
      <c r="AE1762" s="29" t="s">
        <v>989</v>
      </c>
      <c r="AF1762" s="998" t="s">
        <v>132</v>
      </c>
      <c r="AG1762" s="998"/>
      <c r="AH1762" s="998"/>
      <c r="AI1762" s="998"/>
      <c r="AJ1762" s="998">
        <f t="shared" ref="AJ1762:AJ1825" si="163">COUNTIFS(D:D,D1762)</f>
        <v>1</v>
      </c>
      <c r="AK1762" s="998"/>
    </row>
    <row r="1763" spans="1:37" ht="16.5">
      <c r="A1763" s="1018"/>
      <c r="B1763" s="106">
        <f t="shared" si="156"/>
        <v>1761</v>
      </c>
      <c r="C1763" s="1033" t="s">
        <v>3719</v>
      </c>
      <c r="D1763" s="106" t="s">
        <v>7916</v>
      </c>
      <c r="E1763" s="106" t="s">
        <v>7916</v>
      </c>
      <c r="F1763" s="106" t="s">
        <v>979</v>
      </c>
      <c r="G1763" s="1033" t="s">
        <v>7917</v>
      </c>
      <c r="H1763" s="1029">
        <f>525*335*376</f>
        <v>66129000</v>
      </c>
      <c r="I1763" s="998">
        <v>7</v>
      </c>
      <c r="J1763" s="29" t="s">
        <v>949</v>
      </c>
      <c r="K1763" s="29" t="s">
        <v>949</v>
      </c>
      <c r="L1763" s="998" t="s">
        <v>7786</v>
      </c>
      <c r="M1763" s="998" t="s">
        <v>5574</v>
      </c>
      <c r="N1763" s="1026" t="s">
        <v>3920</v>
      </c>
      <c r="O1763" s="1026" t="s">
        <v>6250</v>
      </c>
      <c r="P1763" s="106" t="s">
        <v>949</v>
      </c>
      <c r="Q1763" s="106" t="s">
        <v>949</v>
      </c>
      <c r="R1763" s="1019" t="s">
        <v>1166</v>
      </c>
      <c r="S1763" s="29" t="s">
        <v>949</v>
      </c>
      <c r="T1763" s="29" t="s">
        <v>949</v>
      </c>
      <c r="U1763" s="29" t="s">
        <v>949</v>
      </c>
      <c r="V1763" s="29" t="s">
        <v>949</v>
      </c>
      <c r="W1763" s="29" t="s">
        <v>949</v>
      </c>
      <c r="X1763" s="29" t="s">
        <v>949</v>
      </c>
      <c r="Y1763" s="29" t="s">
        <v>949</v>
      </c>
      <c r="Z1763" s="29" t="s">
        <v>949</v>
      </c>
      <c r="AA1763" s="29" t="s">
        <v>949</v>
      </c>
      <c r="AB1763" s="29" t="s">
        <v>949</v>
      </c>
      <c r="AC1763" s="29" t="s">
        <v>949</v>
      </c>
      <c r="AD1763" s="29" t="s">
        <v>949</v>
      </c>
      <c r="AE1763" s="998" t="s">
        <v>1059</v>
      </c>
      <c r="AF1763" s="1033" t="s">
        <v>132</v>
      </c>
      <c r="AG1763" s="998"/>
      <c r="AH1763" s="998"/>
      <c r="AI1763" s="998"/>
      <c r="AJ1763" s="998">
        <f t="shared" si="163"/>
        <v>1</v>
      </c>
      <c r="AK1763" s="998"/>
    </row>
    <row r="1764" spans="1:37" ht="16.5">
      <c r="A1764" s="1018"/>
      <c r="B1764" s="29">
        <f t="shared" si="156"/>
        <v>1762</v>
      </c>
      <c r="C1764" s="29" t="s">
        <v>3719</v>
      </c>
      <c r="D1764" s="106" t="s">
        <v>7918</v>
      </c>
      <c r="E1764" s="994" t="s">
        <v>3909</v>
      </c>
      <c r="F1764" s="106" t="s">
        <v>979</v>
      </c>
      <c r="G1764" s="29" t="s">
        <v>3912</v>
      </c>
      <c r="H1764" s="1020">
        <f>(450+150*2)*750*0.027*2</f>
        <v>30375</v>
      </c>
      <c r="I1764" s="1020">
        <v>2.7E-2</v>
      </c>
      <c r="J1764" s="1020" t="s">
        <v>3770</v>
      </c>
      <c r="K1764" s="29" t="s">
        <v>949</v>
      </c>
      <c r="L1764" s="1049" t="s">
        <v>3913</v>
      </c>
      <c r="M1764" s="1020" t="s">
        <v>3914</v>
      </c>
      <c r="N1764" s="1070" t="s">
        <v>3834</v>
      </c>
      <c r="O1764" s="1070" t="s">
        <v>949</v>
      </c>
      <c r="P1764" s="1070" t="s">
        <v>949</v>
      </c>
      <c r="Q1764" s="1070" t="s">
        <v>3835</v>
      </c>
      <c r="R1764" s="29" t="s">
        <v>3836</v>
      </c>
      <c r="S1764" s="29" t="s">
        <v>949</v>
      </c>
      <c r="T1764" s="29" t="s">
        <v>949</v>
      </c>
      <c r="U1764" s="998" t="s">
        <v>949</v>
      </c>
      <c r="V1764" s="998" t="s">
        <v>949</v>
      </c>
      <c r="W1764" s="998" t="s">
        <v>949</v>
      </c>
      <c r="X1764" s="998" t="s">
        <v>949</v>
      </c>
      <c r="Y1764" s="998" t="s">
        <v>949</v>
      </c>
      <c r="Z1764" s="998" t="s">
        <v>949</v>
      </c>
      <c r="AA1764" s="998" t="s">
        <v>949</v>
      </c>
      <c r="AB1764" s="998" t="s">
        <v>949</v>
      </c>
      <c r="AC1764" s="998" t="s">
        <v>949</v>
      </c>
      <c r="AD1764" s="998" t="s">
        <v>949</v>
      </c>
      <c r="AE1764" s="29" t="s">
        <v>989</v>
      </c>
      <c r="AF1764" s="998" t="s">
        <v>132</v>
      </c>
      <c r="AG1764" s="106"/>
      <c r="AH1764" s="998"/>
      <c r="AI1764" s="998"/>
      <c r="AJ1764" s="998">
        <f t="shared" si="163"/>
        <v>1</v>
      </c>
      <c r="AK1764" s="998">
        <f t="shared" ref="AK1764:AK1784" si="164">COUNTIFS(E:E,E1764)</f>
        <v>1</v>
      </c>
    </row>
    <row r="1765" spans="1:37" ht="16.5">
      <c r="A1765" s="1055"/>
      <c r="B1765" s="29">
        <f t="shared" si="156"/>
        <v>1763</v>
      </c>
      <c r="C1765" s="29" t="s">
        <v>3719</v>
      </c>
      <c r="D1765" s="106" t="s">
        <v>3828</v>
      </c>
      <c r="E1765" s="106" t="s">
        <v>3829</v>
      </c>
      <c r="F1765" s="106" t="s">
        <v>979</v>
      </c>
      <c r="G1765" s="995" t="s">
        <v>3831</v>
      </c>
      <c r="H1765" s="29">
        <v>1360</v>
      </c>
      <c r="I1765" s="29">
        <v>2.7E-2</v>
      </c>
      <c r="J1765" s="29" t="s">
        <v>3770</v>
      </c>
      <c r="K1765" s="1020" t="s">
        <v>949</v>
      </c>
      <c r="L1765" s="29" t="s">
        <v>3832</v>
      </c>
      <c r="M1765" s="29" t="s">
        <v>3833</v>
      </c>
      <c r="N1765" s="106" t="s">
        <v>3834</v>
      </c>
      <c r="O1765" s="1070" t="s">
        <v>949</v>
      </c>
      <c r="P1765" s="1070" t="s">
        <v>949</v>
      </c>
      <c r="Q1765" s="106" t="s">
        <v>3835</v>
      </c>
      <c r="R1765" s="29" t="s">
        <v>3836</v>
      </c>
      <c r="S1765" s="29" t="s">
        <v>949</v>
      </c>
      <c r="T1765" s="29" t="s">
        <v>949</v>
      </c>
      <c r="U1765" s="29" t="s">
        <v>949</v>
      </c>
      <c r="V1765" s="29" t="s">
        <v>949</v>
      </c>
      <c r="W1765" s="29" t="s">
        <v>949</v>
      </c>
      <c r="X1765" s="29" t="s">
        <v>949</v>
      </c>
      <c r="Y1765" s="29" t="s">
        <v>949</v>
      </c>
      <c r="Z1765" s="29" t="s">
        <v>949</v>
      </c>
      <c r="AA1765" s="29" t="s">
        <v>949</v>
      </c>
      <c r="AB1765" s="29" t="s">
        <v>949</v>
      </c>
      <c r="AC1765" s="29" t="s">
        <v>949</v>
      </c>
      <c r="AD1765" s="29" t="s">
        <v>949</v>
      </c>
      <c r="AE1765" s="29" t="s">
        <v>989</v>
      </c>
      <c r="AF1765" s="998" t="s">
        <v>132</v>
      </c>
      <c r="AG1765" s="998"/>
      <c r="AH1765" s="29"/>
      <c r="AI1765" s="998"/>
      <c r="AJ1765" s="998">
        <f t="shared" si="163"/>
        <v>1</v>
      </c>
      <c r="AK1765" s="998">
        <f t="shared" si="164"/>
        <v>1</v>
      </c>
    </row>
    <row r="1766" spans="1:37" ht="16.5">
      <c r="A1766" s="1055"/>
      <c r="B1766" s="29">
        <f t="shared" si="156"/>
        <v>1764</v>
      </c>
      <c r="C1766" s="29" t="s">
        <v>3719</v>
      </c>
      <c r="D1766" s="106" t="s">
        <v>3842</v>
      </c>
      <c r="E1766" s="106" t="s">
        <v>3843</v>
      </c>
      <c r="F1766" s="106" t="s">
        <v>979</v>
      </c>
      <c r="G1766" s="29" t="s">
        <v>3844</v>
      </c>
      <c r="H1766" s="29">
        <v>3780</v>
      </c>
      <c r="I1766" s="29">
        <v>2.7E-2</v>
      </c>
      <c r="J1766" s="1020" t="s">
        <v>949</v>
      </c>
      <c r="K1766" s="1020" t="s">
        <v>949</v>
      </c>
      <c r="L1766" s="29" t="s">
        <v>3845</v>
      </c>
      <c r="M1766" s="29" t="s">
        <v>3833</v>
      </c>
      <c r="N1766" s="106" t="s">
        <v>3834</v>
      </c>
      <c r="O1766" s="1070" t="s">
        <v>949</v>
      </c>
      <c r="P1766" s="1070" t="s">
        <v>949</v>
      </c>
      <c r="Q1766" s="1070" t="s">
        <v>3835</v>
      </c>
      <c r="R1766" s="29" t="s">
        <v>3836</v>
      </c>
      <c r="S1766" s="29" t="s">
        <v>949</v>
      </c>
      <c r="T1766" s="29" t="s">
        <v>949</v>
      </c>
      <c r="U1766" s="29" t="s">
        <v>949</v>
      </c>
      <c r="V1766" s="29" t="s">
        <v>949</v>
      </c>
      <c r="W1766" s="29" t="s">
        <v>949</v>
      </c>
      <c r="X1766" s="29" t="s">
        <v>949</v>
      </c>
      <c r="Y1766" s="29" t="s">
        <v>949</v>
      </c>
      <c r="Z1766" s="29" t="s">
        <v>949</v>
      </c>
      <c r="AA1766" s="29" t="s">
        <v>949</v>
      </c>
      <c r="AB1766" s="29" t="s">
        <v>949</v>
      </c>
      <c r="AC1766" s="29" t="s">
        <v>949</v>
      </c>
      <c r="AD1766" s="29" t="s">
        <v>949</v>
      </c>
      <c r="AE1766" s="29" t="s">
        <v>989</v>
      </c>
      <c r="AF1766" s="998" t="s">
        <v>132</v>
      </c>
      <c r="AG1766" s="998"/>
      <c r="AH1766" s="29"/>
      <c r="AI1766" s="998"/>
      <c r="AJ1766" s="998">
        <f t="shared" si="163"/>
        <v>1</v>
      </c>
      <c r="AK1766" s="998">
        <f t="shared" si="164"/>
        <v>1</v>
      </c>
    </row>
    <row r="1767" spans="1:37" ht="16.5">
      <c r="A1767" s="1055"/>
      <c r="B1767" s="29">
        <f t="shared" si="156"/>
        <v>1765</v>
      </c>
      <c r="C1767" s="29" t="s">
        <v>3719</v>
      </c>
      <c r="D1767" s="106" t="s">
        <v>3765</v>
      </c>
      <c r="E1767" s="994" t="s">
        <v>3766</v>
      </c>
      <c r="F1767" s="106" t="s">
        <v>979</v>
      </c>
      <c r="G1767" s="995" t="s">
        <v>3769</v>
      </c>
      <c r="H1767" s="29">
        <v>2232</v>
      </c>
      <c r="I1767" s="29">
        <v>0.03</v>
      </c>
      <c r="J1767" s="29" t="s">
        <v>3770</v>
      </c>
      <c r="K1767" s="1020" t="s">
        <v>949</v>
      </c>
      <c r="L1767" s="29" t="s">
        <v>3771</v>
      </c>
      <c r="M1767" s="29" t="s">
        <v>3772</v>
      </c>
      <c r="N1767" s="106" t="s">
        <v>3773</v>
      </c>
      <c r="O1767" s="1070" t="s">
        <v>949</v>
      </c>
      <c r="P1767" s="1070" t="s">
        <v>949</v>
      </c>
      <c r="Q1767" s="106" t="s">
        <v>3774</v>
      </c>
      <c r="R1767" s="1020" t="s">
        <v>3775</v>
      </c>
      <c r="S1767" s="29" t="s">
        <v>949</v>
      </c>
      <c r="T1767" s="29" t="s">
        <v>949</v>
      </c>
      <c r="U1767" s="29" t="s">
        <v>949</v>
      </c>
      <c r="V1767" s="29" t="s">
        <v>949</v>
      </c>
      <c r="W1767" s="29" t="s">
        <v>949</v>
      </c>
      <c r="X1767" s="29" t="s">
        <v>949</v>
      </c>
      <c r="Y1767" s="29" t="s">
        <v>949</v>
      </c>
      <c r="Z1767" s="29" t="s">
        <v>949</v>
      </c>
      <c r="AA1767" s="29" t="s">
        <v>949</v>
      </c>
      <c r="AB1767" s="29" t="s">
        <v>949</v>
      </c>
      <c r="AC1767" s="29" t="s">
        <v>949</v>
      </c>
      <c r="AD1767" s="29" t="s">
        <v>949</v>
      </c>
      <c r="AE1767" s="29" t="s">
        <v>989</v>
      </c>
      <c r="AF1767" s="998" t="s">
        <v>132</v>
      </c>
      <c r="AG1767" s="998"/>
      <c r="AH1767" s="29"/>
      <c r="AI1767" s="998"/>
      <c r="AJ1767" s="998">
        <f t="shared" si="163"/>
        <v>1</v>
      </c>
      <c r="AK1767" s="998">
        <f t="shared" si="164"/>
        <v>1</v>
      </c>
    </row>
    <row r="1768" spans="1:37" ht="16.5">
      <c r="A1768" s="1055"/>
      <c r="B1768" s="29">
        <f t="shared" si="156"/>
        <v>1766</v>
      </c>
      <c r="C1768" s="29" t="s">
        <v>3719</v>
      </c>
      <c r="D1768" s="106" t="s">
        <v>3819</v>
      </c>
      <c r="E1768" s="994" t="s">
        <v>3820</v>
      </c>
      <c r="F1768" s="106" t="s">
        <v>979</v>
      </c>
      <c r="G1768" s="995" t="s">
        <v>3821</v>
      </c>
      <c r="H1768" s="29">
        <v>2886</v>
      </c>
      <c r="I1768" s="29">
        <v>0.03</v>
      </c>
      <c r="J1768" s="29" t="s">
        <v>3770</v>
      </c>
      <c r="K1768" s="1020" t="s">
        <v>949</v>
      </c>
      <c r="L1768" s="29" t="s">
        <v>3822</v>
      </c>
      <c r="M1768" s="29" t="s">
        <v>3772</v>
      </c>
      <c r="N1768" s="106" t="s">
        <v>3773</v>
      </c>
      <c r="O1768" s="1070" t="s">
        <v>949</v>
      </c>
      <c r="P1768" s="1070" t="s">
        <v>949</v>
      </c>
      <c r="Q1768" s="106" t="s">
        <v>3774</v>
      </c>
      <c r="R1768" s="1020" t="s">
        <v>3775</v>
      </c>
      <c r="S1768" s="29" t="s">
        <v>949</v>
      </c>
      <c r="T1768" s="29" t="s">
        <v>949</v>
      </c>
      <c r="U1768" s="29" t="s">
        <v>949</v>
      </c>
      <c r="V1768" s="29" t="s">
        <v>949</v>
      </c>
      <c r="W1768" s="29" t="s">
        <v>949</v>
      </c>
      <c r="X1768" s="29" t="s">
        <v>949</v>
      </c>
      <c r="Y1768" s="29" t="s">
        <v>949</v>
      </c>
      <c r="Z1768" s="29" t="s">
        <v>949</v>
      </c>
      <c r="AA1768" s="29" t="s">
        <v>949</v>
      </c>
      <c r="AB1768" s="29" t="s">
        <v>949</v>
      </c>
      <c r="AC1768" s="29" t="s">
        <v>949</v>
      </c>
      <c r="AD1768" s="29" t="s">
        <v>949</v>
      </c>
      <c r="AE1768" s="29" t="s">
        <v>989</v>
      </c>
      <c r="AF1768" s="998" t="s">
        <v>132</v>
      </c>
      <c r="AG1768" s="998"/>
      <c r="AH1768" s="29"/>
      <c r="AI1768" s="998"/>
      <c r="AJ1768" s="998">
        <f t="shared" si="163"/>
        <v>1</v>
      </c>
      <c r="AK1768" s="998">
        <f t="shared" si="164"/>
        <v>1</v>
      </c>
    </row>
    <row r="1769" spans="1:37" ht="16.5">
      <c r="A1769" s="1018"/>
      <c r="B1769" s="29">
        <f t="shared" ref="B1769:B1831" si="165">ROW()-2</f>
        <v>1767</v>
      </c>
      <c r="C1769" s="29" t="s">
        <v>3719</v>
      </c>
      <c r="D1769" s="189" t="s">
        <v>7919</v>
      </c>
      <c r="E1769" s="189" t="str">
        <f>LEFT(D1769,8)</f>
        <v>P5E1A001</v>
      </c>
      <c r="F1769" s="106" t="s">
        <v>979</v>
      </c>
      <c r="G1769" s="190" t="s">
        <v>7920</v>
      </c>
      <c r="H1769" s="29">
        <v>23437.5</v>
      </c>
      <c r="I1769" s="29">
        <v>1.5</v>
      </c>
      <c r="J1769" s="1020" t="s">
        <v>949</v>
      </c>
      <c r="K1769" s="1020" t="s">
        <v>949</v>
      </c>
      <c r="L1769" s="29" t="s">
        <v>3826</v>
      </c>
      <c r="M1769" s="29" t="s">
        <v>1881</v>
      </c>
      <c r="N1769" s="1070" t="s">
        <v>1172</v>
      </c>
      <c r="O1769" s="1070" t="s">
        <v>949</v>
      </c>
      <c r="P1769" s="1070" t="s">
        <v>949</v>
      </c>
      <c r="Q1769" s="1070" t="s">
        <v>949</v>
      </c>
      <c r="R1769" s="29" t="s">
        <v>3827</v>
      </c>
      <c r="S1769" s="29" t="s">
        <v>949</v>
      </c>
      <c r="T1769" s="29" t="s">
        <v>949</v>
      </c>
      <c r="U1769" s="29" t="s">
        <v>949</v>
      </c>
      <c r="V1769" s="29" t="s">
        <v>949</v>
      </c>
      <c r="W1769" s="29" t="s">
        <v>949</v>
      </c>
      <c r="X1769" s="29" t="s">
        <v>949</v>
      </c>
      <c r="Y1769" s="29" t="s">
        <v>949</v>
      </c>
      <c r="Z1769" s="29" t="s">
        <v>949</v>
      </c>
      <c r="AA1769" s="29" t="s">
        <v>949</v>
      </c>
      <c r="AB1769" s="29" t="s">
        <v>949</v>
      </c>
      <c r="AC1769" s="29" t="s">
        <v>949</v>
      </c>
      <c r="AD1769" s="29" t="s">
        <v>949</v>
      </c>
      <c r="AE1769" s="29" t="s">
        <v>1126</v>
      </c>
      <c r="AF1769" s="998" t="s">
        <v>132</v>
      </c>
      <c r="AG1769" s="998"/>
      <c r="AH1769" s="29"/>
      <c r="AI1769" s="998"/>
      <c r="AJ1769" s="998">
        <f t="shared" si="163"/>
        <v>1</v>
      </c>
      <c r="AK1769" s="998">
        <f t="shared" si="164"/>
        <v>1</v>
      </c>
    </row>
    <row r="1770" spans="1:37" ht="16.5">
      <c r="A1770" s="1055"/>
      <c r="B1770" s="29">
        <f t="shared" si="165"/>
        <v>1768</v>
      </c>
      <c r="C1770" s="29" t="s">
        <v>3719</v>
      </c>
      <c r="D1770" s="106" t="s">
        <v>3823</v>
      </c>
      <c r="E1770" s="106" t="s">
        <v>3824</v>
      </c>
      <c r="F1770" s="106" t="s">
        <v>979</v>
      </c>
      <c r="G1770" s="29" t="s">
        <v>3825</v>
      </c>
      <c r="H1770" s="29">
        <v>23437.5</v>
      </c>
      <c r="I1770" s="29">
        <v>1.5</v>
      </c>
      <c r="J1770" s="1020" t="s">
        <v>949</v>
      </c>
      <c r="K1770" s="1020" t="s">
        <v>949</v>
      </c>
      <c r="L1770" s="29" t="s">
        <v>3826</v>
      </c>
      <c r="M1770" s="29" t="s">
        <v>1881</v>
      </c>
      <c r="N1770" s="106" t="s">
        <v>1172</v>
      </c>
      <c r="O1770" s="1070" t="s">
        <v>949</v>
      </c>
      <c r="P1770" s="1070" t="s">
        <v>949</v>
      </c>
      <c r="Q1770" s="1070" t="s">
        <v>949</v>
      </c>
      <c r="R1770" s="29" t="s">
        <v>3827</v>
      </c>
      <c r="S1770" s="29" t="s">
        <v>949</v>
      </c>
      <c r="T1770" s="29" t="s">
        <v>949</v>
      </c>
      <c r="U1770" s="29" t="s">
        <v>949</v>
      </c>
      <c r="V1770" s="29" t="s">
        <v>949</v>
      </c>
      <c r="W1770" s="29" t="s">
        <v>949</v>
      </c>
      <c r="X1770" s="29" t="s">
        <v>949</v>
      </c>
      <c r="Y1770" s="29" t="s">
        <v>949</v>
      </c>
      <c r="Z1770" s="29" t="s">
        <v>949</v>
      </c>
      <c r="AA1770" s="29" t="s">
        <v>949</v>
      </c>
      <c r="AB1770" s="29" t="s">
        <v>949</v>
      </c>
      <c r="AC1770" s="29" t="s">
        <v>949</v>
      </c>
      <c r="AD1770" s="29" t="s">
        <v>949</v>
      </c>
      <c r="AE1770" s="29" t="s">
        <v>1059</v>
      </c>
      <c r="AF1770" s="998" t="s">
        <v>132</v>
      </c>
      <c r="AG1770" s="106"/>
      <c r="AH1770" s="29"/>
      <c r="AI1770" s="998"/>
      <c r="AJ1770" s="998">
        <f t="shared" si="163"/>
        <v>1</v>
      </c>
      <c r="AK1770" s="998">
        <f t="shared" si="164"/>
        <v>1</v>
      </c>
    </row>
    <row r="1771" spans="1:37" ht="16.5">
      <c r="A1771" s="1018"/>
      <c r="B1771" s="29">
        <f t="shared" si="165"/>
        <v>1769</v>
      </c>
      <c r="C1771" s="29" t="s">
        <v>3719</v>
      </c>
      <c r="D1771" s="189" t="s">
        <v>7921</v>
      </c>
      <c r="E1771" s="189" t="str">
        <f>LEFT(D1771,8)</f>
        <v>P5E1A003</v>
      </c>
      <c r="F1771" s="106" t="s">
        <v>979</v>
      </c>
      <c r="G1771" s="190" t="s">
        <v>7922</v>
      </c>
      <c r="H1771" s="29">
        <v>23437.5</v>
      </c>
      <c r="I1771" s="29">
        <v>1.5</v>
      </c>
      <c r="J1771" s="1020" t="s">
        <v>949</v>
      </c>
      <c r="K1771" s="1020" t="s">
        <v>949</v>
      </c>
      <c r="L1771" s="29" t="s">
        <v>3826</v>
      </c>
      <c r="M1771" s="29" t="s">
        <v>1881</v>
      </c>
      <c r="N1771" s="1070" t="s">
        <v>1172</v>
      </c>
      <c r="O1771" s="1070" t="s">
        <v>949</v>
      </c>
      <c r="P1771" s="1070" t="s">
        <v>949</v>
      </c>
      <c r="Q1771" s="1070" t="s">
        <v>949</v>
      </c>
      <c r="R1771" s="29" t="s">
        <v>3827</v>
      </c>
      <c r="S1771" s="29" t="s">
        <v>949</v>
      </c>
      <c r="T1771" s="29" t="s">
        <v>949</v>
      </c>
      <c r="U1771" s="29" t="s">
        <v>949</v>
      </c>
      <c r="V1771" s="29" t="s">
        <v>949</v>
      </c>
      <c r="W1771" s="29" t="s">
        <v>949</v>
      </c>
      <c r="X1771" s="29" t="s">
        <v>949</v>
      </c>
      <c r="Y1771" s="29" t="s">
        <v>949</v>
      </c>
      <c r="Z1771" s="29" t="s">
        <v>949</v>
      </c>
      <c r="AA1771" s="29" t="s">
        <v>949</v>
      </c>
      <c r="AB1771" s="29" t="s">
        <v>949</v>
      </c>
      <c r="AC1771" s="29" t="s">
        <v>949</v>
      </c>
      <c r="AD1771" s="29" t="s">
        <v>949</v>
      </c>
      <c r="AE1771" s="29" t="s">
        <v>989</v>
      </c>
      <c r="AF1771" s="998" t="s">
        <v>132</v>
      </c>
      <c r="AG1771" s="998"/>
      <c r="AH1771" s="29"/>
      <c r="AI1771" s="998"/>
      <c r="AJ1771" s="998">
        <f t="shared" si="163"/>
        <v>1</v>
      </c>
      <c r="AK1771" s="998">
        <f t="shared" si="164"/>
        <v>1</v>
      </c>
    </row>
    <row r="1772" spans="1:37" ht="16.5">
      <c r="A1772" s="1018"/>
      <c r="B1772" s="29">
        <f t="shared" si="165"/>
        <v>1770</v>
      </c>
      <c r="C1772" s="29" t="s">
        <v>3719</v>
      </c>
      <c r="D1772" s="106" t="s">
        <v>7923</v>
      </c>
      <c r="E1772" s="106" t="s">
        <v>7924</v>
      </c>
      <c r="F1772" s="106" t="s">
        <v>979</v>
      </c>
      <c r="G1772" s="29" t="s">
        <v>7925</v>
      </c>
      <c r="H1772" s="29">
        <v>3040016</v>
      </c>
      <c r="I1772" s="29" t="s">
        <v>949</v>
      </c>
      <c r="J1772" s="29" t="s">
        <v>4345</v>
      </c>
      <c r="K1772" s="29" t="s">
        <v>7926</v>
      </c>
      <c r="L1772" s="29" t="s">
        <v>7927</v>
      </c>
      <c r="M1772" s="29" t="s">
        <v>1083</v>
      </c>
      <c r="N1772" s="106" t="s">
        <v>7928</v>
      </c>
      <c r="O1772" s="106" t="s">
        <v>949</v>
      </c>
      <c r="P1772" s="106" t="s">
        <v>949</v>
      </c>
      <c r="Q1772" s="106" t="s">
        <v>7929</v>
      </c>
      <c r="R1772" s="29" t="s">
        <v>3906</v>
      </c>
      <c r="S1772" s="29" t="s">
        <v>3907</v>
      </c>
      <c r="T1772" s="29" t="s">
        <v>949</v>
      </c>
      <c r="U1772" s="998" t="s">
        <v>949</v>
      </c>
      <c r="V1772" s="998" t="s">
        <v>949</v>
      </c>
      <c r="W1772" s="998" t="s">
        <v>949</v>
      </c>
      <c r="X1772" s="998" t="s">
        <v>949</v>
      </c>
      <c r="Y1772" s="998" t="s">
        <v>949</v>
      </c>
      <c r="Z1772" s="998" t="s">
        <v>949</v>
      </c>
      <c r="AA1772" s="998" t="s">
        <v>949</v>
      </c>
      <c r="AB1772" s="998" t="s">
        <v>949</v>
      </c>
      <c r="AC1772" s="998" t="s">
        <v>949</v>
      </c>
      <c r="AD1772" s="998" t="s">
        <v>949</v>
      </c>
      <c r="AE1772" s="29" t="s">
        <v>989</v>
      </c>
      <c r="AF1772" s="998" t="s">
        <v>132</v>
      </c>
      <c r="AG1772" s="998"/>
      <c r="AH1772" s="998"/>
      <c r="AI1772" s="998"/>
      <c r="AJ1772" s="998">
        <f t="shared" si="163"/>
        <v>1</v>
      </c>
      <c r="AK1772" s="998">
        <f t="shared" si="164"/>
        <v>1</v>
      </c>
    </row>
    <row r="1773" spans="1:37" ht="16.5">
      <c r="A1773" s="1018"/>
      <c r="B1773" s="29">
        <f t="shared" si="165"/>
        <v>1771</v>
      </c>
      <c r="C1773" s="29" t="s">
        <v>3719</v>
      </c>
      <c r="D1773" s="106" t="s">
        <v>7930</v>
      </c>
      <c r="E1773" s="106" t="s">
        <v>7931</v>
      </c>
      <c r="F1773" s="106" t="s">
        <v>979</v>
      </c>
      <c r="G1773" s="29" t="s">
        <v>3900</v>
      </c>
      <c r="H1773" s="29">
        <v>4872772</v>
      </c>
      <c r="I1773" s="29" t="s">
        <v>949</v>
      </c>
      <c r="J1773" s="29" t="s">
        <v>7932</v>
      </c>
      <c r="K1773" s="29" t="s">
        <v>7933</v>
      </c>
      <c r="L1773" s="29" t="s">
        <v>7934</v>
      </c>
      <c r="M1773" s="29" t="s">
        <v>1083</v>
      </c>
      <c r="N1773" s="106" t="s">
        <v>7935</v>
      </c>
      <c r="O1773" s="106" t="s">
        <v>949</v>
      </c>
      <c r="P1773" s="106" t="s">
        <v>949</v>
      </c>
      <c r="Q1773" s="106" t="s">
        <v>3905</v>
      </c>
      <c r="R1773" s="29" t="s">
        <v>3906</v>
      </c>
      <c r="S1773" s="29" t="s">
        <v>3907</v>
      </c>
      <c r="T1773" s="29" t="s">
        <v>949</v>
      </c>
      <c r="U1773" s="998" t="s">
        <v>949</v>
      </c>
      <c r="V1773" s="998" t="s">
        <v>949</v>
      </c>
      <c r="W1773" s="998" t="s">
        <v>949</v>
      </c>
      <c r="X1773" s="998" t="s">
        <v>949</v>
      </c>
      <c r="Y1773" s="998" t="s">
        <v>949</v>
      </c>
      <c r="Z1773" s="998" t="s">
        <v>949</v>
      </c>
      <c r="AA1773" s="998" t="s">
        <v>949</v>
      </c>
      <c r="AB1773" s="998" t="s">
        <v>949</v>
      </c>
      <c r="AC1773" s="998" t="s">
        <v>949</v>
      </c>
      <c r="AD1773" s="998" t="s">
        <v>949</v>
      </c>
      <c r="AE1773" s="998" t="s">
        <v>989</v>
      </c>
      <c r="AF1773" s="998" t="s">
        <v>132</v>
      </c>
      <c r="AG1773" s="998"/>
      <c r="AH1773" s="998"/>
      <c r="AI1773" s="998"/>
      <c r="AJ1773" s="998">
        <f t="shared" si="163"/>
        <v>1</v>
      </c>
      <c r="AK1773" s="998">
        <f t="shared" si="164"/>
        <v>1</v>
      </c>
    </row>
    <row r="1774" spans="1:37" ht="16.5">
      <c r="A1774" s="1018"/>
      <c r="B1774" s="29">
        <f t="shared" si="165"/>
        <v>1772</v>
      </c>
      <c r="C1774" s="29" t="s">
        <v>3719</v>
      </c>
      <c r="D1774" s="106" t="s">
        <v>7936</v>
      </c>
      <c r="E1774" s="106" t="s">
        <v>7937</v>
      </c>
      <c r="F1774" s="106" t="s">
        <v>979</v>
      </c>
      <c r="G1774" s="29" t="s">
        <v>7938</v>
      </c>
      <c r="H1774" s="29">
        <v>5971083</v>
      </c>
      <c r="I1774" s="29" t="s">
        <v>949</v>
      </c>
      <c r="J1774" s="29" t="s">
        <v>3901</v>
      </c>
      <c r="K1774" s="29" t="s">
        <v>7939</v>
      </c>
      <c r="L1774" s="29" t="s">
        <v>7940</v>
      </c>
      <c r="M1774" s="29" t="s">
        <v>1083</v>
      </c>
      <c r="N1774" s="106" t="s">
        <v>3904</v>
      </c>
      <c r="O1774" s="106" t="s">
        <v>949</v>
      </c>
      <c r="P1774" s="106" t="s">
        <v>949</v>
      </c>
      <c r="Q1774" s="106" t="s">
        <v>3905</v>
      </c>
      <c r="R1774" s="29" t="s">
        <v>3906</v>
      </c>
      <c r="S1774" s="29" t="s">
        <v>3907</v>
      </c>
      <c r="T1774" s="29" t="s">
        <v>949</v>
      </c>
      <c r="U1774" s="998" t="s">
        <v>949</v>
      </c>
      <c r="V1774" s="998" t="s">
        <v>949</v>
      </c>
      <c r="W1774" s="998" t="s">
        <v>949</v>
      </c>
      <c r="X1774" s="998" t="s">
        <v>949</v>
      </c>
      <c r="Y1774" s="998" t="s">
        <v>949</v>
      </c>
      <c r="Z1774" s="998" t="s">
        <v>949</v>
      </c>
      <c r="AA1774" s="998" t="s">
        <v>949</v>
      </c>
      <c r="AB1774" s="998" t="s">
        <v>949</v>
      </c>
      <c r="AC1774" s="998" t="s">
        <v>949</v>
      </c>
      <c r="AD1774" s="998" t="s">
        <v>949</v>
      </c>
      <c r="AE1774" s="998" t="s">
        <v>989</v>
      </c>
      <c r="AF1774" s="998" t="s">
        <v>132</v>
      </c>
      <c r="AG1774" s="998"/>
      <c r="AH1774" s="998"/>
      <c r="AI1774" s="998"/>
      <c r="AJ1774" s="998">
        <f t="shared" si="163"/>
        <v>1</v>
      </c>
      <c r="AK1774" s="998">
        <f t="shared" si="164"/>
        <v>1</v>
      </c>
    </row>
    <row r="1775" spans="1:37" ht="16.5">
      <c r="A1775" s="1018"/>
      <c r="B1775" s="29">
        <f t="shared" si="165"/>
        <v>1773</v>
      </c>
      <c r="C1775" s="29" t="s">
        <v>3719</v>
      </c>
      <c r="D1775" s="106" t="s">
        <v>7941</v>
      </c>
      <c r="E1775" s="106" t="s">
        <v>7942</v>
      </c>
      <c r="F1775" s="106" t="s">
        <v>979</v>
      </c>
      <c r="G1775" s="29" t="s">
        <v>7943</v>
      </c>
      <c r="H1775" s="29">
        <v>6843935</v>
      </c>
      <c r="I1775" s="29" t="s">
        <v>949</v>
      </c>
      <c r="J1775" s="29" t="s">
        <v>3901</v>
      </c>
      <c r="K1775" s="29" t="s">
        <v>7944</v>
      </c>
      <c r="L1775" s="29" t="s">
        <v>7945</v>
      </c>
      <c r="M1775" s="29" t="s">
        <v>1083</v>
      </c>
      <c r="N1775" s="106" t="s">
        <v>3904</v>
      </c>
      <c r="O1775" s="106" t="s">
        <v>949</v>
      </c>
      <c r="P1775" s="106" t="s">
        <v>949</v>
      </c>
      <c r="Q1775" s="106" t="s">
        <v>3905</v>
      </c>
      <c r="R1775" s="29" t="s">
        <v>3906</v>
      </c>
      <c r="S1775" s="29" t="s">
        <v>3907</v>
      </c>
      <c r="T1775" s="29" t="s">
        <v>949</v>
      </c>
      <c r="U1775" s="998" t="s">
        <v>949</v>
      </c>
      <c r="V1775" s="998" t="s">
        <v>949</v>
      </c>
      <c r="W1775" s="998" t="s">
        <v>949</v>
      </c>
      <c r="X1775" s="998" t="s">
        <v>949</v>
      </c>
      <c r="Y1775" s="998" t="s">
        <v>949</v>
      </c>
      <c r="Z1775" s="998" t="s">
        <v>949</v>
      </c>
      <c r="AA1775" s="998" t="s">
        <v>949</v>
      </c>
      <c r="AB1775" s="998" t="s">
        <v>949</v>
      </c>
      <c r="AC1775" s="998" t="s">
        <v>949</v>
      </c>
      <c r="AD1775" s="998" t="s">
        <v>949</v>
      </c>
      <c r="AE1775" s="998" t="s">
        <v>989</v>
      </c>
      <c r="AF1775" s="998" t="s">
        <v>132</v>
      </c>
      <c r="AG1775" s="998"/>
      <c r="AH1775" s="998"/>
      <c r="AI1775" s="998"/>
      <c r="AJ1775" s="998">
        <f t="shared" si="163"/>
        <v>1</v>
      </c>
      <c r="AK1775" s="998">
        <f t="shared" si="164"/>
        <v>1</v>
      </c>
    </row>
    <row r="1776" spans="1:37" ht="16.5">
      <c r="A1776" s="1018"/>
      <c r="B1776" s="29">
        <f t="shared" si="165"/>
        <v>1774</v>
      </c>
      <c r="C1776" s="281" t="s">
        <v>3719</v>
      </c>
      <c r="D1776" s="291" t="s">
        <v>7946</v>
      </c>
      <c r="E1776" s="291" t="s">
        <v>7947</v>
      </c>
      <c r="F1776" s="106" t="s">
        <v>979</v>
      </c>
      <c r="G1776" s="281" t="s">
        <v>7948</v>
      </c>
      <c r="H1776" s="281">
        <f>1240*980*120</f>
        <v>145824000</v>
      </c>
      <c r="I1776" s="281">
        <v>15</v>
      </c>
      <c r="J1776" s="1020" t="s">
        <v>949</v>
      </c>
      <c r="K1776" s="1020" t="s">
        <v>949</v>
      </c>
      <c r="L1776" s="281" t="s">
        <v>7949</v>
      </c>
      <c r="M1776" s="281" t="s">
        <v>5835</v>
      </c>
      <c r="N1776" s="291" t="s">
        <v>5836</v>
      </c>
      <c r="O1776" s="291" t="s">
        <v>949</v>
      </c>
      <c r="P1776" s="291" t="s">
        <v>949</v>
      </c>
      <c r="Q1776" s="291" t="s">
        <v>949</v>
      </c>
      <c r="R1776" s="281" t="s">
        <v>4982</v>
      </c>
      <c r="S1776" s="29" t="s">
        <v>949</v>
      </c>
      <c r="T1776" s="281" t="s">
        <v>949</v>
      </c>
      <c r="U1776" s="998" t="s">
        <v>949</v>
      </c>
      <c r="V1776" s="998" t="s">
        <v>949</v>
      </c>
      <c r="W1776" s="998" t="s">
        <v>949</v>
      </c>
      <c r="X1776" s="998" t="s">
        <v>949</v>
      </c>
      <c r="Y1776" s="998" t="s">
        <v>949</v>
      </c>
      <c r="Z1776" s="998" t="s">
        <v>949</v>
      </c>
      <c r="AA1776" s="998" t="s">
        <v>949</v>
      </c>
      <c r="AB1776" s="998" t="s">
        <v>949</v>
      </c>
      <c r="AC1776" s="998" t="s">
        <v>949</v>
      </c>
      <c r="AD1776" s="998" t="s">
        <v>949</v>
      </c>
      <c r="AE1776" s="998" t="s">
        <v>989</v>
      </c>
      <c r="AF1776" s="998" t="s">
        <v>132</v>
      </c>
      <c r="AG1776" s="998"/>
      <c r="AH1776" s="998"/>
      <c r="AI1776" s="998"/>
      <c r="AJ1776" s="998">
        <f t="shared" si="163"/>
        <v>1</v>
      </c>
      <c r="AK1776" s="998">
        <f t="shared" si="164"/>
        <v>1</v>
      </c>
    </row>
    <row r="1777" spans="1:37" ht="16.5">
      <c r="A1777" s="1018"/>
      <c r="B1777" s="29">
        <f t="shared" si="165"/>
        <v>1775</v>
      </c>
      <c r="C1777" s="281" t="s">
        <v>3719</v>
      </c>
      <c r="D1777" s="291" t="s">
        <v>7950</v>
      </c>
      <c r="E1777" s="291" t="s">
        <v>7951</v>
      </c>
      <c r="F1777" s="106" t="s">
        <v>979</v>
      </c>
      <c r="G1777" s="281" t="s">
        <v>7952</v>
      </c>
      <c r="H1777" s="281">
        <f>1100*1000*120</f>
        <v>132000000</v>
      </c>
      <c r="I1777" s="281">
        <v>15</v>
      </c>
      <c r="J1777" s="1020" t="s">
        <v>949</v>
      </c>
      <c r="K1777" s="1020" t="s">
        <v>949</v>
      </c>
      <c r="L1777" s="281" t="s">
        <v>7953</v>
      </c>
      <c r="M1777" s="281" t="s">
        <v>5835</v>
      </c>
      <c r="N1777" s="291" t="s">
        <v>5836</v>
      </c>
      <c r="O1777" s="291" t="s">
        <v>949</v>
      </c>
      <c r="P1777" s="291" t="s">
        <v>949</v>
      </c>
      <c r="Q1777" s="291" t="s">
        <v>949</v>
      </c>
      <c r="R1777" s="281" t="s">
        <v>4982</v>
      </c>
      <c r="S1777" s="281" t="s">
        <v>949</v>
      </c>
      <c r="T1777" s="281" t="s">
        <v>949</v>
      </c>
      <c r="U1777" s="998" t="s">
        <v>949</v>
      </c>
      <c r="V1777" s="998" t="s">
        <v>949</v>
      </c>
      <c r="W1777" s="998" t="s">
        <v>949</v>
      </c>
      <c r="X1777" s="998" t="s">
        <v>949</v>
      </c>
      <c r="Y1777" s="998" t="s">
        <v>949</v>
      </c>
      <c r="Z1777" s="998" t="s">
        <v>949</v>
      </c>
      <c r="AA1777" s="998" t="s">
        <v>949</v>
      </c>
      <c r="AB1777" s="998" t="s">
        <v>949</v>
      </c>
      <c r="AC1777" s="998" t="s">
        <v>949</v>
      </c>
      <c r="AD1777" s="998" t="s">
        <v>949</v>
      </c>
      <c r="AE1777" s="998" t="s">
        <v>989</v>
      </c>
      <c r="AF1777" s="998" t="s">
        <v>132</v>
      </c>
      <c r="AG1777" s="998"/>
      <c r="AH1777" s="998"/>
      <c r="AI1777" s="998"/>
      <c r="AJ1777" s="998">
        <f t="shared" si="163"/>
        <v>1</v>
      </c>
      <c r="AK1777" s="998">
        <f t="shared" si="164"/>
        <v>1</v>
      </c>
    </row>
    <row r="1778" spans="1:37" ht="16.5">
      <c r="A1778" s="1018"/>
      <c r="B1778" s="29">
        <f t="shared" si="165"/>
        <v>1776</v>
      </c>
      <c r="C1778" s="14" t="s">
        <v>3719</v>
      </c>
      <c r="D1778" s="189" t="s">
        <v>7954</v>
      </c>
      <c r="E1778" s="106" t="s">
        <v>7954</v>
      </c>
      <c r="F1778" s="106" t="s">
        <v>979</v>
      </c>
      <c r="G1778" s="14" t="s">
        <v>7955</v>
      </c>
      <c r="H1778" s="29" t="s">
        <v>949</v>
      </c>
      <c r="I1778" s="29" t="s">
        <v>949</v>
      </c>
      <c r="J1778" s="29" t="s">
        <v>949</v>
      </c>
      <c r="K1778" s="29" t="s">
        <v>949</v>
      </c>
      <c r="L1778" s="29" t="s">
        <v>4073</v>
      </c>
      <c r="M1778" s="29" t="s">
        <v>1412</v>
      </c>
      <c r="N1778" s="106" t="s">
        <v>6231</v>
      </c>
      <c r="O1778" s="106" t="s">
        <v>949</v>
      </c>
      <c r="P1778" s="106" t="s">
        <v>949</v>
      </c>
      <c r="Q1778" s="106"/>
      <c r="R1778" s="29" t="s">
        <v>1166</v>
      </c>
      <c r="S1778" s="305" t="s">
        <v>949</v>
      </c>
      <c r="T1778" s="305" t="s">
        <v>949</v>
      </c>
      <c r="U1778" s="998" t="s">
        <v>949</v>
      </c>
      <c r="V1778" s="998" t="s">
        <v>949</v>
      </c>
      <c r="W1778" s="998" t="s">
        <v>949</v>
      </c>
      <c r="X1778" s="998" t="s">
        <v>949</v>
      </c>
      <c r="Y1778" s="998" t="s">
        <v>949</v>
      </c>
      <c r="Z1778" s="998" t="s">
        <v>949</v>
      </c>
      <c r="AA1778" s="998" t="s">
        <v>949</v>
      </c>
      <c r="AB1778" s="998" t="s">
        <v>949</v>
      </c>
      <c r="AC1778" s="998" t="s">
        <v>949</v>
      </c>
      <c r="AD1778" s="998" t="s">
        <v>949</v>
      </c>
      <c r="AE1778" s="998" t="s">
        <v>1126</v>
      </c>
      <c r="AF1778" s="998" t="s">
        <v>132</v>
      </c>
      <c r="AG1778" s="998"/>
      <c r="AH1778" s="998"/>
      <c r="AI1778" s="998"/>
      <c r="AJ1778" s="998">
        <f t="shared" si="163"/>
        <v>1</v>
      </c>
      <c r="AK1778" s="998">
        <f t="shared" si="164"/>
        <v>1</v>
      </c>
    </row>
    <row r="1779" spans="1:37" ht="16.5">
      <c r="A1779" s="1018"/>
      <c r="B1779" s="29">
        <f t="shared" si="165"/>
        <v>1777</v>
      </c>
      <c r="C1779" s="14" t="s">
        <v>3719</v>
      </c>
      <c r="D1779" s="106" t="s">
        <v>7956</v>
      </c>
      <c r="E1779" s="106" t="s">
        <v>7956</v>
      </c>
      <c r="F1779" s="106" t="s">
        <v>979</v>
      </c>
      <c r="G1779" s="14" t="s">
        <v>7957</v>
      </c>
      <c r="H1779" s="29" t="s">
        <v>949</v>
      </c>
      <c r="I1779" s="29" t="s">
        <v>949</v>
      </c>
      <c r="J1779" s="29" t="s">
        <v>949</v>
      </c>
      <c r="K1779" s="29" t="s">
        <v>949</v>
      </c>
      <c r="L1779" s="29" t="s">
        <v>5803</v>
      </c>
      <c r="M1779" s="29" t="s">
        <v>1412</v>
      </c>
      <c r="N1779" s="106" t="s">
        <v>5804</v>
      </c>
      <c r="O1779" s="106" t="s">
        <v>949</v>
      </c>
      <c r="P1779" s="106" t="s">
        <v>949</v>
      </c>
      <c r="Q1779" s="1070" t="s">
        <v>949</v>
      </c>
      <c r="R1779" s="29" t="s">
        <v>3827</v>
      </c>
      <c r="S1779" s="305" t="s">
        <v>949</v>
      </c>
      <c r="T1779" s="305" t="s">
        <v>949</v>
      </c>
      <c r="U1779" s="998" t="s">
        <v>949</v>
      </c>
      <c r="V1779" s="998" t="s">
        <v>949</v>
      </c>
      <c r="W1779" s="998" t="s">
        <v>949</v>
      </c>
      <c r="X1779" s="998" t="s">
        <v>949</v>
      </c>
      <c r="Y1779" s="998" t="s">
        <v>949</v>
      </c>
      <c r="Z1779" s="998" t="s">
        <v>949</v>
      </c>
      <c r="AA1779" s="998" t="s">
        <v>949</v>
      </c>
      <c r="AB1779" s="998" t="s">
        <v>949</v>
      </c>
      <c r="AC1779" s="998" t="s">
        <v>949</v>
      </c>
      <c r="AD1779" s="998" t="s">
        <v>949</v>
      </c>
      <c r="AE1779" s="29" t="s">
        <v>989</v>
      </c>
      <c r="AF1779" s="998" t="s">
        <v>132</v>
      </c>
      <c r="AG1779" s="998"/>
      <c r="AH1779" s="29"/>
      <c r="AI1779" s="998"/>
      <c r="AJ1779" s="998">
        <f t="shared" si="163"/>
        <v>1</v>
      </c>
      <c r="AK1779" s="998">
        <f t="shared" si="164"/>
        <v>1</v>
      </c>
    </row>
    <row r="1780" spans="1:37" ht="16.5">
      <c r="A1780" s="1018"/>
      <c r="B1780" s="29">
        <f t="shared" si="165"/>
        <v>1778</v>
      </c>
      <c r="C1780" s="14" t="s">
        <v>3719</v>
      </c>
      <c r="D1780" s="106" t="s">
        <v>7958</v>
      </c>
      <c r="E1780" s="106" t="s">
        <v>7958</v>
      </c>
      <c r="F1780" s="106" t="s">
        <v>979</v>
      </c>
      <c r="G1780" s="14" t="s">
        <v>7959</v>
      </c>
      <c r="H1780" s="29" t="s">
        <v>949</v>
      </c>
      <c r="I1780" s="29" t="s">
        <v>949</v>
      </c>
      <c r="J1780" s="29" t="s">
        <v>949</v>
      </c>
      <c r="K1780" s="29" t="s">
        <v>949</v>
      </c>
      <c r="L1780" s="29" t="s">
        <v>4073</v>
      </c>
      <c r="M1780" s="29" t="s">
        <v>3808</v>
      </c>
      <c r="N1780" s="106" t="s">
        <v>5526</v>
      </c>
      <c r="O1780" s="106" t="s">
        <v>949</v>
      </c>
      <c r="P1780" s="106" t="s">
        <v>949</v>
      </c>
      <c r="Q1780" s="1070" t="s">
        <v>949</v>
      </c>
      <c r="R1780" s="29" t="s">
        <v>1166</v>
      </c>
      <c r="S1780" s="29" t="s">
        <v>949</v>
      </c>
      <c r="T1780" s="29" t="s">
        <v>949</v>
      </c>
      <c r="U1780" s="29" t="s">
        <v>949</v>
      </c>
      <c r="V1780" s="29" t="s">
        <v>949</v>
      </c>
      <c r="W1780" s="29" t="s">
        <v>949</v>
      </c>
      <c r="X1780" s="29" t="s">
        <v>949</v>
      </c>
      <c r="Y1780" s="29" t="s">
        <v>949</v>
      </c>
      <c r="Z1780" s="29" t="s">
        <v>949</v>
      </c>
      <c r="AA1780" s="29" t="s">
        <v>949</v>
      </c>
      <c r="AB1780" s="29" t="s">
        <v>949</v>
      </c>
      <c r="AC1780" s="29" t="s">
        <v>949</v>
      </c>
      <c r="AD1780" s="29" t="s">
        <v>949</v>
      </c>
      <c r="AE1780" s="29" t="s">
        <v>989</v>
      </c>
      <c r="AF1780" s="998" t="s">
        <v>132</v>
      </c>
      <c r="AG1780" s="998"/>
      <c r="AH1780" s="29"/>
      <c r="AI1780" s="998"/>
      <c r="AJ1780" s="998">
        <f t="shared" si="163"/>
        <v>1</v>
      </c>
      <c r="AK1780" s="998">
        <f t="shared" si="164"/>
        <v>1</v>
      </c>
    </row>
    <row r="1781" spans="1:37" ht="16.5">
      <c r="A1781" s="1018"/>
      <c r="B1781" s="29">
        <f t="shared" si="165"/>
        <v>1779</v>
      </c>
      <c r="C1781" s="14" t="s">
        <v>3719</v>
      </c>
      <c r="D1781" s="106" t="s">
        <v>7960</v>
      </c>
      <c r="E1781" s="106" t="s">
        <v>7960</v>
      </c>
      <c r="F1781" s="106" t="s">
        <v>979</v>
      </c>
      <c r="G1781" s="14" t="s">
        <v>7961</v>
      </c>
      <c r="H1781" s="29" t="s">
        <v>949</v>
      </c>
      <c r="I1781" s="29" t="s">
        <v>949</v>
      </c>
      <c r="J1781" s="29" t="s">
        <v>949</v>
      </c>
      <c r="K1781" s="29" t="s">
        <v>949</v>
      </c>
      <c r="L1781" s="29" t="s">
        <v>5809</v>
      </c>
      <c r="M1781" s="29" t="s">
        <v>3808</v>
      </c>
      <c r="N1781" s="106" t="s">
        <v>5526</v>
      </c>
      <c r="O1781" s="106" t="s">
        <v>949</v>
      </c>
      <c r="P1781" s="106" t="s">
        <v>949</v>
      </c>
      <c r="Q1781" s="1070" t="s">
        <v>949</v>
      </c>
      <c r="R1781" s="29" t="s">
        <v>3827</v>
      </c>
      <c r="S1781" s="29" t="s">
        <v>949</v>
      </c>
      <c r="T1781" s="29" t="s">
        <v>949</v>
      </c>
      <c r="U1781" s="29" t="s">
        <v>949</v>
      </c>
      <c r="V1781" s="29" t="s">
        <v>949</v>
      </c>
      <c r="W1781" s="29" t="s">
        <v>949</v>
      </c>
      <c r="X1781" s="29" t="s">
        <v>949</v>
      </c>
      <c r="Y1781" s="29" t="s">
        <v>949</v>
      </c>
      <c r="Z1781" s="29" t="s">
        <v>949</v>
      </c>
      <c r="AA1781" s="29" t="s">
        <v>949</v>
      </c>
      <c r="AB1781" s="29" t="s">
        <v>949</v>
      </c>
      <c r="AC1781" s="29" t="s">
        <v>949</v>
      </c>
      <c r="AD1781" s="29" t="s">
        <v>949</v>
      </c>
      <c r="AE1781" s="29" t="s">
        <v>989</v>
      </c>
      <c r="AF1781" s="998" t="s">
        <v>132</v>
      </c>
      <c r="AG1781" s="998"/>
      <c r="AH1781" s="29"/>
      <c r="AI1781" s="998"/>
      <c r="AJ1781" s="998">
        <f t="shared" si="163"/>
        <v>1</v>
      </c>
      <c r="AK1781" s="998">
        <f t="shared" si="164"/>
        <v>1</v>
      </c>
    </row>
    <row r="1782" spans="1:37" ht="16.5">
      <c r="A1782" s="1018"/>
      <c r="B1782" s="29">
        <f t="shared" si="165"/>
        <v>1780</v>
      </c>
      <c r="C1782" s="14" t="s">
        <v>3719</v>
      </c>
      <c r="D1782" s="189" t="s">
        <v>7962</v>
      </c>
      <c r="E1782" s="189" t="str">
        <f>LEFT(D1782,8)</f>
        <v>P5S1A005</v>
      </c>
      <c r="F1782" s="106" t="s">
        <v>979</v>
      </c>
      <c r="G1782" s="14" t="s">
        <v>7963</v>
      </c>
      <c r="H1782" s="29" t="s">
        <v>949</v>
      </c>
      <c r="I1782" s="29" t="s">
        <v>949</v>
      </c>
      <c r="J1782" s="29" t="s">
        <v>949</v>
      </c>
      <c r="K1782" s="29" t="s">
        <v>949</v>
      </c>
      <c r="L1782" s="29" t="s">
        <v>5803</v>
      </c>
      <c r="M1782" s="29" t="s">
        <v>1412</v>
      </c>
      <c r="N1782" s="106" t="s">
        <v>5804</v>
      </c>
      <c r="O1782" s="106" t="s">
        <v>949</v>
      </c>
      <c r="P1782" s="106" t="s">
        <v>949</v>
      </c>
      <c r="Q1782" s="1070" t="s">
        <v>949</v>
      </c>
      <c r="R1782" s="29" t="s">
        <v>3827</v>
      </c>
      <c r="S1782" s="29" t="s">
        <v>949</v>
      </c>
      <c r="T1782" s="29" t="s">
        <v>949</v>
      </c>
      <c r="U1782" s="29" t="s">
        <v>949</v>
      </c>
      <c r="V1782" s="29" t="s">
        <v>949</v>
      </c>
      <c r="W1782" s="29" t="s">
        <v>949</v>
      </c>
      <c r="X1782" s="29" t="s">
        <v>949</v>
      </c>
      <c r="Y1782" s="29" t="s">
        <v>949</v>
      </c>
      <c r="Z1782" s="29" t="s">
        <v>949</v>
      </c>
      <c r="AA1782" s="29" t="s">
        <v>949</v>
      </c>
      <c r="AB1782" s="29" t="s">
        <v>949</v>
      </c>
      <c r="AC1782" s="29" t="s">
        <v>949</v>
      </c>
      <c r="AD1782" s="29" t="s">
        <v>949</v>
      </c>
      <c r="AE1782" s="29" t="s">
        <v>989</v>
      </c>
      <c r="AF1782" s="998" t="s">
        <v>132</v>
      </c>
      <c r="AG1782" s="998"/>
      <c r="AH1782" s="29"/>
      <c r="AI1782" s="998"/>
      <c r="AJ1782" s="998">
        <f t="shared" si="163"/>
        <v>1</v>
      </c>
      <c r="AK1782" s="998">
        <f t="shared" si="164"/>
        <v>1</v>
      </c>
    </row>
    <row r="1783" spans="1:37" ht="16.5">
      <c r="A1783" s="1018"/>
      <c r="B1783" s="29">
        <f t="shared" si="165"/>
        <v>1781</v>
      </c>
      <c r="C1783" s="14" t="s">
        <v>3719</v>
      </c>
      <c r="D1783" s="189" t="s">
        <v>7964</v>
      </c>
      <c r="E1783" s="189" t="str">
        <f>LEFT(D1783,8)</f>
        <v>P5S1A006</v>
      </c>
      <c r="F1783" s="106" t="s">
        <v>979</v>
      </c>
      <c r="G1783" s="14" t="s">
        <v>7965</v>
      </c>
      <c r="H1783" s="29" t="s">
        <v>949</v>
      </c>
      <c r="I1783" s="29" t="s">
        <v>949</v>
      </c>
      <c r="J1783" s="29" t="s">
        <v>949</v>
      </c>
      <c r="K1783" s="29" t="s">
        <v>949</v>
      </c>
      <c r="L1783" s="29" t="s">
        <v>5803</v>
      </c>
      <c r="M1783" s="29" t="s">
        <v>1412</v>
      </c>
      <c r="N1783" s="106" t="s">
        <v>5804</v>
      </c>
      <c r="O1783" s="106" t="s">
        <v>949</v>
      </c>
      <c r="P1783" s="106" t="s">
        <v>949</v>
      </c>
      <c r="Q1783" s="1070" t="s">
        <v>949</v>
      </c>
      <c r="R1783" s="29" t="s">
        <v>3827</v>
      </c>
      <c r="S1783" s="29" t="s">
        <v>949</v>
      </c>
      <c r="T1783" s="29" t="s">
        <v>949</v>
      </c>
      <c r="U1783" s="29" t="s">
        <v>949</v>
      </c>
      <c r="V1783" s="29" t="s">
        <v>949</v>
      </c>
      <c r="W1783" s="29" t="s">
        <v>949</v>
      </c>
      <c r="X1783" s="29" t="s">
        <v>949</v>
      </c>
      <c r="Y1783" s="29" t="s">
        <v>949</v>
      </c>
      <c r="Z1783" s="29" t="s">
        <v>949</v>
      </c>
      <c r="AA1783" s="29" t="s">
        <v>949</v>
      </c>
      <c r="AB1783" s="29" t="s">
        <v>949</v>
      </c>
      <c r="AC1783" s="29" t="s">
        <v>949</v>
      </c>
      <c r="AD1783" s="29" t="s">
        <v>949</v>
      </c>
      <c r="AE1783" s="29" t="s">
        <v>989</v>
      </c>
      <c r="AF1783" s="998" t="s">
        <v>132</v>
      </c>
      <c r="AG1783" s="998"/>
      <c r="AH1783" s="29"/>
      <c r="AI1783" s="998"/>
      <c r="AJ1783" s="998">
        <f t="shared" si="163"/>
        <v>1</v>
      </c>
      <c r="AK1783" s="998">
        <f t="shared" si="164"/>
        <v>1</v>
      </c>
    </row>
    <row r="1784" spans="1:37" ht="16.5">
      <c r="A1784" s="1055"/>
      <c r="B1784" s="29">
        <f t="shared" si="165"/>
        <v>1782</v>
      </c>
      <c r="C1784" s="29" t="s">
        <v>3719</v>
      </c>
      <c r="D1784" s="106" t="s">
        <v>3815</v>
      </c>
      <c r="E1784" s="106" t="s">
        <v>3816</v>
      </c>
      <c r="F1784" s="106" t="s">
        <v>979</v>
      </c>
      <c r="G1784" s="185" t="s">
        <v>3817</v>
      </c>
      <c r="H1784" s="29">
        <v>15600</v>
      </c>
      <c r="I1784" s="29" t="s">
        <v>3798</v>
      </c>
      <c r="J1784" s="1020" t="s">
        <v>949</v>
      </c>
      <c r="K1784" s="1020" t="s">
        <v>949</v>
      </c>
      <c r="L1784" s="29" t="s">
        <v>3807</v>
      </c>
      <c r="M1784" s="29" t="s">
        <v>3818</v>
      </c>
      <c r="N1784" s="106" t="s">
        <v>3800</v>
      </c>
      <c r="O1784" s="1070" t="s">
        <v>949</v>
      </c>
      <c r="P1784" s="1070" t="s">
        <v>949</v>
      </c>
      <c r="Q1784" s="1070" t="s">
        <v>949</v>
      </c>
      <c r="R1784" s="29" t="s">
        <v>3809</v>
      </c>
      <c r="S1784" s="29" t="s">
        <v>949</v>
      </c>
      <c r="T1784" s="29" t="s">
        <v>949</v>
      </c>
      <c r="U1784" s="29" t="s">
        <v>949</v>
      </c>
      <c r="V1784" s="29" t="s">
        <v>949</v>
      </c>
      <c r="W1784" s="29" t="s">
        <v>949</v>
      </c>
      <c r="X1784" s="29" t="s">
        <v>949</v>
      </c>
      <c r="Y1784" s="29" t="s">
        <v>949</v>
      </c>
      <c r="Z1784" s="29" t="s">
        <v>949</v>
      </c>
      <c r="AA1784" s="29" t="s">
        <v>949</v>
      </c>
      <c r="AB1784" s="29" t="s">
        <v>949</v>
      </c>
      <c r="AC1784" s="29" t="s">
        <v>949</v>
      </c>
      <c r="AD1784" s="29" t="s">
        <v>949</v>
      </c>
      <c r="AE1784" s="29" t="s">
        <v>989</v>
      </c>
      <c r="AF1784" s="998" t="s">
        <v>132</v>
      </c>
      <c r="AG1784" s="998"/>
      <c r="AH1784" s="29"/>
      <c r="AI1784" s="998"/>
      <c r="AJ1784" s="998">
        <f t="shared" si="163"/>
        <v>1</v>
      </c>
      <c r="AK1784" s="998">
        <f t="shared" si="164"/>
        <v>1</v>
      </c>
    </row>
    <row r="1785" spans="1:37" ht="16.5">
      <c r="A1785" s="1055"/>
      <c r="B1785" s="29">
        <f t="shared" si="165"/>
        <v>1783</v>
      </c>
      <c r="C1785" s="14" t="s">
        <v>3719</v>
      </c>
      <c r="D1785" s="106" t="s">
        <v>7966</v>
      </c>
      <c r="E1785" s="106" t="s">
        <v>7966</v>
      </c>
      <c r="F1785" s="106" t="s">
        <v>979</v>
      </c>
      <c r="G1785" s="14" t="s">
        <v>7967</v>
      </c>
      <c r="H1785" s="29" t="s">
        <v>949</v>
      </c>
      <c r="I1785" s="29" t="s">
        <v>949</v>
      </c>
      <c r="J1785" s="29" t="s">
        <v>949</v>
      </c>
      <c r="K1785" s="29" t="s">
        <v>949</v>
      </c>
      <c r="L1785" s="29" t="s">
        <v>5803</v>
      </c>
      <c r="M1785" s="29" t="s">
        <v>1412</v>
      </c>
      <c r="N1785" s="106" t="s">
        <v>5804</v>
      </c>
      <c r="O1785" s="106" t="s">
        <v>949</v>
      </c>
      <c r="P1785" s="106" t="s">
        <v>949</v>
      </c>
      <c r="Q1785" s="1070" t="s">
        <v>949</v>
      </c>
      <c r="R1785" s="29" t="s">
        <v>3827</v>
      </c>
      <c r="S1785" s="29" t="s">
        <v>949</v>
      </c>
      <c r="T1785" s="29" t="s">
        <v>949</v>
      </c>
      <c r="U1785" s="29" t="s">
        <v>949</v>
      </c>
      <c r="V1785" s="29" t="s">
        <v>949</v>
      </c>
      <c r="W1785" s="29" t="s">
        <v>949</v>
      </c>
      <c r="X1785" s="29" t="s">
        <v>949</v>
      </c>
      <c r="Y1785" s="29" t="s">
        <v>949</v>
      </c>
      <c r="Z1785" s="29" t="s">
        <v>949</v>
      </c>
      <c r="AA1785" s="29" t="s">
        <v>949</v>
      </c>
      <c r="AB1785" s="29" t="s">
        <v>949</v>
      </c>
      <c r="AC1785" s="29" t="s">
        <v>949</v>
      </c>
      <c r="AD1785" s="29" t="s">
        <v>949</v>
      </c>
      <c r="AE1785" s="29" t="s">
        <v>989</v>
      </c>
      <c r="AF1785" s="998" t="s">
        <v>132</v>
      </c>
      <c r="AG1785" s="998"/>
      <c r="AH1785" s="29"/>
      <c r="AI1785" s="998"/>
      <c r="AJ1785" s="998">
        <f t="shared" si="163"/>
        <v>1</v>
      </c>
      <c r="AK1785" s="998"/>
    </row>
    <row r="1786" spans="1:37" ht="16.5">
      <c r="A1786" s="1055"/>
      <c r="B1786" s="29">
        <f t="shared" si="165"/>
        <v>1784</v>
      </c>
      <c r="C1786" s="14" t="s">
        <v>3719</v>
      </c>
      <c r="D1786" s="106" t="s">
        <v>7968</v>
      </c>
      <c r="E1786" s="106" t="s">
        <v>7968</v>
      </c>
      <c r="F1786" s="106" t="s">
        <v>979</v>
      </c>
      <c r="G1786" s="14" t="s">
        <v>7969</v>
      </c>
      <c r="H1786" s="29" t="s">
        <v>949</v>
      </c>
      <c r="I1786" s="29" t="s">
        <v>949</v>
      </c>
      <c r="J1786" s="29" t="s">
        <v>949</v>
      </c>
      <c r="K1786" s="29" t="s">
        <v>949</v>
      </c>
      <c r="L1786" s="29" t="s">
        <v>4073</v>
      </c>
      <c r="M1786" s="29" t="s">
        <v>3808</v>
      </c>
      <c r="N1786" s="106" t="s">
        <v>5526</v>
      </c>
      <c r="O1786" s="106" t="s">
        <v>949</v>
      </c>
      <c r="P1786" s="106" t="s">
        <v>949</v>
      </c>
      <c r="Q1786" s="1070" t="s">
        <v>949</v>
      </c>
      <c r="R1786" s="29" t="s">
        <v>1166</v>
      </c>
      <c r="S1786" s="29" t="s">
        <v>949</v>
      </c>
      <c r="T1786" s="29" t="s">
        <v>949</v>
      </c>
      <c r="U1786" s="29" t="s">
        <v>949</v>
      </c>
      <c r="V1786" s="29" t="s">
        <v>949</v>
      </c>
      <c r="W1786" s="29" t="s">
        <v>949</v>
      </c>
      <c r="X1786" s="29" t="s">
        <v>949</v>
      </c>
      <c r="Y1786" s="29" t="s">
        <v>949</v>
      </c>
      <c r="Z1786" s="29" t="s">
        <v>949</v>
      </c>
      <c r="AA1786" s="29" t="s">
        <v>949</v>
      </c>
      <c r="AB1786" s="29" t="s">
        <v>949</v>
      </c>
      <c r="AC1786" s="29" t="s">
        <v>949</v>
      </c>
      <c r="AD1786" s="29" t="s">
        <v>949</v>
      </c>
      <c r="AE1786" s="29" t="s">
        <v>989</v>
      </c>
      <c r="AF1786" s="998" t="s">
        <v>132</v>
      </c>
      <c r="AG1786" s="998"/>
      <c r="AH1786" s="29"/>
      <c r="AI1786" s="998"/>
      <c r="AJ1786" s="998">
        <f t="shared" si="163"/>
        <v>1</v>
      </c>
      <c r="AK1786" s="998"/>
    </row>
    <row r="1787" spans="1:37" ht="16.5">
      <c r="A1787" s="1055"/>
      <c r="B1787" s="29">
        <f t="shared" si="165"/>
        <v>1785</v>
      </c>
      <c r="C1787" s="14" t="s">
        <v>3719</v>
      </c>
      <c r="D1787" s="106" t="s">
        <v>7970</v>
      </c>
      <c r="E1787" s="106" t="s">
        <v>7970</v>
      </c>
      <c r="F1787" s="106" t="s">
        <v>979</v>
      </c>
      <c r="G1787" s="14" t="s">
        <v>7971</v>
      </c>
      <c r="H1787" s="29" t="s">
        <v>949</v>
      </c>
      <c r="I1787" s="29" t="s">
        <v>949</v>
      </c>
      <c r="J1787" s="29" t="s">
        <v>949</v>
      </c>
      <c r="K1787" s="29" t="s">
        <v>949</v>
      </c>
      <c r="L1787" s="29" t="s">
        <v>5809</v>
      </c>
      <c r="M1787" s="29" t="s">
        <v>3808</v>
      </c>
      <c r="N1787" s="106" t="s">
        <v>5526</v>
      </c>
      <c r="O1787" s="106" t="s">
        <v>949</v>
      </c>
      <c r="P1787" s="106" t="s">
        <v>949</v>
      </c>
      <c r="Q1787" s="1070" t="s">
        <v>949</v>
      </c>
      <c r="R1787" s="29" t="s">
        <v>3827</v>
      </c>
      <c r="S1787" s="29" t="s">
        <v>949</v>
      </c>
      <c r="T1787" s="29" t="s">
        <v>949</v>
      </c>
      <c r="U1787" s="29" t="s">
        <v>949</v>
      </c>
      <c r="V1787" s="29" t="s">
        <v>949</v>
      </c>
      <c r="W1787" s="29" t="s">
        <v>949</v>
      </c>
      <c r="X1787" s="29" t="s">
        <v>949</v>
      </c>
      <c r="Y1787" s="29" t="s">
        <v>949</v>
      </c>
      <c r="Z1787" s="29" t="s">
        <v>949</v>
      </c>
      <c r="AA1787" s="29" t="s">
        <v>949</v>
      </c>
      <c r="AB1787" s="29" t="s">
        <v>949</v>
      </c>
      <c r="AC1787" s="29" t="s">
        <v>949</v>
      </c>
      <c r="AD1787" s="29" t="s">
        <v>949</v>
      </c>
      <c r="AE1787" s="29" t="s">
        <v>989</v>
      </c>
      <c r="AF1787" s="998" t="s">
        <v>132</v>
      </c>
      <c r="AG1787" s="998"/>
      <c r="AH1787" s="29"/>
      <c r="AI1787" s="998"/>
      <c r="AJ1787" s="998">
        <f t="shared" si="163"/>
        <v>1</v>
      </c>
      <c r="AK1787" s="998"/>
    </row>
    <row r="1788" spans="1:37" ht="16.5">
      <c r="A1788" s="1018"/>
      <c r="B1788" s="29">
        <f t="shared" si="165"/>
        <v>1786</v>
      </c>
      <c r="C1788" s="14" t="s">
        <v>3719</v>
      </c>
      <c r="D1788" s="189" t="s">
        <v>7972</v>
      </c>
      <c r="E1788" s="106" t="s">
        <v>7972</v>
      </c>
      <c r="F1788" s="106" t="s">
        <v>979</v>
      </c>
      <c r="G1788" s="14" t="s">
        <v>7973</v>
      </c>
      <c r="H1788" s="29" t="s">
        <v>949</v>
      </c>
      <c r="I1788" s="29" t="s">
        <v>949</v>
      </c>
      <c r="J1788" s="29" t="s">
        <v>949</v>
      </c>
      <c r="K1788" s="29" t="s">
        <v>949</v>
      </c>
      <c r="L1788" s="29" t="s">
        <v>4073</v>
      </c>
      <c r="M1788" s="29" t="s">
        <v>1412</v>
      </c>
      <c r="N1788" s="106" t="s">
        <v>6231</v>
      </c>
      <c r="O1788" s="106" t="s">
        <v>949</v>
      </c>
      <c r="P1788" s="106" t="s">
        <v>949</v>
      </c>
      <c r="Q1788" s="1070" t="s">
        <v>949</v>
      </c>
      <c r="R1788" s="29" t="s">
        <v>1166</v>
      </c>
      <c r="S1788" s="29" t="s">
        <v>949</v>
      </c>
      <c r="T1788" s="29" t="s">
        <v>949</v>
      </c>
      <c r="U1788" s="29" t="s">
        <v>949</v>
      </c>
      <c r="V1788" s="29" t="s">
        <v>949</v>
      </c>
      <c r="W1788" s="29" t="s">
        <v>949</v>
      </c>
      <c r="X1788" s="29" t="s">
        <v>949</v>
      </c>
      <c r="Y1788" s="29" t="s">
        <v>949</v>
      </c>
      <c r="Z1788" s="29" t="s">
        <v>949</v>
      </c>
      <c r="AA1788" s="29" t="s">
        <v>949</v>
      </c>
      <c r="AB1788" s="29" t="s">
        <v>949</v>
      </c>
      <c r="AC1788" s="29" t="s">
        <v>949</v>
      </c>
      <c r="AD1788" s="29" t="s">
        <v>949</v>
      </c>
      <c r="AE1788" s="998" t="s">
        <v>989</v>
      </c>
      <c r="AF1788" s="998" t="s">
        <v>132</v>
      </c>
      <c r="AG1788" s="998"/>
      <c r="AH1788" s="998"/>
      <c r="AI1788" s="998"/>
      <c r="AJ1788" s="998">
        <f t="shared" si="163"/>
        <v>1</v>
      </c>
      <c r="AK1788" s="998">
        <f t="shared" ref="AK1788:AK1851" si="166">COUNTIFS(E:E,E1788)</f>
        <v>1</v>
      </c>
    </row>
    <row r="1789" spans="1:37" s="84" customFormat="1" ht="16.5">
      <c r="A1789" s="229"/>
      <c r="B1789" s="275">
        <f t="shared" si="165"/>
        <v>1787</v>
      </c>
      <c r="C1789" s="867" t="s">
        <v>7974</v>
      </c>
      <c r="D1789" s="867" t="s">
        <v>7975</v>
      </c>
      <c r="E1789" s="798" t="s">
        <v>7976</v>
      </c>
      <c r="F1789" s="798"/>
      <c r="G1789" s="867" t="s">
        <v>7977</v>
      </c>
      <c r="H1789" s="798"/>
      <c r="I1789" s="798"/>
      <c r="J1789" s="798"/>
      <c r="K1789" s="798"/>
      <c r="L1789" s="648"/>
      <c r="M1789" s="648"/>
      <c r="N1789" s="798"/>
      <c r="O1789" s="798"/>
      <c r="P1789" s="798"/>
      <c r="Q1789" s="798"/>
      <c r="R1789" s="867" t="s">
        <v>1142</v>
      </c>
      <c r="S1789" s="648"/>
      <c r="T1789" s="648"/>
      <c r="U1789" s="648"/>
      <c r="V1789" s="648"/>
      <c r="W1789" s="648"/>
      <c r="X1789" s="648"/>
      <c r="Y1789" s="648"/>
      <c r="Z1789" s="648"/>
      <c r="AA1789" s="648"/>
      <c r="AB1789" s="648"/>
      <c r="AC1789" s="648"/>
      <c r="AD1789" s="648"/>
      <c r="AE1789" s="648"/>
      <c r="AF1789" s="648"/>
      <c r="AG1789" s="798"/>
      <c r="AH1789" s="798"/>
      <c r="AI1789" s="648"/>
      <c r="AJ1789" s="218">
        <f t="shared" si="163"/>
        <v>1</v>
      </c>
      <c r="AK1789" s="84">
        <f t="shared" si="166"/>
        <v>1</v>
      </c>
    </row>
    <row r="1790" spans="1:37" s="84" customFormat="1" ht="16.5">
      <c r="A1790" s="229"/>
      <c r="B1790" s="41">
        <f t="shared" si="165"/>
        <v>1788</v>
      </c>
      <c r="C1790" s="683" t="s">
        <v>7974</v>
      </c>
      <c r="D1790" s="683" t="s">
        <v>7978</v>
      </c>
      <c r="E1790" s="251" t="s">
        <v>7979</v>
      </c>
      <c r="F1790" s="251"/>
      <c r="G1790" s="683" t="s">
        <v>7980</v>
      </c>
      <c r="H1790" s="251"/>
      <c r="I1790" s="251"/>
      <c r="J1790" s="251"/>
      <c r="K1790" s="251"/>
      <c r="L1790" s="229"/>
      <c r="M1790" s="229"/>
      <c r="N1790" s="251"/>
      <c r="O1790" s="251"/>
      <c r="P1790" s="251"/>
      <c r="Q1790" s="251"/>
      <c r="R1790" s="683" t="s">
        <v>7981</v>
      </c>
      <c r="S1790" s="229"/>
      <c r="T1790" s="229"/>
      <c r="U1790" s="229"/>
      <c r="V1790" s="229"/>
      <c r="W1790" s="229"/>
      <c r="X1790" s="229"/>
      <c r="Y1790" s="229"/>
      <c r="Z1790" s="229"/>
      <c r="AA1790" s="229"/>
      <c r="AB1790" s="229"/>
      <c r="AC1790" s="229"/>
      <c r="AD1790" s="229"/>
      <c r="AE1790" s="229"/>
      <c r="AF1790" s="229"/>
      <c r="AG1790" s="251"/>
      <c r="AH1790" s="251"/>
      <c r="AI1790" s="229"/>
      <c r="AJ1790" s="218">
        <f t="shared" si="163"/>
        <v>1</v>
      </c>
      <c r="AK1790" s="84">
        <f t="shared" si="166"/>
        <v>1</v>
      </c>
    </row>
    <row r="1791" spans="1:37" s="84" customFormat="1" ht="16.5">
      <c r="A1791" s="229"/>
      <c r="B1791" s="41">
        <f t="shared" si="165"/>
        <v>1789</v>
      </c>
      <c r="C1791" s="683" t="s">
        <v>7974</v>
      </c>
      <c r="D1791" s="683" t="s">
        <v>7982</v>
      </c>
      <c r="E1791" s="251" t="s">
        <v>7983</v>
      </c>
      <c r="F1791" s="251"/>
      <c r="G1791" s="683" t="s">
        <v>7984</v>
      </c>
      <c r="H1791" s="251"/>
      <c r="I1791" s="251"/>
      <c r="J1791" s="251"/>
      <c r="K1791" s="251"/>
      <c r="L1791" s="229"/>
      <c r="M1791" s="229"/>
      <c r="N1791" s="251"/>
      <c r="O1791" s="251"/>
      <c r="P1791" s="251"/>
      <c r="Q1791" s="251"/>
      <c r="R1791" s="683" t="s">
        <v>7981</v>
      </c>
      <c r="S1791" s="229"/>
      <c r="T1791" s="229"/>
      <c r="U1791" s="229"/>
      <c r="V1791" s="229"/>
      <c r="W1791" s="229"/>
      <c r="X1791" s="229"/>
      <c r="Y1791" s="229"/>
      <c r="Z1791" s="229"/>
      <c r="AA1791" s="229"/>
      <c r="AB1791" s="229"/>
      <c r="AC1791" s="229"/>
      <c r="AD1791" s="229"/>
      <c r="AE1791" s="229"/>
      <c r="AF1791" s="229"/>
      <c r="AG1791" s="251"/>
      <c r="AH1791" s="251"/>
      <c r="AI1791" s="229"/>
      <c r="AJ1791" s="218">
        <f t="shared" si="163"/>
        <v>1</v>
      </c>
      <c r="AK1791" s="84">
        <f t="shared" si="166"/>
        <v>1</v>
      </c>
    </row>
    <row r="1792" spans="1:37" s="84" customFormat="1" ht="16.5">
      <c r="A1792" s="229"/>
      <c r="B1792" s="41">
        <f t="shared" si="165"/>
        <v>1790</v>
      </c>
      <c r="C1792" s="683" t="s">
        <v>7974</v>
      </c>
      <c r="D1792" s="683" t="s">
        <v>7985</v>
      </c>
      <c r="E1792" s="251" t="s">
        <v>7986</v>
      </c>
      <c r="F1792" s="251"/>
      <c r="G1792" s="683" t="s">
        <v>7987</v>
      </c>
      <c r="H1792" s="251"/>
      <c r="I1792" s="251"/>
      <c r="J1792" s="251"/>
      <c r="K1792" s="251"/>
      <c r="L1792" s="229"/>
      <c r="M1792" s="229"/>
      <c r="N1792" s="251"/>
      <c r="O1792" s="251"/>
      <c r="P1792" s="251"/>
      <c r="Q1792" s="251"/>
      <c r="R1792" s="683" t="s">
        <v>7981</v>
      </c>
      <c r="S1792" s="229"/>
      <c r="T1792" s="229"/>
      <c r="U1792" s="229"/>
      <c r="V1792" s="229"/>
      <c r="W1792" s="229"/>
      <c r="X1792" s="229"/>
      <c r="Y1792" s="229"/>
      <c r="Z1792" s="229"/>
      <c r="AA1792" s="229"/>
      <c r="AB1792" s="229"/>
      <c r="AC1792" s="229"/>
      <c r="AD1792" s="229"/>
      <c r="AE1792" s="229"/>
      <c r="AF1792" s="229"/>
      <c r="AG1792" s="251"/>
      <c r="AH1792" s="251"/>
      <c r="AI1792" s="229"/>
      <c r="AJ1792" s="218">
        <f t="shared" si="163"/>
        <v>1</v>
      </c>
      <c r="AK1792" s="84">
        <f t="shared" si="166"/>
        <v>1</v>
      </c>
    </row>
    <row r="1793" spans="1:37" s="84" customFormat="1" ht="16.5">
      <c r="A1793" s="229"/>
      <c r="B1793" s="41">
        <f t="shared" si="165"/>
        <v>1791</v>
      </c>
      <c r="C1793" s="683" t="s">
        <v>7974</v>
      </c>
      <c r="D1793" s="683" t="s">
        <v>7988</v>
      </c>
      <c r="E1793" s="251" t="s">
        <v>7989</v>
      </c>
      <c r="F1793" s="251"/>
      <c r="G1793" s="683" t="s">
        <v>7990</v>
      </c>
      <c r="H1793" s="251"/>
      <c r="I1793" s="251"/>
      <c r="J1793" s="251"/>
      <c r="K1793" s="251"/>
      <c r="L1793" s="229"/>
      <c r="M1793" s="229"/>
      <c r="N1793" s="251"/>
      <c r="O1793" s="251"/>
      <c r="P1793" s="251"/>
      <c r="Q1793" s="251"/>
      <c r="R1793" s="683" t="s">
        <v>7981</v>
      </c>
      <c r="S1793" s="229"/>
      <c r="T1793" s="229"/>
      <c r="U1793" s="229"/>
      <c r="V1793" s="229"/>
      <c r="W1793" s="229"/>
      <c r="X1793" s="229"/>
      <c r="Y1793" s="229"/>
      <c r="Z1793" s="229"/>
      <c r="AA1793" s="229"/>
      <c r="AB1793" s="229"/>
      <c r="AC1793" s="229"/>
      <c r="AD1793" s="229"/>
      <c r="AE1793" s="229"/>
      <c r="AF1793" s="229"/>
      <c r="AG1793" s="251"/>
      <c r="AH1793" s="251"/>
      <c r="AI1793" s="229"/>
      <c r="AJ1793" s="218">
        <f t="shared" si="163"/>
        <v>1</v>
      </c>
      <c r="AK1793" s="84">
        <f t="shared" si="166"/>
        <v>1</v>
      </c>
    </row>
    <row r="1794" spans="1:37" s="84" customFormat="1" ht="16.5">
      <c r="A1794" s="229"/>
      <c r="B1794" s="41">
        <f t="shared" si="165"/>
        <v>1792</v>
      </c>
      <c r="C1794" s="683" t="s">
        <v>7974</v>
      </c>
      <c r="D1794" s="683" t="s">
        <v>7991</v>
      </c>
      <c r="E1794" s="251" t="s">
        <v>7992</v>
      </c>
      <c r="F1794" s="251"/>
      <c r="G1794" s="683" t="s">
        <v>7993</v>
      </c>
      <c r="H1794" s="251"/>
      <c r="I1794" s="251"/>
      <c r="J1794" s="251"/>
      <c r="K1794" s="251"/>
      <c r="L1794" s="229"/>
      <c r="M1794" s="229"/>
      <c r="N1794" s="251"/>
      <c r="O1794" s="251"/>
      <c r="P1794" s="251"/>
      <c r="Q1794" s="251"/>
      <c r="R1794" s="683" t="s">
        <v>7981</v>
      </c>
      <c r="S1794" s="229"/>
      <c r="T1794" s="229"/>
      <c r="U1794" s="229"/>
      <c r="V1794" s="229"/>
      <c r="W1794" s="229"/>
      <c r="X1794" s="229"/>
      <c r="Y1794" s="229"/>
      <c r="Z1794" s="229"/>
      <c r="AA1794" s="229"/>
      <c r="AB1794" s="229"/>
      <c r="AC1794" s="229"/>
      <c r="AD1794" s="229"/>
      <c r="AE1794" s="229"/>
      <c r="AF1794" s="229"/>
      <c r="AG1794" s="251"/>
      <c r="AH1794" s="251"/>
      <c r="AI1794" s="229"/>
      <c r="AJ1794" s="218">
        <f t="shared" si="163"/>
        <v>1</v>
      </c>
      <c r="AK1794" s="84">
        <f t="shared" si="166"/>
        <v>1</v>
      </c>
    </row>
    <row r="1795" spans="1:37" s="84" customFormat="1" ht="16.5">
      <c r="A1795" s="229"/>
      <c r="B1795" s="41">
        <f t="shared" si="165"/>
        <v>1793</v>
      </c>
      <c r="C1795" s="683" t="s">
        <v>7974</v>
      </c>
      <c r="D1795" s="683" t="s">
        <v>7994</v>
      </c>
      <c r="E1795" s="251" t="s">
        <v>7995</v>
      </c>
      <c r="F1795" s="251"/>
      <c r="G1795" s="683" t="s">
        <v>7996</v>
      </c>
      <c r="H1795" s="251"/>
      <c r="I1795" s="251"/>
      <c r="J1795" s="251"/>
      <c r="K1795" s="251"/>
      <c r="L1795" s="229"/>
      <c r="M1795" s="229"/>
      <c r="N1795" s="251"/>
      <c r="O1795" s="251"/>
      <c r="P1795" s="251"/>
      <c r="Q1795" s="251"/>
      <c r="R1795" s="683" t="s">
        <v>7981</v>
      </c>
      <c r="S1795" s="229"/>
      <c r="T1795" s="229"/>
      <c r="U1795" s="229"/>
      <c r="V1795" s="229"/>
      <c r="W1795" s="229"/>
      <c r="X1795" s="229"/>
      <c r="Y1795" s="229"/>
      <c r="Z1795" s="229"/>
      <c r="AA1795" s="229"/>
      <c r="AB1795" s="229"/>
      <c r="AC1795" s="229"/>
      <c r="AD1795" s="229"/>
      <c r="AE1795" s="229"/>
      <c r="AF1795" s="229"/>
      <c r="AG1795" s="251"/>
      <c r="AH1795" s="251"/>
      <c r="AI1795" s="229"/>
      <c r="AJ1795" s="218">
        <f t="shared" si="163"/>
        <v>1</v>
      </c>
      <c r="AK1795" s="84">
        <f t="shared" si="166"/>
        <v>1</v>
      </c>
    </row>
    <row r="1796" spans="1:37" s="84" customFormat="1" ht="16.5">
      <c r="A1796" s="229"/>
      <c r="B1796" s="41">
        <f t="shared" si="165"/>
        <v>1794</v>
      </c>
      <c r="C1796" s="683" t="s">
        <v>7974</v>
      </c>
      <c r="D1796" s="683" t="s">
        <v>7997</v>
      </c>
      <c r="E1796" s="251" t="s">
        <v>7998</v>
      </c>
      <c r="F1796" s="251"/>
      <c r="G1796" s="683" t="s">
        <v>7999</v>
      </c>
      <c r="H1796" s="251"/>
      <c r="I1796" s="251"/>
      <c r="J1796" s="251"/>
      <c r="K1796" s="251"/>
      <c r="L1796" s="229"/>
      <c r="M1796" s="229"/>
      <c r="N1796" s="251"/>
      <c r="O1796" s="251"/>
      <c r="P1796" s="251"/>
      <c r="Q1796" s="251"/>
      <c r="R1796" s="683" t="s">
        <v>7981</v>
      </c>
      <c r="S1796" s="229"/>
      <c r="T1796" s="229"/>
      <c r="U1796" s="229"/>
      <c r="V1796" s="229"/>
      <c r="W1796" s="229"/>
      <c r="X1796" s="229"/>
      <c r="Y1796" s="229"/>
      <c r="Z1796" s="229"/>
      <c r="AA1796" s="229"/>
      <c r="AB1796" s="229"/>
      <c r="AC1796" s="229"/>
      <c r="AD1796" s="229"/>
      <c r="AE1796" s="229"/>
      <c r="AF1796" s="229"/>
      <c r="AG1796" s="251"/>
      <c r="AH1796" s="251"/>
      <c r="AI1796" s="229"/>
      <c r="AJ1796" s="218">
        <f t="shared" si="163"/>
        <v>1</v>
      </c>
      <c r="AK1796" s="84">
        <f t="shared" si="166"/>
        <v>1</v>
      </c>
    </row>
    <row r="1797" spans="1:37" s="84" customFormat="1" ht="16.5">
      <c r="A1797" s="229"/>
      <c r="B1797" s="41">
        <f t="shared" si="165"/>
        <v>1795</v>
      </c>
      <c r="C1797" s="683" t="s">
        <v>7974</v>
      </c>
      <c r="D1797" s="683" t="s">
        <v>8000</v>
      </c>
      <c r="E1797" s="251" t="s">
        <v>8001</v>
      </c>
      <c r="F1797" s="251"/>
      <c r="G1797" s="683" t="s">
        <v>8002</v>
      </c>
      <c r="H1797" s="251"/>
      <c r="I1797" s="251"/>
      <c r="J1797" s="251"/>
      <c r="K1797" s="251"/>
      <c r="L1797" s="229"/>
      <c r="M1797" s="229"/>
      <c r="N1797" s="251"/>
      <c r="O1797" s="251"/>
      <c r="P1797" s="251"/>
      <c r="Q1797" s="251"/>
      <c r="R1797" s="683" t="s">
        <v>7981</v>
      </c>
      <c r="S1797" s="229"/>
      <c r="T1797" s="229"/>
      <c r="U1797" s="229"/>
      <c r="V1797" s="229"/>
      <c r="W1797" s="229"/>
      <c r="X1797" s="229"/>
      <c r="Y1797" s="229"/>
      <c r="Z1797" s="229"/>
      <c r="AA1797" s="229"/>
      <c r="AB1797" s="229"/>
      <c r="AC1797" s="229"/>
      <c r="AD1797" s="229"/>
      <c r="AE1797" s="229"/>
      <c r="AF1797" s="229"/>
      <c r="AG1797" s="251"/>
      <c r="AH1797" s="251"/>
      <c r="AI1797" s="229"/>
      <c r="AJ1797" s="218">
        <f t="shared" si="163"/>
        <v>1</v>
      </c>
      <c r="AK1797" s="84">
        <f t="shared" si="166"/>
        <v>1</v>
      </c>
    </row>
    <row r="1798" spans="1:37" s="84" customFormat="1" ht="16.5">
      <c r="A1798" s="229"/>
      <c r="B1798" s="41">
        <f t="shared" si="165"/>
        <v>1796</v>
      </c>
      <c r="C1798" s="683" t="s">
        <v>7974</v>
      </c>
      <c r="D1798" s="683" t="s">
        <v>8003</v>
      </c>
      <c r="E1798" s="251" t="s">
        <v>8004</v>
      </c>
      <c r="F1798" s="251"/>
      <c r="G1798" s="683" t="s">
        <v>8005</v>
      </c>
      <c r="H1798" s="251"/>
      <c r="I1798" s="251"/>
      <c r="J1798" s="251"/>
      <c r="K1798" s="251"/>
      <c r="L1798" s="229"/>
      <c r="M1798" s="229"/>
      <c r="N1798" s="251"/>
      <c r="O1798" s="251"/>
      <c r="P1798" s="251"/>
      <c r="Q1798" s="251"/>
      <c r="R1798" s="683" t="s">
        <v>7981</v>
      </c>
      <c r="S1798" s="229"/>
      <c r="T1798" s="229"/>
      <c r="U1798" s="229"/>
      <c r="V1798" s="229"/>
      <c r="W1798" s="229"/>
      <c r="X1798" s="229"/>
      <c r="Y1798" s="229"/>
      <c r="Z1798" s="229"/>
      <c r="AA1798" s="229"/>
      <c r="AB1798" s="229"/>
      <c r="AC1798" s="229"/>
      <c r="AD1798" s="229"/>
      <c r="AE1798" s="229"/>
      <c r="AF1798" s="229"/>
      <c r="AG1798" s="251"/>
      <c r="AH1798" s="251"/>
      <c r="AI1798" s="229"/>
      <c r="AJ1798" s="218">
        <f t="shared" si="163"/>
        <v>1</v>
      </c>
      <c r="AK1798" s="84">
        <f t="shared" si="166"/>
        <v>1</v>
      </c>
    </row>
    <row r="1799" spans="1:37" s="84" customFormat="1" ht="16.5">
      <c r="A1799" s="229"/>
      <c r="B1799" s="41">
        <f t="shared" si="165"/>
        <v>1797</v>
      </c>
      <c r="C1799" s="683" t="s">
        <v>7974</v>
      </c>
      <c r="D1799" s="683" t="s">
        <v>8006</v>
      </c>
      <c r="E1799" s="251" t="s">
        <v>8007</v>
      </c>
      <c r="F1799" s="251"/>
      <c r="G1799" s="683" t="s">
        <v>8008</v>
      </c>
      <c r="H1799" s="251"/>
      <c r="I1799" s="251"/>
      <c r="J1799" s="251"/>
      <c r="K1799" s="251"/>
      <c r="L1799" s="229"/>
      <c r="M1799" s="229"/>
      <c r="N1799" s="251"/>
      <c r="O1799" s="251"/>
      <c r="P1799" s="251"/>
      <c r="Q1799" s="251"/>
      <c r="R1799" s="683" t="s">
        <v>7981</v>
      </c>
      <c r="S1799" s="229"/>
      <c r="T1799" s="229"/>
      <c r="U1799" s="229"/>
      <c r="V1799" s="229"/>
      <c r="W1799" s="229"/>
      <c r="X1799" s="229"/>
      <c r="Y1799" s="229"/>
      <c r="Z1799" s="229"/>
      <c r="AA1799" s="229"/>
      <c r="AB1799" s="229"/>
      <c r="AC1799" s="229"/>
      <c r="AD1799" s="229"/>
      <c r="AE1799" s="229"/>
      <c r="AF1799" s="229"/>
      <c r="AG1799" s="251"/>
      <c r="AH1799" s="251"/>
      <c r="AI1799" s="229"/>
      <c r="AJ1799" s="218">
        <f t="shared" si="163"/>
        <v>1</v>
      </c>
      <c r="AK1799" s="84">
        <f t="shared" si="166"/>
        <v>1</v>
      </c>
    </row>
    <row r="1800" spans="1:37" s="84" customFormat="1" ht="16.5">
      <c r="A1800" s="229"/>
      <c r="B1800" s="41">
        <f t="shared" si="165"/>
        <v>1798</v>
      </c>
      <c r="C1800" s="683" t="s">
        <v>7974</v>
      </c>
      <c r="D1800" s="683" t="s">
        <v>8009</v>
      </c>
      <c r="E1800" s="251" t="s">
        <v>8010</v>
      </c>
      <c r="F1800" s="251"/>
      <c r="G1800" s="683" t="s">
        <v>8011</v>
      </c>
      <c r="H1800" s="251"/>
      <c r="I1800" s="251"/>
      <c r="J1800" s="251"/>
      <c r="K1800" s="251"/>
      <c r="L1800" s="229"/>
      <c r="M1800" s="229"/>
      <c r="N1800" s="251"/>
      <c r="O1800" s="251"/>
      <c r="P1800" s="251"/>
      <c r="Q1800" s="251"/>
      <c r="R1800" s="683" t="s">
        <v>7981</v>
      </c>
      <c r="S1800" s="229"/>
      <c r="T1800" s="229"/>
      <c r="U1800" s="229"/>
      <c r="V1800" s="229"/>
      <c r="W1800" s="229"/>
      <c r="X1800" s="229"/>
      <c r="Y1800" s="229"/>
      <c r="Z1800" s="229"/>
      <c r="AA1800" s="229"/>
      <c r="AB1800" s="229"/>
      <c r="AC1800" s="229"/>
      <c r="AD1800" s="229"/>
      <c r="AE1800" s="229"/>
      <c r="AF1800" s="229"/>
      <c r="AG1800" s="251"/>
      <c r="AH1800" s="251"/>
      <c r="AI1800" s="229"/>
      <c r="AJ1800" s="218">
        <f t="shared" si="163"/>
        <v>1</v>
      </c>
      <c r="AK1800" s="84">
        <f t="shared" si="166"/>
        <v>1</v>
      </c>
    </row>
    <row r="1801" spans="1:37" s="84" customFormat="1" ht="16.5">
      <c r="A1801" s="229"/>
      <c r="B1801" s="41">
        <f t="shared" si="165"/>
        <v>1799</v>
      </c>
      <c r="C1801" s="683" t="s">
        <v>7974</v>
      </c>
      <c r="D1801" s="683" t="s">
        <v>8012</v>
      </c>
      <c r="E1801" s="251" t="s">
        <v>8013</v>
      </c>
      <c r="F1801" s="251"/>
      <c r="G1801" s="683" t="s">
        <v>8014</v>
      </c>
      <c r="H1801" s="251"/>
      <c r="I1801" s="251"/>
      <c r="J1801" s="251"/>
      <c r="K1801" s="251"/>
      <c r="L1801" s="229"/>
      <c r="M1801" s="229"/>
      <c r="N1801" s="251"/>
      <c r="O1801" s="251"/>
      <c r="P1801" s="251"/>
      <c r="Q1801" s="251"/>
      <c r="R1801" s="683" t="s">
        <v>7981</v>
      </c>
      <c r="S1801" s="229"/>
      <c r="T1801" s="229"/>
      <c r="U1801" s="229"/>
      <c r="V1801" s="229"/>
      <c r="W1801" s="229"/>
      <c r="X1801" s="229"/>
      <c r="Y1801" s="229"/>
      <c r="Z1801" s="229"/>
      <c r="AA1801" s="229"/>
      <c r="AB1801" s="229"/>
      <c r="AC1801" s="229"/>
      <c r="AD1801" s="229"/>
      <c r="AE1801" s="229"/>
      <c r="AF1801" s="229"/>
      <c r="AG1801" s="251"/>
      <c r="AH1801" s="251"/>
      <c r="AI1801" s="229"/>
      <c r="AJ1801" s="218">
        <f t="shared" si="163"/>
        <v>1</v>
      </c>
      <c r="AK1801" s="84">
        <f t="shared" si="166"/>
        <v>1</v>
      </c>
    </row>
    <row r="1802" spans="1:37" s="84" customFormat="1" ht="16.5">
      <c r="A1802" s="229"/>
      <c r="B1802" s="41">
        <f t="shared" si="165"/>
        <v>1800</v>
      </c>
      <c r="C1802" s="683" t="s">
        <v>7974</v>
      </c>
      <c r="D1802" s="683" t="s">
        <v>8015</v>
      </c>
      <c r="E1802" s="251" t="s">
        <v>8016</v>
      </c>
      <c r="F1802" s="251"/>
      <c r="G1802" s="683" t="s">
        <v>8017</v>
      </c>
      <c r="H1802" s="251"/>
      <c r="I1802" s="251"/>
      <c r="J1802" s="251"/>
      <c r="K1802" s="251"/>
      <c r="L1802" s="229"/>
      <c r="M1802" s="229"/>
      <c r="N1802" s="251"/>
      <c r="O1802" s="251"/>
      <c r="P1802" s="251"/>
      <c r="Q1802" s="251"/>
      <c r="R1802" s="683" t="s">
        <v>7981</v>
      </c>
      <c r="S1802" s="229"/>
      <c r="T1802" s="229"/>
      <c r="U1802" s="229"/>
      <c r="V1802" s="229"/>
      <c r="W1802" s="229"/>
      <c r="X1802" s="229"/>
      <c r="Y1802" s="229"/>
      <c r="Z1802" s="229"/>
      <c r="AA1802" s="229"/>
      <c r="AB1802" s="229"/>
      <c r="AC1802" s="229"/>
      <c r="AD1802" s="229"/>
      <c r="AE1802" s="229"/>
      <c r="AF1802" s="229"/>
      <c r="AG1802" s="251"/>
      <c r="AH1802" s="251"/>
      <c r="AI1802" s="229"/>
      <c r="AJ1802" s="218">
        <f t="shared" si="163"/>
        <v>1</v>
      </c>
      <c r="AK1802" s="84">
        <f t="shared" si="166"/>
        <v>1</v>
      </c>
    </row>
    <row r="1803" spans="1:37" s="84" customFormat="1" ht="16.5">
      <c r="A1803" s="229"/>
      <c r="B1803" s="41">
        <f t="shared" si="165"/>
        <v>1801</v>
      </c>
      <c r="C1803" s="683" t="s">
        <v>7974</v>
      </c>
      <c r="D1803" s="683" t="s">
        <v>8018</v>
      </c>
      <c r="E1803" s="251" t="s">
        <v>8019</v>
      </c>
      <c r="F1803" s="251"/>
      <c r="G1803" s="683" t="s">
        <v>8020</v>
      </c>
      <c r="H1803" s="251"/>
      <c r="I1803" s="251"/>
      <c r="J1803" s="251"/>
      <c r="K1803" s="251"/>
      <c r="L1803" s="229"/>
      <c r="M1803" s="229"/>
      <c r="N1803" s="251"/>
      <c r="O1803" s="251"/>
      <c r="P1803" s="251"/>
      <c r="Q1803" s="251"/>
      <c r="R1803" s="683" t="s">
        <v>7981</v>
      </c>
      <c r="S1803" s="229"/>
      <c r="T1803" s="229"/>
      <c r="U1803" s="229"/>
      <c r="V1803" s="229"/>
      <c r="W1803" s="229"/>
      <c r="X1803" s="229"/>
      <c r="Y1803" s="229"/>
      <c r="Z1803" s="229"/>
      <c r="AA1803" s="229"/>
      <c r="AB1803" s="229"/>
      <c r="AC1803" s="229"/>
      <c r="AD1803" s="229"/>
      <c r="AE1803" s="229"/>
      <c r="AF1803" s="229"/>
      <c r="AG1803" s="251"/>
      <c r="AH1803" s="251"/>
      <c r="AI1803" s="229"/>
      <c r="AJ1803" s="218">
        <f t="shared" si="163"/>
        <v>1</v>
      </c>
      <c r="AK1803" s="84">
        <f t="shared" si="166"/>
        <v>1</v>
      </c>
    </row>
    <row r="1804" spans="1:37" s="84" customFormat="1" ht="16.5">
      <c r="A1804" s="229"/>
      <c r="B1804" s="41">
        <f t="shared" si="165"/>
        <v>1802</v>
      </c>
      <c r="C1804" s="683" t="s">
        <v>7974</v>
      </c>
      <c r="D1804" s="683" t="s">
        <v>8021</v>
      </c>
      <c r="E1804" s="251" t="s">
        <v>8022</v>
      </c>
      <c r="F1804" s="251"/>
      <c r="G1804" s="683" t="s">
        <v>8023</v>
      </c>
      <c r="H1804" s="251"/>
      <c r="I1804" s="251"/>
      <c r="J1804" s="251"/>
      <c r="K1804" s="251"/>
      <c r="L1804" s="229"/>
      <c r="M1804" s="229"/>
      <c r="N1804" s="251"/>
      <c r="O1804" s="251"/>
      <c r="P1804" s="251"/>
      <c r="Q1804" s="251"/>
      <c r="R1804" s="683" t="s">
        <v>7981</v>
      </c>
      <c r="S1804" s="229"/>
      <c r="T1804" s="229"/>
      <c r="U1804" s="229"/>
      <c r="V1804" s="229"/>
      <c r="W1804" s="229"/>
      <c r="X1804" s="229"/>
      <c r="Y1804" s="229"/>
      <c r="Z1804" s="229"/>
      <c r="AA1804" s="229"/>
      <c r="AB1804" s="229"/>
      <c r="AC1804" s="229"/>
      <c r="AD1804" s="229"/>
      <c r="AE1804" s="229"/>
      <c r="AF1804" s="229"/>
      <c r="AG1804" s="251"/>
      <c r="AH1804" s="251"/>
      <c r="AI1804" s="229"/>
      <c r="AJ1804" s="218">
        <f t="shared" si="163"/>
        <v>1</v>
      </c>
      <c r="AK1804" s="84">
        <f t="shared" si="166"/>
        <v>1</v>
      </c>
    </row>
    <row r="1805" spans="1:37" s="84" customFormat="1" ht="16.5">
      <c r="A1805" s="229"/>
      <c r="B1805" s="41">
        <f t="shared" si="165"/>
        <v>1803</v>
      </c>
      <c r="C1805" s="683" t="s">
        <v>7974</v>
      </c>
      <c r="D1805" s="683" t="s">
        <v>8024</v>
      </c>
      <c r="E1805" s="251" t="s">
        <v>8025</v>
      </c>
      <c r="F1805" s="251"/>
      <c r="G1805" s="683" t="s">
        <v>8026</v>
      </c>
      <c r="H1805" s="251"/>
      <c r="I1805" s="251"/>
      <c r="J1805" s="251"/>
      <c r="K1805" s="251"/>
      <c r="L1805" s="229"/>
      <c r="M1805" s="229"/>
      <c r="N1805" s="251"/>
      <c r="O1805" s="251"/>
      <c r="P1805" s="251"/>
      <c r="Q1805" s="251"/>
      <c r="R1805" s="683" t="s">
        <v>7981</v>
      </c>
      <c r="S1805" s="229"/>
      <c r="T1805" s="229"/>
      <c r="U1805" s="229"/>
      <c r="V1805" s="229"/>
      <c r="W1805" s="229"/>
      <c r="X1805" s="229"/>
      <c r="Y1805" s="229"/>
      <c r="Z1805" s="229"/>
      <c r="AA1805" s="229"/>
      <c r="AB1805" s="229"/>
      <c r="AC1805" s="229"/>
      <c r="AD1805" s="229"/>
      <c r="AE1805" s="229"/>
      <c r="AF1805" s="229"/>
      <c r="AG1805" s="251"/>
      <c r="AH1805" s="251"/>
      <c r="AI1805" s="229"/>
      <c r="AJ1805" s="218">
        <f t="shared" si="163"/>
        <v>1</v>
      </c>
      <c r="AK1805" s="84">
        <f t="shared" si="166"/>
        <v>1</v>
      </c>
    </row>
    <row r="1806" spans="1:37" s="84" customFormat="1" ht="16.5">
      <c r="A1806" s="229"/>
      <c r="B1806" s="41">
        <f t="shared" si="165"/>
        <v>1804</v>
      </c>
      <c r="C1806" s="683" t="s">
        <v>7974</v>
      </c>
      <c r="D1806" s="683" t="s">
        <v>8027</v>
      </c>
      <c r="E1806" s="208" t="s">
        <v>8028</v>
      </c>
      <c r="F1806" s="251"/>
      <c r="G1806" s="683" t="s">
        <v>8029</v>
      </c>
      <c r="H1806" s="251"/>
      <c r="I1806" s="251"/>
      <c r="J1806" s="251"/>
      <c r="K1806" s="251"/>
      <c r="L1806" s="229"/>
      <c r="M1806" s="229"/>
      <c r="N1806" s="251"/>
      <c r="O1806" s="251"/>
      <c r="P1806" s="251"/>
      <c r="Q1806" s="251"/>
      <c r="R1806" s="683" t="s">
        <v>7981</v>
      </c>
      <c r="S1806" s="229"/>
      <c r="T1806" s="229"/>
      <c r="U1806" s="229"/>
      <c r="V1806" s="229"/>
      <c r="W1806" s="229"/>
      <c r="X1806" s="229"/>
      <c r="Y1806" s="229"/>
      <c r="Z1806" s="229"/>
      <c r="AA1806" s="229"/>
      <c r="AB1806" s="229"/>
      <c r="AC1806" s="229"/>
      <c r="AD1806" s="229"/>
      <c r="AE1806" s="229"/>
      <c r="AF1806" s="229"/>
      <c r="AG1806" s="251"/>
      <c r="AH1806" s="251"/>
      <c r="AI1806" s="229"/>
      <c r="AJ1806" s="218">
        <f t="shared" si="163"/>
        <v>1</v>
      </c>
      <c r="AK1806" s="84">
        <f t="shared" si="166"/>
        <v>1</v>
      </c>
    </row>
    <row r="1807" spans="1:37" s="84" customFormat="1" ht="16.5">
      <c r="A1807" s="229"/>
      <c r="B1807" s="41">
        <f t="shared" si="165"/>
        <v>1805</v>
      </c>
      <c r="C1807" s="683" t="s">
        <v>7974</v>
      </c>
      <c r="D1807" s="683" t="s">
        <v>8030</v>
      </c>
      <c r="E1807" s="251" t="s">
        <v>8031</v>
      </c>
      <c r="F1807" s="251"/>
      <c r="G1807" s="683" t="s">
        <v>8032</v>
      </c>
      <c r="H1807" s="251"/>
      <c r="I1807" s="251"/>
      <c r="J1807" s="251"/>
      <c r="K1807" s="251"/>
      <c r="L1807" s="229"/>
      <c r="M1807" s="229"/>
      <c r="N1807" s="251"/>
      <c r="O1807" s="251"/>
      <c r="P1807" s="251"/>
      <c r="Q1807" s="251"/>
      <c r="R1807" s="683" t="s">
        <v>7981</v>
      </c>
      <c r="S1807" s="229"/>
      <c r="T1807" s="229"/>
      <c r="U1807" s="229"/>
      <c r="V1807" s="229"/>
      <c r="W1807" s="229"/>
      <c r="X1807" s="229"/>
      <c r="Y1807" s="229"/>
      <c r="Z1807" s="229"/>
      <c r="AA1807" s="229"/>
      <c r="AB1807" s="229"/>
      <c r="AC1807" s="229"/>
      <c r="AD1807" s="229"/>
      <c r="AE1807" s="229"/>
      <c r="AF1807" s="229"/>
      <c r="AG1807" s="251"/>
      <c r="AH1807" s="251"/>
      <c r="AI1807" s="229"/>
      <c r="AJ1807" s="218">
        <f t="shared" si="163"/>
        <v>1</v>
      </c>
      <c r="AK1807" s="84">
        <f t="shared" si="166"/>
        <v>1</v>
      </c>
    </row>
    <row r="1808" spans="1:37" s="84" customFormat="1" ht="16.5">
      <c r="A1808" s="229"/>
      <c r="B1808" s="41">
        <f t="shared" si="165"/>
        <v>1806</v>
      </c>
      <c r="C1808" s="683" t="s">
        <v>7974</v>
      </c>
      <c r="D1808" s="683" t="s">
        <v>8033</v>
      </c>
      <c r="E1808" s="251" t="s">
        <v>8034</v>
      </c>
      <c r="F1808" s="251"/>
      <c r="G1808" s="683" t="s">
        <v>8035</v>
      </c>
      <c r="H1808" s="251"/>
      <c r="I1808" s="251"/>
      <c r="J1808" s="251"/>
      <c r="K1808" s="251"/>
      <c r="L1808" s="229"/>
      <c r="M1808" s="229"/>
      <c r="N1808" s="251"/>
      <c r="O1808" s="251"/>
      <c r="P1808" s="251"/>
      <c r="Q1808" s="251"/>
      <c r="R1808" s="683" t="s">
        <v>7981</v>
      </c>
      <c r="S1808" s="229"/>
      <c r="T1808" s="229"/>
      <c r="U1808" s="229"/>
      <c r="V1808" s="229"/>
      <c r="W1808" s="229"/>
      <c r="X1808" s="229"/>
      <c r="Y1808" s="229"/>
      <c r="Z1808" s="229"/>
      <c r="AA1808" s="229"/>
      <c r="AB1808" s="229"/>
      <c r="AC1808" s="229"/>
      <c r="AD1808" s="229"/>
      <c r="AE1808" s="229"/>
      <c r="AF1808" s="229"/>
      <c r="AG1808" s="251"/>
      <c r="AH1808" s="251"/>
      <c r="AI1808" s="229"/>
      <c r="AJ1808" s="218">
        <f t="shared" si="163"/>
        <v>1</v>
      </c>
      <c r="AK1808" s="84">
        <f t="shared" si="166"/>
        <v>1</v>
      </c>
    </row>
    <row r="1809" spans="1:37" s="84" customFormat="1" ht="16.5">
      <c r="A1809" s="229"/>
      <c r="B1809" s="41">
        <f t="shared" si="165"/>
        <v>1807</v>
      </c>
      <c r="C1809" s="683" t="s">
        <v>7974</v>
      </c>
      <c r="D1809" s="683" t="s">
        <v>8036</v>
      </c>
      <c r="E1809" s="251" t="s">
        <v>8037</v>
      </c>
      <c r="F1809" s="251"/>
      <c r="G1809" s="683" t="s">
        <v>8038</v>
      </c>
      <c r="H1809" s="251"/>
      <c r="I1809" s="251"/>
      <c r="J1809" s="251"/>
      <c r="K1809" s="251"/>
      <c r="L1809" s="229"/>
      <c r="M1809" s="229"/>
      <c r="N1809" s="251"/>
      <c r="O1809" s="251"/>
      <c r="P1809" s="251"/>
      <c r="Q1809" s="251"/>
      <c r="R1809" s="683" t="s">
        <v>7981</v>
      </c>
      <c r="S1809" s="229"/>
      <c r="T1809" s="229"/>
      <c r="U1809" s="229"/>
      <c r="V1809" s="229"/>
      <c r="W1809" s="229"/>
      <c r="X1809" s="229"/>
      <c r="Y1809" s="229"/>
      <c r="Z1809" s="229"/>
      <c r="AA1809" s="229"/>
      <c r="AB1809" s="229"/>
      <c r="AC1809" s="229"/>
      <c r="AD1809" s="229"/>
      <c r="AE1809" s="229"/>
      <c r="AF1809" s="229"/>
      <c r="AG1809" s="251"/>
      <c r="AH1809" s="251"/>
      <c r="AI1809" s="229"/>
      <c r="AJ1809" s="218">
        <f t="shared" si="163"/>
        <v>1</v>
      </c>
      <c r="AK1809" s="84">
        <f t="shared" si="166"/>
        <v>1</v>
      </c>
    </row>
    <row r="1810" spans="1:37" s="84" customFormat="1" ht="16.5">
      <c r="A1810" s="229"/>
      <c r="B1810" s="41">
        <f t="shared" si="165"/>
        <v>1808</v>
      </c>
      <c r="C1810" s="683" t="s">
        <v>7974</v>
      </c>
      <c r="D1810" s="814" t="s">
        <v>8039</v>
      </c>
      <c r="E1810" s="251" t="s">
        <v>8040</v>
      </c>
      <c r="F1810" s="251"/>
      <c r="G1810" s="683" t="s">
        <v>8041</v>
      </c>
      <c r="H1810" s="251"/>
      <c r="I1810" s="251"/>
      <c r="J1810" s="251"/>
      <c r="K1810" s="251"/>
      <c r="L1810" s="229"/>
      <c r="M1810" s="229"/>
      <c r="N1810" s="251"/>
      <c r="O1810" s="251"/>
      <c r="P1810" s="251"/>
      <c r="Q1810" s="251"/>
      <c r="R1810" s="683" t="s">
        <v>7981</v>
      </c>
      <c r="S1810" s="229"/>
      <c r="T1810" s="229"/>
      <c r="U1810" s="229"/>
      <c r="V1810" s="229"/>
      <c r="W1810" s="229"/>
      <c r="X1810" s="229"/>
      <c r="Y1810" s="229"/>
      <c r="Z1810" s="229"/>
      <c r="AA1810" s="229"/>
      <c r="AB1810" s="229"/>
      <c r="AC1810" s="229"/>
      <c r="AD1810" s="229"/>
      <c r="AE1810" s="229"/>
      <c r="AF1810" s="229"/>
      <c r="AG1810" s="251"/>
      <c r="AH1810" s="251"/>
      <c r="AI1810" s="229"/>
      <c r="AJ1810" s="218">
        <f t="shared" si="163"/>
        <v>1</v>
      </c>
      <c r="AK1810" s="84">
        <f t="shared" si="166"/>
        <v>1</v>
      </c>
    </row>
    <row r="1811" spans="1:37" s="84" customFormat="1" ht="16.5">
      <c r="A1811" s="229"/>
      <c r="B1811" s="41">
        <f t="shared" si="165"/>
        <v>1809</v>
      </c>
      <c r="C1811" s="683" t="s">
        <v>7974</v>
      </c>
      <c r="D1811" s="683" t="s">
        <v>8042</v>
      </c>
      <c r="E1811" s="251" t="s">
        <v>8043</v>
      </c>
      <c r="F1811" s="251"/>
      <c r="G1811" s="683" t="s">
        <v>8044</v>
      </c>
      <c r="H1811" s="251"/>
      <c r="I1811" s="251"/>
      <c r="J1811" s="251"/>
      <c r="K1811" s="251"/>
      <c r="L1811" s="229"/>
      <c r="M1811" s="229"/>
      <c r="N1811" s="251"/>
      <c r="O1811" s="251"/>
      <c r="P1811" s="251"/>
      <c r="Q1811" s="251"/>
      <c r="R1811" s="683" t="s">
        <v>7981</v>
      </c>
      <c r="S1811" s="229"/>
      <c r="T1811" s="229"/>
      <c r="U1811" s="229"/>
      <c r="V1811" s="229"/>
      <c r="W1811" s="229"/>
      <c r="X1811" s="229"/>
      <c r="Y1811" s="229"/>
      <c r="Z1811" s="229"/>
      <c r="AA1811" s="229"/>
      <c r="AB1811" s="229"/>
      <c r="AC1811" s="229"/>
      <c r="AD1811" s="229"/>
      <c r="AE1811" s="229"/>
      <c r="AF1811" s="229"/>
      <c r="AG1811" s="251"/>
      <c r="AH1811" s="251"/>
      <c r="AI1811" s="229"/>
      <c r="AJ1811" s="218">
        <f t="shared" si="163"/>
        <v>1</v>
      </c>
      <c r="AK1811" s="84">
        <f t="shared" si="166"/>
        <v>1</v>
      </c>
    </row>
    <row r="1812" spans="1:37" s="84" customFormat="1" ht="16.5">
      <c r="A1812" s="229"/>
      <c r="B1812" s="41">
        <f t="shared" si="165"/>
        <v>1810</v>
      </c>
      <c r="C1812" s="683" t="s">
        <v>7974</v>
      </c>
      <c r="D1812" s="683" t="s">
        <v>8045</v>
      </c>
      <c r="E1812" s="251" t="s">
        <v>8046</v>
      </c>
      <c r="F1812" s="251"/>
      <c r="G1812" s="683" t="s">
        <v>8047</v>
      </c>
      <c r="H1812" s="251"/>
      <c r="I1812" s="251"/>
      <c r="J1812" s="251"/>
      <c r="K1812" s="251"/>
      <c r="L1812" s="229"/>
      <c r="M1812" s="229"/>
      <c r="N1812" s="251"/>
      <c r="O1812" s="251"/>
      <c r="P1812" s="251"/>
      <c r="Q1812" s="251"/>
      <c r="R1812" s="683" t="s">
        <v>7981</v>
      </c>
      <c r="S1812" s="229"/>
      <c r="T1812" s="229"/>
      <c r="U1812" s="229"/>
      <c r="V1812" s="229"/>
      <c r="W1812" s="229"/>
      <c r="X1812" s="229"/>
      <c r="Y1812" s="229"/>
      <c r="Z1812" s="229"/>
      <c r="AA1812" s="229"/>
      <c r="AB1812" s="229"/>
      <c r="AC1812" s="229"/>
      <c r="AD1812" s="229"/>
      <c r="AE1812" s="229"/>
      <c r="AF1812" s="229"/>
      <c r="AG1812" s="251"/>
      <c r="AH1812" s="251"/>
      <c r="AI1812" s="229"/>
      <c r="AJ1812" s="218">
        <f t="shared" si="163"/>
        <v>1</v>
      </c>
      <c r="AK1812" s="84">
        <f t="shared" si="166"/>
        <v>1</v>
      </c>
    </row>
    <row r="1813" spans="1:37" s="84" customFormat="1" ht="16.5">
      <c r="A1813" s="229"/>
      <c r="B1813" s="41">
        <f t="shared" si="165"/>
        <v>1811</v>
      </c>
      <c r="C1813" s="683" t="s">
        <v>7974</v>
      </c>
      <c r="D1813" s="683" t="s">
        <v>8048</v>
      </c>
      <c r="E1813" s="818" t="s">
        <v>8049</v>
      </c>
      <c r="F1813" s="251"/>
      <c r="G1813" s="683" t="s">
        <v>8050</v>
      </c>
      <c r="H1813" s="251"/>
      <c r="I1813" s="251"/>
      <c r="J1813" s="251"/>
      <c r="K1813" s="251"/>
      <c r="L1813" s="229"/>
      <c r="M1813" s="229"/>
      <c r="N1813" s="251"/>
      <c r="O1813" s="251"/>
      <c r="P1813" s="251"/>
      <c r="Q1813" s="251"/>
      <c r="R1813" s="683" t="s">
        <v>7981</v>
      </c>
      <c r="S1813" s="229"/>
      <c r="T1813" s="229"/>
      <c r="U1813" s="229"/>
      <c r="V1813" s="229"/>
      <c r="W1813" s="229"/>
      <c r="X1813" s="229"/>
      <c r="Y1813" s="229"/>
      <c r="Z1813" s="229"/>
      <c r="AA1813" s="229"/>
      <c r="AB1813" s="229"/>
      <c r="AC1813" s="229"/>
      <c r="AD1813" s="229"/>
      <c r="AE1813" s="229"/>
      <c r="AF1813" s="229"/>
      <c r="AG1813" s="251"/>
      <c r="AH1813" s="251"/>
      <c r="AI1813" s="229"/>
      <c r="AJ1813" s="218">
        <f t="shared" si="163"/>
        <v>1</v>
      </c>
      <c r="AK1813" s="84">
        <f t="shared" si="166"/>
        <v>1</v>
      </c>
    </row>
    <row r="1814" spans="1:37" s="84" customFormat="1" ht="16.5">
      <c r="A1814" s="229"/>
      <c r="B1814" s="41">
        <f t="shared" si="165"/>
        <v>1812</v>
      </c>
      <c r="C1814" s="683" t="s">
        <v>7974</v>
      </c>
      <c r="D1814" s="683" t="s">
        <v>8051</v>
      </c>
      <c r="E1814" s="818" t="s">
        <v>8052</v>
      </c>
      <c r="F1814" s="251"/>
      <c r="G1814" s="683" t="s">
        <v>8053</v>
      </c>
      <c r="H1814" s="251"/>
      <c r="I1814" s="251"/>
      <c r="J1814" s="251"/>
      <c r="K1814" s="251"/>
      <c r="L1814" s="229"/>
      <c r="M1814" s="229"/>
      <c r="N1814" s="251"/>
      <c r="O1814" s="251"/>
      <c r="P1814" s="251"/>
      <c r="Q1814" s="251"/>
      <c r="R1814" s="683" t="s">
        <v>7981</v>
      </c>
      <c r="S1814" s="229"/>
      <c r="T1814" s="229"/>
      <c r="U1814" s="229"/>
      <c r="V1814" s="229"/>
      <c r="W1814" s="229"/>
      <c r="X1814" s="229"/>
      <c r="Y1814" s="229"/>
      <c r="Z1814" s="229"/>
      <c r="AA1814" s="229"/>
      <c r="AB1814" s="229"/>
      <c r="AC1814" s="229"/>
      <c r="AD1814" s="229"/>
      <c r="AE1814" s="229"/>
      <c r="AF1814" s="229"/>
      <c r="AG1814" s="251"/>
      <c r="AH1814" s="251"/>
      <c r="AI1814" s="229"/>
      <c r="AJ1814" s="218">
        <f t="shared" si="163"/>
        <v>1</v>
      </c>
      <c r="AK1814" s="84">
        <f t="shared" si="166"/>
        <v>1</v>
      </c>
    </row>
    <row r="1815" spans="1:37" s="84" customFormat="1" ht="16.5">
      <c r="A1815" s="229"/>
      <c r="B1815" s="41">
        <f t="shared" si="165"/>
        <v>1813</v>
      </c>
      <c r="C1815" s="683" t="s">
        <v>7974</v>
      </c>
      <c r="D1815" s="683" t="s">
        <v>8054</v>
      </c>
      <c r="E1815" s="818" t="s">
        <v>8055</v>
      </c>
      <c r="F1815" s="251"/>
      <c r="G1815" s="683" t="s">
        <v>8056</v>
      </c>
      <c r="H1815" s="251"/>
      <c r="I1815" s="251"/>
      <c r="J1815" s="251"/>
      <c r="K1815" s="251"/>
      <c r="L1815" s="229"/>
      <c r="M1815" s="229"/>
      <c r="N1815" s="251"/>
      <c r="O1815" s="251"/>
      <c r="P1815" s="251"/>
      <c r="Q1815" s="251"/>
      <c r="R1815" s="683" t="s">
        <v>7981</v>
      </c>
      <c r="S1815" s="229"/>
      <c r="T1815" s="229"/>
      <c r="U1815" s="229"/>
      <c r="V1815" s="229"/>
      <c r="W1815" s="229"/>
      <c r="X1815" s="229"/>
      <c r="Y1815" s="229"/>
      <c r="Z1815" s="229"/>
      <c r="AA1815" s="229"/>
      <c r="AB1815" s="229"/>
      <c r="AC1815" s="229"/>
      <c r="AD1815" s="229"/>
      <c r="AE1815" s="229"/>
      <c r="AF1815" s="229"/>
      <c r="AG1815" s="251"/>
      <c r="AH1815" s="251"/>
      <c r="AI1815" s="229"/>
      <c r="AJ1815" s="218">
        <f t="shared" si="163"/>
        <v>1</v>
      </c>
      <c r="AK1815" s="84">
        <f t="shared" si="166"/>
        <v>1</v>
      </c>
    </row>
    <row r="1816" spans="1:37" s="84" customFormat="1" ht="16.5">
      <c r="A1816" s="229"/>
      <c r="B1816" s="41">
        <f t="shared" si="165"/>
        <v>1814</v>
      </c>
      <c r="C1816" s="683" t="s">
        <v>7974</v>
      </c>
      <c r="D1816" s="683" t="s">
        <v>8057</v>
      </c>
      <c r="E1816" s="818" t="s">
        <v>8058</v>
      </c>
      <c r="F1816" s="251"/>
      <c r="G1816" s="683" t="s">
        <v>8059</v>
      </c>
      <c r="H1816" s="251"/>
      <c r="I1816" s="251"/>
      <c r="J1816" s="251"/>
      <c r="K1816" s="251"/>
      <c r="L1816" s="229"/>
      <c r="M1816" s="229"/>
      <c r="N1816" s="251"/>
      <c r="O1816" s="251"/>
      <c r="P1816" s="251"/>
      <c r="Q1816" s="251"/>
      <c r="R1816" s="683" t="s">
        <v>7981</v>
      </c>
      <c r="S1816" s="229"/>
      <c r="T1816" s="229"/>
      <c r="U1816" s="229"/>
      <c r="V1816" s="229"/>
      <c r="W1816" s="229"/>
      <c r="X1816" s="229"/>
      <c r="Y1816" s="229"/>
      <c r="Z1816" s="229"/>
      <c r="AA1816" s="229"/>
      <c r="AB1816" s="229"/>
      <c r="AC1816" s="229"/>
      <c r="AD1816" s="229"/>
      <c r="AE1816" s="229"/>
      <c r="AF1816" s="229"/>
      <c r="AG1816" s="251"/>
      <c r="AH1816" s="251"/>
      <c r="AI1816" s="229"/>
      <c r="AJ1816" s="218">
        <f t="shared" si="163"/>
        <v>1</v>
      </c>
      <c r="AK1816" s="84">
        <f t="shared" si="166"/>
        <v>1</v>
      </c>
    </row>
    <row r="1817" spans="1:37" s="84" customFormat="1" ht="16.5">
      <c r="A1817" s="229"/>
      <c r="B1817" s="41">
        <f t="shared" si="165"/>
        <v>1815</v>
      </c>
      <c r="C1817" s="683" t="s">
        <v>7974</v>
      </c>
      <c r="D1817" s="683" t="s">
        <v>8060</v>
      </c>
      <c r="E1817" s="818" t="s">
        <v>8061</v>
      </c>
      <c r="F1817" s="251"/>
      <c r="G1817" s="683" t="s">
        <v>8062</v>
      </c>
      <c r="H1817" s="251"/>
      <c r="I1817" s="251"/>
      <c r="J1817" s="251"/>
      <c r="K1817" s="251"/>
      <c r="L1817" s="229"/>
      <c r="M1817" s="229"/>
      <c r="N1817" s="251"/>
      <c r="O1817" s="251"/>
      <c r="P1817" s="251"/>
      <c r="Q1817" s="251"/>
      <c r="R1817" s="683" t="s">
        <v>7981</v>
      </c>
      <c r="S1817" s="229"/>
      <c r="T1817" s="229"/>
      <c r="U1817" s="229"/>
      <c r="V1817" s="229"/>
      <c r="W1817" s="229"/>
      <c r="X1817" s="229"/>
      <c r="Y1817" s="229"/>
      <c r="Z1817" s="229"/>
      <c r="AA1817" s="229"/>
      <c r="AB1817" s="229"/>
      <c r="AC1817" s="229"/>
      <c r="AD1817" s="229"/>
      <c r="AE1817" s="229"/>
      <c r="AF1817" s="229"/>
      <c r="AG1817" s="251"/>
      <c r="AH1817" s="251"/>
      <c r="AI1817" s="229"/>
      <c r="AJ1817" s="218">
        <f t="shared" si="163"/>
        <v>1</v>
      </c>
      <c r="AK1817" s="84">
        <f t="shared" si="166"/>
        <v>1</v>
      </c>
    </row>
    <row r="1818" spans="1:37" s="84" customFormat="1" ht="16.5">
      <c r="A1818" s="229"/>
      <c r="B1818" s="41">
        <f t="shared" si="165"/>
        <v>1816</v>
      </c>
      <c r="C1818" s="683" t="s">
        <v>7974</v>
      </c>
      <c r="D1818" s="683" t="s">
        <v>8063</v>
      </c>
      <c r="E1818" s="818" t="s">
        <v>8064</v>
      </c>
      <c r="F1818" s="251"/>
      <c r="G1818" s="683" t="s">
        <v>8065</v>
      </c>
      <c r="H1818" s="251"/>
      <c r="I1818" s="251"/>
      <c r="J1818" s="251"/>
      <c r="K1818" s="251"/>
      <c r="L1818" s="229"/>
      <c r="M1818" s="229"/>
      <c r="N1818" s="251"/>
      <c r="O1818" s="251"/>
      <c r="P1818" s="251"/>
      <c r="Q1818" s="251"/>
      <c r="R1818" s="683" t="s">
        <v>7981</v>
      </c>
      <c r="S1818" s="229"/>
      <c r="T1818" s="229"/>
      <c r="U1818" s="229"/>
      <c r="V1818" s="229"/>
      <c r="W1818" s="229"/>
      <c r="X1818" s="229"/>
      <c r="Y1818" s="229"/>
      <c r="Z1818" s="229"/>
      <c r="AA1818" s="229"/>
      <c r="AB1818" s="229"/>
      <c r="AC1818" s="229"/>
      <c r="AD1818" s="229"/>
      <c r="AE1818" s="229"/>
      <c r="AF1818" s="229"/>
      <c r="AG1818" s="251"/>
      <c r="AH1818" s="251"/>
      <c r="AI1818" s="229"/>
      <c r="AJ1818" s="218">
        <f t="shared" si="163"/>
        <v>1</v>
      </c>
      <c r="AK1818" s="84">
        <f t="shared" si="166"/>
        <v>1</v>
      </c>
    </row>
    <row r="1819" spans="1:37" s="84" customFormat="1" ht="16.5">
      <c r="A1819" s="229"/>
      <c r="B1819" s="41">
        <f t="shared" si="165"/>
        <v>1817</v>
      </c>
      <c r="C1819" s="683" t="s">
        <v>7974</v>
      </c>
      <c r="D1819" s="683" t="s">
        <v>8066</v>
      </c>
      <c r="E1819" s="818" t="s">
        <v>8067</v>
      </c>
      <c r="F1819" s="251"/>
      <c r="G1819" s="683" t="s">
        <v>8068</v>
      </c>
      <c r="H1819" s="251"/>
      <c r="I1819" s="251"/>
      <c r="J1819" s="251"/>
      <c r="K1819" s="251"/>
      <c r="L1819" s="229"/>
      <c r="M1819" s="229"/>
      <c r="N1819" s="251"/>
      <c r="O1819" s="251"/>
      <c r="P1819" s="251"/>
      <c r="Q1819" s="251"/>
      <c r="R1819" s="683" t="s">
        <v>7981</v>
      </c>
      <c r="S1819" s="229"/>
      <c r="T1819" s="229"/>
      <c r="U1819" s="229"/>
      <c r="V1819" s="229"/>
      <c r="W1819" s="229"/>
      <c r="X1819" s="229"/>
      <c r="Y1819" s="229"/>
      <c r="Z1819" s="229"/>
      <c r="AA1819" s="229"/>
      <c r="AB1819" s="229"/>
      <c r="AC1819" s="229"/>
      <c r="AD1819" s="229"/>
      <c r="AE1819" s="229"/>
      <c r="AF1819" s="229"/>
      <c r="AG1819" s="251"/>
      <c r="AH1819" s="251"/>
      <c r="AI1819" s="229"/>
      <c r="AJ1819" s="218">
        <f t="shared" si="163"/>
        <v>1</v>
      </c>
      <c r="AK1819" s="84">
        <f t="shared" si="166"/>
        <v>1</v>
      </c>
    </row>
    <row r="1820" spans="1:37" s="84" customFormat="1" ht="16.5">
      <c r="A1820" s="229"/>
      <c r="B1820" s="41">
        <f t="shared" si="165"/>
        <v>1818</v>
      </c>
      <c r="C1820" s="683" t="s">
        <v>7974</v>
      </c>
      <c r="D1820" s="683" t="s">
        <v>8069</v>
      </c>
      <c r="E1820" s="818" t="s">
        <v>8070</v>
      </c>
      <c r="F1820" s="251"/>
      <c r="G1820" s="683" t="s">
        <v>8071</v>
      </c>
      <c r="H1820" s="251"/>
      <c r="I1820" s="251"/>
      <c r="J1820" s="251"/>
      <c r="K1820" s="251"/>
      <c r="L1820" s="229"/>
      <c r="M1820" s="229"/>
      <c r="N1820" s="251"/>
      <c r="O1820" s="251"/>
      <c r="P1820" s="251"/>
      <c r="Q1820" s="251"/>
      <c r="R1820" s="683" t="s">
        <v>7981</v>
      </c>
      <c r="S1820" s="229"/>
      <c r="T1820" s="229"/>
      <c r="U1820" s="229"/>
      <c r="V1820" s="229"/>
      <c r="W1820" s="229"/>
      <c r="X1820" s="229"/>
      <c r="Y1820" s="229"/>
      <c r="Z1820" s="229"/>
      <c r="AA1820" s="229"/>
      <c r="AB1820" s="229"/>
      <c r="AC1820" s="229"/>
      <c r="AD1820" s="229"/>
      <c r="AE1820" s="229"/>
      <c r="AF1820" s="229"/>
      <c r="AG1820" s="251"/>
      <c r="AH1820" s="251"/>
      <c r="AI1820" s="229"/>
      <c r="AJ1820" s="218">
        <f t="shared" si="163"/>
        <v>1</v>
      </c>
      <c r="AK1820" s="84">
        <f t="shared" si="166"/>
        <v>1</v>
      </c>
    </row>
    <row r="1821" spans="1:37" s="84" customFormat="1" ht="16.5">
      <c r="A1821" s="229"/>
      <c r="B1821" s="41">
        <f t="shared" si="165"/>
        <v>1819</v>
      </c>
      <c r="C1821" s="683" t="s">
        <v>7974</v>
      </c>
      <c r="D1821" s="683" t="s">
        <v>8072</v>
      </c>
      <c r="E1821" s="251" t="s">
        <v>8073</v>
      </c>
      <c r="F1821" s="251"/>
      <c r="G1821" s="683" t="s">
        <v>8074</v>
      </c>
      <c r="H1821" s="251"/>
      <c r="I1821" s="251"/>
      <c r="J1821" s="251"/>
      <c r="K1821" s="251"/>
      <c r="L1821" s="229"/>
      <c r="M1821" s="229"/>
      <c r="N1821" s="251"/>
      <c r="O1821" s="251"/>
      <c r="P1821" s="251"/>
      <c r="Q1821" s="251"/>
      <c r="R1821" s="683" t="s">
        <v>7981</v>
      </c>
      <c r="S1821" s="229"/>
      <c r="T1821" s="229"/>
      <c r="U1821" s="229"/>
      <c r="V1821" s="229"/>
      <c r="W1821" s="229"/>
      <c r="X1821" s="229"/>
      <c r="Y1821" s="229"/>
      <c r="Z1821" s="229"/>
      <c r="AA1821" s="229"/>
      <c r="AB1821" s="229"/>
      <c r="AC1821" s="229"/>
      <c r="AD1821" s="229"/>
      <c r="AE1821" s="229"/>
      <c r="AF1821" s="229"/>
      <c r="AG1821" s="251"/>
      <c r="AH1821" s="251"/>
      <c r="AI1821" s="229"/>
      <c r="AJ1821" s="218">
        <f t="shared" si="163"/>
        <v>1</v>
      </c>
      <c r="AK1821" s="84">
        <f t="shared" si="166"/>
        <v>1</v>
      </c>
    </row>
    <row r="1822" spans="1:37" s="84" customFormat="1" ht="16.5">
      <c r="A1822" s="229"/>
      <c r="B1822" s="41">
        <f t="shared" si="165"/>
        <v>1820</v>
      </c>
      <c r="C1822" s="683" t="s">
        <v>7974</v>
      </c>
      <c r="D1822" s="683" t="s">
        <v>8075</v>
      </c>
      <c r="E1822" s="251" t="s">
        <v>8076</v>
      </c>
      <c r="F1822" s="251"/>
      <c r="G1822" s="683" t="s">
        <v>8077</v>
      </c>
      <c r="H1822" s="251"/>
      <c r="I1822" s="251"/>
      <c r="J1822" s="251"/>
      <c r="K1822" s="251"/>
      <c r="L1822" s="229"/>
      <c r="M1822" s="229"/>
      <c r="N1822" s="251"/>
      <c r="O1822" s="251"/>
      <c r="P1822" s="251"/>
      <c r="Q1822" s="251"/>
      <c r="R1822" s="683" t="s">
        <v>7981</v>
      </c>
      <c r="S1822" s="229"/>
      <c r="T1822" s="229"/>
      <c r="U1822" s="229"/>
      <c r="V1822" s="229"/>
      <c r="W1822" s="229"/>
      <c r="X1822" s="229"/>
      <c r="Y1822" s="229"/>
      <c r="Z1822" s="229"/>
      <c r="AA1822" s="229"/>
      <c r="AB1822" s="229"/>
      <c r="AC1822" s="229"/>
      <c r="AD1822" s="229"/>
      <c r="AE1822" s="229"/>
      <c r="AF1822" s="229"/>
      <c r="AG1822" s="251"/>
      <c r="AH1822" s="251"/>
      <c r="AI1822" s="229"/>
      <c r="AJ1822" s="218">
        <f t="shared" si="163"/>
        <v>1</v>
      </c>
      <c r="AK1822" s="84">
        <f t="shared" si="166"/>
        <v>1</v>
      </c>
    </row>
    <row r="1823" spans="1:37" s="84" customFormat="1" ht="16.5">
      <c r="A1823" s="229"/>
      <c r="B1823" s="41">
        <f t="shared" si="165"/>
        <v>1821</v>
      </c>
      <c r="C1823" s="683" t="s">
        <v>7974</v>
      </c>
      <c r="D1823" s="683" t="s">
        <v>8078</v>
      </c>
      <c r="E1823" s="251" t="s">
        <v>8079</v>
      </c>
      <c r="F1823" s="251"/>
      <c r="G1823" s="683" t="s">
        <v>8080</v>
      </c>
      <c r="H1823" s="251"/>
      <c r="I1823" s="251"/>
      <c r="J1823" s="251"/>
      <c r="K1823" s="251"/>
      <c r="L1823" s="229"/>
      <c r="M1823" s="229"/>
      <c r="N1823" s="251"/>
      <c r="O1823" s="251"/>
      <c r="P1823" s="251"/>
      <c r="Q1823" s="251"/>
      <c r="R1823" s="683" t="s">
        <v>7981</v>
      </c>
      <c r="S1823" s="229"/>
      <c r="T1823" s="229"/>
      <c r="U1823" s="229"/>
      <c r="V1823" s="229"/>
      <c r="W1823" s="229"/>
      <c r="X1823" s="229"/>
      <c r="Y1823" s="229"/>
      <c r="Z1823" s="229"/>
      <c r="AA1823" s="229"/>
      <c r="AB1823" s="229"/>
      <c r="AC1823" s="229"/>
      <c r="AD1823" s="229"/>
      <c r="AE1823" s="229"/>
      <c r="AF1823" s="229"/>
      <c r="AG1823" s="251"/>
      <c r="AH1823" s="251"/>
      <c r="AI1823" s="229"/>
      <c r="AJ1823" s="218">
        <f t="shared" si="163"/>
        <v>1</v>
      </c>
      <c r="AK1823" s="84">
        <f t="shared" si="166"/>
        <v>1</v>
      </c>
    </row>
    <row r="1824" spans="1:37" s="84" customFormat="1" ht="16.5">
      <c r="A1824" s="229"/>
      <c r="B1824" s="41">
        <f t="shared" si="165"/>
        <v>1822</v>
      </c>
      <c r="C1824" s="683" t="s">
        <v>7974</v>
      </c>
      <c r="D1824" s="683" t="s">
        <v>8081</v>
      </c>
      <c r="E1824" s="251" t="s">
        <v>8082</v>
      </c>
      <c r="F1824" s="251"/>
      <c r="G1824" s="683" t="s">
        <v>8083</v>
      </c>
      <c r="H1824" s="251"/>
      <c r="I1824" s="251"/>
      <c r="J1824" s="251"/>
      <c r="K1824" s="251"/>
      <c r="L1824" s="229"/>
      <c r="M1824" s="229"/>
      <c r="N1824" s="251"/>
      <c r="O1824" s="251"/>
      <c r="P1824" s="251"/>
      <c r="Q1824" s="251"/>
      <c r="R1824" s="683" t="s">
        <v>7981</v>
      </c>
      <c r="S1824" s="229"/>
      <c r="T1824" s="229"/>
      <c r="U1824" s="229"/>
      <c r="V1824" s="229"/>
      <c r="W1824" s="229"/>
      <c r="X1824" s="229"/>
      <c r="Y1824" s="229"/>
      <c r="Z1824" s="229"/>
      <c r="AA1824" s="229"/>
      <c r="AB1824" s="229"/>
      <c r="AC1824" s="229"/>
      <c r="AD1824" s="229"/>
      <c r="AE1824" s="229"/>
      <c r="AF1824" s="229"/>
      <c r="AG1824" s="251"/>
      <c r="AH1824" s="251"/>
      <c r="AI1824" s="229"/>
      <c r="AJ1824" s="218">
        <f t="shared" si="163"/>
        <v>1</v>
      </c>
      <c r="AK1824" s="84">
        <f t="shared" si="166"/>
        <v>1</v>
      </c>
    </row>
    <row r="1825" spans="1:37" s="84" customFormat="1" ht="16.5">
      <c r="A1825" s="229"/>
      <c r="B1825" s="41">
        <f t="shared" si="165"/>
        <v>1823</v>
      </c>
      <c r="C1825" s="683" t="s">
        <v>7974</v>
      </c>
      <c r="D1825" s="683" t="s">
        <v>8084</v>
      </c>
      <c r="E1825" s="251" t="s">
        <v>8085</v>
      </c>
      <c r="F1825" s="251"/>
      <c r="G1825" s="683" t="s">
        <v>8086</v>
      </c>
      <c r="H1825" s="251"/>
      <c r="I1825" s="251"/>
      <c r="J1825" s="251"/>
      <c r="K1825" s="251"/>
      <c r="L1825" s="229"/>
      <c r="M1825" s="229"/>
      <c r="N1825" s="251"/>
      <c r="O1825" s="251"/>
      <c r="P1825" s="251"/>
      <c r="Q1825" s="251"/>
      <c r="R1825" s="683" t="s">
        <v>7981</v>
      </c>
      <c r="S1825" s="229"/>
      <c r="T1825" s="229"/>
      <c r="U1825" s="229"/>
      <c r="V1825" s="229"/>
      <c r="W1825" s="229"/>
      <c r="X1825" s="229"/>
      <c r="Y1825" s="229"/>
      <c r="Z1825" s="229"/>
      <c r="AA1825" s="229"/>
      <c r="AB1825" s="229"/>
      <c r="AC1825" s="229"/>
      <c r="AD1825" s="229"/>
      <c r="AE1825" s="229"/>
      <c r="AF1825" s="229"/>
      <c r="AG1825" s="251"/>
      <c r="AH1825" s="251"/>
      <c r="AI1825" s="229"/>
      <c r="AJ1825" s="218">
        <f t="shared" si="163"/>
        <v>1</v>
      </c>
      <c r="AK1825" s="84">
        <f t="shared" si="166"/>
        <v>1</v>
      </c>
    </row>
    <row r="1826" spans="1:37" s="84" customFormat="1" ht="16.5">
      <c r="A1826" s="229"/>
      <c r="B1826" s="41">
        <f t="shared" si="165"/>
        <v>1824</v>
      </c>
      <c r="C1826" s="683" t="s">
        <v>7974</v>
      </c>
      <c r="D1826" s="683" t="s">
        <v>8087</v>
      </c>
      <c r="E1826" s="251" t="s">
        <v>8088</v>
      </c>
      <c r="F1826" s="251"/>
      <c r="G1826" s="683" t="s">
        <v>8089</v>
      </c>
      <c r="H1826" s="251"/>
      <c r="I1826" s="251"/>
      <c r="J1826" s="251"/>
      <c r="K1826" s="251"/>
      <c r="L1826" s="229"/>
      <c r="M1826" s="229"/>
      <c r="N1826" s="251"/>
      <c r="O1826" s="251"/>
      <c r="P1826" s="251"/>
      <c r="Q1826" s="251"/>
      <c r="R1826" s="683" t="s">
        <v>7981</v>
      </c>
      <c r="S1826" s="229"/>
      <c r="T1826" s="229"/>
      <c r="U1826" s="229"/>
      <c r="V1826" s="229"/>
      <c r="W1826" s="229"/>
      <c r="X1826" s="229"/>
      <c r="Y1826" s="229"/>
      <c r="Z1826" s="229"/>
      <c r="AA1826" s="229"/>
      <c r="AB1826" s="229"/>
      <c r="AC1826" s="229"/>
      <c r="AD1826" s="229"/>
      <c r="AE1826" s="229"/>
      <c r="AF1826" s="229"/>
      <c r="AG1826" s="251"/>
      <c r="AH1826" s="251"/>
      <c r="AI1826" s="229"/>
      <c r="AJ1826" s="218">
        <f t="shared" ref="AJ1826:AJ1889" si="167">COUNTIFS(D:D,D1826)</f>
        <v>1</v>
      </c>
      <c r="AK1826" s="84">
        <f t="shared" si="166"/>
        <v>1</v>
      </c>
    </row>
    <row r="1827" spans="1:37" s="84" customFormat="1" ht="16.5">
      <c r="A1827" s="229"/>
      <c r="B1827" s="41">
        <f t="shared" si="165"/>
        <v>1825</v>
      </c>
      <c r="C1827" s="683" t="s">
        <v>7974</v>
      </c>
      <c r="D1827" s="683" t="s">
        <v>8090</v>
      </c>
      <c r="E1827" s="251" t="s">
        <v>8091</v>
      </c>
      <c r="F1827" s="251"/>
      <c r="G1827" s="683" t="s">
        <v>8092</v>
      </c>
      <c r="H1827" s="251"/>
      <c r="I1827" s="251"/>
      <c r="J1827" s="251"/>
      <c r="K1827" s="251"/>
      <c r="L1827" s="229"/>
      <c r="M1827" s="229"/>
      <c r="N1827" s="251"/>
      <c r="O1827" s="251"/>
      <c r="P1827" s="251"/>
      <c r="Q1827" s="251"/>
      <c r="R1827" s="683" t="s">
        <v>7981</v>
      </c>
      <c r="S1827" s="229"/>
      <c r="T1827" s="229"/>
      <c r="U1827" s="229"/>
      <c r="V1827" s="229"/>
      <c r="W1827" s="229"/>
      <c r="X1827" s="229"/>
      <c r="Y1827" s="229"/>
      <c r="Z1827" s="229"/>
      <c r="AA1827" s="229"/>
      <c r="AB1827" s="229"/>
      <c r="AC1827" s="229"/>
      <c r="AD1827" s="229"/>
      <c r="AE1827" s="229"/>
      <c r="AF1827" s="229"/>
      <c r="AG1827" s="251"/>
      <c r="AH1827" s="251"/>
      <c r="AI1827" s="229"/>
      <c r="AJ1827" s="218">
        <f t="shared" si="167"/>
        <v>1</v>
      </c>
      <c r="AK1827" s="84">
        <f t="shared" si="166"/>
        <v>1</v>
      </c>
    </row>
    <row r="1828" spans="1:37" s="84" customFormat="1" ht="16.5">
      <c r="A1828" s="229"/>
      <c r="B1828" s="41">
        <f t="shared" si="165"/>
        <v>1826</v>
      </c>
      <c r="C1828" s="683" t="s">
        <v>7974</v>
      </c>
      <c r="D1828" s="683" t="s">
        <v>8093</v>
      </c>
      <c r="E1828" s="251" t="s">
        <v>8094</v>
      </c>
      <c r="F1828" s="251"/>
      <c r="G1828" s="683" t="s">
        <v>8095</v>
      </c>
      <c r="H1828" s="251"/>
      <c r="I1828" s="251"/>
      <c r="J1828" s="251"/>
      <c r="K1828" s="251"/>
      <c r="L1828" s="229"/>
      <c r="M1828" s="229"/>
      <c r="N1828" s="251"/>
      <c r="O1828" s="251"/>
      <c r="P1828" s="251"/>
      <c r="Q1828" s="251"/>
      <c r="R1828" s="683" t="s">
        <v>7981</v>
      </c>
      <c r="S1828" s="229"/>
      <c r="T1828" s="229"/>
      <c r="U1828" s="229"/>
      <c r="V1828" s="229"/>
      <c r="W1828" s="229"/>
      <c r="X1828" s="229"/>
      <c r="Y1828" s="229"/>
      <c r="Z1828" s="229"/>
      <c r="AA1828" s="229"/>
      <c r="AB1828" s="229"/>
      <c r="AC1828" s="229"/>
      <c r="AD1828" s="229"/>
      <c r="AE1828" s="229"/>
      <c r="AF1828" s="229"/>
      <c r="AG1828" s="251"/>
      <c r="AH1828" s="251"/>
      <c r="AI1828" s="229"/>
      <c r="AJ1828" s="218">
        <f t="shared" si="167"/>
        <v>1</v>
      </c>
      <c r="AK1828" s="84">
        <f t="shared" si="166"/>
        <v>1</v>
      </c>
    </row>
    <row r="1829" spans="1:37" s="84" customFormat="1" ht="16.5">
      <c r="A1829" s="229"/>
      <c r="B1829" s="41">
        <f t="shared" si="165"/>
        <v>1827</v>
      </c>
      <c r="C1829" s="683" t="s">
        <v>7974</v>
      </c>
      <c r="D1829" s="683" t="s">
        <v>8096</v>
      </c>
      <c r="E1829" s="251" t="s">
        <v>8097</v>
      </c>
      <c r="F1829" s="251"/>
      <c r="G1829" s="683" t="s">
        <v>8098</v>
      </c>
      <c r="H1829" s="251"/>
      <c r="I1829" s="251"/>
      <c r="J1829" s="251"/>
      <c r="K1829" s="251"/>
      <c r="L1829" s="229"/>
      <c r="M1829" s="229"/>
      <c r="N1829" s="251"/>
      <c r="O1829" s="251"/>
      <c r="P1829" s="251"/>
      <c r="Q1829" s="251"/>
      <c r="R1829" s="683" t="s">
        <v>7981</v>
      </c>
      <c r="S1829" s="229"/>
      <c r="T1829" s="229"/>
      <c r="U1829" s="229"/>
      <c r="V1829" s="229"/>
      <c r="W1829" s="229"/>
      <c r="X1829" s="229"/>
      <c r="Y1829" s="229"/>
      <c r="Z1829" s="229"/>
      <c r="AA1829" s="229"/>
      <c r="AB1829" s="229"/>
      <c r="AC1829" s="229"/>
      <c r="AD1829" s="229"/>
      <c r="AE1829" s="229"/>
      <c r="AF1829" s="229"/>
      <c r="AG1829" s="251"/>
      <c r="AH1829" s="251"/>
      <c r="AI1829" s="229"/>
      <c r="AJ1829" s="218">
        <f t="shared" si="167"/>
        <v>1</v>
      </c>
      <c r="AK1829" s="84">
        <f t="shared" si="166"/>
        <v>1</v>
      </c>
    </row>
    <row r="1830" spans="1:37" s="84" customFormat="1" ht="16.5">
      <c r="A1830" s="229"/>
      <c r="B1830" s="41">
        <f t="shared" si="165"/>
        <v>1828</v>
      </c>
      <c r="C1830" s="683" t="s">
        <v>7974</v>
      </c>
      <c r="D1830" s="683" t="s">
        <v>8099</v>
      </c>
      <c r="E1830" s="251" t="s">
        <v>8100</v>
      </c>
      <c r="F1830" s="251"/>
      <c r="G1830" s="683" t="s">
        <v>8101</v>
      </c>
      <c r="H1830" s="251"/>
      <c r="I1830" s="251"/>
      <c r="J1830" s="251"/>
      <c r="K1830" s="251"/>
      <c r="L1830" s="229"/>
      <c r="M1830" s="229"/>
      <c r="N1830" s="251"/>
      <c r="O1830" s="251"/>
      <c r="P1830" s="251"/>
      <c r="Q1830" s="251"/>
      <c r="R1830" s="683" t="s">
        <v>7981</v>
      </c>
      <c r="S1830" s="229"/>
      <c r="T1830" s="229"/>
      <c r="U1830" s="229"/>
      <c r="V1830" s="229"/>
      <c r="W1830" s="229"/>
      <c r="X1830" s="229"/>
      <c r="Y1830" s="229"/>
      <c r="Z1830" s="229"/>
      <c r="AA1830" s="229"/>
      <c r="AB1830" s="229"/>
      <c r="AC1830" s="229"/>
      <c r="AD1830" s="229"/>
      <c r="AE1830" s="229"/>
      <c r="AF1830" s="229"/>
      <c r="AG1830" s="251"/>
      <c r="AH1830" s="251"/>
      <c r="AI1830" s="229"/>
      <c r="AJ1830" s="218">
        <f t="shared" si="167"/>
        <v>1</v>
      </c>
      <c r="AK1830" s="84">
        <f t="shared" si="166"/>
        <v>1</v>
      </c>
    </row>
    <row r="1831" spans="1:37" s="84" customFormat="1" ht="16.5">
      <c r="A1831" s="229"/>
      <c r="B1831" s="41">
        <f t="shared" si="165"/>
        <v>1829</v>
      </c>
      <c r="C1831" s="683" t="s">
        <v>7974</v>
      </c>
      <c r="D1831" s="683" t="s">
        <v>8102</v>
      </c>
      <c r="E1831" s="251" t="s">
        <v>8103</v>
      </c>
      <c r="F1831" s="251"/>
      <c r="G1831" s="683" t="s">
        <v>8104</v>
      </c>
      <c r="H1831" s="251"/>
      <c r="I1831" s="251"/>
      <c r="J1831" s="251"/>
      <c r="K1831" s="251"/>
      <c r="L1831" s="229"/>
      <c r="M1831" s="229"/>
      <c r="N1831" s="251"/>
      <c r="O1831" s="251"/>
      <c r="P1831" s="251"/>
      <c r="Q1831" s="251"/>
      <c r="R1831" s="683" t="s">
        <v>7981</v>
      </c>
      <c r="S1831" s="229"/>
      <c r="T1831" s="229"/>
      <c r="U1831" s="229"/>
      <c r="V1831" s="229"/>
      <c r="W1831" s="229"/>
      <c r="X1831" s="229"/>
      <c r="Y1831" s="229"/>
      <c r="Z1831" s="229"/>
      <c r="AA1831" s="229"/>
      <c r="AB1831" s="229"/>
      <c r="AC1831" s="229"/>
      <c r="AD1831" s="229"/>
      <c r="AE1831" s="229"/>
      <c r="AF1831" s="229"/>
      <c r="AG1831" s="251"/>
      <c r="AH1831" s="251"/>
      <c r="AI1831" s="229"/>
      <c r="AJ1831" s="218">
        <f t="shared" si="167"/>
        <v>1</v>
      </c>
      <c r="AK1831" s="84">
        <f t="shared" si="166"/>
        <v>1</v>
      </c>
    </row>
    <row r="1832" spans="1:37" s="84" customFormat="1" ht="16.5">
      <c r="A1832" s="229"/>
      <c r="B1832" s="41">
        <f t="shared" ref="B1832:B1888" si="168">ROW()-2</f>
        <v>1830</v>
      </c>
      <c r="C1832" s="683" t="s">
        <v>7974</v>
      </c>
      <c r="D1832" s="683" t="s">
        <v>8105</v>
      </c>
      <c r="E1832" s="251" t="s">
        <v>8106</v>
      </c>
      <c r="F1832" s="251"/>
      <c r="G1832" s="683" t="s">
        <v>8107</v>
      </c>
      <c r="H1832" s="251"/>
      <c r="I1832" s="251"/>
      <c r="J1832" s="251"/>
      <c r="K1832" s="251"/>
      <c r="L1832" s="229"/>
      <c r="M1832" s="229"/>
      <c r="N1832" s="251"/>
      <c r="O1832" s="251"/>
      <c r="P1832" s="251"/>
      <c r="Q1832" s="251"/>
      <c r="R1832" s="683" t="s">
        <v>7981</v>
      </c>
      <c r="S1832" s="229"/>
      <c r="T1832" s="229"/>
      <c r="U1832" s="229"/>
      <c r="V1832" s="229"/>
      <c r="W1832" s="229"/>
      <c r="X1832" s="229"/>
      <c r="Y1832" s="229"/>
      <c r="Z1832" s="229"/>
      <c r="AA1832" s="229"/>
      <c r="AB1832" s="229"/>
      <c r="AC1832" s="229"/>
      <c r="AD1832" s="229"/>
      <c r="AE1832" s="229"/>
      <c r="AF1832" s="229"/>
      <c r="AG1832" s="251"/>
      <c r="AH1832" s="251"/>
      <c r="AI1832" s="229"/>
      <c r="AJ1832" s="218">
        <f t="shared" si="167"/>
        <v>1</v>
      </c>
      <c r="AK1832" s="84">
        <f t="shared" si="166"/>
        <v>1</v>
      </c>
    </row>
    <row r="1833" spans="1:37" s="84" customFormat="1" ht="16.5">
      <c r="A1833" s="229"/>
      <c r="B1833" s="41">
        <f t="shared" si="168"/>
        <v>1831</v>
      </c>
      <c r="C1833" s="683" t="s">
        <v>7974</v>
      </c>
      <c r="D1833" s="683" t="s">
        <v>8108</v>
      </c>
      <c r="E1833" s="251" t="s">
        <v>8109</v>
      </c>
      <c r="F1833" s="251"/>
      <c r="G1833" s="683" t="s">
        <v>8110</v>
      </c>
      <c r="H1833" s="251"/>
      <c r="I1833" s="251"/>
      <c r="J1833" s="251"/>
      <c r="K1833" s="251"/>
      <c r="L1833" s="229"/>
      <c r="M1833" s="229"/>
      <c r="N1833" s="251"/>
      <c r="O1833" s="251"/>
      <c r="P1833" s="251"/>
      <c r="Q1833" s="251"/>
      <c r="R1833" s="683" t="s">
        <v>7981</v>
      </c>
      <c r="S1833" s="229"/>
      <c r="T1833" s="229"/>
      <c r="U1833" s="229"/>
      <c r="V1833" s="229"/>
      <c r="W1833" s="229"/>
      <c r="X1833" s="229"/>
      <c r="Y1833" s="229"/>
      <c r="Z1833" s="229"/>
      <c r="AA1833" s="229"/>
      <c r="AB1833" s="229"/>
      <c r="AC1833" s="229"/>
      <c r="AD1833" s="229"/>
      <c r="AE1833" s="229"/>
      <c r="AF1833" s="229"/>
      <c r="AG1833" s="251"/>
      <c r="AH1833" s="251"/>
      <c r="AI1833" s="229"/>
      <c r="AJ1833" s="218">
        <f t="shared" si="167"/>
        <v>1</v>
      </c>
      <c r="AK1833" s="84">
        <f t="shared" si="166"/>
        <v>1</v>
      </c>
    </row>
    <row r="1834" spans="1:37" s="84" customFormat="1" ht="16.5">
      <c r="A1834" s="229"/>
      <c r="B1834" s="41">
        <f t="shared" si="168"/>
        <v>1832</v>
      </c>
      <c r="C1834" s="683" t="s">
        <v>7974</v>
      </c>
      <c r="D1834" s="683" t="s">
        <v>8111</v>
      </c>
      <c r="E1834" s="251" t="s">
        <v>8112</v>
      </c>
      <c r="F1834" s="251"/>
      <c r="G1834" s="683" t="s">
        <v>8113</v>
      </c>
      <c r="H1834" s="251"/>
      <c r="I1834" s="251"/>
      <c r="J1834" s="251"/>
      <c r="K1834" s="251"/>
      <c r="L1834" s="229"/>
      <c r="M1834" s="229"/>
      <c r="N1834" s="251"/>
      <c r="O1834" s="251"/>
      <c r="P1834" s="251"/>
      <c r="Q1834" s="251"/>
      <c r="R1834" s="683" t="s">
        <v>7981</v>
      </c>
      <c r="S1834" s="229"/>
      <c r="T1834" s="229"/>
      <c r="U1834" s="229"/>
      <c r="V1834" s="229"/>
      <c r="W1834" s="229"/>
      <c r="X1834" s="229"/>
      <c r="Y1834" s="229"/>
      <c r="Z1834" s="229"/>
      <c r="AA1834" s="229"/>
      <c r="AB1834" s="229"/>
      <c r="AC1834" s="229"/>
      <c r="AD1834" s="229"/>
      <c r="AE1834" s="229"/>
      <c r="AF1834" s="229"/>
      <c r="AG1834" s="251"/>
      <c r="AH1834" s="251"/>
      <c r="AI1834" s="229"/>
      <c r="AJ1834" s="218">
        <f t="shared" si="167"/>
        <v>1</v>
      </c>
      <c r="AK1834" s="84">
        <f t="shared" si="166"/>
        <v>1</v>
      </c>
    </row>
    <row r="1835" spans="1:37" s="84" customFormat="1" ht="16.5">
      <c r="A1835" s="229"/>
      <c r="B1835" s="41">
        <f t="shared" si="168"/>
        <v>1833</v>
      </c>
      <c r="C1835" s="683" t="s">
        <v>7974</v>
      </c>
      <c r="D1835" s="683" t="s">
        <v>8114</v>
      </c>
      <c r="E1835" s="251" t="s">
        <v>8115</v>
      </c>
      <c r="F1835" s="251"/>
      <c r="G1835" s="683" t="s">
        <v>8116</v>
      </c>
      <c r="H1835" s="251"/>
      <c r="I1835" s="251"/>
      <c r="J1835" s="251"/>
      <c r="K1835" s="251"/>
      <c r="L1835" s="229"/>
      <c r="M1835" s="229"/>
      <c r="N1835" s="251"/>
      <c r="O1835" s="251"/>
      <c r="P1835" s="251"/>
      <c r="Q1835" s="251"/>
      <c r="R1835" s="683" t="s">
        <v>7981</v>
      </c>
      <c r="S1835" s="229"/>
      <c r="T1835" s="229"/>
      <c r="U1835" s="229"/>
      <c r="V1835" s="229"/>
      <c r="W1835" s="229"/>
      <c r="X1835" s="229"/>
      <c r="Y1835" s="229"/>
      <c r="Z1835" s="229"/>
      <c r="AA1835" s="229"/>
      <c r="AB1835" s="229"/>
      <c r="AC1835" s="229"/>
      <c r="AD1835" s="229"/>
      <c r="AE1835" s="229"/>
      <c r="AF1835" s="229"/>
      <c r="AG1835" s="251"/>
      <c r="AH1835" s="251"/>
      <c r="AI1835" s="229"/>
      <c r="AJ1835" s="218">
        <f t="shared" si="167"/>
        <v>1</v>
      </c>
      <c r="AK1835" s="84">
        <f t="shared" si="166"/>
        <v>1</v>
      </c>
    </row>
    <row r="1836" spans="1:37" s="84" customFormat="1" ht="16.5">
      <c r="A1836" s="229"/>
      <c r="B1836" s="41">
        <f t="shared" si="168"/>
        <v>1834</v>
      </c>
      <c r="C1836" s="683" t="s">
        <v>7974</v>
      </c>
      <c r="D1836" s="683" t="s">
        <v>8117</v>
      </c>
      <c r="E1836" s="251" t="s">
        <v>8118</v>
      </c>
      <c r="F1836" s="251"/>
      <c r="G1836" s="683" t="s">
        <v>8119</v>
      </c>
      <c r="H1836" s="251"/>
      <c r="I1836" s="251"/>
      <c r="J1836" s="251"/>
      <c r="K1836" s="251"/>
      <c r="L1836" s="229"/>
      <c r="M1836" s="229"/>
      <c r="N1836" s="251"/>
      <c r="O1836" s="251"/>
      <c r="P1836" s="251"/>
      <c r="Q1836" s="251"/>
      <c r="R1836" s="683" t="s">
        <v>7981</v>
      </c>
      <c r="S1836" s="229"/>
      <c r="T1836" s="229"/>
      <c r="U1836" s="229"/>
      <c r="V1836" s="229"/>
      <c r="W1836" s="229"/>
      <c r="X1836" s="229"/>
      <c r="Y1836" s="229"/>
      <c r="Z1836" s="229"/>
      <c r="AA1836" s="229"/>
      <c r="AB1836" s="229"/>
      <c r="AC1836" s="229"/>
      <c r="AD1836" s="229"/>
      <c r="AE1836" s="229"/>
      <c r="AF1836" s="229"/>
      <c r="AG1836" s="251"/>
      <c r="AH1836" s="251"/>
      <c r="AI1836" s="229"/>
      <c r="AJ1836" s="218">
        <f t="shared" si="167"/>
        <v>1</v>
      </c>
      <c r="AK1836" s="84">
        <f t="shared" si="166"/>
        <v>1</v>
      </c>
    </row>
    <row r="1837" spans="1:37" s="84" customFormat="1" ht="16.5">
      <c r="A1837" s="229"/>
      <c r="B1837" s="41">
        <f t="shared" si="168"/>
        <v>1835</v>
      </c>
      <c r="C1837" s="683" t="s">
        <v>7974</v>
      </c>
      <c r="D1837" s="683" t="s">
        <v>8120</v>
      </c>
      <c r="E1837" s="251" t="s">
        <v>8121</v>
      </c>
      <c r="F1837" s="251"/>
      <c r="G1837" s="683" t="s">
        <v>8122</v>
      </c>
      <c r="H1837" s="251"/>
      <c r="I1837" s="251"/>
      <c r="J1837" s="251"/>
      <c r="K1837" s="251"/>
      <c r="L1837" s="229"/>
      <c r="M1837" s="229"/>
      <c r="N1837" s="251"/>
      <c r="O1837" s="251"/>
      <c r="P1837" s="251"/>
      <c r="Q1837" s="251"/>
      <c r="R1837" s="683" t="s">
        <v>7981</v>
      </c>
      <c r="S1837" s="229"/>
      <c r="T1837" s="229"/>
      <c r="U1837" s="229"/>
      <c r="V1837" s="229"/>
      <c r="W1837" s="229"/>
      <c r="X1837" s="229"/>
      <c r="Y1837" s="229"/>
      <c r="Z1837" s="229"/>
      <c r="AA1837" s="229"/>
      <c r="AB1837" s="229"/>
      <c r="AC1837" s="229"/>
      <c r="AD1837" s="229"/>
      <c r="AE1837" s="229"/>
      <c r="AF1837" s="229"/>
      <c r="AG1837" s="251"/>
      <c r="AH1837" s="251"/>
      <c r="AI1837" s="229"/>
      <c r="AJ1837" s="218">
        <f t="shared" si="167"/>
        <v>1</v>
      </c>
      <c r="AK1837" s="84">
        <f t="shared" si="166"/>
        <v>1</v>
      </c>
    </row>
    <row r="1838" spans="1:37" s="84" customFormat="1" ht="16.5">
      <c r="A1838" s="229"/>
      <c r="B1838" s="41">
        <f t="shared" si="168"/>
        <v>1836</v>
      </c>
      <c r="C1838" s="683" t="s">
        <v>7974</v>
      </c>
      <c r="D1838" s="683" t="s">
        <v>8123</v>
      </c>
      <c r="E1838" s="251" t="s">
        <v>8124</v>
      </c>
      <c r="F1838" s="251"/>
      <c r="G1838" s="683" t="s">
        <v>8125</v>
      </c>
      <c r="H1838" s="251"/>
      <c r="I1838" s="251"/>
      <c r="J1838" s="251"/>
      <c r="K1838" s="251"/>
      <c r="L1838" s="229"/>
      <c r="M1838" s="229"/>
      <c r="N1838" s="251"/>
      <c r="O1838" s="251"/>
      <c r="P1838" s="251"/>
      <c r="Q1838" s="251"/>
      <c r="R1838" s="683" t="s">
        <v>7981</v>
      </c>
      <c r="S1838" s="229"/>
      <c r="T1838" s="229"/>
      <c r="U1838" s="229"/>
      <c r="V1838" s="229"/>
      <c r="W1838" s="229"/>
      <c r="X1838" s="229"/>
      <c r="Y1838" s="229"/>
      <c r="Z1838" s="229"/>
      <c r="AA1838" s="229"/>
      <c r="AB1838" s="229"/>
      <c r="AC1838" s="229"/>
      <c r="AD1838" s="229"/>
      <c r="AE1838" s="229"/>
      <c r="AF1838" s="229"/>
      <c r="AG1838" s="251"/>
      <c r="AH1838" s="251"/>
      <c r="AI1838" s="229"/>
      <c r="AJ1838" s="218">
        <f t="shared" si="167"/>
        <v>1</v>
      </c>
      <c r="AK1838" s="84">
        <f t="shared" si="166"/>
        <v>1</v>
      </c>
    </row>
    <row r="1839" spans="1:37" s="84" customFormat="1" ht="16.5">
      <c r="A1839" s="229"/>
      <c r="B1839" s="41">
        <f t="shared" si="168"/>
        <v>1837</v>
      </c>
      <c r="C1839" s="683" t="s">
        <v>7974</v>
      </c>
      <c r="D1839" s="683" t="s">
        <v>8126</v>
      </c>
      <c r="E1839" s="251" t="s">
        <v>8127</v>
      </c>
      <c r="F1839" s="251"/>
      <c r="G1839" s="683" t="s">
        <v>8128</v>
      </c>
      <c r="H1839" s="251"/>
      <c r="I1839" s="251"/>
      <c r="J1839" s="251"/>
      <c r="K1839" s="251"/>
      <c r="L1839" s="229"/>
      <c r="M1839" s="229"/>
      <c r="N1839" s="251"/>
      <c r="O1839" s="251"/>
      <c r="P1839" s="251"/>
      <c r="Q1839" s="251"/>
      <c r="R1839" s="683" t="s">
        <v>7981</v>
      </c>
      <c r="S1839" s="229"/>
      <c r="T1839" s="229"/>
      <c r="U1839" s="229"/>
      <c r="V1839" s="229"/>
      <c r="W1839" s="229"/>
      <c r="X1839" s="229"/>
      <c r="Y1839" s="229"/>
      <c r="Z1839" s="229"/>
      <c r="AA1839" s="229"/>
      <c r="AB1839" s="229"/>
      <c r="AC1839" s="229"/>
      <c r="AD1839" s="229"/>
      <c r="AE1839" s="229"/>
      <c r="AF1839" s="229"/>
      <c r="AG1839" s="251"/>
      <c r="AH1839" s="251"/>
      <c r="AI1839" s="229"/>
      <c r="AJ1839" s="218">
        <f t="shared" si="167"/>
        <v>1</v>
      </c>
      <c r="AK1839" s="84">
        <f t="shared" si="166"/>
        <v>1</v>
      </c>
    </row>
    <row r="1840" spans="1:37" s="84" customFormat="1" ht="16.5">
      <c r="A1840" s="229"/>
      <c r="B1840" s="41">
        <f t="shared" si="168"/>
        <v>1838</v>
      </c>
      <c r="C1840" s="683" t="s">
        <v>7974</v>
      </c>
      <c r="D1840" s="683" t="s">
        <v>8129</v>
      </c>
      <c r="E1840" s="251" t="s">
        <v>8130</v>
      </c>
      <c r="F1840" s="251"/>
      <c r="G1840" s="683" t="s">
        <v>8131</v>
      </c>
      <c r="H1840" s="251"/>
      <c r="I1840" s="251"/>
      <c r="J1840" s="251"/>
      <c r="K1840" s="251"/>
      <c r="L1840" s="229"/>
      <c r="M1840" s="229"/>
      <c r="N1840" s="251"/>
      <c r="O1840" s="251"/>
      <c r="P1840" s="251"/>
      <c r="Q1840" s="251"/>
      <c r="R1840" s="683" t="s">
        <v>7981</v>
      </c>
      <c r="S1840" s="229"/>
      <c r="T1840" s="229"/>
      <c r="U1840" s="229"/>
      <c r="V1840" s="229"/>
      <c r="W1840" s="229"/>
      <c r="X1840" s="229"/>
      <c r="Y1840" s="229"/>
      <c r="Z1840" s="229"/>
      <c r="AA1840" s="229"/>
      <c r="AB1840" s="229"/>
      <c r="AC1840" s="229"/>
      <c r="AD1840" s="229"/>
      <c r="AE1840" s="229"/>
      <c r="AF1840" s="229"/>
      <c r="AG1840" s="251"/>
      <c r="AH1840" s="251"/>
      <c r="AI1840" s="229"/>
      <c r="AJ1840" s="218">
        <f t="shared" si="167"/>
        <v>1</v>
      </c>
      <c r="AK1840" s="84">
        <f t="shared" si="166"/>
        <v>1</v>
      </c>
    </row>
    <row r="1841" spans="1:37" s="84" customFormat="1" ht="16.5">
      <c r="A1841" s="229"/>
      <c r="B1841" s="41">
        <f t="shared" si="168"/>
        <v>1839</v>
      </c>
      <c r="C1841" s="683" t="s">
        <v>7974</v>
      </c>
      <c r="D1841" s="683" t="s">
        <v>8132</v>
      </c>
      <c r="E1841" s="251" t="s">
        <v>8133</v>
      </c>
      <c r="F1841" s="251"/>
      <c r="G1841" s="683" t="s">
        <v>8134</v>
      </c>
      <c r="H1841" s="251"/>
      <c r="I1841" s="251"/>
      <c r="J1841" s="251"/>
      <c r="K1841" s="251"/>
      <c r="L1841" s="229"/>
      <c r="M1841" s="229"/>
      <c r="N1841" s="251"/>
      <c r="O1841" s="251"/>
      <c r="P1841" s="251"/>
      <c r="Q1841" s="251"/>
      <c r="R1841" s="683" t="s">
        <v>7981</v>
      </c>
      <c r="S1841" s="229"/>
      <c r="T1841" s="229"/>
      <c r="U1841" s="229"/>
      <c r="V1841" s="229"/>
      <c r="W1841" s="229"/>
      <c r="X1841" s="229"/>
      <c r="Y1841" s="229"/>
      <c r="Z1841" s="229"/>
      <c r="AA1841" s="229"/>
      <c r="AB1841" s="229"/>
      <c r="AC1841" s="229"/>
      <c r="AD1841" s="229"/>
      <c r="AE1841" s="229"/>
      <c r="AF1841" s="229"/>
      <c r="AG1841" s="251"/>
      <c r="AH1841" s="251"/>
      <c r="AI1841" s="229"/>
      <c r="AJ1841" s="218">
        <f t="shared" si="167"/>
        <v>1</v>
      </c>
      <c r="AK1841" s="84">
        <f t="shared" si="166"/>
        <v>1</v>
      </c>
    </row>
    <row r="1842" spans="1:37" s="84" customFormat="1" ht="16.5">
      <c r="A1842" s="229"/>
      <c r="B1842" s="41">
        <f t="shared" si="168"/>
        <v>1840</v>
      </c>
      <c r="C1842" s="683" t="s">
        <v>8135</v>
      </c>
      <c r="D1842" s="14" t="s">
        <v>2188</v>
      </c>
      <c r="E1842" s="251" t="s">
        <v>8136</v>
      </c>
      <c r="F1842" s="251"/>
      <c r="G1842" s="14" t="s">
        <v>2191</v>
      </c>
      <c r="H1842" s="251"/>
      <c r="I1842" s="251"/>
      <c r="J1842" s="251"/>
      <c r="K1842" s="251"/>
      <c r="L1842" s="229"/>
      <c r="M1842" s="229"/>
      <c r="N1842" s="251"/>
      <c r="O1842" s="251"/>
      <c r="P1842" s="251"/>
      <c r="Q1842" s="251"/>
      <c r="R1842" s="683" t="s">
        <v>7981</v>
      </c>
      <c r="S1842" s="229"/>
      <c r="T1842" s="229"/>
      <c r="U1842" s="229"/>
      <c r="V1842" s="229"/>
      <c r="W1842" s="229"/>
      <c r="X1842" s="229"/>
      <c r="Y1842" s="229"/>
      <c r="Z1842" s="229"/>
      <c r="AA1842" s="229"/>
      <c r="AB1842" s="229"/>
      <c r="AC1842" s="229"/>
      <c r="AD1842" s="229"/>
      <c r="AE1842" s="229"/>
      <c r="AF1842" s="229"/>
      <c r="AG1842" s="251"/>
      <c r="AH1842" s="251"/>
      <c r="AI1842" s="229"/>
      <c r="AJ1842" s="218">
        <f t="shared" si="167"/>
        <v>1</v>
      </c>
      <c r="AK1842" s="84">
        <f t="shared" si="166"/>
        <v>1</v>
      </c>
    </row>
    <row r="1843" spans="1:37" s="84" customFormat="1" ht="16.5">
      <c r="A1843" s="229"/>
      <c r="B1843" s="41">
        <f t="shared" si="168"/>
        <v>1841</v>
      </c>
      <c r="C1843" s="683" t="s">
        <v>8135</v>
      </c>
      <c r="D1843" s="14" t="s">
        <v>8137</v>
      </c>
      <c r="E1843" s="251" t="s">
        <v>8138</v>
      </c>
      <c r="F1843" s="251"/>
      <c r="G1843" s="14" t="s">
        <v>8139</v>
      </c>
      <c r="H1843" s="251"/>
      <c r="I1843" s="251"/>
      <c r="J1843" s="251"/>
      <c r="K1843" s="251"/>
      <c r="L1843" s="229"/>
      <c r="M1843" s="229"/>
      <c r="N1843" s="251"/>
      <c r="O1843" s="251"/>
      <c r="P1843" s="251"/>
      <c r="Q1843" s="251"/>
      <c r="R1843" s="14" t="s">
        <v>8140</v>
      </c>
      <c r="S1843" s="229"/>
      <c r="T1843" s="229"/>
      <c r="U1843" s="229"/>
      <c r="V1843" s="229"/>
      <c r="W1843" s="229"/>
      <c r="X1843" s="229"/>
      <c r="Y1843" s="229"/>
      <c r="Z1843" s="229"/>
      <c r="AA1843" s="229"/>
      <c r="AB1843" s="229"/>
      <c r="AC1843" s="229"/>
      <c r="AD1843" s="229"/>
      <c r="AE1843" s="229"/>
      <c r="AF1843" s="229"/>
      <c r="AG1843" s="251"/>
      <c r="AH1843" s="251"/>
      <c r="AI1843" s="229"/>
      <c r="AJ1843" s="218">
        <f t="shared" si="167"/>
        <v>1</v>
      </c>
      <c r="AK1843" s="84">
        <f t="shared" si="166"/>
        <v>1</v>
      </c>
    </row>
    <row r="1844" spans="1:37" s="84" customFormat="1" ht="16.5">
      <c r="A1844" s="229"/>
      <c r="B1844" s="41">
        <f t="shared" si="168"/>
        <v>1842</v>
      </c>
      <c r="C1844" s="683" t="s">
        <v>8141</v>
      </c>
      <c r="D1844" s="683" t="s">
        <v>8142</v>
      </c>
      <c r="E1844" s="251" t="s">
        <v>8143</v>
      </c>
      <c r="F1844" s="251"/>
      <c r="G1844" s="215" t="s">
        <v>8144</v>
      </c>
      <c r="H1844" s="251"/>
      <c r="I1844" s="251"/>
      <c r="J1844" s="251"/>
      <c r="K1844" s="251"/>
      <c r="L1844" s="229"/>
      <c r="M1844" s="229"/>
      <c r="N1844" s="251"/>
      <c r="O1844" s="251"/>
      <c r="P1844" s="251"/>
      <c r="Q1844" s="251"/>
      <c r="R1844" s="683" t="s">
        <v>8140</v>
      </c>
      <c r="S1844" s="229"/>
      <c r="T1844" s="229"/>
      <c r="U1844" s="229"/>
      <c r="V1844" s="229"/>
      <c r="W1844" s="229"/>
      <c r="X1844" s="229"/>
      <c r="Y1844" s="229"/>
      <c r="Z1844" s="229"/>
      <c r="AA1844" s="229"/>
      <c r="AB1844" s="229"/>
      <c r="AC1844" s="229"/>
      <c r="AD1844" s="229"/>
      <c r="AE1844" s="229"/>
      <c r="AF1844" s="229"/>
      <c r="AG1844" s="251"/>
      <c r="AH1844" s="251"/>
      <c r="AI1844" s="229"/>
      <c r="AJ1844" s="218">
        <f t="shared" si="167"/>
        <v>1</v>
      </c>
      <c r="AK1844" s="84">
        <f t="shared" si="166"/>
        <v>1</v>
      </c>
    </row>
    <row r="1845" spans="1:37" s="84" customFormat="1" ht="16.5">
      <c r="A1845" s="229"/>
      <c r="B1845" s="41">
        <f t="shared" si="168"/>
        <v>1843</v>
      </c>
      <c r="C1845" s="683" t="s">
        <v>8141</v>
      </c>
      <c r="D1845" s="683" t="s">
        <v>8145</v>
      </c>
      <c r="E1845" s="251" t="s">
        <v>8146</v>
      </c>
      <c r="F1845" s="251"/>
      <c r="G1845" s="683" t="s">
        <v>8147</v>
      </c>
      <c r="H1845" s="251"/>
      <c r="I1845" s="251"/>
      <c r="J1845" s="251"/>
      <c r="K1845" s="251"/>
      <c r="L1845" s="229"/>
      <c r="M1845" s="229"/>
      <c r="N1845" s="251"/>
      <c r="O1845" s="251"/>
      <c r="P1845" s="251"/>
      <c r="Q1845" s="251"/>
      <c r="R1845" s="683" t="s">
        <v>8140</v>
      </c>
      <c r="S1845" s="229"/>
      <c r="T1845" s="229"/>
      <c r="U1845" s="229"/>
      <c r="V1845" s="229"/>
      <c r="W1845" s="229"/>
      <c r="X1845" s="229"/>
      <c r="Y1845" s="229"/>
      <c r="Z1845" s="229"/>
      <c r="AA1845" s="229"/>
      <c r="AB1845" s="229"/>
      <c r="AC1845" s="229"/>
      <c r="AD1845" s="229"/>
      <c r="AE1845" s="229"/>
      <c r="AF1845" s="229"/>
      <c r="AG1845" s="251"/>
      <c r="AH1845" s="251"/>
      <c r="AI1845" s="229"/>
      <c r="AJ1845" s="218">
        <f t="shared" si="167"/>
        <v>1</v>
      </c>
      <c r="AK1845" s="84">
        <f t="shared" si="166"/>
        <v>1</v>
      </c>
    </row>
    <row r="1846" spans="1:37" s="84" customFormat="1" ht="16.5">
      <c r="A1846" s="229"/>
      <c r="B1846" s="41">
        <f t="shared" si="168"/>
        <v>1844</v>
      </c>
      <c r="C1846" s="683" t="s">
        <v>8141</v>
      </c>
      <c r="D1846" s="683" t="s">
        <v>8148</v>
      </c>
      <c r="E1846" s="251" t="s">
        <v>8149</v>
      </c>
      <c r="F1846" s="251"/>
      <c r="G1846" s="683" t="s">
        <v>8150</v>
      </c>
      <c r="H1846" s="251"/>
      <c r="I1846" s="251"/>
      <c r="J1846" s="251"/>
      <c r="K1846" s="251"/>
      <c r="L1846" s="229"/>
      <c r="M1846" s="229"/>
      <c r="N1846" s="251"/>
      <c r="O1846" s="251"/>
      <c r="P1846" s="251"/>
      <c r="Q1846" s="251"/>
      <c r="R1846" s="683" t="s">
        <v>7981</v>
      </c>
      <c r="S1846" s="229"/>
      <c r="T1846" s="229"/>
      <c r="U1846" s="229"/>
      <c r="V1846" s="229"/>
      <c r="W1846" s="229"/>
      <c r="X1846" s="229"/>
      <c r="Y1846" s="229"/>
      <c r="Z1846" s="229"/>
      <c r="AA1846" s="229"/>
      <c r="AB1846" s="229"/>
      <c r="AC1846" s="229"/>
      <c r="AD1846" s="229"/>
      <c r="AE1846" s="229"/>
      <c r="AF1846" s="229"/>
      <c r="AG1846" s="251"/>
      <c r="AH1846" s="251"/>
      <c r="AI1846" s="229"/>
      <c r="AJ1846" s="218">
        <f t="shared" si="167"/>
        <v>1</v>
      </c>
      <c r="AK1846" s="84">
        <f t="shared" si="166"/>
        <v>1</v>
      </c>
    </row>
    <row r="1847" spans="1:37" s="84" customFormat="1" ht="16.5">
      <c r="A1847" s="229"/>
      <c r="B1847" s="41">
        <f t="shared" si="168"/>
        <v>1845</v>
      </c>
      <c r="C1847" s="683" t="s">
        <v>8141</v>
      </c>
      <c r="D1847" s="683" t="s">
        <v>8151</v>
      </c>
      <c r="E1847" s="251" t="s">
        <v>8152</v>
      </c>
      <c r="F1847" s="251"/>
      <c r="G1847" s="683" t="s">
        <v>8147</v>
      </c>
      <c r="H1847" s="251"/>
      <c r="I1847" s="251"/>
      <c r="J1847" s="251"/>
      <c r="K1847" s="251"/>
      <c r="L1847" s="229"/>
      <c r="M1847" s="229"/>
      <c r="N1847" s="251"/>
      <c r="O1847" s="251"/>
      <c r="P1847" s="251"/>
      <c r="Q1847" s="251"/>
      <c r="R1847" s="683" t="s">
        <v>7981</v>
      </c>
      <c r="S1847" s="229"/>
      <c r="T1847" s="229"/>
      <c r="U1847" s="229"/>
      <c r="V1847" s="229"/>
      <c r="W1847" s="229"/>
      <c r="X1847" s="229"/>
      <c r="Y1847" s="229"/>
      <c r="Z1847" s="229"/>
      <c r="AA1847" s="229"/>
      <c r="AB1847" s="229"/>
      <c r="AC1847" s="229"/>
      <c r="AD1847" s="229"/>
      <c r="AE1847" s="229"/>
      <c r="AF1847" s="229"/>
      <c r="AG1847" s="251"/>
      <c r="AH1847" s="251"/>
      <c r="AI1847" s="229"/>
      <c r="AJ1847" s="218">
        <f t="shared" si="167"/>
        <v>1</v>
      </c>
      <c r="AK1847" s="84">
        <f t="shared" si="166"/>
        <v>1</v>
      </c>
    </row>
    <row r="1848" spans="1:37" s="84" customFormat="1" ht="16.5">
      <c r="A1848" s="229"/>
      <c r="B1848" s="41">
        <f t="shared" si="168"/>
        <v>1846</v>
      </c>
      <c r="C1848" s="683" t="s">
        <v>8141</v>
      </c>
      <c r="D1848" s="683" t="s">
        <v>8153</v>
      </c>
      <c r="E1848" s="251" t="s">
        <v>8154</v>
      </c>
      <c r="F1848" s="251"/>
      <c r="G1848" s="683" t="s">
        <v>8150</v>
      </c>
      <c r="H1848" s="251"/>
      <c r="I1848" s="251"/>
      <c r="J1848" s="251"/>
      <c r="K1848" s="251"/>
      <c r="L1848" s="229"/>
      <c r="M1848" s="229"/>
      <c r="N1848" s="251"/>
      <c r="O1848" s="251"/>
      <c r="P1848" s="251"/>
      <c r="Q1848" s="251"/>
      <c r="R1848" s="683" t="s">
        <v>7981</v>
      </c>
      <c r="S1848" s="229"/>
      <c r="T1848" s="229"/>
      <c r="U1848" s="229"/>
      <c r="V1848" s="229"/>
      <c r="W1848" s="229"/>
      <c r="X1848" s="229"/>
      <c r="Y1848" s="229"/>
      <c r="Z1848" s="229"/>
      <c r="AA1848" s="229"/>
      <c r="AB1848" s="229"/>
      <c r="AC1848" s="229"/>
      <c r="AD1848" s="229"/>
      <c r="AE1848" s="229"/>
      <c r="AF1848" s="229"/>
      <c r="AG1848" s="251"/>
      <c r="AH1848" s="251"/>
      <c r="AI1848" s="229"/>
      <c r="AJ1848" s="218">
        <f t="shared" si="167"/>
        <v>1</v>
      </c>
      <c r="AK1848" s="84">
        <f t="shared" si="166"/>
        <v>1</v>
      </c>
    </row>
    <row r="1849" spans="1:37" s="84" customFormat="1" ht="16.5">
      <c r="A1849" s="229"/>
      <c r="B1849" s="41">
        <f t="shared" si="168"/>
        <v>1847</v>
      </c>
      <c r="C1849" s="683" t="s">
        <v>8141</v>
      </c>
      <c r="D1849" s="683" t="s">
        <v>8155</v>
      </c>
      <c r="E1849" s="251" t="s">
        <v>8156</v>
      </c>
      <c r="F1849" s="251"/>
      <c r="G1849" s="683" t="s">
        <v>8157</v>
      </c>
      <c r="H1849" s="251"/>
      <c r="I1849" s="251"/>
      <c r="J1849" s="251"/>
      <c r="K1849" s="251"/>
      <c r="L1849" s="229"/>
      <c r="M1849" s="229"/>
      <c r="N1849" s="251"/>
      <c r="O1849" s="251"/>
      <c r="P1849" s="251"/>
      <c r="Q1849" s="251"/>
      <c r="R1849" s="683" t="s">
        <v>1166</v>
      </c>
      <c r="S1849" s="229"/>
      <c r="T1849" s="229"/>
      <c r="U1849" s="229"/>
      <c r="V1849" s="229"/>
      <c r="W1849" s="229"/>
      <c r="X1849" s="229"/>
      <c r="Y1849" s="229"/>
      <c r="Z1849" s="229"/>
      <c r="AA1849" s="229"/>
      <c r="AB1849" s="229"/>
      <c r="AC1849" s="229"/>
      <c r="AD1849" s="229"/>
      <c r="AE1849" s="229"/>
      <c r="AF1849" s="229"/>
      <c r="AG1849" s="251"/>
      <c r="AH1849" s="251"/>
      <c r="AI1849" s="229"/>
      <c r="AJ1849" s="218">
        <f t="shared" si="167"/>
        <v>1</v>
      </c>
      <c r="AK1849" s="84">
        <f t="shared" si="166"/>
        <v>1</v>
      </c>
    </row>
    <row r="1850" spans="1:37" s="84" customFormat="1" ht="16.5">
      <c r="A1850" s="229"/>
      <c r="B1850" s="41">
        <f t="shared" si="168"/>
        <v>1848</v>
      </c>
      <c r="C1850" s="683" t="s">
        <v>8141</v>
      </c>
      <c r="D1850" s="683" t="s">
        <v>8158</v>
      </c>
      <c r="E1850" s="251" t="s">
        <v>8159</v>
      </c>
      <c r="F1850" s="251"/>
      <c r="G1850" s="683" t="s">
        <v>8160</v>
      </c>
      <c r="H1850" s="251"/>
      <c r="I1850" s="251"/>
      <c r="J1850" s="251"/>
      <c r="K1850" s="251"/>
      <c r="L1850" s="229"/>
      <c r="M1850" s="229"/>
      <c r="N1850" s="251"/>
      <c r="O1850" s="251"/>
      <c r="P1850" s="251"/>
      <c r="Q1850" s="251"/>
      <c r="R1850" s="215" t="s">
        <v>8140</v>
      </c>
      <c r="S1850" s="229"/>
      <c r="T1850" s="229"/>
      <c r="U1850" s="229"/>
      <c r="V1850" s="229"/>
      <c r="W1850" s="229"/>
      <c r="X1850" s="229"/>
      <c r="Y1850" s="229"/>
      <c r="Z1850" s="229"/>
      <c r="AA1850" s="229"/>
      <c r="AB1850" s="229"/>
      <c r="AC1850" s="229"/>
      <c r="AD1850" s="229"/>
      <c r="AE1850" s="229"/>
      <c r="AF1850" s="229"/>
      <c r="AG1850" s="251"/>
      <c r="AH1850" s="251"/>
      <c r="AI1850" s="229"/>
      <c r="AJ1850" s="218">
        <f t="shared" si="167"/>
        <v>1</v>
      </c>
      <c r="AK1850" s="84">
        <f t="shared" si="166"/>
        <v>1</v>
      </c>
    </row>
    <row r="1851" spans="1:37" s="84" customFormat="1" ht="16.5">
      <c r="A1851" s="229"/>
      <c r="B1851" s="41">
        <f t="shared" si="168"/>
        <v>1849</v>
      </c>
      <c r="C1851" s="683" t="s">
        <v>8141</v>
      </c>
      <c r="D1851" s="683" t="s">
        <v>8161</v>
      </c>
      <c r="E1851" s="251" t="s">
        <v>8162</v>
      </c>
      <c r="F1851" s="251"/>
      <c r="G1851" s="683" t="s">
        <v>8160</v>
      </c>
      <c r="H1851" s="251"/>
      <c r="I1851" s="251"/>
      <c r="J1851" s="251"/>
      <c r="K1851" s="251"/>
      <c r="L1851" s="229"/>
      <c r="M1851" s="229"/>
      <c r="N1851" s="251"/>
      <c r="O1851" s="251"/>
      <c r="P1851" s="251"/>
      <c r="Q1851" s="251"/>
      <c r="R1851" s="683" t="s">
        <v>8140</v>
      </c>
      <c r="S1851" s="229"/>
      <c r="T1851" s="229"/>
      <c r="U1851" s="229"/>
      <c r="V1851" s="229"/>
      <c r="W1851" s="229"/>
      <c r="X1851" s="229"/>
      <c r="Y1851" s="229"/>
      <c r="Z1851" s="229"/>
      <c r="AA1851" s="229"/>
      <c r="AB1851" s="229"/>
      <c r="AC1851" s="229"/>
      <c r="AD1851" s="229"/>
      <c r="AE1851" s="229"/>
      <c r="AF1851" s="229"/>
      <c r="AG1851" s="251"/>
      <c r="AH1851" s="251"/>
      <c r="AI1851" s="229"/>
      <c r="AJ1851" s="218">
        <f t="shared" si="167"/>
        <v>1</v>
      </c>
      <c r="AK1851" s="84">
        <f t="shared" si="166"/>
        <v>1</v>
      </c>
    </row>
    <row r="1852" spans="1:37" s="84" customFormat="1" ht="16.5">
      <c r="A1852" s="229"/>
      <c r="B1852" s="41">
        <f t="shared" si="168"/>
        <v>1850</v>
      </c>
      <c r="C1852" s="683" t="s">
        <v>8141</v>
      </c>
      <c r="D1852" s="683" t="s">
        <v>8163</v>
      </c>
      <c r="E1852" s="251" t="s">
        <v>8164</v>
      </c>
      <c r="F1852" s="251"/>
      <c r="G1852" s="683" t="s">
        <v>8165</v>
      </c>
      <c r="H1852" s="251"/>
      <c r="I1852" s="251"/>
      <c r="J1852" s="251"/>
      <c r="K1852" s="251"/>
      <c r="L1852" s="229"/>
      <c r="M1852" s="229"/>
      <c r="N1852" s="251"/>
      <c r="O1852" s="251"/>
      <c r="P1852" s="251"/>
      <c r="Q1852" s="251"/>
      <c r="R1852" s="683" t="s">
        <v>8140</v>
      </c>
      <c r="S1852" s="229"/>
      <c r="T1852" s="229"/>
      <c r="U1852" s="229"/>
      <c r="V1852" s="229"/>
      <c r="W1852" s="229"/>
      <c r="X1852" s="229"/>
      <c r="Y1852" s="229"/>
      <c r="Z1852" s="229"/>
      <c r="AA1852" s="229"/>
      <c r="AB1852" s="229"/>
      <c r="AC1852" s="229"/>
      <c r="AD1852" s="229"/>
      <c r="AE1852" s="229"/>
      <c r="AF1852" s="229"/>
      <c r="AG1852" s="251"/>
      <c r="AH1852" s="251"/>
      <c r="AI1852" s="229"/>
      <c r="AJ1852" s="218">
        <f t="shared" si="167"/>
        <v>1</v>
      </c>
      <c r="AK1852" s="84">
        <f t="shared" ref="AK1852:AK1915" si="169">COUNTIFS(E:E,E1852)</f>
        <v>1</v>
      </c>
    </row>
    <row r="1853" spans="1:37" s="84" customFormat="1" ht="16.5">
      <c r="A1853" s="229"/>
      <c r="B1853" s="41">
        <f t="shared" si="168"/>
        <v>1851</v>
      </c>
      <c r="C1853" s="683" t="s">
        <v>8166</v>
      </c>
      <c r="D1853" s="14" t="s">
        <v>8167</v>
      </c>
      <c r="E1853" s="251" t="s">
        <v>8168</v>
      </c>
      <c r="F1853" s="251"/>
      <c r="G1853" s="14" t="s">
        <v>8169</v>
      </c>
      <c r="H1853" s="251"/>
      <c r="I1853" s="251"/>
      <c r="J1853" s="251"/>
      <c r="K1853" s="251"/>
      <c r="L1853" s="229"/>
      <c r="M1853" s="229"/>
      <c r="N1853" s="251"/>
      <c r="O1853" s="251"/>
      <c r="P1853" s="251"/>
      <c r="Q1853" s="251"/>
      <c r="R1853" s="683" t="s">
        <v>945</v>
      </c>
      <c r="S1853" s="229"/>
      <c r="T1853" s="229"/>
      <c r="U1853" s="229"/>
      <c r="V1853" s="229"/>
      <c r="W1853" s="229"/>
      <c r="X1853" s="229"/>
      <c r="Y1853" s="229"/>
      <c r="Z1853" s="229"/>
      <c r="AA1853" s="229"/>
      <c r="AB1853" s="229"/>
      <c r="AC1853" s="229"/>
      <c r="AD1853" s="229"/>
      <c r="AE1853" s="229"/>
      <c r="AF1853" s="229"/>
      <c r="AG1853" s="251" t="s">
        <v>8170</v>
      </c>
      <c r="AH1853" s="251"/>
      <c r="AI1853" s="229"/>
      <c r="AJ1853" s="218">
        <f t="shared" si="167"/>
        <v>1</v>
      </c>
      <c r="AK1853" s="84">
        <f t="shared" si="169"/>
        <v>1</v>
      </c>
    </row>
    <row r="1854" spans="1:37" s="84" customFormat="1" ht="16.5">
      <c r="A1854" s="229"/>
      <c r="B1854" s="41">
        <f t="shared" si="168"/>
        <v>1852</v>
      </c>
      <c r="C1854" s="683" t="s">
        <v>8166</v>
      </c>
      <c r="D1854" s="14" t="s">
        <v>8171</v>
      </c>
      <c r="E1854" s="251" t="s">
        <v>8172</v>
      </c>
      <c r="F1854" s="251"/>
      <c r="G1854" s="14" t="s">
        <v>8173</v>
      </c>
      <c r="H1854" s="251"/>
      <c r="I1854" s="251"/>
      <c r="J1854" s="251"/>
      <c r="K1854" s="251"/>
      <c r="L1854" s="229"/>
      <c r="M1854" s="229"/>
      <c r="N1854" s="251"/>
      <c r="O1854" s="251"/>
      <c r="P1854" s="251"/>
      <c r="Q1854" s="251"/>
      <c r="R1854" s="683" t="s">
        <v>8174</v>
      </c>
      <c r="S1854" s="229"/>
      <c r="T1854" s="229"/>
      <c r="U1854" s="229"/>
      <c r="V1854" s="229"/>
      <c r="W1854" s="229"/>
      <c r="X1854" s="229"/>
      <c r="Y1854" s="229"/>
      <c r="Z1854" s="229"/>
      <c r="AA1854" s="229"/>
      <c r="AB1854" s="229"/>
      <c r="AC1854" s="229"/>
      <c r="AD1854" s="229"/>
      <c r="AE1854" s="229"/>
      <c r="AF1854" s="229"/>
      <c r="AG1854" s="251"/>
      <c r="AH1854" s="251"/>
      <c r="AI1854" s="229"/>
      <c r="AJ1854" s="218">
        <f t="shared" si="167"/>
        <v>1</v>
      </c>
      <c r="AK1854" s="84">
        <f t="shared" si="169"/>
        <v>1</v>
      </c>
    </row>
    <row r="1855" spans="1:37" s="84" customFormat="1" ht="16.5">
      <c r="A1855" s="229"/>
      <c r="B1855" s="41">
        <f t="shared" si="168"/>
        <v>1853</v>
      </c>
      <c r="C1855" s="683" t="s">
        <v>8166</v>
      </c>
      <c r="D1855" s="14" t="s">
        <v>8175</v>
      </c>
      <c r="E1855" s="251" t="s">
        <v>8176</v>
      </c>
      <c r="F1855" s="251"/>
      <c r="G1855" s="14" t="s">
        <v>8177</v>
      </c>
      <c r="H1855" s="251"/>
      <c r="I1855" s="251"/>
      <c r="J1855" s="251"/>
      <c r="K1855" s="251"/>
      <c r="L1855" s="229"/>
      <c r="M1855" s="229"/>
      <c r="N1855" s="251"/>
      <c r="O1855" s="251"/>
      <c r="P1855" s="251"/>
      <c r="Q1855" s="251"/>
      <c r="R1855" s="683" t="s">
        <v>8174</v>
      </c>
      <c r="S1855" s="229"/>
      <c r="T1855" s="229"/>
      <c r="U1855" s="229"/>
      <c r="V1855" s="229"/>
      <c r="W1855" s="229"/>
      <c r="X1855" s="229"/>
      <c r="Y1855" s="229"/>
      <c r="Z1855" s="229"/>
      <c r="AA1855" s="229"/>
      <c r="AB1855" s="229"/>
      <c r="AC1855" s="229"/>
      <c r="AD1855" s="229"/>
      <c r="AE1855" s="229"/>
      <c r="AF1855" s="229"/>
      <c r="AG1855" s="251"/>
      <c r="AH1855" s="251"/>
      <c r="AI1855" s="229"/>
      <c r="AJ1855" s="218">
        <f t="shared" si="167"/>
        <v>1</v>
      </c>
      <c r="AK1855" s="84">
        <f t="shared" si="169"/>
        <v>1</v>
      </c>
    </row>
    <row r="1856" spans="1:37" s="84" customFormat="1" ht="16.5">
      <c r="A1856" s="229"/>
      <c r="B1856" s="41">
        <f t="shared" si="168"/>
        <v>1854</v>
      </c>
      <c r="C1856" s="683" t="s">
        <v>8178</v>
      </c>
      <c r="D1856" s="683" t="s">
        <v>3342</v>
      </c>
      <c r="E1856" s="251" t="s">
        <v>8179</v>
      </c>
      <c r="F1856" s="251"/>
      <c r="G1856" s="683" t="s">
        <v>8180</v>
      </c>
      <c r="H1856" s="251"/>
      <c r="I1856" s="251"/>
      <c r="J1856" s="251"/>
      <c r="K1856" s="251"/>
      <c r="L1856" s="229"/>
      <c r="M1856" s="229"/>
      <c r="N1856" s="251"/>
      <c r="O1856" s="251"/>
      <c r="P1856" s="251"/>
      <c r="Q1856" s="251"/>
      <c r="R1856" s="683" t="s">
        <v>8140</v>
      </c>
      <c r="S1856" s="229"/>
      <c r="T1856" s="229"/>
      <c r="U1856" s="229"/>
      <c r="V1856" s="229"/>
      <c r="W1856" s="229"/>
      <c r="X1856" s="229"/>
      <c r="Y1856" s="229"/>
      <c r="Z1856" s="229"/>
      <c r="AA1856" s="229"/>
      <c r="AB1856" s="229"/>
      <c r="AC1856" s="229"/>
      <c r="AD1856" s="229"/>
      <c r="AE1856" s="229"/>
      <c r="AF1856" s="229"/>
      <c r="AG1856" s="251"/>
      <c r="AH1856" s="251"/>
      <c r="AI1856" s="229"/>
      <c r="AJ1856" s="218">
        <f t="shared" si="167"/>
        <v>1</v>
      </c>
      <c r="AK1856" s="84">
        <f t="shared" si="169"/>
        <v>1</v>
      </c>
    </row>
    <row r="1857" spans="1:37" s="84" customFormat="1" ht="16.5">
      <c r="A1857" s="229"/>
      <c r="B1857" s="274">
        <f t="shared" si="168"/>
        <v>1855</v>
      </c>
      <c r="C1857" s="866" t="s">
        <v>8178</v>
      </c>
      <c r="D1857" s="866" t="s">
        <v>8181</v>
      </c>
      <c r="E1857" s="646" t="s">
        <v>8182</v>
      </c>
      <c r="F1857" s="646"/>
      <c r="G1857" s="866" t="s">
        <v>8183</v>
      </c>
      <c r="H1857" s="646"/>
      <c r="I1857" s="646"/>
      <c r="J1857" s="646"/>
      <c r="K1857" s="646"/>
      <c r="L1857" s="615"/>
      <c r="M1857" s="615"/>
      <c r="N1857" s="646"/>
      <c r="O1857" s="646"/>
      <c r="P1857" s="646"/>
      <c r="Q1857" s="646"/>
      <c r="R1857" s="866" t="s">
        <v>8140</v>
      </c>
      <c r="S1857" s="615"/>
      <c r="T1857" s="229"/>
      <c r="U1857" s="229"/>
      <c r="V1857" s="229"/>
      <c r="W1857" s="229"/>
      <c r="X1857" s="229"/>
      <c r="Y1857" s="229"/>
      <c r="Z1857" s="229"/>
      <c r="AA1857" s="229"/>
      <c r="AB1857" s="229"/>
      <c r="AC1857" s="229"/>
      <c r="AD1857" s="229"/>
      <c r="AE1857" s="615"/>
      <c r="AF1857" s="615"/>
      <c r="AG1857" s="251"/>
      <c r="AH1857" s="251"/>
      <c r="AI1857" s="229"/>
      <c r="AJ1857" s="218">
        <f t="shared" si="167"/>
        <v>1</v>
      </c>
      <c r="AK1857" s="84">
        <f t="shared" si="169"/>
        <v>1</v>
      </c>
    </row>
    <row r="1858" spans="1:37" s="84" customFormat="1" ht="16.5">
      <c r="A1858" s="640"/>
      <c r="B1858" s="41">
        <f t="shared" si="168"/>
        <v>1856</v>
      </c>
      <c r="C1858" s="683" t="s">
        <v>8178</v>
      </c>
      <c r="D1858" s="683" t="s">
        <v>8184</v>
      </c>
      <c r="E1858" s="251" t="s">
        <v>8185</v>
      </c>
      <c r="F1858" s="251"/>
      <c r="G1858" s="683" t="s">
        <v>8186</v>
      </c>
      <c r="H1858" s="251"/>
      <c r="I1858" s="251"/>
      <c r="J1858" s="251"/>
      <c r="K1858" s="251"/>
      <c r="L1858" s="229"/>
      <c r="M1858" s="229"/>
      <c r="N1858" s="251"/>
      <c r="O1858" s="251"/>
      <c r="P1858" s="251"/>
      <c r="Q1858" s="251"/>
      <c r="R1858" s="683" t="s">
        <v>8140</v>
      </c>
      <c r="S1858" s="229"/>
      <c r="T1858" s="641"/>
      <c r="U1858" s="229"/>
      <c r="V1858" s="229"/>
      <c r="W1858" s="229"/>
      <c r="X1858" s="229"/>
      <c r="Y1858" s="229"/>
      <c r="Z1858" s="229"/>
      <c r="AA1858" s="229"/>
      <c r="AB1858" s="229"/>
      <c r="AC1858" s="229"/>
      <c r="AD1858" s="640"/>
      <c r="AE1858" s="229"/>
      <c r="AF1858" s="229"/>
      <c r="AG1858" s="841"/>
      <c r="AH1858" s="251"/>
      <c r="AI1858" s="229"/>
      <c r="AJ1858" s="218">
        <f t="shared" si="167"/>
        <v>1</v>
      </c>
      <c r="AK1858" s="84">
        <f t="shared" si="169"/>
        <v>1</v>
      </c>
    </row>
    <row r="1859" spans="1:37" s="84" customFormat="1" ht="16.5">
      <c r="A1859" s="229"/>
      <c r="B1859" s="275">
        <f t="shared" si="168"/>
        <v>1857</v>
      </c>
      <c r="C1859" s="867" t="s">
        <v>8178</v>
      </c>
      <c r="D1859" s="867" t="s">
        <v>8187</v>
      </c>
      <c r="E1859" s="798" t="s">
        <v>8188</v>
      </c>
      <c r="F1859" s="798"/>
      <c r="G1859" s="867" t="s">
        <v>8189</v>
      </c>
      <c r="H1859" s="798"/>
      <c r="I1859" s="798"/>
      <c r="J1859" s="798"/>
      <c r="K1859" s="798"/>
      <c r="L1859" s="648"/>
      <c r="M1859" s="648"/>
      <c r="N1859" s="798"/>
      <c r="O1859" s="798"/>
      <c r="P1859" s="798"/>
      <c r="Q1859" s="798"/>
      <c r="R1859" s="867" t="s">
        <v>8140</v>
      </c>
      <c r="S1859" s="648"/>
      <c r="T1859" s="229"/>
      <c r="U1859" s="229"/>
      <c r="V1859" s="229"/>
      <c r="W1859" s="229"/>
      <c r="X1859" s="229"/>
      <c r="Y1859" s="229"/>
      <c r="Z1859" s="229"/>
      <c r="AA1859" s="229"/>
      <c r="AB1859" s="229"/>
      <c r="AC1859" s="229"/>
      <c r="AD1859" s="229"/>
      <c r="AE1859" s="648"/>
      <c r="AF1859" s="648"/>
      <c r="AG1859" s="251"/>
      <c r="AH1859" s="251"/>
      <c r="AI1859" s="229"/>
      <c r="AJ1859" s="218">
        <f t="shared" si="167"/>
        <v>1</v>
      </c>
      <c r="AK1859" s="84">
        <f t="shared" si="169"/>
        <v>1</v>
      </c>
    </row>
    <row r="1860" spans="1:37" s="84" customFormat="1" ht="16.5">
      <c r="A1860" s="229"/>
      <c r="B1860" s="274">
        <f t="shared" si="168"/>
        <v>1858</v>
      </c>
      <c r="C1860" s="866" t="s">
        <v>8178</v>
      </c>
      <c r="D1860" s="866" t="s">
        <v>8190</v>
      </c>
      <c r="E1860" s="820" t="s">
        <v>8191</v>
      </c>
      <c r="F1860" s="646"/>
      <c r="G1860" s="866" t="s">
        <v>8192</v>
      </c>
      <c r="H1860" s="646"/>
      <c r="I1860" s="646"/>
      <c r="J1860" s="646"/>
      <c r="K1860" s="646"/>
      <c r="L1860" s="615"/>
      <c r="M1860" s="615"/>
      <c r="N1860" s="646"/>
      <c r="O1860" s="646"/>
      <c r="P1860" s="646"/>
      <c r="Q1860" s="646"/>
      <c r="R1860" s="866" t="s">
        <v>8140</v>
      </c>
      <c r="S1860" s="615"/>
      <c r="T1860" s="229"/>
      <c r="U1860" s="229"/>
      <c r="V1860" s="229"/>
      <c r="W1860" s="229"/>
      <c r="X1860" s="229"/>
      <c r="Y1860" s="229"/>
      <c r="Z1860" s="229"/>
      <c r="AA1860" s="229"/>
      <c r="AB1860" s="229"/>
      <c r="AC1860" s="229"/>
      <c r="AD1860" s="229"/>
      <c r="AE1860" s="615"/>
      <c r="AF1860" s="615"/>
      <c r="AG1860" s="251"/>
      <c r="AH1860" s="251"/>
      <c r="AI1860" s="229"/>
      <c r="AJ1860" s="218">
        <f t="shared" si="167"/>
        <v>1</v>
      </c>
      <c r="AK1860" s="84">
        <f t="shared" si="169"/>
        <v>1</v>
      </c>
    </row>
    <row r="1861" spans="1:37" s="84" customFormat="1" ht="16.5">
      <c r="A1861" s="640"/>
      <c r="B1861" s="41">
        <f t="shared" si="168"/>
        <v>1859</v>
      </c>
      <c r="C1861" s="683" t="s">
        <v>8178</v>
      </c>
      <c r="D1861" s="683" t="s">
        <v>8193</v>
      </c>
      <c r="E1861" s="251" t="s">
        <v>8194</v>
      </c>
      <c r="F1861" s="251"/>
      <c r="G1861" s="683" t="s">
        <v>8195</v>
      </c>
      <c r="H1861" s="251"/>
      <c r="I1861" s="251"/>
      <c r="J1861" s="251"/>
      <c r="K1861" s="251"/>
      <c r="L1861" s="229"/>
      <c r="M1861" s="229"/>
      <c r="N1861" s="251"/>
      <c r="O1861" s="251"/>
      <c r="P1861" s="251"/>
      <c r="Q1861" s="251"/>
      <c r="R1861" s="683" t="s">
        <v>8140</v>
      </c>
      <c r="S1861" s="229"/>
      <c r="T1861" s="641"/>
      <c r="U1861" s="229"/>
      <c r="V1861" s="229"/>
      <c r="W1861" s="229"/>
      <c r="X1861" s="229"/>
      <c r="Y1861" s="229"/>
      <c r="Z1861" s="229"/>
      <c r="AA1861" s="229"/>
      <c r="AB1861" s="229"/>
      <c r="AC1861" s="229"/>
      <c r="AD1861" s="640"/>
      <c r="AE1861" s="229"/>
      <c r="AF1861" s="229"/>
      <c r="AG1861" s="841"/>
      <c r="AH1861" s="251"/>
      <c r="AI1861" s="229"/>
      <c r="AJ1861" s="218">
        <f t="shared" si="167"/>
        <v>1</v>
      </c>
      <c r="AK1861" s="84">
        <f t="shared" si="169"/>
        <v>1</v>
      </c>
    </row>
    <row r="1862" spans="1:37" s="84" customFormat="1" ht="16.5">
      <c r="A1862" s="229"/>
      <c r="B1862" s="275">
        <f t="shared" si="168"/>
        <v>1860</v>
      </c>
      <c r="C1862" s="867" t="s">
        <v>8178</v>
      </c>
      <c r="D1862" s="867" t="s">
        <v>8196</v>
      </c>
      <c r="E1862" s="798" t="s">
        <v>8197</v>
      </c>
      <c r="F1862" s="798"/>
      <c r="G1862" s="867" t="s">
        <v>8198</v>
      </c>
      <c r="H1862" s="798"/>
      <c r="I1862" s="798"/>
      <c r="J1862" s="798"/>
      <c r="K1862" s="798"/>
      <c r="L1862" s="648"/>
      <c r="M1862" s="648"/>
      <c r="N1862" s="798"/>
      <c r="O1862" s="798"/>
      <c r="P1862" s="798"/>
      <c r="Q1862" s="798"/>
      <c r="R1862" s="867" t="s">
        <v>8140</v>
      </c>
      <c r="S1862" s="648"/>
      <c r="T1862" s="229"/>
      <c r="U1862" s="229"/>
      <c r="V1862" s="229"/>
      <c r="W1862" s="229"/>
      <c r="X1862" s="229"/>
      <c r="Y1862" s="229"/>
      <c r="Z1862" s="229"/>
      <c r="AA1862" s="229"/>
      <c r="AB1862" s="229"/>
      <c r="AC1862" s="229"/>
      <c r="AD1862" s="229"/>
      <c r="AE1862" s="648"/>
      <c r="AF1862" s="648"/>
      <c r="AG1862" s="251"/>
      <c r="AH1862" s="251"/>
      <c r="AI1862" s="229"/>
      <c r="AJ1862" s="218">
        <f t="shared" si="167"/>
        <v>1</v>
      </c>
      <c r="AK1862" s="84">
        <f t="shared" si="169"/>
        <v>1</v>
      </c>
    </row>
    <row r="1863" spans="1:37" s="84" customFormat="1" ht="16.5">
      <c r="A1863" s="229"/>
      <c r="B1863" s="41">
        <f t="shared" si="168"/>
        <v>1861</v>
      </c>
      <c r="C1863" s="683" t="s">
        <v>8178</v>
      </c>
      <c r="D1863" s="683" t="s">
        <v>8199</v>
      </c>
      <c r="E1863" s="817" t="s">
        <v>8200</v>
      </c>
      <c r="F1863" s="251"/>
      <c r="G1863" s="683" t="s">
        <v>8201</v>
      </c>
      <c r="H1863" s="251"/>
      <c r="I1863" s="251"/>
      <c r="J1863" s="251"/>
      <c r="K1863" s="251"/>
      <c r="L1863" s="229"/>
      <c r="M1863" s="229"/>
      <c r="N1863" s="251"/>
      <c r="O1863" s="251"/>
      <c r="P1863" s="251"/>
      <c r="Q1863" s="251"/>
      <c r="R1863" s="683" t="s">
        <v>8140</v>
      </c>
      <c r="S1863" s="229"/>
      <c r="T1863" s="229"/>
      <c r="U1863" s="229"/>
      <c r="V1863" s="229"/>
      <c r="W1863" s="229"/>
      <c r="X1863" s="229"/>
      <c r="Y1863" s="229"/>
      <c r="Z1863" s="229"/>
      <c r="AA1863" s="229"/>
      <c r="AB1863" s="229"/>
      <c r="AC1863" s="229"/>
      <c r="AD1863" s="229"/>
      <c r="AE1863" s="229"/>
      <c r="AF1863" s="229"/>
      <c r="AG1863" s="251"/>
      <c r="AH1863" s="251"/>
      <c r="AI1863" s="229"/>
      <c r="AJ1863" s="218">
        <f t="shared" si="167"/>
        <v>1</v>
      </c>
      <c r="AK1863" s="84">
        <f t="shared" si="169"/>
        <v>1</v>
      </c>
    </row>
    <row r="1864" spans="1:37" s="84" customFormat="1" ht="16.5">
      <c r="A1864" s="229"/>
      <c r="B1864" s="41">
        <f t="shared" si="168"/>
        <v>1862</v>
      </c>
      <c r="C1864" s="683" t="s">
        <v>8178</v>
      </c>
      <c r="D1864" s="683" t="s">
        <v>8202</v>
      </c>
      <c r="E1864" s="817" t="s">
        <v>8203</v>
      </c>
      <c r="F1864" s="251"/>
      <c r="G1864" s="683" t="s">
        <v>8204</v>
      </c>
      <c r="H1864" s="251"/>
      <c r="I1864" s="251"/>
      <c r="J1864" s="251"/>
      <c r="K1864" s="251"/>
      <c r="L1864" s="229"/>
      <c r="M1864" s="229"/>
      <c r="N1864" s="251"/>
      <c r="O1864" s="251"/>
      <c r="P1864" s="251"/>
      <c r="Q1864" s="251"/>
      <c r="R1864" s="683" t="s">
        <v>8140</v>
      </c>
      <c r="S1864" s="229"/>
      <c r="T1864" s="229"/>
      <c r="U1864" s="229"/>
      <c r="V1864" s="229"/>
      <c r="W1864" s="229"/>
      <c r="X1864" s="229"/>
      <c r="Y1864" s="229"/>
      <c r="Z1864" s="229"/>
      <c r="AA1864" s="229"/>
      <c r="AB1864" s="229"/>
      <c r="AC1864" s="229"/>
      <c r="AD1864" s="229"/>
      <c r="AE1864" s="229"/>
      <c r="AF1864" s="229"/>
      <c r="AG1864" s="251"/>
      <c r="AH1864" s="251"/>
      <c r="AI1864" s="229"/>
      <c r="AJ1864" s="218">
        <f t="shared" si="167"/>
        <v>1</v>
      </c>
      <c r="AK1864" s="84">
        <f t="shared" si="169"/>
        <v>1</v>
      </c>
    </row>
    <row r="1865" spans="1:37" s="84" customFormat="1" ht="16.5">
      <c r="A1865" s="229"/>
      <c r="B1865" s="41">
        <f t="shared" si="168"/>
        <v>1863</v>
      </c>
      <c r="C1865" s="683" t="s">
        <v>8178</v>
      </c>
      <c r="D1865" s="683" t="s">
        <v>8205</v>
      </c>
      <c r="E1865" s="251" t="s">
        <v>8206</v>
      </c>
      <c r="F1865" s="251"/>
      <c r="G1865" s="683" t="s">
        <v>8207</v>
      </c>
      <c r="H1865" s="251"/>
      <c r="I1865" s="251"/>
      <c r="J1865" s="251"/>
      <c r="K1865" s="251"/>
      <c r="L1865" s="229"/>
      <c r="M1865" s="229"/>
      <c r="N1865" s="251"/>
      <c r="O1865" s="251"/>
      <c r="P1865" s="251"/>
      <c r="Q1865" s="251"/>
      <c r="R1865" s="683" t="s">
        <v>8140</v>
      </c>
      <c r="S1865" s="229"/>
      <c r="T1865" s="229"/>
      <c r="U1865" s="229"/>
      <c r="V1865" s="229"/>
      <c r="W1865" s="229"/>
      <c r="X1865" s="229"/>
      <c r="Y1865" s="229"/>
      <c r="Z1865" s="229"/>
      <c r="AA1865" s="229"/>
      <c r="AB1865" s="229"/>
      <c r="AC1865" s="229"/>
      <c r="AD1865" s="229"/>
      <c r="AE1865" s="229"/>
      <c r="AF1865" s="229"/>
      <c r="AG1865" s="251"/>
      <c r="AH1865" s="251"/>
      <c r="AI1865" s="229"/>
      <c r="AJ1865" s="218">
        <f t="shared" si="167"/>
        <v>1</v>
      </c>
      <c r="AK1865" s="84">
        <f t="shared" si="169"/>
        <v>1</v>
      </c>
    </row>
    <row r="1866" spans="1:37" s="84" customFormat="1" ht="16.5">
      <c r="A1866" s="229"/>
      <c r="B1866" s="41">
        <f t="shared" si="168"/>
        <v>1864</v>
      </c>
      <c r="C1866" s="683" t="s">
        <v>8178</v>
      </c>
      <c r="D1866" s="683" t="s">
        <v>8208</v>
      </c>
      <c r="E1866" s="251" t="s">
        <v>8209</v>
      </c>
      <c r="F1866" s="251"/>
      <c r="G1866" s="683" t="s">
        <v>8210</v>
      </c>
      <c r="H1866" s="251"/>
      <c r="I1866" s="251"/>
      <c r="J1866" s="251"/>
      <c r="K1866" s="251"/>
      <c r="L1866" s="229"/>
      <c r="M1866" s="229"/>
      <c r="N1866" s="251"/>
      <c r="O1866" s="251"/>
      <c r="P1866" s="251"/>
      <c r="Q1866" s="251"/>
      <c r="R1866" s="683" t="s">
        <v>8140</v>
      </c>
      <c r="S1866" s="229"/>
      <c r="T1866" s="229"/>
      <c r="U1866" s="229"/>
      <c r="V1866" s="229"/>
      <c r="W1866" s="229"/>
      <c r="X1866" s="229"/>
      <c r="Y1866" s="229"/>
      <c r="Z1866" s="229"/>
      <c r="AA1866" s="229"/>
      <c r="AB1866" s="229"/>
      <c r="AC1866" s="229"/>
      <c r="AD1866" s="229"/>
      <c r="AE1866" s="229"/>
      <c r="AF1866" s="229"/>
      <c r="AG1866" s="251"/>
      <c r="AH1866" s="251"/>
      <c r="AI1866" s="229"/>
      <c r="AJ1866" s="218">
        <f t="shared" si="167"/>
        <v>1</v>
      </c>
      <c r="AK1866" s="84">
        <f t="shared" si="169"/>
        <v>1</v>
      </c>
    </row>
    <row r="1867" spans="1:37" s="84" customFormat="1" ht="16.5">
      <c r="A1867" s="229"/>
      <c r="B1867" s="41">
        <f t="shared" si="168"/>
        <v>1865</v>
      </c>
      <c r="C1867" s="683" t="s">
        <v>8178</v>
      </c>
      <c r="D1867" s="683" t="s">
        <v>8211</v>
      </c>
      <c r="E1867" s="251" t="s">
        <v>8212</v>
      </c>
      <c r="F1867" s="251"/>
      <c r="G1867" s="683" t="s">
        <v>8213</v>
      </c>
      <c r="H1867" s="251"/>
      <c r="I1867" s="251"/>
      <c r="J1867" s="251"/>
      <c r="K1867" s="251"/>
      <c r="L1867" s="229"/>
      <c r="M1867" s="229"/>
      <c r="N1867" s="251"/>
      <c r="O1867" s="251"/>
      <c r="P1867" s="251"/>
      <c r="Q1867" s="251"/>
      <c r="R1867" s="683" t="s">
        <v>8140</v>
      </c>
      <c r="S1867" s="229"/>
      <c r="T1867" s="229"/>
      <c r="U1867" s="229"/>
      <c r="V1867" s="229"/>
      <c r="W1867" s="229"/>
      <c r="X1867" s="229"/>
      <c r="Y1867" s="229"/>
      <c r="Z1867" s="229"/>
      <c r="AA1867" s="229"/>
      <c r="AB1867" s="229"/>
      <c r="AC1867" s="229"/>
      <c r="AD1867" s="229"/>
      <c r="AE1867" s="229"/>
      <c r="AF1867" s="229"/>
      <c r="AG1867" s="251"/>
      <c r="AH1867" s="251"/>
      <c r="AI1867" s="229"/>
      <c r="AJ1867" s="218">
        <f t="shared" si="167"/>
        <v>1</v>
      </c>
      <c r="AK1867" s="84">
        <f t="shared" si="169"/>
        <v>1</v>
      </c>
    </row>
    <row r="1868" spans="1:37" s="84" customFormat="1" ht="16.5">
      <c r="A1868" s="229"/>
      <c r="B1868" s="41">
        <f t="shared" si="168"/>
        <v>1866</v>
      </c>
      <c r="C1868" s="683" t="s">
        <v>8178</v>
      </c>
      <c r="D1868" s="683" t="s">
        <v>8214</v>
      </c>
      <c r="E1868" s="251" t="s">
        <v>8215</v>
      </c>
      <c r="F1868" s="251"/>
      <c r="G1868" s="683" t="s">
        <v>8216</v>
      </c>
      <c r="H1868" s="251"/>
      <c r="I1868" s="251"/>
      <c r="J1868" s="251"/>
      <c r="K1868" s="251"/>
      <c r="L1868" s="229"/>
      <c r="M1868" s="229"/>
      <c r="N1868" s="251"/>
      <c r="O1868" s="251"/>
      <c r="P1868" s="251"/>
      <c r="Q1868" s="251"/>
      <c r="R1868" s="683" t="s">
        <v>8140</v>
      </c>
      <c r="S1868" s="229"/>
      <c r="T1868" s="229"/>
      <c r="U1868" s="229"/>
      <c r="V1868" s="229"/>
      <c r="W1868" s="229"/>
      <c r="X1868" s="229"/>
      <c r="Y1868" s="229"/>
      <c r="Z1868" s="229"/>
      <c r="AA1868" s="229"/>
      <c r="AB1868" s="229"/>
      <c r="AC1868" s="229"/>
      <c r="AD1868" s="229"/>
      <c r="AE1868" s="229"/>
      <c r="AF1868" s="229"/>
      <c r="AG1868" s="251"/>
      <c r="AH1868" s="251"/>
      <c r="AI1868" s="229"/>
      <c r="AJ1868" s="218">
        <f t="shared" si="167"/>
        <v>1</v>
      </c>
      <c r="AK1868" s="84">
        <f t="shared" si="169"/>
        <v>1</v>
      </c>
    </row>
    <row r="1869" spans="1:37" s="84" customFormat="1" ht="16.5">
      <c r="A1869" s="229"/>
      <c r="B1869" s="41">
        <f t="shared" si="168"/>
        <v>1867</v>
      </c>
      <c r="C1869" s="683" t="s">
        <v>8178</v>
      </c>
      <c r="D1869" s="683" t="s">
        <v>8217</v>
      </c>
      <c r="E1869" s="251" t="s">
        <v>8218</v>
      </c>
      <c r="F1869" s="251"/>
      <c r="G1869" s="683" t="s">
        <v>8219</v>
      </c>
      <c r="H1869" s="251"/>
      <c r="I1869" s="251"/>
      <c r="J1869" s="251"/>
      <c r="K1869" s="251"/>
      <c r="L1869" s="229"/>
      <c r="M1869" s="229"/>
      <c r="N1869" s="251"/>
      <c r="O1869" s="251"/>
      <c r="P1869" s="251"/>
      <c r="Q1869" s="251"/>
      <c r="R1869" s="683" t="s">
        <v>8140</v>
      </c>
      <c r="S1869" s="229"/>
      <c r="T1869" s="229"/>
      <c r="U1869" s="229"/>
      <c r="V1869" s="229"/>
      <c r="W1869" s="229"/>
      <c r="X1869" s="229"/>
      <c r="Y1869" s="229"/>
      <c r="Z1869" s="229"/>
      <c r="AA1869" s="229"/>
      <c r="AB1869" s="229"/>
      <c r="AC1869" s="229"/>
      <c r="AD1869" s="229"/>
      <c r="AE1869" s="229"/>
      <c r="AF1869" s="229"/>
      <c r="AG1869" s="251"/>
      <c r="AH1869" s="251"/>
      <c r="AI1869" s="229"/>
      <c r="AJ1869" s="218">
        <f t="shared" si="167"/>
        <v>1</v>
      </c>
      <c r="AK1869" s="84">
        <f t="shared" si="169"/>
        <v>1</v>
      </c>
    </row>
    <row r="1870" spans="1:37" s="84" customFormat="1" ht="16.5">
      <c r="A1870" s="229"/>
      <c r="B1870" s="41">
        <f t="shared" si="168"/>
        <v>1868</v>
      </c>
      <c r="C1870" s="683" t="s">
        <v>8178</v>
      </c>
      <c r="D1870" s="683" t="s">
        <v>8220</v>
      </c>
      <c r="E1870" s="251" t="s">
        <v>8221</v>
      </c>
      <c r="F1870" s="251"/>
      <c r="G1870" s="683" t="s">
        <v>8222</v>
      </c>
      <c r="H1870" s="251"/>
      <c r="I1870" s="251"/>
      <c r="J1870" s="251"/>
      <c r="K1870" s="251"/>
      <c r="L1870" s="229"/>
      <c r="M1870" s="229"/>
      <c r="N1870" s="251"/>
      <c r="O1870" s="251"/>
      <c r="P1870" s="251"/>
      <c r="Q1870" s="251"/>
      <c r="R1870" s="683" t="s">
        <v>8140</v>
      </c>
      <c r="S1870" s="229"/>
      <c r="T1870" s="229"/>
      <c r="U1870" s="229"/>
      <c r="V1870" s="229"/>
      <c r="W1870" s="229"/>
      <c r="X1870" s="229"/>
      <c r="Y1870" s="229"/>
      <c r="Z1870" s="229"/>
      <c r="AA1870" s="229"/>
      <c r="AB1870" s="229"/>
      <c r="AC1870" s="229"/>
      <c r="AD1870" s="229"/>
      <c r="AE1870" s="229"/>
      <c r="AF1870" s="229"/>
      <c r="AG1870" s="251"/>
      <c r="AH1870" s="251"/>
      <c r="AI1870" s="229"/>
      <c r="AJ1870" s="218">
        <f t="shared" si="167"/>
        <v>1</v>
      </c>
      <c r="AK1870" s="84">
        <f t="shared" si="169"/>
        <v>1</v>
      </c>
    </row>
    <row r="1871" spans="1:37" s="84" customFormat="1" ht="16.5">
      <c r="A1871" s="229"/>
      <c r="B1871" s="41">
        <f t="shared" si="168"/>
        <v>1869</v>
      </c>
      <c r="C1871" s="683" t="s">
        <v>8178</v>
      </c>
      <c r="D1871" s="683" t="s">
        <v>8223</v>
      </c>
      <c r="E1871" s="251" t="s">
        <v>8224</v>
      </c>
      <c r="F1871" s="251"/>
      <c r="G1871" s="683" t="s">
        <v>8225</v>
      </c>
      <c r="H1871" s="251"/>
      <c r="I1871" s="251"/>
      <c r="J1871" s="251"/>
      <c r="K1871" s="251"/>
      <c r="L1871" s="229"/>
      <c r="M1871" s="229"/>
      <c r="N1871" s="251"/>
      <c r="O1871" s="251"/>
      <c r="P1871" s="251"/>
      <c r="Q1871" s="251"/>
      <c r="R1871" s="683" t="s">
        <v>8140</v>
      </c>
      <c r="S1871" s="229"/>
      <c r="T1871" s="229"/>
      <c r="U1871" s="229"/>
      <c r="V1871" s="229"/>
      <c r="W1871" s="229"/>
      <c r="X1871" s="229"/>
      <c r="Y1871" s="229"/>
      <c r="Z1871" s="229"/>
      <c r="AA1871" s="229"/>
      <c r="AB1871" s="229"/>
      <c r="AC1871" s="229"/>
      <c r="AD1871" s="229"/>
      <c r="AE1871" s="229"/>
      <c r="AF1871" s="229"/>
      <c r="AG1871" s="251"/>
      <c r="AH1871" s="251"/>
      <c r="AI1871" s="229"/>
      <c r="AJ1871" s="218">
        <f t="shared" si="167"/>
        <v>1</v>
      </c>
      <c r="AK1871" s="84">
        <f t="shared" si="169"/>
        <v>1</v>
      </c>
    </row>
    <row r="1872" spans="1:37" s="84" customFormat="1" ht="16.5">
      <c r="A1872" s="229"/>
      <c r="B1872" s="41">
        <f t="shared" si="168"/>
        <v>1870</v>
      </c>
      <c r="C1872" s="683" t="s">
        <v>8178</v>
      </c>
      <c r="D1872" s="683" t="s">
        <v>8226</v>
      </c>
      <c r="E1872" s="251" t="s">
        <v>8227</v>
      </c>
      <c r="F1872" s="251"/>
      <c r="G1872" s="683" t="s">
        <v>8228</v>
      </c>
      <c r="H1872" s="251"/>
      <c r="I1872" s="251"/>
      <c r="J1872" s="251"/>
      <c r="K1872" s="251"/>
      <c r="L1872" s="229"/>
      <c r="M1872" s="229"/>
      <c r="N1872" s="251"/>
      <c r="O1872" s="251"/>
      <c r="P1872" s="251"/>
      <c r="Q1872" s="251"/>
      <c r="R1872" s="683" t="s">
        <v>8140</v>
      </c>
      <c r="S1872" s="229"/>
      <c r="T1872" s="229"/>
      <c r="U1872" s="229"/>
      <c r="V1872" s="229"/>
      <c r="W1872" s="229"/>
      <c r="X1872" s="229"/>
      <c r="Y1872" s="229"/>
      <c r="Z1872" s="229"/>
      <c r="AA1872" s="229"/>
      <c r="AB1872" s="229"/>
      <c r="AC1872" s="229"/>
      <c r="AD1872" s="229"/>
      <c r="AE1872" s="229"/>
      <c r="AF1872" s="229"/>
      <c r="AG1872" s="251"/>
      <c r="AH1872" s="251"/>
      <c r="AI1872" s="229"/>
      <c r="AJ1872" s="218">
        <f t="shared" si="167"/>
        <v>1</v>
      </c>
      <c r="AK1872" s="84">
        <f t="shared" si="169"/>
        <v>1</v>
      </c>
    </row>
    <row r="1873" spans="1:37" s="84" customFormat="1" ht="16.5">
      <c r="A1873" s="229"/>
      <c r="B1873" s="41">
        <f t="shared" si="168"/>
        <v>1871</v>
      </c>
      <c r="C1873" s="683" t="s">
        <v>8178</v>
      </c>
      <c r="D1873" s="683" t="s">
        <v>1002</v>
      </c>
      <c r="E1873" s="251" t="s">
        <v>8229</v>
      </c>
      <c r="F1873" s="251"/>
      <c r="G1873" s="683" t="s">
        <v>8230</v>
      </c>
      <c r="H1873" s="251"/>
      <c r="I1873" s="251"/>
      <c r="J1873" s="251"/>
      <c r="K1873" s="251"/>
      <c r="L1873" s="229"/>
      <c r="M1873" s="229"/>
      <c r="N1873" s="251"/>
      <c r="O1873" s="251"/>
      <c r="P1873" s="251"/>
      <c r="Q1873" s="251"/>
      <c r="R1873" s="683" t="s">
        <v>8140</v>
      </c>
      <c r="S1873" s="229"/>
      <c r="T1873" s="229"/>
      <c r="U1873" s="229"/>
      <c r="V1873" s="229"/>
      <c r="W1873" s="229"/>
      <c r="X1873" s="229"/>
      <c r="Y1873" s="229"/>
      <c r="Z1873" s="229"/>
      <c r="AA1873" s="229"/>
      <c r="AB1873" s="229"/>
      <c r="AC1873" s="229"/>
      <c r="AD1873" s="229"/>
      <c r="AE1873" s="229"/>
      <c r="AF1873" s="229"/>
      <c r="AG1873" s="251"/>
      <c r="AH1873" s="251"/>
      <c r="AI1873" s="229"/>
      <c r="AJ1873" s="218">
        <f t="shared" si="167"/>
        <v>1</v>
      </c>
      <c r="AK1873" s="84">
        <f t="shared" si="169"/>
        <v>1</v>
      </c>
    </row>
    <row r="1874" spans="1:37" s="84" customFormat="1" ht="16.5">
      <c r="A1874" s="229"/>
      <c r="B1874" s="41">
        <f t="shared" si="168"/>
        <v>1872</v>
      </c>
      <c r="C1874" s="683" t="s">
        <v>8178</v>
      </c>
      <c r="D1874" s="683" t="s">
        <v>3215</v>
      </c>
      <c r="E1874" s="251" t="s">
        <v>8231</v>
      </c>
      <c r="F1874" s="251"/>
      <c r="G1874" s="683" t="s">
        <v>8232</v>
      </c>
      <c r="H1874" s="251"/>
      <c r="I1874" s="251"/>
      <c r="J1874" s="251"/>
      <c r="K1874" s="251"/>
      <c r="L1874" s="229"/>
      <c r="M1874" s="229"/>
      <c r="N1874" s="251"/>
      <c r="O1874" s="251"/>
      <c r="P1874" s="251"/>
      <c r="Q1874" s="251"/>
      <c r="R1874" s="683" t="s">
        <v>8140</v>
      </c>
      <c r="S1874" s="229"/>
      <c r="T1874" s="229"/>
      <c r="U1874" s="229"/>
      <c r="V1874" s="229"/>
      <c r="W1874" s="229"/>
      <c r="X1874" s="229"/>
      <c r="Y1874" s="229"/>
      <c r="Z1874" s="229"/>
      <c r="AA1874" s="229"/>
      <c r="AB1874" s="229"/>
      <c r="AC1874" s="229"/>
      <c r="AD1874" s="229"/>
      <c r="AE1874" s="229"/>
      <c r="AF1874" s="229"/>
      <c r="AG1874" s="251"/>
      <c r="AH1874" s="251"/>
      <c r="AI1874" s="229"/>
      <c r="AJ1874" s="218">
        <f t="shared" si="167"/>
        <v>1</v>
      </c>
      <c r="AK1874" s="84">
        <f t="shared" si="169"/>
        <v>1</v>
      </c>
    </row>
    <row r="1875" spans="1:37" s="84" customFormat="1" ht="16.5">
      <c r="A1875" s="229"/>
      <c r="B1875" s="41">
        <f t="shared" si="168"/>
        <v>1873</v>
      </c>
      <c r="C1875" s="683" t="s">
        <v>8178</v>
      </c>
      <c r="D1875" s="683" t="s">
        <v>8233</v>
      </c>
      <c r="E1875" s="251" t="s">
        <v>8234</v>
      </c>
      <c r="F1875" s="251"/>
      <c r="G1875" s="683" t="s">
        <v>8186</v>
      </c>
      <c r="H1875" s="251"/>
      <c r="I1875" s="251"/>
      <c r="J1875" s="251"/>
      <c r="K1875" s="251"/>
      <c r="L1875" s="229"/>
      <c r="M1875" s="229"/>
      <c r="N1875" s="251"/>
      <c r="O1875" s="251"/>
      <c r="P1875" s="251"/>
      <c r="Q1875" s="251"/>
      <c r="R1875" s="683" t="s">
        <v>8140</v>
      </c>
      <c r="S1875" s="229"/>
      <c r="T1875" s="229"/>
      <c r="U1875" s="229"/>
      <c r="V1875" s="229"/>
      <c r="W1875" s="229"/>
      <c r="X1875" s="229"/>
      <c r="Y1875" s="229"/>
      <c r="Z1875" s="229"/>
      <c r="AA1875" s="229"/>
      <c r="AB1875" s="229"/>
      <c r="AC1875" s="229"/>
      <c r="AD1875" s="229"/>
      <c r="AE1875" s="229"/>
      <c r="AF1875" s="229"/>
      <c r="AG1875" s="251"/>
      <c r="AH1875" s="251"/>
      <c r="AI1875" s="229"/>
      <c r="AJ1875" s="218">
        <f t="shared" si="167"/>
        <v>1</v>
      </c>
      <c r="AK1875" s="84">
        <f t="shared" si="169"/>
        <v>1</v>
      </c>
    </row>
    <row r="1876" spans="1:37" s="84" customFormat="1" ht="16.5">
      <c r="A1876" s="229"/>
      <c r="B1876" s="41">
        <f t="shared" si="168"/>
        <v>1874</v>
      </c>
      <c r="C1876" s="683" t="s">
        <v>8178</v>
      </c>
      <c r="D1876" s="683" t="s">
        <v>8235</v>
      </c>
      <c r="E1876" s="251" t="s">
        <v>8236</v>
      </c>
      <c r="F1876" s="251"/>
      <c r="G1876" s="683" t="s">
        <v>8189</v>
      </c>
      <c r="H1876" s="251"/>
      <c r="I1876" s="251"/>
      <c r="J1876" s="251"/>
      <c r="K1876" s="251"/>
      <c r="L1876" s="229"/>
      <c r="M1876" s="229"/>
      <c r="N1876" s="251"/>
      <c r="O1876" s="251"/>
      <c r="P1876" s="251"/>
      <c r="Q1876" s="251"/>
      <c r="R1876" s="683" t="s">
        <v>8140</v>
      </c>
      <c r="S1876" s="229"/>
      <c r="T1876" s="229"/>
      <c r="U1876" s="229"/>
      <c r="V1876" s="229"/>
      <c r="W1876" s="229"/>
      <c r="X1876" s="229"/>
      <c r="Y1876" s="229"/>
      <c r="Z1876" s="229"/>
      <c r="AA1876" s="229"/>
      <c r="AB1876" s="229"/>
      <c r="AC1876" s="229"/>
      <c r="AD1876" s="229"/>
      <c r="AE1876" s="229"/>
      <c r="AF1876" s="229"/>
      <c r="AG1876" s="251"/>
      <c r="AH1876" s="251"/>
      <c r="AI1876" s="229"/>
      <c r="AJ1876" s="218">
        <f t="shared" si="167"/>
        <v>1</v>
      </c>
      <c r="AK1876" s="84">
        <f t="shared" si="169"/>
        <v>1</v>
      </c>
    </row>
    <row r="1877" spans="1:37" s="84" customFormat="1" ht="16.5">
      <c r="A1877" s="229"/>
      <c r="B1877" s="41">
        <f t="shared" si="168"/>
        <v>1875</v>
      </c>
      <c r="C1877" s="683" t="s">
        <v>8178</v>
      </c>
      <c r="D1877" s="683" t="s">
        <v>8237</v>
      </c>
      <c r="E1877" s="251" t="s">
        <v>8238</v>
      </c>
      <c r="F1877" s="251"/>
      <c r="G1877" s="683" t="s">
        <v>8195</v>
      </c>
      <c r="H1877" s="251"/>
      <c r="I1877" s="251"/>
      <c r="J1877" s="251"/>
      <c r="K1877" s="251"/>
      <c r="L1877" s="229"/>
      <c r="M1877" s="229"/>
      <c r="N1877" s="251"/>
      <c r="O1877" s="251"/>
      <c r="P1877" s="251"/>
      <c r="Q1877" s="251"/>
      <c r="R1877" s="683" t="s">
        <v>8140</v>
      </c>
      <c r="S1877" s="229"/>
      <c r="T1877" s="229"/>
      <c r="U1877" s="229"/>
      <c r="V1877" s="229"/>
      <c r="W1877" s="229"/>
      <c r="X1877" s="229"/>
      <c r="Y1877" s="229"/>
      <c r="Z1877" s="229"/>
      <c r="AA1877" s="229"/>
      <c r="AB1877" s="229"/>
      <c r="AC1877" s="229"/>
      <c r="AD1877" s="229"/>
      <c r="AE1877" s="229"/>
      <c r="AF1877" s="229"/>
      <c r="AG1877" s="251"/>
      <c r="AH1877" s="251"/>
      <c r="AI1877" s="229"/>
      <c r="AJ1877" s="218">
        <f t="shared" si="167"/>
        <v>1</v>
      </c>
      <c r="AK1877" s="84">
        <f t="shared" si="169"/>
        <v>1</v>
      </c>
    </row>
    <row r="1878" spans="1:37" s="84" customFormat="1" ht="16.5">
      <c r="A1878" s="218"/>
      <c r="B1878" s="41">
        <f t="shared" si="168"/>
        <v>1876</v>
      </c>
      <c r="C1878" s="41" t="s">
        <v>3237</v>
      </c>
      <c r="D1878" s="158" t="s">
        <v>8239</v>
      </c>
      <c r="E1878" s="158" t="s">
        <v>8240</v>
      </c>
      <c r="F1878" s="158" t="str">
        <f t="shared" ref="F1878:F1883" si="170">MID(E1878,5,1)</f>
        <v>P</v>
      </c>
      <c r="G1878" s="41" t="s">
        <v>3473</v>
      </c>
      <c r="H1878" s="158">
        <v>8773.8819999999996</v>
      </c>
      <c r="I1878" s="158">
        <v>1.5</v>
      </c>
      <c r="J1878" s="158">
        <v>1.73</v>
      </c>
      <c r="K1878" s="158">
        <v>15.18</v>
      </c>
      <c r="L1878" s="158" t="s">
        <v>949</v>
      </c>
      <c r="M1878" s="158" t="s">
        <v>995</v>
      </c>
      <c r="N1878" s="158" t="s">
        <v>2018</v>
      </c>
      <c r="O1878" s="158" t="s">
        <v>8241</v>
      </c>
      <c r="P1878" s="158" t="s">
        <v>8242</v>
      </c>
      <c r="Q1878" s="158" t="s">
        <v>3392</v>
      </c>
      <c r="R1878" s="158" t="s">
        <v>945</v>
      </c>
      <c r="S1878" s="218"/>
      <c r="T1878" s="218"/>
      <c r="U1878" s="218"/>
      <c r="V1878" s="218"/>
      <c r="W1878" s="41" t="s">
        <v>3471</v>
      </c>
      <c r="X1878" s="218" t="s">
        <v>1087</v>
      </c>
      <c r="Y1878" s="218"/>
      <c r="Z1878" s="218"/>
      <c r="AA1878" s="218"/>
      <c r="AB1878" s="218"/>
      <c r="AC1878" s="218"/>
      <c r="AD1878" s="218"/>
      <c r="AE1878" s="245"/>
      <c r="AF1878" s="229" t="s">
        <v>605</v>
      </c>
      <c r="AG1878" s="251" t="s">
        <v>8170</v>
      </c>
      <c r="AH1878" s="245"/>
      <c r="AI1878" s="229"/>
      <c r="AJ1878" s="218">
        <f t="shared" si="167"/>
        <v>1</v>
      </c>
      <c r="AK1878" s="84">
        <f t="shared" si="169"/>
        <v>1</v>
      </c>
    </row>
    <row r="1879" spans="1:37" s="84" customFormat="1" ht="16.5">
      <c r="A1879" s="218"/>
      <c r="B1879" s="41">
        <f t="shared" si="168"/>
        <v>1877</v>
      </c>
      <c r="C1879" s="41" t="s">
        <v>3237</v>
      </c>
      <c r="D1879" s="158" t="s">
        <v>8243</v>
      </c>
      <c r="E1879" s="158" t="s">
        <v>8244</v>
      </c>
      <c r="F1879" s="158" t="str">
        <f t="shared" si="170"/>
        <v>P</v>
      </c>
      <c r="G1879" s="41" t="s">
        <v>3482</v>
      </c>
      <c r="H1879" s="158">
        <v>8590.6450000000004</v>
      </c>
      <c r="I1879" s="158">
        <v>1.5</v>
      </c>
      <c r="J1879" s="158">
        <v>1.73</v>
      </c>
      <c r="K1879" s="158">
        <v>14.86</v>
      </c>
      <c r="L1879" s="158" t="s">
        <v>949</v>
      </c>
      <c r="M1879" s="158" t="s">
        <v>995</v>
      </c>
      <c r="N1879" s="158" t="s">
        <v>2018</v>
      </c>
      <c r="O1879" s="158" t="s">
        <v>8241</v>
      </c>
      <c r="P1879" s="158" t="s">
        <v>8242</v>
      </c>
      <c r="Q1879" s="158" t="s">
        <v>3392</v>
      </c>
      <c r="R1879" s="158" t="s">
        <v>945</v>
      </c>
      <c r="S1879" s="218"/>
      <c r="T1879" s="218"/>
      <c r="U1879" s="218"/>
      <c r="V1879" s="218"/>
      <c r="W1879" s="41" t="s">
        <v>3480</v>
      </c>
      <c r="X1879" s="218" t="s">
        <v>1087</v>
      </c>
      <c r="Y1879" s="218"/>
      <c r="Z1879" s="218"/>
      <c r="AA1879" s="218"/>
      <c r="AB1879" s="218"/>
      <c r="AC1879" s="218"/>
      <c r="AD1879" s="218"/>
      <c r="AE1879" s="245"/>
      <c r="AF1879" s="229" t="s">
        <v>605</v>
      </c>
      <c r="AG1879" s="251" t="s">
        <v>8170</v>
      </c>
      <c r="AH1879" s="245"/>
      <c r="AI1879" s="229"/>
      <c r="AJ1879" s="218">
        <f t="shared" si="167"/>
        <v>1</v>
      </c>
      <c r="AK1879" s="84">
        <f t="shared" si="169"/>
        <v>1</v>
      </c>
    </row>
    <row r="1880" spans="1:37" s="84" customFormat="1" ht="16.5">
      <c r="A1880" s="218"/>
      <c r="B1880" s="41">
        <f t="shared" si="168"/>
        <v>1878</v>
      </c>
      <c r="C1880" s="41" t="s">
        <v>3237</v>
      </c>
      <c r="D1880" s="158" t="s">
        <v>8245</v>
      </c>
      <c r="E1880" s="158" t="s">
        <v>8246</v>
      </c>
      <c r="F1880" s="158" t="str">
        <f t="shared" si="170"/>
        <v>P</v>
      </c>
      <c r="G1880" s="41" t="s">
        <v>3345</v>
      </c>
      <c r="H1880" s="158">
        <v>85381.9</v>
      </c>
      <c r="I1880" s="158">
        <v>2</v>
      </c>
      <c r="J1880" s="158">
        <v>1.73</v>
      </c>
      <c r="K1880" s="158">
        <v>147.69999999999999</v>
      </c>
      <c r="L1880" s="158" t="s">
        <v>8247</v>
      </c>
      <c r="M1880" s="158" t="s">
        <v>995</v>
      </c>
      <c r="N1880" s="158" t="s">
        <v>2018</v>
      </c>
      <c r="O1880" s="158" t="s">
        <v>8241</v>
      </c>
      <c r="P1880" s="158" t="s">
        <v>8242</v>
      </c>
      <c r="Q1880" s="158" t="s">
        <v>3392</v>
      </c>
      <c r="R1880" s="158" t="s">
        <v>945</v>
      </c>
      <c r="S1880" s="218"/>
      <c r="T1880" s="218"/>
      <c r="U1880" s="218"/>
      <c r="V1880" s="218"/>
      <c r="W1880" s="41" t="s">
        <v>3342</v>
      </c>
      <c r="X1880" s="218" t="s">
        <v>1087</v>
      </c>
      <c r="Y1880" s="218"/>
      <c r="Z1880" s="218"/>
      <c r="AA1880" s="218"/>
      <c r="AB1880" s="218"/>
      <c r="AC1880" s="218"/>
      <c r="AD1880" s="218"/>
      <c r="AE1880" s="245"/>
      <c r="AF1880" s="229" t="s">
        <v>605</v>
      </c>
      <c r="AG1880" s="251" t="s">
        <v>8170</v>
      </c>
      <c r="AH1880" s="245"/>
      <c r="AI1880" s="229"/>
      <c r="AJ1880" s="218">
        <f t="shared" si="167"/>
        <v>1</v>
      </c>
      <c r="AK1880" s="84">
        <f t="shared" si="169"/>
        <v>1</v>
      </c>
    </row>
    <row r="1881" spans="1:37" s="84" customFormat="1" ht="16.5">
      <c r="A1881" s="218"/>
      <c r="B1881" s="41">
        <f t="shared" si="168"/>
        <v>1879</v>
      </c>
      <c r="C1881" s="41" t="s">
        <v>3237</v>
      </c>
      <c r="D1881" s="158" t="s">
        <v>8248</v>
      </c>
      <c r="E1881" s="158" t="s">
        <v>8249</v>
      </c>
      <c r="F1881" s="158" t="str">
        <f t="shared" si="170"/>
        <v>P</v>
      </c>
      <c r="G1881" s="41" t="s">
        <v>3473</v>
      </c>
      <c r="H1881" s="158">
        <v>8773.8819999999996</v>
      </c>
      <c r="I1881" s="158">
        <v>1.5</v>
      </c>
      <c r="J1881" s="158">
        <v>1.73</v>
      </c>
      <c r="K1881" s="158">
        <v>15.18</v>
      </c>
      <c r="L1881" s="158" t="s">
        <v>949</v>
      </c>
      <c r="M1881" s="158" t="s">
        <v>995</v>
      </c>
      <c r="N1881" s="158" t="s">
        <v>2018</v>
      </c>
      <c r="O1881" s="158" t="s">
        <v>8250</v>
      </c>
      <c r="P1881" s="158" t="s">
        <v>8251</v>
      </c>
      <c r="Q1881" s="158" t="s">
        <v>3392</v>
      </c>
      <c r="R1881" s="158" t="s">
        <v>945</v>
      </c>
      <c r="S1881" s="218"/>
      <c r="T1881" s="218"/>
      <c r="U1881" s="218"/>
      <c r="V1881" s="218"/>
      <c r="W1881" s="41" t="s">
        <v>3471</v>
      </c>
      <c r="X1881" s="218" t="s">
        <v>1087</v>
      </c>
      <c r="Y1881" s="218"/>
      <c r="Z1881" s="218"/>
      <c r="AA1881" s="218"/>
      <c r="AB1881" s="218"/>
      <c r="AC1881" s="218"/>
      <c r="AD1881" s="218"/>
      <c r="AE1881" s="245"/>
      <c r="AF1881" s="229" t="s">
        <v>605</v>
      </c>
      <c r="AG1881" s="251" t="s">
        <v>8170</v>
      </c>
      <c r="AH1881" s="245"/>
      <c r="AI1881" s="229"/>
      <c r="AJ1881" s="218">
        <f t="shared" si="167"/>
        <v>1</v>
      </c>
      <c r="AK1881" s="84">
        <f t="shared" si="169"/>
        <v>1</v>
      </c>
    </row>
    <row r="1882" spans="1:37" s="84" customFormat="1" ht="16.5">
      <c r="A1882" s="218"/>
      <c r="B1882" s="41">
        <f t="shared" si="168"/>
        <v>1880</v>
      </c>
      <c r="C1882" s="41" t="s">
        <v>3237</v>
      </c>
      <c r="D1882" s="158" t="s">
        <v>8252</v>
      </c>
      <c r="E1882" s="158" t="s">
        <v>8253</v>
      </c>
      <c r="F1882" s="158" t="str">
        <f t="shared" si="170"/>
        <v>P</v>
      </c>
      <c r="G1882" s="41" t="s">
        <v>3482</v>
      </c>
      <c r="H1882" s="158">
        <v>8590.6450000000004</v>
      </c>
      <c r="I1882" s="158">
        <v>1.5</v>
      </c>
      <c r="J1882" s="158">
        <v>1.73</v>
      </c>
      <c r="K1882" s="158">
        <v>14.86</v>
      </c>
      <c r="L1882" s="158" t="s">
        <v>949</v>
      </c>
      <c r="M1882" s="158" t="s">
        <v>995</v>
      </c>
      <c r="N1882" s="158" t="s">
        <v>2018</v>
      </c>
      <c r="O1882" s="158" t="s">
        <v>8250</v>
      </c>
      <c r="P1882" s="158" t="s">
        <v>8251</v>
      </c>
      <c r="Q1882" s="158" t="s">
        <v>3392</v>
      </c>
      <c r="R1882" s="158" t="s">
        <v>945</v>
      </c>
      <c r="S1882" s="218"/>
      <c r="T1882" s="218"/>
      <c r="U1882" s="218"/>
      <c r="V1882" s="218"/>
      <c r="W1882" s="41" t="s">
        <v>3480</v>
      </c>
      <c r="X1882" s="218" t="s">
        <v>1087</v>
      </c>
      <c r="Y1882" s="218"/>
      <c r="Z1882" s="218"/>
      <c r="AA1882" s="218"/>
      <c r="AB1882" s="218"/>
      <c r="AC1882" s="218"/>
      <c r="AD1882" s="218"/>
      <c r="AE1882" s="245"/>
      <c r="AF1882" s="229" t="s">
        <v>605</v>
      </c>
      <c r="AG1882" s="251" t="s">
        <v>8170</v>
      </c>
      <c r="AH1882" s="245"/>
      <c r="AI1882" s="229"/>
      <c r="AJ1882" s="218">
        <f t="shared" si="167"/>
        <v>1</v>
      </c>
      <c r="AK1882" s="84">
        <f t="shared" si="169"/>
        <v>1</v>
      </c>
    </row>
    <row r="1883" spans="1:37" s="84" customFormat="1" ht="16.5">
      <c r="A1883" s="218"/>
      <c r="B1883" s="41">
        <f t="shared" si="168"/>
        <v>1881</v>
      </c>
      <c r="C1883" s="41" t="s">
        <v>3237</v>
      </c>
      <c r="D1883" s="158" t="s">
        <v>8254</v>
      </c>
      <c r="E1883" s="158" t="s">
        <v>8255</v>
      </c>
      <c r="F1883" s="158" t="str">
        <f t="shared" si="170"/>
        <v>P</v>
      </c>
      <c r="G1883" s="41" t="s">
        <v>3345</v>
      </c>
      <c r="H1883" s="158">
        <v>85381.9</v>
      </c>
      <c r="I1883" s="158">
        <v>2</v>
      </c>
      <c r="J1883" s="158">
        <v>1.73</v>
      </c>
      <c r="K1883" s="158">
        <v>147.69999999999999</v>
      </c>
      <c r="L1883" s="158" t="s">
        <v>8247</v>
      </c>
      <c r="M1883" s="158" t="s">
        <v>995</v>
      </c>
      <c r="N1883" s="158" t="s">
        <v>2018</v>
      </c>
      <c r="O1883" s="158" t="s">
        <v>8250</v>
      </c>
      <c r="P1883" s="158" t="s">
        <v>8251</v>
      </c>
      <c r="Q1883" s="158" t="s">
        <v>3392</v>
      </c>
      <c r="R1883" s="158" t="s">
        <v>945</v>
      </c>
      <c r="S1883" s="218"/>
      <c r="T1883" s="218"/>
      <c r="U1883" s="218"/>
      <c r="V1883" s="218"/>
      <c r="W1883" s="41" t="s">
        <v>3342</v>
      </c>
      <c r="X1883" s="218" t="s">
        <v>1087</v>
      </c>
      <c r="Y1883" s="218"/>
      <c r="Z1883" s="218"/>
      <c r="AA1883" s="218"/>
      <c r="AB1883" s="218"/>
      <c r="AC1883" s="218"/>
      <c r="AD1883" s="218"/>
      <c r="AE1883" s="245"/>
      <c r="AF1883" s="229" t="s">
        <v>605</v>
      </c>
      <c r="AG1883" s="251" t="s">
        <v>8170</v>
      </c>
      <c r="AH1883" s="245"/>
      <c r="AI1883" s="229"/>
      <c r="AJ1883" s="218">
        <f t="shared" si="167"/>
        <v>1</v>
      </c>
      <c r="AK1883" s="84">
        <f t="shared" si="169"/>
        <v>1</v>
      </c>
    </row>
    <row r="1884" spans="1:37" s="84" customFormat="1" ht="16.5">
      <c r="A1884" s="229"/>
      <c r="B1884" s="41">
        <f t="shared" si="168"/>
        <v>1882</v>
      </c>
      <c r="C1884" s="281" t="s">
        <v>5087</v>
      </c>
      <c r="D1884" s="291" t="s">
        <v>8256</v>
      </c>
      <c r="E1884" s="7" t="s">
        <v>8257</v>
      </c>
      <c r="F1884" s="291" t="str">
        <f t="shared" ref="F1884:F1915" si="171">MID(D1884,4,1)</f>
        <v>P</v>
      </c>
      <c r="G1884" s="281" t="s">
        <v>8258</v>
      </c>
      <c r="H1884" s="158">
        <v>612971.59900000005</v>
      </c>
      <c r="I1884" s="158">
        <v>2.5</v>
      </c>
      <c r="J1884" s="158">
        <v>1.1499999999999999</v>
      </c>
      <c r="K1884" s="41">
        <v>715</v>
      </c>
      <c r="L1884" s="158" t="s">
        <v>1454</v>
      </c>
      <c r="M1884" s="158" t="s">
        <v>8259</v>
      </c>
      <c r="N1884" s="158" t="s">
        <v>1148</v>
      </c>
      <c r="O1884" s="158" t="s">
        <v>1456</v>
      </c>
      <c r="P1884" s="106" t="s">
        <v>1132</v>
      </c>
      <c r="Q1884" s="106" t="s">
        <v>1457</v>
      </c>
      <c r="R1884" s="1081" t="s">
        <v>1459</v>
      </c>
      <c r="S1884" s="232" t="s">
        <v>1458</v>
      </c>
      <c r="T1884" s="232" t="s">
        <v>1014</v>
      </c>
      <c r="U1884" s="229"/>
      <c r="V1884" s="229"/>
      <c r="W1884" s="229" t="s">
        <v>1460</v>
      </c>
      <c r="X1884" s="229" t="s">
        <v>1458</v>
      </c>
      <c r="Y1884" s="229" t="s">
        <v>1461</v>
      </c>
      <c r="Z1884" s="229" t="s">
        <v>1459</v>
      </c>
      <c r="AA1884" s="229" t="s">
        <v>1462</v>
      </c>
      <c r="AB1884" s="229" t="s">
        <v>1014</v>
      </c>
      <c r="AC1884" s="229"/>
      <c r="AD1884" s="229"/>
      <c r="AE1884" s="218" t="s">
        <v>1584</v>
      </c>
      <c r="AF1884" s="229" t="s">
        <v>223</v>
      </c>
      <c r="AG1884" s="229"/>
      <c r="AH1884" s="229"/>
      <c r="AI1884" s="229"/>
      <c r="AJ1884" s="218">
        <f t="shared" si="167"/>
        <v>1</v>
      </c>
      <c r="AK1884" s="84">
        <f t="shared" si="169"/>
        <v>1</v>
      </c>
    </row>
    <row r="1885" spans="1:37" s="84" customFormat="1" ht="16.5">
      <c r="A1885" s="229"/>
      <c r="B1885" s="41">
        <f t="shared" si="168"/>
        <v>1883</v>
      </c>
      <c r="C1885" s="281" t="s">
        <v>5087</v>
      </c>
      <c r="D1885" s="291" t="s">
        <v>4805</v>
      </c>
      <c r="E1885" s="7" t="s">
        <v>4806</v>
      </c>
      <c r="F1885" s="291" t="str">
        <f t="shared" si="171"/>
        <v>P</v>
      </c>
      <c r="G1885" s="281" t="s">
        <v>4808</v>
      </c>
      <c r="H1885" s="158">
        <v>612971.59900000005</v>
      </c>
      <c r="I1885" s="158">
        <v>2.5</v>
      </c>
      <c r="J1885" s="158">
        <v>1.1499999999999999</v>
      </c>
      <c r="K1885" s="41">
        <v>715</v>
      </c>
      <c r="L1885" s="158" t="s">
        <v>1454</v>
      </c>
      <c r="M1885" s="158" t="s">
        <v>4809</v>
      </c>
      <c r="N1885" s="158" t="s">
        <v>1148</v>
      </c>
      <c r="O1885" s="158" t="s">
        <v>1456</v>
      </c>
      <c r="P1885" s="106" t="s">
        <v>1132</v>
      </c>
      <c r="Q1885" s="106" t="s">
        <v>1457</v>
      </c>
      <c r="R1885" s="1081" t="s">
        <v>1459</v>
      </c>
      <c r="S1885" s="232" t="s">
        <v>1458</v>
      </c>
      <c r="T1885" s="232" t="s">
        <v>1014</v>
      </c>
      <c r="U1885" s="229"/>
      <c r="V1885" s="229"/>
      <c r="W1885" s="229" t="s">
        <v>1460</v>
      </c>
      <c r="X1885" s="229" t="s">
        <v>1458</v>
      </c>
      <c r="Y1885" s="229" t="s">
        <v>1461</v>
      </c>
      <c r="Z1885" s="229" t="s">
        <v>1459</v>
      </c>
      <c r="AA1885" s="229" t="s">
        <v>1462</v>
      </c>
      <c r="AB1885" s="229" t="s">
        <v>1014</v>
      </c>
      <c r="AC1885" s="229"/>
      <c r="AD1885" s="229"/>
      <c r="AE1885" s="218" t="s">
        <v>1584</v>
      </c>
      <c r="AF1885" s="229" t="s">
        <v>223</v>
      </c>
      <c r="AG1885" s="229"/>
      <c r="AH1885" s="229"/>
      <c r="AI1885" s="229"/>
      <c r="AJ1885" s="218">
        <f t="shared" si="167"/>
        <v>1</v>
      </c>
      <c r="AK1885" s="84">
        <f t="shared" si="169"/>
        <v>1</v>
      </c>
    </row>
    <row r="1886" spans="1:37" s="84" customFormat="1" ht="16.5">
      <c r="A1886" s="229"/>
      <c r="B1886" s="41">
        <f t="shared" si="168"/>
        <v>1884</v>
      </c>
      <c r="C1886" s="281" t="s">
        <v>5087</v>
      </c>
      <c r="D1886" s="291" t="s">
        <v>8260</v>
      </c>
      <c r="E1886" s="7" t="s">
        <v>8261</v>
      </c>
      <c r="F1886" s="291" t="str">
        <f t="shared" si="171"/>
        <v>P</v>
      </c>
      <c r="G1886" s="281" t="s">
        <v>8262</v>
      </c>
      <c r="H1886" s="158">
        <v>99435.86</v>
      </c>
      <c r="I1886" s="158">
        <v>2.5</v>
      </c>
      <c r="J1886" s="158">
        <v>1.04</v>
      </c>
      <c r="K1886" s="41">
        <v>102</v>
      </c>
      <c r="L1886" s="158" t="s">
        <v>1472</v>
      </c>
      <c r="M1886" s="158" t="s">
        <v>8263</v>
      </c>
      <c r="N1886" s="158" t="s">
        <v>1148</v>
      </c>
      <c r="O1886" s="158" t="s">
        <v>1474</v>
      </c>
      <c r="P1886" s="106" t="s">
        <v>1132</v>
      </c>
      <c r="Q1886" s="160" t="s">
        <v>1475</v>
      </c>
      <c r="R1886" s="1081" t="s">
        <v>1458</v>
      </c>
      <c r="S1886" s="221" t="s">
        <v>1015</v>
      </c>
      <c r="T1886" s="41"/>
      <c r="U1886" s="229"/>
      <c r="V1886" s="229"/>
      <c r="W1886" s="229" t="s">
        <v>1476</v>
      </c>
      <c r="X1886" s="229" t="s">
        <v>1458</v>
      </c>
      <c r="Y1886" s="229" t="s">
        <v>1477</v>
      </c>
      <c r="Z1886" s="229" t="s">
        <v>1014</v>
      </c>
      <c r="AA1886" s="229"/>
      <c r="AB1886" s="229"/>
      <c r="AC1886" s="229"/>
      <c r="AD1886" s="229"/>
      <c r="AE1886" s="218" t="s">
        <v>4814</v>
      </c>
      <c r="AF1886" s="229" t="s">
        <v>223</v>
      </c>
      <c r="AG1886" s="229"/>
      <c r="AH1886" s="229"/>
      <c r="AI1886" s="229"/>
      <c r="AJ1886" s="218">
        <f t="shared" si="167"/>
        <v>1</v>
      </c>
      <c r="AK1886" s="84">
        <f t="shared" si="169"/>
        <v>1</v>
      </c>
    </row>
    <row r="1887" spans="1:37" s="84" customFormat="1" ht="16.5">
      <c r="A1887" s="229"/>
      <c r="B1887" s="41">
        <f t="shared" si="168"/>
        <v>1885</v>
      </c>
      <c r="C1887" s="281" t="s">
        <v>5087</v>
      </c>
      <c r="D1887" s="291" t="s">
        <v>4811</v>
      </c>
      <c r="E1887" s="7" t="s">
        <v>4812</v>
      </c>
      <c r="F1887" s="291" t="str">
        <f t="shared" si="171"/>
        <v>P</v>
      </c>
      <c r="G1887" s="281" t="s">
        <v>4815</v>
      </c>
      <c r="H1887" s="158">
        <v>99435.86</v>
      </c>
      <c r="I1887" s="158">
        <v>2.5</v>
      </c>
      <c r="J1887" s="158">
        <v>1.04</v>
      </c>
      <c r="K1887" s="41">
        <v>102</v>
      </c>
      <c r="L1887" s="158" t="s">
        <v>1472</v>
      </c>
      <c r="M1887" s="158" t="s">
        <v>4816</v>
      </c>
      <c r="N1887" s="158" t="s">
        <v>1148</v>
      </c>
      <c r="O1887" s="158" t="s">
        <v>1474</v>
      </c>
      <c r="P1887" s="106" t="s">
        <v>1132</v>
      </c>
      <c r="Q1887" s="160" t="s">
        <v>1475</v>
      </c>
      <c r="R1887" s="1081" t="s">
        <v>1458</v>
      </c>
      <c r="S1887" s="221" t="s">
        <v>1015</v>
      </c>
      <c r="T1887" s="41"/>
      <c r="U1887" s="229"/>
      <c r="V1887" s="229"/>
      <c r="W1887" s="229" t="s">
        <v>1476</v>
      </c>
      <c r="X1887" s="229" t="s">
        <v>1458</v>
      </c>
      <c r="Y1887" s="229" t="s">
        <v>1477</v>
      </c>
      <c r="Z1887" s="229" t="s">
        <v>1014</v>
      </c>
      <c r="AA1887" s="229"/>
      <c r="AB1887" s="229"/>
      <c r="AC1887" s="229"/>
      <c r="AD1887" s="229"/>
      <c r="AE1887" s="218" t="s">
        <v>4814</v>
      </c>
      <c r="AF1887" s="229" t="s">
        <v>223</v>
      </c>
      <c r="AG1887" s="229"/>
      <c r="AH1887" s="229"/>
      <c r="AI1887" s="229"/>
      <c r="AJ1887" s="218">
        <f t="shared" si="167"/>
        <v>1</v>
      </c>
      <c r="AK1887" s="84">
        <f t="shared" si="169"/>
        <v>1</v>
      </c>
    </row>
    <row r="1888" spans="1:37" s="84" customFormat="1" ht="16.5">
      <c r="A1888" s="229"/>
      <c r="B1888" s="41">
        <f t="shared" si="168"/>
        <v>1886</v>
      </c>
      <c r="C1888" s="281" t="s">
        <v>5087</v>
      </c>
      <c r="D1888" s="291" t="s">
        <v>8264</v>
      </c>
      <c r="E1888" s="7" t="s">
        <v>8265</v>
      </c>
      <c r="F1888" s="291" t="str">
        <f t="shared" si="171"/>
        <v>P</v>
      </c>
      <c r="G1888" s="281" t="s">
        <v>8266</v>
      </c>
      <c r="H1888" s="158">
        <v>159996.06</v>
      </c>
      <c r="I1888" s="158">
        <v>2.5</v>
      </c>
      <c r="J1888" s="158">
        <v>1.04</v>
      </c>
      <c r="K1888" s="41">
        <v>164</v>
      </c>
      <c r="L1888" s="158" t="s">
        <v>1531</v>
      </c>
      <c r="M1888" s="158" t="s">
        <v>8263</v>
      </c>
      <c r="N1888" s="158" t="s">
        <v>1148</v>
      </c>
      <c r="O1888" s="158" t="s">
        <v>1474</v>
      </c>
      <c r="P1888" s="106" t="s">
        <v>1132</v>
      </c>
      <c r="Q1888" s="160" t="s">
        <v>1475</v>
      </c>
      <c r="R1888" s="1081" t="s">
        <v>1458</v>
      </c>
      <c r="S1888" s="232" t="s">
        <v>1014</v>
      </c>
      <c r="T1888" s="41"/>
      <c r="U1888" s="229"/>
      <c r="V1888" s="229"/>
      <c r="W1888" s="229" t="s">
        <v>1532</v>
      </c>
      <c r="X1888" s="229" t="s">
        <v>1458</v>
      </c>
      <c r="Y1888" s="229" t="s">
        <v>1533</v>
      </c>
      <c r="Z1888" s="229" t="s">
        <v>1014</v>
      </c>
      <c r="AA1888" s="229"/>
      <c r="AB1888" s="229"/>
      <c r="AC1888" s="229"/>
      <c r="AD1888" s="229"/>
      <c r="AE1888" s="218" t="s">
        <v>1081</v>
      </c>
      <c r="AF1888" s="229" t="s">
        <v>223</v>
      </c>
      <c r="AG1888" s="229"/>
      <c r="AH1888" s="229"/>
      <c r="AI1888" s="229"/>
      <c r="AJ1888" s="218">
        <f t="shared" si="167"/>
        <v>1</v>
      </c>
      <c r="AK1888" s="84">
        <f t="shared" si="169"/>
        <v>1</v>
      </c>
    </row>
    <row r="1889" spans="1:38" s="84" customFormat="1" ht="16.5">
      <c r="A1889" s="229"/>
      <c r="B1889" s="41">
        <f t="shared" ref="B1889:B1952" si="172">ROW()-2</f>
        <v>1887</v>
      </c>
      <c r="C1889" s="281" t="s">
        <v>5087</v>
      </c>
      <c r="D1889" s="291" t="s">
        <v>4827</v>
      </c>
      <c r="E1889" s="7" t="s">
        <v>8267</v>
      </c>
      <c r="F1889" s="291" t="str">
        <f t="shared" si="171"/>
        <v>P</v>
      </c>
      <c r="G1889" s="281" t="s">
        <v>4830</v>
      </c>
      <c r="H1889" s="158">
        <v>159996.06</v>
      </c>
      <c r="I1889" s="158">
        <v>2.5</v>
      </c>
      <c r="J1889" s="158">
        <v>1.04</v>
      </c>
      <c r="K1889" s="41">
        <v>164</v>
      </c>
      <c r="L1889" s="158" t="s">
        <v>1531</v>
      </c>
      <c r="M1889" s="158" t="s">
        <v>4816</v>
      </c>
      <c r="N1889" s="158" t="s">
        <v>1148</v>
      </c>
      <c r="O1889" s="158" t="s">
        <v>1474</v>
      </c>
      <c r="P1889" s="106" t="s">
        <v>1132</v>
      </c>
      <c r="Q1889" s="160" t="s">
        <v>1475</v>
      </c>
      <c r="R1889" s="1081" t="s">
        <v>1458</v>
      </c>
      <c r="S1889" s="232" t="s">
        <v>1014</v>
      </c>
      <c r="T1889" s="41"/>
      <c r="U1889" s="229"/>
      <c r="V1889" s="229"/>
      <c r="W1889" s="229" t="s">
        <v>1532</v>
      </c>
      <c r="X1889" s="229" t="s">
        <v>1458</v>
      </c>
      <c r="Y1889" s="229" t="s">
        <v>1533</v>
      </c>
      <c r="Z1889" s="229" t="s">
        <v>1014</v>
      </c>
      <c r="AA1889" s="229"/>
      <c r="AB1889" s="229"/>
      <c r="AC1889" s="229"/>
      <c r="AD1889" s="229"/>
      <c r="AE1889" s="218" t="s">
        <v>1081</v>
      </c>
      <c r="AF1889" s="229" t="s">
        <v>223</v>
      </c>
      <c r="AG1889" s="229"/>
      <c r="AH1889" s="229"/>
      <c r="AI1889" s="229"/>
      <c r="AJ1889" s="218">
        <f t="shared" si="167"/>
        <v>1</v>
      </c>
      <c r="AK1889" s="84">
        <f t="shared" si="169"/>
        <v>1</v>
      </c>
    </row>
    <row r="1890" spans="1:38" s="84" customFormat="1" ht="16.5">
      <c r="A1890" s="218"/>
      <c r="B1890" s="41">
        <f t="shared" si="172"/>
        <v>1888</v>
      </c>
      <c r="C1890" s="218" t="s">
        <v>466</v>
      </c>
      <c r="D1890" s="158" t="s">
        <v>8268</v>
      </c>
      <c r="E1890" s="106" t="s">
        <v>8269</v>
      </c>
      <c r="F1890" s="158" t="str">
        <f t="shared" si="171"/>
        <v>P</v>
      </c>
      <c r="G1890" s="41" t="s">
        <v>4912</v>
      </c>
      <c r="H1890" s="245">
        <v>337885.37514000002</v>
      </c>
      <c r="I1890" s="245">
        <v>2</v>
      </c>
      <c r="J1890" s="245">
        <v>1.04</v>
      </c>
      <c r="K1890" s="218">
        <f>J1890*H1890/1000</f>
        <v>351.40079014560001</v>
      </c>
      <c r="L1890" s="245" t="s">
        <v>4913</v>
      </c>
      <c r="M1890" s="245" t="s">
        <v>8270</v>
      </c>
      <c r="N1890" s="158" t="s">
        <v>1148</v>
      </c>
      <c r="O1890" s="158" t="s">
        <v>1474</v>
      </c>
      <c r="P1890" s="106" t="s">
        <v>1132</v>
      </c>
      <c r="Q1890" s="160" t="s">
        <v>1475</v>
      </c>
      <c r="R1890" s="247" t="s">
        <v>1142</v>
      </c>
      <c r="S1890" s="218"/>
      <c r="T1890" s="218"/>
      <c r="U1890" s="218"/>
      <c r="V1890" s="218"/>
      <c r="W1890" s="218" t="s">
        <v>2452</v>
      </c>
      <c r="X1890" s="218" t="s">
        <v>1142</v>
      </c>
      <c r="Y1890" s="218" t="s">
        <v>2453</v>
      </c>
      <c r="Z1890" s="218" t="s">
        <v>1142</v>
      </c>
      <c r="AA1890" s="218" t="s">
        <v>2454</v>
      </c>
      <c r="AB1890" s="218" t="s">
        <v>1458</v>
      </c>
      <c r="AC1890" s="218"/>
      <c r="AD1890" s="218"/>
      <c r="AE1890" s="218" t="s">
        <v>1209</v>
      </c>
      <c r="AF1890" s="218" t="s">
        <v>90</v>
      </c>
      <c r="AG1890" s="218" t="s">
        <v>8271</v>
      </c>
      <c r="AH1890" s="218"/>
      <c r="AI1890" s="229"/>
      <c r="AJ1890" s="218">
        <f t="shared" ref="AJ1890:AJ1953" si="173">COUNTIFS(D:D,D1890)</f>
        <v>1</v>
      </c>
      <c r="AK1890" s="84">
        <f t="shared" si="169"/>
        <v>1</v>
      </c>
    </row>
    <row r="1891" spans="1:38" s="84" customFormat="1" ht="16.5">
      <c r="A1891" s="218"/>
      <c r="B1891" s="41">
        <f t="shared" si="172"/>
        <v>1889</v>
      </c>
      <c r="C1891" s="218" t="s">
        <v>466</v>
      </c>
      <c r="D1891" s="158" t="s">
        <v>4911</v>
      </c>
      <c r="E1891" s="106" t="s">
        <v>4910</v>
      </c>
      <c r="F1891" s="158" t="str">
        <f t="shared" si="171"/>
        <v>P</v>
      </c>
      <c r="G1891" s="41" t="s">
        <v>4912</v>
      </c>
      <c r="H1891" s="245">
        <v>337885.37514000002</v>
      </c>
      <c r="I1891" s="245">
        <v>2</v>
      </c>
      <c r="J1891" s="245">
        <v>1.04</v>
      </c>
      <c r="K1891" s="218">
        <f>J1891*H1891/1000</f>
        <v>351.40079014560001</v>
      </c>
      <c r="L1891" s="245" t="s">
        <v>4913</v>
      </c>
      <c r="M1891" s="245" t="s">
        <v>4914</v>
      </c>
      <c r="N1891" s="158" t="s">
        <v>1148</v>
      </c>
      <c r="O1891" s="158" t="s">
        <v>1474</v>
      </c>
      <c r="P1891" s="106" t="s">
        <v>1132</v>
      </c>
      <c r="Q1891" s="160" t="s">
        <v>1475</v>
      </c>
      <c r="R1891" s="247" t="s">
        <v>1142</v>
      </c>
      <c r="S1891" s="218"/>
      <c r="T1891" s="218"/>
      <c r="U1891" s="218"/>
      <c r="V1891" s="218"/>
      <c r="W1891" s="218" t="s">
        <v>2452</v>
      </c>
      <c r="X1891" s="218" t="s">
        <v>1142</v>
      </c>
      <c r="Y1891" s="218" t="s">
        <v>2453</v>
      </c>
      <c r="Z1891" s="218" t="s">
        <v>1142</v>
      </c>
      <c r="AA1891" s="218" t="s">
        <v>2454</v>
      </c>
      <c r="AB1891" s="218" t="s">
        <v>1458</v>
      </c>
      <c r="AC1891" s="218"/>
      <c r="AD1891" s="218"/>
      <c r="AE1891" s="218" t="s">
        <v>1209</v>
      </c>
      <c r="AF1891" s="218" t="s">
        <v>90</v>
      </c>
      <c r="AG1891" s="218" t="s">
        <v>8271</v>
      </c>
      <c r="AH1891" s="218"/>
      <c r="AI1891" s="229"/>
      <c r="AJ1891" s="218">
        <f t="shared" si="173"/>
        <v>1</v>
      </c>
      <c r="AK1891" s="84">
        <f t="shared" si="169"/>
        <v>1</v>
      </c>
    </row>
    <row r="1892" spans="1:38" s="84" customFormat="1" ht="16.5">
      <c r="A1892" s="218"/>
      <c r="B1892" s="41">
        <f t="shared" si="172"/>
        <v>1890</v>
      </c>
      <c r="C1892" s="218" t="s">
        <v>466</v>
      </c>
      <c r="D1892" s="158" t="s">
        <v>8272</v>
      </c>
      <c r="E1892" s="106" t="s">
        <v>8273</v>
      </c>
      <c r="F1892" s="158" t="str">
        <f t="shared" si="171"/>
        <v>P</v>
      </c>
      <c r="G1892" s="41" t="s">
        <v>4919</v>
      </c>
      <c r="H1892" s="294">
        <v>11809.781999999999</v>
      </c>
      <c r="I1892" s="294">
        <v>2</v>
      </c>
      <c r="J1892" s="294">
        <v>1.04</v>
      </c>
      <c r="K1892" s="294">
        <v>12.2821733</v>
      </c>
      <c r="L1892" s="250" t="s">
        <v>2469</v>
      </c>
      <c r="M1892" s="245" t="s">
        <v>8270</v>
      </c>
      <c r="N1892" s="158" t="s">
        <v>1148</v>
      </c>
      <c r="O1892" s="158" t="s">
        <v>1474</v>
      </c>
      <c r="P1892" s="106" t="s">
        <v>1132</v>
      </c>
      <c r="Q1892" s="160" t="s">
        <v>1475</v>
      </c>
      <c r="R1892" s="106" t="s">
        <v>1087</v>
      </c>
      <c r="S1892" s="218"/>
      <c r="T1892" s="218"/>
      <c r="U1892" s="218"/>
      <c r="V1892" s="218"/>
      <c r="W1892" s="218" t="s">
        <v>2471</v>
      </c>
      <c r="X1892" s="29" t="s">
        <v>1087</v>
      </c>
      <c r="Y1892" s="218"/>
      <c r="Z1892" s="218"/>
      <c r="AA1892" s="218"/>
      <c r="AB1892" s="218"/>
      <c r="AC1892" s="218"/>
      <c r="AD1892" s="218"/>
      <c r="AE1892" s="218" t="s">
        <v>1059</v>
      </c>
      <c r="AF1892" s="218" t="s">
        <v>90</v>
      </c>
      <c r="AG1892" s="218" t="s">
        <v>8271</v>
      </c>
      <c r="AH1892" s="218"/>
      <c r="AI1892" s="229"/>
      <c r="AJ1892" s="218">
        <f t="shared" si="173"/>
        <v>1</v>
      </c>
      <c r="AK1892" s="84">
        <f t="shared" si="169"/>
        <v>1</v>
      </c>
    </row>
    <row r="1893" spans="1:38" s="84" customFormat="1" ht="16.5">
      <c r="A1893" s="218"/>
      <c r="B1893" s="41">
        <f t="shared" si="172"/>
        <v>1891</v>
      </c>
      <c r="C1893" s="218" t="s">
        <v>466</v>
      </c>
      <c r="D1893" s="158" t="s">
        <v>4918</v>
      </c>
      <c r="E1893" s="106" t="s">
        <v>4917</v>
      </c>
      <c r="F1893" s="158" t="str">
        <f t="shared" si="171"/>
        <v>P</v>
      </c>
      <c r="G1893" s="41" t="s">
        <v>4919</v>
      </c>
      <c r="H1893" s="294">
        <v>11809.781999999999</v>
      </c>
      <c r="I1893" s="294">
        <v>2</v>
      </c>
      <c r="J1893" s="294">
        <v>1.04</v>
      </c>
      <c r="K1893" s="294">
        <v>12.2821733</v>
      </c>
      <c r="L1893" s="250" t="s">
        <v>2469</v>
      </c>
      <c r="M1893" s="245" t="s">
        <v>4914</v>
      </c>
      <c r="N1893" s="158" t="s">
        <v>1148</v>
      </c>
      <c r="O1893" s="158" t="s">
        <v>1474</v>
      </c>
      <c r="P1893" s="106" t="s">
        <v>1132</v>
      </c>
      <c r="Q1893" s="160" t="s">
        <v>1475</v>
      </c>
      <c r="R1893" s="106" t="s">
        <v>1087</v>
      </c>
      <c r="S1893" s="218"/>
      <c r="T1893" s="218"/>
      <c r="U1893" s="218"/>
      <c r="V1893" s="218"/>
      <c r="W1893" s="218" t="s">
        <v>2471</v>
      </c>
      <c r="X1893" s="29" t="s">
        <v>1087</v>
      </c>
      <c r="Y1893" s="218"/>
      <c r="Z1893" s="218"/>
      <c r="AA1893" s="218"/>
      <c r="AB1893" s="218"/>
      <c r="AC1893" s="218"/>
      <c r="AD1893" s="218"/>
      <c r="AE1893" s="218" t="s">
        <v>1059</v>
      </c>
      <c r="AF1893" s="218" t="s">
        <v>90</v>
      </c>
      <c r="AG1893" s="218" t="s">
        <v>8271</v>
      </c>
      <c r="AH1893" s="218"/>
      <c r="AI1893" s="229"/>
      <c r="AJ1893" s="218">
        <f t="shared" si="173"/>
        <v>1</v>
      </c>
      <c r="AK1893" s="84">
        <f t="shared" si="169"/>
        <v>1</v>
      </c>
    </row>
    <row r="1894" spans="1:38" s="84" customFormat="1" ht="16.5">
      <c r="A1894" s="218"/>
      <c r="B1894" s="41">
        <f t="shared" si="172"/>
        <v>1892</v>
      </c>
      <c r="C1894" s="218" t="s">
        <v>466</v>
      </c>
      <c r="D1894" s="158" t="s">
        <v>8274</v>
      </c>
      <c r="E1894" s="106" t="s">
        <v>8275</v>
      </c>
      <c r="F1894" s="158" t="str">
        <f t="shared" si="171"/>
        <v>P</v>
      </c>
      <c r="G1894" s="41" t="s">
        <v>4922</v>
      </c>
      <c r="H1894" s="294">
        <v>11958.056585</v>
      </c>
      <c r="I1894" s="294">
        <v>2</v>
      </c>
      <c r="J1894" s="294">
        <v>1.04</v>
      </c>
      <c r="K1894" s="294">
        <f>H1894*J1894/1000</f>
        <v>12.436378848400002</v>
      </c>
      <c r="L1894" s="250" t="s">
        <v>2469</v>
      </c>
      <c r="M1894" s="245" t="s">
        <v>8270</v>
      </c>
      <c r="N1894" s="158" t="s">
        <v>1148</v>
      </c>
      <c r="O1894" s="158" t="s">
        <v>1474</v>
      </c>
      <c r="P1894" s="106" t="s">
        <v>1132</v>
      </c>
      <c r="Q1894" s="160" t="s">
        <v>1475</v>
      </c>
      <c r="R1894" s="106" t="s">
        <v>1087</v>
      </c>
      <c r="S1894" s="218"/>
      <c r="T1894" s="218"/>
      <c r="U1894" s="218"/>
      <c r="V1894" s="218"/>
      <c r="W1894" s="218" t="s">
        <v>2482</v>
      </c>
      <c r="X1894" s="29" t="s">
        <v>1087</v>
      </c>
      <c r="Y1894" s="218"/>
      <c r="Z1894" s="218"/>
      <c r="AA1894" s="218"/>
      <c r="AB1894" s="218"/>
      <c r="AC1894" s="218"/>
      <c r="AD1894" s="218"/>
      <c r="AE1894" s="218" t="s">
        <v>1059</v>
      </c>
      <c r="AF1894" s="218" t="s">
        <v>90</v>
      </c>
      <c r="AG1894" s="218" t="s">
        <v>8271</v>
      </c>
      <c r="AH1894" s="218"/>
      <c r="AI1894" s="229"/>
      <c r="AJ1894" s="218">
        <f t="shared" si="173"/>
        <v>1</v>
      </c>
      <c r="AK1894" s="84">
        <f t="shared" si="169"/>
        <v>1</v>
      </c>
    </row>
    <row r="1895" spans="1:38" s="84" customFormat="1" ht="16.5">
      <c r="A1895" s="218"/>
      <c r="B1895" s="41">
        <f t="shared" si="172"/>
        <v>1893</v>
      </c>
      <c r="C1895" s="218" t="s">
        <v>466</v>
      </c>
      <c r="D1895" s="158" t="s">
        <v>4921</v>
      </c>
      <c r="E1895" s="106" t="s">
        <v>4920</v>
      </c>
      <c r="F1895" s="158" t="str">
        <f t="shared" si="171"/>
        <v>P</v>
      </c>
      <c r="G1895" s="41" t="s">
        <v>4922</v>
      </c>
      <c r="H1895" s="294">
        <v>11958.056585</v>
      </c>
      <c r="I1895" s="294">
        <v>2</v>
      </c>
      <c r="J1895" s="294">
        <v>1.04</v>
      </c>
      <c r="K1895" s="294">
        <f>H1895*J1895/1000</f>
        <v>12.436378848400002</v>
      </c>
      <c r="L1895" s="250" t="s">
        <v>2469</v>
      </c>
      <c r="M1895" s="245" t="s">
        <v>4914</v>
      </c>
      <c r="N1895" s="158" t="s">
        <v>1148</v>
      </c>
      <c r="O1895" s="158" t="s">
        <v>1474</v>
      </c>
      <c r="P1895" s="106" t="s">
        <v>1132</v>
      </c>
      <c r="Q1895" s="160" t="s">
        <v>1475</v>
      </c>
      <c r="R1895" s="106" t="s">
        <v>1087</v>
      </c>
      <c r="S1895" s="218"/>
      <c r="T1895" s="218"/>
      <c r="U1895" s="218"/>
      <c r="V1895" s="218"/>
      <c r="W1895" s="218" t="s">
        <v>2482</v>
      </c>
      <c r="X1895" s="29" t="s">
        <v>1087</v>
      </c>
      <c r="Y1895" s="218"/>
      <c r="Z1895" s="218"/>
      <c r="AA1895" s="218"/>
      <c r="AB1895" s="218"/>
      <c r="AC1895" s="218"/>
      <c r="AD1895" s="218"/>
      <c r="AE1895" s="218" t="s">
        <v>1059</v>
      </c>
      <c r="AF1895" s="218" t="s">
        <v>90</v>
      </c>
      <c r="AG1895" s="218" t="s">
        <v>8271</v>
      </c>
      <c r="AH1895" s="218"/>
      <c r="AI1895" s="229"/>
      <c r="AJ1895" s="218">
        <f t="shared" si="173"/>
        <v>1</v>
      </c>
      <c r="AK1895" s="84">
        <f t="shared" si="169"/>
        <v>1</v>
      </c>
    </row>
    <row r="1896" spans="1:38" s="84" customFormat="1" ht="16.5">
      <c r="A1896" s="218"/>
      <c r="B1896" s="41">
        <f t="shared" si="172"/>
        <v>1894</v>
      </c>
      <c r="C1896" s="218" t="s">
        <v>466</v>
      </c>
      <c r="D1896" s="158" t="s">
        <v>8276</v>
      </c>
      <c r="E1896" s="106" t="s">
        <v>8277</v>
      </c>
      <c r="F1896" s="158" t="str">
        <f t="shared" si="171"/>
        <v>P</v>
      </c>
      <c r="G1896" s="41" t="s">
        <v>4926</v>
      </c>
      <c r="H1896" s="158">
        <v>61705.070370000001</v>
      </c>
      <c r="I1896" s="158">
        <v>2</v>
      </c>
      <c r="J1896" s="158" t="s">
        <v>2502</v>
      </c>
      <c r="K1896" s="41">
        <v>61.526000000000003</v>
      </c>
      <c r="L1896" s="158" t="s">
        <v>2503</v>
      </c>
      <c r="M1896" s="245" t="s">
        <v>8270</v>
      </c>
      <c r="N1896" s="158" t="s">
        <v>1148</v>
      </c>
      <c r="O1896" s="158" t="s">
        <v>1474</v>
      </c>
      <c r="P1896" s="106" t="s">
        <v>1132</v>
      </c>
      <c r="Q1896" s="160" t="s">
        <v>1475</v>
      </c>
      <c r="R1896" s="247" t="s">
        <v>1142</v>
      </c>
      <c r="S1896" s="218"/>
      <c r="T1896" s="218"/>
      <c r="U1896" s="218"/>
      <c r="V1896" s="218"/>
      <c r="W1896" s="218" t="s">
        <v>2505</v>
      </c>
      <c r="X1896" s="218" t="s">
        <v>1142</v>
      </c>
      <c r="Y1896" s="218"/>
      <c r="Z1896" s="218"/>
      <c r="AA1896" s="218"/>
      <c r="AB1896" s="218"/>
      <c r="AC1896" s="218"/>
      <c r="AD1896" s="218"/>
      <c r="AE1896" s="218" t="s">
        <v>1126</v>
      </c>
      <c r="AF1896" s="218" t="s">
        <v>90</v>
      </c>
      <c r="AG1896" s="218" t="s">
        <v>8271</v>
      </c>
      <c r="AH1896" s="218"/>
      <c r="AI1896" s="229"/>
      <c r="AJ1896" s="218">
        <f t="shared" si="173"/>
        <v>1</v>
      </c>
      <c r="AK1896" s="84">
        <f t="shared" si="169"/>
        <v>1</v>
      </c>
    </row>
    <row r="1897" spans="1:38" s="84" customFormat="1" ht="16.5">
      <c r="A1897" s="218"/>
      <c r="B1897" s="41">
        <f t="shared" si="172"/>
        <v>1895</v>
      </c>
      <c r="C1897" s="218" t="s">
        <v>466</v>
      </c>
      <c r="D1897" s="158" t="s">
        <v>4925</v>
      </c>
      <c r="E1897" s="106" t="s">
        <v>4924</v>
      </c>
      <c r="F1897" s="158" t="str">
        <f t="shared" si="171"/>
        <v>P</v>
      </c>
      <c r="G1897" s="41" t="s">
        <v>4926</v>
      </c>
      <c r="H1897" s="158">
        <v>61705.070370000001</v>
      </c>
      <c r="I1897" s="158">
        <v>2</v>
      </c>
      <c r="J1897" s="158" t="s">
        <v>2502</v>
      </c>
      <c r="K1897" s="41">
        <v>61.526000000000003</v>
      </c>
      <c r="L1897" s="158" t="s">
        <v>2503</v>
      </c>
      <c r="M1897" s="245" t="s">
        <v>4914</v>
      </c>
      <c r="N1897" s="158" t="s">
        <v>1148</v>
      </c>
      <c r="O1897" s="158" t="s">
        <v>1474</v>
      </c>
      <c r="P1897" s="106" t="s">
        <v>1132</v>
      </c>
      <c r="Q1897" s="160" t="s">
        <v>1475</v>
      </c>
      <c r="R1897" s="247" t="s">
        <v>1142</v>
      </c>
      <c r="S1897" s="218"/>
      <c r="T1897" s="218"/>
      <c r="U1897" s="218"/>
      <c r="V1897" s="218"/>
      <c r="W1897" s="218" t="s">
        <v>2505</v>
      </c>
      <c r="X1897" s="218" t="s">
        <v>1142</v>
      </c>
      <c r="Y1897" s="218"/>
      <c r="Z1897" s="218"/>
      <c r="AA1897" s="218"/>
      <c r="AB1897" s="218"/>
      <c r="AC1897" s="218"/>
      <c r="AD1897" s="218"/>
      <c r="AE1897" s="218" t="s">
        <v>1126</v>
      </c>
      <c r="AF1897" s="218" t="s">
        <v>90</v>
      </c>
      <c r="AG1897" s="218" t="s">
        <v>8271</v>
      </c>
      <c r="AH1897" s="218"/>
      <c r="AI1897" s="229"/>
      <c r="AJ1897" s="218">
        <f t="shared" si="173"/>
        <v>1</v>
      </c>
      <c r="AK1897" s="84">
        <f t="shared" si="169"/>
        <v>1</v>
      </c>
    </row>
    <row r="1898" spans="1:38" s="84" customFormat="1" ht="16.5">
      <c r="A1898" s="218"/>
      <c r="B1898" s="41">
        <f t="shared" si="172"/>
        <v>1896</v>
      </c>
      <c r="C1898" s="218" t="s">
        <v>466</v>
      </c>
      <c r="D1898" s="158" t="s">
        <v>8278</v>
      </c>
      <c r="E1898" s="106" t="s">
        <v>8279</v>
      </c>
      <c r="F1898" s="158" t="str">
        <f t="shared" si="171"/>
        <v>P</v>
      </c>
      <c r="G1898" s="41" t="s">
        <v>4929</v>
      </c>
      <c r="H1898" s="293">
        <v>6193.04</v>
      </c>
      <c r="I1898" s="293">
        <v>2</v>
      </c>
      <c r="J1898" s="293">
        <v>1.04</v>
      </c>
      <c r="K1898" s="293">
        <v>6.4407616000000001</v>
      </c>
      <c r="L1898" s="953" t="s">
        <v>2553</v>
      </c>
      <c r="M1898" s="245" t="s">
        <v>8270</v>
      </c>
      <c r="N1898" s="158" t="s">
        <v>1148</v>
      </c>
      <c r="O1898" s="158" t="s">
        <v>1474</v>
      </c>
      <c r="P1898" s="106" t="s">
        <v>1132</v>
      </c>
      <c r="Q1898" s="160" t="s">
        <v>1475</v>
      </c>
      <c r="R1898" s="245" t="s">
        <v>1459</v>
      </c>
      <c r="S1898" s="218"/>
      <c r="T1898" s="218"/>
      <c r="U1898" s="218"/>
      <c r="V1898" s="218"/>
      <c r="W1898" s="218" t="s">
        <v>2550</v>
      </c>
      <c r="X1898" s="218" t="s">
        <v>1459</v>
      </c>
      <c r="Y1898" s="218"/>
      <c r="Z1898" s="218"/>
      <c r="AA1898" s="218"/>
      <c r="AB1898" s="218"/>
      <c r="AC1898" s="218"/>
      <c r="AD1898" s="218"/>
      <c r="AE1898" s="218" t="s">
        <v>948</v>
      </c>
      <c r="AF1898" s="218" t="s">
        <v>90</v>
      </c>
      <c r="AG1898" s="218" t="s">
        <v>8271</v>
      </c>
      <c r="AH1898" s="218"/>
      <c r="AI1898" s="229"/>
      <c r="AJ1898" s="218">
        <f t="shared" si="173"/>
        <v>1</v>
      </c>
      <c r="AK1898" s="84">
        <f t="shared" si="169"/>
        <v>1</v>
      </c>
    </row>
    <row r="1899" spans="1:38" s="84" customFormat="1" ht="16.5">
      <c r="A1899" s="218"/>
      <c r="B1899" s="41">
        <f t="shared" si="172"/>
        <v>1897</v>
      </c>
      <c r="C1899" s="218" t="s">
        <v>466</v>
      </c>
      <c r="D1899" s="158" t="s">
        <v>4928</v>
      </c>
      <c r="E1899" s="106" t="s">
        <v>4927</v>
      </c>
      <c r="F1899" s="158" t="str">
        <f t="shared" si="171"/>
        <v>P</v>
      </c>
      <c r="G1899" s="41" t="s">
        <v>4929</v>
      </c>
      <c r="H1899" s="293">
        <v>6193.04</v>
      </c>
      <c r="I1899" s="293">
        <v>2</v>
      </c>
      <c r="J1899" s="293">
        <v>1.04</v>
      </c>
      <c r="K1899" s="293">
        <v>6.4407616000000001</v>
      </c>
      <c r="L1899" s="953" t="s">
        <v>2553</v>
      </c>
      <c r="M1899" s="245" t="s">
        <v>4914</v>
      </c>
      <c r="N1899" s="158" t="s">
        <v>1148</v>
      </c>
      <c r="O1899" s="158" t="s">
        <v>1474</v>
      </c>
      <c r="P1899" s="106" t="s">
        <v>1132</v>
      </c>
      <c r="Q1899" s="160" t="s">
        <v>1475</v>
      </c>
      <c r="R1899" s="245" t="s">
        <v>1459</v>
      </c>
      <c r="S1899" s="218"/>
      <c r="T1899" s="218"/>
      <c r="U1899" s="218"/>
      <c r="V1899" s="218"/>
      <c r="W1899" s="218" t="s">
        <v>2550</v>
      </c>
      <c r="X1899" s="218" t="s">
        <v>1459</v>
      </c>
      <c r="Y1899" s="218"/>
      <c r="Z1899" s="218"/>
      <c r="AA1899" s="218"/>
      <c r="AB1899" s="218"/>
      <c r="AC1899" s="218"/>
      <c r="AD1899" s="218"/>
      <c r="AE1899" s="218" t="s">
        <v>948</v>
      </c>
      <c r="AF1899" s="218" t="s">
        <v>90</v>
      </c>
      <c r="AG1899" s="218" t="s">
        <v>8271</v>
      </c>
      <c r="AH1899" s="218"/>
      <c r="AI1899" s="229"/>
      <c r="AJ1899" s="218">
        <f t="shared" si="173"/>
        <v>1</v>
      </c>
      <c r="AK1899" s="84">
        <f t="shared" si="169"/>
        <v>1</v>
      </c>
    </row>
    <row r="1900" spans="1:38" s="84" customFormat="1" ht="16.5">
      <c r="A1900" s="218"/>
      <c r="B1900" s="41">
        <f t="shared" si="172"/>
        <v>1898</v>
      </c>
      <c r="C1900" s="41" t="s">
        <v>278</v>
      </c>
      <c r="D1900" s="248" t="s">
        <v>1822</v>
      </c>
      <c r="E1900" s="158" t="s">
        <v>1822</v>
      </c>
      <c r="F1900" s="158" t="str">
        <f t="shared" si="171"/>
        <v>X</v>
      </c>
      <c r="G1900" s="220" t="s">
        <v>1825</v>
      </c>
      <c r="H1900" s="244" t="s">
        <v>949</v>
      </c>
      <c r="I1900" s="244" t="s">
        <v>949</v>
      </c>
      <c r="J1900" s="244" t="s">
        <v>949</v>
      </c>
      <c r="K1900" s="221" t="s">
        <v>949</v>
      </c>
      <c r="L1900" s="221" t="s">
        <v>949</v>
      </c>
      <c r="M1900" s="221" t="s">
        <v>949</v>
      </c>
      <c r="N1900" s="244" t="s">
        <v>949</v>
      </c>
      <c r="O1900" s="244" t="s">
        <v>949</v>
      </c>
      <c r="P1900" s="244" t="s">
        <v>949</v>
      </c>
      <c r="Q1900" s="244" t="s">
        <v>949</v>
      </c>
      <c r="R1900" s="221" t="s">
        <v>4891</v>
      </c>
      <c r="S1900" s="41" t="s">
        <v>949</v>
      </c>
      <c r="T1900" s="41" t="s">
        <v>949</v>
      </c>
      <c r="U1900" s="41"/>
      <c r="V1900" s="41"/>
      <c r="W1900" s="41"/>
      <c r="X1900" s="41"/>
      <c r="Y1900" s="41"/>
      <c r="Z1900" s="41"/>
      <c r="AA1900" s="41"/>
      <c r="AB1900" s="41"/>
      <c r="AC1900" s="41"/>
      <c r="AD1900" s="41"/>
      <c r="AE1900" s="41"/>
      <c r="AF1900" s="41" t="s">
        <v>277</v>
      </c>
      <c r="AG1900" s="218"/>
      <c r="AH1900" s="218"/>
      <c r="AI1900" s="229"/>
      <c r="AJ1900" s="218">
        <f t="shared" si="173"/>
        <v>1</v>
      </c>
      <c r="AK1900" s="84">
        <f t="shared" si="169"/>
        <v>1</v>
      </c>
      <c r="AL1900" s="84" t="e">
        <f>IF($BD795="X","—",VLOOKUP(E1900,#REF!,4,FALSE))</f>
        <v>#REF!</v>
      </c>
    </row>
    <row r="1901" spans="1:38" s="84" customFormat="1" ht="16.5">
      <c r="A1901" s="218"/>
      <c r="B1901" s="41">
        <f t="shared" si="172"/>
        <v>1899</v>
      </c>
      <c r="C1901" s="41" t="s">
        <v>278</v>
      </c>
      <c r="D1901" s="248" t="s">
        <v>1826</v>
      </c>
      <c r="E1901" s="158" t="s">
        <v>1826</v>
      </c>
      <c r="F1901" s="158" t="str">
        <f t="shared" si="171"/>
        <v>X</v>
      </c>
      <c r="G1901" s="220" t="s">
        <v>1825</v>
      </c>
      <c r="H1901" s="244" t="s">
        <v>949</v>
      </c>
      <c r="I1901" s="244" t="s">
        <v>949</v>
      </c>
      <c r="J1901" s="244" t="s">
        <v>949</v>
      </c>
      <c r="K1901" s="221" t="s">
        <v>949</v>
      </c>
      <c r="L1901" s="221" t="s">
        <v>949</v>
      </c>
      <c r="M1901" s="221" t="s">
        <v>949</v>
      </c>
      <c r="N1901" s="244" t="s">
        <v>949</v>
      </c>
      <c r="O1901" s="244" t="s">
        <v>949</v>
      </c>
      <c r="P1901" s="244" t="s">
        <v>949</v>
      </c>
      <c r="Q1901" s="244" t="s">
        <v>949</v>
      </c>
      <c r="R1901" s="221" t="s">
        <v>4891</v>
      </c>
      <c r="S1901" s="41" t="s">
        <v>949</v>
      </c>
      <c r="T1901" s="41" t="s">
        <v>949</v>
      </c>
      <c r="U1901" s="41"/>
      <c r="V1901" s="41"/>
      <c r="W1901" s="41"/>
      <c r="X1901" s="41"/>
      <c r="Y1901" s="41"/>
      <c r="Z1901" s="41"/>
      <c r="AA1901" s="41"/>
      <c r="AB1901" s="41"/>
      <c r="AC1901" s="41"/>
      <c r="AD1901" s="41"/>
      <c r="AE1901" s="41"/>
      <c r="AF1901" s="41" t="s">
        <v>277</v>
      </c>
      <c r="AG1901" s="218"/>
      <c r="AH1901" s="218"/>
      <c r="AI1901" s="229"/>
      <c r="AJ1901" s="218">
        <f t="shared" si="173"/>
        <v>1</v>
      </c>
      <c r="AK1901" s="84">
        <f t="shared" si="169"/>
        <v>1</v>
      </c>
      <c r="AL1901" s="84" t="e">
        <f>IF($BD796="X","—",VLOOKUP(E1901,#REF!,4,FALSE))</f>
        <v>#REF!</v>
      </c>
    </row>
    <row r="1902" spans="1:38" s="84" customFormat="1" ht="16.5">
      <c r="A1902" s="41"/>
      <c r="B1902" s="41">
        <f t="shared" si="172"/>
        <v>1900</v>
      </c>
      <c r="C1902" s="158" t="s">
        <v>936</v>
      </c>
      <c r="D1902" s="158" t="s">
        <v>1219</v>
      </c>
      <c r="E1902" s="298" t="s">
        <v>1219</v>
      </c>
      <c r="F1902" s="158" t="str">
        <f t="shared" si="171"/>
        <v>D</v>
      </c>
      <c r="G1902" s="41" t="s">
        <v>1220</v>
      </c>
      <c r="H1902" s="158" t="s">
        <v>949</v>
      </c>
      <c r="I1902" s="158" t="s">
        <v>949</v>
      </c>
      <c r="J1902" s="158" t="s">
        <v>949</v>
      </c>
      <c r="K1902" s="41" t="s">
        <v>949</v>
      </c>
      <c r="L1902" s="41" t="s">
        <v>1221</v>
      </c>
      <c r="M1902" s="41" t="s">
        <v>1083</v>
      </c>
      <c r="N1902" s="158" t="s">
        <v>1222</v>
      </c>
      <c r="O1902" s="158" t="s">
        <v>949</v>
      </c>
      <c r="P1902" s="158" t="s">
        <v>949</v>
      </c>
      <c r="Q1902" s="158" t="s">
        <v>949</v>
      </c>
      <c r="R1902" s="29" t="s">
        <v>1087</v>
      </c>
      <c r="S1902" s="41" t="s">
        <v>949</v>
      </c>
      <c r="T1902" s="41" t="s">
        <v>949</v>
      </c>
      <c r="U1902" s="41"/>
      <c r="V1902" s="41"/>
      <c r="W1902" s="41"/>
      <c r="X1902" s="41"/>
      <c r="Y1902" s="41"/>
      <c r="Z1902" s="41"/>
      <c r="AA1902" s="41"/>
      <c r="AB1902" s="41"/>
      <c r="AC1902" s="41"/>
      <c r="AD1902" s="41"/>
      <c r="AE1902" s="41" t="s">
        <v>989</v>
      </c>
      <c r="AF1902" s="41" t="s">
        <v>473</v>
      </c>
      <c r="AG1902" s="41"/>
      <c r="AH1902" s="41"/>
      <c r="AI1902" s="229"/>
      <c r="AJ1902" s="218">
        <f t="shared" si="173"/>
        <v>1</v>
      </c>
      <c r="AK1902" s="84">
        <f t="shared" si="169"/>
        <v>1</v>
      </c>
      <c r="AL1902" s="84" t="e">
        <f>IF($BD797="X","—",VLOOKUP(E1902,#REF!,4,FALSE))</f>
        <v>#REF!</v>
      </c>
    </row>
    <row r="1903" spans="1:38" s="84" customFormat="1" ht="16.5">
      <c r="A1903" s="41"/>
      <c r="B1903" s="274">
        <f t="shared" si="172"/>
        <v>1901</v>
      </c>
      <c r="C1903" s="159" t="s">
        <v>936</v>
      </c>
      <c r="D1903" s="159" t="s">
        <v>1248</v>
      </c>
      <c r="E1903" s="159" t="s">
        <v>1248</v>
      </c>
      <c r="F1903" s="159" t="str">
        <f t="shared" si="171"/>
        <v>D</v>
      </c>
      <c r="G1903" s="274" t="s">
        <v>1251</v>
      </c>
      <c r="H1903" s="159" t="s">
        <v>949</v>
      </c>
      <c r="I1903" s="159" t="s">
        <v>949</v>
      </c>
      <c r="J1903" s="159" t="s">
        <v>949</v>
      </c>
      <c r="K1903" s="274" t="s">
        <v>949</v>
      </c>
      <c r="L1903" s="274" t="s">
        <v>1252</v>
      </c>
      <c r="M1903" s="274" t="s">
        <v>1083</v>
      </c>
      <c r="N1903" s="159" t="s">
        <v>1253</v>
      </c>
      <c r="O1903" s="159" t="s">
        <v>1254</v>
      </c>
      <c r="P1903" s="159" t="s">
        <v>1255</v>
      </c>
      <c r="Q1903" s="159" t="s">
        <v>949</v>
      </c>
      <c r="R1903" s="274" t="s">
        <v>1166</v>
      </c>
      <c r="S1903" s="274" t="s">
        <v>949</v>
      </c>
      <c r="T1903" s="274" t="s">
        <v>949</v>
      </c>
      <c r="U1903" s="274"/>
      <c r="V1903" s="274"/>
      <c r="W1903" s="274"/>
      <c r="X1903" s="274"/>
      <c r="Y1903" s="274"/>
      <c r="Z1903" s="274"/>
      <c r="AA1903" s="274"/>
      <c r="AB1903" s="274"/>
      <c r="AC1903" s="274"/>
      <c r="AD1903" s="274"/>
      <c r="AE1903" s="274"/>
      <c r="AF1903" s="274" t="s">
        <v>473</v>
      </c>
      <c r="AG1903" s="274"/>
      <c r="AH1903" s="274"/>
      <c r="AI1903" s="615"/>
      <c r="AJ1903" s="645">
        <f t="shared" si="173"/>
        <v>1</v>
      </c>
      <c r="AK1903" s="84">
        <f t="shared" si="169"/>
        <v>1</v>
      </c>
      <c r="AL1903" s="84" t="e">
        <f>IF($BD798="X","—",VLOOKUP(E1903,#REF!,4,FALSE))</f>
        <v>#REF!</v>
      </c>
    </row>
    <row r="1904" spans="1:38" ht="16.5">
      <c r="A1904" s="1055"/>
      <c r="B1904" s="29">
        <f t="shared" si="172"/>
        <v>1902</v>
      </c>
      <c r="C1904" s="29" t="s">
        <v>5087</v>
      </c>
      <c r="D1904" s="106" t="s">
        <v>8280</v>
      </c>
      <c r="E1904" s="106" t="s">
        <v>1408</v>
      </c>
      <c r="F1904" s="106" t="str">
        <f t="shared" si="171"/>
        <v>D</v>
      </c>
      <c r="G1904" s="29" t="s">
        <v>1410</v>
      </c>
      <c r="H1904" s="29" t="s">
        <v>949</v>
      </c>
      <c r="I1904" s="29" t="s">
        <v>949</v>
      </c>
      <c r="J1904" s="29" t="s">
        <v>949</v>
      </c>
      <c r="K1904" s="29" t="s">
        <v>949</v>
      </c>
      <c r="L1904" s="29" t="s">
        <v>1411</v>
      </c>
      <c r="M1904" s="29" t="s">
        <v>1412</v>
      </c>
      <c r="N1904" s="1070" t="s">
        <v>1413</v>
      </c>
      <c r="O1904" s="106" t="s">
        <v>949</v>
      </c>
      <c r="P1904" s="106" t="s">
        <v>949</v>
      </c>
      <c r="Q1904" s="106" t="s">
        <v>949</v>
      </c>
      <c r="R1904" s="29" t="s">
        <v>1166</v>
      </c>
      <c r="S1904" s="29" t="s">
        <v>949</v>
      </c>
      <c r="T1904" s="29" t="s">
        <v>949</v>
      </c>
      <c r="U1904" s="29" t="s">
        <v>949</v>
      </c>
      <c r="V1904" s="29" t="s">
        <v>949</v>
      </c>
      <c r="W1904" s="29" t="s">
        <v>949</v>
      </c>
      <c r="X1904" s="29" t="s">
        <v>949</v>
      </c>
      <c r="Y1904" s="29" t="s">
        <v>949</v>
      </c>
      <c r="Z1904" s="29" t="s">
        <v>949</v>
      </c>
      <c r="AA1904" s="29" t="s">
        <v>949</v>
      </c>
      <c r="AB1904" s="29" t="s">
        <v>949</v>
      </c>
      <c r="AC1904" s="29" t="s">
        <v>949</v>
      </c>
      <c r="AD1904" s="29" t="s">
        <v>949</v>
      </c>
      <c r="AE1904" s="29" t="s">
        <v>1059</v>
      </c>
      <c r="AF1904" s="29" t="s">
        <v>132</v>
      </c>
      <c r="AG1904" s="998"/>
      <c r="AH1904" s="29"/>
      <c r="AI1904" s="998"/>
      <c r="AJ1904" s="998">
        <f t="shared" si="173"/>
        <v>1</v>
      </c>
      <c r="AK1904" s="998">
        <f t="shared" si="169"/>
        <v>1</v>
      </c>
      <c r="AL1904" s="284" t="e">
        <f>IF($BD799="X","—",VLOOKUP(E1904,#REF!,4,FALSE))</f>
        <v>#REF!</v>
      </c>
    </row>
    <row r="1905" spans="1:38" s="84" customFormat="1" ht="16.5">
      <c r="A1905" s="41"/>
      <c r="B1905" s="796">
        <f t="shared" si="172"/>
        <v>1903</v>
      </c>
      <c r="C1905" s="796" t="s">
        <v>5087</v>
      </c>
      <c r="D1905" s="797" t="s">
        <v>1442</v>
      </c>
      <c r="E1905" s="797" t="s">
        <v>1442</v>
      </c>
      <c r="F1905" s="797" t="str">
        <f t="shared" si="171"/>
        <v>D</v>
      </c>
      <c r="G1905" s="796" t="s">
        <v>1445</v>
      </c>
      <c r="H1905" s="797" t="s">
        <v>949</v>
      </c>
      <c r="I1905" s="797">
        <v>3</v>
      </c>
      <c r="J1905" s="797" t="s">
        <v>949</v>
      </c>
      <c r="K1905" s="796" t="s">
        <v>1446</v>
      </c>
      <c r="L1905" s="796" t="s">
        <v>1447</v>
      </c>
      <c r="M1905" s="796" t="s">
        <v>949</v>
      </c>
      <c r="N1905" s="797" t="s">
        <v>949</v>
      </c>
      <c r="O1905" s="797" t="s">
        <v>949</v>
      </c>
      <c r="P1905" s="797" t="s">
        <v>949</v>
      </c>
      <c r="Q1905" s="797" t="s">
        <v>949</v>
      </c>
      <c r="R1905" s="986" t="s">
        <v>1166</v>
      </c>
      <c r="S1905" s="796" t="s">
        <v>949</v>
      </c>
      <c r="T1905" s="796" t="s">
        <v>949</v>
      </c>
      <c r="U1905" s="796"/>
      <c r="V1905" s="796"/>
      <c r="W1905" s="796"/>
      <c r="X1905" s="796"/>
      <c r="Y1905" s="796"/>
      <c r="Z1905" s="796"/>
      <c r="AA1905" s="796"/>
      <c r="AB1905" s="796"/>
      <c r="AC1905" s="796"/>
      <c r="AD1905" s="796"/>
      <c r="AE1905" s="796" t="s">
        <v>989</v>
      </c>
      <c r="AF1905" s="796" t="s">
        <v>223</v>
      </c>
      <c r="AG1905" s="982"/>
      <c r="AH1905" s="796"/>
      <c r="AI1905" s="850"/>
      <c r="AJ1905" s="978">
        <f t="shared" si="173"/>
        <v>1</v>
      </c>
      <c r="AK1905" s="84">
        <f t="shared" si="169"/>
        <v>1</v>
      </c>
      <c r="AL1905" s="84" t="e">
        <f>IF($BD800="X","—",VLOOKUP(E1905,#REF!,4,FALSE))</f>
        <v>#REF!</v>
      </c>
    </row>
    <row r="1906" spans="1:38" ht="16.5">
      <c r="A1906" s="1055"/>
      <c r="B1906" s="29">
        <f t="shared" si="172"/>
        <v>1904</v>
      </c>
      <c r="C1906" s="29" t="s">
        <v>5087</v>
      </c>
      <c r="D1906" s="106" t="s">
        <v>1428</v>
      </c>
      <c r="E1906" s="106" t="s">
        <v>1428</v>
      </c>
      <c r="F1906" s="106" t="str">
        <f t="shared" si="171"/>
        <v>D</v>
      </c>
      <c r="G1906" s="29" t="s">
        <v>1430</v>
      </c>
      <c r="H1906" s="29" t="s">
        <v>949</v>
      </c>
      <c r="I1906" s="29" t="s">
        <v>949</v>
      </c>
      <c r="J1906" s="29" t="s">
        <v>949</v>
      </c>
      <c r="K1906" s="29" t="s">
        <v>949</v>
      </c>
      <c r="L1906" s="29" t="s">
        <v>1420</v>
      </c>
      <c r="M1906" s="29" t="s">
        <v>1412</v>
      </c>
      <c r="N1906" s="106" t="s">
        <v>1421</v>
      </c>
      <c r="O1906" s="106" t="s">
        <v>1422</v>
      </c>
      <c r="P1906" s="106" t="s">
        <v>1423</v>
      </c>
      <c r="Q1906" s="106" t="s">
        <v>949</v>
      </c>
      <c r="R1906" s="29" t="s">
        <v>1424</v>
      </c>
      <c r="S1906" s="29" t="s">
        <v>949</v>
      </c>
      <c r="T1906" s="29" t="s">
        <v>949</v>
      </c>
      <c r="U1906" s="29" t="s">
        <v>949</v>
      </c>
      <c r="V1906" s="29" t="s">
        <v>949</v>
      </c>
      <c r="W1906" s="29" t="s">
        <v>949</v>
      </c>
      <c r="X1906" s="29" t="s">
        <v>949</v>
      </c>
      <c r="Y1906" s="29" t="s">
        <v>949</v>
      </c>
      <c r="Z1906" s="29" t="s">
        <v>949</v>
      </c>
      <c r="AA1906" s="29" t="s">
        <v>949</v>
      </c>
      <c r="AB1906" s="29" t="s">
        <v>949</v>
      </c>
      <c r="AC1906" s="29" t="s">
        <v>949</v>
      </c>
      <c r="AD1906" s="29" t="s">
        <v>949</v>
      </c>
      <c r="AE1906" s="29" t="s">
        <v>1126</v>
      </c>
      <c r="AF1906" s="29" t="s">
        <v>132</v>
      </c>
      <c r="AG1906" s="29"/>
      <c r="AH1906" s="29"/>
      <c r="AI1906" s="998"/>
      <c r="AJ1906" s="998">
        <f t="shared" si="173"/>
        <v>1</v>
      </c>
      <c r="AK1906" s="998">
        <f t="shared" si="169"/>
        <v>1</v>
      </c>
      <c r="AL1906" s="284" t="e">
        <f>IF($BD801="X","—",VLOOKUP(E1906,#REF!,4,FALSE))</f>
        <v>#REF!</v>
      </c>
    </row>
    <row r="1907" spans="1:38" ht="16.5">
      <c r="A1907" s="1050"/>
      <c r="B1907" s="29">
        <f t="shared" si="172"/>
        <v>1905</v>
      </c>
      <c r="C1907" s="29" t="s">
        <v>5087</v>
      </c>
      <c r="D1907" s="106" t="s">
        <v>1415</v>
      </c>
      <c r="E1907" s="106" t="s">
        <v>1415</v>
      </c>
      <c r="F1907" s="106" t="str">
        <f t="shared" si="171"/>
        <v>D</v>
      </c>
      <c r="G1907" s="29" t="s">
        <v>1417</v>
      </c>
      <c r="H1907" s="29" t="s">
        <v>949</v>
      </c>
      <c r="I1907" s="29" t="s">
        <v>949</v>
      </c>
      <c r="J1907" s="29" t="s">
        <v>949</v>
      </c>
      <c r="K1907" s="29" t="s">
        <v>949</v>
      </c>
      <c r="L1907" s="29" t="s">
        <v>1411</v>
      </c>
      <c r="M1907" s="29" t="s">
        <v>1412</v>
      </c>
      <c r="N1907" s="1070" t="s">
        <v>1413</v>
      </c>
      <c r="O1907" s="106" t="s">
        <v>949</v>
      </c>
      <c r="P1907" s="106" t="s">
        <v>949</v>
      </c>
      <c r="Q1907" s="106" t="s">
        <v>949</v>
      </c>
      <c r="R1907" s="29" t="s">
        <v>1166</v>
      </c>
      <c r="S1907" s="29" t="s">
        <v>949</v>
      </c>
      <c r="T1907" s="29" t="s">
        <v>949</v>
      </c>
      <c r="U1907" s="29" t="s">
        <v>949</v>
      </c>
      <c r="V1907" s="29" t="s">
        <v>949</v>
      </c>
      <c r="W1907" s="29" t="s">
        <v>949</v>
      </c>
      <c r="X1907" s="29" t="s">
        <v>949</v>
      </c>
      <c r="Y1907" s="29" t="s">
        <v>949</v>
      </c>
      <c r="Z1907" s="29" t="s">
        <v>949</v>
      </c>
      <c r="AA1907" s="29" t="s">
        <v>949</v>
      </c>
      <c r="AB1907" s="29" t="s">
        <v>949</v>
      </c>
      <c r="AC1907" s="29" t="s">
        <v>949</v>
      </c>
      <c r="AD1907" s="29" t="s">
        <v>949</v>
      </c>
      <c r="AE1907" s="29" t="s">
        <v>976</v>
      </c>
      <c r="AF1907" s="29" t="s">
        <v>132</v>
      </c>
      <c r="AG1907" s="1051"/>
      <c r="AH1907" s="1051"/>
      <c r="AI1907" s="998"/>
      <c r="AJ1907" s="998">
        <f t="shared" si="173"/>
        <v>1</v>
      </c>
      <c r="AK1907" s="998">
        <f t="shared" si="169"/>
        <v>1</v>
      </c>
      <c r="AL1907" s="284" t="e">
        <f>IF($BD802="X","—",VLOOKUP(E1907,#REF!,4,FALSE))</f>
        <v>#REF!</v>
      </c>
    </row>
    <row r="1908" spans="1:38" ht="16.5">
      <c r="A1908" s="1027"/>
      <c r="B1908" s="29">
        <f t="shared" si="172"/>
        <v>1906</v>
      </c>
      <c r="C1908" s="29" t="s">
        <v>5087</v>
      </c>
      <c r="D1908" s="106" t="s">
        <v>1591</v>
      </c>
      <c r="E1908" s="106" t="s">
        <v>1591</v>
      </c>
      <c r="F1908" s="106" t="str">
        <f t="shared" si="171"/>
        <v>D</v>
      </c>
      <c r="G1908" s="29" t="s">
        <v>1593</v>
      </c>
      <c r="H1908" s="29" t="s">
        <v>949</v>
      </c>
      <c r="I1908" s="29" t="s">
        <v>949</v>
      </c>
      <c r="J1908" s="29" t="s">
        <v>949</v>
      </c>
      <c r="K1908" s="29" t="s">
        <v>949</v>
      </c>
      <c r="L1908" s="29" t="s">
        <v>1594</v>
      </c>
      <c r="M1908" s="29" t="s">
        <v>1595</v>
      </c>
      <c r="N1908" s="106" t="s">
        <v>1163</v>
      </c>
      <c r="O1908" s="106" t="s">
        <v>949</v>
      </c>
      <c r="P1908" s="106" t="s">
        <v>949</v>
      </c>
      <c r="Q1908" s="106" t="s">
        <v>949</v>
      </c>
      <c r="R1908" s="29" t="s">
        <v>1166</v>
      </c>
      <c r="S1908" s="29" t="s">
        <v>949</v>
      </c>
      <c r="T1908" s="29" t="s">
        <v>949</v>
      </c>
      <c r="U1908" s="29" t="s">
        <v>949</v>
      </c>
      <c r="V1908" s="29" t="s">
        <v>949</v>
      </c>
      <c r="W1908" s="29" t="s">
        <v>949</v>
      </c>
      <c r="X1908" s="29" t="s">
        <v>949</v>
      </c>
      <c r="Y1908" s="29" t="s">
        <v>949</v>
      </c>
      <c r="Z1908" s="29" t="s">
        <v>949</v>
      </c>
      <c r="AA1908" s="29" t="s">
        <v>949</v>
      </c>
      <c r="AB1908" s="29" t="s">
        <v>949</v>
      </c>
      <c r="AC1908" s="29" t="s">
        <v>949</v>
      </c>
      <c r="AD1908" s="29" t="s">
        <v>949</v>
      </c>
      <c r="AE1908" s="29" t="s">
        <v>1059</v>
      </c>
      <c r="AF1908" s="29" t="s">
        <v>132</v>
      </c>
      <c r="AG1908" s="998"/>
      <c r="AH1908" s="1028"/>
      <c r="AI1908" s="998"/>
      <c r="AJ1908" s="998">
        <f t="shared" si="173"/>
        <v>1</v>
      </c>
      <c r="AK1908" s="998">
        <f t="shared" si="169"/>
        <v>1</v>
      </c>
    </row>
    <row r="1909" spans="1:38" ht="16.5">
      <c r="A1909" s="1055"/>
      <c r="B1909" s="29">
        <f t="shared" si="172"/>
        <v>1907</v>
      </c>
      <c r="C1909" s="29" t="s">
        <v>5087</v>
      </c>
      <c r="D1909" s="106" t="s">
        <v>1425</v>
      </c>
      <c r="E1909" s="106" t="s">
        <v>1425</v>
      </c>
      <c r="F1909" s="106" t="s">
        <v>979</v>
      </c>
      <c r="G1909" s="29" t="s">
        <v>1427</v>
      </c>
      <c r="H1909" s="29" t="s">
        <v>949</v>
      </c>
      <c r="I1909" s="29" t="s">
        <v>949</v>
      </c>
      <c r="J1909" s="29" t="s">
        <v>949</v>
      </c>
      <c r="K1909" s="29" t="s">
        <v>949</v>
      </c>
      <c r="L1909" s="29" t="s">
        <v>1420</v>
      </c>
      <c r="M1909" s="29" t="s">
        <v>1412</v>
      </c>
      <c r="N1909" s="106" t="s">
        <v>1421</v>
      </c>
      <c r="O1909" s="106" t="s">
        <v>1422</v>
      </c>
      <c r="P1909" s="106" t="s">
        <v>1423</v>
      </c>
      <c r="Q1909" s="106" t="s">
        <v>949</v>
      </c>
      <c r="R1909" s="29" t="s">
        <v>1424</v>
      </c>
      <c r="S1909" s="29" t="s">
        <v>949</v>
      </c>
      <c r="T1909" s="29" t="s">
        <v>949</v>
      </c>
      <c r="U1909" s="29" t="s">
        <v>949</v>
      </c>
      <c r="V1909" s="29" t="s">
        <v>949</v>
      </c>
      <c r="W1909" s="29" t="s">
        <v>949</v>
      </c>
      <c r="X1909" s="29" t="s">
        <v>949</v>
      </c>
      <c r="Y1909" s="29" t="s">
        <v>949</v>
      </c>
      <c r="Z1909" s="29" t="s">
        <v>949</v>
      </c>
      <c r="AA1909" s="29" t="s">
        <v>949</v>
      </c>
      <c r="AB1909" s="29" t="s">
        <v>949</v>
      </c>
      <c r="AC1909" s="29" t="s">
        <v>949</v>
      </c>
      <c r="AD1909" s="29" t="s">
        <v>949</v>
      </c>
      <c r="AE1909" s="29" t="s">
        <v>976</v>
      </c>
      <c r="AF1909" s="29" t="s">
        <v>132</v>
      </c>
      <c r="AG1909" s="29"/>
      <c r="AH1909" s="29"/>
      <c r="AI1909" s="998"/>
      <c r="AJ1909" s="998">
        <f t="shared" si="173"/>
        <v>1</v>
      </c>
      <c r="AK1909" s="998">
        <f t="shared" si="169"/>
        <v>1</v>
      </c>
    </row>
    <row r="1910" spans="1:38" ht="16.5">
      <c r="A1910" s="1055"/>
      <c r="B1910" s="29">
        <f t="shared" si="172"/>
        <v>1908</v>
      </c>
      <c r="C1910" s="29" t="s">
        <v>5087</v>
      </c>
      <c r="D1910" s="106" t="s">
        <v>1418</v>
      </c>
      <c r="E1910" s="106" t="s">
        <v>1418</v>
      </c>
      <c r="F1910" s="106" t="s">
        <v>979</v>
      </c>
      <c r="G1910" s="29" t="s">
        <v>1419</v>
      </c>
      <c r="H1910" s="29" t="s">
        <v>949</v>
      </c>
      <c r="I1910" s="29" t="s">
        <v>949</v>
      </c>
      <c r="J1910" s="29" t="s">
        <v>949</v>
      </c>
      <c r="K1910" s="29" t="s">
        <v>949</v>
      </c>
      <c r="L1910" s="29" t="s">
        <v>1420</v>
      </c>
      <c r="M1910" s="29" t="s">
        <v>1412</v>
      </c>
      <c r="N1910" s="106" t="s">
        <v>1421</v>
      </c>
      <c r="O1910" s="106" t="s">
        <v>1422</v>
      </c>
      <c r="P1910" s="106" t="s">
        <v>1423</v>
      </c>
      <c r="Q1910" s="106" t="s">
        <v>949</v>
      </c>
      <c r="R1910" s="29" t="s">
        <v>1424</v>
      </c>
      <c r="S1910" s="29" t="s">
        <v>949</v>
      </c>
      <c r="T1910" s="29" t="s">
        <v>949</v>
      </c>
      <c r="U1910" s="29" t="s">
        <v>949</v>
      </c>
      <c r="V1910" s="29" t="s">
        <v>949</v>
      </c>
      <c r="W1910" s="29" t="s">
        <v>949</v>
      </c>
      <c r="X1910" s="29" t="s">
        <v>949</v>
      </c>
      <c r="Y1910" s="29" t="s">
        <v>949</v>
      </c>
      <c r="Z1910" s="29" t="s">
        <v>949</v>
      </c>
      <c r="AA1910" s="29" t="s">
        <v>949</v>
      </c>
      <c r="AB1910" s="29" t="s">
        <v>949</v>
      </c>
      <c r="AC1910" s="29" t="s">
        <v>949</v>
      </c>
      <c r="AD1910" s="29" t="s">
        <v>949</v>
      </c>
      <c r="AE1910" s="29" t="s">
        <v>976</v>
      </c>
      <c r="AF1910" s="29" t="s">
        <v>132</v>
      </c>
      <c r="AG1910" s="29"/>
      <c r="AH1910" s="29"/>
      <c r="AI1910" s="998"/>
      <c r="AJ1910" s="998">
        <f t="shared" si="173"/>
        <v>1</v>
      </c>
      <c r="AK1910" s="998">
        <f t="shared" si="169"/>
        <v>1</v>
      </c>
    </row>
    <row r="1911" spans="1:38" s="84" customFormat="1" ht="16.5">
      <c r="A1911" s="218"/>
      <c r="B1911" s="275">
        <f t="shared" si="172"/>
        <v>1909</v>
      </c>
      <c r="C1911" s="275" t="s">
        <v>5087</v>
      </c>
      <c r="D1911" s="628" t="s">
        <v>4866</v>
      </c>
      <c r="E1911" s="987" t="s">
        <v>4866</v>
      </c>
      <c r="F1911" s="987" t="str">
        <f t="shared" si="171"/>
        <v>D</v>
      </c>
      <c r="G1911" s="988" t="s">
        <v>4867</v>
      </c>
      <c r="H1911" s="160" t="s">
        <v>949</v>
      </c>
      <c r="I1911" s="160" t="s">
        <v>949</v>
      </c>
      <c r="J1911" s="160" t="s">
        <v>949</v>
      </c>
      <c r="K1911" s="275" t="s">
        <v>949</v>
      </c>
      <c r="L1911" s="275" t="s">
        <v>949</v>
      </c>
      <c r="M1911" s="275" t="s">
        <v>2769</v>
      </c>
      <c r="N1911" s="1337" t="s">
        <v>2742</v>
      </c>
      <c r="O1911" s="160" t="s">
        <v>4868</v>
      </c>
      <c r="P1911" s="160" t="s">
        <v>2743</v>
      </c>
      <c r="Q1911" s="160" t="s">
        <v>949</v>
      </c>
      <c r="R1911" s="989" t="s">
        <v>1424</v>
      </c>
      <c r="S1911" s="833"/>
      <c r="T1911" s="275"/>
      <c r="U1911" s="275"/>
      <c r="V1911" s="275"/>
      <c r="W1911" s="275"/>
      <c r="X1911" s="275"/>
      <c r="Y1911" s="275"/>
      <c r="Z1911" s="275"/>
      <c r="AA1911" s="275"/>
      <c r="AB1911" s="275"/>
      <c r="AC1911" s="275"/>
      <c r="AD1911" s="275"/>
      <c r="AE1911" s="649" t="s">
        <v>989</v>
      </c>
      <c r="AF1911" s="648" t="s">
        <v>223</v>
      </c>
      <c r="AG1911" s="649"/>
      <c r="AH1911" s="649"/>
      <c r="AI1911" s="648"/>
      <c r="AJ1911" s="649">
        <f t="shared" si="173"/>
        <v>1</v>
      </c>
      <c r="AK1911" s="84">
        <f t="shared" si="169"/>
        <v>1</v>
      </c>
      <c r="AL1911" s="84" t="e">
        <f>IF($BD806="X","—",VLOOKUP(E1911,#REF!,4,FALSE))</f>
        <v>#REF!</v>
      </c>
    </row>
    <row r="1912" spans="1:38" s="84" customFormat="1" ht="16.5">
      <c r="A1912" s="218"/>
      <c r="B1912" s="41">
        <f t="shared" si="172"/>
        <v>1910</v>
      </c>
      <c r="C1912" s="41" t="s">
        <v>5087</v>
      </c>
      <c r="D1912" s="248" t="s">
        <v>4869</v>
      </c>
      <c r="E1912" s="99" t="s">
        <v>4869</v>
      </c>
      <c r="F1912" s="99" t="str">
        <f t="shared" si="171"/>
        <v>D</v>
      </c>
      <c r="G1912" s="80" t="s">
        <v>4870</v>
      </c>
      <c r="H1912" s="158" t="s">
        <v>949</v>
      </c>
      <c r="I1912" s="158" t="s">
        <v>949</v>
      </c>
      <c r="J1912" s="158" t="s">
        <v>949</v>
      </c>
      <c r="K1912" s="41" t="s">
        <v>949</v>
      </c>
      <c r="L1912" s="41" t="s">
        <v>949</v>
      </c>
      <c r="M1912" s="41" t="s">
        <v>995</v>
      </c>
      <c r="N1912" s="106" t="s">
        <v>4871</v>
      </c>
      <c r="O1912" s="158" t="s">
        <v>4872</v>
      </c>
      <c r="P1912" s="158" t="s">
        <v>4873</v>
      </c>
      <c r="Q1912" s="158" t="s">
        <v>949</v>
      </c>
      <c r="R1912" s="219" t="s">
        <v>1424</v>
      </c>
      <c r="S1912" s="221"/>
      <c r="T1912" s="41"/>
      <c r="U1912" s="41"/>
      <c r="V1912" s="41"/>
      <c r="W1912" s="41"/>
      <c r="X1912" s="41"/>
      <c r="Y1912" s="41"/>
      <c r="Z1912" s="41"/>
      <c r="AA1912" s="41"/>
      <c r="AB1912" s="41"/>
      <c r="AC1912" s="41"/>
      <c r="AD1912" s="41"/>
      <c r="AE1912" s="218" t="s">
        <v>1059</v>
      </c>
      <c r="AF1912" s="229" t="s">
        <v>223</v>
      </c>
      <c r="AG1912" s="218"/>
      <c r="AH1912" s="218"/>
      <c r="AI1912" s="229"/>
      <c r="AJ1912" s="218">
        <f t="shared" si="173"/>
        <v>1</v>
      </c>
      <c r="AK1912" s="84">
        <f t="shared" si="169"/>
        <v>1</v>
      </c>
      <c r="AL1912" s="84" t="e">
        <f>IF($BD807="X","—",VLOOKUP(E1912,#REF!,4,FALSE))</f>
        <v>#REF!</v>
      </c>
    </row>
    <row r="1913" spans="1:38" s="84" customFormat="1" ht="16.5">
      <c r="A1913" s="218"/>
      <c r="B1913" s="274">
        <f t="shared" si="172"/>
        <v>1911</v>
      </c>
      <c r="C1913" s="274" t="s">
        <v>5087</v>
      </c>
      <c r="D1913" s="627" t="s">
        <v>8281</v>
      </c>
      <c r="E1913" s="968" t="s">
        <v>8281</v>
      </c>
      <c r="F1913" s="968" t="str">
        <f t="shared" si="171"/>
        <v>D</v>
      </c>
      <c r="G1913" s="969" t="s">
        <v>8282</v>
      </c>
      <c r="H1913" s="159" t="s">
        <v>949</v>
      </c>
      <c r="I1913" s="159" t="s">
        <v>949</v>
      </c>
      <c r="J1913" s="159" t="s">
        <v>949</v>
      </c>
      <c r="K1913" s="274" t="s">
        <v>949</v>
      </c>
      <c r="L1913" s="274" t="s">
        <v>949</v>
      </c>
      <c r="M1913" s="274" t="s">
        <v>995</v>
      </c>
      <c r="N1913" s="1326" t="s">
        <v>8283</v>
      </c>
      <c r="O1913" s="159" t="s">
        <v>8284</v>
      </c>
      <c r="P1913" s="159" t="s">
        <v>8285</v>
      </c>
      <c r="Q1913" s="159" t="s">
        <v>949</v>
      </c>
      <c r="R1913" s="970" t="s">
        <v>1424</v>
      </c>
      <c r="S1913" s="794"/>
      <c r="T1913" s="274"/>
      <c r="U1913" s="274"/>
      <c r="V1913" s="274"/>
      <c r="W1913" s="274"/>
      <c r="X1913" s="274"/>
      <c r="Y1913" s="274"/>
      <c r="Z1913" s="274"/>
      <c r="AA1913" s="274"/>
      <c r="AB1913" s="274"/>
      <c r="AC1913" s="274"/>
      <c r="AD1913" s="274"/>
      <c r="AE1913" s="645" t="s">
        <v>989</v>
      </c>
      <c r="AF1913" s="615" t="s">
        <v>223</v>
      </c>
      <c r="AG1913" s="645"/>
      <c r="AH1913" s="645"/>
      <c r="AI1913" s="615"/>
      <c r="AJ1913" s="645">
        <f t="shared" si="173"/>
        <v>1</v>
      </c>
      <c r="AK1913" s="84">
        <f t="shared" si="169"/>
        <v>1</v>
      </c>
      <c r="AL1913" s="84" t="e">
        <f>IF($BD808="X","—",VLOOKUP(E1913,#REF!,4,FALSE))</f>
        <v>#REF!</v>
      </c>
    </row>
    <row r="1914" spans="1:38" ht="16.5">
      <c r="A1914" s="1018"/>
      <c r="B1914" s="29">
        <f t="shared" si="172"/>
        <v>1912</v>
      </c>
      <c r="C1914" s="29" t="s">
        <v>3719</v>
      </c>
      <c r="D1914" s="99" t="s">
        <v>4794</v>
      </c>
      <c r="E1914" s="106" t="s">
        <v>4794</v>
      </c>
      <c r="F1914" s="106" t="str">
        <f t="shared" si="171"/>
        <v>D</v>
      </c>
      <c r="G1914" s="154" t="s">
        <v>4795</v>
      </c>
      <c r="H1914" s="29" t="s">
        <v>949</v>
      </c>
      <c r="I1914" s="29" t="s">
        <v>949</v>
      </c>
      <c r="J1914" s="29" t="s">
        <v>949</v>
      </c>
      <c r="K1914" s="29" t="s">
        <v>949</v>
      </c>
      <c r="L1914" s="1019" t="s">
        <v>4796</v>
      </c>
      <c r="M1914" s="1019" t="s">
        <v>3772</v>
      </c>
      <c r="N1914" s="155" t="s">
        <v>1163</v>
      </c>
      <c r="O1914" s="155"/>
      <c r="P1914" s="155"/>
      <c r="Q1914" s="155" t="s">
        <v>949</v>
      </c>
      <c r="R1914" s="1019" t="s">
        <v>1424</v>
      </c>
      <c r="S1914" s="998" t="s">
        <v>949</v>
      </c>
      <c r="T1914" s="998" t="s">
        <v>949</v>
      </c>
      <c r="U1914" s="998" t="s">
        <v>949</v>
      </c>
      <c r="V1914" s="998" t="s">
        <v>949</v>
      </c>
      <c r="W1914" s="998" t="s">
        <v>949</v>
      </c>
      <c r="X1914" s="998" t="s">
        <v>949</v>
      </c>
      <c r="Y1914" s="998" t="s">
        <v>949</v>
      </c>
      <c r="Z1914" s="998" t="s">
        <v>949</v>
      </c>
      <c r="AA1914" s="998" t="s">
        <v>949</v>
      </c>
      <c r="AB1914" s="998" t="s">
        <v>949</v>
      </c>
      <c r="AC1914" s="998" t="s">
        <v>949</v>
      </c>
      <c r="AD1914" s="998" t="s">
        <v>949</v>
      </c>
      <c r="AE1914" s="998" t="s">
        <v>989</v>
      </c>
      <c r="AF1914" s="998" t="s">
        <v>132</v>
      </c>
      <c r="AG1914" s="998"/>
      <c r="AH1914" s="998"/>
      <c r="AI1914" s="998"/>
      <c r="AJ1914" s="998">
        <f t="shared" si="173"/>
        <v>1</v>
      </c>
      <c r="AK1914" s="998">
        <f t="shared" si="169"/>
        <v>1</v>
      </c>
      <c r="AL1914" s="284" t="e">
        <f>IF($BD809="X","—",VLOOKUP(E1914,#REF!,4,FALSE))</f>
        <v>#REF!</v>
      </c>
    </row>
    <row r="1915" spans="1:38" ht="16.5">
      <c r="A1915" s="1018"/>
      <c r="B1915" s="29">
        <f t="shared" si="172"/>
        <v>1913</v>
      </c>
      <c r="C1915" s="29" t="s">
        <v>3719</v>
      </c>
      <c r="D1915" s="99" t="s">
        <v>8286</v>
      </c>
      <c r="E1915" s="106" t="s">
        <v>8286</v>
      </c>
      <c r="F1915" s="106" t="str">
        <f t="shared" si="171"/>
        <v>D</v>
      </c>
      <c r="G1915" s="154" t="s">
        <v>8287</v>
      </c>
      <c r="H1915" s="29" t="s">
        <v>949</v>
      </c>
      <c r="I1915" s="29" t="s">
        <v>949</v>
      </c>
      <c r="J1915" s="29" t="s">
        <v>949</v>
      </c>
      <c r="K1915" s="29" t="s">
        <v>949</v>
      </c>
      <c r="L1915" s="1019"/>
      <c r="M1915" s="1019"/>
      <c r="N1915" s="155"/>
      <c r="O1915" s="155"/>
      <c r="P1915" s="155"/>
      <c r="Q1915" s="155" t="s">
        <v>949</v>
      </c>
      <c r="R1915" s="1052" t="s">
        <v>4952</v>
      </c>
      <c r="S1915" s="998" t="s">
        <v>949</v>
      </c>
      <c r="T1915" s="998" t="s">
        <v>949</v>
      </c>
      <c r="U1915" s="998" t="s">
        <v>949</v>
      </c>
      <c r="V1915" s="998" t="s">
        <v>949</v>
      </c>
      <c r="W1915" s="998" t="s">
        <v>949</v>
      </c>
      <c r="X1915" s="998" t="s">
        <v>949</v>
      </c>
      <c r="Y1915" s="998" t="s">
        <v>949</v>
      </c>
      <c r="Z1915" s="998" t="s">
        <v>949</v>
      </c>
      <c r="AA1915" s="998" t="s">
        <v>949</v>
      </c>
      <c r="AB1915" s="998" t="s">
        <v>949</v>
      </c>
      <c r="AC1915" s="998" t="s">
        <v>949</v>
      </c>
      <c r="AD1915" s="998" t="s">
        <v>949</v>
      </c>
      <c r="AE1915" s="998"/>
      <c r="AF1915" s="998" t="s">
        <v>132</v>
      </c>
      <c r="AG1915" s="998" t="s">
        <v>6330</v>
      </c>
      <c r="AH1915" s="998"/>
      <c r="AI1915" s="998"/>
      <c r="AJ1915" s="998">
        <f t="shared" si="173"/>
        <v>1</v>
      </c>
      <c r="AK1915" s="998">
        <f t="shared" si="169"/>
        <v>1</v>
      </c>
    </row>
    <row r="1916" spans="1:38" ht="16.5">
      <c r="A1916" s="1018"/>
      <c r="B1916" s="29">
        <f t="shared" si="172"/>
        <v>1914</v>
      </c>
      <c r="C1916" s="29" t="s">
        <v>3719</v>
      </c>
      <c r="D1916" s="99" t="s">
        <v>8288</v>
      </c>
      <c r="E1916" s="106" t="s">
        <v>8288</v>
      </c>
      <c r="F1916" s="106" t="str">
        <f t="shared" ref="F1916:F1947" si="174">MID(D1916,4,1)</f>
        <v>D</v>
      </c>
      <c r="G1916" s="154" t="s">
        <v>8289</v>
      </c>
      <c r="H1916" s="29" t="s">
        <v>949</v>
      </c>
      <c r="I1916" s="29" t="s">
        <v>949</v>
      </c>
      <c r="J1916" s="29" t="s">
        <v>949</v>
      </c>
      <c r="K1916" s="29" t="s">
        <v>949</v>
      </c>
      <c r="L1916" s="1019"/>
      <c r="M1916" s="1019"/>
      <c r="N1916" s="155"/>
      <c r="O1916" s="155"/>
      <c r="P1916" s="155"/>
      <c r="Q1916" s="155" t="s">
        <v>949</v>
      </c>
      <c r="R1916" s="1052" t="s">
        <v>4952</v>
      </c>
      <c r="S1916" s="998" t="s">
        <v>949</v>
      </c>
      <c r="T1916" s="998" t="s">
        <v>949</v>
      </c>
      <c r="U1916" s="998" t="s">
        <v>949</v>
      </c>
      <c r="V1916" s="998" t="s">
        <v>949</v>
      </c>
      <c r="W1916" s="998" t="s">
        <v>949</v>
      </c>
      <c r="X1916" s="998" t="s">
        <v>949</v>
      </c>
      <c r="Y1916" s="998" t="s">
        <v>949</v>
      </c>
      <c r="Z1916" s="998" t="s">
        <v>949</v>
      </c>
      <c r="AA1916" s="998" t="s">
        <v>949</v>
      </c>
      <c r="AB1916" s="998" t="s">
        <v>949</v>
      </c>
      <c r="AC1916" s="998" t="s">
        <v>949</v>
      </c>
      <c r="AD1916" s="998" t="s">
        <v>949</v>
      </c>
      <c r="AE1916" s="998"/>
      <c r="AF1916" s="998" t="s">
        <v>132</v>
      </c>
      <c r="AG1916" s="998" t="s">
        <v>6330</v>
      </c>
      <c r="AH1916" s="998"/>
      <c r="AI1916" s="998"/>
      <c r="AJ1916" s="998">
        <f t="shared" si="173"/>
        <v>1</v>
      </c>
      <c r="AK1916" s="998">
        <f t="shared" ref="AK1916:AK1979" si="175">COUNTIFS(E:E,E1916)</f>
        <v>1</v>
      </c>
    </row>
    <row r="1917" spans="1:38" s="84" customFormat="1" ht="16.5">
      <c r="A1917" s="231"/>
      <c r="B1917" s="275">
        <f t="shared" si="172"/>
        <v>1915</v>
      </c>
      <c r="C1917" s="160" t="s">
        <v>936</v>
      </c>
      <c r="D1917" s="160" t="s">
        <v>1077</v>
      </c>
      <c r="E1917" s="160" t="s">
        <v>1077</v>
      </c>
      <c r="F1917" s="160" t="str">
        <f t="shared" si="174"/>
        <v>M</v>
      </c>
      <c r="G1917" s="275" t="s">
        <v>1080</v>
      </c>
      <c r="H1917" s="160">
        <v>302.38</v>
      </c>
      <c r="I1917" s="160">
        <v>0.3</v>
      </c>
      <c r="J1917" s="160">
        <v>7.93</v>
      </c>
      <c r="K1917" s="275">
        <v>2</v>
      </c>
      <c r="L1917" s="275" t="s">
        <v>1082</v>
      </c>
      <c r="M1917" s="275" t="s">
        <v>1083</v>
      </c>
      <c r="N1917" s="160" t="s">
        <v>1084</v>
      </c>
      <c r="O1917" s="160" t="s">
        <v>1085</v>
      </c>
      <c r="P1917" s="160" t="s">
        <v>1086</v>
      </c>
      <c r="Q1917" s="160" t="s">
        <v>949</v>
      </c>
      <c r="R1917" s="150" t="s">
        <v>1087</v>
      </c>
      <c r="S1917" s="275" t="s">
        <v>949</v>
      </c>
      <c r="T1917" s="275" t="s">
        <v>949</v>
      </c>
      <c r="U1917" s="275"/>
      <c r="V1917" s="275"/>
      <c r="W1917" s="275" t="s">
        <v>1077</v>
      </c>
      <c r="X1917" s="150" t="s">
        <v>1087</v>
      </c>
      <c r="Y1917" s="275"/>
      <c r="Z1917" s="275"/>
      <c r="AA1917" s="275"/>
      <c r="AB1917" s="275"/>
      <c r="AC1917" s="275"/>
      <c r="AD1917" s="275"/>
      <c r="AE1917" s="275" t="s">
        <v>989</v>
      </c>
      <c r="AF1917" s="275" t="s">
        <v>473</v>
      </c>
      <c r="AG1917" s="876"/>
      <c r="AH1917" s="990"/>
      <c r="AI1917" s="648"/>
      <c r="AJ1917" s="649">
        <f t="shared" si="173"/>
        <v>1</v>
      </c>
      <c r="AK1917" s="84">
        <f t="shared" si="175"/>
        <v>1</v>
      </c>
      <c r="AL1917" s="84" t="e">
        <f>IF($BD811="X","—",VLOOKUP(E1917,#REF!,4,FALSE))</f>
        <v>#REF!</v>
      </c>
    </row>
    <row r="1918" spans="1:38" s="84" customFormat="1" ht="16.5">
      <c r="A1918" s="231"/>
      <c r="B1918" s="41">
        <f t="shared" si="172"/>
        <v>1916</v>
      </c>
      <c r="C1918" s="158" t="s">
        <v>936</v>
      </c>
      <c r="D1918" s="158" t="s">
        <v>1088</v>
      </c>
      <c r="E1918" s="158" t="s">
        <v>1088</v>
      </c>
      <c r="F1918" s="158" t="str">
        <f t="shared" si="174"/>
        <v>M</v>
      </c>
      <c r="G1918" s="41" t="s">
        <v>1091</v>
      </c>
      <c r="H1918" s="158">
        <v>173.44</v>
      </c>
      <c r="I1918" s="158">
        <v>0.2</v>
      </c>
      <c r="J1918" s="158">
        <v>7.93</v>
      </c>
      <c r="K1918" s="41">
        <v>1.3753792</v>
      </c>
      <c r="L1918" s="41" t="s">
        <v>1092</v>
      </c>
      <c r="M1918" s="41" t="s">
        <v>1083</v>
      </c>
      <c r="N1918" s="158" t="s">
        <v>1084</v>
      </c>
      <c r="O1918" s="158" t="s">
        <v>1085</v>
      </c>
      <c r="P1918" s="158" t="s">
        <v>1086</v>
      </c>
      <c r="Q1918" s="158" t="s">
        <v>949</v>
      </c>
      <c r="R1918" s="29" t="s">
        <v>1087</v>
      </c>
      <c r="S1918" s="41" t="s">
        <v>949</v>
      </c>
      <c r="T1918" s="41" t="s">
        <v>949</v>
      </c>
      <c r="U1918" s="41"/>
      <c r="V1918" s="41"/>
      <c r="W1918" s="41" t="s">
        <v>1088</v>
      </c>
      <c r="X1918" s="41" t="s">
        <v>1087</v>
      </c>
      <c r="Y1918" s="41"/>
      <c r="Z1918" s="41"/>
      <c r="AA1918" s="41"/>
      <c r="AB1918" s="41"/>
      <c r="AC1918" s="41"/>
      <c r="AD1918" s="41"/>
      <c r="AE1918" s="41" t="s">
        <v>989</v>
      </c>
      <c r="AF1918" s="41" t="s">
        <v>473</v>
      </c>
      <c r="AG1918" s="790"/>
      <c r="AH1918" s="231"/>
      <c r="AI1918" s="229"/>
      <c r="AJ1918" s="218">
        <f t="shared" si="173"/>
        <v>1</v>
      </c>
      <c r="AK1918" s="84">
        <f t="shared" si="175"/>
        <v>1</v>
      </c>
    </row>
    <row r="1919" spans="1:38" s="84" customFormat="1" ht="16.5">
      <c r="A1919" s="231"/>
      <c r="B1919" s="41">
        <f t="shared" si="172"/>
        <v>1917</v>
      </c>
      <c r="C1919" s="158" t="s">
        <v>936</v>
      </c>
      <c r="D1919" s="158" t="s">
        <v>1207</v>
      </c>
      <c r="E1919" s="158" t="s">
        <v>1208</v>
      </c>
      <c r="F1919" s="158" t="str">
        <f t="shared" si="174"/>
        <v>M</v>
      </c>
      <c r="G1919" s="41" t="s">
        <v>1211</v>
      </c>
      <c r="H1919" s="158">
        <v>9194.18</v>
      </c>
      <c r="I1919" s="158">
        <v>0.4</v>
      </c>
      <c r="J1919" s="158">
        <v>7.93</v>
      </c>
      <c r="K1919" s="41">
        <v>80.400000000000006</v>
      </c>
      <c r="L1919" s="41" t="s">
        <v>1212</v>
      </c>
      <c r="M1919" s="41" t="s">
        <v>1083</v>
      </c>
      <c r="N1919" s="158" t="s">
        <v>1192</v>
      </c>
      <c r="O1919" s="158" t="s">
        <v>1193</v>
      </c>
      <c r="P1919" s="158" t="s">
        <v>1194</v>
      </c>
      <c r="Q1919" s="158" t="s">
        <v>949</v>
      </c>
      <c r="R1919" s="29" t="s">
        <v>1087</v>
      </c>
      <c r="S1919" s="41" t="s">
        <v>1213</v>
      </c>
      <c r="T1919" s="41" t="s">
        <v>949</v>
      </c>
      <c r="U1919" s="41"/>
      <c r="V1919" s="41"/>
      <c r="W1919" s="14" t="s">
        <v>1207</v>
      </c>
      <c r="X1919" s="41" t="s">
        <v>1087</v>
      </c>
      <c r="Y1919" s="14" t="s">
        <v>1214</v>
      </c>
      <c r="Z1919" s="41" t="s">
        <v>1215</v>
      </c>
      <c r="AA1919" s="41"/>
      <c r="AB1919" s="41"/>
      <c r="AC1919" s="41"/>
      <c r="AD1919" s="41"/>
      <c r="AE1919" s="41" t="s">
        <v>1209</v>
      </c>
      <c r="AF1919" s="41" t="s">
        <v>473</v>
      </c>
      <c r="AG1919" s="790"/>
      <c r="AH1919" s="231"/>
      <c r="AI1919" s="229"/>
      <c r="AJ1919" s="218">
        <f t="shared" si="173"/>
        <v>1</v>
      </c>
      <c r="AK1919" s="84">
        <f t="shared" si="175"/>
        <v>1</v>
      </c>
    </row>
    <row r="1920" spans="1:38" s="84" customFormat="1" ht="16.5">
      <c r="A1920" s="231"/>
      <c r="B1920" s="41">
        <f t="shared" si="172"/>
        <v>1918</v>
      </c>
      <c r="C1920" s="158" t="s">
        <v>936</v>
      </c>
      <c r="D1920" s="158" t="s">
        <v>1270</v>
      </c>
      <c r="E1920" s="158" t="s">
        <v>1270</v>
      </c>
      <c r="F1920" s="158" t="str">
        <f t="shared" si="174"/>
        <v>M</v>
      </c>
      <c r="G1920" s="41" t="s">
        <v>1272</v>
      </c>
      <c r="H1920" s="158">
        <v>22</v>
      </c>
      <c r="I1920" s="158">
        <v>0.2</v>
      </c>
      <c r="J1920" s="158">
        <v>7.93</v>
      </c>
      <c r="K1920" s="41">
        <v>0.17</v>
      </c>
      <c r="L1920" s="41" t="s">
        <v>1273</v>
      </c>
      <c r="M1920" s="41" t="s">
        <v>1083</v>
      </c>
      <c r="N1920" s="158" t="s">
        <v>1084</v>
      </c>
      <c r="O1920" s="158" t="s">
        <v>1085</v>
      </c>
      <c r="P1920" s="158" t="s">
        <v>1086</v>
      </c>
      <c r="Q1920" s="158" t="s">
        <v>949</v>
      </c>
      <c r="R1920" s="29" t="s">
        <v>1087</v>
      </c>
      <c r="S1920" s="41" t="s">
        <v>949</v>
      </c>
      <c r="T1920" s="41" t="s">
        <v>949</v>
      </c>
      <c r="U1920" s="41"/>
      <c r="V1920" s="41"/>
      <c r="W1920" s="41" t="s">
        <v>1270</v>
      </c>
      <c r="X1920" s="41" t="s">
        <v>1087</v>
      </c>
      <c r="Y1920" s="41"/>
      <c r="Z1920" s="41"/>
      <c r="AA1920" s="41"/>
      <c r="AB1920" s="41"/>
      <c r="AC1920" s="41"/>
      <c r="AD1920" s="41"/>
      <c r="AE1920" s="41" t="s">
        <v>1126</v>
      </c>
      <c r="AF1920" s="41" t="s">
        <v>473</v>
      </c>
      <c r="AG1920" s="790"/>
      <c r="AH1920" s="231"/>
      <c r="AI1920" s="229"/>
      <c r="AJ1920" s="218">
        <f t="shared" si="173"/>
        <v>1</v>
      </c>
      <c r="AK1920" s="84">
        <f t="shared" si="175"/>
        <v>1</v>
      </c>
    </row>
    <row r="1921" spans="1:37" s="84" customFormat="1" ht="16.5">
      <c r="A1921" s="231"/>
      <c r="B1921" s="41">
        <f t="shared" si="172"/>
        <v>1919</v>
      </c>
      <c r="C1921" s="158" t="s">
        <v>936</v>
      </c>
      <c r="D1921" s="158" t="s">
        <v>1217</v>
      </c>
      <c r="E1921" s="158" t="s">
        <v>1217</v>
      </c>
      <c r="F1921" s="158" t="str">
        <f t="shared" si="174"/>
        <v>M</v>
      </c>
      <c r="G1921" s="41" t="s">
        <v>1218</v>
      </c>
      <c r="H1921" s="158">
        <v>9194.18</v>
      </c>
      <c r="I1921" s="158">
        <v>0.4</v>
      </c>
      <c r="J1921" s="158">
        <v>7.93</v>
      </c>
      <c r="K1921" s="41">
        <v>80.400000000000006</v>
      </c>
      <c r="L1921" s="41" t="s">
        <v>1212</v>
      </c>
      <c r="M1921" s="41" t="s">
        <v>1083</v>
      </c>
      <c r="N1921" s="158" t="s">
        <v>1192</v>
      </c>
      <c r="O1921" s="158" t="s">
        <v>1193</v>
      </c>
      <c r="P1921" s="158" t="s">
        <v>1194</v>
      </c>
      <c r="Q1921" s="158" t="s">
        <v>949</v>
      </c>
      <c r="R1921" s="29" t="s">
        <v>1087</v>
      </c>
      <c r="S1921" s="41" t="s">
        <v>1213</v>
      </c>
      <c r="T1921" s="41" t="s">
        <v>949</v>
      </c>
      <c r="U1921" s="41"/>
      <c r="V1921" s="41"/>
      <c r="W1921" s="14" t="s">
        <v>1207</v>
      </c>
      <c r="X1921" s="41" t="s">
        <v>1087</v>
      </c>
      <c r="Y1921" s="14" t="s">
        <v>1214</v>
      </c>
      <c r="Z1921" s="41" t="s">
        <v>1215</v>
      </c>
      <c r="AA1921" s="41"/>
      <c r="AB1921" s="41"/>
      <c r="AC1921" s="41"/>
      <c r="AD1921" s="41"/>
      <c r="AE1921" s="41" t="s">
        <v>989</v>
      </c>
      <c r="AF1921" s="41" t="s">
        <v>473</v>
      </c>
      <c r="AG1921" s="231"/>
      <c r="AH1921" s="231"/>
      <c r="AI1921" s="229"/>
      <c r="AJ1921" s="218">
        <f t="shared" si="173"/>
        <v>1</v>
      </c>
      <c r="AK1921" s="84">
        <f t="shared" si="175"/>
        <v>1</v>
      </c>
    </row>
    <row r="1922" spans="1:37" s="84" customFormat="1" ht="16.5">
      <c r="A1922" s="231"/>
      <c r="B1922" s="41">
        <f t="shared" si="172"/>
        <v>1920</v>
      </c>
      <c r="C1922" s="158" t="s">
        <v>936</v>
      </c>
      <c r="D1922" s="158" t="s">
        <v>1110</v>
      </c>
      <c r="E1922" s="158" t="s">
        <v>1110</v>
      </c>
      <c r="F1922" s="158" t="str">
        <f t="shared" si="174"/>
        <v>M</v>
      </c>
      <c r="G1922" s="41" t="s">
        <v>1113</v>
      </c>
      <c r="H1922" s="158">
        <v>82.86</v>
      </c>
      <c r="I1922" s="158">
        <v>0.2</v>
      </c>
      <c r="J1922" s="158">
        <v>7.93</v>
      </c>
      <c r="K1922" s="41">
        <v>1.2</v>
      </c>
      <c r="L1922" s="41" t="s">
        <v>1114</v>
      </c>
      <c r="M1922" s="41" t="s">
        <v>1083</v>
      </c>
      <c r="N1922" s="158" t="s">
        <v>1084</v>
      </c>
      <c r="O1922" s="158" t="s">
        <v>1085</v>
      </c>
      <c r="P1922" s="158" t="s">
        <v>1086</v>
      </c>
      <c r="Q1922" s="158" t="s">
        <v>949</v>
      </c>
      <c r="R1922" s="29" t="s">
        <v>1087</v>
      </c>
      <c r="S1922" s="41" t="s">
        <v>949</v>
      </c>
      <c r="T1922" s="41" t="s">
        <v>949</v>
      </c>
      <c r="U1922" s="41"/>
      <c r="V1922" s="41"/>
      <c r="W1922" s="41" t="s">
        <v>1110</v>
      </c>
      <c r="X1922" s="41" t="s">
        <v>1087</v>
      </c>
      <c r="Y1922" s="41"/>
      <c r="Z1922" s="41"/>
      <c r="AA1922" s="41"/>
      <c r="AB1922" s="41"/>
      <c r="AC1922" s="41"/>
      <c r="AD1922" s="41"/>
      <c r="AE1922" s="41" t="s">
        <v>979</v>
      </c>
      <c r="AF1922" s="41" t="s">
        <v>473</v>
      </c>
      <c r="AG1922" s="790"/>
      <c r="AH1922" s="231"/>
      <c r="AI1922" s="229"/>
      <c r="AJ1922" s="218">
        <f t="shared" si="173"/>
        <v>1</v>
      </c>
      <c r="AK1922" s="84">
        <f t="shared" si="175"/>
        <v>1</v>
      </c>
    </row>
    <row r="1923" spans="1:37" s="84" customFormat="1" ht="16.5">
      <c r="A1923" s="231"/>
      <c r="B1923" s="41">
        <f t="shared" si="172"/>
        <v>1921</v>
      </c>
      <c r="C1923" s="158" t="s">
        <v>936</v>
      </c>
      <c r="D1923" s="158" t="s">
        <v>1187</v>
      </c>
      <c r="E1923" s="158" t="s">
        <v>1187</v>
      </c>
      <c r="F1923" s="158" t="str">
        <f t="shared" si="174"/>
        <v>M</v>
      </c>
      <c r="G1923" s="41" t="s">
        <v>1190</v>
      </c>
      <c r="H1923" s="158">
        <v>1345.08</v>
      </c>
      <c r="I1923" s="158">
        <v>0.8</v>
      </c>
      <c r="J1923" s="158">
        <v>7.93</v>
      </c>
      <c r="K1923" s="41">
        <v>10.666484000000001</v>
      </c>
      <c r="L1923" s="41" t="s">
        <v>1191</v>
      </c>
      <c r="M1923" s="41" t="s">
        <v>1083</v>
      </c>
      <c r="N1923" s="158" t="s">
        <v>1192</v>
      </c>
      <c r="O1923" s="158" t="s">
        <v>1193</v>
      </c>
      <c r="P1923" s="158" t="s">
        <v>1194</v>
      </c>
      <c r="Q1923" s="158" t="s">
        <v>949</v>
      </c>
      <c r="R1923" s="29" t="s">
        <v>1087</v>
      </c>
      <c r="S1923" s="41" t="s">
        <v>949</v>
      </c>
      <c r="T1923" s="41" t="s">
        <v>949</v>
      </c>
      <c r="U1923" s="41"/>
      <c r="V1923" s="41"/>
      <c r="W1923" s="41" t="s">
        <v>1187</v>
      </c>
      <c r="X1923" s="41" t="s">
        <v>1087</v>
      </c>
      <c r="Y1923" s="41"/>
      <c r="Z1923" s="41"/>
      <c r="AA1923" s="41"/>
      <c r="AB1923" s="41"/>
      <c r="AC1923" s="41"/>
      <c r="AD1923" s="41"/>
      <c r="AE1923" s="41" t="s">
        <v>989</v>
      </c>
      <c r="AF1923" s="41" t="s">
        <v>473</v>
      </c>
      <c r="AG1923" s="790"/>
      <c r="AH1923" s="231"/>
      <c r="AI1923" s="229"/>
      <c r="AJ1923" s="218">
        <f t="shared" si="173"/>
        <v>1</v>
      </c>
      <c r="AK1923" s="84">
        <f t="shared" si="175"/>
        <v>1</v>
      </c>
    </row>
    <row r="1924" spans="1:37" s="84" customFormat="1" ht="16.5">
      <c r="A1924" s="231"/>
      <c r="B1924" s="41">
        <f t="shared" si="172"/>
        <v>1922</v>
      </c>
      <c r="C1924" s="158" t="s">
        <v>936</v>
      </c>
      <c r="D1924" s="158" t="s">
        <v>1115</v>
      </c>
      <c r="E1924" s="158" t="s">
        <v>1115</v>
      </c>
      <c r="F1924" s="158" t="str">
        <f t="shared" si="174"/>
        <v>M</v>
      </c>
      <c r="G1924" s="41" t="s">
        <v>1118</v>
      </c>
      <c r="H1924" s="158">
        <v>133.07</v>
      </c>
      <c r="I1924" s="158">
        <v>0.2</v>
      </c>
      <c r="J1924" s="158">
        <v>7.93</v>
      </c>
      <c r="K1924" s="41">
        <v>1.1000000000000001</v>
      </c>
      <c r="L1924" s="41" t="s">
        <v>1119</v>
      </c>
      <c r="M1924" s="41" t="s">
        <v>1083</v>
      </c>
      <c r="N1924" s="158" t="s">
        <v>1084</v>
      </c>
      <c r="O1924" s="158" t="s">
        <v>1085</v>
      </c>
      <c r="P1924" s="158" t="s">
        <v>1086</v>
      </c>
      <c r="Q1924" s="158" t="s">
        <v>949</v>
      </c>
      <c r="R1924" s="29" t="s">
        <v>1087</v>
      </c>
      <c r="S1924" s="41" t="s">
        <v>949</v>
      </c>
      <c r="T1924" s="41" t="s">
        <v>949</v>
      </c>
      <c r="U1924" s="41"/>
      <c r="V1924" s="41"/>
      <c r="W1924" s="41" t="s">
        <v>1115</v>
      </c>
      <c r="X1924" s="41" t="s">
        <v>1087</v>
      </c>
      <c r="Y1924" s="41"/>
      <c r="Z1924" s="41"/>
      <c r="AA1924" s="41"/>
      <c r="AB1924" s="41"/>
      <c r="AC1924" s="41"/>
      <c r="AD1924" s="41"/>
      <c r="AE1924" s="41" t="s">
        <v>989</v>
      </c>
      <c r="AF1924" s="41" t="s">
        <v>473</v>
      </c>
      <c r="AG1924" s="790"/>
      <c r="AH1924" s="231"/>
      <c r="AI1924" s="229"/>
      <c r="AJ1924" s="218">
        <f t="shared" si="173"/>
        <v>1</v>
      </c>
      <c r="AK1924" s="84">
        <f t="shared" si="175"/>
        <v>1</v>
      </c>
    </row>
    <row r="1925" spans="1:37" s="84" customFormat="1" ht="16.5">
      <c r="A1925" s="231"/>
      <c r="B1925" s="41">
        <f t="shared" si="172"/>
        <v>1923</v>
      </c>
      <c r="C1925" s="158" t="s">
        <v>936</v>
      </c>
      <c r="D1925" s="158" t="s">
        <v>1223</v>
      </c>
      <c r="E1925" s="158" t="s">
        <v>1223</v>
      </c>
      <c r="F1925" s="158" t="str">
        <f t="shared" si="174"/>
        <v>M</v>
      </c>
      <c r="G1925" s="41" t="s">
        <v>1226</v>
      </c>
      <c r="H1925" s="158">
        <v>441.71</v>
      </c>
      <c r="I1925" s="158">
        <v>0.8</v>
      </c>
      <c r="J1925" s="158">
        <v>7.93</v>
      </c>
      <c r="K1925" s="41">
        <v>3.5027602999999998</v>
      </c>
      <c r="L1925" s="41" t="s">
        <v>1227</v>
      </c>
      <c r="M1925" s="41" t="s">
        <v>1083</v>
      </c>
      <c r="N1925" s="158" t="s">
        <v>1192</v>
      </c>
      <c r="O1925" s="158" t="s">
        <v>1193</v>
      </c>
      <c r="P1925" s="158" t="s">
        <v>1194</v>
      </c>
      <c r="Q1925" s="158" t="s">
        <v>949</v>
      </c>
      <c r="R1925" s="29" t="s">
        <v>1087</v>
      </c>
      <c r="S1925" s="41" t="s">
        <v>949</v>
      </c>
      <c r="T1925" s="41" t="s">
        <v>949</v>
      </c>
      <c r="U1925" s="41"/>
      <c r="V1925" s="41"/>
      <c r="W1925" s="41" t="s">
        <v>1223</v>
      </c>
      <c r="X1925" s="41" t="s">
        <v>1087</v>
      </c>
      <c r="Y1925" s="41"/>
      <c r="Z1925" s="41"/>
      <c r="AA1925" s="41"/>
      <c r="AB1925" s="41"/>
      <c r="AC1925" s="41"/>
      <c r="AD1925" s="41"/>
      <c r="AE1925" s="41" t="s">
        <v>1059</v>
      </c>
      <c r="AF1925" s="41" t="s">
        <v>473</v>
      </c>
      <c r="AG1925" s="790"/>
      <c r="AH1925" s="231"/>
      <c r="AI1925" s="229"/>
      <c r="AJ1925" s="218">
        <f t="shared" si="173"/>
        <v>1</v>
      </c>
      <c r="AK1925" s="84">
        <f t="shared" si="175"/>
        <v>1</v>
      </c>
    </row>
    <row r="1926" spans="1:37" s="84" customFormat="1" ht="16.5">
      <c r="A1926" s="231"/>
      <c r="B1926" s="41">
        <f t="shared" si="172"/>
        <v>1924</v>
      </c>
      <c r="C1926" s="158" t="s">
        <v>936</v>
      </c>
      <c r="D1926" s="158" t="s">
        <v>1105</v>
      </c>
      <c r="E1926" s="158" t="s">
        <v>1105</v>
      </c>
      <c r="F1926" s="158" t="str">
        <f t="shared" si="174"/>
        <v>M</v>
      </c>
      <c r="G1926" s="41" t="s">
        <v>1108</v>
      </c>
      <c r="H1926" s="158">
        <v>45.45</v>
      </c>
      <c r="I1926" s="158">
        <v>0.2</v>
      </c>
      <c r="J1926" s="158">
        <v>7.93</v>
      </c>
      <c r="K1926" s="41">
        <v>0.5</v>
      </c>
      <c r="L1926" s="41" t="s">
        <v>1109</v>
      </c>
      <c r="M1926" s="41" t="s">
        <v>1083</v>
      </c>
      <c r="N1926" s="158" t="s">
        <v>1084</v>
      </c>
      <c r="O1926" s="158" t="s">
        <v>1085</v>
      </c>
      <c r="P1926" s="158" t="s">
        <v>1086</v>
      </c>
      <c r="Q1926" s="158" t="s">
        <v>949</v>
      </c>
      <c r="R1926" s="29" t="s">
        <v>1087</v>
      </c>
      <c r="S1926" s="41" t="s">
        <v>949</v>
      </c>
      <c r="T1926" s="41" t="s">
        <v>949</v>
      </c>
      <c r="U1926" s="41"/>
      <c r="V1926" s="41"/>
      <c r="W1926" s="41" t="s">
        <v>1105</v>
      </c>
      <c r="X1926" s="41" t="s">
        <v>1087</v>
      </c>
      <c r="Y1926" s="41"/>
      <c r="Z1926" s="41"/>
      <c r="AA1926" s="41"/>
      <c r="AB1926" s="41"/>
      <c r="AC1926" s="41"/>
      <c r="AD1926" s="41"/>
      <c r="AE1926" s="41" t="s">
        <v>1059</v>
      </c>
      <c r="AF1926" s="41" t="s">
        <v>473</v>
      </c>
      <c r="AG1926" s="790"/>
      <c r="AH1926" s="231"/>
      <c r="AI1926" s="229"/>
      <c r="AJ1926" s="218">
        <f t="shared" si="173"/>
        <v>1</v>
      </c>
      <c r="AK1926" s="84">
        <f t="shared" si="175"/>
        <v>1</v>
      </c>
    </row>
    <row r="1927" spans="1:37" s="84" customFormat="1" ht="16.5">
      <c r="A1927" s="231"/>
      <c r="B1927" s="41">
        <f t="shared" si="172"/>
        <v>1925</v>
      </c>
      <c r="C1927" s="158" t="s">
        <v>936</v>
      </c>
      <c r="D1927" s="158" t="s">
        <v>1001</v>
      </c>
      <c r="E1927" s="158" t="s">
        <v>1002</v>
      </c>
      <c r="F1927" s="158" t="str">
        <f t="shared" si="174"/>
        <v>P</v>
      </c>
      <c r="G1927" s="41" t="s">
        <v>1007</v>
      </c>
      <c r="H1927" s="158">
        <v>665101.16500000004</v>
      </c>
      <c r="I1927" s="158">
        <v>1.8</v>
      </c>
      <c r="J1927" s="158">
        <v>1.4</v>
      </c>
      <c r="K1927" s="41">
        <v>931.1</v>
      </c>
      <c r="L1927" s="158" t="s">
        <v>1009</v>
      </c>
      <c r="M1927" s="158" t="s">
        <v>995</v>
      </c>
      <c r="N1927" s="106" t="s">
        <v>1010</v>
      </c>
      <c r="O1927" s="158" t="s">
        <v>1011</v>
      </c>
      <c r="P1927" s="158" t="s">
        <v>1012</v>
      </c>
      <c r="Q1927" s="158" t="s">
        <v>1013</v>
      </c>
      <c r="R1927" s="158" t="s">
        <v>1014</v>
      </c>
      <c r="S1927" s="41" t="s">
        <v>1015</v>
      </c>
      <c r="T1927" s="41" t="s">
        <v>949</v>
      </c>
      <c r="U1927" s="41"/>
      <c r="V1927" s="41"/>
      <c r="W1927" s="41" t="s">
        <v>1001</v>
      </c>
      <c r="X1927" s="41" t="s">
        <v>1014</v>
      </c>
      <c r="Y1927" s="41" t="s">
        <v>1016</v>
      </c>
      <c r="Z1927" s="41" t="s">
        <v>1015</v>
      </c>
      <c r="AA1927" s="41" t="s">
        <v>1017</v>
      </c>
      <c r="AB1927" s="41" t="s">
        <v>1014</v>
      </c>
      <c r="AC1927" s="41" t="s">
        <v>8290</v>
      </c>
      <c r="AD1927" s="41" t="s">
        <v>1014</v>
      </c>
      <c r="AE1927" s="41" t="s">
        <v>1004</v>
      </c>
      <c r="AF1927" s="41" t="s">
        <v>473</v>
      </c>
      <c r="AG1927" s="790"/>
      <c r="AH1927" s="231"/>
      <c r="AI1927" s="229"/>
      <c r="AJ1927" s="218">
        <f t="shared" si="173"/>
        <v>1</v>
      </c>
      <c r="AK1927" s="84">
        <f t="shared" si="175"/>
        <v>1</v>
      </c>
    </row>
    <row r="1928" spans="1:37" s="84" customFormat="1" ht="16.5">
      <c r="A1928" s="231"/>
      <c r="B1928" s="41">
        <f t="shared" si="172"/>
        <v>1926</v>
      </c>
      <c r="C1928" s="158" t="s">
        <v>936</v>
      </c>
      <c r="D1928" s="158" t="s">
        <v>1167</v>
      </c>
      <c r="E1928" s="158" t="s">
        <v>1167</v>
      </c>
      <c r="F1928" s="158" t="str">
        <f t="shared" si="174"/>
        <v>P</v>
      </c>
      <c r="G1928" s="41" t="s">
        <v>1170</v>
      </c>
      <c r="H1928" s="158">
        <v>84791.5</v>
      </c>
      <c r="I1928" s="158">
        <v>2</v>
      </c>
      <c r="J1928" s="158">
        <v>1.4</v>
      </c>
      <c r="K1928" s="41">
        <v>118.74</v>
      </c>
      <c r="L1928" s="158" t="s">
        <v>1171</v>
      </c>
      <c r="M1928" s="158" t="s">
        <v>995</v>
      </c>
      <c r="N1928" s="158" t="s">
        <v>1172</v>
      </c>
      <c r="O1928" s="158" t="s">
        <v>1173</v>
      </c>
      <c r="P1928" s="106" t="s">
        <v>1132</v>
      </c>
      <c r="Q1928" s="158" t="s">
        <v>1174</v>
      </c>
      <c r="R1928" s="106" t="s">
        <v>1087</v>
      </c>
      <c r="S1928" s="41" t="s">
        <v>949</v>
      </c>
      <c r="T1928" s="41" t="s">
        <v>949</v>
      </c>
      <c r="U1928" s="41"/>
      <c r="V1928" s="41"/>
      <c r="W1928" s="41" t="s">
        <v>1167</v>
      </c>
      <c r="X1928" s="41" t="s">
        <v>1087</v>
      </c>
      <c r="Y1928" s="41"/>
      <c r="Z1928" s="41"/>
      <c r="AA1928" s="41"/>
      <c r="AB1928" s="41"/>
      <c r="AC1928" s="41"/>
      <c r="AD1928" s="41"/>
      <c r="AE1928" s="41" t="s">
        <v>979</v>
      </c>
      <c r="AF1928" s="41" t="s">
        <v>473</v>
      </c>
      <c r="AG1928" s="790"/>
      <c r="AH1928" s="231"/>
      <c r="AI1928" s="229"/>
      <c r="AJ1928" s="218">
        <f t="shared" si="173"/>
        <v>1</v>
      </c>
      <c r="AK1928" s="84">
        <f t="shared" si="175"/>
        <v>1</v>
      </c>
    </row>
    <row r="1929" spans="1:37" s="84" customFormat="1" ht="16.5">
      <c r="A1929" s="231"/>
      <c r="B1929" s="41">
        <f t="shared" si="172"/>
        <v>1927</v>
      </c>
      <c r="C1929" s="41" t="s">
        <v>466</v>
      </c>
      <c r="D1929" s="158" t="s">
        <v>2439</v>
      </c>
      <c r="E1929" s="158" t="s">
        <v>2439</v>
      </c>
      <c r="F1929" s="158" t="str">
        <f t="shared" si="174"/>
        <v>P</v>
      </c>
      <c r="G1929" s="220" t="s">
        <v>2441</v>
      </c>
      <c r="H1929" s="158">
        <v>31.783213</v>
      </c>
      <c r="I1929" s="158">
        <v>1.4</v>
      </c>
      <c r="J1929" s="158">
        <v>1.41</v>
      </c>
      <c r="K1929" s="41">
        <v>4.4810000000000003E-2</v>
      </c>
      <c r="L1929" s="158" t="s">
        <v>2442</v>
      </c>
      <c r="M1929" s="158" t="s">
        <v>1083</v>
      </c>
      <c r="N1929" s="158" t="s">
        <v>1293</v>
      </c>
      <c r="O1929" s="158" t="s">
        <v>1294</v>
      </c>
      <c r="P1929" s="158" t="s">
        <v>1295</v>
      </c>
      <c r="Q1929" s="158" t="s">
        <v>1296</v>
      </c>
      <c r="R1929" s="158" t="s">
        <v>1215</v>
      </c>
      <c r="S1929" s="41" t="s">
        <v>949</v>
      </c>
      <c r="T1929" s="41" t="s">
        <v>949</v>
      </c>
      <c r="U1929" s="41"/>
      <c r="V1929" s="41"/>
      <c r="W1929" s="41" t="s">
        <v>2439</v>
      </c>
      <c r="X1929" s="41" t="s">
        <v>1215</v>
      </c>
      <c r="Y1929" s="41"/>
      <c r="Z1929" s="41"/>
      <c r="AA1929" s="41"/>
      <c r="AB1929" s="41"/>
      <c r="AC1929" s="41"/>
      <c r="AD1929" s="41"/>
      <c r="AE1929" s="41" t="s">
        <v>989</v>
      </c>
      <c r="AF1929" s="41" t="s">
        <v>90</v>
      </c>
      <c r="AG1929" s="790"/>
      <c r="AH1929" s="231" t="s">
        <v>2441</v>
      </c>
      <c r="AI1929" s="229"/>
      <c r="AJ1929" s="218">
        <f t="shared" si="173"/>
        <v>1</v>
      </c>
      <c r="AK1929" s="84">
        <f t="shared" si="175"/>
        <v>1</v>
      </c>
    </row>
    <row r="1930" spans="1:37" s="84" customFormat="1" ht="16.5">
      <c r="A1930" s="231"/>
      <c r="B1930" s="41">
        <f t="shared" si="172"/>
        <v>1928</v>
      </c>
      <c r="C1930" s="158" t="s">
        <v>936</v>
      </c>
      <c r="D1930" s="158" t="s">
        <v>1124</v>
      </c>
      <c r="E1930" s="158" t="s">
        <v>1125</v>
      </c>
      <c r="F1930" s="158" t="str">
        <f t="shared" si="174"/>
        <v>P</v>
      </c>
      <c r="G1930" s="41" t="s">
        <v>1128</v>
      </c>
      <c r="H1930" s="158">
        <v>824.93</v>
      </c>
      <c r="I1930" s="158">
        <v>2</v>
      </c>
      <c r="J1930" s="158">
        <v>1.41</v>
      </c>
      <c r="K1930" s="41">
        <v>11.98</v>
      </c>
      <c r="L1930" s="158" t="s">
        <v>1129</v>
      </c>
      <c r="M1930" s="158" t="s">
        <v>995</v>
      </c>
      <c r="N1930" s="106" t="s">
        <v>1130</v>
      </c>
      <c r="O1930" s="106" t="s">
        <v>1131</v>
      </c>
      <c r="P1930" s="106" t="s">
        <v>1132</v>
      </c>
      <c r="Q1930" s="1326" t="s">
        <v>1133</v>
      </c>
      <c r="R1930" s="106" t="s">
        <v>1087</v>
      </c>
      <c r="S1930" s="41" t="s">
        <v>949</v>
      </c>
      <c r="T1930" s="41" t="s">
        <v>949</v>
      </c>
      <c r="U1930" s="41"/>
      <c r="V1930" s="41"/>
      <c r="W1930" s="41" t="s">
        <v>1125</v>
      </c>
      <c r="X1930" s="41" t="s">
        <v>1087</v>
      </c>
      <c r="Y1930" s="41"/>
      <c r="Z1930" s="41"/>
      <c r="AA1930" s="41"/>
      <c r="AB1930" s="41"/>
      <c r="AC1930" s="41"/>
      <c r="AD1930" s="41"/>
      <c r="AE1930" s="41" t="s">
        <v>1126</v>
      </c>
      <c r="AF1930" s="41" t="s">
        <v>473</v>
      </c>
      <c r="AG1930" s="790"/>
      <c r="AH1930" s="231"/>
      <c r="AI1930" s="229"/>
      <c r="AJ1930" s="218">
        <f t="shared" si="173"/>
        <v>1</v>
      </c>
      <c r="AK1930" s="84">
        <f t="shared" si="175"/>
        <v>1</v>
      </c>
    </row>
    <row r="1931" spans="1:37" s="84" customFormat="1" ht="16.5">
      <c r="A1931" s="231"/>
      <c r="B1931" s="41">
        <f t="shared" si="172"/>
        <v>1929</v>
      </c>
      <c r="C1931" s="158" t="s">
        <v>936</v>
      </c>
      <c r="D1931" s="158" t="s">
        <v>1143</v>
      </c>
      <c r="E1931" s="158" t="s">
        <v>1143</v>
      </c>
      <c r="F1931" s="158" t="str">
        <f t="shared" si="174"/>
        <v>P</v>
      </c>
      <c r="G1931" s="41" t="s">
        <v>1146</v>
      </c>
      <c r="H1931" s="158">
        <v>8692.19</v>
      </c>
      <c r="I1931" s="158">
        <v>1.5</v>
      </c>
      <c r="J1931" s="158">
        <v>1.04</v>
      </c>
      <c r="K1931" s="41">
        <v>9.0299999999999994</v>
      </c>
      <c r="L1931" s="158" t="s">
        <v>1147</v>
      </c>
      <c r="M1931" s="158" t="s">
        <v>995</v>
      </c>
      <c r="N1931" s="158" t="s">
        <v>1148</v>
      </c>
      <c r="O1931" s="158" t="s">
        <v>1149</v>
      </c>
      <c r="P1931" s="1332" t="s">
        <v>1132</v>
      </c>
      <c r="Q1931" s="106" t="s">
        <v>1150</v>
      </c>
      <c r="R1931" s="1328" t="s">
        <v>1087</v>
      </c>
      <c r="S1931" s="41" t="s">
        <v>949</v>
      </c>
      <c r="T1931" s="41" t="s">
        <v>949</v>
      </c>
      <c r="U1931" s="41"/>
      <c r="V1931" s="41"/>
      <c r="W1931" s="41" t="s">
        <v>1143</v>
      </c>
      <c r="X1931" s="41" t="s">
        <v>1087</v>
      </c>
      <c r="Y1931" s="41"/>
      <c r="Z1931" s="41"/>
      <c r="AA1931" s="41"/>
      <c r="AB1931" s="41"/>
      <c r="AC1931" s="41"/>
      <c r="AD1931" s="41"/>
      <c r="AE1931" s="41" t="s">
        <v>989</v>
      </c>
      <c r="AF1931" s="41" t="s">
        <v>473</v>
      </c>
      <c r="AG1931" s="790"/>
      <c r="AH1931" s="231"/>
      <c r="AI1931" s="229"/>
      <c r="AJ1931" s="218">
        <f t="shared" si="173"/>
        <v>1</v>
      </c>
      <c r="AK1931" s="84">
        <f t="shared" si="175"/>
        <v>1</v>
      </c>
    </row>
    <row r="1932" spans="1:37" s="84" customFormat="1" ht="16.5">
      <c r="A1932" s="227"/>
      <c r="B1932" s="41">
        <f t="shared" si="172"/>
        <v>1930</v>
      </c>
      <c r="C1932" s="158" t="s">
        <v>936</v>
      </c>
      <c r="D1932" s="158" t="s">
        <v>1138</v>
      </c>
      <c r="E1932" s="158" t="s">
        <v>1138</v>
      </c>
      <c r="F1932" s="158" t="str">
        <f t="shared" si="174"/>
        <v>P</v>
      </c>
      <c r="G1932" s="41" t="s">
        <v>1140</v>
      </c>
      <c r="H1932" s="158">
        <v>323.64</v>
      </c>
      <c r="I1932" s="158">
        <v>0.6</v>
      </c>
      <c r="J1932" s="158">
        <v>1.04</v>
      </c>
      <c r="K1932" s="41">
        <v>0.34</v>
      </c>
      <c r="L1932" s="158" t="s">
        <v>1141</v>
      </c>
      <c r="M1932" s="158" t="s">
        <v>995</v>
      </c>
      <c r="N1932" s="106" t="s">
        <v>1130</v>
      </c>
      <c r="O1932" s="106" t="s">
        <v>1131</v>
      </c>
      <c r="P1932" s="106" t="s">
        <v>1132</v>
      </c>
      <c r="Q1932" s="1337" t="s">
        <v>1133</v>
      </c>
      <c r="R1932" s="158" t="s">
        <v>1142</v>
      </c>
      <c r="S1932" s="41" t="s">
        <v>949</v>
      </c>
      <c r="T1932" s="41" t="s">
        <v>949</v>
      </c>
      <c r="U1932" s="41"/>
      <c r="V1932" s="41"/>
      <c r="W1932" s="41" t="s">
        <v>1138</v>
      </c>
      <c r="X1932" s="41" t="s">
        <v>1142</v>
      </c>
      <c r="Y1932" s="41"/>
      <c r="Z1932" s="41"/>
      <c r="AA1932" s="41"/>
      <c r="AB1932" s="41"/>
      <c r="AC1932" s="41"/>
      <c r="AD1932" s="41"/>
      <c r="AE1932" s="41" t="s">
        <v>989</v>
      </c>
      <c r="AF1932" s="41" t="s">
        <v>473</v>
      </c>
      <c r="AG1932" s="790"/>
      <c r="AH1932" s="227"/>
      <c r="AI1932" s="229"/>
      <c r="AJ1932" s="218">
        <f t="shared" si="173"/>
        <v>1</v>
      </c>
      <c r="AK1932" s="84">
        <f t="shared" si="175"/>
        <v>1</v>
      </c>
    </row>
    <row r="1933" spans="1:37" s="84" customFormat="1" ht="16.5">
      <c r="A1933" s="227"/>
      <c r="B1933" s="41">
        <f t="shared" si="172"/>
        <v>1931</v>
      </c>
      <c r="C1933" s="158" t="s">
        <v>936</v>
      </c>
      <c r="D1933" s="158" t="s">
        <v>1256</v>
      </c>
      <c r="E1933" s="158" t="s">
        <v>1257</v>
      </c>
      <c r="F1933" s="158" t="str">
        <f t="shared" si="174"/>
        <v>P</v>
      </c>
      <c r="G1933" s="41" t="s">
        <v>1259</v>
      </c>
      <c r="H1933" s="158">
        <v>32790</v>
      </c>
      <c r="I1933" s="158">
        <v>1.5</v>
      </c>
      <c r="J1933" s="158">
        <v>1.04</v>
      </c>
      <c r="K1933" s="41">
        <v>34.112000000000002</v>
      </c>
      <c r="L1933" s="158" t="s">
        <v>1260</v>
      </c>
      <c r="M1933" s="158" t="s">
        <v>995</v>
      </c>
      <c r="N1933" s="106" t="s">
        <v>1130</v>
      </c>
      <c r="O1933" s="106" t="s">
        <v>1131</v>
      </c>
      <c r="P1933" s="106" t="s">
        <v>1132</v>
      </c>
      <c r="Q1933" s="106" t="s">
        <v>1133</v>
      </c>
      <c r="R1933" s="106" t="s">
        <v>1087</v>
      </c>
      <c r="S1933" s="41" t="s">
        <v>949</v>
      </c>
      <c r="T1933" s="41" t="s">
        <v>949</v>
      </c>
      <c r="U1933" s="41"/>
      <c r="V1933" s="41"/>
      <c r="W1933" s="41" t="s">
        <v>1257</v>
      </c>
      <c r="X1933" s="41" t="s">
        <v>1087</v>
      </c>
      <c r="Y1933" s="41"/>
      <c r="Z1933" s="41"/>
      <c r="AA1933" s="41"/>
      <c r="AB1933" s="41"/>
      <c r="AC1933" s="41"/>
      <c r="AD1933" s="41"/>
      <c r="AE1933" s="41" t="s">
        <v>1126</v>
      </c>
      <c r="AF1933" s="41" t="s">
        <v>473</v>
      </c>
      <c r="AG1933" s="790"/>
      <c r="AH1933" s="227"/>
      <c r="AI1933" s="229"/>
      <c r="AJ1933" s="218">
        <f t="shared" si="173"/>
        <v>1</v>
      </c>
      <c r="AK1933" s="84">
        <f t="shared" si="175"/>
        <v>1</v>
      </c>
    </row>
    <row r="1934" spans="1:37" s="84" customFormat="1" ht="16.5">
      <c r="A1934" s="227"/>
      <c r="B1934" s="41">
        <f t="shared" si="172"/>
        <v>1932</v>
      </c>
      <c r="C1934" s="158" t="s">
        <v>936</v>
      </c>
      <c r="D1934" s="158" t="s">
        <v>1261</v>
      </c>
      <c r="E1934" s="158" t="s">
        <v>1262</v>
      </c>
      <c r="F1934" s="158" t="str">
        <f t="shared" si="174"/>
        <v>P</v>
      </c>
      <c r="G1934" s="41" t="s">
        <v>1264</v>
      </c>
      <c r="H1934" s="158">
        <v>3362.9</v>
      </c>
      <c r="I1934" s="158">
        <v>1.5</v>
      </c>
      <c r="J1934" s="158">
        <v>1.04</v>
      </c>
      <c r="K1934" s="41">
        <v>3.5</v>
      </c>
      <c r="L1934" s="158" t="s">
        <v>1265</v>
      </c>
      <c r="M1934" s="158" t="s">
        <v>995</v>
      </c>
      <c r="N1934" s="106" t="s">
        <v>1130</v>
      </c>
      <c r="O1934" s="106" t="s">
        <v>1131</v>
      </c>
      <c r="P1934" s="106" t="s">
        <v>1132</v>
      </c>
      <c r="Q1934" s="106" t="s">
        <v>1133</v>
      </c>
      <c r="R1934" s="106" t="s">
        <v>1087</v>
      </c>
      <c r="S1934" s="41" t="s">
        <v>949</v>
      </c>
      <c r="T1934" s="41" t="s">
        <v>949</v>
      </c>
      <c r="U1934" s="41"/>
      <c r="V1934" s="41"/>
      <c r="W1934" s="41" t="s">
        <v>1262</v>
      </c>
      <c r="X1934" s="41" t="s">
        <v>1087</v>
      </c>
      <c r="Y1934" s="41"/>
      <c r="Z1934" s="41"/>
      <c r="AA1934" s="41"/>
      <c r="AB1934" s="41"/>
      <c r="AC1934" s="41"/>
      <c r="AD1934" s="41"/>
      <c r="AE1934" s="41" t="s">
        <v>989</v>
      </c>
      <c r="AF1934" s="41" t="s">
        <v>473</v>
      </c>
      <c r="AG1934" s="790"/>
      <c r="AH1934" s="234"/>
      <c r="AI1934" s="229"/>
      <c r="AJ1934" s="218">
        <f t="shared" si="173"/>
        <v>1</v>
      </c>
      <c r="AK1934" s="84">
        <f t="shared" si="175"/>
        <v>1</v>
      </c>
    </row>
    <row r="1935" spans="1:37" s="84" customFormat="1" ht="16.5">
      <c r="A1935" s="227"/>
      <c r="B1935" s="41">
        <f t="shared" si="172"/>
        <v>1933</v>
      </c>
      <c r="C1935" s="158" t="s">
        <v>936</v>
      </c>
      <c r="D1935" s="158" t="s">
        <v>1288</v>
      </c>
      <c r="E1935" s="158" t="s">
        <v>1289</v>
      </c>
      <c r="F1935" s="158" t="str">
        <f t="shared" si="174"/>
        <v>P</v>
      </c>
      <c r="G1935" s="41" t="s">
        <v>1291</v>
      </c>
      <c r="H1935" s="158">
        <v>5249.37</v>
      </c>
      <c r="I1935" s="158">
        <v>1.8</v>
      </c>
      <c r="J1935" s="158">
        <v>1.41</v>
      </c>
      <c r="K1935" s="41">
        <v>7.46</v>
      </c>
      <c r="L1935" s="158" t="s">
        <v>1292</v>
      </c>
      <c r="M1935" s="158" t="s">
        <v>1083</v>
      </c>
      <c r="N1935" s="158" t="s">
        <v>1293</v>
      </c>
      <c r="O1935" s="158" t="s">
        <v>1294</v>
      </c>
      <c r="P1935" s="158" t="s">
        <v>1295</v>
      </c>
      <c r="Q1935" s="158" t="s">
        <v>1296</v>
      </c>
      <c r="R1935" s="106" t="s">
        <v>1087</v>
      </c>
      <c r="S1935" s="41" t="s">
        <v>949</v>
      </c>
      <c r="T1935" s="41" t="s">
        <v>949</v>
      </c>
      <c r="U1935" s="41"/>
      <c r="V1935" s="41"/>
      <c r="W1935" s="41" t="s">
        <v>1289</v>
      </c>
      <c r="X1935" s="41" t="s">
        <v>1087</v>
      </c>
      <c r="Y1935" s="41"/>
      <c r="Z1935" s="41"/>
      <c r="AA1935" s="41"/>
      <c r="AB1935" s="41"/>
      <c r="AC1935" s="41"/>
      <c r="AD1935" s="41"/>
      <c r="AE1935" s="41" t="s">
        <v>1126</v>
      </c>
      <c r="AF1935" s="41" t="s">
        <v>473</v>
      </c>
      <c r="AG1935" s="790"/>
      <c r="AH1935" s="234"/>
      <c r="AI1935" s="229"/>
      <c r="AJ1935" s="218">
        <f t="shared" si="173"/>
        <v>1</v>
      </c>
      <c r="AK1935" s="84">
        <f t="shared" si="175"/>
        <v>1</v>
      </c>
    </row>
    <row r="1936" spans="1:37" s="84" customFormat="1" ht="16.5">
      <c r="A1936" s="227"/>
      <c r="B1936" s="41">
        <f t="shared" si="172"/>
        <v>1934</v>
      </c>
      <c r="C1936" s="41" t="s">
        <v>5087</v>
      </c>
      <c r="D1936" s="158" t="s">
        <v>8291</v>
      </c>
      <c r="E1936" s="158" t="s">
        <v>1565</v>
      </c>
      <c r="F1936" s="158" t="str">
        <f t="shared" si="174"/>
        <v>P</v>
      </c>
      <c r="G1936" s="41" t="s">
        <v>1567</v>
      </c>
      <c r="H1936" s="158">
        <v>5046.3</v>
      </c>
      <c r="I1936" s="158">
        <v>2</v>
      </c>
      <c r="J1936" s="158">
        <v>1.41</v>
      </c>
      <c r="K1936" s="41">
        <v>7.1152829999999998</v>
      </c>
      <c r="L1936" s="158" t="s">
        <v>949</v>
      </c>
      <c r="M1936" s="158" t="s">
        <v>995</v>
      </c>
      <c r="N1936" s="158" t="s">
        <v>1293</v>
      </c>
      <c r="O1936" s="158" t="s">
        <v>1294</v>
      </c>
      <c r="P1936" s="158" t="s">
        <v>1295</v>
      </c>
      <c r="Q1936" s="158" t="s">
        <v>1559</v>
      </c>
      <c r="R1936" s="1081" t="s">
        <v>1215</v>
      </c>
      <c r="S1936" s="41" t="s">
        <v>949</v>
      </c>
      <c r="T1936" s="41" t="s">
        <v>949</v>
      </c>
      <c r="U1936" s="41"/>
      <c r="V1936" s="41"/>
      <c r="W1936" s="41"/>
      <c r="X1936" s="41"/>
      <c r="Y1936" s="41"/>
      <c r="Z1936" s="41"/>
      <c r="AA1936" s="41"/>
      <c r="AB1936" s="41"/>
      <c r="AC1936" s="41"/>
      <c r="AD1936" s="41"/>
      <c r="AE1936" s="41" t="s">
        <v>1059</v>
      </c>
      <c r="AF1936" s="41" t="s">
        <v>223</v>
      </c>
      <c r="AG1936" s="790"/>
      <c r="AH1936" s="234"/>
      <c r="AI1936" s="229"/>
      <c r="AJ1936" s="218">
        <f t="shared" si="173"/>
        <v>1</v>
      </c>
      <c r="AK1936" s="84">
        <f t="shared" si="175"/>
        <v>1</v>
      </c>
    </row>
    <row r="1937" spans="1:37" s="84" customFormat="1" ht="16.5">
      <c r="A1937" s="218"/>
      <c r="B1937" s="41">
        <f t="shared" si="172"/>
        <v>1935</v>
      </c>
      <c r="C1937" s="41" t="s">
        <v>5087</v>
      </c>
      <c r="D1937" s="248" t="s">
        <v>1582</v>
      </c>
      <c r="E1937" s="158" t="s">
        <v>1583</v>
      </c>
      <c r="F1937" s="158" t="str">
        <f t="shared" si="174"/>
        <v>P</v>
      </c>
      <c r="G1937" s="889" t="s">
        <v>1587</v>
      </c>
      <c r="H1937" s="158">
        <v>619168.37100000004</v>
      </c>
      <c r="I1937" s="158">
        <v>2.5</v>
      </c>
      <c r="J1937" s="158">
        <v>1.1499999999999999</v>
      </c>
      <c r="K1937" s="41">
        <v>634</v>
      </c>
      <c r="L1937" s="158" t="s">
        <v>1588</v>
      </c>
      <c r="M1937" s="158" t="s">
        <v>1573</v>
      </c>
      <c r="N1937" s="106" t="s">
        <v>1130</v>
      </c>
      <c r="O1937" s="106" t="s">
        <v>1131</v>
      </c>
      <c r="P1937" s="106" t="s">
        <v>1132</v>
      </c>
      <c r="Q1937" s="106" t="s">
        <v>1133</v>
      </c>
      <c r="R1937" s="244" t="s">
        <v>1459</v>
      </c>
      <c r="S1937" s="221" t="s">
        <v>1458</v>
      </c>
      <c r="T1937" s="41" t="s">
        <v>949</v>
      </c>
      <c r="U1937" s="41"/>
      <c r="V1937" s="41"/>
      <c r="W1937" s="41" t="s">
        <v>1582</v>
      </c>
      <c r="X1937" s="41" t="s">
        <v>1459</v>
      </c>
      <c r="Y1937" s="41" t="s">
        <v>1589</v>
      </c>
      <c r="Z1937" s="41" t="s">
        <v>1459</v>
      </c>
      <c r="AA1937" s="41" t="s">
        <v>1590</v>
      </c>
      <c r="AB1937" s="41" t="s">
        <v>1458</v>
      </c>
      <c r="AC1937" s="41"/>
      <c r="AD1937" s="41"/>
      <c r="AE1937" s="41" t="s">
        <v>1584</v>
      </c>
      <c r="AF1937" s="229" t="s">
        <v>223</v>
      </c>
      <c r="AG1937" s="218"/>
      <c r="AH1937" s="218"/>
      <c r="AI1937" s="229"/>
      <c r="AJ1937" s="218">
        <f t="shared" si="173"/>
        <v>1</v>
      </c>
      <c r="AK1937" s="84">
        <f t="shared" si="175"/>
        <v>1</v>
      </c>
    </row>
    <row r="1938" spans="1:37" s="84" customFormat="1" ht="16.5">
      <c r="A1938" s="231"/>
      <c r="B1938" s="41">
        <f t="shared" si="172"/>
        <v>1936</v>
      </c>
      <c r="C1938" s="41" t="s">
        <v>5087</v>
      </c>
      <c r="D1938" s="158" t="s">
        <v>1601</v>
      </c>
      <c r="E1938" s="158" t="s">
        <v>1602</v>
      </c>
      <c r="F1938" s="158" t="str">
        <f t="shared" si="174"/>
        <v>P</v>
      </c>
      <c r="G1938" s="41" t="s">
        <v>1605</v>
      </c>
      <c r="H1938" s="158">
        <v>41068.409</v>
      </c>
      <c r="I1938" s="158">
        <v>2</v>
      </c>
      <c r="J1938" s="158">
        <v>1.2</v>
      </c>
      <c r="K1938" s="41">
        <v>150</v>
      </c>
      <c r="L1938" s="158" t="s">
        <v>1606</v>
      </c>
      <c r="M1938" s="158" t="s">
        <v>1487</v>
      </c>
      <c r="N1938" s="158" t="s">
        <v>1172</v>
      </c>
      <c r="O1938" s="158" t="s">
        <v>1488</v>
      </c>
      <c r="P1938" s="106" t="s">
        <v>1132</v>
      </c>
      <c r="Q1938" s="158" t="s">
        <v>1174</v>
      </c>
      <c r="R1938" s="1081" t="s">
        <v>1459</v>
      </c>
      <c r="S1938" s="41" t="s">
        <v>949</v>
      </c>
      <c r="T1938" s="41" t="s">
        <v>949</v>
      </c>
      <c r="U1938" s="41"/>
      <c r="V1938" s="41"/>
      <c r="W1938" s="41" t="s">
        <v>1602</v>
      </c>
      <c r="X1938" s="41" t="s">
        <v>1459</v>
      </c>
      <c r="Y1938" s="41"/>
      <c r="Z1938" s="41"/>
      <c r="AA1938" s="41"/>
      <c r="AB1938" s="41"/>
      <c r="AC1938" s="41"/>
      <c r="AD1938" s="41"/>
      <c r="AE1938" s="41" t="s">
        <v>948</v>
      </c>
      <c r="AF1938" s="41" t="s">
        <v>223</v>
      </c>
      <c r="AG1938" s="790"/>
      <c r="AH1938" s="231"/>
      <c r="AI1938" s="229"/>
      <c r="AJ1938" s="218">
        <f t="shared" si="173"/>
        <v>1</v>
      </c>
      <c r="AK1938" s="84">
        <f t="shared" si="175"/>
        <v>1</v>
      </c>
    </row>
    <row r="1939" spans="1:37" s="84" customFormat="1" ht="16.5">
      <c r="A1939" s="231"/>
      <c r="B1939" s="41">
        <f t="shared" si="172"/>
        <v>1937</v>
      </c>
      <c r="C1939" s="41" t="s">
        <v>5087</v>
      </c>
      <c r="D1939" s="158" t="s">
        <v>1607</v>
      </c>
      <c r="E1939" s="158" t="s">
        <v>1607</v>
      </c>
      <c r="F1939" s="158" t="str">
        <f t="shared" si="174"/>
        <v>P</v>
      </c>
      <c r="G1939" s="41" t="s">
        <v>1610</v>
      </c>
      <c r="H1939" s="158">
        <v>15924.271000000001</v>
      </c>
      <c r="I1939" s="158">
        <v>2</v>
      </c>
      <c r="J1939" s="158">
        <v>1.2</v>
      </c>
      <c r="K1939" s="41">
        <v>16</v>
      </c>
      <c r="L1939" s="158" t="s">
        <v>1611</v>
      </c>
      <c r="M1939" s="158" t="s">
        <v>1487</v>
      </c>
      <c r="N1939" s="158" t="s">
        <v>1172</v>
      </c>
      <c r="O1939" s="158" t="s">
        <v>1488</v>
      </c>
      <c r="P1939" s="106" t="s">
        <v>1132</v>
      </c>
      <c r="Q1939" s="158" t="s">
        <v>1174</v>
      </c>
      <c r="R1939" s="1081" t="s">
        <v>1459</v>
      </c>
      <c r="S1939" s="41" t="s">
        <v>949</v>
      </c>
      <c r="T1939" s="41" t="s">
        <v>949</v>
      </c>
      <c r="U1939" s="41"/>
      <c r="V1939" s="41"/>
      <c r="W1939" s="41" t="s">
        <v>1607</v>
      </c>
      <c r="X1939" s="41" t="s">
        <v>1459</v>
      </c>
      <c r="Y1939" s="41"/>
      <c r="Z1939" s="41"/>
      <c r="AA1939" s="41"/>
      <c r="AB1939" s="41"/>
      <c r="AC1939" s="41"/>
      <c r="AD1939" s="41"/>
      <c r="AE1939" s="41" t="s">
        <v>1126</v>
      </c>
      <c r="AF1939" s="41" t="s">
        <v>223</v>
      </c>
      <c r="AG1939" s="790"/>
      <c r="AH1939" s="231"/>
      <c r="AI1939" s="229"/>
      <c r="AJ1939" s="218">
        <f t="shared" si="173"/>
        <v>1</v>
      </c>
      <c r="AK1939" s="84">
        <f t="shared" si="175"/>
        <v>1</v>
      </c>
    </row>
    <row r="1940" spans="1:37" s="84" customFormat="1" ht="16.5">
      <c r="A1940" s="41"/>
      <c r="B1940" s="41">
        <f t="shared" si="172"/>
        <v>1938</v>
      </c>
      <c r="C1940" s="41" t="s">
        <v>5087</v>
      </c>
      <c r="D1940" s="158" t="s">
        <v>1483</v>
      </c>
      <c r="E1940" s="158" t="s">
        <v>1484</v>
      </c>
      <c r="F1940" s="158" t="str">
        <f t="shared" si="174"/>
        <v>P</v>
      </c>
      <c r="G1940" s="41" t="s">
        <v>1485</v>
      </c>
      <c r="H1940" s="158">
        <v>54168.836000000003</v>
      </c>
      <c r="I1940" s="158">
        <v>2</v>
      </c>
      <c r="J1940" s="158">
        <v>1.2</v>
      </c>
      <c r="K1940" s="41">
        <v>55</v>
      </c>
      <c r="L1940" s="158" t="s">
        <v>1486</v>
      </c>
      <c r="M1940" s="158" t="s">
        <v>1487</v>
      </c>
      <c r="N1940" s="158" t="s">
        <v>1172</v>
      </c>
      <c r="O1940" s="158" t="s">
        <v>1488</v>
      </c>
      <c r="P1940" s="106" t="s">
        <v>1132</v>
      </c>
      <c r="Q1940" s="159" t="s">
        <v>1174</v>
      </c>
      <c r="R1940" s="1081" t="s">
        <v>1458</v>
      </c>
      <c r="S1940" s="232" t="s">
        <v>1014</v>
      </c>
      <c r="T1940" s="41" t="s">
        <v>949</v>
      </c>
      <c r="U1940" s="41"/>
      <c r="V1940" s="41"/>
      <c r="W1940" s="41" t="s">
        <v>1483</v>
      </c>
      <c r="X1940" s="41" t="s">
        <v>1459</v>
      </c>
      <c r="Y1940" s="41" t="s">
        <v>1489</v>
      </c>
      <c r="Z1940" s="41" t="s">
        <v>1014</v>
      </c>
      <c r="AA1940" s="41"/>
      <c r="AB1940" s="41"/>
      <c r="AC1940" s="41"/>
      <c r="AD1940" s="41"/>
      <c r="AE1940" s="41" t="s">
        <v>979</v>
      </c>
      <c r="AF1940" s="41" t="s">
        <v>223</v>
      </c>
      <c r="AG1940" s="790"/>
      <c r="AH1940" s="41"/>
      <c r="AI1940" s="229"/>
      <c r="AJ1940" s="218">
        <f t="shared" si="173"/>
        <v>1</v>
      </c>
      <c r="AK1940" s="84">
        <f t="shared" si="175"/>
        <v>1</v>
      </c>
    </row>
    <row r="1941" spans="1:37" s="84" customFormat="1" ht="16.5">
      <c r="A1941" s="41"/>
      <c r="B1941" s="41">
        <f t="shared" si="172"/>
        <v>1939</v>
      </c>
      <c r="C1941" s="41" t="s">
        <v>5087</v>
      </c>
      <c r="D1941" s="158" t="s">
        <v>1497</v>
      </c>
      <c r="E1941" s="158" t="s">
        <v>1498</v>
      </c>
      <c r="F1941" s="158" t="str">
        <f t="shared" si="174"/>
        <v>P</v>
      </c>
      <c r="G1941" s="41" t="s">
        <v>1500</v>
      </c>
      <c r="H1941" s="158">
        <v>4665.2709999999997</v>
      </c>
      <c r="I1941" s="158">
        <v>2</v>
      </c>
      <c r="J1941" s="158">
        <v>1.04</v>
      </c>
      <c r="K1941" s="41">
        <v>5</v>
      </c>
      <c r="L1941" s="158" t="s">
        <v>1501</v>
      </c>
      <c r="M1941" s="158" t="s">
        <v>1495</v>
      </c>
      <c r="N1941" s="158" t="s">
        <v>1148</v>
      </c>
      <c r="O1941" s="158" t="s">
        <v>1149</v>
      </c>
      <c r="P1941" s="1332" t="s">
        <v>1132</v>
      </c>
      <c r="Q1941" s="106" t="s">
        <v>1150</v>
      </c>
      <c r="R1941" s="1110" t="s">
        <v>1458</v>
      </c>
      <c r="S1941" s="232" t="s">
        <v>1014</v>
      </c>
      <c r="T1941" s="41" t="s">
        <v>949</v>
      </c>
      <c r="U1941" s="41"/>
      <c r="V1941" s="41"/>
      <c r="W1941" s="41" t="s">
        <v>1497</v>
      </c>
      <c r="X1941" s="41" t="s">
        <v>1459</v>
      </c>
      <c r="Y1941" s="41" t="s">
        <v>1502</v>
      </c>
      <c r="Z1941" s="41" t="s">
        <v>1014</v>
      </c>
      <c r="AA1941" s="41"/>
      <c r="AB1941" s="41"/>
      <c r="AC1941" s="41"/>
      <c r="AD1941" s="41"/>
      <c r="AE1941" s="41" t="s">
        <v>1126</v>
      </c>
      <c r="AF1941" s="41" t="s">
        <v>223</v>
      </c>
      <c r="AG1941" s="790"/>
      <c r="AH1941" s="41"/>
      <c r="AI1941" s="229"/>
      <c r="AJ1941" s="218">
        <f t="shared" si="173"/>
        <v>1</v>
      </c>
      <c r="AK1941" s="84">
        <f t="shared" si="175"/>
        <v>1</v>
      </c>
    </row>
    <row r="1942" spans="1:37" s="84" customFormat="1" ht="16.5">
      <c r="A1942" s="41"/>
      <c r="B1942" s="41">
        <f t="shared" si="172"/>
        <v>1940</v>
      </c>
      <c r="C1942" s="41" t="s">
        <v>5087</v>
      </c>
      <c r="D1942" s="158" t="s">
        <v>1490</v>
      </c>
      <c r="E1942" s="158" t="s">
        <v>1491</v>
      </c>
      <c r="F1942" s="158" t="str">
        <f t="shared" si="174"/>
        <v>P</v>
      </c>
      <c r="G1942" s="41" t="s">
        <v>1493</v>
      </c>
      <c r="H1942" s="158">
        <v>3439.5210000000002</v>
      </c>
      <c r="I1942" s="158">
        <v>2</v>
      </c>
      <c r="J1942" s="158">
        <v>1.04</v>
      </c>
      <c r="K1942" s="41">
        <v>4</v>
      </c>
      <c r="L1942" s="158" t="s">
        <v>1494</v>
      </c>
      <c r="M1942" s="158" t="s">
        <v>1495</v>
      </c>
      <c r="N1942" s="158" t="s">
        <v>1148</v>
      </c>
      <c r="O1942" s="158" t="s">
        <v>1149</v>
      </c>
      <c r="P1942" s="1332" t="s">
        <v>1132</v>
      </c>
      <c r="Q1942" s="106" t="s">
        <v>1150</v>
      </c>
      <c r="R1942" s="1110" t="s">
        <v>1458</v>
      </c>
      <c r="S1942" s="232" t="s">
        <v>1014</v>
      </c>
      <c r="T1942" s="41" t="s">
        <v>949</v>
      </c>
      <c r="U1942" s="41"/>
      <c r="V1942" s="41"/>
      <c r="W1942" s="41" t="s">
        <v>1490</v>
      </c>
      <c r="X1942" s="41" t="s">
        <v>1459</v>
      </c>
      <c r="Y1942" s="41" t="s">
        <v>1496</v>
      </c>
      <c r="Z1942" s="41" t="s">
        <v>1014</v>
      </c>
      <c r="AA1942" s="41"/>
      <c r="AB1942" s="41"/>
      <c r="AC1942" s="41"/>
      <c r="AD1942" s="41"/>
      <c r="AE1942" s="41" t="s">
        <v>948</v>
      </c>
      <c r="AF1942" s="41" t="s">
        <v>223</v>
      </c>
      <c r="AG1942" s="790"/>
      <c r="AH1942" s="41"/>
      <c r="AI1942" s="229"/>
      <c r="AJ1942" s="218">
        <f t="shared" si="173"/>
        <v>1</v>
      </c>
      <c r="AK1942" s="84">
        <f t="shared" si="175"/>
        <v>1</v>
      </c>
    </row>
    <row r="1943" spans="1:37" s="84" customFormat="1" ht="16.5">
      <c r="A1943" s="41"/>
      <c r="B1943" s="41">
        <f t="shared" si="172"/>
        <v>1941</v>
      </c>
      <c r="C1943" s="41" t="s">
        <v>5087</v>
      </c>
      <c r="D1943" s="158" t="s">
        <v>1568</v>
      </c>
      <c r="E1943" s="158" t="s">
        <v>1569</v>
      </c>
      <c r="F1943" s="158" t="str">
        <f t="shared" si="174"/>
        <v>P</v>
      </c>
      <c r="G1943" s="41" t="s">
        <v>1571</v>
      </c>
      <c r="H1943" s="158">
        <v>2824.3310000000001</v>
      </c>
      <c r="I1943" s="158">
        <v>2</v>
      </c>
      <c r="J1943" s="158">
        <v>1.1499999999999999</v>
      </c>
      <c r="K1943" s="41">
        <v>3.9823067000000001</v>
      </c>
      <c r="L1943" s="158" t="s">
        <v>1572</v>
      </c>
      <c r="M1943" s="158" t="s">
        <v>1573</v>
      </c>
      <c r="N1943" s="106" t="s">
        <v>1130</v>
      </c>
      <c r="O1943" s="106" t="s">
        <v>1131</v>
      </c>
      <c r="P1943" s="106" t="s">
        <v>1132</v>
      </c>
      <c r="Q1943" s="1337" t="s">
        <v>1133</v>
      </c>
      <c r="R1943" s="158" t="s">
        <v>1087</v>
      </c>
      <c r="S1943" s="41" t="s">
        <v>949</v>
      </c>
      <c r="T1943" s="41" t="s">
        <v>949</v>
      </c>
      <c r="U1943" s="41"/>
      <c r="V1943" s="41"/>
      <c r="W1943" s="41" t="s">
        <v>1569</v>
      </c>
      <c r="X1943" s="41" t="s">
        <v>1087</v>
      </c>
      <c r="Y1943" s="41"/>
      <c r="Z1943" s="41"/>
      <c r="AA1943" s="41"/>
      <c r="AB1943" s="41"/>
      <c r="AC1943" s="41"/>
      <c r="AD1943" s="41"/>
      <c r="AE1943" s="41" t="s">
        <v>979</v>
      </c>
      <c r="AF1943" s="41" t="s">
        <v>223</v>
      </c>
      <c r="AG1943" s="41"/>
      <c r="AH1943" s="41"/>
      <c r="AI1943" s="229"/>
      <c r="AJ1943" s="218">
        <f t="shared" si="173"/>
        <v>1</v>
      </c>
      <c r="AK1943" s="84">
        <f t="shared" si="175"/>
        <v>1</v>
      </c>
    </row>
    <row r="1944" spans="1:37" s="84" customFormat="1" ht="16.5">
      <c r="A1944" s="41"/>
      <c r="B1944" s="41">
        <f t="shared" si="172"/>
        <v>1942</v>
      </c>
      <c r="C1944" s="41" t="s">
        <v>5087</v>
      </c>
      <c r="D1944" s="158" t="s">
        <v>1612</v>
      </c>
      <c r="E1944" s="158" t="s">
        <v>1612</v>
      </c>
      <c r="F1944" s="158" t="str">
        <f t="shared" si="174"/>
        <v>P</v>
      </c>
      <c r="G1944" s="41" t="s">
        <v>1614</v>
      </c>
      <c r="H1944" s="158">
        <v>1248.2560000000001</v>
      </c>
      <c r="I1944" s="158">
        <v>2</v>
      </c>
      <c r="J1944" s="158">
        <v>1.04</v>
      </c>
      <c r="K1944" s="41">
        <v>1</v>
      </c>
      <c r="L1944" s="158" t="s">
        <v>1615</v>
      </c>
      <c r="M1944" s="158" t="s">
        <v>1616</v>
      </c>
      <c r="N1944" s="158" t="s">
        <v>1148</v>
      </c>
      <c r="O1944" s="158" t="s">
        <v>1474</v>
      </c>
      <c r="P1944" s="106" t="s">
        <v>1132</v>
      </c>
      <c r="Q1944" s="160" t="s">
        <v>1475</v>
      </c>
      <c r="R1944" s="1081" t="s">
        <v>1087</v>
      </c>
      <c r="S1944" s="41" t="s">
        <v>949</v>
      </c>
      <c r="T1944" s="41" t="s">
        <v>949</v>
      </c>
      <c r="U1944" s="41"/>
      <c r="V1944" s="41"/>
      <c r="W1944" s="41" t="s">
        <v>1612</v>
      </c>
      <c r="X1944" s="232" t="s">
        <v>1087</v>
      </c>
      <c r="Y1944" s="41"/>
      <c r="Z1944" s="41"/>
      <c r="AA1944" s="41"/>
      <c r="AB1944" s="41"/>
      <c r="AC1944" s="41"/>
      <c r="AD1944" s="41"/>
      <c r="AE1944" s="41" t="s">
        <v>1244</v>
      </c>
      <c r="AF1944" s="41" t="s">
        <v>223</v>
      </c>
      <c r="AG1944" s="41"/>
      <c r="AH1944" s="41"/>
      <c r="AI1944" s="229"/>
      <c r="AJ1944" s="218">
        <f t="shared" si="173"/>
        <v>1</v>
      </c>
      <c r="AK1944" s="84">
        <f t="shared" si="175"/>
        <v>1</v>
      </c>
    </row>
    <row r="1945" spans="1:37" s="84" customFormat="1" ht="16.5">
      <c r="A1945" s="41"/>
      <c r="B1945" s="41">
        <f t="shared" si="172"/>
        <v>1943</v>
      </c>
      <c r="C1945" s="41" t="s">
        <v>5087</v>
      </c>
      <c r="D1945" s="158" t="s">
        <v>1625</v>
      </c>
      <c r="E1945" s="158" t="s">
        <v>1625</v>
      </c>
      <c r="F1945" s="158" t="str">
        <f t="shared" si="174"/>
        <v>P</v>
      </c>
      <c r="G1945" s="41" t="s">
        <v>1627</v>
      </c>
      <c r="H1945" s="158">
        <v>1076.6990000000001</v>
      </c>
      <c r="I1945" s="158">
        <v>2</v>
      </c>
      <c r="J1945" s="158">
        <v>1.41</v>
      </c>
      <c r="K1945" s="41">
        <v>1.3</v>
      </c>
      <c r="L1945" s="158" t="s">
        <v>1628</v>
      </c>
      <c r="M1945" s="158" t="s">
        <v>995</v>
      </c>
      <c r="N1945" s="158" t="s">
        <v>1293</v>
      </c>
      <c r="O1945" s="158" t="s">
        <v>1294</v>
      </c>
      <c r="P1945" s="158" t="s">
        <v>1295</v>
      </c>
      <c r="Q1945" s="158" t="s">
        <v>1559</v>
      </c>
      <c r="R1945" s="1081" t="s">
        <v>1215</v>
      </c>
      <c r="S1945" s="41" t="s">
        <v>949</v>
      </c>
      <c r="T1945" s="41" t="s">
        <v>949</v>
      </c>
      <c r="U1945" s="41"/>
      <c r="V1945" s="41"/>
      <c r="W1945" s="41" t="s">
        <v>1625</v>
      </c>
      <c r="X1945" s="232" t="s">
        <v>1215</v>
      </c>
      <c r="Y1945" s="41"/>
      <c r="Z1945" s="41"/>
      <c r="AA1945" s="41"/>
      <c r="AB1945" s="41"/>
      <c r="AC1945" s="41"/>
      <c r="AD1945" s="41"/>
      <c r="AE1945" s="41" t="s">
        <v>979</v>
      </c>
      <c r="AF1945" s="41" t="s">
        <v>223</v>
      </c>
      <c r="AG1945" s="790"/>
      <c r="AH1945" s="41"/>
      <c r="AI1945" s="229"/>
      <c r="AJ1945" s="218">
        <f t="shared" si="173"/>
        <v>1</v>
      </c>
      <c r="AK1945" s="84">
        <f t="shared" si="175"/>
        <v>1</v>
      </c>
    </row>
    <row r="1946" spans="1:37" s="84" customFormat="1" ht="16.5">
      <c r="A1946" s="41"/>
      <c r="B1946" s="41">
        <f t="shared" si="172"/>
        <v>1944</v>
      </c>
      <c r="C1946" s="41" t="s">
        <v>5087</v>
      </c>
      <c r="D1946" s="158" t="s">
        <v>1629</v>
      </c>
      <c r="E1946" s="158" t="s">
        <v>1629</v>
      </c>
      <c r="F1946" s="158" t="str">
        <f t="shared" si="174"/>
        <v>P</v>
      </c>
      <c r="G1946" s="41" t="s">
        <v>1631</v>
      </c>
      <c r="H1946" s="158">
        <v>12294.632</v>
      </c>
      <c r="I1946" s="158">
        <v>2</v>
      </c>
      <c r="J1946" s="158">
        <v>1.41</v>
      </c>
      <c r="K1946" s="41">
        <v>13</v>
      </c>
      <c r="L1946" s="158" t="s">
        <v>1632</v>
      </c>
      <c r="M1946" s="158" t="s">
        <v>995</v>
      </c>
      <c r="N1946" s="158" t="s">
        <v>1293</v>
      </c>
      <c r="O1946" s="158" t="s">
        <v>1294</v>
      </c>
      <c r="P1946" s="158" t="s">
        <v>1295</v>
      </c>
      <c r="Q1946" s="158" t="s">
        <v>1633</v>
      </c>
      <c r="R1946" s="1081" t="s">
        <v>1215</v>
      </c>
      <c r="S1946" s="41" t="s">
        <v>949</v>
      </c>
      <c r="T1946" s="41" t="s">
        <v>949</v>
      </c>
      <c r="U1946" s="41"/>
      <c r="V1946" s="41"/>
      <c r="W1946" s="41" t="s">
        <v>1629</v>
      </c>
      <c r="X1946" s="232" t="s">
        <v>1215</v>
      </c>
      <c r="Y1946" s="41"/>
      <c r="Z1946" s="41"/>
      <c r="AA1946" s="41"/>
      <c r="AB1946" s="41"/>
      <c r="AC1946" s="41"/>
      <c r="AD1946" s="41"/>
      <c r="AE1946" s="41" t="s">
        <v>979</v>
      </c>
      <c r="AF1946" s="41" t="s">
        <v>223</v>
      </c>
      <c r="AG1946" s="790"/>
      <c r="AH1946" s="41"/>
      <c r="AI1946" s="229"/>
      <c r="AJ1946" s="218">
        <f t="shared" si="173"/>
        <v>1</v>
      </c>
      <c r="AK1946" s="84">
        <f t="shared" si="175"/>
        <v>1</v>
      </c>
    </row>
    <row r="1947" spans="1:37" s="84" customFormat="1" ht="16.5">
      <c r="A1947" s="218"/>
      <c r="B1947" s="41">
        <f t="shared" si="172"/>
        <v>1945</v>
      </c>
      <c r="C1947" s="41" t="s">
        <v>5087</v>
      </c>
      <c r="D1947" s="248" t="s">
        <v>4853</v>
      </c>
      <c r="E1947" s="312" t="s">
        <v>4853</v>
      </c>
      <c r="F1947" s="312" t="str">
        <f t="shared" si="174"/>
        <v>P</v>
      </c>
      <c r="G1947" s="249" t="s">
        <v>4854</v>
      </c>
      <c r="H1947" s="248">
        <v>3100.95</v>
      </c>
      <c r="I1947" s="248">
        <v>2</v>
      </c>
      <c r="J1947" s="158">
        <v>1.1499999999999999</v>
      </c>
      <c r="K1947" s="248">
        <v>2901.7959999999998</v>
      </c>
      <c r="L1947" s="248" t="s">
        <v>4855</v>
      </c>
      <c r="M1947" s="248" t="s">
        <v>1573</v>
      </c>
      <c r="N1947" s="106" t="s">
        <v>1130</v>
      </c>
      <c r="O1947" s="106" t="s">
        <v>1131</v>
      </c>
      <c r="P1947" s="106" t="s">
        <v>1132</v>
      </c>
      <c r="Q1947" s="106" t="s">
        <v>1133</v>
      </c>
      <c r="R1947" s="248" t="s">
        <v>1087</v>
      </c>
      <c r="S1947" s="221"/>
      <c r="T1947" s="41"/>
      <c r="U1947" s="41"/>
      <c r="V1947" s="41"/>
      <c r="W1947" s="41" t="s">
        <v>4853</v>
      </c>
      <c r="X1947" s="41" t="s">
        <v>1087</v>
      </c>
      <c r="Y1947" s="41"/>
      <c r="Z1947" s="41"/>
      <c r="AA1947" s="41"/>
      <c r="AB1947" s="41"/>
      <c r="AC1947" s="41"/>
      <c r="AD1947" s="41"/>
      <c r="AE1947" s="218" t="s">
        <v>989</v>
      </c>
      <c r="AF1947" s="229" t="s">
        <v>223</v>
      </c>
      <c r="AG1947" s="218"/>
      <c r="AH1947" s="218"/>
      <c r="AI1947" s="229"/>
      <c r="AJ1947" s="218">
        <f t="shared" si="173"/>
        <v>1</v>
      </c>
      <c r="AK1947" s="84">
        <f t="shared" si="175"/>
        <v>1</v>
      </c>
    </row>
    <row r="1948" spans="1:37" s="84" customFormat="1" ht="16.5">
      <c r="A1948" s="218"/>
      <c r="B1948" s="41">
        <f t="shared" si="172"/>
        <v>1946</v>
      </c>
      <c r="C1948" s="41" t="s">
        <v>5087</v>
      </c>
      <c r="D1948" s="248" t="s">
        <v>4856</v>
      </c>
      <c r="E1948" s="312" t="s">
        <v>4856</v>
      </c>
      <c r="F1948" s="312" t="str">
        <f t="shared" ref="F1948:F1975" si="176">MID(D1948,4,1)</f>
        <v>P</v>
      </c>
      <c r="G1948" s="249" t="s">
        <v>4857</v>
      </c>
      <c r="H1948" s="248">
        <v>2901.7959999999998</v>
      </c>
      <c r="I1948" s="248">
        <v>2</v>
      </c>
      <c r="J1948" s="158">
        <v>1.1499999999999999</v>
      </c>
      <c r="K1948" s="248">
        <v>2901.7959999999998</v>
      </c>
      <c r="L1948" s="248" t="s">
        <v>4858</v>
      </c>
      <c r="M1948" s="248" t="s">
        <v>1573</v>
      </c>
      <c r="N1948" s="106" t="s">
        <v>1130</v>
      </c>
      <c r="O1948" s="106" t="s">
        <v>1131</v>
      </c>
      <c r="P1948" s="106" t="s">
        <v>1132</v>
      </c>
      <c r="Q1948" s="106" t="s">
        <v>1133</v>
      </c>
      <c r="R1948" s="248" t="s">
        <v>1459</v>
      </c>
      <c r="S1948" s="221"/>
      <c r="T1948" s="41"/>
      <c r="U1948" s="41"/>
      <c r="V1948" s="41"/>
      <c r="W1948" s="41" t="s">
        <v>4856</v>
      </c>
      <c r="X1948" s="41" t="s">
        <v>1459</v>
      </c>
      <c r="Y1948" s="41"/>
      <c r="Z1948" s="41"/>
      <c r="AA1948" s="41"/>
      <c r="AB1948" s="41"/>
      <c r="AC1948" s="41"/>
      <c r="AD1948" s="41"/>
      <c r="AE1948" s="218" t="s">
        <v>989</v>
      </c>
      <c r="AF1948" s="229" t="s">
        <v>223</v>
      </c>
      <c r="AG1948" s="218"/>
      <c r="AH1948" s="218"/>
      <c r="AI1948" s="229"/>
      <c r="AJ1948" s="218">
        <f t="shared" si="173"/>
        <v>1</v>
      </c>
      <c r="AK1948" s="84">
        <f t="shared" si="175"/>
        <v>1</v>
      </c>
    </row>
    <row r="1949" spans="1:37" s="84" customFormat="1" ht="16.5">
      <c r="A1949" s="218"/>
      <c r="B1949" s="41">
        <f t="shared" si="172"/>
        <v>1947</v>
      </c>
      <c r="C1949" s="41" t="s">
        <v>5087</v>
      </c>
      <c r="D1949" s="248" t="s">
        <v>4859</v>
      </c>
      <c r="E1949" s="312" t="s">
        <v>4859</v>
      </c>
      <c r="F1949" s="312" t="str">
        <f t="shared" si="176"/>
        <v>P</v>
      </c>
      <c r="G1949" s="249" t="s">
        <v>4860</v>
      </c>
      <c r="H1949" s="248">
        <v>968.26760000000002</v>
      </c>
      <c r="I1949" s="248">
        <v>2</v>
      </c>
      <c r="J1949" s="158">
        <v>1.2</v>
      </c>
      <c r="K1949" s="219">
        <v>1.65</v>
      </c>
      <c r="L1949" s="251" t="s">
        <v>4861</v>
      </c>
      <c r="M1949" s="248" t="s">
        <v>4862</v>
      </c>
      <c r="N1949" s="158" t="s">
        <v>1172</v>
      </c>
      <c r="O1949" s="158" t="s">
        <v>1488</v>
      </c>
      <c r="P1949" s="106" t="s">
        <v>1132</v>
      </c>
      <c r="Q1949" s="158" t="s">
        <v>1174</v>
      </c>
      <c r="R1949" s="1081" t="s">
        <v>1459</v>
      </c>
      <c r="S1949" s="221"/>
      <c r="T1949" s="41"/>
      <c r="U1949" s="41"/>
      <c r="V1949" s="41"/>
      <c r="W1949" s="41" t="s">
        <v>4859</v>
      </c>
      <c r="X1949" s="41" t="s">
        <v>1459</v>
      </c>
      <c r="Y1949" s="41"/>
      <c r="Z1949" s="41"/>
      <c r="AA1949" s="41"/>
      <c r="AB1949" s="41"/>
      <c r="AC1949" s="41"/>
      <c r="AD1949" s="41"/>
      <c r="AE1949" s="218" t="s">
        <v>989</v>
      </c>
      <c r="AF1949" s="229" t="s">
        <v>223</v>
      </c>
      <c r="AG1949" s="218"/>
      <c r="AH1949" s="218"/>
      <c r="AI1949" s="229"/>
      <c r="AJ1949" s="218">
        <f t="shared" si="173"/>
        <v>1</v>
      </c>
      <c r="AK1949" s="84">
        <f t="shared" si="175"/>
        <v>1</v>
      </c>
    </row>
    <row r="1950" spans="1:37" s="84" customFormat="1" ht="16.5">
      <c r="A1950" s="218"/>
      <c r="B1950" s="41">
        <f t="shared" si="172"/>
        <v>1948</v>
      </c>
      <c r="C1950" s="41" t="s">
        <v>5087</v>
      </c>
      <c r="D1950" s="248" t="s">
        <v>4863</v>
      </c>
      <c r="E1950" s="312" t="s">
        <v>4863</v>
      </c>
      <c r="F1950" s="312" t="str">
        <f t="shared" si="176"/>
        <v>P</v>
      </c>
      <c r="G1950" s="249" t="s">
        <v>4864</v>
      </c>
      <c r="H1950" s="248">
        <v>487440</v>
      </c>
      <c r="I1950" s="248">
        <v>2.5</v>
      </c>
      <c r="J1950" s="158">
        <v>1.04</v>
      </c>
      <c r="K1950" s="219">
        <v>200</v>
      </c>
      <c r="L1950" s="248" t="s">
        <v>4865</v>
      </c>
      <c r="M1950" s="248" t="s">
        <v>1616</v>
      </c>
      <c r="N1950" s="158" t="s">
        <v>1148</v>
      </c>
      <c r="O1950" s="158" t="s">
        <v>1474</v>
      </c>
      <c r="P1950" s="106" t="s">
        <v>1132</v>
      </c>
      <c r="Q1950" s="160" t="s">
        <v>1475</v>
      </c>
      <c r="R1950" s="248" t="s">
        <v>1087</v>
      </c>
      <c r="S1950" s="221"/>
      <c r="T1950" s="41"/>
      <c r="U1950" s="41"/>
      <c r="V1950" s="41"/>
      <c r="W1950" s="41" t="s">
        <v>4863</v>
      </c>
      <c r="X1950" s="41" t="s">
        <v>1087</v>
      </c>
      <c r="Y1950" s="41"/>
      <c r="Z1950" s="41"/>
      <c r="AA1950" s="41"/>
      <c r="AB1950" s="41"/>
      <c r="AC1950" s="41"/>
      <c r="AD1950" s="41"/>
      <c r="AE1950" s="218" t="s">
        <v>989</v>
      </c>
      <c r="AF1950" s="229" t="s">
        <v>223</v>
      </c>
      <c r="AG1950" s="218"/>
      <c r="AH1950" s="218"/>
      <c r="AI1950" s="229"/>
      <c r="AJ1950" s="218">
        <f t="shared" si="173"/>
        <v>1</v>
      </c>
      <c r="AK1950" s="84">
        <f t="shared" si="175"/>
        <v>1</v>
      </c>
    </row>
    <row r="1951" spans="1:37" s="84" customFormat="1" ht="16.5">
      <c r="A1951" s="218"/>
      <c r="B1951" s="41">
        <f t="shared" si="172"/>
        <v>1949</v>
      </c>
      <c r="C1951" s="41" t="s">
        <v>5087</v>
      </c>
      <c r="D1951" s="158" t="s">
        <v>4834</v>
      </c>
      <c r="E1951" s="106" t="s">
        <v>4834</v>
      </c>
      <c r="F1951" s="158" t="str">
        <f t="shared" si="176"/>
        <v>P</v>
      </c>
      <c r="G1951" s="41" t="s">
        <v>4835</v>
      </c>
      <c r="H1951" s="158">
        <v>2824.3310000000001</v>
      </c>
      <c r="I1951" s="158">
        <v>2</v>
      </c>
      <c r="J1951" s="158">
        <v>1.1499999999999999</v>
      </c>
      <c r="K1951" s="41">
        <v>3.9823067000000001</v>
      </c>
      <c r="L1951" s="158" t="s">
        <v>1572</v>
      </c>
      <c r="M1951" s="158" t="s">
        <v>1573</v>
      </c>
      <c r="N1951" s="106" t="s">
        <v>1130</v>
      </c>
      <c r="O1951" s="106" t="s">
        <v>1131</v>
      </c>
      <c r="P1951" s="106" t="s">
        <v>1132</v>
      </c>
      <c r="Q1951" s="106" t="s">
        <v>1133</v>
      </c>
      <c r="R1951" s="248" t="s">
        <v>1087</v>
      </c>
      <c r="S1951" s="218"/>
      <c r="T1951" s="218"/>
      <c r="U1951" s="218"/>
      <c r="V1951" s="218"/>
      <c r="W1951" s="14" t="s">
        <v>4834</v>
      </c>
      <c r="X1951" s="218" t="s">
        <v>1087</v>
      </c>
      <c r="Y1951" s="218"/>
      <c r="Z1951" s="218"/>
      <c r="AA1951" s="218"/>
      <c r="AB1951" s="218"/>
      <c r="AC1951" s="218"/>
      <c r="AD1951" s="218"/>
      <c r="AE1951" s="218" t="s">
        <v>989</v>
      </c>
      <c r="AF1951" s="218" t="s">
        <v>223</v>
      </c>
      <c r="AG1951" s="218"/>
      <c r="AH1951" s="218"/>
      <c r="AI1951" s="229"/>
      <c r="AJ1951" s="218">
        <f t="shared" si="173"/>
        <v>1</v>
      </c>
      <c r="AK1951" s="84">
        <f t="shared" si="175"/>
        <v>1</v>
      </c>
    </row>
    <row r="1952" spans="1:37" s="84" customFormat="1" ht="16.5">
      <c r="A1952" s="41"/>
      <c r="B1952" s="41">
        <f t="shared" si="172"/>
        <v>1950</v>
      </c>
      <c r="C1952" s="158" t="s">
        <v>936</v>
      </c>
      <c r="D1952" s="158" t="s">
        <v>1307</v>
      </c>
      <c r="E1952" s="158" t="s">
        <v>1308</v>
      </c>
      <c r="F1952" s="158" t="str">
        <f t="shared" si="176"/>
        <v>Q</v>
      </c>
      <c r="G1952" s="41" t="s">
        <v>1310</v>
      </c>
      <c r="H1952" s="158" t="s">
        <v>949</v>
      </c>
      <c r="I1952" s="158" t="s">
        <v>949</v>
      </c>
      <c r="J1952" s="158" t="s">
        <v>949</v>
      </c>
      <c r="K1952" s="41" t="s">
        <v>949</v>
      </c>
      <c r="L1952" s="41" t="s">
        <v>1311</v>
      </c>
      <c r="M1952" s="41" t="s">
        <v>1083</v>
      </c>
      <c r="N1952" s="158" t="s">
        <v>1312</v>
      </c>
      <c r="O1952" s="158" t="s">
        <v>1313</v>
      </c>
      <c r="P1952" s="158" t="s">
        <v>949</v>
      </c>
      <c r="Q1952" s="158" t="s">
        <v>949</v>
      </c>
      <c r="R1952" s="158" t="s">
        <v>986</v>
      </c>
      <c r="S1952" s="799" t="s">
        <v>985</v>
      </c>
      <c r="T1952" s="41" t="s">
        <v>949</v>
      </c>
      <c r="U1952" s="41"/>
      <c r="V1952" s="41"/>
      <c r="W1952" s="41"/>
      <c r="X1952" s="41"/>
      <c r="Y1952" s="41"/>
      <c r="Z1952" s="41"/>
      <c r="AA1952" s="41"/>
      <c r="AB1952" s="41"/>
      <c r="AC1952" s="41"/>
      <c r="AD1952" s="41"/>
      <c r="AE1952" s="41" t="s">
        <v>989</v>
      </c>
      <c r="AF1952" s="41" t="s">
        <v>473</v>
      </c>
      <c r="AG1952" s="790"/>
      <c r="AH1952" s="41"/>
      <c r="AI1952" s="229"/>
      <c r="AJ1952" s="218">
        <f t="shared" si="173"/>
        <v>1</v>
      </c>
      <c r="AK1952" s="84">
        <f t="shared" si="175"/>
        <v>1</v>
      </c>
    </row>
    <row r="1953" spans="1:37" s="84" customFormat="1" ht="16.5">
      <c r="A1953" s="41"/>
      <c r="B1953" s="41">
        <f t="shared" ref="B1953:B2016" si="177">ROW()-2</f>
        <v>1951</v>
      </c>
      <c r="C1953" s="41" t="s">
        <v>5087</v>
      </c>
      <c r="D1953" s="158" t="s">
        <v>8292</v>
      </c>
      <c r="E1953" s="158" t="s">
        <v>1509</v>
      </c>
      <c r="F1953" s="158" t="str">
        <f t="shared" si="176"/>
        <v>Q</v>
      </c>
      <c r="G1953" s="41" t="s">
        <v>1512</v>
      </c>
      <c r="H1953" s="158" t="s">
        <v>949</v>
      </c>
      <c r="I1953" s="158" t="s">
        <v>949</v>
      </c>
      <c r="J1953" s="158" t="s">
        <v>949</v>
      </c>
      <c r="K1953" s="41" t="s">
        <v>949</v>
      </c>
      <c r="L1953" s="41" t="s">
        <v>949</v>
      </c>
      <c r="M1953" s="41" t="s">
        <v>949</v>
      </c>
      <c r="N1953" s="158" t="s">
        <v>1513</v>
      </c>
      <c r="O1953" s="158" t="s">
        <v>949</v>
      </c>
      <c r="P1953" s="158" t="s">
        <v>949</v>
      </c>
      <c r="Q1953" s="158" t="s">
        <v>949</v>
      </c>
      <c r="R1953" s="232" t="s">
        <v>1166</v>
      </c>
      <c r="S1953" s="232" t="s">
        <v>1424</v>
      </c>
      <c r="T1953" s="41" t="s">
        <v>949</v>
      </c>
      <c r="U1953" s="41"/>
      <c r="V1953" s="41"/>
      <c r="W1953" s="41"/>
      <c r="X1953" s="41"/>
      <c r="Y1953" s="41"/>
      <c r="Z1953" s="41"/>
      <c r="AA1953" s="41"/>
      <c r="AB1953" s="41"/>
      <c r="AC1953" s="41"/>
      <c r="AD1953" s="41"/>
      <c r="AE1953" s="41" t="s">
        <v>989</v>
      </c>
      <c r="AF1953" s="41" t="s">
        <v>223</v>
      </c>
      <c r="AG1953" s="790"/>
      <c r="AH1953" s="41"/>
      <c r="AI1953" s="229"/>
      <c r="AJ1953" s="218">
        <f t="shared" si="173"/>
        <v>1</v>
      </c>
      <c r="AK1953" s="84">
        <f t="shared" si="175"/>
        <v>1</v>
      </c>
    </row>
    <row r="1954" spans="1:37" s="84" customFormat="1" ht="16.5">
      <c r="A1954" s="41"/>
      <c r="B1954" s="41">
        <f t="shared" si="177"/>
        <v>1952</v>
      </c>
      <c r="C1954" s="41" t="s">
        <v>5087</v>
      </c>
      <c r="D1954" s="158" t="s">
        <v>8293</v>
      </c>
      <c r="E1954" s="158" t="s">
        <v>1503</v>
      </c>
      <c r="F1954" s="158" t="str">
        <f t="shared" si="176"/>
        <v>Q</v>
      </c>
      <c r="G1954" s="41" t="s">
        <v>1505</v>
      </c>
      <c r="H1954" s="158" t="s">
        <v>949</v>
      </c>
      <c r="I1954" s="158" t="s">
        <v>949</v>
      </c>
      <c r="J1954" s="158" t="s">
        <v>949</v>
      </c>
      <c r="K1954" s="41" t="s">
        <v>949</v>
      </c>
      <c r="L1954" s="41" t="s">
        <v>1506</v>
      </c>
      <c r="M1954" s="41" t="s">
        <v>949</v>
      </c>
      <c r="N1954" s="158" t="s">
        <v>1507</v>
      </c>
      <c r="O1954" s="158" t="s">
        <v>949</v>
      </c>
      <c r="P1954" s="158" t="s">
        <v>949</v>
      </c>
      <c r="Q1954" s="158" t="s">
        <v>949</v>
      </c>
      <c r="R1954" s="232" t="s">
        <v>1166</v>
      </c>
      <c r="S1954" s="41" t="s">
        <v>949</v>
      </c>
      <c r="T1954" s="41" t="s">
        <v>949</v>
      </c>
      <c r="U1954" s="41"/>
      <c r="V1954" s="41"/>
      <c r="W1954" s="41"/>
      <c r="X1954" s="41"/>
      <c r="Y1954" s="41"/>
      <c r="Z1954" s="41"/>
      <c r="AA1954" s="41"/>
      <c r="AB1954" s="41"/>
      <c r="AC1954" s="41"/>
      <c r="AD1954" s="41"/>
      <c r="AE1954" s="41" t="s">
        <v>989</v>
      </c>
      <c r="AF1954" s="41" t="s">
        <v>223</v>
      </c>
      <c r="AG1954" s="790"/>
      <c r="AH1954" s="41"/>
      <c r="AI1954" s="229"/>
      <c r="AJ1954" s="218">
        <f t="shared" ref="AJ1954:AJ2017" si="178">COUNTIFS(D:D,D1954)</f>
        <v>1</v>
      </c>
      <c r="AK1954" s="84">
        <f t="shared" si="175"/>
        <v>1</v>
      </c>
    </row>
    <row r="1955" spans="1:37" s="84" customFormat="1" ht="16.5">
      <c r="A1955" s="41"/>
      <c r="B1955" s="41">
        <f t="shared" si="177"/>
        <v>1953</v>
      </c>
      <c r="C1955" s="158" t="s">
        <v>936</v>
      </c>
      <c r="D1955" s="158" t="s">
        <v>1044</v>
      </c>
      <c r="E1955" s="158" t="s">
        <v>1044</v>
      </c>
      <c r="F1955" s="158" t="str">
        <f t="shared" si="176"/>
        <v>S</v>
      </c>
      <c r="G1955" s="41" t="s">
        <v>1047</v>
      </c>
      <c r="H1955" s="158">
        <v>133.19999999999999</v>
      </c>
      <c r="I1955" s="158" t="s">
        <v>1049</v>
      </c>
      <c r="J1955" s="158">
        <v>1.1000000000000001</v>
      </c>
      <c r="K1955" s="41" t="s">
        <v>949</v>
      </c>
      <c r="L1955" s="41" t="s">
        <v>1050</v>
      </c>
      <c r="M1955" s="41" t="s">
        <v>949</v>
      </c>
      <c r="N1955" s="158" t="s">
        <v>1051</v>
      </c>
      <c r="O1955" s="158" t="s">
        <v>949</v>
      </c>
      <c r="P1955" s="158" t="s">
        <v>949</v>
      </c>
      <c r="Q1955" s="158" t="s">
        <v>949</v>
      </c>
      <c r="R1955" s="41" t="s">
        <v>1052</v>
      </c>
      <c r="S1955" s="41" t="s">
        <v>949</v>
      </c>
      <c r="T1955" s="41" t="s">
        <v>949</v>
      </c>
      <c r="U1955" s="41"/>
      <c r="V1955" s="41"/>
      <c r="W1955" s="41"/>
      <c r="X1955" s="41"/>
      <c r="Y1955" s="41"/>
      <c r="Z1955" s="41"/>
      <c r="AA1955" s="41"/>
      <c r="AB1955" s="41"/>
      <c r="AC1955" s="41"/>
      <c r="AD1955" s="41"/>
      <c r="AE1955" s="41" t="s">
        <v>989</v>
      </c>
      <c r="AF1955" s="41" t="s">
        <v>473</v>
      </c>
      <c r="AG1955" s="790"/>
      <c r="AH1955" s="41"/>
      <c r="AI1955" s="229"/>
      <c r="AJ1955" s="218">
        <f t="shared" si="178"/>
        <v>1</v>
      </c>
      <c r="AK1955" s="84">
        <f t="shared" si="175"/>
        <v>1</v>
      </c>
    </row>
    <row r="1956" spans="1:37" s="84" customFormat="1" ht="16.5">
      <c r="A1956" s="41"/>
      <c r="B1956" s="41">
        <f t="shared" si="177"/>
        <v>1954</v>
      </c>
      <c r="C1956" s="158" t="s">
        <v>936</v>
      </c>
      <c r="D1956" s="158" t="s">
        <v>1053</v>
      </c>
      <c r="E1956" s="158" t="s">
        <v>1053</v>
      </c>
      <c r="F1956" s="158" t="str">
        <f t="shared" si="176"/>
        <v>S</v>
      </c>
      <c r="G1956" s="41" t="s">
        <v>1056</v>
      </c>
      <c r="H1956" s="158">
        <v>121.56</v>
      </c>
      <c r="I1956" s="158" t="s">
        <v>1049</v>
      </c>
      <c r="J1956" s="158">
        <v>1.1000000000000001</v>
      </c>
      <c r="K1956" s="41" t="s">
        <v>949</v>
      </c>
      <c r="L1956" s="41" t="s">
        <v>1057</v>
      </c>
      <c r="M1956" s="41" t="s">
        <v>949</v>
      </c>
      <c r="N1956" s="158" t="s">
        <v>1051</v>
      </c>
      <c r="O1956" s="158" t="s">
        <v>949</v>
      </c>
      <c r="P1956" s="158" t="s">
        <v>949</v>
      </c>
      <c r="Q1956" s="158" t="s">
        <v>949</v>
      </c>
      <c r="R1956" s="41" t="s">
        <v>1052</v>
      </c>
      <c r="S1956" s="41" t="s">
        <v>949</v>
      </c>
      <c r="T1956" s="41" t="s">
        <v>949</v>
      </c>
      <c r="U1956" s="41"/>
      <c r="V1956" s="41"/>
      <c r="W1956" s="41"/>
      <c r="X1956" s="41"/>
      <c r="Y1956" s="41"/>
      <c r="Z1956" s="41"/>
      <c r="AA1956" s="41"/>
      <c r="AB1956" s="41"/>
      <c r="AC1956" s="41"/>
      <c r="AD1956" s="41"/>
      <c r="AE1956" s="41" t="s">
        <v>989</v>
      </c>
      <c r="AF1956" s="41" t="s">
        <v>473</v>
      </c>
      <c r="AG1956" s="790"/>
      <c r="AH1956" s="41"/>
      <c r="AI1956" s="229"/>
      <c r="AJ1956" s="218">
        <f t="shared" si="178"/>
        <v>1</v>
      </c>
      <c r="AK1956" s="84">
        <f t="shared" si="175"/>
        <v>1</v>
      </c>
    </row>
    <row r="1957" spans="1:37" s="84" customFormat="1" ht="16.5">
      <c r="A1957" s="41"/>
      <c r="B1957" s="41">
        <f t="shared" si="177"/>
        <v>1955</v>
      </c>
      <c r="C1957" s="158" t="s">
        <v>936</v>
      </c>
      <c r="D1957" s="158" t="s">
        <v>1058</v>
      </c>
      <c r="E1957" s="158" t="s">
        <v>1058</v>
      </c>
      <c r="F1957" s="158" t="str">
        <f t="shared" si="176"/>
        <v>S</v>
      </c>
      <c r="G1957" s="41" t="s">
        <v>1062</v>
      </c>
      <c r="H1957" s="158">
        <v>142.02099999999999</v>
      </c>
      <c r="I1957" s="158" t="s">
        <v>1049</v>
      </c>
      <c r="J1957" s="158">
        <v>1.2</v>
      </c>
      <c r="K1957" s="41" t="s">
        <v>949</v>
      </c>
      <c r="L1957" s="41" t="s">
        <v>1063</v>
      </c>
      <c r="M1957" s="41" t="s">
        <v>949</v>
      </c>
      <c r="N1957" s="158" t="s">
        <v>1051</v>
      </c>
      <c r="O1957" s="158" t="s">
        <v>949</v>
      </c>
      <c r="P1957" s="158" t="s">
        <v>949</v>
      </c>
      <c r="Q1957" s="158" t="s">
        <v>949</v>
      </c>
      <c r="R1957" s="41" t="s">
        <v>1052</v>
      </c>
      <c r="S1957" s="41" t="s">
        <v>949</v>
      </c>
      <c r="T1957" s="41" t="s">
        <v>949</v>
      </c>
      <c r="U1957" s="41"/>
      <c r="V1957" s="41"/>
      <c r="W1957" s="41"/>
      <c r="X1957" s="41"/>
      <c r="Y1957" s="41"/>
      <c r="Z1957" s="41"/>
      <c r="AA1957" s="41"/>
      <c r="AB1957" s="41"/>
      <c r="AC1957" s="41"/>
      <c r="AD1957" s="41"/>
      <c r="AE1957" s="41" t="s">
        <v>1059</v>
      </c>
      <c r="AF1957" s="41" t="s">
        <v>473</v>
      </c>
      <c r="AG1957" s="790"/>
      <c r="AH1957" s="41"/>
      <c r="AI1957" s="229"/>
      <c r="AJ1957" s="218">
        <f t="shared" si="178"/>
        <v>1</v>
      </c>
      <c r="AK1957" s="84">
        <f t="shared" si="175"/>
        <v>1</v>
      </c>
    </row>
    <row r="1958" spans="1:37" s="84" customFormat="1" ht="16.5">
      <c r="A1958" s="41"/>
      <c r="B1958" s="41">
        <f t="shared" si="177"/>
        <v>1956</v>
      </c>
      <c r="C1958" s="158" t="s">
        <v>936</v>
      </c>
      <c r="D1958" s="158" t="s">
        <v>1072</v>
      </c>
      <c r="E1958" s="158" t="s">
        <v>1072</v>
      </c>
      <c r="F1958" s="158" t="str">
        <f t="shared" si="176"/>
        <v>S</v>
      </c>
      <c r="G1958" s="41" t="s">
        <v>1075</v>
      </c>
      <c r="H1958" s="158">
        <v>67.849000000000004</v>
      </c>
      <c r="I1958" s="158" t="s">
        <v>1049</v>
      </c>
      <c r="J1958" s="158">
        <v>0.7</v>
      </c>
      <c r="K1958" s="41" t="s">
        <v>949</v>
      </c>
      <c r="L1958" s="41" t="s">
        <v>1076</v>
      </c>
      <c r="M1958" s="41" t="s">
        <v>949</v>
      </c>
      <c r="N1958" s="158" t="s">
        <v>1051</v>
      </c>
      <c r="O1958" s="158" t="s">
        <v>949</v>
      </c>
      <c r="P1958" s="158" t="s">
        <v>949</v>
      </c>
      <c r="Q1958" s="158" t="s">
        <v>949</v>
      </c>
      <c r="R1958" s="41" t="s">
        <v>1052</v>
      </c>
      <c r="S1958" s="41" t="s">
        <v>949</v>
      </c>
      <c r="T1958" s="41" t="s">
        <v>949</v>
      </c>
      <c r="U1958" s="41"/>
      <c r="V1958" s="41"/>
      <c r="W1958" s="41"/>
      <c r="X1958" s="41"/>
      <c r="Y1958" s="41"/>
      <c r="Z1958" s="41"/>
      <c r="AA1958" s="41"/>
      <c r="AB1958" s="41"/>
      <c r="AC1958" s="41"/>
      <c r="AD1958" s="41"/>
      <c r="AE1958" s="41" t="s">
        <v>989</v>
      </c>
      <c r="AF1958" s="41" t="s">
        <v>473</v>
      </c>
      <c r="AG1958" s="790"/>
      <c r="AH1958" s="41"/>
      <c r="AI1958" s="229"/>
      <c r="AJ1958" s="218">
        <f t="shared" si="178"/>
        <v>1</v>
      </c>
      <c r="AK1958" s="84">
        <f t="shared" si="175"/>
        <v>1</v>
      </c>
    </row>
    <row r="1959" spans="1:37" s="84" customFormat="1" ht="16.5">
      <c r="A1959" s="41"/>
      <c r="B1959" s="41">
        <f t="shared" si="177"/>
        <v>1957</v>
      </c>
      <c r="C1959" s="158" t="s">
        <v>936</v>
      </c>
      <c r="D1959" s="158" t="s">
        <v>1064</v>
      </c>
      <c r="E1959" s="158" t="s">
        <v>1065</v>
      </c>
      <c r="F1959" s="158" t="str">
        <f t="shared" si="176"/>
        <v>S</v>
      </c>
      <c r="G1959" s="41" t="s">
        <v>1067</v>
      </c>
      <c r="H1959" s="158">
        <v>20.440000000000001</v>
      </c>
      <c r="I1959" s="158" t="s">
        <v>1049</v>
      </c>
      <c r="J1959" s="158">
        <v>7.85</v>
      </c>
      <c r="K1959" s="41" t="s">
        <v>949</v>
      </c>
      <c r="L1959" s="41">
        <v>64.599999999999994</v>
      </c>
      <c r="M1959" s="41" t="s">
        <v>949</v>
      </c>
      <c r="N1959" s="158" t="s">
        <v>1051</v>
      </c>
      <c r="O1959" s="158" t="s">
        <v>949</v>
      </c>
      <c r="P1959" s="158" t="s">
        <v>949</v>
      </c>
      <c r="Q1959" s="158" t="s">
        <v>949</v>
      </c>
      <c r="R1959" s="41" t="s">
        <v>1052</v>
      </c>
      <c r="S1959" s="41" t="s">
        <v>1068</v>
      </c>
      <c r="T1959" s="41" t="s">
        <v>949</v>
      </c>
      <c r="U1959" s="41"/>
      <c r="V1959" s="41"/>
      <c r="W1959" s="41"/>
      <c r="X1959" s="41"/>
      <c r="Y1959" s="41"/>
      <c r="Z1959" s="41"/>
      <c r="AA1959" s="41"/>
      <c r="AB1959" s="41"/>
      <c r="AC1959" s="41"/>
      <c r="AD1959" s="41"/>
      <c r="AE1959" s="41" t="s">
        <v>979</v>
      </c>
      <c r="AF1959" s="41" t="s">
        <v>473</v>
      </c>
      <c r="AG1959" s="790"/>
      <c r="AH1959" s="41"/>
      <c r="AI1959" s="229"/>
      <c r="AJ1959" s="218">
        <f t="shared" si="178"/>
        <v>1</v>
      </c>
      <c r="AK1959" s="84">
        <f t="shared" si="175"/>
        <v>1</v>
      </c>
    </row>
    <row r="1960" spans="1:37" s="84" customFormat="1" ht="16.5">
      <c r="A1960" s="41"/>
      <c r="B1960" s="41">
        <f t="shared" si="177"/>
        <v>1958</v>
      </c>
      <c r="C1960" s="158" t="s">
        <v>936</v>
      </c>
      <c r="D1960" s="158" t="s">
        <v>1195</v>
      </c>
      <c r="E1960" s="158" t="s">
        <v>1195</v>
      </c>
      <c r="F1960" s="158" t="str">
        <f t="shared" si="176"/>
        <v>S</v>
      </c>
      <c r="G1960" s="41" t="s">
        <v>1198</v>
      </c>
      <c r="H1960" s="158">
        <v>52.848999999999997</v>
      </c>
      <c r="I1960" s="158" t="s">
        <v>1049</v>
      </c>
      <c r="J1960" s="158">
        <v>0.5</v>
      </c>
      <c r="K1960" s="41" t="s">
        <v>949</v>
      </c>
      <c r="L1960" s="41">
        <v>50</v>
      </c>
      <c r="M1960" s="41" t="s">
        <v>949</v>
      </c>
      <c r="N1960" s="158" t="s">
        <v>1051</v>
      </c>
      <c r="O1960" s="158" t="s">
        <v>949</v>
      </c>
      <c r="P1960" s="158" t="s">
        <v>949</v>
      </c>
      <c r="Q1960" s="158" t="s">
        <v>949</v>
      </c>
      <c r="R1960" s="41" t="s">
        <v>1052</v>
      </c>
      <c r="S1960" s="41" t="s">
        <v>949</v>
      </c>
      <c r="T1960" s="41" t="s">
        <v>949</v>
      </c>
      <c r="U1960" s="41"/>
      <c r="V1960" s="41"/>
      <c r="W1960" s="41"/>
      <c r="X1960" s="41"/>
      <c r="Y1960" s="41"/>
      <c r="Z1960" s="41"/>
      <c r="AA1960" s="41"/>
      <c r="AB1960" s="41"/>
      <c r="AC1960" s="41"/>
      <c r="AD1960" s="41"/>
      <c r="AE1960" s="41"/>
      <c r="AF1960" s="41" t="s">
        <v>473</v>
      </c>
      <c r="AG1960" s="41"/>
      <c r="AH1960" s="41"/>
      <c r="AI1960" s="229"/>
      <c r="AJ1960" s="218">
        <f t="shared" si="178"/>
        <v>1</v>
      </c>
      <c r="AK1960" s="84">
        <f t="shared" si="175"/>
        <v>1</v>
      </c>
    </row>
    <row r="1961" spans="1:37" s="84" customFormat="1" ht="16.5">
      <c r="A1961" s="41"/>
      <c r="B1961" s="41">
        <f t="shared" si="177"/>
        <v>1959</v>
      </c>
      <c r="C1961" s="158" t="s">
        <v>936</v>
      </c>
      <c r="D1961" s="158" t="s">
        <v>1134</v>
      </c>
      <c r="E1961" s="158" t="s">
        <v>1134</v>
      </c>
      <c r="F1961" s="158" t="str">
        <f t="shared" si="176"/>
        <v>S</v>
      </c>
      <c r="G1961" s="41" t="s">
        <v>1136</v>
      </c>
      <c r="H1961" s="158">
        <v>95.849000000000004</v>
      </c>
      <c r="I1961" s="158" t="s">
        <v>1049</v>
      </c>
      <c r="J1961" s="158">
        <v>0.8</v>
      </c>
      <c r="K1961" s="41" t="s">
        <v>949</v>
      </c>
      <c r="L1961" s="41" t="s">
        <v>1137</v>
      </c>
      <c r="M1961" s="41" t="s">
        <v>949</v>
      </c>
      <c r="N1961" s="158" t="s">
        <v>1051</v>
      </c>
      <c r="O1961" s="158" t="s">
        <v>949</v>
      </c>
      <c r="P1961" s="158" t="s">
        <v>949</v>
      </c>
      <c r="Q1961" s="158" t="s">
        <v>949</v>
      </c>
      <c r="R1961" s="41" t="s">
        <v>1052</v>
      </c>
      <c r="S1961" s="41" t="s">
        <v>949</v>
      </c>
      <c r="T1961" s="41" t="s">
        <v>949</v>
      </c>
      <c r="U1961" s="41"/>
      <c r="V1961" s="41"/>
      <c r="W1961" s="41"/>
      <c r="X1961" s="41"/>
      <c r="Y1961" s="41"/>
      <c r="Z1961" s="41"/>
      <c r="AA1961" s="41"/>
      <c r="AB1961" s="41"/>
      <c r="AC1961" s="41"/>
      <c r="AD1961" s="41"/>
      <c r="AE1961" s="41" t="s">
        <v>1059</v>
      </c>
      <c r="AF1961" s="41" t="s">
        <v>473</v>
      </c>
      <c r="AG1961" s="41"/>
      <c r="AH1961" s="41"/>
      <c r="AI1961" s="229"/>
      <c r="AJ1961" s="218">
        <f t="shared" si="178"/>
        <v>1</v>
      </c>
      <c r="AK1961" s="84">
        <f t="shared" si="175"/>
        <v>1</v>
      </c>
    </row>
    <row r="1962" spans="1:37" s="84" customFormat="1" ht="16.5">
      <c r="A1962" s="41"/>
      <c r="B1962" s="41">
        <f t="shared" si="177"/>
        <v>1960</v>
      </c>
      <c r="C1962" s="41" t="s">
        <v>5087</v>
      </c>
      <c r="D1962" s="158" t="s">
        <v>8294</v>
      </c>
      <c r="E1962" s="158" t="s">
        <v>1543</v>
      </c>
      <c r="F1962" s="158" t="str">
        <f t="shared" si="176"/>
        <v>S</v>
      </c>
      <c r="G1962" s="41" t="s">
        <v>1545</v>
      </c>
      <c r="H1962" s="158">
        <v>921.66</v>
      </c>
      <c r="I1962" s="158" t="s">
        <v>1546</v>
      </c>
      <c r="J1962" s="158" t="s">
        <v>949</v>
      </c>
      <c r="K1962" s="41" t="s">
        <v>949</v>
      </c>
      <c r="L1962" s="41" t="s">
        <v>1547</v>
      </c>
      <c r="M1962" s="41" t="s">
        <v>995</v>
      </c>
      <c r="N1962" s="158" t="s">
        <v>1548</v>
      </c>
      <c r="O1962" s="158" t="s">
        <v>949</v>
      </c>
      <c r="P1962" s="158" t="s">
        <v>949</v>
      </c>
      <c r="Q1962" s="158" t="s">
        <v>949</v>
      </c>
      <c r="R1962" s="232" t="s">
        <v>1068</v>
      </c>
      <c r="S1962" s="41" t="s">
        <v>949</v>
      </c>
      <c r="T1962" s="41" t="s">
        <v>949</v>
      </c>
      <c r="U1962" s="41"/>
      <c r="V1962" s="41"/>
      <c r="W1962" s="41"/>
      <c r="X1962" s="41"/>
      <c r="Y1962" s="41"/>
      <c r="Z1962" s="41"/>
      <c r="AA1962" s="41"/>
      <c r="AB1962" s="41"/>
      <c r="AC1962" s="41"/>
      <c r="AD1962" s="41"/>
      <c r="AE1962" s="41" t="s">
        <v>1059</v>
      </c>
      <c r="AF1962" s="41" t="s">
        <v>223</v>
      </c>
      <c r="AG1962" s="41"/>
      <c r="AH1962" s="41"/>
      <c r="AI1962" s="229"/>
      <c r="AJ1962" s="218">
        <f t="shared" si="178"/>
        <v>1</v>
      </c>
      <c r="AK1962" s="84">
        <f t="shared" si="175"/>
        <v>1</v>
      </c>
    </row>
    <row r="1963" spans="1:37" s="84" customFormat="1" ht="16.5">
      <c r="A1963" s="41"/>
      <c r="B1963" s="41">
        <f t="shared" si="177"/>
        <v>1961</v>
      </c>
      <c r="C1963" s="158" t="s">
        <v>936</v>
      </c>
      <c r="D1963" s="158" t="s">
        <v>1069</v>
      </c>
      <c r="E1963" s="158" t="s">
        <v>1069</v>
      </c>
      <c r="F1963" s="158" t="str">
        <f t="shared" si="176"/>
        <v>S</v>
      </c>
      <c r="G1963" s="41" t="s">
        <v>1071</v>
      </c>
      <c r="H1963" s="158">
        <v>31.54</v>
      </c>
      <c r="I1963" s="158" t="s">
        <v>1049</v>
      </c>
      <c r="J1963" s="158">
        <v>0.3</v>
      </c>
      <c r="K1963" s="41" t="s">
        <v>949</v>
      </c>
      <c r="L1963" s="41">
        <v>125.2</v>
      </c>
      <c r="M1963" s="41" t="s">
        <v>949</v>
      </c>
      <c r="N1963" s="158" t="s">
        <v>1051</v>
      </c>
      <c r="O1963" s="158" t="s">
        <v>949</v>
      </c>
      <c r="P1963" s="158" t="s">
        <v>949</v>
      </c>
      <c r="Q1963" s="158" t="s">
        <v>949</v>
      </c>
      <c r="R1963" s="41" t="s">
        <v>1052</v>
      </c>
      <c r="S1963" s="41" t="s">
        <v>949</v>
      </c>
      <c r="T1963" s="41" t="s">
        <v>949</v>
      </c>
      <c r="U1963" s="41"/>
      <c r="V1963" s="41"/>
      <c r="W1963" s="41"/>
      <c r="X1963" s="41"/>
      <c r="Y1963" s="41"/>
      <c r="Z1963" s="41"/>
      <c r="AA1963" s="41"/>
      <c r="AB1963" s="41"/>
      <c r="AC1963" s="41"/>
      <c r="AD1963" s="41"/>
      <c r="AE1963" s="41"/>
      <c r="AF1963" s="41" t="s">
        <v>473</v>
      </c>
      <c r="AG1963" s="41"/>
      <c r="AH1963" s="41"/>
      <c r="AI1963" s="229"/>
      <c r="AJ1963" s="218">
        <f t="shared" si="178"/>
        <v>1</v>
      </c>
      <c r="AK1963" s="84">
        <f t="shared" si="175"/>
        <v>1</v>
      </c>
    </row>
    <row r="1964" spans="1:37" s="84" customFormat="1" ht="16.5">
      <c r="A1964" s="41"/>
      <c r="B1964" s="41">
        <f t="shared" si="177"/>
        <v>1962</v>
      </c>
      <c r="C1964" s="41" t="s">
        <v>5087</v>
      </c>
      <c r="D1964" s="158" t="s">
        <v>8295</v>
      </c>
      <c r="E1964" s="158" t="s">
        <v>1618</v>
      </c>
      <c r="F1964" s="158" t="str">
        <f t="shared" si="176"/>
        <v>S</v>
      </c>
      <c r="G1964" s="41" t="s">
        <v>1620</v>
      </c>
      <c r="H1964" s="158" t="s">
        <v>949</v>
      </c>
      <c r="I1964" s="5" t="s">
        <v>1621</v>
      </c>
      <c r="J1964" s="158" t="s">
        <v>949</v>
      </c>
      <c r="K1964" s="41" t="s">
        <v>949</v>
      </c>
      <c r="L1964" s="41" t="s">
        <v>949</v>
      </c>
      <c r="M1964" s="41" t="s">
        <v>1622</v>
      </c>
      <c r="N1964" s="158" t="s">
        <v>1623</v>
      </c>
      <c r="O1964" s="158" t="s">
        <v>949</v>
      </c>
      <c r="P1964" s="158" t="s">
        <v>949</v>
      </c>
      <c r="Q1964" s="158" t="s">
        <v>949</v>
      </c>
      <c r="R1964" s="232" t="s">
        <v>1624</v>
      </c>
      <c r="S1964" s="232" t="s">
        <v>1068</v>
      </c>
      <c r="T1964" s="41" t="s">
        <v>949</v>
      </c>
      <c r="U1964" s="41"/>
      <c r="V1964" s="41"/>
      <c r="W1964" s="41"/>
      <c r="X1964" s="41"/>
      <c r="Y1964" s="41"/>
      <c r="Z1964" s="41"/>
      <c r="AA1964" s="41"/>
      <c r="AB1964" s="41"/>
      <c r="AC1964" s="41"/>
      <c r="AD1964" s="41"/>
      <c r="AE1964" s="41" t="s">
        <v>1059</v>
      </c>
      <c r="AF1964" s="41" t="s">
        <v>223</v>
      </c>
      <c r="AG1964" s="790"/>
      <c r="AH1964" s="41"/>
      <c r="AI1964" s="229"/>
      <c r="AJ1964" s="218">
        <f t="shared" si="178"/>
        <v>1</v>
      </c>
      <c r="AK1964" s="84">
        <f t="shared" si="175"/>
        <v>1</v>
      </c>
    </row>
    <row r="1965" spans="1:37" s="84" customFormat="1" ht="16.5">
      <c r="A1965" s="218"/>
      <c r="B1965" s="41">
        <f t="shared" si="177"/>
        <v>1963</v>
      </c>
      <c r="C1965" s="158" t="s">
        <v>936</v>
      </c>
      <c r="D1965" s="248" t="s">
        <v>1238</v>
      </c>
      <c r="E1965" s="158" t="s">
        <v>1238</v>
      </c>
      <c r="F1965" s="158" t="str">
        <f t="shared" si="176"/>
        <v>X</v>
      </c>
      <c r="G1965" s="220" t="s">
        <v>1240</v>
      </c>
      <c r="H1965" s="244" t="s">
        <v>949</v>
      </c>
      <c r="I1965" s="244" t="s">
        <v>949</v>
      </c>
      <c r="J1965" s="244" t="s">
        <v>949</v>
      </c>
      <c r="K1965" s="221" t="s">
        <v>949</v>
      </c>
      <c r="L1965" s="221" t="s">
        <v>949</v>
      </c>
      <c r="M1965" s="221" t="s">
        <v>949</v>
      </c>
      <c r="N1965" s="244" t="s">
        <v>949</v>
      </c>
      <c r="O1965" s="244" t="s">
        <v>949</v>
      </c>
      <c r="P1965" s="244" t="s">
        <v>949</v>
      </c>
      <c r="Q1965" s="244" t="s">
        <v>949</v>
      </c>
      <c r="R1965" s="221" t="s">
        <v>949</v>
      </c>
      <c r="S1965" s="41" t="s">
        <v>949</v>
      </c>
      <c r="T1965" s="41" t="s">
        <v>949</v>
      </c>
      <c r="U1965" s="41"/>
      <c r="V1965" s="41"/>
      <c r="W1965" s="41"/>
      <c r="X1965" s="41"/>
      <c r="Y1965" s="41"/>
      <c r="Z1965" s="41"/>
      <c r="AA1965" s="41"/>
      <c r="AB1965" s="41"/>
      <c r="AC1965" s="41"/>
      <c r="AD1965" s="41"/>
      <c r="AE1965" s="41"/>
      <c r="AF1965" s="41" t="s">
        <v>473</v>
      </c>
      <c r="AG1965" s="218"/>
      <c r="AH1965" s="218"/>
      <c r="AI1965" s="229"/>
      <c r="AJ1965" s="218">
        <f t="shared" si="178"/>
        <v>1</v>
      </c>
      <c r="AK1965" s="84">
        <f t="shared" si="175"/>
        <v>1</v>
      </c>
    </row>
    <row r="1966" spans="1:37" s="84" customFormat="1" ht="16.5">
      <c r="A1966" s="41"/>
      <c r="B1966" s="41">
        <f t="shared" si="177"/>
        <v>1964</v>
      </c>
      <c r="C1966" s="41" t="s">
        <v>129</v>
      </c>
      <c r="D1966" s="158" t="s">
        <v>1793</v>
      </c>
      <c r="E1966" s="158" t="s">
        <v>1793</v>
      </c>
      <c r="F1966" s="158" t="str">
        <f t="shared" si="176"/>
        <v>M</v>
      </c>
      <c r="G1966" s="41" t="s">
        <v>1795</v>
      </c>
      <c r="H1966" s="158">
        <v>22074.234</v>
      </c>
      <c r="I1966" s="158">
        <v>1</v>
      </c>
      <c r="J1966" s="158">
        <v>7.93</v>
      </c>
      <c r="K1966" s="41">
        <v>177</v>
      </c>
      <c r="L1966" s="41" t="s">
        <v>1796</v>
      </c>
      <c r="M1966" s="41" t="s">
        <v>949</v>
      </c>
      <c r="N1966" s="158" t="s">
        <v>1192</v>
      </c>
      <c r="O1966" s="158" t="s">
        <v>1797</v>
      </c>
      <c r="P1966" s="158" t="s">
        <v>1194</v>
      </c>
      <c r="Q1966" s="158" t="s">
        <v>949</v>
      </c>
      <c r="R1966" s="41"/>
      <c r="S1966" s="41" t="s">
        <v>949</v>
      </c>
      <c r="T1966" s="41" t="s">
        <v>949</v>
      </c>
      <c r="U1966" s="41"/>
      <c r="V1966" s="41"/>
      <c r="W1966" s="41"/>
      <c r="X1966" s="41"/>
      <c r="Y1966" s="41"/>
      <c r="Z1966" s="41"/>
      <c r="AA1966" s="41"/>
      <c r="AB1966" s="41"/>
      <c r="AC1966" s="41"/>
      <c r="AD1966" s="41"/>
      <c r="AE1966" s="41" t="s">
        <v>1059</v>
      </c>
      <c r="AF1966" s="41" t="s">
        <v>90</v>
      </c>
      <c r="AG1966" s="790"/>
      <c r="AH1966" s="41"/>
      <c r="AI1966" s="229"/>
      <c r="AJ1966" s="218">
        <f t="shared" si="178"/>
        <v>1</v>
      </c>
      <c r="AK1966" s="84">
        <f t="shared" si="175"/>
        <v>1</v>
      </c>
    </row>
    <row r="1967" spans="1:37" s="84" customFormat="1" ht="16.5">
      <c r="A1967" s="41"/>
      <c r="B1967" s="41">
        <f t="shared" si="177"/>
        <v>1965</v>
      </c>
      <c r="C1967" s="41" t="s">
        <v>129</v>
      </c>
      <c r="D1967" s="158" t="s">
        <v>1691</v>
      </c>
      <c r="E1967" s="158" t="s">
        <v>1691</v>
      </c>
      <c r="F1967" s="158" t="str">
        <f t="shared" si="176"/>
        <v>M</v>
      </c>
      <c r="G1967" s="41" t="s">
        <v>1694</v>
      </c>
      <c r="H1967" s="158">
        <v>2708.6</v>
      </c>
      <c r="I1967" s="158">
        <v>1.5</v>
      </c>
      <c r="J1967" s="158">
        <v>7.93</v>
      </c>
      <c r="K1967" s="41">
        <v>21.479198</v>
      </c>
      <c r="L1967" s="41" t="s">
        <v>1695</v>
      </c>
      <c r="M1967" s="41" t="s">
        <v>949</v>
      </c>
      <c r="N1967" s="158" t="s">
        <v>1192</v>
      </c>
      <c r="O1967" s="158" t="s">
        <v>1193</v>
      </c>
      <c r="P1967" s="158" t="s">
        <v>1194</v>
      </c>
      <c r="Q1967" s="158" t="s">
        <v>949</v>
      </c>
      <c r="R1967" s="41" t="s">
        <v>1087</v>
      </c>
      <c r="S1967" s="41" t="s">
        <v>949</v>
      </c>
      <c r="T1967" s="41" t="s">
        <v>949</v>
      </c>
      <c r="U1967" s="41"/>
      <c r="V1967" s="41"/>
      <c r="W1967" s="41" t="s">
        <v>1691</v>
      </c>
      <c r="X1967" s="41" t="s">
        <v>1087</v>
      </c>
      <c r="Y1967" s="41"/>
      <c r="Z1967" s="41"/>
      <c r="AA1967" s="41"/>
      <c r="AB1967" s="41"/>
      <c r="AC1967" s="41"/>
      <c r="AD1967" s="41"/>
      <c r="AE1967" s="41" t="s">
        <v>1059</v>
      </c>
      <c r="AF1967" s="41" t="s">
        <v>90</v>
      </c>
      <c r="AG1967" s="790"/>
      <c r="AH1967" s="41"/>
      <c r="AI1967" s="229"/>
      <c r="AJ1967" s="218">
        <f t="shared" si="178"/>
        <v>1</v>
      </c>
      <c r="AK1967" s="84">
        <f t="shared" si="175"/>
        <v>1</v>
      </c>
    </row>
    <row r="1968" spans="1:37" s="84" customFormat="1" ht="16.5">
      <c r="A1968" s="41"/>
      <c r="B1968" s="41">
        <f t="shared" si="177"/>
        <v>1966</v>
      </c>
      <c r="C1968" s="41" t="s">
        <v>129</v>
      </c>
      <c r="D1968" s="158" t="s">
        <v>1726</v>
      </c>
      <c r="E1968" s="158" t="s">
        <v>1726</v>
      </c>
      <c r="F1968" s="158" t="str">
        <f t="shared" si="176"/>
        <v>P</v>
      </c>
      <c r="G1968" s="41" t="s">
        <v>1729</v>
      </c>
      <c r="H1968" s="158">
        <v>7817.0379999999996</v>
      </c>
      <c r="I1968" s="158">
        <v>1.5</v>
      </c>
      <c r="J1968" s="158">
        <v>1.41</v>
      </c>
      <c r="K1968" s="41">
        <v>10</v>
      </c>
      <c r="L1968" s="158" t="s">
        <v>1730</v>
      </c>
      <c r="M1968" s="158" t="s">
        <v>1083</v>
      </c>
      <c r="N1968" s="158" t="s">
        <v>1293</v>
      </c>
      <c r="O1968" s="158" t="s">
        <v>1294</v>
      </c>
      <c r="P1968" s="158" t="s">
        <v>1295</v>
      </c>
      <c r="Q1968" s="158" t="s">
        <v>1296</v>
      </c>
      <c r="R1968" s="158" t="s">
        <v>1705</v>
      </c>
      <c r="S1968" s="41" t="s">
        <v>949</v>
      </c>
      <c r="T1968" s="41" t="s">
        <v>949</v>
      </c>
      <c r="U1968" s="41"/>
      <c r="V1968" s="41"/>
      <c r="W1968" s="41" t="s">
        <v>1726</v>
      </c>
      <c r="X1968" s="41" t="s">
        <v>1705</v>
      </c>
      <c r="Y1968" s="41"/>
      <c r="Z1968" s="41"/>
      <c r="AA1968" s="41"/>
      <c r="AB1968" s="41"/>
      <c r="AC1968" s="41"/>
      <c r="AD1968" s="41"/>
      <c r="AE1968" s="41" t="s">
        <v>989</v>
      </c>
      <c r="AF1968" s="41" t="s">
        <v>90</v>
      </c>
      <c r="AG1968" s="790"/>
      <c r="AH1968" s="41"/>
      <c r="AI1968" s="229"/>
      <c r="AJ1968" s="218">
        <f t="shared" si="178"/>
        <v>1</v>
      </c>
      <c r="AK1968" s="84">
        <f t="shared" si="175"/>
        <v>1</v>
      </c>
    </row>
    <row r="1969" spans="1:37" s="84" customFormat="1" ht="16.5">
      <c r="A1969" s="41"/>
      <c r="B1969" s="41">
        <f t="shared" si="177"/>
        <v>1967</v>
      </c>
      <c r="C1969" s="41" t="s">
        <v>129</v>
      </c>
      <c r="D1969" s="158" t="s">
        <v>1721</v>
      </c>
      <c r="E1969" s="158" t="s">
        <v>1721</v>
      </c>
      <c r="F1969" s="158" t="str">
        <f t="shared" si="176"/>
        <v>P</v>
      </c>
      <c r="G1969" s="41" t="s">
        <v>1724</v>
      </c>
      <c r="H1969" s="158">
        <v>6557.4530000000004</v>
      </c>
      <c r="I1969" s="158">
        <v>1.5</v>
      </c>
      <c r="J1969" s="158">
        <v>1.41</v>
      </c>
      <c r="K1969" s="41">
        <v>8</v>
      </c>
      <c r="L1969" s="158" t="s">
        <v>1725</v>
      </c>
      <c r="M1969" s="158" t="s">
        <v>1083</v>
      </c>
      <c r="N1969" s="158" t="s">
        <v>1293</v>
      </c>
      <c r="O1969" s="158" t="s">
        <v>1294</v>
      </c>
      <c r="P1969" s="158" t="s">
        <v>1295</v>
      </c>
      <c r="Q1969" s="158" t="s">
        <v>1296</v>
      </c>
      <c r="R1969" s="158" t="s">
        <v>1705</v>
      </c>
      <c r="S1969" s="41" t="s">
        <v>949</v>
      </c>
      <c r="T1969" s="41" t="s">
        <v>949</v>
      </c>
      <c r="U1969" s="41"/>
      <c r="V1969" s="41"/>
      <c r="W1969" s="41" t="s">
        <v>1721</v>
      </c>
      <c r="X1969" s="41" t="s">
        <v>1705</v>
      </c>
      <c r="Y1969" s="41"/>
      <c r="Z1969" s="41"/>
      <c r="AA1969" s="41"/>
      <c r="AB1969" s="41"/>
      <c r="AC1969" s="41"/>
      <c r="AD1969" s="41"/>
      <c r="AE1969" s="41"/>
      <c r="AF1969" s="41" t="s">
        <v>90</v>
      </c>
      <c r="AG1969" s="41"/>
      <c r="AH1969" s="41"/>
      <c r="AI1969" s="229"/>
      <c r="AJ1969" s="218">
        <f t="shared" si="178"/>
        <v>1</v>
      </c>
      <c r="AK1969" s="84">
        <f t="shared" si="175"/>
        <v>1</v>
      </c>
    </row>
    <row r="1970" spans="1:37" s="84" customFormat="1" ht="16.5">
      <c r="A1970" s="41"/>
      <c r="B1970" s="41">
        <f t="shared" si="177"/>
        <v>1968</v>
      </c>
      <c r="C1970" s="41" t="s">
        <v>129</v>
      </c>
      <c r="D1970" s="158" t="s">
        <v>1743</v>
      </c>
      <c r="E1970" s="158" t="s">
        <v>1743</v>
      </c>
      <c r="F1970" s="158" t="str">
        <f t="shared" si="176"/>
        <v>P</v>
      </c>
      <c r="G1970" s="41" t="s">
        <v>1746</v>
      </c>
      <c r="H1970" s="158">
        <v>1700.414</v>
      </c>
      <c r="I1970" s="158">
        <v>1.5</v>
      </c>
      <c r="J1970" s="158">
        <v>1.41</v>
      </c>
      <c r="K1970" s="41">
        <v>2</v>
      </c>
      <c r="L1970" s="158" t="s">
        <v>1747</v>
      </c>
      <c r="M1970" s="158" t="s">
        <v>1083</v>
      </c>
      <c r="N1970" s="158" t="s">
        <v>1293</v>
      </c>
      <c r="O1970" s="158" t="s">
        <v>1294</v>
      </c>
      <c r="P1970" s="158" t="s">
        <v>1295</v>
      </c>
      <c r="Q1970" s="158" t="s">
        <v>1296</v>
      </c>
      <c r="R1970" s="158" t="s">
        <v>1705</v>
      </c>
      <c r="S1970" s="41" t="s">
        <v>949</v>
      </c>
      <c r="T1970" s="41" t="s">
        <v>949</v>
      </c>
      <c r="U1970" s="41"/>
      <c r="V1970" s="41"/>
      <c r="W1970" s="41" t="s">
        <v>1743</v>
      </c>
      <c r="X1970" s="41" t="s">
        <v>1705</v>
      </c>
      <c r="Y1970" s="41"/>
      <c r="Z1970" s="41"/>
      <c r="AA1970" s="41"/>
      <c r="AB1970" s="41"/>
      <c r="AC1970" s="41"/>
      <c r="AD1970" s="41"/>
      <c r="AE1970" s="41" t="s">
        <v>989</v>
      </c>
      <c r="AF1970" s="41" t="s">
        <v>90</v>
      </c>
      <c r="AG1970" s="790"/>
      <c r="AH1970" s="41"/>
      <c r="AI1970" s="229"/>
      <c r="AJ1970" s="218">
        <f t="shared" si="178"/>
        <v>1</v>
      </c>
      <c r="AK1970" s="84">
        <f t="shared" si="175"/>
        <v>1</v>
      </c>
    </row>
    <row r="1971" spans="1:37" s="84" customFormat="1" ht="16.5">
      <c r="A1971" s="41"/>
      <c r="B1971" s="41">
        <f t="shared" si="177"/>
        <v>1969</v>
      </c>
      <c r="C1971" s="41" t="s">
        <v>129</v>
      </c>
      <c r="D1971" s="158" t="s">
        <v>1716</v>
      </c>
      <c r="E1971" s="158" t="s">
        <v>1716</v>
      </c>
      <c r="F1971" s="158" t="str">
        <f t="shared" si="176"/>
        <v>P</v>
      </c>
      <c r="G1971" s="41" t="s">
        <v>1719</v>
      </c>
      <c r="H1971" s="158">
        <v>7743.2740000000003</v>
      </c>
      <c r="I1971" s="158">
        <v>1.5</v>
      </c>
      <c r="J1971" s="158">
        <v>1.41</v>
      </c>
      <c r="K1971" s="41">
        <v>9</v>
      </c>
      <c r="L1971" s="158" t="s">
        <v>1720</v>
      </c>
      <c r="M1971" s="158" t="s">
        <v>1083</v>
      </c>
      <c r="N1971" s="158" t="s">
        <v>1293</v>
      </c>
      <c r="O1971" s="158" t="s">
        <v>1294</v>
      </c>
      <c r="P1971" s="158" t="s">
        <v>1295</v>
      </c>
      <c r="Q1971" s="158" t="s">
        <v>1296</v>
      </c>
      <c r="R1971" s="158" t="s">
        <v>1705</v>
      </c>
      <c r="S1971" s="41" t="s">
        <v>949</v>
      </c>
      <c r="T1971" s="41" t="s">
        <v>949</v>
      </c>
      <c r="U1971" s="41"/>
      <c r="V1971" s="41"/>
      <c r="W1971" s="41" t="s">
        <v>1716</v>
      </c>
      <c r="X1971" s="41" t="s">
        <v>1705</v>
      </c>
      <c r="Y1971" s="41"/>
      <c r="Z1971" s="41"/>
      <c r="AA1971" s="41"/>
      <c r="AB1971" s="41"/>
      <c r="AC1971" s="41"/>
      <c r="AD1971" s="41"/>
      <c r="AE1971" s="41"/>
      <c r="AF1971" s="41" t="s">
        <v>90</v>
      </c>
      <c r="AG1971" s="41"/>
      <c r="AH1971" s="41"/>
      <c r="AI1971" s="229"/>
      <c r="AJ1971" s="218">
        <f t="shared" si="178"/>
        <v>1</v>
      </c>
      <c r="AK1971" s="84">
        <f t="shared" si="175"/>
        <v>1</v>
      </c>
    </row>
    <row r="1972" spans="1:37" s="84" customFormat="1" ht="16.5">
      <c r="A1972" s="218"/>
      <c r="B1972" s="41">
        <f t="shared" si="177"/>
        <v>1970</v>
      </c>
      <c r="C1972" s="41" t="s">
        <v>657</v>
      </c>
      <c r="D1972" s="158" t="s">
        <v>1647</v>
      </c>
      <c r="E1972" s="158" t="s">
        <v>1646</v>
      </c>
      <c r="F1972" s="158" t="str">
        <f t="shared" si="176"/>
        <v>P</v>
      </c>
      <c r="G1972" s="41" t="s">
        <v>1650</v>
      </c>
      <c r="H1972" s="158">
        <v>37763.351717999998</v>
      </c>
      <c r="I1972" s="158">
        <v>2</v>
      </c>
      <c r="J1972" s="158">
        <v>1.04</v>
      </c>
      <c r="K1972" s="41">
        <v>39.273000000000003</v>
      </c>
      <c r="L1972" s="158" t="s">
        <v>1651</v>
      </c>
      <c r="M1972" s="158" t="s">
        <v>995</v>
      </c>
      <c r="N1972" s="158" t="s">
        <v>1148</v>
      </c>
      <c r="O1972" s="158" t="s">
        <v>1474</v>
      </c>
      <c r="P1972" s="106" t="s">
        <v>1132</v>
      </c>
      <c r="Q1972" s="160" t="s">
        <v>1475</v>
      </c>
      <c r="R1972" s="158" t="s">
        <v>1459</v>
      </c>
      <c r="S1972" s="800"/>
      <c r="T1972" s="41" t="s">
        <v>949</v>
      </c>
      <c r="U1972" s="41"/>
      <c r="V1972" s="41"/>
      <c r="W1972" s="41" t="s">
        <v>1646</v>
      </c>
      <c r="X1972" s="221" t="s">
        <v>1459</v>
      </c>
      <c r="Y1972" s="41"/>
      <c r="Z1972" s="41"/>
      <c r="AA1972" s="41"/>
      <c r="AB1972" s="41"/>
      <c r="AC1972" s="41"/>
      <c r="AD1972" s="41"/>
      <c r="AE1972" s="41" t="s">
        <v>1244</v>
      </c>
      <c r="AF1972" s="225" t="s">
        <v>90</v>
      </c>
      <c r="AG1972" s="790"/>
      <c r="AH1972" s="218"/>
      <c r="AI1972" s="229"/>
      <c r="AJ1972" s="218">
        <f t="shared" si="178"/>
        <v>1</v>
      </c>
      <c r="AK1972" s="84">
        <f t="shared" si="175"/>
        <v>1</v>
      </c>
    </row>
    <row r="1973" spans="1:37" s="84" customFormat="1" ht="16.5">
      <c r="A1973" s="41"/>
      <c r="B1973" s="41">
        <f t="shared" si="177"/>
        <v>1971</v>
      </c>
      <c r="C1973" s="41" t="s">
        <v>129</v>
      </c>
      <c r="D1973" s="158" t="s">
        <v>1700</v>
      </c>
      <c r="E1973" s="158" t="s">
        <v>1700</v>
      </c>
      <c r="F1973" s="158" t="str">
        <f t="shared" si="176"/>
        <v>P</v>
      </c>
      <c r="G1973" s="41" t="s">
        <v>1703</v>
      </c>
      <c r="H1973" s="158">
        <v>11603.493</v>
      </c>
      <c r="I1973" s="158">
        <v>1.5</v>
      </c>
      <c r="J1973" s="158">
        <v>1.41</v>
      </c>
      <c r="K1973" s="41">
        <v>16.360925000000002</v>
      </c>
      <c r="L1973" s="158" t="s">
        <v>1704</v>
      </c>
      <c r="M1973" s="158" t="s">
        <v>1083</v>
      </c>
      <c r="N1973" s="158" t="s">
        <v>1293</v>
      </c>
      <c r="O1973" s="158" t="s">
        <v>1685</v>
      </c>
      <c r="P1973" s="158" t="s">
        <v>1686</v>
      </c>
      <c r="Q1973" s="158" t="s">
        <v>1296</v>
      </c>
      <c r="R1973" s="158" t="s">
        <v>1705</v>
      </c>
      <c r="S1973" s="41" t="s">
        <v>949</v>
      </c>
      <c r="T1973" s="41" t="s">
        <v>949</v>
      </c>
      <c r="U1973" s="41"/>
      <c r="V1973" s="41"/>
      <c r="W1973" s="41" t="s">
        <v>1700</v>
      </c>
      <c r="X1973" s="41" t="s">
        <v>1705</v>
      </c>
      <c r="Y1973" s="41"/>
      <c r="Z1973" s="41"/>
      <c r="AA1973" s="41"/>
      <c r="AB1973" s="41"/>
      <c r="AC1973" s="41"/>
      <c r="AD1973" s="41"/>
      <c r="AE1973" s="41"/>
      <c r="AF1973" s="41" t="s">
        <v>90</v>
      </c>
      <c r="AG1973" s="41"/>
      <c r="AH1973" s="41"/>
      <c r="AI1973" s="229"/>
      <c r="AJ1973" s="218">
        <f t="shared" si="178"/>
        <v>1</v>
      </c>
      <c r="AK1973" s="84">
        <f t="shared" si="175"/>
        <v>1</v>
      </c>
    </row>
    <row r="1974" spans="1:37" s="84" customFormat="1" ht="16.5">
      <c r="A1974" s="41"/>
      <c r="B1974" s="41">
        <f t="shared" si="177"/>
        <v>1972</v>
      </c>
      <c r="C1974" s="41" t="s">
        <v>129</v>
      </c>
      <c r="D1974" s="158" t="s">
        <v>1801</v>
      </c>
      <c r="E1974" s="158" t="s">
        <v>1801</v>
      </c>
      <c r="F1974" s="158" t="str">
        <f t="shared" si="176"/>
        <v>T</v>
      </c>
      <c r="G1974" s="41" t="s">
        <v>1799</v>
      </c>
      <c r="H1974" s="158">
        <v>1029.711</v>
      </c>
      <c r="I1974" s="158" t="s">
        <v>949</v>
      </c>
      <c r="J1974" s="158" t="s">
        <v>949</v>
      </c>
      <c r="K1974" s="41">
        <v>8</v>
      </c>
      <c r="L1974" s="41" t="s">
        <v>1802</v>
      </c>
      <c r="M1974" s="41" t="s">
        <v>949</v>
      </c>
      <c r="N1974" s="158" t="s">
        <v>1785</v>
      </c>
      <c r="O1974" s="158" t="s">
        <v>1786</v>
      </c>
      <c r="P1974" s="158" t="s">
        <v>949</v>
      </c>
      <c r="Q1974" s="158" t="s">
        <v>949</v>
      </c>
      <c r="R1974" s="41"/>
      <c r="S1974" s="41" t="s">
        <v>949</v>
      </c>
      <c r="T1974" s="41" t="s">
        <v>949</v>
      </c>
      <c r="U1974" s="41"/>
      <c r="V1974" s="41"/>
      <c r="W1974" s="41"/>
      <c r="X1974" s="41"/>
      <c r="Y1974" s="41"/>
      <c r="Z1974" s="41"/>
      <c r="AA1974" s="41"/>
      <c r="AB1974" s="41"/>
      <c r="AC1974" s="41"/>
      <c r="AD1974" s="41"/>
      <c r="AE1974" s="41"/>
      <c r="AF1974" s="41" t="s">
        <v>90</v>
      </c>
      <c r="AG1974" s="41"/>
      <c r="AH1974" s="41"/>
      <c r="AI1974" s="229"/>
      <c r="AJ1974" s="218">
        <f t="shared" si="178"/>
        <v>1</v>
      </c>
      <c r="AK1974" s="84">
        <f t="shared" si="175"/>
        <v>1</v>
      </c>
    </row>
    <row r="1975" spans="1:37" s="84" customFormat="1" ht="16.5">
      <c r="A1975" s="218"/>
      <c r="B1975" s="41">
        <f t="shared" si="177"/>
        <v>1973</v>
      </c>
      <c r="C1975" s="41" t="s">
        <v>657</v>
      </c>
      <c r="D1975" s="158" t="s">
        <v>4885</v>
      </c>
      <c r="E1975" s="158" t="s">
        <v>1696</v>
      </c>
      <c r="F1975" s="158" t="str">
        <f t="shared" si="176"/>
        <v>X</v>
      </c>
      <c r="G1975" s="41" t="s">
        <v>1699</v>
      </c>
      <c r="H1975" s="158" t="s">
        <v>949</v>
      </c>
      <c r="I1975" s="158" t="s">
        <v>949</v>
      </c>
      <c r="J1975" s="158" t="s">
        <v>949</v>
      </c>
      <c r="K1975" s="41" t="s">
        <v>949</v>
      </c>
      <c r="L1975" s="41" t="s">
        <v>949</v>
      </c>
      <c r="M1975" s="41" t="s">
        <v>949</v>
      </c>
      <c r="N1975" s="158" t="s">
        <v>949</v>
      </c>
      <c r="O1975" s="158" t="s">
        <v>949</v>
      </c>
      <c r="P1975" s="158" t="s">
        <v>949</v>
      </c>
      <c r="Q1975" s="158" t="s">
        <v>949</v>
      </c>
      <c r="R1975" s="158" t="s">
        <v>949</v>
      </c>
      <c r="S1975" s="41" t="s">
        <v>949</v>
      </c>
      <c r="T1975" s="41" t="s">
        <v>949</v>
      </c>
      <c r="U1975" s="41"/>
      <c r="V1975" s="41"/>
      <c r="W1975" s="41"/>
      <c r="X1975" s="41"/>
      <c r="Y1975" s="41"/>
      <c r="Z1975" s="41"/>
      <c r="AA1975" s="41"/>
      <c r="AB1975" s="41"/>
      <c r="AC1975" s="41"/>
      <c r="AD1975" s="41"/>
      <c r="AE1975" s="41"/>
      <c r="AF1975" s="41" t="s">
        <v>90</v>
      </c>
      <c r="AG1975" s="218"/>
      <c r="AH1975" s="218" t="s">
        <v>1699</v>
      </c>
      <c r="AI1975" s="229"/>
      <c r="AJ1975" s="218">
        <f t="shared" si="178"/>
        <v>1</v>
      </c>
      <c r="AK1975" s="84">
        <f t="shared" si="175"/>
        <v>1</v>
      </c>
    </row>
    <row r="1976" spans="1:37" s="84" customFormat="1" ht="16.5">
      <c r="A1976" s="229"/>
      <c r="B1976" s="41">
        <f t="shared" si="177"/>
        <v>1974</v>
      </c>
      <c r="C1976" s="281" t="s">
        <v>5456</v>
      </c>
      <c r="D1976" s="291" t="s">
        <v>8296</v>
      </c>
      <c r="E1976" s="1332" t="s">
        <v>8297</v>
      </c>
      <c r="F1976" s="291" t="s">
        <v>1244</v>
      </c>
      <c r="G1976" s="281" t="s">
        <v>3558</v>
      </c>
      <c r="H1976" s="247"/>
      <c r="I1976" s="247"/>
      <c r="J1976" s="247"/>
      <c r="K1976" s="220"/>
      <c r="L1976" s="220"/>
      <c r="M1976" s="220"/>
      <c r="N1976" s="247"/>
      <c r="O1976" s="247"/>
      <c r="P1976" s="247"/>
      <c r="Q1976" s="247"/>
      <c r="R1976" s="244"/>
      <c r="S1976" s="41"/>
      <c r="T1976" s="41"/>
      <c r="U1976" s="229"/>
      <c r="V1976" s="229"/>
      <c r="W1976" s="229"/>
      <c r="X1976" s="229"/>
      <c r="Y1976" s="229"/>
      <c r="Z1976" s="229"/>
      <c r="AA1976" s="229"/>
      <c r="AB1976" s="229"/>
      <c r="AC1976" s="229"/>
      <c r="AD1976" s="229"/>
      <c r="AE1976" s="218" t="s">
        <v>940</v>
      </c>
      <c r="AF1976" s="229" t="s">
        <v>246</v>
      </c>
      <c r="AG1976" s="229"/>
      <c r="AH1976" s="229"/>
      <c r="AI1976" s="229"/>
      <c r="AJ1976" s="218">
        <f t="shared" si="178"/>
        <v>1</v>
      </c>
      <c r="AK1976" s="84">
        <f t="shared" si="175"/>
        <v>1</v>
      </c>
    </row>
    <row r="1977" spans="1:37" s="84" customFormat="1" ht="16.5">
      <c r="A1977" s="229"/>
      <c r="B1977" s="41">
        <f t="shared" si="177"/>
        <v>1975</v>
      </c>
      <c r="C1977" s="281" t="s">
        <v>5456</v>
      </c>
      <c r="D1977" s="291" t="s">
        <v>8298</v>
      </c>
      <c r="E1977" s="106" t="s">
        <v>8299</v>
      </c>
      <c r="F1977" s="291" t="s">
        <v>1244</v>
      </c>
      <c r="G1977" s="281" t="s">
        <v>3558</v>
      </c>
      <c r="H1977" s="247"/>
      <c r="I1977" s="247"/>
      <c r="J1977" s="247"/>
      <c r="K1977" s="220"/>
      <c r="L1977" s="220"/>
      <c r="M1977" s="220"/>
      <c r="N1977" s="247"/>
      <c r="O1977" s="247"/>
      <c r="P1977" s="247"/>
      <c r="Q1977" s="247"/>
      <c r="R1977" s="244"/>
      <c r="S1977" s="41"/>
      <c r="T1977" s="41"/>
      <c r="U1977" s="229"/>
      <c r="V1977" s="229"/>
      <c r="W1977" s="229"/>
      <c r="X1977" s="229"/>
      <c r="Y1977" s="229"/>
      <c r="Z1977" s="229"/>
      <c r="AA1977" s="229"/>
      <c r="AB1977" s="229"/>
      <c r="AC1977" s="229"/>
      <c r="AD1977" s="229"/>
      <c r="AE1977" s="218" t="s">
        <v>940</v>
      </c>
      <c r="AF1977" s="229" t="s">
        <v>246</v>
      </c>
      <c r="AG1977" s="229"/>
      <c r="AH1977" s="229"/>
      <c r="AI1977" s="229"/>
      <c r="AJ1977" s="218">
        <f t="shared" si="178"/>
        <v>1</v>
      </c>
      <c r="AK1977" s="84">
        <f t="shared" si="175"/>
        <v>1</v>
      </c>
    </row>
    <row r="1978" spans="1:37" s="84" customFormat="1" ht="16.5">
      <c r="A1978" s="229"/>
      <c r="B1978" s="41">
        <f t="shared" si="177"/>
        <v>1976</v>
      </c>
      <c r="C1978" s="281" t="s">
        <v>5456</v>
      </c>
      <c r="D1978" s="291" t="s">
        <v>8300</v>
      </c>
      <c r="E1978" s="106" t="s">
        <v>8301</v>
      </c>
      <c r="F1978" s="291" t="s">
        <v>1244</v>
      </c>
      <c r="G1978" s="281" t="s">
        <v>3558</v>
      </c>
      <c r="H1978" s="247"/>
      <c r="I1978" s="247"/>
      <c r="J1978" s="247"/>
      <c r="K1978" s="220"/>
      <c r="L1978" s="220"/>
      <c r="M1978" s="220"/>
      <c r="N1978" s="247"/>
      <c r="O1978" s="247"/>
      <c r="P1978" s="247"/>
      <c r="Q1978" s="247"/>
      <c r="R1978" s="244"/>
      <c r="S1978" s="41"/>
      <c r="T1978" s="41"/>
      <c r="U1978" s="229"/>
      <c r="V1978" s="229"/>
      <c r="W1978" s="229"/>
      <c r="X1978" s="229"/>
      <c r="Y1978" s="229"/>
      <c r="Z1978" s="229"/>
      <c r="AA1978" s="229"/>
      <c r="AB1978" s="229"/>
      <c r="AC1978" s="229"/>
      <c r="AD1978" s="229"/>
      <c r="AE1978" s="218" t="s">
        <v>940</v>
      </c>
      <c r="AF1978" s="229" t="s">
        <v>246</v>
      </c>
      <c r="AG1978" s="229"/>
      <c r="AH1978" s="229"/>
      <c r="AI1978" s="229"/>
      <c r="AJ1978" s="218">
        <f t="shared" si="178"/>
        <v>1</v>
      </c>
      <c r="AK1978" s="84">
        <f t="shared" si="175"/>
        <v>1</v>
      </c>
    </row>
    <row r="1979" spans="1:37" s="84" customFormat="1" ht="16.5">
      <c r="A1979" s="229"/>
      <c r="B1979" s="41">
        <f t="shared" si="177"/>
        <v>1977</v>
      </c>
      <c r="C1979" s="281" t="s">
        <v>5456</v>
      </c>
      <c r="D1979" s="291" t="s">
        <v>8302</v>
      </c>
      <c r="E1979" s="106" t="s">
        <v>8303</v>
      </c>
      <c r="F1979" s="291" t="s">
        <v>1244</v>
      </c>
      <c r="G1979" s="281" t="s">
        <v>3558</v>
      </c>
      <c r="H1979" s="247"/>
      <c r="I1979" s="247"/>
      <c r="J1979" s="247"/>
      <c r="K1979" s="220"/>
      <c r="L1979" s="220"/>
      <c r="M1979" s="220"/>
      <c r="N1979" s="247"/>
      <c r="O1979" s="247"/>
      <c r="P1979" s="247"/>
      <c r="Q1979" s="247"/>
      <c r="R1979" s="244"/>
      <c r="S1979" s="41"/>
      <c r="T1979" s="41"/>
      <c r="U1979" s="229"/>
      <c r="V1979" s="229"/>
      <c r="W1979" s="229"/>
      <c r="X1979" s="229"/>
      <c r="Y1979" s="229"/>
      <c r="Z1979" s="229"/>
      <c r="AA1979" s="229"/>
      <c r="AB1979" s="229"/>
      <c r="AC1979" s="229"/>
      <c r="AD1979" s="229"/>
      <c r="AE1979" s="218" t="s">
        <v>940</v>
      </c>
      <c r="AF1979" s="229" t="s">
        <v>246</v>
      </c>
      <c r="AG1979" s="229"/>
      <c r="AH1979" s="229"/>
      <c r="AI1979" s="229"/>
      <c r="AJ1979" s="218">
        <f t="shared" si="178"/>
        <v>1</v>
      </c>
      <c r="AK1979" s="84">
        <f t="shared" si="175"/>
        <v>1</v>
      </c>
    </row>
    <row r="1980" spans="1:37" s="84" customFormat="1" ht="16.5">
      <c r="A1980" s="229"/>
      <c r="B1980" s="41">
        <f t="shared" si="177"/>
        <v>1978</v>
      </c>
      <c r="C1980" s="281" t="s">
        <v>5456</v>
      </c>
      <c r="D1980" s="291" t="s">
        <v>8304</v>
      </c>
      <c r="E1980" s="106" t="s">
        <v>8305</v>
      </c>
      <c r="F1980" s="291" t="s">
        <v>1244</v>
      </c>
      <c r="G1980" s="281" t="s">
        <v>3558</v>
      </c>
      <c r="H1980" s="247"/>
      <c r="I1980" s="247"/>
      <c r="J1980" s="247"/>
      <c r="K1980" s="220"/>
      <c r="L1980" s="220"/>
      <c r="M1980" s="220"/>
      <c r="N1980" s="247"/>
      <c r="O1980" s="247"/>
      <c r="P1980" s="247"/>
      <c r="Q1980" s="247"/>
      <c r="R1980" s="244"/>
      <c r="S1980" s="41"/>
      <c r="T1980" s="41"/>
      <c r="U1980" s="229"/>
      <c r="V1980" s="229"/>
      <c r="W1980" s="229"/>
      <c r="X1980" s="229"/>
      <c r="Y1980" s="229"/>
      <c r="Z1980" s="229"/>
      <c r="AA1980" s="229"/>
      <c r="AB1980" s="229"/>
      <c r="AC1980" s="229"/>
      <c r="AD1980" s="229"/>
      <c r="AE1980" s="218" t="s">
        <v>940</v>
      </c>
      <c r="AF1980" s="229" t="s">
        <v>246</v>
      </c>
      <c r="AG1980" s="229"/>
      <c r="AH1980" s="229"/>
      <c r="AI1980" s="229"/>
      <c r="AJ1980" s="218">
        <f t="shared" si="178"/>
        <v>1</v>
      </c>
      <c r="AK1980" s="84">
        <f t="shared" ref="AK1980:AK2043" si="179">COUNTIFS(E:E,E1980)</f>
        <v>1</v>
      </c>
    </row>
    <row r="1981" spans="1:37" s="84" customFormat="1" ht="16.5">
      <c r="A1981" s="41"/>
      <c r="B1981" s="41">
        <f t="shared" si="177"/>
        <v>1979</v>
      </c>
      <c r="C1981" s="41" t="s">
        <v>5456</v>
      </c>
      <c r="D1981" s="158" t="s">
        <v>1277</v>
      </c>
      <c r="E1981" s="158" t="s">
        <v>1277</v>
      </c>
      <c r="F1981" s="158" t="str">
        <f t="shared" ref="F1981:F2012" si="180">MID(D1981,4,1)</f>
        <v>E</v>
      </c>
      <c r="G1981" s="41" t="s">
        <v>1281</v>
      </c>
      <c r="H1981" s="158" t="s">
        <v>949</v>
      </c>
      <c r="I1981" s="158" t="s">
        <v>949</v>
      </c>
      <c r="J1981" s="158" t="s">
        <v>949</v>
      </c>
      <c r="K1981" s="41" t="s">
        <v>949</v>
      </c>
      <c r="L1981" s="41" t="s">
        <v>949</v>
      </c>
      <c r="M1981" s="41" t="s">
        <v>949</v>
      </c>
      <c r="N1981" s="158" t="s">
        <v>949</v>
      </c>
      <c r="O1981" s="158" t="s">
        <v>949</v>
      </c>
      <c r="Q1981" s="158" t="s">
        <v>949</v>
      </c>
      <c r="R1981" s="158" t="s">
        <v>1282</v>
      </c>
      <c r="S1981" s="41" t="s">
        <v>949</v>
      </c>
      <c r="T1981" s="41" t="s">
        <v>949</v>
      </c>
      <c r="U1981" s="41"/>
      <c r="V1981" s="41"/>
      <c r="W1981" s="41"/>
      <c r="X1981" s="41"/>
      <c r="Y1981" s="41"/>
      <c r="Z1981" s="41"/>
      <c r="AA1981" s="41"/>
      <c r="AB1981" s="41"/>
      <c r="AC1981" s="41"/>
      <c r="AD1981" s="41"/>
      <c r="AE1981" s="41" t="s">
        <v>989</v>
      </c>
      <c r="AF1981" s="41" t="s">
        <v>246</v>
      </c>
      <c r="AG1981" s="41"/>
      <c r="AH1981" s="41"/>
      <c r="AI1981" s="229"/>
      <c r="AJ1981" s="218">
        <f t="shared" si="178"/>
        <v>1</v>
      </c>
      <c r="AK1981" s="84">
        <f t="shared" si="179"/>
        <v>1</v>
      </c>
    </row>
    <row r="1982" spans="1:37" s="84" customFormat="1" ht="15" customHeight="1">
      <c r="A1982" s="41"/>
      <c r="B1982" s="41">
        <f t="shared" si="177"/>
        <v>1980</v>
      </c>
      <c r="C1982" s="41" t="s">
        <v>5456</v>
      </c>
      <c r="D1982" s="158" t="s">
        <v>3101</v>
      </c>
      <c r="E1982" s="158" t="s">
        <v>3102</v>
      </c>
      <c r="F1982" s="158" t="str">
        <f t="shared" si="180"/>
        <v>E</v>
      </c>
      <c r="G1982" s="41" t="s">
        <v>3105</v>
      </c>
      <c r="H1982" s="158" t="s">
        <v>949</v>
      </c>
      <c r="I1982" s="158" t="s">
        <v>949</v>
      </c>
      <c r="J1982" s="158" t="s">
        <v>949</v>
      </c>
      <c r="K1982" s="41" t="s">
        <v>949</v>
      </c>
      <c r="L1982" s="41" t="s">
        <v>949</v>
      </c>
      <c r="M1982" s="41" t="s">
        <v>949</v>
      </c>
      <c r="N1982" s="158" t="s">
        <v>949</v>
      </c>
      <c r="O1982" s="158" t="s">
        <v>949</v>
      </c>
      <c r="P1982" s="158" t="s">
        <v>949</v>
      </c>
      <c r="Q1982" s="158" t="s">
        <v>949</v>
      </c>
      <c r="R1982" s="158" t="s">
        <v>1282</v>
      </c>
      <c r="S1982" s="41" t="s">
        <v>949</v>
      </c>
      <c r="T1982" s="41" t="s">
        <v>949</v>
      </c>
      <c r="U1982" s="41"/>
      <c r="V1982" s="41"/>
      <c r="W1982" s="41"/>
      <c r="X1982" s="41"/>
      <c r="Y1982" s="41"/>
      <c r="Z1982" s="41"/>
      <c r="AA1982" s="41"/>
      <c r="AB1982" s="41"/>
      <c r="AC1982" s="41"/>
      <c r="AD1982" s="41"/>
      <c r="AE1982" s="41" t="s">
        <v>989</v>
      </c>
      <c r="AF1982" s="41" t="s">
        <v>246</v>
      </c>
      <c r="AG1982" s="790"/>
      <c r="AH1982" s="41"/>
      <c r="AI1982" s="229"/>
      <c r="AJ1982" s="218">
        <f t="shared" si="178"/>
        <v>1</v>
      </c>
      <c r="AK1982" s="84">
        <f t="shared" si="179"/>
        <v>1</v>
      </c>
    </row>
    <row r="1983" spans="1:37" s="84" customFormat="1" ht="15" customHeight="1">
      <c r="A1983" s="41"/>
      <c r="B1983" s="41">
        <f t="shared" si="177"/>
        <v>1981</v>
      </c>
      <c r="C1983" s="41" t="s">
        <v>5456</v>
      </c>
      <c r="D1983" s="158" t="s">
        <v>1838</v>
      </c>
      <c r="E1983" s="158" t="s">
        <v>1838</v>
      </c>
      <c r="F1983" s="158" t="str">
        <f t="shared" si="180"/>
        <v>E</v>
      </c>
      <c r="G1983" s="41" t="s">
        <v>1841</v>
      </c>
      <c r="H1983" s="158" t="s">
        <v>949</v>
      </c>
      <c r="I1983" s="158" t="s">
        <v>949</v>
      </c>
      <c r="J1983" s="158" t="s">
        <v>949</v>
      </c>
      <c r="K1983" s="41" t="s">
        <v>949</v>
      </c>
      <c r="L1983" s="41" t="s">
        <v>949</v>
      </c>
      <c r="M1983" s="41" t="s">
        <v>949</v>
      </c>
      <c r="N1983" s="158" t="s">
        <v>949</v>
      </c>
      <c r="O1983" s="158" t="s">
        <v>949</v>
      </c>
      <c r="P1983" s="158" t="s">
        <v>949</v>
      </c>
      <c r="Q1983" s="158" t="s">
        <v>949</v>
      </c>
      <c r="R1983" s="158" t="s">
        <v>1360</v>
      </c>
      <c r="S1983" s="41" t="s">
        <v>949</v>
      </c>
      <c r="T1983" s="41" t="s">
        <v>949</v>
      </c>
      <c r="U1983" s="41"/>
      <c r="V1983" s="41"/>
      <c r="W1983" s="41"/>
      <c r="X1983" s="41"/>
      <c r="Y1983" s="41"/>
      <c r="Z1983" s="41"/>
      <c r="AA1983" s="41"/>
      <c r="AB1983" s="41"/>
      <c r="AC1983" s="41"/>
      <c r="AD1983" s="41"/>
      <c r="AE1983" s="41" t="s">
        <v>989</v>
      </c>
      <c r="AF1983" s="41" t="s">
        <v>246</v>
      </c>
      <c r="AG1983" s="790"/>
      <c r="AH1983" s="41"/>
      <c r="AI1983" s="229"/>
      <c r="AJ1983" s="218">
        <f t="shared" si="178"/>
        <v>1</v>
      </c>
      <c r="AK1983" s="84">
        <f t="shared" si="179"/>
        <v>1</v>
      </c>
    </row>
    <row r="1984" spans="1:37" s="84" customFormat="1" ht="15" customHeight="1">
      <c r="A1984" s="41"/>
      <c r="B1984" s="41">
        <f t="shared" si="177"/>
        <v>1982</v>
      </c>
      <c r="C1984" s="41" t="s">
        <v>5456</v>
      </c>
      <c r="D1984" s="158" t="s">
        <v>1376</v>
      </c>
      <c r="E1984" s="158" t="s">
        <v>1376</v>
      </c>
      <c r="F1984" s="158" t="str">
        <f t="shared" si="180"/>
        <v>E</v>
      </c>
      <c r="G1984" s="41" t="s">
        <v>1378</v>
      </c>
      <c r="H1984" s="158" t="s">
        <v>949</v>
      </c>
      <c r="I1984" s="158" t="s">
        <v>949</v>
      </c>
      <c r="J1984" s="158" t="s">
        <v>949</v>
      </c>
      <c r="K1984" s="41" t="s">
        <v>949</v>
      </c>
      <c r="L1984" s="41" t="s">
        <v>949</v>
      </c>
      <c r="M1984" s="41" t="s">
        <v>949</v>
      </c>
      <c r="N1984" s="158" t="s">
        <v>949</v>
      </c>
      <c r="O1984" s="158" t="s">
        <v>949</v>
      </c>
      <c r="P1984" s="158" t="s">
        <v>949</v>
      </c>
      <c r="Q1984" s="158" t="s">
        <v>949</v>
      </c>
      <c r="R1984" s="158" t="s">
        <v>1372</v>
      </c>
      <c r="S1984" s="41" t="s">
        <v>949</v>
      </c>
      <c r="T1984" s="41" t="s">
        <v>949</v>
      </c>
      <c r="U1984" s="41"/>
      <c r="V1984" s="41"/>
      <c r="W1984" s="41"/>
      <c r="X1984" s="41"/>
      <c r="Y1984" s="41"/>
      <c r="Z1984" s="41"/>
      <c r="AA1984" s="41"/>
      <c r="AB1984" s="41"/>
      <c r="AC1984" s="41"/>
      <c r="AD1984" s="41"/>
      <c r="AE1984" s="41" t="s">
        <v>989</v>
      </c>
      <c r="AF1984" s="41" t="s">
        <v>246</v>
      </c>
      <c r="AG1984" s="41"/>
      <c r="AH1984" s="41"/>
      <c r="AI1984" s="229"/>
      <c r="AJ1984" s="218">
        <f t="shared" si="178"/>
        <v>1</v>
      </c>
      <c r="AK1984" s="84">
        <f t="shared" si="179"/>
        <v>1</v>
      </c>
    </row>
    <row r="1985" spans="1:37" s="84" customFormat="1" ht="15" customHeight="1">
      <c r="A1985" s="41"/>
      <c r="B1985" s="41">
        <f t="shared" si="177"/>
        <v>1983</v>
      </c>
      <c r="C1985" s="41" t="s">
        <v>5456</v>
      </c>
      <c r="D1985" s="158" t="s">
        <v>1373</v>
      </c>
      <c r="E1985" s="158" t="s">
        <v>1373</v>
      </c>
      <c r="F1985" s="158" t="str">
        <f t="shared" si="180"/>
        <v>E</v>
      </c>
      <c r="G1985" s="41" t="s">
        <v>1375</v>
      </c>
      <c r="H1985" s="158" t="s">
        <v>949</v>
      </c>
      <c r="I1985" s="158" t="s">
        <v>949</v>
      </c>
      <c r="J1985" s="158" t="s">
        <v>949</v>
      </c>
      <c r="K1985" s="41" t="s">
        <v>949</v>
      </c>
      <c r="L1985" s="41" t="s">
        <v>949</v>
      </c>
      <c r="M1985" s="41" t="s">
        <v>949</v>
      </c>
      <c r="N1985" s="158" t="s">
        <v>949</v>
      </c>
      <c r="O1985" s="158" t="s">
        <v>949</v>
      </c>
      <c r="P1985" s="158" t="s">
        <v>949</v>
      </c>
      <c r="Q1985" s="158" t="s">
        <v>949</v>
      </c>
      <c r="R1985" s="158" t="s">
        <v>1372</v>
      </c>
      <c r="S1985" s="41" t="s">
        <v>949</v>
      </c>
      <c r="T1985" s="41" t="s">
        <v>949</v>
      </c>
      <c r="U1985" s="41"/>
      <c r="V1985" s="41"/>
      <c r="W1985" s="41"/>
      <c r="X1985" s="41"/>
      <c r="Y1985" s="41"/>
      <c r="Z1985" s="41"/>
      <c r="AA1985" s="41"/>
      <c r="AB1985" s="41"/>
      <c r="AC1985" s="41"/>
      <c r="AD1985" s="41"/>
      <c r="AE1985" s="41" t="s">
        <v>989</v>
      </c>
      <c r="AF1985" s="41" t="s">
        <v>246</v>
      </c>
      <c r="AG1985" s="41"/>
      <c r="AH1985" s="41"/>
      <c r="AI1985" s="229"/>
      <c r="AJ1985" s="218">
        <f t="shared" si="178"/>
        <v>1</v>
      </c>
      <c r="AK1985" s="84">
        <f t="shared" si="179"/>
        <v>1</v>
      </c>
    </row>
    <row r="1986" spans="1:37" s="84" customFormat="1" ht="15" customHeight="1">
      <c r="A1986" s="41"/>
      <c r="B1986" s="41">
        <f t="shared" si="177"/>
        <v>1984</v>
      </c>
      <c r="C1986" s="41" t="s">
        <v>5456</v>
      </c>
      <c r="D1986" s="158" t="s">
        <v>1379</v>
      </c>
      <c r="E1986" s="158" t="s">
        <v>1379</v>
      </c>
      <c r="F1986" s="158" t="str">
        <f t="shared" si="180"/>
        <v>E</v>
      </c>
      <c r="G1986" s="41" t="s">
        <v>1381</v>
      </c>
      <c r="H1986" s="158" t="s">
        <v>949</v>
      </c>
      <c r="I1986" s="158" t="s">
        <v>949</v>
      </c>
      <c r="J1986" s="158" t="s">
        <v>949</v>
      </c>
      <c r="K1986" s="41" t="s">
        <v>949</v>
      </c>
      <c r="L1986" s="41" t="s">
        <v>949</v>
      </c>
      <c r="M1986" s="41" t="s">
        <v>949</v>
      </c>
      <c r="N1986" s="158" t="s">
        <v>949</v>
      </c>
      <c r="O1986" s="158" t="s">
        <v>949</v>
      </c>
      <c r="P1986" s="158" t="s">
        <v>949</v>
      </c>
      <c r="Q1986" s="158" t="s">
        <v>949</v>
      </c>
      <c r="R1986" s="158" t="s">
        <v>1382</v>
      </c>
      <c r="S1986" s="41" t="s">
        <v>949</v>
      </c>
      <c r="T1986" s="41" t="s">
        <v>949</v>
      </c>
      <c r="U1986" s="41"/>
      <c r="V1986" s="41"/>
      <c r="W1986" s="41"/>
      <c r="X1986" s="41"/>
      <c r="Y1986" s="41"/>
      <c r="Z1986" s="41"/>
      <c r="AA1986" s="41"/>
      <c r="AB1986" s="41"/>
      <c r="AC1986" s="41"/>
      <c r="AD1986" s="41"/>
      <c r="AE1986" s="41" t="s">
        <v>989</v>
      </c>
      <c r="AF1986" s="41" t="s">
        <v>246</v>
      </c>
      <c r="AG1986" s="41"/>
      <c r="AH1986" s="41"/>
      <c r="AI1986" s="229"/>
      <c r="AJ1986" s="218">
        <f t="shared" si="178"/>
        <v>1</v>
      </c>
      <c r="AK1986" s="84">
        <f t="shared" si="179"/>
        <v>1</v>
      </c>
    </row>
    <row r="1987" spans="1:37" s="84" customFormat="1" ht="15" customHeight="1">
      <c r="A1987" s="41"/>
      <c r="B1987" s="41">
        <f t="shared" si="177"/>
        <v>1985</v>
      </c>
      <c r="C1987" s="41" t="s">
        <v>5456</v>
      </c>
      <c r="D1987" s="158" t="s">
        <v>1365</v>
      </c>
      <c r="E1987" s="158" t="s">
        <v>1365</v>
      </c>
      <c r="F1987" s="158" t="str">
        <f t="shared" si="180"/>
        <v>E</v>
      </c>
      <c r="G1987" s="41" t="s">
        <v>1368</v>
      </c>
      <c r="H1987" s="158">
        <v>2905.6170000000002</v>
      </c>
      <c r="I1987" s="158" t="s">
        <v>949</v>
      </c>
      <c r="J1987" s="158" t="s">
        <v>949</v>
      </c>
      <c r="K1987" s="41" t="s">
        <v>949</v>
      </c>
      <c r="L1987" s="41" t="s">
        <v>949</v>
      </c>
      <c r="M1987" s="41" t="s">
        <v>949</v>
      </c>
      <c r="N1987" s="158" t="s">
        <v>949</v>
      </c>
      <c r="O1987" s="158" t="s">
        <v>949</v>
      </c>
      <c r="P1987" s="158" t="s">
        <v>949</v>
      </c>
      <c r="Q1987" s="158" t="s">
        <v>949</v>
      </c>
      <c r="R1987" s="158" t="s">
        <v>1353</v>
      </c>
      <c r="S1987" s="41" t="s">
        <v>949</v>
      </c>
      <c r="T1987" s="41" t="s">
        <v>949</v>
      </c>
      <c r="U1987" s="41"/>
      <c r="V1987" s="41"/>
      <c r="W1987" s="41"/>
      <c r="X1987" s="41"/>
      <c r="Y1987" s="41"/>
      <c r="Z1987" s="41"/>
      <c r="AA1987" s="41"/>
      <c r="AB1987" s="41"/>
      <c r="AC1987" s="41"/>
      <c r="AD1987" s="41"/>
      <c r="AE1987" s="41" t="s">
        <v>989</v>
      </c>
      <c r="AF1987" s="41" t="s">
        <v>246</v>
      </c>
      <c r="AG1987" s="790"/>
      <c r="AH1987" s="41"/>
      <c r="AI1987" s="229"/>
      <c r="AJ1987" s="218">
        <f t="shared" si="178"/>
        <v>1</v>
      </c>
      <c r="AK1987" s="84">
        <f t="shared" si="179"/>
        <v>1</v>
      </c>
    </row>
    <row r="1988" spans="1:37" s="84" customFormat="1" ht="15" customHeight="1">
      <c r="A1988" s="41"/>
      <c r="B1988" s="41">
        <f t="shared" si="177"/>
        <v>1986</v>
      </c>
      <c r="C1988" s="41" t="s">
        <v>5456</v>
      </c>
      <c r="D1988" s="158" t="s">
        <v>1361</v>
      </c>
      <c r="E1988" s="158" t="s">
        <v>1361</v>
      </c>
      <c r="F1988" s="158" t="str">
        <f t="shared" si="180"/>
        <v>E</v>
      </c>
      <c r="G1988" s="41" t="s">
        <v>1364</v>
      </c>
      <c r="H1988" s="158" t="s">
        <v>949</v>
      </c>
      <c r="I1988" s="158" t="s">
        <v>949</v>
      </c>
      <c r="J1988" s="158" t="s">
        <v>949</v>
      </c>
      <c r="K1988" s="41" t="s">
        <v>949</v>
      </c>
      <c r="L1988" s="41" t="s">
        <v>949</v>
      </c>
      <c r="M1988" s="41" t="s">
        <v>949</v>
      </c>
      <c r="N1988" s="158" t="s">
        <v>949</v>
      </c>
      <c r="O1988" s="158" t="s">
        <v>949</v>
      </c>
      <c r="P1988" s="158" t="s">
        <v>949</v>
      </c>
      <c r="Q1988" s="158" t="s">
        <v>949</v>
      </c>
      <c r="R1988" s="158" t="s">
        <v>1353</v>
      </c>
      <c r="S1988" s="41" t="s">
        <v>949</v>
      </c>
      <c r="T1988" s="41" t="s">
        <v>949</v>
      </c>
      <c r="U1988" s="41"/>
      <c r="V1988" s="41"/>
      <c r="W1988" s="41"/>
      <c r="X1988" s="41"/>
      <c r="Y1988" s="41"/>
      <c r="Z1988" s="41"/>
      <c r="AA1988" s="41"/>
      <c r="AB1988" s="41"/>
      <c r="AC1988" s="41"/>
      <c r="AD1988" s="41"/>
      <c r="AE1988" s="41" t="s">
        <v>989</v>
      </c>
      <c r="AF1988" s="41" t="s">
        <v>246</v>
      </c>
      <c r="AG1988" s="41"/>
      <c r="AH1988" s="41"/>
      <c r="AI1988" s="229"/>
      <c r="AJ1988" s="218">
        <f t="shared" si="178"/>
        <v>1</v>
      </c>
      <c r="AK1988" s="84">
        <f t="shared" si="179"/>
        <v>1</v>
      </c>
    </row>
    <row r="1989" spans="1:37" s="84" customFormat="1" ht="15" customHeight="1">
      <c r="A1989" s="41"/>
      <c r="B1989" s="41">
        <f t="shared" si="177"/>
        <v>1987</v>
      </c>
      <c r="C1989" s="41" t="s">
        <v>5456</v>
      </c>
      <c r="D1989" s="158" t="s">
        <v>1356</v>
      </c>
      <c r="E1989" s="158" t="s">
        <v>1356</v>
      </c>
      <c r="F1989" s="158" t="str">
        <f t="shared" si="180"/>
        <v>E</v>
      </c>
      <c r="G1989" s="41" t="s">
        <v>1359</v>
      </c>
      <c r="H1989" s="158" t="s">
        <v>949</v>
      </c>
      <c r="I1989" s="158" t="s">
        <v>949</v>
      </c>
      <c r="J1989" s="158" t="s">
        <v>949</v>
      </c>
      <c r="K1989" s="41" t="s">
        <v>949</v>
      </c>
      <c r="L1989" s="41" t="s">
        <v>949</v>
      </c>
      <c r="M1989" s="41" t="s">
        <v>949</v>
      </c>
      <c r="N1989" s="158" t="s">
        <v>949</v>
      </c>
      <c r="O1989" s="158" t="s">
        <v>949</v>
      </c>
      <c r="P1989" s="158" t="s">
        <v>949</v>
      </c>
      <c r="Q1989" s="158" t="s">
        <v>949</v>
      </c>
      <c r="R1989" s="158" t="s">
        <v>1360</v>
      </c>
      <c r="S1989" s="41" t="s">
        <v>949</v>
      </c>
      <c r="T1989" s="41" t="s">
        <v>949</v>
      </c>
      <c r="U1989" s="41"/>
      <c r="V1989" s="41"/>
      <c r="W1989" s="41"/>
      <c r="X1989" s="41"/>
      <c r="Y1989" s="41"/>
      <c r="Z1989" s="41"/>
      <c r="AA1989" s="41"/>
      <c r="AB1989" s="41"/>
      <c r="AC1989" s="41"/>
      <c r="AD1989" s="41"/>
      <c r="AE1989" s="41" t="s">
        <v>989</v>
      </c>
      <c r="AF1989" s="41" t="s">
        <v>246</v>
      </c>
      <c r="AG1989" s="41"/>
      <c r="AH1989" s="41"/>
      <c r="AI1989" s="229"/>
      <c r="AJ1989" s="218">
        <f t="shared" si="178"/>
        <v>1</v>
      </c>
      <c r="AK1989" s="84">
        <f t="shared" si="179"/>
        <v>1</v>
      </c>
    </row>
    <row r="1990" spans="1:37" s="84" customFormat="1" ht="30" customHeight="1">
      <c r="A1990" s="41"/>
      <c r="B1990" s="41">
        <f t="shared" si="177"/>
        <v>1988</v>
      </c>
      <c r="C1990" s="41" t="s">
        <v>5456</v>
      </c>
      <c r="D1990" s="158" t="s">
        <v>1383</v>
      </c>
      <c r="E1990" s="158" t="s">
        <v>1383</v>
      </c>
      <c r="F1990" s="158" t="str">
        <f t="shared" si="180"/>
        <v>E</v>
      </c>
      <c r="G1990" s="41" t="s">
        <v>1386</v>
      </c>
      <c r="H1990" s="158" t="s">
        <v>949</v>
      </c>
      <c r="I1990" s="158" t="s">
        <v>949</v>
      </c>
      <c r="J1990" s="158" t="s">
        <v>949</v>
      </c>
      <c r="K1990" s="41" t="s">
        <v>949</v>
      </c>
      <c r="L1990" s="41" t="s">
        <v>949</v>
      </c>
      <c r="M1990" s="41" t="s">
        <v>949</v>
      </c>
      <c r="N1990" s="158" t="s">
        <v>949</v>
      </c>
      <c r="O1990" s="158" t="s">
        <v>949</v>
      </c>
      <c r="P1990" s="158" t="s">
        <v>949</v>
      </c>
      <c r="Q1990" s="158" t="s">
        <v>949</v>
      </c>
      <c r="R1990" s="158" t="s">
        <v>1372</v>
      </c>
      <c r="S1990" s="41" t="s">
        <v>949</v>
      </c>
      <c r="T1990" s="41" t="s">
        <v>949</v>
      </c>
      <c r="U1990" s="41"/>
      <c r="V1990" s="41"/>
      <c r="W1990" s="41"/>
      <c r="X1990" s="41"/>
      <c r="Y1990" s="41"/>
      <c r="Z1990" s="41"/>
      <c r="AA1990" s="41"/>
      <c r="AB1990" s="41"/>
      <c r="AC1990" s="41"/>
      <c r="AD1990" s="41"/>
      <c r="AE1990" s="41" t="s">
        <v>989</v>
      </c>
      <c r="AF1990" s="41" t="s">
        <v>246</v>
      </c>
      <c r="AG1990" s="41"/>
      <c r="AH1990" s="41"/>
      <c r="AI1990" s="229"/>
      <c r="AJ1990" s="218">
        <f t="shared" si="178"/>
        <v>1</v>
      </c>
      <c r="AK1990" s="84">
        <f t="shared" si="179"/>
        <v>1</v>
      </c>
    </row>
    <row r="1991" spans="1:37" s="84" customFormat="1" ht="30" customHeight="1">
      <c r="A1991" s="41"/>
      <c r="B1991" s="41">
        <f t="shared" si="177"/>
        <v>1989</v>
      </c>
      <c r="C1991" s="41" t="s">
        <v>5456</v>
      </c>
      <c r="D1991" s="158" t="s">
        <v>1349</v>
      </c>
      <c r="E1991" s="158" t="s">
        <v>1349</v>
      </c>
      <c r="F1991" s="158" t="str">
        <f t="shared" si="180"/>
        <v>E</v>
      </c>
      <c r="G1991" s="41" t="s">
        <v>1352</v>
      </c>
      <c r="H1991" s="158" t="s">
        <v>949</v>
      </c>
      <c r="I1991" s="158" t="s">
        <v>949</v>
      </c>
      <c r="J1991" s="158" t="s">
        <v>949</v>
      </c>
      <c r="K1991" s="41" t="s">
        <v>949</v>
      </c>
      <c r="L1991" s="41" t="s">
        <v>949</v>
      </c>
      <c r="M1991" s="41" t="s">
        <v>949</v>
      </c>
      <c r="N1991" s="158" t="s">
        <v>949</v>
      </c>
      <c r="O1991" s="158" t="s">
        <v>949</v>
      </c>
      <c r="P1991" s="158" t="s">
        <v>949</v>
      </c>
      <c r="Q1991" s="158" t="s">
        <v>949</v>
      </c>
      <c r="R1991" s="158" t="s">
        <v>1353</v>
      </c>
      <c r="S1991" s="41" t="s">
        <v>949</v>
      </c>
      <c r="T1991" s="41" t="s">
        <v>949</v>
      </c>
      <c r="U1991" s="41"/>
      <c r="V1991" s="41"/>
      <c r="W1991" s="41"/>
      <c r="X1991" s="41"/>
      <c r="Y1991" s="41"/>
      <c r="Z1991" s="41"/>
      <c r="AA1991" s="41"/>
      <c r="AB1991" s="41"/>
      <c r="AC1991" s="41"/>
      <c r="AD1991" s="41"/>
      <c r="AE1991" s="41" t="s">
        <v>989</v>
      </c>
      <c r="AF1991" s="41" t="s">
        <v>246</v>
      </c>
      <c r="AG1991" s="41"/>
      <c r="AH1991" s="41"/>
      <c r="AI1991" s="229"/>
      <c r="AJ1991" s="218">
        <f t="shared" si="178"/>
        <v>1</v>
      </c>
      <c r="AK1991" s="84">
        <f t="shared" si="179"/>
        <v>1</v>
      </c>
    </row>
    <row r="1992" spans="1:37" s="84" customFormat="1" ht="15" customHeight="1">
      <c r="A1992" s="41"/>
      <c r="B1992" s="41">
        <f t="shared" si="177"/>
        <v>1990</v>
      </c>
      <c r="C1992" s="41" t="s">
        <v>5456</v>
      </c>
      <c r="D1992" s="158" t="s">
        <v>1369</v>
      </c>
      <c r="E1992" s="158" t="s">
        <v>1369</v>
      </c>
      <c r="F1992" s="158" t="str">
        <f t="shared" si="180"/>
        <v>E</v>
      </c>
      <c r="G1992" s="41" t="s">
        <v>1371</v>
      </c>
      <c r="H1992" s="158" t="s">
        <v>949</v>
      </c>
      <c r="I1992" s="158" t="s">
        <v>949</v>
      </c>
      <c r="J1992" s="158" t="s">
        <v>949</v>
      </c>
      <c r="K1992" s="41" t="s">
        <v>949</v>
      </c>
      <c r="L1992" s="41" t="s">
        <v>949</v>
      </c>
      <c r="M1992" s="41" t="s">
        <v>949</v>
      </c>
      <c r="N1992" s="158" t="s">
        <v>949</v>
      </c>
      <c r="O1992" s="158" t="s">
        <v>949</v>
      </c>
      <c r="P1992" s="158" t="s">
        <v>949</v>
      </c>
      <c r="Q1992" s="158" t="s">
        <v>949</v>
      </c>
      <c r="R1992" s="158" t="s">
        <v>1372</v>
      </c>
      <c r="S1992" s="41" t="s">
        <v>949</v>
      </c>
      <c r="T1992" s="41" t="s">
        <v>949</v>
      </c>
      <c r="U1992" s="41"/>
      <c r="V1992" s="41"/>
      <c r="W1992" s="41"/>
      <c r="X1992" s="41"/>
      <c r="Y1992" s="41"/>
      <c r="Z1992" s="41"/>
      <c r="AA1992" s="41"/>
      <c r="AB1992" s="41"/>
      <c r="AC1992" s="41"/>
      <c r="AD1992" s="41"/>
      <c r="AE1992" s="41" t="s">
        <v>989</v>
      </c>
      <c r="AF1992" s="41" t="s">
        <v>246</v>
      </c>
      <c r="AG1992" s="41"/>
      <c r="AH1992" s="41"/>
      <c r="AI1992" s="229"/>
      <c r="AJ1992" s="218">
        <f t="shared" si="178"/>
        <v>1</v>
      </c>
      <c r="AK1992" s="84">
        <f t="shared" si="179"/>
        <v>1</v>
      </c>
    </row>
    <row r="1993" spans="1:37" s="84" customFormat="1" ht="16.5">
      <c r="A1993" s="41"/>
      <c r="B1993" s="41">
        <f t="shared" si="177"/>
        <v>1991</v>
      </c>
      <c r="C1993" s="41" t="s">
        <v>5456</v>
      </c>
      <c r="D1993" s="158" t="s">
        <v>1314</v>
      </c>
      <c r="E1993" s="158" t="s">
        <v>1314</v>
      </c>
      <c r="F1993" s="158" t="str">
        <f t="shared" si="180"/>
        <v>E</v>
      </c>
      <c r="G1993" s="41" t="s">
        <v>1316</v>
      </c>
      <c r="H1993" s="158" t="s">
        <v>949</v>
      </c>
      <c r="I1993" s="158" t="s">
        <v>949</v>
      </c>
      <c r="J1993" s="158" t="s">
        <v>949</v>
      </c>
      <c r="K1993" s="41" t="s">
        <v>949</v>
      </c>
      <c r="L1993" s="41" t="s">
        <v>949</v>
      </c>
      <c r="M1993" s="41" t="s">
        <v>949</v>
      </c>
      <c r="N1993" s="158" t="s">
        <v>949</v>
      </c>
      <c r="O1993" s="158" t="s">
        <v>949</v>
      </c>
      <c r="P1993" s="158" t="s">
        <v>949</v>
      </c>
      <c r="Q1993" s="158" t="s">
        <v>949</v>
      </c>
      <c r="R1993" s="158" t="s">
        <v>1317</v>
      </c>
      <c r="S1993" s="41"/>
      <c r="T1993" s="41" t="s">
        <v>949</v>
      </c>
      <c r="U1993" s="41"/>
      <c r="V1993" s="41"/>
      <c r="W1993" s="41"/>
      <c r="X1993" s="41"/>
      <c r="Y1993" s="41"/>
      <c r="Z1993" s="41"/>
      <c r="AA1993" s="41"/>
      <c r="AB1993" s="41"/>
      <c r="AC1993" s="41"/>
      <c r="AD1993" s="41"/>
      <c r="AE1993" s="41" t="s">
        <v>989</v>
      </c>
      <c r="AF1993" s="41" t="s">
        <v>246</v>
      </c>
      <c r="AG1993" s="41"/>
      <c r="AH1993" s="41"/>
      <c r="AI1993" s="229"/>
      <c r="AJ1993" s="218">
        <f t="shared" si="178"/>
        <v>1</v>
      </c>
      <c r="AK1993" s="84">
        <f t="shared" si="179"/>
        <v>1</v>
      </c>
    </row>
    <row r="1994" spans="1:37" s="84" customFormat="1" ht="16.5">
      <c r="A1994" s="227"/>
      <c r="B1994" s="41">
        <f t="shared" si="177"/>
        <v>1992</v>
      </c>
      <c r="C1994" s="41" t="s">
        <v>5456</v>
      </c>
      <c r="D1994" s="158" t="s">
        <v>1339</v>
      </c>
      <c r="E1994" s="158" t="s">
        <v>1340</v>
      </c>
      <c r="F1994" s="158" t="str">
        <f t="shared" si="180"/>
        <v>E</v>
      </c>
      <c r="G1994" s="238" t="s">
        <v>1343</v>
      </c>
      <c r="H1994" s="158" t="s">
        <v>949</v>
      </c>
      <c r="I1994" s="158" t="s">
        <v>949</v>
      </c>
      <c r="J1994" s="158" t="s">
        <v>949</v>
      </c>
      <c r="K1994" s="41" t="s">
        <v>949</v>
      </c>
      <c r="L1994" s="41" t="s">
        <v>949</v>
      </c>
      <c r="M1994" s="41" t="s">
        <v>949</v>
      </c>
      <c r="N1994" s="158" t="s">
        <v>949</v>
      </c>
      <c r="O1994" s="158" t="s">
        <v>949</v>
      </c>
      <c r="P1994" s="158" t="s">
        <v>949</v>
      </c>
      <c r="Q1994" s="158" t="s">
        <v>949</v>
      </c>
      <c r="R1994" s="158" t="s">
        <v>1334</v>
      </c>
      <c r="S1994" s="41" t="s">
        <v>949</v>
      </c>
      <c r="T1994" s="41" t="s">
        <v>949</v>
      </c>
      <c r="U1994" s="41"/>
      <c r="V1994" s="41"/>
      <c r="W1994" s="41"/>
      <c r="X1994" s="41"/>
      <c r="Y1994" s="41"/>
      <c r="Z1994" s="41"/>
      <c r="AA1994" s="41"/>
      <c r="AB1994" s="41"/>
      <c r="AC1994" s="41"/>
      <c r="AD1994" s="41"/>
      <c r="AE1994" s="41" t="s">
        <v>989</v>
      </c>
      <c r="AF1994" s="41" t="s">
        <v>246</v>
      </c>
      <c r="AG1994" s="227"/>
      <c r="AH1994" s="227"/>
      <c r="AI1994" s="229"/>
      <c r="AJ1994" s="218">
        <f t="shared" si="178"/>
        <v>1</v>
      </c>
      <c r="AK1994" s="84">
        <f t="shared" si="179"/>
        <v>1</v>
      </c>
    </row>
    <row r="1995" spans="1:37" s="84" customFormat="1" ht="16.5">
      <c r="A1995" s="41"/>
      <c r="B1995" s="41">
        <f t="shared" si="177"/>
        <v>1993</v>
      </c>
      <c r="C1995" s="41" t="s">
        <v>5456</v>
      </c>
      <c r="D1995" s="330" t="s">
        <v>4117</v>
      </c>
      <c r="E1995" s="158" t="s">
        <v>4117</v>
      </c>
      <c r="F1995" s="158" t="str">
        <f t="shared" si="180"/>
        <v>E</v>
      </c>
      <c r="G1995" s="237" t="s">
        <v>4118</v>
      </c>
      <c r="H1995" s="158" t="s">
        <v>949</v>
      </c>
      <c r="I1995" s="158" t="s">
        <v>949</v>
      </c>
      <c r="J1995" s="158" t="s">
        <v>949</v>
      </c>
      <c r="K1995" s="41" t="s">
        <v>949</v>
      </c>
      <c r="L1995" s="41" t="s">
        <v>949</v>
      </c>
      <c r="M1995" s="41" t="s">
        <v>949</v>
      </c>
      <c r="N1995" s="158" t="s">
        <v>949</v>
      </c>
      <c r="O1995" s="158" t="s">
        <v>949</v>
      </c>
      <c r="Q1995" s="158" t="s">
        <v>949</v>
      </c>
      <c r="R1995" s="158" t="s">
        <v>4119</v>
      </c>
      <c r="S1995" s="41" t="s">
        <v>949</v>
      </c>
      <c r="T1995" s="41" t="s">
        <v>949</v>
      </c>
      <c r="U1995" s="41"/>
      <c r="V1995" s="41"/>
      <c r="W1995" s="41"/>
      <c r="X1995" s="41"/>
      <c r="Y1995" s="41"/>
      <c r="Z1995" s="41"/>
      <c r="AA1995" s="41"/>
      <c r="AB1995" s="41"/>
      <c r="AC1995" s="41"/>
      <c r="AD1995" s="41"/>
      <c r="AE1995" s="41" t="s">
        <v>989</v>
      </c>
      <c r="AF1995" s="41" t="s">
        <v>246</v>
      </c>
      <c r="AG1995" s="41"/>
      <c r="AH1995" s="41"/>
      <c r="AI1995" s="229"/>
      <c r="AJ1995" s="218">
        <f t="shared" si="178"/>
        <v>1</v>
      </c>
      <c r="AK1995" s="84">
        <f t="shared" si="179"/>
        <v>1</v>
      </c>
    </row>
    <row r="1996" spans="1:37" s="84" customFormat="1" ht="16.5">
      <c r="A1996" s="41"/>
      <c r="B1996" s="41">
        <f t="shared" si="177"/>
        <v>1994</v>
      </c>
      <c r="C1996" s="41" t="s">
        <v>5456</v>
      </c>
      <c r="D1996" s="330" t="s">
        <v>4111</v>
      </c>
      <c r="E1996" s="158" t="s">
        <v>4111</v>
      </c>
      <c r="F1996" s="158" t="str">
        <f t="shared" si="180"/>
        <v>E</v>
      </c>
      <c r="G1996" s="238" t="s">
        <v>4112</v>
      </c>
      <c r="H1996" s="158" t="s">
        <v>949</v>
      </c>
      <c r="I1996" s="158" t="s">
        <v>949</v>
      </c>
      <c r="J1996" s="158" t="s">
        <v>949</v>
      </c>
      <c r="K1996" s="41" t="s">
        <v>949</v>
      </c>
      <c r="L1996" s="41" t="s">
        <v>949</v>
      </c>
      <c r="M1996" s="41" t="s">
        <v>949</v>
      </c>
      <c r="N1996" s="158" t="s">
        <v>949</v>
      </c>
      <c r="O1996" s="158" t="s">
        <v>949</v>
      </c>
      <c r="P1996" s="158" t="s">
        <v>949</v>
      </c>
      <c r="Q1996" s="158" t="s">
        <v>949</v>
      </c>
      <c r="R1996" s="158" t="s">
        <v>1372</v>
      </c>
      <c r="S1996" s="41" t="s">
        <v>949</v>
      </c>
      <c r="T1996" s="41" t="s">
        <v>949</v>
      </c>
      <c r="U1996" s="41"/>
      <c r="V1996" s="41"/>
      <c r="W1996" s="41"/>
      <c r="X1996" s="41"/>
      <c r="Y1996" s="41"/>
      <c r="Z1996" s="41"/>
      <c r="AA1996" s="41"/>
      <c r="AB1996" s="41"/>
      <c r="AC1996" s="41"/>
      <c r="AD1996" s="41"/>
      <c r="AE1996" s="41" t="s">
        <v>989</v>
      </c>
      <c r="AF1996" s="41" t="s">
        <v>246</v>
      </c>
      <c r="AG1996" s="41"/>
      <c r="AH1996" s="41"/>
      <c r="AI1996" s="229"/>
      <c r="AJ1996" s="218">
        <f t="shared" si="178"/>
        <v>1</v>
      </c>
      <c r="AK1996" s="84">
        <f t="shared" si="179"/>
        <v>1</v>
      </c>
    </row>
    <row r="1997" spans="1:37" s="84" customFormat="1" ht="16.5">
      <c r="A1997" s="227"/>
      <c r="B1997" s="41">
        <f t="shared" si="177"/>
        <v>1995</v>
      </c>
      <c r="C1997" s="41" t="s">
        <v>5456</v>
      </c>
      <c r="D1997" s="158" t="s">
        <v>4122</v>
      </c>
      <c r="E1997" s="158" t="s">
        <v>4122</v>
      </c>
      <c r="F1997" s="158" t="str">
        <f t="shared" si="180"/>
        <v>E</v>
      </c>
      <c r="G1997" s="238" t="s">
        <v>4123</v>
      </c>
      <c r="H1997" s="158" t="s">
        <v>949</v>
      </c>
      <c r="I1997" s="158" t="s">
        <v>949</v>
      </c>
      <c r="J1997" s="158" t="s">
        <v>949</v>
      </c>
      <c r="K1997" s="41" t="s">
        <v>949</v>
      </c>
      <c r="L1997" s="41" t="s">
        <v>949</v>
      </c>
      <c r="M1997" s="41" t="s">
        <v>949</v>
      </c>
      <c r="N1997" s="158" t="s">
        <v>949</v>
      </c>
      <c r="O1997" s="158" t="s">
        <v>949</v>
      </c>
      <c r="P1997" s="158" t="s">
        <v>949</v>
      </c>
      <c r="Q1997" s="158" t="s">
        <v>949</v>
      </c>
      <c r="R1997" s="158" t="s">
        <v>4116</v>
      </c>
      <c r="S1997" s="41" t="s">
        <v>949</v>
      </c>
      <c r="T1997" s="41" t="s">
        <v>949</v>
      </c>
      <c r="U1997" s="41"/>
      <c r="V1997" s="41"/>
      <c r="W1997" s="41"/>
      <c r="X1997" s="41"/>
      <c r="Y1997" s="41"/>
      <c r="Z1997" s="41"/>
      <c r="AA1997" s="41"/>
      <c r="AB1997" s="41"/>
      <c r="AC1997" s="41"/>
      <c r="AD1997" s="41"/>
      <c r="AE1997" s="41" t="s">
        <v>989</v>
      </c>
      <c r="AF1997" s="41" t="s">
        <v>246</v>
      </c>
      <c r="AG1997" s="227"/>
      <c r="AH1997" s="227"/>
      <c r="AI1997" s="229"/>
      <c r="AJ1997" s="218">
        <f t="shared" si="178"/>
        <v>1</v>
      </c>
      <c r="AK1997" s="84">
        <f t="shared" si="179"/>
        <v>1</v>
      </c>
    </row>
    <row r="1998" spans="1:37" s="84" customFormat="1" ht="16.5">
      <c r="A1998" s="41"/>
      <c r="B1998" s="41">
        <f t="shared" si="177"/>
        <v>1996</v>
      </c>
      <c r="C1998" s="41" t="s">
        <v>5456</v>
      </c>
      <c r="D1998" s="158" t="s">
        <v>4120</v>
      </c>
      <c r="E1998" s="158" t="s">
        <v>4120</v>
      </c>
      <c r="F1998" s="158" t="str">
        <f t="shared" si="180"/>
        <v>E</v>
      </c>
      <c r="G1998" s="238" t="s">
        <v>4121</v>
      </c>
      <c r="H1998" s="158" t="s">
        <v>949</v>
      </c>
      <c r="I1998" s="158" t="s">
        <v>949</v>
      </c>
      <c r="J1998" s="158" t="s">
        <v>949</v>
      </c>
      <c r="K1998" s="41" t="s">
        <v>949</v>
      </c>
      <c r="L1998" s="41" t="s">
        <v>949</v>
      </c>
      <c r="M1998" s="41" t="s">
        <v>949</v>
      </c>
      <c r="N1998" s="158" t="s">
        <v>949</v>
      </c>
      <c r="O1998" s="158" t="s">
        <v>949</v>
      </c>
      <c r="P1998" s="158" t="s">
        <v>949</v>
      </c>
      <c r="Q1998" s="158" t="s">
        <v>949</v>
      </c>
      <c r="R1998" s="158" t="s">
        <v>4116</v>
      </c>
      <c r="S1998" s="41" t="s">
        <v>949</v>
      </c>
      <c r="T1998" s="41" t="s">
        <v>949</v>
      </c>
      <c r="U1998" s="41"/>
      <c r="V1998" s="41"/>
      <c r="W1998" s="41"/>
      <c r="X1998" s="41"/>
      <c r="Y1998" s="41"/>
      <c r="Z1998" s="41"/>
      <c r="AA1998" s="41"/>
      <c r="AB1998" s="41"/>
      <c r="AC1998" s="41"/>
      <c r="AD1998" s="41"/>
      <c r="AE1998" s="41" t="s">
        <v>989</v>
      </c>
      <c r="AF1998" s="41" t="s">
        <v>246</v>
      </c>
      <c r="AG1998" s="41"/>
      <c r="AH1998" s="41"/>
      <c r="AI1998" s="229"/>
      <c r="AJ1998" s="218">
        <f t="shared" si="178"/>
        <v>1</v>
      </c>
      <c r="AK1998" s="84">
        <f t="shared" si="179"/>
        <v>1</v>
      </c>
    </row>
    <row r="1999" spans="1:37" s="84" customFormat="1" ht="16.5">
      <c r="A1999" s="218"/>
      <c r="B1999" s="41">
        <f t="shared" si="177"/>
        <v>1997</v>
      </c>
      <c r="C1999" s="222" t="s">
        <v>5456</v>
      </c>
      <c r="D1999" s="307" t="s">
        <v>8306</v>
      </c>
      <c r="E1999" s="158" t="s">
        <v>1354</v>
      </c>
      <c r="F1999" s="307" t="str">
        <f t="shared" si="180"/>
        <v>E</v>
      </c>
      <c r="G1999" s="871" t="s">
        <v>1355</v>
      </c>
      <c r="H1999" s="245"/>
      <c r="I1999" s="245"/>
      <c r="J1999" s="245"/>
      <c r="K1999" s="218"/>
      <c r="L1999" s="218"/>
      <c r="M1999" s="218"/>
      <c r="N1999" s="245"/>
      <c r="O1999" s="245"/>
      <c r="Q1999" s="245"/>
      <c r="R1999" s="245" t="s">
        <v>1353</v>
      </c>
      <c r="S1999" s="41" t="s">
        <v>949</v>
      </c>
      <c r="T1999" s="41" t="s">
        <v>949</v>
      </c>
      <c r="U1999" s="41"/>
      <c r="V1999" s="41"/>
      <c r="W1999" s="41"/>
      <c r="X1999" s="41"/>
      <c r="Y1999" s="41"/>
      <c r="Z1999" s="41"/>
      <c r="AA1999" s="41"/>
      <c r="AB1999" s="41"/>
      <c r="AC1999" s="41"/>
      <c r="AD1999" s="41"/>
      <c r="AE1999" s="41" t="s">
        <v>989</v>
      </c>
      <c r="AF1999" s="222" t="s">
        <v>246</v>
      </c>
      <c r="AG1999" s="218"/>
      <c r="AH1999" s="218"/>
      <c r="AI1999" s="229"/>
      <c r="AJ1999" s="218">
        <f t="shared" si="178"/>
        <v>1</v>
      </c>
      <c r="AK1999" s="84">
        <f t="shared" si="179"/>
        <v>1</v>
      </c>
    </row>
    <row r="2000" spans="1:37" s="84" customFormat="1" ht="16.5">
      <c r="A2000" s="229"/>
      <c r="B2000" s="41">
        <f t="shared" si="177"/>
        <v>1998</v>
      </c>
      <c r="C2000" s="281" t="s">
        <v>5456</v>
      </c>
      <c r="D2000" s="291" t="s">
        <v>8307</v>
      </c>
      <c r="E2000" s="158" t="s">
        <v>8307</v>
      </c>
      <c r="F2000" s="291" t="str">
        <f t="shared" si="180"/>
        <v>E</v>
      </c>
      <c r="G2000" s="281" t="s">
        <v>8308</v>
      </c>
      <c r="H2000" s="247"/>
      <c r="I2000" s="247"/>
      <c r="J2000" s="247"/>
      <c r="K2000" s="220"/>
      <c r="L2000" s="220"/>
      <c r="M2000" s="220"/>
      <c r="N2000" s="247"/>
      <c r="O2000" s="247"/>
      <c r="P2000" s="247"/>
      <c r="Q2000" s="247"/>
      <c r="R2000" s="244"/>
      <c r="S2000" s="41"/>
      <c r="T2000" s="41"/>
      <c r="U2000" s="229"/>
      <c r="V2000" s="229"/>
      <c r="W2000" s="229"/>
      <c r="X2000" s="229"/>
      <c r="Y2000" s="229"/>
      <c r="Z2000" s="229"/>
      <c r="AA2000" s="229"/>
      <c r="AB2000" s="229"/>
      <c r="AC2000" s="229"/>
      <c r="AD2000" s="229"/>
      <c r="AE2000" s="41" t="s">
        <v>989</v>
      </c>
      <c r="AF2000" s="229" t="s">
        <v>246</v>
      </c>
      <c r="AG2000" s="229"/>
      <c r="AH2000" s="229"/>
      <c r="AI2000" s="229"/>
      <c r="AJ2000" s="218">
        <f t="shared" si="178"/>
        <v>1</v>
      </c>
      <c r="AK2000" s="84">
        <f t="shared" si="179"/>
        <v>1</v>
      </c>
    </row>
    <row r="2001" spans="1:37" s="84" customFormat="1" ht="16.5">
      <c r="A2001" s="229"/>
      <c r="B2001" s="41">
        <f t="shared" si="177"/>
        <v>1999</v>
      </c>
      <c r="C2001" s="281" t="s">
        <v>5456</v>
      </c>
      <c r="D2001" s="291" t="s">
        <v>8309</v>
      </c>
      <c r="E2001" s="158" t="s">
        <v>8309</v>
      </c>
      <c r="F2001" s="291" t="str">
        <f t="shared" si="180"/>
        <v>E</v>
      </c>
      <c r="G2001" s="281" t="s">
        <v>8308</v>
      </c>
      <c r="H2001" s="247"/>
      <c r="I2001" s="247"/>
      <c r="J2001" s="247"/>
      <c r="K2001" s="220"/>
      <c r="L2001" s="220"/>
      <c r="M2001" s="220"/>
      <c r="N2001" s="247"/>
      <c r="O2001" s="247"/>
      <c r="P2001" s="247"/>
      <c r="Q2001" s="247"/>
      <c r="R2001" s="244"/>
      <c r="S2001" s="41"/>
      <c r="T2001" s="41"/>
      <c r="U2001" s="229"/>
      <c r="V2001" s="229"/>
      <c r="W2001" s="229"/>
      <c r="X2001" s="229"/>
      <c r="Y2001" s="229"/>
      <c r="Z2001" s="229"/>
      <c r="AA2001" s="229"/>
      <c r="AB2001" s="229"/>
      <c r="AC2001" s="229"/>
      <c r="AD2001" s="229"/>
      <c r="AE2001" s="41" t="s">
        <v>989</v>
      </c>
      <c r="AF2001" s="229" t="s">
        <v>246</v>
      </c>
      <c r="AG2001" s="229"/>
      <c r="AH2001" s="229"/>
      <c r="AI2001" s="229"/>
      <c r="AJ2001" s="218">
        <f t="shared" si="178"/>
        <v>1</v>
      </c>
      <c r="AK2001" s="84">
        <f t="shared" si="179"/>
        <v>1</v>
      </c>
    </row>
    <row r="2002" spans="1:37" s="84" customFormat="1" ht="16.5">
      <c r="A2002" s="218"/>
      <c r="B2002" s="41">
        <f t="shared" si="177"/>
        <v>2000</v>
      </c>
      <c r="C2002" s="41" t="s">
        <v>5456</v>
      </c>
      <c r="D2002" s="248" t="s">
        <v>8310</v>
      </c>
      <c r="E2002" s="158" t="s">
        <v>8310</v>
      </c>
      <c r="F2002" s="158" t="str">
        <f t="shared" si="180"/>
        <v>E</v>
      </c>
      <c r="G2002" s="220" t="s">
        <v>8311</v>
      </c>
      <c r="H2002" s="1071" t="s">
        <v>5034</v>
      </c>
      <c r="I2002" s="1071" t="s">
        <v>5034</v>
      </c>
      <c r="J2002" s="1071" t="s">
        <v>5034</v>
      </c>
      <c r="K2002" s="239" t="s">
        <v>5034</v>
      </c>
      <c r="L2002" s="239" t="s">
        <v>5034</v>
      </c>
      <c r="M2002" s="220"/>
      <c r="N2002" s="7"/>
      <c r="O2002" s="244"/>
      <c r="P2002" s="247" t="s">
        <v>945</v>
      </c>
      <c r="Q2002" s="247"/>
      <c r="R2002" s="158" t="s">
        <v>986</v>
      </c>
      <c r="S2002" s="245"/>
      <c r="T2002" s="218"/>
      <c r="U2002" s="218"/>
      <c r="V2002" s="218"/>
      <c r="W2002" s="218"/>
      <c r="X2002" s="218"/>
      <c r="Y2002" s="218"/>
      <c r="Z2002" s="218"/>
      <c r="AA2002" s="218"/>
      <c r="AB2002" s="218"/>
      <c r="AC2002" s="218"/>
      <c r="AD2002" s="218"/>
      <c r="AE2002" s="41" t="s">
        <v>989</v>
      </c>
      <c r="AF2002" s="218" t="s">
        <v>246</v>
      </c>
      <c r="AG2002" s="218"/>
      <c r="AH2002" s="218"/>
      <c r="AI2002" s="229"/>
      <c r="AJ2002" s="218">
        <f t="shared" si="178"/>
        <v>1</v>
      </c>
      <c r="AK2002" s="84">
        <f t="shared" si="179"/>
        <v>1</v>
      </c>
    </row>
    <row r="2003" spans="1:37" s="84" customFormat="1" ht="16.5">
      <c r="A2003" s="218"/>
      <c r="B2003" s="41">
        <f t="shared" si="177"/>
        <v>2001</v>
      </c>
      <c r="C2003" s="41" t="s">
        <v>5456</v>
      </c>
      <c r="D2003" s="248" t="s">
        <v>8312</v>
      </c>
      <c r="E2003" s="158" t="s">
        <v>8312</v>
      </c>
      <c r="F2003" s="158" t="str">
        <f t="shared" si="180"/>
        <v>E</v>
      </c>
      <c r="G2003" s="220" t="s">
        <v>8313</v>
      </c>
      <c r="H2003" s="1071" t="s">
        <v>5034</v>
      </c>
      <c r="I2003" s="1071" t="s">
        <v>5034</v>
      </c>
      <c r="J2003" s="1071" t="s">
        <v>5034</v>
      </c>
      <c r="K2003" s="239" t="s">
        <v>5034</v>
      </c>
      <c r="L2003" s="239" t="s">
        <v>5034</v>
      </c>
      <c r="M2003" s="220"/>
      <c r="N2003" s="7"/>
      <c r="O2003" s="244"/>
      <c r="P2003" s="247" t="s">
        <v>945</v>
      </c>
      <c r="Q2003" s="247"/>
      <c r="R2003" s="158" t="s">
        <v>986</v>
      </c>
      <c r="S2003" s="245"/>
      <c r="T2003" s="218"/>
      <c r="U2003" s="218"/>
      <c r="V2003" s="218"/>
      <c r="W2003" s="218"/>
      <c r="X2003" s="218"/>
      <c r="Y2003" s="218"/>
      <c r="Z2003" s="218"/>
      <c r="AA2003" s="218"/>
      <c r="AB2003" s="218"/>
      <c r="AC2003" s="218"/>
      <c r="AD2003" s="218"/>
      <c r="AE2003" s="41" t="s">
        <v>989</v>
      </c>
      <c r="AF2003" s="218" t="s">
        <v>246</v>
      </c>
      <c r="AG2003" s="218"/>
      <c r="AH2003" s="218"/>
      <c r="AI2003" s="229"/>
      <c r="AJ2003" s="218">
        <f t="shared" si="178"/>
        <v>1</v>
      </c>
      <c r="AK2003" s="84">
        <f t="shared" si="179"/>
        <v>1</v>
      </c>
    </row>
    <row r="2004" spans="1:37" s="84" customFormat="1" ht="16.5">
      <c r="A2004" s="218"/>
      <c r="B2004" s="41">
        <f t="shared" si="177"/>
        <v>2002</v>
      </c>
      <c r="C2004" s="41" t="s">
        <v>5456</v>
      </c>
      <c r="D2004" s="248" t="s">
        <v>8314</v>
      </c>
      <c r="E2004" s="158" t="s">
        <v>8314</v>
      </c>
      <c r="F2004" s="158" t="str">
        <f t="shared" si="180"/>
        <v>E</v>
      </c>
      <c r="G2004" s="220" t="s">
        <v>8311</v>
      </c>
      <c r="H2004" s="247" t="s">
        <v>949</v>
      </c>
      <c r="I2004" s="247" t="s">
        <v>949</v>
      </c>
      <c r="J2004" s="247" t="s">
        <v>949</v>
      </c>
      <c r="K2004" s="220" t="s">
        <v>949</v>
      </c>
      <c r="L2004" s="220" t="s">
        <v>949</v>
      </c>
      <c r="M2004" s="220" t="s">
        <v>949</v>
      </c>
      <c r="N2004" s="247" t="s">
        <v>949</v>
      </c>
      <c r="O2004" s="247" t="s">
        <v>949</v>
      </c>
      <c r="P2004" s="247" t="s">
        <v>949</v>
      </c>
      <c r="Q2004" s="247" t="s">
        <v>949</v>
      </c>
      <c r="R2004" s="247" t="s">
        <v>7423</v>
      </c>
      <c r="S2004" s="218"/>
      <c r="T2004" s="218"/>
      <c r="U2004" s="218"/>
      <c r="V2004" s="218"/>
      <c r="W2004" s="218"/>
      <c r="X2004" s="218"/>
      <c r="Y2004" s="218"/>
      <c r="Z2004" s="218"/>
      <c r="AA2004" s="218"/>
      <c r="AB2004" s="218"/>
      <c r="AC2004" s="218"/>
      <c r="AD2004" s="218"/>
      <c r="AE2004" s="41" t="s">
        <v>989</v>
      </c>
      <c r="AF2004" s="218" t="s">
        <v>246</v>
      </c>
      <c r="AG2004" s="218"/>
      <c r="AH2004" s="218"/>
      <c r="AI2004" s="229"/>
      <c r="AJ2004" s="218">
        <f t="shared" si="178"/>
        <v>1</v>
      </c>
      <c r="AK2004" s="84">
        <f t="shared" si="179"/>
        <v>1</v>
      </c>
    </row>
    <row r="2005" spans="1:37" s="84" customFormat="1" ht="16.5">
      <c r="A2005" s="218"/>
      <c r="B2005" s="41">
        <f t="shared" si="177"/>
        <v>2003</v>
      </c>
      <c r="C2005" s="41" t="s">
        <v>5456</v>
      </c>
      <c r="D2005" s="248" t="s">
        <v>8315</v>
      </c>
      <c r="E2005" s="158" t="s">
        <v>8315</v>
      </c>
      <c r="F2005" s="158" t="str">
        <f t="shared" si="180"/>
        <v>E</v>
      </c>
      <c r="G2005" s="220" t="s">
        <v>8313</v>
      </c>
      <c r="H2005" s="1071" t="s">
        <v>5034</v>
      </c>
      <c r="I2005" s="1071" t="s">
        <v>5034</v>
      </c>
      <c r="J2005" s="1071" t="s">
        <v>5034</v>
      </c>
      <c r="K2005" s="239" t="s">
        <v>5034</v>
      </c>
      <c r="L2005" s="239" t="s">
        <v>5034</v>
      </c>
      <c r="M2005" s="220"/>
      <c r="N2005" s="7"/>
      <c r="O2005" s="244"/>
      <c r="P2005" s="247" t="s">
        <v>945</v>
      </c>
      <c r="Q2005" s="247"/>
      <c r="R2005" s="247" t="s">
        <v>7423</v>
      </c>
      <c r="S2005" s="218"/>
      <c r="T2005" s="218"/>
      <c r="U2005" s="218"/>
      <c r="V2005" s="218"/>
      <c r="W2005" s="218"/>
      <c r="X2005" s="218"/>
      <c r="Y2005" s="218"/>
      <c r="Z2005" s="218"/>
      <c r="AA2005" s="218"/>
      <c r="AB2005" s="218"/>
      <c r="AC2005" s="218"/>
      <c r="AD2005" s="218"/>
      <c r="AE2005" s="41" t="s">
        <v>989</v>
      </c>
      <c r="AF2005" s="218" t="s">
        <v>246</v>
      </c>
      <c r="AG2005" s="218"/>
      <c r="AH2005" s="218"/>
      <c r="AI2005" s="229"/>
      <c r="AJ2005" s="218">
        <f t="shared" si="178"/>
        <v>1</v>
      </c>
      <c r="AK2005" s="84">
        <f t="shared" si="179"/>
        <v>1</v>
      </c>
    </row>
    <row r="2006" spans="1:37" s="84" customFormat="1" ht="16.5">
      <c r="A2006" s="229"/>
      <c r="B2006" s="41">
        <f t="shared" si="177"/>
        <v>2004</v>
      </c>
      <c r="C2006" s="281" t="s">
        <v>5456</v>
      </c>
      <c r="D2006" s="291" t="s">
        <v>8316</v>
      </c>
      <c r="E2006" s="158" t="s">
        <v>8316</v>
      </c>
      <c r="F2006" s="291" t="str">
        <f t="shared" si="180"/>
        <v>E</v>
      </c>
      <c r="G2006" s="281" t="s">
        <v>8317</v>
      </c>
      <c r="H2006" s="247"/>
      <c r="I2006" s="247"/>
      <c r="J2006" s="247"/>
      <c r="K2006" s="220"/>
      <c r="L2006" s="220"/>
      <c r="M2006" s="220"/>
      <c r="N2006" s="247"/>
      <c r="O2006" s="247"/>
      <c r="P2006" s="247"/>
      <c r="Q2006" s="247"/>
      <c r="R2006" s="244"/>
      <c r="S2006" s="41"/>
      <c r="T2006" s="41"/>
      <c r="U2006" s="229"/>
      <c r="V2006" s="229"/>
      <c r="W2006" s="229"/>
      <c r="X2006" s="229"/>
      <c r="Y2006" s="229"/>
      <c r="Z2006" s="229"/>
      <c r="AA2006" s="229"/>
      <c r="AB2006" s="229"/>
      <c r="AC2006" s="229"/>
      <c r="AD2006" s="229"/>
      <c r="AE2006" s="41" t="s">
        <v>989</v>
      </c>
      <c r="AF2006" s="229" t="s">
        <v>246</v>
      </c>
      <c r="AG2006" s="229"/>
      <c r="AH2006" s="229"/>
      <c r="AI2006" s="229"/>
      <c r="AJ2006" s="218">
        <f t="shared" si="178"/>
        <v>1</v>
      </c>
      <c r="AK2006" s="84">
        <f t="shared" si="179"/>
        <v>1</v>
      </c>
    </row>
    <row r="2007" spans="1:37" s="84" customFormat="1" ht="16.5">
      <c r="A2007" s="229"/>
      <c r="B2007" s="41">
        <f t="shared" si="177"/>
        <v>2005</v>
      </c>
      <c r="C2007" s="281" t="s">
        <v>5456</v>
      </c>
      <c r="D2007" s="291" t="s">
        <v>8318</v>
      </c>
      <c r="E2007" s="158" t="s">
        <v>8318</v>
      </c>
      <c r="F2007" s="291" t="str">
        <f t="shared" si="180"/>
        <v>E</v>
      </c>
      <c r="G2007" s="281" t="s">
        <v>8317</v>
      </c>
      <c r="H2007" s="247"/>
      <c r="I2007" s="247"/>
      <c r="J2007" s="247"/>
      <c r="K2007" s="220"/>
      <c r="L2007" s="220"/>
      <c r="M2007" s="220"/>
      <c r="N2007" s="247"/>
      <c r="O2007" s="247"/>
      <c r="P2007" s="247"/>
      <c r="Q2007" s="247"/>
      <c r="R2007" s="244"/>
      <c r="S2007" s="41"/>
      <c r="T2007" s="41"/>
      <c r="U2007" s="229"/>
      <c r="V2007" s="229"/>
      <c r="W2007" s="229"/>
      <c r="X2007" s="229"/>
      <c r="Y2007" s="229"/>
      <c r="Z2007" s="229"/>
      <c r="AA2007" s="229"/>
      <c r="AB2007" s="229"/>
      <c r="AC2007" s="229"/>
      <c r="AD2007" s="229"/>
      <c r="AE2007" s="41" t="s">
        <v>989</v>
      </c>
      <c r="AF2007" s="229" t="s">
        <v>246</v>
      </c>
      <c r="AG2007" s="229"/>
      <c r="AH2007" s="229"/>
      <c r="AI2007" s="229"/>
      <c r="AJ2007" s="218">
        <f t="shared" si="178"/>
        <v>1</v>
      </c>
      <c r="AK2007" s="84">
        <f t="shared" si="179"/>
        <v>1</v>
      </c>
    </row>
    <row r="2008" spans="1:37" s="84" customFormat="1" ht="16.5">
      <c r="A2008" s="229"/>
      <c r="B2008" s="41">
        <f t="shared" si="177"/>
        <v>2006</v>
      </c>
      <c r="C2008" s="281" t="s">
        <v>5456</v>
      </c>
      <c r="D2008" s="291" t="s">
        <v>8319</v>
      </c>
      <c r="E2008" s="158" t="s">
        <v>8319</v>
      </c>
      <c r="F2008" s="291" t="str">
        <f t="shared" si="180"/>
        <v>E</v>
      </c>
      <c r="G2008" s="281" t="s">
        <v>7449</v>
      </c>
      <c r="H2008" s="247"/>
      <c r="I2008" s="247"/>
      <c r="J2008" s="247"/>
      <c r="K2008" s="220"/>
      <c r="L2008" s="220"/>
      <c r="M2008" s="220"/>
      <c r="N2008" s="247"/>
      <c r="O2008" s="247"/>
      <c r="P2008" s="247"/>
      <c r="Q2008" s="247"/>
      <c r="R2008" s="244"/>
      <c r="S2008" s="41"/>
      <c r="T2008" s="41"/>
      <c r="U2008" s="229"/>
      <c r="V2008" s="229"/>
      <c r="W2008" s="229"/>
      <c r="X2008" s="229"/>
      <c r="Y2008" s="229"/>
      <c r="Z2008" s="229"/>
      <c r="AA2008" s="229"/>
      <c r="AB2008" s="229"/>
      <c r="AC2008" s="229"/>
      <c r="AD2008" s="229"/>
      <c r="AE2008" s="41" t="s">
        <v>989</v>
      </c>
      <c r="AF2008" s="229" t="s">
        <v>246</v>
      </c>
      <c r="AG2008" s="229"/>
      <c r="AH2008" s="229"/>
      <c r="AI2008" s="229"/>
      <c r="AJ2008" s="218">
        <f t="shared" si="178"/>
        <v>1</v>
      </c>
      <c r="AK2008" s="84">
        <f t="shared" si="179"/>
        <v>1</v>
      </c>
    </row>
    <row r="2009" spans="1:37" s="84" customFormat="1" ht="16.5">
      <c r="A2009" s="229"/>
      <c r="B2009" s="41">
        <f t="shared" si="177"/>
        <v>2007</v>
      </c>
      <c r="C2009" s="281" t="s">
        <v>5456</v>
      </c>
      <c r="D2009" s="291" t="s">
        <v>8320</v>
      </c>
      <c r="E2009" s="158" t="s">
        <v>8320</v>
      </c>
      <c r="F2009" s="291" t="str">
        <f t="shared" si="180"/>
        <v>E</v>
      </c>
      <c r="G2009" s="281" t="s">
        <v>7452</v>
      </c>
      <c r="H2009" s="247"/>
      <c r="I2009" s="247"/>
      <c r="J2009" s="247"/>
      <c r="K2009" s="220"/>
      <c r="L2009" s="220"/>
      <c r="M2009" s="220"/>
      <c r="N2009" s="247"/>
      <c r="O2009" s="247"/>
      <c r="P2009" s="247"/>
      <c r="Q2009" s="247"/>
      <c r="R2009" s="244"/>
      <c r="S2009" s="41"/>
      <c r="T2009" s="41"/>
      <c r="U2009" s="229"/>
      <c r="V2009" s="229"/>
      <c r="W2009" s="229"/>
      <c r="X2009" s="229"/>
      <c r="Y2009" s="229"/>
      <c r="Z2009" s="229"/>
      <c r="AA2009" s="229"/>
      <c r="AB2009" s="229"/>
      <c r="AC2009" s="229"/>
      <c r="AD2009" s="229"/>
      <c r="AE2009" s="41" t="s">
        <v>989</v>
      </c>
      <c r="AF2009" s="229" t="s">
        <v>246</v>
      </c>
      <c r="AG2009" s="229"/>
      <c r="AH2009" s="229"/>
      <c r="AI2009" s="229"/>
      <c r="AJ2009" s="218">
        <f t="shared" si="178"/>
        <v>1</v>
      </c>
      <c r="AK2009" s="84">
        <f t="shared" si="179"/>
        <v>1</v>
      </c>
    </row>
    <row r="2010" spans="1:37" s="84" customFormat="1" ht="16.5">
      <c r="A2010" s="229"/>
      <c r="B2010" s="41">
        <f t="shared" si="177"/>
        <v>2008</v>
      </c>
      <c r="C2010" s="281" t="s">
        <v>5456</v>
      </c>
      <c r="D2010" s="291" t="s">
        <v>8321</v>
      </c>
      <c r="E2010" s="158" t="s">
        <v>8321</v>
      </c>
      <c r="F2010" s="291" t="str">
        <f t="shared" si="180"/>
        <v>E</v>
      </c>
      <c r="G2010" s="281" t="s">
        <v>8322</v>
      </c>
      <c r="H2010" s="247"/>
      <c r="I2010" s="247"/>
      <c r="J2010" s="247"/>
      <c r="K2010" s="220"/>
      <c r="L2010" s="220"/>
      <c r="M2010" s="220"/>
      <c r="N2010" s="247"/>
      <c r="O2010" s="247"/>
      <c r="P2010" s="247"/>
      <c r="Q2010" s="247"/>
      <c r="R2010" s="244"/>
      <c r="S2010" s="41"/>
      <c r="T2010" s="41"/>
      <c r="U2010" s="229"/>
      <c r="V2010" s="229"/>
      <c r="W2010" s="229"/>
      <c r="X2010" s="229"/>
      <c r="Y2010" s="229"/>
      <c r="Z2010" s="229"/>
      <c r="AA2010" s="229"/>
      <c r="AB2010" s="229"/>
      <c r="AC2010" s="229"/>
      <c r="AD2010" s="229"/>
      <c r="AE2010" s="41" t="s">
        <v>989</v>
      </c>
      <c r="AF2010" s="229" t="s">
        <v>246</v>
      </c>
      <c r="AG2010" s="229"/>
      <c r="AH2010" s="229"/>
      <c r="AI2010" s="229"/>
      <c r="AJ2010" s="218">
        <f t="shared" si="178"/>
        <v>1</v>
      </c>
      <c r="AK2010" s="84">
        <f t="shared" si="179"/>
        <v>1</v>
      </c>
    </row>
    <row r="2011" spans="1:37" s="84" customFormat="1" ht="16.5">
      <c r="A2011" s="229"/>
      <c r="B2011" s="41">
        <f t="shared" si="177"/>
        <v>2009</v>
      </c>
      <c r="C2011" s="281" t="s">
        <v>5456</v>
      </c>
      <c r="D2011" s="291" t="s">
        <v>8323</v>
      </c>
      <c r="E2011" s="158" t="s">
        <v>8323</v>
      </c>
      <c r="F2011" s="291" t="str">
        <f t="shared" si="180"/>
        <v>E</v>
      </c>
      <c r="G2011" s="281" t="s">
        <v>8324</v>
      </c>
      <c r="H2011" s="247"/>
      <c r="I2011" s="247"/>
      <c r="J2011" s="247"/>
      <c r="K2011" s="220"/>
      <c r="L2011" s="220"/>
      <c r="M2011" s="220"/>
      <c r="N2011" s="247"/>
      <c r="O2011" s="247"/>
      <c r="P2011" s="247"/>
      <c r="Q2011" s="247"/>
      <c r="R2011" s="244"/>
      <c r="S2011" s="41"/>
      <c r="T2011" s="41"/>
      <c r="U2011" s="229"/>
      <c r="V2011" s="229"/>
      <c r="W2011" s="229"/>
      <c r="X2011" s="229"/>
      <c r="Y2011" s="229"/>
      <c r="Z2011" s="229"/>
      <c r="AA2011" s="229"/>
      <c r="AB2011" s="229"/>
      <c r="AC2011" s="229"/>
      <c r="AD2011" s="229"/>
      <c r="AE2011" s="41" t="s">
        <v>989</v>
      </c>
      <c r="AF2011" s="229" t="s">
        <v>246</v>
      </c>
      <c r="AG2011" s="229"/>
      <c r="AH2011" s="229"/>
      <c r="AI2011" s="229"/>
      <c r="AJ2011" s="218">
        <f t="shared" si="178"/>
        <v>1</v>
      </c>
      <c r="AK2011" s="84">
        <f t="shared" si="179"/>
        <v>1</v>
      </c>
    </row>
    <row r="2012" spans="1:37" s="84" customFormat="1" ht="16.5">
      <c r="A2012" s="229"/>
      <c r="B2012" s="41">
        <f t="shared" si="177"/>
        <v>2010</v>
      </c>
      <c r="C2012" s="281" t="s">
        <v>5456</v>
      </c>
      <c r="D2012" s="291" t="s">
        <v>8325</v>
      </c>
      <c r="E2012" s="158" t="s">
        <v>8325</v>
      </c>
      <c r="F2012" s="291" t="str">
        <f t="shared" si="180"/>
        <v>E</v>
      </c>
      <c r="G2012" s="281" t="s">
        <v>8322</v>
      </c>
      <c r="H2012" s="247"/>
      <c r="I2012" s="247"/>
      <c r="J2012" s="247"/>
      <c r="K2012" s="220"/>
      <c r="L2012" s="220"/>
      <c r="M2012" s="220"/>
      <c r="N2012" s="247"/>
      <c r="O2012" s="247"/>
      <c r="P2012" s="247"/>
      <c r="Q2012" s="247"/>
      <c r="R2012" s="244"/>
      <c r="S2012" s="41"/>
      <c r="T2012" s="41"/>
      <c r="U2012" s="229"/>
      <c r="V2012" s="229"/>
      <c r="W2012" s="229"/>
      <c r="X2012" s="229"/>
      <c r="Y2012" s="229"/>
      <c r="Z2012" s="229"/>
      <c r="AA2012" s="229"/>
      <c r="AB2012" s="229"/>
      <c r="AC2012" s="229"/>
      <c r="AD2012" s="229"/>
      <c r="AE2012" s="41" t="s">
        <v>989</v>
      </c>
      <c r="AF2012" s="229" t="s">
        <v>246</v>
      </c>
      <c r="AG2012" s="229"/>
      <c r="AH2012" s="229"/>
      <c r="AI2012" s="229"/>
      <c r="AJ2012" s="218">
        <f t="shared" si="178"/>
        <v>1</v>
      </c>
      <c r="AK2012" s="84">
        <f t="shared" si="179"/>
        <v>1</v>
      </c>
    </row>
    <row r="2013" spans="1:37" s="84" customFormat="1" ht="16.5">
      <c r="A2013" s="229"/>
      <c r="B2013" s="41">
        <f t="shared" si="177"/>
        <v>2011</v>
      </c>
      <c r="C2013" s="281" t="s">
        <v>5456</v>
      </c>
      <c r="D2013" s="291" t="s">
        <v>8326</v>
      </c>
      <c r="E2013" s="158" t="s">
        <v>8326</v>
      </c>
      <c r="F2013" s="291" t="str">
        <f t="shared" ref="F2013:F2020" si="181">MID(D2013,4,1)</f>
        <v>E</v>
      </c>
      <c r="G2013" s="281" t="s">
        <v>8324</v>
      </c>
      <c r="H2013" s="247"/>
      <c r="I2013" s="247"/>
      <c r="J2013" s="247"/>
      <c r="K2013" s="220"/>
      <c r="L2013" s="220"/>
      <c r="M2013" s="220"/>
      <c r="N2013" s="247"/>
      <c r="O2013" s="247"/>
      <c r="P2013" s="247"/>
      <c r="Q2013" s="247"/>
      <c r="R2013" s="244"/>
      <c r="S2013" s="41"/>
      <c r="T2013" s="41"/>
      <c r="U2013" s="229"/>
      <c r="V2013" s="229"/>
      <c r="W2013" s="229"/>
      <c r="X2013" s="229"/>
      <c r="Y2013" s="229"/>
      <c r="Z2013" s="229"/>
      <c r="AA2013" s="229"/>
      <c r="AB2013" s="229"/>
      <c r="AC2013" s="229"/>
      <c r="AD2013" s="229"/>
      <c r="AE2013" s="41" t="s">
        <v>989</v>
      </c>
      <c r="AF2013" s="229" t="s">
        <v>246</v>
      </c>
      <c r="AG2013" s="229"/>
      <c r="AH2013" s="229"/>
      <c r="AI2013" s="229"/>
      <c r="AJ2013" s="218">
        <f t="shared" si="178"/>
        <v>1</v>
      </c>
      <c r="AK2013" s="84">
        <f t="shared" si="179"/>
        <v>1</v>
      </c>
    </row>
    <row r="2014" spans="1:37" s="84" customFormat="1" ht="16.5">
      <c r="A2014" s="41"/>
      <c r="B2014" s="41">
        <f t="shared" si="177"/>
        <v>2012</v>
      </c>
      <c r="C2014" s="41" t="s">
        <v>5456</v>
      </c>
      <c r="D2014" s="158" t="s">
        <v>1344</v>
      </c>
      <c r="E2014" s="158" t="s">
        <v>1344</v>
      </c>
      <c r="F2014" s="158" t="str">
        <f t="shared" si="181"/>
        <v>E</v>
      </c>
      <c r="G2014" s="41" t="s">
        <v>1347</v>
      </c>
      <c r="H2014" s="158" t="s">
        <v>949</v>
      </c>
      <c r="I2014" s="158" t="s">
        <v>949</v>
      </c>
      <c r="J2014" s="158" t="s">
        <v>949</v>
      </c>
      <c r="K2014" s="41" t="s">
        <v>949</v>
      </c>
      <c r="L2014" s="41" t="s">
        <v>949</v>
      </c>
      <c r="M2014" s="41" t="s">
        <v>949</v>
      </c>
      <c r="N2014" s="158" t="s">
        <v>949</v>
      </c>
      <c r="O2014" s="158" t="s">
        <v>949</v>
      </c>
      <c r="Q2014" s="158" t="s">
        <v>949</v>
      </c>
      <c r="R2014" s="158" t="s">
        <v>1348</v>
      </c>
      <c r="S2014" s="41" t="s">
        <v>949</v>
      </c>
      <c r="T2014" s="41" t="s">
        <v>949</v>
      </c>
      <c r="U2014" s="41"/>
      <c r="V2014" s="41"/>
      <c r="W2014" s="41"/>
      <c r="X2014" s="41"/>
      <c r="Y2014" s="41"/>
      <c r="Z2014" s="41"/>
      <c r="AA2014" s="41"/>
      <c r="AB2014" s="41"/>
      <c r="AC2014" s="41"/>
      <c r="AD2014" s="41"/>
      <c r="AE2014" s="41" t="s">
        <v>989</v>
      </c>
      <c r="AF2014" s="41" t="s">
        <v>246</v>
      </c>
      <c r="AG2014" s="41"/>
      <c r="AH2014" s="41"/>
      <c r="AI2014" s="229"/>
      <c r="AJ2014" s="218">
        <f t="shared" si="178"/>
        <v>1</v>
      </c>
      <c r="AK2014" s="84">
        <f t="shared" si="179"/>
        <v>1</v>
      </c>
    </row>
    <row r="2015" spans="1:37" s="84" customFormat="1" ht="16.5">
      <c r="A2015" s="41"/>
      <c r="B2015" s="41">
        <f t="shared" si="177"/>
        <v>2013</v>
      </c>
      <c r="C2015" s="41" t="s">
        <v>5456</v>
      </c>
      <c r="D2015" s="330" t="s">
        <v>4108</v>
      </c>
      <c r="E2015" s="158" t="s">
        <v>4108</v>
      </c>
      <c r="F2015" s="158" t="str">
        <f t="shared" si="181"/>
        <v>E</v>
      </c>
      <c r="G2015" s="238" t="s">
        <v>4110</v>
      </c>
      <c r="H2015" s="158" t="s">
        <v>949</v>
      </c>
      <c r="I2015" s="158" t="s">
        <v>949</v>
      </c>
      <c r="J2015" s="158" t="s">
        <v>949</v>
      </c>
      <c r="K2015" s="41" t="s">
        <v>949</v>
      </c>
      <c r="L2015" s="41" t="s">
        <v>949</v>
      </c>
      <c r="M2015" s="41" t="s">
        <v>949</v>
      </c>
      <c r="N2015" s="158" t="s">
        <v>949</v>
      </c>
      <c r="O2015" s="158" t="s">
        <v>949</v>
      </c>
      <c r="Q2015" s="158" t="s">
        <v>949</v>
      </c>
      <c r="R2015" s="158" t="s">
        <v>1372</v>
      </c>
      <c r="S2015" s="41" t="s">
        <v>949</v>
      </c>
      <c r="T2015" s="41" t="s">
        <v>949</v>
      </c>
      <c r="U2015" s="41"/>
      <c r="V2015" s="41"/>
      <c r="W2015" s="41"/>
      <c r="X2015" s="41"/>
      <c r="Y2015" s="41"/>
      <c r="Z2015" s="41"/>
      <c r="AA2015" s="41"/>
      <c r="AB2015" s="41"/>
      <c r="AC2015" s="41"/>
      <c r="AD2015" s="41"/>
      <c r="AE2015" s="41" t="s">
        <v>989</v>
      </c>
      <c r="AF2015" s="41" t="s">
        <v>246</v>
      </c>
      <c r="AG2015" s="41"/>
      <c r="AH2015" s="41"/>
      <c r="AI2015" s="229"/>
      <c r="AJ2015" s="218">
        <f t="shared" si="178"/>
        <v>1</v>
      </c>
      <c r="AK2015" s="84">
        <f t="shared" si="179"/>
        <v>1</v>
      </c>
    </row>
    <row r="2016" spans="1:37" s="84" customFormat="1" ht="16.5">
      <c r="A2016" s="41"/>
      <c r="B2016" s="41">
        <f t="shared" si="177"/>
        <v>2014</v>
      </c>
      <c r="C2016" s="41" t="s">
        <v>5456</v>
      </c>
      <c r="D2016" s="330" t="s">
        <v>4113</v>
      </c>
      <c r="E2016" s="158" t="s">
        <v>4113</v>
      </c>
      <c r="F2016" s="158" t="str">
        <f t="shared" si="181"/>
        <v>E</v>
      </c>
      <c r="G2016" s="237" t="s">
        <v>4115</v>
      </c>
      <c r="H2016" s="158" t="s">
        <v>949</v>
      </c>
      <c r="I2016" s="158" t="s">
        <v>949</v>
      </c>
      <c r="J2016" s="158" t="s">
        <v>949</v>
      </c>
      <c r="K2016" s="41" t="s">
        <v>949</v>
      </c>
      <c r="L2016" s="41" t="s">
        <v>949</v>
      </c>
      <c r="M2016" s="41" t="s">
        <v>949</v>
      </c>
      <c r="N2016" s="158" t="s">
        <v>949</v>
      </c>
      <c r="O2016" s="158" t="s">
        <v>949</v>
      </c>
      <c r="P2016" s="158" t="s">
        <v>949</v>
      </c>
      <c r="Q2016" s="158" t="s">
        <v>949</v>
      </c>
      <c r="R2016" s="158" t="s">
        <v>4116</v>
      </c>
      <c r="S2016" s="41" t="s">
        <v>949</v>
      </c>
      <c r="T2016" s="41" t="s">
        <v>949</v>
      </c>
      <c r="U2016" s="41"/>
      <c r="V2016" s="41"/>
      <c r="W2016" s="41"/>
      <c r="X2016" s="41"/>
      <c r="Y2016" s="41"/>
      <c r="Z2016" s="41"/>
      <c r="AA2016" s="41"/>
      <c r="AB2016" s="41"/>
      <c r="AC2016" s="41"/>
      <c r="AD2016" s="41"/>
      <c r="AE2016" s="41" t="s">
        <v>989</v>
      </c>
      <c r="AF2016" s="41" t="s">
        <v>246</v>
      </c>
      <c r="AG2016" s="790"/>
      <c r="AH2016" s="41"/>
      <c r="AI2016" s="229"/>
      <c r="AJ2016" s="218">
        <f t="shared" si="178"/>
        <v>1</v>
      </c>
      <c r="AK2016" s="84">
        <f t="shared" si="179"/>
        <v>1</v>
      </c>
    </row>
    <row r="2017" spans="1:37" s="84" customFormat="1" ht="16.5">
      <c r="A2017" s="218"/>
      <c r="B2017" s="41">
        <f t="shared" ref="B2017:B2070" si="182">ROW()-2</f>
        <v>2015</v>
      </c>
      <c r="C2017" s="41" t="s">
        <v>5456</v>
      </c>
      <c r="D2017" s="248" t="s">
        <v>8327</v>
      </c>
      <c r="E2017" s="158" t="s">
        <v>8328</v>
      </c>
      <c r="F2017" s="158" t="str">
        <f t="shared" si="181"/>
        <v>X</v>
      </c>
      <c r="G2017" s="220" t="s">
        <v>3558</v>
      </c>
      <c r="H2017" s="244" t="s">
        <v>949</v>
      </c>
      <c r="I2017" s="244" t="s">
        <v>949</v>
      </c>
      <c r="J2017" s="244" t="s">
        <v>949</v>
      </c>
      <c r="K2017" s="221" t="s">
        <v>949</v>
      </c>
      <c r="L2017" s="221" t="s">
        <v>949</v>
      </c>
      <c r="M2017" s="221" t="s">
        <v>949</v>
      </c>
      <c r="N2017" s="244" t="s">
        <v>949</v>
      </c>
      <c r="O2017" s="244" t="s">
        <v>949</v>
      </c>
      <c r="P2017" s="244" t="s">
        <v>949</v>
      </c>
      <c r="Q2017" s="244" t="s">
        <v>949</v>
      </c>
      <c r="R2017" s="244" t="s">
        <v>949</v>
      </c>
      <c r="S2017" s="41" t="s">
        <v>949</v>
      </c>
      <c r="T2017" s="41" t="s">
        <v>949</v>
      </c>
      <c r="U2017" s="41"/>
      <c r="V2017" s="41"/>
      <c r="W2017" s="41"/>
      <c r="X2017" s="41"/>
      <c r="Y2017" s="41"/>
      <c r="Z2017" s="41"/>
      <c r="AA2017" s="41"/>
      <c r="AB2017" s="41"/>
      <c r="AC2017" s="41"/>
      <c r="AD2017" s="41"/>
      <c r="AE2017" s="41"/>
      <c r="AF2017" s="41" t="s">
        <v>246</v>
      </c>
      <c r="AG2017" s="218"/>
      <c r="AH2017" s="218"/>
      <c r="AI2017" s="229"/>
      <c r="AJ2017" s="218">
        <f t="shared" si="178"/>
        <v>1</v>
      </c>
      <c r="AK2017" s="84">
        <f t="shared" si="179"/>
        <v>1</v>
      </c>
    </row>
    <row r="2018" spans="1:37" ht="16.5">
      <c r="A2018" s="1055"/>
      <c r="B2018" s="29">
        <f t="shared" si="182"/>
        <v>2016</v>
      </c>
      <c r="C2018" s="29" t="s">
        <v>3237</v>
      </c>
      <c r="D2018" s="106" t="s">
        <v>3259</v>
      </c>
      <c r="E2018" s="106" t="s">
        <v>3259</v>
      </c>
      <c r="F2018" s="106" t="str">
        <f t="shared" si="181"/>
        <v>D</v>
      </c>
      <c r="G2018" s="29" t="s">
        <v>3261</v>
      </c>
      <c r="H2018" s="29" t="s">
        <v>949</v>
      </c>
      <c r="I2018" s="29" t="s">
        <v>949</v>
      </c>
      <c r="J2018" s="29" t="s">
        <v>949</v>
      </c>
      <c r="K2018" s="29" t="s">
        <v>949</v>
      </c>
      <c r="L2018" s="29" t="s">
        <v>3262</v>
      </c>
      <c r="M2018" s="29" t="s">
        <v>3263</v>
      </c>
      <c r="N2018" s="1070" t="s">
        <v>1163</v>
      </c>
      <c r="O2018" s="1070" t="s">
        <v>949</v>
      </c>
      <c r="P2018" s="1070" t="s">
        <v>949</v>
      </c>
      <c r="Q2018" s="1070" t="s">
        <v>949</v>
      </c>
      <c r="R2018" s="29" t="s">
        <v>1166</v>
      </c>
      <c r="S2018" s="29" t="s">
        <v>949</v>
      </c>
      <c r="T2018" s="29" t="s">
        <v>949</v>
      </c>
      <c r="U2018" s="29" t="s">
        <v>949</v>
      </c>
      <c r="V2018" s="29" t="s">
        <v>949</v>
      </c>
      <c r="W2018" s="29" t="s">
        <v>949</v>
      </c>
      <c r="X2018" s="29" t="s">
        <v>949</v>
      </c>
      <c r="Y2018" s="29" t="s">
        <v>949</v>
      </c>
      <c r="Z2018" s="29" t="s">
        <v>949</v>
      </c>
      <c r="AA2018" s="29" t="s">
        <v>949</v>
      </c>
      <c r="AB2018" s="29" t="s">
        <v>949</v>
      </c>
      <c r="AC2018" s="29" t="s">
        <v>949</v>
      </c>
      <c r="AD2018" s="29" t="s">
        <v>949</v>
      </c>
      <c r="AE2018" s="29" t="s">
        <v>1126</v>
      </c>
      <c r="AF2018" s="29" t="s">
        <v>132</v>
      </c>
      <c r="AG2018" s="998"/>
      <c r="AH2018" s="29"/>
      <c r="AI2018" s="998"/>
      <c r="AJ2018" s="998">
        <f t="shared" ref="AJ2018:AJ2081" si="183">COUNTIFS(D:D,D2018)</f>
        <v>1</v>
      </c>
      <c r="AK2018" s="998">
        <f t="shared" si="179"/>
        <v>1</v>
      </c>
    </row>
    <row r="2019" spans="1:37" ht="16.5">
      <c r="A2019" s="1055"/>
      <c r="B2019" s="29">
        <f t="shared" si="182"/>
        <v>2017</v>
      </c>
      <c r="C2019" s="29" t="s">
        <v>3237</v>
      </c>
      <c r="D2019" s="106" t="s">
        <v>3264</v>
      </c>
      <c r="E2019" s="106" t="s">
        <v>3264</v>
      </c>
      <c r="F2019" s="106" t="str">
        <f t="shared" si="181"/>
        <v>D</v>
      </c>
      <c r="G2019" s="29" t="s">
        <v>3266</v>
      </c>
      <c r="H2019" s="29" t="s">
        <v>949</v>
      </c>
      <c r="I2019" s="29" t="s">
        <v>949</v>
      </c>
      <c r="J2019" s="29" t="s">
        <v>949</v>
      </c>
      <c r="K2019" s="29" t="s">
        <v>949</v>
      </c>
      <c r="L2019" s="29" t="s">
        <v>3262</v>
      </c>
      <c r="M2019" s="29" t="s">
        <v>3263</v>
      </c>
      <c r="N2019" s="1070" t="s">
        <v>1163</v>
      </c>
      <c r="O2019" s="1070" t="s">
        <v>949</v>
      </c>
      <c r="P2019" s="1070" t="s">
        <v>949</v>
      </c>
      <c r="Q2019" s="1070" t="s">
        <v>949</v>
      </c>
      <c r="R2019" s="29" t="s">
        <v>1166</v>
      </c>
      <c r="S2019" s="29" t="s">
        <v>949</v>
      </c>
      <c r="T2019" s="29" t="s">
        <v>949</v>
      </c>
      <c r="U2019" s="29" t="s">
        <v>949</v>
      </c>
      <c r="V2019" s="29" t="s">
        <v>949</v>
      </c>
      <c r="W2019" s="29" t="s">
        <v>949</v>
      </c>
      <c r="X2019" s="29" t="s">
        <v>949</v>
      </c>
      <c r="Y2019" s="29" t="s">
        <v>949</v>
      </c>
      <c r="Z2019" s="29" t="s">
        <v>949</v>
      </c>
      <c r="AA2019" s="29" t="s">
        <v>949</v>
      </c>
      <c r="AB2019" s="29" t="s">
        <v>949</v>
      </c>
      <c r="AC2019" s="29" t="s">
        <v>949</v>
      </c>
      <c r="AD2019" s="29" t="s">
        <v>949</v>
      </c>
      <c r="AE2019" s="29" t="s">
        <v>1126</v>
      </c>
      <c r="AF2019" s="29" t="s">
        <v>132</v>
      </c>
      <c r="AG2019" s="998"/>
      <c r="AH2019" s="29"/>
      <c r="AI2019" s="998"/>
      <c r="AJ2019" s="998">
        <f t="shared" si="183"/>
        <v>1</v>
      </c>
      <c r="AK2019" s="998">
        <f t="shared" si="179"/>
        <v>1</v>
      </c>
    </row>
    <row r="2020" spans="1:37" ht="16.5">
      <c r="A2020" s="1018"/>
      <c r="B2020" s="29">
        <f t="shared" si="182"/>
        <v>2018</v>
      </c>
      <c r="C2020" s="29" t="s">
        <v>3237</v>
      </c>
      <c r="D2020" s="99" t="s">
        <v>3251</v>
      </c>
      <c r="E2020" s="106" t="s">
        <v>3252</v>
      </c>
      <c r="F2020" s="106" t="str">
        <f t="shared" si="181"/>
        <v>D</v>
      </c>
      <c r="G2020" s="1019" t="s">
        <v>3255</v>
      </c>
      <c r="H2020" s="29">
        <f>14*14*0.05</f>
        <v>9.8000000000000007</v>
      </c>
      <c r="I2020" s="29" t="s">
        <v>949</v>
      </c>
      <c r="J2020" s="29" t="s">
        <v>949</v>
      </c>
      <c r="K2020" s="29" t="s">
        <v>949</v>
      </c>
      <c r="L2020" s="29" t="s">
        <v>3256</v>
      </c>
      <c r="M2020" s="29" t="s">
        <v>2216</v>
      </c>
      <c r="N2020" s="106" t="s">
        <v>3257</v>
      </c>
      <c r="O2020" s="106" t="s">
        <v>949</v>
      </c>
      <c r="P2020" s="106" t="s">
        <v>949</v>
      </c>
      <c r="Q2020" s="106" t="s">
        <v>949</v>
      </c>
      <c r="R2020" s="29" t="s">
        <v>986</v>
      </c>
      <c r="S2020" s="1020" t="s">
        <v>3258</v>
      </c>
      <c r="T2020" s="29" t="s">
        <v>949</v>
      </c>
      <c r="U2020" s="29" t="s">
        <v>949</v>
      </c>
      <c r="V2020" s="29" t="s">
        <v>949</v>
      </c>
      <c r="W2020" s="29" t="s">
        <v>949</v>
      </c>
      <c r="X2020" s="29" t="s">
        <v>949</v>
      </c>
      <c r="Y2020" s="29" t="s">
        <v>949</v>
      </c>
      <c r="Z2020" s="29" t="s">
        <v>949</v>
      </c>
      <c r="AA2020" s="29" t="s">
        <v>949</v>
      </c>
      <c r="AB2020" s="29" t="s">
        <v>949</v>
      </c>
      <c r="AC2020" s="29" t="s">
        <v>949</v>
      </c>
      <c r="AD2020" s="29" t="s">
        <v>949</v>
      </c>
      <c r="AE2020" s="29" t="s">
        <v>976</v>
      </c>
      <c r="AF2020" s="29" t="s">
        <v>132</v>
      </c>
      <c r="AG2020" s="998"/>
      <c r="AH2020" s="998"/>
      <c r="AI2020" s="998"/>
      <c r="AJ2020" s="998">
        <f t="shared" si="183"/>
        <v>1</v>
      </c>
      <c r="AK2020" s="998">
        <f t="shared" si="179"/>
        <v>1</v>
      </c>
    </row>
    <row r="2021" spans="1:37" s="84" customFormat="1" ht="16.5">
      <c r="A2021" s="218"/>
      <c r="B2021" s="275">
        <f t="shared" si="182"/>
        <v>2019</v>
      </c>
      <c r="C2021" s="275" t="s">
        <v>3237</v>
      </c>
      <c r="D2021" s="628" t="s">
        <v>3449</v>
      </c>
      <c r="E2021" s="160" t="s">
        <v>3450</v>
      </c>
      <c r="F2021" s="160" t="str">
        <f t="shared" ref="F2021:F2033" si="184">MID(E2021,4,1)</f>
        <v>M</v>
      </c>
      <c r="G2021" s="795" t="s">
        <v>3453</v>
      </c>
      <c r="H2021" s="160">
        <v>23878.687000000002</v>
      </c>
      <c r="I2021" s="160">
        <v>1</v>
      </c>
      <c r="J2021" s="160">
        <v>7.93</v>
      </c>
      <c r="K2021" s="160">
        <v>189.35799</v>
      </c>
      <c r="L2021" s="275" t="s">
        <v>3454</v>
      </c>
      <c r="M2021" s="275" t="s">
        <v>949</v>
      </c>
      <c r="N2021" s="160" t="s">
        <v>1192</v>
      </c>
      <c r="O2021" s="160" t="s">
        <v>1193</v>
      </c>
      <c r="P2021" s="160" t="s">
        <v>1194</v>
      </c>
      <c r="Q2021" s="160" t="s">
        <v>949</v>
      </c>
      <c r="R2021" s="150" t="s">
        <v>1087</v>
      </c>
      <c r="S2021" s="833"/>
      <c r="T2021" s="275" t="s">
        <v>949</v>
      </c>
      <c r="U2021" s="275"/>
      <c r="V2021" s="275"/>
      <c r="W2021" s="275" t="s">
        <v>3449</v>
      </c>
      <c r="X2021" s="275" t="s">
        <v>1087</v>
      </c>
      <c r="Y2021" s="275"/>
      <c r="Z2021" s="275"/>
      <c r="AA2021" s="275"/>
      <c r="AB2021" s="275"/>
      <c r="AC2021" s="275"/>
      <c r="AD2021" s="275"/>
      <c r="AE2021" s="275" t="s">
        <v>1244</v>
      </c>
      <c r="AF2021" s="648" t="s">
        <v>605</v>
      </c>
      <c r="AG2021" s="876"/>
      <c r="AH2021" s="160"/>
      <c r="AI2021" s="648"/>
      <c r="AJ2021" s="649">
        <f t="shared" si="183"/>
        <v>1</v>
      </c>
      <c r="AK2021" s="84">
        <f t="shared" si="179"/>
        <v>1</v>
      </c>
    </row>
    <row r="2022" spans="1:37" s="84" customFormat="1" ht="16.5">
      <c r="A2022" s="41"/>
      <c r="B2022" s="41">
        <f t="shared" si="182"/>
        <v>2020</v>
      </c>
      <c r="C2022" s="41" t="s">
        <v>3237</v>
      </c>
      <c r="D2022" s="158" t="s">
        <v>3455</v>
      </c>
      <c r="E2022" s="158" t="s">
        <v>3455</v>
      </c>
      <c r="F2022" s="158" t="str">
        <f t="shared" si="184"/>
        <v>M</v>
      </c>
      <c r="G2022" s="41" t="s">
        <v>3457</v>
      </c>
      <c r="H2022" s="158">
        <v>23878.687000000002</v>
      </c>
      <c r="I2022" s="158">
        <v>1</v>
      </c>
      <c r="J2022" s="158">
        <v>7.93</v>
      </c>
      <c r="K2022" s="158">
        <v>189.35799</v>
      </c>
      <c r="L2022" s="41" t="s">
        <v>3454</v>
      </c>
      <c r="M2022" s="41" t="s">
        <v>949</v>
      </c>
      <c r="N2022" s="158" t="s">
        <v>1192</v>
      </c>
      <c r="O2022" s="158" t="s">
        <v>1193</v>
      </c>
      <c r="P2022" s="158" t="s">
        <v>1194</v>
      </c>
      <c r="Q2022" s="158" t="s">
        <v>949</v>
      </c>
      <c r="R2022" s="29" t="s">
        <v>1087</v>
      </c>
      <c r="S2022" s="41" t="s">
        <v>949</v>
      </c>
      <c r="T2022" s="41" t="s">
        <v>949</v>
      </c>
      <c r="U2022" s="41"/>
      <c r="V2022" s="41"/>
      <c r="W2022" s="41" t="s">
        <v>3455</v>
      </c>
      <c r="X2022" s="41" t="s">
        <v>1087</v>
      </c>
      <c r="Y2022" s="41"/>
      <c r="Z2022" s="41"/>
      <c r="AA2022" s="41"/>
      <c r="AB2022" s="41"/>
      <c r="AC2022" s="41"/>
      <c r="AD2022" s="41"/>
      <c r="AE2022" s="41" t="s">
        <v>1244</v>
      </c>
      <c r="AF2022" s="229" t="s">
        <v>605</v>
      </c>
      <c r="AG2022" s="790"/>
      <c r="AH2022" s="158"/>
      <c r="AI2022" s="229"/>
      <c r="AJ2022" s="218">
        <f t="shared" si="183"/>
        <v>1</v>
      </c>
      <c r="AK2022" s="84">
        <f t="shared" si="179"/>
        <v>1</v>
      </c>
    </row>
    <row r="2023" spans="1:37" s="84" customFormat="1" ht="16.5">
      <c r="A2023" s="41"/>
      <c r="B2023" s="41">
        <f t="shared" si="182"/>
        <v>2021</v>
      </c>
      <c r="C2023" s="41" t="s">
        <v>3237</v>
      </c>
      <c r="D2023" s="158" t="s">
        <v>3289</v>
      </c>
      <c r="E2023" s="158" t="s">
        <v>3289</v>
      </c>
      <c r="F2023" s="158" t="str">
        <f t="shared" si="184"/>
        <v>M</v>
      </c>
      <c r="G2023" s="41" t="s">
        <v>3292</v>
      </c>
      <c r="H2023" s="158">
        <v>192.714</v>
      </c>
      <c r="I2023" s="158">
        <v>1.6</v>
      </c>
      <c r="J2023" s="158">
        <v>7.93</v>
      </c>
      <c r="K2023" s="158" t="s">
        <v>949</v>
      </c>
      <c r="L2023" s="41" t="s">
        <v>3293</v>
      </c>
      <c r="M2023" s="41" t="s">
        <v>949</v>
      </c>
      <c r="N2023" s="158" t="s">
        <v>1192</v>
      </c>
      <c r="O2023" s="158" t="s">
        <v>1193</v>
      </c>
      <c r="P2023" s="158" t="s">
        <v>1194</v>
      </c>
      <c r="Q2023" s="158" t="s">
        <v>949</v>
      </c>
      <c r="R2023" s="29" t="s">
        <v>1087</v>
      </c>
      <c r="S2023" s="41" t="s">
        <v>949</v>
      </c>
      <c r="T2023" s="41" t="s">
        <v>949</v>
      </c>
      <c r="U2023" s="41"/>
      <c r="V2023" s="41"/>
      <c r="W2023" s="41" t="s">
        <v>3289</v>
      </c>
      <c r="X2023" s="41" t="s">
        <v>1087</v>
      </c>
      <c r="Y2023" s="41"/>
      <c r="Z2023" s="41"/>
      <c r="AA2023" s="41"/>
      <c r="AB2023" s="41"/>
      <c r="AC2023" s="41"/>
      <c r="AD2023" s="41"/>
      <c r="AE2023" s="158"/>
      <c r="AF2023" s="229" t="s">
        <v>605</v>
      </c>
      <c r="AG2023" s="158"/>
      <c r="AH2023" s="158"/>
      <c r="AI2023" s="229"/>
      <c r="AJ2023" s="218">
        <f t="shared" si="183"/>
        <v>1</v>
      </c>
      <c r="AK2023" s="84">
        <f t="shared" si="179"/>
        <v>1</v>
      </c>
    </row>
    <row r="2024" spans="1:37" s="84" customFormat="1" ht="16.5">
      <c r="A2024" s="41"/>
      <c r="B2024" s="41">
        <f t="shared" si="182"/>
        <v>2022</v>
      </c>
      <c r="C2024" s="41" t="s">
        <v>3237</v>
      </c>
      <c r="D2024" s="158" t="s">
        <v>3372</v>
      </c>
      <c r="E2024" s="158" t="s">
        <v>3372</v>
      </c>
      <c r="F2024" s="158" t="str">
        <f t="shared" si="184"/>
        <v>M</v>
      </c>
      <c r="G2024" s="41" t="s">
        <v>3375</v>
      </c>
      <c r="H2024" s="158">
        <v>602.09900000000005</v>
      </c>
      <c r="I2024" s="158">
        <v>1.6</v>
      </c>
      <c r="J2024" s="158">
        <v>7.93</v>
      </c>
      <c r="K2024" s="158">
        <v>4.7746450999999999</v>
      </c>
      <c r="L2024" s="41" t="s">
        <v>3376</v>
      </c>
      <c r="M2024" s="41" t="s">
        <v>949</v>
      </c>
      <c r="N2024" s="158" t="s">
        <v>1192</v>
      </c>
      <c r="O2024" s="158" t="s">
        <v>1193</v>
      </c>
      <c r="P2024" s="158" t="s">
        <v>1194</v>
      </c>
      <c r="Q2024" s="158" t="s">
        <v>949</v>
      </c>
      <c r="R2024" s="29" t="s">
        <v>1087</v>
      </c>
      <c r="S2024" s="41" t="s">
        <v>949</v>
      </c>
      <c r="T2024" s="41" t="s">
        <v>949</v>
      </c>
      <c r="U2024" s="41"/>
      <c r="V2024" s="41"/>
      <c r="W2024" s="41" t="s">
        <v>3372</v>
      </c>
      <c r="X2024" s="41" t="s">
        <v>1087</v>
      </c>
      <c r="Y2024" s="41"/>
      <c r="Z2024" s="41"/>
      <c r="AA2024" s="41"/>
      <c r="AB2024" s="41"/>
      <c r="AC2024" s="41"/>
      <c r="AD2024" s="41"/>
      <c r="AE2024" s="41" t="s">
        <v>1126</v>
      </c>
      <c r="AF2024" s="229" t="s">
        <v>605</v>
      </c>
      <c r="AG2024" s="790"/>
      <c r="AH2024" s="158"/>
      <c r="AI2024" s="229"/>
      <c r="AJ2024" s="218">
        <f t="shared" si="183"/>
        <v>1</v>
      </c>
      <c r="AK2024" s="84">
        <f t="shared" si="179"/>
        <v>1</v>
      </c>
    </row>
    <row r="2025" spans="1:37" s="84" customFormat="1" ht="16.5">
      <c r="A2025" s="218"/>
      <c r="B2025" s="41">
        <f t="shared" si="182"/>
        <v>2023</v>
      </c>
      <c r="C2025" s="41" t="s">
        <v>3237</v>
      </c>
      <c r="D2025" s="248" t="s">
        <v>3470</v>
      </c>
      <c r="E2025" s="158" t="s">
        <v>3471</v>
      </c>
      <c r="F2025" s="158" t="str">
        <f t="shared" si="184"/>
        <v>P</v>
      </c>
      <c r="G2025" s="220" t="s">
        <v>3473</v>
      </c>
      <c r="H2025" s="244">
        <v>8772.8944979999997</v>
      </c>
      <c r="I2025" s="244">
        <v>1.5</v>
      </c>
      <c r="J2025" s="244">
        <v>1.7</v>
      </c>
      <c r="K2025" s="244">
        <v>14.91</v>
      </c>
      <c r="L2025" s="244" t="s">
        <v>3474</v>
      </c>
      <c r="M2025" s="244" t="s">
        <v>995</v>
      </c>
      <c r="N2025" s="244" t="s">
        <v>2018</v>
      </c>
      <c r="O2025" s="158" t="s">
        <v>3347</v>
      </c>
      <c r="P2025" s="106" t="s">
        <v>1132</v>
      </c>
      <c r="Q2025" s="158" t="s">
        <v>949</v>
      </c>
      <c r="R2025" s="106" t="s">
        <v>1087</v>
      </c>
      <c r="S2025" s="41" t="s">
        <v>949</v>
      </c>
      <c r="T2025" s="41" t="s">
        <v>949</v>
      </c>
      <c r="U2025" s="41"/>
      <c r="V2025" s="41"/>
      <c r="W2025" s="41" t="s">
        <v>3471</v>
      </c>
      <c r="X2025" s="41" t="s">
        <v>1087</v>
      </c>
      <c r="Y2025" s="41"/>
      <c r="Z2025" s="41"/>
      <c r="AA2025" s="41"/>
      <c r="AB2025" s="41"/>
      <c r="AC2025" s="41"/>
      <c r="AD2025" s="41"/>
      <c r="AE2025" s="41" t="s">
        <v>1126</v>
      </c>
      <c r="AF2025" s="229" t="s">
        <v>605</v>
      </c>
      <c r="AG2025" s="790"/>
      <c r="AH2025" s="245"/>
      <c r="AI2025" s="229"/>
      <c r="AJ2025" s="218">
        <f t="shared" si="183"/>
        <v>1</v>
      </c>
      <c r="AK2025" s="84">
        <f t="shared" si="179"/>
        <v>1</v>
      </c>
    </row>
    <row r="2026" spans="1:37" s="84" customFormat="1" ht="16.5">
      <c r="A2026" s="218"/>
      <c r="B2026" s="41">
        <f t="shared" si="182"/>
        <v>2024</v>
      </c>
      <c r="C2026" s="41" t="s">
        <v>3237</v>
      </c>
      <c r="D2026" s="248" t="s">
        <v>3479</v>
      </c>
      <c r="E2026" s="158" t="s">
        <v>3480</v>
      </c>
      <c r="F2026" s="158" t="str">
        <f t="shared" si="184"/>
        <v>P</v>
      </c>
      <c r="G2026" s="220" t="s">
        <v>3482</v>
      </c>
      <c r="H2026" s="244">
        <v>8590.6450000000004</v>
      </c>
      <c r="I2026" s="244">
        <v>1.5</v>
      </c>
      <c r="J2026" s="244">
        <v>1.7</v>
      </c>
      <c r="K2026" s="244">
        <v>14.6</v>
      </c>
      <c r="L2026" s="244" t="s">
        <v>3483</v>
      </c>
      <c r="M2026" s="244" t="s">
        <v>995</v>
      </c>
      <c r="N2026" s="244" t="s">
        <v>2018</v>
      </c>
      <c r="O2026" s="158" t="s">
        <v>3347</v>
      </c>
      <c r="P2026" s="106" t="s">
        <v>1132</v>
      </c>
      <c r="Q2026" s="158" t="s">
        <v>949</v>
      </c>
      <c r="R2026" s="106" t="s">
        <v>1087</v>
      </c>
      <c r="S2026" s="41" t="s">
        <v>949</v>
      </c>
      <c r="T2026" s="41" t="s">
        <v>949</v>
      </c>
      <c r="U2026" s="41"/>
      <c r="V2026" s="41"/>
      <c r="W2026" s="41" t="s">
        <v>3480</v>
      </c>
      <c r="X2026" s="41" t="s">
        <v>1087</v>
      </c>
      <c r="Y2026" s="41"/>
      <c r="Z2026" s="41"/>
      <c r="AA2026" s="41"/>
      <c r="AB2026" s="41"/>
      <c r="AC2026" s="41"/>
      <c r="AD2026" s="41"/>
      <c r="AE2026" s="41" t="s">
        <v>1126</v>
      </c>
      <c r="AF2026" s="229" t="s">
        <v>605</v>
      </c>
      <c r="AG2026" s="790"/>
      <c r="AH2026" s="245"/>
      <c r="AI2026" s="229"/>
      <c r="AJ2026" s="218">
        <f t="shared" si="183"/>
        <v>1</v>
      </c>
      <c r="AK2026" s="84">
        <f t="shared" si="179"/>
        <v>1</v>
      </c>
    </row>
    <row r="2027" spans="1:37" s="84" customFormat="1" ht="16.5">
      <c r="A2027" s="218"/>
      <c r="B2027" s="41">
        <f t="shared" si="182"/>
        <v>2025</v>
      </c>
      <c r="C2027" s="41" t="s">
        <v>3237</v>
      </c>
      <c r="D2027" s="248" t="s">
        <v>3341</v>
      </c>
      <c r="E2027" s="158" t="s">
        <v>3342</v>
      </c>
      <c r="F2027" s="158" t="str">
        <f t="shared" si="184"/>
        <v>P</v>
      </c>
      <c r="G2027" s="220" t="s">
        <v>3345</v>
      </c>
      <c r="H2027" s="244">
        <v>85381.910287999999</v>
      </c>
      <c r="I2027" s="244">
        <v>1.5</v>
      </c>
      <c r="J2027" s="244">
        <v>1.7</v>
      </c>
      <c r="K2027" s="244">
        <v>145.149</v>
      </c>
      <c r="L2027" s="244" t="s">
        <v>3346</v>
      </c>
      <c r="M2027" s="244" t="s">
        <v>995</v>
      </c>
      <c r="N2027" s="244" t="s">
        <v>2018</v>
      </c>
      <c r="O2027" s="158" t="s">
        <v>3347</v>
      </c>
      <c r="P2027" s="106" t="s">
        <v>1132</v>
      </c>
      <c r="Q2027" s="158" t="s">
        <v>949</v>
      </c>
      <c r="R2027" s="106" t="s">
        <v>1087</v>
      </c>
      <c r="S2027" s="41" t="s">
        <v>949</v>
      </c>
      <c r="T2027" s="41" t="s">
        <v>949</v>
      </c>
      <c r="U2027" s="41"/>
      <c r="V2027" s="41"/>
      <c r="W2027" s="41" t="s">
        <v>3342</v>
      </c>
      <c r="X2027" s="41" t="s">
        <v>1087</v>
      </c>
      <c r="Y2027" s="41"/>
      <c r="Z2027" s="41"/>
      <c r="AA2027" s="41"/>
      <c r="AB2027" s="41"/>
      <c r="AC2027" s="41"/>
      <c r="AD2027" s="41"/>
      <c r="AE2027" s="41" t="s">
        <v>1244</v>
      </c>
      <c r="AF2027" s="229" t="s">
        <v>605</v>
      </c>
      <c r="AG2027" s="790"/>
      <c r="AH2027" s="245"/>
      <c r="AI2027" s="229"/>
      <c r="AJ2027" s="218">
        <f t="shared" si="183"/>
        <v>1</v>
      </c>
      <c r="AK2027" s="84">
        <f t="shared" si="179"/>
        <v>1</v>
      </c>
    </row>
    <row r="2028" spans="1:37" s="84" customFormat="1" ht="16.5">
      <c r="A2028" s="41"/>
      <c r="B2028" s="41">
        <f t="shared" si="182"/>
        <v>2026</v>
      </c>
      <c r="C2028" s="41" t="s">
        <v>3237</v>
      </c>
      <c r="D2028" s="158" t="s">
        <v>3368</v>
      </c>
      <c r="E2028" s="158" t="s">
        <v>3368</v>
      </c>
      <c r="F2028" s="158" t="str">
        <f t="shared" si="184"/>
        <v>P</v>
      </c>
      <c r="G2028" s="41" t="s">
        <v>3370</v>
      </c>
      <c r="H2028" s="158">
        <v>1882.8440000000001</v>
      </c>
      <c r="I2028" s="158">
        <v>2</v>
      </c>
      <c r="J2028" s="158">
        <v>1.34</v>
      </c>
      <c r="K2028" s="158">
        <v>2.5230000000000001</v>
      </c>
      <c r="L2028" s="158" t="s">
        <v>949</v>
      </c>
      <c r="M2028" s="158" t="s">
        <v>3371</v>
      </c>
      <c r="N2028" s="158" t="s">
        <v>1172</v>
      </c>
      <c r="O2028" s="158" t="s">
        <v>1488</v>
      </c>
      <c r="P2028" s="106" t="s">
        <v>1132</v>
      </c>
      <c r="Q2028" s="158" t="s">
        <v>1174</v>
      </c>
      <c r="R2028" s="106" t="s">
        <v>1087</v>
      </c>
      <c r="S2028" s="41" t="s">
        <v>949</v>
      </c>
      <c r="T2028" s="41" t="s">
        <v>949</v>
      </c>
      <c r="U2028" s="41"/>
      <c r="V2028" s="41"/>
      <c r="W2028" s="41" t="s">
        <v>3368</v>
      </c>
      <c r="X2028" s="41" t="s">
        <v>1087</v>
      </c>
      <c r="Y2028" s="41"/>
      <c r="Z2028" s="41"/>
      <c r="AA2028" s="41"/>
      <c r="AB2028" s="41"/>
      <c r="AC2028" s="41"/>
      <c r="AD2028" s="41"/>
      <c r="AE2028" s="41" t="s">
        <v>1126</v>
      </c>
      <c r="AF2028" s="229" t="s">
        <v>605</v>
      </c>
      <c r="AG2028" s="790"/>
      <c r="AH2028" s="158"/>
      <c r="AI2028" s="229"/>
      <c r="AJ2028" s="218">
        <f t="shared" si="183"/>
        <v>1</v>
      </c>
      <c r="AK2028" s="84">
        <f t="shared" si="179"/>
        <v>1</v>
      </c>
    </row>
    <row r="2029" spans="1:37" s="84" customFormat="1" ht="16.5">
      <c r="A2029" s="41"/>
      <c r="B2029" s="41">
        <f t="shared" si="182"/>
        <v>2027</v>
      </c>
      <c r="C2029" s="41" t="s">
        <v>3237</v>
      </c>
      <c r="D2029" s="158" t="s">
        <v>3380</v>
      </c>
      <c r="E2029" s="158" t="s">
        <v>3380</v>
      </c>
      <c r="F2029" s="158" t="str">
        <f t="shared" si="184"/>
        <v>P</v>
      </c>
      <c r="G2029" s="41" t="s">
        <v>3382</v>
      </c>
      <c r="H2029" s="158">
        <v>2019.03</v>
      </c>
      <c r="I2029" s="158">
        <v>2</v>
      </c>
      <c r="J2029" s="158">
        <v>1.34</v>
      </c>
      <c r="K2029" s="158">
        <v>2.7054999999999998</v>
      </c>
      <c r="L2029" s="158" t="s">
        <v>949</v>
      </c>
      <c r="M2029" s="158" t="s">
        <v>3371</v>
      </c>
      <c r="N2029" s="158" t="s">
        <v>1172</v>
      </c>
      <c r="O2029" s="158" t="s">
        <v>1488</v>
      </c>
      <c r="P2029" s="106" t="s">
        <v>1132</v>
      </c>
      <c r="Q2029" s="158" t="s">
        <v>1174</v>
      </c>
      <c r="R2029" s="106" t="s">
        <v>1087</v>
      </c>
      <c r="S2029" s="41" t="s">
        <v>949</v>
      </c>
      <c r="T2029" s="41" t="s">
        <v>949</v>
      </c>
      <c r="U2029" s="41"/>
      <c r="V2029" s="41"/>
      <c r="W2029" s="41" t="s">
        <v>3380</v>
      </c>
      <c r="X2029" s="41" t="s">
        <v>1087</v>
      </c>
      <c r="Y2029" s="41"/>
      <c r="Z2029" s="41"/>
      <c r="AA2029" s="41"/>
      <c r="AB2029" s="41"/>
      <c r="AC2029" s="41"/>
      <c r="AD2029" s="41"/>
      <c r="AE2029" s="41" t="s">
        <v>1126</v>
      </c>
      <c r="AF2029" s="229" t="s">
        <v>605</v>
      </c>
      <c r="AG2029" s="790"/>
      <c r="AH2029" s="158"/>
      <c r="AI2029" s="229"/>
      <c r="AJ2029" s="218">
        <f t="shared" si="183"/>
        <v>1</v>
      </c>
      <c r="AK2029" s="84">
        <f t="shared" si="179"/>
        <v>1</v>
      </c>
    </row>
    <row r="2030" spans="1:37" s="84" customFormat="1" ht="16.5">
      <c r="A2030" s="41"/>
      <c r="B2030" s="41">
        <f t="shared" si="182"/>
        <v>2028</v>
      </c>
      <c r="C2030" s="41" t="s">
        <v>3237</v>
      </c>
      <c r="D2030" s="158" t="s">
        <v>8329</v>
      </c>
      <c r="E2030" s="158" t="s">
        <v>3311</v>
      </c>
      <c r="F2030" s="158" t="str">
        <f t="shared" si="184"/>
        <v>S</v>
      </c>
      <c r="G2030" s="41" t="s">
        <v>3314</v>
      </c>
      <c r="H2030" s="158" t="s">
        <v>949</v>
      </c>
      <c r="I2030" s="158" t="s">
        <v>949</v>
      </c>
      <c r="J2030" s="158" t="s">
        <v>949</v>
      </c>
      <c r="K2030" s="158" t="s">
        <v>949</v>
      </c>
      <c r="L2030" s="41" t="s">
        <v>949</v>
      </c>
      <c r="M2030" s="41" t="s">
        <v>949</v>
      </c>
      <c r="N2030" s="158" t="s">
        <v>949</v>
      </c>
      <c r="O2030" s="158" t="s">
        <v>949</v>
      </c>
      <c r="P2030" s="158" t="s">
        <v>949</v>
      </c>
      <c r="Q2030" s="158" t="s">
        <v>949</v>
      </c>
      <c r="R2030" s="232" t="s">
        <v>1624</v>
      </c>
      <c r="S2030" s="232" t="s">
        <v>1068</v>
      </c>
      <c r="T2030" s="41" t="s">
        <v>949</v>
      </c>
      <c r="U2030" s="41"/>
      <c r="V2030" s="41"/>
      <c r="W2030" s="41"/>
      <c r="X2030" s="41"/>
      <c r="Y2030" s="41"/>
      <c r="Z2030" s="41"/>
      <c r="AA2030" s="41"/>
      <c r="AB2030" s="41"/>
      <c r="AC2030" s="41"/>
      <c r="AD2030" s="41"/>
      <c r="AE2030" s="41" t="s">
        <v>1059</v>
      </c>
      <c r="AF2030" s="229" t="s">
        <v>605</v>
      </c>
      <c r="AG2030" s="790"/>
      <c r="AH2030" s="158"/>
      <c r="AI2030" s="229"/>
      <c r="AJ2030" s="218">
        <f t="shared" si="183"/>
        <v>1</v>
      </c>
      <c r="AK2030" s="84">
        <f t="shared" si="179"/>
        <v>1</v>
      </c>
    </row>
    <row r="2031" spans="1:37" s="84" customFormat="1" ht="16.5">
      <c r="A2031" s="41"/>
      <c r="B2031" s="41">
        <f t="shared" si="182"/>
        <v>2029</v>
      </c>
      <c r="C2031" s="41" t="s">
        <v>3237</v>
      </c>
      <c r="D2031" s="158" t="s">
        <v>3315</v>
      </c>
      <c r="E2031" s="158" t="s">
        <v>3316</v>
      </c>
      <c r="F2031" s="158" t="str">
        <f t="shared" si="184"/>
        <v>S</v>
      </c>
      <c r="G2031" s="41" t="s">
        <v>3319</v>
      </c>
      <c r="H2031" s="158" t="s">
        <v>949</v>
      </c>
      <c r="I2031" s="158" t="s">
        <v>949</v>
      </c>
      <c r="J2031" s="158" t="s">
        <v>949</v>
      </c>
      <c r="K2031" s="158" t="s">
        <v>949</v>
      </c>
      <c r="L2031" s="41" t="s">
        <v>949</v>
      </c>
      <c r="M2031" s="41" t="s">
        <v>949</v>
      </c>
      <c r="N2031" s="158" t="s">
        <v>949</v>
      </c>
      <c r="O2031" s="158" t="s">
        <v>949</v>
      </c>
      <c r="P2031" s="158" t="s">
        <v>949</v>
      </c>
      <c r="Q2031" s="158" t="s">
        <v>949</v>
      </c>
      <c r="R2031" s="232" t="s">
        <v>1624</v>
      </c>
      <c r="S2031" s="232" t="s">
        <v>1068</v>
      </c>
      <c r="T2031" s="41" t="s">
        <v>949</v>
      </c>
      <c r="U2031" s="41"/>
      <c r="V2031" s="41"/>
      <c r="W2031" s="41"/>
      <c r="X2031" s="41"/>
      <c r="Y2031" s="41"/>
      <c r="Z2031" s="41"/>
      <c r="AA2031" s="41"/>
      <c r="AB2031" s="41"/>
      <c r="AC2031" s="41"/>
      <c r="AD2031" s="41"/>
      <c r="AE2031" s="41" t="s">
        <v>1059</v>
      </c>
      <c r="AF2031" s="229" t="s">
        <v>605</v>
      </c>
      <c r="AG2031" s="790"/>
      <c r="AH2031" s="158"/>
      <c r="AI2031" s="229"/>
      <c r="AJ2031" s="218">
        <f t="shared" si="183"/>
        <v>1</v>
      </c>
      <c r="AK2031" s="84">
        <f t="shared" si="179"/>
        <v>1</v>
      </c>
    </row>
    <row r="2032" spans="1:37" s="84" customFormat="1" ht="16.5">
      <c r="A2032" s="41"/>
      <c r="B2032" s="41">
        <f t="shared" si="182"/>
        <v>2030</v>
      </c>
      <c r="C2032" s="41" t="s">
        <v>3237</v>
      </c>
      <c r="D2032" s="158" t="s">
        <v>3426</v>
      </c>
      <c r="E2032" s="158" t="s">
        <v>3426</v>
      </c>
      <c r="F2032" s="158" t="str">
        <f t="shared" si="184"/>
        <v>S</v>
      </c>
      <c r="G2032" s="41" t="s">
        <v>3429</v>
      </c>
      <c r="H2032" s="158" t="s">
        <v>949</v>
      </c>
      <c r="I2032" s="158" t="s">
        <v>949</v>
      </c>
      <c r="J2032" s="158" t="s">
        <v>949</v>
      </c>
      <c r="K2032" s="158" t="s">
        <v>949</v>
      </c>
      <c r="L2032" s="41" t="s">
        <v>949</v>
      </c>
      <c r="M2032" s="41" t="s">
        <v>949</v>
      </c>
      <c r="N2032" s="158" t="s">
        <v>1051</v>
      </c>
      <c r="O2032" s="158" t="s">
        <v>949</v>
      </c>
      <c r="P2032" s="158" t="s">
        <v>949</v>
      </c>
      <c r="Q2032" s="158" t="s">
        <v>949</v>
      </c>
      <c r="R2032" s="41" t="s">
        <v>1068</v>
      </c>
      <c r="S2032" s="41" t="s">
        <v>949</v>
      </c>
      <c r="T2032" s="41" t="s">
        <v>949</v>
      </c>
      <c r="U2032" s="41"/>
      <c r="V2032" s="41"/>
      <c r="W2032" s="41"/>
      <c r="X2032" s="41"/>
      <c r="Y2032" s="41"/>
      <c r="Z2032" s="41"/>
      <c r="AA2032" s="41"/>
      <c r="AB2032" s="41"/>
      <c r="AC2032" s="41"/>
      <c r="AD2032" s="41"/>
      <c r="AE2032" s="158"/>
      <c r="AF2032" s="229" t="s">
        <v>605</v>
      </c>
      <c r="AG2032" s="158"/>
      <c r="AH2032" s="158"/>
      <c r="AI2032" s="229"/>
      <c r="AJ2032" s="218">
        <f t="shared" si="183"/>
        <v>1</v>
      </c>
      <c r="AK2032" s="84">
        <f t="shared" si="179"/>
        <v>1</v>
      </c>
    </row>
    <row r="2033" spans="1:37" s="84" customFormat="1" ht="16.5">
      <c r="A2033" s="41"/>
      <c r="B2033" s="41">
        <f t="shared" si="182"/>
        <v>2031</v>
      </c>
      <c r="C2033" s="41" t="s">
        <v>3237</v>
      </c>
      <c r="D2033" s="158" t="s">
        <v>3458</v>
      </c>
      <c r="E2033" s="158" t="s">
        <v>3458</v>
      </c>
      <c r="F2033" s="158" t="str">
        <f t="shared" si="184"/>
        <v>T</v>
      </c>
      <c r="G2033" s="41" t="s">
        <v>3459</v>
      </c>
      <c r="H2033" s="158" t="s">
        <v>949</v>
      </c>
      <c r="I2033" s="158" t="s">
        <v>949</v>
      </c>
      <c r="J2033" s="158" t="s">
        <v>949</v>
      </c>
      <c r="K2033" s="158" t="s">
        <v>949</v>
      </c>
      <c r="L2033" s="41" t="s">
        <v>949</v>
      </c>
      <c r="M2033" s="41" t="s">
        <v>949</v>
      </c>
      <c r="N2033" s="158" t="s">
        <v>1785</v>
      </c>
      <c r="O2033" s="158">
        <v>1215</v>
      </c>
      <c r="P2033" s="158" t="s">
        <v>949</v>
      </c>
      <c r="Q2033" s="158" t="s">
        <v>949</v>
      </c>
      <c r="R2033" s="29" t="s">
        <v>1087</v>
      </c>
      <c r="S2033" s="41" t="s">
        <v>949</v>
      </c>
      <c r="T2033" s="41" t="s">
        <v>949</v>
      </c>
      <c r="U2033" s="41"/>
      <c r="V2033" s="41"/>
      <c r="W2033" s="41"/>
      <c r="X2033" s="41"/>
      <c r="Y2033" s="41"/>
      <c r="Z2033" s="41"/>
      <c r="AA2033" s="41"/>
      <c r="AB2033" s="41"/>
      <c r="AC2033" s="41"/>
      <c r="AD2033" s="41"/>
      <c r="AE2033" s="41" t="s">
        <v>989</v>
      </c>
      <c r="AF2033" s="229" t="s">
        <v>605</v>
      </c>
      <c r="AG2033" s="790"/>
      <c r="AH2033" s="158"/>
      <c r="AI2033" s="229"/>
      <c r="AJ2033" s="218">
        <f t="shared" si="183"/>
        <v>1</v>
      </c>
      <c r="AK2033" s="84">
        <f t="shared" si="179"/>
        <v>1</v>
      </c>
    </row>
    <row r="2034" spans="1:37" s="84" customFormat="1" ht="16.5">
      <c r="A2034" s="41"/>
      <c r="B2034" s="41">
        <f t="shared" si="182"/>
        <v>2032</v>
      </c>
      <c r="C2034" s="41" t="s">
        <v>320</v>
      </c>
      <c r="D2034" s="158" t="s">
        <v>2007</v>
      </c>
      <c r="E2034" s="158" t="s">
        <v>2008</v>
      </c>
      <c r="F2034" s="158" t="str">
        <f t="shared" ref="F2034:F2055" si="185">MID(D2034,4,1)</f>
        <v>D</v>
      </c>
      <c r="G2034" s="41" t="s">
        <v>2011</v>
      </c>
      <c r="H2034" s="158">
        <v>11.84</v>
      </c>
      <c r="I2034" s="158">
        <v>0.1</v>
      </c>
      <c r="J2034" s="158">
        <v>1.38</v>
      </c>
      <c r="K2034" s="41">
        <v>1.6339200000000002E-2</v>
      </c>
      <c r="L2034" s="41" t="s">
        <v>2012</v>
      </c>
      <c r="M2034" s="41" t="s">
        <v>949</v>
      </c>
      <c r="N2034" s="158" t="s">
        <v>1952</v>
      </c>
      <c r="O2034" s="158" t="s">
        <v>1953</v>
      </c>
      <c r="P2034" s="158" t="s">
        <v>2013</v>
      </c>
      <c r="Q2034" s="158" t="s">
        <v>949</v>
      </c>
      <c r="R2034" s="41" t="s">
        <v>1424</v>
      </c>
      <c r="S2034" s="41" t="s">
        <v>1166</v>
      </c>
      <c r="T2034" s="41" t="s">
        <v>949</v>
      </c>
      <c r="U2034" s="41"/>
      <c r="V2034" s="41"/>
      <c r="W2034" s="41"/>
      <c r="X2034" s="41"/>
      <c r="Y2034" s="41"/>
      <c r="Z2034" s="41"/>
      <c r="AA2034" s="41"/>
      <c r="AB2034" s="41"/>
      <c r="AC2034" s="41"/>
      <c r="AD2034" s="41"/>
      <c r="AE2034" s="41" t="s">
        <v>979</v>
      </c>
      <c r="AF2034" s="41" t="s">
        <v>304</v>
      </c>
      <c r="AG2034" s="790"/>
      <c r="AH2034" s="41"/>
      <c r="AI2034" s="229"/>
      <c r="AJ2034" s="218">
        <f t="shared" si="183"/>
        <v>1</v>
      </c>
      <c r="AK2034" s="84">
        <f t="shared" si="179"/>
        <v>1</v>
      </c>
    </row>
    <row r="2035" spans="1:37" s="84" customFormat="1" ht="16.5">
      <c r="A2035" s="41"/>
      <c r="B2035" s="41">
        <f t="shared" si="182"/>
        <v>2033</v>
      </c>
      <c r="C2035" s="41" t="s">
        <v>320</v>
      </c>
      <c r="D2035" s="158" t="s">
        <v>2091</v>
      </c>
      <c r="E2035" s="158" t="s">
        <v>2092</v>
      </c>
      <c r="F2035" s="158" t="str">
        <f t="shared" si="185"/>
        <v>D</v>
      </c>
      <c r="G2035" s="41" t="s">
        <v>2094</v>
      </c>
      <c r="H2035" s="158">
        <v>775.91238899999996</v>
      </c>
      <c r="I2035" s="158">
        <v>2</v>
      </c>
      <c r="J2035" s="158" t="s">
        <v>949</v>
      </c>
      <c r="K2035" s="41" t="s">
        <v>949</v>
      </c>
      <c r="L2035" s="41" t="s">
        <v>2095</v>
      </c>
      <c r="M2035" s="41" t="s">
        <v>949</v>
      </c>
      <c r="N2035" s="158" t="s">
        <v>1253</v>
      </c>
      <c r="O2035" s="158" t="s">
        <v>2096</v>
      </c>
      <c r="P2035" s="158" t="s">
        <v>949</v>
      </c>
      <c r="Q2035" s="158" t="s">
        <v>949</v>
      </c>
      <c r="R2035" s="41" t="s">
        <v>1424</v>
      </c>
      <c r="S2035" s="41" t="s">
        <v>1166</v>
      </c>
      <c r="T2035" s="41" t="s">
        <v>949</v>
      </c>
      <c r="U2035" s="41"/>
      <c r="V2035" s="41"/>
      <c r="W2035" s="41"/>
      <c r="X2035" s="41"/>
      <c r="Y2035" s="41"/>
      <c r="Z2035" s="41"/>
      <c r="AA2035" s="41"/>
      <c r="AB2035" s="41"/>
      <c r="AC2035" s="41"/>
      <c r="AD2035" s="41"/>
      <c r="AE2035" s="41" t="s">
        <v>1126</v>
      </c>
      <c r="AF2035" s="41" t="s">
        <v>304</v>
      </c>
      <c r="AG2035" s="790"/>
      <c r="AH2035" s="41"/>
      <c r="AI2035" s="229"/>
      <c r="AJ2035" s="218">
        <f t="shared" si="183"/>
        <v>1</v>
      </c>
      <c r="AK2035" s="84">
        <f t="shared" si="179"/>
        <v>1</v>
      </c>
    </row>
    <row r="2036" spans="1:37" s="84" customFormat="1" ht="16.5">
      <c r="A2036" s="41"/>
      <c r="B2036" s="41">
        <f t="shared" si="182"/>
        <v>2034</v>
      </c>
      <c r="C2036" s="41" t="s">
        <v>320</v>
      </c>
      <c r="D2036" s="158" t="s">
        <v>2097</v>
      </c>
      <c r="E2036" s="158" t="s">
        <v>2097</v>
      </c>
      <c r="F2036" s="158" t="str">
        <f t="shared" si="185"/>
        <v>D</v>
      </c>
      <c r="G2036" s="41" t="s">
        <v>2099</v>
      </c>
      <c r="H2036" s="158">
        <v>775.91238999999996</v>
      </c>
      <c r="I2036" s="158">
        <v>2</v>
      </c>
      <c r="J2036" s="158" t="s">
        <v>949</v>
      </c>
      <c r="K2036" s="41" t="s">
        <v>949</v>
      </c>
      <c r="L2036" s="41" t="s">
        <v>2095</v>
      </c>
      <c r="M2036" s="41" t="s">
        <v>949</v>
      </c>
      <c r="N2036" s="158" t="s">
        <v>1253</v>
      </c>
      <c r="O2036" s="158" t="s">
        <v>2100</v>
      </c>
      <c r="P2036" s="158" t="s">
        <v>949</v>
      </c>
      <c r="Q2036" s="158" t="s">
        <v>949</v>
      </c>
      <c r="R2036" s="41" t="s">
        <v>1424</v>
      </c>
      <c r="S2036" s="41" t="s">
        <v>949</v>
      </c>
      <c r="T2036" s="41" t="s">
        <v>949</v>
      </c>
      <c r="U2036" s="41"/>
      <c r="V2036" s="41"/>
      <c r="W2036" s="41"/>
      <c r="X2036" s="41"/>
      <c r="Y2036" s="41"/>
      <c r="Z2036" s="41"/>
      <c r="AA2036" s="41"/>
      <c r="AB2036" s="41"/>
      <c r="AC2036" s="41"/>
      <c r="AD2036" s="41"/>
      <c r="AE2036" s="41"/>
      <c r="AF2036" s="41" t="s">
        <v>304</v>
      </c>
      <c r="AG2036" s="41"/>
      <c r="AH2036" s="41"/>
      <c r="AI2036" s="229"/>
      <c r="AJ2036" s="218">
        <f t="shared" si="183"/>
        <v>1</v>
      </c>
      <c r="AK2036" s="84">
        <f t="shared" si="179"/>
        <v>1</v>
      </c>
    </row>
    <row r="2037" spans="1:37" s="84" customFormat="1" ht="16.5">
      <c r="A2037" s="41"/>
      <c r="B2037" s="41">
        <f t="shared" si="182"/>
        <v>2035</v>
      </c>
      <c r="C2037" s="41" t="s">
        <v>320</v>
      </c>
      <c r="D2037" s="158" t="s">
        <v>1904</v>
      </c>
      <c r="E2037" s="158" t="s">
        <v>1904</v>
      </c>
      <c r="F2037" s="158" t="str">
        <f t="shared" si="185"/>
        <v>D</v>
      </c>
      <c r="G2037" s="41" t="s">
        <v>1907</v>
      </c>
      <c r="H2037" s="158">
        <v>301.41068300000001</v>
      </c>
      <c r="I2037" s="158" t="s">
        <v>949</v>
      </c>
      <c r="J2037" s="158" t="s">
        <v>949</v>
      </c>
      <c r="K2037" s="41" t="s">
        <v>949</v>
      </c>
      <c r="L2037" s="41" t="s">
        <v>1908</v>
      </c>
      <c r="M2037" s="41" t="s">
        <v>949</v>
      </c>
      <c r="N2037" s="158" t="s">
        <v>1253</v>
      </c>
      <c r="O2037" s="158" t="s">
        <v>1909</v>
      </c>
      <c r="P2037" s="158" t="s">
        <v>949</v>
      </c>
      <c r="Q2037" s="158" t="s">
        <v>949</v>
      </c>
      <c r="R2037" s="41" t="s">
        <v>1166</v>
      </c>
      <c r="S2037" s="41" t="s">
        <v>949</v>
      </c>
      <c r="T2037" s="41" t="s">
        <v>949</v>
      </c>
      <c r="U2037" s="41"/>
      <c r="V2037" s="41"/>
      <c r="W2037" s="41"/>
      <c r="X2037" s="41"/>
      <c r="Y2037" s="41"/>
      <c r="Z2037" s="41"/>
      <c r="AA2037" s="41"/>
      <c r="AB2037" s="41"/>
      <c r="AC2037" s="41"/>
      <c r="AD2037" s="41"/>
      <c r="AE2037" s="41" t="s">
        <v>989</v>
      </c>
      <c r="AF2037" s="41" t="s">
        <v>304</v>
      </c>
      <c r="AG2037" s="790"/>
      <c r="AH2037" s="41"/>
      <c r="AI2037" s="229"/>
      <c r="AJ2037" s="218">
        <f t="shared" si="183"/>
        <v>1</v>
      </c>
      <c r="AK2037" s="84">
        <f t="shared" si="179"/>
        <v>1</v>
      </c>
    </row>
    <row r="2038" spans="1:37" s="84" customFormat="1" ht="16.5">
      <c r="A2038" s="41"/>
      <c r="B2038" s="41">
        <f t="shared" si="182"/>
        <v>2036</v>
      </c>
      <c r="C2038" s="41" t="s">
        <v>320</v>
      </c>
      <c r="D2038" s="158" t="s">
        <v>1936</v>
      </c>
      <c r="E2038" s="158" t="s">
        <v>1936</v>
      </c>
      <c r="F2038" s="158" t="str">
        <f t="shared" si="185"/>
        <v>D</v>
      </c>
      <c r="G2038" s="41" t="s">
        <v>1940</v>
      </c>
      <c r="H2038" s="158">
        <v>265.48185999999998</v>
      </c>
      <c r="I2038" s="158" t="s">
        <v>949</v>
      </c>
      <c r="J2038" s="158" t="s">
        <v>949</v>
      </c>
      <c r="K2038" s="41" t="s">
        <v>949</v>
      </c>
      <c r="L2038" s="41" t="s">
        <v>1941</v>
      </c>
      <c r="M2038" s="41" t="s">
        <v>949</v>
      </c>
      <c r="N2038" s="158" t="s">
        <v>1253</v>
      </c>
      <c r="O2038" s="158" t="s">
        <v>1909</v>
      </c>
      <c r="P2038" s="158" t="s">
        <v>949</v>
      </c>
      <c r="Q2038" s="158" t="s">
        <v>949</v>
      </c>
      <c r="R2038" s="41" t="s">
        <v>1166</v>
      </c>
      <c r="S2038" s="41" t="s">
        <v>949</v>
      </c>
      <c r="T2038" s="41" t="s">
        <v>949</v>
      </c>
      <c r="U2038" s="41"/>
      <c r="V2038" s="41"/>
      <c r="W2038" s="41"/>
      <c r="X2038" s="41"/>
      <c r="Y2038" s="41"/>
      <c r="Z2038" s="41"/>
      <c r="AA2038" s="41"/>
      <c r="AB2038" s="41"/>
      <c r="AC2038" s="41"/>
      <c r="AD2038" s="41"/>
      <c r="AE2038" s="41" t="s">
        <v>989</v>
      </c>
      <c r="AF2038" s="41" t="s">
        <v>304</v>
      </c>
      <c r="AG2038" s="790"/>
      <c r="AH2038" s="41"/>
      <c r="AI2038" s="229"/>
      <c r="AJ2038" s="218">
        <f t="shared" si="183"/>
        <v>1</v>
      </c>
      <c r="AK2038" s="84">
        <f t="shared" si="179"/>
        <v>1</v>
      </c>
    </row>
    <row r="2039" spans="1:37" s="84" customFormat="1" ht="16.5">
      <c r="A2039" s="41"/>
      <c r="B2039" s="41">
        <f t="shared" si="182"/>
        <v>2037</v>
      </c>
      <c r="C2039" s="41" t="s">
        <v>320</v>
      </c>
      <c r="D2039" s="158" t="s">
        <v>1942</v>
      </c>
      <c r="E2039" s="158" t="s">
        <v>1942</v>
      </c>
      <c r="F2039" s="158" t="str">
        <f t="shared" si="185"/>
        <v>D</v>
      </c>
      <c r="G2039" s="41" t="s">
        <v>1945</v>
      </c>
      <c r="H2039" s="158">
        <v>4039.1110979999999</v>
      </c>
      <c r="I2039" s="158" t="s">
        <v>949</v>
      </c>
      <c r="J2039" s="158" t="s">
        <v>949</v>
      </c>
      <c r="K2039" s="41" t="s">
        <v>949</v>
      </c>
      <c r="L2039" s="41" t="s">
        <v>1946</v>
      </c>
      <c r="M2039" s="41" t="s">
        <v>949</v>
      </c>
      <c r="N2039" s="158" t="s">
        <v>1253</v>
      </c>
      <c r="O2039" s="158" t="s">
        <v>1947</v>
      </c>
      <c r="P2039" s="158" t="s">
        <v>949</v>
      </c>
      <c r="Q2039" s="158" t="s">
        <v>949</v>
      </c>
      <c r="R2039" s="41" t="s">
        <v>1166</v>
      </c>
      <c r="S2039" s="41" t="s">
        <v>949</v>
      </c>
      <c r="T2039" s="41" t="s">
        <v>949</v>
      </c>
      <c r="U2039" s="41"/>
      <c r="V2039" s="41"/>
      <c r="W2039" s="41"/>
      <c r="X2039" s="41"/>
      <c r="Y2039" s="41"/>
      <c r="Z2039" s="41"/>
      <c r="AA2039" s="41"/>
      <c r="AB2039" s="41"/>
      <c r="AC2039" s="41"/>
      <c r="AD2039" s="41"/>
      <c r="AE2039" s="41" t="s">
        <v>989</v>
      </c>
      <c r="AF2039" s="41" t="s">
        <v>304</v>
      </c>
      <c r="AG2039" s="41"/>
      <c r="AH2039" s="41"/>
      <c r="AI2039" s="229">
        <v>0</v>
      </c>
      <c r="AJ2039" s="218">
        <f t="shared" si="183"/>
        <v>1</v>
      </c>
      <c r="AK2039" s="84">
        <f t="shared" si="179"/>
        <v>1</v>
      </c>
    </row>
    <row r="2040" spans="1:37" s="84" customFormat="1" ht="16.5">
      <c r="A2040" s="41"/>
      <c r="B2040" s="41">
        <f t="shared" si="182"/>
        <v>2038</v>
      </c>
      <c r="C2040" s="41" t="s">
        <v>320</v>
      </c>
      <c r="D2040" s="158" t="s">
        <v>1954</v>
      </c>
      <c r="E2040" s="158" t="s">
        <v>1954</v>
      </c>
      <c r="F2040" s="158" t="str">
        <f t="shared" si="185"/>
        <v>D</v>
      </c>
      <c r="G2040" s="41" t="s">
        <v>1957</v>
      </c>
      <c r="H2040" s="158">
        <v>210.6</v>
      </c>
      <c r="I2040" s="158" t="s">
        <v>949</v>
      </c>
      <c r="J2040" s="158" t="s">
        <v>949</v>
      </c>
      <c r="K2040" s="41" t="s">
        <v>949</v>
      </c>
      <c r="L2040" s="41" t="s">
        <v>1958</v>
      </c>
      <c r="M2040" s="41" t="s">
        <v>949</v>
      </c>
      <c r="N2040" s="158" t="s">
        <v>1952</v>
      </c>
      <c r="O2040" s="158" t="s">
        <v>1953</v>
      </c>
      <c r="P2040" s="158" t="s">
        <v>949</v>
      </c>
      <c r="Q2040" s="158" t="s">
        <v>949</v>
      </c>
      <c r="R2040" s="41" t="s">
        <v>1166</v>
      </c>
      <c r="S2040" s="41" t="s">
        <v>949</v>
      </c>
      <c r="T2040" s="41" t="s">
        <v>949</v>
      </c>
      <c r="U2040" s="41"/>
      <c r="V2040" s="41"/>
      <c r="W2040" s="41"/>
      <c r="X2040" s="41"/>
      <c r="Y2040" s="41"/>
      <c r="Z2040" s="41"/>
      <c r="AA2040" s="41"/>
      <c r="AB2040" s="41"/>
      <c r="AC2040" s="41"/>
      <c r="AD2040" s="41"/>
      <c r="AE2040" s="41" t="s">
        <v>989</v>
      </c>
      <c r="AF2040" s="41" t="s">
        <v>304</v>
      </c>
      <c r="AG2040" s="790"/>
      <c r="AH2040" s="41"/>
      <c r="AI2040" s="229"/>
      <c r="AJ2040" s="218">
        <f t="shared" si="183"/>
        <v>1</v>
      </c>
      <c r="AK2040" s="84">
        <f t="shared" si="179"/>
        <v>1</v>
      </c>
    </row>
    <row r="2041" spans="1:37" s="84" customFormat="1" ht="16.5">
      <c r="A2041" s="41"/>
      <c r="B2041" s="41">
        <f t="shared" si="182"/>
        <v>2039</v>
      </c>
      <c r="C2041" s="41" t="s">
        <v>320</v>
      </c>
      <c r="D2041" s="158" t="s">
        <v>2161</v>
      </c>
      <c r="E2041" s="158" t="s">
        <v>2161</v>
      </c>
      <c r="F2041" s="158" t="str">
        <f t="shared" si="185"/>
        <v>D</v>
      </c>
      <c r="G2041" s="41" t="s">
        <v>2164</v>
      </c>
      <c r="H2041" s="158">
        <v>307.54570999999999</v>
      </c>
      <c r="I2041" s="158" t="s">
        <v>949</v>
      </c>
      <c r="J2041" s="158" t="s">
        <v>949</v>
      </c>
      <c r="K2041" s="41" t="s">
        <v>949</v>
      </c>
      <c r="L2041" s="41" t="s">
        <v>2165</v>
      </c>
      <c r="M2041" s="41" t="s">
        <v>949</v>
      </c>
      <c r="N2041" s="106" t="s">
        <v>1930</v>
      </c>
      <c r="O2041" s="158" t="s">
        <v>2154</v>
      </c>
      <c r="P2041" s="158" t="s">
        <v>949</v>
      </c>
      <c r="Q2041" s="158" t="s">
        <v>949</v>
      </c>
      <c r="R2041" s="41" t="s">
        <v>1166</v>
      </c>
      <c r="S2041" s="41" t="s">
        <v>949</v>
      </c>
      <c r="T2041" s="41" t="s">
        <v>949</v>
      </c>
      <c r="U2041" s="41"/>
      <c r="V2041" s="41"/>
      <c r="W2041" s="41"/>
      <c r="X2041" s="41"/>
      <c r="Y2041" s="41"/>
      <c r="Z2041" s="41"/>
      <c r="AA2041" s="41"/>
      <c r="AB2041" s="41"/>
      <c r="AC2041" s="41"/>
      <c r="AD2041" s="41"/>
      <c r="AE2041" s="41"/>
      <c r="AF2041" s="41" t="s">
        <v>304</v>
      </c>
      <c r="AG2041" s="41"/>
      <c r="AH2041" s="41"/>
      <c r="AI2041" s="229"/>
      <c r="AJ2041" s="218">
        <f t="shared" si="183"/>
        <v>1</v>
      </c>
      <c r="AK2041" s="84">
        <f t="shared" si="179"/>
        <v>1</v>
      </c>
    </row>
    <row r="2042" spans="1:37" s="84" customFormat="1" ht="16.5">
      <c r="A2042" s="41"/>
      <c r="B2042" s="41">
        <f t="shared" si="182"/>
        <v>2040</v>
      </c>
      <c r="C2042" s="41" t="s">
        <v>320</v>
      </c>
      <c r="D2042" s="158" t="s">
        <v>2166</v>
      </c>
      <c r="E2042" s="158" t="s">
        <v>2166</v>
      </c>
      <c r="F2042" s="158" t="str">
        <f t="shared" si="185"/>
        <v>D</v>
      </c>
      <c r="G2042" s="41" t="s">
        <v>2169</v>
      </c>
      <c r="H2042" s="158">
        <v>232.17071000000001</v>
      </c>
      <c r="I2042" s="158" t="s">
        <v>949</v>
      </c>
      <c r="J2042" s="158" t="s">
        <v>949</v>
      </c>
      <c r="K2042" s="41" t="s">
        <v>949</v>
      </c>
      <c r="L2042" s="41" t="s">
        <v>2170</v>
      </c>
      <c r="M2042" s="41" t="s">
        <v>949</v>
      </c>
      <c r="N2042" s="106" t="s">
        <v>1930</v>
      </c>
      <c r="O2042" s="158" t="s">
        <v>2154</v>
      </c>
      <c r="P2042" s="158" t="s">
        <v>949</v>
      </c>
      <c r="Q2042" s="158" t="s">
        <v>949</v>
      </c>
      <c r="R2042" s="41" t="s">
        <v>1166</v>
      </c>
      <c r="S2042" s="41" t="s">
        <v>949</v>
      </c>
      <c r="T2042" s="41" t="s">
        <v>949</v>
      </c>
      <c r="U2042" s="41"/>
      <c r="V2042" s="41"/>
      <c r="W2042" s="41"/>
      <c r="X2042" s="41"/>
      <c r="Y2042" s="41"/>
      <c r="Z2042" s="41"/>
      <c r="AA2042" s="41"/>
      <c r="AB2042" s="41"/>
      <c r="AC2042" s="41"/>
      <c r="AD2042" s="41"/>
      <c r="AE2042" s="41"/>
      <c r="AF2042" s="41" t="s">
        <v>304</v>
      </c>
      <c r="AG2042" s="41"/>
      <c r="AH2042" s="41"/>
      <c r="AI2042" s="229"/>
      <c r="AJ2042" s="218">
        <f t="shared" si="183"/>
        <v>1</v>
      </c>
      <c r="AK2042" s="84">
        <f t="shared" si="179"/>
        <v>1</v>
      </c>
    </row>
    <row r="2043" spans="1:37" s="84" customFormat="1" ht="16.5">
      <c r="A2043" s="41"/>
      <c r="B2043" s="41">
        <f t="shared" si="182"/>
        <v>2041</v>
      </c>
      <c r="C2043" s="41" t="s">
        <v>5077</v>
      </c>
      <c r="D2043" s="158" t="s">
        <v>4444</v>
      </c>
      <c r="E2043" s="158" t="s">
        <v>5012</v>
      </c>
      <c r="F2043" s="158" t="str">
        <f t="shared" si="185"/>
        <v>D</v>
      </c>
      <c r="G2043" s="41" t="s">
        <v>4448</v>
      </c>
      <c r="H2043" s="158">
        <v>9.24</v>
      </c>
      <c r="I2043" s="158">
        <v>0.1</v>
      </c>
      <c r="J2043" s="158">
        <v>1.38</v>
      </c>
      <c r="K2043" s="41">
        <v>1.2751200000000001E-2</v>
      </c>
      <c r="L2043" s="41" t="s">
        <v>4449</v>
      </c>
      <c r="M2043" s="41" t="s">
        <v>949</v>
      </c>
      <c r="N2043" s="158" t="s">
        <v>1952</v>
      </c>
      <c r="O2043" s="158" t="s">
        <v>4434</v>
      </c>
      <c r="P2043" s="158" t="s">
        <v>2013</v>
      </c>
      <c r="Q2043" s="158" t="s">
        <v>949</v>
      </c>
      <c r="R2043" s="41" t="s">
        <v>1424</v>
      </c>
      <c r="S2043" s="41" t="s">
        <v>1166</v>
      </c>
      <c r="T2043" s="41" t="s">
        <v>949</v>
      </c>
      <c r="U2043" s="41"/>
      <c r="V2043" s="41"/>
      <c r="W2043" s="41"/>
      <c r="X2043" s="41"/>
      <c r="Y2043" s="41"/>
      <c r="Z2043" s="41"/>
      <c r="AA2043" s="41"/>
      <c r="AB2043" s="41"/>
      <c r="AC2043" s="41"/>
      <c r="AD2043" s="41"/>
      <c r="AE2043" s="41" t="s">
        <v>989</v>
      </c>
      <c r="AF2043" s="41" t="s">
        <v>304</v>
      </c>
      <c r="AG2043" s="790"/>
      <c r="AH2043" s="41"/>
      <c r="AI2043" s="229"/>
      <c r="AJ2043" s="218">
        <f t="shared" si="183"/>
        <v>1</v>
      </c>
      <c r="AK2043" s="84">
        <f t="shared" si="179"/>
        <v>1</v>
      </c>
    </row>
    <row r="2044" spans="1:37" s="84" customFormat="1" ht="16.5">
      <c r="A2044" s="41"/>
      <c r="B2044" s="274">
        <f t="shared" si="182"/>
        <v>2042</v>
      </c>
      <c r="C2044" s="274" t="s">
        <v>5077</v>
      </c>
      <c r="D2044" s="159" t="s">
        <v>2325</v>
      </c>
      <c r="E2044" s="159" t="s">
        <v>2326</v>
      </c>
      <c r="F2044" s="159" t="str">
        <f t="shared" si="185"/>
        <v>D</v>
      </c>
      <c r="G2044" s="274" t="s">
        <v>2328</v>
      </c>
      <c r="H2044" s="159">
        <v>330.540661</v>
      </c>
      <c r="I2044" s="159">
        <v>1</v>
      </c>
      <c r="J2044" s="159" t="s">
        <v>949</v>
      </c>
      <c r="K2044" s="274" t="s">
        <v>949</v>
      </c>
      <c r="L2044" s="274" t="s">
        <v>2329</v>
      </c>
      <c r="M2044" s="274" t="s">
        <v>2110</v>
      </c>
      <c r="N2044" s="159" t="s">
        <v>1253</v>
      </c>
      <c r="O2044" s="159" t="s">
        <v>2096</v>
      </c>
      <c r="P2044" s="159" t="s">
        <v>949</v>
      </c>
      <c r="Q2044" s="159" t="s">
        <v>949</v>
      </c>
      <c r="R2044" s="274" t="s">
        <v>1424</v>
      </c>
      <c r="S2044" s="274" t="s">
        <v>1166</v>
      </c>
      <c r="T2044" s="274" t="s">
        <v>949</v>
      </c>
      <c r="U2044" s="274"/>
      <c r="V2044" s="274"/>
      <c r="W2044" s="274"/>
      <c r="X2044" s="274"/>
      <c r="Y2044" s="274"/>
      <c r="Z2044" s="274"/>
      <c r="AA2044" s="274"/>
      <c r="AB2044" s="274"/>
      <c r="AC2044" s="274"/>
      <c r="AD2044" s="274"/>
      <c r="AE2044" s="274" t="s">
        <v>979</v>
      </c>
      <c r="AF2044" s="274" t="s">
        <v>304</v>
      </c>
      <c r="AG2044" s="957"/>
      <c r="AH2044" s="274"/>
      <c r="AI2044" s="615"/>
      <c r="AJ2044" s="645">
        <f t="shared" si="183"/>
        <v>1</v>
      </c>
      <c r="AK2044" s="84">
        <f t="shared" ref="AK2044:AK2107" si="186">COUNTIFS(E:E,E2044)</f>
        <v>1</v>
      </c>
    </row>
    <row r="2045" spans="1:37" ht="16.5">
      <c r="A2045" s="1018"/>
      <c r="B2045" s="321">
        <f t="shared" si="182"/>
        <v>2043</v>
      </c>
      <c r="C2045" s="321" t="s">
        <v>5077</v>
      </c>
      <c r="D2045" s="323" t="s">
        <v>8330</v>
      </c>
      <c r="E2045" s="323" t="s">
        <v>8331</v>
      </c>
      <c r="F2045" s="323" t="str">
        <f t="shared" si="185"/>
        <v>D</v>
      </c>
      <c r="G2045" s="321" t="s">
        <v>8332</v>
      </c>
      <c r="H2045" s="321" t="s">
        <v>949</v>
      </c>
      <c r="I2045" s="321" t="s">
        <v>949</v>
      </c>
      <c r="J2045" s="321" t="s">
        <v>949</v>
      </c>
      <c r="K2045" s="321" t="s">
        <v>949</v>
      </c>
      <c r="L2045" s="321" t="s">
        <v>8333</v>
      </c>
      <c r="M2045" s="321" t="s">
        <v>949</v>
      </c>
      <c r="N2045" s="323" t="s">
        <v>949</v>
      </c>
      <c r="O2045" s="323" t="s">
        <v>949</v>
      </c>
      <c r="P2045" s="323" t="s">
        <v>949</v>
      </c>
      <c r="Q2045" s="323" t="s">
        <v>949</v>
      </c>
      <c r="R2045" s="321" t="s">
        <v>949</v>
      </c>
      <c r="S2045" s="321" t="s">
        <v>949</v>
      </c>
      <c r="T2045" s="321" t="s">
        <v>949</v>
      </c>
      <c r="U2045" s="321" t="s">
        <v>949</v>
      </c>
      <c r="V2045" s="321" t="s">
        <v>949</v>
      </c>
      <c r="W2045" s="321" t="s">
        <v>949</v>
      </c>
      <c r="X2045" s="321" t="s">
        <v>949</v>
      </c>
      <c r="Y2045" s="321" t="s">
        <v>949</v>
      </c>
      <c r="Z2045" s="321" t="s">
        <v>949</v>
      </c>
      <c r="AA2045" s="321" t="s">
        <v>949</v>
      </c>
      <c r="AB2045" s="321" t="s">
        <v>949</v>
      </c>
      <c r="AC2045" s="321" t="s">
        <v>949</v>
      </c>
      <c r="AD2045" s="321" t="s">
        <v>949</v>
      </c>
      <c r="AE2045" s="1024"/>
      <c r="AF2045" s="1024" t="s">
        <v>757</v>
      </c>
      <c r="AG2045" s="1024" t="s">
        <v>5358</v>
      </c>
      <c r="AH2045" s="1024"/>
      <c r="AI2045" s="998"/>
      <c r="AJ2045" s="998">
        <f t="shared" si="183"/>
        <v>1</v>
      </c>
      <c r="AK2045" s="998">
        <f t="shared" si="186"/>
        <v>1</v>
      </c>
    </row>
    <row r="2046" spans="1:37" s="84" customFormat="1" ht="16.5">
      <c r="A2046" s="41"/>
      <c r="B2046" s="796">
        <f t="shared" si="182"/>
        <v>2044</v>
      </c>
      <c r="C2046" s="796" t="s">
        <v>5077</v>
      </c>
      <c r="D2046" s="797" t="s">
        <v>4429</v>
      </c>
      <c r="E2046" s="797" t="s">
        <v>4431</v>
      </c>
      <c r="F2046" s="797" t="str">
        <f t="shared" si="185"/>
        <v>D</v>
      </c>
      <c r="G2046" s="796" t="s">
        <v>4433</v>
      </c>
      <c r="H2046" s="797">
        <v>9.24</v>
      </c>
      <c r="I2046" s="797">
        <v>0.1</v>
      </c>
      <c r="J2046" s="797" t="s">
        <v>949</v>
      </c>
      <c r="K2046" s="796" t="s">
        <v>949</v>
      </c>
      <c r="L2046" s="796" t="s">
        <v>949</v>
      </c>
      <c r="M2046" s="796" t="s">
        <v>949</v>
      </c>
      <c r="N2046" s="797" t="s">
        <v>1952</v>
      </c>
      <c r="O2046" s="797" t="s">
        <v>4434</v>
      </c>
      <c r="P2046" s="797" t="s">
        <v>949</v>
      </c>
      <c r="Q2046" s="797" t="s">
        <v>949</v>
      </c>
      <c r="R2046" s="796" t="s">
        <v>1424</v>
      </c>
      <c r="S2046" s="796" t="s">
        <v>1166</v>
      </c>
      <c r="T2046" s="796" t="s">
        <v>949</v>
      </c>
      <c r="U2046" s="796"/>
      <c r="V2046" s="796"/>
      <c r="W2046" s="796"/>
      <c r="X2046" s="796"/>
      <c r="Y2046" s="796"/>
      <c r="Z2046" s="796"/>
      <c r="AA2046" s="796"/>
      <c r="AB2046" s="796"/>
      <c r="AC2046" s="796"/>
      <c r="AD2046" s="796"/>
      <c r="AE2046" s="796" t="s">
        <v>1059</v>
      </c>
      <c r="AF2046" s="991" t="s">
        <v>304</v>
      </c>
      <c r="AG2046" s="982"/>
      <c r="AH2046" s="796"/>
      <c r="AI2046" s="850"/>
      <c r="AJ2046" s="978">
        <f t="shared" si="183"/>
        <v>1</v>
      </c>
      <c r="AK2046" s="84">
        <f t="shared" si="186"/>
        <v>1</v>
      </c>
    </row>
    <row r="2047" spans="1:37" ht="16.5">
      <c r="A2047" s="1018"/>
      <c r="B2047" s="29">
        <f t="shared" si="182"/>
        <v>2045</v>
      </c>
      <c r="C2047" s="29" t="s">
        <v>3719</v>
      </c>
      <c r="D2047" s="99" t="s">
        <v>4507</v>
      </c>
      <c r="E2047" s="106" t="s">
        <v>8334</v>
      </c>
      <c r="F2047" s="106" t="str">
        <f t="shared" si="185"/>
        <v>D</v>
      </c>
      <c r="G2047" s="889" t="s">
        <v>4511</v>
      </c>
      <c r="H2047" s="1020">
        <v>68956720</v>
      </c>
      <c r="I2047" s="1020">
        <v>7</v>
      </c>
      <c r="J2047" s="1020" t="s">
        <v>949</v>
      </c>
      <c r="K2047" s="1020" t="s">
        <v>949</v>
      </c>
      <c r="L2047" s="1020" t="s">
        <v>4512</v>
      </c>
      <c r="M2047" s="1020" t="s">
        <v>4194</v>
      </c>
      <c r="N2047" s="1070" t="s">
        <v>3920</v>
      </c>
      <c r="O2047" s="1070" t="s">
        <v>4513</v>
      </c>
      <c r="P2047" s="1070" t="s">
        <v>949</v>
      </c>
      <c r="Q2047" s="1070" t="s">
        <v>949</v>
      </c>
      <c r="R2047" s="1021" t="s">
        <v>3809</v>
      </c>
      <c r="S2047" s="1021" t="s">
        <v>985</v>
      </c>
      <c r="T2047" s="1021" t="s">
        <v>3810</v>
      </c>
      <c r="U2047" s="29" t="s">
        <v>949</v>
      </c>
      <c r="V2047" s="29" t="s">
        <v>949</v>
      </c>
      <c r="W2047" s="29" t="s">
        <v>949</v>
      </c>
      <c r="X2047" s="29" t="s">
        <v>949</v>
      </c>
      <c r="Y2047" s="29" t="s">
        <v>949</v>
      </c>
      <c r="Z2047" s="29" t="s">
        <v>949</v>
      </c>
      <c r="AA2047" s="29" t="s">
        <v>949</v>
      </c>
      <c r="AB2047" s="29" t="s">
        <v>949</v>
      </c>
      <c r="AC2047" s="29" t="s">
        <v>949</v>
      </c>
      <c r="AD2047" s="29" t="s">
        <v>949</v>
      </c>
      <c r="AE2047" s="29" t="s">
        <v>1126</v>
      </c>
      <c r="AF2047" s="998" t="s">
        <v>132</v>
      </c>
      <c r="AG2047" s="998"/>
      <c r="AH2047" s="998"/>
      <c r="AI2047" s="998"/>
      <c r="AJ2047" s="998">
        <f t="shared" si="183"/>
        <v>1</v>
      </c>
      <c r="AK2047" s="998">
        <f t="shared" si="186"/>
        <v>1</v>
      </c>
    </row>
    <row r="2048" spans="1:37" ht="16.5">
      <c r="A2048" s="1018"/>
      <c r="B2048" s="29">
        <f t="shared" si="182"/>
        <v>2046</v>
      </c>
      <c r="C2048" s="29" t="s">
        <v>3719</v>
      </c>
      <c r="D2048" s="99" t="s">
        <v>4514</v>
      </c>
      <c r="E2048" s="106" t="s">
        <v>4516</v>
      </c>
      <c r="F2048" s="106" t="str">
        <f t="shared" si="185"/>
        <v>D</v>
      </c>
      <c r="G2048" s="889" t="s">
        <v>4518</v>
      </c>
      <c r="H2048" s="1020">
        <v>8094900</v>
      </c>
      <c r="I2048" s="1020">
        <v>2</v>
      </c>
      <c r="J2048" s="1020" t="s">
        <v>949</v>
      </c>
      <c r="K2048" s="1020" t="s">
        <v>949</v>
      </c>
      <c r="L2048" s="1020" t="s">
        <v>4519</v>
      </c>
      <c r="M2048" s="1020" t="s">
        <v>1412</v>
      </c>
      <c r="N2048" s="1070" t="s">
        <v>3840</v>
      </c>
      <c r="O2048" s="1070" t="s">
        <v>4202</v>
      </c>
      <c r="P2048" s="1070" t="s">
        <v>949</v>
      </c>
      <c r="Q2048" s="1070" t="s">
        <v>949</v>
      </c>
      <c r="R2048" s="1021" t="s">
        <v>3809</v>
      </c>
      <c r="S2048" s="1021" t="s">
        <v>985</v>
      </c>
      <c r="T2048" s="1021" t="s">
        <v>3810</v>
      </c>
      <c r="U2048" s="29" t="s">
        <v>949</v>
      </c>
      <c r="V2048" s="29" t="s">
        <v>949</v>
      </c>
      <c r="W2048" s="29" t="s">
        <v>949</v>
      </c>
      <c r="X2048" s="29" t="s">
        <v>949</v>
      </c>
      <c r="Y2048" s="29" t="s">
        <v>949</v>
      </c>
      <c r="Z2048" s="29" t="s">
        <v>949</v>
      </c>
      <c r="AA2048" s="29" t="s">
        <v>949</v>
      </c>
      <c r="AB2048" s="29" t="s">
        <v>949</v>
      </c>
      <c r="AC2048" s="29" t="s">
        <v>949</v>
      </c>
      <c r="AD2048" s="29" t="s">
        <v>949</v>
      </c>
      <c r="AE2048" s="29" t="s">
        <v>979</v>
      </c>
      <c r="AF2048" s="998" t="s">
        <v>132</v>
      </c>
      <c r="AG2048" s="998"/>
      <c r="AH2048" s="998"/>
      <c r="AI2048" s="998"/>
      <c r="AJ2048" s="998">
        <f t="shared" si="183"/>
        <v>1</v>
      </c>
      <c r="AK2048" s="998">
        <f t="shared" si="186"/>
        <v>1</v>
      </c>
    </row>
    <row r="2049" spans="1:37" ht="16.5">
      <c r="A2049" s="1018"/>
      <c r="B2049" s="29">
        <f t="shared" si="182"/>
        <v>2047</v>
      </c>
      <c r="C2049" s="29" t="s">
        <v>3719</v>
      </c>
      <c r="D2049" s="99" t="s">
        <v>4990</v>
      </c>
      <c r="E2049" s="106" t="s">
        <v>4543</v>
      </c>
      <c r="F2049" s="106" t="str">
        <f t="shared" si="185"/>
        <v>D</v>
      </c>
      <c r="G2049" s="889" t="s">
        <v>4545</v>
      </c>
      <c r="H2049" s="1020">
        <v>869500</v>
      </c>
      <c r="I2049" s="1020" t="s">
        <v>949</v>
      </c>
      <c r="J2049" s="29" t="s">
        <v>4546</v>
      </c>
      <c r="K2049" s="1020" t="s">
        <v>4547</v>
      </c>
      <c r="L2049" s="1020" t="s">
        <v>4548</v>
      </c>
      <c r="M2049" s="1020" t="s">
        <v>1083</v>
      </c>
      <c r="N2049" s="1070" t="s">
        <v>4549</v>
      </c>
      <c r="O2049" s="1070" t="s">
        <v>949</v>
      </c>
      <c r="P2049" s="1070" t="s">
        <v>949</v>
      </c>
      <c r="Q2049" s="1070" t="s">
        <v>3905</v>
      </c>
      <c r="R2049" s="1021" t="s">
        <v>3906</v>
      </c>
      <c r="S2049" s="1020" t="s">
        <v>3907</v>
      </c>
      <c r="T2049" s="1021"/>
      <c r="U2049" s="29" t="s">
        <v>949</v>
      </c>
      <c r="V2049" s="29" t="s">
        <v>949</v>
      </c>
      <c r="W2049" s="29" t="s">
        <v>949</v>
      </c>
      <c r="X2049" s="29" t="s">
        <v>949</v>
      </c>
      <c r="Y2049" s="29" t="s">
        <v>949</v>
      </c>
      <c r="Z2049" s="29" t="s">
        <v>949</v>
      </c>
      <c r="AA2049" s="29" t="s">
        <v>949</v>
      </c>
      <c r="AB2049" s="29" t="s">
        <v>949</v>
      </c>
      <c r="AC2049" s="29" t="s">
        <v>949</v>
      </c>
      <c r="AD2049" s="29" t="s">
        <v>949</v>
      </c>
      <c r="AE2049" s="29" t="s">
        <v>1059</v>
      </c>
      <c r="AF2049" s="998" t="s">
        <v>132</v>
      </c>
      <c r="AG2049" s="998"/>
      <c r="AH2049" s="998"/>
      <c r="AI2049" s="998"/>
      <c r="AJ2049" s="998">
        <f t="shared" si="183"/>
        <v>1</v>
      </c>
      <c r="AK2049" s="998">
        <f t="shared" si="186"/>
        <v>1</v>
      </c>
    </row>
    <row r="2050" spans="1:37" ht="16.5">
      <c r="A2050" s="1018"/>
      <c r="B2050" s="29">
        <f t="shared" si="182"/>
        <v>2048</v>
      </c>
      <c r="C2050" s="29" t="s">
        <v>3719</v>
      </c>
      <c r="D2050" s="99" t="s">
        <v>4550</v>
      </c>
      <c r="E2050" s="106" t="s">
        <v>4552</v>
      </c>
      <c r="F2050" s="106" t="str">
        <f t="shared" si="185"/>
        <v>D</v>
      </c>
      <c r="G2050" s="889" t="s">
        <v>4554</v>
      </c>
      <c r="H2050" s="1020">
        <v>876700</v>
      </c>
      <c r="I2050" s="1020" t="s">
        <v>949</v>
      </c>
      <c r="J2050" s="29" t="s">
        <v>4546</v>
      </c>
      <c r="K2050" s="1020" t="s">
        <v>4555</v>
      </c>
      <c r="L2050" s="1020" t="s">
        <v>4548</v>
      </c>
      <c r="M2050" s="1020" t="s">
        <v>1083</v>
      </c>
      <c r="N2050" s="1070" t="s">
        <v>4549</v>
      </c>
      <c r="O2050" s="1070" t="s">
        <v>949</v>
      </c>
      <c r="P2050" s="1070" t="s">
        <v>949</v>
      </c>
      <c r="Q2050" s="1070" t="s">
        <v>3905</v>
      </c>
      <c r="R2050" s="1021" t="s">
        <v>3907</v>
      </c>
      <c r="S2050" s="1020" t="s">
        <v>3907</v>
      </c>
      <c r="T2050" s="29" t="s">
        <v>949</v>
      </c>
      <c r="U2050" s="29" t="s">
        <v>949</v>
      </c>
      <c r="V2050" s="29" t="s">
        <v>949</v>
      </c>
      <c r="W2050" s="29" t="s">
        <v>949</v>
      </c>
      <c r="X2050" s="29" t="s">
        <v>949</v>
      </c>
      <c r="Y2050" s="29" t="s">
        <v>949</v>
      </c>
      <c r="Z2050" s="29" t="s">
        <v>949</v>
      </c>
      <c r="AA2050" s="29" t="s">
        <v>949</v>
      </c>
      <c r="AB2050" s="29" t="s">
        <v>949</v>
      </c>
      <c r="AC2050" s="29" t="s">
        <v>949</v>
      </c>
      <c r="AD2050" s="29" t="s">
        <v>949</v>
      </c>
      <c r="AE2050" s="29" t="s">
        <v>1126</v>
      </c>
      <c r="AF2050" s="998" t="s">
        <v>132</v>
      </c>
      <c r="AG2050" s="998"/>
      <c r="AH2050" s="998"/>
      <c r="AI2050" s="998"/>
      <c r="AJ2050" s="998">
        <f t="shared" si="183"/>
        <v>1</v>
      </c>
      <c r="AK2050" s="998">
        <f t="shared" si="186"/>
        <v>1</v>
      </c>
    </row>
    <row r="2051" spans="1:37" ht="16.5">
      <c r="A2051" s="1018"/>
      <c r="B2051" s="29">
        <f t="shared" si="182"/>
        <v>2049</v>
      </c>
      <c r="C2051" s="29" t="s">
        <v>3719</v>
      </c>
      <c r="D2051" s="99" t="s">
        <v>4340</v>
      </c>
      <c r="E2051" s="106" t="s">
        <v>4342</v>
      </c>
      <c r="F2051" s="106" t="str">
        <f t="shared" si="185"/>
        <v>D</v>
      </c>
      <c r="G2051" s="1019" t="s">
        <v>4344</v>
      </c>
      <c r="H2051" s="1020">
        <v>151200000</v>
      </c>
      <c r="I2051" s="1020">
        <v>18</v>
      </c>
      <c r="J2051" s="1020" t="s">
        <v>949</v>
      </c>
      <c r="K2051" s="1020" t="s">
        <v>4345</v>
      </c>
      <c r="L2051" s="1020" t="s">
        <v>4346</v>
      </c>
      <c r="M2051" s="281" t="s">
        <v>5835</v>
      </c>
      <c r="N2051" s="291" t="s">
        <v>5836</v>
      </c>
      <c r="O2051" s="1070" t="s">
        <v>949</v>
      </c>
      <c r="P2051" s="1070" t="s">
        <v>949</v>
      </c>
      <c r="Q2051" s="1070" t="s">
        <v>949</v>
      </c>
      <c r="R2051" s="1021" t="s">
        <v>4022</v>
      </c>
      <c r="S2051" s="1020" t="s">
        <v>986</v>
      </c>
      <c r="T2051" s="29" t="s">
        <v>949</v>
      </c>
      <c r="U2051" s="29" t="s">
        <v>949</v>
      </c>
      <c r="V2051" s="29" t="s">
        <v>949</v>
      </c>
      <c r="W2051" s="29" t="s">
        <v>949</v>
      </c>
      <c r="X2051" s="29" t="s">
        <v>949</v>
      </c>
      <c r="Y2051" s="29" t="s">
        <v>949</v>
      </c>
      <c r="Z2051" s="29" t="s">
        <v>949</v>
      </c>
      <c r="AA2051" s="29" t="s">
        <v>949</v>
      </c>
      <c r="AB2051" s="29" t="s">
        <v>949</v>
      </c>
      <c r="AC2051" s="29" t="s">
        <v>949</v>
      </c>
      <c r="AD2051" s="29" t="s">
        <v>949</v>
      </c>
      <c r="AE2051" s="29" t="s">
        <v>976</v>
      </c>
      <c r="AF2051" s="998" t="s">
        <v>132</v>
      </c>
      <c r="AG2051" s="998"/>
      <c r="AH2051" s="998"/>
      <c r="AI2051" s="998"/>
      <c r="AJ2051" s="998">
        <f t="shared" si="183"/>
        <v>1</v>
      </c>
      <c r="AK2051" s="998">
        <f t="shared" si="186"/>
        <v>1</v>
      </c>
    </row>
    <row r="2052" spans="1:37" ht="16.5">
      <c r="A2052" s="1018"/>
      <c r="B2052" s="29">
        <f t="shared" si="182"/>
        <v>2050</v>
      </c>
      <c r="C2052" s="29" t="s">
        <v>3719</v>
      </c>
      <c r="D2052" s="99" t="s">
        <v>4187</v>
      </c>
      <c r="E2052" s="106" t="s">
        <v>4189</v>
      </c>
      <c r="F2052" s="106" t="str">
        <f t="shared" si="185"/>
        <v>D</v>
      </c>
      <c r="G2052" s="889" t="s">
        <v>4191</v>
      </c>
      <c r="H2052" s="1020">
        <v>68956720</v>
      </c>
      <c r="I2052" s="1020">
        <v>7</v>
      </c>
      <c r="J2052" s="1020" t="s">
        <v>949</v>
      </c>
      <c r="K2052" s="1020" t="s">
        <v>949</v>
      </c>
      <c r="L2052" s="1020" t="s">
        <v>4193</v>
      </c>
      <c r="M2052" s="1020" t="s">
        <v>4194</v>
      </c>
      <c r="N2052" s="1070" t="s">
        <v>3920</v>
      </c>
      <c r="O2052" s="1070" t="s">
        <v>4195</v>
      </c>
      <c r="P2052" s="1070" t="s">
        <v>949</v>
      </c>
      <c r="Q2052" s="1070" t="s">
        <v>949</v>
      </c>
      <c r="R2052" s="1021" t="s">
        <v>3809</v>
      </c>
      <c r="S2052" s="1021" t="s">
        <v>985</v>
      </c>
      <c r="T2052" s="1021" t="s">
        <v>3810</v>
      </c>
      <c r="U2052" s="29" t="s">
        <v>949</v>
      </c>
      <c r="V2052" s="29" t="s">
        <v>949</v>
      </c>
      <c r="W2052" s="29" t="s">
        <v>949</v>
      </c>
      <c r="X2052" s="29" t="s">
        <v>949</v>
      </c>
      <c r="Y2052" s="29" t="s">
        <v>949</v>
      </c>
      <c r="Z2052" s="29" t="s">
        <v>949</v>
      </c>
      <c r="AA2052" s="29" t="s">
        <v>949</v>
      </c>
      <c r="AB2052" s="29" t="s">
        <v>949</v>
      </c>
      <c r="AC2052" s="29" t="s">
        <v>949</v>
      </c>
      <c r="AD2052" s="29" t="s">
        <v>949</v>
      </c>
      <c r="AE2052" s="29" t="s">
        <v>1126</v>
      </c>
      <c r="AF2052" s="998" t="s">
        <v>132</v>
      </c>
      <c r="AG2052" s="998"/>
      <c r="AH2052" s="998"/>
      <c r="AI2052" s="998"/>
      <c r="AJ2052" s="998">
        <f t="shared" si="183"/>
        <v>1</v>
      </c>
      <c r="AK2052" s="998">
        <f t="shared" si="186"/>
        <v>1</v>
      </c>
    </row>
    <row r="2053" spans="1:37" ht="16.5">
      <c r="A2053" s="1018"/>
      <c r="B2053" s="29">
        <f t="shared" si="182"/>
        <v>2051</v>
      </c>
      <c r="C2053" s="29" t="s">
        <v>3719</v>
      </c>
      <c r="D2053" s="99" t="s">
        <v>4196</v>
      </c>
      <c r="E2053" s="106" t="s">
        <v>4198</v>
      </c>
      <c r="F2053" s="106" t="str">
        <f t="shared" si="185"/>
        <v>D</v>
      </c>
      <c r="G2053" s="889" t="s">
        <v>4200</v>
      </c>
      <c r="H2053" s="1020">
        <v>1755189</v>
      </c>
      <c r="I2053" s="1020">
        <v>2</v>
      </c>
      <c r="J2053" s="1020" t="s">
        <v>949</v>
      </c>
      <c r="K2053" s="1020" t="s">
        <v>949</v>
      </c>
      <c r="L2053" s="1020" t="s">
        <v>4201</v>
      </c>
      <c r="M2053" s="1020" t="s">
        <v>1412</v>
      </c>
      <c r="N2053" s="1070" t="s">
        <v>3840</v>
      </c>
      <c r="O2053" s="1070" t="s">
        <v>4202</v>
      </c>
      <c r="P2053" s="1070" t="s">
        <v>949</v>
      </c>
      <c r="Q2053" s="1070" t="s">
        <v>949</v>
      </c>
      <c r="R2053" s="1021" t="s">
        <v>3809</v>
      </c>
      <c r="S2053" s="1021" t="s">
        <v>985</v>
      </c>
      <c r="T2053" s="1021" t="s">
        <v>3810</v>
      </c>
      <c r="U2053" s="29" t="s">
        <v>949</v>
      </c>
      <c r="V2053" s="29" t="s">
        <v>949</v>
      </c>
      <c r="W2053" s="29" t="s">
        <v>949</v>
      </c>
      <c r="X2053" s="29" t="s">
        <v>949</v>
      </c>
      <c r="Y2053" s="29" t="s">
        <v>949</v>
      </c>
      <c r="Z2053" s="29" t="s">
        <v>949</v>
      </c>
      <c r="AA2053" s="29" t="s">
        <v>949</v>
      </c>
      <c r="AB2053" s="29" t="s">
        <v>949</v>
      </c>
      <c r="AC2053" s="29" t="s">
        <v>949</v>
      </c>
      <c r="AD2053" s="29" t="s">
        <v>949</v>
      </c>
      <c r="AE2053" s="29" t="s">
        <v>1244</v>
      </c>
      <c r="AF2053" s="998" t="s">
        <v>132</v>
      </c>
      <c r="AG2053" s="998"/>
      <c r="AH2053" s="998"/>
      <c r="AI2053" s="998"/>
      <c r="AJ2053" s="998">
        <f t="shared" si="183"/>
        <v>1</v>
      </c>
      <c r="AK2053" s="998">
        <f t="shared" si="186"/>
        <v>1</v>
      </c>
    </row>
    <row r="2054" spans="1:37" ht="16.5">
      <c r="A2054" s="1018"/>
      <c r="B2054" s="29">
        <f t="shared" si="182"/>
        <v>2052</v>
      </c>
      <c r="C2054" s="29" t="s">
        <v>3719</v>
      </c>
      <c r="D2054" s="99" t="s">
        <v>5008</v>
      </c>
      <c r="E2054" s="106" t="s">
        <v>4229</v>
      </c>
      <c r="F2054" s="106" t="str">
        <f t="shared" si="185"/>
        <v>D</v>
      </c>
      <c r="G2054" s="1019" t="s">
        <v>4231</v>
      </c>
      <c r="H2054" s="1020">
        <v>246400</v>
      </c>
      <c r="I2054" s="1020" t="s">
        <v>949</v>
      </c>
      <c r="J2054" s="1020" t="s">
        <v>3901</v>
      </c>
      <c r="K2054" s="1020">
        <v>4.9000000000000004</v>
      </c>
      <c r="L2054" s="1020" t="s">
        <v>4232</v>
      </c>
      <c r="M2054" s="1020" t="s">
        <v>1083</v>
      </c>
      <c r="N2054" s="1070" t="s">
        <v>3904</v>
      </c>
      <c r="O2054" s="1070" t="s">
        <v>949</v>
      </c>
      <c r="P2054" s="1070" t="s">
        <v>949</v>
      </c>
      <c r="Q2054" s="1070" t="s">
        <v>4233</v>
      </c>
      <c r="R2054" s="1021" t="s">
        <v>3907</v>
      </c>
      <c r="S2054" s="1020" t="s">
        <v>3907</v>
      </c>
      <c r="T2054" s="29" t="s">
        <v>949</v>
      </c>
      <c r="U2054" s="29" t="s">
        <v>949</v>
      </c>
      <c r="V2054" s="29" t="s">
        <v>949</v>
      </c>
      <c r="W2054" s="29" t="s">
        <v>949</v>
      </c>
      <c r="X2054" s="29" t="s">
        <v>949</v>
      </c>
      <c r="Y2054" s="29" t="s">
        <v>949</v>
      </c>
      <c r="Z2054" s="29" t="s">
        <v>949</v>
      </c>
      <c r="AA2054" s="29" t="s">
        <v>949</v>
      </c>
      <c r="AB2054" s="29" t="s">
        <v>949</v>
      </c>
      <c r="AC2054" s="29" t="s">
        <v>949</v>
      </c>
      <c r="AD2054" s="29" t="s">
        <v>949</v>
      </c>
      <c r="AE2054" s="29" t="s">
        <v>1059</v>
      </c>
      <c r="AF2054" s="998" t="s">
        <v>132</v>
      </c>
      <c r="AG2054" s="998"/>
      <c r="AH2054" s="998"/>
      <c r="AI2054" s="998"/>
      <c r="AJ2054" s="998">
        <f t="shared" si="183"/>
        <v>1</v>
      </c>
      <c r="AK2054" s="998">
        <f t="shared" si="186"/>
        <v>1</v>
      </c>
    </row>
    <row r="2055" spans="1:37" ht="16.5">
      <c r="A2055" s="1018"/>
      <c r="B2055" s="29">
        <f t="shared" si="182"/>
        <v>2053</v>
      </c>
      <c r="C2055" s="29" t="s">
        <v>3719</v>
      </c>
      <c r="D2055" s="99" t="s">
        <v>5009</v>
      </c>
      <c r="E2055" s="106" t="s">
        <v>4236</v>
      </c>
      <c r="F2055" s="106" t="str">
        <f t="shared" si="185"/>
        <v>D</v>
      </c>
      <c r="G2055" s="1019" t="s">
        <v>4238</v>
      </c>
      <c r="H2055" s="1020">
        <v>252700</v>
      </c>
      <c r="I2055" s="1020" t="s">
        <v>949</v>
      </c>
      <c r="J2055" s="1020" t="s">
        <v>3901</v>
      </c>
      <c r="K2055" s="1020">
        <v>5</v>
      </c>
      <c r="L2055" s="1020" t="s">
        <v>4239</v>
      </c>
      <c r="M2055" s="1020" t="s">
        <v>1083</v>
      </c>
      <c r="N2055" s="1070" t="s">
        <v>3904</v>
      </c>
      <c r="O2055" s="1070" t="s">
        <v>949</v>
      </c>
      <c r="P2055" s="1070" t="s">
        <v>949</v>
      </c>
      <c r="Q2055" s="1070" t="s">
        <v>4233</v>
      </c>
      <c r="R2055" s="1021" t="s">
        <v>3907</v>
      </c>
      <c r="S2055" s="1020" t="s">
        <v>3907</v>
      </c>
      <c r="T2055" s="29" t="s">
        <v>949</v>
      </c>
      <c r="U2055" s="29" t="s">
        <v>949</v>
      </c>
      <c r="V2055" s="29" t="s">
        <v>949</v>
      </c>
      <c r="W2055" s="29" t="s">
        <v>949</v>
      </c>
      <c r="X2055" s="29" t="s">
        <v>949</v>
      </c>
      <c r="Y2055" s="29" t="s">
        <v>949</v>
      </c>
      <c r="Z2055" s="29" t="s">
        <v>949</v>
      </c>
      <c r="AA2055" s="29" t="s">
        <v>949</v>
      </c>
      <c r="AB2055" s="29" t="s">
        <v>949</v>
      </c>
      <c r="AC2055" s="29" t="s">
        <v>949</v>
      </c>
      <c r="AD2055" s="29" t="s">
        <v>949</v>
      </c>
      <c r="AE2055" s="29" t="s">
        <v>976</v>
      </c>
      <c r="AF2055" s="998" t="s">
        <v>132</v>
      </c>
      <c r="AG2055" s="998"/>
      <c r="AH2055" s="998"/>
      <c r="AI2055" s="998"/>
      <c r="AJ2055" s="998">
        <f t="shared" si="183"/>
        <v>1</v>
      </c>
      <c r="AK2055" s="998">
        <f t="shared" si="186"/>
        <v>1</v>
      </c>
    </row>
    <row r="2056" spans="1:37" ht="16.5">
      <c r="A2056" s="1018"/>
      <c r="B2056" s="29">
        <f t="shared" si="182"/>
        <v>2054</v>
      </c>
      <c r="C2056" s="14" t="s">
        <v>3719</v>
      </c>
      <c r="D2056" s="106" t="s">
        <v>8335</v>
      </c>
      <c r="E2056" s="106" t="str">
        <f>LEFT(D2056,8)</f>
        <v>TSGD285</v>
      </c>
      <c r="F2056" s="106" t="s">
        <v>979</v>
      </c>
      <c r="G2056" s="175" t="s">
        <v>8336</v>
      </c>
      <c r="H2056" s="29">
        <f>233*184*81</f>
        <v>3472632</v>
      </c>
      <c r="I2056" s="29">
        <v>5</v>
      </c>
      <c r="J2056" s="29" t="s">
        <v>949</v>
      </c>
      <c r="K2056" s="29" t="s">
        <v>949</v>
      </c>
      <c r="L2056" s="29" t="s">
        <v>8337</v>
      </c>
      <c r="M2056" s="1020" t="s">
        <v>1412</v>
      </c>
      <c r="N2056" s="1070" t="s">
        <v>3840</v>
      </c>
      <c r="O2056" s="1070" t="s">
        <v>4202</v>
      </c>
      <c r="P2056" s="106" t="s">
        <v>949</v>
      </c>
      <c r="Q2056" s="106" t="s">
        <v>949</v>
      </c>
      <c r="R2056" s="29" t="s">
        <v>3809</v>
      </c>
      <c r="S2056" s="29" t="s">
        <v>949</v>
      </c>
      <c r="T2056" s="29" t="s">
        <v>949</v>
      </c>
      <c r="U2056" s="29" t="s">
        <v>949</v>
      </c>
      <c r="V2056" s="29" t="s">
        <v>949</v>
      </c>
      <c r="W2056" s="29" t="s">
        <v>949</v>
      </c>
      <c r="X2056" s="29" t="s">
        <v>949</v>
      </c>
      <c r="Y2056" s="29" t="s">
        <v>949</v>
      </c>
      <c r="Z2056" s="29" t="s">
        <v>949</v>
      </c>
      <c r="AA2056" s="29" t="s">
        <v>949</v>
      </c>
      <c r="AB2056" s="29" t="s">
        <v>949</v>
      </c>
      <c r="AC2056" s="29" t="s">
        <v>949</v>
      </c>
      <c r="AD2056" s="29" t="s">
        <v>949</v>
      </c>
      <c r="AE2056" s="998" t="s">
        <v>1126</v>
      </c>
      <c r="AF2056" s="998" t="s">
        <v>132</v>
      </c>
      <c r="AG2056" s="998"/>
      <c r="AH2056" s="998"/>
      <c r="AI2056" s="998"/>
      <c r="AJ2056" s="998">
        <f t="shared" si="183"/>
        <v>1</v>
      </c>
      <c r="AK2056" s="998">
        <f t="shared" si="186"/>
        <v>1</v>
      </c>
    </row>
    <row r="2057" spans="1:37" ht="16.5">
      <c r="A2057" s="1055"/>
      <c r="B2057" s="29">
        <f t="shared" si="182"/>
        <v>2055</v>
      </c>
      <c r="C2057" s="29" t="s">
        <v>3719</v>
      </c>
      <c r="D2057" s="106" t="s">
        <v>4562</v>
      </c>
      <c r="E2057" s="106" t="s">
        <v>4562</v>
      </c>
      <c r="F2057" s="106" t="str">
        <f>MID(D2057,4,1)</f>
        <v>D</v>
      </c>
      <c r="G2057" s="29" t="s">
        <v>4564</v>
      </c>
      <c r="H2057" s="1020">
        <v>355080</v>
      </c>
      <c r="I2057" s="1020">
        <v>3</v>
      </c>
      <c r="J2057" s="1020" t="s">
        <v>949</v>
      </c>
      <c r="K2057" s="1020" t="s">
        <v>949</v>
      </c>
      <c r="L2057" s="29" t="s">
        <v>4565</v>
      </c>
      <c r="M2057" s="1020" t="s">
        <v>4029</v>
      </c>
      <c r="N2057" s="1070" t="s">
        <v>4566</v>
      </c>
      <c r="O2057" s="1070" t="s">
        <v>4567</v>
      </c>
      <c r="P2057" s="1070" t="s">
        <v>949</v>
      </c>
      <c r="Q2057" s="1070" t="s">
        <v>949</v>
      </c>
      <c r="R2057" s="29" t="s">
        <v>3836</v>
      </c>
      <c r="S2057" s="29" t="s">
        <v>949</v>
      </c>
      <c r="T2057" s="29" t="s">
        <v>949</v>
      </c>
      <c r="U2057" s="29" t="s">
        <v>949</v>
      </c>
      <c r="V2057" s="29" t="s">
        <v>949</v>
      </c>
      <c r="W2057" s="29" t="s">
        <v>949</v>
      </c>
      <c r="X2057" s="29" t="s">
        <v>949</v>
      </c>
      <c r="Y2057" s="29" t="s">
        <v>949</v>
      </c>
      <c r="Z2057" s="29" t="s">
        <v>949</v>
      </c>
      <c r="AA2057" s="29" t="s">
        <v>949</v>
      </c>
      <c r="AB2057" s="29" t="s">
        <v>949</v>
      </c>
      <c r="AC2057" s="29" t="s">
        <v>949</v>
      </c>
      <c r="AD2057" s="29" t="s">
        <v>949</v>
      </c>
      <c r="AE2057" s="29" t="s">
        <v>989</v>
      </c>
      <c r="AF2057" s="998" t="s">
        <v>132</v>
      </c>
      <c r="AG2057" s="998"/>
      <c r="AH2057" s="29"/>
      <c r="AI2057" s="998"/>
      <c r="AJ2057" s="998">
        <f t="shared" si="183"/>
        <v>1</v>
      </c>
      <c r="AK2057" s="998">
        <f t="shared" si="186"/>
        <v>1</v>
      </c>
    </row>
    <row r="2058" spans="1:37" ht="16.5">
      <c r="A2058" s="1018"/>
      <c r="B2058" s="29">
        <f t="shared" si="182"/>
        <v>2056</v>
      </c>
      <c r="C2058" s="29" t="s">
        <v>3719</v>
      </c>
      <c r="D2058" s="99" t="s">
        <v>4253</v>
      </c>
      <c r="E2058" s="106" t="s">
        <v>4255</v>
      </c>
      <c r="F2058" s="106" t="str">
        <f>MID(D2058,4,1)</f>
        <v>D</v>
      </c>
      <c r="G2058" s="1019" t="s">
        <v>4257</v>
      </c>
      <c r="H2058" s="1020">
        <v>135</v>
      </c>
      <c r="I2058" s="1020">
        <v>0.05</v>
      </c>
      <c r="J2058" s="1020" t="s">
        <v>949</v>
      </c>
      <c r="K2058" s="1020" t="s">
        <v>949</v>
      </c>
      <c r="L2058" s="1020" t="s">
        <v>4258</v>
      </c>
      <c r="M2058" s="1020" t="s">
        <v>2769</v>
      </c>
      <c r="N2058" s="1070" t="s">
        <v>1413</v>
      </c>
      <c r="O2058" s="1070" t="s">
        <v>949</v>
      </c>
      <c r="P2058" s="1070" t="s">
        <v>949</v>
      </c>
      <c r="Q2058" s="1070" t="s">
        <v>949</v>
      </c>
      <c r="R2058" s="1021" t="s">
        <v>1166</v>
      </c>
      <c r="S2058" s="1020" t="s">
        <v>986</v>
      </c>
      <c r="T2058" s="29" t="s">
        <v>949</v>
      </c>
      <c r="U2058" s="29" t="s">
        <v>949</v>
      </c>
      <c r="V2058" s="29" t="s">
        <v>949</v>
      </c>
      <c r="W2058" s="29" t="s">
        <v>949</v>
      </c>
      <c r="X2058" s="29" t="s">
        <v>949</v>
      </c>
      <c r="Y2058" s="29" t="s">
        <v>949</v>
      </c>
      <c r="Z2058" s="29" t="s">
        <v>949</v>
      </c>
      <c r="AA2058" s="29" t="s">
        <v>949</v>
      </c>
      <c r="AB2058" s="29" t="s">
        <v>949</v>
      </c>
      <c r="AC2058" s="29" t="s">
        <v>949</v>
      </c>
      <c r="AD2058" s="29" t="s">
        <v>949</v>
      </c>
      <c r="AE2058" s="29" t="s">
        <v>976</v>
      </c>
      <c r="AF2058" s="998" t="s">
        <v>132</v>
      </c>
      <c r="AG2058" s="998"/>
      <c r="AH2058" s="998"/>
      <c r="AI2058" s="998"/>
      <c r="AJ2058" s="998">
        <f t="shared" si="183"/>
        <v>1</v>
      </c>
      <c r="AK2058" s="998">
        <f t="shared" si="186"/>
        <v>1</v>
      </c>
    </row>
    <row r="2059" spans="1:37" ht="16.5">
      <c r="A2059" s="1018"/>
      <c r="B2059" s="29">
        <f t="shared" si="182"/>
        <v>2057</v>
      </c>
      <c r="C2059" s="29" t="s">
        <v>3719</v>
      </c>
      <c r="D2059" s="99" t="s">
        <v>4347</v>
      </c>
      <c r="E2059" s="106" t="s">
        <v>4349</v>
      </c>
      <c r="F2059" s="106" t="str">
        <f>MID(D2059,4,1)</f>
        <v>D</v>
      </c>
      <c r="G2059" s="1019" t="s">
        <v>4351</v>
      </c>
      <c r="H2059" s="1020">
        <v>5757500</v>
      </c>
      <c r="I2059" s="1020">
        <v>5</v>
      </c>
      <c r="J2059" s="1020" t="s">
        <v>949</v>
      </c>
      <c r="K2059" s="1020" t="s">
        <v>949</v>
      </c>
      <c r="L2059" s="1020" t="s">
        <v>4352</v>
      </c>
      <c r="M2059" s="1020" t="s">
        <v>4029</v>
      </c>
      <c r="N2059" s="1070" t="s">
        <v>4086</v>
      </c>
      <c r="O2059" s="1070" t="s">
        <v>4353</v>
      </c>
      <c r="P2059" s="1070" t="s">
        <v>949</v>
      </c>
      <c r="Q2059" s="1070" t="s">
        <v>949</v>
      </c>
      <c r="R2059" s="1021" t="s">
        <v>985</v>
      </c>
      <c r="S2059" s="1020" t="s">
        <v>986</v>
      </c>
      <c r="T2059" s="29" t="s">
        <v>949</v>
      </c>
      <c r="U2059" s="29" t="s">
        <v>949</v>
      </c>
      <c r="V2059" s="29" t="s">
        <v>949</v>
      </c>
      <c r="W2059" s="29" t="s">
        <v>949</v>
      </c>
      <c r="X2059" s="29" t="s">
        <v>949</v>
      </c>
      <c r="Y2059" s="29" t="s">
        <v>949</v>
      </c>
      <c r="Z2059" s="29" t="s">
        <v>949</v>
      </c>
      <c r="AA2059" s="29" t="s">
        <v>949</v>
      </c>
      <c r="AB2059" s="29" t="s">
        <v>949</v>
      </c>
      <c r="AC2059" s="29" t="s">
        <v>949</v>
      </c>
      <c r="AD2059" s="29" t="s">
        <v>949</v>
      </c>
      <c r="AE2059" s="29" t="s">
        <v>976</v>
      </c>
      <c r="AF2059" s="998" t="s">
        <v>132</v>
      </c>
      <c r="AG2059" s="998"/>
      <c r="AH2059" s="998"/>
      <c r="AI2059" s="998"/>
      <c r="AJ2059" s="998">
        <f t="shared" si="183"/>
        <v>1</v>
      </c>
      <c r="AK2059" s="998">
        <f t="shared" si="186"/>
        <v>1</v>
      </c>
    </row>
    <row r="2060" spans="1:37" ht="16.5">
      <c r="A2060" s="1018"/>
      <c r="B2060" s="29">
        <f t="shared" si="182"/>
        <v>2058</v>
      </c>
      <c r="C2060" s="29" t="s">
        <v>3719</v>
      </c>
      <c r="D2060" s="99" t="s">
        <v>4622</v>
      </c>
      <c r="E2060" s="106" t="s">
        <v>4624</v>
      </c>
      <c r="F2060" s="106" t="str">
        <f>MID(D2060,4,1)</f>
        <v>D</v>
      </c>
      <c r="G2060" s="1053" t="s">
        <v>4626</v>
      </c>
      <c r="H2060" s="1020">
        <v>5405000</v>
      </c>
      <c r="I2060" s="1020">
        <v>5</v>
      </c>
      <c r="J2060" s="1020" t="s">
        <v>949</v>
      </c>
      <c r="K2060" s="1020" t="s">
        <v>949</v>
      </c>
      <c r="L2060" s="1020" t="s">
        <v>4627</v>
      </c>
      <c r="M2060" s="1020" t="s">
        <v>4029</v>
      </c>
      <c r="N2060" s="1070" t="s">
        <v>4086</v>
      </c>
      <c r="O2060" s="1070" t="s">
        <v>4353</v>
      </c>
      <c r="P2060" s="1070" t="s">
        <v>949</v>
      </c>
      <c r="Q2060" s="1070" t="s">
        <v>949</v>
      </c>
      <c r="R2060" s="1021" t="s">
        <v>985</v>
      </c>
      <c r="S2060" s="1020" t="s">
        <v>986</v>
      </c>
      <c r="T2060" s="29" t="s">
        <v>949</v>
      </c>
      <c r="U2060" s="29" t="s">
        <v>949</v>
      </c>
      <c r="V2060" s="29" t="s">
        <v>949</v>
      </c>
      <c r="W2060" s="29" t="s">
        <v>949</v>
      </c>
      <c r="X2060" s="29" t="s">
        <v>949</v>
      </c>
      <c r="Y2060" s="29" t="s">
        <v>949</v>
      </c>
      <c r="Z2060" s="29" t="s">
        <v>949</v>
      </c>
      <c r="AA2060" s="29" t="s">
        <v>949</v>
      </c>
      <c r="AB2060" s="29" t="s">
        <v>949</v>
      </c>
      <c r="AC2060" s="29" t="s">
        <v>949</v>
      </c>
      <c r="AD2060" s="29" t="s">
        <v>949</v>
      </c>
      <c r="AE2060" s="29" t="s">
        <v>976</v>
      </c>
      <c r="AF2060" s="998" t="s">
        <v>132</v>
      </c>
      <c r="AG2060" s="998"/>
      <c r="AH2060" s="998"/>
      <c r="AI2060" s="998"/>
      <c r="AJ2060" s="998">
        <f t="shared" si="183"/>
        <v>1</v>
      </c>
      <c r="AK2060" s="998">
        <f t="shared" si="186"/>
        <v>1</v>
      </c>
    </row>
    <row r="2061" spans="1:37" ht="16.5">
      <c r="A2061" s="1018"/>
      <c r="B2061" s="29">
        <f t="shared" si="182"/>
        <v>2059</v>
      </c>
      <c r="C2061" s="29" t="s">
        <v>3719</v>
      </c>
      <c r="D2061" s="99" t="s">
        <v>4628</v>
      </c>
      <c r="E2061" s="106" t="s">
        <v>4630</v>
      </c>
      <c r="F2061" s="106" t="str">
        <f>MID(D2061,4,1)</f>
        <v>D</v>
      </c>
      <c r="G2061" s="1019" t="s">
        <v>4632</v>
      </c>
      <c r="H2061" s="1020">
        <v>577000</v>
      </c>
      <c r="I2061" s="1020">
        <v>5</v>
      </c>
      <c r="J2061" s="1020" t="s">
        <v>949</v>
      </c>
      <c r="K2061" s="1020" t="s">
        <v>4027</v>
      </c>
      <c r="L2061" s="1020" t="s">
        <v>4633</v>
      </c>
      <c r="M2061" s="1020" t="s">
        <v>4029</v>
      </c>
      <c r="N2061" s="1070" t="s">
        <v>4030</v>
      </c>
      <c r="O2061" s="1070" t="s">
        <v>949</v>
      </c>
      <c r="P2061" s="1070" t="s">
        <v>949</v>
      </c>
      <c r="Q2061" s="1070" t="s">
        <v>949</v>
      </c>
      <c r="R2061" s="1021" t="s">
        <v>4022</v>
      </c>
      <c r="S2061" s="1020" t="s">
        <v>986</v>
      </c>
      <c r="T2061" s="29" t="s">
        <v>949</v>
      </c>
      <c r="U2061" s="29" t="s">
        <v>949</v>
      </c>
      <c r="V2061" s="29" t="s">
        <v>949</v>
      </c>
      <c r="W2061" s="29" t="s">
        <v>949</v>
      </c>
      <c r="X2061" s="29" t="s">
        <v>949</v>
      </c>
      <c r="Y2061" s="29" t="s">
        <v>949</v>
      </c>
      <c r="Z2061" s="29" t="s">
        <v>949</v>
      </c>
      <c r="AA2061" s="29" t="s">
        <v>949</v>
      </c>
      <c r="AB2061" s="29" t="s">
        <v>949</v>
      </c>
      <c r="AC2061" s="29" t="s">
        <v>949</v>
      </c>
      <c r="AD2061" s="29" t="s">
        <v>949</v>
      </c>
      <c r="AE2061" s="29" t="s">
        <v>976</v>
      </c>
      <c r="AF2061" s="998" t="s">
        <v>132</v>
      </c>
      <c r="AG2061" s="998"/>
      <c r="AH2061" s="998"/>
      <c r="AI2061" s="998"/>
      <c r="AJ2061" s="998">
        <f t="shared" si="183"/>
        <v>1</v>
      </c>
      <c r="AK2061" s="998">
        <f t="shared" si="186"/>
        <v>1</v>
      </c>
    </row>
    <row r="2062" spans="1:37" ht="16.5">
      <c r="A2062" s="1018"/>
      <c r="B2062" s="961">
        <f t="shared" si="182"/>
        <v>2060</v>
      </c>
      <c r="C2062" s="963" t="s">
        <v>3719</v>
      </c>
      <c r="D2062" s="962" t="s">
        <v>8338</v>
      </c>
      <c r="E2062" s="962" t="str">
        <f>LEFT(D2062,8)</f>
        <v>TSGD291</v>
      </c>
      <c r="F2062" s="962" t="s">
        <v>979</v>
      </c>
      <c r="G2062" s="963" t="s">
        <v>4638</v>
      </c>
      <c r="H2062" s="961" t="s">
        <v>949</v>
      </c>
      <c r="I2062" s="961" t="s">
        <v>949</v>
      </c>
      <c r="J2062" s="961" t="s">
        <v>949</v>
      </c>
      <c r="K2062" s="961" t="s">
        <v>949</v>
      </c>
      <c r="L2062" s="961" t="s">
        <v>949</v>
      </c>
      <c r="M2062" s="961" t="s">
        <v>949</v>
      </c>
      <c r="N2062" s="962"/>
      <c r="O2062" s="962" t="s">
        <v>949</v>
      </c>
      <c r="P2062" s="962" t="s">
        <v>949</v>
      </c>
      <c r="Q2062" s="962" t="s">
        <v>949</v>
      </c>
      <c r="R2062" s="961" t="s">
        <v>986</v>
      </c>
      <c r="S2062" s="997" t="s">
        <v>949</v>
      </c>
      <c r="T2062" s="997" t="s">
        <v>949</v>
      </c>
      <c r="U2062" s="997" t="s">
        <v>949</v>
      </c>
      <c r="V2062" s="997" t="s">
        <v>949</v>
      </c>
      <c r="W2062" s="997" t="s">
        <v>949</v>
      </c>
      <c r="X2062" s="997" t="s">
        <v>949</v>
      </c>
      <c r="Y2062" s="997" t="s">
        <v>949</v>
      </c>
      <c r="Z2062" s="997" t="s">
        <v>949</v>
      </c>
      <c r="AA2062" s="997" t="s">
        <v>949</v>
      </c>
      <c r="AB2062" s="997" t="s">
        <v>949</v>
      </c>
      <c r="AC2062" s="997" t="s">
        <v>949</v>
      </c>
      <c r="AD2062" s="997" t="s">
        <v>949</v>
      </c>
      <c r="AE2062" s="997"/>
      <c r="AF2062" s="997" t="s">
        <v>132</v>
      </c>
      <c r="AG2062" s="997" t="s">
        <v>5342</v>
      </c>
      <c r="AH2062" s="997"/>
      <c r="AI2062" s="997"/>
      <c r="AJ2062" s="997">
        <f t="shared" si="183"/>
        <v>1</v>
      </c>
      <c r="AK2062" s="997">
        <f t="shared" si="186"/>
        <v>1</v>
      </c>
    </row>
    <row r="2063" spans="1:37" ht="16.5">
      <c r="A2063" s="1018"/>
      <c r="B2063" s="29">
        <f t="shared" si="182"/>
        <v>2061</v>
      </c>
      <c r="C2063" s="29" t="s">
        <v>3719</v>
      </c>
      <c r="D2063" s="99" t="s">
        <v>4640</v>
      </c>
      <c r="E2063" s="106" t="s">
        <v>4642</v>
      </c>
      <c r="F2063" s="106" t="str">
        <f t="shared" ref="F2063:F2094" si="187">MID(D2063,4,1)</f>
        <v>D</v>
      </c>
      <c r="G2063" s="1019" t="s">
        <v>4644</v>
      </c>
      <c r="H2063" s="1020">
        <v>547500</v>
      </c>
      <c r="I2063" s="1020">
        <v>5</v>
      </c>
      <c r="J2063" s="1020" t="s">
        <v>949</v>
      </c>
      <c r="K2063" s="1020" t="s">
        <v>4027</v>
      </c>
      <c r="L2063" s="1020" t="s">
        <v>4645</v>
      </c>
      <c r="M2063" s="1020" t="s">
        <v>4029</v>
      </c>
      <c r="N2063" s="1070" t="s">
        <v>4030</v>
      </c>
      <c r="O2063" s="1070" t="s">
        <v>949</v>
      </c>
      <c r="P2063" s="1070" t="s">
        <v>949</v>
      </c>
      <c r="Q2063" s="1070" t="s">
        <v>949</v>
      </c>
      <c r="R2063" s="1021" t="s">
        <v>4022</v>
      </c>
      <c r="S2063" s="1020" t="s">
        <v>986</v>
      </c>
      <c r="T2063" s="29" t="s">
        <v>949</v>
      </c>
      <c r="U2063" s="29" t="s">
        <v>949</v>
      </c>
      <c r="V2063" s="29" t="s">
        <v>949</v>
      </c>
      <c r="W2063" s="29" t="s">
        <v>949</v>
      </c>
      <c r="X2063" s="29" t="s">
        <v>949</v>
      </c>
      <c r="Y2063" s="29" t="s">
        <v>949</v>
      </c>
      <c r="Z2063" s="29" t="s">
        <v>949</v>
      </c>
      <c r="AA2063" s="29" t="s">
        <v>949</v>
      </c>
      <c r="AB2063" s="29" t="s">
        <v>949</v>
      </c>
      <c r="AC2063" s="29" t="s">
        <v>949</v>
      </c>
      <c r="AD2063" s="29" t="s">
        <v>949</v>
      </c>
      <c r="AE2063" s="29" t="s">
        <v>976</v>
      </c>
      <c r="AF2063" s="998" t="s">
        <v>132</v>
      </c>
      <c r="AG2063" s="998"/>
      <c r="AH2063" s="998"/>
      <c r="AI2063" s="998"/>
      <c r="AJ2063" s="998">
        <f t="shared" si="183"/>
        <v>1</v>
      </c>
      <c r="AK2063" s="998">
        <f t="shared" si="186"/>
        <v>1</v>
      </c>
    </row>
    <row r="2064" spans="1:37" ht="16.5">
      <c r="A2064" s="1018"/>
      <c r="B2064" s="29">
        <f t="shared" si="182"/>
        <v>2062</v>
      </c>
      <c r="C2064" s="1019" t="s">
        <v>3719</v>
      </c>
      <c r="D2064" s="155" t="s">
        <v>8339</v>
      </c>
      <c r="E2064" s="106" t="str">
        <f>LEFT(D2064,7)</f>
        <v>TSGD293</v>
      </c>
      <c r="F2064" s="106" t="str">
        <f t="shared" si="187"/>
        <v>D</v>
      </c>
      <c r="G2064" s="1054" t="s">
        <v>4371</v>
      </c>
      <c r="H2064" s="1020">
        <v>179500</v>
      </c>
      <c r="I2064" s="1020">
        <v>5</v>
      </c>
      <c r="J2064" s="1020" t="s">
        <v>949</v>
      </c>
      <c r="K2064" s="1020" t="s">
        <v>4027</v>
      </c>
      <c r="L2064" s="1020" t="s">
        <v>4372</v>
      </c>
      <c r="M2064" s="1020" t="s">
        <v>4029</v>
      </c>
      <c r="N2064" s="1070" t="s">
        <v>4030</v>
      </c>
      <c r="O2064" s="1070" t="s">
        <v>949</v>
      </c>
      <c r="P2064" s="1070" t="s">
        <v>949</v>
      </c>
      <c r="Q2064" s="1070" t="s">
        <v>949</v>
      </c>
      <c r="R2064" s="1021" t="s">
        <v>4022</v>
      </c>
      <c r="S2064" s="1020" t="s">
        <v>986</v>
      </c>
      <c r="T2064" s="29" t="s">
        <v>949</v>
      </c>
      <c r="U2064" s="29" t="s">
        <v>949</v>
      </c>
      <c r="V2064" s="29" t="s">
        <v>949</v>
      </c>
      <c r="W2064" s="29" t="s">
        <v>949</v>
      </c>
      <c r="X2064" s="29" t="s">
        <v>949</v>
      </c>
      <c r="Y2064" s="29" t="s">
        <v>949</v>
      </c>
      <c r="Z2064" s="29" t="s">
        <v>949</v>
      </c>
      <c r="AA2064" s="29" t="s">
        <v>949</v>
      </c>
      <c r="AB2064" s="29" t="s">
        <v>949</v>
      </c>
      <c r="AC2064" s="29" t="s">
        <v>949</v>
      </c>
      <c r="AD2064" s="29" t="s">
        <v>949</v>
      </c>
      <c r="AE2064" s="29" t="s">
        <v>976</v>
      </c>
      <c r="AF2064" s="998" t="s">
        <v>132</v>
      </c>
      <c r="AG2064" s="998"/>
      <c r="AH2064" s="998"/>
      <c r="AI2064" s="998"/>
      <c r="AJ2064" s="998">
        <f t="shared" si="183"/>
        <v>1</v>
      </c>
      <c r="AK2064" s="998">
        <f t="shared" si="186"/>
        <v>1</v>
      </c>
    </row>
    <row r="2065" spans="1:37" ht="16.5">
      <c r="A2065" s="1018"/>
      <c r="B2065" s="29">
        <f t="shared" si="182"/>
        <v>2063</v>
      </c>
      <c r="C2065" s="29" t="s">
        <v>3719</v>
      </c>
      <c r="D2065" s="99" t="s">
        <v>4373</v>
      </c>
      <c r="E2065" s="106" t="s">
        <v>4375</v>
      </c>
      <c r="F2065" s="106" t="str">
        <f t="shared" si="187"/>
        <v>D</v>
      </c>
      <c r="G2065" s="1019" t="s">
        <v>4377</v>
      </c>
      <c r="H2065" s="1020">
        <v>359000</v>
      </c>
      <c r="I2065" s="1020">
        <v>5</v>
      </c>
      <c r="J2065" s="1020" t="s">
        <v>949</v>
      </c>
      <c r="K2065" s="1020" t="s">
        <v>4027</v>
      </c>
      <c r="L2065" s="1020" t="s">
        <v>4378</v>
      </c>
      <c r="M2065" s="1020" t="s">
        <v>4029</v>
      </c>
      <c r="N2065" s="1070" t="s">
        <v>4030</v>
      </c>
      <c r="O2065" s="1070" t="s">
        <v>949</v>
      </c>
      <c r="P2065" s="1070" t="s">
        <v>949</v>
      </c>
      <c r="Q2065" s="1070" t="s">
        <v>949</v>
      </c>
      <c r="R2065" s="1021" t="s">
        <v>4022</v>
      </c>
      <c r="S2065" s="1020" t="s">
        <v>986</v>
      </c>
      <c r="T2065" s="29" t="s">
        <v>949</v>
      </c>
      <c r="U2065" s="29" t="s">
        <v>949</v>
      </c>
      <c r="V2065" s="29" t="s">
        <v>949</v>
      </c>
      <c r="W2065" s="29" t="s">
        <v>949</v>
      </c>
      <c r="X2065" s="29" t="s">
        <v>949</v>
      </c>
      <c r="Y2065" s="29" t="s">
        <v>949</v>
      </c>
      <c r="Z2065" s="29" t="s">
        <v>949</v>
      </c>
      <c r="AA2065" s="29" t="s">
        <v>949</v>
      </c>
      <c r="AB2065" s="29" t="s">
        <v>949</v>
      </c>
      <c r="AC2065" s="29" t="s">
        <v>949</v>
      </c>
      <c r="AD2065" s="29" t="s">
        <v>949</v>
      </c>
      <c r="AE2065" s="29" t="s">
        <v>976</v>
      </c>
      <c r="AF2065" s="998" t="s">
        <v>132</v>
      </c>
      <c r="AG2065" s="998"/>
      <c r="AH2065" s="998"/>
      <c r="AI2065" s="998"/>
      <c r="AJ2065" s="998">
        <f t="shared" si="183"/>
        <v>1</v>
      </c>
      <c r="AK2065" s="998">
        <f t="shared" si="186"/>
        <v>1</v>
      </c>
    </row>
    <row r="2066" spans="1:37" ht="16.5">
      <c r="A2066" s="1018"/>
      <c r="B2066" s="29">
        <f t="shared" si="182"/>
        <v>2064</v>
      </c>
      <c r="C2066" s="29" t="s">
        <v>3719</v>
      </c>
      <c r="D2066" s="99" t="s">
        <v>4354</v>
      </c>
      <c r="E2066" s="106" t="s">
        <v>4356</v>
      </c>
      <c r="F2066" s="106" t="str">
        <f t="shared" si="187"/>
        <v>D</v>
      </c>
      <c r="G2066" s="1019" t="s">
        <v>4358</v>
      </c>
      <c r="H2066" s="1020">
        <v>588000</v>
      </c>
      <c r="I2066" s="1020">
        <v>5</v>
      </c>
      <c r="J2066" s="1020" t="s">
        <v>949</v>
      </c>
      <c r="K2066" s="1020" t="s">
        <v>4027</v>
      </c>
      <c r="L2066" s="1020" t="s">
        <v>4359</v>
      </c>
      <c r="M2066" s="1020" t="s">
        <v>4029</v>
      </c>
      <c r="N2066" s="1070" t="s">
        <v>4030</v>
      </c>
      <c r="O2066" s="1070" t="s">
        <v>949</v>
      </c>
      <c r="P2066" s="1070" t="s">
        <v>949</v>
      </c>
      <c r="Q2066" s="1070" t="s">
        <v>949</v>
      </c>
      <c r="R2066" s="1021" t="s">
        <v>4022</v>
      </c>
      <c r="S2066" s="1020" t="s">
        <v>986</v>
      </c>
      <c r="T2066" s="29" t="s">
        <v>949</v>
      </c>
      <c r="U2066" s="29" t="s">
        <v>949</v>
      </c>
      <c r="V2066" s="29" t="s">
        <v>949</v>
      </c>
      <c r="W2066" s="29" t="s">
        <v>949</v>
      </c>
      <c r="X2066" s="29" t="s">
        <v>949</v>
      </c>
      <c r="Y2066" s="29" t="s">
        <v>949</v>
      </c>
      <c r="Z2066" s="29" t="s">
        <v>949</v>
      </c>
      <c r="AA2066" s="29" t="s">
        <v>949</v>
      </c>
      <c r="AB2066" s="29" t="s">
        <v>949</v>
      </c>
      <c r="AC2066" s="29" t="s">
        <v>949</v>
      </c>
      <c r="AD2066" s="29" t="s">
        <v>949</v>
      </c>
      <c r="AE2066" s="29" t="s">
        <v>976</v>
      </c>
      <c r="AF2066" s="998" t="s">
        <v>132</v>
      </c>
      <c r="AG2066" s="998"/>
      <c r="AH2066" s="998"/>
      <c r="AI2066" s="998"/>
      <c r="AJ2066" s="998">
        <f t="shared" si="183"/>
        <v>1</v>
      </c>
      <c r="AK2066" s="998">
        <f t="shared" si="186"/>
        <v>1</v>
      </c>
    </row>
    <row r="2067" spans="1:37" ht="16.5">
      <c r="A2067" s="1018"/>
      <c r="B2067" s="29">
        <f t="shared" si="182"/>
        <v>2065</v>
      </c>
      <c r="C2067" s="29" t="s">
        <v>3719</v>
      </c>
      <c r="D2067" s="99" t="s">
        <v>4361</v>
      </c>
      <c r="E2067" s="106" t="s">
        <v>4363</v>
      </c>
      <c r="F2067" s="106" t="str">
        <f t="shared" si="187"/>
        <v>D</v>
      </c>
      <c r="G2067" s="1019" t="s">
        <v>4365</v>
      </c>
      <c r="H2067" s="1020">
        <v>538500</v>
      </c>
      <c r="I2067" s="1020">
        <v>5</v>
      </c>
      <c r="J2067" s="1020" t="s">
        <v>949</v>
      </c>
      <c r="K2067" s="1020" t="s">
        <v>4027</v>
      </c>
      <c r="L2067" s="1020" t="s">
        <v>4366</v>
      </c>
      <c r="M2067" s="1020" t="s">
        <v>4029</v>
      </c>
      <c r="N2067" s="1070" t="s">
        <v>4030</v>
      </c>
      <c r="O2067" s="1070" t="s">
        <v>949</v>
      </c>
      <c r="P2067" s="1070" t="s">
        <v>949</v>
      </c>
      <c r="Q2067" s="1070" t="s">
        <v>949</v>
      </c>
      <c r="R2067" s="1021" t="s">
        <v>4022</v>
      </c>
      <c r="S2067" s="1020" t="s">
        <v>986</v>
      </c>
      <c r="T2067" s="29" t="s">
        <v>949</v>
      </c>
      <c r="U2067" s="29" t="s">
        <v>949</v>
      </c>
      <c r="V2067" s="29" t="s">
        <v>949</v>
      </c>
      <c r="W2067" s="29" t="s">
        <v>949</v>
      </c>
      <c r="X2067" s="29" t="s">
        <v>949</v>
      </c>
      <c r="Y2067" s="29" t="s">
        <v>949</v>
      </c>
      <c r="Z2067" s="29" t="s">
        <v>949</v>
      </c>
      <c r="AA2067" s="29" t="s">
        <v>949</v>
      </c>
      <c r="AB2067" s="29" t="s">
        <v>949</v>
      </c>
      <c r="AC2067" s="29" t="s">
        <v>949</v>
      </c>
      <c r="AD2067" s="29" t="s">
        <v>949</v>
      </c>
      <c r="AE2067" s="29" t="s">
        <v>976</v>
      </c>
      <c r="AF2067" s="998" t="s">
        <v>132</v>
      </c>
      <c r="AG2067" s="998"/>
      <c r="AH2067" s="998"/>
      <c r="AI2067" s="998"/>
      <c r="AJ2067" s="998">
        <f t="shared" si="183"/>
        <v>1</v>
      </c>
      <c r="AK2067" s="998">
        <f t="shared" si="186"/>
        <v>1</v>
      </c>
    </row>
    <row r="2068" spans="1:37" ht="16.5">
      <c r="A2068" s="1018"/>
      <c r="B2068" s="29">
        <f t="shared" si="182"/>
        <v>2066</v>
      </c>
      <c r="C2068" s="29" t="s">
        <v>3719</v>
      </c>
      <c r="D2068" s="99" t="s">
        <v>4379</v>
      </c>
      <c r="E2068" s="106" t="s">
        <v>4381</v>
      </c>
      <c r="F2068" s="106" t="str">
        <f t="shared" si="187"/>
        <v>D</v>
      </c>
      <c r="G2068" s="1019" t="s">
        <v>4383</v>
      </c>
      <c r="H2068" s="1020">
        <v>134400</v>
      </c>
      <c r="I2068" s="1020">
        <v>0.08</v>
      </c>
      <c r="J2068" s="1020" t="s">
        <v>3770</v>
      </c>
      <c r="K2068" s="1020" t="s">
        <v>949</v>
      </c>
      <c r="L2068" s="1020" t="s">
        <v>4384</v>
      </c>
      <c r="M2068" s="1020" t="s">
        <v>2769</v>
      </c>
      <c r="N2068" s="1070" t="s">
        <v>3773</v>
      </c>
      <c r="O2068" s="1070" t="s">
        <v>949</v>
      </c>
      <c r="P2068" s="1070" t="s">
        <v>949</v>
      </c>
      <c r="Q2068" s="1070" t="s">
        <v>949</v>
      </c>
      <c r="R2068" s="1021" t="s">
        <v>4022</v>
      </c>
      <c r="S2068" s="1020" t="s">
        <v>986</v>
      </c>
      <c r="T2068" s="29" t="s">
        <v>949</v>
      </c>
      <c r="U2068" s="29" t="s">
        <v>949</v>
      </c>
      <c r="V2068" s="29" t="s">
        <v>949</v>
      </c>
      <c r="W2068" s="29" t="s">
        <v>949</v>
      </c>
      <c r="X2068" s="29" t="s">
        <v>949</v>
      </c>
      <c r="Y2068" s="29" t="s">
        <v>949</v>
      </c>
      <c r="Z2068" s="29" t="s">
        <v>949</v>
      </c>
      <c r="AA2068" s="29" t="s">
        <v>949</v>
      </c>
      <c r="AB2068" s="29" t="s">
        <v>949</v>
      </c>
      <c r="AC2068" s="29" t="s">
        <v>949</v>
      </c>
      <c r="AD2068" s="29" t="s">
        <v>949</v>
      </c>
      <c r="AE2068" s="29" t="s">
        <v>976</v>
      </c>
      <c r="AF2068" s="998" t="s">
        <v>132</v>
      </c>
      <c r="AG2068" s="998"/>
      <c r="AH2068" s="998"/>
      <c r="AI2068" s="998"/>
      <c r="AJ2068" s="998">
        <f t="shared" si="183"/>
        <v>1</v>
      </c>
      <c r="AK2068" s="998">
        <f t="shared" si="186"/>
        <v>1</v>
      </c>
    </row>
    <row r="2069" spans="1:37" ht="16.5">
      <c r="A2069" s="1018"/>
      <c r="B2069" s="29">
        <f t="shared" si="182"/>
        <v>2067</v>
      </c>
      <c r="C2069" s="29" t="s">
        <v>3719</v>
      </c>
      <c r="D2069" s="99" t="s">
        <v>4520</v>
      </c>
      <c r="E2069" s="106" t="s">
        <v>4522</v>
      </c>
      <c r="F2069" s="106" t="str">
        <f t="shared" si="187"/>
        <v>D</v>
      </c>
      <c r="G2069" s="1019" t="s">
        <v>4524</v>
      </c>
      <c r="H2069" s="1020">
        <v>8094900</v>
      </c>
      <c r="I2069" s="1020">
        <v>2</v>
      </c>
      <c r="J2069" s="1020" t="s">
        <v>949</v>
      </c>
      <c r="K2069" s="1020" t="s">
        <v>949</v>
      </c>
      <c r="L2069" s="1020" t="s">
        <v>4519</v>
      </c>
      <c r="M2069" s="1020" t="s">
        <v>1412</v>
      </c>
      <c r="N2069" s="1070" t="s">
        <v>3840</v>
      </c>
      <c r="O2069" s="1070" t="s">
        <v>4202</v>
      </c>
      <c r="P2069" s="1070" t="s">
        <v>949</v>
      </c>
      <c r="Q2069" s="1070" t="s">
        <v>949</v>
      </c>
      <c r="R2069" s="1021" t="s">
        <v>3809</v>
      </c>
      <c r="S2069" s="1021" t="s">
        <v>985</v>
      </c>
      <c r="T2069" s="1021" t="s">
        <v>3810</v>
      </c>
      <c r="U2069" s="29" t="s">
        <v>949</v>
      </c>
      <c r="V2069" s="29" t="s">
        <v>949</v>
      </c>
      <c r="W2069" s="29" t="s">
        <v>949</v>
      </c>
      <c r="X2069" s="29" t="s">
        <v>949</v>
      </c>
      <c r="Y2069" s="29" t="s">
        <v>949</v>
      </c>
      <c r="Z2069" s="29" t="s">
        <v>949</v>
      </c>
      <c r="AA2069" s="29" t="s">
        <v>949</v>
      </c>
      <c r="AB2069" s="29" t="s">
        <v>949</v>
      </c>
      <c r="AC2069" s="29" t="s">
        <v>949</v>
      </c>
      <c r="AD2069" s="29" t="s">
        <v>949</v>
      </c>
      <c r="AE2069" s="29" t="s">
        <v>976</v>
      </c>
      <c r="AF2069" s="998" t="s">
        <v>132</v>
      </c>
      <c r="AG2069" s="998"/>
      <c r="AH2069" s="998"/>
      <c r="AI2069" s="998"/>
      <c r="AJ2069" s="998">
        <f t="shared" si="183"/>
        <v>1</v>
      </c>
      <c r="AK2069" s="998">
        <f t="shared" si="186"/>
        <v>1</v>
      </c>
    </row>
    <row r="2070" spans="1:37" ht="16.5">
      <c r="A2070" s="1018"/>
      <c r="B2070" s="29">
        <f t="shared" si="182"/>
        <v>2068</v>
      </c>
      <c r="C2070" s="29" t="s">
        <v>3719</v>
      </c>
      <c r="D2070" s="99" t="s">
        <v>4203</v>
      </c>
      <c r="E2070" s="106" t="s">
        <v>4205</v>
      </c>
      <c r="F2070" s="106" t="str">
        <f t="shared" si="187"/>
        <v>D</v>
      </c>
      <c r="G2070" s="1019" t="s">
        <v>4207</v>
      </c>
      <c r="H2070" s="1020">
        <v>1755189</v>
      </c>
      <c r="I2070" s="1020">
        <v>2</v>
      </c>
      <c r="J2070" s="1020" t="s">
        <v>949</v>
      </c>
      <c r="K2070" s="1020" t="s">
        <v>945</v>
      </c>
      <c r="L2070" s="1020" t="s">
        <v>4201</v>
      </c>
      <c r="M2070" s="1020" t="s">
        <v>1412</v>
      </c>
      <c r="N2070" s="1070" t="s">
        <v>3840</v>
      </c>
      <c r="O2070" s="1070" t="s">
        <v>4202</v>
      </c>
      <c r="P2070" s="1070" t="s">
        <v>949</v>
      </c>
      <c r="Q2070" s="1070" t="s">
        <v>949</v>
      </c>
      <c r="R2070" s="1021" t="s">
        <v>3809</v>
      </c>
      <c r="S2070" s="1021" t="s">
        <v>985</v>
      </c>
      <c r="T2070" s="1021" t="s">
        <v>3810</v>
      </c>
      <c r="U2070" s="29" t="s">
        <v>949</v>
      </c>
      <c r="V2070" s="29" t="s">
        <v>949</v>
      </c>
      <c r="W2070" s="29" t="s">
        <v>949</v>
      </c>
      <c r="X2070" s="29" t="s">
        <v>949</v>
      </c>
      <c r="Y2070" s="29" t="s">
        <v>949</v>
      </c>
      <c r="Z2070" s="29" t="s">
        <v>949</v>
      </c>
      <c r="AA2070" s="29" t="s">
        <v>949</v>
      </c>
      <c r="AB2070" s="29" t="s">
        <v>949</v>
      </c>
      <c r="AC2070" s="29" t="s">
        <v>949</v>
      </c>
      <c r="AD2070" s="29" t="s">
        <v>949</v>
      </c>
      <c r="AE2070" s="29" t="s">
        <v>976</v>
      </c>
      <c r="AF2070" s="998" t="s">
        <v>132</v>
      </c>
      <c r="AG2070" s="998"/>
      <c r="AH2070" s="998"/>
      <c r="AI2070" s="998"/>
      <c r="AJ2070" s="998">
        <f t="shared" si="183"/>
        <v>1</v>
      </c>
      <c r="AK2070" s="998">
        <f t="shared" si="186"/>
        <v>1</v>
      </c>
    </row>
    <row r="2071" spans="1:37" ht="16.5">
      <c r="A2071" s="1055"/>
      <c r="B2071" s="29">
        <f t="shared" ref="B2071:B2134" si="188">ROW()-2</f>
        <v>2069</v>
      </c>
      <c r="C2071" s="29" t="s">
        <v>3719</v>
      </c>
      <c r="D2071" s="106" t="s">
        <v>4525</v>
      </c>
      <c r="E2071" s="106" t="s">
        <v>4525</v>
      </c>
      <c r="F2071" s="106" t="str">
        <f t="shared" si="187"/>
        <v>D</v>
      </c>
      <c r="G2071" s="29" t="s">
        <v>4528</v>
      </c>
      <c r="H2071" s="1020">
        <v>8094900</v>
      </c>
      <c r="I2071" s="1020">
        <v>2</v>
      </c>
      <c r="J2071" s="1020" t="s">
        <v>949</v>
      </c>
      <c r="K2071" s="1020" t="s">
        <v>949</v>
      </c>
      <c r="L2071" s="29" t="s">
        <v>4519</v>
      </c>
      <c r="M2071" s="1020" t="s">
        <v>1412</v>
      </c>
      <c r="N2071" s="1070" t="s">
        <v>3840</v>
      </c>
      <c r="O2071" s="1070" t="s">
        <v>4202</v>
      </c>
      <c r="P2071" s="1070" t="s">
        <v>949</v>
      </c>
      <c r="Q2071" s="1070" t="s">
        <v>949</v>
      </c>
      <c r="R2071" s="1021" t="s">
        <v>3809</v>
      </c>
      <c r="S2071" s="29" t="s">
        <v>949</v>
      </c>
      <c r="T2071" s="29" t="s">
        <v>949</v>
      </c>
      <c r="U2071" s="29" t="s">
        <v>949</v>
      </c>
      <c r="V2071" s="29" t="s">
        <v>949</v>
      </c>
      <c r="W2071" s="29" t="s">
        <v>949</v>
      </c>
      <c r="X2071" s="29" t="s">
        <v>949</v>
      </c>
      <c r="Y2071" s="29" t="s">
        <v>949</v>
      </c>
      <c r="Z2071" s="29" t="s">
        <v>949</v>
      </c>
      <c r="AA2071" s="29" t="s">
        <v>949</v>
      </c>
      <c r="AB2071" s="29" t="s">
        <v>949</v>
      </c>
      <c r="AC2071" s="29" t="s">
        <v>949</v>
      </c>
      <c r="AD2071" s="29" t="s">
        <v>949</v>
      </c>
      <c r="AE2071" s="29" t="s">
        <v>976</v>
      </c>
      <c r="AF2071" s="998" t="s">
        <v>132</v>
      </c>
      <c r="AG2071" s="29"/>
      <c r="AH2071" s="29"/>
      <c r="AI2071" s="998"/>
      <c r="AJ2071" s="998">
        <f t="shared" si="183"/>
        <v>1</v>
      </c>
      <c r="AK2071" s="998">
        <f t="shared" si="186"/>
        <v>1</v>
      </c>
    </row>
    <row r="2072" spans="1:37" ht="16.5">
      <c r="A2072" s="1055"/>
      <c r="B2072" s="29">
        <f t="shared" si="188"/>
        <v>2070</v>
      </c>
      <c r="C2072" s="29" t="s">
        <v>3719</v>
      </c>
      <c r="D2072" s="106" t="s">
        <v>4529</v>
      </c>
      <c r="E2072" s="106" t="s">
        <v>4529</v>
      </c>
      <c r="F2072" s="106" t="str">
        <f t="shared" si="187"/>
        <v>D</v>
      </c>
      <c r="G2072" s="29" t="s">
        <v>4532</v>
      </c>
      <c r="H2072" s="1020">
        <v>8094900</v>
      </c>
      <c r="I2072" s="1020">
        <v>2</v>
      </c>
      <c r="J2072" s="1020" t="s">
        <v>949</v>
      </c>
      <c r="K2072" s="1020" t="s">
        <v>949</v>
      </c>
      <c r="L2072" s="29" t="s">
        <v>4519</v>
      </c>
      <c r="M2072" s="1020" t="s">
        <v>1412</v>
      </c>
      <c r="N2072" s="1070" t="s">
        <v>3840</v>
      </c>
      <c r="O2072" s="1070" t="s">
        <v>4202</v>
      </c>
      <c r="P2072" s="1070" t="s">
        <v>949</v>
      </c>
      <c r="Q2072" s="1070" t="s">
        <v>949</v>
      </c>
      <c r="R2072" s="1021" t="s">
        <v>3809</v>
      </c>
      <c r="S2072" s="29" t="s">
        <v>949</v>
      </c>
      <c r="T2072" s="29" t="s">
        <v>949</v>
      </c>
      <c r="U2072" s="29" t="s">
        <v>949</v>
      </c>
      <c r="V2072" s="29" t="s">
        <v>949</v>
      </c>
      <c r="W2072" s="29" t="s">
        <v>949</v>
      </c>
      <c r="X2072" s="29" t="s">
        <v>949</v>
      </c>
      <c r="Y2072" s="29" t="s">
        <v>949</v>
      </c>
      <c r="Z2072" s="29" t="s">
        <v>949</v>
      </c>
      <c r="AA2072" s="29" t="s">
        <v>949</v>
      </c>
      <c r="AB2072" s="29" t="s">
        <v>949</v>
      </c>
      <c r="AC2072" s="29" t="s">
        <v>949</v>
      </c>
      <c r="AD2072" s="29" t="s">
        <v>949</v>
      </c>
      <c r="AE2072" s="29" t="s">
        <v>976</v>
      </c>
      <c r="AF2072" s="998" t="s">
        <v>132</v>
      </c>
      <c r="AG2072" s="29"/>
      <c r="AH2072" s="29"/>
      <c r="AI2072" s="998"/>
      <c r="AJ2072" s="998">
        <f t="shared" si="183"/>
        <v>1</v>
      </c>
      <c r="AK2072" s="998">
        <f t="shared" si="186"/>
        <v>1</v>
      </c>
    </row>
    <row r="2073" spans="1:37" ht="16.5">
      <c r="A2073" s="1018"/>
      <c r="B2073" s="29">
        <f t="shared" si="188"/>
        <v>2071</v>
      </c>
      <c r="C2073" s="281" t="s">
        <v>3719</v>
      </c>
      <c r="D2073" s="291" t="s">
        <v>4989</v>
      </c>
      <c r="E2073" s="291" t="s">
        <v>4533</v>
      </c>
      <c r="F2073" s="291" t="str">
        <f t="shared" si="187"/>
        <v>D</v>
      </c>
      <c r="G2073" s="281" t="s">
        <v>4536</v>
      </c>
      <c r="H2073" s="1020">
        <v>8094900</v>
      </c>
      <c r="I2073" s="1020">
        <v>2</v>
      </c>
      <c r="J2073" s="1020" t="s">
        <v>949</v>
      </c>
      <c r="K2073" s="1020" t="s">
        <v>949</v>
      </c>
      <c r="L2073" s="29" t="s">
        <v>4519</v>
      </c>
      <c r="M2073" s="1020" t="s">
        <v>4220</v>
      </c>
      <c r="N2073" s="1070" t="s">
        <v>3840</v>
      </c>
      <c r="O2073" s="1070" t="s">
        <v>4537</v>
      </c>
      <c r="P2073" s="1070" t="s">
        <v>949</v>
      </c>
      <c r="Q2073" s="1070" t="s">
        <v>949</v>
      </c>
      <c r="R2073" s="29" t="s">
        <v>3836</v>
      </c>
      <c r="S2073" s="29" t="s">
        <v>985</v>
      </c>
      <c r="T2073" s="29" t="s">
        <v>949</v>
      </c>
      <c r="U2073" s="998" t="s">
        <v>949</v>
      </c>
      <c r="V2073" s="998" t="s">
        <v>949</v>
      </c>
      <c r="W2073" s="998" t="s">
        <v>949</v>
      </c>
      <c r="X2073" s="998" t="s">
        <v>949</v>
      </c>
      <c r="Y2073" s="998" t="s">
        <v>949</v>
      </c>
      <c r="Z2073" s="998" t="s">
        <v>949</v>
      </c>
      <c r="AA2073" s="998" t="s">
        <v>949</v>
      </c>
      <c r="AB2073" s="998" t="s">
        <v>949</v>
      </c>
      <c r="AC2073" s="998" t="s">
        <v>949</v>
      </c>
      <c r="AD2073" s="998" t="s">
        <v>949</v>
      </c>
      <c r="AE2073" s="29" t="s">
        <v>989</v>
      </c>
      <c r="AF2073" s="998" t="s">
        <v>132</v>
      </c>
      <c r="AG2073" s="998"/>
      <c r="AH2073" s="998"/>
      <c r="AI2073" s="998"/>
      <c r="AJ2073" s="998">
        <f t="shared" si="183"/>
        <v>1</v>
      </c>
      <c r="AK2073" s="998">
        <f t="shared" si="186"/>
        <v>1</v>
      </c>
    </row>
    <row r="2074" spans="1:37" ht="16.5">
      <c r="A2074" s="1018"/>
      <c r="B2074" s="29">
        <f t="shared" si="188"/>
        <v>2072</v>
      </c>
      <c r="C2074" s="29" t="s">
        <v>3719</v>
      </c>
      <c r="D2074" s="106" t="s">
        <v>8340</v>
      </c>
      <c r="E2074" s="155" t="s">
        <v>8340</v>
      </c>
      <c r="F2074" s="155" t="str">
        <f t="shared" si="187"/>
        <v>D</v>
      </c>
      <c r="G2074" s="29" t="s">
        <v>8341</v>
      </c>
      <c r="H2074" s="1020">
        <v>8094900</v>
      </c>
      <c r="I2074" s="1020">
        <v>2</v>
      </c>
      <c r="J2074" s="1020" t="s">
        <v>949</v>
      </c>
      <c r="K2074" s="1020" t="s">
        <v>949</v>
      </c>
      <c r="L2074" s="29" t="s">
        <v>4519</v>
      </c>
      <c r="M2074" s="1020" t="s">
        <v>4220</v>
      </c>
      <c r="N2074" s="1070" t="s">
        <v>3840</v>
      </c>
      <c r="O2074" s="1070" t="s">
        <v>4221</v>
      </c>
      <c r="P2074" s="1070" t="s">
        <v>949</v>
      </c>
      <c r="Q2074" s="1070" t="s">
        <v>949</v>
      </c>
      <c r="R2074" s="265" t="s">
        <v>4952</v>
      </c>
      <c r="S2074" s="29" t="s">
        <v>949</v>
      </c>
      <c r="T2074" s="29" t="s">
        <v>949</v>
      </c>
      <c r="U2074" s="998" t="s">
        <v>949</v>
      </c>
      <c r="V2074" s="998" t="s">
        <v>949</v>
      </c>
      <c r="W2074" s="998" t="s">
        <v>949</v>
      </c>
      <c r="X2074" s="998" t="s">
        <v>949</v>
      </c>
      <c r="Y2074" s="998" t="s">
        <v>949</v>
      </c>
      <c r="Z2074" s="998" t="s">
        <v>949</v>
      </c>
      <c r="AA2074" s="998" t="s">
        <v>949</v>
      </c>
      <c r="AB2074" s="998" t="s">
        <v>949</v>
      </c>
      <c r="AC2074" s="998" t="s">
        <v>949</v>
      </c>
      <c r="AD2074" s="998" t="s">
        <v>949</v>
      </c>
      <c r="AE2074" s="998"/>
      <c r="AF2074" s="998" t="s">
        <v>132</v>
      </c>
      <c r="AG2074" s="998" t="s">
        <v>6330</v>
      </c>
      <c r="AH2074" s="998"/>
      <c r="AI2074" s="998"/>
      <c r="AJ2074" s="998">
        <f t="shared" si="183"/>
        <v>1</v>
      </c>
      <c r="AK2074" s="998">
        <f t="shared" si="186"/>
        <v>1</v>
      </c>
    </row>
    <row r="2075" spans="1:37" ht="16.5">
      <c r="A2075" s="1055"/>
      <c r="B2075" s="29">
        <f t="shared" si="188"/>
        <v>2073</v>
      </c>
      <c r="C2075" s="29" t="s">
        <v>3719</v>
      </c>
      <c r="D2075" s="106" t="s">
        <v>4208</v>
      </c>
      <c r="E2075" s="106" t="s">
        <v>4208</v>
      </c>
      <c r="F2075" s="106" t="str">
        <f t="shared" si="187"/>
        <v>D</v>
      </c>
      <c r="G2075" s="29" t="s">
        <v>4211</v>
      </c>
      <c r="H2075" s="1020">
        <v>1755189</v>
      </c>
      <c r="I2075" s="1020">
        <v>2</v>
      </c>
      <c r="J2075" s="1020" t="s">
        <v>949</v>
      </c>
      <c r="K2075" s="1020" t="s">
        <v>949</v>
      </c>
      <c r="L2075" s="1020" t="s">
        <v>4201</v>
      </c>
      <c r="M2075" s="1020" t="s">
        <v>1412</v>
      </c>
      <c r="N2075" s="1070" t="s">
        <v>3840</v>
      </c>
      <c r="O2075" s="1070" t="s">
        <v>4202</v>
      </c>
      <c r="P2075" s="1070" t="s">
        <v>949</v>
      </c>
      <c r="Q2075" s="1070" t="s">
        <v>949</v>
      </c>
      <c r="R2075" s="1021" t="s">
        <v>3809</v>
      </c>
      <c r="S2075" s="29" t="s">
        <v>949</v>
      </c>
      <c r="T2075" s="29" t="s">
        <v>949</v>
      </c>
      <c r="U2075" s="29" t="s">
        <v>949</v>
      </c>
      <c r="V2075" s="29" t="s">
        <v>949</v>
      </c>
      <c r="W2075" s="29" t="s">
        <v>949</v>
      </c>
      <c r="X2075" s="29" t="s">
        <v>949</v>
      </c>
      <c r="Y2075" s="29" t="s">
        <v>949</v>
      </c>
      <c r="Z2075" s="29" t="s">
        <v>949</v>
      </c>
      <c r="AA2075" s="29" t="s">
        <v>949</v>
      </c>
      <c r="AB2075" s="29" t="s">
        <v>949</v>
      </c>
      <c r="AC2075" s="29" t="s">
        <v>949</v>
      </c>
      <c r="AD2075" s="29" t="s">
        <v>949</v>
      </c>
      <c r="AE2075" s="29" t="s">
        <v>976</v>
      </c>
      <c r="AF2075" s="998" t="s">
        <v>132</v>
      </c>
      <c r="AG2075" s="29"/>
      <c r="AH2075" s="29"/>
      <c r="AI2075" s="998"/>
      <c r="AJ2075" s="998">
        <f t="shared" si="183"/>
        <v>1</v>
      </c>
      <c r="AK2075" s="998">
        <f t="shared" si="186"/>
        <v>1</v>
      </c>
    </row>
    <row r="2076" spans="1:37" ht="16.5">
      <c r="A2076" s="1055"/>
      <c r="B2076" s="29">
        <f t="shared" si="188"/>
        <v>2074</v>
      </c>
      <c r="C2076" s="29" t="s">
        <v>3719</v>
      </c>
      <c r="D2076" s="106" t="s">
        <v>4212</v>
      </c>
      <c r="E2076" s="106" t="s">
        <v>4212</v>
      </c>
      <c r="F2076" s="106" t="str">
        <f t="shared" si="187"/>
        <v>D</v>
      </c>
      <c r="G2076" s="29" t="s">
        <v>4215</v>
      </c>
      <c r="H2076" s="1020">
        <v>1755189</v>
      </c>
      <c r="I2076" s="1020">
        <v>2</v>
      </c>
      <c r="J2076" s="1020" t="s">
        <v>949</v>
      </c>
      <c r="K2076" s="1020" t="s">
        <v>949</v>
      </c>
      <c r="L2076" s="1020" t="s">
        <v>4201</v>
      </c>
      <c r="M2076" s="1020" t="s">
        <v>1412</v>
      </c>
      <c r="N2076" s="1070" t="s">
        <v>3840</v>
      </c>
      <c r="O2076" s="1070" t="s">
        <v>4202</v>
      </c>
      <c r="P2076" s="1070" t="s">
        <v>949</v>
      </c>
      <c r="Q2076" s="1070" t="s">
        <v>949</v>
      </c>
      <c r="R2076" s="1021" t="s">
        <v>3809</v>
      </c>
      <c r="S2076" s="29" t="s">
        <v>949</v>
      </c>
      <c r="T2076" s="29" t="s">
        <v>949</v>
      </c>
      <c r="U2076" s="29" t="s">
        <v>949</v>
      </c>
      <c r="V2076" s="29" t="s">
        <v>949</v>
      </c>
      <c r="W2076" s="29" t="s">
        <v>949</v>
      </c>
      <c r="X2076" s="29" t="s">
        <v>949</v>
      </c>
      <c r="Y2076" s="29" t="s">
        <v>949</v>
      </c>
      <c r="Z2076" s="29" t="s">
        <v>949</v>
      </c>
      <c r="AA2076" s="29" t="s">
        <v>949</v>
      </c>
      <c r="AB2076" s="29" t="s">
        <v>949</v>
      </c>
      <c r="AC2076" s="29" t="s">
        <v>949</v>
      </c>
      <c r="AD2076" s="29" t="s">
        <v>949</v>
      </c>
      <c r="AE2076" s="29" t="s">
        <v>976</v>
      </c>
      <c r="AF2076" s="998" t="s">
        <v>132</v>
      </c>
      <c r="AG2076" s="29"/>
      <c r="AH2076" s="29"/>
      <c r="AI2076" s="998"/>
      <c r="AJ2076" s="998">
        <f t="shared" si="183"/>
        <v>1</v>
      </c>
      <c r="AK2076" s="998">
        <f t="shared" si="186"/>
        <v>1</v>
      </c>
    </row>
    <row r="2077" spans="1:37" ht="16.5">
      <c r="A2077" s="1018"/>
      <c r="B2077" s="29">
        <f t="shared" si="188"/>
        <v>2075</v>
      </c>
      <c r="C2077" s="281" t="s">
        <v>3719</v>
      </c>
      <c r="D2077" s="291" t="s">
        <v>5006</v>
      </c>
      <c r="E2077" s="291" t="s">
        <v>4216</v>
      </c>
      <c r="F2077" s="291" t="str">
        <f t="shared" si="187"/>
        <v>D</v>
      </c>
      <c r="G2077" s="281" t="s">
        <v>4219</v>
      </c>
      <c r="H2077" s="1020">
        <v>1755189</v>
      </c>
      <c r="I2077" s="1020">
        <v>2</v>
      </c>
      <c r="J2077" s="1020" t="s">
        <v>949</v>
      </c>
      <c r="K2077" s="1020" t="s">
        <v>949</v>
      </c>
      <c r="L2077" s="1020" t="s">
        <v>4201</v>
      </c>
      <c r="M2077" s="1020" t="s">
        <v>4220</v>
      </c>
      <c r="N2077" s="1070" t="s">
        <v>3840</v>
      </c>
      <c r="O2077" s="1070" t="s">
        <v>4221</v>
      </c>
      <c r="P2077" s="1070" t="s">
        <v>949</v>
      </c>
      <c r="Q2077" s="1070" t="s">
        <v>949</v>
      </c>
      <c r="R2077" s="29" t="s">
        <v>3836</v>
      </c>
      <c r="S2077" s="29" t="s">
        <v>985</v>
      </c>
      <c r="T2077" s="29" t="s">
        <v>949</v>
      </c>
      <c r="U2077" s="998" t="s">
        <v>949</v>
      </c>
      <c r="V2077" s="998" t="s">
        <v>949</v>
      </c>
      <c r="W2077" s="998" t="s">
        <v>949</v>
      </c>
      <c r="X2077" s="998" t="s">
        <v>949</v>
      </c>
      <c r="Y2077" s="998" t="s">
        <v>949</v>
      </c>
      <c r="Z2077" s="998" t="s">
        <v>949</v>
      </c>
      <c r="AA2077" s="998" t="s">
        <v>949</v>
      </c>
      <c r="AB2077" s="998" t="s">
        <v>949</v>
      </c>
      <c r="AC2077" s="998" t="s">
        <v>949</v>
      </c>
      <c r="AD2077" s="998" t="s">
        <v>949</v>
      </c>
      <c r="AE2077" s="998" t="s">
        <v>1278</v>
      </c>
      <c r="AF2077" s="998" t="s">
        <v>132</v>
      </c>
      <c r="AG2077" s="998"/>
      <c r="AH2077" s="998"/>
      <c r="AI2077" s="998"/>
      <c r="AJ2077" s="998">
        <f t="shared" si="183"/>
        <v>1</v>
      </c>
      <c r="AK2077" s="998">
        <f t="shared" si="186"/>
        <v>1</v>
      </c>
    </row>
    <row r="2078" spans="1:37" ht="16.5">
      <c r="A2078" s="1055"/>
      <c r="B2078" s="29">
        <f t="shared" si="188"/>
        <v>2076</v>
      </c>
      <c r="C2078" s="29" t="s">
        <v>3719</v>
      </c>
      <c r="D2078" s="106" t="s">
        <v>8342</v>
      </c>
      <c r="E2078" s="106" t="s">
        <v>8342</v>
      </c>
      <c r="F2078" s="106" t="str">
        <f t="shared" si="187"/>
        <v>D</v>
      </c>
      <c r="G2078" s="29" t="s">
        <v>8343</v>
      </c>
      <c r="H2078" s="1020">
        <v>1755189</v>
      </c>
      <c r="I2078" s="1020">
        <v>2</v>
      </c>
      <c r="J2078" s="1020" t="s">
        <v>949</v>
      </c>
      <c r="K2078" s="1020" t="s">
        <v>949</v>
      </c>
      <c r="L2078" s="1020" t="s">
        <v>4201</v>
      </c>
      <c r="M2078" s="1020" t="s">
        <v>4220</v>
      </c>
      <c r="N2078" s="1070" t="s">
        <v>3840</v>
      </c>
      <c r="O2078" s="1070" t="s">
        <v>4537</v>
      </c>
      <c r="P2078" s="1070" t="s">
        <v>949</v>
      </c>
      <c r="Q2078" s="1070" t="s">
        <v>949</v>
      </c>
      <c r="R2078" s="29" t="s">
        <v>4952</v>
      </c>
      <c r="S2078" s="29" t="s">
        <v>949</v>
      </c>
      <c r="T2078" s="29" t="s">
        <v>949</v>
      </c>
      <c r="U2078" s="29" t="s">
        <v>949</v>
      </c>
      <c r="V2078" s="29" t="s">
        <v>949</v>
      </c>
      <c r="W2078" s="29" t="s">
        <v>949</v>
      </c>
      <c r="X2078" s="29" t="s">
        <v>949</v>
      </c>
      <c r="Y2078" s="29" t="s">
        <v>949</v>
      </c>
      <c r="Z2078" s="29" t="s">
        <v>949</v>
      </c>
      <c r="AA2078" s="29" t="s">
        <v>949</v>
      </c>
      <c r="AB2078" s="29" t="s">
        <v>949</v>
      </c>
      <c r="AC2078" s="29" t="s">
        <v>949</v>
      </c>
      <c r="AD2078" s="29" t="s">
        <v>949</v>
      </c>
      <c r="AE2078" s="29"/>
      <c r="AF2078" s="998" t="s">
        <v>132</v>
      </c>
      <c r="AG2078" s="998" t="s">
        <v>6330</v>
      </c>
      <c r="AH2078" s="29"/>
      <c r="AI2078" s="998"/>
      <c r="AJ2078" s="998">
        <f t="shared" si="183"/>
        <v>1</v>
      </c>
      <c r="AK2078" s="998">
        <f t="shared" si="186"/>
        <v>1</v>
      </c>
    </row>
    <row r="2079" spans="1:37" ht="16.5">
      <c r="A2079" s="1055"/>
      <c r="B2079" s="29">
        <f t="shared" si="188"/>
        <v>2077</v>
      </c>
      <c r="C2079" s="29" t="s">
        <v>3719</v>
      </c>
      <c r="D2079" s="106" t="s">
        <v>4222</v>
      </c>
      <c r="E2079" s="106" t="s">
        <v>4222</v>
      </c>
      <c r="F2079" s="106" t="str">
        <f t="shared" si="187"/>
        <v>D</v>
      </c>
      <c r="G2079" s="29" t="s">
        <v>4225</v>
      </c>
      <c r="H2079" s="1020">
        <v>162</v>
      </c>
      <c r="I2079" s="1020">
        <v>7.0000000000000007E-2</v>
      </c>
      <c r="J2079" s="1020" t="s">
        <v>949</v>
      </c>
      <c r="K2079" s="1020" t="s">
        <v>949</v>
      </c>
      <c r="L2079" s="1020" t="s">
        <v>4226</v>
      </c>
      <c r="M2079" s="1020" t="s">
        <v>1412</v>
      </c>
      <c r="N2079" s="1070" t="s">
        <v>982</v>
      </c>
      <c r="O2079" s="1070" t="s">
        <v>983</v>
      </c>
      <c r="P2079" s="1070" t="s">
        <v>984</v>
      </c>
      <c r="Q2079" s="1070" t="s">
        <v>949</v>
      </c>
      <c r="R2079" s="29" t="s">
        <v>1166</v>
      </c>
      <c r="S2079" s="29" t="s">
        <v>949</v>
      </c>
      <c r="T2079" s="29" t="s">
        <v>949</v>
      </c>
      <c r="U2079" s="29" t="s">
        <v>949</v>
      </c>
      <c r="V2079" s="29" t="s">
        <v>949</v>
      </c>
      <c r="W2079" s="29" t="s">
        <v>949</v>
      </c>
      <c r="X2079" s="29" t="s">
        <v>949</v>
      </c>
      <c r="Y2079" s="29" t="s">
        <v>949</v>
      </c>
      <c r="Z2079" s="29" t="s">
        <v>949</v>
      </c>
      <c r="AA2079" s="29" t="s">
        <v>949</v>
      </c>
      <c r="AB2079" s="29" t="s">
        <v>949</v>
      </c>
      <c r="AC2079" s="29" t="s">
        <v>949</v>
      </c>
      <c r="AD2079" s="29" t="s">
        <v>949</v>
      </c>
      <c r="AE2079" s="29" t="s">
        <v>976</v>
      </c>
      <c r="AF2079" s="998" t="s">
        <v>132</v>
      </c>
      <c r="AG2079" s="29"/>
      <c r="AH2079" s="29"/>
      <c r="AI2079" s="998"/>
      <c r="AJ2079" s="998">
        <f t="shared" si="183"/>
        <v>1</v>
      </c>
      <c r="AK2079" s="998">
        <f t="shared" si="186"/>
        <v>1</v>
      </c>
    </row>
    <row r="2080" spans="1:37" ht="16.5">
      <c r="A2080" s="1055"/>
      <c r="B2080" s="29">
        <f t="shared" si="188"/>
        <v>2078</v>
      </c>
      <c r="C2080" s="29" t="s">
        <v>3719</v>
      </c>
      <c r="D2080" s="106" t="s">
        <v>4313</v>
      </c>
      <c r="E2080" s="106" t="s">
        <v>4313</v>
      </c>
      <c r="F2080" s="106" t="str">
        <f t="shared" si="187"/>
        <v>D</v>
      </c>
      <c r="G2080" s="29" t="s">
        <v>4316</v>
      </c>
      <c r="H2080" s="1020">
        <v>825</v>
      </c>
      <c r="I2080" s="1020">
        <v>7.0000000000000007E-2</v>
      </c>
      <c r="J2080" s="1020" t="s">
        <v>949</v>
      </c>
      <c r="K2080" s="1020" t="s">
        <v>949</v>
      </c>
      <c r="L2080" s="1020" t="s">
        <v>3983</v>
      </c>
      <c r="M2080" s="1020" t="s">
        <v>3808</v>
      </c>
      <c r="N2080" s="1070" t="s">
        <v>982</v>
      </c>
      <c r="O2080" s="1070" t="s">
        <v>983</v>
      </c>
      <c r="P2080" s="1070" t="s">
        <v>984</v>
      </c>
      <c r="Q2080" s="1070" t="s">
        <v>949</v>
      </c>
      <c r="R2080" s="29" t="s">
        <v>1166</v>
      </c>
      <c r="S2080" s="29" t="s">
        <v>949</v>
      </c>
      <c r="T2080" s="29" t="s">
        <v>949</v>
      </c>
      <c r="U2080" s="29" t="s">
        <v>949</v>
      </c>
      <c r="V2080" s="29" t="s">
        <v>949</v>
      </c>
      <c r="W2080" s="29" t="s">
        <v>949</v>
      </c>
      <c r="X2080" s="29" t="s">
        <v>949</v>
      </c>
      <c r="Y2080" s="29" t="s">
        <v>949</v>
      </c>
      <c r="Z2080" s="29" t="s">
        <v>949</v>
      </c>
      <c r="AA2080" s="29" t="s">
        <v>949</v>
      </c>
      <c r="AB2080" s="29" t="s">
        <v>949</v>
      </c>
      <c r="AC2080" s="29" t="s">
        <v>949</v>
      </c>
      <c r="AD2080" s="29" t="s">
        <v>949</v>
      </c>
      <c r="AE2080" s="29" t="s">
        <v>976</v>
      </c>
      <c r="AF2080" s="998" t="s">
        <v>132</v>
      </c>
      <c r="AG2080" s="29"/>
      <c r="AH2080" s="29"/>
      <c r="AI2080" s="998"/>
      <c r="AJ2080" s="998">
        <f t="shared" si="183"/>
        <v>1</v>
      </c>
      <c r="AK2080" s="998">
        <f t="shared" si="186"/>
        <v>1</v>
      </c>
    </row>
    <row r="2081" spans="1:37" ht="16.5">
      <c r="A2081" s="1018"/>
      <c r="B2081" s="29">
        <f t="shared" si="188"/>
        <v>2079</v>
      </c>
      <c r="C2081" s="29" t="s">
        <v>3719</v>
      </c>
      <c r="D2081" s="99" t="s">
        <v>4259</v>
      </c>
      <c r="E2081" s="106" t="s">
        <v>4259</v>
      </c>
      <c r="F2081" s="106" t="str">
        <f t="shared" si="187"/>
        <v>D</v>
      </c>
      <c r="G2081" s="1019" t="s">
        <v>4261</v>
      </c>
      <c r="H2081" s="1020">
        <v>180</v>
      </c>
      <c r="I2081" s="1020">
        <v>0.05</v>
      </c>
      <c r="J2081" s="1020" t="s">
        <v>949</v>
      </c>
      <c r="K2081" s="1020" t="s">
        <v>949</v>
      </c>
      <c r="L2081" s="1020" t="s">
        <v>4258</v>
      </c>
      <c r="M2081" s="1020" t="s">
        <v>2769</v>
      </c>
      <c r="N2081" s="1070" t="s">
        <v>4262</v>
      </c>
      <c r="O2081" s="1070" t="s">
        <v>949</v>
      </c>
      <c r="P2081" s="1070" t="s">
        <v>949</v>
      </c>
      <c r="Q2081" s="1070" t="s">
        <v>949</v>
      </c>
      <c r="R2081" s="1020" t="s">
        <v>1166</v>
      </c>
      <c r="S2081" s="29" t="s">
        <v>949</v>
      </c>
      <c r="T2081" s="29" t="s">
        <v>949</v>
      </c>
      <c r="U2081" s="29" t="s">
        <v>949</v>
      </c>
      <c r="V2081" s="29" t="s">
        <v>949</v>
      </c>
      <c r="W2081" s="29" t="s">
        <v>949</v>
      </c>
      <c r="X2081" s="29" t="s">
        <v>949</v>
      </c>
      <c r="Y2081" s="29" t="s">
        <v>949</v>
      </c>
      <c r="Z2081" s="29" t="s">
        <v>949</v>
      </c>
      <c r="AA2081" s="29" t="s">
        <v>949</v>
      </c>
      <c r="AB2081" s="29" t="s">
        <v>949</v>
      </c>
      <c r="AC2081" s="29" t="s">
        <v>949</v>
      </c>
      <c r="AD2081" s="29" t="s">
        <v>949</v>
      </c>
      <c r="AE2081" s="29" t="s">
        <v>976</v>
      </c>
      <c r="AF2081" s="998" t="s">
        <v>132</v>
      </c>
      <c r="AG2081" s="998"/>
      <c r="AH2081" s="998"/>
      <c r="AI2081" s="998"/>
      <c r="AJ2081" s="998">
        <f t="shared" si="183"/>
        <v>1</v>
      </c>
      <c r="AK2081" s="998">
        <f t="shared" si="186"/>
        <v>1</v>
      </c>
    </row>
    <row r="2082" spans="1:37" ht="16.5">
      <c r="A2082" s="1018"/>
      <c r="B2082" s="29">
        <f t="shared" si="188"/>
        <v>2080</v>
      </c>
      <c r="C2082" s="281" t="s">
        <v>3719</v>
      </c>
      <c r="D2082" s="291" t="s">
        <v>8344</v>
      </c>
      <c r="E2082" s="291" t="s">
        <v>8345</v>
      </c>
      <c r="F2082" s="291" t="str">
        <f t="shared" si="187"/>
        <v>D</v>
      </c>
      <c r="G2082" s="281" t="s">
        <v>8346</v>
      </c>
      <c r="H2082" s="1020">
        <v>8094900</v>
      </c>
      <c r="I2082" s="1020">
        <v>2</v>
      </c>
      <c r="J2082" s="1020" t="s">
        <v>949</v>
      </c>
      <c r="K2082" s="1020" t="s">
        <v>949</v>
      </c>
      <c r="L2082" s="29" t="s">
        <v>4519</v>
      </c>
      <c r="M2082" s="1020" t="s">
        <v>4220</v>
      </c>
      <c r="N2082" s="1070" t="s">
        <v>3840</v>
      </c>
      <c r="O2082" s="1070" t="s">
        <v>4537</v>
      </c>
      <c r="P2082" s="1070" t="s">
        <v>949</v>
      </c>
      <c r="Q2082" s="1070" t="s">
        <v>949</v>
      </c>
      <c r="R2082" s="29" t="s">
        <v>4952</v>
      </c>
      <c r="S2082" s="29" t="s">
        <v>949</v>
      </c>
      <c r="T2082" s="29" t="s">
        <v>949</v>
      </c>
      <c r="U2082" s="998" t="s">
        <v>949</v>
      </c>
      <c r="V2082" s="998" t="s">
        <v>949</v>
      </c>
      <c r="W2082" s="998" t="s">
        <v>949</v>
      </c>
      <c r="X2082" s="998" t="s">
        <v>949</v>
      </c>
      <c r="Y2082" s="998" t="s">
        <v>949</v>
      </c>
      <c r="Z2082" s="998" t="s">
        <v>949</v>
      </c>
      <c r="AA2082" s="998" t="s">
        <v>949</v>
      </c>
      <c r="AB2082" s="998" t="s">
        <v>949</v>
      </c>
      <c r="AC2082" s="998" t="s">
        <v>949</v>
      </c>
      <c r="AD2082" s="998" t="s">
        <v>949</v>
      </c>
      <c r="AE2082" s="998"/>
      <c r="AF2082" s="998" t="s">
        <v>132</v>
      </c>
      <c r="AG2082" s="998" t="s">
        <v>6330</v>
      </c>
      <c r="AH2082" s="998"/>
      <c r="AI2082" s="998"/>
      <c r="AJ2082" s="998">
        <f t="shared" ref="AJ2082:AJ2145" si="189">COUNTIFS(D:D,D2082)</f>
        <v>1</v>
      </c>
      <c r="AK2082" s="998">
        <f t="shared" si="186"/>
        <v>1</v>
      </c>
    </row>
    <row r="2083" spans="1:37" ht="16.5">
      <c r="A2083" s="1018"/>
      <c r="B2083" s="29">
        <f t="shared" si="188"/>
        <v>2081</v>
      </c>
      <c r="C2083" s="281" t="s">
        <v>3719</v>
      </c>
      <c r="D2083" s="291" t="s">
        <v>8347</v>
      </c>
      <c r="E2083" s="291" t="s">
        <v>8348</v>
      </c>
      <c r="F2083" s="291" t="str">
        <f t="shared" si="187"/>
        <v>D</v>
      </c>
      <c r="G2083" s="281" t="s">
        <v>8349</v>
      </c>
      <c r="H2083" s="1020">
        <v>8094900</v>
      </c>
      <c r="I2083" s="1020">
        <v>2</v>
      </c>
      <c r="J2083" s="1020" t="s">
        <v>949</v>
      </c>
      <c r="K2083" s="1020" t="s">
        <v>949</v>
      </c>
      <c r="L2083" s="29" t="s">
        <v>4519</v>
      </c>
      <c r="M2083" s="1020" t="s">
        <v>4220</v>
      </c>
      <c r="N2083" s="1070" t="s">
        <v>3840</v>
      </c>
      <c r="O2083" s="1070" t="s">
        <v>4537</v>
      </c>
      <c r="P2083" s="1070" t="s">
        <v>949</v>
      </c>
      <c r="Q2083" s="1070" t="s">
        <v>949</v>
      </c>
      <c r="R2083" s="29" t="s">
        <v>4952</v>
      </c>
      <c r="S2083" s="29" t="s">
        <v>949</v>
      </c>
      <c r="T2083" s="29" t="s">
        <v>949</v>
      </c>
      <c r="U2083" s="998" t="s">
        <v>949</v>
      </c>
      <c r="V2083" s="998" t="s">
        <v>949</v>
      </c>
      <c r="W2083" s="998" t="s">
        <v>949</v>
      </c>
      <c r="X2083" s="998" t="s">
        <v>949</v>
      </c>
      <c r="Y2083" s="998" t="s">
        <v>949</v>
      </c>
      <c r="Z2083" s="998" t="s">
        <v>949</v>
      </c>
      <c r="AA2083" s="998" t="s">
        <v>949</v>
      </c>
      <c r="AB2083" s="998" t="s">
        <v>949</v>
      </c>
      <c r="AC2083" s="998" t="s">
        <v>949</v>
      </c>
      <c r="AD2083" s="998" t="s">
        <v>949</v>
      </c>
      <c r="AE2083" s="998"/>
      <c r="AF2083" s="998" t="s">
        <v>132</v>
      </c>
      <c r="AG2083" s="998" t="s">
        <v>6330</v>
      </c>
      <c r="AH2083" s="998"/>
      <c r="AI2083" s="998"/>
      <c r="AJ2083" s="998">
        <f t="shared" si="189"/>
        <v>1</v>
      </c>
      <c r="AK2083" s="998">
        <f t="shared" si="186"/>
        <v>1</v>
      </c>
    </row>
    <row r="2084" spans="1:37" ht="16.5">
      <c r="A2084" s="1018"/>
      <c r="B2084" s="29">
        <f t="shared" si="188"/>
        <v>2082</v>
      </c>
      <c r="C2084" s="281" t="s">
        <v>3719</v>
      </c>
      <c r="D2084" s="291" t="s">
        <v>8350</v>
      </c>
      <c r="E2084" s="291" t="s">
        <v>8351</v>
      </c>
      <c r="F2084" s="291" t="str">
        <f t="shared" si="187"/>
        <v>D</v>
      </c>
      <c r="G2084" s="281" t="s">
        <v>8352</v>
      </c>
      <c r="H2084" s="1020">
        <v>1755189</v>
      </c>
      <c r="I2084" s="1020">
        <v>2</v>
      </c>
      <c r="J2084" s="1020" t="s">
        <v>949</v>
      </c>
      <c r="K2084" s="1020" t="s">
        <v>949</v>
      </c>
      <c r="L2084" s="1020" t="s">
        <v>4201</v>
      </c>
      <c r="M2084" s="1020" t="s">
        <v>4220</v>
      </c>
      <c r="N2084" s="1070" t="s">
        <v>3840</v>
      </c>
      <c r="O2084" s="1070" t="s">
        <v>4537</v>
      </c>
      <c r="P2084" s="1070" t="s">
        <v>949</v>
      </c>
      <c r="Q2084" s="1070" t="s">
        <v>949</v>
      </c>
      <c r="R2084" s="29" t="s">
        <v>4952</v>
      </c>
      <c r="S2084" s="29" t="s">
        <v>949</v>
      </c>
      <c r="T2084" s="29" t="s">
        <v>949</v>
      </c>
      <c r="U2084" s="998" t="s">
        <v>949</v>
      </c>
      <c r="V2084" s="998" t="s">
        <v>949</v>
      </c>
      <c r="W2084" s="998" t="s">
        <v>949</v>
      </c>
      <c r="X2084" s="998" t="s">
        <v>949</v>
      </c>
      <c r="Y2084" s="998" t="s">
        <v>949</v>
      </c>
      <c r="Z2084" s="998" t="s">
        <v>949</v>
      </c>
      <c r="AA2084" s="998" t="s">
        <v>949</v>
      </c>
      <c r="AB2084" s="998" t="s">
        <v>949</v>
      </c>
      <c r="AC2084" s="998" t="s">
        <v>949</v>
      </c>
      <c r="AD2084" s="998" t="s">
        <v>949</v>
      </c>
      <c r="AE2084" s="998"/>
      <c r="AF2084" s="998" t="s">
        <v>132</v>
      </c>
      <c r="AG2084" s="998" t="s">
        <v>6330</v>
      </c>
      <c r="AH2084" s="998"/>
      <c r="AI2084" s="998"/>
      <c r="AJ2084" s="998">
        <f t="shared" si="189"/>
        <v>1</v>
      </c>
      <c r="AK2084" s="998">
        <f t="shared" si="186"/>
        <v>1</v>
      </c>
    </row>
    <row r="2085" spans="1:37" ht="16.5">
      <c r="A2085" s="1018"/>
      <c r="B2085" s="29">
        <f t="shared" si="188"/>
        <v>2083</v>
      </c>
      <c r="C2085" s="281" t="s">
        <v>3719</v>
      </c>
      <c r="D2085" s="291" t="s">
        <v>8353</v>
      </c>
      <c r="E2085" s="291" t="s">
        <v>8354</v>
      </c>
      <c r="F2085" s="291" t="str">
        <f t="shared" si="187"/>
        <v>D</v>
      </c>
      <c r="G2085" s="281" t="s">
        <v>8355</v>
      </c>
      <c r="H2085" s="1020">
        <v>1755189</v>
      </c>
      <c r="I2085" s="1020">
        <v>2</v>
      </c>
      <c r="J2085" s="1020" t="s">
        <v>949</v>
      </c>
      <c r="K2085" s="1020" t="s">
        <v>949</v>
      </c>
      <c r="L2085" s="1020" t="s">
        <v>4201</v>
      </c>
      <c r="M2085" s="1020" t="s">
        <v>4220</v>
      </c>
      <c r="N2085" s="1070" t="s">
        <v>3840</v>
      </c>
      <c r="O2085" s="1070" t="s">
        <v>4537</v>
      </c>
      <c r="P2085" s="1070" t="s">
        <v>949</v>
      </c>
      <c r="Q2085" s="1070" t="s">
        <v>949</v>
      </c>
      <c r="R2085" s="29" t="s">
        <v>4952</v>
      </c>
      <c r="S2085" s="29" t="s">
        <v>949</v>
      </c>
      <c r="T2085" s="29" t="s">
        <v>949</v>
      </c>
      <c r="U2085" s="998" t="s">
        <v>949</v>
      </c>
      <c r="V2085" s="998" t="s">
        <v>949</v>
      </c>
      <c r="W2085" s="998" t="s">
        <v>949</v>
      </c>
      <c r="X2085" s="998" t="s">
        <v>949</v>
      </c>
      <c r="Y2085" s="998" t="s">
        <v>949</v>
      </c>
      <c r="Z2085" s="998" t="s">
        <v>949</v>
      </c>
      <c r="AA2085" s="998" t="s">
        <v>949</v>
      </c>
      <c r="AB2085" s="998" t="s">
        <v>949</v>
      </c>
      <c r="AC2085" s="998" t="s">
        <v>949</v>
      </c>
      <c r="AD2085" s="998" t="s">
        <v>949</v>
      </c>
      <c r="AE2085" s="998"/>
      <c r="AF2085" s="998" t="s">
        <v>132</v>
      </c>
      <c r="AG2085" s="998" t="s">
        <v>6330</v>
      </c>
      <c r="AH2085" s="998"/>
      <c r="AI2085" s="998"/>
      <c r="AJ2085" s="998">
        <f t="shared" si="189"/>
        <v>1</v>
      </c>
      <c r="AK2085" s="998">
        <f t="shared" si="186"/>
        <v>1</v>
      </c>
    </row>
    <row r="2086" spans="1:37" ht="16.5">
      <c r="A2086" s="1055"/>
      <c r="B2086" s="29">
        <f t="shared" si="188"/>
        <v>2084</v>
      </c>
      <c r="C2086" s="29" t="s">
        <v>3719</v>
      </c>
      <c r="D2086" s="106" t="s">
        <v>4538</v>
      </c>
      <c r="E2086" s="106" t="s">
        <v>4538</v>
      </c>
      <c r="F2086" s="106" t="str">
        <f t="shared" si="187"/>
        <v>D</v>
      </c>
      <c r="G2086" s="29" t="s">
        <v>4541</v>
      </c>
      <c r="H2086" s="1020">
        <v>8094900</v>
      </c>
      <c r="I2086" s="1020">
        <v>2</v>
      </c>
      <c r="J2086" s="1020" t="s">
        <v>949</v>
      </c>
      <c r="K2086" s="1020" t="s">
        <v>949</v>
      </c>
      <c r="L2086" s="29" t="s">
        <v>4519</v>
      </c>
      <c r="M2086" s="1020" t="s">
        <v>4029</v>
      </c>
      <c r="N2086" s="1070" t="s">
        <v>3840</v>
      </c>
      <c r="O2086" s="1070" t="s">
        <v>4537</v>
      </c>
      <c r="P2086" s="1070" t="s">
        <v>949</v>
      </c>
      <c r="Q2086" s="1070" t="s">
        <v>949</v>
      </c>
      <c r="R2086" s="29" t="s">
        <v>3836</v>
      </c>
      <c r="S2086" s="29" t="s">
        <v>949</v>
      </c>
      <c r="T2086" s="29" t="s">
        <v>949</v>
      </c>
      <c r="U2086" s="29" t="s">
        <v>949</v>
      </c>
      <c r="V2086" s="29" t="s">
        <v>949</v>
      </c>
      <c r="W2086" s="29" t="s">
        <v>949</v>
      </c>
      <c r="X2086" s="29" t="s">
        <v>949</v>
      </c>
      <c r="Y2086" s="29" t="s">
        <v>949</v>
      </c>
      <c r="Z2086" s="29" t="s">
        <v>949</v>
      </c>
      <c r="AA2086" s="29" t="s">
        <v>949</v>
      </c>
      <c r="AB2086" s="29" t="s">
        <v>949</v>
      </c>
      <c r="AC2086" s="29" t="s">
        <v>949</v>
      </c>
      <c r="AD2086" s="29" t="s">
        <v>949</v>
      </c>
      <c r="AE2086" s="29" t="s">
        <v>976</v>
      </c>
      <c r="AF2086" s="998" t="s">
        <v>132</v>
      </c>
      <c r="AG2086" s="29"/>
      <c r="AH2086" s="29"/>
      <c r="AI2086" s="998"/>
      <c r="AJ2086" s="998">
        <f t="shared" si="189"/>
        <v>1</v>
      </c>
      <c r="AK2086" s="998">
        <f t="shared" si="186"/>
        <v>1</v>
      </c>
    </row>
    <row r="2087" spans="1:37" s="84" customFormat="1" ht="16.5">
      <c r="A2087" s="41"/>
      <c r="B2087" s="275">
        <f t="shared" si="188"/>
        <v>2085</v>
      </c>
      <c r="C2087" s="275" t="s">
        <v>320</v>
      </c>
      <c r="D2087" s="160" t="s">
        <v>2260</v>
      </c>
      <c r="E2087" s="160" t="s">
        <v>2260</v>
      </c>
      <c r="F2087" s="160" t="str">
        <f t="shared" si="187"/>
        <v>D</v>
      </c>
      <c r="G2087" s="275" t="s">
        <v>2262</v>
      </c>
      <c r="H2087" s="160">
        <v>70.479467</v>
      </c>
      <c r="I2087" s="160">
        <v>0.2</v>
      </c>
      <c r="J2087" s="160">
        <v>1.38</v>
      </c>
      <c r="K2087" s="275" t="s">
        <v>949</v>
      </c>
      <c r="L2087" s="275" t="s">
        <v>2263</v>
      </c>
      <c r="M2087" s="275" t="s">
        <v>2110</v>
      </c>
      <c r="N2087" s="160" t="s">
        <v>1172</v>
      </c>
      <c r="O2087" s="160" t="s">
        <v>2264</v>
      </c>
      <c r="P2087" s="160" t="s">
        <v>2265</v>
      </c>
      <c r="Q2087" s="160" t="s">
        <v>949</v>
      </c>
      <c r="R2087" s="275" t="s">
        <v>1166</v>
      </c>
      <c r="S2087" s="275" t="s">
        <v>949</v>
      </c>
      <c r="T2087" s="275" t="s">
        <v>949</v>
      </c>
      <c r="U2087" s="275"/>
      <c r="V2087" s="275"/>
      <c r="W2087" s="275"/>
      <c r="X2087" s="275"/>
      <c r="Y2087" s="275"/>
      <c r="Z2087" s="275"/>
      <c r="AA2087" s="275"/>
      <c r="AB2087" s="275"/>
      <c r="AC2087" s="275"/>
      <c r="AD2087" s="275"/>
      <c r="AE2087" s="275"/>
      <c r="AF2087" s="275" t="s">
        <v>304</v>
      </c>
      <c r="AG2087" s="275"/>
      <c r="AH2087" s="275"/>
      <c r="AI2087" s="648"/>
      <c r="AJ2087" s="649">
        <f t="shared" si="189"/>
        <v>1</v>
      </c>
      <c r="AK2087" s="84">
        <f t="shared" si="186"/>
        <v>1</v>
      </c>
    </row>
    <row r="2088" spans="1:37" s="84" customFormat="1" ht="16.5">
      <c r="A2088" s="41"/>
      <c r="B2088" s="41">
        <f t="shared" si="188"/>
        <v>2086</v>
      </c>
      <c r="C2088" s="41" t="s">
        <v>320</v>
      </c>
      <c r="D2088" s="158" t="s">
        <v>2266</v>
      </c>
      <c r="E2088" s="158" t="s">
        <v>2266</v>
      </c>
      <c r="F2088" s="158" t="str">
        <f t="shared" si="187"/>
        <v>D</v>
      </c>
      <c r="G2088" s="41" t="s">
        <v>2268</v>
      </c>
      <c r="H2088" s="158">
        <v>1219.92</v>
      </c>
      <c r="I2088" s="158" t="s">
        <v>949</v>
      </c>
      <c r="J2088" s="158" t="s">
        <v>949</v>
      </c>
      <c r="K2088" s="41" t="s">
        <v>949</v>
      </c>
      <c r="L2088" s="41" t="s">
        <v>2269</v>
      </c>
      <c r="M2088" s="41" t="s">
        <v>2110</v>
      </c>
      <c r="N2088" s="158" t="s">
        <v>2111</v>
      </c>
      <c r="O2088" s="158" t="s">
        <v>2112</v>
      </c>
      <c r="P2088" s="158" t="s">
        <v>2113</v>
      </c>
      <c r="Q2088" s="158" t="s">
        <v>949</v>
      </c>
      <c r="R2088" s="41" t="s">
        <v>1166</v>
      </c>
      <c r="S2088" s="41" t="s">
        <v>949</v>
      </c>
      <c r="T2088" s="41" t="s">
        <v>949</v>
      </c>
      <c r="U2088" s="41"/>
      <c r="V2088" s="41"/>
      <c r="W2088" s="41"/>
      <c r="X2088" s="41"/>
      <c r="Y2088" s="41"/>
      <c r="Z2088" s="41"/>
      <c r="AA2088" s="41"/>
      <c r="AB2088" s="41"/>
      <c r="AC2088" s="41"/>
      <c r="AD2088" s="41"/>
      <c r="AE2088" s="41" t="s">
        <v>1059</v>
      </c>
      <c r="AF2088" s="41" t="s">
        <v>304</v>
      </c>
      <c r="AG2088" s="790"/>
      <c r="AH2088" s="829"/>
      <c r="AI2088" s="229"/>
      <c r="AJ2088" s="218">
        <f t="shared" si="189"/>
        <v>1</v>
      </c>
      <c r="AK2088" s="84">
        <f t="shared" si="186"/>
        <v>1</v>
      </c>
    </row>
    <row r="2089" spans="1:37" s="84" customFormat="1" ht="16.5">
      <c r="A2089" s="41"/>
      <c r="B2089" s="274">
        <f t="shared" si="188"/>
        <v>2087</v>
      </c>
      <c r="C2089" s="274" t="s">
        <v>320</v>
      </c>
      <c r="D2089" s="159" t="s">
        <v>2101</v>
      </c>
      <c r="E2089" s="159" t="s">
        <v>2102</v>
      </c>
      <c r="F2089" s="159" t="str">
        <f t="shared" si="187"/>
        <v>D</v>
      </c>
      <c r="G2089" s="274" t="s">
        <v>2104</v>
      </c>
      <c r="H2089" s="159">
        <v>109.2</v>
      </c>
      <c r="I2089" s="159">
        <v>0.3</v>
      </c>
      <c r="J2089" s="159" t="s">
        <v>949</v>
      </c>
      <c r="K2089" s="274" t="s">
        <v>949</v>
      </c>
      <c r="L2089" s="274" t="s">
        <v>2105</v>
      </c>
      <c r="M2089" s="274" t="s">
        <v>949</v>
      </c>
      <c r="N2089" s="159" t="s">
        <v>2018</v>
      </c>
      <c r="O2089" s="159" t="s">
        <v>2106</v>
      </c>
      <c r="P2089" s="159" t="s">
        <v>949</v>
      </c>
      <c r="Q2089" s="159" t="s">
        <v>949</v>
      </c>
      <c r="R2089" s="274" t="s">
        <v>1424</v>
      </c>
      <c r="S2089" s="274" t="s">
        <v>1166</v>
      </c>
      <c r="T2089" s="274" t="s">
        <v>949</v>
      </c>
      <c r="U2089" s="274"/>
      <c r="V2089" s="274"/>
      <c r="W2089" s="274"/>
      <c r="X2089" s="274"/>
      <c r="Y2089" s="274"/>
      <c r="Z2089" s="274"/>
      <c r="AA2089" s="274"/>
      <c r="AB2089" s="274"/>
      <c r="AC2089" s="274"/>
      <c r="AD2089" s="274"/>
      <c r="AE2089" s="274" t="s">
        <v>1059</v>
      </c>
      <c r="AF2089" s="274" t="s">
        <v>304</v>
      </c>
      <c r="AG2089" s="957"/>
      <c r="AH2089" s="971"/>
      <c r="AI2089" s="615"/>
      <c r="AJ2089" s="645">
        <f t="shared" si="189"/>
        <v>1</v>
      </c>
      <c r="AK2089" s="84">
        <f t="shared" si="186"/>
        <v>1</v>
      </c>
    </row>
    <row r="2090" spans="1:37" ht="16.5">
      <c r="A2090" s="1018"/>
      <c r="B2090" s="961">
        <f t="shared" si="188"/>
        <v>2088</v>
      </c>
      <c r="C2090" s="961" t="s">
        <v>320</v>
      </c>
      <c r="D2090" s="962" t="s">
        <v>8356</v>
      </c>
      <c r="E2090" s="962" t="str">
        <f>LEFT(D2090,8)</f>
        <v>TSGD704</v>
      </c>
      <c r="F2090" s="962" t="str">
        <f t="shared" si="187"/>
        <v>D</v>
      </c>
      <c r="G2090" s="961" t="s">
        <v>8357</v>
      </c>
      <c r="H2090" s="961" t="s">
        <v>949</v>
      </c>
      <c r="I2090" s="961" t="s">
        <v>949</v>
      </c>
      <c r="J2090" s="961" t="s">
        <v>949</v>
      </c>
      <c r="K2090" s="961" t="s">
        <v>949</v>
      </c>
      <c r="L2090" s="961" t="s">
        <v>8358</v>
      </c>
      <c r="M2090" s="961" t="s">
        <v>949</v>
      </c>
      <c r="N2090" s="962" t="s">
        <v>949</v>
      </c>
      <c r="O2090" s="962" t="s">
        <v>949</v>
      </c>
      <c r="P2090" s="962" t="s">
        <v>949</v>
      </c>
      <c r="Q2090" s="962" t="s">
        <v>949</v>
      </c>
      <c r="R2090" s="999" t="s">
        <v>949</v>
      </c>
      <c r="S2090" s="999" t="s">
        <v>949</v>
      </c>
      <c r="T2090" s="999" t="s">
        <v>949</v>
      </c>
      <c r="U2090" s="999" t="s">
        <v>949</v>
      </c>
      <c r="V2090" s="999" t="s">
        <v>949</v>
      </c>
      <c r="W2090" s="999" t="s">
        <v>949</v>
      </c>
      <c r="X2090" s="999" t="s">
        <v>949</v>
      </c>
      <c r="Y2090" s="999" t="s">
        <v>949</v>
      </c>
      <c r="Z2090" s="999" t="s">
        <v>949</v>
      </c>
      <c r="AA2090" s="999" t="s">
        <v>949</v>
      </c>
      <c r="AB2090" s="999" t="s">
        <v>949</v>
      </c>
      <c r="AC2090" s="999" t="s">
        <v>949</v>
      </c>
      <c r="AD2090" s="999" t="s">
        <v>949</v>
      </c>
      <c r="AE2090" s="997"/>
      <c r="AF2090" s="997" t="s">
        <v>757</v>
      </c>
      <c r="AG2090" s="997" t="s">
        <v>5342</v>
      </c>
      <c r="AH2090" s="997"/>
      <c r="AI2090" s="997"/>
      <c r="AJ2090" s="997">
        <f t="shared" si="189"/>
        <v>1</v>
      </c>
      <c r="AK2090" s="997">
        <f t="shared" si="186"/>
        <v>1</v>
      </c>
    </row>
    <row r="2091" spans="1:37" s="84" customFormat="1" ht="16.5">
      <c r="A2091" s="41"/>
      <c r="B2091" s="275">
        <f t="shared" si="188"/>
        <v>2089</v>
      </c>
      <c r="C2091" s="275" t="s">
        <v>320</v>
      </c>
      <c r="D2091" s="160" t="s">
        <v>2107</v>
      </c>
      <c r="E2091" s="160" t="s">
        <v>2107</v>
      </c>
      <c r="F2091" s="160" t="str">
        <f t="shared" si="187"/>
        <v>D</v>
      </c>
      <c r="G2091" s="275" t="s">
        <v>2109</v>
      </c>
      <c r="H2091" s="160" t="s">
        <v>949</v>
      </c>
      <c r="I2091" s="160" t="s">
        <v>949</v>
      </c>
      <c r="J2091" s="160" t="s">
        <v>949</v>
      </c>
      <c r="K2091" s="275" t="s">
        <v>949</v>
      </c>
      <c r="L2091" s="275" t="s">
        <v>949</v>
      </c>
      <c r="M2091" s="275" t="s">
        <v>2110</v>
      </c>
      <c r="N2091" s="160" t="s">
        <v>2111</v>
      </c>
      <c r="O2091" s="160" t="s">
        <v>2112</v>
      </c>
      <c r="P2091" s="160" t="s">
        <v>2113</v>
      </c>
      <c r="Q2091" s="160" t="s">
        <v>949</v>
      </c>
      <c r="R2091" s="275" t="s">
        <v>1166</v>
      </c>
      <c r="S2091" s="275" t="s">
        <v>949</v>
      </c>
      <c r="T2091" s="275" t="s">
        <v>949</v>
      </c>
      <c r="U2091" s="275"/>
      <c r="V2091" s="275"/>
      <c r="W2091" s="275"/>
      <c r="X2091" s="275"/>
      <c r="Y2091" s="275"/>
      <c r="Z2091" s="275"/>
      <c r="AA2091" s="275"/>
      <c r="AB2091" s="275"/>
      <c r="AC2091" s="275"/>
      <c r="AD2091" s="275"/>
      <c r="AE2091" s="275"/>
      <c r="AF2091" s="275" t="s">
        <v>304</v>
      </c>
      <c r="AG2091" s="275"/>
      <c r="AH2091" s="829"/>
      <c r="AI2091" s="648"/>
      <c r="AJ2091" s="649">
        <f t="shared" si="189"/>
        <v>1</v>
      </c>
      <c r="AK2091" s="84">
        <f t="shared" si="186"/>
        <v>1</v>
      </c>
    </row>
    <row r="2092" spans="1:37" s="84" customFormat="1" ht="16.5">
      <c r="A2092" s="41"/>
      <c r="B2092" s="41">
        <f t="shared" si="188"/>
        <v>2090</v>
      </c>
      <c r="C2092" s="41" t="s">
        <v>320</v>
      </c>
      <c r="D2092" s="158" t="s">
        <v>2014</v>
      </c>
      <c r="E2092" s="158" t="s">
        <v>2015</v>
      </c>
      <c r="F2092" s="158" t="str">
        <f t="shared" si="187"/>
        <v>D</v>
      </c>
      <c r="G2092" s="41" t="s">
        <v>2017</v>
      </c>
      <c r="H2092" s="158">
        <v>9.24</v>
      </c>
      <c r="I2092" s="158">
        <v>0.1</v>
      </c>
      <c r="J2092" s="158" t="s">
        <v>949</v>
      </c>
      <c r="K2092" s="41" t="s">
        <v>949</v>
      </c>
      <c r="L2092" s="41" t="s">
        <v>949</v>
      </c>
      <c r="M2092" s="41" t="s">
        <v>949</v>
      </c>
      <c r="N2092" s="158" t="s">
        <v>2018</v>
      </c>
      <c r="O2092" s="158" t="s">
        <v>2019</v>
      </c>
      <c r="P2092" s="158" t="s">
        <v>949</v>
      </c>
      <c r="Q2092" s="158" t="s">
        <v>949</v>
      </c>
      <c r="R2092" s="41" t="s">
        <v>1424</v>
      </c>
      <c r="S2092" s="41" t="s">
        <v>1166</v>
      </c>
      <c r="T2092" s="41" t="s">
        <v>949</v>
      </c>
      <c r="U2092" s="41"/>
      <c r="V2092" s="41"/>
      <c r="W2092" s="41"/>
      <c r="X2092" s="41"/>
      <c r="Y2092" s="41"/>
      <c r="Z2092" s="41"/>
      <c r="AA2092" s="41"/>
      <c r="AB2092" s="41"/>
      <c r="AC2092" s="41"/>
      <c r="AD2092" s="41"/>
      <c r="AE2092" s="41" t="s">
        <v>1059</v>
      </c>
      <c r="AF2092" s="41" t="s">
        <v>304</v>
      </c>
      <c r="AG2092" s="790"/>
      <c r="AH2092" s="829"/>
      <c r="AI2092" s="229"/>
      <c r="AJ2092" s="218">
        <f t="shared" si="189"/>
        <v>1</v>
      </c>
      <c r="AK2092" s="84">
        <f t="shared" si="186"/>
        <v>1</v>
      </c>
    </row>
    <row r="2093" spans="1:37" s="84" customFormat="1" ht="16.5">
      <c r="A2093" s="41"/>
      <c r="B2093" s="41">
        <f t="shared" si="188"/>
        <v>2091</v>
      </c>
      <c r="C2093" s="41" t="s">
        <v>320</v>
      </c>
      <c r="D2093" s="158" t="s">
        <v>2212</v>
      </c>
      <c r="E2093" s="158" t="s">
        <v>2212</v>
      </c>
      <c r="F2093" s="158" t="str">
        <f t="shared" si="187"/>
        <v>M</v>
      </c>
      <c r="G2093" s="41" t="s">
        <v>2214</v>
      </c>
      <c r="H2093" s="158">
        <v>483.6</v>
      </c>
      <c r="I2093" s="158">
        <v>1</v>
      </c>
      <c r="J2093" s="158">
        <v>7.93</v>
      </c>
      <c r="K2093" s="41">
        <v>3.8349479999999998</v>
      </c>
      <c r="L2093" s="41" t="s">
        <v>2215</v>
      </c>
      <c r="M2093" s="41" t="s">
        <v>2216</v>
      </c>
      <c r="N2093" s="158" t="s">
        <v>1192</v>
      </c>
      <c r="O2093" s="158" t="s">
        <v>949</v>
      </c>
      <c r="P2093" s="158" t="s">
        <v>949</v>
      </c>
      <c r="Q2093" s="158" t="s">
        <v>949</v>
      </c>
      <c r="R2093" s="41" t="s">
        <v>1459</v>
      </c>
      <c r="S2093" s="41" t="s">
        <v>949</v>
      </c>
      <c r="T2093" s="41" t="s">
        <v>949</v>
      </c>
      <c r="U2093" s="41"/>
      <c r="V2093" s="41"/>
      <c r="W2093" s="41" t="s">
        <v>2212</v>
      </c>
      <c r="X2093" s="41" t="s">
        <v>1459</v>
      </c>
      <c r="Y2093" s="41"/>
      <c r="Z2093" s="41"/>
      <c r="AA2093" s="41"/>
      <c r="AB2093" s="41"/>
      <c r="AC2093" s="41"/>
      <c r="AD2093" s="41"/>
      <c r="AE2093" s="41" t="s">
        <v>1059</v>
      </c>
      <c r="AF2093" s="41" t="s">
        <v>304</v>
      </c>
      <c r="AG2093" s="790"/>
      <c r="AH2093" s="829"/>
      <c r="AI2093" s="229"/>
      <c r="AJ2093" s="218">
        <f t="shared" si="189"/>
        <v>1</v>
      </c>
      <c r="AK2093" s="84">
        <f t="shared" si="186"/>
        <v>1</v>
      </c>
    </row>
    <row r="2094" spans="1:37" s="84" customFormat="1" ht="16.5">
      <c r="A2094" s="218"/>
      <c r="B2094" s="41">
        <f t="shared" si="188"/>
        <v>2092</v>
      </c>
      <c r="C2094" s="220" t="s">
        <v>5077</v>
      </c>
      <c r="D2094" s="158" t="s">
        <v>4395</v>
      </c>
      <c r="E2094" s="158" t="s">
        <v>4400</v>
      </c>
      <c r="F2094" s="158" t="str">
        <f t="shared" si="187"/>
        <v>M</v>
      </c>
      <c r="G2094" s="41" t="s">
        <v>4399</v>
      </c>
      <c r="H2094" s="158">
        <v>2712.8711389999999</v>
      </c>
      <c r="I2094" s="158">
        <v>1</v>
      </c>
      <c r="J2094" s="158">
        <v>7.93</v>
      </c>
      <c r="K2094" s="41">
        <v>21.51</v>
      </c>
      <c r="L2094" s="41" t="s">
        <v>2294</v>
      </c>
      <c r="M2094" s="221" t="s">
        <v>995</v>
      </c>
      <c r="N2094" s="158" t="s">
        <v>2295</v>
      </c>
      <c r="O2094" s="244"/>
      <c r="P2094" s="244" t="s">
        <v>945</v>
      </c>
      <c r="Q2094" s="244"/>
      <c r="R2094" s="41" t="s">
        <v>1087</v>
      </c>
      <c r="S2094" s="41" t="s">
        <v>1213</v>
      </c>
      <c r="T2094" s="41" t="s">
        <v>949</v>
      </c>
      <c r="U2094" s="41"/>
      <c r="V2094" s="41"/>
      <c r="W2094" s="41" t="s">
        <v>4400</v>
      </c>
      <c r="X2094" s="41" t="s">
        <v>1087</v>
      </c>
      <c r="Y2094" s="41"/>
      <c r="Z2094" s="41"/>
      <c r="AA2094" s="41"/>
      <c r="AB2094" s="41"/>
      <c r="AC2094" s="41"/>
      <c r="AD2094" s="41"/>
      <c r="AE2094" s="41" t="s">
        <v>979</v>
      </c>
      <c r="AF2094" s="41" t="s">
        <v>304</v>
      </c>
      <c r="AG2094" s="790"/>
      <c r="AH2094" s="844"/>
      <c r="AI2094" s="229"/>
      <c r="AJ2094" s="218">
        <f t="shared" si="189"/>
        <v>1</v>
      </c>
      <c r="AK2094" s="84">
        <f t="shared" si="186"/>
        <v>1</v>
      </c>
    </row>
    <row r="2095" spans="1:37" s="84" customFormat="1" ht="16.5">
      <c r="A2095" s="218"/>
      <c r="B2095" s="41">
        <f t="shared" si="188"/>
        <v>2093</v>
      </c>
      <c r="C2095" s="220" t="s">
        <v>5077</v>
      </c>
      <c r="D2095" s="158" t="s">
        <v>2290</v>
      </c>
      <c r="E2095" s="158" t="s">
        <v>2291</v>
      </c>
      <c r="F2095" s="158" t="str">
        <f t="shared" ref="F2095:F2131" si="190">MID(D2095,4,1)</f>
        <v>M</v>
      </c>
      <c r="G2095" s="41" t="s">
        <v>2293</v>
      </c>
      <c r="H2095" s="158">
        <v>2712.8711389999999</v>
      </c>
      <c r="I2095" s="158">
        <v>1</v>
      </c>
      <c r="J2095" s="158">
        <v>7.93</v>
      </c>
      <c r="K2095" s="41">
        <v>21.51</v>
      </c>
      <c r="L2095" s="41" t="s">
        <v>2294</v>
      </c>
      <c r="M2095" s="221" t="s">
        <v>995</v>
      </c>
      <c r="N2095" s="158" t="s">
        <v>2295</v>
      </c>
      <c r="O2095" s="244"/>
      <c r="P2095" s="244" t="s">
        <v>945</v>
      </c>
      <c r="Q2095" s="244"/>
      <c r="R2095" s="41" t="s">
        <v>1087</v>
      </c>
      <c r="S2095" s="41" t="s">
        <v>1213</v>
      </c>
      <c r="T2095" s="41" t="s">
        <v>949</v>
      </c>
      <c r="U2095" s="41"/>
      <c r="V2095" s="41"/>
      <c r="W2095" s="41" t="s">
        <v>2290</v>
      </c>
      <c r="X2095" s="41" t="s">
        <v>1087</v>
      </c>
      <c r="Y2095" s="41" t="s">
        <v>2296</v>
      </c>
      <c r="Z2095" s="41" t="s">
        <v>1213</v>
      </c>
      <c r="AA2095" s="41"/>
      <c r="AB2095" s="41"/>
      <c r="AC2095" s="41"/>
      <c r="AD2095" s="41"/>
      <c r="AE2095" s="41" t="s">
        <v>979</v>
      </c>
      <c r="AF2095" s="41" t="s">
        <v>304</v>
      </c>
      <c r="AG2095" s="790"/>
      <c r="AH2095" s="844"/>
      <c r="AI2095" s="229"/>
      <c r="AJ2095" s="218">
        <f t="shared" si="189"/>
        <v>1</v>
      </c>
      <c r="AK2095" s="84">
        <f t="shared" si="186"/>
        <v>1</v>
      </c>
    </row>
    <row r="2096" spans="1:37" s="84" customFormat="1" ht="16.5">
      <c r="A2096" s="218"/>
      <c r="B2096" s="41">
        <f t="shared" si="188"/>
        <v>2094</v>
      </c>
      <c r="C2096" s="220" t="s">
        <v>320</v>
      </c>
      <c r="D2096" s="158" t="s">
        <v>1984</v>
      </c>
      <c r="E2096" s="158" t="s">
        <v>1985</v>
      </c>
      <c r="F2096" s="158" t="str">
        <f t="shared" si="190"/>
        <v>P</v>
      </c>
      <c r="G2096" s="41" t="s">
        <v>1988</v>
      </c>
      <c r="H2096" s="158">
        <v>68970.646760000003</v>
      </c>
      <c r="I2096" s="158" t="s">
        <v>949</v>
      </c>
      <c r="J2096" s="158">
        <v>1.2</v>
      </c>
      <c r="K2096" s="41">
        <f>H2096*J2096/1000</f>
        <v>82.764776112000007</v>
      </c>
      <c r="L2096" s="158" t="s">
        <v>1989</v>
      </c>
      <c r="M2096" s="158" t="s">
        <v>995</v>
      </c>
      <c r="N2096" s="106" t="s">
        <v>1130</v>
      </c>
      <c r="O2096" s="158" t="s">
        <v>1990</v>
      </c>
      <c r="P2096" s="158" t="s">
        <v>1991</v>
      </c>
      <c r="Q2096" s="106" t="s">
        <v>1133</v>
      </c>
      <c r="R2096" s="244" t="s">
        <v>1142</v>
      </c>
      <c r="S2096" s="41" t="s">
        <v>1015</v>
      </c>
      <c r="T2096" s="41" t="s">
        <v>949</v>
      </c>
      <c r="U2096" s="41"/>
      <c r="V2096" s="41"/>
      <c r="W2096" s="41"/>
      <c r="X2096" s="41"/>
      <c r="Y2096" s="41"/>
      <c r="Z2096" s="41"/>
      <c r="AA2096" s="41"/>
      <c r="AB2096" s="41"/>
      <c r="AC2096" s="41"/>
      <c r="AD2096" s="41"/>
      <c r="AE2096" s="41" t="s">
        <v>1209</v>
      </c>
      <c r="AF2096" s="41" t="s">
        <v>304</v>
      </c>
      <c r="AG2096" s="790"/>
      <c r="AH2096" s="218"/>
      <c r="AI2096" s="229"/>
      <c r="AJ2096" s="218">
        <f t="shared" si="189"/>
        <v>1</v>
      </c>
      <c r="AK2096" s="84">
        <f t="shared" si="186"/>
        <v>1</v>
      </c>
    </row>
    <row r="2097" spans="1:37" s="84" customFormat="1" ht="16.5">
      <c r="A2097" s="41"/>
      <c r="B2097" s="41">
        <f t="shared" si="188"/>
        <v>2095</v>
      </c>
      <c r="C2097" s="41" t="s">
        <v>320</v>
      </c>
      <c r="D2097" s="158" t="s">
        <v>1992</v>
      </c>
      <c r="E2097" s="158" t="s">
        <v>1992</v>
      </c>
      <c r="F2097" s="158" t="str">
        <f t="shared" si="190"/>
        <v>P</v>
      </c>
      <c r="G2097" s="41" t="s">
        <v>1995</v>
      </c>
      <c r="H2097" s="158">
        <v>25982.536</v>
      </c>
      <c r="I2097" s="158" t="s">
        <v>949</v>
      </c>
      <c r="J2097" s="158">
        <v>1.2</v>
      </c>
      <c r="K2097" s="41">
        <v>31.179044000000001</v>
      </c>
      <c r="L2097" s="158" t="s">
        <v>1996</v>
      </c>
      <c r="M2097" s="158" t="s">
        <v>995</v>
      </c>
      <c r="N2097" s="106" t="s">
        <v>1130</v>
      </c>
      <c r="O2097" s="106" t="s">
        <v>1131</v>
      </c>
      <c r="P2097" s="106" t="s">
        <v>1132</v>
      </c>
      <c r="Q2097" s="106" t="s">
        <v>1133</v>
      </c>
      <c r="R2097" s="158" t="s">
        <v>1142</v>
      </c>
      <c r="S2097" s="41" t="s">
        <v>949</v>
      </c>
      <c r="T2097" s="41" t="s">
        <v>949</v>
      </c>
      <c r="U2097" s="41"/>
      <c r="V2097" s="41"/>
      <c r="W2097" s="41" t="s">
        <v>1992</v>
      </c>
      <c r="X2097" s="41" t="s">
        <v>1142</v>
      </c>
      <c r="Y2097" s="41"/>
      <c r="Z2097" s="41"/>
      <c r="AA2097" s="41"/>
      <c r="AB2097" s="41"/>
      <c r="AC2097" s="41"/>
      <c r="AD2097" s="41"/>
      <c r="AE2097" s="41" t="s">
        <v>1126</v>
      </c>
      <c r="AF2097" s="41" t="s">
        <v>304</v>
      </c>
      <c r="AG2097" s="790"/>
      <c r="AH2097" s="41"/>
      <c r="AI2097" s="229"/>
      <c r="AJ2097" s="218">
        <f t="shared" si="189"/>
        <v>1</v>
      </c>
      <c r="AK2097" s="84">
        <f t="shared" si="186"/>
        <v>1</v>
      </c>
    </row>
    <row r="2098" spans="1:37" s="84" customFormat="1" ht="16.5">
      <c r="A2098" s="41"/>
      <c r="B2098" s="41">
        <f t="shared" si="188"/>
        <v>2096</v>
      </c>
      <c r="C2098" s="41" t="s">
        <v>320</v>
      </c>
      <c r="D2098" s="158" t="s">
        <v>2002</v>
      </c>
      <c r="E2098" s="158" t="s">
        <v>2002</v>
      </c>
      <c r="F2098" s="158" t="str">
        <f t="shared" si="190"/>
        <v>P</v>
      </c>
      <c r="G2098" s="41" t="s">
        <v>2005</v>
      </c>
      <c r="H2098" s="158">
        <v>12999.404769999999</v>
      </c>
      <c r="I2098" s="158" t="s">
        <v>949</v>
      </c>
      <c r="J2098" s="158">
        <v>1.2</v>
      </c>
      <c r="K2098" s="41">
        <v>15.599285723999998</v>
      </c>
      <c r="L2098" s="158" t="s">
        <v>2006</v>
      </c>
      <c r="M2098" s="158" t="s">
        <v>995</v>
      </c>
      <c r="N2098" s="106" t="s">
        <v>1130</v>
      </c>
      <c r="O2098" s="106" t="s">
        <v>1131</v>
      </c>
      <c r="P2098" s="106" t="s">
        <v>1132</v>
      </c>
      <c r="Q2098" s="106" t="s">
        <v>1133</v>
      </c>
      <c r="R2098" s="158" t="s">
        <v>1142</v>
      </c>
      <c r="S2098" s="41" t="s">
        <v>949</v>
      </c>
      <c r="T2098" s="41" t="s">
        <v>949</v>
      </c>
      <c r="U2098" s="41"/>
      <c r="V2098" s="41"/>
      <c r="W2098" s="41" t="s">
        <v>2002</v>
      </c>
      <c r="X2098" s="41" t="s">
        <v>1142</v>
      </c>
      <c r="Y2098" s="41"/>
      <c r="Z2098" s="41"/>
      <c r="AA2098" s="41"/>
      <c r="AB2098" s="41"/>
      <c r="AC2098" s="41"/>
      <c r="AD2098" s="41"/>
      <c r="AE2098" s="41" t="s">
        <v>948</v>
      </c>
      <c r="AF2098" s="41" t="s">
        <v>304</v>
      </c>
      <c r="AG2098" s="790"/>
      <c r="AH2098" s="845"/>
      <c r="AI2098" s="229"/>
      <c r="AJ2098" s="218">
        <f t="shared" si="189"/>
        <v>1</v>
      </c>
      <c r="AK2098" s="84">
        <f t="shared" si="186"/>
        <v>1</v>
      </c>
    </row>
    <row r="2099" spans="1:37" s="84" customFormat="1" ht="16.5">
      <c r="A2099" s="41"/>
      <c r="B2099" s="41">
        <f t="shared" si="188"/>
        <v>2097</v>
      </c>
      <c r="C2099" s="41" t="s">
        <v>320</v>
      </c>
      <c r="D2099" s="158" t="s">
        <v>2057</v>
      </c>
      <c r="E2099" s="158" t="s">
        <v>2057</v>
      </c>
      <c r="F2099" s="158" t="str">
        <f t="shared" si="190"/>
        <v>P</v>
      </c>
      <c r="G2099" s="41" t="s">
        <v>2060</v>
      </c>
      <c r="H2099" s="158">
        <v>242.86964</v>
      </c>
      <c r="I2099" s="158" t="s">
        <v>949</v>
      </c>
      <c r="J2099" s="158">
        <v>1.41</v>
      </c>
      <c r="K2099" s="41">
        <v>0.34244619999999998</v>
      </c>
      <c r="L2099" s="158" t="s">
        <v>2061</v>
      </c>
      <c r="M2099" s="158" t="s">
        <v>995</v>
      </c>
      <c r="N2099" s="158" t="s">
        <v>1293</v>
      </c>
      <c r="O2099" s="158" t="s">
        <v>2062</v>
      </c>
      <c r="P2099" s="158" t="s">
        <v>1295</v>
      </c>
      <c r="Q2099" s="158" t="s">
        <v>949</v>
      </c>
      <c r="R2099" s="158" t="s">
        <v>1215</v>
      </c>
      <c r="S2099" s="41" t="s">
        <v>949</v>
      </c>
      <c r="T2099" s="41" t="s">
        <v>949</v>
      </c>
      <c r="U2099" s="41"/>
      <c r="V2099" s="41"/>
      <c r="W2099" s="41" t="s">
        <v>2057</v>
      </c>
      <c r="X2099" s="41" t="s">
        <v>1215</v>
      </c>
      <c r="Y2099" s="41"/>
      <c r="Z2099" s="41"/>
      <c r="AA2099" s="41"/>
      <c r="AB2099" s="41"/>
      <c r="AC2099" s="41"/>
      <c r="AD2099" s="41"/>
      <c r="AE2099" s="41"/>
      <c r="AF2099" s="41" t="s">
        <v>304</v>
      </c>
      <c r="AG2099" s="41"/>
      <c r="AH2099" s="41"/>
      <c r="AI2099" s="229"/>
      <c r="AJ2099" s="218">
        <f t="shared" si="189"/>
        <v>1</v>
      </c>
      <c r="AK2099" s="84">
        <f t="shared" si="186"/>
        <v>1</v>
      </c>
    </row>
    <row r="2100" spans="1:37" s="84" customFormat="1" ht="16.5">
      <c r="A2100" s="41"/>
      <c r="B2100" s="41">
        <f t="shared" si="188"/>
        <v>2098</v>
      </c>
      <c r="C2100" s="41" t="s">
        <v>320</v>
      </c>
      <c r="D2100" s="158" t="s">
        <v>2063</v>
      </c>
      <c r="E2100" s="158" t="s">
        <v>2063</v>
      </c>
      <c r="F2100" s="158" t="str">
        <f t="shared" si="190"/>
        <v>P</v>
      </c>
      <c r="G2100" s="41" t="s">
        <v>2066</v>
      </c>
      <c r="H2100" s="158">
        <v>211.15799999999999</v>
      </c>
      <c r="I2100" s="158" t="s">
        <v>949</v>
      </c>
      <c r="J2100" s="158">
        <v>1.41</v>
      </c>
      <c r="K2100" s="41">
        <v>0.29773280000000002</v>
      </c>
      <c r="L2100" s="158" t="s">
        <v>2067</v>
      </c>
      <c r="M2100" s="158" t="s">
        <v>1083</v>
      </c>
      <c r="N2100" s="158" t="s">
        <v>1293</v>
      </c>
      <c r="O2100" s="158" t="s">
        <v>1294</v>
      </c>
      <c r="P2100" s="158" t="s">
        <v>1295</v>
      </c>
      <c r="Q2100" s="158" t="s">
        <v>1296</v>
      </c>
      <c r="R2100" s="158" t="s">
        <v>1215</v>
      </c>
      <c r="S2100" s="41" t="s">
        <v>949</v>
      </c>
      <c r="T2100" s="41" t="s">
        <v>949</v>
      </c>
      <c r="U2100" s="41"/>
      <c r="V2100" s="41"/>
      <c r="W2100" s="41" t="s">
        <v>2063</v>
      </c>
      <c r="X2100" s="41" t="s">
        <v>1215</v>
      </c>
      <c r="Y2100" s="41"/>
      <c r="Z2100" s="41"/>
      <c r="AA2100" s="41"/>
      <c r="AB2100" s="41"/>
      <c r="AC2100" s="41"/>
      <c r="AD2100" s="41"/>
      <c r="AE2100" s="41"/>
      <c r="AF2100" s="41" t="s">
        <v>304</v>
      </c>
      <c r="AG2100" s="41"/>
      <c r="AH2100" s="41"/>
      <c r="AI2100" s="229"/>
      <c r="AJ2100" s="218">
        <f t="shared" si="189"/>
        <v>1</v>
      </c>
      <c r="AK2100" s="84">
        <f t="shared" si="186"/>
        <v>1</v>
      </c>
    </row>
    <row r="2101" spans="1:37" s="84" customFormat="1" ht="16.5">
      <c r="A2101" s="41"/>
      <c r="B2101" s="41">
        <f t="shared" si="188"/>
        <v>2099</v>
      </c>
      <c r="C2101" s="41" t="s">
        <v>320</v>
      </c>
      <c r="D2101" s="158" t="s">
        <v>2068</v>
      </c>
      <c r="E2101" s="158" t="s">
        <v>2068</v>
      </c>
      <c r="F2101" s="158" t="str">
        <f t="shared" si="190"/>
        <v>P</v>
      </c>
      <c r="G2101" s="41" t="s">
        <v>2071</v>
      </c>
      <c r="H2101" s="158">
        <v>85.699363000000005</v>
      </c>
      <c r="I2101" s="158" t="s">
        <v>949</v>
      </c>
      <c r="J2101" s="158">
        <v>1.41</v>
      </c>
      <c r="K2101" s="41">
        <v>0.1208361</v>
      </c>
      <c r="L2101" s="158" t="s">
        <v>2072</v>
      </c>
      <c r="M2101" s="158" t="s">
        <v>1083</v>
      </c>
      <c r="N2101" s="158" t="s">
        <v>1293</v>
      </c>
      <c r="O2101" s="158" t="s">
        <v>1294</v>
      </c>
      <c r="P2101" s="158" t="s">
        <v>1295</v>
      </c>
      <c r="Q2101" s="158" t="s">
        <v>949</v>
      </c>
      <c r="R2101" s="158" t="s">
        <v>1215</v>
      </c>
      <c r="S2101" s="41" t="s">
        <v>949</v>
      </c>
      <c r="T2101" s="41" t="s">
        <v>949</v>
      </c>
      <c r="U2101" s="41"/>
      <c r="V2101" s="41"/>
      <c r="W2101" s="41" t="s">
        <v>2068</v>
      </c>
      <c r="X2101" s="41" t="s">
        <v>1215</v>
      </c>
      <c r="Y2101" s="41"/>
      <c r="Z2101" s="41"/>
      <c r="AA2101" s="41"/>
      <c r="AB2101" s="41"/>
      <c r="AC2101" s="41"/>
      <c r="AD2101" s="41"/>
      <c r="AE2101" s="41"/>
      <c r="AF2101" s="41" t="s">
        <v>304</v>
      </c>
      <c r="AG2101" s="41"/>
      <c r="AH2101" s="41"/>
      <c r="AI2101" s="229"/>
      <c r="AJ2101" s="218">
        <f t="shared" si="189"/>
        <v>1</v>
      </c>
      <c r="AK2101" s="84">
        <f t="shared" si="186"/>
        <v>1</v>
      </c>
    </row>
    <row r="2102" spans="1:37" s="84" customFormat="1" ht="16.5">
      <c r="A2102" s="41"/>
      <c r="B2102" s="41">
        <f t="shared" si="188"/>
        <v>2100</v>
      </c>
      <c r="C2102" s="41" t="s">
        <v>320</v>
      </c>
      <c r="D2102" s="158" t="s">
        <v>2087</v>
      </c>
      <c r="E2102" s="158" t="s">
        <v>2087</v>
      </c>
      <c r="F2102" s="158" t="str">
        <f t="shared" si="190"/>
        <v>P</v>
      </c>
      <c r="G2102" s="41" t="s">
        <v>2089</v>
      </c>
      <c r="H2102" s="158">
        <v>2709.2853399999999</v>
      </c>
      <c r="I2102" s="158" t="s">
        <v>949</v>
      </c>
      <c r="J2102" s="158">
        <v>1.41</v>
      </c>
      <c r="K2102" s="41">
        <v>3.8200923293999995</v>
      </c>
      <c r="L2102" s="158" t="s">
        <v>2090</v>
      </c>
      <c r="M2102" s="158" t="s">
        <v>995</v>
      </c>
      <c r="N2102" s="158" t="s">
        <v>1293</v>
      </c>
      <c r="O2102" s="158" t="s">
        <v>1294</v>
      </c>
      <c r="P2102" s="158" t="s">
        <v>1295</v>
      </c>
      <c r="Q2102" s="158" t="s">
        <v>1296</v>
      </c>
      <c r="R2102" s="158" t="s">
        <v>1215</v>
      </c>
      <c r="S2102" s="41" t="s">
        <v>949</v>
      </c>
      <c r="T2102" s="41" t="s">
        <v>949</v>
      </c>
      <c r="U2102" s="41"/>
      <c r="V2102" s="41"/>
      <c r="W2102" s="41" t="s">
        <v>2087</v>
      </c>
      <c r="X2102" s="41" t="s">
        <v>1215</v>
      </c>
      <c r="Y2102" s="41"/>
      <c r="Z2102" s="41"/>
      <c r="AA2102" s="41"/>
      <c r="AB2102" s="41"/>
      <c r="AC2102" s="41"/>
      <c r="AD2102" s="41"/>
      <c r="AE2102" s="41" t="s">
        <v>979</v>
      </c>
      <c r="AF2102" s="41" t="s">
        <v>304</v>
      </c>
      <c r="AG2102" s="790"/>
      <c r="AH2102" s="41"/>
      <c r="AI2102" s="229"/>
      <c r="AJ2102" s="218">
        <f t="shared" si="189"/>
        <v>1</v>
      </c>
      <c r="AK2102" s="84">
        <f t="shared" si="186"/>
        <v>1</v>
      </c>
    </row>
    <row r="2103" spans="1:37" s="84" customFormat="1" ht="16.5">
      <c r="A2103" s="41"/>
      <c r="B2103" s="41">
        <f t="shared" si="188"/>
        <v>2101</v>
      </c>
      <c r="C2103" s="41" t="s">
        <v>320</v>
      </c>
      <c r="D2103" s="158" t="s">
        <v>2187</v>
      </c>
      <c r="E2103" s="158" t="s">
        <v>2188</v>
      </c>
      <c r="F2103" s="158" t="str">
        <f t="shared" si="190"/>
        <v>P</v>
      </c>
      <c r="G2103" s="41" t="s">
        <v>2191</v>
      </c>
      <c r="H2103" s="158">
        <v>56072.074999999997</v>
      </c>
      <c r="I2103" s="158" t="s">
        <v>949</v>
      </c>
      <c r="J2103" s="158">
        <v>1.2</v>
      </c>
      <c r="K2103" s="41">
        <v>67.286490000000001</v>
      </c>
      <c r="L2103" s="158" t="s">
        <v>2192</v>
      </c>
      <c r="M2103" s="158" t="s">
        <v>995</v>
      </c>
      <c r="N2103" s="106" t="s">
        <v>1130</v>
      </c>
      <c r="O2103" s="158" t="s">
        <v>1990</v>
      </c>
      <c r="P2103" s="158" t="s">
        <v>1991</v>
      </c>
      <c r="Q2103" s="106" t="s">
        <v>1133</v>
      </c>
      <c r="R2103" s="158" t="s">
        <v>1142</v>
      </c>
      <c r="S2103" s="41" t="s">
        <v>1015</v>
      </c>
      <c r="T2103" s="41" t="s">
        <v>949</v>
      </c>
      <c r="U2103" s="41"/>
      <c r="V2103" s="41"/>
      <c r="W2103" s="41" t="s">
        <v>2187</v>
      </c>
      <c r="X2103" s="41" t="s">
        <v>1142</v>
      </c>
      <c r="Y2103" s="41" t="s">
        <v>2193</v>
      </c>
      <c r="Z2103" s="41" t="s">
        <v>1015</v>
      </c>
      <c r="AA2103" s="41"/>
      <c r="AB2103" s="41"/>
      <c r="AC2103" s="41"/>
      <c r="AD2103" s="41"/>
      <c r="AE2103" s="41" t="s">
        <v>948</v>
      </c>
      <c r="AF2103" s="41" t="s">
        <v>304</v>
      </c>
      <c r="AG2103" s="790"/>
      <c r="AH2103" s="41"/>
      <c r="AI2103" s="229"/>
      <c r="AJ2103" s="218">
        <f t="shared" si="189"/>
        <v>1</v>
      </c>
      <c r="AK2103" s="84">
        <f t="shared" si="186"/>
        <v>1</v>
      </c>
    </row>
    <row r="2104" spans="1:37" s="84" customFormat="1" ht="16.5">
      <c r="A2104" s="41"/>
      <c r="B2104" s="41">
        <f t="shared" si="188"/>
        <v>2102</v>
      </c>
      <c r="C2104" s="41" t="s">
        <v>320</v>
      </c>
      <c r="D2104" s="158" t="s">
        <v>2217</v>
      </c>
      <c r="E2104" s="158" t="s">
        <v>2217</v>
      </c>
      <c r="F2104" s="158" t="str">
        <f t="shared" si="190"/>
        <v>P</v>
      </c>
      <c r="G2104" s="41" t="s">
        <v>2219</v>
      </c>
      <c r="H2104" s="158">
        <v>26694.46211</v>
      </c>
      <c r="I2104" s="158" t="s">
        <v>949</v>
      </c>
      <c r="J2104" s="158">
        <v>1.2</v>
      </c>
      <c r="K2104" s="41">
        <v>32.033354531999997</v>
      </c>
      <c r="L2104" s="158" t="s">
        <v>2220</v>
      </c>
      <c r="M2104" s="158" t="s">
        <v>995</v>
      </c>
      <c r="N2104" s="106" t="s">
        <v>1010</v>
      </c>
      <c r="O2104" s="158" t="s">
        <v>1011</v>
      </c>
      <c r="P2104" s="158" t="s">
        <v>1012</v>
      </c>
      <c r="Q2104" s="158" t="s">
        <v>1013</v>
      </c>
      <c r="R2104" s="158" t="s">
        <v>1142</v>
      </c>
      <c r="S2104" s="41" t="s">
        <v>949</v>
      </c>
      <c r="T2104" s="41" t="s">
        <v>949</v>
      </c>
      <c r="U2104" s="41"/>
      <c r="V2104" s="41"/>
      <c r="W2104" s="41" t="s">
        <v>2217</v>
      </c>
      <c r="X2104" s="41" t="s">
        <v>1142</v>
      </c>
      <c r="Y2104" s="41"/>
      <c r="Z2104" s="41"/>
      <c r="AA2104" s="41"/>
      <c r="AB2104" s="41"/>
      <c r="AC2104" s="41"/>
      <c r="AD2104" s="41"/>
      <c r="AE2104" s="41" t="s">
        <v>948</v>
      </c>
      <c r="AF2104" s="41" t="s">
        <v>304</v>
      </c>
      <c r="AG2104" s="790"/>
      <c r="AH2104" s="845"/>
      <c r="AI2104" s="229"/>
      <c r="AJ2104" s="218">
        <f t="shared" si="189"/>
        <v>1</v>
      </c>
      <c r="AK2104" s="84">
        <f t="shared" si="186"/>
        <v>1</v>
      </c>
    </row>
    <row r="2105" spans="1:37" s="84" customFormat="1" ht="16.5">
      <c r="A2105" s="218"/>
      <c r="B2105" s="41">
        <f t="shared" si="188"/>
        <v>2103</v>
      </c>
      <c r="C2105" s="220" t="s">
        <v>320</v>
      </c>
      <c r="D2105" s="158" t="s">
        <v>2221</v>
      </c>
      <c r="E2105" s="158" t="s">
        <v>2222</v>
      </c>
      <c r="F2105" s="158" t="str">
        <f t="shared" si="190"/>
        <v>P</v>
      </c>
      <c r="G2105" s="41" t="s">
        <v>2224</v>
      </c>
      <c r="H2105" s="158">
        <v>109938.37</v>
      </c>
      <c r="I2105" s="158" t="s">
        <v>949</v>
      </c>
      <c r="J2105" s="158">
        <v>1.2</v>
      </c>
      <c r="K2105" s="41">
        <v>131.92605</v>
      </c>
      <c r="L2105" s="158" t="s">
        <v>2225</v>
      </c>
      <c r="M2105" s="158" t="s">
        <v>995</v>
      </c>
      <c r="N2105" s="106" t="s">
        <v>1010</v>
      </c>
      <c r="O2105" s="158" t="s">
        <v>1011</v>
      </c>
      <c r="P2105" s="158" t="s">
        <v>1012</v>
      </c>
      <c r="Q2105" s="158" t="s">
        <v>2226</v>
      </c>
      <c r="R2105" s="244" t="s">
        <v>1142</v>
      </c>
      <c r="S2105" s="41" t="s">
        <v>1015</v>
      </c>
      <c r="T2105" s="41" t="s">
        <v>949</v>
      </c>
      <c r="U2105" s="41"/>
      <c r="V2105" s="41"/>
      <c r="W2105" s="41"/>
      <c r="X2105" s="41"/>
      <c r="Y2105" s="41"/>
      <c r="Z2105" s="41"/>
      <c r="AA2105" s="41"/>
      <c r="AB2105" s="41"/>
      <c r="AC2105" s="41"/>
      <c r="AD2105" s="41"/>
      <c r="AE2105" s="41" t="s">
        <v>1556</v>
      </c>
      <c r="AF2105" s="41" t="s">
        <v>304</v>
      </c>
      <c r="AG2105" s="790"/>
      <c r="AH2105" s="844"/>
      <c r="AI2105" s="229"/>
      <c r="AJ2105" s="218">
        <f t="shared" si="189"/>
        <v>1</v>
      </c>
      <c r="AK2105" s="84">
        <f t="shared" si="186"/>
        <v>1</v>
      </c>
    </row>
    <row r="2106" spans="1:37" s="84" customFormat="1" ht="16.5">
      <c r="A2106" s="41"/>
      <c r="B2106" s="41">
        <f t="shared" si="188"/>
        <v>2104</v>
      </c>
      <c r="C2106" s="41" t="s">
        <v>320</v>
      </c>
      <c r="D2106" s="158" t="s">
        <v>2227</v>
      </c>
      <c r="E2106" s="158" t="s">
        <v>2227</v>
      </c>
      <c r="F2106" s="158" t="str">
        <f t="shared" si="190"/>
        <v>P</v>
      </c>
      <c r="G2106" s="41" t="s">
        <v>2229</v>
      </c>
      <c r="H2106" s="158">
        <v>134.64346</v>
      </c>
      <c r="I2106" s="158" t="s">
        <v>949</v>
      </c>
      <c r="J2106" s="158">
        <v>1.41</v>
      </c>
      <c r="K2106" s="41">
        <v>0.1898472786</v>
      </c>
      <c r="L2106" s="158" t="s">
        <v>2230</v>
      </c>
      <c r="M2106" s="158" t="s">
        <v>1083</v>
      </c>
      <c r="N2106" s="158" t="s">
        <v>1293</v>
      </c>
      <c r="O2106" s="158" t="s">
        <v>1294</v>
      </c>
      <c r="P2106" s="158" t="s">
        <v>1295</v>
      </c>
      <c r="Q2106" s="158" t="s">
        <v>1296</v>
      </c>
      <c r="R2106" s="158" t="s">
        <v>1215</v>
      </c>
      <c r="S2106" s="41" t="s">
        <v>949</v>
      </c>
      <c r="T2106" s="41" t="s">
        <v>949</v>
      </c>
      <c r="U2106" s="41"/>
      <c r="V2106" s="41"/>
      <c r="W2106" s="41" t="s">
        <v>2227</v>
      </c>
      <c r="X2106" s="41" t="s">
        <v>1215</v>
      </c>
      <c r="Y2106" s="41"/>
      <c r="Z2106" s="41"/>
      <c r="AA2106" s="41"/>
      <c r="AB2106" s="41"/>
      <c r="AC2106" s="41"/>
      <c r="AD2106" s="41"/>
      <c r="AE2106" s="41"/>
      <c r="AF2106" s="41" t="s">
        <v>304</v>
      </c>
      <c r="AG2106" s="41"/>
      <c r="AH2106" s="829"/>
      <c r="AI2106" s="229"/>
      <c r="AJ2106" s="218">
        <f t="shared" si="189"/>
        <v>1</v>
      </c>
      <c r="AK2106" s="84">
        <f t="shared" si="186"/>
        <v>1</v>
      </c>
    </row>
    <row r="2107" spans="1:37" s="84" customFormat="1" ht="16.5">
      <c r="A2107" s="218"/>
      <c r="B2107" s="41">
        <f t="shared" si="188"/>
        <v>2105</v>
      </c>
      <c r="C2107" s="41" t="s">
        <v>5077</v>
      </c>
      <c r="D2107" s="158" t="s">
        <v>2297</v>
      </c>
      <c r="E2107" s="297" t="s">
        <v>2298</v>
      </c>
      <c r="F2107" s="158" t="str">
        <f t="shared" si="190"/>
        <v>P</v>
      </c>
      <c r="G2107" s="299" t="s">
        <v>2300</v>
      </c>
      <c r="H2107" s="158">
        <v>31853.089</v>
      </c>
      <c r="I2107" s="158" t="s">
        <v>949</v>
      </c>
      <c r="J2107" s="158">
        <v>1.2</v>
      </c>
      <c r="K2107" s="41">
        <v>38.223706</v>
      </c>
      <c r="L2107" s="158" t="s">
        <v>2301</v>
      </c>
      <c r="M2107" s="158" t="s">
        <v>995</v>
      </c>
      <c r="N2107" s="106" t="s">
        <v>1130</v>
      </c>
      <c r="O2107" s="106" t="s">
        <v>1131</v>
      </c>
      <c r="P2107" s="106" t="s">
        <v>1132</v>
      </c>
      <c r="Q2107" s="106" t="s">
        <v>1133</v>
      </c>
      <c r="R2107" s="106" t="s">
        <v>1087</v>
      </c>
      <c r="S2107" s="221"/>
      <c r="T2107" s="41" t="s">
        <v>949</v>
      </c>
      <c r="U2107" s="41"/>
      <c r="V2107" s="41"/>
      <c r="W2107" s="41" t="s">
        <v>2297</v>
      </c>
      <c r="X2107" s="29" t="s">
        <v>1087</v>
      </c>
      <c r="Y2107" s="41" t="s">
        <v>2302</v>
      </c>
      <c r="Z2107" s="41" t="s">
        <v>1087</v>
      </c>
      <c r="AA2107" s="41" t="s">
        <v>2303</v>
      </c>
      <c r="AB2107" s="41" t="s">
        <v>1087</v>
      </c>
      <c r="AC2107" s="41"/>
      <c r="AD2107" s="41"/>
      <c r="AE2107" s="41" t="s">
        <v>1209</v>
      </c>
      <c r="AF2107" s="41" t="s">
        <v>304</v>
      </c>
      <c r="AG2107" s="790"/>
      <c r="AH2107" s="844"/>
      <c r="AI2107" s="229"/>
      <c r="AJ2107" s="218">
        <f t="shared" si="189"/>
        <v>1</v>
      </c>
      <c r="AK2107" s="84">
        <f t="shared" si="186"/>
        <v>1</v>
      </c>
    </row>
    <row r="2108" spans="1:37" s="84" customFormat="1" ht="16.5">
      <c r="A2108" s="41"/>
      <c r="B2108" s="41">
        <f t="shared" si="188"/>
        <v>2106</v>
      </c>
      <c r="C2108" s="41" t="s">
        <v>320</v>
      </c>
      <c r="D2108" s="158" t="s">
        <v>2030</v>
      </c>
      <c r="E2108" s="158" t="s">
        <v>2030</v>
      </c>
      <c r="F2108" s="158" t="str">
        <f t="shared" si="190"/>
        <v>P</v>
      </c>
      <c r="G2108" s="41" t="s">
        <v>2033</v>
      </c>
      <c r="H2108" s="158">
        <v>271.912983</v>
      </c>
      <c r="I2108" s="158" t="s">
        <v>949</v>
      </c>
      <c r="J2108" s="158">
        <v>1.41</v>
      </c>
      <c r="K2108" s="41">
        <v>0.38339730603</v>
      </c>
      <c r="L2108" s="158" t="s">
        <v>2034</v>
      </c>
      <c r="M2108" s="158" t="s">
        <v>1083</v>
      </c>
      <c r="N2108" s="158" t="s">
        <v>1293</v>
      </c>
      <c r="O2108" s="158" t="s">
        <v>1685</v>
      </c>
      <c r="P2108" s="158" t="s">
        <v>1686</v>
      </c>
      <c r="Q2108" s="158" t="s">
        <v>1296</v>
      </c>
      <c r="R2108" s="158" t="s">
        <v>1705</v>
      </c>
      <c r="S2108" s="41" t="s">
        <v>949</v>
      </c>
      <c r="T2108" s="41" t="s">
        <v>949</v>
      </c>
      <c r="U2108" s="41"/>
      <c r="V2108" s="41"/>
      <c r="W2108" s="41" t="s">
        <v>2030</v>
      </c>
      <c r="X2108" s="41" t="s">
        <v>1705</v>
      </c>
      <c r="Y2108" s="41"/>
      <c r="Z2108" s="41"/>
      <c r="AA2108" s="41"/>
      <c r="AB2108" s="41"/>
      <c r="AC2108" s="41"/>
      <c r="AD2108" s="41"/>
      <c r="AE2108" s="41" t="s">
        <v>1059</v>
      </c>
      <c r="AF2108" s="41" t="s">
        <v>304</v>
      </c>
      <c r="AG2108" s="790"/>
      <c r="AH2108" s="829"/>
      <c r="AI2108" s="229"/>
      <c r="AJ2108" s="218">
        <f t="shared" si="189"/>
        <v>1</v>
      </c>
      <c r="AK2108" s="84">
        <f t="shared" ref="AK2108:AK2171" si="191">COUNTIFS(E:E,E2108)</f>
        <v>1</v>
      </c>
    </row>
    <row r="2109" spans="1:37" s="84" customFormat="1" ht="16.5">
      <c r="A2109" s="41"/>
      <c r="B2109" s="41">
        <f t="shared" si="188"/>
        <v>2107</v>
      </c>
      <c r="C2109" s="41" t="s">
        <v>320</v>
      </c>
      <c r="D2109" s="158" t="s">
        <v>2025</v>
      </c>
      <c r="E2109" s="158" t="s">
        <v>2025</v>
      </c>
      <c r="F2109" s="158" t="str">
        <f t="shared" si="190"/>
        <v>P</v>
      </c>
      <c r="G2109" s="41" t="s">
        <v>2028</v>
      </c>
      <c r="H2109" s="158">
        <v>374.80367999999999</v>
      </c>
      <c r="I2109" s="158" t="s">
        <v>949</v>
      </c>
      <c r="J2109" s="158">
        <v>1.41</v>
      </c>
      <c r="K2109" s="41">
        <v>0.52847319999999998</v>
      </c>
      <c r="L2109" s="158" t="s">
        <v>2029</v>
      </c>
      <c r="M2109" s="158" t="s">
        <v>1083</v>
      </c>
      <c r="N2109" s="158" t="s">
        <v>1293</v>
      </c>
      <c r="O2109" s="158" t="s">
        <v>1294</v>
      </c>
      <c r="P2109" s="158" t="s">
        <v>1295</v>
      </c>
      <c r="Q2109" s="158" t="s">
        <v>949</v>
      </c>
      <c r="R2109" s="158" t="s">
        <v>1705</v>
      </c>
      <c r="S2109" s="41" t="s">
        <v>949</v>
      </c>
      <c r="T2109" s="41" t="s">
        <v>949</v>
      </c>
      <c r="U2109" s="41"/>
      <c r="V2109" s="41"/>
      <c r="W2109" s="41" t="s">
        <v>2025</v>
      </c>
      <c r="X2109" s="41" t="s">
        <v>1705</v>
      </c>
      <c r="Y2109" s="41"/>
      <c r="Z2109" s="41"/>
      <c r="AA2109" s="41"/>
      <c r="AB2109" s="41"/>
      <c r="AC2109" s="41"/>
      <c r="AD2109" s="41"/>
      <c r="AE2109" s="41" t="s">
        <v>989</v>
      </c>
      <c r="AF2109" s="41" t="s">
        <v>304</v>
      </c>
      <c r="AG2109" s="790"/>
      <c r="AH2109" s="829"/>
      <c r="AI2109" s="229"/>
      <c r="AJ2109" s="218">
        <f t="shared" si="189"/>
        <v>1</v>
      </c>
      <c r="AK2109" s="84">
        <f t="shared" si="191"/>
        <v>1</v>
      </c>
    </row>
    <row r="2110" spans="1:37" s="84" customFormat="1" ht="16.5">
      <c r="A2110" s="41"/>
      <c r="B2110" s="41">
        <f t="shared" si="188"/>
        <v>2108</v>
      </c>
      <c r="C2110" s="41" t="s">
        <v>320</v>
      </c>
      <c r="D2110" s="158" t="s">
        <v>2020</v>
      </c>
      <c r="E2110" s="158" t="s">
        <v>2020</v>
      </c>
      <c r="F2110" s="158" t="str">
        <f t="shared" si="190"/>
        <v>P</v>
      </c>
      <c r="G2110" s="41" t="s">
        <v>2023</v>
      </c>
      <c r="H2110" s="158">
        <v>573.53678400000001</v>
      </c>
      <c r="I2110" s="158" t="s">
        <v>949</v>
      </c>
      <c r="J2110" s="158">
        <v>1.41</v>
      </c>
      <c r="K2110" s="41">
        <v>0.80868686544000001</v>
      </c>
      <c r="L2110" s="158" t="s">
        <v>2024</v>
      </c>
      <c r="M2110" s="158" t="s">
        <v>1083</v>
      </c>
      <c r="N2110" s="158" t="s">
        <v>1293</v>
      </c>
      <c r="O2110" s="158" t="s">
        <v>1685</v>
      </c>
      <c r="P2110" s="158" t="s">
        <v>1686</v>
      </c>
      <c r="Q2110" s="158" t="s">
        <v>1296</v>
      </c>
      <c r="R2110" s="158" t="s">
        <v>1705</v>
      </c>
      <c r="S2110" s="41" t="s">
        <v>949</v>
      </c>
      <c r="T2110" s="41" t="s">
        <v>949</v>
      </c>
      <c r="U2110" s="41"/>
      <c r="V2110" s="41"/>
      <c r="W2110" s="41" t="s">
        <v>2020</v>
      </c>
      <c r="X2110" s="41" t="s">
        <v>1705</v>
      </c>
      <c r="Y2110" s="41"/>
      <c r="Z2110" s="41"/>
      <c r="AA2110" s="41"/>
      <c r="AB2110" s="41"/>
      <c r="AC2110" s="41"/>
      <c r="AD2110" s="41"/>
      <c r="AE2110" s="41"/>
      <c r="AF2110" s="41" t="s">
        <v>304</v>
      </c>
      <c r="AG2110" s="41"/>
      <c r="AH2110" s="829"/>
      <c r="AI2110" s="229"/>
      <c r="AJ2110" s="218">
        <f t="shared" si="189"/>
        <v>1</v>
      </c>
      <c r="AK2110" s="84">
        <f t="shared" si="191"/>
        <v>1</v>
      </c>
    </row>
    <row r="2111" spans="1:37" s="84" customFormat="1" ht="16.5">
      <c r="A2111" s="41"/>
      <c r="B2111" s="41">
        <f t="shared" si="188"/>
        <v>2109</v>
      </c>
      <c r="C2111" s="41" t="s">
        <v>320</v>
      </c>
      <c r="D2111" s="158" t="s">
        <v>2049</v>
      </c>
      <c r="E2111" s="158" t="s">
        <v>2049</v>
      </c>
      <c r="F2111" s="158" t="str">
        <f t="shared" si="190"/>
        <v>P</v>
      </c>
      <c r="G2111" s="41" t="s">
        <v>2052</v>
      </c>
      <c r="H2111" s="158">
        <v>1417.6983</v>
      </c>
      <c r="I2111" s="158" t="s">
        <v>949</v>
      </c>
      <c r="J2111" s="158">
        <v>1.41</v>
      </c>
      <c r="K2111" s="41">
        <v>1.9989547000000001</v>
      </c>
      <c r="L2111" s="158" t="s">
        <v>2053</v>
      </c>
      <c r="M2111" s="158" t="s">
        <v>1083</v>
      </c>
      <c r="N2111" s="158" t="s">
        <v>1293</v>
      </c>
      <c r="O2111" s="158" t="s">
        <v>1294</v>
      </c>
      <c r="P2111" s="158" t="s">
        <v>1295</v>
      </c>
      <c r="Q2111" s="158" t="s">
        <v>949</v>
      </c>
      <c r="R2111" s="158" t="s">
        <v>1705</v>
      </c>
      <c r="S2111" s="41" t="s">
        <v>949</v>
      </c>
      <c r="T2111" s="41" t="s">
        <v>949</v>
      </c>
      <c r="U2111" s="41"/>
      <c r="V2111" s="41"/>
      <c r="W2111" s="41" t="s">
        <v>2049</v>
      </c>
      <c r="X2111" s="41" t="s">
        <v>1705</v>
      </c>
      <c r="Y2111" s="41"/>
      <c r="Z2111" s="41"/>
      <c r="AA2111" s="41"/>
      <c r="AB2111" s="41"/>
      <c r="AC2111" s="41"/>
      <c r="AD2111" s="41"/>
      <c r="AE2111" s="41" t="s">
        <v>989</v>
      </c>
      <c r="AF2111" s="41" t="s">
        <v>304</v>
      </c>
      <c r="AG2111" s="790"/>
      <c r="AH2111" s="829"/>
      <c r="AI2111" s="229"/>
      <c r="AJ2111" s="218">
        <f t="shared" si="189"/>
        <v>1</v>
      </c>
      <c r="AK2111" s="84">
        <f t="shared" si="191"/>
        <v>1</v>
      </c>
    </row>
    <row r="2112" spans="1:37" s="84" customFormat="1" ht="16.5">
      <c r="A2112" s="41"/>
      <c r="B2112" s="41">
        <f t="shared" si="188"/>
        <v>2110</v>
      </c>
      <c r="C2112" s="41" t="s">
        <v>320</v>
      </c>
      <c r="D2112" s="158" t="s">
        <v>2128</v>
      </c>
      <c r="E2112" s="297" t="s">
        <v>2128</v>
      </c>
      <c r="F2112" s="158" t="str">
        <f t="shared" si="190"/>
        <v>P</v>
      </c>
      <c r="G2112" s="299" t="s">
        <v>2130</v>
      </c>
      <c r="H2112" s="158">
        <v>191.601226</v>
      </c>
      <c r="I2112" s="158" t="s">
        <v>949</v>
      </c>
      <c r="J2112" s="158">
        <v>1.41</v>
      </c>
      <c r="K2112" s="41">
        <v>0.27015772865999998</v>
      </c>
      <c r="L2112" s="158" t="s">
        <v>2131</v>
      </c>
      <c r="M2112" s="158" t="s">
        <v>1083</v>
      </c>
      <c r="N2112" s="158" t="s">
        <v>1293</v>
      </c>
      <c r="O2112" s="158" t="s">
        <v>1685</v>
      </c>
      <c r="P2112" s="158" t="s">
        <v>1686</v>
      </c>
      <c r="Q2112" s="158" t="s">
        <v>1296</v>
      </c>
      <c r="R2112" s="158" t="s">
        <v>1705</v>
      </c>
      <c r="S2112" s="41" t="s">
        <v>949</v>
      </c>
      <c r="T2112" s="41" t="s">
        <v>949</v>
      </c>
      <c r="U2112" s="41"/>
      <c r="V2112" s="41"/>
      <c r="W2112" s="41" t="s">
        <v>2128</v>
      </c>
      <c r="X2112" s="41" t="s">
        <v>1705</v>
      </c>
      <c r="Y2112" s="41"/>
      <c r="Z2112" s="41"/>
      <c r="AA2112" s="41"/>
      <c r="AB2112" s="41"/>
      <c r="AC2112" s="41"/>
      <c r="AD2112" s="41"/>
      <c r="AE2112" s="41"/>
      <c r="AF2112" s="41" t="s">
        <v>304</v>
      </c>
      <c r="AG2112" s="41"/>
      <c r="AH2112" s="829"/>
      <c r="AI2112" s="229"/>
      <c r="AJ2112" s="218">
        <f t="shared" si="189"/>
        <v>1</v>
      </c>
      <c r="AK2112" s="84">
        <f t="shared" si="191"/>
        <v>1</v>
      </c>
    </row>
    <row r="2113" spans="1:37" s="84" customFormat="1" ht="16.5">
      <c r="A2113" s="41"/>
      <c r="B2113" s="41">
        <f t="shared" si="188"/>
        <v>2111</v>
      </c>
      <c r="C2113" s="41" t="s">
        <v>320</v>
      </c>
      <c r="D2113" s="158" t="s">
        <v>2124</v>
      </c>
      <c r="E2113" s="158" t="s">
        <v>2124</v>
      </c>
      <c r="F2113" s="158" t="str">
        <f t="shared" si="190"/>
        <v>P</v>
      </c>
      <c r="G2113" s="41" t="s">
        <v>2126</v>
      </c>
      <c r="H2113" s="158">
        <v>309.82019000000003</v>
      </c>
      <c r="I2113" s="158" t="s">
        <v>949</v>
      </c>
      <c r="J2113" s="158">
        <v>1.41</v>
      </c>
      <c r="K2113" s="41">
        <v>0.43684650000000003</v>
      </c>
      <c r="L2113" s="158" t="s">
        <v>2127</v>
      </c>
      <c r="M2113" s="158" t="s">
        <v>1083</v>
      </c>
      <c r="N2113" s="158" t="s">
        <v>1293</v>
      </c>
      <c r="O2113" s="158" t="s">
        <v>1685</v>
      </c>
      <c r="P2113" s="158" t="s">
        <v>1686</v>
      </c>
      <c r="Q2113" s="158" t="s">
        <v>949</v>
      </c>
      <c r="R2113" s="158" t="s">
        <v>1705</v>
      </c>
      <c r="S2113" s="41" t="s">
        <v>949</v>
      </c>
      <c r="T2113" s="41" t="s">
        <v>949</v>
      </c>
      <c r="U2113" s="41"/>
      <c r="V2113" s="41"/>
      <c r="W2113" s="41" t="s">
        <v>2124</v>
      </c>
      <c r="X2113" s="41" t="s">
        <v>1705</v>
      </c>
      <c r="Y2113" s="41"/>
      <c r="Z2113" s="41"/>
      <c r="AA2113" s="41"/>
      <c r="AB2113" s="41"/>
      <c r="AC2113" s="41"/>
      <c r="AD2113" s="41"/>
      <c r="AE2113" s="41"/>
      <c r="AF2113" s="41" t="s">
        <v>304</v>
      </c>
      <c r="AG2113" s="41"/>
      <c r="AH2113" s="829"/>
      <c r="AI2113" s="229"/>
      <c r="AJ2113" s="218">
        <f t="shared" si="189"/>
        <v>1</v>
      </c>
      <c r="AK2113" s="84">
        <f t="shared" si="191"/>
        <v>1</v>
      </c>
    </row>
    <row r="2114" spans="1:37" s="84" customFormat="1" ht="16.5">
      <c r="A2114" s="41"/>
      <c r="B2114" s="41">
        <f t="shared" si="188"/>
        <v>2112</v>
      </c>
      <c r="C2114" s="41" t="s">
        <v>320</v>
      </c>
      <c r="D2114" s="158" t="s">
        <v>2120</v>
      </c>
      <c r="E2114" s="158" t="s">
        <v>2120</v>
      </c>
      <c r="F2114" s="158" t="str">
        <f t="shared" si="190"/>
        <v>P</v>
      </c>
      <c r="G2114" s="41" t="s">
        <v>2122</v>
      </c>
      <c r="H2114" s="158">
        <v>1509.4098710000001</v>
      </c>
      <c r="I2114" s="158" t="s">
        <v>949</v>
      </c>
      <c r="J2114" s="158">
        <v>1.41</v>
      </c>
      <c r="K2114" s="41">
        <v>2.1282679181099997</v>
      </c>
      <c r="L2114" s="158" t="s">
        <v>2123</v>
      </c>
      <c r="M2114" s="158" t="s">
        <v>1083</v>
      </c>
      <c r="N2114" s="158" t="s">
        <v>1293</v>
      </c>
      <c r="O2114" s="158" t="s">
        <v>1294</v>
      </c>
      <c r="P2114" s="158" t="s">
        <v>1295</v>
      </c>
      <c r="Q2114" s="158" t="s">
        <v>1296</v>
      </c>
      <c r="R2114" s="158" t="s">
        <v>1705</v>
      </c>
      <c r="S2114" s="41" t="s">
        <v>949</v>
      </c>
      <c r="T2114" s="41" t="s">
        <v>949</v>
      </c>
      <c r="U2114" s="41"/>
      <c r="V2114" s="41"/>
      <c r="W2114" s="41" t="s">
        <v>2120</v>
      </c>
      <c r="X2114" s="41" t="s">
        <v>1705</v>
      </c>
      <c r="Y2114" s="41"/>
      <c r="Z2114" s="41"/>
      <c r="AA2114" s="41"/>
      <c r="AB2114" s="41"/>
      <c r="AC2114" s="41"/>
      <c r="AD2114" s="41"/>
      <c r="AE2114" s="41" t="s">
        <v>989</v>
      </c>
      <c r="AF2114" s="41" t="s">
        <v>304</v>
      </c>
      <c r="AG2114" s="790"/>
      <c r="AH2114" s="41"/>
      <c r="AI2114" s="229"/>
      <c r="AJ2114" s="218">
        <f t="shared" si="189"/>
        <v>1</v>
      </c>
      <c r="AK2114" s="84">
        <f t="shared" si="191"/>
        <v>1</v>
      </c>
    </row>
    <row r="2115" spans="1:37" s="84" customFormat="1" ht="16.5">
      <c r="A2115" s="41"/>
      <c r="B2115" s="41">
        <f t="shared" si="188"/>
        <v>2113</v>
      </c>
      <c r="C2115" s="41" t="s">
        <v>5077</v>
      </c>
      <c r="D2115" s="158" t="s">
        <v>4402</v>
      </c>
      <c r="E2115" s="158" t="s">
        <v>4402</v>
      </c>
      <c r="F2115" s="158" t="str">
        <f t="shared" si="190"/>
        <v>P</v>
      </c>
      <c r="G2115" s="41" t="s">
        <v>4405</v>
      </c>
      <c r="H2115" s="158">
        <v>986.22675000000004</v>
      </c>
      <c r="I2115" s="158" t="s">
        <v>949</v>
      </c>
      <c r="J2115" s="158">
        <v>1.41</v>
      </c>
      <c r="K2115" s="41">
        <v>1.3905797</v>
      </c>
      <c r="L2115" s="158" t="s">
        <v>4406</v>
      </c>
      <c r="M2115" s="158" t="s">
        <v>995</v>
      </c>
      <c r="N2115" s="158" t="s">
        <v>1293</v>
      </c>
      <c r="O2115" s="158" t="s">
        <v>1294</v>
      </c>
      <c r="P2115" s="158" t="s">
        <v>1295</v>
      </c>
      <c r="Q2115" s="158" t="s">
        <v>949</v>
      </c>
      <c r="R2115" s="158" t="s">
        <v>1705</v>
      </c>
      <c r="S2115" s="41" t="s">
        <v>949</v>
      </c>
      <c r="T2115" s="41" t="s">
        <v>949</v>
      </c>
      <c r="U2115" s="41"/>
      <c r="V2115" s="41"/>
      <c r="W2115" s="41" t="s">
        <v>4402</v>
      </c>
      <c r="X2115" s="41" t="s">
        <v>1705</v>
      </c>
      <c r="Y2115" s="41"/>
      <c r="Z2115" s="41"/>
      <c r="AA2115" s="41"/>
      <c r="AB2115" s="41"/>
      <c r="AC2115" s="41"/>
      <c r="AD2115" s="41"/>
      <c r="AE2115" s="41" t="s">
        <v>989</v>
      </c>
      <c r="AF2115" s="41" t="s">
        <v>304</v>
      </c>
      <c r="AG2115" s="790"/>
      <c r="AH2115" s="41"/>
      <c r="AI2115" s="229"/>
      <c r="AJ2115" s="218">
        <f t="shared" si="189"/>
        <v>1</v>
      </c>
      <c r="AK2115" s="84">
        <f t="shared" si="191"/>
        <v>1</v>
      </c>
    </row>
    <row r="2116" spans="1:37" s="84" customFormat="1" ht="16.5">
      <c r="A2116" s="218"/>
      <c r="B2116" s="41">
        <f t="shared" si="188"/>
        <v>2114</v>
      </c>
      <c r="C2116" s="41" t="s">
        <v>5077</v>
      </c>
      <c r="D2116" s="158" t="s">
        <v>2304</v>
      </c>
      <c r="E2116" s="158" t="s">
        <v>2305</v>
      </c>
      <c r="F2116" s="158" t="str">
        <f t="shared" si="190"/>
        <v>P</v>
      </c>
      <c r="G2116" s="41" t="s">
        <v>2307</v>
      </c>
      <c r="H2116" s="158">
        <v>17259.06336</v>
      </c>
      <c r="I2116" s="158" t="s">
        <v>949</v>
      </c>
      <c r="J2116" s="158">
        <v>1.2</v>
      </c>
      <c r="K2116" s="41">
        <v>20.710876032000002</v>
      </c>
      <c r="L2116" s="158" t="s">
        <v>2308</v>
      </c>
      <c r="M2116" s="158" t="s">
        <v>995</v>
      </c>
      <c r="N2116" s="106" t="s">
        <v>1130</v>
      </c>
      <c r="O2116" s="106" t="s">
        <v>1131</v>
      </c>
      <c r="P2116" s="106" t="s">
        <v>1132</v>
      </c>
      <c r="Q2116" s="106" t="s">
        <v>1133</v>
      </c>
      <c r="R2116" s="106" t="s">
        <v>1087</v>
      </c>
      <c r="S2116" s="41" t="s">
        <v>949</v>
      </c>
      <c r="T2116" s="41" t="s">
        <v>949</v>
      </c>
      <c r="U2116" s="41"/>
      <c r="V2116" s="41"/>
      <c r="W2116" s="41" t="s">
        <v>2305</v>
      </c>
      <c r="X2116" s="29" t="s">
        <v>1087</v>
      </c>
      <c r="Y2116" s="41"/>
      <c r="Z2116" s="41"/>
      <c r="AA2116" s="41"/>
      <c r="AB2116" s="41"/>
      <c r="AC2116" s="41"/>
      <c r="AD2116" s="41"/>
      <c r="AE2116" s="41" t="s">
        <v>1556</v>
      </c>
      <c r="AF2116" s="41" t="s">
        <v>304</v>
      </c>
      <c r="AG2116" s="790"/>
      <c r="AH2116" s="218"/>
      <c r="AI2116" s="229"/>
      <c r="AJ2116" s="218">
        <f t="shared" si="189"/>
        <v>1</v>
      </c>
      <c r="AK2116" s="84">
        <f t="shared" si="191"/>
        <v>1</v>
      </c>
    </row>
    <row r="2117" spans="1:37" s="84" customFormat="1" ht="16.5">
      <c r="A2117" s="41"/>
      <c r="B2117" s="41">
        <f t="shared" si="188"/>
        <v>2115</v>
      </c>
      <c r="C2117" s="41" t="s">
        <v>5077</v>
      </c>
      <c r="D2117" s="158" t="s">
        <v>2309</v>
      </c>
      <c r="E2117" s="158" t="s">
        <v>2310</v>
      </c>
      <c r="F2117" s="158" t="str">
        <f t="shared" si="190"/>
        <v>P</v>
      </c>
      <c r="G2117" s="41" t="s">
        <v>2312</v>
      </c>
      <c r="H2117" s="158">
        <v>28257.143</v>
      </c>
      <c r="I2117" s="158" t="s">
        <v>949</v>
      </c>
      <c r="J2117" s="158">
        <v>1.2</v>
      </c>
      <c r="K2117" s="41">
        <v>33.908571000000002</v>
      </c>
      <c r="L2117" s="158" t="s">
        <v>2313</v>
      </c>
      <c r="M2117" s="158" t="s">
        <v>995</v>
      </c>
      <c r="N2117" s="106" t="s">
        <v>1130</v>
      </c>
      <c r="O2117" s="106" t="s">
        <v>1131</v>
      </c>
      <c r="P2117" s="106" t="s">
        <v>1132</v>
      </c>
      <c r="Q2117" s="106" t="s">
        <v>1133</v>
      </c>
      <c r="R2117" s="106" t="s">
        <v>1087</v>
      </c>
      <c r="S2117" s="41" t="s">
        <v>2314</v>
      </c>
      <c r="T2117" s="41" t="s">
        <v>1142</v>
      </c>
      <c r="U2117" s="41"/>
      <c r="V2117" s="41"/>
      <c r="W2117" s="41" t="s">
        <v>2309</v>
      </c>
      <c r="X2117" s="29" t="s">
        <v>1087</v>
      </c>
      <c r="Y2117" s="41" t="s">
        <v>2315</v>
      </c>
      <c r="Z2117" s="41" t="s">
        <v>2314</v>
      </c>
      <c r="AA2117" s="41" t="s">
        <v>2316</v>
      </c>
      <c r="AB2117" s="41" t="s">
        <v>1142</v>
      </c>
      <c r="AC2117" s="41"/>
      <c r="AD2117" s="41"/>
      <c r="AE2117" s="41" t="s">
        <v>1244</v>
      </c>
      <c r="AF2117" s="41" t="s">
        <v>304</v>
      </c>
      <c r="AG2117" s="790"/>
      <c r="AH2117" s="829"/>
      <c r="AI2117" s="229"/>
      <c r="AJ2117" s="218">
        <f t="shared" si="189"/>
        <v>1</v>
      </c>
      <c r="AK2117" s="84">
        <f t="shared" si="191"/>
        <v>1</v>
      </c>
    </row>
    <row r="2118" spans="1:37" s="84" customFormat="1" ht="16.5">
      <c r="A2118" s="218"/>
      <c r="B2118" s="41">
        <f t="shared" si="188"/>
        <v>2116</v>
      </c>
      <c r="C2118" s="41" t="s">
        <v>5077</v>
      </c>
      <c r="D2118" s="158" t="s">
        <v>4417</v>
      </c>
      <c r="E2118" s="158" t="s">
        <v>4423</v>
      </c>
      <c r="F2118" s="158" t="str">
        <f t="shared" si="190"/>
        <v>P</v>
      </c>
      <c r="G2118" s="41" t="s">
        <v>4421</v>
      </c>
      <c r="H2118" s="158">
        <v>7789.478744</v>
      </c>
      <c r="I2118" s="158" t="s">
        <v>949</v>
      </c>
      <c r="J2118" s="158">
        <v>1.2</v>
      </c>
      <c r="K2118" s="41">
        <v>9.3473744930000002</v>
      </c>
      <c r="L2118" s="158" t="s">
        <v>4422</v>
      </c>
      <c r="M2118" s="158" t="s">
        <v>995</v>
      </c>
      <c r="N2118" s="106" t="s">
        <v>1130</v>
      </c>
      <c r="O2118" s="106" t="s">
        <v>1131</v>
      </c>
      <c r="P2118" s="106" t="s">
        <v>1132</v>
      </c>
      <c r="Q2118" s="106" t="s">
        <v>1133</v>
      </c>
      <c r="R2118" s="106" t="s">
        <v>1087</v>
      </c>
      <c r="S2118" s="41" t="s">
        <v>949</v>
      </c>
      <c r="T2118" s="41" t="s">
        <v>949</v>
      </c>
      <c r="U2118" s="41"/>
      <c r="V2118" s="41"/>
      <c r="W2118" s="41" t="s">
        <v>4423</v>
      </c>
      <c r="X2118" s="29" t="s">
        <v>1087</v>
      </c>
      <c r="Y2118" s="41"/>
      <c r="Z2118" s="41"/>
      <c r="AA2118" s="41"/>
      <c r="AB2118" s="41"/>
      <c r="AC2118" s="41"/>
      <c r="AD2118" s="41"/>
      <c r="AE2118" s="41" t="s">
        <v>1126</v>
      </c>
      <c r="AF2118" s="41" t="s">
        <v>304</v>
      </c>
      <c r="AG2118" s="790"/>
      <c r="AH2118" s="218"/>
      <c r="AI2118" s="229"/>
      <c r="AJ2118" s="218">
        <f t="shared" si="189"/>
        <v>1</v>
      </c>
      <c r="AK2118" s="84">
        <f t="shared" si="191"/>
        <v>1</v>
      </c>
    </row>
    <row r="2119" spans="1:37" s="84" customFormat="1" ht="16.5">
      <c r="A2119" s="41"/>
      <c r="B2119" s="41">
        <f t="shared" si="188"/>
        <v>2117</v>
      </c>
      <c r="C2119" s="41" t="s">
        <v>5077</v>
      </c>
      <c r="D2119" s="158" t="s">
        <v>2330</v>
      </c>
      <c r="E2119" s="158" t="s">
        <v>2330</v>
      </c>
      <c r="F2119" s="158" t="str">
        <f t="shared" si="190"/>
        <v>P</v>
      </c>
      <c r="G2119" s="41" t="s">
        <v>2332</v>
      </c>
      <c r="H2119" s="158">
        <v>2715.6461450000002</v>
      </c>
      <c r="I2119" s="158" t="s">
        <v>949</v>
      </c>
      <c r="J2119" s="158">
        <v>1.2</v>
      </c>
      <c r="K2119" s="41">
        <v>3.2587754000000002</v>
      </c>
      <c r="L2119" s="158" t="s">
        <v>2333</v>
      </c>
      <c r="M2119" s="158" t="s">
        <v>995</v>
      </c>
      <c r="N2119" s="106" t="s">
        <v>1130</v>
      </c>
      <c r="O2119" s="106" t="s">
        <v>1131</v>
      </c>
      <c r="P2119" s="106" t="s">
        <v>1132</v>
      </c>
      <c r="Q2119" s="106" t="s">
        <v>1133</v>
      </c>
      <c r="R2119" s="106" t="s">
        <v>1087</v>
      </c>
      <c r="S2119" s="41" t="s">
        <v>949</v>
      </c>
      <c r="T2119" s="41" t="s">
        <v>949</v>
      </c>
      <c r="U2119" s="41"/>
      <c r="V2119" s="41"/>
      <c r="W2119" s="41" t="s">
        <v>2330</v>
      </c>
      <c r="X2119" s="29" t="s">
        <v>1087</v>
      </c>
      <c r="Y2119" s="41"/>
      <c r="Z2119" s="41"/>
      <c r="AA2119" s="41"/>
      <c r="AB2119" s="41"/>
      <c r="AC2119" s="41"/>
      <c r="AD2119" s="41"/>
      <c r="AE2119" s="41" t="s">
        <v>989</v>
      </c>
      <c r="AF2119" s="41" t="s">
        <v>304</v>
      </c>
      <c r="AG2119" s="790"/>
      <c r="AH2119" s="829"/>
      <c r="AI2119" s="229"/>
      <c r="AJ2119" s="218">
        <f t="shared" si="189"/>
        <v>1</v>
      </c>
      <c r="AK2119" s="84">
        <f t="shared" si="191"/>
        <v>1</v>
      </c>
    </row>
    <row r="2120" spans="1:37" s="84" customFormat="1" ht="16.5">
      <c r="A2120" s="218"/>
      <c r="B2120" s="41">
        <f t="shared" si="188"/>
        <v>2118</v>
      </c>
      <c r="C2120" s="220" t="s">
        <v>320</v>
      </c>
      <c r="D2120" s="158" t="s">
        <v>2194</v>
      </c>
      <c r="E2120" s="158" t="s">
        <v>2195</v>
      </c>
      <c r="F2120" s="158" t="str">
        <f t="shared" si="190"/>
        <v>P</v>
      </c>
      <c r="G2120" s="41" t="s">
        <v>2197</v>
      </c>
      <c r="H2120" s="158">
        <v>20392.48876</v>
      </c>
      <c r="I2120" s="158" t="s">
        <v>949</v>
      </c>
      <c r="J2120" s="158">
        <v>1.2</v>
      </c>
      <c r="K2120" s="41">
        <v>24.470987000000001</v>
      </c>
      <c r="L2120" s="158" t="s">
        <v>2198</v>
      </c>
      <c r="M2120" s="158" t="s">
        <v>995</v>
      </c>
      <c r="N2120" s="106" t="s">
        <v>1130</v>
      </c>
      <c r="O2120" s="106" t="s">
        <v>1131</v>
      </c>
      <c r="P2120" s="106" t="s">
        <v>1132</v>
      </c>
      <c r="Q2120" s="106" t="s">
        <v>1133</v>
      </c>
      <c r="R2120" s="244" t="s">
        <v>1142</v>
      </c>
      <c r="S2120" s="221"/>
      <c r="T2120" s="41" t="s">
        <v>949</v>
      </c>
      <c r="U2120" s="41"/>
      <c r="V2120" s="41"/>
      <c r="W2120" s="41" t="s">
        <v>2195</v>
      </c>
      <c r="X2120" s="41" t="s">
        <v>1142</v>
      </c>
      <c r="Y2120" s="41"/>
      <c r="Z2120" s="41"/>
      <c r="AA2120" s="41"/>
      <c r="AB2120" s="41"/>
      <c r="AC2120" s="41"/>
      <c r="AD2120" s="41"/>
      <c r="AE2120" s="41" t="s">
        <v>1059</v>
      </c>
      <c r="AF2120" s="41" t="s">
        <v>304</v>
      </c>
      <c r="AG2120" s="790"/>
      <c r="AH2120" s="163"/>
      <c r="AI2120" s="229"/>
      <c r="AJ2120" s="218">
        <f t="shared" si="189"/>
        <v>1</v>
      </c>
      <c r="AK2120" s="84">
        <f t="shared" si="191"/>
        <v>1</v>
      </c>
    </row>
    <row r="2121" spans="1:37" s="84" customFormat="1" ht="16.5">
      <c r="A2121" s="41"/>
      <c r="B2121" s="41">
        <f t="shared" si="188"/>
        <v>2119</v>
      </c>
      <c r="C2121" s="41" t="s">
        <v>320</v>
      </c>
      <c r="D2121" s="158" t="s">
        <v>2132</v>
      </c>
      <c r="E2121" s="158" t="s">
        <v>2132</v>
      </c>
      <c r="F2121" s="158" t="str">
        <f t="shared" si="190"/>
        <v>P</v>
      </c>
      <c r="G2121" s="41" t="s">
        <v>2134</v>
      </c>
      <c r="H2121" s="158">
        <v>1325.4184</v>
      </c>
      <c r="I2121" s="158" t="s">
        <v>949</v>
      </c>
      <c r="J2121" s="158">
        <v>1.41</v>
      </c>
      <c r="K2121" s="41">
        <v>1.8688400000000001</v>
      </c>
      <c r="L2121" s="158" t="s">
        <v>2135</v>
      </c>
      <c r="M2121" s="158" t="s">
        <v>1083</v>
      </c>
      <c r="N2121" s="158" t="s">
        <v>1293</v>
      </c>
      <c r="O2121" s="158" t="s">
        <v>1294</v>
      </c>
      <c r="P2121" s="158" t="s">
        <v>1295</v>
      </c>
      <c r="Q2121" s="158" t="s">
        <v>949</v>
      </c>
      <c r="R2121" s="158" t="s">
        <v>1705</v>
      </c>
      <c r="S2121" s="41" t="s">
        <v>949</v>
      </c>
      <c r="T2121" s="41" t="s">
        <v>949</v>
      </c>
      <c r="U2121" s="41"/>
      <c r="V2121" s="41"/>
      <c r="W2121" s="41" t="s">
        <v>2132</v>
      </c>
      <c r="X2121" s="41" t="s">
        <v>1705</v>
      </c>
      <c r="Y2121" s="41"/>
      <c r="Z2121" s="41"/>
      <c r="AA2121" s="41"/>
      <c r="AB2121" s="41"/>
      <c r="AC2121" s="41"/>
      <c r="AD2121" s="41"/>
      <c r="AE2121" s="41" t="s">
        <v>1059</v>
      </c>
      <c r="AF2121" s="41" t="s">
        <v>304</v>
      </c>
      <c r="AG2121" s="790"/>
      <c r="AH2121" s="41"/>
      <c r="AI2121" s="229"/>
      <c r="AJ2121" s="218">
        <f t="shared" si="189"/>
        <v>1</v>
      </c>
      <c r="AK2121" s="84">
        <f t="shared" si="191"/>
        <v>1</v>
      </c>
    </row>
    <row r="2122" spans="1:37" s="84" customFormat="1" ht="16.5">
      <c r="A2122" s="41"/>
      <c r="B2122" s="41">
        <f t="shared" si="188"/>
        <v>2120</v>
      </c>
      <c r="C2122" s="41" t="s">
        <v>5077</v>
      </c>
      <c r="D2122" s="158" t="s">
        <v>4435</v>
      </c>
      <c r="E2122" s="158" t="s">
        <v>4435</v>
      </c>
      <c r="F2122" s="158" t="str">
        <f t="shared" si="190"/>
        <v>P</v>
      </c>
      <c r="G2122" s="299" t="s">
        <v>4438</v>
      </c>
      <c r="H2122" s="158">
        <v>168.52395999999999</v>
      </c>
      <c r="I2122" s="158" t="s">
        <v>949</v>
      </c>
      <c r="J2122" s="158">
        <v>0.91</v>
      </c>
      <c r="K2122" s="41">
        <v>0.15335679999999999</v>
      </c>
      <c r="L2122" s="158" t="s">
        <v>4439</v>
      </c>
      <c r="M2122" s="158" t="s">
        <v>1083</v>
      </c>
      <c r="N2122" s="158" t="s">
        <v>2080</v>
      </c>
      <c r="O2122" s="158" t="s">
        <v>4440</v>
      </c>
      <c r="P2122" s="158" t="s">
        <v>4441</v>
      </c>
      <c r="Q2122" s="158" t="s">
        <v>949</v>
      </c>
      <c r="R2122" s="106" t="s">
        <v>1087</v>
      </c>
      <c r="S2122" s="41" t="s">
        <v>949</v>
      </c>
      <c r="T2122" s="41" t="s">
        <v>949</v>
      </c>
      <c r="U2122" s="41"/>
      <c r="V2122" s="41"/>
      <c r="W2122" s="41" t="s">
        <v>4435</v>
      </c>
      <c r="X2122" s="29" t="s">
        <v>1087</v>
      </c>
      <c r="Y2122" s="41"/>
      <c r="Z2122" s="41"/>
      <c r="AA2122" s="41"/>
      <c r="AB2122" s="41"/>
      <c r="AC2122" s="41"/>
      <c r="AD2122" s="41"/>
      <c r="AE2122" s="41" t="s">
        <v>1126</v>
      </c>
      <c r="AF2122" s="41" t="s">
        <v>304</v>
      </c>
      <c r="AG2122" s="790"/>
      <c r="AH2122" s="843"/>
      <c r="AI2122" s="229"/>
      <c r="AJ2122" s="218">
        <f t="shared" si="189"/>
        <v>1</v>
      </c>
      <c r="AK2122" s="84">
        <f t="shared" si="191"/>
        <v>1</v>
      </c>
    </row>
    <row r="2123" spans="1:37" s="84" customFormat="1" ht="16.5">
      <c r="A2123" s="41"/>
      <c r="B2123" s="41">
        <f t="shared" si="188"/>
        <v>2121</v>
      </c>
      <c r="C2123" s="41" t="s">
        <v>320</v>
      </c>
      <c r="D2123" s="158" t="s">
        <v>1917</v>
      </c>
      <c r="E2123" s="158" t="s">
        <v>1917</v>
      </c>
      <c r="F2123" s="158" t="str">
        <f t="shared" si="190"/>
        <v>R</v>
      </c>
      <c r="G2123" s="41" t="s">
        <v>1920</v>
      </c>
      <c r="H2123" s="158" t="s">
        <v>949</v>
      </c>
      <c r="I2123" s="158" t="s">
        <v>949</v>
      </c>
      <c r="J2123" s="158" t="s">
        <v>949</v>
      </c>
      <c r="K2123" s="41" t="s">
        <v>949</v>
      </c>
      <c r="L2123" s="41" t="s">
        <v>1922</v>
      </c>
      <c r="M2123" s="41" t="s">
        <v>949</v>
      </c>
      <c r="N2123" s="158" t="s">
        <v>949</v>
      </c>
      <c r="O2123" s="158" t="s">
        <v>949</v>
      </c>
      <c r="P2123" s="158" t="s">
        <v>949</v>
      </c>
      <c r="Q2123" s="158" t="s">
        <v>949</v>
      </c>
      <c r="R2123" s="41" t="s">
        <v>1923</v>
      </c>
      <c r="S2123" s="41" t="s">
        <v>949</v>
      </c>
      <c r="T2123" s="41" t="s">
        <v>949</v>
      </c>
      <c r="U2123" s="41"/>
      <c r="V2123" s="41"/>
      <c r="W2123" s="41"/>
      <c r="X2123" s="41"/>
      <c r="Y2123" s="41"/>
      <c r="Z2123" s="41"/>
      <c r="AA2123" s="41"/>
      <c r="AB2123" s="41"/>
      <c r="AC2123" s="41"/>
      <c r="AD2123" s="41"/>
      <c r="AE2123" s="41" t="s">
        <v>989</v>
      </c>
      <c r="AF2123" s="225" t="s">
        <v>304</v>
      </c>
      <c r="AG2123" s="790"/>
      <c r="AH2123" s="829"/>
      <c r="AI2123" s="229"/>
      <c r="AJ2123" s="218">
        <f t="shared" si="189"/>
        <v>1</v>
      </c>
      <c r="AK2123" s="84">
        <f t="shared" si="191"/>
        <v>1</v>
      </c>
    </row>
    <row r="2124" spans="1:37" s="84" customFormat="1" ht="16.5">
      <c r="A2124" s="41" t="s">
        <v>945</v>
      </c>
      <c r="B2124" s="41">
        <f t="shared" si="188"/>
        <v>2122</v>
      </c>
      <c r="C2124" s="41" t="s">
        <v>320</v>
      </c>
      <c r="D2124" s="158" t="s">
        <v>2044</v>
      </c>
      <c r="E2124" s="158" t="s">
        <v>2044</v>
      </c>
      <c r="F2124" s="158" t="str">
        <f t="shared" si="190"/>
        <v>R</v>
      </c>
      <c r="G2124" s="41" t="s">
        <v>2047</v>
      </c>
      <c r="H2124" s="158" t="s">
        <v>949</v>
      </c>
      <c r="I2124" s="158" t="s">
        <v>949</v>
      </c>
      <c r="J2124" s="158" t="s">
        <v>949</v>
      </c>
      <c r="K2124" s="41" t="s">
        <v>949</v>
      </c>
      <c r="L2124" s="41" t="s">
        <v>2048</v>
      </c>
      <c r="M2124" s="41" t="s">
        <v>949</v>
      </c>
      <c r="N2124" s="158" t="s">
        <v>949</v>
      </c>
      <c r="O2124" s="158" t="s">
        <v>949</v>
      </c>
      <c r="P2124" s="158" t="s">
        <v>949</v>
      </c>
      <c r="Q2124" s="158" t="s">
        <v>949</v>
      </c>
      <c r="R2124" s="41" t="s">
        <v>1923</v>
      </c>
      <c r="S2124" s="41" t="s">
        <v>949</v>
      </c>
      <c r="T2124" s="41" t="s">
        <v>949</v>
      </c>
      <c r="U2124" s="41"/>
      <c r="V2124" s="41"/>
      <c r="W2124" s="41"/>
      <c r="X2124" s="41"/>
      <c r="Y2124" s="41"/>
      <c r="Z2124" s="41"/>
      <c r="AA2124" s="41"/>
      <c r="AB2124" s="41"/>
      <c r="AC2124" s="41"/>
      <c r="AD2124" s="41"/>
      <c r="AE2124" s="41" t="s">
        <v>979</v>
      </c>
      <c r="AF2124" s="41" t="s">
        <v>304</v>
      </c>
      <c r="AG2124" s="790"/>
      <c r="AH2124" s="829"/>
      <c r="AI2124" s="229"/>
      <c r="AJ2124" s="218">
        <f t="shared" si="189"/>
        <v>1</v>
      </c>
      <c r="AK2124" s="84">
        <f t="shared" si="191"/>
        <v>1</v>
      </c>
    </row>
    <row r="2125" spans="1:37" s="84" customFormat="1" ht="16.5">
      <c r="A2125" s="41" t="s">
        <v>945</v>
      </c>
      <c r="B2125" s="41">
        <f t="shared" si="188"/>
        <v>2123</v>
      </c>
      <c r="C2125" s="41" t="s">
        <v>320</v>
      </c>
      <c r="D2125" s="158" t="s">
        <v>2250</v>
      </c>
      <c r="E2125" s="7" t="s">
        <v>2251</v>
      </c>
      <c r="F2125" s="158" t="str">
        <f t="shared" si="190"/>
        <v>R</v>
      </c>
      <c r="G2125" s="41" t="s">
        <v>2253</v>
      </c>
      <c r="H2125" s="158" t="s">
        <v>949</v>
      </c>
      <c r="I2125" s="158" t="s">
        <v>949</v>
      </c>
      <c r="J2125" s="158" t="s">
        <v>949</v>
      </c>
      <c r="K2125" s="41" t="s">
        <v>949</v>
      </c>
      <c r="L2125" s="41" t="s">
        <v>2254</v>
      </c>
      <c r="M2125" s="41" t="s">
        <v>949</v>
      </c>
      <c r="N2125" s="158" t="s">
        <v>949</v>
      </c>
      <c r="O2125" s="158" t="s">
        <v>949</v>
      </c>
      <c r="P2125" s="158" t="s">
        <v>949</v>
      </c>
      <c r="Q2125" s="158" t="s">
        <v>949</v>
      </c>
      <c r="R2125" s="41" t="s">
        <v>2255</v>
      </c>
      <c r="S2125" s="41" t="s">
        <v>949</v>
      </c>
      <c r="T2125" s="41" t="s">
        <v>949</v>
      </c>
      <c r="U2125" s="41"/>
      <c r="V2125" s="41"/>
      <c r="W2125" s="41"/>
      <c r="X2125" s="41"/>
      <c r="Y2125" s="41"/>
      <c r="Z2125" s="41"/>
      <c r="AA2125" s="41"/>
      <c r="AB2125" s="41"/>
      <c r="AC2125" s="41"/>
      <c r="AD2125" s="41"/>
      <c r="AE2125" s="41"/>
      <c r="AF2125" s="41" t="s">
        <v>304</v>
      </c>
      <c r="AG2125" s="790"/>
      <c r="AH2125" s="41"/>
      <c r="AI2125" s="229"/>
      <c r="AJ2125" s="218">
        <f t="shared" si="189"/>
        <v>1</v>
      </c>
      <c r="AK2125" s="84">
        <f t="shared" si="191"/>
        <v>1</v>
      </c>
    </row>
    <row r="2126" spans="1:37" s="84" customFormat="1" ht="16.5">
      <c r="A2126" s="41"/>
      <c r="B2126" s="41">
        <f t="shared" si="188"/>
        <v>2124</v>
      </c>
      <c r="C2126" s="41" t="s">
        <v>320</v>
      </c>
      <c r="D2126" s="158" t="s">
        <v>2231</v>
      </c>
      <c r="E2126" s="14" t="s">
        <v>2232</v>
      </c>
      <c r="F2126" s="158" t="str">
        <f t="shared" si="190"/>
        <v>S</v>
      </c>
      <c r="G2126" s="41" t="s">
        <v>2236</v>
      </c>
      <c r="H2126" s="158" t="s">
        <v>949</v>
      </c>
      <c r="I2126" s="158">
        <v>0.6</v>
      </c>
      <c r="J2126" s="158">
        <v>7.85</v>
      </c>
      <c r="K2126" s="41" t="s">
        <v>949</v>
      </c>
      <c r="L2126" s="41" t="s">
        <v>2237</v>
      </c>
      <c r="M2126" s="41" t="s">
        <v>2238</v>
      </c>
      <c r="N2126" s="158" t="s">
        <v>1623</v>
      </c>
      <c r="O2126" s="158" t="s">
        <v>949</v>
      </c>
      <c r="P2126" s="158" t="s">
        <v>949</v>
      </c>
      <c r="Q2126" s="158" t="s">
        <v>949</v>
      </c>
      <c r="R2126" s="41" t="s">
        <v>1624</v>
      </c>
      <c r="S2126" s="41" t="s">
        <v>1068</v>
      </c>
      <c r="T2126" s="41" t="s">
        <v>949</v>
      </c>
      <c r="U2126" s="41"/>
      <c r="V2126" s="41"/>
      <c r="W2126" s="41"/>
      <c r="X2126" s="41"/>
      <c r="Y2126" s="41"/>
      <c r="Z2126" s="41"/>
      <c r="AA2126" s="41"/>
      <c r="AB2126" s="41"/>
      <c r="AC2126" s="41"/>
      <c r="AD2126" s="41"/>
      <c r="AE2126" s="41" t="s">
        <v>1126</v>
      </c>
      <c r="AF2126" s="41" t="s">
        <v>304</v>
      </c>
      <c r="AG2126" s="790"/>
      <c r="AH2126" s="41"/>
      <c r="AI2126" s="229"/>
      <c r="AJ2126" s="218">
        <f t="shared" si="189"/>
        <v>1</v>
      </c>
      <c r="AK2126" s="84">
        <f t="shared" si="191"/>
        <v>1</v>
      </c>
    </row>
    <row r="2127" spans="1:37" s="84" customFormat="1" ht="16.5">
      <c r="A2127" s="41"/>
      <c r="B2127" s="41">
        <f t="shared" si="188"/>
        <v>2125</v>
      </c>
      <c r="C2127" s="41" t="s">
        <v>320</v>
      </c>
      <c r="D2127" s="158" t="s">
        <v>2239</v>
      </c>
      <c r="E2127" s="14" t="s">
        <v>2240</v>
      </c>
      <c r="F2127" s="158" t="str">
        <f t="shared" si="190"/>
        <v>S</v>
      </c>
      <c r="G2127" s="41" t="s">
        <v>2242</v>
      </c>
      <c r="H2127" s="158" t="s">
        <v>949</v>
      </c>
      <c r="I2127" s="158" t="s">
        <v>949</v>
      </c>
      <c r="J2127" s="158">
        <v>7.85</v>
      </c>
      <c r="K2127" s="41" t="s">
        <v>949</v>
      </c>
      <c r="L2127" s="41" t="s">
        <v>2237</v>
      </c>
      <c r="M2127" s="41" t="s">
        <v>2243</v>
      </c>
      <c r="N2127" s="158" t="s">
        <v>1623</v>
      </c>
      <c r="O2127" s="158" t="s">
        <v>949</v>
      </c>
      <c r="P2127" s="158" t="s">
        <v>949</v>
      </c>
      <c r="Q2127" s="158"/>
      <c r="R2127" s="41" t="s">
        <v>1624</v>
      </c>
      <c r="S2127" s="41" t="s">
        <v>1068</v>
      </c>
      <c r="T2127" s="41" t="s">
        <v>949</v>
      </c>
      <c r="U2127" s="41"/>
      <c r="V2127" s="41"/>
      <c r="W2127" s="41"/>
      <c r="X2127" s="41"/>
      <c r="Y2127" s="41"/>
      <c r="Z2127" s="41"/>
      <c r="AA2127" s="41"/>
      <c r="AB2127" s="41"/>
      <c r="AC2127" s="41"/>
      <c r="AD2127" s="41"/>
      <c r="AE2127" s="41" t="s">
        <v>1126</v>
      </c>
      <c r="AF2127" s="41" t="s">
        <v>304</v>
      </c>
      <c r="AG2127" s="790"/>
      <c r="AH2127" s="41"/>
      <c r="AI2127" s="229"/>
      <c r="AJ2127" s="218">
        <f t="shared" si="189"/>
        <v>1</v>
      </c>
      <c r="AK2127" s="84">
        <f t="shared" si="191"/>
        <v>1</v>
      </c>
    </row>
    <row r="2128" spans="1:37" s="84" customFormat="1" ht="16.5">
      <c r="A2128" s="41"/>
      <c r="B2128" s="41">
        <f t="shared" si="188"/>
        <v>2126</v>
      </c>
      <c r="C2128" s="41" t="s">
        <v>320</v>
      </c>
      <c r="D2128" s="158" t="s">
        <v>2244</v>
      </c>
      <c r="E2128" s="158" t="s">
        <v>2244</v>
      </c>
      <c r="F2128" s="158" t="str">
        <f t="shared" si="190"/>
        <v>S</v>
      </c>
      <c r="G2128" s="41" t="s">
        <v>2246</v>
      </c>
      <c r="H2128" s="158">
        <v>122.480761</v>
      </c>
      <c r="I2128" s="158">
        <v>1.2</v>
      </c>
      <c r="J2128" s="158">
        <v>7.85</v>
      </c>
      <c r="K2128" s="41" t="s">
        <v>949</v>
      </c>
      <c r="L2128" s="41" t="s">
        <v>949</v>
      </c>
      <c r="M2128" s="41" t="s">
        <v>2243</v>
      </c>
      <c r="N2128" s="158" t="s">
        <v>1623</v>
      </c>
      <c r="O2128" s="158" t="s">
        <v>949</v>
      </c>
      <c r="P2128" s="158" t="s">
        <v>949</v>
      </c>
      <c r="Q2128" s="158"/>
      <c r="R2128" s="41" t="s">
        <v>1624</v>
      </c>
      <c r="S2128" s="41" t="s">
        <v>949</v>
      </c>
      <c r="T2128" s="41" t="s">
        <v>949</v>
      </c>
      <c r="U2128" s="41"/>
      <c r="V2128" s="41"/>
      <c r="W2128" s="41"/>
      <c r="X2128" s="41"/>
      <c r="Y2128" s="41"/>
      <c r="Z2128" s="41"/>
      <c r="AA2128" s="41"/>
      <c r="AB2128" s="41"/>
      <c r="AC2128" s="41"/>
      <c r="AD2128" s="41"/>
      <c r="AE2128" s="41" t="s">
        <v>1059</v>
      </c>
      <c r="AF2128" s="41" t="s">
        <v>304</v>
      </c>
      <c r="AG2128" s="790"/>
      <c r="AH2128" s="41"/>
      <c r="AI2128" s="229"/>
      <c r="AJ2128" s="218">
        <f t="shared" si="189"/>
        <v>1</v>
      </c>
      <c r="AK2128" s="84">
        <f t="shared" si="191"/>
        <v>1</v>
      </c>
    </row>
    <row r="2129" spans="1:37" s="84" customFormat="1" ht="16.5">
      <c r="A2129" s="41"/>
      <c r="B2129" s="41">
        <f t="shared" si="188"/>
        <v>2127</v>
      </c>
      <c r="C2129" s="41" t="s">
        <v>320</v>
      </c>
      <c r="D2129" s="158" t="s">
        <v>2247</v>
      </c>
      <c r="E2129" s="158" t="s">
        <v>2247</v>
      </c>
      <c r="F2129" s="158" t="str">
        <f t="shared" si="190"/>
        <v>S</v>
      </c>
      <c r="G2129" s="41" t="s">
        <v>2249</v>
      </c>
      <c r="H2129" s="158">
        <v>122.48076</v>
      </c>
      <c r="I2129" s="158">
        <v>1.2</v>
      </c>
      <c r="J2129" s="158">
        <v>7.85</v>
      </c>
      <c r="K2129" s="41" t="s">
        <v>949</v>
      </c>
      <c r="L2129" s="41" t="s">
        <v>949</v>
      </c>
      <c r="M2129" s="41" t="s">
        <v>2243</v>
      </c>
      <c r="N2129" s="158" t="s">
        <v>1623</v>
      </c>
      <c r="O2129" s="158" t="s">
        <v>949</v>
      </c>
      <c r="P2129" s="158" t="s">
        <v>949</v>
      </c>
      <c r="Q2129" s="158"/>
      <c r="R2129" s="41" t="s">
        <v>1624</v>
      </c>
      <c r="S2129" s="41" t="s">
        <v>949</v>
      </c>
      <c r="T2129" s="41" t="s">
        <v>949</v>
      </c>
      <c r="U2129" s="41"/>
      <c r="V2129" s="41"/>
      <c r="W2129" s="41"/>
      <c r="X2129" s="41"/>
      <c r="Y2129" s="41"/>
      <c r="Z2129" s="41"/>
      <c r="AA2129" s="41"/>
      <c r="AB2129" s="41"/>
      <c r="AC2129" s="41"/>
      <c r="AD2129" s="41"/>
      <c r="AE2129" s="41" t="s">
        <v>1059</v>
      </c>
      <c r="AF2129" s="41" t="s">
        <v>304</v>
      </c>
      <c r="AG2129" s="790"/>
      <c r="AH2129" s="41"/>
      <c r="AI2129" s="229"/>
      <c r="AJ2129" s="218">
        <f t="shared" si="189"/>
        <v>1</v>
      </c>
      <c r="AK2129" s="84">
        <f t="shared" si="191"/>
        <v>1</v>
      </c>
    </row>
    <row r="2130" spans="1:37" s="84" customFormat="1" ht="16.5">
      <c r="A2130" s="41"/>
      <c r="B2130" s="41">
        <f t="shared" si="188"/>
        <v>2128</v>
      </c>
      <c r="C2130" s="41" t="s">
        <v>320</v>
      </c>
      <c r="D2130" s="158" t="s">
        <v>2256</v>
      </c>
      <c r="E2130" s="158" t="s">
        <v>2256</v>
      </c>
      <c r="F2130" s="158" t="str">
        <f t="shared" si="190"/>
        <v>T</v>
      </c>
      <c r="G2130" s="41" t="s">
        <v>2258</v>
      </c>
      <c r="H2130" s="158">
        <v>7609.1951740000004</v>
      </c>
      <c r="I2130" s="158" t="s">
        <v>949</v>
      </c>
      <c r="J2130" s="158">
        <v>7.85</v>
      </c>
      <c r="K2130" s="41">
        <f>H2130*J2130/1000</f>
        <v>59.732182115900002</v>
      </c>
      <c r="L2130" s="41" t="s">
        <v>2259</v>
      </c>
      <c r="M2130" s="41" t="s">
        <v>949</v>
      </c>
      <c r="N2130" s="158" t="s">
        <v>949</v>
      </c>
      <c r="O2130" s="158" t="s">
        <v>2118</v>
      </c>
      <c r="P2130" s="158" t="s">
        <v>949</v>
      </c>
      <c r="Q2130" s="158"/>
      <c r="R2130" s="41" t="s">
        <v>2119</v>
      </c>
      <c r="S2130" s="41" t="s">
        <v>949</v>
      </c>
      <c r="T2130" s="41" t="s">
        <v>949</v>
      </c>
      <c r="U2130" s="41"/>
      <c r="V2130" s="41"/>
      <c r="W2130" s="41"/>
      <c r="X2130" s="41"/>
      <c r="Y2130" s="41"/>
      <c r="Z2130" s="41"/>
      <c r="AA2130" s="41"/>
      <c r="AB2130" s="41"/>
      <c r="AC2130" s="41"/>
      <c r="AD2130" s="41"/>
      <c r="AE2130" s="41" t="s">
        <v>989</v>
      </c>
      <c r="AF2130" s="41" t="s">
        <v>304</v>
      </c>
      <c r="AG2130" s="790"/>
      <c r="AH2130" s="41"/>
      <c r="AI2130" s="229"/>
      <c r="AJ2130" s="218">
        <f t="shared" si="189"/>
        <v>1</v>
      </c>
      <c r="AK2130" s="84">
        <f t="shared" si="191"/>
        <v>1</v>
      </c>
    </row>
    <row r="2131" spans="1:37" s="84" customFormat="1" ht="16.5">
      <c r="A2131" s="41"/>
      <c r="B2131" s="274">
        <f t="shared" si="188"/>
        <v>2129</v>
      </c>
      <c r="C2131" s="274" t="s">
        <v>320</v>
      </c>
      <c r="D2131" s="159" t="s">
        <v>2114</v>
      </c>
      <c r="E2131" s="972" t="s">
        <v>2114</v>
      </c>
      <c r="F2131" s="159" t="str">
        <f t="shared" si="190"/>
        <v>T</v>
      </c>
      <c r="G2131" s="274" t="s">
        <v>2116</v>
      </c>
      <c r="H2131" s="159">
        <v>271.48597000000001</v>
      </c>
      <c r="I2131" s="159" t="s">
        <v>949</v>
      </c>
      <c r="J2131" s="159">
        <v>7.85</v>
      </c>
      <c r="K2131" s="274">
        <f>H2131*J2131/1000</f>
        <v>2.1311648645000001</v>
      </c>
      <c r="L2131" s="274" t="s">
        <v>2117</v>
      </c>
      <c r="M2131" s="274" t="s">
        <v>949</v>
      </c>
      <c r="N2131" s="159" t="s">
        <v>949</v>
      </c>
      <c r="O2131" s="159" t="s">
        <v>2118</v>
      </c>
      <c r="P2131" s="159" t="s">
        <v>949</v>
      </c>
      <c r="Q2131" s="159"/>
      <c r="R2131" s="274" t="s">
        <v>2119</v>
      </c>
      <c r="S2131" s="274" t="s">
        <v>949</v>
      </c>
      <c r="T2131" s="274" t="s">
        <v>949</v>
      </c>
      <c r="U2131" s="274"/>
      <c r="V2131" s="274"/>
      <c r="W2131" s="274"/>
      <c r="X2131" s="274"/>
      <c r="Y2131" s="274"/>
      <c r="Z2131" s="274"/>
      <c r="AA2131" s="274"/>
      <c r="AB2131" s="274"/>
      <c r="AC2131" s="274"/>
      <c r="AD2131" s="274"/>
      <c r="AE2131" s="274" t="s">
        <v>1126</v>
      </c>
      <c r="AF2131" s="274" t="s">
        <v>304</v>
      </c>
      <c r="AG2131" s="957"/>
      <c r="AH2131" s="274"/>
      <c r="AI2131" s="615"/>
      <c r="AJ2131" s="645">
        <f t="shared" si="189"/>
        <v>1</v>
      </c>
      <c r="AK2131" s="84">
        <f t="shared" si="191"/>
        <v>1</v>
      </c>
    </row>
    <row r="2132" spans="1:37" ht="16.5">
      <c r="A2132" s="1055"/>
      <c r="B2132" s="29">
        <f t="shared" si="188"/>
        <v>2130</v>
      </c>
      <c r="C2132" s="29" t="s">
        <v>3719</v>
      </c>
      <c r="D2132" s="106" t="s">
        <v>4568</v>
      </c>
      <c r="E2132" s="106" t="s">
        <v>4568</v>
      </c>
      <c r="F2132" s="106" t="s">
        <v>947</v>
      </c>
      <c r="G2132" s="29" t="s">
        <v>4570</v>
      </c>
      <c r="H2132" s="1020" t="s">
        <v>949</v>
      </c>
      <c r="I2132" s="1020" t="s">
        <v>949</v>
      </c>
      <c r="J2132" s="1020" t="s">
        <v>949</v>
      </c>
      <c r="K2132" s="1020" t="s">
        <v>949</v>
      </c>
      <c r="L2132" s="1020" t="s">
        <v>949</v>
      </c>
      <c r="M2132" s="1020" t="s">
        <v>949</v>
      </c>
      <c r="N2132" s="1070" t="s">
        <v>949</v>
      </c>
      <c r="O2132" s="1070" t="s">
        <v>949</v>
      </c>
      <c r="P2132" s="1070" t="s">
        <v>949</v>
      </c>
      <c r="Q2132" s="1070" t="s">
        <v>949</v>
      </c>
      <c r="R2132" s="29" t="s">
        <v>949</v>
      </c>
      <c r="S2132" s="29" t="s">
        <v>949</v>
      </c>
      <c r="T2132" s="29" t="s">
        <v>949</v>
      </c>
      <c r="U2132" s="29" t="s">
        <v>949</v>
      </c>
      <c r="V2132" s="29" t="s">
        <v>949</v>
      </c>
      <c r="W2132" s="29" t="s">
        <v>949</v>
      </c>
      <c r="X2132" s="29" t="s">
        <v>949</v>
      </c>
      <c r="Y2132" s="29" t="s">
        <v>949</v>
      </c>
      <c r="Z2132" s="29" t="s">
        <v>949</v>
      </c>
      <c r="AA2132" s="29" t="s">
        <v>949</v>
      </c>
      <c r="AB2132" s="29" t="s">
        <v>949</v>
      </c>
      <c r="AC2132" s="29" t="s">
        <v>949</v>
      </c>
      <c r="AD2132" s="29" t="s">
        <v>949</v>
      </c>
      <c r="AE2132" s="29" t="s">
        <v>989</v>
      </c>
      <c r="AF2132" s="998" t="s">
        <v>132</v>
      </c>
      <c r="AG2132" s="998"/>
      <c r="AH2132" s="29"/>
      <c r="AI2132" s="998"/>
      <c r="AJ2132" s="998">
        <f t="shared" si="189"/>
        <v>1</v>
      </c>
      <c r="AK2132" s="998">
        <f t="shared" si="191"/>
        <v>1</v>
      </c>
    </row>
    <row r="2133" spans="1:37" ht="16.5">
      <c r="A2133" s="1055"/>
      <c r="B2133" s="29">
        <f t="shared" si="188"/>
        <v>2131</v>
      </c>
      <c r="C2133" s="29" t="s">
        <v>3719</v>
      </c>
      <c r="D2133" s="106" t="s">
        <v>4263</v>
      </c>
      <c r="E2133" s="106" t="s">
        <v>4263</v>
      </c>
      <c r="F2133" s="106" t="s">
        <v>947</v>
      </c>
      <c r="G2133" s="29" t="s">
        <v>4265</v>
      </c>
      <c r="H2133" s="1020" t="s">
        <v>949</v>
      </c>
      <c r="I2133" s="1020" t="s">
        <v>949</v>
      </c>
      <c r="J2133" s="1020" t="s">
        <v>949</v>
      </c>
      <c r="K2133" s="1020" t="s">
        <v>949</v>
      </c>
      <c r="L2133" s="1020" t="s">
        <v>949</v>
      </c>
      <c r="M2133" s="1020" t="s">
        <v>949</v>
      </c>
      <c r="N2133" s="1070" t="s">
        <v>949</v>
      </c>
      <c r="O2133" s="1070" t="s">
        <v>949</v>
      </c>
      <c r="P2133" s="1070" t="s">
        <v>949</v>
      </c>
      <c r="Q2133" s="1070" t="s">
        <v>949</v>
      </c>
      <c r="R2133" s="29" t="s">
        <v>949</v>
      </c>
      <c r="S2133" s="29" t="s">
        <v>949</v>
      </c>
      <c r="T2133" s="29" t="s">
        <v>949</v>
      </c>
      <c r="U2133" s="29" t="s">
        <v>949</v>
      </c>
      <c r="V2133" s="29" t="s">
        <v>949</v>
      </c>
      <c r="W2133" s="29" t="s">
        <v>949</v>
      </c>
      <c r="X2133" s="29" t="s">
        <v>949</v>
      </c>
      <c r="Y2133" s="29" t="s">
        <v>949</v>
      </c>
      <c r="Z2133" s="29" t="s">
        <v>949</v>
      </c>
      <c r="AA2133" s="29" t="s">
        <v>949</v>
      </c>
      <c r="AB2133" s="29" t="s">
        <v>949</v>
      </c>
      <c r="AC2133" s="29" t="s">
        <v>949</v>
      </c>
      <c r="AD2133" s="29" t="s">
        <v>949</v>
      </c>
      <c r="AE2133" s="29" t="s">
        <v>989</v>
      </c>
      <c r="AF2133" s="998" t="s">
        <v>132</v>
      </c>
      <c r="AG2133" s="998"/>
      <c r="AH2133" s="29"/>
      <c r="AI2133" s="998"/>
      <c r="AJ2133" s="998">
        <f t="shared" si="189"/>
        <v>1</v>
      </c>
      <c r="AK2133" s="998">
        <f t="shared" si="191"/>
        <v>1</v>
      </c>
    </row>
    <row r="2134" spans="1:37" ht="16.5">
      <c r="A2134" s="1055"/>
      <c r="B2134" s="29">
        <f t="shared" si="188"/>
        <v>2132</v>
      </c>
      <c r="C2134" s="29" t="s">
        <v>3719</v>
      </c>
      <c r="D2134" s="106" t="s">
        <v>4592</v>
      </c>
      <c r="E2134" s="106" t="s">
        <v>4592</v>
      </c>
      <c r="F2134" s="106" t="s">
        <v>947</v>
      </c>
      <c r="G2134" s="29" t="s">
        <v>4594</v>
      </c>
      <c r="H2134" s="1020" t="s">
        <v>949</v>
      </c>
      <c r="I2134" s="1020" t="s">
        <v>949</v>
      </c>
      <c r="J2134" s="1020" t="s">
        <v>949</v>
      </c>
      <c r="K2134" s="1020" t="s">
        <v>949</v>
      </c>
      <c r="L2134" s="1020" t="s">
        <v>949</v>
      </c>
      <c r="M2134" s="1020" t="s">
        <v>949</v>
      </c>
      <c r="N2134" s="1070" t="s">
        <v>949</v>
      </c>
      <c r="O2134" s="1070" t="s">
        <v>949</v>
      </c>
      <c r="P2134" s="1070" t="s">
        <v>949</v>
      </c>
      <c r="Q2134" s="1070" t="s">
        <v>949</v>
      </c>
      <c r="R2134" s="29" t="s">
        <v>949</v>
      </c>
      <c r="S2134" s="29" t="s">
        <v>949</v>
      </c>
      <c r="T2134" s="29" t="s">
        <v>949</v>
      </c>
      <c r="U2134" s="29" t="s">
        <v>949</v>
      </c>
      <c r="V2134" s="29" t="s">
        <v>949</v>
      </c>
      <c r="W2134" s="29" t="s">
        <v>949</v>
      </c>
      <c r="X2134" s="29" t="s">
        <v>949</v>
      </c>
      <c r="Y2134" s="29" t="s">
        <v>949</v>
      </c>
      <c r="Z2134" s="29" t="s">
        <v>949</v>
      </c>
      <c r="AA2134" s="29" t="s">
        <v>949</v>
      </c>
      <c r="AB2134" s="29" t="s">
        <v>949</v>
      </c>
      <c r="AC2134" s="29" t="s">
        <v>949</v>
      </c>
      <c r="AD2134" s="29" t="s">
        <v>949</v>
      </c>
      <c r="AE2134" s="998" t="s">
        <v>976</v>
      </c>
      <c r="AF2134" s="998" t="s">
        <v>132</v>
      </c>
      <c r="AG2134" s="29"/>
      <c r="AH2134" s="29"/>
      <c r="AI2134" s="998"/>
      <c r="AJ2134" s="998">
        <f t="shared" si="189"/>
        <v>1</v>
      </c>
      <c r="AK2134" s="998">
        <f t="shared" si="191"/>
        <v>1</v>
      </c>
    </row>
    <row r="2135" spans="1:37" ht="16.5">
      <c r="A2135" s="1055"/>
      <c r="B2135" s="29">
        <f t="shared" ref="B2135:B2198" si="192">ROW()-2</f>
        <v>2133</v>
      </c>
      <c r="C2135" s="29" t="s">
        <v>3719</v>
      </c>
      <c r="D2135" s="106" t="s">
        <v>4616</v>
      </c>
      <c r="E2135" s="106" t="s">
        <v>4616</v>
      </c>
      <c r="F2135" s="106" t="s">
        <v>947</v>
      </c>
      <c r="G2135" s="29" t="s">
        <v>4618</v>
      </c>
      <c r="H2135" s="1020" t="s">
        <v>949</v>
      </c>
      <c r="I2135" s="1020" t="s">
        <v>949</v>
      </c>
      <c r="J2135" s="1020" t="s">
        <v>949</v>
      </c>
      <c r="K2135" s="1020" t="s">
        <v>949</v>
      </c>
      <c r="L2135" s="1020" t="s">
        <v>949</v>
      </c>
      <c r="M2135" s="1020" t="s">
        <v>949</v>
      </c>
      <c r="N2135" s="1070" t="s">
        <v>949</v>
      </c>
      <c r="O2135" s="1070" t="s">
        <v>949</v>
      </c>
      <c r="P2135" s="1070" t="s">
        <v>949</v>
      </c>
      <c r="Q2135" s="1070" t="s">
        <v>949</v>
      </c>
      <c r="R2135" s="29" t="s">
        <v>949</v>
      </c>
      <c r="S2135" s="29" t="s">
        <v>949</v>
      </c>
      <c r="T2135" s="29" t="s">
        <v>949</v>
      </c>
      <c r="U2135" s="29" t="s">
        <v>949</v>
      </c>
      <c r="V2135" s="29" t="s">
        <v>949</v>
      </c>
      <c r="W2135" s="29" t="s">
        <v>949</v>
      </c>
      <c r="X2135" s="29" t="s">
        <v>949</v>
      </c>
      <c r="Y2135" s="29" t="s">
        <v>949</v>
      </c>
      <c r="Z2135" s="29" t="s">
        <v>949</v>
      </c>
      <c r="AA2135" s="29" t="s">
        <v>949</v>
      </c>
      <c r="AB2135" s="29" t="s">
        <v>949</v>
      </c>
      <c r="AC2135" s="29" t="s">
        <v>949</v>
      </c>
      <c r="AD2135" s="29" t="s">
        <v>949</v>
      </c>
      <c r="AE2135" s="29" t="s">
        <v>989</v>
      </c>
      <c r="AF2135" s="998" t="s">
        <v>132</v>
      </c>
      <c r="AG2135" s="998"/>
      <c r="AH2135" s="29"/>
      <c r="AI2135" s="998"/>
      <c r="AJ2135" s="998">
        <f t="shared" si="189"/>
        <v>1</v>
      </c>
      <c r="AK2135" s="998">
        <f t="shared" si="191"/>
        <v>1</v>
      </c>
    </row>
    <row r="2136" spans="1:37" ht="16.5">
      <c r="A2136" s="1018"/>
      <c r="B2136" s="29">
        <f t="shared" si="192"/>
        <v>2134</v>
      </c>
      <c r="C2136" s="29" t="s">
        <v>3719</v>
      </c>
      <c r="D2136" s="106" t="s">
        <v>8359</v>
      </c>
      <c r="E2136" s="106" t="s">
        <v>8359</v>
      </c>
      <c r="F2136" s="106" t="s">
        <v>947</v>
      </c>
      <c r="G2136" s="29" t="s">
        <v>8360</v>
      </c>
      <c r="H2136" s="29" t="s">
        <v>949</v>
      </c>
      <c r="I2136" s="29" t="s">
        <v>949</v>
      </c>
      <c r="J2136" s="29" t="s">
        <v>949</v>
      </c>
      <c r="K2136" s="29" t="s">
        <v>949</v>
      </c>
      <c r="L2136" s="29" t="s">
        <v>949</v>
      </c>
      <c r="M2136" s="29" t="s">
        <v>949</v>
      </c>
      <c r="N2136" s="106" t="s">
        <v>949</v>
      </c>
      <c r="O2136" s="106" t="s">
        <v>949</v>
      </c>
      <c r="P2136" s="106" t="s">
        <v>949</v>
      </c>
      <c r="Q2136" s="106" t="s">
        <v>949</v>
      </c>
      <c r="R2136" s="29" t="s">
        <v>949</v>
      </c>
      <c r="S2136" s="29" t="s">
        <v>949</v>
      </c>
      <c r="T2136" s="29" t="s">
        <v>949</v>
      </c>
      <c r="U2136" s="998" t="s">
        <v>949</v>
      </c>
      <c r="V2136" s="998" t="s">
        <v>949</v>
      </c>
      <c r="W2136" s="998" t="s">
        <v>949</v>
      </c>
      <c r="X2136" s="998" t="s">
        <v>949</v>
      </c>
      <c r="Y2136" s="998" t="s">
        <v>949</v>
      </c>
      <c r="Z2136" s="998" t="s">
        <v>949</v>
      </c>
      <c r="AA2136" s="998" t="s">
        <v>949</v>
      </c>
      <c r="AB2136" s="998" t="s">
        <v>949</v>
      </c>
      <c r="AC2136" s="998" t="s">
        <v>949</v>
      </c>
      <c r="AD2136" s="998" t="s">
        <v>949</v>
      </c>
      <c r="AE2136" s="998" t="s">
        <v>976</v>
      </c>
      <c r="AF2136" s="998" t="s">
        <v>132</v>
      </c>
      <c r="AG2136" s="998"/>
      <c r="AH2136" s="998"/>
      <c r="AI2136" s="998"/>
      <c r="AJ2136" s="998">
        <f t="shared" si="189"/>
        <v>1</v>
      </c>
      <c r="AK2136" s="998">
        <f t="shared" si="191"/>
        <v>1</v>
      </c>
    </row>
    <row r="2137" spans="1:37" ht="16.5">
      <c r="A2137" s="1018"/>
      <c r="B2137" s="29">
        <f t="shared" si="192"/>
        <v>2135</v>
      </c>
      <c r="C2137" s="29" t="s">
        <v>3719</v>
      </c>
      <c r="D2137" s="106" t="s">
        <v>8361</v>
      </c>
      <c r="E2137" s="106" t="s">
        <v>8361</v>
      </c>
      <c r="F2137" s="106" t="s">
        <v>947</v>
      </c>
      <c r="G2137" s="29" t="s">
        <v>8362</v>
      </c>
      <c r="H2137" s="29" t="s">
        <v>949</v>
      </c>
      <c r="I2137" s="29" t="s">
        <v>949</v>
      </c>
      <c r="J2137" s="29" t="s">
        <v>949</v>
      </c>
      <c r="K2137" s="29" t="s">
        <v>949</v>
      </c>
      <c r="L2137" s="29" t="s">
        <v>949</v>
      </c>
      <c r="M2137" s="29" t="s">
        <v>949</v>
      </c>
      <c r="N2137" s="106" t="s">
        <v>949</v>
      </c>
      <c r="O2137" s="106" t="s">
        <v>949</v>
      </c>
      <c r="P2137" s="106" t="s">
        <v>949</v>
      </c>
      <c r="Q2137" s="291" t="s">
        <v>949</v>
      </c>
      <c r="R2137" s="29" t="s">
        <v>949</v>
      </c>
      <c r="S2137" s="29" t="s">
        <v>949</v>
      </c>
      <c r="T2137" s="29" t="s">
        <v>949</v>
      </c>
      <c r="U2137" s="998" t="s">
        <v>949</v>
      </c>
      <c r="V2137" s="998" t="s">
        <v>949</v>
      </c>
      <c r="W2137" s="998" t="s">
        <v>949</v>
      </c>
      <c r="X2137" s="998" t="s">
        <v>949</v>
      </c>
      <c r="Y2137" s="998" t="s">
        <v>949</v>
      </c>
      <c r="Z2137" s="998" t="s">
        <v>949</v>
      </c>
      <c r="AA2137" s="998" t="s">
        <v>949</v>
      </c>
      <c r="AB2137" s="998" t="s">
        <v>949</v>
      </c>
      <c r="AC2137" s="998" t="s">
        <v>949</v>
      </c>
      <c r="AD2137" s="998" t="s">
        <v>949</v>
      </c>
      <c r="AE2137" s="998" t="s">
        <v>976</v>
      </c>
      <c r="AF2137" s="998" t="s">
        <v>132</v>
      </c>
      <c r="AG2137" s="998"/>
      <c r="AH2137" s="998"/>
      <c r="AI2137" s="998"/>
      <c r="AJ2137" s="998">
        <f t="shared" si="189"/>
        <v>1</v>
      </c>
      <c r="AK2137" s="998">
        <f t="shared" si="191"/>
        <v>1</v>
      </c>
    </row>
    <row r="2138" spans="1:37" ht="16.5">
      <c r="A2138" s="1055"/>
      <c r="B2138" s="29">
        <f t="shared" si="192"/>
        <v>2136</v>
      </c>
      <c r="C2138" s="29" t="s">
        <v>3719</v>
      </c>
      <c r="D2138" s="106" t="s">
        <v>4295</v>
      </c>
      <c r="E2138" s="106" t="s">
        <v>4295</v>
      </c>
      <c r="F2138" s="106" t="s">
        <v>947</v>
      </c>
      <c r="G2138" s="29" t="s">
        <v>4297</v>
      </c>
      <c r="H2138" s="1020" t="s">
        <v>949</v>
      </c>
      <c r="I2138" s="1020" t="s">
        <v>949</v>
      </c>
      <c r="J2138" s="1020" t="s">
        <v>949</v>
      </c>
      <c r="K2138" s="1020" t="s">
        <v>949</v>
      </c>
      <c r="L2138" s="1020" t="s">
        <v>949</v>
      </c>
      <c r="M2138" s="1020" t="s">
        <v>949</v>
      </c>
      <c r="N2138" s="1070" t="s">
        <v>949</v>
      </c>
      <c r="O2138" s="1070" t="s">
        <v>949</v>
      </c>
      <c r="P2138" s="1070" t="s">
        <v>949</v>
      </c>
      <c r="Q2138" s="1070" t="s">
        <v>949</v>
      </c>
      <c r="R2138" s="29" t="s">
        <v>949</v>
      </c>
      <c r="S2138" s="29" t="s">
        <v>949</v>
      </c>
      <c r="T2138" s="29" t="s">
        <v>949</v>
      </c>
      <c r="U2138" s="29" t="s">
        <v>949</v>
      </c>
      <c r="V2138" s="29" t="s">
        <v>949</v>
      </c>
      <c r="W2138" s="29" t="s">
        <v>949</v>
      </c>
      <c r="X2138" s="29" t="s">
        <v>949</v>
      </c>
      <c r="Y2138" s="29" t="s">
        <v>949</v>
      </c>
      <c r="Z2138" s="29" t="s">
        <v>949</v>
      </c>
      <c r="AA2138" s="29" t="s">
        <v>949</v>
      </c>
      <c r="AB2138" s="29" t="s">
        <v>949</v>
      </c>
      <c r="AC2138" s="29" t="s">
        <v>949</v>
      </c>
      <c r="AD2138" s="29" t="s">
        <v>949</v>
      </c>
      <c r="AE2138" s="998" t="s">
        <v>976</v>
      </c>
      <c r="AF2138" s="998" t="s">
        <v>132</v>
      </c>
      <c r="AG2138" s="29"/>
      <c r="AH2138" s="29"/>
      <c r="AI2138" s="998"/>
      <c r="AJ2138" s="998">
        <f t="shared" si="189"/>
        <v>1</v>
      </c>
      <c r="AK2138" s="998">
        <f t="shared" si="191"/>
        <v>1</v>
      </c>
    </row>
    <row r="2139" spans="1:37" ht="16.5">
      <c r="A2139" s="1055"/>
      <c r="B2139" s="29">
        <f t="shared" si="192"/>
        <v>2137</v>
      </c>
      <c r="C2139" s="29" t="s">
        <v>3719</v>
      </c>
      <c r="D2139" s="106" t="s">
        <v>4317</v>
      </c>
      <c r="E2139" s="106" t="s">
        <v>4317</v>
      </c>
      <c r="F2139" s="106" t="s">
        <v>947</v>
      </c>
      <c r="G2139" s="29" t="s">
        <v>4319</v>
      </c>
      <c r="H2139" s="1020" t="s">
        <v>949</v>
      </c>
      <c r="I2139" s="1020" t="s">
        <v>949</v>
      </c>
      <c r="J2139" s="1020" t="s">
        <v>949</v>
      </c>
      <c r="K2139" s="1020" t="s">
        <v>949</v>
      </c>
      <c r="L2139" s="1020" t="s">
        <v>949</v>
      </c>
      <c r="M2139" s="1020" t="s">
        <v>949</v>
      </c>
      <c r="N2139" s="1070" t="s">
        <v>949</v>
      </c>
      <c r="O2139" s="1070" t="s">
        <v>949</v>
      </c>
      <c r="P2139" s="1070" t="s">
        <v>949</v>
      </c>
      <c r="Q2139" s="1070" t="s">
        <v>949</v>
      </c>
      <c r="R2139" s="29" t="s">
        <v>949</v>
      </c>
      <c r="S2139" s="29" t="s">
        <v>949</v>
      </c>
      <c r="T2139" s="29" t="s">
        <v>949</v>
      </c>
      <c r="U2139" s="29" t="s">
        <v>949</v>
      </c>
      <c r="V2139" s="29" t="s">
        <v>949</v>
      </c>
      <c r="W2139" s="29" t="s">
        <v>949</v>
      </c>
      <c r="X2139" s="29" t="s">
        <v>949</v>
      </c>
      <c r="Y2139" s="29" t="s">
        <v>949</v>
      </c>
      <c r="Z2139" s="29" t="s">
        <v>949</v>
      </c>
      <c r="AA2139" s="29" t="s">
        <v>949</v>
      </c>
      <c r="AB2139" s="29" t="s">
        <v>949</v>
      </c>
      <c r="AC2139" s="29" t="s">
        <v>949</v>
      </c>
      <c r="AD2139" s="29" t="s">
        <v>949</v>
      </c>
      <c r="AE2139" s="29" t="s">
        <v>989</v>
      </c>
      <c r="AF2139" s="998" t="s">
        <v>132</v>
      </c>
      <c r="AG2139" s="998"/>
      <c r="AH2139" s="29"/>
      <c r="AI2139" s="998"/>
      <c r="AJ2139" s="998">
        <f t="shared" si="189"/>
        <v>1</v>
      </c>
      <c r="AK2139" s="998">
        <f t="shared" si="191"/>
        <v>1</v>
      </c>
    </row>
    <row r="2140" spans="1:37" ht="16.5">
      <c r="A2140" s="1018"/>
      <c r="B2140" s="29">
        <f t="shared" si="192"/>
        <v>2138</v>
      </c>
      <c r="C2140" s="29" t="s">
        <v>3719</v>
      </c>
      <c r="D2140" s="106" t="s">
        <v>8363</v>
      </c>
      <c r="E2140" s="106" t="s">
        <v>8363</v>
      </c>
      <c r="F2140" s="106" t="s">
        <v>947</v>
      </c>
      <c r="G2140" s="29" t="s">
        <v>8364</v>
      </c>
      <c r="H2140" s="29" t="s">
        <v>949</v>
      </c>
      <c r="I2140" s="29" t="s">
        <v>949</v>
      </c>
      <c r="J2140" s="29" t="s">
        <v>949</v>
      </c>
      <c r="K2140" s="29" t="s">
        <v>949</v>
      </c>
      <c r="L2140" s="29" t="s">
        <v>949</v>
      </c>
      <c r="M2140" s="29" t="s">
        <v>949</v>
      </c>
      <c r="N2140" s="106" t="s">
        <v>949</v>
      </c>
      <c r="O2140" s="106" t="s">
        <v>949</v>
      </c>
      <c r="P2140" s="106" t="s">
        <v>949</v>
      </c>
      <c r="Q2140" s="106" t="s">
        <v>949</v>
      </c>
      <c r="R2140" s="29" t="s">
        <v>949</v>
      </c>
      <c r="S2140" s="29" t="s">
        <v>949</v>
      </c>
      <c r="T2140" s="29" t="s">
        <v>949</v>
      </c>
      <c r="U2140" s="998" t="s">
        <v>949</v>
      </c>
      <c r="V2140" s="998" t="s">
        <v>949</v>
      </c>
      <c r="W2140" s="998" t="s">
        <v>949</v>
      </c>
      <c r="X2140" s="998" t="s">
        <v>949</v>
      </c>
      <c r="Y2140" s="998" t="s">
        <v>949</v>
      </c>
      <c r="Z2140" s="998" t="s">
        <v>949</v>
      </c>
      <c r="AA2140" s="998" t="s">
        <v>949</v>
      </c>
      <c r="AB2140" s="998" t="s">
        <v>949</v>
      </c>
      <c r="AC2140" s="998" t="s">
        <v>949</v>
      </c>
      <c r="AD2140" s="998" t="s">
        <v>949</v>
      </c>
      <c r="AE2140" s="998" t="s">
        <v>976</v>
      </c>
      <c r="AF2140" s="998" t="s">
        <v>132</v>
      </c>
      <c r="AG2140" s="998"/>
      <c r="AH2140" s="998"/>
      <c r="AI2140" s="998"/>
      <c r="AJ2140" s="998">
        <f t="shared" si="189"/>
        <v>1</v>
      </c>
      <c r="AK2140" s="998">
        <f t="shared" si="191"/>
        <v>1</v>
      </c>
    </row>
    <row r="2141" spans="1:37" ht="11.25" customHeight="1">
      <c r="A2141" s="1018"/>
      <c r="B2141" s="29">
        <f t="shared" si="192"/>
        <v>2139</v>
      </c>
      <c r="C2141" s="29" t="s">
        <v>3719</v>
      </c>
      <c r="D2141" s="106" t="s">
        <v>8365</v>
      </c>
      <c r="E2141" s="106" t="s">
        <v>8365</v>
      </c>
      <c r="F2141" s="106" t="s">
        <v>947</v>
      </c>
      <c r="G2141" s="29" t="s">
        <v>8366</v>
      </c>
      <c r="H2141" s="29" t="s">
        <v>949</v>
      </c>
      <c r="I2141" s="29" t="s">
        <v>949</v>
      </c>
      <c r="J2141" s="29" t="s">
        <v>949</v>
      </c>
      <c r="K2141" s="29" t="s">
        <v>949</v>
      </c>
      <c r="L2141" s="29" t="s">
        <v>949</v>
      </c>
      <c r="M2141" s="29" t="s">
        <v>949</v>
      </c>
      <c r="N2141" s="106" t="s">
        <v>949</v>
      </c>
      <c r="O2141" s="106" t="s">
        <v>949</v>
      </c>
      <c r="P2141" s="106" t="s">
        <v>949</v>
      </c>
      <c r="Q2141" s="106" t="s">
        <v>949</v>
      </c>
      <c r="R2141" s="29" t="s">
        <v>949</v>
      </c>
      <c r="S2141" s="29" t="s">
        <v>949</v>
      </c>
      <c r="T2141" s="29" t="s">
        <v>949</v>
      </c>
      <c r="U2141" s="998" t="s">
        <v>949</v>
      </c>
      <c r="V2141" s="998" t="s">
        <v>949</v>
      </c>
      <c r="W2141" s="998" t="s">
        <v>949</v>
      </c>
      <c r="X2141" s="998" t="s">
        <v>949</v>
      </c>
      <c r="Y2141" s="998" t="s">
        <v>949</v>
      </c>
      <c r="Z2141" s="998" t="s">
        <v>949</v>
      </c>
      <c r="AA2141" s="998" t="s">
        <v>949</v>
      </c>
      <c r="AB2141" s="998" t="s">
        <v>949</v>
      </c>
      <c r="AC2141" s="998" t="s">
        <v>949</v>
      </c>
      <c r="AD2141" s="998" t="s">
        <v>949</v>
      </c>
      <c r="AE2141" s="998" t="s">
        <v>976</v>
      </c>
      <c r="AF2141" s="998" t="s">
        <v>132</v>
      </c>
      <c r="AG2141" s="998"/>
      <c r="AH2141" s="998"/>
      <c r="AI2141" s="998"/>
      <c r="AJ2141" s="998">
        <f t="shared" si="189"/>
        <v>1</v>
      </c>
      <c r="AK2141" s="998">
        <f t="shared" si="191"/>
        <v>1</v>
      </c>
    </row>
    <row r="2142" spans="1:37" ht="16.5">
      <c r="A2142" s="1018"/>
      <c r="B2142" s="259">
        <f t="shared" si="192"/>
        <v>2140</v>
      </c>
      <c r="C2142" s="259" t="s">
        <v>3719</v>
      </c>
      <c r="D2142" s="260" t="s">
        <v>8367</v>
      </c>
      <c r="E2142" s="260" t="s">
        <v>8367</v>
      </c>
      <c r="F2142" s="260" t="s">
        <v>947</v>
      </c>
      <c r="G2142" s="259" t="s">
        <v>8368</v>
      </c>
      <c r="H2142" s="259" t="s">
        <v>949</v>
      </c>
      <c r="I2142" s="259" t="s">
        <v>949</v>
      </c>
      <c r="J2142" s="259" t="s">
        <v>949</v>
      </c>
      <c r="K2142" s="259" t="s">
        <v>949</v>
      </c>
      <c r="L2142" s="259" t="s">
        <v>949</v>
      </c>
      <c r="M2142" s="259" t="s">
        <v>949</v>
      </c>
      <c r="N2142" s="260" t="s">
        <v>949</v>
      </c>
      <c r="O2142" s="260" t="s">
        <v>949</v>
      </c>
      <c r="P2142" s="260" t="s">
        <v>949</v>
      </c>
      <c r="Q2142" s="260" t="s">
        <v>949</v>
      </c>
      <c r="R2142" s="259" t="s">
        <v>949</v>
      </c>
      <c r="S2142" s="259" t="s">
        <v>949</v>
      </c>
      <c r="T2142" s="259" t="s">
        <v>949</v>
      </c>
      <c r="U2142" s="261" t="s">
        <v>949</v>
      </c>
      <c r="V2142" s="261" t="s">
        <v>949</v>
      </c>
      <c r="W2142" s="261" t="s">
        <v>949</v>
      </c>
      <c r="X2142" s="261" t="s">
        <v>949</v>
      </c>
      <c r="Y2142" s="261" t="s">
        <v>949</v>
      </c>
      <c r="Z2142" s="261" t="s">
        <v>949</v>
      </c>
      <c r="AA2142" s="261" t="s">
        <v>949</v>
      </c>
      <c r="AB2142" s="261" t="s">
        <v>949</v>
      </c>
      <c r="AC2142" s="261" t="s">
        <v>949</v>
      </c>
      <c r="AD2142" s="261" t="s">
        <v>949</v>
      </c>
      <c r="AE2142" s="997" t="s">
        <v>976</v>
      </c>
      <c r="AF2142" s="261" t="s">
        <v>132</v>
      </c>
      <c r="AG2142" s="261" t="s">
        <v>5342</v>
      </c>
      <c r="AH2142" s="261"/>
      <c r="AI2142" s="998"/>
      <c r="AJ2142" s="998">
        <f t="shared" si="189"/>
        <v>1</v>
      </c>
      <c r="AK2142" s="998">
        <f t="shared" si="191"/>
        <v>1</v>
      </c>
    </row>
    <row r="2143" spans="1:37" ht="16.5">
      <c r="A2143" s="1018"/>
      <c r="B2143" s="259">
        <f t="shared" si="192"/>
        <v>2141</v>
      </c>
      <c r="C2143" s="259" t="s">
        <v>3719</v>
      </c>
      <c r="D2143" s="260" t="s">
        <v>8369</v>
      </c>
      <c r="E2143" s="260" t="s">
        <v>8369</v>
      </c>
      <c r="F2143" s="260" t="s">
        <v>947</v>
      </c>
      <c r="G2143" s="259" t="s">
        <v>8370</v>
      </c>
      <c r="H2143" s="259" t="s">
        <v>949</v>
      </c>
      <c r="I2143" s="259" t="s">
        <v>949</v>
      </c>
      <c r="J2143" s="259" t="s">
        <v>949</v>
      </c>
      <c r="K2143" s="259" t="s">
        <v>949</v>
      </c>
      <c r="L2143" s="259" t="s">
        <v>949</v>
      </c>
      <c r="M2143" s="259" t="s">
        <v>949</v>
      </c>
      <c r="N2143" s="260" t="s">
        <v>949</v>
      </c>
      <c r="O2143" s="260" t="s">
        <v>949</v>
      </c>
      <c r="P2143" s="260" t="s">
        <v>949</v>
      </c>
      <c r="Q2143" s="260" t="s">
        <v>949</v>
      </c>
      <c r="R2143" s="259" t="s">
        <v>949</v>
      </c>
      <c r="S2143" s="259" t="s">
        <v>949</v>
      </c>
      <c r="T2143" s="259" t="s">
        <v>949</v>
      </c>
      <c r="U2143" s="261" t="s">
        <v>949</v>
      </c>
      <c r="V2143" s="261" t="s">
        <v>949</v>
      </c>
      <c r="W2143" s="261" t="s">
        <v>949</v>
      </c>
      <c r="X2143" s="261" t="s">
        <v>949</v>
      </c>
      <c r="Y2143" s="261" t="s">
        <v>949</v>
      </c>
      <c r="Z2143" s="261" t="s">
        <v>949</v>
      </c>
      <c r="AA2143" s="261" t="s">
        <v>949</v>
      </c>
      <c r="AB2143" s="261" t="s">
        <v>949</v>
      </c>
      <c r="AC2143" s="261" t="s">
        <v>949</v>
      </c>
      <c r="AD2143" s="261" t="s">
        <v>949</v>
      </c>
      <c r="AE2143" s="997" t="s">
        <v>976</v>
      </c>
      <c r="AF2143" s="261" t="s">
        <v>132</v>
      </c>
      <c r="AG2143" s="261" t="s">
        <v>5342</v>
      </c>
      <c r="AH2143" s="261"/>
      <c r="AI2143" s="998"/>
      <c r="AJ2143" s="998">
        <f t="shared" si="189"/>
        <v>1</v>
      </c>
      <c r="AK2143" s="998">
        <f t="shared" si="191"/>
        <v>1</v>
      </c>
    </row>
    <row r="2144" spans="1:37" ht="16.5">
      <c r="A2144" s="1055"/>
      <c r="B2144" s="29">
        <f t="shared" si="192"/>
        <v>2142</v>
      </c>
      <c r="C2144" s="29" t="s">
        <v>3719</v>
      </c>
      <c r="D2144" s="106" t="s">
        <v>4571</v>
      </c>
      <c r="E2144" s="106" t="s">
        <v>4571</v>
      </c>
      <c r="F2144" s="106" t="s">
        <v>947</v>
      </c>
      <c r="G2144" s="29" t="s">
        <v>4573</v>
      </c>
      <c r="H2144" s="1020" t="s">
        <v>949</v>
      </c>
      <c r="I2144" s="1020" t="s">
        <v>949</v>
      </c>
      <c r="J2144" s="1020" t="s">
        <v>949</v>
      </c>
      <c r="K2144" s="1020" t="s">
        <v>949</v>
      </c>
      <c r="L2144" s="1020" t="s">
        <v>949</v>
      </c>
      <c r="M2144" s="1020" t="s">
        <v>949</v>
      </c>
      <c r="N2144" s="1070" t="s">
        <v>949</v>
      </c>
      <c r="O2144" s="1070" t="s">
        <v>949</v>
      </c>
      <c r="P2144" s="1070" t="s">
        <v>949</v>
      </c>
      <c r="Q2144" s="1070" t="s">
        <v>949</v>
      </c>
      <c r="R2144" s="29" t="s">
        <v>949</v>
      </c>
      <c r="S2144" s="29" t="s">
        <v>949</v>
      </c>
      <c r="T2144" s="29" t="s">
        <v>949</v>
      </c>
      <c r="U2144" s="29" t="s">
        <v>949</v>
      </c>
      <c r="V2144" s="29" t="s">
        <v>949</v>
      </c>
      <c r="W2144" s="29" t="s">
        <v>949</v>
      </c>
      <c r="X2144" s="29" t="s">
        <v>949</v>
      </c>
      <c r="Y2144" s="29" t="s">
        <v>949</v>
      </c>
      <c r="Z2144" s="29" t="s">
        <v>949</v>
      </c>
      <c r="AA2144" s="29" t="s">
        <v>949</v>
      </c>
      <c r="AB2144" s="29" t="s">
        <v>949</v>
      </c>
      <c r="AC2144" s="29" t="s">
        <v>949</v>
      </c>
      <c r="AD2144" s="29" t="s">
        <v>949</v>
      </c>
      <c r="AE2144" s="998" t="s">
        <v>976</v>
      </c>
      <c r="AF2144" s="998" t="s">
        <v>132</v>
      </c>
      <c r="AG2144" s="29"/>
      <c r="AH2144" s="29"/>
      <c r="AI2144" s="998"/>
      <c r="AJ2144" s="998">
        <f t="shared" si="189"/>
        <v>1</v>
      </c>
      <c r="AK2144" s="998">
        <f t="shared" si="191"/>
        <v>1</v>
      </c>
    </row>
    <row r="2145" spans="1:37" ht="16.5">
      <c r="A2145" s="1055"/>
      <c r="B2145" s="29">
        <f t="shared" si="192"/>
        <v>2143</v>
      </c>
      <c r="C2145" s="29" t="s">
        <v>3719</v>
      </c>
      <c r="D2145" s="106" t="s">
        <v>4266</v>
      </c>
      <c r="E2145" s="106" t="s">
        <v>4266</v>
      </c>
      <c r="F2145" s="106" t="s">
        <v>947</v>
      </c>
      <c r="G2145" s="29" t="s">
        <v>4268</v>
      </c>
      <c r="H2145" s="1020" t="s">
        <v>949</v>
      </c>
      <c r="I2145" s="1020" t="s">
        <v>949</v>
      </c>
      <c r="J2145" s="1020" t="s">
        <v>949</v>
      </c>
      <c r="K2145" s="1020" t="s">
        <v>949</v>
      </c>
      <c r="L2145" s="1020" t="s">
        <v>949</v>
      </c>
      <c r="M2145" s="1020" t="s">
        <v>949</v>
      </c>
      <c r="N2145" s="1070" t="s">
        <v>949</v>
      </c>
      <c r="O2145" s="1070" t="s">
        <v>949</v>
      </c>
      <c r="P2145" s="1070" t="s">
        <v>949</v>
      </c>
      <c r="Q2145" s="1070" t="s">
        <v>949</v>
      </c>
      <c r="R2145" s="29" t="s">
        <v>949</v>
      </c>
      <c r="S2145" s="29" t="s">
        <v>949</v>
      </c>
      <c r="T2145" s="29" t="s">
        <v>949</v>
      </c>
      <c r="U2145" s="29" t="s">
        <v>949</v>
      </c>
      <c r="V2145" s="29" t="s">
        <v>949</v>
      </c>
      <c r="W2145" s="29" t="s">
        <v>949</v>
      </c>
      <c r="X2145" s="29" t="s">
        <v>949</v>
      </c>
      <c r="Y2145" s="29" t="s">
        <v>949</v>
      </c>
      <c r="Z2145" s="29" t="s">
        <v>949</v>
      </c>
      <c r="AA2145" s="29" t="s">
        <v>949</v>
      </c>
      <c r="AB2145" s="29" t="s">
        <v>949</v>
      </c>
      <c r="AC2145" s="29" t="s">
        <v>949</v>
      </c>
      <c r="AD2145" s="29" t="s">
        <v>949</v>
      </c>
      <c r="AE2145" s="998" t="s">
        <v>976</v>
      </c>
      <c r="AF2145" s="998" t="s">
        <v>132</v>
      </c>
      <c r="AG2145" s="29"/>
      <c r="AH2145" s="29"/>
      <c r="AI2145" s="998"/>
      <c r="AJ2145" s="998">
        <f t="shared" si="189"/>
        <v>1</v>
      </c>
      <c r="AK2145" s="998">
        <f t="shared" si="191"/>
        <v>1</v>
      </c>
    </row>
    <row r="2146" spans="1:37" ht="16.5">
      <c r="A2146" s="1018"/>
      <c r="B2146" s="29">
        <f t="shared" si="192"/>
        <v>2144</v>
      </c>
      <c r="C2146" s="29" t="s">
        <v>3719</v>
      </c>
      <c r="D2146" s="106" t="s">
        <v>8371</v>
      </c>
      <c r="E2146" s="106" t="s">
        <v>8371</v>
      </c>
      <c r="F2146" s="106" t="s">
        <v>947</v>
      </c>
      <c r="G2146" s="29" t="s">
        <v>8372</v>
      </c>
      <c r="H2146" s="29" t="s">
        <v>949</v>
      </c>
      <c r="I2146" s="29" t="s">
        <v>949</v>
      </c>
      <c r="J2146" s="29" t="s">
        <v>949</v>
      </c>
      <c r="K2146" s="29" t="s">
        <v>949</v>
      </c>
      <c r="L2146" s="29" t="s">
        <v>949</v>
      </c>
      <c r="M2146" s="29" t="s">
        <v>949</v>
      </c>
      <c r="N2146" s="106" t="s">
        <v>949</v>
      </c>
      <c r="O2146" s="106" t="s">
        <v>949</v>
      </c>
      <c r="P2146" s="106" t="s">
        <v>949</v>
      </c>
      <c r="Q2146" s="106" t="s">
        <v>949</v>
      </c>
      <c r="R2146" s="29" t="s">
        <v>949</v>
      </c>
      <c r="S2146" s="29" t="s">
        <v>949</v>
      </c>
      <c r="T2146" s="29" t="s">
        <v>949</v>
      </c>
      <c r="U2146" s="998" t="s">
        <v>949</v>
      </c>
      <c r="V2146" s="998" t="s">
        <v>949</v>
      </c>
      <c r="W2146" s="998" t="s">
        <v>949</v>
      </c>
      <c r="X2146" s="998" t="s">
        <v>949</v>
      </c>
      <c r="Y2146" s="998" t="s">
        <v>949</v>
      </c>
      <c r="Z2146" s="998" t="s">
        <v>949</v>
      </c>
      <c r="AA2146" s="998" t="s">
        <v>949</v>
      </c>
      <c r="AB2146" s="998" t="s">
        <v>949</v>
      </c>
      <c r="AC2146" s="998" t="s">
        <v>949</v>
      </c>
      <c r="AD2146" s="998" t="s">
        <v>949</v>
      </c>
      <c r="AE2146" s="998" t="s">
        <v>976</v>
      </c>
      <c r="AF2146" s="998" t="s">
        <v>132</v>
      </c>
      <c r="AG2146" s="998"/>
      <c r="AH2146" s="998"/>
      <c r="AI2146" s="998"/>
      <c r="AJ2146" s="998">
        <f t="shared" ref="AJ2146:AJ2209" si="193">COUNTIFS(D:D,D2146)</f>
        <v>1</v>
      </c>
      <c r="AK2146" s="998">
        <f t="shared" si="191"/>
        <v>1</v>
      </c>
    </row>
    <row r="2147" spans="1:37" ht="16.5">
      <c r="A2147" s="1018"/>
      <c r="B2147" s="29">
        <f t="shared" si="192"/>
        <v>2145</v>
      </c>
      <c r="C2147" s="29" t="s">
        <v>3719</v>
      </c>
      <c r="D2147" s="106" t="s">
        <v>8373</v>
      </c>
      <c r="E2147" s="106" t="s">
        <v>8373</v>
      </c>
      <c r="F2147" s="106" t="s">
        <v>947</v>
      </c>
      <c r="G2147" s="29" t="s">
        <v>8374</v>
      </c>
      <c r="H2147" s="29" t="s">
        <v>949</v>
      </c>
      <c r="I2147" s="29" t="s">
        <v>949</v>
      </c>
      <c r="J2147" s="29" t="s">
        <v>949</v>
      </c>
      <c r="K2147" s="29" t="s">
        <v>949</v>
      </c>
      <c r="L2147" s="29" t="s">
        <v>949</v>
      </c>
      <c r="M2147" s="29" t="s">
        <v>949</v>
      </c>
      <c r="N2147" s="106" t="s">
        <v>949</v>
      </c>
      <c r="O2147" s="106" t="s">
        <v>949</v>
      </c>
      <c r="P2147" s="106" t="s">
        <v>949</v>
      </c>
      <c r="Q2147" s="106" t="s">
        <v>949</v>
      </c>
      <c r="R2147" s="29" t="s">
        <v>949</v>
      </c>
      <c r="S2147" s="29" t="s">
        <v>949</v>
      </c>
      <c r="T2147" s="29" t="s">
        <v>949</v>
      </c>
      <c r="U2147" s="998" t="s">
        <v>949</v>
      </c>
      <c r="V2147" s="998" t="s">
        <v>949</v>
      </c>
      <c r="W2147" s="998" t="s">
        <v>949</v>
      </c>
      <c r="X2147" s="998" t="s">
        <v>949</v>
      </c>
      <c r="Y2147" s="998" t="s">
        <v>949</v>
      </c>
      <c r="Z2147" s="998" t="s">
        <v>949</v>
      </c>
      <c r="AA2147" s="998" t="s">
        <v>949</v>
      </c>
      <c r="AB2147" s="998" t="s">
        <v>949</v>
      </c>
      <c r="AC2147" s="998" t="s">
        <v>949</v>
      </c>
      <c r="AD2147" s="998" t="s">
        <v>949</v>
      </c>
      <c r="AE2147" s="998" t="s">
        <v>976</v>
      </c>
      <c r="AF2147" s="998" t="s">
        <v>132</v>
      </c>
      <c r="AG2147" s="998"/>
      <c r="AH2147" s="998"/>
      <c r="AI2147" s="998"/>
      <c r="AJ2147" s="998">
        <f t="shared" si="193"/>
        <v>1</v>
      </c>
      <c r="AK2147" s="998">
        <f t="shared" si="191"/>
        <v>1</v>
      </c>
    </row>
    <row r="2148" spans="1:37" ht="16.5">
      <c r="A2148" s="1055"/>
      <c r="B2148" s="29">
        <f t="shared" si="192"/>
        <v>2146</v>
      </c>
      <c r="C2148" s="29" t="s">
        <v>3719</v>
      </c>
      <c r="D2148" s="106" t="s">
        <v>1871</v>
      </c>
      <c r="E2148" s="106" t="s">
        <v>1871</v>
      </c>
      <c r="F2148" s="106" t="s">
        <v>947</v>
      </c>
      <c r="G2148" s="29" t="s">
        <v>1872</v>
      </c>
      <c r="H2148" s="1020" t="s">
        <v>949</v>
      </c>
      <c r="I2148" s="1020" t="s">
        <v>949</v>
      </c>
      <c r="J2148" s="1020" t="s">
        <v>949</v>
      </c>
      <c r="K2148" s="1020" t="s">
        <v>949</v>
      </c>
      <c r="L2148" s="1020" t="s">
        <v>949</v>
      </c>
      <c r="M2148" s="1020" t="s">
        <v>949</v>
      </c>
      <c r="N2148" s="1070" t="s">
        <v>949</v>
      </c>
      <c r="O2148" s="1070" t="s">
        <v>949</v>
      </c>
      <c r="P2148" s="1070" t="s">
        <v>949</v>
      </c>
      <c r="Q2148" s="1070" t="s">
        <v>949</v>
      </c>
      <c r="R2148" s="29" t="s">
        <v>949</v>
      </c>
      <c r="S2148" s="29" t="s">
        <v>949</v>
      </c>
      <c r="T2148" s="29" t="s">
        <v>949</v>
      </c>
      <c r="U2148" s="29" t="s">
        <v>949</v>
      </c>
      <c r="V2148" s="29" t="s">
        <v>949</v>
      </c>
      <c r="W2148" s="29" t="s">
        <v>949</v>
      </c>
      <c r="X2148" s="29" t="s">
        <v>949</v>
      </c>
      <c r="Y2148" s="29" t="s">
        <v>949</v>
      </c>
      <c r="Z2148" s="29" t="s">
        <v>949</v>
      </c>
      <c r="AA2148" s="29" t="s">
        <v>949</v>
      </c>
      <c r="AB2148" s="29" t="s">
        <v>949</v>
      </c>
      <c r="AC2148" s="29" t="s">
        <v>949</v>
      </c>
      <c r="AD2148" s="29" t="s">
        <v>949</v>
      </c>
      <c r="AE2148" s="29" t="s">
        <v>976</v>
      </c>
      <c r="AF2148" s="998" t="s">
        <v>132</v>
      </c>
      <c r="AG2148" s="998"/>
      <c r="AH2148" s="29"/>
      <c r="AI2148" s="998"/>
      <c r="AJ2148" s="998">
        <f t="shared" si="193"/>
        <v>1</v>
      </c>
      <c r="AK2148" s="998">
        <f t="shared" si="191"/>
        <v>1</v>
      </c>
    </row>
    <row r="2149" spans="1:37" ht="16.5">
      <c r="A2149" s="1055"/>
      <c r="B2149" s="29">
        <f t="shared" si="192"/>
        <v>2147</v>
      </c>
      <c r="C2149" s="29" t="s">
        <v>3719</v>
      </c>
      <c r="D2149" s="106" t="s">
        <v>2278</v>
      </c>
      <c r="E2149" s="106" t="s">
        <v>2278</v>
      </c>
      <c r="F2149" s="106" t="s">
        <v>947</v>
      </c>
      <c r="G2149" s="29" t="s">
        <v>2279</v>
      </c>
      <c r="H2149" s="1020" t="s">
        <v>949</v>
      </c>
      <c r="I2149" s="1020" t="s">
        <v>949</v>
      </c>
      <c r="J2149" s="1020" t="s">
        <v>949</v>
      </c>
      <c r="K2149" s="1020" t="s">
        <v>949</v>
      </c>
      <c r="L2149" s="1020" t="s">
        <v>949</v>
      </c>
      <c r="M2149" s="1020" t="s">
        <v>949</v>
      </c>
      <c r="N2149" s="1070" t="s">
        <v>949</v>
      </c>
      <c r="O2149" s="1070" t="s">
        <v>949</v>
      </c>
      <c r="P2149" s="1070" t="s">
        <v>949</v>
      </c>
      <c r="Q2149" s="1070" t="s">
        <v>949</v>
      </c>
      <c r="R2149" s="29" t="s">
        <v>949</v>
      </c>
      <c r="S2149" s="29" t="s">
        <v>949</v>
      </c>
      <c r="T2149" s="29" t="s">
        <v>949</v>
      </c>
      <c r="U2149" s="29" t="s">
        <v>949</v>
      </c>
      <c r="V2149" s="29" t="s">
        <v>949</v>
      </c>
      <c r="W2149" s="29" t="s">
        <v>949</v>
      </c>
      <c r="X2149" s="29" t="s">
        <v>949</v>
      </c>
      <c r="Y2149" s="29" t="s">
        <v>949</v>
      </c>
      <c r="Z2149" s="29" t="s">
        <v>949</v>
      </c>
      <c r="AA2149" s="29" t="s">
        <v>949</v>
      </c>
      <c r="AB2149" s="29" t="s">
        <v>949</v>
      </c>
      <c r="AC2149" s="29" t="s">
        <v>949</v>
      </c>
      <c r="AD2149" s="29" t="s">
        <v>949</v>
      </c>
      <c r="AE2149" s="29" t="s">
        <v>976</v>
      </c>
      <c r="AF2149" s="998" t="s">
        <v>132</v>
      </c>
      <c r="AG2149" s="998"/>
      <c r="AH2149" s="29"/>
      <c r="AI2149" s="998"/>
      <c r="AJ2149" s="998">
        <f t="shared" si="193"/>
        <v>1</v>
      </c>
      <c r="AK2149" s="998">
        <f t="shared" si="191"/>
        <v>1</v>
      </c>
    </row>
    <row r="2150" spans="1:37" ht="16.5">
      <c r="A2150" s="1055"/>
      <c r="B2150" s="29">
        <f t="shared" si="192"/>
        <v>2148</v>
      </c>
      <c r="C2150" s="29" t="s">
        <v>3719</v>
      </c>
      <c r="D2150" s="106" t="s">
        <v>4595</v>
      </c>
      <c r="E2150" s="106" t="s">
        <v>4595</v>
      </c>
      <c r="F2150" s="106" t="s">
        <v>947</v>
      </c>
      <c r="G2150" s="29" t="s">
        <v>4597</v>
      </c>
      <c r="H2150" s="1020" t="s">
        <v>949</v>
      </c>
      <c r="I2150" s="1020" t="s">
        <v>949</v>
      </c>
      <c r="J2150" s="1020" t="s">
        <v>949</v>
      </c>
      <c r="K2150" s="1020" t="s">
        <v>949</v>
      </c>
      <c r="L2150" s="1020" t="s">
        <v>949</v>
      </c>
      <c r="M2150" s="1020" t="s">
        <v>949</v>
      </c>
      <c r="N2150" s="1070" t="s">
        <v>949</v>
      </c>
      <c r="O2150" s="1070" t="s">
        <v>949</v>
      </c>
      <c r="P2150" s="1070" t="s">
        <v>949</v>
      </c>
      <c r="Q2150" s="1070" t="s">
        <v>949</v>
      </c>
      <c r="R2150" s="29" t="s">
        <v>949</v>
      </c>
      <c r="S2150" s="29" t="s">
        <v>949</v>
      </c>
      <c r="T2150" s="29" t="s">
        <v>949</v>
      </c>
      <c r="U2150" s="29" t="s">
        <v>949</v>
      </c>
      <c r="V2150" s="29" t="s">
        <v>949</v>
      </c>
      <c r="W2150" s="29" t="s">
        <v>949</v>
      </c>
      <c r="X2150" s="29" t="s">
        <v>949</v>
      </c>
      <c r="Y2150" s="29" t="s">
        <v>949</v>
      </c>
      <c r="Z2150" s="29" t="s">
        <v>949</v>
      </c>
      <c r="AA2150" s="29" t="s">
        <v>949</v>
      </c>
      <c r="AB2150" s="29" t="s">
        <v>949</v>
      </c>
      <c r="AC2150" s="29" t="s">
        <v>949</v>
      </c>
      <c r="AD2150" s="29" t="s">
        <v>949</v>
      </c>
      <c r="AE2150" s="998" t="s">
        <v>976</v>
      </c>
      <c r="AF2150" s="998" t="s">
        <v>132</v>
      </c>
      <c r="AG2150" s="29"/>
      <c r="AH2150" s="29"/>
      <c r="AI2150" s="998"/>
      <c r="AJ2150" s="998">
        <f t="shared" si="193"/>
        <v>1</v>
      </c>
      <c r="AK2150" s="998">
        <f t="shared" si="191"/>
        <v>1</v>
      </c>
    </row>
    <row r="2151" spans="1:37" ht="16.5">
      <c r="A2151" s="1055"/>
      <c r="B2151" s="29">
        <f t="shared" si="192"/>
        <v>2149</v>
      </c>
      <c r="C2151" s="29" t="s">
        <v>3719</v>
      </c>
      <c r="D2151" s="106" t="s">
        <v>4298</v>
      </c>
      <c r="E2151" s="106" t="s">
        <v>4298</v>
      </c>
      <c r="F2151" s="106" t="s">
        <v>947</v>
      </c>
      <c r="G2151" s="29" t="s">
        <v>4300</v>
      </c>
      <c r="H2151" s="1020" t="s">
        <v>949</v>
      </c>
      <c r="I2151" s="1020" t="s">
        <v>949</v>
      </c>
      <c r="J2151" s="1020" t="s">
        <v>949</v>
      </c>
      <c r="K2151" s="1020" t="s">
        <v>949</v>
      </c>
      <c r="L2151" s="1020" t="s">
        <v>949</v>
      </c>
      <c r="M2151" s="1020" t="s">
        <v>949</v>
      </c>
      <c r="N2151" s="1070" t="s">
        <v>949</v>
      </c>
      <c r="O2151" s="1070" t="s">
        <v>949</v>
      </c>
      <c r="P2151" s="1070" t="s">
        <v>949</v>
      </c>
      <c r="Q2151" s="1070" t="s">
        <v>949</v>
      </c>
      <c r="R2151" s="29" t="s">
        <v>949</v>
      </c>
      <c r="S2151" s="29" t="s">
        <v>949</v>
      </c>
      <c r="T2151" s="29" t="s">
        <v>949</v>
      </c>
      <c r="U2151" s="29" t="s">
        <v>949</v>
      </c>
      <c r="V2151" s="29" t="s">
        <v>949</v>
      </c>
      <c r="W2151" s="29" t="s">
        <v>949</v>
      </c>
      <c r="X2151" s="29" t="s">
        <v>949</v>
      </c>
      <c r="Y2151" s="29" t="s">
        <v>949</v>
      </c>
      <c r="Z2151" s="29" t="s">
        <v>949</v>
      </c>
      <c r="AA2151" s="29" t="s">
        <v>949</v>
      </c>
      <c r="AB2151" s="29" t="s">
        <v>949</v>
      </c>
      <c r="AC2151" s="29" t="s">
        <v>949</v>
      </c>
      <c r="AD2151" s="29" t="s">
        <v>949</v>
      </c>
      <c r="AE2151" s="998" t="s">
        <v>976</v>
      </c>
      <c r="AF2151" s="998" t="s">
        <v>132</v>
      </c>
      <c r="AG2151" s="29"/>
      <c r="AH2151" s="29"/>
      <c r="AI2151" s="998"/>
      <c r="AJ2151" s="998">
        <f t="shared" si="193"/>
        <v>1</v>
      </c>
      <c r="AK2151" s="998">
        <f t="shared" si="191"/>
        <v>1</v>
      </c>
    </row>
    <row r="2152" spans="1:37" ht="16.5">
      <c r="A2152" s="1055"/>
      <c r="B2152" s="29">
        <f t="shared" si="192"/>
        <v>2150</v>
      </c>
      <c r="C2152" s="29" t="s">
        <v>3719</v>
      </c>
      <c r="D2152" s="106" t="s">
        <v>1874</v>
      </c>
      <c r="E2152" s="106" t="s">
        <v>1874</v>
      </c>
      <c r="F2152" s="106" t="s">
        <v>947</v>
      </c>
      <c r="G2152" s="29" t="s">
        <v>1875</v>
      </c>
      <c r="H2152" s="1020" t="s">
        <v>949</v>
      </c>
      <c r="I2152" s="1020" t="s">
        <v>949</v>
      </c>
      <c r="J2152" s="1020" t="s">
        <v>949</v>
      </c>
      <c r="K2152" s="1020" t="s">
        <v>949</v>
      </c>
      <c r="L2152" s="1020" t="s">
        <v>949</v>
      </c>
      <c r="M2152" s="1020" t="s">
        <v>949</v>
      </c>
      <c r="N2152" s="1070" t="s">
        <v>949</v>
      </c>
      <c r="O2152" s="1070" t="s">
        <v>949</v>
      </c>
      <c r="P2152" s="1070" t="s">
        <v>949</v>
      </c>
      <c r="Q2152" s="1070" t="s">
        <v>949</v>
      </c>
      <c r="R2152" s="29" t="s">
        <v>949</v>
      </c>
      <c r="S2152" s="29" t="s">
        <v>949</v>
      </c>
      <c r="T2152" s="29" t="s">
        <v>949</v>
      </c>
      <c r="U2152" s="29" t="s">
        <v>949</v>
      </c>
      <c r="V2152" s="29" t="s">
        <v>949</v>
      </c>
      <c r="W2152" s="29" t="s">
        <v>949</v>
      </c>
      <c r="X2152" s="29" t="s">
        <v>949</v>
      </c>
      <c r="Y2152" s="29" t="s">
        <v>949</v>
      </c>
      <c r="Z2152" s="29" t="s">
        <v>949</v>
      </c>
      <c r="AA2152" s="29" t="s">
        <v>949</v>
      </c>
      <c r="AB2152" s="29" t="s">
        <v>949</v>
      </c>
      <c r="AC2152" s="29" t="s">
        <v>949</v>
      </c>
      <c r="AD2152" s="29" t="s">
        <v>949</v>
      </c>
      <c r="AE2152" s="29" t="s">
        <v>989</v>
      </c>
      <c r="AF2152" s="998" t="s">
        <v>132</v>
      </c>
      <c r="AG2152" s="998"/>
      <c r="AH2152" s="29"/>
      <c r="AI2152" s="998"/>
      <c r="AJ2152" s="998">
        <f t="shared" si="193"/>
        <v>1</v>
      </c>
      <c r="AK2152" s="998">
        <f t="shared" si="191"/>
        <v>1</v>
      </c>
    </row>
    <row r="2153" spans="1:37" ht="16.5">
      <c r="A2153" s="1055"/>
      <c r="B2153" s="29">
        <f t="shared" si="192"/>
        <v>2151</v>
      </c>
      <c r="C2153" s="29" t="s">
        <v>3719</v>
      </c>
      <c r="D2153" s="106" t="s">
        <v>2280</v>
      </c>
      <c r="E2153" s="106" t="s">
        <v>2280</v>
      </c>
      <c r="F2153" s="106" t="s">
        <v>947</v>
      </c>
      <c r="G2153" s="29" t="s">
        <v>2281</v>
      </c>
      <c r="H2153" s="1020" t="s">
        <v>949</v>
      </c>
      <c r="I2153" s="1020" t="s">
        <v>949</v>
      </c>
      <c r="J2153" s="1020" t="s">
        <v>949</v>
      </c>
      <c r="K2153" s="1020" t="s">
        <v>949</v>
      </c>
      <c r="L2153" s="1020" t="s">
        <v>949</v>
      </c>
      <c r="M2153" s="1020" t="s">
        <v>949</v>
      </c>
      <c r="N2153" s="1070" t="s">
        <v>949</v>
      </c>
      <c r="O2153" s="1070" t="s">
        <v>949</v>
      </c>
      <c r="P2153" s="1070" t="s">
        <v>949</v>
      </c>
      <c r="Q2153" s="1070" t="s">
        <v>949</v>
      </c>
      <c r="R2153" s="29" t="s">
        <v>949</v>
      </c>
      <c r="S2153" s="29" t="s">
        <v>949</v>
      </c>
      <c r="T2153" s="29" t="s">
        <v>949</v>
      </c>
      <c r="U2153" s="29" t="s">
        <v>949</v>
      </c>
      <c r="V2153" s="29" t="s">
        <v>949</v>
      </c>
      <c r="W2153" s="29" t="s">
        <v>949</v>
      </c>
      <c r="X2153" s="29" t="s">
        <v>949</v>
      </c>
      <c r="Y2153" s="29" t="s">
        <v>949</v>
      </c>
      <c r="Z2153" s="29" t="s">
        <v>949</v>
      </c>
      <c r="AA2153" s="29" t="s">
        <v>949</v>
      </c>
      <c r="AB2153" s="29" t="s">
        <v>949</v>
      </c>
      <c r="AC2153" s="29" t="s">
        <v>949</v>
      </c>
      <c r="AD2153" s="29" t="s">
        <v>949</v>
      </c>
      <c r="AE2153" s="29" t="s">
        <v>989</v>
      </c>
      <c r="AF2153" s="998" t="s">
        <v>132</v>
      </c>
      <c r="AG2153" s="998"/>
      <c r="AH2153" s="29"/>
      <c r="AI2153" s="998"/>
      <c r="AJ2153" s="998">
        <f t="shared" si="193"/>
        <v>1</v>
      </c>
      <c r="AK2153" s="998">
        <f t="shared" si="191"/>
        <v>1</v>
      </c>
    </row>
    <row r="2154" spans="1:37" ht="16.5">
      <c r="A2154" s="1055"/>
      <c r="B2154" s="29">
        <f t="shared" si="192"/>
        <v>2152</v>
      </c>
      <c r="C2154" s="29" t="s">
        <v>3719</v>
      </c>
      <c r="D2154" s="106" t="s">
        <v>4574</v>
      </c>
      <c r="E2154" s="106" t="s">
        <v>4574</v>
      </c>
      <c r="F2154" s="106" t="s">
        <v>947</v>
      </c>
      <c r="G2154" s="29" t="s">
        <v>4576</v>
      </c>
      <c r="H2154" s="1020" t="s">
        <v>949</v>
      </c>
      <c r="I2154" s="1020" t="s">
        <v>949</v>
      </c>
      <c r="J2154" s="1020" t="s">
        <v>949</v>
      </c>
      <c r="K2154" s="1020" t="s">
        <v>949</v>
      </c>
      <c r="L2154" s="1020" t="s">
        <v>949</v>
      </c>
      <c r="M2154" s="1020" t="s">
        <v>949</v>
      </c>
      <c r="N2154" s="1070" t="s">
        <v>949</v>
      </c>
      <c r="O2154" s="1070" t="s">
        <v>949</v>
      </c>
      <c r="P2154" s="1070" t="s">
        <v>949</v>
      </c>
      <c r="Q2154" s="1070" t="s">
        <v>949</v>
      </c>
      <c r="R2154" s="29" t="s">
        <v>949</v>
      </c>
      <c r="S2154" s="29" t="s">
        <v>949</v>
      </c>
      <c r="T2154" s="29" t="s">
        <v>949</v>
      </c>
      <c r="U2154" s="29" t="s">
        <v>949</v>
      </c>
      <c r="V2154" s="29" t="s">
        <v>949</v>
      </c>
      <c r="W2154" s="29" t="s">
        <v>949</v>
      </c>
      <c r="X2154" s="29" t="s">
        <v>949</v>
      </c>
      <c r="Y2154" s="29" t="s">
        <v>949</v>
      </c>
      <c r="Z2154" s="29" t="s">
        <v>949</v>
      </c>
      <c r="AA2154" s="29" t="s">
        <v>949</v>
      </c>
      <c r="AB2154" s="29" t="s">
        <v>949</v>
      </c>
      <c r="AC2154" s="29" t="s">
        <v>949</v>
      </c>
      <c r="AD2154" s="29" t="s">
        <v>949</v>
      </c>
      <c r="AE2154" s="29" t="s">
        <v>989</v>
      </c>
      <c r="AF2154" s="998" t="s">
        <v>132</v>
      </c>
      <c r="AG2154" s="998"/>
      <c r="AH2154" s="29"/>
      <c r="AI2154" s="998"/>
      <c r="AJ2154" s="998">
        <f t="shared" si="193"/>
        <v>1</v>
      </c>
      <c r="AK2154" s="998">
        <f t="shared" si="191"/>
        <v>1</v>
      </c>
    </row>
    <row r="2155" spans="1:37" ht="16.5">
      <c r="A2155" s="1055"/>
      <c r="B2155" s="29">
        <f t="shared" si="192"/>
        <v>2153</v>
      </c>
      <c r="C2155" s="29" t="s">
        <v>3719</v>
      </c>
      <c r="D2155" s="106" t="s">
        <v>4577</v>
      </c>
      <c r="E2155" s="106" t="s">
        <v>4577</v>
      </c>
      <c r="F2155" s="106" t="s">
        <v>947</v>
      </c>
      <c r="G2155" s="29" t="s">
        <v>4579</v>
      </c>
      <c r="H2155" s="1020" t="s">
        <v>949</v>
      </c>
      <c r="I2155" s="1020" t="s">
        <v>949</v>
      </c>
      <c r="J2155" s="1020" t="s">
        <v>949</v>
      </c>
      <c r="K2155" s="1020" t="s">
        <v>949</v>
      </c>
      <c r="L2155" s="1020" t="s">
        <v>949</v>
      </c>
      <c r="M2155" s="1020" t="s">
        <v>949</v>
      </c>
      <c r="N2155" s="1070" t="s">
        <v>949</v>
      </c>
      <c r="O2155" s="1070" t="s">
        <v>949</v>
      </c>
      <c r="P2155" s="1070" t="s">
        <v>949</v>
      </c>
      <c r="Q2155" s="1070" t="s">
        <v>949</v>
      </c>
      <c r="R2155" s="29" t="s">
        <v>949</v>
      </c>
      <c r="S2155" s="29" t="s">
        <v>949</v>
      </c>
      <c r="T2155" s="29" t="s">
        <v>949</v>
      </c>
      <c r="U2155" s="29" t="s">
        <v>949</v>
      </c>
      <c r="V2155" s="29" t="s">
        <v>949</v>
      </c>
      <c r="W2155" s="29" t="s">
        <v>949</v>
      </c>
      <c r="X2155" s="29" t="s">
        <v>949</v>
      </c>
      <c r="Y2155" s="29" t="s">
        <v>949</v>
      </c>
      <c r="Z2155" s="29" t="s">
        <v>949</v>
      </c>
      <c r="AA2155" s="29" t="s">
        <v>949</v>
      </c>
      <c r="AB2155" s="29" t="s">
        <v>949</v>
      </c>
      <c r="AC2155" s="29" t="s">
        <v>949</v>
      </c>
      <c r="AD2155" s="29" t="s">
        <v>949</v>
      </c>
      <c r="AE2155" s="29" t="s">
        <v>989</v>
      </c>
      <c r="AF2155" s="998" t="s">
        <v>132</v>
      </c>
      <c r="AG2155" s="998"/>
      <c r="AH2155" s="29"/>
      <c r="AI2155" s="998"/>
      <c r="AJ2155" s="998">
        <f t="shared" si="193"/>
        <v>1</v>
      </c>
      <c r="AK2155" s="998">
        <f t="shared" si="191"/>
        <v>1</v>
      </c>
    </row>
    <row r="2156" spans="1:37" ht="16.5">
      <c r="A2156" s="1018"/>
      <c r="B2156" s="961">
        <f t="shared" si="192"/>
        <v>2154</v>
      </c>
      <c r="C2156" s="963" t="s">
        <v>3719</v>
      </c>
      <c r="D2156" s="962" t="s">
        <v>8375</v>
      </c>
      <c r="E2156" s="962" t="str">
        <f>LEFT(D2156,8)</f>
        <v>TSGX425</v>
      </c>
      <c r="F2156" s="962" t="s">
        <v>947</v>
      </c>
      <c r="G2156" s="963" t="s">
        <v>8376</v>
      </c>
      <c r="H2156" s="961" t="s">
        <v>949</v>
      </c>
      <c r="I2156" s="961" t="s">
        <v>949</v>
      </c>
      <c r="J2156" s="961" t="s">
        <v>949</v>
      </c>
      <c r="K2156" s="961" t="s">
        <v>949</v>
      </c>
      <c r="L2156" s="961" t="s">
        <v>949</v>
      </c>
      <c r="M2156" s="961" t="s">
        <v>949</v>
      </c>
      <c r="N2156" s="962" t="s">
        <v>949</v>
      </c>
      <c r="O2156" s="962" t="s">
        <v>949</v>
      </c>
      <c r="P2156" s="962" t="s">
        <v>949</v>
      </c>
      <c r="Q2156" s="962" t="s">
        <v>949</v>
      </c>
      <c r="R2156" s="961" t="s">
        <v>949</v>
      </c>
      <c r="S2156" s="997" t="s">
        <v>949</v>
      </c>
      <c r="T2156" s="997" t="s">
        <v>949</v>
      </c>
      <c r="U2156" s="997" t="s">
        <v>949</v>
      </c>
      <c r="V2156" s="997" t="s">
        <v>949</v>
      </c>
      <c r="W2156" s="997" t="s">
        <v>949</v>
      </c>
      <c r="X2156" s="997" t="s">
        <v>949</v>
      </c>
      <c r="Y2156" s="997" t="s">
        <v>949</v>
      </c>
      <c r="Z2156" s="997" t="s">
        <v>949</v>
      </c>
      <c r="AA2156" s="997" t="s">
        <v>949</v>
      </c>
      <c r="AB2156" s="997" t="s">
        <v>949</v>
      </c>
      <c r="AC2156" s="997" t="s">
        <v>949</v>
      </c>
      <c r="AD2156" s="997" t="s">
        <v>949</v>
      </c>
      <c r="AE2156" s="997"/>
      <c r="AF2156" s="997" t="s">
        <v>132</v>
      </c>
      <c r="AG2156" s="997" t="s">
        <v>5342</v>
      </c>
      <c r="AH2156" s="997"/>
      <c r="AI2156" s="997"/>
      <c r="AJ2156" s="997">
        <f t="shared" si="193"/>
        <v>1</v>
      </c>
      <c r="AK2156" s="998">
        <f t="shared" si="191"/>
        <v>1</v>
      </c>
    </row>
    <row r="2157" spans="1:37" ht="16.5">
      <c r="A2157" s="1018"/>
      <c r="B2157" s="961">
        <f t="shared" si="192"/>
        <v>2155</v>
      </c>
      <c r="C2157" s="961" t="s">
        <v>3719</v>
      </c>
      <c r="D2157" s="962" t="s">
        <v>8377</v>
      </c>
      <c r="E2157" s="962" t="s">
        <v>8377</v>
      </c>
      <c r="F2157" s="962" t="s">
        <v>947</v>
      </c>
      <c r="G2157" s="961" t="s">
        <v>8378</v>
      </c>
      <c r="H2157" s="961" t="s">
        <v>949</v>
      </c>
      <c r="I2157" s="961" t="s">
        <v>949</v>
      </c>
      <c r="J2157" s="961" t="s">
        <v>949</v>
      </c>
      <c r="K2157" s="961" t="s">
        <v>949</v>
      </c>
      <c r="L2157" s="961" t="s">
        <v>949</v>
      </c>
      <c r="M2157" s="961" t="s">
        <v>949</v>
      </c>
      <c r="N2157" s="962" t="s">
        <v>949</v>
      </c>
      <c r="O2157" s="962" t="s">
        <v>949</v>
      </c>
      <c r="P2157" s="962" t="s">
        <v>949</v>
      </c>
      <c r="Q2157" s="962" t="s">
        <v>949</v>
      </c>
      <c r="R2157" s="961" t="s">
        <v>949</v>
      </c>
      <c r="S2157" s="997" t="s">
        <v>949</v>
      </c>
      <c r="T2157" s="997" t="s">
        <v>949</v>
      </c>
      <c r="U2157" s="997" t="s">
        <v>949</v>
      </c>
      <c r="V2157" s="997" t="s">
        <v>949</v>
      </c>
      <c r="W2157" s="997" t="s">
        <v>949</v>
      </c>
      <c r="X2157" s="997" t="s">
        <v>949</v>
      </c>
      <c r="Y2157" s="997" t="s">
        <v>949</v>
      </c>
      <c r="Z2157" s="997" t="s">
        <v>949</v>
      </c>
      <c r="AA2157" s="997" t="s">
        <v>949</v>
      </c>
      <c r="AB2157" s="997" t="s">
        <v>949</v>
      </c>
      <c r="AC2157" s="997" t="s">
        <v>949</v>
      </c>
      <c r="AD2157" s="997" t="s">
        <v>949</v>
      </c>
      <c r="AE2157" s="997"/>
      <c r="AF2157" s="997" t="s">
        <v>132</v>
      </c>
      <c r="AG2157" s="997" t="s">
        <v>5342</v>
      </c>
      <c r="AH2157" s="997"/>
      <c r="AI2157" s="997"/>
      <c r="AJ2157" s="997">
        <f t="shared" si="193"/>
        <v>1</v>
      </c>
      <c r="AK2157" s="998">
        <f t="shared" si="191"/>
        <v>1</v>
      </c>
    </row>
    <row r="2158" spans="1:37" ht="16.5">
      <c r="A2158" s="1055"/>
      <c r="B2158" s="29">
        <f t="shared" si="192"/>
        <v>2156</v>
      </c>
      <c r="C2158" s="29" t="s">
        <v>3719</v>
      </c>
      <c r="D2158" s="106" t="s">
        <v>4598</v>
      </c>
      <c r="E2158" s="106" t="s">
        <v>4598</v>
      </c>
      <c r="F2158" s="106" t="s">
        <v>947</v>
      </c>
      <c r="G2158" s="29" t="s">
        <v>4600</v>
      </c>
      <c r="H2158" s="1020" t="s">
        <v>949</v>
      </c>
      <c r="I2158" s="1020" t="s">
        <v>949</v>
      </c>
      <c r="J2158" s="1020" t="s">
        <v>949</v>
      </c>
      <c r="K2158" s="1020" t="s">
        <v>949</v>
      </c>
      <c r="L2158" s="1020" t="s">
        <v>949</v>
      </c>
      <c r="M2158" s="1020" t="s">
        <v>949</v>
      </c>
      <c r="N2158" s="1070" t="s">
        <v>949</v>
      </c>
      <c r="O2158" s="1070" t="s">
        <v>949</v>
      </c>
      <c r="P2158" s="1070" t="s">
        <v>949</v>
      </c>
      <c r="Q2158" s="1070" t="s">
        <v>949</v>
      </c>
      <c r="R2158" s="29" t="s">
        <v>949</v>
      </c>
      <c r="S2158" s="29" t="s">
        <v>949</v>
      </c>
      <c r="T2158" s="29" t="s">
        <v>949</v>
      </c>
      <c r="U2158" s="29" t="s">
        <v>949</v>
      </c>
      <c r="V2158" s="29" t="s">
        <v>949</v>
      </c>
      <c r="W2158" s="29" t="s">
        <v>949</v>
      </c>
      <c r="X2158" s="29" t="s">
        <v>949</v>
      </c>
      <c r="Y2158" s="29" t="s">
        <v>949</v>
      </c>
      <c r="Z2158" s="29" t="s">
        <v>949</v>
      </c>
      <c r="AA2158" s="29" t="s">
        <v>949</v>
      </c>
      <c r="AB2158" s="29" t="s">
        <v>949</v>
      </c>
      <c r="AC2158" s="29" t="s">
        <v>949</v>
      </c>
      <c r="AD2158" s="29" t="s">
        <v>949</v>
      </c>
      <c r="AE2158" s="29" t="s">
        <v>989</v>
      </c>
      <c r="AF2158" s="998" t="s">
        <v>132</v>
      </c>
      <c r="AG2158" s="998"/>
      <c r="AH2158" s="29"/>
      <c r="AI2158" s="998"/>
      <c r="AJ2158" s="998">
        <f t="shared" si="193"/>
        <v>1</v>
      </c>
      <c r="AK2158" s="998">
        <f t="shared" si="191"/>
        <v>1</v>
      </c>
    </row>
    <row r="2159" spans="1:37" ht="16.5">
      <c r="A2159" s="1055"/>
      <c r="B2159" s="29">
        <f t="shared" si="192"/>
        <v>2157</v>
      </c>
      <c r="C2159" s="29" t="s">
        <v>3719</v>
      </c>
      <c r="D2159" s="106" t="s">
        <v>4601</v>
      </c>
      <c r="E2159" s="106" t="s">
        <v>4601</v>
      </c>
      <c r="F2159" s="106" t="s">
        <v>947</v>
      </c>
      <c r="G2159" s="29" t="s">
        <v>4603</v>
      </c>
      <c r="H2159" s="1020" t="s">
        <v>949</v>
      </c>
      <c r="I2159" s="1020" t="s">
        <v>949</v>
      </c>
      <c r="J2159" s="1020" t="s">
        <v>949</v>
      </c>
      <c r="K2159" s="1020" t="s">
        <v>949</v>
      </c>
      <c r="L2159" s="1020" t="s">
        <v>949</v>
      </c>
      <c r="M2159" s="1020" t="s">
        <v>949</v>
      </c>
      <c r="N2159" s="1070" t="s">
        <v>949</v>
      </c>
      <c r="O2159" s="1070" t="s">
        <v>949</v>
      </c>
      <c r="P2159" s="1070" t="s">
        <v>949</v>
      </c>
      <c r="Q2159" s="1070" t="s">
        <v>949</v>
      </c>
      <c r="R2159" s="29" t="s">
        <v>949</v>
      </c>
      <c r="S2159" s="29" t="s">
        <v>949</v>
      </c>
      <c r="T2159" s="29" t="s">
        <v>949</v>
      </c>
      <c r="U2159" s="29" t="s">
        <v>949</v>
      </c>
      <c r="V2159" s="29" t="s">
        <v>949</v>
      </c>
      <c r="W2159" s="29" t="s">
        <v>949</v>
      </c>
      <c r="X2159" s="29" t="s">
        <v>949</v>
      </c>
      <c r="Y2159" s="29" t="s">
        <v>949</v>
      </c>
      <c r="Z2159" s="29" t="s">
        <v>949</v>
      </c>
      <c r="AA2159" s="29" t="s">
        <v>949</v>
      </c>
      <c r="AB2159" s="29" t="s">
        <v>949</v>
      </c>
      <c r="AC2159" s="29" t="s">
        <v>949</v>
      </c>
      <c r="AD2159" s="29" t="s">
        <v>949</v>
      </c>
      <c r="AE2159" s="29" t="s">
        <v>989</v>
      </c>
      <c r="AF2159" s="998" t="s">
        <v>132</v>
      </c>
      <c r="AG2159" s="998"/>
      <c r="AH2159" s="29"/>
      <c r="AI2159" s="998"/>
      <c r="AJ2159" s="998">
        <f t="shared" si="193"/>
        <v>1</v>
      </c>
      <c r="AK2159" s="998">
        <f t="shared" si="191"/>
        <v>1</v>
      </c>
    </row>
    <row r="2160" spans="1:37" ht="16.5">
      <c r="A2160" s="1055"/>
      <c r="B2160" s="259">
        <f t="shared" si="192"/>
        <v>2158</v>
      </c>
      <c r="C2160" s="259" t="s">
        <v>3719</v>
      </c>
      <c r="D2160" s="260" t="s">
        <v>8379</v>
      </c>
      <c r="E2160" s="260" t="s">
        <v>8379</v>
      </c>
      <c r="F2160" s="260" t="s">
        <v>947</v>
      </c>
      <c r="G2160" s="259" t="s">
        <v>8380</v>
      </c>
      <c r="H2160" s="1011" t="s">
        <v>949</v>
      </c>
      <c r="I2160" s="1011" t="s">
        <v>949</v>
      </c>
      <c r="J2160" s="1011" t="s">
        <v>949</v>
      </c>
      <c r="K2160" s="1011" t="s">
        <v>949</v>
      </c>
      <c r="L2160" s="1011" t="s">
        <v>949</v>
      </c>
      <c r="M2160" s="1011" t="s">
        <v>949</v>
      </c>
      <c r="N2160" s="1086" t="s">
        <v>949</v>
      </c>
      <c r="O2160" s="1086" t="s">
        <v>949</v>
      </c>
      <c r="P2160" s="1086" t="s">
        <v>949</v>
      </c>
      <c r="Q2160" s="1086" t="s">
        <v>949</v>
      </c>
      <c r="R2160" s="259" t="s">
        <v>949</v>
      </c>
      <c r="S2160" s="259" t="s">
        <v>949</v>
      </c>
      <c r="T2160" s="259" t="s">
        <v>949</v>
      </c>
      <c r="U2160" s="259" t="s">
        <v>949</v>
      </c>
      <c r="V2160" s="259" t="s">
        <v>949</v>
      </c>
      <c r="W2160" s="259" t="s">
        <v>949</v>
      </c>
      <c r="X2160" s="259" t="s">
        <v>949</v>
      </c>
      <c r="Y2160" s="259" t="s">
        <v>949</v>
      </c>
      <c r="Z2160" s="259" t="s">
        <v>949</v>
      </c>
      <c r="AA2160" s="259" t="s">
        <v>949</v>
      </c>
      <c r="AB2160" s="259" t="s">
        <v>949</v>
      </c>
      <c r="AC2160" s="259" t="s">
        <v>949</v>
      </c>
      <c r="AD2160" s="961" t="s">
        <v>949</v>
      </c>
      <c r="AE2160" s="997"/>
      <c r="AF2160" s="997" t="s">
        <v>132</v>
      </c>
      <c r="AG2160" s="259" t="s">
        <v>5342</v>
      </c>
      <c r="AH2160" s="259"/>
      <c r="AI2160" s="998"/>
      <c r="AJ2160" s="998">
        <f t="shared" si="193"/>
        <v>1</v>
      </c>
      <c r="AK2160" s="998">
        <f t="shared" si="191"/>
        <v>1</v>
      </c>
    </row>
    <row r="2161" spans="1:37" ht="16.5">
      <c r="A2161" s="1018"/>
      <c r="B2161" s="961">
        <f t="shared" si="192"/>
        <v>2159</v>
      </c>
      <c r="C2161" s="961" t="s">
        <v>3719</v>
      </c>
      <c r="D2161" s="962" t="s">
        <v>8381</v>
      </c>
      <c r="E2161" s="962" t="s">
        <v>8381</v>
      </c>
      <c r="F2161" s="962" t="s">
        <v>947</v>
      </c>
      <c r="G2161" s="961" t="s">
        <v>8382</v>
      </c>
      <c r="H2161" s="961" t="s">
        <v>949</v>
      </c>
      <c r="I2161" s="961" t="s">
        <v>949</v>
      </c>
      <c r="J2161" s="961" t="s">
        <v>949</v>
      </c>
      <c r="K2161" s="961" t="s">
        <v>949</v>
      </c>
      <c r="L2161" s="961" t="s">
        <v>949</v>
      </c>
      <c r="M2161" s="961" t="s">
        <v>949</v>
      </c>
      <c r="N2161" s="962" t="s">
        <v>949</v>
      </c>
      <c r="O2161" s="962" t="s">
        <v>949</v>
      </c>
      <c r="P2161" s="962" t="s">
        <v>949</v>
      </c>
      <c r="Q2161" s="962" t="s">
        <v>949</v>
      </c>
      <c r="R2161" s="961" t="s">
        <v>949</v>
      </c>
      <c r="S2161" s="997" t="s">
        <v>949</v>
      </c>
      <c r="T2161" s="997" t="s">
        <v>949</v>
      </c>
      <c r="U2161" s="997" t="s">
        <v>949</v>
      </c>
      <c r="V2161" s="997" t="s">
        <v>949</v>
      </c>
      <c r="W2161" s="997" t="s">
        <v>949</v>
      </c>
      <c r="X2161" s="997" t="s">
        <v>949</v>
      </c>
      <c r="Y2161" s="997" t="s">
        <v>949</v>
      </c>
      <c r="Z2161" s="997" t="s">
        <v>949</v>
      </c>
      <c r="AA2161" s="997" t="s">
        <v>949</v>
      </c>
      <c r="AB2161" s="997" t="s">
        <v>949</v>
      </c>
      <c r="AC2161" s="997" t="s">
        <v>949</v>
      </c>
      <c r="AD2161" s="997" t="s">
        <v>949</v>
      </c>
      <c r="AE2161" s="997"/>
      <c r="AF2161" s="997" t="s">
        <v>132</v>
      </c>
      <c r="AG2161" s="259" t="s">
        <v>5342</v>
      </c>
      <c r="AH2161" s="997"/>
      <c r="AI2161" s="997"/>
      <c r="AJ2161" s="997">
        <f t="shared" si="193"/>
        <v>1</v>
      </c>
      <c r="AK2161" s="998">
        <f t="shared" si="191"/>
        <v>1</v>
      </c>
    </row>
    <row r="2162" spans="1:37" ht="16.5">
      <c r="A2162" s="1055"/>
      <c r="B2162" s="29">
        <f t="shared" si="192"/>
        <v>2160</v>
      </c>
      <c r="C2162" s="29" t="s">
        <v>3719</v>
      </c>
      <c r="D2162" s="106" t="s">
        <v>4269</v>
      </c>
      <c r="E2162" s="106" t="s">
        <v>4269</v>
      </c>
      <c r="F2162" s="106" t="s">
        <v>947</v>
      </c>
      <c r="G2162" s="29" t="s">
        <v>4271</v>
      </c>
      <c r="H2162" s="1020" t="s">
        <v>949</v>
      </c>
      <c r="I2162" s="1020" t="s">
        <v>949</v>
      </c>
      <c r="J2162" s="1020" t="s">
        <v>949</v>
      </c>
      <c r="K2162" s="1020" t="s">
        <v>949</v>
      </c>
      <c r="L2162" s="1020" t="s">
        <v>949</v>
      </c>
      <c r="M2162" s="1020" t="s">
        <v>949</v>
      </c>
      <c r="N2162" s="1070" t="s">
        <v>949</v>
      </c>
      <c r="O2162" s="1070" t="s">
        <v>949</v>
      </c>
      <c r="P2162" s="1070" t="s">
        <v>949</v>
      </c>
      <c r="Q2162" s="1070" t="s">
        <v>949</v>
      </c>
      <c r="R2162" s="29" t="s">
        <v>949</v>
      </c>
      <c r="S2162" s="29" t="s">
        <v>949</v>
      </c>
      <c r="T2162" s="29" t="s">
        <v>949</v>
      </c>
      <c r="U2162" s="29" t="s">
        <v>949</v>
      </c>
      <c r="V2162" s="29" t="s">
        <v>949</v>
      </c>
      <c r="W2162" s="29" t="s">
        <v>949</v>
      </c>
      <c r="X2162" s="29" t="s">
        <v>949</v>
      </c>
      <c r="Y2162" s="29" t="s">
        <v>949</v>
      </c>
      <c r="Z2162" s="29" t="s">
        <v>949</v>
      </c>
      <c r="AA2162" s="29" t="s">
        <v>949</v>
      </c>
      <c r="AB2162" s="29" t="s">
        <v>949</v>
      </c>
      <c r="AC2162" s="29" t="s">
        <v>949</v>
      </c>
      <c r="AD2162" s="29" t="s">
        <v>949</v>
      </c>
      <c r="AE2162" s="29" t="s">
        <v>989</v>
      </c>
      <c r="AF2162" s="998" t="s">
        <v>132</v>
      </c>
      <c r="AG2162" s="998"/>
      <c r="AH2162" s="29"/>
      <c r="AI2162" s="998"/>
      <c r="AJ2162" s="998">
        <f t="shared" si="193"/>
        <v>1</v>
      </c>
      <c r="AK2162" s="998">
        <f t="shared" si="191"/>
        <v>1</v>
      </c>
    </row>
    <row r="2163" spans="1:37" ht="16.5">
      <c r="A2163" s="1055"/>
      <c r="B2163" s="29">
        <f t="shared" si="192"/>
        <v>2161</v>
      </c>
      <c r="C2163" s="29" t="s">
        <v>3719</v>
      </c>
      <c r="D2163" s="106" t="s">
        <v>4272</v>
      </c>
      <c r="E2163" s="106" t="s">
        <v>4272</v>
      </c>
      <c r="F2163" s="106" t="s">
        <v>947</v>
      </c>
      <c r="G2163" s="29" t="s">
        <v>4274</v>
      </c>
      <c r="H2163" s="1020" t="s">
        <v>949</v>
      </c>
      <c r="I2163" s="1020" t="s">
        <v>949</v>
      </c>
      <c r="J2163" s="1020" t="s">
        <v>949</v>
      </c>
      <c r="K2163" s="1020" t="s">
        <v>949</v>
      </c>
      <c r="L2163" s="1020" t="s">
        <v>949</v>
      </c>
      <c r="M2163" s="1020" t="s">
        <v>949</v>
      </c>
      <c r="N2163" s="1070" t="s">
        <v>949</v>
      </c>
      <c r="O2163" s="1070" t="s">
        <v>949</v>
      </c>
      <c r="P2163" s="1070" t="s">
        <v>949</v>
      </c>
      <c r="Q2163" s="1070" t="s">
        <v>949</v>
      </c>
      <c r="R2163" s="29" t="s">
        <v>949</v>
      </c>
      <c r="S2163" s="29" t="s">
        <v>949</v>
      </c>
      <c r="T2163" s="29" t="s">
        <v>949</v>
      </c>
      <c r="U2163" s="29" t="s">
        <v>949</v>
      </c>
      <c r="V2163" s="29" t="s">
        <v>949</v>
      </c>
      <c r="W2163" s="29" t="s">
        <v>949</v>
      </c>
      <c r="X2163" s="29" t="s">
        <v>949</v>
      </c>
      <c r="Y2163" s="29" t="s">
        <v>949</v>
      </c>
      <c r="Z2163" s="29" t="s">
        <v>949</v>
      </c>
      <c r="AA2163" s="29" t="s">
        <v>949</v>
      </c>
      <c r="AB2163" s="29" t="s">
        <v>949</v>
      </c>
      <c r="AC2163" s="29" t="s">
        <v>949</v>
      </c>
      <c r="AD2163" s="29" t="s">
        <v>949</v>
      </c>
      <c r="AE2163" s="29" t="s">
        <v>989</v>
      </c>
      <c r="AF2163" s="998" t="s">
        <v>132</v>
      </c>
      <c r="AG2163" s="998"/>
      <c r="AH2163" s="29"/>
      <c r="AI2163" s="998"/>
      <c r="AJ2163" s="998">
        <f t="shared" si="193"/>
        <v>1</v>
      </c>
      <c r="AK2163" s="998">
        <f t="shared" si="191"/>
        <v>1</v>
      </c>
    </row>
    <row r="2164" spans="1:37" ht="16.5">
      <c r="A2164" s="1018"/>
      <c r="B2164" s="961">
        <f t="shared" si="192"/>
        <v>2162</v>
      </c>
      <c r="C2164" s="963" t="s">
        <v>3719</v>
      </c>
      <c r="D2164" s="962" t="s">
        <v>8383</v>
      </c>
      <c r="E2164" s="962" t="str">
        <f>LEFT(D2164,8)</f>
        <v>TSGX433</v>
      </c>
      <c r="F2164" s="962" t="s">
        <v>947</v>
      </c>
      <c r="G2164" s="963" t="s">
        <v>8384</v>
      </c>
      <c r="H2164" s="961" t="s">
        <v>949</v>
      </c>
      <c r="I2164" s="961" t="s">
        <v>949</v>
      </c>
      <c r="J2164" s="961" t="s">
        <v>949</v>
      </c>
      <c r="K2164" s="961" t="s">
        <v>949</v>
      </c>
      <c r="L2164" s="961" t="s">
        <v>949</v>
      </c>
      <c r="M2164" s="961" t="s">
        <v>949</v>
      </c>
      <c r="N2164" s="962" t="s">
        <v>949</v>
      </c>
      <c r="O2164" s="962" t="s">
        <v>949</v>
      </c>
      <c r="P2164" s="962" t="s">
        <v>949</v>
      </c>
      <c r="Q2164" s="962" t="s">
        <v>949</v>
      </c>
      <c r="R2164" s="961" t="s">
        <v>949</v>
      </c>
      <c r="S2164" s="997" t="s">
        <v>949</v>
      </c>
      <c r="T2164" s="997"/>
      <c r="U2164" s="997"/>
      <c r="V2164" s="997"/>
      <c r="W2164" s="997"/>
      <c r="X2164" s="997"/>
      <c r="Y2164" s="997"/>
      <c r="Z2164" s="997"/>
      <c r="AA2164" s="997"/>
      <c r="AB2164" s="997"/>
      <c r="AC2164" s="997"/>
      <c r="AD2164" s="997"/>
      <c r="AE2164" s="997"/>
      <c r="AF2164" s="997" t="s">
        <v>132</v>
      </c>
      <c r="AG2164" s="259" t="s">
        <v>5342</v>
      </c>
      <c r="AH2164" s="997"/>
      <c r="AI2164" s="998"/>
      <c r="AJ2164" s="998">
        <f t="shared" si="193"/>
        <v>1</v>
      </c>
      <c r="AK2164" s="998">
        <f t="shared" si="191"/>
        <v>1</v>
      </c>
    </row>
    <row r="2165" spans="1:37" ht="16.5">
      <c r="A2165" s="1055"/>
      <c r="B2165" s="961">
        <f t="shared" si="192"/>
        <v>2163</v>
      </c>
      <c r="C2165" s="961" t="s">
        <v>3719</v>
      </c>
      <c r="D2165" s="962" t="s">
        <v>8385</v>
      </c>
      <c r="E2165" s="962" t="s">
        <v>8385</v>
      </c>
      <c r="F2165" s="962" t="s">
        <v>947</v>
      </c>
      <c r="G2165" s="961" t="s">
        <v>8386</v>
      </c>
      <c r="H2165" s="1056" t="s">
        <v>949</v>
      </c>
      <c r="I2165" s="1056" t="s">
        <v>949</v>
      </c>
      <c r="J2165" s="1056" t="s">
        <v>949</v>
      </c>
      <c r="K2165" s="1056" t="s">
        <v>949</v>
      </c>
      <c r="L2165" s="1056" t="s">
        <v>949</v>
      </c>
      <c r="M2165" s="1056" t="s">
        <v>949</v>
      </c>
      <c r="N2165" s="1088" t="s">
        <v>949</v>
      </c>
      <c r="O2165" s="1088" t="s">
        <v>949</v>
      </c>
      <c r="P2165" s="1088" t="s">
        <v>949</v>
      </c>
      <c r="Q2165" s="1088" t="s">
        <v>949</v>
      </c>
      <c r="R2165" s="961" t="s">
        <v>949</v>
      </c>
      <c r="S2165" s="961" t="s">
        <v>949</v>
      </c>
      <c r="T2165" s="961" t="s">
        <v>949</v>
      </c>
      <c r="U2165" s="961" t="s">
        <v>949</v>
      </c>
      <c r="V2165" s="961" t="s">
        <v>949</v>
      </c>
      <c r="W2165" s="961" t="s">
        <v>949</v>
      </c>
      <c r="X2165" s="961" t="s">
        <v>949</v>
      </c>
      <c r="Y2165" s="961" t="s">
        <v>949</v>
      </c>
      <c r="Z2165" s="961" t="s">
        <v>949</v>
      </c>
      <c r="AA2165" s="961" t="s">
        <v>949</v>
      </c>
      <c r="AB2165" s="961" t="s">
        <v>949</v>
      </c>
      <c r="AC2165" s="961" t="s">
        <v>949</v>
      </c>
      <c r="AD2165" s="961" t="s">
        <v>949</v>
      </c>
      <c r="AE2165" s="997"/>
      <c r="AF2165" s="997" t="s">
        <v>132</v>
      </c>
      <c r="AG2165" s="259" t="s">
        <v>5342</v>
      </c>
      <c r="AH2165" s="961"/>
      <c r="AI2165" s="998"/>
      <c r="AJ2165" s="998">
        <f t="shared" si="193"/>
        <v>1</v>
      </c>
      <c r="AK2165" s="998">
        <f t="shared" si="191"/>
        <v>1</v>
      </c>
    </row>
    <row r="2166" spans="1:37" ht="16.5">
      <c r="A2166" s="1055"/>
      <c r="B2166" s="29">
        <f t="shared" si="192"/>
        <v>2164</v>
      </c>
      <c r="C2166" s="29" t="s">
        <v>3719</v>
      </c>
      <c r="D2166" s="106" t="s">
        <v>4301</v>
      </c>
      <c r="E2166" s="106" t="s">
        <v>4301</v>
      </c>
      <c r="F2166" s="106" t="s">
        <v>947</v>
      </c>
      <c r="G2166" s="29" t="s">
        <v>4303</v>
      </c>
      <c r="H2166" s="1020" t="s">
        <v>949</v>
      </c>
      <c r="I2166" s="1020" t="s">
        <v>949</v>
      </c>
      <c r="J2166" s="1020" t="s">
        <v>949</v>
      </c>
      <c r="K2166" s="1020" t="s">
        <v>949</v>
      </c>
      <c r="L2166" s="1020" t="s">
        <v>949</v>
      </c>
      <c r="M2166" s="1020" t="s">
        <v>949</v>
      </c>
      <c r="N2166" s="1070" t="s">
        <v>949</v>
      </c>
      <c r="O2166" s="1070" t="s">
        <v>949</v>
      </c>
      <c r="P2166" s="1070" t="s">
        <v>949</v>
      </c>
      <c r="Q2166" s="1070" t="s">
        <v>949</v>
      </c>
      <c r="R2166" s="29" t="s">
        <v>949</v>
      </c>
      <c r="S2166" s="29" t="s">
        <v>949</v>
      </c>
      <c r="T2166" s="29" t="s">
        <v>949</v>
      </c>
      <c r="U2166" s="29" t="s">
        <v>949</v>
      </c>
      <c r="V2166" s="29" t="s">
        <v>949</v>
      </c>
      <c r="W2166" s="29" t="s">
        <v>949</v>
      </c>
      <c r="X2166" s="29" t="s">
        <v>949</v>
      </c>
      <c r="Y2166" s="29" t="s">
        <v>949</v>
      </c>
      <c r="Z2166" s="29" t="s">
        <v>949</v>
      </c>
      <c r="AA2166" s="29" t="s">
        <v>949</v>
      </c>
      <c r="AB2166" s="29" t="s">
        <v>949</v>
      </c>
      <c r="AC2166" s="29" t="s">
        <v>949</v>
      </c>
      <c r="AD2166" s="29" t="s">
        <v>949</v>
      </c>
      <c r="AE2166" s="29" t="s">
        <v>989</v>
      </c>
      <c r="AF2166" s="998" t="s">
        <v>132</v>
      </c>
      <c r="AG2166" s="998"/>
      <c r="AH2166" s="29"/>
      <c r="AI2166" s="998"/>
      <c r="AJ2166" s="998">
        <f t="shared" si="193"/>
        <v>1</v>
      </c>
      <c r="AK2166" s="998">
        <f t="shared" si="191"/>
        <v>1</v>
      </c>
    </row>
    <row r="2167" spans="1:37" ht="16.5">
      <c r="A2167" s="1055"/>
      <c r="B2167" s="29">
        <f t="shared" si="192"/>
        <v>2165</v>
      </c>
      <c r="C2167" s="29" t="s">
        <v>3719</v>
      </c>
      <c r="D2167" s="106" t="s">
        <v>4304</v>
      </c>
      <c r="E2167" s="106" t="s">
        <v>4304</v>
      </c>
      <c r="F2167" s="106" t="s">
        <v>947</v>
      </c>
      <c r="G2167" s="29" t="s">
        <v>4306</v>
      </c>
      <c r="H2167" s="1020" t="s">
        <v>949</v>
      </c>
      <c r="I2167" s="1020" t="s">
        <v>949</v>
      </c>
      <c r="J2167" s="1020" t="s">
        <v>949</v>
      </c>
      <c r="K2167" s="1020" t="s">
        <v>949</v>
      </c>
      <c r="L2167" s="1020" t="s">
        <v>949</v>
      </c>
      <c r="M2167" s="1020" t="s">
        <v>949</v>
      </c>
      <c r="N2167" s="1070" t="s">
        <v>949</v>
      </c>
      <c r="O2167" s="1070" t="s">
        <v>949</v>
      </c>
      <c r="P2167" s="1070" t="s">
        <v>949</v>
      </c>
      <c r="Q2167" s="1070" t="s">
        <v>949</v>
      </c>
      <c r="R2167" s="29" t="s">
        <v>949</v>
      </c>
      <c r="S2167" s="29" t="s">
        <v>949</v>
      </c>
      <c r="T2167" s="29" t="s">
        <v>949</v>
      </c>
      <c r="U2167" s="29" t="s">
        <v>949</v>
      </c>
      <c r="V2167" s="29" t="s">
        <v>949</v>
      </c>
      <c r="W2167" s="29" t="s">
        <v>949</v>
      </c>
      <c r="X2167" s="29" t="s">
        <v>949</v>
      </c>
      <c r="Y2167" s="29" t="s">
        <v>949</v>
      </c>
      <c r="Z2167" s="29" t="s">
        <v>949</v>
      </c>
      <c r="AA2167" s="29" t="s">
        <v>949</v>
      </c>
      <c r="AB2167" s="29" t="s">
        <v>949</v>
      </c>
      <c r="AC2167" s="29" t="s">
        <v>949</v>
      </c>
      <c r="AD2167" s="29" t="s">
        <v>949</v>
      </c>
      <c r="AE2167" s="29" t="s">
        <v>989</v>
      </c>
      <c r="AF2167" s="998" t="s">
        <v>132</v>
      </c>
      <c r="AG2167" s="998"/>
      <c r="AH2167" s="29"/>
      <c r="AI2167" s="998"/>
      <c r="AJ2167" s="998">
        <f t="shared" si="193"/>
        <v>1</v>
      </c>
      <c r="AK2167" s="998">
        <f t="shared" si="191"/>
        <v>1</v>
      </c>
    </row>
    <row r="2168" spans="1:37" ht="16.5">
      <c r="A2168" s="1055"/>
      <c r="B2168" s="961">
        <f t="shared" si="192"/>
        <v>2166</v>
      </c>
      <c r="C2168" s="961" t="s">
        <v>3719</v>
      </c>
      <c r="D2168" s="962" t="s">
        <v>8387</v>
      </c>
      <c r="E2168" s="962" t="s">
        <v>8387</v>
      </c>
      <c r="F2168" s="962" t="s">
        <v>947</v>
      </c>
      <c r="G2168" s="961" t="s">
        <v>8388</v>
      </c>
      <c r="H2168" s="1056" t="s">
        <v>949</v>
      </c>
      <c r="I2168" s="1056" t="s">
        <v>949</v>
      </c>
      <c r="J2168" s="1056" t="s">
        <v>949</v>
      </c>
      <c r="K2168" s="1056" t="s">
        <v>949</v>
      </c>
      <c r="L2168" s="1056" t="s">
        <v>949</v>
      </c>
      <c r="M2168" s="1056" t="s">
        <v>949</v>
      </c>
      <c r="N2168" s="1088" t="s">
        <v>949</v>
      </c>
      <c r="O2168" s="1088" t="s">
        <v>949</v>
      </c>
      <c r="P2168" s="1088" t="s">
        <v>949</v>
      </c>
      <c r="Q2168" s="1088" t="s">
        <v>949</v>
      </c>
      <c r="R2168" s="961" t="s">
        <v>949</v>
      </c>
      <c r="S2168" s="961" t="s">
        <v>949</v>
      </c>
      <c r="T2168" s="961" t="s">
        <v>949</v>
      </c>
      <c r="U2168" s="961" t="s">
        <v>949</v>
      </c>
      <c r="V2168" s="961" t="s">
        <v>949</v>
      </c>
      <c r="W2168" s="961" t="s">
        <v>949</v>
      </c>
      <c r="X2168" s="961" t="s">
        <v>949</v>
      </c>
      <c r="Y2168" s="961" t="s">
        <v>949</v>
      </c>
      <c r="Z2168" s="961" t="s">
        <v>949</v>
      </c>
      <c r="AA2168" s="961" t="s">
        <v>949</v>
      </c>
      <c r="AB2168" s="961" t="s">
        <v>949</v>
      </c>
      <c r="AC2168" s="961" t="s">
        <v>949</v>
      </c>
      <c r="AD2168" s="961" t="s">
        <v>949</v>
      </c>
      <c r="AE2168" s="997"/>
      <c r="AF2168" s="997" t="s">
        <v>132</v>
      </c>
      <c r="AG2168" s="961" t="s">
        <v>5342</v>
      </c>
      <c r="AH2168" s="961"/>
      <c r="AI2168" s="998"/>
      <c r="AJ2168" s="998">
        <f t="shared" si="193"/>
        <v>1</v>
      </c>
      <c r="AK2168" s="998">
        <f t="shared" si="191"/>
        <v>1</v>
      </c>
    </row>
    <row r="2169" spans="1:37" ht="16.5">
      <c r="A2169" s="1055"/>
      <c r="B2169" s="961">
        <f t="shared" si="192"/>
        <v>2167</v>
      </c>
      <c r="C2169" s="961" t="s">
        <v>3719</v>
      </c>
      <c r="D2169" s="962" t="s">
        <v>8389</v>
      </c>
      <c r="E2169" s="962" t="s">
        <v>8389</v>
      </c>
      <c r="F2169" s="962" t="s">
        <v>947</v>
      </c>
      <c r="G2169" s="961" t="s">
        <v>8390</v>
      </c>
      <c r="H2169" s="1056" t="s">
        <v>949</v>
      </c>
      <c r="I2169" s="1056" t="s">
        <v>949</v>
      </c>
      <c r="J2169" s="1056" t="s">
        <v>949</v>
      </c>
      <c r="K2169" s="1056" t="s">
        <v>949</v>
      </c>
      <c r="L2169" s="1056" t="s">
        <v>949</v>
      </c>
      <c r="M2169" s="1056" t="s">
        <v>949</v>
      </c>
      <c r="N2169" s="1088" t="s">
        <v>949</v>
      </c>
      <c r="O2169" s="1088" t="s">
        <v>949</v>
      </c>
      <c r="P2169" s="1088" t="s">
        <v>949</v>
      </c>
      <c r="Q2169" s="1088" t="s">
        <v>949</v>
      </c>
      <c r="R2169" s="961" t="s">
        <v>949</v>
      </c>
      <c r="S2169" s="961" t="s">
        <v>949</v>
      </c>
      <c r="T2169" s="961" t="s">
        <v>949</v>
      </c>
      <c r="U2169" s="961" t="s">
        <v>949</v>
      </c>
      <c r="V2169" s="961" t="s">
        <v>949</v>
      </c>
      <c r="W2169" s="961" t="s">
        <v>949</v>
      </c>
      <c r="X2169" s="961" t="s">
        <v>949</v>
      </c>
      <c r="Y2169" s="961" t="s">
        <v>949</v>
      </c>
      <c r="Z2169" s="961" t="s">
        <v>949</v>
      </c>
      <c r="AA2169" s="961" t="s">
        <v>949</v>
      </c>
      <c r="AB2169" s="961" t="s">
        <v>949</v>
      </c>
      <c r="AC2169" s="961" t="s">
        <v>949</v>
      </c>
      <c r="AD2169" s="961" t="s">
        <v>949</v>
      </c>
      <c r="AE2169" s="997"/>
      <c r="AF2169" s="997" t="s">
        <v>132</v>
      </c>
      <c r="AG2169" s="961" t="s">
        <v>5342</v>
      </c>
      <c r="AH2169" s="961"/>
      <c r="AI2169" s="998"/>
      <c r="AJ2169" s="998">
        <f t="shared" si="193"/>
        <v>1</v>
      </c>
      <c r="AK2169" s="998">
        <f t="shared" si="191"/>
        <v>1</v>
      </c>
    </row>
    <row r="2170" spans="1:37" ht="16.5">
      <c r="A2170" s="1018"/>
      <c r="B2170" s="259">
        <f t="shared" si="192"/>
        <v>2168</v>
      </c>
      <c r="C2170" s="961" t="s">
        <v>3719</v>
      </c>
      <c r="D2170" s="962" t="s">
        <v>8391</v>
      </c>
      <c r="E2170" s="996" t="s">
        <v>8391</v>
      </c>
      <c r="F2170" s="996" t="s">
        <v>947</v>
      </c>
      <c r="G2170" s="961" t="s">
        <v>8392</v>
      </c>
      <c r="H2170" s="961" t="s">
        <v>949</v>
      </c>
      <c r="I2170" s="961" t="s">
        <v>949</v>
      </c>
      <c r="J2170" s="961" t="s">
        <v>949</v>
      </c>
      <c r="K2170" s="961" t="s">
        <v>949</v>
      </c>
      <c r="L2170" s="961" t="s">
        <v>949</v>
      </c>
      <c r="M2170" s="961" t="s">
        <v>949</v>
      </c>
      <c r="N2170" s="962" t="s">
        <v>949</v>
      </c>
      <c r="O2170" s="962" t="s">
        <v>949</v>
      </c>
      <c r="P2170" s="962" t="s">
        <v>949</v>
      </c>
      <c r="Q2170" s="962" t="s">
        <v>949</v>
      </c>
      <c r="R2170" s="961" t="s">
        <v>949</v>
      </c>
      <c r="S2170" s="961" t="s">
        <v>949</v>
      </c>
      <c r="T2170" s="961" t="s">
        <v>949</v>
      </c>
      <c r="U2170" s="997" t="s">
        <v>949</v>
      </c>
      <c r="V2170" s="997" t="s">
        <v>949</v>
      </c>
      <c r="W2170" s="997" t="s">
        <v>949</v>
      </c>
      <c r="X2170" s="997" t="s">
        <v>949</v>
      </c>
      <c r="Y2170" s="997" t="s">
        <v>949</v>
      </c>
      <c r="Z2170" s="997" t="s">
        <v>949</v>
      </c>
      <c r="AA2170" s="997" t="s">
        <v>949</v>
      </c>
      <c r="AB2170" s="997" t="s">
        <v>949</v>
      </c>
      <c r="AC2170" s="997" t="s">
        <v>949</v>
      </c>
      <c r="AD2170" s="997" t="s">
        <v>949</v>
      </c>
      <c r="AE2170" s="997" t="s">
        <v>989</v>
      </c>
      <c r="AF2170" s="261" t="s">
        <v>132</v>
      </c>
      <c r="AG2170" s="261" t="s">
        <v>5342</v>
      </c>
      <c r="AH2170" s="261"/>
      <c r="AI2170" s="998"/>
      <c r="AJ2170" s="998">
        <f t="shared" si="193"/>
        <v>1</v>
      </c>
      <c r="AK2170" s="998">
        <f t="shared" si="191"/>
        <v>1</v>
      </c>
    </row>
    <row r="2171" spans="1:37" ht="16.5">
      <c r="A2171" s="1055"/>
      <c r="B2171" s="29">
        <f t="shared" si="192"/>
        <v>2169</v>
      </c>
      <c r="C2171" s="29" t="s">
        <v>3719</v>
      </c>
      <c r="D2171" s="106" t="s">
        <v>4580</v>
      </c>
      <c r="E2171" s="106" t="s">
        <v>4580</v>
      </c>
      <c r="F2171" s="106" t="s">
        <v>947</v>
      </c>
      <c r="G2171" s="29" t="s">
        <v>4582</v>
      </c>
      <c r="H2171" s="1020" t="s">
        <v>949</v>
      </c>
      <c r="I2171" s="1020" t="s">
        <v>949</v>
      </c>
      <c r="J2171" s="1020" t="s">
        <v>949</v>
      </c>
      <c r="K2171" s="1020" t="s">
        <v>949</v>
      </c>
      <c r="L2171" s="1020" t="s">
        <v>949</v>
      </c>
      <c r="M2171" s="1020" t="s">
        <v>949</v>
      </c>
      <c r="N2171" s="1070" t="s">
        <v>949</v>
      </c>
      <c r="O2171" s="1070" t="s">
        <v>949</v>
      </c>
      <c r="P2171" s="1070" t="s">
        <v>949</v>
      </c>
      <c r="Q2171" s="1070" t="s">
        <v>949</v>
      </c>
      <c r="R2171" s="29" t="s">
        <v>949</v>
      </c>
      <c r="S2171" s="29" t="s">
        <v>949</v>
      </c>
      <c r="T2171" s="29" t="s">
        <v>949</v>
      </c>
      <c r="U2171" s="29" t="s">
        <v>949</v>
      </c>
      <c r="V2171" s="29" t="s">
        <v>949</v>
      </c>
      <c r="W2171" s="29" t="s">
        <v>949</v>
      </c>
      <c r="X2171" s="29" t="s">
        <v>949</v>
      </c>
      <c r="Y2171" s="29" t="s">
        <v>949</v>
      </c>
      <c r="Z2171" s="29" t="s">
        <v>949</v>
      </c>
      <c r="AA2171" s="29" t="s">
        <v>949</v>
      </c>
      <c r="AB2171" s="29" t="s">
        <v>949</v>
      </c>
      <c r="AC2171" s="29" t="s">
        <v>949</v>
      </c>
      <c r="AD2171" s="29" t="s">
        <v>949</v>
      </c>
      <c r="AE2171" s="998" t="s">
        <v>976</v>
      </c>
      <c r="AF2171" s="998" t="s">
        <v>132</v>
      </c>
      <c r="AG2171" s="29"/>
      <c r="AH2171" s="29"/>
      <c r="AI2171" s="998"/>
      <c r="AJ2171" s="998">
        <f t="shared" si="193"/>
        <v>1</v>
      </c>
      <c r="AK2171" s="998">
        <f t="shared" si="191"/>
        <v>1</v>
      </c>
    </row>
    <row r="2172" spans="1:37" ht="16.5">
      <c r="A2172" s="1055"/>
      <c r="B2172" s="29">
        <f t="shared" si="192"/>
        <v>2170</v>
      </c>
      <c r="C2172" s="29" t="s">
        <v>3719</v>
      </c>
      <c r="D2172" s="106" t="s">
        <v>4583</v>
      </c>
      <c r="E2172" s="106" t="s">
        <v>4583</v>
      </c>
      <c r="F2172" s="106" t="s">
        <v>947</v>
      </c>
      <c r="G2172" s="29" t="s">
        <v>4585</v>
      </c>
      <c r="H2172" s="1020" t="s">
        <v>949</v>
      </c>
      <c r="I2172" s="1020" t="s">
        <v>949</v>
      </c>
      <c r="J2172" s="1020" t="s">
        <v>949</v>
      </c>
      <c r="K2172" s="1020" t="s">
        <v>949</v>
      </c>
      <c r="L2172" s="1020" t="s">
        <v>949</v>
      </c>
      <c r="M2172" s="1020" t="s">
        <v>949</v>
      </c>
      <c r="N2172" s="1070" t="s">
        <v>949</v>
      </c>
      <c r="O2172" s="1070" t="s">
        <v>949</v>
      </c>
      <c r="P2172" s="1070" t="s">
        <v>949</v>
      </c>
      <c r="Q2172" s="1070" t="s">
        <v>949</v>
      </c>
      <c r="R2172" s="29" t="s">
        <v>949</v>
      </c>
      <c r="S2172" s="29" t="s">
        <v>949</v>
      </c>
      <c r="T2172" s="29" t="s">
        <v>949</v>
      </c>
      <c r="U2172" s="29" t="s">
        <v>949</v>
      </c>
      <c r="V2172" s="29" t="s">
        <v>949</v>
      </c>
      <c r="W2172" s="29" t="s">
        <v>949</v>
      </c>
      <c r="X2172" s="29" t="s">
        <v>949</v>
      </c>
      <c r="Y2172" s="29" t="s">
        <v>949</v>
      </c>
      <c r="Z2172" s="29" t="s">
        <v>949</v>
      </c>
      <c r="AA2172" s="29" t="s">
        <v>949</v>
      </c>
      <c r="AB2172" s="29" t="s">
        <v>949</v>
      </c>
      <c r="AC2172" s="29" t="s">
        <v>949</v>
      </c>
      <c r="AD2172" s="29" t="s">
        <v>949</v>
      </c>
      <c r="AE2172" s="29" t="s">
        <v>989</v>
      </c>
      <c r="AF2172" s="998" t="s">
        <v>132</v>
      </c>
      <c r="AG2172" s="998"/>
      <c r="AH2172" s="29"/>
      <c r="AI2172" s="998"/>
      <c r="AJ2172" s="998">
        <f t="shared" si="193"/>
        <v>1</v>
      </c>
      <c r="AK2172" s="998">
        <f t="shared" ref="AK2172:AK2235" si="194">COUNTIFS(E:E,E2172)</f>
        <v>1</v>
      </c>
    </row>
    <row r="2173" spans="1:37" ht="16.5">
      <c r="A2173" s="1055"/>
      <c r="B2173" s="29">
        <f t="shared" si="192"/>
        <v>2171</v>
      </c>
      <c r="C2173" s="29" t="s">
        <v>3719</v>
      </c>
      <c r="D2173" s="106" t="s">
        <v>4604</v>
      </c>
      <c r="E2173" s="106" t="s">
        <v>4604</v>
      </c>
      <c r="F2173" s="106" t="s">
        <v>947</v>
      </c>
      <c r="G2173" s="29" t="s">
        <v>4606</v>
      </c>
      <c r="H2173" s="1020" t="s">
        <v>949</v>
      </c>
      <c r="I2173" s="1020" t="s">
        <v>949</v>
      </c>
      <c r="J2173" s="1020" t="s">
        <v>949</v>
      </c>
      <c r="K2173" s="1020" t="s">
        <v>949</v>
      </c>
      <c r="L2173" s="1020" t="s">
        <v>949</v>
      </c>
      <c r="M2173" s="1020" t="s">
        <v>949</v>
      </c>
      <c r="N2173" s="1070" t="s">
        <v>949</v>
      </c>
      <c r="O2173" s="1070" t="s">
        <v>949</v>
      </c>
      <c r="P2173" s="1070" t="s">
        <v>949</v>
      </c>
      <c r="Q2173" s="1070" t="s">
        <v>949</v>
      </c>
      <c r="R2173" s="29" t="s">
        <v>949</v>
      </c>
      <c r="S2173" s="29" t="s">
        <v>949</v>
      </c>
      <c r="T2173" s="29" t="s">
        <v>949</v>
      </c>
      <c r="U2173" s="29" t="s">
        <v>949</v>
      </c>
      <c r="V2173" s="29" t="s">
        <v>949</v>
      </c>
      <c r="W2173" s="29" t="s">
        <v>949</v>
      </c>
      <c r="X2173" s="29" t="s">
        <v>949</v>
      </c>
      <c r="Y2173" s="29" t="s">
        <v>949</v>
      </c>
      <c r="Z2173" s="29" t="s">
        <v>949</v>
      </c>
      <c r="AA2173" s="29" t="s">
        <v>949</v>
      </c>
      <c r="AB2173" s="29" t="s">
        <v>949</v>
      </c>
      <c r="AC2173" s="29" t="s">
        <v>949</v>
      </c>
      <c r="AD2173" s="29" t="s">
        <v>949</v>
      </c>
      <c r="AE2173" s="998" t="s">
        <v>976</v>
      </c>
      <c r="AF2173" s="998" t="s">
        <v>132</v>
      </c>
      <c r="AG2173" s="29"/>
      <c r="AH2173" s="29"/>
      <c r="AI2173" s="998"/>
      <c r="AJ2173" s="998">
        <f t="shared" si="193"/>
        <v>1</v>
      </c>
      <c r="AK2173" s="998">
        <f t="shared" si="194"/>
        <v>1</v>
      </c>
    </row>
    <row r="2174" spans="1:37" ht="16.5">
      <c r="A2174" s="1055"/>
      <c r="B2174" s="29">
        <f t="shared" si="192"/>
        <v>2172</v>
      </c>
      <c r="C2174" s="29" t="s">
        <v>3719</v>
      </c>
      <c r="D2174" s="106" t="s">
        <v>4607</v>
      </c>
      <c r="E2174" s="106" t="s">
        <v>4607</v>
      </c>
      <c r="F2174" s="106" t="s">
        <v>947</v>
      </c>
      <c r="G2174" s="29" t="s">
        <v>4609</v>
      </c>
      <c r="H2174" s="1020" t="s">
        <v>949</v>
      </c>
      <c r="I2174" s="1020" t="s">
        <v>949</v>
      </c>
      <c r="J2174" s="1020" t="s">
        <v>949</v>
      </c>
      <c r="K2174" s="1020" t="s">
        <v>949</v>
      </c>
      <c r="L2174" s="1020" t="s">
        <v>949</v>
      </c>
      <c r="M2174" s="1020" t="s">
        <v>949</v>
      </c>
      <c r="N2174" s="1070" t="s">
        <v>949</v>
      </c>
      <c r="O2174" s="1070" t="s">
        <v>949</v>
      </c>
      <c r="P2174" s="1070" t="s">
        <v>949</v>
      </c>
      <c r="Q2174" s="1070" t="s">
        <v>949</v>
      </c>
      <c r="R2174" s="29" t="s">
        <v>949</v>
      </c>
      <c r="S2174" s="29" t="s">
        <v>949</v>
      </c>
      <c r="T2174" s="29" t="s">
        <v>949</v>
      </c>
      <c r="U2174" s="29" t="s">
        <v>949</v>
      </c>
      <c r="V2174" s="29" t="s">
        <v>949</v>
      </c>
      <c r="W2174" s="29" t="s">
        <v>949</v>
      </c>
      <c r="X2174" s="29" t="s">
        <v>949</v>
      </c>
      <c r="Y2174" s="29" t="s">
        <v>949</v>
      </c>
      <c r="Z2174" s="29" t="s">
        <v>949</v>
      </c>
      <c r="AA2174" s="29" t="s">
        <v>949</v>
      </c>
      <c r="AB2174" s="29" t="s">
        <v>949</v>
      </c>
      <c r="AC2174" s="29" t="s">
        <v>949</v>
      </c>
      <c r="AD2174" s="29" t="s">
        <v>949</v>
      </c>
      <c r="AE2174" s="998" t="s">
        <v>976</v>
      </c>
      <c r="AF2174" s="998" t="s">
        <v>132</v>
      </c>
      <c r="AG2174" s="29"/>
      <c r="AH2174" s="29"/>
      <c r="AI2174" s="998"/>
      <c r="AJ2174" s="998">
        <f t="shared" si="193"/>
        <v>1</v>
      </c>
      <c r="AK2174" s="998">
        <f t="shared" si="194"/>
        <v>1</v>
      </c>
    </row>
    <row r="2175" spans="1:37" ht="16.5">
      <c r="A2175" s="1018"/>
      <c r="B2175" s="259">
        <f t="shared" si="192"/>
        <v>2173</v>
      </c>
      <c r="C2175" s="259" t="s">
        <v>3719</v>
      </c>
      <c r="D2175" s="260" t="s">
        <v>8393</v>
      </c>
      <c r="E2175" s="310" t="s">
        <v>8393</v>
      </c>
      <c r="F2175" s="310" t="s">
        <v>947</v>
      </c>
      <c r="G2175" s="259" t="s">
        <v>8394</v>
      </c>
      <c r="H2175" s="259" t="s">
        <v>949</v>
      </c>
      <c r="I2175" s="259" t="s">
        <v>949</v>
      </c>
      <c r="J2175" s="259" t="s">
        <v>949</v>
      </c>
      <c r="K2175" s="259" t="s">
        <v>949</v>
      </c>
      <c r="L2175" s="259" t="s">
        <v>949</v>
      </c>
      <c r="M2175" s="259" t="s">
        <v>949</v>
      </c>
      <c r="N2175" s="260" t="s">
        <v>949</v>
      </c>
      <c r="O2175" s="260" t="s">
        <v>949</v>
      </c>
      <c r="P2175" s="260" t="s">
        <v>949</v>
      </c>
      <c r="Q2175" s="260" t="s">
        <v>949</v>
      </c>
      <c r="R2175" s="259" t="s">
        <v>949</v>
      </c>
      <c r="S2175" s="259" t="s">
        <v>949</v>
      </c>
      <c r="T2175" s="259" t="s">
        <v>949</v>
      </c>
      <c r="U2175" s="261" t="s">
        <v>949</v>
      </c>
      <c r="V2175" s="261" t="s">
        <v>949</v>
      </c>
      <c r="W2175" s="261" t="s">
        <v>949</v>
      </c>
      <c r="X2175" s="261" t="s">
        <v>949</v>
      </c>
      <c r="Y2175" s="261" t="s">
        <v>949</v>
      </c>
      <c r="Z2175" s="261" t="s">
        <v>949</v>
      </c>
      <c r="AA2175" s="261" t="s">
        <v>949</v>
      </c>
      <c r="AB2175" s="261" t="s">
        <v>949</v>
      </c>
      <c r="AC2175" s="997" t="s">
        <v>949</v>
      </c>
      <c r="AD2175" s="997" t="s">
        <v>949</v>
      </c>
      <c r="AE2175" s="997" t="s">
        <v>989</v>
      </c>
      <c r="AF2175" s="997" t="s">
        <v>132</v>
      </c>
      <c r="AG2175" s="261" t="s">
        <v>5342</v>
      </c>
      <c r="AH2175" s="261"/>
      <c r="AI2175" s="998"/>
      <c r="AJ2175" s="998">
        <f t="shared" si="193"/>
        <v>1</v>
      </c>
      <c r="AK2175" s="998">
        <f t="shared" si="194"/>
        <v>1</v>
      </c>
    </row>
    <row r="2176" spans="1:37" ht="16.5">
      <c r="A2176" s="1055"/>
      <c r="B2176" s="29">
        <f t="shared" si="192"/>
        <v>2174</v>
      </c>
      <c r="C2176" s="29" t="s">
        <v>3719</v>
      </c>
      <c r="D2176" s="106" t="s">
        <v>4275</v>
      </c>
      <c r="E2176" s="106" t="s">
        <v>4275</v>
      </c>
      <c r="F2176" s="106" t="s">
        <v>947</v>
      </c>
      <c r="G2176" s="29" t="s">
        <v>4277</v>
      </c>
      <c r="H2176" s="1020" t="s">
        <v>949</v>
      </c>
      <c r="I2176" s="1020" t="s">
        <v>949</v>
      </c>
      <c r="J2176" s="1020" t="s">
        <v>949</v>
      </c>
      <c r="K2176" s="1020" t="s">
        <v>949</v>
      </c>
      <c r="L2176" s="1020" t="s">
        <v>949</v>
      </c>
      <c r="M2176" s="1020" t="s">
        <v>949</v>
      </c>
      <c r="N2176" s="1070" t="s">
        <v>949</v>
      </c>
      <c r="O2176" s="1070" t="s">
        <v>949</v>
      </c>
      <c r="P2176" s="1070" t="s">
        <v>949</v>
      </c>
      <c r="Q2176" s="1070" t="s">
        <v>949</v>
      </c>
      <c r="R2176" s="29" t="s">
        <v>949</v>
      </c>
      <c r="S2176" s="29" t="s">
        <v>949</v>
      </c>
      <c r="T2176" s="29" t="s">
        <v>949</v>
      </c>
      <c r="U2176" s="29" t="s">
        <v>949</v>
      </c>
      <c r="V2176" s="29" t="s">
        <v>949</v>
      </c>
      <c r="W2176" s="29" t="s">
        <v>949</v>
      </c>
      <c r="X2176" s="29" t="s">
        <v>949</v>
      </c>
      <c r="Y2176" s="29" t="s">
        <v>949</v>
      </c>
      <c r="Z2176" s="29" t="s">
        <v>949</v>
      </c>
      <c r="AA2176" s="29" t="s">
        <v>949</v>
      </c>
      <c r="AB2176" s="29" t="s">
        <v>949</v>
      </c>
      <c r="AC2176" s="29" t="s">
        <v>949</v>
      </c>
      <c r="AD2176" s="29" t="s">
        <v>949</v>
      </c>
      <c r="AE2176" s="998" t="s">
        <v>976</v>
      </c>
      <c r="AF2176" s="998" t="s">
        <v>132</v>
      </c>
      <c r="AG2176" s="29"/>
      <c r="AH2176" s="29"/>
      <c r="AI2176" s="998"/>
      <c r="AJ2176" s="998">
        <f t="shared" si="193"/>
        <v>1</v>
      </c>
      <c r="AK2176" s="998">
        <f t="shared" si="194"/>
        <v>1</v>
      </c>
    </row>
    <row r="2177" spans="1:37" ht="16.5">
      <c r="A2177" s="1055"/>
      <c r="B2177" s="29">
        <f t="shared" si="192"/>
        <v>2175</v>
      </c>
      <c r="C2177" s="29" t="s">
        <v>3719</v>
      </c>
      <c r="D2177" s="106" t="s">
        <v>4278</v>
      </c>
      <c r="E2177" s="106" t="s">
        <v>4278</v>
      </c>
      <c r="F2177" s="106" t="s">
        <v>947</v>
      </c>
      <c r="G2177" s="29" t="s">
        <v>4280</v>
      </c>
      <c r="H2177" s="1020" t="s">
        <v>949</v>
      </c>
      <c r="I2177" s="1020" t="s">
        <v>949</v>
      </c>
      <c r="J2177" s="1020" t="s">
        <v>949</v>
      </c>
      <c r="K2177" s="1020" t="s">
        <v>949</v>
      </c>
      <c r="L2177" s="1020" t="s">
        <v>949</v>
      </c>
      <c r="M2177" s="1020" t="s">
        <v>949</v>
      </c>
      <c r="N2177" s="1070" t="s">
        <v>949</v>
      </c>
      <c r="O2177" s="1070" t="s">
        <v>949</v>
      </c>
      <c r="P2177" s="1070" t="s">
        <v>949</v>
      </c>
      <c r="Q2177" s="1070" t="s">
        <v>949</v>
      </c>
      <c r="R2177" s="29" t="s">
        <v>949</v>
      </c>
      <c r="S2177" s="29" t="s">
        <v>949</v>
      </c>
      <c r="T2177" s="29" t="s">
        <v>949</v>
      </c>
      <c r="U2177" s="29" t="s">
        <v>949</v>
      </c>
      <c r="V2177" s="29" t="s">
        <v>949</v>
      </c>
      <c r="W2177" s="29" t="s">
        <v>949</v>
      </c>
      <c r="X2177" s="29" t="s">
        <v>949</v>
      </c>
      <c r="Y2177" s="29" t="s">
        <v>949</v>
      </c>
      <c r="Z2177" s="29" t="s">
        <v>949</v>
      </c>
      <c r="AA2177" s="29" t="s">
        <v>949</v>
      </c>
      <c r="AB2177" s="29" t="s">
        <v>949</v>
      </c>
      <c r="AC2177" s="29" t="s">
        <v>949</v>
      </c>
      <c r="AD2177" s="29" t="s">
        <v>949</v>
      </c>
      <c r="AE2177" s="29" t="s">
        <v>989</v>
      </c>
      <c r="AF2177" s="998" t="s">
        <v>132</v>
      </c>
      <c r="AG2177" s="998"/>
      <c r="AH2177" s="29"/>
      <c r="AI2177" s="998"/>
      <c r="AJ2177" s="998">
        <f t="shared" si="193"/>
        <v>1</v>
      </c>
      <c r="AK2177" s="998">
        <f t="shared" si="194"/>
        <v>1</v>
      </c>
    </row>
    <row r="2178" spans="1:37" ht="16.5">
      <c r="A2178" s="1055"/>
      <c r="B2178" s="29">
        <f t="shared" si="192"/>
        <v>2176</v>
      </c>
      <c r="C2178" s="29" t="s">
        <v>3719</v>
      </c>
      <c r="D2178" s="106" t="s">
        <v>4307</v>
      </c>
      <c r="E2178" s="106" t="s">
        <v>4307</v>
      </c>
      <c r="F2178" s="106" t="s">
        <v>947</v>
      </c>
      <c r="G2178" s="29" t="s">
        <v>4309</v>
      </c>
      <c r="H2178" s="1020" t="s">
        <v>949</v>
      </c>
      <c r="I2178" s="1020" t="s">
        <v>949</v>
      </c>
      <c r="J2178" s="1020" t="s">
        <v>949</v>
      </c>
      <c r="K2178" s="1020" t="s">
        <v>949</v>
      </c>
      <c r="L2178" s="1020" t="s">
        <v>949</v>
      </c>
      <c r="M2178" s="1020" t="s">
        <v>949</v>
      </c>
      <c r="N2178" s="1070" t="s">
        <v>949</v>
      </c>
      <c r="O2178" s="1070" t="s">
        <v>949</v>
      </c>
      <c r="P2178" s="1070" t="s">
        <v>949</v>
      </c>
      <c r="Q2178" s="1070" t="s">
        <v>949</v>
      </c>
      <c r="R2178" s="29" t="s">
        <v>949</v>
      </c>
      <c r="S2178" s="29" t="s">
        <v>949</v>
      </c>
      <c r="T2178" s="29" t="s">
        <v>949</v>
      </c>
      <c r="U2178" s="29" t="s">
        <v>949</v>
      </c>
      <c r="V2178" s="29" t="s">
        <v>949</v>
      </c>
      <c r="W2178" s="29" t="s">
        <v>949</v>
      </c>
      <c r="X2178" s="29" t="s">
        <v>949</v>
      </c>
      <c r="Y2178" s="29" t="s">
        <v>949</v>
      </c>
      <c r="Z2178" s="29" t="s">
        <v>949</v>
      </c>
      <c r="AA2178" s="29" t="s">
        <v>949</v>
      </c>
      <c r="AB2178" s="29" t="s">
        <v>949</v>
      </c>
      <c r="AC2178" s="29" t="s">
        <v>949</v>
      </c>
      <c r="AD2178" s="29" t="s">
        <v>949</v>
      </c>
      <c r="AE2178" s="998" t="s">
        <v>976</v>
      </c>
      <c r="AF2178" s="998" t="s">
        <v>132</v>
      </c>
      <c r="AG2178" s="29"/>
      <c r="AH2178" s="29"/>
      <c r="AI2178" s="998"/>
      <c r="AJ2178" s="998">
        <f t="shared" si="193"/>
        <v>1</v>
      </c>
      <c r="AK2178" s="998">
        <f t="shared" si="194"/>
        <v>1</v>
      </c>
    </row>
    <row r="2179" spans="1:37" ht="16.5">
      <c r="A2179" s="1055"/>
      <c r="B2179" s="29">
        <f t="shared" si="192"/>
        <v>2177</v>
      </c>
      <c r="C2179" s="29" t="s">
        <v>3719</v>
      </c>
      <c r="D2179" s="106" t="s">
        <v>4310</v>
      </c>
      <c r="E2179" s="106" t="s">
        <v>4310</v>
      </c>
      <c r="F2179" s="106" t="s">
        <v>947</v>
      </c>
      <c r="G2179" s="29" t="s">
        <v>4312</v>
      </c>
      <c r="H2179" s="1020" t="s">
        <v>949</v>
      </c>
      <c r="I2179" s="1020" t="s">
        <v>949</v>
      </c>
      <c r="J2179" s="1020" t="s">
        <v>949</v>
      </c>
      <c r="K2179" s="1020" t="s">
        <v>949</v>
      </c>
      <c r="L2179" s="1020" t="s">
        <v>949</v>
      </c>
      <c r="M2179" s="1020" t="s">
        <v>949</v>
      </c>
      <c r="N2179" s="1070" t="s">
        <v>949</v>
      </c>
      <c r="O2179" s="1070" t="s">
        <v>949</v>
      </c>
      <c r="P2179" s="1070" t="s">
        <v>949</v>
      </c>
      <c r="Q2179" s="1070" t="s">
        <v>949</v>
      </c>
      <c r="R2179" s="29" t="s">
        <v>949</v>
      </c>
      <c r="S2179" s="29" t="s">
        <v>949</v>
      </c>
      <c r="T2179" s="29" t="s">
        <v>949</v>
      </c>
      <c r="U2179" s="29" t="s">
        <v>949</v>
      </c>
      <c r="V2179" s="29" t="s">
        <v>949</v>
      </c>
      <c r="W2179" s="29" t="s">
        <v>949</v>
      </c>
      <c r="X2179" s="29" t="s">
        <v>949</v>
      </c>
      <c r="Y2179" s="29" t="s">
        <v>949</v>
      </c>
      <c r="Z2179" s="29" t="s">
        <v>949</v>
      </c>
      <c r="AA2179" s="29" t="s">
        <v>949</v>
      </c>
      <c r="AB2179" s="29" t="s">
        <v>949</v>
      </c>
      <c r="AC2179" s="29" t="s">
        <v>949</v>
      </c>
      <c r="AD2179" s="29" t="s">
        <v>949</v>
      </c>
      <c r="AE2179" s="998" t="s">
        <v>976</v>
      </c>
      <c r="AF2179" s="998" t="s">
        <v>132</v>
      </c>
      <c r="AG2179" s="29"/>
      <c r="AH2179" s="29"/>
      <c r="AI2179" s="998"/>
      <c r="AJ2179" s="998">
        <f t="shared" si="193"/>
        <v>1</v>
      </c>
      <c r="AK2179" s="998">
        <f t="shared" si="194"/>
        <v>1</v>
      </c>
    </row>
    <row r="2180" spans="1:37" ht="16.5">
      <c r="A2180" s="1055"/>
      <c r="B2180" s="29">
        <f t="shared" si="192"/>
        <v>2178</v>
      </c>
      <c r="C2180" s="29" t="s">
        <v>3719</v>
      </c>
      <c r="D2180" s="106" t="s">
        <v>4613</v>
      </c>
      <c r="E2180" s="106" t="s">
        <v>4613</v>
      </c>
      <c r="F2180" s="106" t="s">
        <v>947</v>
      </c>
      <c r="G2180" s="29" t="s">
        <v>4615</v>
      </c>
      <c r="H2180" s="1020" t="s">
        <v>949</v>
      </c>
      <c r="I2180" s="1020" t="s">
        <v>949</v>
      </c>
      <c r="J2180" s="1020" t="s">
        <v>949</v>
      </c>
      <c r="K2180" s="1020" t="s">
        <v>949</v>
      </c>
      <c r="L2180" s="1020" t="s">
        <v>949</v>
      </c>
      <c r="M2180" s="1020" t="s">
        <v>949</v>
      </c>
      <c r="N2180" s="1070" t="s">
        <v>949</v>
      </c>
      <c r="O2180" s="1070" t="s">
        <v>949</v>
      </c>
      <c r="P2180" s="1070" t="s">
        <v>949</v>
      </c>
      <c r="Q2180" s="1070" t="s">
        <v>949</v>
      </c>
      <c r="R2180" s="29" t="s">
        <v>949</v>
      </c>
      <c r="S2180" s="29" t="s">
        <v>949</v>
      </c>
      <c r="T2180" s="29" t="s">
        <v>949</v>
      </c>
      <c r="U2180" s="29" t="s">
        <v>949</v>
      </c>
      <c r="V2180" s="29" t="s">
        <v>949</v>
      </c>
      <c r="W2180" s="29" t="s">
        <v>949</v>
      </c>
      <c r="X2180" s="29" t="s">
        <v>949</v>
      </c>
      <c r="Y2180" s="29" t="s">
        <v>949</v>
      </c>
      <c r="Z2180" s="29" t="s">
        <v>949</v>
      </c>
      <c r="AA2180" s="29" t="s">
        <v>949</v>
      </c>
      <c r="AB2180" s="29" t="s">
        <v>949</v>
      </c>
      <c r="AC2180" s="29" t="s">
        <v>949</v>
      </c>
      <c r="AD2180" s="29" t="s">
        <v>949</v>
      </c>
      <c r="AE2180" s="998" t="s">
        <v>976</v>
      </c>
      <c r="AF2180" s="998" t="s">
        <v>132</v>
      </c>
      <c r="AG2180" s="29"/>
      <c r="AH2180" s="29"/>
      <c r="AI2180" s="998"/>
      <c r="AJ2180" s="998">
        <f t="shared" si="193"/>
        <v>1</v>
      </c>
      <c r="AK2180" s="998">
        <f t="shared" si="194"/>
        <v>1</v>
      </c>
    </row>
    <row r="2181" spans="1:37" ht="16.5">
      <c r="A2181" s="1055"/>
      <c r="B2181" s="29">
        <f t="shared" si="192"/>
        <v>2179</v>
      </c>
      <c r="C2181" s="29" t="s">
        <v>3719</v>
      </c>
      <c r="D2181" s="106" t="s">
        <v>4289</v>
      </c>
      <c r="E2181" s="106" t="s">
        <v>4289</v>
      </c>
      <c r="F2181" s="106" t="s">
        <v>947</v>
      </c>
      <c r="G2181" s="29" t="s">
        <v>4291</v>
      </c>
      <c r="H2181" s="1020" t="s">
        <v>949</v>
      </c>
      <c r="I2181" s="1020" t="s">
        <v>949</v>
      </c>
      <c r="J2181" s="1020" t="s">
        <v>949</v>
      </c>
      <c r="K2181" s="1020" t="s">
        <v>949</v>
      </c>
      <c r="L2181" s="1020" t="s">
        <v>949</v>
      </c>
      <c r="M2181" s="1020" t="s">
        <v>949</v>
      </c>
      <c r="N2181" s="1070" t="s">
        <v>949</v>
      </c>
      <c r="O2181" s="1070" t="s">
        <v>949</v>
      </c>
      <c r="P2181" s="1070" t="s">
        <v>949</v>
      </c>
      <c r="Q2181" s="1070" t="s">
        <v>949</v>
      </c>
      <c r="R2181" s="29" t="s">
        <v>949</v>
      </c>
      <c r="S2181" s="29" t="s">
        <v>949</v>
      </c>
      <c r="T2181" s="29" t="s">
        <v>949</v>
      </c>
      <c r="U2181" s="29" t="s">
        <v>949</v>
      </c>
      <c r="V2181" s="29" t="s">
        <v>949</v>
      </c>
      <c r="W2181" s="29" t="s">
        <v>949</v>
      </c>
      <c r="X2181" s="29" t="s">
        <v>949</v>
      </c>
      <c r="Y2181" s="29" t="s">
        <v>949</v>
      </c>
      <c r="Z2181" s="29" t="s">
        <v>949</v>
      </c>
      <c r="AA2181" s="29" t="s">
        <v>949</v>
      </c>
      <c r="AB2181" s="29" t="s">
        <v>949</v>
      </c>
      <c r="AC2181" s="29" t="s">
        <v>949</v>
      </c>
      <c r="AD2181" s="29" t="s">
        <v>949</v>
      </c>
      <c r="AE2181" s="998" t="s">
        <v>976</v>
      </c>
      <c r="AF2181" s="998" t="s">
        <v>132</v>
      </c>
      <c r="AG2181" s="29"/>
      <c r="AH2181" s="29"/>
      <c r="AI2181" s="998"/>
      <c r="AJ2181" s="998">
        <f t="shared" si="193"/>
        <v>1</v>
      </c>
      <c r="AK2181" s="998">
        <f t="shared" si="194"/>
        <v>1</v>
      </c>
    </row>
    <row r="2182" spans="1:37" ht="16.5">
      <c r="A2182" s="1055"/>
      <c r="B2182" s="29">
        <f t="shared" si="192"/>
        <v>2180</v>
      </c>
      <c r="C2182" s="29" t="s">
        <v>3719</v>
      </c>
      <c r="D2182" s="106" t="s">
        <v>4619</v>
      </c>
      <c r="E2182" s="106" t="s">
        <v>4619</v>
      </c>
      <c r="F2182" s="106" t="s">
        <v>947</v>
      </c>
      <c r="G2182" s="29" t="s">
        <v>4621</v>
      </c>
      <c r="H2182" s="1020" t="s">
        <v>949</v>
      </c>
      <c r="I2182" s="1020" t="s">
        <v>949</v>
      </c>
      <c r="J2182" s="1020" t="s">
        <v>949</v>
      </c>
      <c r="K2182" s="1020" t="s">
        <v>949</v>
      </c>
      <c r="L2182" s="1020" t="s">
        <v>949</v>
      </c>
      <c r="M2182" s="1020" t="s">
        <v>949</v>
      </c>
      <c r="N2182" s="1070" t="s">
        <v>949</v>
      </c>
      <c r="O2182" s="1070" t="s">
        <v>949</v>
      </c>
      <c r="P2182" s="1070" t="s">
        <v>949</v>
      </c>
      <c r="Q2182" s="1070" t="s">
        <v>949</v>
      </c>
      <c r="R2182" s="29" t="s">
        <v>949</v>
      </c>
      <c r="S2182" s="29" t="s">
        <v>949</v>
      </c>
      <c r="T2182" s="29" t="s">
        <v>949</v>
      </c>
      <c r="U2182" s="29" t="s">
        <v>949</v>
      </c>
      <c r="V2182" s="29" t="s">
        <v>949</v>
      </c>
      <c r="W2182" s="29" t="s">
        <v>949</v>
      </c>
      <c r="X2182" s="29" t="s">
        <v>949</v>
      </c>
      <c r="Y2182" s="29" t="s">
        <v>949</v>
      </c>
      <c r="Z2182" s="29" t="s">
        <v>949</v>
      </c>
      <c r="AA2182" s="29" t="s">
        <v>949</v>
      </c>
      <c r="AB2182" s="29" t="s">
        <v>949</v>
      </c>
      <c r="AC2182" s="29" t="s">
        <v>949</v>
      </c>
      <c r="AD2182" s="29" t="s">
        <v>949</v>
      </c>
      <c r="AE2182" s="29" t="s">
        <v>989</v>
      </c>
      <c r="AF2182" s="998" t="s">
        <v>132</v>
      </c>
      <c r="AG2182" s="29"/>
      <c r="AH2182" s="29"/>
      <c r="AI2182" s="998"/>
      <c r="AJ2182" s="998">
        <f t="shared" si="193"/>
        <v>1</v>
      </c>
      <c r="AK2182" s="998">
        <f t="shared" si="194"/>
        <v>1</v>
      </c>
    </row>
    <row r="2183" spans="1:37" ht="16.5">
      <c r="A2183" s="1055"/>
      <c r="B2183" s="29">
        <f t="shared" si="192"/>
        <v>2181</v>
      </c>
      <c r="C2183" s="29" t="s">
        <v>3719</v>
      </c>
      <c r="D2183" s="106" t="s">
        <v>4320</v>
      </c>
      <c r="E2183" s="106" t="s">
        <v>4320</v>
      </c>
      <c r="F2183" s="106" t="s">
        <v>947</v>
      </c>
      <c r="G2183" s="29" t="s">
        <v>4322</v>
      </c>
      <c r="H2183" s="1020" t="s">
        <v>949</v>
      </c>
      <c r="I2183" s="1020" t="s">
        <v>949</v>
      </c>
      <c r="J2183" s="1020" t="s">
        <v>949</v>
      </c>
      <c r="K2183" s="1020" t="s">
        <v>949</v>
      </c>
      <c r="L2183" s="1020" t="s">
        <v>949</v>
      </c>
      <c r="M2183" s="1020" t="s">
        <v>949</v>
      </c>
      <c r="N2183" s="1070" t="s">
        <v>949</v>
      </c>
      <c r="O2183" s="1070" t="s">
        <v>949</v>
      </c>
      <c r="P2183" s="1070" t="s">
        <v>949</v>
      </c>
      <c r="Q2183" s="1070" t="s">
        <v>949</v>
      </c>
      <c r="R2183" s="29" t="s">
        <v>949</v>
      </c>
      <c r="S2183" s="29" t="s">
        <v>949</v>
      </c>
      <c r="T2183" s="29" t="s">
        <v>949</v>
      </c>
      <c r="U2183" s="29" t="s">
        <v>949</v>
      </c>
      <c r="V2183" s="29" t="s">
        <v>949</v>
      </c>
      <c r="W2183" s="29" t="s">
        <v>949</v>
      </c>
      <c r="X2183" s="29" t="s">
        <v>949</v>
      </c>
      <c r="Y2183" s="29" t="s">
        <v>949</v>
      </c>
      <c r="Z2183" s="29" t="s">
        <v>949</v>
      </c>
      <c r="AA2183" s="29" t="s">
        <v>949</v>
      </c>
      <c r="AB2183" s="29" t="s">
        <v>949</v>
      </c>
      <c r="AC2183" s="29" t="s">
        <v>949</v>
      </c>
      <c r="AD2183" s="29" t="s">
        <v>949</v>
      </c>
      <c r="AE2183" s="29" t="s">
        <v>989</v>
      </c>
      <c r="AF2183" s="998" t="s">
        <v>132</v>
      </c>
      <c r="AG2183" s="998"/>
      <c r="AH2183" s="29"/>
      <c r="AI2183" s="998"/>
      <c r="AJ2183" s="998">
        <f t="shared" si="193"/>
        <v>1</v>
      </c>
      <c r="AK2183" s="998">
        <f t="shared" si="194"/>
        <v>1</v>
      </c>
    </row>
    <row r="2184" spans="1:37" ht="16.5">
      <c r="A2184" s="1018"/>
      <c r="B2184" s="29">
        <f t="shared" si="192"/>
        <v>2182</v>
      </c>
      <c r="C2184" s="29" t="s">
        <v>3719</v>
      </c>
      <c r="D2184" s="106" t="s">
        <v>8395</v>
      </c>
      <c r="E2184" s="106" t="s">
        <v>8395</v>
      </c>
      <c r="F2184" s="106" t="s">
        <v>947</v>
      </c>
      <c r="G2184" s="29" t="s">
        <v>8396</v>
      </c>
      <c r="H2184" s="29" t="s">
        <v>949</v>
      </c>
      <c r="I2184" s="29" t="s">
        <v>949</v>
      </c>
      <c r="J2184" s="29" t="s">
        <v>949</v>
      </c>
      <c r="K2184" s="29" t="s">
        <v>949</v>
      </c>
      <c r="L2184" s="29" t="s">
        <v>949</v>
      </c>
      <c r="M2184" s="29" t="s">
        <v>949</v>
      </c>
      <c r="N2184" s="106" t="s">
        <v>949</v>
      </c>
      <c r="O2184" s="106" t="s">
        <v>949</v>
      </c>
      <c r="P2184" s="106" t="s">
        <v>949</v>
      </c>
      <c r="Q2184" s="106" t="s">
        <v>949</v>
      </c>
      <c r="R2184" s="29" t="s">
        <v>949</v>
      </c>
      <c r="S2184" s="998" t="s">
        <v>949</v>
      </c>
      <c r="T2184" s="998" t="s">
        <v>949</v>
      </c>
      <c r="U2184" s="998" t="s">
        <v>949</v>
      </c>
      <c r="V2184" s="998" t="s">
        <v>949</v>
      </c>
      <c r="W2184" s="998" t="s">
        <v>949</v>
      </c>
      <c r="X2184" s="998" t="s">
        <v>949</v>
      </c>
      <c r="Y2184" s="998" t="s">
        <v>949</v>
      </c>
      <c r="Z2184" s="998" t="s">
        <v>949</v>
      </c>
      <c r="AA2184" s="998" t="s">
        <v>949</v>
      </c>
      <c r="AB2184" s="998" t="s">
        <v>949</v>
      </c>
      <c r="AC2184" s="998" t="s">
        <v>949</v>
      </c>
      <c r="AD2184" s="998" t="s">
        <v>949</v>
      </c>
      <c r="AE2184" s="998"/>
      <c r="AF2184" s="998" t="s">
        <v>132</v>
      </c>
      <c r="AG2184" s="998" t="s">
        <v>6330</v>
      </c>
      <c r="AH2184" s="998"/>
      <c r="AI2184" s="998"/>
      <c r="AJ2184" s="998">
        <f t="shared" si="193"/>
        <v>1</v>
      </c>
      <c r="AK2184" s="998">
        <f t="shared" si="194"/>
        <v>1</v>
      </c>
    </row>
    <row r="2185" spans="1:37" ht="16.5">
      <c r="A2185" s="1018"/>
      <c r="B2185" s="29">
        <f t="shared" si="192"/>
        <v>2183</v>
      </c>
      <c r="C2185" s="29" t="s">
        <v>3719</v>
      </c>
      <c r="D2185" s="106" t="s">
        <v>8397</v>
      </c>
      <c r="E2185" s="106" t="s">
        <v>8397</v>
      </c>
      <c r="F2185" s="106" t="s">
        <v>947</v>
      </c>
      <c r="G2185" s="29" t="s">
        <v>8398</v>
      </c>
      <c r="H2185" s="29" t="s">
        <v>949</v>
      </c>
      <c r="I2185" s="29" t="s">
        <v>949</v>
      </c>
      <c r="J2185" s="29" t="s">
        <v>949</v>
      </c>
      <c r="K2185" s="29" t="s">
        <v>949</v>
      </c>
      <c r="L2185" s="29" t="s">
        <v>949</v>
      </c>
      <c r="M2185" s="29" t="s">
        <v>949</v>
      </c>
      <c r="N2185" s="106" t="s">
        <v>949</v>
      </c>
      <c r="O2185" s="106" t="s">
        <v>949</v>
      </c>
      <c r="P2185" s="106" t="s">
        <v>949</v>
      </c>
      <c r="Q2185" s="106" t="s">
        <v>949</v>
      </c>
      <c r="R2185" s="29" t="s">
        <v>949</v>
      </c>
      <c r="S2185" s="998" t="s">
        <v>949</v>
      </c>
      <c r="T2185" s="998" t="s">
        <v>949</v>
      </c>
      <c r="U2185" s="998" t="s">
        <v>949</v>
      </c>
      <c r="V2185" s="998" t="s">
        <v>949</v>
      </c>
      <c r="W2185" s="998" t="s">
        <v>949</v>
      </c>
      <c r="X2185" s="998" t="s">
        <v>949</v>
      </c>
      <c r="Y2185" s="998" t="s">
        <v>949</v>
      </c>
      <c r="Z2185" s="998" t="s">
        <v>949</v>
      </c>
      <c r="AA2185" s="998" t="s">
        <v>949</v>
      </c>
      <c r="AB2185" s="998" t="s">
        <v>949</v>
      </c>
      <c r="AC2185" s="998" t="s">
        <v>949</v>
      </c>
      <c r="AD2185" s="998" t="s">
        <v>949</v>
      </c>
      <c r="AE2185" s="998"/>
      <c r="AF2185" s="998" t="s">
        <v>132</v>
      </c>
      <c r="AG2185" s="998" t="s">
        <v>6330</v>
      </c>
      <c r="AH2185" s="998"/>
      <c r="AI2185" s="998"/>
      <c r="AJ2185" s="998">
        <f t="shared" si="193"/>
        <v>1</v>
      </c>
      <c r="AK2185" s="998">
        <f t="shared" si="194"/>
        <v>1</v>
      </c>
    </row>
    <row r="2186" spans="1:37" ht="16.5">
      <c r="A2186" s="1018"/>
      <c r="B2186" s="29">
        <f t="shared" si="192"/>
        <v>2184</v>
      </c>
      <c r="C2186" s="29" t="s">
        <v>3719</v>
      </c>
      <c r="D2186" s="106" t="s">
        <v>8399</v>
      </c>
      <c r="E2186" s="106" t="s">
        <v>8399</v>
      </c>
      <c r="F2186" s="106" t="s">
        <v>947</v>
      </c>
      <c r="G2186" s="29" t="s">
        <v>8400</v>
      </c>
      <c r="H2186" s="29" t="s">
        <v>949</v>
      </c>
      <c r="I2186" s="29" t="s">
        <v>949</v>
      </c>
      <c r="J2186" s="29" t="s">
        <v>949</v>
      </c>
      <c r="K2186" s="29" t="s">
        <v>949</v>
      </c>
      <c r="L2186" s="29" t="s">
        <v>949</v>
      </c>
      <c r="M2186" s="29" t="s">
        <v>949</v>
      </c>
      <c r="N2186" s="106" t="s">
        <v>949</v>
      </c>
      <c r="O2186" s="106" t="s">
        <v>949</v>
      </c>
      <c r="P2186" s="106" t="s">
        <v>949</v>
      </c>
      <c r="Q2186" s="106" t="s">
        <v>949</v>
      </c>
      <c r="R2186" s="29" t="s">
        <v>949</v>
      </c>
      <c r="S2186" s="998" t="s">
        <v>949</v>
      </c>
      <c r="T2186" s="998" t="s">
        <v>949</v>
      </c>
      <c r="U2186" s="998" t="s">
        <v>949</v>
      </c>
      <c r="V2186" s="998" t="s">
        <v>949</v>
      </c>
      <c r="W2186" s="998" t="s">
        <v>949</v>
      </c>
      <c r="X2186" s="998" t="s">
        <v>949</v>
      </c>
      <c r="Y2186" s="998" t="s">
        <v>949</v>
      </c>
      <c r="Z2186" s="998" t="s">
        <v>949</v>
      </c>
      <c r="AA2186" s="998" t="s">
        <v>949</v>
      </c>
      <c r="AB2186" s="998" t="s">
        <v>949</v>
      </c>
      <c r="AC2186" s="998" t="s">
        <v>949</v>
      </c>
      <c r="AD2186" s="998" t="s">
        <v>949</v>
      </c>
      <c r="AE2186" s="998"/>
      <c r="AF2186" s="998" t="s">
        <v>132</v>
      </c>
      <c r="AG2186" s="998" t="s">
        <v>6330</v>
      </c>
      <c r="AH2186" s="998"/>
      <c r="AI2186" s="998"/>
      <c r="AJ2186" s="998">
        <f t="shared" si="193"/>
        <v>1</v>
      </c>
      <c r="AK2186" s="998">
        <f t="shared" si="194"/>
        <v>1</v>
      </c>
    </row>
    <row r="2187" spans="1:37" ht="16.5">
      <c r="A2187" s="1018"/>
      <c r="B2187" s="29">
        <f t="shared" si="192"/>
        <v>2185</v>
      </c>
      <c r="C2187" s="29" t="s">
        <v>3719</v>
      </c>
      <c r="D2187" s="106" t="s">
        <v>8401</v>
      </c>
      <c r="E2187" s="106" t="s">
        <v>8401</v>
      </c>
      <c r="F2187" s="106" t="s">
        <v>947</v>
      </c>
      <c r="G2187" s="29" t="s">
        <v>8402</v>
      </c>
      <c r="H2187" s="29" t="s">
        <v>949</v>
      </c>
      <c r="I2187" s="29" t="s">
        <v>949</v>
      </c>
      <c r="J2187" s="29" t="s">
        <v>949</v>
      </c>
      <c r="K2187" s="29" t="s">
        <v>949</v>
      </c>
      <c r="L2187" s="29" t="s">
        <v>949</v>
      </c>
      <c r="M2187" s="29" t="s">
        <v>949</v>
      </c>
      <c r="N2187" s="106" t="s">
        <v>949</v>
      </c>
      <c r="O2187" s="106" t="s">
        <v>949</v>
      </c>
      <c r="P2187" s="106" t="s">
        <v>949</v>
      </c>
      <c r="Q2187" s="106" t="s">
        <v>949</v>
      </c>
      <c r="R2187" s="29" t="s">
        <v>949</v>
      </c>
      <c r="S2187" s="998" t="s">
        <v>949</v>
      </c>
      <c r="T2187" s="998" t="s">
        <v>949</v>
      </c>
      <c r="U2187" s="998" t="s">
        <v>949</v>
      </c>
      <c r="V2187" s="998" t="s">
        <v>949</v>
      </c>
      <c r="W2187" s="998" t="s">
        <v>949</v>
      </c>
      <c r="X2187" s="998" t="s">
        <v>949</v>
      </c>
      <c r="Y2187" s="998" t="s">
        <v>949</v>
      </c>
      <c r="Z2187" s="998" t="s">
        <v>949</v>
      </c>
      <c r="AA2187" s="998" t="s">
        <v>949</v>
      </c>
      <c r="AB2187" s="998" t="s">
        <v>949</v>
      </c>
      <c r="AC2187" s="998" t="s">
        <v>949</v>
      </c>
      <c r="AD2187" s="998" t="s">
        <v>949</v>
      </c>
      <c r="AE2187" s="998"/>
      <c r="AF2187" s="998" t="s">
        <v>132</v>
      </c>
      <c r="AG2187" s="998" t="s">
        <v>6330</v>
      </c>
      <c r="AH2187" s="998"/>
      <c r="AI2187" s="998"/>
      <c r="AJ2187" s="998">
        <f t="shared" si="193"/>
        <v>1</v>
      </c>
      <c r="AK2187" s="998">
        <f t="shared" si="194"/>
        <v>1</v>
      </c>
    </row>
    <row r="2188" spans="1:37" ht="16.5">
      <c r="A2188" s="1018"/>
      <c r="B2188" s="29">
        <f t="shared" si="192"/>
        <v>2186</v>
      </c>
      <c r="C2188" s="29" t="s">
        <v>3719</v>
      </c>
      <c r="D2188" s="106" t="s">
        <v>8403</v>
      </c>
      <c r="E2188" s="106" t="s">
        <v>8403</v>
      </c>
      <c r="F2188" s="106" t="s">
        <v>947</v>
      </c>
      <c r="G2188" s="29" t="s">
        <v>8404</v>
      </c>
      <c r="H2188" s="29" t="s">
        <v>949</v>
      </c>
      <c r="I2188" s="29" t="s">
        <v>949</v>
      </c>
      <c r="J2188" s="29" t="s">
        <v>949</v>
      </c>
      <c r="K2188" s="29" t="s">
        <v>949</v>
      </c>
      <c r="L2188" s="29" t="s">
        <v>949</v>
      </c>
      <c r="M2188" s="29" t="s">
        <v>949</v>
      </c>
      <c r="N2188" s="106" t="s">
        <v>949</v>
      </c>
      <c r="O2188" s="106" t="s">
        <v>949</v>
      </c>
      <c r="P2188" s="106" t="s">
        <v>949</v>
      </c>
      <c r="Q2188" s="106" t="s">
        <v>949</v>
      </c>
      <c r="R2188" s="29" t="s">
        <v>949</v>
      </c>
      <c r="S2188" s="998" t="s">
        <v>949</v>
      </c>
      <c r="T2188" s="998" t="s">
        <v>949</v>
      </c>
      <c r="U2188" s="998" t="s">
        <v>949</v>
      </c>
      <c r="V2188" s="998" t="s">
        <v>949</v>
      </c>
      <c r="W2188" s="998" t="s">
        <v>949</v>
      </c>
      <c r="X2188" s="998" t="s">
        <v>949</v>
      </c>
      <c r="Y2188" s="998" t="s">
        <v>949</v>
      </c>
      <c r="Z2188" s="998" t="s">
        <v>949</v>
      </c>
      <c r="AA2188" s="998" t="s">
        <v>949</v>
      </c>
      <c r="AB2188" s="998" t="s">
        <v>949</v>
      </c>
      <c r="AC2188" s="998" t="s">
        <v>949</v>
      </c>
      <c r="AD2188" s="998" t="s">
        <v>949</v>
      </c>
      <c r="AE2188" s="998"/>
      <c r="AF2188" s="998" t="s">
        <v>132</v>
      </c>
      <c r="AG2188" s="998" t="s">
        <v>6330</v>
      </c>
      <c r="AH2188" s="998"/>
      <c r="AI2188" s="998"/>
      <c r="AJ2188" s="998">
        <f t="shared" si="193"/>
        <v>1</v>
      </c>
      <c r="AK2188" s="998">
        <f t="shared" si="194"/>
        <v>1</v>
      </c>
    </row>
    <row r="2189" spans="1:37" ht="16.5">
      <c r="A2189" s="1018"/>
      <c r="B2189" s="29">
        <f t="shared" si="192"/>
        <v>2187</v>
      </c>
      <c r="C2189" s="29" t="s">
        <v>3719</v>
      </c>
      <c r="D2189" s="106" t="s">
        <v>8405</v>
      </c>
      <c r="E2189" s="106" t="s">
        <v>8405</v>
      </c>
      <c r="F2189" s="106" t="s">
        <v>947</v>
      </c>
      <c r="G2189" s="29" t="s">
        <v>8406</v>
      </c>
      <c r="H2189" s="29" t="s">
        <v>949</v>
      </c>
      <c r="I2189" s="29" t="s">
        <v>949</v>
      </c>
      <c r="J2189" s="29" t="s">
        <v>949</v>
      </c>
      <c r="K2189" s="29" t="s">
        <v>949</v>
      </c>
      <c r="L2189" s="29" t="s">
        <v>949</v>
      </c>
      <c r="M2189" s="29" t="s">
        <v>949</v>
      </c>
      <c r="N2189" s="106" t="s">
        <v>949</v>
      </c>
      <c r="O2189" s="106" t="s">
        <v>949</v>
      </c>
      <c r="P2189" s="106" t="s">
        <v>949</v>
      </c>
      <c r="Q2189" s="106" t="s">
        <v>949</v>
      </c>
      <c r="R2189" s="29" t="s">
        <v>949</v>
      </c>
      <c r="S2189" s="998" t="s">
        <v>949</v>
      </c>
      <c r="T2189" s="998" t="s">
        <v>949</v>
      </c>
      <c r="U2189" s="998" t="s">
        <v>949</v>
      </c>
      <c r="V2189" s="998" t="s">
        <v>949</v>
      </c>
      <c r="W2189" s="998" t="s">
        <v>949</v>
      </c>
      <c r="X2189" s="998" t="s">
        <v>949</v>
      </c>
      <c r="Y2189" s="998" t="s">
        <v>949</v>
      </c>
      <c r="Z2189" s="998" t="s">
        <v>949</v>
      </c>
      <c r="AA2189" s="998" t="s">
        <v>949</v>
      </c>
      <c r="AB2189" s="998" t="s">
        <v>949</v>
      </c>
      <c r="AC2189" s="998" t="s">
        <v>949</v>
      </c>
      <c r="AD2189" s="998" t="s">
        <v>949</v>
      </c>
      <c r="AE2189" s="998"/>
      <c r="AF2189" s="998" t="s">
        <v>132</v>
      </c>
      <c r="AG2189" s="998" t="s">
        <v>6330</v>
      </c>
      <c r="AH2189" s="998"/>
      <c r="AI2189" s="998"/>
      <c r="AJ2189" s="998">
        <f t="shared" si="193"/>
        <v>1</v>
      </c>
      <c r="AK2189" s="998">
        <f t="shared" si="194"/>
        <v>1</v>
      </c>
    </row>
    <row r="2190" spans="1:37" ht="16.5">
      <c r="A2190" s="1018"/>
      <c r="B2190" s="29">
        <f t="shared" si="192"/>
        <v>2188</v>
      </c>
      <c r="C2190" s="29" t="s">
        <v>3719</v>
      </c>
      <c r="D2190" s="106" t="s">
        <v>8407</v>
      </c>
      <c r="E2190" s="106" t="s">
        <v>8407</v>
      </c>
      <c r="F2190" s="106" t="s">
        <v>947</v>
      </c>
      <c r="G2190" s="29" t="s">
        <v>8408</v>
      </c>
      <c r="H2190" s="29" t="s">
        <v>949</v>
      </c>
      <c r="I2190" s="29" t="s">
        <v>949</v>
      </c>
      <c r="J2190" s="29" t="s">
        <v>949</v>
      </c>
      <c r="K2190" s="29" t="s">
        <v>949</v>
      </c>
      <c r="L2190" s="29" t="s">
        <v>949</v>
      </c>
      <c r="M2190" s="29" t="s">
        <v>949</v>
      </c>
      <c r="N2190" s="106" t="s">
        <v>949</v>
      </c>
      <c r="O2190" s="106" t="s">
        <v>949</v>
      </c>
      <c r="P2190" s="106" t="s">
        <v>949</v>
      </c>
      <c r="Q2190" s="106" t="s">
        <v>949</v>
      </c>
      <c r="R2190" s="29" t="s">
        <v>949</v>
      </c>
      <c r="S2190" s="998" t="s">
        <v>949</v>
      </c>
      <c r="T2190" s="998" t="s">
        <v>949</v>
      </c>
      <c r="U2190" s="998" t="s">
        <v>949</v>
      </c>
      <c r="V2190" s="998" t="s">
        <v>949</v>
      </c>
      <c r="W2190" s="998" t="s">
        <v>949</v>
      </c>
      <c r="X2190" s="998" t="s">
        <v>949</v>
      </c>
      <c r="Y2190" s="998" t="s">
        <v>949</v>
      </c>
      <c r="Z2190" s="998" t="s">
        <v>949</v>
      </c>
      <c r="AA2190" s="998" t="s">
        <v>949</v>
      </c>
      <c r="AB2190" s="998" t="s">
        <v>949</v>
      </c>
      <c r="AC2190" s="998" t="s">
        <v>949</v>
      </c>
      <c r="AD2190" s="998" t="s">
        <v>949</v>
      </c>
      <c r="AE2190" s="998"/>
      <c r="AF2190" s="998" t="s">
        <v>132</v>
      </c>
      <c r="AG2190" s="998" t="s">
        <v>6330</v>
      </c>
      <c r="AH2190" s="998"/>
      <c r="AI2190" s="998"/>
      <c r="AJ2190" s="998">
        <f t="shared" si="193"/>
        <v>1</v>
      </c>
      <c r="AK2190" s="998">
        <f t="shared" si="194"/>
        <v>1</v>
      </c>
    </row>
    <row r="2191" spans="1:37" ht="16.5">
      <c r="A2191" s="1018"/>
      <c r="B2191" s="29">
        <f t="shared" si="192"/>
        <v>2189</v>
      </c>
      <c r="C2191" s="29" t="s">
        <v>3719</v>
      </c>
      <c r="D2191" s="106" t="s">
        <v>8409</v>
      </c>
      <c r="E2191" s="106" t="s">
        <v>8409</v>
      </c>
      <c r="F2191" s="106" t="s">
        <v>947</v>
      </c>
      <c r="G2191" s="29" t="s">
        <v>8410</v>
      </c>
      <c r="H2191" s="29" t="s">
        <v>949</v>
      </c>
      <c r="I2191" s="29" t="s">
        <v>949</v>
      </c>
      <c r="J2191" s="29" t="s">
        <v>949</v>
      </c>
      <c r="K2191" s="29" t="s">
        <v>949</v>
      </c>
      <c r="L2191" s="29" t="s">
        <v>949</v>
      </c>
      <c r="M2191" s="29" t="s">
        <v>949</v>
      </c>
      <c r="N2191" s="106" t="s">
        <v>949</v>
      </c>
      <c r="O2191" s="106" t="s">
        <v>949</v>
      </c>
      <c r="P2191" s="106" t="s">
        <v>949</v>
      </c>
      <c r="Q2191" s="106" t="s">
        <v>949</v>
      </c>
      <c r="R2191" s="29" t="s">
        <v>949</v>
      </c>
      <c r="S2191" s="998" t="s">
        <v>949</v>
      </c>
      <c r="T2191" s="998" t="s">
        <v>949</v>
      </c>
      <c r="U2191" s="998" t="s">
        <v>949</v>
      </c>
      <c r="V2191" s="998" t="s">
        <v>949</v>
      </c>
      <c r="W2191" s="998" t="s">
        <v>949</v>
      </c>
      <c r="X2191" s="998" t="s">
        <v>949</v>
      </c>
      <c r="Y2191" s="998" t="s">
        <v>949</v>
      </c>
      <c r="Z2191" s="998" t="s">
        <v>949</v>
      </c>
      <c r="AA2191" s="998" t="s">
        <v>949</v>
      </c>
      <c r="AB2191" s="998" t="s">
        <v>949</v>
      </c>
      <c r="AC2191" s="998" t="s">
        <v>949</v>
      </c>
      <c r="AD2191" s="998" t="s">
        <v>949</v>
      </c>
      <c r="AE2191" s="998"/>
      <c r="AF2191" s="998" t="s">
        <v>132</v>
      </c>
      <c r="AG2191" s="998" t="s">
        <v>6330</v>
      </c>
      <c r="AH2191" s="998"/>
      <c r="AI2191" s="998"/>
      <c r="AJ2191" s="998">
        <f t="shared" si="193"/>
        <v>1</v>
      </c>
      <c r="AK2191" s="998">
        <f t="shared" si="194"/>
        <v>1</v>
      </c>
    </row>
    <row r="2192" spans="1:37" ht="16.5">
      <c r="A2192" s="1018"/>
      <c r="B2192" s="29">
        <f t="shared" si="192"/>
        <v>2190</v>
      </c>
      <c r="C2192" s="29" t="s">
        <v>3719</v>
      </c>
      <c r="D2192" s="106" t="s">
        <v>8411</v>
      </c>
      <c r="E2192" s="106" t="s">
        <v>8411</v>
      </c>
      <c r="F2192" s="106" t="s">
        <v>947</v>
      </c>
      <c r="G2192" s="29" t="s">
        <v>8412</v>
      </c>
      <c r="H2192" s="29" t="s">
        <v>949</v>
      </c>
      <c r="I2192" s="29" t="s">
        <v>949</v>
      </c>
      <c r="J2192" s="29" t="s">
        <v>949</v>
      </c>
      <c r="K2192" s="29" t="s">
        <v>949</v>
      </c>
      <c r="L2192" s="29" t="s">
        <v>949</v>
      </c>
      <c r="M2192" s="29" t="s">
        <v>949</v>
      </c>
      <c r="N2192" s="106" t="s">
        <v>949</v>
      </c>
      <c r="O2192" s="106" t="s">
        <v>949</v>
      </c>
      <c r="P2192" s="106" t="s">
        <v>949</v>
      </c>
      <c r="Q2192" s="106" t="s">
        <v>949</v>
      </c>
      <c r="R2192" s="29" t="s">
        <v>949</v>
      </c>
      <c r="S2192" s="998" t="s">
        <v>949</v>
      </c>
      <c r="T2192" s="998" t="s">
        <v>949</v>
      </c>
      <c r="U2192" s="998" t="s">
        <v>949</v>
      </c>
      <c r="V2192" s="998" t="s">
        <v>949</v>
      </c>
      <c r="W2192" s="998" t="s">
        <v>949</v>
      </c>
      <c r="X2192" s="998" t="s">
        <v>949</v>
      </c>
      <c r="Y2192" s="998" t="s">
        <v>949</v>
      </c>
      <c r="Z2192" s="998" t="s">
        <v>949</v>
      </c>
      <c r="AA2192" s="998" t="s">
        <v>949</v>
      </c>
      <c r="AB2192" s="998" t="s">
        <v>949</v>
      </c>
      <c r="AC2192" s="998" t="s">
        <v>949</v>
      </c>
      <c r="AD2192" s="998" t="s">
        <v>949</v>
      </c>
      <c r="AE2192" s="998"/>
      <c r="AF2192" s="998" t="s">
        <v>132</v>
      </c>
      <c r="AG2192" s="998" t="s">
        <v>6330</v>
      </c>
      <c r="AH2192" s="998"/>
      <c r="AI2192" s="998"/>
      <c r="AJ2192" s="998">
        <f t="shared" si="193"/>
        <v>1</v>
      </c>
      <c r="AK2192" s="998">
        <f t="shared" si="194"/>
        <v>1</v>
      </c>
    </row>
    <row r="2193" spans="1:37" ht="16.5">
      <c r="A2193" s="1018"/>
      <c r="B2193" s="29">
        <f t="shared" si="192"/>
        <v>2191</v>
      </c>
      <c r="C2193" s="29" t="s">
        <v>3719</v>
      </c>
      <c r="D2193" s="106" t="s">
        <v>8413</v>
      </c>
      <c r="E2193" s="106" t="s">
        <v>8413</v>
      </c>
      <c r="F2193" s="106" t="s">
        <v>947</v>
      </c>
      <c r="G2193" s="29" t="s">
        <v>8414</v>
      </c>
      <c r="H2193" s="29" t="s">
        <v>949</v>
      </c>
      <c r="I2193" s="29" t="s">
        <v>949</v>
      </c>
      <c r="J2193" s="29" t="s">
        <v>949</v>
      </c>
      <c r="K2193" s="29" t="s">
        <v>949</v>
      </c>
      <c r="L2193" s="29" t="s">
        <v>949</v>
      </c>
      <c r="M2193" s="29" t="s">
        <v>949</v>
      </c>
      <c r="N2193" s="106" t="s">
        <v>949</v>
      </c>
      <c r="O2193" s="106" t="s">
        <v>949</v>
      </c>
      <c r="P2193" s="106" t="s">
        <v>949</v>
      </c>
      <c r="Q2193" s="106" t="s">
        <v>949</v>
      </c>
      <c r="R2193" s="29" t="s">
        <v>949</v>
      </c>
      <c r="S2193" s="998" t="s">
        <v>949</v>
      </c>
      <c r="T2193" s="998" t="s">
        <v>949</v>
      </c>
      <c r="U2193" s="998" t="s">
        <v>949</v>
      </c>
      <c r="V2193" s="998" t="s">
        <v>949</v>
      </c>
      <c r="W2193" s="998" t="s">
        <v>949</v>
      </c>
      <c r="X2193" s="998" t="s">
        <v>949</v>
      </c>
      <c r="Y2193" s="998" t="s">
        <v>949</v>
      </c>
      <c r="Z2193" s="998" t="s">
        <v>949</v>
      </c>
      <c r="AA2193" s="998" t="s">
        <v>949</v>
      </c>
      <c r="AB2193" s="998" t="s">
        <v>949</v>
      </c>
      <c r="AC2193" s="998" t="s">
        <v>949</v>
      </c>
      <c r="AD2193" s="998" t="s">
        <v>949</v>
      </c>
      <c r="AE2193" s="998"/>
      <c r="AF2193" s="998" t="s">
        <v>132</v>
      </c>
      <c r="AG2193" s="998" t="s">
        <v>6330</v>
      </c>
      <c r="AH2193" s="998"/>
      <c r="AI2193" s="998"/>
      <c r="AJ2193" s="998">
        <f t="shared" si="193"/>
        <v>1</v>
      </c>
      <c r="AK2193" s="998">
        <f t="shared" si="194"/>
        <v>1</v>
      </c>
    </row>
    <row r="2194" spans="1:37" ht="16.5">
      <c r="A2194" s="1018"/>
      <c r="B2194" s="29">
        <f t="shared" si="192"/>
        <v>2192</v>
      </c>
      <c r="C2194" s="29" t="s">
        <v>3719</v>
      </c>
      <c r="D2194" s="106" t="s">
        <v>8415</v>
      </c>
      <c r="E2194" s="106" t="s">
        <v>8415</v>
      </c>
      <c r="F2194" s="106" t="s">
        <v>947</v>
      </c>
      <c r="G2194" s="29" t="s">
        <v>8416</v>
      </c>
      <c r="H2194" s="29" t="s">
        <v>949</v>
      </c>
      <c r="I2194" s="29" t="s">
        <v>949</v>
      </c>
      <c r="J2194" s="29" t="s">
        <v>949</v>
      </c>
      <c r="K2194" s="29" t="s">
        <v>949</v>
      </c>
      <c r="L2194" s="29" t="s">
        <v>949</v>
      </c>
      <c r="M2194" s="29" t="s">
        <v>949</v>
      </c>
      <c r="N2194" s="106" t="s">
        <v>949</v>
      </c>
      <c r="O2194" s="106" t="s">
        <v>949</v>
      </c>
      <c r="P2194" s="106" t="s">
        <v>949</v>
      </c>
      <c r="Q2194" s="106" t="s">
        <v>949</v>
      </c>
      <c r="R2194" s="29" t="s">
        <v>949</v>
      </c>
      <c r="S2194" s="998" t="s">
        <v>949</v>
      </c>
      <c r="T2194" s="998" t="s">
        <v>949</v>
      </c>
      <c r="U2194" s="998" t="s">
        <v>949</v>
      </c>
      <c r="V2194" s="998" t="s">
        <v>949</v>
      </c>
      <c r="W2194" s="998" t="s">
        <v>949</v>
      </c>
      <c r="X2194" s="998" t="s">
        <v>949</v>
      </c>
      <c r="Y2194" s="998" t="s">
        <v>949</v>
      </c>
      <c r="Z2194" s="998" t="s">
        <v>949</v>
      </c>
      <c r="AA2194" s="998" t="s">
        <v>949</v>
      </c>
      <c r="AB2194" s="998" t="s">
        <v>949</v>
      </c>
      <c r="AC2194" s="998" t="s">
        <v>949</v>
      </c>
      <c r="AD2194" s="998" t="s">
        <v>949</v>
      </c>
      <c r="AE2194" s="998"/>
      <c r="AF2194" s="998" t="s">
        <v>132</v>
      </c>
      <c r="AG2194" s="998" t="s">
        <v>6330</v>
      </c>
      <c r="AH2194" s="998"/>
      <c r="AI2194" s="998"/>
      <c r="AJ2194" s="998">
        <f t="shared" si="193"/>
        <v>1</v>
      </c>
      <c r="AK2194" s="998">
        <f t="shared" si="194"/>
        <v>1</v>
      </c>
    </row>
    <row r="2195" spans="1:37" ht="16.5">
      <c r="A2195" s="1018"/>
      <c r="B2195" s="29">
        <f t="shared" si="192"/>
        <v>2193</v>
      </c>
      <c r="C2195" s="29" t="s">
        <v>3719</v>
      </c>
      <c r="D2195" s="106" t="s">
        <v>8417</v>
      </c>
      <c r="E2195" s="106" t="s">
        <v>8417</v>
      </c>
      <c r="F2195" s="106" t="s">
        <v>947</v>
      </c>
      <c r="G2195" s="29" t="s">
        <v>8418</v>
      </c>
      <c r="H2195" s="29" t="s">
        <v>949</v>
      </c>
      <c r="I2195" s="29" t="s">
        <v>949</v>
      </c>
      <c r="J2195" s="29" t="s">
        <v>949</v>
      </c>
      <c r="K2195" s="29" t="s">
        <v>949</v>
      </c>
      <c r="L2195" s="29" t="s">
        <v>949</v>
      </c>
      <c r="M2195" s="29" t="s">
        <v>949</v>
      </c>
      <c r="N2195" s="106" t="s">
        <v>949</v>
      </c>
      <c r="O2195" s="106" t="s">
        <v>949</v>
      </c>
      <c r="P2195" s="106" t="s">
        <v>949</v>
      </c>
      <c r="Q2195" s="106" t="s">
        <v>949</v>
      </c>
      <c r="R2195" s="29" t="s">
        <v>949</v>
      </c>
      <c r="S2195" s="998" t="s">
        <v>949</v>
      </c>
      <c r="T2195" s="998" t="s">
        <v>949</v>
      </c>
      <c r="U2195" s="998" t="s">
        <v>949</v>
      </c>
      <c r="V2195" s="998" t="s">
        <v>949</v>
      </c>
      <c r="W2195" s="998" t="s">
        <v>949</v>
      </c>
      <c r="X2195" s="998" t="s">
        <v>949</v>
      </c>
      <c r="Y2195" s="998" t="s">
        <v>949</v>
      </c>
      <c r="Z2195" s="998" t="s">
        <v>949</v>
      </c>
      <c r="AA2195" s="998" t="s">
        <v>949</v>
      </c>
      <c r="AB2195" s="998" t="s">
        <v>949</v>
      </c>
      <c r="AC2195" s="998" t="s">
        <v>949</v>
      </c>
      <c r="AD2195" s="998" t="s">
        <v>949</v>
      </c>
      <c r="AE2195" s="998"/>
      <c r="AF2195" s="998" t="s">
        <v>132</v>
      </c>
      <c r="AG2195" s="998" t="s">
        <v>6330</v>
      </c>
      <c r="AH2195" s="998"/>
      <c r="AI2195" s="998"/>
      <c r="AJ2195" s="998">
        <f t="shared" si="193"/>
        <v>1</v>
      </c>
      <c r="AK2195" s="998">
        <f t="shared" si="194"/>
        <v>1</v>
      </c>
    </row>
    <row r="2196" spans="1:37" ht="16.5">
      <c r="A2196" s="1055"/>
      <c r="B2196" s="29">
        <f t="shared" si="192"/>
        <v>2194</v>
      </c>
      <c r="C2196" s="29" t="s">
        <v>466</v>
      </c>
      <c r="D2196" s="106" t="s">
        <v>2460</v>
      </c>
      <c r="E2196" s="106" t="s">
        <v>2460</v>
      </c>
      <c r="F2196" s="106" t="str">
        <f t="shared" ref="F2196:F2222" si="195">MID(D2196,4,1)</f>
        <v>D</v>
      </c>
      <c r="G2196" s="29" t="s">
        <v>2462</v>
      </c>
      <c r="H2196" s="29" t="s">
        <v>949</v>
      </c>
      <c r="I2196" s="29" t="s">
        <v>949</v>
      </c>
      <c r="J2196" s="29" t="s">
        <v>949</v>
      </c>
      <c r="K2196" s="29" t="s">
        <v>949</v>
      </c>
      <c r="L2196" s="29" t="s">
        <v>2463</v>
      </c>
      <c r="M2196" s="29" t="s">
        <v>1412</v>
      </c>
      <c r="N2196" s="106" t="s">
        <v>1421</v>
      </c>
      <c r="O2196" s="106" t="s">
        <v>1422</v>
      </c>
      <c r="P2196" s="106" t="s">
        <v>1423</v>
      </c>
      <c r="Q2196" s="106" t="s">
        <v>949</v>
      </c>
      <c r="R2196" s="29" t="s">
        <v>1424</v>
      </c>
      <c r="S2196" s="29" t="s">
        <v>949</v>
      </c>
      <c r="T2196" s="29" t="s">
        <v>949</v>
      </c>
      <c r="U2196" s="29" t="s">
        <v>949</v>
      </c>
      <c r="V2196" s="29" t="s">
        <v>949</v>
      </c>
      <c r="W2196" s="29" t="s">
        <v>949</v>
      </c>
      <c r="X2196" s="29" t="s">
        <v>949</v>
      </c>
      <c r="Y2196" s="29" t="s">
        <v>949</v>
      </c>
      <c r="Z2196" s="29" t="s">
        <v>949</v>
      </c>
      <c r="AA2196" s="29" t="s">
        <v>949</v>
      </c>
      <c r="AB2196" s="29" t="s">
        <v>949</v>
      </c>
      <c r="AC2196" s="29" t="s">
        <v>949</v>
      </c>
      <c r="AD2196" s="29" t="s">
        <v>949</v>
      </c>
      <c r="AE2196" s="29" t="s">
        <v>1126</v>
      </c>
      <c r="AF2196" s="29" t="s">
        <v>132</v>
      </c>
      <c r="AG2196" s="29"/>
      <c r="AH2196" s="29"/>
      <c r="AI2196" s="998"/>
      <c r="AJ2196" s="998">
        <f t="shared" si="193"/>
        <v>1</v>
      </c>
      <c r="AK2196" s="998">
        <f t="shared" si="194"/>
        <v>1</v>
      </c>
    </row>
    <row r="2197" spans="1:37" s="84" customFormat="1" ht="16.5">
      <c r="A2197" s="218"/>
      <c r="B2197" s="275">
        <f t="shared" si="192"/>
        <v>2195</v>
      </c>
      <c r="C2197" s="275" t="s">
        <v>466</v>
      </c>
      <c r="D2197" s="628" t="s">
        <v>2523</v>
      </c>
      <c r="E2197" s="160" t="s">
        <v>2522</v>
      </c>
      <c r="F2197" s="160" t="str">
        <f t="shared" si="195"/>
        <v>M</v>
      </c>
      <c r="G2197" s="795" t="s">
        <v>2526</v>
      </c>
      <c r="H2197" s="799">
        <v>20594.209490000001</v>
      </c>
      <c r="I2197" s="799">
        <v>1</v>
      </c>
      <c r="J2197" s="799">
        <v>7.8</v>
      </c>
      <c r="K2197" s="833">
        <f>J2197*H2197/1000</f>
        <v>160.63483402200001</v>
      </c>
      <c r="L2197" s="833">
        <v>23.486702000000001</v>
      </c>
      <c r="M2197" s="833" t="s">
        <v>1302</v>
      </c>
      <c r="N2197" s="160" t="s">
        <v>1192</v>
      </c>
      <c r="O2197" s="799"/>
      <c r="P2197" s="799" t="s">
        <v>945</v>
      </c>
      <c r="Q2197" s="799"/>
      <c r="R2197" s="833" t="s">
        <v>1087</v>
      </c>
      <c r="S2197" s="833" t="s">
        <v>1213</v>
      </c>
      <c r="T2197" s="275" t="s">
        <v>949</v>
      </c>
      <c r="U2197" s="275"/>
      <c r="V2197" s="275"/>
      <c r="W2197" s="275" t="s">
        <v>2523</v>
      </c>
      <c r="X2197" s="833" t="s">
        <v>1087</v>
      </c>
      <c r="Y2197" s="275" t="s">
        <v>2527</v>
      </c>
      <c r="Z2197" s="833" t="s">
        <v>1215</v>
      </c>
      <c r="AA2197" s="275"/>
      <c r="AB2197" s="275"/>
      <c r="AC2197" s="275"/>
      <c r="AD2197" s="275"/>
      <c r="AE2197" s="275" t="s">
        <v>1059</v>
      </c>
      <c r="AF2197" s="839" t="s">
        <v>90</v>
      </c>
      <c r="AG2197" s="876"/>
      <c r="AH2197" s="649"/>
      <c r="AI2197" s="648"/>
      <c r="AJ2197" s="649">
        <f t="shared" si="193"/>
        <v>1</v>
      </c>
      <c r="AK2197" s="84">
        <f t="shared" si="194"/>
        <v>1</v>
      </c>
    </row>
    <row r="2198" spans="1:37" s="84" customFormat="1" ht="16.5">
      <c r="A2198" s="218"/>
      <c r="B2198" s="41">
        <f t="shared" si="192"/>
        <v>2196</v>
      </c>
      <c r="C2198" s="41" t="s">
        <v>466</v>
      </c>
      <c r="D2198" s="248" t="s">
        <v>2392</v>
      </c>
      <c r="E2198" s="158" t="s">
        <v>2391</v>
      </c>
      <c r="F2198" s="158" t="str">
        <f t="shared" si="195"/>
        <v>P</v>
      </c>
      <c r="G2198" s="220" t="s">
        <v>2395</v>
      </c>
      <c r="H2198" s="293">
        <v>71814.323999999993</v>
      </c>
      <c r="I2198" s="293">
        <v>2</v>
      </c>
      <c r="J2198" s="293">
        <v>1.04</v>
      </c>
      <c r="K2198" s="293">
        <v>74.686897000000002</v>
      </c>
      <c r="L2198" s="953" t="s">
        <v>2396</v>
      </c>
      <c r="M2198" s="953" t="s">
        <v>995</v>
      </c>
      <c r="N2198" s="106" t="s">
        <v>1130</v>
      </c>
      <c r="O2198" s="106" t="s">
        <v>1131</v>
      </c>
      <c r="P2198" s="106" t="s">
        <v>1132</v>
      </c>
      <c r="Q2198" s="106" t="s">
        <v>1133</v>
      </c>
      <c r="R2198" s="244" t="s">
        <v>2314</v>
      </c>
      <c r="S2198" s="41" t="s">
        <v>2314</v>
      </c>
      <c r="T2198" s="41" t="s">
        <v>949</v>
      </c>
      <c r="U2198" s="41"/>
      <c r="V2198" s="41"/>
      <c r="W2198" s="41" t="s">
        <v>2392</v>
      </c>
      <c r="X2198" s="221" t="s">
        <v>1087</v>
      </c>
      <c r="Y2198" s="41" t="s">
        <v>2397</v>
      </c>
      <c r="Z2198" s="41" t="s">
        <v>2314</v>
      </c>
      <c r="AA2198" s="41"/>
      <c r="AB2198" s="41"/>
      <c r="AC2198" s="41"/>
      <c r="AD2198" s="41"/>
      <c r="AE2198" s="41" t="s">
        <v>989</v>
      </c>
      <c r="AF2198" s="225" t="s">
        <v>90</v>
      </c>
      <c r="AG2198" s="790"/>
      <c r="AH2198" s="218"/>
      <c r="AI2198" s="229"/>
      <c r="AJ2198" s="218">
        <f t="shared" si="193"/>
        <v>1</v>
      </c>
      <c r="AK2198" s="84">
        <f t="shared" si="194"/>
        <v>1</v>
      </c>
    </row>
    <row r="2199" spans="1:37" s="84" customFormat="1" ht="16.5">
      <c r="A2199" s="41"/>
      <c r="B2199" s="41">
        <f t="shared" ref="B2199:B2222" si="196">ROW()-2</f>
        <v>2197</v>
      </c>
      <c r="C2199" s="41" t="s">
        <v>466</v>
      </c>
      <c r="D2199" s="158" t="s">
        <v>2487</v>
      </c>
      <c r="E2199" s="158" t="s">
        <v>2487</v>
      </c>
      <c r="F2199" s="158" t="str">
        <f t="shared" si="195"/>
        <v>P</v>
      </c>
      <c r="G2199" s="41" t="s">
        <v>2490</v>
      </c>
      <c r="H2199" s="158">
        <v>2584.4647239999999</v>
      </c>
      <c r="I2199" s="158">
        <v>1.5</v>
      </c>
      <c r="J2199" s="158">
        <v>1.04</v>
      </c>
      <c r="K2199" s="41">
        <v>2.6878432999999999</v>
      </c>
      <c r="L2199" s="158" t="s">
        <v>2491</v>
      </c>
      <c r="M2199" s="158" t="s">
        <v>2492</v>
      </c>
      <c r="N2199" s="158" t="s">
        <v>1148</v>
      </c>
      <c r="O2199" s="158" t="s">
        <v>1474</v>
      </c>
      <c r="P2199" s="106" t="s">
        <v>1132</v>
      </c>
      <c r="Q2199" s="160" t="s">
        <v>1475</v>
      </c>
      <c r="R2199" s="158" t="s">
        <v>1142</v>
      </c>
      <c r="S2199" s="41" t="s">
        <v>949</v>
      </c>
      <c r="T2199" s="41" t="s">
        <v>949</v>
      </c>
      <c r="U2199" s="41"/>
      <c r="V2199" s="41"/>
      <c r="W2199" s="41" t="s">
        <v>2487</v>
      </c>
      <c r="X2199" s="41" t="s">
        <v>1142</v>
      </c>
      <c r="Y2199" s="41"/>
      <c r="Z2199" s="41"/>
      <c r="AA2199" s="41"/>
      <c r="AB2199" s="41"/>
      <c r="AC2199" s="41"/>
      <c r="AD2199" s="41"/>
      <c r="AE2199" s="41" t="s">
        <v>989</v>
      </c>
      <c r="AF2199" s="41" t="s">
        <v>90</v>
      </c>
      <c r="AG2199" s="790"/>
      <c r="AH2199" s="41"/>
      <c r="AI2199" s="229"/>
      <c r="AJ2199" s="218">
        <f t="shared" si="193"/>
        <v>1</v>
      </c>
      <c r="AK2199" s="84">
        <f t="shared" si="194"/>
        <v>1</v>
      </c>
    </row>
    <row r="2200" spans="1:37" s="84" customFormat="1" ht="16.5">
      <c r="A2200" s="41"/>
      <c r="B2200" s="41">
        <f t="shared" si="196"/>
        <v>2198</v>
      </c>
      <c r="C2200" s="41" t="s">
        <v>649</v>
      </c>
      <c r="D2200" s="158" t="s">
        <v>3153</v>
      </c>
      <c r="E2200" s="158" t="s">
        <v>3153</v>
      </c>
      <c r="F2200" s="158" t="str">
        <f t="shared" si="195"/>
        <v>P</v>
      </c>
      <c r="G2200" s="41" t="s">
        <v>3156</v>
      </c>
      <c r="H2200" s="158">
        <v>593802.43999999994</v>
      </c>
      <c r="I2200" s="158">
        <v>1.5</v>
      </c>
      <c r="J2200" s="158">
        <v>1.34</v>
      </c>
      <c r="K2200" s="41">
        <v>795.69526959999996</v>
      </c>
      <c r="L2200" s="158" t="s">
        <v>3157</v>
      </c>
      <c r="M2200" s="158" t="s">
        <v>995</v>
      </c>
      <c r="N2200" s="158" t="s">
        <v>1172</v>
      </c>
      <c r="O2200" s="158" t="s">
        <v>1173</v>
      </c>
      <c r="P2200" s="106" t="s">
        <v>1132</v>
      </c>
      <c r="Q2200" s="158" t="s">
        <v>1174</v>
      </c>
      <c r="R2200" s="158" t="s">
        <v>1087</v>
      </c>
      <c r="S2200" s="41" t="s">
        <v>949</v>
      </c>
      <c r="T2200" s="41" t="s">
        <v>949</v>
      </c>
      <c r="U2200" s="41"/>
      <c r="V2200" s="41"/>
      <c r="W2200" s="41" t="s">
        <v>3153</v>
      </c>
      <c r="X2200" s="41" t="s">
        <v>1087</v>
      </c>
      <c r="Y2200" s="41"/>
      <c r="Z2200" s="41"/>
      <c r="AA2200" s="41"/>
      <c r="AB2200" s="41"/>
      <c r="AC2200" s="41"/>
      <c r="AD2200" s="41"/>
      <c r="AE2200" s="41" t="s">
        <v>979</v>
      </c>
      <c r="AF2200" s="41" t="s">
        <v>143</v>
      </c>
      <c r="AG2200" s="790"/>
      <c r="AH2200" s="41"/>
      <c r="AI2200" s="229"/>
      <c r="AJ2200" s="218">
        <f t="shared" si="193"/>
        <v>1</v>
      </c>
      <c r="AK2200" s="84">
        <f t="shared" si="194"/>
        <v>1</v>
      </c>
    </row>
    <row r="2201" spans="1:37" s="84" customFormat="1" ht="16.5">
      <c r="A2201" s="41"/>
      <c r="B2201" s="41">
        <f t="shared" si="196"/>
        <v>2199</v>
      </c>
      <c r="C2201" s="41" t="s">
        <v>649</v>
      </c>
      <c r="D2201" s="158" t="s">
        <v>3139</v>
      </c>
      <c r="E2201" s="158" t="s">
        <v>3139</v>
      </c>
      <c r="F2201" s="158" t="str">
        <f t="shared" si="195"/>
        <v>P</v>
      </c>
      <c r="G2201" s="41" t="s">
        <v>3142</v>
      </c>
      <c r="H2201" s="158">
        <v>52112.052000000003</v>
      </c>
      <c r="I2201" s="158">
        <v>1.5</v>
      </c>
      <c r="J2201" s="158">
        <v>1.34</v>
      </c>
      <c r="K2201" s="41">
        <v>69.830150000000003</v>
      </c>
      <c r="L2201" s="158" t="s">
        <v>3143</v>
      </c>
      <c r="M2201" s="158" t="s">
        <v>995</v>
      </c>
      <c r="N2201" s="158" t="s">
        <v>1172</v>
      </c>
      <c r="O2201" s="158" t="s">
        <v>1173</v>
      </c>
      <c r="P2201" s="106" t="s">
        <v>1132</v>
      </c>
      <c r="Q2201" s="158" t="s">
        <v>1174</v>
      </c>
      <c r="R2201" s="158" t="s">
        <v>1087</v>
      </c>
      <c r="S2201" s="41" t="s">
        <v>949</v>
      </c>
      <c r="T2201" s="41" t="s">
        <v>949</v>
      </c>
      <c r="U2201" s="41"/>
      <c r="V2201" s="41"/>
      <c r="W2201" s="41" t="s">
        <v>3139</v>
      </c>
      <c r="X2201" s="41" t="s">
        <v>1087</v>
      </c>
      <c r="Y2201" s="41"/>
      <c r="Z2201" s="41"/>
      <c r="AA2201" s="41"/>
      <c r="AB2201" s="41"/>
      <c r="AC2201" s="41"/>
      <c r="AD2201" s="41"/>
      <c r="AE2201" s="41" t="s">
        <v>979</v>
      </c>
      <c r="AF2201" s="41" t="s">
        <v>143</v>
      </c>
      <c r="AG2201" s="790"/>
      <c r="AH2201" s="41"/>
      <c r="AI2201" s="229"/>
      <c r="AJ2201" s="218">
        <f t="shared" si="193"/>
        <v>1</v>
      </c>
      <c r="AK2201" s="84">
        <f t="shared" si="194"/>
        <v>1</v>
      </c>
    </row>
    <row r="2202" spans="1:37" s="84" customFormat="1" ht="16.5">
      <c r="A2202" s="41"/>
      <c r="B2202" s="41">
        <f t="shared" si="196"/>
        <v>2200</v>
      </c>
      <c r="C2202" s="41" t="s">
        <v>649</v>
      </c>
      <c r="D2202" s="158" t="s">
        <v>3216</v>
      </c>
      <c r="E2202" s="158" t="s">
        <v>3215</v>
      </c>
      <c r="F2202" s="158" t="str">
        <f t="shared" si="195"/>
        <v>P</v>
      </c>
      <c r="G2202" s="41" t="s">
        <v>3219</v>
      </c>
      <c r="H2202" s="158">
        <v>71957.118000000002</v>
      </c>
      <c r="I2202" s="158">
        <v>1.5</v>
      </c>
      <c r="J2202" s="158">
        <v>1.71</v>
      </c>
      <c r="K2202" s="41">
        <v>123.04667000000001</v>
      </c>
      <c r="L2202" s="158" t="s">
        <v>3220</v>
      </c>
      <c r="M2202" s="158" t="s">
        <v>995</v>
      </c>
      <c r="N2202" s="158" t="s">
        <v>1172</v>
      </c>
      <c r="O2202" s="158" t="s">
        <v>1173</v>
      </c>
      <c r="P2202" s="106" t="s">
        <v>1132</v>
      </c>
      <c r="Q2202" s="158" t="s">
        <v>1174</v>
      </c>
      <c r="R2202" s="158" t="s">
        <v>1087</v>
      </c>
      <c r="S2202" s="41" t="s">
        <v>2314</v>
      </c>
      <c r="T2202" s="41" t="s">
        <v>949</v>
      </c>
      <c r="U2202" s="41"/>
      <c r="V2202" s="41"/>
      <c r="W2202" s="41" t="s">
        <v>3215</v>
      </c>
      <c r="X2202" s="221" t="s">
        <v>1087</v>
      </c>
      <c r="Y2202" s="41"/>
      <c r="Z2202" s="41"/>
      <c r="AA2202" s="41"/>
      <c r="AB2202" s="41"/>
      <c r="AC2202" s="41"/>
      <c r="AD2202" s="41"/>
      <c r="AE2202" s="41" t="s">
        <v>979</v>
      </c>
      <c r="AF2202" s="41" t="s">
        <v>143</v>
      </c>
      <c r="AG2202" s="790"/>
      <c r="AH2202" s="41"/>
      <c r="AI2202" s="229"/>
      <c r="AJ2202" s="218">
        <f t="shared" si="193"/>
        <v>1</v>
      </c>
      <c r="AK2202" s="84">
        <f t="shared" si="194"/>
        <v>1</v>
      </c>
    </row>
    <row r="2203" spans="1:37" s="84" customFormat="1" ht="16.5">
      <c r="A2203" s="41"/>
      <c r="B2203" s="41">
        <f t="shared" si="196"/>
        <v>2201</v>
      </c>
      <c r="C2203" s="41" t="s">
        <v>3484</v>
      </c>
      <c r="D2203" s="158" t="s">
        <v>3527</v>
      </c>
      <c r="E2203" s="158" t="s">
        <v>3526</v>
      </c>
      <c r="F2203" s="158" t="str">
        <f t="shared" si="195"/>
        <v>P</v>
      </c>
      <c r="G2203" s="41" t="s">
        <v>3530</v>
      </c>
      <c r="H2203" s="158">
        <v>175134.408</v>
      </c>
      <c r="I2203" s="158">
        <v>2</v>
      </c>
      <c r="J2203" s="158">
        <v>1.05</v>
      </c>
      <c r="K2203" s="41">
        <v>183.89113</v>
      </c>
      <c r="L2203" s="158" t="s">
        <v>3531</v>
      </c>
      <c r="M2203" s="158" t="s">
        <v>995</v>
      </c>
      <c r="N2203" s="106" t="s">
        <v>1130</v>
      </c>
      <c r="O2203" s="158" t="s">
        <v>1990</v>
      </c>
      <c r="P2203" s="158" t="s">
        <v>1991</v>
      </c>
      <c r="Q2203" s="106" t="s">
        <v>1133</v>
      </c>
      <c r="R2203" s="158" t="s">
        <v>1142</v>
      </c>
      <c r="S2203" s="41" t="s">
        <v>1015</v>
      </c>
      <c r="T2203" s="41" t="s">
        <v>949</v>
      </c>
      <c r="U2203" s="41"/>
      <c r="V2203" s="41"/>
      <c r="W2203" s="41" t="s">
        <v>3527</v>
      </c>
      <c r="X2203" s="41" t="s">
        <v>1142</v>
      </c>
      <c r="Y2203" s="41" t="s">
        <v>3532</v>
      </c>
      <c r="Z2203" s="41" t="s">
        <v>1015</v>
      </c>
      <c r="AA2203" s="41"/>
      <c r="AB2203" s="41"/>
      <c r="AC2203" s="41"/>
      <c r="AD2203" s="41"/>
      <c r="AE2203" s="41" t="s">
        <v>1059</v>
      </c>
      <c r="AF2203" s="41" t="s">
        <v>143</v>
      </c>
      <c r="AG2203" s="790"/>
      <c r="AH2203" s="41"/>
      <c r="AI2203" s="229"/>
      <c r="AJ2203" s="218">
        <f t="shared" si="193"/>
        <v>1</v>
      </c>
      <c r="AK2203" s="84">
        <f t="shared" si="194"/>
        <v>1</v>
      </c>
    </row>
    <row r="2204" spans="1:37" s="84" customFormat="1" ht="16.5">
      <c r="A2204" s="41"/>
      <c r="B2204" s="41">
        <f t="shared" si="196"/>
        <v>2202</v>
      </c>
      <c r="C2204" s="41" t="s">
        <v>3484</v>
      </c>
      <c r="D2204" s="158" t="s">
        <v>3549</v>
      </c>
      <c r="E2204" s="158" t="s">
        <v>3549</v>
      </c>
      <c r="F2204" s="158" t="str">
        <f t="shared" si="195"/>
        <v>Q</v>
      </c>
      <c r="G2204" s="41" t="s">
        <v>3552</v>
      </c>
      <c r="H2204" s="158" t="s">
        <v>949</v>
      </c>
      <c r="I2204" s="158" t="s">
        <v>949</v>
      </c>
      <c r="J2204" s="158" t="s">
        <v>949</v>
      </c>
      <c r="K2204" s="41" t="s">
        <v>949</v>
      </c>
      <c r="L2204" s="41" t="s">
        <v>3553</v>
      </c>
      <c r="M2204" s="41" t="s">
        <v>949</v>
      </c>
      <c r="N2204" s="158" t="s">
        <v>949</v>
      </c>
      <c r="O2204" s="158" t="s">
        <v>949</v>
      </c>
      <c r="P2204" s="158" t="s">
        <v>949</v>
      </c>
      <c r="Q2204" s="158" t="s">
        <v>949</v>
      </c>
      <c r="R2204" s="158" t="s">
        <v>1757</v>
      </c>
      <c r="S2204" s="41" t="s">
        <v>949</v>
      </c>
      <c r="T2204" s="41" t="s">
        <v>949</v>
      </c>
      <c r="U2204" s="41"/>
      <c r="V2204" s="41"/>
      <c r="W2204" s="41"/>
      <c r="X2204" s="41"/>
      <c r="Y2204" s="41"/>
      <c r="Z2204" s="41"/>
      <c r="AA2204" s="41"/>
      <c r="AB2204" s="41"/>
      <c r="AC2204" s="41"/>
      <c r="AD2204" s="41"/>
      <c r="AE2204" s="41"/>
      <c r="AF2204" s="41" t="s">
        <v>143</v>
      </c>
      <c r="AG2204" s="41"/>
      <c r="AH2204" s="41"/>
      <c r="AI2204" s="229"/>
      <c r="AJ2204" s="218">
        <f t="shared" si="193"/>
        <v>1</v>
      </c>
      <c r="AK2204" s="84">
        <f t="shared" si="194"/>
        <v>1</v>
      </c>
    </row>
    <row r="2205" spans="1:37" s="84" customFormat="1" ht="16.5">
      <c r="A2205" s="41"/>
      <c r="B2205" s="41">
        <f t="shared" si="196"/>
        <v>2203</v>
      </c>
      <c r="C2205" s="41" t="s">
        <v>466</v>
      </c>
      <c r="D2205" s="158" t="s">
        <v>2563</v>
      </c>
      <c r="E2205" s="158" t="s">
        <v>2563</v>
      </c>
      <c r="F2205" s="158" t="str">
        <f t="shared" si="195"/>
        <v>S</v>
      </c>
      <c r="G2205" s="41" t="s">
        <v>1299</v>
      </c>
      <c r="H2205" s="158">
        <v>21.748000000000001</v>
      </c>
      <c r="I2205" s="158" t="s">
        <v>1300</v>
      </c>
      <c r="J2205" s="158" t="s">
        <v>949</v>
      </c>
      <c r="K2205" s="41" t="s">
        <v>949</v>
      </c>
      <c r="L2205" s="41" t="s">
        <v>1301</v>
      </c>
      <c r="M2205" s="41" t="s">
        <v>949</v>
      </c>
      <c r="N2205" s="158" t="s">
        <v>1051</v>
      </c>
      <c r="O2205" s="158" t="s">
        <v>949</v>
      </c>
      <c r="P2205" s="158" t="s">
        <v>949</v>
      </c>
      <c r="Q2205" s="158" t="s">
        <v>949</v>
      </c>
      <c r="R2205" s="41" t="s">
        <v>1068</v>
      </c>
      <c r="S2205" s="41" t="s">
        <v>949</v>
      </c>
      <c r="T2205" s="41" t="s">
        <v>949</v>
      </c>
      <c r="U2205" s="41"/>
      <c r="V2205" s="41"/>
      <c r="W2205" s="41"/>
      <c r="X2205" s="41"/>
      <c r="Y2205" s="41"/>
      <c r="Z2205" s="41"/>
      <c r="AA2205" s="41"/>
      <c r="AB2205" s="41"/>
      <c r="AC2205" s="41"/>
      <c r="AD2205" s="41"/>
      <c r="AE2205" s="41" t="s">
        <v>989</v>
      </c>
      <c r="AF2205" s="41" t="s">
        <v>90</v>
      </c>
      <c r="AG2205" s="790"/>
      <c r="AH2205" s="41"/>
      <c r="AI2205" s="229"/>
      <c r="AJ2205" s="218">
        <f t="shared" si="193"/>
        <v>1</v>
      </c>
      <c r="AK2205" s="84">
        <f t="shared" si="194"/>
        <v>1</v>
      </c>
    </row>
    <row r="2206" spans="1:37" s="84" customFormat="1" ht="16.5">
      <c r="A2206" s="41"/>
      <c r="B2206" s="41">
        <f t="shared" si="196"/>
        <v>2204</v>
      </c>
      <c r="C2206" s="41" t="s">
        <v>466</v>
      </c>
      <c r="D2206" s="158" t="s">
        <v>2511</v>
      </c>
      <c r="E2206" s="158" t="s">
        <v>2511</v>
      </c>
      <c r="F2206" s="158" t="str">
        <f t="shared" si="195"/>
        <v>S</v>
      </c>
      <c r="G2206" s="220" t="s">
        <v>2513</v>
      </c>
      <c r="H2206" s="158" t="s">
        <v>949</v>
      </c>
      <c r="I2206" s="158" t="s">
        <v>1621</v>
      </c>
      <c r="J2206" s="158" t="s">
        <v>949</v>
      </c>
      <c r="K2206" s="41" t="s">
        <v>949</v>
      </c>
      <c r="L2206" s="41" t="s">
        <v>949</v>
      </c>
      <c r="M2206" s="41" t="s">
        <v>1083</v>
      </c>
      <c r="N2206" s="158" t="s">
        <v>1051</v>
      </c>
      <c r="O2206" s="158" t="s">
        <v>949</v>
      </c>
      <c r="P2206" s="158" t="s">
        <v>949</v>
      </c>
      <c r="Q2206" s="158" t="s">
        <v>949</v>
      </c>
      <c r="R2206" s="41" t="s">
        <v>1068</v>
      </c>
      <c r="S2206" s="41" t="s">
        <v>949</v>
      </c>
      <c r="T2206" s="41" t="s">
        <v>949</v>
      </c>
      <c r="U2206" s="41"/>
      <c r="V2206" s="41"/>
      <c r="W2206" s="41"/>
      <c r="X2206" s="41"/>
      <c r="Y2206" s="41"/>
      <c r="Z2206" s="41"/>
      <c r="AA2206" s="41"/>
      <c r="AB2206" s="41"/>
      <c r="AC2206" s="41"/>
      <c r="AD2206" s="41"/>
      <c r="AE2206" s="41" t="s">
        <v>1126</v>
      </c>
      <c r="AF2206" s="41" t="s">
        <v>90</v>
      </c>
      <c r="AG2206" s="790"/>
      <c r="AH2206" s="41" t="s">
        <v>2513</v>
      </c>
      <c r="AI2206" s="229"/>
      <c r="AJ2206" s="218">
        <f t="shared" si="193"/>
        <v>1</v>
      </c>
      <c r="AK2206" s="84">
        <f t="shared" si="194"/>
        <v>1</v>
      </c>
    </row>
    <row r="2207" spans="1:37" s="84" customFormat="1" ht="16.5">
      <c r="A2207" s="41"/>
      <c r="B2207" s="41">
        <f t="shared" si="196"/>
        <v>2205</v>
      </c>
      <c r="C2207" s="41" t="s">
        <v>805</v>
      </c>
      <c r="D2207" s="158" t="s">
        <v>2690</v>
      </c>
      <c r="E2207" s="158" t="s">
        <v>2691</v>
      </c>
      <c r="F2207" s="158" t="str">
        <f t="shared" si="195"/>
        <v>D</v>
      </c>
      <c r="G2207" s="220" t="s">
        <v>2693</v>
      </c>
      <c r="H2207" s="158">
        <v>23987</v>
      </c>
      <c r="I2207" s="158">
        <v>0.35</v>
      </c>
      <c r="J2207" s="158">
        <v>0.9</v>
      </c>
      <c r="K2207" s="41">
        <v>21.58</v>
      </c>
      <c r="L2207" s="41" t="s">
        <v>2694</v>
      </c>
      <c r="M2207" s="41" t="s">
        <v>981</v>
      </c>
      <c r="N2207" s="1326" t="s">
        <v>1179</v>
      </c>
      <c r="O2207" s="158" t="s">
        <v>949</v>
      </c>
      <c r="P2207" s="158" t="s">
        <v>2695</v>
      </c>
      <c r="Q2207" s="158" t="s">
        <v>949</v>
      </c>
      <c r="R2207" s="41" t="s">
        <v>1166</v>
      </c>
      <c r="S2207" s="41" t="s">
        <v>2696</v>
      </c>
      <c r="T2207" s="41" t="s">
        <v>949</v>
      </c>
      <c r="U2207" s="41"/>
      <c r="V2207" s="41"/>
      <c r="W2207" s="41"/>
      <c r="X2207" s="41"/>
      <c r="Y2207" s="41"/>
      <c r="Z2207" s="41"/>
      <c r="AA2207" s="41"/>
      <c r="AB2207" s="41"/>
      <c r="AC2207" s="41"/>
      <c r="AD2207" s="41"/>
      <c r="AE2207" s="41" t="s">
        <v>989</v>
      </c>
      <c r="AF2207" s="41" t="s">
        <v>6158</v>
      </c>
      <c r="AG2207" s="158"/>
      <c r="AH2207" s="14" t="s">
        <v>2693</v>
      </c>
      <c r="AI2207" s="229"/>
      <c r="AJ2207" s="218">
        <f t="shared" si="193"/>
        <v>1</v>
      </c>
      <c r="AK2207" s="84">
        <f t="shared" si="194"/>
        <v>1</v>
      </c>
    </row>
    <row r="2208" spans="1:37" s="84" customFormat="1" ht="16.5">
      <c r="A2208" s="41"/>
      <c r="B2208" s="41">
        <f t="shared" si="196"/>
        <v>2206</v>
      </c>
      <c r="C2208" s="41" t="s">
        <v>805</v>
      </c>
      <c r="D2208" s="158" t="s">
        <v>2738</v>
      </c>
      <c r="E2208" s="158" t="s">
        <v>2738</v>
      </c>
      <c r="F2208" s="158" t="str">
        <f t="shared" si="195"/>
        <v>D</v>
      </c>
      <c r="G2208" s="220" t="s">
        <v>2740</v>
      </c>
      <c r="H2208" s="158" t="s">
        <v>949</v>
      </c>
      <c r="I2208" s="158">
        <v>0.15</v>
      </c>
      <c r="J2208" s="158" t="s">
        <v>949</v>
      </c>
      <c r="K2208" s="41" t="s">
        <v>949</v>
      </c>
      <c r="L2208" s="41" t="s">
        <v>2741</v>
      </c>
      <c r="M2208" s="41" t="s">
        <v>1083</v>
      </c>
      <c r="N2208" s="158" t="s">
        <v>1222</v>
      </c>
      <c r="O2208" s="158" t="s">
        <v>2742</v>
      </c>
      <c r="P2208" s="158" t="s">
        <v>2743</v>
      </c>
      <c r="Q2208" s="158" t="s">
        <v>949</v>
      </c>
      <c r="R2208" s="41" t="s">
        <v>2744</v>
      </c>
      <c r="S2208" s="41" t="s">
        <v>949</v>
      </c>
      <c r="T2208" s="41" t="s">
        <v>949</v>
      </c>
      <c r="U2208" s="41"/>
      <c r="V2208" s="41"/>
      <c r="W2208" s="41"/>
      <c r="X2208" s="41"/>
      <c r="Y2208" s="41"/>
      <c r="Z2208" s="41"/>
      <c r="AA2208" s="41"/>
      <c r="AB2208" s="41"/>
      <c r="AC2208" s="41"/>
      <c r="AD2208" s="41"/>
      <c r="AE2208" s="41" t="s">
        <v>989</v>
      </c>
      <c r="AF2208" s="41" t="s">
        <v>6158</v>
      </c>
      <c r="AG2208" s="158"/>
      <c r="AH2208" s="14" t="s">
        <v>2740</v>
      </c>
      <c r="AI2208" s="229"/>
      <c r="AJ2208" s="218">
        <f t="shared" si="193"/>
        <v>1</v>
      </c>
      <c r="AK2208" s="84">
        <f t="shared" si="194"/>
        <v>1</v>
      </c>
    </row>
    <row r="2209" spans="1:37" s="84" customFormat="1" ht="16.5">
      <c r="A2209" s="41"/>
      <c r="B2209" s="41">
        <f t="shared" si="196"/>
        <v>2207</v>
      </c>
      <c r="C2209" s="41" t="s">
        <v>805</v>
      </c>
      <c r="D2209" s="158" t="s">
        <v>2745</v>
      </c>
      <c r="E2209" s="158" t="s">
        <v>2745</v>
      </c>
      <c r="F2209" s="158" t="str">
        <f t="shared" si="195"/>
        <v>D</v>
      </c>
      <c r="G2209" s="220" t="s">
        <v>2747</v>
      </c>
      <c r="H2209" s="158" t="s">
        <v>949</v>
      </c>
      <c r="I2209" s="158">
        <v>0.38</v>
      </c>
      <c r="J2209" s="158" t="s">
        <v>949</v>
      </c>
      <c r="K2209" s="41" t="s">
        <v>949</v>
      </c>
      <c r="L2209" s="41" t="s">
        <v>2748</v>
      </c>
      <c r="M2209" s="41" t="s">
        <v>1083</v>
      </c>
      <c r="N2209" s="158" t="s">
        <v>1222</v>
      </c>
      <c r="O2209" s="158" t="s">
        <v>2749</v>
      </c>
      <c r="P2209" s="158" t="s">
        <v>2743</v>
      </c>
      <c r="Q2209" s="158" t="s">
        <v>949</v>
      </c>
      <c r="R2209" s="41" t="s">
        <v>2744</v>
      </c>
      <c r="S2209" s="41" t="s">
        <v>1166</v>
      </c>
      <c r="T2209" s="41" t="s">
        <v>949</v>
      </c>
      <c r="U2209" s="41"/>
      <c r="V2209" s="41"/>
      <c r="W2209" s="41"/>
      <c r="X2209" s="41"/>
      <c r="Y2209" s="41"/>
      <c r="Z2209" s="41"/>
      <c r="AA2209" s="41"/>
      <c r="AB2209" s="41"/>
      <c r="AC2209" s="41"/>
      <c r="AD2209" s="41"/>
      <c r="AE2209" s="41" t="s">
        <v>989</v>
      </c>
      <c r="AF2209" s="41" t="s">
        <v>6158</v>
      </c>
      <c r="AG2209" s="158"/>
      <c r="AH2209" s="14" t="s">
        <v>2747</v>
      </c>
      <c r="AI2209" s="229"/>
      <c r="AJ2209" s="218">
        <f t="shared" si="193"/>
        <v>1</v>
      </c>
      <c r="AK2209" s="84">
        <f t="shared" si="194"/>
        <v>1</v>
      </c>
    </row>
    <row r="2210" spans="1:37" s="84" customFormat="1" ht="16.5">
      <c r="A2210" s="41"/>
      <c r="B2210" s="41">
        <f t="shared" si="196"/>
        <v>2208</v>
      </c>
      <c r="C2210" s="41" t="s">
        <v>805</v>
      </c>
      <c r="D2210" s="158" t="s">
        <v>2750</v>
      </c>
      <c r="E2210" s="158" t="s">
        <v>2750</v>
      </c>
      <c r="F2210" s="158" t="str">
        <f t="shared" si="195"/>
        <v>D</v>
      </c>
      <c r="G2210" s="220" t="s">
        <v>2752</v>
      </c>
      <c r="H2210" s="158" t="s">
        <v>949</v>
      </c>
      <c r="I2210" s="158">
        <v>0.38</v>
      </c>
      <c r="J2210" s="158" t="s">
        <v>949</v>
      </c>
      <c r="K2210" s="41" t="s">
        <v>949</v>
      </c>
      <c r="L2210" s="41" t="s">
        <v>2753</v>
      </c>
      <c r="M2210" s="41" t="s">
        <v>1083</v>
      </c>
      <c r="N2210" s="158" t="s">
        <v>1222</v>
      </c>
      <c r="O2210" s="158" t="s">
        <v>2749</v>
      </c>
      <c r="P2210" s="158" t="s">
        <v>2743</v>
      </c>
      <c r="Q2210" s="158" t="s">
        <v>949</v>
      </c>
      <c r="R2210" s="41" t="s">
        <v>2744</v>
      </c>
      <c r="S2210" s="41" t="s">
        <v>1166</v>
      </c>
      <c r="T2210" s="41" t="s">
        <v>949</v>
      </c>
      <c r="U2210" s="41"/>
      <c r="V2210" s="41"/>
      <c r="W2210" s="41"/>
      <c r="X2210" s="41"/>
      <c r="Y2210" s="41"/>
      <c r="Z2210" s="41"/>
      <c r="AA2210" s="41"/>
      <c r="AB2210" s="41"/>
      <c r="AC2210" s="41"/>
      <c r="AD2210" s="41"/>
      <c r="AE2210" s="41" t="s">
        <v>989</v>
      </c>
      <c r="AF2210" s="41" t="s">
        <v>6158</v>
      </c>
      <c r="AG2210" s="158"/>
      <c r="AH2210" s="14" t="s">
        <v>2752</v>
      </c>
      <c r="AI2210" s="229"/>
      <c r="AJ2210" s="218">
        <f t="shared" ref="AJ2210:AJ2273" si="197">COUNTIFS(D:D,D2210)</f>
        <v>1</v>
      </c>
      <c r="AK2210" s="84">
        <f t="shared" si="194"/>
        <v>1</v>
      </c>
    </row>
    <row r="2211" spans="1:37" s="84" customFormat="1" ht="16.5">
      <c r="A2211" s="41"/>
      <c r="B2211" s="41">
        <f t="shared" si="196"/>
        <v>2209</v>
      </c>
      <c r="C2211" s="41" t="s">
        <v>805</v>
      </c>
      <c r="D2211" s="158" t="s">
        <v>2754</v>
      </c>
      <c r="E2211" s="158" t="s">
        <v>2754</v>
      </c>
      <c r="F2211" s="158" t="str">
        <f t="shared" si="195"/>
        <v>D</v>
      </c>
      <c r="G2211" s="220" t="s">
        <v>2756</v>
      </c>
      <c r="H2211" s="158" t="s">
        <v>949</v>
      </c>
      <c r="I2211" s="158">
        <v>0.38</v>
      </c>
      <c r="J2211" s="158" t="s">
        <v>949</v>
      </c>
      <c r="K2211" s="41" t="s">
        <v>949</v>
      </c>
      <c r="L2211" s="41" t="s">
        <v>2757</v>
      </c>
      <c r="M2211" s="41" t="s">
        <v>1083</v>
      </c>
      <c r="N2211" s="158" t="s">
        <v>1222</v>
      </c>
      <c r="O2211" s="158" t="s">
        <v>2749</v>
      </c>
      <c r="P2211" s="158" t="s">
        <v>2743</v>
      </c>
      <c r="Q2211" s="158" t="s">
        <v>949</v>
      </c>
      <c r="R2211" s="41" t="s">
        <v>2744</v>
      </c>
      <c r="S2211" s="41" t="s">
        <v>1166</v>
      </c>
      <c r="T2211" s="41" t="s">
        <v>949</v>
      </c>
      <c r="U2211" s="41"/>
      <c r="V2211" s="41"/>
      <c r="W2211" s="41"/>
      <c r="X2211" s="41"/>
      <c r="Y2211" s="41"/>
      <c r="Z2211" s="41"/>
      <c r="AA2211" s="41"/>
      <c r="AB2211" s="41"/>
      <c r="AC2211" s="41"/>
      <c r="AD2211" s="41"/>
      <c r="AE2211" s="41" t="s">
        <v>989</v>
      </c>
      <c r="AF2211" s="41" t="s">
        <v>6158</v>
      </c>
      <c r="AG2211" s="158"/>
      <c r="AH2211" s="14" t="s">
        <v>2756</v>
      </c>
      <c r="AI2211" s="229"/>
      <c r="AJ2211" s="218">
        <f t="shared" si="197"/>
        <v>1</v>
      </c>
      <c r="AK2211" s="84">
        <f t="shared" si="194"/>
        <v>1</v>
      </c>
    </row>
    <row r="2212" spans="1:37" s="84" customFormat="1" ht="16.5">
      <c r="A2212" s="41"/>
      <c r="B2212" s="41">
        <f t="shared" si="196"/>
        <v>2210</v>
      </c>
      <c r="C2212" s="41" t="s">
        <v>805</v>
      </c>
      <c r="D2212" s="158" t="s">
        <v>2758</v>
      </c>
      <c r="E2212" s="158" t="s">
        <v>2758</v>
      </c>
      <c r="F2212" s="158" t="str">
        <f t="shared" si="195"/>
        <v>D</v>
      </c>
      <c r="G2212" s="220" t="s">
        <v>2760</v>
      </c>
      <c r="H2212" s="158" t="s">
        <v>949</v>
      </c>
      <c r="I2212" s="158">
        <v>0.2</v>
      </c>
      <c r="J2212" s="158" t="s">
        <v>949</v>
      </c>
      <c r="K2212" s="41" t="s">
        <v>949</v>
      </c>
      <c r="L2212" s="41" t="s">
        <v>2761</v>
      </c>
      <c r="M2212" s="41" t="s">
        <v>981</v>
      </c>
      <c r="N2212" s="1326" t="s">
        <v>1179</v>
      </c>
      <c r="O2212" s="158" t="s">
        <v>2762</v>
      </c>
      <c r="P2212" s="158" t="s">
        <v>2763</v>
      </c>
      <c r="Q2212" s="158" t="s">
        <v>949</v>
      </c>
      <c r="R2212" s="41" t="s">
        <v>2744</v>
      </c>
      <c r="S2212" s="41" t="s">
        <v>949</v>
      </c>
      <c r="T2212" s="41" t="s">
        <v>949</v>
      </c>
      <c r="U2212" s="41"/>
      <c r="V2212" s="41"/>
      <c r="W2212" s="41"/>
      <c r="X2212" s="41"/>
      <c r="Y2212" s="41"/>
      <c r="Z2212" s="41"/>
      <c r="AA2212" s="41"/>
      <c r="AB2212" s="41"/>
      <c r="AC2212" s="41"/>
      <c r="AD2212" s="41"/>
      <c r="AE2212" s="41" t="s">
        <v>989</v>
      </c>
      <c r="AF2212" s="41" t="s">
        <v>6158</v>
      </c>
      <c r="AG2212" s="158"/>
      <c r="AH2212" s="14" t="s">
        <v>2760</v>
      </c>
      <c r="AI2212" s="229"/>
      <c r="AJ2212" s="218">
        <f t="shared" si="197"/>
        <v>1</v>
      </c>
      <c r="AK2212" s="84">
        <f t="shared" si="194"/>
        <v>1</v>
      </c>
    </row>
    <row r="2213" spans="1:37" s="84" customFormat="1" ht="16.5">
      <c r="A2213" s="41"/>
      <c r="B2213" s="41">
        <f t="shared" si="196"/>
        <v>2211</v>
      </c>
      <c r="C2213" s="41" t="s">
        <v>805</v>
      </c>
      <c r="D2213" s="158" t="s">
        <v>2981</v>
      </c>
      <c r="E2213" s="158" t="s">
        <v>2981</v>
      </c>
      <c r="F2213" s="158" t="str">
        <f t="shared" si="195"/>
        <v>D</v>
      </c>
      <c r="G2213" s="220" t="s">
        <v>2983</v>
      </c>
      <c r="H2213" s="158" t="s">
        <v>949</v>
      </c>
      <c r="I2213" s="158">
        <v>0.4</v>
      </c>
      <c r="J2213" s="158" t="s">
        <v>949</v>
      </c>
      <c r="K2213" s="41" t="s">
        <v>949</v>
      </c>
      <c r="L2213" s="41" t="s">
        <v>2984</v>
      </c>
      <c r="M2213" s="41" t="s">
        <v>995</v>
      </c>
      <c r="N2213" s="158" t="s">
        <v>1172</v>
      </c>
      <c r="O2213" s="158" t="s">
        <v>949</v>
      </c>
      <c r="P2213" s="158" t="s">
        <v>949</v>
      </c>
      <c r="Q2213" s="158" t="s">
        <v>949</v>
      </c>
      <c r="R2213" s="41" t="s">
        <v>2744</v>
      </c>
      <c r="S2213" s="41" t="s">
        <v>949</v>
      </c>
      <c r="T2213" s="41" t="s">
        <v>949</v>
      </c>
      <c r="U2213" s="41"/>
      <c r="V2213" s="41"/>
      <c r="W2213" s="41"/>
      <c r="X2213" s="41"/>
      <c r="Y2213" s="41"/>
      <c r="Z2213" s="41"/>
      <c r="AA2213" s="41"/>
      <c r="AB2213" s="41"/>
      <c r="AC2213" s="41"/>
      <c r="AD2213" s="41"/>
      <c r="AE2213" s="41" t="s">
        <v>989</v>
      </c>
      <c r="AF2213" s="41" t="s">
        <v>6158</v>
      </c>
      <c r="AG2213" s="158"/>
      <c r="AH2213" s="14" t="s">
        <v>2983</v>
      </c>
      <c r="AI2213" s="229"/>
      <c r="AJ2213" s="218">
        <f t="shared" si="197"/>
        <v>1</v>
      </c>
      <c r="AK2213" s="84">
        <f t="shared" si="194"/>
        <v>1</v>
      </c>
    </row>
    <row r="2214" spans="1:37" s="84" customFormat="1" ht="16.5">
      <c r="A2214" s="41"/>
      <c r="B2214" s="41">
        <f t="shared" si="196"/>
        <v>2212</v>
      </c>
      <c r="C2214" s="41" t="s">
        <v>805</v>
      </c>
      <c r="D2214" s="158" t="s">
        <v>3006</v>
      </c>
      <c r="E2214" s="158" t="s">
        <v>3006</v>
      </c>
      <c r="F2214" s="158" t="str">
        <f t="shared" si="195"/>
        <v>D</v>
      </c>
      <c r="G2214" s="220" t="s">
        <v>3008</v>
      </c>
      <c r="H2214" s="158" t="s">
        <v>949</v>
      </c>
      <c r="I2214" s="158" t="s">
        <v>949</v>
      </c>
      <c r="J2214" s="158" t="s">
        <v>949</v>
      </c>
      <c r="K2214" s="41" t="s">
        <v>949</v>
      </c>
      <c r="L2214" s="41" t="s">
        <v>3010</v>
      </c>
      <c r="M2214" s="41" t="s">
        <v>949</v>
      </c>
      <c r="N2214" s="158" t="s">
        <v>3011</v>
      </c>
      <c r="O2214" s="158" t="s">
        <v>949</v>
      </c>
      <c r="P2214" s="158" t="s">
        <v>949</v>
      </c>
      <c r="Q2214" s="158" t="s">
        <v>949</v>
      </c>
      <c r="R2214" s="41" t="s">
        <v>2744</v>
      </c>
      <c r="S2214" s="41" t="s">
        <v>949</v>
      </c>
      <c r="T2214" s="41" t="s">
        <v>949</v>
      </c>
      <c r="U2214" s="41"/>
      <c r="V2214" s="41"/>
      <c r="W2214" s="41"/>
      <c r="X2214" s="41"/>
      <c r="Y2214" s="41"/>
      <c r="Z2214" s="41"/>
      <c r="AA2214" s="41"/>
      <c r="AB2214" s="41"/>
      <c r="AC2214" s="41"/>
      <c r="AD2214" s="41"/>
      <c r="AE2214" s="41" t="s">
        <v>989</v>
      </c>
      <c r="AF2214" s="41" t="s">
        <v>6158</v>
      </c>
      <c r="AG2214" s="158"/>
      <c r="AH2214" s="14" t="s">
        <v>3008</v>
      </c>
      <c r="AI2214" s="229"/>
      <c r="AJ2214" s="218">
        <f t="shared" si="197"/>
        <v>1</v>
      </c>
      <c r="AK2214" s="84">
        <f t="shared" si="194"/>
        <v>1</v>
      </c>
    </row>
    <row r="2215" spans="1:37" s="84" customFormat="1" ht="16.5">
      <c r="A2215" s="41"/>
      <c r="B2215" s="41">
        <f t="shared" si="196"/>
        <v>2213</v>
      </c>
      <c r="C2215" s="41" t="s">
        <v>805</v>
      </c>
      <c r="D2215" s="158" t="s">
        <v>2989</v>
      </c>
      <c r="E2215" s="158" t="s">
        <v>2989</v>
      </c>
      <c r="F2215" s="158" t="str">
        <f t="shared" si="195"/>
        <v>D</v>
      </c>
      <c r="G2215" s="220" t="s">
        <v>2991</v>
      </c>
      <c r="H2215" s="158" t="s">
        <v>949</v>
      </c>
      <c r="I2215" s="158">
        <v>0.1</v>
      </c>
      <c r="J2215" s="158" t="s">
        <v>949</v>
      </c>
      <c r="K2215" s="41" t="s">
        <v>949</v>
      </c>
      <c r="L2215" s="41" t="s">
        <v>2992</v>
      </c>
      <c r="M2215" s="41" t="s">
        <v>981</v>
      </c>
      <c r="N2215" s="158" t="s">
        <v>2993</v>
      </c>
      <c r="O2215" s="158" t="s">
        <v>949</v>
      </c>
      <c r="P2215" s="158" t="s">
        <v>949</v>
      </c>
      <c r="Q2215" s="158" t="s">
        <v>949</v>
      </c>
      <c r="R2215" s="41" t="s">
        <v>2994</v>
      </c>
      <c r="S2215" s="41" t="s">
        <v>949</v>
      </c>
      <c r="T2215" s="41" t="s">
        <v>949</v>
      </c>
      <c r="U2215" s="41"/>
      <c r="V2215" s="41"/>
      <c r="W2215" s="41"/>
      <c r="X2215" s="41"/>
      <c r="Y2215" s="41"/>
      <c r="Z2215" s="41"/>
      <c r="AA2215" s="41"/>
      <c r="AB2215" s="41"/>
      <c r="AC2215" s="41"/>
      <c r="AD2215" s="41"/>
      <c r="AE2215" s="41" t="s">
        <v>989</v>
      </c>
      <c r="AF2215" s="41" t="s">
        <v>6158</v>
      </c>
      <c r="AG2215" s="158"/>
      <c r="AH2215" s="226" t="s">
        <v>2991</v>
      </c>
      <c r="AI2215" s="229"/>
      <c r="AJ2215" s="218">
        <f t="shared" si="197"/>
        <v>1</v>
      </c>
      <c r="AK2215" s="84">
        <f t="shared" si="194"/>
        <v>1</v>
      </c>
    </row>
    <row r="2216" spans="1:37" s="84" customFormat="1" ht="16.5">
      <c r="A2216" s="41"/>
      <c r="B2216" s="41">
        <f t="shared" si="196"/>
        <v>2214</v>
      </c>
      <c r="C2216" s="41" t="s">
        <v>805</v>
      </c>
      <c r="D2216" s="158" t="s">
        <v>2995</v>
      </c>
      <c r="E2216" s="158" t="s">
        <v>2995</v>
      </c>
      <c r="F2216" s="158" t="str">
        <f t="shared" si="195"/>
        <v>D</v>
      </c>
      <c r="G2216" s="220" t="s">
        <v>2997</v>
      </c>
      <c r="H2216" s="158" t="s">
        <v>949</v>
      </c>
      <c r="I2216" s="158" t="s">
        <v>949</v>
      </c>
      <c r="J2216" s="158" t="s">
        <v>949</v>
      </c>
      <c r="K2216" s="41" t="s">
        <v>949</v>
      </c>
      <c r="L2216" s="41" t="s">
        <v>2998</v>
      </c>
      <c r="M2216" s="41" t="s">
        <v>949</v>
      </c>
      <c r="N2216" s="158" t="s">
        <v>2999</v>
      </c>
      <c r="O2216" s="158" t="s">
        <v>949</v>
      </c>
      <c r="P2216" s="158" t="s">
        <v>949</v>
      </c>
      <c r="Q2216" s="158" t="s">
        <v>949</v>
      </c>
      <c r="R2216" s="41" t="s">
        <v>3000</v>
      </c>
      <c r="S2216" s="41" t="s">
        <v>949</v>
      </c>
      <c r="T2216" s="41" t="s">
        <v>949</v>
      </c>
      <c r="U2216" s="41"/>
      <c r="V2216" s="41"/>
      <c r="W2216" s="41"/>
      <c r="X2216" s="41"/>
      <c r="Y2216" s="41"/>
      <c r="Z2216" s="41"/>
      <c r="AA2216" s="41"/>
      <c r="AB2216" s="41"/>
      <c r="AC2216" s="41"/>
      <c r="AD2216" s="41"/>
      <c r="AE2216" s="41" t="s">
        <v>989</v>
      </c>
      <c r="AF2216" s="41" t="s">
        <v>6158</v>
      </c>
      <c r="AG2216" s="158"/>
      <c r="AH2216" s="41" t="s">
        <v>2997</v>
      </c>
      <c r="AI2216" s="229"/>
      <c r="AJ2216" s="218">
        <f t="shared" si="197"/>
        <v>1</v>
      </c>
      <c r="AK2216" s="84">
        <f t="shared" si="194"/>
        <v>1</v>
      </c>
    </row>
    <row r="2217" spans="1:37" s="84" customFormat="1" ht="16.5">
      <c r="A2217" s="41"/>
      <c r="B2217" s="274">
        <f t="shared" si="196"/>
        <v>2215</v>
      </c>
      <c r="C2217" s="274" t="s">
        <v>805</v>
      </c>
      <c r="D2217" s="159" t="s">
        <v>3001</v>
      </c>
      <c r="E2217" s="159" t="s">
        <v>3001</v>
      </c>
      <c r="F2217" s="159" t="str">
        <f t="shared" si="195"/>
        <v>D</v>
      </c>
      <c r="G2217" s="793" t="s">
        <v>3003</v>
      </c>
      <c r="H2217" s="159" t="s">
        <v>949</v>
      </c>
      <c r="I2217" s="159" t="s">
        <v>949</v>
      </c>
      <c r="J2217" s="159" t="s">
        <v>949</v>
      </c>
      <c r="K2217" s="274" t="s">
        <v>949</v>
      </c>
      <c r="L2217" s="274" t="s">
        <v>3004</v>
      </c>
      <c r="M2217" s="274" t="s">
        <v>981</v>
      </c>
      <c r="N2217" s="159" t="s">
        <v>3005</v>
      </c>
      <c r="O2217" s="159" t="s">
        <v>949</v>
      </c>
      <c r="P2217" s="159" t="s">
        <v>949</v>
      </c>
      <c r="Q2217" s="159" t="s">
        <v>949</v>
      </c>
      <c r="R2217" s="274" t="s">
        <v>2744</v>
      </c>
      <c r="S2217" s="274" t="s">
        <v>949</v>
      </c>
      <c r="T2217" s="274" t="s">
        <v>949</v>
      </c>
      <c r="U2217" s="274"/>
      <c r="V2217" s="274"/>
      <c r="W2217" s="274"/>
      <c r="X2217" s="274"/>
      <c r="Y2217" s="274"/>
      <c r="Z2217" s="274"/>
      <c r="AA2217" s="274"/>
      <c r="AB2217" s="274"/>
      <c r="AC2217" s="274"/>
      <c r="AD2217" s="274"/>
      <c r="AE2217" s="274" t="s">
        <v>989</v>
      </c>
      <c r="AF2217" s="274" t="s">
        <v>6158</v>
      </c>
      <c r="AG2217" s="159"/>
      <c r="AH2217" s="36" t="s">
        <v>3003</v>
      </c>
      <c r="AI2217" s="615"/>
      <c r="AJ2217" s="645">
        <f t="shared" si="197"/>
        <v>1</v>
      </c>
      <c r="AK2217" s="84">
        <f t="shared" si="194"/>
        <v>1</v>
      </c>
    </row>
    <row r="2218" spans="1:37" ht="16.5">
      <c r="A2218" s="1055"/>
      <c r="B2218" s="29">
        <f t="shared" si="196"/>
        <v>2216</v>
      </c>
      <c r="C2218" s="29" t="s">
        <v>805</v>
      </c>
      <c r="D2218" s="106" t="s">
        <v>2857</v>
      </c>
      <c r="E2218" s="106" t="s">
        <v>2857</v>
      </c>
      <c r="F2218" s="106" t="str">
        <f t="shared" si="195"/>
        <v>D</v>
      </c>
      <c r="G2218" s="29" t="s">
        <v>2859</v>
      </c>
      <c r="H2218" s="29" t="s">
        <v>949</v>
      </c>
      <c r="I2218" s="29" t="s">
        <v>949</v>
      </c>
      <c r="J2218" s="29" t="s">
        <v>949</v>
      </c>
      <c r="K2218" s="29" t="s">
        <v>949</v>
      </c>
      <c r="L2218" s="29" t="s">
        <v>2860</v>
      </c>
      <c r="M2218" s="29" t="s">
        <v>1412</v>
      </c>
      <c r="N2218" s="106" t="s">
        <v>1421</v>
      </c>
      <c r="O2218" s="106" t="s">
        <v>1422</v>
      </c>
      <c r="P2218" s="106" t="s">
        <v>1423</v>
      </c>
      <c r="Q2218" s="106" t="s">
        <v>949</v>
      </c>
      <c r="R2218" s="29" t="s">
        <v>1424</v>
      </c>
      <c r="S2218" s="29" t="s">
        <v>949</v>
      </c>
      <c r="T2218" s="29" t="s">
        <v>949</v>
      </c>
      <c r="U2218" s="29" t="s">
        <v>949</v>
      </c>
      <c r="V2218" s="29" t="s">
        <v>949</v>
      </c>
      <c r="W2218" s="29" t="s">
        <v>949</v>
      </c>
      <c r="X2218" s="29" t="s">
        <v>949</v>
      </c>
      <c r="Y2218" s="29" t="s">
        <v>949</v>
      </c>
      <c r="Z2218" s="29" t="s">
        <v>949</v>
      </c>
      <c r="AA2218" s="29" t="s">
        <v>949</v>
      </c>
      <c r="AB2218" s="29" t="s">
        <v>949</v>
      </c>
      <c r="AC2218" s="29" t="s">
        <v>949</v>
      </c>
      <c r="AD2218" s="29" t="s">
        <v>949</v>
      </c>
      <c r="AE2218" s="185" t="s">
        <v>1059</v>
      </c>
      <c r="AF2218" s="29" t="s">
        <v>132</v>
      </c>
      <c r="AG2218" s="29"/>
      <c r="AH2218" s="29"/>
      <c r="AI2218" s="998"/>
      <c r="AJ2218" s="998">
        <f t="shared" si="197"/>
        <v>1</v>
      </c>
      <c r="AK2218" s="998">
        <f t="shared" si="194"/>
        <v>1</v>
      </c>
    </row>
    <row r="2219" spans="1:37" ht="16.5">
      <c r="A2219" s="1055"/>
      <c r="B2219" s="29">
        <f t="shared" si="196"/>
        <v>2217</v>
      </c>
      <c r="C2219" s="29" t="s">
        <v>805</v>
      </c>
      <c r="D2219" s="106" t="s">
        <v>2818</v>
      </c>
      <c r="E2219" s="106" t="s">
        <v>2818</v>
      </c>
      <c r="F2219" s="106" t="str">
        <f t="shared" si="195"/>
        <v>D</v>
      </c>
      <c r="G2219" s="29" t="s">
        <v>2819</v>
      </c>
      <c r="H2219" s="29" t="s">
        <v>949</v>
      </c>
      <c r="I2219" s="29" t="s">
        <v>949</v>
      </c>
      <c r="J2219" s="29" t="s">
        <v>949</v>
      </c>
      <c r="K2219" s="29" t="s">
        <v>949</v>
      </c>
      <c r="L2219" s="29" t="s">
        <v>2820</v>
      </c>
      <c r="M2219" s="29" t="s">
        <v>2668</v>
      </c>
      <c r="N2219" s="106" t="s">
        <v>2018</v>
      </c>
      <c r="O2219" s="106" t="s">
        <v>949</v>
      </c>
      <c r="P2219" s="106" t="s">
        <v>949</v>
      </c>
      <c r="Q2219" s="106" t="s">
        <v>949</v>
      </c>
      <c r="R2219" s="29" t="s">
        <v>1166</v>
      </c>
      <c r="S2219" s="29" t="s">
        <v>949</v>
      </c>
      <c r="T2219" s="29" t="s">
        <v>949</v>
      </c>
      <c r="U2219" s="29" t="s">
        <v>949</v>
      </c>
      <c r="V2219" s="29" t="s">
        <v>949</v>
      </c>
      <c r="W2219" s="29" t="s">
        <v>949</v>
      </c>
      <c r="X2219" s="29" t="s">
        <v>949</v>
      </c>
      <c r="Y2219" s="29" t="s">
        <v>949</v>
      </c>
      <c r="Z2219" s="29" t="s">
        <v>949</v>
      </c>
      <c r="AA2219" s="29" t="s">
        <v>949</v>
      </c>
      <c r="AB2219" s="29" t="s">
        <v>949</v>
      </c>
      <c r="AC2219" s="29" t="s">
        <v>949</v>
      </c>
      <c r="AD2219" s="29" t="s">
        <v>949</v>
      </c>
      <c r="AE2219" s="29" t="s">
        <v>1059</v>
      </c>
      <c r="AF2219" s="274" t="s">
        <v>6158</v>
      </c>
      <c r="AG2219" s="29"/>
      <c r="AH2219" s="29"/>
      <c r="AI2219" s="998"/>
      <c r="AJ2219" s="998">
        <f t="shared" si="197"/>
        <v>1</v>
      </c>
      <c r="AK2219" s="998">
        <f t="shared" si="194"/>
        <v>1</v>
      </c>
    </row>
    <row r="2220" spans="1:37" ht="16.5">
      <c r="A2220" s="1055"/>
      <c r="B2220" s="29">
        <f t="shared" si="196"/>
        <v>2218</v>
      </c>
      <c r="C2220" s="29" t="s">
        <v>805</v>
      </c>
      <c r="D2220" s="106" t="s">
        <v>2861</v>
      </c>
      <c r="E2220" s="106" t="s">
        <v>2861</v>
      </c>
      <c r="F2220" s="106" t="str">
        <f t="shared" si="195"/>
        <v>D</v>
      </c>
      <c r="G2220" s="29" t="s">
        <v>2863</v>
      </c>
      <c r="H2220" s="29" t="s">
        <v>949</v>
      </c>
      <c r="I2220" s="29" t="s">
        <v>949</v>
      </c>
      <c r="J2220" s="29" t="s">
        <v>949</v>
      </c>
      <c r="K2220" s="29" t="s">
        <v>949</v>
      </c>
      <c r="L2220" s="29" t="s">
        <v>2864</v>
      </c>
      <c r="M2220" s="29" t="s">
        <v>1412</v>
      </c>
      <c r="N2220" s="106" t="s">
        <v>1421</v>
      </c>
      <c r="O2220" s="106" t="s">
        <v>1422</v>
      </c>
      <c r="P2220" s="106" t="s">
        <v>1423</v>
      </c>
      <c r="Q2220" s="106" t="s">
        <v>949</v>
      </c>
      <c r="R2220" s="29" t="s">
        <v>1424</v>
      </c>
      <c r="S2220" s="29" t="s">
        <v>949</v>
      </c>
      <c r="T2220" s="29" t="s">
        <v>949</v>
      </c>
      <c r="U2220" s="29" t="s">
        <v>949</v>
      </c>
      <c r="V2220" s="29" t="s">
        <v>949</v>
      </c>
      <c r="W2220" s="29" t="s">
        <v>949</v>
      </c>
      <c r="X2220" s="29" t="s">
        <v>949</v>
      </c>
      <c r="Y2220" s="29" t="s">
        <v>949</v>
      </c>
      <c r="Z2220" s="29" t="s">
        <v>949</v>
      </c>
      <c r="AA2220" s="29" t="s">
        <v>949</v>
      </c>
      <c r="AB2220" s="29" t="s">
        <v>949</v>
      </c>
      <c r="AC2220" s="29" t="s">
        <v>949</v>
      </c>
      <c r="AD2220" s="29" t="s">
        <v>949</v>
      </c>
      <c r="AE2220" s="29" t="s">
        <v>976</v>
      </c>
      <c r="AF2220" s="29" t="s">
        <v>132</v>
      </c>
      <c r="AG2220" s="29"/>
      <c r="AH2220" s="29"/>
      <c r="AI2220" s="998"/>
      <c r="AJ2220" s="998">
        <f t="shared" si="197"/>
        <v>1</v>
      </c>
      <c r="AK2220" s="998">
        <f t="shared" si="194"/>
        <v>1</v>
      </c>
    </row>
    <row r="2221" spans="1:37" ht="16.5">
      <c r="A2221" s="1055"/>
      <c r="B2221" s="29">
        <f t="shared" si="196"/>
        <v>2219</v>
      </c>
      <c r="C2221" s="29" t="s">
        <v>805</v>
      </c>
      <c r="D2221" s="106" t="s">
        <v>2835</v>
      </c>
      <c r="E2221" s="106" t="s">
        <v>2835</v>
      </c>
      <c r="F2221" s="106" t="str">
        <f t="shared" si="195"/>
        <v>D</v>
      </c>
      <c r="G2221" s="29" t="s">
        <v>2836</v>
      </c>
      <c r="H2221" s="29" t="s">
        <v>949</v>
      </c>
      <c r="I2221" s="29" t="s">
        <v>949</v>
      </c>
      <c r="J2221" s="29" t="s">
        <v>949</v>
      </c>
      <c r="K2221" s="29" t="s">
        <v>949</v>
      </c>
      <c r="L2221" s="29" t="s">
        <v>2820</v>
      </c>
      <c r="M2221" s="29" t="s">
        <v>2668</v>
      </c>
      <c r="N2221" s="106" t="s">
        <v>2018</v>
      </c>
      <c r="O2221" s="106" t="s">
        <v>949</v>
      </c>
      <c r="P2221" s="106" t="s">
        <v>949</v>
      </c>
      <c r="Q2221" s="106" t="s">
        <v>949</v>
      </c>
      <c r="R2221" s="29" t="s">
        <v>1166</v>
      </c>
      <c r="S2221" s="29" t="s">
        <v>949</v>
      </c>
      <c r="T2221" s="29" t="s">
        <v>949</v>
      </c>
      <c r="U2221" s="29" t="s">
        <v>949</v>
      </c>
      <c r="V2221" s="29" t="s">
        <v>949</v>
      </c>
      <c r="W2221" s="29" t="s">
        <v>949</v>
      </c>
      <c r="X2221" s="29" t="s">
        <v>949</v>
      </c>
      <c r="Y2221" s="29" t="s">
        <v>949</v>
      </c>
      <c r="Z2221" s="29" t="s">
        <v>949</v>
      </c>
      <c r="AA2221" s="29" t="s">
        <v>949</v>
      </c>
      <c r="AB2221" s="29" t="s">
        <v>949</v>
      </c>
      <c r="AC2221" s="29" t="s">
        <v>949</v>
      </c>
      <c r="AD2221" s="29" t="s">
        <v>949</v>
      </c>
      <c r="AE2221" s="29" t="s">
        <v>989</v>
      </c>
      <c r="AF2221" s="274" t="s">
        <v>6158</v>
      </c>
      <c r="AG2221" s="29"/>
      <c r="AH2221" s="29"/>
      <c r="AI2221" s="998"/>
      <c r="AJ2221" s="998">
        <f t="shared" si="197"/>
        <v>1</v>
      </c>
      <c r="AK2221" s="998">
        <f t="shared" si="194"/>
        <v>1</v>
      </c>
    </row>
    <row r="2222" spans="1:37" ht="16.5">
      <c r="A2222" s="1055"/>
      <c r="B2222" s="29">
        <f t="shared" si="196"/>
        <v>2220</v>
      </c>
      <c r="C2222" s="29" t="s">
        <v>805</v>
      </c>
      <c r="D2222" s="106" t="s">
        <v>2825</v>
      </c>
      <c r="E2222" s="106" t="s">
        <v>2825</v>
      </c>
      <c r="F2222" s="106" t="str">
        <f t="shared" si="195"/>
        <v>D</v>
      </c>
      <c r="G2222" s="29" t="s">
        <v>2826</v>
      </c>
      <c r="H2222" s="29" t="s">
        <v>949</v>
      </c>
      <c r="I2222" s="29" t="s">
        <v>949</v>
      </c>
      <c r="J2222" s="29" t="s">
        <v>949</v>
      </c>
      <c r="K2222" s="29" t="s">
        <v>949</v>
      </c>
      <c r="L2222" s="29" t="s">
        <v>2820</v>
      </c>
      <c r="M2222" s="29" t="s">
        <v>2668</v>
      </c>
      <c r="N2222" s="106" t="s">
        <v>2018</v>
      </c>
      <c r="O2222" s="106" t="s">
        <v>949</v>
      </c>
      <c r="P2222" s="106" t="s">
        <v>949</v>
      </c>
      <c r="Q2222" s="106" t="s">
        <v>949</v>
      </c>
      <c r="R2222" s="29" t="s">
        <v>1166</v>
      </c>
      <c r="S2222" s="29" t="s">
        <v>949</v>
      </c>
      <c r="T2222" s="29" t="s">
        <v>949</v>
      </c>
      <c r="U2222" s="29" t="s">
        <v>949</v>
      </c>
      <c r="V2222" s="29" t="s">
        <v>949</v>
      </c>
      <c r="W2222" s="29" t="s">
        <v>949</v>
      </c>
      <c r="X2222" s="29" t="s">
        <v>949</v>
      </c>
      <c r="Y2222" s="29" t="s">
        <v>949</v>
      </c>
      <c r="Z2222" s="29" t="s">
        <v>949</v>
      </c>
      <c r="AA2222" s="29" t="s">
        <v>949</v>
      </c>
      <c r="AB2222" s="29" t="s">
        <v>949</v>
      </c>
      <c r="AC2222" s="29" t="s">
        <v>949</v>
      </c>
      <c r="AD2222" s="29" t="s">
        <v>949</v>
      </c>
      <c r="AE2222" s="29" t="s">
        <v>989</v>
      </c>
      <c r="AF2222" s="274" t="s">
        <v>6158</v>
      </c>
      <c r="AG2222" s="29"/>
      <c r="AH2222" s="29"/>
      <c r="AI2222" s="998"/>
      <c r="AJ2222" s="998">
        <f t="shared" si="197"/>
        <v>1</v>
      </c>
      <c r="AK2222" s="998">
        <f t="shared" si="194"/>
        <v>1</v>
      </c>
    </row>
    <row r="2223" spans="1:37" s="84" customFormat="1" ht="16.5">
      <c r="A2223" s="229"/>
      <c r="B2223" s="648">
        <v>1819</v>
      </c>
      <c r="C2223" s="992" t="s">
        <v>805</v>
      </c>
      <c r="D2223" s="798" t="s">
        <v>3012</v>
      </c>
      <c r="E2223" s="993" t="s">
        <v>3012</v>
      </c>
      <c r="F2223" s="798" t="s">
        <v>979</v>
      </c>
      <c r="G2223" s="795" t="s">
        <v>3014</v>
      </c>
      <c r="H2223" s="160" t="s">
        <v>949</v>
      </c>
      <c r="I2223" s="160" t="s">
        <v>949</v>
      </c>
      <c r="J2223" s="160" t="s">
        <v>949</v>
      </c>
      <c r="K2223" s="275" t="s">
        <v>949</v>
      </c>
      <c r="L2223" s="648" t="s">
        <v>3015</v>
      </c>
      <c r="M2223" s="275" t="s">
        <v>949</v>
      </c>
      <c r="N2223" s="160" t="s">
        <v>3016</v>
      </c>
      <c r="O2223" s="160" t="s">
        <v>949</v>
      </c>
      <c r="P2223" s="160" t="s">
        <v>949</v>
      </c>
      <c r="Q2223" s="160" t="s">
        <v>949</v>
      </c>
      <c r="R2223" s="647" t="s">
        <v>3017</v>
      </c>
      <c r="S2223" s="275" t="s">
        <v>949</v>
      </c>
      <c r="T2223" s="275" t="s">
        <v>949</v>
      </c>
      <c r="U2223" s="648"/>
      <c r="V2223" s="648"/>
      <c r="W2223" s="648"/>
      <c r="X2223" s="648"/>
      <c r="Y2223" s="648"/>
      <c r="Z2223" s="648"/>
      <c r="AA2223" s="648"/>
      <c r="AB2223" s="648"/>
      <c r="AC2223" s="648"/>
      <c r="AD2223" s="648"/>
      <c r="AE2223" s="275" t="s">
        <v>989</v>
      </c>
      <c r="AF2223" s="275" t="s">
        <v>6158</v>
      </c>
      <c r="AG2223" s="160"/>
      <c r="AH2223" s="895" t="s">
        <v>3014</v>
      </c>
      <c r="AI2223" s="648"/>
      <c r="AJ2223" s="649">
        <f t="shared" si="197"/>
        <v>1</v>
      </c>
      <c r="AK2223" s="84">
        <f t="shared" si="194"/>
        <v>1</v>
      </c>
    </row>
    <row r="2224" spans="1:37" s="84" customFormat="1" ht="16.5">
      <c r="A2224" s="239"/>
      <c r="B2224" s="41">
        <f t="shared" ref="B2224:B2287" si="198">ROW()-2</f>
        <v>2222</v>
      </c>
      <c r="C2224" s="41" t="s">
        <v>805</v>
      </c>
      <c r="D2224" s="158" t="s">
        <v>2878</v>
      </c>
      <c r="E2224" s="158" t="s">
        <v>2879</v>
      </c>
      <c r="F2224" s="158" t="str">
        <f t="shared" ref="F2224:F2258" si="199">MID(D2224,4,1)</f>
        <v>E</v>
      </c>
      <c r="G2224" s="220" t="s">
        <v>2881</v>
      </c>
      <c r="H2224" s="158" t="s">
        <v>949</v>
      </c>
      <c r="I2224" s="158" t="s">
        <v>949</v>
      </c>
      <c r="J2224" s="158" t="s">
        <v>949</v>
      </c>
      <c r="K2224" s="41">
        <v>43</v>
      </c>
      <c r="L2224" s="41" t="s">
        <v>2882</v>
      </c>
      <c r="M2224" s="41" t="s">
        <v>2883</v>
      </c>
      <c r="N2224" s="158" t="s">
        <v>949</v>
      </c>
      <c r="O2224" s="158" t="s">
        <v>949</v>
      </c>
      <c r="P2224" s="158" t="s">
        <v>949</v>
      </c>
      <c r="Q2224" s="158" t="s">
        <v>949</v>
      </c>
      <c r="R2224" s="41" t="s">
        <v>2884</v>
      </c>
      <c r="S2224" s="41" t="s">
        <v>2885</v>
      </c>
      <c r="T2224" s="41" t="s">
        <v>949</v>
      </c>
      <c r="U2224" s="41"/>
      <c r="V2224" s="41"/>
      <c r="W2224" s="41"/>
      <c r="X2224" s="41"/>
      <c r="Y2224" s="41"/>
      <c r="Z2224" s="41"/>
      <c r="AA2224" s="41"/>
      <c r="AB2224" s="41"/>
      <c r="AC2224" s="41"/>
      <c r="AD2224" s="41"/>
      <c r="AE2224" s="41" t="s">
        <v>989</v>
      </c>
      <c r="AF2224" s="41" t="s">
        <v>6158</v>
      </c>
      <c r="AG2224" s="158"/>
      <c r="AH2224" s="14" t="s">
        <v>2881</v>
      </c>
      <c r="AI2224" s="229"/>
      <c r="AJ2224" s="218">
        <f t="shared" si="197"/>
        <v>1</v>
      </c>
      <c r="AK2224" s="84">
        <f t="shared" si="194"/>
        <v>1</v>
      </c>
    </row>
    <row r="2225" spans="1:37" s="84" customFormat="1" ht="16.5">
      <c r="A2225" s="41"/>
      <c r="B2225" s="41">
        <f t="shared" si="198"/>
        <v>2223</v>
      </c>
      <c r="C2225" s="41" t="s">
        <v>805</v>
      </c>
      <c r="D2225" s="158" t="s">
        <v>2933</v>
      </c>
      <c r="E2225" s="158" t="s">
        <v>2934</v>
      </c>
      <c r="F2225" s="158" t="str">
        <f t="shared" si="199"/>
        <v>E</v>
      </c>
      <c r="G2225" s="220" t="s">
        <v>2936</v>
      </c>
      <c r="H2225" s="158" t="s">
        <v>949</v>
      </c>
      <c r="I2225" s="158" t="s">
        <v>949</v>
      </c>
      <c r="J2225" s="158" t="s">
        <v>949</v>
      </c>
      <c r="K2225" s="217">
        <v>44</v>
      </c>
      <c r="L2225" s="41" t="s">
        <v>2937</v>
      </c>
      <c r="M2225" s="41" t="s">
        <v>949</v>
      </c>
      <c r="N2225" s="158" t="s">
        <v>949</v>
      </c>
      <c r="O2225" s="158" t="s">
        <v>949</v>
      </c>
      <c r="P2225" s="158" t="s">
        <v>949</v>
      </c>
      <c r="Q2225" s="158" t="s">
        <v>949</v>
      </c>
      <c r="R2225" s="41" t="s">
        <v>2938</v>
      </c>
      <c r="S2225" s="41" t="s">
        <v>2939</v>
      </c>
      <c r="T2225" s="41" t="s">
        <v>949</v>
      </c>
      <c r="U2225" s="41"/>
      <c r="V2225" s="41"/>
      <c r="W2225" s="41"/>
      <c r="X2225" s="41"/>
      <c r="Y2225" s="41"/>
      <c r="Z2225" s="41"/>
      <c r="AA2225" s="41"/>
      <c r="AB2225" s="41"/>
      <c r="AC2225" s="41"/>
      <c r="AD2225" s="41"/>
      <c r="AE2225" s="41" t="s">
        <v>989</v>
      </c>
      <c r="AF2225" s="41" t="s">
        <v>6158</v>
      </c>
      <c r="AG2225" s="158"/>
      <c r="AH2225" s="14" t="s">
        <v>2936</v>
      </c>
      <c r="AI2225" s="229"/>
      <c r="AJ2225" s="218">
        <f t="shared" si="197"/>
        <v>1</v>
      </c>
      <c r="AK2225" s="84">
        <f t="shared" si="194"/>
        <v>1</v>
      </c>
    </row>
    <row r="2226" spans="1:37" s="84" customFormat="1" ht="16.5">
      <c r="A2226" s="41"/>
      <c r="B2226" s="41">
        <f t="shared" si="198"/>
        <v>2224</v>
      </c>
      <c r="C2226" s="41" t="s">
        <v>805</v>
      </c>
      <c r="D2226" s="158" t="s">
        <v>2865</v>
      </c>
      <c r="E2226" s="158" t="s">
        <v>2866</v>
      </c>
      <c r="F2226" s="158" t="str">
        <f t="shared" si="199"/>
        <v>P</v>
      </c>
      <c r="G2226" s="220" t="s">
        <v>2868</v>
      </c>
      <c r="H2226" s="158">
        <v>406142.12</v>
      </c>
      <c r="I2226" s="158">
        <v>2</v>
      </c>
      <c r="J2226" s="158">
        <v>1.05</v>
      </c>
      <c r="K2226" s="41">
        <v>426.44923</v>
      </c>
      <c r="L2226" s="158" t="s">
        <v>2869</v>
      </c>
      <c r="M2226" s="158" t="s">
        <v>1573</v>
      </c>
      <c r="N2226" s="106" t="s">
        <v>1130</v>
      </c>
      <c r="O2226" s="106" t="s">
        <v>1131</v>
      </c>
      <c r="P2226" s="106" t="s">
        <v>1132</v>
      </c>
      <c r="Q2226" s="106" t="s">
        <v>1133</v>
      </c>
      <c r="R2226" s="158" t="s">
        <v>1142</v>
      </c>
      <c r="S2226" s="41" t="s">
        <v>1712</v>
      </c>
      <c r="T2226" s="41" t="s">
        <v>949</v>
      </c>
      <c r="U2226" s="41"/>
      <c r="V2226" s="41"/>
      <c r="W2226" s="41" t="s">
        <v>2870</v>
      </c>
      <c r="X2226" s="41" t="s">
        <v>1142</v>
      </c>
      <c r="Y2226" s="41" t="s">
        <v>2871</v>
      </c>
      <c r="Z2226" s="41" t="s">
        <v>1459</v>
      </c>
      <c r="AA2226" s="41"/>
      <c r="AB2226" s="41"/>
      <c r="AC2226" s="41"/>
      <c r="AD2226" s="41"/>
      <c r="AE2226" s="41" t="s">
        <v>989</v>
      </c>
      <c r="AF2226" s="41" t="s">
        <v>6158</v>
      </c>
      <c r="AG2226" s="158"/>
      <c r="AH2226" s="14" t="s">
        <v>2868</v>
      </c>
      <c r="AI2226" s="229"/>
      <c r="AJ2226" s="218">
        <f t="shared" si="197"/>
        <v>1</v>
      </c>
      <c r="AK2226" s="84">
        <f t="shared" si="194"/>
        <v>1</v>
      </c>
    </row>
    <row r="2227" spans="1:37" s="84" customFormat="1" ht="16.5">
      <c r="A2227" s="41"/>
      <c r="B2227" s="41">
        <f t="shared" si="198"/>
        <v>2225</v>
      </c>
      <c r="C2227" s="41" t="s">
        <v>805</v>
      </c>
      <c r="D2227" s="158" t="s">
        <v>2947</v>
      </c>
      <c r="E2227" s="158" t="s">
        <v>2948</v>
      </c>
      <c r="F2227" s="158" t="str">
        <f t="shared" si="199"/>
        <v>P</v>
      </c>
      <c r="G2227" s="220" t="s">
        <v>2950</v>
      </c>
      <c r="H2227" s="158">
        <v>1444.02</v>
      </c>
      <c r="I2227" s="158">
        <v>1.2</v>
      </c>
      <c r="J2227" s="158">
        <v>1.41</v>
      </c>
      <c r="K2227" s="41">
        <v>2.0360681999999999</v>
      </c>
      <c r="L2227" s="158" t="s">
        <v>2951</v>
      </c>
      <c r="M2227" s="158" t="s">
        <v>1083</v>
      </c>
      <c r="N2227" s="158" t="s">
        <v>1293</v>
      </c>
      <c r="O2227" s="158" t="s">
        <v>1294</v>
      </c>
      <c r="P2227" s="158" t="s">
        <v>1295</v>
      </c>
      <c r="Q2227" s="158" t="s">
        <v>1296</v>
      </c>
      <c r="R2227" s="158" t="s">
        <v>1142</v>
      </c>
      <c r="S2227" s="41" t="s">
        <v>1712</v>
      </c>
      <c r="T2227" s="41" t="s">
        <v>949</v>
      </c>
      <c r="U2227" s="41"/>
      <c r="V2227" s="41"/>
      <c r="W2227" s="41" t="s">
        <v>2952</v>
      </c>
      <c r="X2227" s="41" t="s">
        <v>1142</v>
      </c>
      <c r="Y2227" s="41" t="s">
        <v>2953</v>
      </c>
      <c r="Z2227" s="41" t="s">
        <v>1459</v>
      </c>
      <c r="AA2227" s="41"/>
      <c r="AB2227" s="41"/>
      <c r="AC2227" s="41"/>
      <c r="AD2227" s="41"/>
      <c r="AE2227" s="41" t="s">
        <v>989</v>
      </c>
      <c r="AF2227" s="41" t="s">
        <v>6158</v>
      </c>
      <c r="AG2227" s="158"/>
      <c r="AH2227" s="14" t="s">
        <v>2950</v>
      </c>
      <c r="AI2227" s="229"/>
      <c r="AJ2227" s="218">
        <f t="shared" si="197"/>
        <v>1</v>
      </c>
      <c r="AK2227" s="84">
        <f t="shared" si="194"/>
        <v>1</v>
      </c>
    </row>
    <row r="2228" spans="1:37" s="84" customFormat="1" ht="16.5">
      <c r="A2228" s="41"/>
      <c r="B2228" s="41">
        <f t="shared" si="198"/>
        <v>2226</v>
      </c>
      <c r="C2228" s="41" t="s">
        <v>805</v>
      </c>
      <c r="D2228" s="158" t="s">
        <v>2940</v>
      </c>
      <c r="E2228" s="158" t="s">
        <v>2941</v>
      </c>
      <c r="F2228" s="158" t="str">
        <f t="shared" si="199"/>
        <v>P</v>
      </c>
      <c r="G2228" s="220" t="s">
        <v>2943</v>
      </c>
      <c r="H2228" s="158">
        <v>14517.89</v>
      </c>
      <c r="I2228" s="158">
        <v>2</v>
      </c>
      <c r="J2228" s="158">
        <v>1.05</v>
      </c>
      <c r="K2228" s="41">
        <v>15.243785000000001</v>
      </c>
      <c r="L2228" s="158" t="s">
        <v>2944</v>
      </c>
      <c r="M2228" s="158" t="s">
        <v>1616</v>
      </c>
      <c r="N2228" s="158" t="s">
        <v>1148</v>
      </c>
      <c r="O2228" s="158" t="s">
        <v>1474</v>
      </c>
      <c r="P2228" s="106" t="s">
        <v>1132</v>
      </c>
      <c r="Q2228" s="160" t="s">
        <v>1475</v>
      </c>
      <c r="R2228" s="158" t="s">
        <v>1142</v>
      </c>
      <c r="S2228" s="41" t="s">
        <v>1712</v>
      </c>
      <c r="T2228" s="41" t="s">
        <v>949</v>
      </c>
      <c r="U2228" s="41"/>
      <c r="V2228" s="41"/>
      <c r="W2228" s="41" t="s">
        <v>2945</v>
      </c>
      <c r="X2228" s="41" t="s">
        <v>1142</v>
      </c>
      <c r="Y2228" s="41" t="s">
        <v>2946</v>
      </c>
      <c r="Z2228" s="41" t="s">
        <v>1459</v>
      </c>
      <c r="AA2228" s="41"/>
      <c r="AB2228" s="41"/>
      <c r="AC2228" s="41"/>
      <c r="AD2228" s="41"/>
      <c r="AE2228" s="41" t="s">
        <v>989</v>
      </c>
      <c r="AF2228" s="41" t="s">
        <v>6158</v>
      </c>
      <c r="AG2228" s="158"/>
      <c r="AH2228" s="14" t="s">
        <v>2943</v>
      </c>
      <c r="AI2228" s="229"/>
      <c r="AJ2228" s="218">
        <f t="shared" si="197"/>
        <v>1</v>
      </c>
      <c r="AK2228" s="84">
        <f t="shared" si="194"/>
        <v>1</v>
      </c>
    </row>
    <row r="2229" spans="1:37" s="84" customFormat="1" ht="16.5">
      <c r="A2229" s="41"/>
      <c r="B2229" s="41">
        <f t="shared" si="198"/>
        <v>2227</v>
      </c>
      <c r="C2229" s="41" t="s">
        <v>805</v>
      </c>
      <c r="D2229" s="158" t="s">
        <v>2902</v>
      </c>
      <c r="E2229" s="158" t="s">
        <v>2902</v>
      </c>
      <c r="F2229" s="158" t="str">
        <f t="shared" si="199"/>
        <v>P</v>
      </c>
      <c r="G2229" s="220" t="s">
        <v>2904</v>
      </c>
      <c r="H2229" s="158">
        <v>476.74</v>
      </c>
      <c r="I2229" s="158">
        <v>1.5</v>
      </c>
      <c r="J2229" s="158">
        <v>1.41</v>
      </c>
      <c r="K2229" s="41">
        <v>0.67220340000000001</v>
      </c>
      <c r="L2229" s="158" t="s">
        <v>2905</v>
      </c>
      <c r="M2229" s="158" t="s">
        <v>1083</v>
      </c>
      <c r="N2229" s="158" t="s">
        <v>1293</v>
      </c>
      <c r="O2229" s="158" t="s">
        <v>1294</v>
      </c>
      <c r="P2229" s="158" t="s">
        <v>1295</v>
      </c>
      <c r="Q2229" s="158" t="s">
        <v>1296</v>
      </c>
      <c r="R2229" s="158" t="s">
        <v>2906</v>
      </c>
      <c r="S2229" s="41" t="s">
        <v>949</v>
      </c>
      <c r="T2229" s="41" t="s">
        <v>949</v>
      </c>
      <c r="U2229" s="41"/>
      <c r="V2229" s="41"/>
      <c r="W2229" s="41" t="s">
        <v>2902</v>
      </c>
      <c r="X2229" s="41" t="s">
        <v>1705</v>
      </c>
      <c r="Y2229" s="41"/>
      <c r="Z2229" s="41"/>
      <c r="AA2229" s="41"/>
      <c r="AB2229" s="41"/>
      <c r="AC2229" s="41"/>
      <c r="AD2229" s="41"/>
      <c r="AE2229" s="41" t="s">
        <v>989</v>
      </c>
      <c r="AF2229" s="41" t="s">
        <v>6158</v>
      </c>
      <c r="AG2229" s="158"/>
      <c r="AH2229" s="14" t="s">
        <v>2904</v>
      </c>
      <c r="AI2229" s="229"/>
      <c r="AJ2229" s="218">
        <f t="shared" si="197"/>
        <v>1</v>
      </c>
      <c r="AK2229" s="84">
        <f t="shared" si="194"/>
        <v>1</v>
      </c>
    </row>
    <row r="2230" spans="1:37" s="84" customFormat="1" ht="16.5">
      <c r="A2230" s="41"/>
      <c r="B2230" s="41">
        <f t="shared" si="198"/>
        <v>2228</v>
      </c>
      <c r="C2230" s="41" t="s">
        <v>805</v>
      </c>
      <c r="D2230" s="158" t="s">
        <v>2911</v>
      </c>
      <c r="E2230" s="158" t="s">
        <v>2911</v>
      </c>
      <c r="F2230" s="158" t="str">
        <f t="shared" si="199"/>
        <v>P</v>
      </c>
      <c r="G2230" s="220" t="s">
        <v>2913</v>
      </c>
      <c r="H2230" s="158">
        <v>406.42</v>
      </c>
      <c r="I2230" s="158">
        <v>1.1000000000000001</v>
      </c>
      <c r="J2230" s="158">
        <v>1.41</v>
      </c>
      <c r="K2230" s="41">
        <v>0.56399999999999995</v>
      </c>
      <c r="L2230" s="158" t="s">
        <v>2914</v>
      </c>
      <c r="M2230" s="158" t="s">
        <v>1083</v>
      </c>
      <c r="N2230" s="158" t="s">
        <v>1293</v>
      </c>
      <c r="O2230" s="158" t="s">
        <v>1294</v>
      </c>
      <c r="P2230" s="158" t="s">
        <v>1295</v>
      </c>
      <c r="Q2230" s="158" t="s">
        <v>1296</v>
      </c>
      <c r="R2230" s="158" t="s">
        <v>2906</v>
      </c>
      <c r="S2230" s="41" t="s">
        <v>949</v>
      </c>
      <c r="T2230" s="41" t="s">
        <v>949</v>
      </c>
      <c r="U2230" s="41"/>
      <c r="V2230" s="41"/>
      <c r="W2230" s="41" t="s">
        <v>2911</v>
      </c>
      <c r="X2230" s="41" t="s">
        <v>1705</v>
      </c>
      <c r="Y2230" s="41"/>
      <c r="Z2230" s="41"/>
      <c r="AA2230" s="41"/>
      <c r="AB2230" s="41"/>
      <c r="AC2230" s="41"/>
      <c r="AD2230" s="41"/>
      <c r="AE2230" s="41" t="s">
        <v>989</v>
      </c>
      <c r="AF2230" s="41" t="s">
        <v>6158</v>
      </c>
      <c r="AG2230" s="158"/>
      <c r="AH2230" s="14" t="s">
        <v>2913</v>
      </c>
      <c r="AI2230" s="229"/>
      <c r="AJ2230" s="218">
        <f t="shared" si="197"/>
        <v>1</v>
      </c>
      <c r="AK2230" s="84">
        <f t="shared" si="194"/>
        <v>1</v>
      </c>
    </row>
    <row r="2231" spans="1:37" s="84" customFormat="1" ht="16.5">
      <c r="A2231" s="41"/>
      <c r="B2231" s="41">
        <f t="shared" si="198"/>
        <v>2229</v>
      </c>
      <c r="C2231" s="41" t="s">
        <v>805</v>
      </c>
      <c r="D2231" s="158" t="s">
        <v>2772</v>
      </c>
      <c r="E2231" s="158" t="s">
        <v>2773</v>
      </c>
      <c r="F2231" s="158" t="str">
        <f t="shared" si="199"/>
        <v>P</v>
      </c>
      <c r="G2231" s="220" t="s">
        <v>2775</v>
      </c>
      <c r="H2231" s="158">
        <v>16035.08</v>
      </c>
      <c r="I2231" s="158">
        <v>2.2999999999999998</v>
      </c>
      <c r="J2231" s="158">
        <v>1.05</v>
      </c>
      <c r="K2231" s="41">
        <v>16.836834</v>
      </c>
      <c r="L2231" s="158" t="s">
        <v>2776</v>
      </c>
      <c r="M2231" s="158" t="s">
        <v>1616</v>
      </c>
      <c r="N2231" s="158" t="s">
        <v>1148</v>
      </c>
      <c r="O2231" s="158" t="s">
        <v>1474</v>
      </c>
      <c r="P2231" s="106" t="s">
        <v>1132</v>
      </c>
      <c r="Q2231" s="160" t="s">
        <v>1475</v>
      </c>
      <c r="R2231" s="158" t="s">
        <v>1142</v>
      </c>
      <c r="S2231" s="41" t="s">
        <v>1712</v>
      </c>
      <c r="T2231" s="41" t="s">
        <v>949</v>
      </c>
      <c r="U2231" s="41"/>
      <c r="V2231" s="41"/>
      <c r="W2231" s="41" t="s">
        <v>2777</v>
      </c>
      <c r="X2231" s="41" t="s">
        <v>1142</v>
      </c>
      <c r="Y2231" s="41" t="s">
        <v>2778</v>
      </c>
      <c r="Z2231" s="41" t="s">
        <v>1459</v>
      </c>
      <c r="AA2231" s="41"/>
      <c r="AB2231" s="41"/>
      <c r="AC2231" s="41"/>
      <c r="AD2231" s="41"/>
      <c r="AE2231" s="41" t="s">
        <v>989</v>
      </c>
      <c r="AF2231" s="41" t="s">
        <v>6158</v>
      </c>
      <c r="AG2231" s="158"/>
      <c r="AH2231" s="14" t="s">
        <v>2775</v>
      </c>
      <c r="AI2231" s="229"/>
      <c r="AJ2231" s="218">
        <f t="shared" si="197"/>
        <v>1</v>
      </c>
      <c r="AK2231" s="84">
        <f t="shared" si="194"/>
        <v>1</v>
      </c>
    </row>
    <row r="2232" spans="1:37" s="84" customFormat="1" ht="16.5">
      <c r="A2232" s="41"/>
      <c r="B2232" s="41">
        <f t="shared" si="198"/>
        <v>2230</v>
      </c>
      <c r="C2232" s="41" t="s">
        <v>805</v>
      </c>
      <c r="D2232" s="158" t="s">
        <v>2779</v>
      </c>
      <c r="E2232" s="158" t="s">
        <v>2780</v>
      </c>
      <c r="F2232" s="158" t="str">
        <f t="shared" si="199"/>
        <v>P</v>
      </c>
      <c r="G2232" s="220" t="s">
        <v>2782</v>
      </c>
      <c r="H2232" s="158">
        <v>7868.78</v>
      </c>
      <c r="I2232" s="158">
        <v>1.2</v>
      </c>
      <c r="J2232" s="158">
        <v>1.05</v>
      </c>
      <c r="K2232" s="41">
        <v>8.262219</v>
      </c>
      <c r="L2232" s="158" t="s">
        <v>2783</v>
      </c>
      <c r="M2232" s="158" t="s">
        <v>1616</v>
      </c>
      <c r="N2232" s="158" t="s">
        <v>1148</v>
      </c>
      <c r="O2232" s="158" t="s">
        <v>1474</v>
      </c>
      <c r="P2232" s="106" t="s">
        <v>1132</v>
      </c>
      <c r="Q2232" s="160" t="s">
        <v>1475</v>
      </c>
      <c r="R2232" s="158" t="s">
        <v>1142</v>
      </c>
      <c r="S2232" s="41" t="s">
        <v>1712</v>
      </c>
      <c r="T2232" s="41" t="s">
        <v>949</v>
      </c>
      <c r="U2232" s="41"/>
      <c r="V2232" s="41"/>
      <c r="W2232" s="41" t="s">
        <v>2784</v>
      </c>
      <c r="X2232" s="41" t="s">
        <v>1142</v>
      </c>
      <c r="Y2232" s="41" t="s">
        <v>2785</v>
      </c>
      <c r="Z2232" s="41" t="s">
        <v>1459</v>
      </c>
      <c r="AA2232" s="41"/>
      <c r="AB2232" s="41"/>
      <c r="AC2232" s="41"/>
      <c r="AD2232" s="41"/>
      <c r="AE2232" s="41" t="s">
        <v>989</v>
      </c>
      <c r="AF2232" s="41" t="s">
        <v>6158</v>
      </c>
      <c r="AG2232" s="158"/>
      <c r="AH2232" s="14" t="s">
        <v>2782</v>
      </c>
      <c r="AI2232" s="229"/>
      <c r="AJ2232" s="218">
        <f t="shared" si="197"/>
        <v>1</v>
      </c>
      <c r="AK2232" s="84">
        <f t="shared" si="194"/>
        <v>1</v>
      </c>
    </row>
    <row r="2233" spans="1:37" s="84" customFormat="1" ht="16.5">
      <c r="A2233" s="229"/>
      <c r="B2233" s="41">
        <f t="shared" si="198"/>
        <v>2231</v>
      </c>
      <c r="C2233" s="41" t="s">
        <v>805</v>
      </c>
      <c r="D2233" s="158" t="s">
        <v>8419</v>
      </c>
      <c r="E2233" s="158" t="s">
        <v>8419</v>
      </c>
      <c r="F2233" s="158" t="str">
        <f t="shared" si="199"/>
        <v>P</v>
      </c>
      <c r="G2233" s="220" t="s">
        <v>8420</v>
      </c>
      <c r="H2233" s="158" t="s">
        <v>949</v>
      </c>
      <c r="I2233" s="106">
        <v>1.5</v>
      </c>
      <c r="J2233" s="158" t="s">
        <v>949</v>
      </c>
      <c r="K2233" s="41" t="s">
        <v>949</v>
      </c>
      <c r="L2233" s="106" t="s">
        <v>8421</v>
      </c>
      <c r="M2233" s="106" t="s">
        <v>995</v>
      </c>
      <c r="N2233" s="158" t="s">
        <v>1312</v>
      </c>
      <c r="O2233" s="158" t="s">
        <v>1313</v>
      </c>
      <c r="P2233" s="158" t="s">
        <v>949</v>
      </c>
      <c r="Q2233" s="158" t="s">
        <v>949</v>
      </c>
      <c r="R2233" s="106" t="s">
        <v>1142</v>
      </c>
      <c r="S2233" s="41" t="s">
        <v>945</v>
      </c>
      <c r="T2233" s="41" t="s">
        <v>945</v>
      </c>
      <c r="U2233" s="229"/>
      <c r="V2233" s="229"/>
      <c r="W2233" s="229"/>
      <c r="X2233" s="229"/>
      <c r="Y2233" s="229"/>
      <c r="Z2233" s="229"/>
      <c r="AA2233" s="229"/>
      <c r="AB2233" s="229"/>
      <c r="AC2233" s="229"/>
      <c r="AD2233" s="229"/>
      <c r="AE2233" s="41" t="s">
        <v>989</v>
      </c>
      <c r="AF2233" s="41" t="s">
        <v>6158</v>
      </c>
      <c r="AG2233" s="229"/>
      <c r="AH2233" s="229" t="s">
        <v>8420</v>
      </c>
      <c r="AI2233" s="229"/>
      <c r="AJ2233" s="218">
        <f t="shared" si="197"/>
        <v>1</v>
      </c>
      <c r="AK2233" s="84">
        <f t="shared" si="194"/>
        <v>1</v>
      </c>
    </row>
    <row r="2234" spans="1:37" s="84" customFormat="1" ht="16.5">
      <c r="A2234" s="41"/>
      <c r="B2234" s="41">
        <f t="shared" si="198"/>
        <v>2232</v>
      </c>
      <c r="C2234" s="41" t="s">
        <v>805</v>
      </c>
      <c r="D2234" s="158" t="s">
        <v>2872</v>
      </c>
      <c r="E2234" s="158" t="s">
        <v>2872</v>
      </c>
      <c r="F2234" s="158" t="str">
        <f t="shared" si="199"/>
        <v>Q</v>
      </c>
      <c r="G2234" s="220" t="s">
        <v>2874</v>
      </c>
      <c r="H2234" s="158" t="s">
        <v>949</v>
      </c>
      <c r="I2234" s="158" t="s">
        <v>949</v>
      </c>
      <c r="J2234" s="158" t="s">
        <v>949</v>
      </c>
      <c r="K2234" s="41" t="s">
        <v>949</v>
      </c>
      <c r="L2234" s="41" t="s">
        <v>949</v>
      </c>
      <c r="M2234" s="41" t="s">
        <v>949</v>
      </c>
      <c r="N2234" s="158" t="s">
        <v>2874</v>
      </c>
      <c r="O2234" s="106" t="s">
        <v>2875</v>
      </c>
      <c r="P2234" s="106" t="s">
        <v>2876</v>
      </c>
      <c r="Q2234" s="158" t="s">
        <v>949</v>
      </c>
      <c r="R2234" s="41" t="s">
        <v>2877</v>
      </c>
      <c r="S2234" s="41" t="s">
        <v>949</v>
      </c>
      <c r="T2234" s="41" t="s">
        <v>949</v>
      </c>
      <c r="U2234" s="41"/>
      <c r="V2234" s="41"/>
      <c r="W2234" s="41"/>
      <c r="X2234" s="41"/>
      <c r="Y2234" s="41"/>
      <c r="Z2234" s="41"/>
      <c r="AA2234" s="41"/>
      <c r="AB2234" s="41"/>
      <c r="AC2234" s="41"/>
      <c r="AD2234" s="41"/>
      <c r="AE2234" s="41" t="s">
        <v>989</v>
      </c>
      <c r="AF2234" s="41" t="s">
        <v>6158</v>
      </c>
      <c r="AG2234" s="158"/>
      <c r="AH2234" s="41" t="s">
        <v>2874</v>
      </c>
      <c r="AI2234" s="229"/>
      <c r="AJ2234" s="218">
        <f t="shared" si="197"/>
        <v>1</v>
      </c>
      <c r="AK2234" s="84">
        <f t="shared" si="194"/>
        <v>1</v>
      </c>
    </row>
    <row r="2235" spans="1:37" s="84" customFormat="1" ht="16.5">
      <c r="A2235" s="41"/>
      <c r="B2235" s="41">
        <f t="shared" si="198"/>
        <v>2233</v>
      </c>
      <c r="C2235" s="41" t="s">
        <v>805</v>
      </c>
      <c r="D2235" s="158" t="s">
        <v>2923</v>
      </c>
      <c r="E2235" s="158" t="s">
        <v>2923</v>
      </c>
      <c r="F2235" s="158" t="str">
        <f t="shared" si="199"/>
        <v>Q</v>
      </c>
      <c r="G2235" s="220" t="s">
        <v>2925</v>
      </c>
      <c r="H2235" s="158" t="s">
        <v>949</v>
      </c>
      <c r="I2235" s="158" t="s">
        <v>949</v>
      </c>
      <c r="J2235" s="158" t="s">
        <v>949</v>
      </c>
      <c r="K2235" s="41" t="s">
        <v>949</v>
      </c>
      <c r="L2235" s="41" t="s">
        <v>949</v>
      </c>
      <c r="M2235" s="41" t="s">
        <v>949</v>
      </c>
      <c r="N2235" s="158" t="s">
        <v>2874</v>
      </c>
      <c r="O2235" s="106" t="s">
        <v>2926</v>
      </c>
      <c r="P2235" s="106" t="s">
        <v>2927</v>
      </c>
      <c r="Q2235" s="158" t="s">
        <v>949</v>
      </c>
      <c r="R2235" s="41" t="s">
        <v>2928</v>
      </c>
      <c r="S2235" s="41" t="s">
        <v>949</v>
      </c>
      <c r="T2235" s="41" t="s">
        <v>949</v>
      </c>
      <c r="U2235" s="41"/>
      <c r="V2235" s="41"/>
      <c r="W2235" s="41"/>
      <c r="X2235" s="41"/>
      <c r="Y2235" s="41"/>
      <c r="Z2235" s="41"/>
      <c r="AA2235" s="41"/>
      <c r="AB2235" s="41"/>
      <c r="AC2235" s="41"/>
      <c r="AD2235" s="41"/>
      <c r="AE2235" s="41" t="s">
        <v>989</v>
      </c>
      <c r="AF2235" s="41" t="s">
        <v>6158</v>
      </c>
      <c r="AG2235" s="158"/>
      <c r="AH2235" s="41" t="s">
        <v>2925</v>
      </c>
      <c r="AI2235" s="229"/>
      <c r="AJ2235" s="218">
        <f t="shared" si="197"/>
        <v>1</v>
      </c>
      <c r="AK2235" s="84">
        <f t="shared" si="194"/>
        <v>1</v>
      </c>
    </row>
    <row r="2236" spans="1:37" s="84" customFormat="1" ht="16.5">
      <c r="A2236" s="41"/>
      <c r="B2236" s="41">
        <f t="shared" si="198"/>
        <v>2234</v>
      </c>
      <c r="C2236" s="41" t="s">
        <v>805</v>
      </c>
      <c r="D2236" s="158" t="s">
        <v>2964</v>
      </c>
      <c r="E2236" s="158" t="s">
        <v>2964</v>
      </c>
      <c r="F2236" s="158" t="str">
        <f t="shared" si="199"/>
        <v>Q</v>
      </c>
      <c r="G2236" s="220" t="s">
        <v>2966</v>
      </c>
      <c r="H2236" s="158" t="s">
        <v>949</v>
      </c>
      <c r="I2236" s="158" t="s">
        <v>949</v>
      </c>
      <c r="J2236" s="158" t="s">
        <v>949</v>
      </c>
      <c r="K2236" s="41" t="s">
        <v>949</v>
      </c>
      <c r="L2236" s="41" t="s">
        <v>2967</v>
      </c>
      <c r="M2236" s="41" t="s">
        <v>995</v>
      </c>
      <c r="N2236" s="158" t="s">
        <v>1754</v>
      </c>
      <c r="O2236" s="158" t="s">
        <v>2968</v>
      </c>
      <c r="P2236" s="158" t="s">
        <v>949</v>
      </c>
      <c r="Q2236" s="158" t="s">
        <v>949</v>
      </c>
      <c r="R2236" s="158" t="s">
        <v>1757</v>
      </c>
      <c r="S2236" s="41" t="s">
        <v>949</v>
      </c>
      <c r="T2236" s="41" t="s">
        <v>949</v>
      </c>
      <c r="U2236" s="41"/>
      <c r="V2236" s="41"/>
      <c r="W2236" s="41"/>
      <c r="X2236" s="41"/>
      <c r="Y2236" s="41"/>
      <c r="Z2236" s="41"/>
      <c r="AA2236" s="41"/>
      <c r="AB2236" s="41"/>
      <c r="AC2236" s="41"/>
      <c r="AD2236" s="41"/>
      <c r="AE2236" s="41" t="s">
        <v>989</v>
      </c>
      <c r="AF2236" s="41" t="s">
        <v>6158</v>
      </c>
      <c r="AG2236" s="158"/>
      <c r="AH2236" s="14" t="s">
        <v>2966</v>
      </c>
      <c r="AI2236" s="229"/>
      <c r="AJ2236" s="218">
        <f t="shared" si="197"/>
        <v>1</v>
      </c>
      <c r="AK2236" s="84">
        <f t="shared" ref="AK2236:AK2299" si="200">COUNTIFS(E:E,E2236)</f>
        <v>1</v>
      </c>
    </row>
    <row r="2237" spans="1:37" s="84" customFormat="1" ht="16.5">
      <c r="A2237" s="41"/>
      <c r="B2237" s="41">
        <f t="shared" si="198"/>
        <v>2235</v>
      </c>
      <c r="C2237" s="41" t="s">
        <v>805</v>
      </c>
      <c r="D2237" s="158" t="s">
        <v>2975</v>
      </c>
      <c r="E2237" s="158" t="s">
        <v>2975</v>
      </c>
      <c r="F2237" s="158" t="str">
        <f t="shared" si="199"/>
        <v>Q</v>
      </c>
      <c r="G2237" s="220" t="s">
        <v>1035</v>
      </c>
      <c r="H2237" s="158" t="s">
        <v>949</v>
      </c>
      <c r="I2237" s="158" t="s">
        <v>949</v>
      </c>
      <c r="J2237" s="158" t="s">
        <v>949</v>
      </c>
      <c r="K2237" s="41" t="s">
        <v>949</v>
      </c>
      <c r="L2237" s="41" t="s">
        <v>2977</v>
      </c>
      <c r="M2237" s="41" t="s">
        <v>995</v>
      </c>
      <c r="N2237" s="158" t="s">
        <v>2978</v>
      </c>
      <c r="O2237" s="158" t="s">
        <v>949</v>
      </c>
      <c r="P2237" s="158" t="s">
        <v>949</v>
      </c>
      <c r="Q2237" s="158" t="s">
        <v>949</v>
      </c>
      <c r="R2237" s="41" t="s">
        <v>2979</v>
      </c>
      <c r="S2237" s="41" t="s">
        <v>949</v>
      </c>
      <c r="T2237" s="41" t="s">
        <v>949</v>
      </c>
      <c r="U2237" s="41"/>
      <c r="V2237" s="41"/>
      <c r="W2237" s="41"/>
      <c r="X2237" s="41"/>
      <c r="Y2237" s="41"/>
      <c r="Z2237" s="41"/>
      <c r="AA2237" s="41"/>
      <c r="AB2237" s="41"/>
      <c r="AC2237" s="41"/>
      <c r="AD2237" s="41"/>
      <c r="AE2237" s="41" t="s">
        <v>989</v>
      </c>
      <c r="AF2237" s="41" t="s">
        <v>6158</v>
      </c>
      <c r="AG2237" s="158"/>
      <c r="AH2237" s="41" t="s">
        <v>1035</v>
      </c>
      <c r="AI2237" s="229"/>
      <c r="AJ2237" s="218">
        <f t="shared" si="197"/>
        <v>1</v>
      </c>
      <c r="AK2237" s="84">
        <f t="shared" si="200"/>
        <v>1</v>
      </c>
    </row>
    <row r="2238" spans="1:37" s="84" customFormat="1" ht="16.5">
      <c r="A2238" s="41"/>
      <c r="B2238" s="41">
        <f t="shared" si="198"/>
        <v>2236</v>
      </c>
      <c r="C2238" s="41" t="s">
        <v>805</v>
      </c>
      <c r="D2238" s="158" t="s">
        <v>2969</v>
      </c>
      <c r="E2238" s="158" t="s">
        <v>2969</v>
      </c>
      <c r="F2238" s="158" t="str">
        <f t="shared" si="199"/>
        <v>Q</v>
      </c>
      <c r="G2238" s="220" t="s">
        <v>2971</v>
      </c>
      <c r="H2238" s="158" t="s">
        <v>949</v>
      </c>
      <c r="I2238" s="158" t="s">
        <v>949</v>
      </c>
      <c r="J2238" s="158" t="s">
        <v>949</v>
      </c>
      <c r="K2238" s="41" t="s">
        <v>949</v>
      </c>
      <c r="L2238" s="14" t="s">
        <v>2972</v>
      </c>
      <c r="M2238" s="41" t="s">
        <v>995</v>
      </c>
      <c r="N2238" s="158" t="s">
        <v>2973</v>
      </c>
      <c r="O2238" s="158" t="s">
        <v>949</v>
      </c>
      <c r="P2238" s="158" t="s">
        <v>949</v>
      </c>
      <c r="Q2238" s="158" t="s">
        <v>949</v>
      </c>
      <c r="R2238" s="41" t="s">
        <v>2974</v>
      </c>
      <c r="S2238" s="41" t="s">
        <v>949</v>
      </c>
      <c r="T2238" s="41" t="s">
        <v>949</v>
      </c>
      <c r="U2238" s="41"/>
      <c r="V2238" s="41"/>
      <c r="W2238" s="41"/>
      <c r="X2238" s="41"/>
      <c r="Y2238" s="41"/>
      <c r="Z2238" s="41"/>
      <c r="AA2238" s="41"/>
      <c r="AB2238" s="41"/>
      <c r="AC2238" s="41"/>
      <c r="AD2238" s="41"/>
      <c r="AE2238" s="41" t="s">
        <v>989</v>
      </c>
      <c r="AF2238" s="41" t="s">
        <v>6158</v>
      </c>
      <c r="AG2238" s="158"/>
      <c r="AH2238" s="14" t="s">
        <v>2971</v>
      </c>
      <c r="AI2238" s="229"/>
      <c r="AJ2238" s="218">
        <f t="shared" si="197"/>
        <v>1</v>
      </c>
      <c r="AK2238" s="84">
        <f t="shared" si="200"/>
        <v>1</v>
      </c>
    </row>
    <row r="2239" spans="1:37" s="84" customFormat="1" ht="16.5">
      <c r="A2239" s="227"/>
      <c r="B2239" s="41">
        <f t="shared" si="198"/>
        <v>2237</v>
      </c>
      <c r="C2239" s="41" t="s">
        <v>805</v>
      </c>
      <c r="D2239" s="158" t="s">
        <v>2980</v>
      </c>
      <c r="E2239" s="158" t="s">
        <v>2980</v>
      </c>
      <c r="F2239" s="158" t="str">
        <f t="shared" si="199"/>
        <v>Q</v>
      </c>
      <c r="G2239" s="220" t="s">
        <v>1900</v>
      </c>
      <c r="H2239" s="158" t="s">
        <v>949</v>
      </c>
      <c r="I2239" s="158" t="s">
        <v>949</v>
      </c>
      <c r="J2239" s="158" t="s">
        <v>949</v>
      </c>
      <c r="K2239" s="41" t="s">
        <v>949</v>
      </c>
      <c r="L2239" s="41" t="s">
        <v>2977</v>
      </c>
      <c r="M2239" s="41" t="s">
        <v>995</v>
      </c>
      <c r="N2239" s="158" t="s">
        <v>2978</v>
      </c>
      <c r="O2239" s="158" t="s">
        <v>949</v>
      </c>
      <c r="P2239" s="158" t="s">
        <v>949</v>
      </c>
      <c r="Q2239" s="158" t="s">
        <v>949</v>
      </c>
      <c r="R2239" s="41" t="s">
        <v>2979</v>
      </c>
      <c r="S2239" s="41" t="s">
        <v>949</v>
      </c>
      <c r="T2239" s="41" t="s">
        <v>949</v>
      </c>
      <c r="U2239" s="41"/>
      <c r="V2239" s="41"/>
      <c r="W2239" s="41"/>
      <c r="X2239" s="41"/>
      <c r="Y2239" s="41"/>
      <c r="Z2239" s="41"/>
      <c r="AA2239" s="41"/>
      <c r="AB2239" s="41"/>
      <c r="AC2239" s="41"/>
      <c r="AD2239" s="41"/>
      <c r="AE2239" s="41" t="s">
        <v>989</v>
      </c>
      <c r="AF2239" s="41" t="s">
        <v>6158</v>
      </c>
      <c r="AG2239" s="158"/>
      <c r="AH2239" s="14" t="s">
        <v>1900</v>
      </c>
      <c r="AI2239" s="229"/>
      <c r="AJ2239" s="218">
        <f t="shared" si="197"/>
        <v>1</v>
      </c>
      <c r="AK2239" s="84">
        <f t="shared" si="200"/>
        <v>1</v>
      </c>
    </row>
    <row r="2240" spans="1:37" s="84" customFormat="1" ht="16.5">
      <c r="A2240" s="229"/>
      <c r="B2240" s="41">
        <f t="shared" si="198"/>
        <v>2238</v>
      </c>
      <c r="C2240" s="29" t="s">
        <v>805</v>
      </c>
      <c r="D2240" s="106" t="s">
        <v>8422</v>
      </c>
      <c r="E2240" s="106" t="s">
        <v>8422</v>
      </c>
      <c r="F2240" s="106" t="str">
        <f t="shared" si="199"/>
        <v>S</v>
      </c>
      <c r="G2240" s="220" t="s">
        <v>8423</v>
      </c>
      <c r="H2240" s="106" t="s">
        <v>949</v>
      </c>
      <c r="I2240" s="106" t="s">
        <v>2957</v>
      </c>
      <c r="J2240" s="106" t="s">
        <v>949</v>
      </c>
      <c r="K2240" s="29" t="s">
        <v>949</v>
      </c>
      <c r="L2240" s="29" t="s">
        <v>8424</v>
      </c>
      <c r="M2240" s="41" t="s">
        <v>1083</v>
      </c>
      <c r="N2240" s="106" t="s">
        <v>8425</v>
      </c>
      <c r="O2240" s="106" t="s">
        <v>949</v>
      </c>
      <c r="P2240" s="106" t="s">
        <v>949</v>
      </c>
      <c r="Q2240" s="106" t="s">
        <v>949</v>
      </c>
      <c r="R2240" s="29" t="s">
        <v>1068</v>
      </c>
      <c r="S2240" s="41" t="s">
        <v>949</v>
      </c>
      <c r="T2240" s="41" t="s">
        <v>949</v>
      </c>
      <c r="U2240" s="229"/>
      <c r="V2240" s="229"/>
      <c r="W2240" s="229"/>
      <c r="X2240" s="229"/>
      <c r="Y2240" s="229"/>
      <c r="Z2240" s="229"/>
      <c r="AA2240" s="229"/>
      <c r="AB2240" s="229"/>
      <c r="AC2240" s="229"/>
      <c r="AD2240" s="229"/>
      <c r="AE2240" s="41" t="s">
        <v>989</v>
      </c>
      <c r="AF2240" s="41" t="s">
        <v>6158</v>
      </c>
      <c r="AG2240" s="229"/>
      <c r="AH2240" s="229" t="s">
        <v>8423</v>
      </c>
      <c r="AI2240" s="229"/>
      <c r="AJ2240" s="218">
        <f t="shared" si="197"/>
        <v>1</v>
      </c>
      <c r="AK2240" s="84">
        <f t="shared" si="200"/>
        <v>1</v>
      </c>
    </row>
    <row r="2241" spans="1:37" s="84" customFormat="1" ht="16.5">
      <c r="A2241" s="41"/>
      <c r="B2241" s="41">
        <f t="shared" si="198"/>
        <v>2239</v>
      </c>
      <c r="C2241" s="41" t="s">
        <v>805</v>
      </c>
      <c r="D2241" s="158" t="s">
        <v>2895</v>
      </c>
      <c r="E2241" s="158" t="s">
        <v>2895</v>
      </c>
      <c r="F2241" s="158" t="str">
        <f t="shared" si="199"/>
        <v>S</v>
      </c>
      <c r="G2241" s="220" t="s">
        <v>2897</v>
      </c>
      <c r="H2241" s="158" t="s">
        <v>949</v>
      </c>
      <c r="I2241" s="158" t="s">
        <v>2898</v>
      </c>
      <c r="J2241" s="158" t="s">
        <v>949</v>
      </c>
      <c r="K2241" s="41" t="s">
        <v>949</v>
      </c>
      <c r="L2241" s="41" t="s">
        <v>2899</v>
      </c>
      <c r="M2241" s="41" t="s">
        <v>995</v>
      </c>
      <c r="N2241" s="158" t="s">
        <v>1084</v>
      </c>
      <c r="O2241" s="158" t="s">
        <v>2900</v>
      </c>
      <c r="P2241" s="158" t="s">
        <v>949</v>
      </c>
      <c r="Q2241" s="158" t="s">
        <v>949</v>
      </c>
      <c r="R2241" s="41" t="s">
        <v>2901</v>
      </c>
      <c r="S2241" s="41" t="s">
        <v>949</v>
      </c>
      <c r="T2241" s="41" t="s">
        <v>949</v>
      </c>
      <c r="U2241" s="41"/>
      <c r="V2241" s="41"/>
      <c r="W2241" s="41"/>
      <c r="X2241" s="41"/>
      <c r="Y2241" s="41"/>
      <c r="Z2241" s="41"/>
      <c r="AA2241" s="41"/>
      <c r="AB2241" s="41"/>
      <c r="AC2241" s="41"/>
      <c r="AD2241" s="41"/>
      <c r="AE2241" s="41" t="s">
        <v>989</v>
      </c>
      <c r="AF2241" s="41" t="s">
        <v>6158</v>
      </c>
      <c r="AG2241" s="158"/>
      <c r="AH2241" s="14" t="s">
        <v>2897</v>
      </c>
      <c r="AI2241" s="229"/>
      <c r="AJ2241" s="218">
        <f t="shared" si="197"/>
        <v>1</v>
      </c>
      <c r="AK2241" s="84">
        <f t="shared" si="200"/>
        <v>1</v>
      </c>
    </row>
    <row r="2242" spans="1:37" s="84" customFormat="1" ht="16.5">
      <c r="A2242" s="41"/>
      <c r="B2242" s="41">
        <f t="shared" si="198"/>
        <v>2240</v>
      </c>
      <c r="C2242" s="41" t="s">
        <v>805</v>
      </c>
      <c r="D2242" s="158" t="s">
        <v>2954</v>
      </c>
      <c r="E2242" s="158" t="s">
        <v>2954</v>
      </c>
      <c r="F2242" s="158" t="str">
        <f t="shared" si="199"/>
        <v>S</v>
      </c>
      <c r="G2242" s="220" t="s">
        <v>2956</v>
      </c>
      <c r="H2242" s="158" t="s">
        <v>949</v>
      </c>
      <c r="I2242" s="158" t="s">
        <v>2957</v>
      </c>
      <c r="J2242" s="158" t="s">
        <v>949</v>
      </c>
      <c r="K2242" s="41" t="s">
        <v>949</v>
      </c>
      <c r="L2242" s="41" t="s">
        <v>2958</v>
      </c>
      <c r="M2242" s="41" t="s">
        <v>1083</v>
      </c>
      <c r="N2242" s="158" t="s">
        <v>1084</v>
      </c>
      <c r="O2242" s="158" t="s">
        <v>2900</v>
      </c>
      <c r="P2242" s="158" t="s">
        <v>949</v>
      </c>
      <c r="Q2242" s="158" t="s">
        <v>949</v>
      </c>
      <c r="R2242" s="41" t="s">
        <v>2901</v>
      </c>
      <c r="S2242" s="41" t="s">
        <v>949</v>
      </c>
      <c r="T2242" s="41" t="s">
        <v>949</v>
      </c>
      <c r="U2242" s="41"/>
      <c r="V2242" s="41"/>
      <c r="W2242" s="41"/>
      <c r="X2242" s="41"/>
      <c r="Y2242" s="41"/>
      <c r="Z2242" s="41"/>
      <c r="AA2242" s="41"/>
      <c r="AB2242" s="41"/>
      <c r="AC2242" s="41"/>
      <c r="AD2242" s="41"/>
      <c r="AE2242" s="41" t="s">
        <v>989</v>
      </c>
      <c r="AF2242" s="41" t="s">
        <v>6158</v>
      </c>
      <c r="AG2242" s="158"/>
      <c r="AH2242" s="14" t="s">
        <v>2956</v>
      </c>
      <c r="AI2242" s="229"/>
      <c r="AJ2242" s="218">
        <f t="shared" si="197"/>
        <v>1</v>
      </c>
      <c r="AK2242" s="84">
        <f t="shared" si="200"/>
        <v>1</v>
      </c>
    </row>
    <row r="2243" spans="1:37" s="84" customFormat="1" ht="16.5">
      <c r="A2243" s="41"/>
      <c r="B2243" s="274">
        <f t="shared" si="198"/>
        <v>2241</v>
      </c>
      <c r="C2243" s="274" t="s">
        <v>805</v>
      </c>
      <c r="D2243" s="159" t="s">
        <v>2764</v>
      </c>
      <c r="E2243" s="159" t="s">
        <v>2765</v>
      </c>
      <c r="F2243" s="159" t="str">
        <f t="shared" si="199"/>
        <v>T</v>
      </c>
      <c r="G2243" s="793" t="s">
        <v>2767</v>
      </c>
      <c r="H2243" s="159">
        <v>249909</v>
      </c>
      <c r="I2243" s="159">
        <v>2.85</v>
      </c>
      <c r="J2243" s="159">
        <v>2.5</v>
      </c>
      <c r="K2243" s="274">
        <v>624.77</v>
      </c>
      <c r="L2243" s="274" t="s">
        <v>2768</v>
      </c>
      <c r="M2243" s="274" t="s">
        <v>2769</v>
      </c>
      <c r="N2243" s="159" t="s">
        <v>2770</v>
      </c>
      <c r="O2243" s="159" t="s">
        <v>949</v>
      </c>
      <c r="P2243" s="159" t="s">
        <v>949</v>
      </c>
      <c r="Q2243" s="159" t="s">
        <v>949</v>
      </c>
      <c r="R2243" s="274" t="s">
        <v>2771</v>
      </c>
      <c r="S2243" s="274" t="s">
        <v>949</v>
      </c>
      <c r="T2243" s="274" t="s">
        <v>949</v>
      </c>
      <c r="U2243" s="274"/>
      <c r="V2243" s="274"/>
      <c r="W2243" s="274"/>
      <c r="X2243" s="274"/>
      <c r="Y2243" s="274"/>
      <c r="Z2243" s="274"/>
      <c r="AA2243" s="274"/>
      <c r="AB2243" s="274"/>
      <c r="AC2243" s="274"/>
      <c r="AD2243" s="274"/>
      <c r="AE2243" s="274" t="s">
        <v>989</v>
      </c>
      <c r="AF2243" s="274" t="s">
        <v>6158</v>
      </c>
      <c r="AG2243" s="159"/>
      <c r="AH2243" s="36" t="s">
        <v>2767</v>
      </c>
      <c r="AI2243" s="615"/>
      <c r="AJ2243" s="645">
        <f t="shared" si="197"/>
        <v>1</v>
      </c>
      <c r="AK2243" s="84">
        <f t="shared" si="200"/>
        <v>1</v>
      </c>
    </row>
    <row r="2244" spans="1:37" ht="16.5">
      <c r="A2244" s="1055"/>
      <c r="B2244" s="29">
        <f t="shared" si="198"/>
        <v>2242</v>
      </c>
      <c r="C2244" s="29" t="s">
        <v>3719</v>
      </c>
      <c r="D2244" s="106" t="s">
        <v>3930</v>
      </c>
      <c r="E2244" s="106" t="s">
        <v>3930</v>
      </c>
      <c r="F2244" s="106" t="str">
        <f t="shared" si="199"/>
        <v>D</v>
      </c>
      <c r="G2244" s="29" t="s">
        <v>3931</v>
      </c>
      <c r="H2244" s="29">
        <v>85680000</v>
      </c>
      <c r="I2244" s="29">
        <v>7</v>
      </c>
      <c r="J2244" s="29" t="s">
        <v>949</v>
      </c>
      <c r="K2244" s="1020" t="s">
        <v>949</v>
      </c>
      <c r="L2244" s="29" t="s">
        <v>3918</v>
      </c>
      <c r="M2244" s="1020" t="s">
        <v>3919</v>
      </c>
      <c r="N2244" s="106" t="s">
        <v>3920</v>
      </c>
      <c r="O2244" s="106" t="s">
        <v>3921</v>
      </c>
      <c r="P2244" s="1070" t="s">
        <v>949</v>
      </c>
      <c r="Q2244" s="1070" t="s">
        <v>949</v>
      </c>
      <c r="R2244" s="29" t="s">
        <v>3809</v>
      </c>
      <c r="S2244" s="29" t="s">
        <v>949</v>
      </c>
      <c r="T2244" s="29" t="s">
        <v>949</v>
      </c>
      <c r="U2244" s="29" t="s">
        <v>949</v>
      </c>
      <c r="V2244" s="29" t="s">
        <v>949</v>
      </c>
      <c r="W2244" s="29" t="s">
        <v>949</v>
      </c>
      <c r="X2244" s="29" t="s">
        <v>949</v>
      </c>
      <c r="Y2244" s="29" t="s">
        <v>949</v>
      </c>
      <c r="Z2244" s="29" t="s">
        <v>949</v>
      </c>
      <c r="AA2244" s="29" t="s">
        <v>949</v>
      </c>
      <c r="AB2244" s="29" t="s">
        <v>949</v>
      </c>
      <c r="AC2244" s="29" t="s">
        <v>949</v>
      </c>
      <c r="AD2244" s="29" t="s">
        <v>949</v>
      </c>
      <c r="AE2244" s="29" t="s">
        <v>976</v>
      </c>
      <c r="AF2244" s="998" t="s">
        <v>132</v>
      </c>
      <c r="AG2244" s="29"/>
      <c r="AH2244" s="29"/>
      <c r="AI2244" s="998"/>
      <c r="AJ2244" s="998">
        <f t="shared" si="197"/>
        <v>1</v>
      </c>
      <c r="AK2244" s="998">
        <f t="shared" si="200"/>
        <v>1</v>
      </c>
    </row>
    <row r="2245" spans="1:37" ht="16.5">
      <c r="A2245" s="1055"/>
      <c r="B2245" s="29">
        <f t="shared" si="198"/>
        <v>2243</v>
      </c>
      <c r="C2245" s="29" t="s">
        <v>3719</v>
      </c>
      <c r="D2245" s="106" t="s">
        <v>3932</v>
      </c>
      <c r="E2245" s="106" t="s">
        <v>3932</v>
      </c>
      <c r="F2245" s="106" t="str">
        <f t="shared" si="199"/>
        <v>D</v>
      </c>
      <c r="G2245" s="29" t="s">
        <v>3933</v>
      </c>
      <c r="H2245" s="29">
        <v>85680000</v>
      </c>
      <c r="I2245" s="29">
        <v>7</v>
      </c>
      <c r="J2245" s="29" t="s">
        <v>949</v>
      </c>
      <c r="K2245" s="1020" t="s">
        <v>949</v>
      </c>
      <c r="L2245" s="29" t="s">
        <v>3918</v>
      </c>
      <c r="M2245" s="1020" t="s">
        <v>3919</v>
      </c>
      <c r="N2245" s="106" t="s">
        <v>3920</v>
      </c>
      <c r="O2245" s="106" t="s">
        <v>3921</v>
      </c>
      <c r="P2245" s="1070" t="s">
        <v>949</v>
      </c>
      <c r="Q2245" s="1070" t="s">
        <v>949</v>
      </c>
      <c r="R2245" s="29" t="s">
        <v>3809</v>
      </c>
      <c r="S2245" s="29" t="s">
        <v>949</v>
      </c>
      <c r="T2245" s="29" t="s">
        <v>949</v>
      </c>
      <c r="U2245" s="29" t="s">
        <v>949</v>
      </c>
      <c r="V2245" s="29" t="s">
        <v>949</v>
      </c>
      <c r="W2245" s="29" t="s">
        <v>949</v>
      </c>
      <c r="X2245" s="29" t="s">
        <v>949</v>
      </c>
      <c r="Y2245" s="29" t="s">
        <v>949</v>
      </c>
      <c r="Z2245" s="29" t="s">
        <v>949</v>
      </c>
      <c r="AA2245" s="29" t="s">
        <v>949</v>
      </c>
      <c r="AB2245" s="29" t="s">
        <v>949</v>
      </c>
      <c r="AC2245" s="29" t="s">
        <v>949</v>
      </c>
      <c r="AD2245" s="29" t="s">
        <v>949</v>
      </c>
      <c r="AE2245" s="29" t="s">
        <v>976</v>
      </c>
      <c r="AF2245" s="998" t="s">
        <v>132</v>
      </c>
      <c r="AG2245" s="29"/>
      <c r="AH2245" s="29"/>
      <c r="AI2245" s="998"/>
      <c r="AJ2245" s="998">
        <f t="shared" si="197"/>
        <v>1</v>
      </c>
      <c r="AK2245" s="998">
        <f t="shared" si="200"/>
        <v>1</v>
      </c>
    </row>
    <row r="2246" spans="1:37" ht="16.5">
      <c r="A2246" s="1018"/>
      <c r="B2246" s="29">
        <f t="shared" si="198"/>
        <v>2244</v>
      </c>
      <c r="C2246" s="281" t="s">
        <v>3719</v>
      </c>
      <c r="D2246" s="291" t="s">
        <v>4970</v>
      </c>
      <c r="E2246" s="291" t="s">
        <v>4971</v>
      </c>
      <c r="F2246" s="291" t="str">
        <f t="shared" si="199"/>
        <v>D</v>
      </c>
      <c r="G2246" s="281" t="s">
        <v>4972</v>
      </c>
      <c r="H2246" s="29">
        <f>480*425*360</f>
        <v>73440000</v>
      </c>
      <c r="I2246" s="1020">
        <v>7</v>
      </c>
      <c r="J2246" s="1020" t="s">
        <v>949</v>
      </c>
      <c r="K2246" s="1020" t="s">
        <v>949</v>
      </c>
      <c r="L2246" s="29" t="s">
        <v>4973</v>
      </c>
      <c r="M2246" s="29" t="s">
        <v>3926</v>
      </c>
      <c r="N2246" s="106" t="s">
        <v>3920</v>
      </c>
      <c r="O2246" s="1070" t="s">
        <v>3927</v>
      </c>
      <c r="P2246" s="1070" t="s">
        <v>949</v>
      </c>
      <c r="Q2246" s="1070" t="s">
        <v>949</v>
      </c>
      <c r="R2246" s="29" t="s">
        <v>3836</v>
      </c>
      <c r="S2246" s="29" t="s">
        <v>985</v>
      </c>
      <c r="T2246" s="29" t="s">
        <v>949</v>
      </c>
      <c r="U2246" s="998" t="s">
        <v>949</v>
      </c>
      <c r="V2246" s="998" t="s">
        <v>949</v>
      </c>
      <c r="W2246" s="998" t="s">
        <v>949</v>
      </c>
      <c r="X2246" s="998" t="s">
        <v>949</v>
      </c>
      <c r="Y2246" s="998" t="s">
        <v>949</v>
      </c>
      <c r="Z2246" s="998" t="s">
        <v>949</v>
      </c>
      <c r="AA2246" s="998" t="s">
        <v>949</v>
      </c>
      <c r="AB2246" s="998" t="s">
        <v>949</v>
      </c>
      <c r="AC2246" s="998" t="s">
        <v>949</v>
      </c>
      <c r="AD2246" s="998" t="s">
        <v>949</v>
      </c>
      <c r="AE2246" s="998" t="s">
        <v>989</v>
      </c>
      <c r="AF2246" s="998" t="s">
        <v>132</v>
      </c>
      <c r="AG2246" s="998"/>
      <c r="AH2246" s="998"/>
      <c r="AI2246" s="998"/>
      <c r="AJ2246" s="998">
        <f t="shared" si="197"/>
        <v>1</v>
      </c>
      <c r="AK2246" s="998">
        <f t="shared" si="200"/>
        <v>1</v>
      </c>
    </row>
    <row r="2247" spans="1:37" ht="16.5">
      <c r="A2247" s="1018"/>
      <c r="B2247" s="29">
        <f t="shared" si="198"/>
        <v>2245</v>
      </c>
      <c r="C2247" s="281" t="s">
        <v>3719</v>
      </c>
      <c r="D2247" s="291" t="s">
        <v>4959</v>
      </c>
      <c r="E2247" s="291" t="s">
        <v>4960</v>
      </c>
      <c r="F2247" s="291" t="str">
        <f t="shared" si="199"/>
        <v>D</v>
      </c>
      <c r="G2247" s="281" t="s">
        <v>4961</v>
      </c>
      <c r="H2247" s="1019">
        <v>4469000</v>
      </c>
      <c r="I2247" s="1020" t="s">
        <v>949</v>
      </c>
      <c r="J2247" s="29" t="s">
        <v>3901</v>
      </c>
      <c r="K2247" s="1019" t="s">
        <v>4962</v>
      </c>
      <c r="L2247" s="1019" t="s">
        <v>4963</v>
      </c>
      <c r="M2247" s="1019" t="s">
        <v>1083</v>
      </c>
      <c r="N2247" s="1070" t="s">
        <v>3904</v>
      </c>
      <c r="O2247" s="1070" t="s">
        <v>949</v>
      </c>
      <c r="P2247" s="1070" t="s">
        <v>949</v>
      </c>
      <c r="Q2247" s="1070" t="s">
        <v>3905</v>
      </c>
      <c r="R2247" s="29" t="s">
        <v>3906</v>
      </c>
      <c r="S2247" s="29" t="s">
        <v>3907</v>
      </c>
      <c r="T2247" s="29" t="s">
        <v>949</v>
      </c>
      <c r="U2247" s="998" t="s">
        <v>949</v>
      </c>
      <c r="V2247" s="998" t="s">
        <v>949</v>
      </c>
      <c r="W2247" s="998" t="s">
        <v>949</v>
      </c>
      <c r="X2247" s="998" t="s">
        <v>949</v>
      </c>
      <c r="Y2247" s="998" t="s">
        <v>949</v>
      </c>
      <c r="Z2247" s="998" t="s">
        <v>949</v>
      </c>
      <c r="AA2247" s="998" t="s">
        <v>949</v>
      </c>
      <c r="AB2247" s="998" t="s">
        <v>949</v>
      </c>
      <c r="AC2247" s="998" t="s">
        <v>949</v>
      </c>
      <c r="AD2247" s="998" t="s">
        <v>949</v>
      </c>
      <c r="AE2247" s="998" t="s">
        <v>976</v>
      </c>
      <c r="AF2247" s="998" t="s">
        <v>132</v>
      </c>
      <c r="AG2247" s="998"/>
      <c r="AH2247" s="998"/>
      <c r="AI2247" s="998"/>
      <c r="AJ2247" s="998">
        <f t="shared" si="197"/>
        <v>1</v>
      </c>
      <c r="AK2247" s="998">
        <f t="shared" si="200"/>
        <v>1</v>
      </c>
    </row>
    <row r="2248" spans="1:37" ht="16.5">
      <c r="A2248" s="1018"/>
      <c r="B2248" s="29">
        <f t="shared" si="198"/>
        <v>2246</v>
      </c>
      <c r="C2248" s="281" t="s">
        <v>3719</v>
      </c>
      <c r="D2248" s="291" t="s">
        <v>4964</v>
      </c>
      <c r="E2248" s="291" t="s">
        <v>4965</v>
      </c>
      <c r="F2248" s="291" t="str">
        <f t="shared" si="199"/>
        <v>D</v>
      </c>
      <c r="G2248" s="281" t="s">
        <v>4966</v>
      </c>
      <c r="H2248" s="1019">
        <v>4228700</v>
      </c>
      <c r="I2248" s="1020" t="s">
        <v>949</v>
      </c>
      <c r="J2248" s="1020" t="s">
        <v>3901</v>
      </c>
      <c r="K2248" s="1019" t="s">
        <v>4962</v>
      </c>
      <c r="L2248" s="1019" t="s">
        <v>4963</v>
      </c>
      <c r="M2248" s="1020" t="s">
        <v>1083</v>
      </c>
      <c r="N2248" s="1070" t="s">
        <v>3904</v>
      </c>
      <c r="O2248" s="1070" t="s">
        <v>949</v>
      </c>
      <c r="P2248" s="1070" t="s">
        <v>949</v>
      </c>
      <c r="Q2248" s="1070" t="s">
        <v>3905</v>
      </c>
      <c r="R2248" s="29" t="s">
        <v>3906</v>
      </c>
      <c r="S2248" s="29" t="s">
        <v>3907</v>
      </c>
      <c r="T2248" s="29" t="s">
        <v>949</v>
      </c>
      <c r="U2248" s="998" t="s">
        <v>949</v>
      </c>
      <c r="V2248" s="998" t="s">
        <v>949</v>
      </c>
      <c r="W2248" s="998" t="s">
        <v>949</v>
      </c>
      <c r="X2248" s="998" t="s">
        <v>949</v>
      </c>
      <c r="Y2248" s="998" t="s">
        <v>949</v>
      </c>
      <c r="Z2248" s="998" t="s">
        <v>949</v>
      </c>
      <c r="AA2248" s="998" t="s">
        <v>949</v>
      </c>
      <c r="AB2248" s="998" t="s">
        <v>949</v>
      </c>
      <c r="AC2248" s="998" t="s">
        <v>949</v>
      </c>
      <c r="AD2248" s="998" t="s">
        <v>949</v>
      </c>
      <c r="AE2248" s="998" t="s">
        <v>976</v>
      </c>
      <c r="AF2248" s="998" t="s">
        <v>132</v>
      </c>
      <c r="AG2248" s="998"/>
      <c r="AH2248" s="998"/>
      <c r="AI2248" s="998"/>
      <c r="AJ2248" s="998">
        <f t="shared" si="197"/>
        <v>1</v>
      </c>
      <c r="AK2248" s="998">
        <f t="shared" si="200"/>
        <v>1</v>
      </c>
    </row>
    <row r="2249" spans="1:37" ht="16.5">
      <c r="A2249" s="1018"/>
      <c r="B2249" s="961">
        <f t="shared" si="198"/>
        <v>2247</v>
      </c>
      <c r="C2249" s="961" t="s">
        <v>3719</v>
      </c>
      <c r="D2249" s="962" t="s">
        <v>8426</v>
      </c>
      <c r="E2249" s="962" t="s">
        <v>8426</v>
      </c>
      <c r="F2249" s="962" t="str">
        <f t="shared" si="199"/>
        <v>D</v>
      </c>
      <c r="G2249" s="961" t="s">
        <v>8427</v>
      </c>
      <c r="H2249" s="961" t="s">
        <v>949</v>
      </c>
      <c r="I2249" s="961" t="s">
        <v>949</v>
      </c>
      <c r="J2249" s="961" t="s">
        <v>949</v>
      </c>
      <c r="K2249" s="961" t="s">
        <v>949</v>
      </c>
      <c r="L2249" s="961" t="s">
        <v>949</v>
      </c>
      <c r="M2249" s="961" t="s">
        <v>949</v>
      </c>
      <c r="N2249" s="962" t="s">
        <v>949</v>
      </c>
      <c r="O2249" s="962" t="s">
        <v>949</v>
      </c>
      <c r="P2249" s="962" t="s">
        <v>949</v>
      </c>
      <c r="Q2249" s="962" t="s">
        <v>949</v>
      </c>
      <c r="R2249" s="961" t="s">
        <v>6329</v>
      </c>
      <c r="S2249" s="961" t="s">
        <v>949</v>
      </c>
      <c r="T2249" s="961" t="s">
        <v>949</v>
      </c>
      <c r="U2249" s="997" t="s">
        <v>949</v>
      </c>
      <c r="V2249" s="997" t="s">
        <v>949</v>
      </c>
      <c r="W2249" s="997" t="s">
        <v>949</v>
      </c>
      <c r="X2249" s="997" t="s">
        <v>949</v>
      </c>
      <c r="Y2249" s="997" t="s">
        <v>949</v>
      </c>
      <c r="Z2249" s="997" t="s">
        <v>949</v>
      </c>
      <c r="AA2249" s="997" t="s">
        <v>949</v>
      </c>
      <c r="AB2249" s="997" t="s">
        <v>949</v>
      </c>
      <c r="AC2249" s="997" t="s">
        <v>949</v>
      </c>
      <c r="AD2249" s="997" t="s">
        <v>949</v>
      </c>
      <c r="AE2249" s="997"/>
      <c r="AF2249" s="997" t="s">
        <v>132</v>
      </c>
      <c r="AG2249" s="997" t="s">
        <v>5342</v>
      </c>
      <c r="AH2249" s="997"/>
      <c r="AI2249" s="998"/>
      <c r="AJ2249" s="998">
        <f t="shared" si="197"/>
        <v>1</v>
      </c>
      <c r="AK2249" s="998">
        <f t="shared" si="200"/>
        <v>1</v>
      </c>
    </row>
    <row r="2250" spans="1:37" ht="16.5">
      <c r="A2250" s="1055"/>
      <c r="B2250" s="29">
        <f t="shared" si="198"/>
        <v>2248</v>
      </c>
      <c r="C2250" s="29" t="s">
        <v>3719</v>
      </c>
      <c r="D2250" s="106" t="s">
        <v>3783</v>
      </c>
      <c r="E2250" s="106" t="s">
        <v>3783</v>
      </c>
      <c r="F2250" s="106" t="str">
        <f t="shared" si="199"/>
        <v>D</v>
      </c>
      <c r="G2250" s="29" t="s">
        <v>3785</v>
      </c>
      <c r="H2250" s="29">
        <v>9355</v>
      </c>
      <c r="I2250" s="29">
        <v>7.4999999999999997E-2</v>
      </c>
      <c r="J2250" s="1020" t="s">
        <v>949</v>
      </c>
      <c r="K2250" s="1020" t="s">
        <v>949</v>
      </c>
      <c r="L2250" s="29" t="s">
        <v>3786</v>
      </c>
      <c r="M2250" s="29" t="s">
        <v>3787</v>
      </c>
      <c r="N2250" s="106" t="s">
        <v>3788</v>
      </c>
      <c r="O2250" s="1070" t="s">
        <v>949</v>
      </c>
      <c r="P2250" s="1070" t="s">
        <v>949</v>
      </c>
      <c r="Q2250" s="1070" t="s">
        <v>949</v>
      </c>
      <c r="R2250" s="29" t="s">
        <v>1166</v>
      </c>
      <c r="S2250" s="29" t="s">
        <v>949</v>
      </c>
      <c r="T2250" s="29" t="s">
        <v>949</v>
      </c>
      <c r="U2250" s="29" t="s">
        <v>949</v>
      </c>
      <c r="V2250" s="29" t="s">
        <v>949</v>
      </c>
      <c r="W2250" s="29" t="s">
        <v>949</v>
      </c>
      <c r="X2250" s="29" t="s">
        <v>949</v>
      </c>
      <c r="Y2250" s="29" t="s">
        <v>949</v>
      </c>
      <c r="Z2250" s="29" t="s">
        <v>949</v>
      </c>
      <c r="AA2250" s="29" t="s">
        <v>949</v>
      </c>
      <c r="AB2250" s="29" t="s">
        <v>949</v>
      </c>
      <c r="AC2250" s="29" t="s">
        <v>949</v>
      </c>
      <c r="AD2250" s="29" t="s">
        <v>949</v>
      </c>
      <c r="AE2250" s="29" t="s">
        <v>1244</v>
      </c>
      <c r="AF2250" s="998" t="s">
        <v>132</v>
      </c>
      <c r="AG2250" s="29"/>
      <c r="AH2250" s="29"/>
      <c r="AI2250" s="998"/>
      <c r="AJ2250" s="998">
        <f t="shared" si="197"/>
        <v>1</v>
      </c>
      <c r="AK2250" s="998">
        <f t="shared" si="200"/>
        <v>1</v>
      </c>
    </row>
    <row r="2251" spans="1:37" ht="16.5">
      <c r="A2251" s="1018"/>
      <c r="B2251" s="29">
        <f t="shared" si="198"/>
        <v>2249</v>
      </c>
      <c r="C2251" s="29" t="s">
        <v>3719</v>
      </c>
      <c r="D2251" s="99" t="s">
        <v>3803</v>
      </c>
      <c r="E2251" s="106" t="s">
        <v>3804</v>
      </c>
      <c r="F2251" s="106" t="s">
        <v>979</v>
      </c>
      <c r="G2251" s="1019" t="s">
        <v>3806</v>
      </c>
      <c r="H2251" s="1020">
        <v>910.00000000000011</v>
      </c>
      <c r="I2251" s="1020">
        <v>7.0000000000000007E-2</v>
      </c>
      <c r="J2251" s="1020" t="s">
        <v>949</v>
      </c>
      <c r="K2251" s="1020" t="s">
        <v>949</v>
      </c>
      <c r="L2251" s="1020" t="s">
        <v>3807</v>
      </c>
      <c r="M2251" s="1020" t="s">
        <v>3808</v>
      </c>
      <c r="N2251" s="1070" t="s">
        <v>3788</v>
      </c>
      <c r="O2251" s="1070" t="s">
        <v>949</v>
      </c>
      <c r="P2251" s="1070" t="s">
        <v>949</v>
      </c>
      <c r="Q2251" s="1070" t="s">
        <v>949</v>
      </c>
      <c r="R2251" s="1020" t="s">
        <v>3809</v>
      </c>
      <c r="S2251" s="1020" t="s">
        <v>3810</v>
      </c>
      <c r="T2251" s="29" t="s">
        <v>949</v>
      </c>
      <c r="U2251" s="29" t="s">
        <v>949</v>
      </c>
      <c r="V2251" s="29" t="s">
        <v>949</v>
      </c>
      <c r="W2251" s="29" t="s">
        <v>949</v>
      </c>
      <c r="X2251" s="29" t="s">
        <v>949</v>
      </c>
      <c r="Y2251" s="29" t="s">
        <v>949</v>
      </c>
      <c r="Z2251" s="29" t="s">
        <v>949</v>
      </c>
      <c r="AA2251" s="29" t="s">
        <v>949</v>
      </c>
      <c r="AB2251" s="29" t="s">
        <v>949</v>
      </c>
      <c r="AC2251" s="29" t="s">
        <v>949</v>
      </c>
      <c r="AD2251" s="29" t="s">
        <v>949</v>
      </c>
      <c r="AE2251" s="29" t="s">
        <v>1059</v>
      </c>
      <c r="AF2251" s="998" t="s">
        <v>132</v>
      </c>
      <c r="AG2251" s="998"/>
      <c r="AH2251" s="998"/>
      <c r="AI2251" s="998"/>
      <c r="AJ2251" s="998">
        <f t="shared" si="197"/>
        <v>1</v>
      </c>
      <c r="AK2251" s="998">
        <f t="shared" si="200"/>
        <v>1</v>
      </c>
    </row>
    <row r="2252" spans="1:37" ht="16.5">
      <c r="A2252" s="1018"/>
      <c r="B2252" s="961">
        <f t="shared" si="198"/>
        <v>2250</v>
      </c>
      <c r="C2252" s="961" t="s">
        <v>3719</v>
      </c>
      <c r="D2252" s="962" t="s">
        <v>8428</v>
      </c>
      <c r="E2252" s="962" t="s">
        <v>8428</v>
      </c>
      <c r="F2252" s="962" t="str">
        <f t="shared" si="199"/>
        <v>D</v>
      </c>
      <c r="G2252" s="961" t="s">
        <v>8427</v>
      </c>
      <c r="H2252" s="961" t="s">
        <v>949</v>
      </c>
      <c r="I2252" s="961" t="s">
        <v>949</v>
      </c>
      <c r="J2252" s="961" t="s">
        <v>949</v>
      </c>
      <c r="K2252" s="961" t="s">
        <v>949</v>
      </c>
      <c r="L2252" s="961" t="s">
        <v>949</v>
      </c>
      <c r="M2252" s="961" t="s">
        <v>949</v>
      </c>
      <c r="N2252" s="962" t="s">
        <v>949</v>
      </c>
      <c r="O2252" s="962" t="s">
        <v>949</v>
      </c>
      <c r="P2252" s="962" t="s">
        <v>949</v>
      </c>
      <c r="Q2252" s="962" t="s">
        <v>949</v>
      </c>
      <c r="R2252" s="961" t="s">
        <v>6329</v>
      </c>
      <c r="S2252" s="997" t="s">
        <v>949</v>
      </c>
      <c r="T2252" s="997" t="s">
        <v>949</v>
      </c>
      <c r="U2252" s="997" t="s">
        <v>949</v>
      </c>
      <c r="V2252" s="997" t="s">
        <v>949</v>
      </c>
      <c r="W2252" s="997" t="s">
        <v>949</v>
      </c>
      <c r="X2252" s="997" t="s">
        <v>949</v>
      </c>
      <c r="Y2252" s="997" t="s">
        <v>949</v>
      </c>
      <c r="Z2252" s="997" t="s">
        <v>949</v>
      </c>
      <c r="AA2252" s="997" t="s">
        <v>949</v>
      </c>
      <c r="AB2252" s="997" t="s">
        <v>949</v>
      </c>
      <c r="AC2252" s="997" t="s">
        <v>949</v>
      </c>
      <c r="AD2252" s="997" t="s">
        <v>949</v>
      </c>
      <c r="AE2252" s="997"/>
      <c r="AF2252" s="997" t="s">
        <v>132</v>
      </c>
      <c r="AG2252" s="997" t="s">
        <v>5342</v>
      </c>
      <c r="AH2252" s="997"/>
      <c r="AI2252" s="998"/>
      <c r="AJ2252" s="998">
        <f t="shared" si="197"/>
        <v>1</v>
      </c>
      <c r="AK2252" s="998">
        <f t="shared" si="200"/>
        <v>1</v>
      </c>
    </row>
    <row r="2253" spans="1:37" ht="16.5">
      <c r="A2253" s="1055"/>
      <c r="B2253" s="29">
        <f t="shared" si="198"/>
        <v>2251</v>
      </c>
      <c r="C2253" s="29" t="s">
        <v>3719</v>
      </c>
      <c r="D2253" s="106" t="s">
        <v>3789</v>
      </c>
      <c r="E2253" s="106" t="s">
        <v>3789</v>
      </c>
      <c r="F2253" s="106" t="str">
        <f t="shared" si="199"/>
        <v>D</v>
      </c>
      <c r="G2253" s="29" t="s">
        <v>3791</v>
      </c>
      <c r="H2253" s="29">
        <v>4677</v>
      </c>
      <c r="I2253" s="29">
        <v>7.4999999999999997E-2</v>
      </c>
      <c r="J2253" s="1020" t="s">
        <v>949</v>
      </c>
      <c r="K2253" s="1020" t="s">
        <v>949</v>
      </c>
      <c r="L2253" s="29" t="s">
        <v>3792</v>
      </c>
      <c r="M2253" s="29" t="s">
        <v>3787</v>
      </c>
      <c r="N2253" s="106" t="s">
        <v>3788</v>
      </c>
      <c r="O2253" s="1070" t="s">
        <v>949</v>
      </c>
      <c r="P2253" s="1070" t="s">
        <v>949</v>
      </c>
      <c r="Q2253" s="1070" t="s">
        <v>949</v>
      </c>
      <c r="R2253" s="29" t="s">
        <v>1166</v>
      </c>
      <c r="S2253" s="29" t="s">
        <v>949</v>
      </c>
      <c r="T2253" s="29" t="s">
        <v>949</v>
      </c>
      <c r="U2253" s="29" t="s">
        <v>949</v>
      </c>
      <c r="V2253" s="29" t="s">
        <v>949</v>
      </c>
      <c r="W2253" s="29" t="s">
        <v>949</v>
      </c>
      <c r="X2253" s="29" t="s">
        <v>949</v>
      </c>
      <c r="Y2253" s="29" t="s">
        <v>949</v>
      </c>
      <c r="Z2253" s="29" t="s">
        <v>949</v>
      </c>
      <c r="AA2253" s="29" t="s">
        <v>949</v>
      </c>
      <c r="AB2253" s="29" t="s">
        <v>949</v>
      </c>
      <c r="AC2253" s="29" t="s">
        <v>949</v>
      </c>
      <c r="AD2253" s="29" t="s">
        <v>949</v>
      </c>
      <c r="AE2253" s="29" t="s">
        <v>976</v>
      </c>
      <c r="AF2253" s="998" t="s">
        <v>132</v>
      </c>
      <c r="AG2253" s="29"/>
      <c r="AH2253" s="29"/>
      <c r="AI2253" s="998"/>
      <c r="AJ2253" s="998">
        <f t="shared" si="197"/>
        <v>1</v>
      </c>
      <c r="AK2253" s="998">
        <f t="shared" si="200"/>
        <v>1</v>
      </c>
    </row>
    <row r="2254" spans="1:37" ht="16.5">
      <c r="A2254" s="1018"/>
      <c r="B2254" s="29">
        <f t="shared" si="198"/>
        <v>2252</v>
      </c>
      <c r="C2254" s="154" t="s">
        <v>3719</v>
      </c>
      <c r="D2254" s="153" t="s">
        <v>8429</v>
      </c>
      <c r="E2254" s="106" t="s">
        <v>3812</v>
      </c>
      <c r="F2254" s="153" t="str">
        <f t="shared" si="199"/>
        <v>D</v>
      </c>
      <c r="G2254" s="154" t="s">
        <v>3814</v>
      </c>
      <c r="H2254" s="1020">
        <v>910.00000000000011</v>
      </c>
      <c r="I2254" s="1020">
        <v>7.0000000000000007E-2</v>
      </c>
      <c r="J2254" s="1020" t="s">
        <v>949</v>
      </c>
      <c r="K2254" s="1020" t="s">
        <v>949</v>
      </c>
      <c r="L2254" s="1020" t="s">
        <v>3807</v>
      </c>
      <c r="M2254" s="1020" t="s">
        <v>3808</v>
      </c>
      <c r="N2254" s="1070" t="s">
        <v>3788</v>
      </c>
      <c r="O2254" s="1070" t="s">
        <v>949</v>
      </c>
      <c r="P2254" s="1070" t="s">
        <v>949</v>
      </c>
      <c r="Q2254" s="1070" t="s">
        <v>949</v>
      </c>
      <c r="R2254" s="1020" t="s">
        <v>3809</v>
      </c>
      <c r="S2254" s="1020" t="s">
        <v>3810</v>
      </c>
      <c r="T2254" s="29" t="s">
        <v>949</v>
      </c>
      <c r="U2254" s="29" t="s">
        <v>949</v>
      </c>
      <c r="V2254" s="29" t="s">
        <v>949</v>
      </c>
      <c r="W2254" s="29" t="s">
        <v>949</v>
      </c>
      <c r="X2254" s="29" t="s">
        <v>949</v>
      </c>
      <c r="Y2254" s="29" t="s">
        <v>949</v>
      </c>
      <c r="Z2254" s="29" t="s">
        <v>949</v>
      </c>
      <c r="AA2254" s="29" t="s">
        <v>949</v>
      </c>
      <c r="AB2254" s="29" t="s">
        <v>949</v>
      </c>
      <c r="AC2254" s="29" t="s">
        <v>949</v>
      </c>
      <c r="AD2254" s="29" t="s">
        <v>949</v>
      </c>
      <c r="AE2254" s="29" t="s">
        <v>976</v>
      </c>
      <c r="AF2254" s="1047" t="s">
        <v>132</v>
      </c>
      <c r="AG2254" s="998"/>
      <c r="AH2254" s="998"/>
      <c r="AI2254" s="998"/>
      <c r="AJ2254" s="998">
        <f t="shared" si="197"/>
        <v>1</v>
      </c>
      <c r="AK2254" s="998">
        <f t="shared" si="200"/>
        <v>1</v>
      </c>
    </row>
    <row r="2255" spans="1:37" ht="16.5">
      <c r="A2255" s="1055"/>
      <c r="B2255" s="29">
        <f t="shared" si="198"/>
        <v>2253</v>
      </c>
      <c r="C2255" s="29" t="s">
        <v>3719</v>
      </c>
      <c r="D2255" s="106" t="s">
        <v>3796</v>
      </c>
      <c r="E2255" s="106" t="s">
        <v>3796</v>
      </c>
      <c r="F2255" s="106" t="str">
        <f t="shared" si="199"/>
        <v>D</v>
      </c>
      <c r="G2255" s="29" t="s">
        <v>3797</v>
      </c>
      <c r="H2255" s="29">
        <v>48415</v>
      </c>
      <c r="I2255" s="29" t="s">
        <v>3798</v>
      </c>
      <c r="J2255" s="1020" t="s">
        <v>949</v>
      </c>
      <c r="K2255" s="1020" t="s">
        <v>949</v>
      </c>
      <c r="L2255" s="29" t="s">
        <v>3799</v>
      </c>
      <c r="M2255" s="29" t="s">
        <v>3787</v>
      </c>
      <c r="N2255" s="106" t="s">
        <v>3800</v>
      </c>
      <c r="O2255" s="1070" t="s">
        <v>949</v>
      </c>
      <c r="P2255" s="1070" t="s">
        <v>949</v>
      </c>
      <c r="Q2255" s="1070" t="s">
        <v>949</v>
      </c>
      <c r="R2255" s="29" t="s">
        <v>1166</v>
      </c>
      <c r="S2255" s="29" t="s">
        <v>949</v>
      </c>
      <c r="T2255" s="29" t="s">
        <v>949</v>
      </c>
      <c r="U2255" s="29" t="s">
        <v>949</v>
      </c>
      <c r="V2255" s="29" t="s">
        <v>949</v>
      </c>
      <c r="W2255" s="29" t="s">
        <v>949</v>
      </c>
      <c r="X2255" s="29" t="s">
        <v>949</v>
      </c>
      <c r="Y2255" s="29" t="s">
        <v>949</v>
      </c>
      <c r="Z2255" s="29" t="s">
        <v>949</v>
      </c>
      <c r="AA2255" s="29" t="s">
        <v>949</v>
      </c>
      <c r="AB2255" s="29" t="s">
        <v>949</v>
      </c>
      <c r="AC2255" s="29" t="s">
        <v>949</v>
      </c>
      <c r="AD2255" s="29" t="s">
        <v>949</v>
      </c>
      <c r="AE2255" s="29" t="s">
        <v>989</v>
      </c>
      <c r="AF2255" s="998" t="s">
        <v>132</v>
      </c>
      <c r="AG2255" s="29"/>
      <c r="AH2255" s="29"/>
      <c r="AI2255" s="998"/>
      <c r="AJ2255" s="998">
        <f t="shared" si="197"/>
        <v>1</v>
      </c>
      <c r="AK2255" s="998">
        <f t="shared" si="200"/>
        <v>1</v>
      </c>
    </row>
    <row r="2256" spans="1:37" ht="16.5">
      <c r="A2256" s="1055"/>
      <c r="B2256" s="29">
        <f t="shared" si="198"/>
        <v>2254</v>
      </c>
      <c r="C2256" s="29" t="s">
        <v>3719</v>
      </c>
      <c r="D2256" s="106" t="s">
        <v>3801</v>
      </c>
      <c r="E2256" s="106" t="s">
        <v>3801</v>
      </c>
      <c r="F2256" s="106" t="str">
        <f t="shared" si="199"/>
        <v>D</v>
      </c>
      <c r="G2256" s="29" t="s">
        <v>3802</v>
      </c>
      <c r="H2256" s="29">
        <v>48415</v>
      </c>
      <c r="I2256" s="29" t="s">
        <v>3798</v>
      </c>
      <c r="J2256" s="1020" t="s">
        <v>949</v>
      </c>
      <c r="K2256" s="1020" t="s">
        <v>949</v>
      </c>
      <c r="L2256" s="29" t="s">
        <v>3799</v>
      </c>
      <c r="M2256" s="29" t="s">
        <v>3787</v>
      </c>
      <c r="N2256" s="106" t="s">
        <v>3800</v>
      </c>
      <c r="O2256" s="1070" t="s">
        <v>949</v>
      </c>
      <c r="P2256" s="1070" t="s">
        <v>949</v>
      </c>
      <c r="Q2256" s="1070" t="s">
        <v>949</v>
      </c>
      <c r="R2256" s="29" t="s">
        <v>1166</v>
      </c>
      <c r="S2256" s="29" t="s">
        <v>949</v>
      </c>
      <c r="T2256" s="29" t="s">
        <v>949</v>
      </c>
      <c r="U2256" s="29" t="s">
        <v>949</v>
      </c>
      <c r="V2256" s="29" t="s">
        <v>949</v>
      </c>
      <c r="W2256" s="29" t="s">
        <v>949</v>
      </c>
      <c r="X2256" s="29" t="s">
        <v>949</v>
      </c>
      <c r="Y2256" s="29" t="s">
        <v>949</v>
      </c>
      <c r="Z2256" s="29" t="s">
        <v>949</v>
      </c>
      <c r="AA2256" s="29" t="s">
        <v>949</v>
      </c>
      <c r="AB2256" s="29" t="s">
        <v>949</v>
      </c>
      <c r="AC2256" s="29" t="s">
        <v>949</v>
      </c>
      <c r="AD2256" s="29" t="s">
        <v>949</v>
      </c>
      <c r="AE2256" s="29" t="s">
        <v>989</v>
      </c>
      <c r="AF2256" s="998" t="s">
        <v>132</v>
      </c>
      <c r="AG2256" s="29"/>
      <c r="AH2256" s="29"/>
      <c r="AI2256" s="998"/>
      <c r="AJ2256" s="998">
        <f t="shared" si="197"/>
        <v>1</v>
      </c>
      <c r="AK2256" s="998">
        <f t="shared" si="200"/>
        <v>1</v>
      </c>
    </row>
    <row r="2257" spans="1:37" ht="16.5">
      <c r="A2257" s="1018"/>
      <c r="B2257" s="29">
        <f t="shared" si="198"/>
        <v>2255</v>
      </c>
      <c r="C2257" s="29" t="s">
        <v>3719</v>
      </c>
      <c r="D2257" s="106" t="s">
        <v>4949</v>
      </c>
      <c r="E2257" s="106" t="s">
        <v>4949</v>
      </c>
      <c r="F2257" s="106" t="str">
        <f t="shared" si="199"/>
        <v>D</v>
      </c>
      <c r="G2257" s="29" t="s">
        <v>4950</v>
      </c>
      <c r="H2257" s="29" t="s">
        <v>949</v>
      </c>
      <c r="I2257" s="29" t="s">
        <v>949</v>
      </c>
      <c r="J2257" s="29" t="s">
        <v>949</v>
      </c>
      <c r="K2257" s="29" t="s">
        <v>949</v>
      </c>
      <c r="L2257" s="29" t="s">
        <v>4951</v>
      </c>
      <c r="M2257" s="29" t="s">
        <v>3787</v>
      </c>
      <c r="N2257" s="106" t="s">
        <v>3788</v>
      </c>
      <c r="O2257" s="1070" t="s">
        <v>949</v>
      </c>
      <c r="P2257" s="1070" t="s">
        <v>949</v>
      </c>
      <c r="Q2257" s="1070" t="s">
        <v>949</v>
      </c>
      <c r="R2257" s="29" t="s">
        <v>4952</v>
      </c>
      <c r="S2257" s="998" t="s">
        <v>949</v>
      </c>
      <c r="T2257" s="998" t="s">
        <v>949</v>
      </c>
      <c r="U2257" s="998" t="s">
        <v>949</v>
      </c>
      <c r="V2257" s="998" t="s">
        <v>949</v>
      </c>
      <c r="W2257" s="998" t="s">
        <v>949</v>
      </c>
      <c r="X2257" s="998" t="s">
        <v>949</v>
      </c>
      <c r="Y2257" s="998" t="s">
        <v>949</v>
      </c>
      <c r="Z2257" s="998" t="s">
        <v>949</v>
      </c>
      <c r="AA2257" s="998" t="s">
        <v>949</v>
      </c>
      <c r="AB2257" s="998" t="s">
        <v>949</v>
      </c>
      <c r="AC2257" s="998" t="s">
        <v>949</v>
      </c>
      <c r="AD2257" s="998" t="s">
        <v>949</v>
      </c>
      <c r="AE2257" s="998" t="s">
        <v>976</v>
      </c>
      <c r="AF2257" s="998" t="s">
        <v>132</v>
      </c>
      <c r="AG2257" s="998" t="s">
        <v>6330</v>
      </c>
      <c r="AH2257" s="998"/>
      <c r="AI2257" s="998"/>
      <c r="AJ2257" s="998">
        <f t="shared" si="197"/>
        <v>1</v>
      </c>
      <c r="AK2257" s="998">
        <f t="shared" si="200"/>
        <v>1</v>
      </c>
    </row>
    <row r="2258" spans="1:37" ht="16.5">
      <c r="A2258" s="1055"/>
      <c r="B2258" s="29">
        <f t="shared" si="198"/>
        <v>2256</v>
      </c>
      <c r="C2258" s="29" t="s">
        <v>3719</v>
      </c>
      <c r="D2258" s="106" t="s">
        <v>3793</v>
      </c>
      <c r="E2258" s="106" t="s">
        <v>3793</v>
      </c>
      <c r="F2258" s="106" t="str">
        <f t="shared" si="199"/>
        <v>D</v>
      </c>
      <c r="G2258" s="29" t="s">
        <v>3795</v>
      </c>
      <c r="H2258" s="29">
        <v>9355</v>
      </c>
      <c r="I2258" s="29">
        <v>7.4999999999999997E-2</v>
      </c>
      <c r="J2258" s="1020" t="s">
        <v>949</v>
      </c>
      <c r="K2258" s="1020" t="s">
        <v>949</v>
      </c>
      <c r="L2258" s="29" t="s">
        <v>3786</v>
      </c>
      <c r="M2258" s="29" t="s">
        <v>3787</v>
      </c>
      <c r="N2258" s="106" t="s">
        <v>3788</v>
      </c>
      <c r="O2258" s="1070" t="s">
        <v>949</v>
      </c>
      <c r="P2258" s="1070" t="s">
        <v>949</v>
      </c>
      <c r="Q2258" s="1070" t="s">
        <v>949</v>
      </c>
      <c r="R2258" s="29" t="s">
        <v>1166</v>
      </c>
      <c r="S2258" s="29" t="s">
        <v>949</v>
      </c>
      <c r="T2258" s="29" t="s">
        <v>949</v>
      </c>
      <c r="U2258" s="29" t="s">
        <v>949</v>
      </c>
      <c r="V2258" s="29" t="s">
        <v>949</v>
      </c>
      <c r="W2258" s="29" t="s">
        <v>949</v>
      </c>
      <c r="X2258" s="29" t="s">
        <v>949</v>
      </c>
      <c r="Y2258" s="29" t="s">
        <v>949</v>
      </c>
      <c r="Z2258" s="29" t="s">
        <v>949</v>
      </c>
      <c r="AA2258" s="29" t="s">
        <v>949</v>
      </c>
      <c r="AB2258" s="29" t="s">
        <v>949</v>
      </c>
      <c r="AC2258" s="29" t="s">
        <v>949</v>
      </c>
      <c r="AD2258" s="29" t="s">
        <v>949</v>
      </c>
      <c r="AE2258" s="29" t="s">
        <v>1126</v>
      </c>
      <c r="AF2258" s="998" t="s">
        <v>132</v>
      </c>
      <c r="AG2258" s="29"/>
      <c r="AH2258" s="29"/>
      <c r="AI2258" s="998"/>
      <c r="AJ2258" s="998">
        <f t="shared" si="197"/>
        <v>1</v>
      </c>
      <c r="AK2258" s="998">
        <f t="shared" si="200"/>
        <v>1</v>
      </c>
    </row>
    <row r="2259" spans="1:37" ht="16.5">
      <c r="A2259" s="1018"/>
      <c r="B2259" s="29">
        <f t="shared" si="198"/>
        <v>2257</v>
      </c>
      <c r="C2259" s="338" t="s">
        <v>3719</v>
      </c>
      <c r="D2259" s="1057" t="s">
        <v>8430</v>
      </c>
      <c r="E2259" s="260" t="str">
        <f>LEFT(D2259,7)</f>
        <v>TSTD418</v>
      </c>
      <c r="F2259" s="260" t="s">
        <v>979</v>
      </c>
      <c r="G2259" s="337" t="s">
        <v>8431</v>
      </c>
      <c r="H2259" s="1011">
        <v>910.00000000000011</v>
      </c>
      <c r="I2259" s="1011">
        <v>7.0000000000000007E-2</v>
      </c>
      <c r="J2259" s="1011" t="s">
        <v>949</v>
      </c>
      <c r="K2259" s="1011" t="s">
        <v>949</v>
      </c>
      <c r="L2259" s="1011" t="s">
        <v>3807</v>
      </c>
      <c r="M2259" s="1011" t="s">
        <v>3808</v>
      </c>
      <c r="N2259" s="1086" t="s">
        <v>3788</v>
      </c>
      <c r="O2259" s="1086" t="s">
        <v>949</v>
      </c>
      <c r="P2259" s="1086" t="s">
        <v>949</v>
      </c>
      <c r="Q2259" s="1086" t="s">
        <v>949</v>
      </c>
      <c r="R2259" s="339" t="s">
        <v>3809</v>
      </c>
      <c r="S2259" s="1011" t="s">
        <v>3810</v>
      </c>
      <c r="T2259" s="259" t="s">
        <v>949</v>
      </c>
      <c r="U2259" s="259" t="s">
        <v>949</v>
      </c>
      <c r="V2259" s="259" t="s">
        <v>949</v>
      </c>
      <c r="W2259" s="259" t="s">
        <v>949</v>
      </c>
      <c r="X2259" s="259" t="s">
        <v>949</v>
      </c>
      <c r="Y2259" s="259" t="s">
        <v>949</v>
      </c>
      <c r="Z2259" s="259" t="s">
        <v>949</v>
      </c>
      <c r="AA2259" s="259" t="s">
        <v>949</v>
      </c>
      <c r="AB2259" s="259" t="s">
        <v>949</v>
      </c>
      <c r="AC2259" s="259" t="s">
        <v>949</v>
      </c>
      <c r="AD2259" s="259" t="s">
        <v>949</v>
      </c>
      <c r="AE2259" s="259" t="s">
        <v>989</v>
      </c>
      <c r="AF2259" s="261" t="s">
        <v>132</v>
      </c>
      <c r="AG2259" s="261" t="s">
        <v>5342</v>
      </c>
      <c r="AH2259" s="261"/>
      <c r="AI2259" s="998"/>
      <c r="AJ2259" s="998">
        <f t="shared" si="197"/>
        <v>1</v>
      </c>
      <c r="AK2259" s="998">
        <f t="shared" si="200"/>
        <v>1</v>
      </c>
    </row>
    <row r="2260" spans="1:37" ht="16.5">
      <c r="A2260" s="1018"/>
      <c r="B2260" s="961">
        <f t="shared" si="198"/>
        <v>2258</v>
      </c>
      <c r="C2260" s="961" t="s">
        <v>3719</v>
      </c>
      <c r="D2260" s="962" t="s">
        <v>8432</v>
      </c>
      <c r="E2260" s="962" t="s">
        <v>8432</v>
      </c>
      <c r="F2260" s="962" t="str">
        <f t="shared" ref="F2260:F2299" si="201">MID(D2260,4,1)</f>
        <v>D</v>
      </c>
      <c r="G2260" s="961" t="s">
        <v>8433</v>
      </c>
      <c r="H2260" s="961" t="s">
        <v>949</v>
      </c>
      <c r="I2260" s="961" t="s">
        <v>949</v>
      </c>
      <c r="J2260" s="961" t="s">
        <v>949</v>
      </c>
      <c r="K2260" s="961" t="s">
        <v>949</v>
      </c>
      <c r="L2260" s="961" t="s">
        <v>949</v>
      </c>
      <c r="M2260" s="961" t="s">
        <v>949</v>
      </c>
      <c r="N2260" s="962" t="s">
        <v>949</v>
      </c>
      <c r="O2260" s="962" t="s">
        <v>949</v>
      </c>
      <c r="P2260" s="962" t="s">
        <v>949</v>
      </c>
      <c r="Q2260" s="962" t="s">
        <v>949</v>
      </c>
      <c r="R2260" s="961" t="s">
        <v>6329</v>
      </c>
      <c r="S2260" s="961" t="s">
        <v>949</v>
      </c>
      <c r="T2260" s="961" t="s">
        <v>949</v>
      </c>
      <c r="U2260" s="997" t="s">
        <v>949</v>
      </c>
      <c r="V2260" s="997" t="s">
        <v>949</v>
      </c>
      <c r="W2260" s="997" t="s">
        <v>949</v>
      </c>
      <c r="X2260" s="997" t="s">
        <v>949</v>
      </c>
      <c r="Y2260" s="997" t="s">
        <v>949</v>
      </c>
      <c r="Z2260" s="997" t="s">
        <v>949</v>
      </c>
      <c r="AA2260" s="997" t="s">
        <v>949</v>
      </c>
      <c r="AB2260" s="997" t="s">
        <v>949</v>
      </c>
      <c r="AC2260" s="997" t="s">
        <v>949</v>
      </c>
      <c r="AD2260" s="997" t="s">
        <v>949</v>
      </c>
      <c r="AE2260" s="997"/>
      <c r="AF2260" s="997" t="s">
        <v>132</v>
      </c>
      <c r="AG2260" s="997" t="s">
        <v>5342</v>
      </c>
      <c r="AH2260" s="997"/>
      <c r="AI2260" s="998"/>
      <c r="AJ2260" s="998">
        <f t="shared" si="197"/>
        <v>1</v>
      </c>
      <c r="AK2260" s="998">
        <f t="shared" si="200"/>
        <v>1</v>
      </c>
    </row>
    <row r="2261" spans="1:37" ht="16.5">
      <c r="A2261" s="1055"/>
      <c r="B2261" s="29">
        <f t="shared" si="198"/>
        <v>2259</v>
      </c>
      <c r="C2261" s="29" t="s">
        <v>3719</v>
      </c>
      <c r="D2261" s="106" t="s">
        <v>3846</v>
      </c>
      <c r="E2261" s="106" t="s">
        <v>3846</v>
      </c>
      <c r="F2261" s="106" t="str">
        <f t="shared" si="201"/>
        <v>D</v>
      </c>
      <c r="G2261" s="29" t="s">
        <v>3848</v>
      </c>
      <c r="H2261" s="29">
        <v>466650</v>
      </c>
      <c r="I2261" s="29">
        <v>5</v>
      </c>
      <c r="J2261" s="29" t="s">
        <v>3849</v>
      </c>
      <c r="K2261" s="1020" t="s">
        <v>949</v>
      </c>
      <c r="L2261" s="29" t="s">
        <v>3850</v>
      </c>
      <c r="M2261" s="29" t="s">
        <v>1083</v>
      </c>
      <c r="N2261" s="106" t="s">
        <v>3851</v>
      </c>
      <c r="O2261" s="1070" t="s">
        <v>949</v>
      </c>
      <c r="P2261" s="1070" t="s">
        <v>949</v>
      </c>
      <c r="Q2261" s="1070" t="s">
        <v>949</v>
      </c>
      <c r="R2261" s="29" t="s">
        <v>3836</v>
      </c>
      <c r="S2261" s="29" t="s">
        <v>949</v>
      </c>
      <c r="T2261" s="29" t="s">
        <v>949</v>
      </c>
      <c r="U2261" s="29" t="s">
        <v>949</v>
      </c>
      <c r="V2261" s="29" t="s">
        <v>949</v>
      </c>
      <c r="W2261" s="29" t="s">
        <v>949</v>
      </c>
      <c r="X2261" s="29" t="s">
        <v>949</v>
      </c>
      <c r="Y2261" s="29" t="s">
        <v>949</v>
      </c>
      <c r="Z2261" s="29" t="s">
        <v>949</v>
      </c>
      <c r="AA2261" s="29" t="s">
        <v>949</v>
      </c>
      <c r="AB2261" s="29" t="s">
        <v>949</v>
      </c>
      <c r="AC2261" s="29" t="s">
        <v>949</v>
      </c>
      <c r="AD2261" s="29" t="s">
        <v>949</v>
      </c>
      <c r="AE2261" s="29" t="s">
        <v>976</v>
      </c>
      <c r="AF2261" s="998" t="s">
        <v>132</v>
      </c>
      <c r="AG2261" s="29"/>
      <c r="AH2261" s="29"/>
      <c r="AI2261" s="998"/>
      <c r="AJ2261" s="998">
        <f t="shared" si="197"/>
        <v>1</v>
      </c>
      <c r="AK2261" s="998">
        <f t="shared" si="200"/>
        <v>1</v>
      </c>
    </row>
    <row r="2262" spans="1:37" ht="16.5">
      <c r="A2262" s="1018"/>
      <c r="B2262" s="961">
        <f t="shared" si="198"/>
        <v>2260</v>
      </c>
      <c r="C2262" s="961" t="s">
        <v>3719</v>
      </c>
      <c r="D2262" s="962" t="s">
        <v>8434</v>
      </c>
      <c r="E2262" s="962" t="s">
        <v>8434</v>
      </c>
      <c r="F2262" s="962" t="str">
        <f t="shared" si="201"/>
        <v>D</v>
      </c>
      <c r="G2262" s="961" t="s">
        <v>8435</v>
      </c>
      <c r="H2262" s="961" t="s">
        <v>949</v>
      </c>
      <c r="I2262" s="961" t="s">
        <v>949</v>
      </c>
      <c r="J2262" s="961" t="s">
        <v>949</v>
      </c>
      <c r="K2262" s="961" t="s">
        <v>949</v>
      </c>
      <c r="L2262" s="961" t="s">
        <v>949</v>
      </c>
      <c r="M2262" s="961" t="s">
        <v>949</v>
      </c>
      <c r="N2262" s="962" t="s">
        <v>949</v>
      </c>
      <c r="O2262" s="962" t="s">
        <v>949</v>
      </c>
      <c r="P2262" s="962" t="s">
        <v>949</v>
      </c>
      <c r="Q2262" s="962" t="s">
        <v>949</v>
      </c>
      <c r="R2262" s="961" t="s">
        <v>6329</v>
      </c>
      <c r="S2262" s="961" t="s">
        <v>949</v>
      </c>
      <c r="T2262" s="961" t="s">
        <v>949</v>
      </c>
      <c r="U2262" s="997" t="s">
        <v>949</v>
      </c>
      <c r="V2262" s="997" t="s">
        <v>949</v>
      </c>
      <c r="W2262" s="997" t="s">
        <v>949</v>
      </c>
      <c r="X2262" s="997" t="s">
        <v>949</v>
      </c>
      <c r="Y2262" s="997" t="s">
        <v>949</v>
      </c>
      <c r="Z2262" s="997" t="s">
        <v>949</v>
      </c>
      <c r="AA2262" s="997" t="s">
        <v>949</v>
      </c>
      <c r="AB2262" s="997" t="s">
        <v>949</v>
      </c>
      <c r="AC2262" s="997" t="s">
        <v>949</v>
      </c>
      <c r="AD2262" s="997" t="s">
        <v>949</v>
      </c>
      <c r="AE2262" s="997"/>
      <c r="AF2262" s="997" t="s">
        <v>132</v>
      </c>
      <c r="AG2262" s="997" t="s">
        <v>5342</v>
      </c>
      <c r="AH2262" s="997"/>
      <c r="AI2262" s="998"/>
      <c r="AJ2262" s="998">
        <f t="shared" si="197"/>
        <v>1</v>
      </c>
      <c r="AK2262" s="998">
        <f t="shared" si="200"/>
        <v>1</v>
      </c>
    </row>
    <row r="2263" spans="1:37" ht="16.5">
      <c r="A2263" s="1018"/>
      <c r="B2263" s="29">
        <f t="shared" si="198"/>
        <v>2261</v>
      </c>
      <c r="C2263" s="29" t="s">
        <v>3719</v>
      </c>
      <c r="D2263" s="106" t="s">
        <v>4953</v>
      </c>
      <c r="E2263" s="106" t="s">
        <v>4954</v>
      </c>
      <c r="F2263" s="106" t="s">
        <v>979</v>
      </c>
      <c r="G2263" s="29" t="s">
        <v>4955</v>
      </c>
      <c r="H2263" s="29">
        <v>23437.5</v>
      </c>
      <c r="I2263" s="29">
        <v>1.3</v>
      </c>
      <c r="J2263" s="1020" t="s">
        <v>949</v>
      </c>
      <c r="K2263" s="1020" t="s">
        <v>949</v>
      </c>
      <c r="L2263" s="29" t="s">
        <v>4956</v>
      </c>
      <c r="M2263" s="29" t="s">
        <v>1881</v>
      </c>
      <c r="N2263" s="106" t="s">
        <v>1172</v>
      </c>
      <c r="O2263" s="1070" t="s">
        <v>949</v>
      </c>
      <c r="P2263" s="1070" t="s">
        <v>949</v>
      </c>
      <c r="Q2263" s="1070" t="s">
        <v>949</v>
      </c>
      <c r="R2263" s="29" t="s">
        <v>3827</v>
      </c>
      <c r="S2263" s="998" t="s">
        <v>949</v>
      </c>
      <c r="T2263" s="998" t="s">
        <v>949</v>
      </c>
      <c r="U2263" s="998" t="s">
        <v>949</v>
      </c>
      <c r="V2263" s="998" t="s">
        <v>949</v>
      </c>
      <c r="W2263" s="998" t="s">
        <v>949</v>
      </c>
      <c r="X2263" s="998" t="s">
        <v>949</v>
      </c>
      <c r="Y2263" s="998" t="s">
        <v>949</v>
      </c>
      <c r="Z2263" s="998" t="s">
        <v>949</v>
      </c>
      <c r="AA2263" s="998" t="s">
        <v>949</v>
      </c>
      <c r="AB2263" s="998" t="s">
        <v>949</v>
      </c>
      <c r="AC2263" s="998" t="s">
        <v>949</v>
      </c>
      <c r="AD2263" s="998" t="s">
        <v>949</v>
      </c>
      <c r="AE2263" s="998" t="s">
        <v>989</v>
      </c>
      <c r="AF2263" s="998" t="s">
        <v>132</v>
      </c>
      <c r="AG2263" s="998"/>
      <c r="AH2263" s="998"/>
      <c r="AI2263" s="998"/>
      <c r="AJ2263" s="998">
        <f t="shared" si="197"/>
        <v>1</v>
      </c>
      <c r="AK2263" s="998">
        <f t="shared" si="200"/>
        <v>1</v>
      </c>
    </row>
    <row r="2264" spans="1:37" ht="16.5">
      <c r="A2264" s="1055"/>
      <c r="B2264" s="29">
        <f t="shared" si="198"/>
        <v>2262</v>
      </c>
      <c r="C2264" s="29" t="s">
        <v>3719</v>
      </c>
      <c r="D2264" s="106" t="s">
        <v>2662</v>
      </c>
      <c r="E2264" s="106" t="s">
        <v>2662</v>
      </c>
      <c r="F2264" s="106" t="str">
        <f t="shared" si="201"/>
        <v>D</v>
      </c>
      <c r="G2264" s="29" t="s">
        <v>8436</v>
      </c>
      <c r="H2264" s="29">
        <v>154.56000000000003</v>
      </c>
      <c r="I2264" s="29">
        <v>7.4999999999999997E-2</v>
      </c>
      <c r="J2264" s="1020" t="s">
        <v>949</v>
      </c>
      <c r="K2264" s="1020" t="s">
        <v>949</v>
      </c>
      <c r="L2264" s="29" t="s">
        <v>2667</v>
      </c>
      <c r="M2264" s="29" t="s">
        <v>2668</v>
      </c>
      <c r="N2264" s="1070" t="s">
        <v>1163</v>
      </c>
      <c r="O2264" s="1070" t="s">
        <v>949</v>
      </c>
      <c r="P2264" s="1070" t="s">
        <v>949</v>
      </c>
      <c r="Q2264" s="1070" t="s">
        <v>949</v>
      </c>
      <c r="R2264" s="29" t="s">
        <v>1424</v>
      </c>
      <c r="S2264" s="29" t="s">
        <v>949</v>
      </c>
      <c r="T2264" s="29" t="s">
        <v>949</v>
      </c>
      <c r="U2264" s="29" t="s">
        <v>949</v>
      </c>
      <c r="V2264" s="29" t="s">
        <v>949</v>
      </c>
      <c r="W2264" s="29" t="s">
        <v>949</v>
      </c>
      <c r="X2264" s="29" t="s">
        <v>949</v>
      </c>
      <c r="Y2264" s="29" t="s">
        <v>949</v>
      </c>
      <c r="Z2264" s="29" t="s">
        <v>949</v>
      </c>
      <c r="AA2264" s="29" t="s">
        <v>949</v>
      </c>
      <c r="AB2264" s="29" t="s">
        <v>949</v>
      </c>
      <c r="AC2264" s="29" t="s">
        <v>949</v>
      </c>
      <c r="AD2264" s="29" t="s">
        <v>949</v>
      </c>
      <c r="AE2264" s="29" t="s">
        <v>979</v>
      </c>
      <c r="AF2264" s="998" t="s">
        <v>132</v>
      </c>
      <c r="AG2264" s="29"/>
      <c r="AH2264" s="29"/>
      <c r="AI2264" s="998"/>
      <c r="AJ2264" s="998">
        <f t="shared" si="197"/>
        <v>1</v>
      </c>
      <c r="AK2264" s="998">
        <f t="shared" si="200"/>
        <v>1</v>
      </c>
    </row>
    <row r="2265" spans="1:37" ht="16.5">
      <c r="A2265" s="1055"/>
      <c r="B2265" s="29">
        <f t="shared" si="198"/>
        <v>2263</v>
      </c>
      <c r="C2265" s="29" t="s">
        <v>3719</v>
      </c>
      <c r="D2265" s="106" t="s">
        <v>2669</v>
      </c>
      <c r="E2265" s="106" t="s">
        <v>2669</v>
      </c>
      <c r="F2265" s="106" t="str">
        <f t="shared" si="201"/>
        <v>D</v>
      </c>
      <c r="G2265" s="29" t="s">
        <v>2670</v>
      </c>
      <c r="H2265" s="29">
        <v>154.56000000000003</v>
      </c>
      <c r="I2265" s="29">
        <v>7.4999999999999997E-2</v>
      </c>
      <c r="J2265" s="1020" t="s">
        <v>949</v>
      </c>
      <c r="K2265" s="1020" t="s">
        <v>949</v>
      </c>
      <c r="L2265" s="29" t="s">
        <v>2667</v>
      </c>
      <c r="M2265" s="29" t="s">
        <v>2668</v>
      </c>
      <c r="N2265" s="1070" t="s">
        <v>1163</v>
      </c>
      <c r="O2265" s="1070" t="s">
        <v>949</v>
      </c>
      <c r="P2265" s="1070" t="s">
        <v>949</v>
      </c>
      <c r="Q2265" s="1070" t="s">
        <v>949</v>
      </c>
      <c r="R2265" s="29" t="s">
        <v>1424</v>
      </c>
      <c r="S2265" s="29" t="s">
        <v>949</v>
      </c>
      <c r="T2265" s="29" t="s">
        <v>949</v>
      </c>
      <c r="U2265" s="29" t="s">
        <v>949</v>
      </c>
      <c r="V2265" s="29" t="s">
        <v>949</v>
      </c>
      <c r="W2265" s="29" t="s">
        <v>949</v>
      </c>
      <c r="X2265" s="29" t="s">
        <v>949</v>
      </c>
      <c r="Y2265" s="29" t="s">
        <v>949</v>
      </c>
      <c r="Z2265" s="29" t="s">
        <v>949</v>
      </c>
      <c r="AA2265" s="29" t="s">
        <v>949</v>
      </c>
      <c r="AB2265" s="29" t="s">
        <v>949</v>
      </c>
      <c r="AC2265" s="29" t="s">
        <v>949</v>
      </c>
      <c r="AD2265" s="29" t="s">
        <v>949</v>
      </c>
      <c r="AE2265" s="29" t="s">
        <v>979</v>
      </c>
      <c r="AF2265" s="998" t="s">
        <v>132</v>
      </c>
      <c r="AG2265" s="998"/>
      <c r="AH2265" s="29"/>
      <c r="AI2265" s="998"/>
      <c r="AJ2265" s="998">
        <f t="shared" si="197"/>
        <v>1</v>
      </c>
      <c r="AK2265" s="998">
        <f t="shared" si="200"/>
        <v>1</v>
      </c>
    </row>
    <row r="2266" spans="1:37" ht="16.5">
      <c r="A2266" s="1018"/>
      <c r="B2266" s="29">
        <f t="shared" si="198"/>
        <v>2264</v>
      </c>
      <c r="C2266" s="154" t="s">
        <v>3719</v>
      </c>
      <c r="D2266" s="153" t="s">
        <v>8437</v>
      </c>
      <c r="E2266" s="106" t="s">
        <v>3899</v>
      </c>
      <c r="F2266" s="153" t="str">
        <f t="shared" si="201"/>
        <v>D</v>
      </c>
      <c r="G2266" s="154" t="s">
        <v>3900</v>
      </c>
      <c r="H2266" s="1020">
        <v>6735000</v>
      </c>
      <c r="I2266" s="29" t="s">
        <v>949</v>
      </c>
      <c r="J2266" s="1020" t="s">
        <v>3901</v>
      </c>
      <c r="K2266" s="1020" t="s">
        <v>3902</v>
      </c>
      <c r="L2266" s="1020" t="s">
        <v>3903</v>
      </c>
      <c r="M2266" s="1020" t="s">
        <v>1083</v>
      </c>
      <c r="N2266" s="1070" t="s">
        <v>3904</v>
      </c>
      <c r="O2266" s="1070" t="s">
        <v>949</v>
      </c>
      <c r="P2266" s="1070" t="s">
        <v>949</v>
      </c>
      <c r="Q2266" s="1070" t="s">
        <v>3905</v>
      </c>
      <c r="R2266" s="29" t="s">
        <v>3906</v>
      </c>
      <c r="S2266" s="29" t="s">
        <v>3907</v>
      </c>
      <c r="T2266" s="29" t="s">
        <v>949</v>
      </c>
      <c r="U2266" s="29" t="s">
        <v>949</v>
      </c>
      <c r="V2266" s="29" t="s">
        <v>949</v>
      </c>
      <c r="W2266" s="29" t="s">
        <v>949</v>
      </c>
      <c r="X2266" s="29" t="s">
        <v>949</v>
      </c>
      <c r="Y2266" s="29" t="s">
        <v>949</v>
      </c>
      <c r="Z2266" s="29" t="s">
        <v>949</v>
      </c>
      <c r="AA2266" s="29" t="s">
        <v>949</v>
      </c>
      <c r="AB2266" s="29" t="s">
        <v>949</v>
      </c>
      <c r="AC2266" s="29" t="s">
        <v>949</v>
      </c>
      <c r="AD2266" s="29" t="s">
        <v>949</v>
      </c>
      <c r="AE2266" s="29" t="s">
        <v>989</v>
      </c>
      <c r="AF2266" s="1047" t="s">
        <v>132</v>
      </c>
      <c r="AG2266" s="998"/>
      <c r="AH2266" s="998"/>
      <c r="AI2266" s="998"/>
      <c r="AJ2266" s="998">
        <f t="shared" si="197"/>
        <v>1</v>
      </c>
      <c r="AK2266" s="998">
        <f t="shared" si="200"/>
        <v>1</v>
      </c>
    </row>
    <row r="2267" spans="1:37" ht="16.5">
      <c r="A2267" s="1018"/>
      <c r="B2267" s="29">
        <f t="shared" si="198"/>
        <v>2265</v>
      </c>
      <c r="C2267" s="259" t="s">
        <v>3719</v>
      </c>
      <c r="D2267" s="260" t="s">
        <v>8438</v>
      </c>
      <c r="E2267" s="260" t="s">
        <v>8439</v>
      </c>
      <c r="F2267" s="260" t="str">
        <f t="shared" si="201"/>
        <v>D</v>
      </c>
      <c r="G2267" s="259" t="s">
        <v>8440</v>
      </c>
      <c r="H2267" s="259" t="s">
        <v>949</v>
      </c>
      <c r="I2267" s="259" t="s">
        <v>949</v>
      </c>
      <c r="J2267" s="259" t="s">
        <v>949</v>
      </c>
      <c r="K2267" s="259" t="s">
        <v>949</v>
      </c>
      <c r="L2267" s="259" t="s">
        <v>949</v>
      </c>
      <c r="M2267" s="259" t="s">
        <v>949</v>
      </c>
      <c r="N2267" s="260" t="s">
        <v>949</v>
      </c>
      <c r="O2267" s="260" t="s">
        <v>949</v>
      </c>
      <c r="P2267" s="260" t="s">
        <v>949</v>
      </c>
      <c r="Q2267" s="260" t="s">
        <v>949</v>
      </c>
      <c r="R2267" s="259" t="s">
        <v>3775</v>
      </c>
      <c r="S2267" s="623" t="s">
        <v>8441</v>
      </c>
      <c r="T2267" s="259" t="s">
        <v>949</v>
      </c>
      <c r="U2267" s="261" t="s">
        <v>949</v>
      </c>
      <c r="V2267" s="261" t="s">
        <v>949</v>
      </c>
      <c r="W2267" s="261" t="s">
        <v>949</v>
      </c>
      <c r="X2267" s="261" t="s">
        <v>949</v>
      </c>
      <c r="Y2267" s="261" t="s">
        <v>949</v>
      </c>
      <c r="Z2267" s="261" t="s">
        <v>949</v>
      </c>
      <c r="AA2267" s="261" t="s">
        <v>949</v>
      </c>
      <c r="AB2267" s="261" t="s">
        <v>949</v>
      </c>
      <c r="AC2267" s="261" t="s">
        <v>949</v>
      </c>
      <c r="AD2267" s="261" t="s">
        <v>949</v>
      </c>
      <c r="AE2267" s="261"/>
      <c r="AF2267" s="261" t="s">
        <v>132</v>
      </c>
      <c r="AG2267" s="261" t="s">
        <v>5342</v>
      </c>
      <c r="AH2267" s="261"/>
      <c r="AI2267" s="998"/>
      <c r="AJ2267" s="998">
        <f t="shared" si="197"/>
        <v>1</v>
      </c>
      <c r="AK2267" s="998">
        <f t="shared" si="200"/>
        <v>1</v>
      </c>
    </row>
    <row r="2268" spans="1:37" ht="16.5">
      <c r="A2268" s="1018"/>
      <c r="B2268" s="29">
        <f t="shared" si="198"/>
        <v>2266</v>
      </c>
      <c r="C2268" s="1045" t="s">
        <v>3719</v>
      </c>
      <c r="D2268" s="1046" t="s">
        <v>8442</v>
      </c>
      <c r="E2268" s="106" t="s">
        <v>3916</v>
      </c>
      <c r="F2268" s="106" t="s">
        <v>979</v>
      </c>
      <c r="G2268" s="154" t="s">
        <v>3917</v>
      </c>
      <c r="H2268" s="1020">
        <v>85680000</v>
      </c>
      <c r="I2268" s="1020">
        <v>7</v>
      </c>
      <c r="J2268" s="1020" t="s">
        <v>949</v>
      </c>
      <c r="K2268" s="1020" t="s">
        <v>949</v>
      </c>
      <c r="L2268" s="1020" t="s">
        <v>3918</v>
      </c>
      <c r="M2268" s="1020" t="s">
        <v>3919</v>
      </c>
      <c r="N2268" s="106" t="s">
        <v>3920</v>
      </c>
      <c r="O2268" s="106" t="s">
        <v>3921</v>
      </c>
      <c r="P2268" s="1070" t="s">
        <v>949</v>
      </c>
      <c r="Q2268" s="1070" t="s">
        <v>949</v>
      </c>
      <c r="R2268" s="1021" t="s">
        <v>985</v>
      </c>
      <c r="S2268" s="1020" t="s">
        <v>8443</v>
      </c>
      <c r="T2268" s="1020" t="s">
        <v>985</v>
      </c>
      <c r="U2268" s="29" t="s">
        <v>949</v>
      </c>
      <c r="V2268" s="29" t="s">
        <v>949</v>
      </c>
      <c r="W2268" s="29" t="s">
        <v>949</v>
      </c>
      <c r="X2268" s="29" t="s">
        <v>949</v>
      </c>
      <c r="Y2268" s="29" t="s">
        <v>949</v>
      </c>
      <c r="Z2268" s="29" t="s">
        <v>949</v>
      </c>
      <c r="AA2268" s="29" t="s">
        <v>949</v>
      </c>
      <c r="AB2268" s="29" t="s">
        <v>949</v>
      </c>
      <c r="AC2268" s="29" t="s">
        <v>949</v>
      </c>
      <c r="AD2268" s="29" t="s">
        <v>949</v>
      </c>
      <c r="AE2268" s="29" t="s">
        <v>989</v>
      </c>
      <c r="AF2268" s="1047" t="s">
        <v>132</v>
      </c>
      <c r="AG2268" s="998"/>
      <c r="AH2268" s="998"/>
      <c r="AI2268" s="998"/>
      <c r="AJ2268" s="998">
        <f t="shared" si="197"/>
        <v>1</v>
      </c>
      <c r="AK2268" s="998">
        <f t="shared" si="200"/>
        <v>1</v>
      </c>
    </row>
    <row r="2269" spans="1:37" ht="16.5">
      <c r="A2269" s="1055"/>
      <c r="B2269" s="29">
        <f t="shared" si="198"/>
        <v>2267</v>
      </c>
      <c r="C2269" s="29" t="s">
        <v>3719</v>
      </c>
      <c r="D2269" s="106" t="s">
        <v>3923</v>
      </c>
      <c r="E2269" s="106" t="s">
        <v>3923</v>
      </c>
      <c r="F2269" s="106" t="str">
        <f t="shared" si="201"/>
        <v>D</v>
      </c>
      <c r="G2269" s="29" t="s">
        <v>3925</v>
      </c>
      <c r="H2269" s="29">
        <v>85680000</v>
      </c>
      <c r="I2269" s="1020">
        <v>7</v>
      </c>
      <c r="J2269" s="1020" t="s">
        <v>949</v>
      </c>
      <c r="K2269" s="1020" t="s">
        <v>949</v>
      </c>
      <c r="L2269" s="29" t="s">
        <v>3918</v>
      </c>
      <c r="M2269" s="29" t="s">
        <v>3926</v>
      </c>
      <c r="N2269" s="106" t="s">
        <v>3920</v>
      </c>
      <c r="O2269" s="1070" t="s">
        <v>3927</v>
      </c>
      <c r="P2269" s="1070" t="s">
        <v>949</v>
      </c>
      <c r="Q2269" s="1070" t="s">
        <v>949</v>
      </c>
      <c r="R2269" s="29" t="s">
        <v>3836</v>
      </c>
      <c r="S2269" s="29" t="s">
        <v>985</v>
      </c>
      <c r="T2269" s="29" t="s">
        <v>949</v>
      </c>
      <c r="U2269" s="29" t="s">
        <v>949</v>
      </c>
      <c r="V2269" s="29" t="s">
        <v>949</v>
      </c>
      <c r="W2269" s="29" t="s">
        <v>949</v>
      </c>
      <c r="X2269" s="29" t="s">
        <v>949</v>
      </c>
      <c r="Y2269" s="29" t="s">
        <v>949</v>
      </c>
      <c r="Z2269" s="29" t="s">
        <v>949</v>
      </c>
      <c r="AA2269" s="29" t="s">
        <v>949</v>
      </c>
      <c r="AB2269" s="29" t="s">
        <v>949</v>
      </c>
      <c r="AC2269" s="29" t="s">
        <v>949</v>
      </c>
      <c r="AD2269" s="29" t="s">
        <v>949</v>
      </c>
      <c r="AE2269" s="29" t="s">
        <v>989</v>
      </c>
      <c r="AF2269" s="998" t="s">
        <v>132</v>
      </c>
      <c r="AG2269" s="29"/>
      <c r="AH2269" s="29"/>
      <c r="AI2269" s="998"/>
      <c r="AJ2269" s="998">
        <f t="shared" si="197"/>
        <v>1</v>
      </c>
      <c r="AK2269" s="998">
        <f t="shared" si="200"/>
        <v>1</v>
      </c>
    </row>
    <row r="2270" spans="1:37" ht="16.5">
      <c r="A2270" s="1018"/>
      <c r="B2270" s="29">
        <f t="shared" si="198"/>
        <v>2268</v>
      </c>
      <c r="C2270" s="29" t="s">
        <v>3719</v>
      </c>
      <c r="D2270" s="99" t="s">
        <v>8444</v>
      </c>
      <c r="E2270" s="106" t="s">
        <v>3928</v>
      </c>
      <c r="F2270" s="106" t="str">
        <f t="shared" si="201"/>
        <v>D</v>
      </c>
      <c r="G2270" s="1019" t="s">
        <v>3929</v>
      </c>
      <c r="H2270" s="1020">
        <v>85680000</v>
      </c>
      <c r="I2270" s="1020">
        <v>7</v>
      </c>
      <c r="J2270" s="1020" t="s">
        <v>949</v>
      </c>
      <c r="K2270" s="1020" t="s">
        <v>949</v>
      </c>
      <c r="L2270" s="1020" t="s">
        <v>3918</v>
      </c>
      <c r="M2270" s="1020" t="s">
        <v>3919</v>
      </c>
      <c r="N2270" s="106" t="s">
        <v>3920</v>
      </c>
      <c r="O2270" s="106" t="s">
        <v>3921</v>
      </c>
      <c r="P2270" s="1070" t="s">
        <v>949</v>
      </c>
      <c r="Q2270" s="1070" t="s">
        <v>949</v>
      </c>
      <c r="R2270" s="1020" t="s">
        <v>3809</v>
      </c>
      <c r="S2270" s="1020" t="s">
        <v>3810</v>
      </c>
      <c r="T2270" s="1020" t="s">
        <v>985</v>
      </c>
      <c r="U2270" s="1020" t="s">
        <v>949</v>
      </c>
      <c r="V2270" s="1020" t="s">
        <v>949</v>
      </c>
      <c r="W2270" s="1020" t="s">
        <v>949</v>
      </c>
      <c r="X2270" s="1020" t="s">
        <v>949</v>
      </c>
      <c r="Y2270" s="1020" t="s">
        <v>949</v>
      </c>
      <c r="Z2270" s="1020" t="s">
        <v>949</v>
      </c>
      <c r="AA2270" s="1020" t="s">
        <v>949</v>
      </c>
      <c r="AB2270" s="1020" t="s">
        <v>949</v>
      </c>
      <c r="AC2270" s="1020" t="s">
        <v>949</v>
      </c>
      <c r="AD2270" s="1020" t="s">
        <v>949</v>
      </c>
      <c r="AE2270" s="1020" t="s">
        <v>979</v>
      </c>
      <c r="AF2270" s="998" t="s">
        <v>132</v>
      </c>
      <c r="AG2270" s="998"/>
      <c r="AH2270" s="998"/>
      <c r="AI2270" s="998"/>
      <c r="AJ2270" s="998">
        <f t="shared" si="197"/>
        <v>1</v>
      </c>
      <c r="AK2270" s="998">
        <f t="shared" si="200"/>
        <v>1</v>
      </c>
    </row>
    <row r="2271" spans="1:37" ht="16.5">
      <c r="A2271" s="1018"/>
      <c r="B2271" s="29">
        <f t="shared" si="198"/>
        <v>2269</v>
      </c>
      <c r="C2271" s="29" t="s">
        <v>3719</v>
      </c>
      <c r="D2271" s="106" t="s">
        <v>4974</v>
      </c>
      <c r="E2271" s="106" t="s">
        <v>4974</v>
      </c>
      <c r="F2271" s="106" t="str">
        <f t="shared" si="201"/>
        <v>D</v>
      </c>
      <c r="G2271" s="29" t="s">
        <v>4975</v>
      </c>
      <c r="H2271" s="29" t="s">
        <v>949</v>
      </c>
      <c r="I2271" s="29" t="s">
        <v>949</v>
      </c>
      <c r="J2271" s="29" t="s">
        <v>949</v>
      </c>
      <c r="K2271" s="29" t="s">
        <v>949</v>
      </c>
      <c r="L2271" s="29" t="s">
        <v>3937</v>
      </c>
      <c r="M2271" s="29" t="s">
        <v>1412</v>
      </c>
      <c r="N2271" s="106" t="s">
        <v>3938</v>
      </c>
      <c r="O2271" s="106" t="s">
        <v>983</v>
      </c>
      <c r="P2271" s="106" t="s">
        <v>984</v>
      </c>
      <c r="Q2271" s="106" t="s">
        <v>949</v>
      </c>
      <c r="R2271" s="29" t="s">
        <v>1166</v>
      </c>
      <c r="S2271" s="998" t="s">
        <v>949</v>
      </c>
      <c r="T2271" s="998" t="s">
        <v>949</v>
      </c>
      <c r="U2271" s="998" t="s">
        <v>949</v>
      </c>
      <c r="V2271" s="998" t="s">
        <v>949</v>
      </c>
      <c r="W2271" s="998" t="s">
        <v>949</v>
      </c>
      <c r="X2271" s="998" t="s">
        <v>949</v>
      </c>
      <c r="Y2271" s="998" t="s">
        <v>949</v>
      </c>
      <c r="Z2271" s="998" t="s">
        <v>949</v>
      </c>
      <c r="AA2271" s="998" t="s">
        <v>949</v>
      </c>
      <c r="AB2271" s="998" t="s">
        <v>949</v>
      </c>
      <c r="AC2271" s="998" t="s">
        <v>949</v>
      </c>
      <c r="AD2271" s="998" t="s">
        <v>949</v>
      </c>
      <c r="AE2271" s="998" t="s">
        <v>989</v>
      </c>
      <c r="AF2271" s="998" t="s">
        <v>132</v>
      </c>
      <c r="AG2271" s="998"/>
      <c r="AH2271" s="998"/>
      <c r="AI2271" s="998"/>
      <c r="AJ2271" s="998">
        <f t="shared" si="197"/>
        <v>1</v>
      </c>
      <c r="AK2271" s="998">
        <f t="shared" si="200"/>
        <v>1</v>
      </c>
    </row>
    <row r="2272" spans="1:37" ht="16.5">
      <c r="A2272" s="1055"/>
      <c r="B2272" s="29">
        <f t="shared" si="198"/>
        <v>2270</v>
      </c>
      <c r="C2272" s="29" t="s">
        <v>3719</v>
      </c>
      <c r="D2272" s="106" t="s">
        <v>3934</v>
      </c>
      <c r="E2272" s="106" t="s">
        <v>3934</v>
      </c>
      <c r="F2272" s="106" t="str">
        <f t="shared" si="201"/>
        <v>D</v>
      </c>
      <c r="G2272" s="29" t="s">
        <v>3936</v>
      </c>
      <c r="H2272" s="29">
        <v>108</v>
      </c>
      <c r="I2272" s="1020" t="s">
        <v>949</v>
      </c>
      <c r="J2272" s="1020" t="s">
        <v>949</v>
      </c>
      <c r="K2272" s="1020" t="s">
        <v>949</v>
      </c>
      <c r="L2272" s="29" t="s">
        <v>3937</v>
      </c>
      <c r="M2272" s="29" t="s">
        <v>1412</v>
      </c>
      <c r="N2272" s="106" t="s">
        <v>3938</v>
      </c>
      <c r="O2272" s="1070" t="s">
        <v>983</v>
      </c>
      <c r="P2272" s="106" t="s">
        <v>984</v>
      </c>
      <c r="Q2272" s="1070" t="s">
        <v>949</v>
      </c>
      <c r="R2272" s="29" t="s">
        <v>1166</v>
      </c>
      <c r="S2272" s="29" t="s">
        <v>949</v>
      </c>
      <c r="T2272" s="29" t="s">
        <v>949</v>
      </c>
      <c r="U2272" s="29" t="s">
        <v>949</v>
      </c>
      <c r="V2272" s="29" t="s">
        <v>949</v>
      </c>
      <c r="W2272" s="29" t="s">
        <v>949</v>
      </c>
      <c r="X2272" s="29" t="s">
        <v>949</v>
      </c>
      <c r="Y2272" s="29" t="s">
        <v>949</v>
      </c>
      <c r="Z2272" s="29" t="s">
        <v>949</v>
      </c>
      <c r="AA2272" s="29" t="s">
        <v>949</v>
      </c>
      <c r="AB2272" s="29" t="s">
        <v>949</v>
      </c>
      <c r="AC2272" s="29" t="s">
        <v>949</v>
      </c>
      <c r="AD2272" s="29" t="s">
        <v>949</v>
      </c>
      <c r="AE2272" s="29" t="s">
        <v>976</v>
      </c>
      <c r="AF2272" s="998" t="s">
        <v>132</v>
      </c>
      <c r="AG2272" s="29"/>
      <c r="AH2272" s="29"/>
      <c r="AI2272" s="998"/>
      <c r="AJ2272" s="998">
        <f t="shared" si="197"/>
        <v>1</v>
      </c>
      <c r="AK2272" s="998">
        <f t="shared" si="200"/>
        <v>1</v>
      </c>
    </row>
    <row r="2273" spans="1:37" ht="16.5">
      <c r="A2273" s="1055"/>
      <c r="B2273" s="29">
        <f t="shared" si="198"/>
        <v>2271</v>
      </c>
      <c r="C2273" s="29" t="s">
        <v>3719</v>
      </c>
      <c r="D2273" s="106" t="s">
        <v>3939</v>
      </c>
      <c r="E2273" s="106" t="s">
        <v>3939</v>
      </c>
      <c r="F2273" s="106" t="str">
        <f t="shared" si="201"/>
        <v>D</v>
      </c>
      <c r="G2273" s="29" t="s">
        <v>3941</v>
      </c>
      <c r="H2273" s="29">
        <v>108</v>
      </c>
      <c r="I2273" s="1020" t="s">
        <v>949</v>
      </c>
      <c r="J2273" s="1020" t="s">
        <v>949</v>
      </c>
      <c r="K2273" s="1020" t="s">
        <v>949</v>
      </c>
      <c r="L2273" s="29" t="s">
        <v>3937</v>
      </c>
      <c r="M2273" s="29" t="s">
        <v>1412</v>
      </c>
      <c r="N2273" s="106" t="s">
        <v>3938</v>
      </c>
      <c r="O2273" s="1070" t="s">
        <v>983</v>
      </c>
      <c r="P2273" s="106" t="s">
        <v>984</v>
      </c>
      <c r="Q2273" s="1070" t="s">
        <v>949</v>
      </c>
      <c r="R2273" s="29" t="s">
        <v>1166</v>
      </c>
      <c r="S2273" s="29" t="s">
        <v>949</v>
      </c>
      <c r="T2273" s="29" t="s">
        <v>949</v>
      </c>
      <c r="U2273" s="29" t="s">
        <v>949</v>
      </c>
      <c r="V2273" s="29" t="s">
        <v>949</v>
      </c>
      <c r="W2273" s="29" t="s">
        <v>949</v>
      </c>
      <c r="X2273" s="29" t="s">
        <v>949</v>
      </c>
      <c r="Y2273" s="29" t="s">
        <v>949</v>
      </c>
      <c r="Z2273" s="29" t="s">
        <v>949</v>
      </c>
      <c r="AA2273" s="29" t="s">
        <v>949</v>
      </c>
      <c r="AB2273" s="29" t="s">
        <v>949</v>
      </c>
      <c r="AC2273" s="29" t="s">
        <v>949</v>
      </c>
      <c r="AD2273" s="29" t="s">
        <v>949</v>
      </c>
      <c r="AE2273" s="29" t="s">
        <v>976</v>
      </c>
      <c r="AF2273" s="998" t="s">
        <v>132</v>
      </c>
      <c r="AG2273" s="29"/>
      <c r="AH2273" s="29"/>
      <c r="AI2273" s="998"/>
      <c r="AJ2273" s="998">
        <f t="shared" si="197"/>
        <v>1</v>
      </c>
      <c r="AK2273" s="998">
        <f t="shared" si="200"/>
        <v>1</v>
      </c>
    </row>
    <row r="2274" spans="1:37" ht="16.5">
      <c r="A2274" s="1055"/>
      <c r="B2274" s="29">
        <f t="shared" si="198"/>
        <v>2272</v>
      </c>
      <c r="C2274" s="29" t="s">
        <v>3719</v>
      </c>
      <c r="D2274" s="106" t="s">
        <v>3942</v>
      </c>
      <c r="E2274" s="106" t="s">
        <v>3942</v>
      </c>
      <c r="F2274" s="106" t="str">
        <f t="shared" si="201"/>
        <v>D</v>
      </c>
      <c r="G2274" s="29" t="s">
        <v>3944</v>
      </c>
      <c r="H2274" s="29">
        <v>108</v>
      </c>
      <c r="I2274" s="1020" t="s">
        <v>949</v>
      </c>
      <c r="J2274" s="1020" t="s">
        <v>949</v>
      </c>
      <c r="K2274" s="1020" t="s">
        <v>949</v>
      </c>
      <c r="L2274" s="29" t="s">
        <v>3937</v>
      </c>
      <c r="M2274" s="29" t="s">
        <v>1412</v>
      </c>
      <c r="N2274" s="106" t="s">
        <v>3938</v>
      </c>
      <c r="O2274" s="1070" t="s">
        <v>983</v>
      </c>
      <c r="P2274" s="106" t="s">
        <v>984</v>
      </c>
      <c r="Q2274" s="1070" t="s">
        <v>949</v>
      </c>
      <c r="R2274" s="29" t="s">
        <v>1166</v>
      </c>
      <c r="S2274" s="29" t="s">
        <v>949</v>
      </c>
      <c r="T2274" s="29" t="s">
        <v>949</v>
      </c>
      <c r="U2274" s="29" t="s">
        <v>949</v>
      </c>
      <c r="V2274" s="29" t="s">
        <v>949</v>
      </c>
      <c r="W2274" s="29" t="s">
        <v>949</v>
      </c>
      <c r="X2274" s="29" t="s">
        <v>949</v>
      </c>
      <c r="Y2274" s="29" t="s">
        <v>949</v>
      </c>
      <c r="Z2274" s="29" t="s">
        <v>949</v>
      </c>
      <c r="AA2274" s="29" t="s">
        <v>949</v>
      </c>
      <c r="AB2274" s="29" t="s">
        <v>949</v>
      </c>
      <c r="AC2274" s="29" t="s">
        <v>949</v>
      </c>
      <c r="AD2274" s="29" t="s">
        <v>949</v>
      </c>
      <c r="AE2274" s="29" t="s">
        <v>976</v>
      </c>
      <c r="AF2274" s="998" t="s">
        <v>132</v>
      </c>
      <c r="AG2274" s="29"/>
      <c r="AH2274" s="29"/>
      <c r="AI2274" s="998"/>
      <c r="AJ2274" s="998">
        <f t="shared" ref="AJ2274:AJ2337" si="202">COUNTIFS(D:D,D2274)</f>
        <v>1</v>
      </c>
      <c r="AK2274" s="998">
        <f t="shared" si="200"/>
        <v>1</v>
      </c>
    </row>
    <row r="2275" spans="1:37" ht="16.5">
      <c r="A2275" s="1055"/>
      <c r="B2275" s="29">
        <f t="shared" si="198"/>
        <v>2273</v>
      </c>
      <c r="C2275" s="29" t="s">
        <v>3719</v>
      </c>
      <c r="D2275" s="106" t="s">
        <v>3837</v>
      </c>
      <c r="E2275" s="106" t="s">
        <v>3837</v>
      </c>
      <c r="F2275" s="106" t="str">
        <f t="shared" si="201"/>
        <v>D</v>
      </c>
      <c r="G2275" s="29" t="s">
        <v>3838</v>
      </c>
      <c r="H2275" s="29">
        <v>551180</v>
      </c>
      <c r="I2275" s="29">
        <v>2</v>
      </c>
      <c r="J2275" s="1020" t="s">
        <v>949</v>
      </c>
      <c r="K2275" s="1020" t="s">
        <v>949</v>
      </c>
      <c r="L2275" s="29" t="s">
        <v>3839</v>
      </c>
      <c r="M2275" s="1020" t="s">
        <v>981</v>
      </c>
      <c r="N2275" s="1070" t="s">
        <v>3840</v>
      </c>
      <c r="O2275" s="106" t="s">
        <v>3841</v>
      </c>
      <c r="P2275" s="1070" t="s">
        <v>949</v>
      </c>
      <c r="Q2275" s="1070" t="s">
        <v>949</v>
      </c>
      <c r="R2275" s="29" t="s">
        <v>3836</v>
      </c>
      <c r="S2275" s="29" t="s">
        <v>949</v>
      </c>
      <c r="T2275" s="29" t="s">
        <v>949</v>
      </c>
      <c r="U2275" s="29" t="s">
        <v>949</v>
      </c>
      <c r="V2275" s="29" t="s">
        <v>949</v>
      </c>
      <c r="W2275" s="29" t="s">
        <v>949</v>
      </c>
      <c r="X2275" s="29" t="s">
        <v>949</v>
      </c>
      <c r="Y2275" s="29" t="s">
        <v>949</v>
      </c>
      <c r="Z2275" s="29" t="s">
        <v>949</v>
      </c>
      <c r="AA2275" s="29" t="s">
        <v>949</v>
      </c>
      <c r="AB2275" s="29" t="s">
        <v>949</v>
      </c>
      <c r="AC2275" s="29" t="s">
        <v>949</v>
      </c>
      <c r="AD2275" s="29" t="s">
        <v>949</v>
      </c>
      <c r="AE2275" s="29" t="s">
        <v>976</v>
      </c>
      <c r="AF2275" s="998" t="s">
        <v>132</v>
      </c>
      <c r="AG2275" s="29"/>
      <c r="AH2275" s="29"/>
      <c r="AI2275" s="998"/>
      <c r="AJ2275" s="998">
        <f t="shared" si="202"/>
        <v>1</v>
      </c>
      <c r="AK2275" s="998">
        <f t="shared" si="200"/>
        <v>1</v>
      </c>
    </row>
    <row r="2276" spans="1:37" ht="16.5">
      <c r="A2276" s="1055"/>
      <c r="B2276" s="29">
        <f t="shared" si="198"/>
        <v>2274</v>
      </c>
      <c r="C2276" s="29" t="s">
        <v>3719</v>
      </c>
      <c r="D2276" s="106" t="s">
        <v>3981</v>
      </c>
      <c r="E2276" s="106" t="s">
        <v>3981</v>
      </c>
      <c r="F2276" s="106" t="str">
        <f t="shared" si="201"/>
        <v>D</v>
      </c>
      <c r="G2276" s="29" t="s">
        <v>3982</v>
      </c>
      <c r="H2276" s="29">
        <v>481.25000000000006</v>
      </c>
      <c r="I2276" s="1020" t="s">
        <v>949</v>
      </c>
      <c r="J2276" s="1020" t="s">
        <v>949</v>
      </c>
      <c r="K2276" s="1020" t="s">
        <v>949</v>
      </c>
      <c r="L2276" s="1020" t="s">
        <v>3983</v>
      </c>
      <c r="M2276" s="1020" t="s">
        <v>3808</v>
      </c>
      <c r="N2276" s="1070" t="s">
        <v>982</v>
      </c>
      <c r="O2276" s="1070" t="s">
        <v>983</v>
      </c>
      <c r="P2276" s="1070" t="s">
        <v>984</v>
      </c>
      <c r="Q2276" s="106"/>
      <c r="R2276" s="29" t="s">
        <v>1166</v>
      </c>
      <c r="S2276" s="29" t="s">
        <v>949</v>
      </c>
      <c r="T2276" s="29" t="s">
        <v>949</v>
      </c>
      <c r="U2276" s="29" t="s">
        <v>949</v>
      </c>
      <c r="V2276" s="29" t="s">
        <v>949</v>
      </c>
      <c r="W2276" s="29" t="s">
        <v>949</v>
      </c>
      <c r="X2276" s="29" t="s">
        <v>949</v>
      </c>
      <c r="Y2276" s="29" t="s">
        <v>949</v>
      </c>
      <c r="Z2276" s="29" t="s">
        <v>949</v>
      </c>
      <c r="AA2276" s="29" t="s">
        <v>949</v>
      </c>
      <c r="AB2276" s="29" t="s">
        <v>949</v>
      </c>
      <c r="AC2276" s="29" t="s">
        <v>949</v>
      </c>
      <c r="AD2276" s="29" t="s">
        <v>949</v>
      </c>
      <c r="AE2276" s="29" t="s">
        <v>976</v>
      </c>
      <c r="AF2276" s="998" t="s">
        <v>132</v>
      </c>
      <c r="AG2276" s="29"/>
      <c r="AH2276" s="29"/>
      <c r="AI2276" s="998"/>
      <c r="AJ2276" s="998">
        <f t="shared" si="202"/>
        <v>1</v>
      </c>
      <c r="AK2276" s="998">
        <f t="shared" si="200"/>
        <v>1</v>
      </c>
    </row>
    <row r="2277" spans="1:37" ht="16.5">
      <c r="A2277" s="1018"/>
      <c r="B2277" s="29">
        <f t="shared" si="198"/>
        <v>2275</v>
      </c>
      <c r="C2277" s="29" t="s">
        <v>3719</v>
      </c>
      <c r="D2277" s="99" t="s">
        <v>4967</v>
      </c>
      <c r="E2277" s="106" t="s">
        <v>4967</v>
      </c>
      <c r="F2277" s="106" t="str">
        <f t="shared" si="201"/>
        <v>D</v>
      </c>
      <c r="G2277" s="1019" t="s">
        <v>4968</v>
      </c>
      <c r="H2277" s="1020">
        <f>(450+150*2)*650*0.027*2</f>
        <v>26325</v>
      </c>
      <c r="I2277" s="1020">
        <v>2.7E-2</v>
      </c>
      <c r="J2277" s="1020" t="s">
        <v>3770</v>
      </c>
      <c r="K2277" s="1020">
        <v>0</v>
      </c>
      <c r="L2277" s="1020" t="s">
        <v>4969</v>
      </c>
      <c r="M2277" s="1020" t="s">
        <v>3914</v>
      </c>
      <c r="N2277" s="1070" t="s">
        <v>3834</v>
      </c>
      <c r="O2277" s="1070" t="s">
        <v>949</v>
      </c>
      <c r="P2277" s="1070" t="s">
        <v>949</v>
      </c>
      <c r="Q2277" s="1070" t="s">
        <v>3835</v>
      </c>
      <c r="R2277" s="1019" t="s">
        <v>3836</v>
      </c>
      <c r="S2277" s="998" t="s">
        <v>949</v>
      </c>
      <c r="T2277" s="998" t="s">
        <v>949</v>
      </c>
      <c r="U2277" s="998" t="s">
        <v>949</v>
      </c>
      <c r="V2277" s="998" t="s">
        <v>949</v>
      </c>
      <c r="W2277" s="998" t="s">
        <v>949</v>
      </c>
      <c r="X2277" s="998" t="s">
        <v>949</v>
      </c>
      <c r="Y2277" s="998" t="s">
        <v>949</v>
      </c>
      <c r="Z2277" s="998" t="s">
        <v>949</v>
      </c>
      <c r="AA2277" s="998" t="s">
        <v>949</v>
      </c>
      <c r="AB2277" s="998" t="s">
        <v>949</v>
      </c>
      <c r="AC2277" s="998" t="s">
        <v>949</v>
      </c>
      <c r="AD2277" s="998" t="s">
        <v>949</v>
      </c>
      <c r="AE2277" s="998" t="s">
        <v>976</v>
      </c>
      <c r="AF2277" s="998" t="s">
        <v>132</v>
      </c>
      <c r="AG2277" s="998"/>
      <c r="AH2277" s="998"/>
      <c r="AI2277" s="998"/>
      <c r="AJ2277" s="998">
        <f t="shared" si="202"/>
        <v>1</v>
      </c>
      <c r="AK2277" s="998">
        <f t="shared" si="200"/>
        <v>1</v>
      </c>
    </row>
    <row r="2278" spans="1:37" ht="16.5">
      <c r="A2278" s="1018"/>
      <c r="B2278" s="29">
        <f t="shared" si="198"/>
        <v>2276</v>
      </c>
      <c r="C2278" s="259" t="s">
        <v>3719</v>
      </c>
      <c r="D2278" s="260" t="s">
        <v>8445</v>
      </c>
      <c r="E2278" s="260" t="s">
        <v>8445</v>
      </c>
      <c r="F2278" s="260" t="str">
        <f t="shared" si="201"/>
        <v>D</v>
      </c>
      <c r="G2278" s="259" t="s">
        <v>8446</v>
      </c>
      <c r="H2278" s="259" t="s">
        <v>949</v>
      </c>
      <c r="I2278" s="259" t="s">
        <v>949</v>
      </c>
      <c r="J2278" s="259" t="s">
        <v>949</v>
      </c>
      <c r="K2278" s="259" t="s">
        <v>949</v>
      </c>
      <c r="L2278" s="259" t="s">
        <v>949</v>
      </c>
      <c r="M2278" s="259" t="s">
        <v>949</v>
      </c>
      <c r="N2278" s="260" t="s">
        <v>949</v>
      </c>
      <c r="O2278" s="260" t="s">
        <v>949</v>
      </c>
      <c r="P2278" s="260" t="s">
        <v>8447</v>
      </c>
      <c r="Q2278" s="260" t="s">
        <v>949</v>
      </c>
      <c r="R2278" s="259" t="s">
        <v>1166</v>
      </c>
      <c r="S2278" s="259" t="s">
        <v>949</v>
      </c>
      <c r="T2278" s="259" t="s">
        <v>949</v>
      </c>
      <c r="U2278" s="261" t="s">
        <v>949</v>
      </c>
      <c r="V2278" s="261" t="s">
        <v>949</v>
      </c>
      <c r="W2278" s="261" t="s">
        <v>949</v>
      </c>
      <c r="X2278" s="261" t="s">
        <v>949</v>
      </c>
      <c r="Y2278" s="261" t="s">
        <v>949</v>
      </c>
      <c r="Z2278" s="261" t="s">
        <v>949</v>
      </c>
      <c r="AA2278" s="261" t="s">
        <v>949</v>
      </c>
      <c r="AB2278" s="261" t="s">
        <v>949</v>
      </c>
      <c r="AC2278" s="261" t="s">
        <v>949</v>
      </c>
      <c r="AD2278" s="261" t="s">
        <v>949</v>
      </c>
      <c r="AE2278" s="261"/>
      <c r="AF2278" s="261" t="s">
        <v>132</v>
      </c>
      <c r="AG2278" s="261" t="s">
        <v>5342</v>
      </c>
      <c r="AH2278" s="261"/>
      <c r="AI2278" s="998"/>
      <c r="AJ2278" s="998">
        <f t="shared" si="202"/>
        <v>1</v>
      </c>
      <c r="AK2278" s="998">
        <f t="shared" si="200"/>
        <v>1</v>
      </c>
    </row>
    <row r="2279" spans="1:37" ht="16.5">
      <c r="A2279" s="1018"/>
      <c r="B2279" s="29">
        <f t="shared" si="198"/>
        <v>2277</v>
      </c>
      <c r="C2279" s="29" t="s">
        <v>3719</v>
      </c>
      <c r="D2279" s="99" t="s">
        <v>4015</v>
      </c>
      <c r="E2279" s="106" t="s">
        <v>4016</v>
      </c>
      <c r="F2279" s="106" t="str">
        <f t="shared" si="201"/>
        <v>D</v>
      </c>
      <c r="G2279" s="1019" t="s">
        <v>4018</v>
      </c>
      <c r="H2279" s="1020">
        <v>160524000</v>
      </c>
      <c r="I2279" s="1020">
        <v>18</v>
      </c>
      <c r="J2279" s="1020" t="s">
        <v>949</v>
      </c>
      <c r="K2279" s="1020">
        <v>26000</v>
      </c>
      <c r="L2279" s="1020" t="s">
        <v>4019</v>
      </c>
      <c r="M2279" s="305" t="s">
        <v>5835</v>
      </c>
      <c r="N2279" s="202" t="s">
        <v>5836</v>
      </c>
      <c r="O2279" s="1070" t="s">
        <v>949</v>
      </c>
      <c r="P2279" s="1070" t="s">
        <v>949</v>
      </c>
      <c r="Q2279" s="1070" t="s">
        <v>949</v>
      </c>
      <c r="R2279" s="1021" t="s">
        <v>4022</v>
      </c>
      <c r="S2279" s="1020" t="s">
        <v>986</v>
      </c>
      <c r="T2279" s="29" t="s">
        <v>949</v>
      </c>
      <c r="U2279" s="29" t="s">
        <v>949</v>
      </c>
      <c r="V2279" s="29" t="s">
        <v>949</v>
      </c>
      <c r="W2279" s="29" t="s">
        <v>949</v>
      </c>
      <c r="X2279" s="29" t="s">
        <v>949</v>
      </c>
      <c r="Y2279" s="29" t="s">
        <v>949</v>
      </c>
      <c r="Z2279" s="29" t="s">
        <v>949</v>
      </c>
      <c r="AA2279" s="29" t="s">
        <v>949</v>
      </c>
      <c r="AB2279" s="29" t="s">
        <v>949</v>
      </c>
      <c r="AC2279" s="29" t="s">
        <v>949</v>
      </c>
      <c r="AD2279" s="29" t="s">
        <v>949</v>
      </c>
      <c r="AE2279" s="29" t="s">
        <v>976</v>
      </c>
      <c r="AF2279" s="998" t="s">
        <v>132</v>
      </c>
      <c r="AG2279" s="998"/>
      <c r="AH2279" s="998"/>
      <c r="AI2279" s="998"/>
      <c r="AJ2279" s="998">
        <f t="shared" si="202"/>
        <v>1</v>
      </c>
      <c r="AK2279" s="998">
        <f t="shared" si="200"/>
        <v>1</v>
      </c>
    </row>
    <row r="2280" spans="1:37" ht="16.5">
      <c r="A2280" s="1018"/>
      <c r="B2280" s="29">
        <f t="shared" si="198"/>
        <v>2278</v>
      </c>
      <c r="C2280" s="29" t="s">
        <v>3719</v>
      </c>
      <c r="D2280" s="99" t="s">
        <v>4023</v>
      </c>
      <c r="E2280" s="106" t="s">
        <v>4024</v>
      </c>
      <c r="F2280" s="106" t="str">
        <f t="shared" si="201"/>
        <v>D</v>
      </c>
      <c r="G2280" s="1019" t="s">
        <v>4026</v>
      </c>
      <c r="H2280" s="1020">
        <v>415000</v>
      </c>
      <c r="I2280" s="1020">
        <v>5</v>
      </c>
      <c r="J2280" s="1020" t="s">
        <v>949</v>
      </c>
      <c r="K2280" s="1020" t="s">
        <v>4027</v>
      </c>
      <c r="L2280" s="1020" t="s">
        <v>4028</v>
      </c>
      <c r="M2280" s="1020" t="s">
        <v>4029</v>
      </c>
      <c r="N2280" s="1070" t="s">
        <v>4030</v>
      </c>
      <c r="O2280" s="1070" t="s">
        <v>949</v>
      </c>
      <c r="P2280" s="1070" t="s">
        <v>949</v>
      </c>
      <c r="Q2280" s="1070" t="s">
        <v>949</v>
      </c>
      <c r="R2280" s="1021" t="s">
        <v>4022</v>
      </c>
      <c r="S2280" s="1020" t="s">
        <v>986</v>
      </c>
      <c r="T2280" s="29" t="s">
        <v>949</v>
      </c>
      <c r="U2280" s="29" t="s">
        <v>949</v>
      </c>
      <c r="V2280" s="29" t="s">
        <v>949</v>
      </c>
      <c r="W2280" s="29" t="s">
        <v>949</v>
      </c>
      <c r="X2280" s="29" t="s">
        <v>949</v>
      </c>
      <c r="Y2280" s="29" t="s">
        <v>949</v>
      </c>
      <c r="Z2280" s="29" t="s">
        <v>949</v>
      </c>
      <c r="AA2280" s="29" t="s">
        <v>949</v>
      </c>
      <c r="AB2280" s="29" t="s">
        <v>949</v>
      </c>
      <c r="AC2280" s="29" t="s">
        <v>949</v>
      </c>
      <c r="AD2280" s="29" t="s">
        <v>949</v>
      </c>
      <c r="AE2280" s="29" t="s">
        <v>976</v>
      </c>
      <c r="AF2280" s="998" t="s">
        <v>132</v>
      </c>
      <c r="AG2280" s="998"/>
      <c r="AH2280" s="998"/>
      <c r="AI2280" s="998"/>
      <c r="AJ2280" s="998">
        <f t="shared" si="202"/>
        <v>1</v>
      </c>
      <c r="AK2280" s="998">
        <f t="shared" si="200"/>
        <v>1</v>
      </c>
    </row>
    <row r="2281" spans="1:37" ht="16.5">
      <c r="A2281" s="1055"/>
      <c r="B2281" s="29">
        <f t="shared" si="198"/>
        <v>2279</v>
      </c>
      <c r="C2281" s="29" t="s">
        <v>3719</v>
      </c>
      <c r="D2281" s="106" t="s">
        <v>4051</v>
      </c>
      <c r="E2281" s="106" t="s">
        <v>4051</v>
      </c>
      <c r="F2281" s="106" t="str">
        <f t="shared" si="201"/>
        <v>D</v>
      </c>
      <c r="G2281" s="29" t="s">
        <v>4052</v>
      </c>
      <c r="H2281" s="1020">
        <v>830000</v>
      </c>
      <c r="I2281" s="1020">
        <v>5</v>
      </c>
      <c r="J2281" s="1020" t="s">
        <v>949</v>
      </c>
      <c r="K2281" s="1020" t="s">
        <v>4027</v>
      </c>
      <c r="L2281" s="1020" t="s">
        <v>4053</v>
      </c>
      <c r="M2281" s="1020" t="s">
        <v>4029</v>
      </c>
      <c r="N2281" s="1070" t="s">
        <v>4030</v>
      </c>
      <c r="O2281" s="1070" t="s">
        <v>949</v>
      </c>
      <c r="P2281" s="1070" t="s">
        <v>949</v>
      </c>
      <c r="Q2281" s="1070" t="s">
        <v>949</v>
      </c>
      <c r="R2281" s="29" t="s">
        <v>986</v>
      </c>
      <c r="S2281" s="29" t="s">
        <v>949</v>
      </c>
      <c r="T2281" s="29" t="s">
        <v>949</v>
      </c>
      <c r="U2281" s="29" t="s">
        <v>949</v>
      </c>
      <c r="V2281" s="29" t="s">
        <v>949</v>
      </c>
      <c r="W2281" s="29" t="s">
        <v>949</v>
      </c>
      <c r="X2281" s="29" t="s">
        <v>949</v>
      </c>
      <c r="Y2281" s="29" t="s">
        <v>949</v>
      </c>
      <c r="Z2281" s="29" t="s">
        <v>949</v>
      </c>
      <c r="AA2281" s="29" t="s">
        <v>949</v>
      </c>
      <c r="AB2281" s="29" t="s">
        <v>949</v>
      </c>
      <c r="AC2281" s="29" t="s">
        <v>949</v>
      </c>
      <c r="AD2281" s="29" t="s">
        <v>949</v>
      </c>
      <c r="AE2281" s="29" t="s">
        <v>976</v>
      </c>
      <c r="AF2281" s="998" t="s">
        <v>132</v>
      </c>
      <c r="AG2281" s="29"/>
      <c r="AH2281" s="29"/>
      <c r="AI2281" s="998"/>
      <c r="AJ2281" s="998">
        <f t="shared" si="202"/>
        <v>1</v>
      </c>
      <c r="AK2281" s="998">
        <f t="shared" si="200"/>
        <v>1</v>
      </c>
    </row>
    <row r="2282" spans="1:37" ht="16.5">
      <c r="A2282" s="1018"/>
      <c r="B2282" s="29">
        <f t="shared" si="198"/>
        <v>2280</v>
      </c>
      <c r="C2282" s="29" t="s">
        <v>3719</v>
      </c>
      <c r="D2282" s="99" t="s">
        <v>4069</v>
      </c>
      <c r="E2282" s="106" t="s">
        <v>4070</v>
      </c>
      <c r="F2282" s="106" t="str">
        <f t="shared" si="201"/>
        <v>D</v>
      </c>
      <c r="G2282" s="1019" t="s">
        <v>4072</v>
      </c>
      <c r="H2282" s="1020">
        <v>4365.9000000000005</v>
      </c>
      <c r="I2282" s="1020">
        <v>7.0000000000000007E-2</v>
      </c>
      <c r="J2282" s="1020" t="s">
        <v>949</v>
      </c>
      <c r="K2282" s="1020" t="s">
        <v>949</v>
      </c>
      <c r="L2282" s="1020" t="s">
        <v>4073</v>
      </c>
      <c r="M2282" s="1020" t="s">
        <v>981</v>
      </c>
      <c r="N2282" s="1070" t="s">
        <v>4074</v>
      </c>
      <c r="O2282" s="1070" t="s">
        <v>949</v>
      </c>
      <c r="P2282" s="1070" t="s">
        <v>949</v>
      </c>
      <c r="Q2282" s="1070" t="s">
        <v>949</v>
      </c>
      <c r="R2282" s="1021" t="s">
        <v>3258</v>
      </c>
      <c r="S2282" s="1020" t="s">
        <v>986</v>
      </c>
      <c r="T2282" s="29" t="s">
        <v>949</v>
      </c>
      <c r="U2282" s="29" t="s">
        <v>949</v>
      </c>
      <c r="V2282" s="29" t="s">
        <v>949</v>
      </c>
      <c r="W2282" s="29" t="s">
        <v>949</v>
      </c>
      <c r="X2282" s="29" t="s">
        <v>949</v>
      </c>
      <c r="Y2282" s="29" t="s">
        <v>949</v>
      </c>
      <c r="Z2282" s="29" t="s">
        <v>949</v>
      </c>
      <c r="AA2282" s="29" t="s">
        <v>949</v>
      </c>
      <c r="AB2282" s="29" t="s">
        <v>949</v>
      </c>
      <c r="AC2282" s="29" t="s">
        <v>949</v>
      </c>
      <c r="AD2282" s="29" t="s">
        <v>949</v>
      </c>
      <c r="AE2282" s="29" t="s">
        <v>976</v>
      </c>
      <c r="AF2282" s="998" t="s">
        <v>132</v>
      </c>
      <c r="AG2282" s="998"/>
      <c r="AH2282" s="998"/>
      <c r="AI2282" s="998"/>
      <c r="AJ2282" s="998">
        <f t="shared" si="202"/>
        <v>1</v>
      </c>
      <c r="AK2282" s="998">
        <f t="shared" si="200"/>
        <v>1</v>
      </c>
    </row>
    <row r="2283" spans="1:37" ht="16.5">
      <c r="A2283" s="1018"/>
      <c r="B2283" s="29">
        <f t="shared" si="198"/>
        <v>2281</v>
      </c>
      <c r="C2283" s="29" t="s">
        <v>3719</v>
      </c>
      <c r="D2283" s="99" t="s">
        <v>4075</v>
      </c>
      <c r="E2283" s="106" t="s">
        <v>4076</v>
      </c>
      <c r="F2283" s="106" t="str">
        <f t="shared" si="201"/>
        <v>D</v>
      </c>
      <c r="G2283" s="1019" t="s">
        <v>4078</v>
      </c>
      <c r="H2283" s="1020">
        <v>7200000</v>
      </c>
      <c r="I2283" s="1020" t="s">
        <v>949</v>
      </c>
      <c r="J2283" s="1020" t="s">
        <v>949</v>
      </c>
      <c r="K2283" s="1020" t="s">
        <v>949</v>
      </c>
      <c r="L2283" s="1020" t="s">
        <v>4079</v>
      </c>
      <c r="M2283" s="1020" t="s">
        <v>4029</v>
      </c>
      <c r="N2283" s="1070" t="s">
        <v>4080</v>
      </c>
      <c r="O2283" s="1070" t="s">
        <v>949</v>
      </c>
      <c r="P2283" s="1070" t="s">
        <v>949</v>
      </c>
      <c r="Q2283" s="1070" t="s">
        <v>949</v>
      </c>
      <c r="R2283" s="1021" t="s">
        <v>4022</v>
      </c>
      <c r="S2283" s="1020" t="s">
        <v>986</v>
      </c>
      <c r="T2283" s="29" t="s">
        <v>949</v>
      </c>
      <c r="U2283" s="29" t="s">
        <v>949</v>
      </c>
      <c r="V2283" s="29" t="s">
        <v>949</v>
      </c>
      <c r="W2283" s="29" t="s">
        <v>949</v>
      </c>
      <c r="X2283" s="29" t="s">
        <v>949</v>
      </c>
      <c r="Y2283" s="29" t="s">
        <v>949</v>
      </c>
      <c r="Z2283" s="29" t="s">
        <v>949</v>
      </c>
      <c r="AA2283" s="29" t="s">
        <v>949</v>
      </c>
      <c r="AB2283" s="29" t="s">
        <v>949</v>
      </c>
      <c r="AC2283" s="29" t="s">
        <v>949</v>
      </c>
      <c r="AD2283" s="29" t="s">
        <v>949</v>
      </c>
      <c r="AE2283" s="29" t="s">
        <v>976</v>
      </c>
      <c r="AF2283" s="998" t="s">
        <v>132</v>
      </c>
      <c r="AG2283" s="998"/>
      <c r="AH2283" s="998"/>
      <c r="AI2283" s="998"/>
      <c r="AJ2283" s="998">
        <f t="shared" si="202"/>
        <v>1</v>
      </c>
      <c r="AK2283" s="998">
        <f t="shared" si="200"/>
        <v>1</v>
      </c>
    </row>
    <row r="2284" spans="1:37" ht="16.5">
      <c r="A2284" s="1018"/>
      <c r="B2284" s="29">
        <f t="shared" si="198"/>
        <v>2282</v>
      </c>
      <c r="C2284" s="29" t="s">
        <v>3719</v>
      </c>
      <c r="D2284" s="99" t="s">
        <v>4081</v>
      </c>
      <c r="E2284" s="106" t="s">
        <v>4082</v>
      </c>
      <c r="F2284" s="106" t="str">
        <f t="shared" si="201"/>
        <v>D</v>
      </c>
      <c r="G2284" s="1019" t="s">
        <v>4084</v>
      </c>
      <c r="H2284" s="1020">
        <v>6096000</v>
      </c>
      <c r="I2284" s="1020">
        <v>5</v>
      </c>
      <c r="J2284" s="1020" t="s">
        <v>949</v>
      </c>
      <c r="K2284" s="1020" t="s">
        <v>949</v>
      </c>
      <c r="L2284" s="1020" t="s">
        <v>4085</v>
      </c>
      <c r="M2284" s="1020" t="s">
        <v>4029</v>
      </c>
      <c r="N2284" s="1070" t="s">
        <v>4086</v>
      </c>
      <c r="O2284" s="1070" t="s">
        <v>4087</v>
      </c>
      <c r="P2284" s="1070" t="s">
        <v>949</v>
      </c>
      <c r="Q2284" s="1070" t="s">
        <v>949</v>
      </c>
      <c r="R2284" s="1021" t="s">
        <v>985</v>
      </c>
      <c r="S2284" s="1020" t="s">
        <v>986</v>
      </c>
      <c r="T2284" s="29" t="s">
        <v>949</v>
      </c>
      <c r="U2284" s="29" t="s">
        <v>949</v>
      </c>
      <c r="V2284" s="29" t="s">
        <v>949</v>
      </c>
      <c r="W2284" s="29" t="s">
        <v>949</v>
      </c>
      <c r="X2284" s="29" t="s">
        <v>949</v>
      </c>
      <c r="Y2284" s="29" t="s">
        <v>949</v>
      </c>
      <c r="Z2284" s="29" t="s">
        <v>949</v>
      </c>
      <c r="AA2284" s="29" t="s">
        <v>949</v>
      </c>
      <c r="AB2284" s="29" t="s">
        <v>949</v>
      </c>
      <c r="AC2284" s="29" t="s">
        <v>949</v>
      </c>
      <c r="AD2284" s="29" t="s">
        <v>949</v>
      </c>
      <c r="AE2284" s="29" t="s">
        <v>976</v>
      </c>
      <c r="AF2284" s="998" t="s">
        <v>132</v>
      </c>
      <c r="AG2284" s="998"/>
      <c r="AH2284" s="998"/>
      <c r="AI2284" s="998"/>
      <c r="AJ2284" s="998">
        <f t="shared" si="202"/>
        <v>1</v>
      </c>
      <c r="AK2284" s="998">
        <f t="shared" si="200"/>
        <v>1</v>
      </c>
    </row>
    <row r="2285" spans="1:37" ht="16.5">
      <c r="A2285" s="1018"/>
      <c r="B2285" s="259">
        <f t="shared" si="198"/>
        <v>2283</v>
      </c>
      <c r="C2285" s="259" t="s">
        <v>3719</v>
      </c>
      <c r="D2285" s="260" t="s">
        <v>8448</v>
      </c>
      <c r="E2285" s="260" t="s">
        <v>8448</v>
      </c>
      <c r="F2285" s="260" t="str">
        <f t="shared" si="201"/>
        <v>D</v>
      </c>
      <c r="G2285" s="259" t="s">
        <v>8449</v>
      </c>
      <c r="H2285" s="259" t="s">
        <v>949</v>
      </c>
      <c r="I2285" s="259" t="s">
        <v>949</v>
      </c>
      <c r="J2285" s="259" t="s">
        <v>949</v>
      </c>
      <c r="K2285" s="259" t="s">
        <v>949</v>
      </c>
      <c r="L2285" s="259" t="s">
        <v>949</v>
      </c>
      <c r="M2285" s="259" t="s">
        <v>949</v>
      </c>
      <c r="N2285" s="260" t="s">
        <v>949</v>
      </c>
      <c r="O2285" s="260" t="s">
        <v>949</v>
      </c>
      <c r="P2285" s="260" t="s">
        <v>949</v>
      </c>
      <c r="Q2285" s="260" t="s">
        <v>949</v>
      </c>
      <c r="R2285" s="259" t="s">
        <v>3809</v>
      </c>
      <c r="S2285" s="259" t="s">
        <v>949</v>
      </c>
      <c r="T2285" s="259" t="s">
        <v>949</v>
      </c>
      <c r="U2285" s="261" t="s">
        <v>949</v>
      </c>
      <c r="V2285" s="261" t="s">
        <v>949</v>
      </c>
      <c r="W2285" s="261" t="s">
        <v>949</v>
      </c>
      <c r="X2285" s="261" t="s">
        <v>949</v>
      </c>
      <c r="Y2285" s="261" t="s">
        <v>949</v>
      </c>
      <c r="Z2285" s="261" t="s">
        <v>949</v>
      </c>
      <c r="AA2285" s="261" t="s">
        <v>949</v>
      </c>
      <c r="AB2285" s="261" t="s">
        <v>949</v>
      </c>
      <c r="AC2285" s="261" t="s">
        <v>949</v>
      </c>
      <c r="AD2285" s="261" t="s">
        <v>949</v>
      </c>
      <c r="AE2285" s="261"/>
      <c r="AF2285" s="261" t="s">
        <v>132</v>
      </c>
      <c r="AG2285" s="261" t="s">
        <v>5342</v>
      </c>
      <c r="AH2285" s="998"/>
      <c r="AI2285" s="998"/>
      <c r="AJ2285" s="998">
        <f t="shared" si="202"/>
        <v>1</v>
      </c>
      <c r="AK2285" s="998">
        <f t="shared" si="200"/>
        <v>1</v>
      </c>
    </row>
    <row r="2286" spans="1:37" ht="16.5">
      <c r="A2286" s="1018"/>
      <c r="B2286" s="259">
        <f t="shared" si="198"/>
        <v>2284</v>
      </c>
      <c r="C2286" s="259" t="s">
        <v>3719</v>
      </c>
      <c r="D2286" s="260" t="s">
        <v>8450</v>
      </c>
      <c r="E2286" s="260" t="s">
        <v>8450</v>
      </c>
      <c r="F2286" s="260" t="str">
        <f t="shared" si="201"/>
        <v>D</v>
      </c>
      <c r="G2286" s="259" t="s">
        <v>8451</v>
      </c>
      <c r="H2286" s="259" t="s">
        <v>949</v>
      </c>
      <c r="I2286" s="259" t="s">
        <v>949</v>
      </c>
      <c r="J2286" s="259" t="s">
        <v>949</v>
      </c>
      <c r="K2286" s="259" t="s">
        <v>949</v>
      </c>
      <c r="L2286" s="259" t="s">
        <v>949</v>
      </c>
      <c r="M2286" s="259" t="s">
        <v>949</v>
      </c>
      <c r="N2286" s="260" t="s">
        <v>949</v>
      </c>
      <c r="O2286" s="260" t="s">
        <v>949</v>
      </c>
      <c r="P2286" s="260" t="s">
        <v>949</v>
      </c>
      <c r="Q2286" s="260" t="s">
        <v>949</v>
      </c>
      <c r="R2286" s="259" t="s">
        <v>3809</v>
      </c>
      <c r="S2286" s="259" t="s">
        <v>949</v>
      </c>
      <c r="T2286" s="259" t="s">
        <v>949</v>
      </c>
      <c r="U2286" s="261" t="s">
        <v>949</v>
      </c>
      <c r="V2286" s="261" t="s">
        <v>949</v>
      </c>
      <c r="W2286" s="261" t="s">
        <v>949</v>
      </c>
      <c r="X2286" s="261" t="s">
        <v>949</v>
      </c>
      <c r="Y2286" s="261" t="s">
        <v>949</v>
      </c>
      <c r="Z2286" s="261" t="s">
        <v>949</v>
      </c>
      <c r="AA2286" s="261" t="s">
        <v>949</v>
      </c>
      <c r="AB2286" s="261" t="s">
        <v>949</v>
      </c>
      <c r="AC2286" s="261" t="s">
        <v>949</v>
      </c>
      <c r="AD2286" s="261" t="s">
        <v>949</v>
      </c>
      <c r="AE2286" s="261"/>
      <c r="AF2286" s="261" t="s">
        <v>132</v>
      </c>
      <c r="AG2286" s="261" t="s">
        <v>5342</v>
      </c>
      <c r="AH2286" s="998"/>
      <c r="AI2286" s="998"/>
      <c r="AJ2286" s="998">
        <f t="shared" si="202"/>
        <v>1</v>
      </c>
      <c r="AK2286" s="998">
        <f t="shared" si="200"/>
        <v>1</v>
      </c>
    </row>
    <row r="2287" spans="1:37" ht="16.5">
      <c r="A2287" s="1018"/>
      <c r="B2287" s="259">
        <f t="shared" si="198"/>
        <v>2285</v>
      </c>
      <c r="C2287" s="259" t="s">
        <v>3719</v>
      </c>
      <c r="D2287" s="260" t="s">
        <v>8452</v>
      </c>
      <c r="E2287" s="260" t="s">
        <v>8452</v>
      </c>
      <c r="F2287" s="260" t="str">
        <f t="shared" si="201"/>
        <v>D</v>
      </c>
      <c r="G2287" s="259" t="s">
        <v>8453</v>
      </c>
      <c r="H2287" s="259" t="s">
        <v>949</v>
      </c>
      <c r="I2287" s="259" t="s">
        <v>949</v>
      </c>
      <c r="J2287" s="259" t="s">
        <v>949</v>
      </c>
      <c r="K2287" s="259" t="s">
        <v>949</v>
      </c>
      <c r="L2287" s="259" t="s">
        <v>949</v>
      </c>
      <c r="M2287" s="259" t="s">
        <v>949</v>
      </c>
      <c r="N2287" s="260" t="s">
        <v>949</v>
      </c>
      <c r="O2287" s="260" t="s">
        <v>949</v>
      </c>
      <c r="P2287" s="260" t="s">
        <v>949</v>
      </c>
      <c r="Q2287" s="260" t="s">
        <v>949</v>
      </c>
      <c r="R2287" s="259" t="s">
        <v>3809</v>
      </c>
      <c r="S2287" s="259" t="s">
        <v>949</v>
      </c>
      <c r="T2287" s="259" t="s">
        <v>949</v>
      </c>
      <c r="U2287" s="261" t="s">
        <v>949</v>
      </c>
      <c r="V2287" s="261" t="s">
        <v>949</v>
      </c>
      <c r="W2287" s="261" t="s">
        <v>949</v>
      </c>
      <c r="X2287" s="261" t="s">
        <v>949</v>
      </c>
      <c r="Y2287" s="261" t="s">
        <v>949</v>
      </c>
      <c r="Z2287" s="261" t="s">
        <v>949</v>
      </c>
      <c r="AA2287" s="261" t="s">
        <v>949</v>
      </c>
      <c r="AB2287" s="261" t="s">
        <v>949</v>
      </c>
      <c r="AC2287" s="261" t="s">
        <v>949</v>
      </c>
      <c r="AD2287" s="261" t="s">
        <v>949</v>
      </c>
      <c r="AE2287" s="261"/>
      <c r="AF2287" s="261" t="s">
        <v>132</v>
      </c>
      <c r="AG2287" s="261" t="s">
        <v>5342</v>
      </c>
      <c r="AH2287" s="998"/>
      <c r="AI2287" s="998"/>
      <c r="AJ2287" s="998">
        <f t="shared" si="202"/>
        <v>1</v>
      </c>
      <c r="AK2287" s="998">
        <f t="shared" si="200"/>
        <v>1</v>
      </c>
    </row>
    <row r="2288" spans="1:37" ht="16.5">
      <c r="A2288" s="1018"/>
      <c r="B2288" s="961">
        <f t="shared" ref="B2288:B2351" si="203">ROW()-2</f>
        <v>2286</v>
      </c>
      <c r="C2288" s="961" t="s">
        <v>3719</v>
      </c>
      <c r="D2288" s="962" t="s">
        <v>8454</v>
      </c>
      <c r="E2288" s="962" t="s">
        <v>8454</v>
      </c>
      <c r="F2288" s="962" t="str">
        <f t="shared" si="201"/>
        <v>D</v>
      </c>
      <c r="G2288" s="961" t="s">
        <v>8455</v>
      </c>
      <c r="H2288" s="961" t="s">
        <v>949</v>
      </c>
      <c r="I2288" s="961" t="s">
        <v>949</v>
      </c>
      <c r="J2288" s="961" t="s">
        <v>949</v>
      </c>
      <c r="K2288" s="961" t="s">
        <v>949</v>
      </c>
      <c r="L2288" s="961" t="s">
        <v>949</v>
      </c>
      <c r="M2288" s="961" t="s">
        <v>949</v>
      </c>
      <c r="N2288" s="962" t="s">
        <v>949</v>
      </c>
      <c r="O2288" s="962" t="s">
        <v>949</v>
      </c>
      <c r="P2288" s="962" t="s">
        <v>949</v>
      </c>
      <c r="Q2288" s="962" t="s">
        <v>949</v>
      </c>
      <c r="R2288" s="961" t="s">
        <v>6329</v>
      </c>
      <c r="S2288" s="961" t="s">
        <v>949</v>
      </c>
      <c r="T2288" s="961" t="s">
        <v>949</v>
      </c>
      <c r="U2288" s="997" t="s">
        <v>949</v>
      </c>
      <c r="V2288" s="997" t="s">
        <v>949</v>
      </c>
      <c r="W2288" s="997" t="s">
        <v>949</v>
      </c>
      <c r="X2288" s="997" t="s">
        <v>949</v>
      </c>
      <c r="Y2288" s="997" t="s">
        <v>949</v>
      </c>
      <c r="Z2288" s="997" t="s">
        <v>949</v>
      </c>
      <c r="AA2288" s="997" t="s">
        <v>949</v>
      </c>
      <c r="AB2288" s="997" t="s">
        <v>949</v>
      </c>
      <c r="AC2288" s="997" t="s">
        <v>949</v>
      </c>
      <c r="AD2288" s="997" t="s">
        <v>949</v>
      </c>
      <c r="AE2288" s="997"/>
      <c r="AF2288" s="997" t="s">
        <v>132</v>
      </c>
      <c r="AG2288" s="997" t="s">
        <v>5342</v>
      </c>
      <c r="AH2288" s="997"/>
      <c r="AI2288" s="998"/>
      <c r="AJ2288" s="998">
        <f t="shared" si="202"/>
        <v>1</v>
      </c>
      <c r="AK2288" s="998">
        <f t="shared" si="200"/>
        <v>1</v>
      </c>
    </row>
    <row r="2289" spans="1:37" ht="16.5">
      <c r="A2289" s="1018"/>
      <c r="B2289" s="29">
        <f t="shared" si="203"/>
        <v>2287</v>
      </c>
      <c r="C2289" s="29" t="s">
        <v>3719</v>
      </c>
      <c r="D2289" s="106" t="s">
        <v>8456</v>
      </c>
      <c r="E2289" s="106" t="s">
        <v>8456</v>
      </c>
      <c r="F2289" s="106" t="str">
        <f t="shared" si="201"/>
        <v>D</v>
      </c>
      <c r="G2289" s="29" t="s">
        <v>8457</v>
      </c>
      <c r="H2289" s="29">
        <f>80*50*0.07</f>
        <v>280</v>
      </c>
      <c r="I2289" s="29" t="s">
        <v>949</v>
      </c>
      <c r="J2289" s="29" t="s">
        <v>949</v>
      </c>
      <c r="K2289" s="29" t="s">
        <v>949</v>
      </c>
      <c r="L2289" s="29" t="s">
        <v>8458</v>
      </c>
      <c r="M2289" s="29" t="s">
        <v>8459</v>
      </c>
      <c r="N2289" s="1070" t="s">
        <v>1413</v>
      </c>
      <c r="O2289" s="106" t="s">
        <v>949</v>
      </c>
      <c r="P2289" s="106" t="s">
        <v>949</v>
      </c>
      <c r="Q2289" s="106" t="s">
        <v>949</v>
      </c>
      <c r="R2289" s="29" t="s">
        <v>986</v>
      </c>
      <c r="S2289" s="29" t="s">
        <v>949</v>
      </c>
      <c r="T2289" s="29" t="s">
        <v>949</v>
      </c>
      <c r="U2289" s="998" t="s">
        <v>949</v>
      </c>
      <c r="V2289" s="998" t="s">
        <v>949</v>
      </c>
      <c r="W2289" s="998" t="s">
        <v>949</v>
      </c>
      <c r="X2289" s="998" t="s">
        <v>949</v>
      </c>
      <c r="Y2289" s="998" t="s">
        <v>949</v>
      </c>
      <c r="Z2289" s="998" t="s">
        <v>949</v>
      </c>
      <c r="AA2289" s="998" t="s">
        <v>949</v>
      </c>
      <c r="AB2289" s="998" t="s">
        <v>949</v>
      </c>
      <c r="AC2289" s="998" t="s">
        <v>949</v>
      </c>
      <c r="AD2289" s="998" t="s">
        <v>949</v>
      </c>
      <c r="AE2289" s="998" t="s">
        <v>976</v>
      </c>
      <c r="AF2289" s="998" t="s">
        <v>132</v>
      </c>
      <c r="AG2289" s="998"/>
      <c r="AH2289" s="998"/>
      <c r="AI2289" s="998"/>
      <c r="AJ2289" s="998">
        <f t="shared" si="202"/>
        <v>1</v>
      </c>
      <c r="AK2289" s="998">
        <f t="shared" si="200"/>
        <v>1</v>
      </c>
    </row>
    <row r="2290" spans="1:37" ht="16.5">
      <c r="A2290" s="1018"/>
      <c r="B2290" s="29">
        <f t="shared" si="203"/>
        <v>2288</v>
      </c>
      <c r="C2290" s="29" t="s">
        <v>3719</v>
      </c>
      <c r="D2290" s="106" t="s">
        <v>8460</v>
      </c>
      <c r="E2290" s="106" t="s">
        <v>8460</v>
      </c>
      <c r="F2290" s="106" t="str">
        <f t="shared" si="201"/>
        <v>D</v>
      </c>
      <c r="G2290" s="29" t="s">
        <v>8461</v>
      </c>
      <c r="H2290" s="29">
        <v>242699</v>
      </c>
      <c r="I2290" s="29" t="s">
        <v>949</v>
      </c>
      <c r="J2290" s="29" t="s">
        <v>3849</v>
      </c>
      <c r="K2290" s="29">
        <v>4.368582</v>
      </c>
      <c r="L2290" s="29" t="s">
        <v>8462</v>
      </c>
      <c r="M2290" s="29" t="s">
        <v>1083</v>
      </c>
      <c r="N2290" s="106" t="s">
        <v>3851</v>
      </c>
      <c r="O2290" s="106" t="s">
        <v>949</v>
      </c>
      <c r="P2290" s="106" t="s">
        <v>949</v>
      </c>
      <c r="Q2290" s="106" t="s">
        <v>949</v>
      </c>
      <c r="R2290" s="29" t="s">
        <v>3836</v>
      </c>
      <c r="S2290" s="29" t="s">
        <v>949</v>
      </c>
      <c r="T2290" s="29" t="s">
        <v>949</v>
      </c>
      <c r="U2290" s="998" t="s">
        <v>949</v>
      </c>
      <c r="V2290" s="998" t="s">
        <v>949</v>
      </c>
      <c r="W2290" s="998" t="s">
        <v>949</v>
      </c>
      <c r="X2290" s="998" t="s">
        <v>949</v>
      </c>
      <c r="Y2290" s="998" t="s">
        <v>949</v>
      </c>
      <c r="Z2290" s="998" t="s">
        <v>949</v>
      </c>
      <c r="AA2290" s="998" t="s">
        <v>949</v>
      </c>
      <c r="AB2290" s="998" t="s">
        <v>949</v>
      </c>
      <c r="AC2290" s="998" t="s">
        <v>949</v>
      </c>
      <c r="AD2290" s="998" t="s">
        <v>949</v>
      </c>
      <c r="AE2290" s="998"/>
      <c r="AF2290" s="998" t="s">
        <v>132</v>
      </c>
      <c r="AG2290" s="998"/>
      <c r="AH2290" s="998"/>
      <c r="AI2290" s="998"/>
      <c r="AJ2290" s="998">
        <f t="shared" si="202"/>
        <v>1</v>
      </c>
      <c r="AK2290" s="998">
        <f t="shared" si="200"/>
        <v>1</v>
      </c>
    </row>
    <row r="2291" spans="1:37" ht="16.5">
      <c r="A2291" s="1018"/>
      <c r="B2291" s="29">
        <f t="shared" si="203"/>
        <v>2289</v>
      </c>
      <c r="C2291" s="29" t="s">
        <v>3719</v>
      </c>
      <c r="D2291" s="99" t="s">
        <v>4031</v>
      </c>
      <c r="E2291" s="106" t="s">
        <v>4032</v>
      </c>
      <c r="F2291" s="106" t="str">
        <f t="shared" si="201"/>
        <v>D</v>
      </c>
      <c r="G2291" s="1019" t="s">
        <v>4034</v>
      </c>
      <c r="H2291" s="1020">
        <v>480000</v>
      </c>
      <c r="I2291" s="1020">
        <v>5</v>
      </c>
      <c r="J2291" s="1020" t="s">
        <v>949</v>
      </c>
      <c r="K2291" s="1020" t="s">
        <v>4027</v>
      </c>
      <c r="L2291" s="1020" t="s">
        <v>4035</v>
      </c>
      <c r="M2291" s="1020" t="s">
        <v>4029</v>
      </c>
      <c r="N2291" s="1070" t="s">
        <v>4030</v>
      </c>
      <c r="O2291" s="1070" t="s">
        <v>949</v>
      </c>
      <c r="P2291" s="1070" t="s">
        <v>949</v>
      </c>
      <c r="Q2291" s="1070" t="s">
        <v>949</v>
      </c>
      <c r="R2291" s="1021" t="s">
        <v>3836</v>
      </c>
      <c r="S2291" s="1020" t="s">
        <v>986</v>
      </c>
      <c r="T2291" s="29" t="s">
        <v>949</v>
      </c>
      <c r="U2291" s="29" t="s">
        <v>949</v>
      </c>
      <c r="V2291" s="29" t="s">
        <v>949</v>
      </c>
      <c r="W2291" s="29" t="s">
        <v>949</v>
      </c>
      <c r="X2291" s="29" t="s">
        <v>949</v>
      </c>
      <c r="Y2291" s="29" t="s">
        <v>949</v>
      </c>
      <c r="Z2291" s="29" t="s">
        <v>949</v>
      </c>
      <c r="AA2291" s="29" t="s">
        <v>949</v>
      </c>
      <c r="AB2291" s="29" t="s">
        <v>949</v>
      </c>
      <c r="AC2291" s="29" t="s">
        <v>949</v>
      </c>
      <c r="AD2291" s="29" t="s">
        <v>949</v>
      </c>
      <c r="AE2291" s="29" t="s">
        <v>976</v>
      </c>
      <c r="AF2291" s="998" t="s">
        <v>132</v>
      </c>
      <c r="AG2291" s="998"/>
      <c r="AH2291" s="998"/>
      <c r="AI2291" s="998"/>
      <c r="AJ2291" s="998">
        <f t="shared" si="202"/>
        <v>1</v>
      </c>
      <c r="AK2291" s="998">
        <f t="shared" si="200"/>
        <v>1</v>
      </c>
    </row>
    <row r="2292" spans="1:37" ht="16.5">
      <c r="A2292" s="1018"/>
      <c r="B2292" s="29">
        <f t="shared" si="203"/>
        <v>2290</v>
      </c>
      <c r="C2292" s="29" t="s">
        <v>3719</v>
      </c>
      <c r="D2292" s="99" t="s">
        <v>4036</v>
      </c>
      <c r="E2292" s="106" t="s">
        <v>4037</v>
      </c>
      <c r="F2292" s="106" t="str">
        <f t="shared" si="201"/>
        <v>D</v>
      </c>
      <c r="G2292" s="1019" t="s">
        <v>4039</v>
      </c>
      <c r="H2292" s="1020">
        <v>637500</v>
      </c>
      <c r="I2292" s="1020">
        <v>5</v>
      </c>
      <c r="J2292" s="1020" t="s">
        <v>949</v>
      </c>
      <c r="K2292" s="1020" t="s">
        <v>4027</v>
      </c>
      <c r="L2292" s="1020" t="s">
        <v>4040</v>
      </c>
      <c r="M2292" s="1020" t="s">
        <v>4029</v>
      </c>
      <c r="N2292" s="1070" t="s">
        <v>4030</v>
      </c>
      <c r="O2292" s="1070" t="s">
        <v>949</v>
      </c>
      <c r="P2292" s="1070" t="s">
        <v>949</v>
      </c>
      <c r="Q2292" s="1070" t="s">
        <v>949</v>
      </c>
      <c r="R2292" s="1021" t="s">
        <v>4022</v>
      </c>
      <c r="S2292" s="1020" t="s">
        <v>986</v>
      </c>
      <c r="T2292" s="29" t="s">
        <v>949</v>
      </c>
      <c r="U2292" s="29" t="s">
        <v>949</v>
      </c>
      <c r="V2292" s="29" t="s">
        <v>949</v>
      </c>
      <c r="W2292" s="29" t="s">
        <v>949</v>
      </c>
      <c r="X2292" s="29" t="s">
        <v>949</v>
      </c>
      <c r="Y2292" s="29" t="s">
        <v>949</v>
      </c>
      <c r="Z2292" s="29" t="s">
        <v>949</v>
      </c>
      <c r="AA2292" s="29" t="s">
        <v>949</v>
      </c>
      <c r="AB2292" s="29" t="s">
        <v>949</v>
      </c>
      <c r="AC2292" s="29" t="s">
        <v>949</v>
      </c>
      <c r="AD2292" s="29" t="s">
        <v>949</v>
      </c>
      <c r="AE2292" s="29" t="s">
        <v>976</v>
      </c>
      <c r="AF2292" s="998" t="s">
        <v>132</v>
      </c>
      <c r="AG2292" s="998"/>
      <c r="AH2292" s="998"/>
      <c r="AI2292" s="998"/>
      <c r="AJ2292" s="998">
        <f t="shared" si="202"/>
        <v>1</v>
      </c>
      <c r="AK2292" s="998">
        <f t="shared" si="200"/>
        <v>1</v>
      </c>
    </row>
    <row r="2293" spans="1:37" ht="16.5">
      <c r="A2293" s="1018"/>
      <c r="B2293" s="29">
        <f t="shared" si="203"/>
        <v>2291</v>
      </c>
      <c r="C2293" s="29" t="s">
        <v>3719</v>
      </c>
      <c r="D2293" s="99" t="s">
        <v>4041</v>
      </c>
      <c r="E2293" s="106" t="s">
        <v>4042</v>
      </c>
      <c r="F2293" s="106" t="str">
        <f t="shared" si="201"/>
        <v>D</v>
      </c>
      <c r="G2293" s="1019" t="s">
        <v>4044</v>
      </c>
      <c r="H2293" s="1020">
        <v>207500</v>
      </c>
      <c r="I2293" s="1020">
        <v>5</v>
      </c>
      <c r="J2293" s="1020" t="s">
        <v>949</v>
      </c>
      <c r="K2293" s="1020" t="s">
        <v>4027</v>
      </c>
      <c r="L2293" s="1020" t="s">
        <v>4045</v>
      </c>
      <c r="M2293" s="1020" t="s">
        <v>4029</v>
      </c>
      <c r="N2293" s="1070" t="s">
        <v>4030</v>
      </c>
      <c r="O2293" s="1070" t="s">
        <v>949</v>
      </c>
      <c r="P2293" s="1070" t="s">
        <v>949</v>
      </c>
      <c r="Q2293" s="1070" t="s">
        <v>949</v>
      </c>
      <c r="R2293" s="1021" t="s">
        <v>4022</v>
      </c>
      <c r="S2293" s="1020" t="s">
        <v>986</v>
      </c>
      <c r="T2293" s="29" t="s">
        <v>949</v>
      </c>
      <c r="U2293" s="29" t="s">
        <v>949</v>
      </c>
      <c r="V2293" s="29" t="s">
        <v>949</v>
      </c>
      <c r="W2293" s="29" t="s">
        <v>949</v>
      </c>
      <c r="X2293" s="29" t="s">
        <v>949</v>
      </c>
      <c r="Y2293" s="29" t="s">
        <v>949</v>
      </c>
      <c r="Z2293" s="29" t="s">
        <v>949</v>
      </c>
      <c r="AA2293" s="29" t="s">
        <v>949</v>
      </c>
      <c r="AB2293" s="29" t="s">
        <v>949</v>
      </c>
      <c r="AC2293" s="29" t="s">
        <v>949</v>
      </c>
      <c r="AD2293" s="29" t="s">
        <v>949</v>
      </c>
      <c r="AE2293" s="29" t="s">
        <v>976</v>
      </c>
      <c r="AF2293" s="998" t="s">
        <v>132</v>
      </c>
      <c r="AG2293" s="998"/>
      <c r="AH2293" s="998"/>
      <c r="AI2293" s="998"/>
      <c r="AJ2293" s="998">
        <f t="shared" si="202"/>
        <v>1</v>
      </c>
      <c r="AK2293" s="998">
        <f t="shared" si="200"/>
        <v>1</v>
      </c>
    </row>
    <row r="2294" spans="1:37" ht="16.5">
      <c r="A2294" s="1018"/>
      <c r="B2294" s="29">
        <f t="shared" si="203"/>
        <v>2292</v>
      </c>
      <c r="C2294" s="29" t="s">
        <v>3719</v>
      </c>
      <c r="D2294" s="106" t="s">
        <v>8463</v>
      </c>
      <c r="E2294" s="106" t="s">
        <v>8463</v>
      </c>
      <c r="F2294" s="106" t="str">
        <f t="shared" si="201"/>
        <v>D</v>
      </c>
      <c r="G2294" s="29" t="s">
        <v>8464</v>
      </c>
      <c r="H2294" s="29" t="s">
        <v>949</v>
      </c>
      <c r="I2294" s="29" t="s">
        <v>949</v>
      </c>
      <c r="J2294" s="29" t="s">
        <v>949</v>
      </c>
      <c r="K2294" s="29" t="s">
        <v>949</v>
      </c>
      <c r="L2294" s="29" t="s">
        <v>8465</v>
      </c>
      <c r="M2294" s="29" t="s">
        <v>3989</v>
      </c>
      <c r="N2294" s="106" t="s">
        <v>2018</v>
      </c>
      <c r="O2294" s="106" t="s">
        <v>8466</v>
      </c>
      <c r="P2294" s="106" t="s">
        <v>949</v>
      </c>
      <c r="Q2294" s="106" t="s">
        <v>949</v>
      </c>
      <c r="R2294" s="281" t="s">
        <v>1424</v>
      </c>
      <c r="S2294" s="29" t="s">
        <v>949</v>
      </c>
      <c r="T2294" s="29" t="s">
        <v>949</v>
      </c>
      <c r="U2294" s="998" t="s">
        <v>949</v>
      </c>
      <c r="V2294" s="998" t="s">
        <v>949</v>
      </c>
      <c r="W2294" s="998" t="s">
        <v>949</v>
      </c>
      <c r="X2294" s="998" t="s">
        <v>949</v>
      </c>
      <c r="Y2294" s="998" t="s">
        <v>949</v>
      </c>
      <c r="Z2294" s="998" t="s">
        <v>949</v>
      </c>
      <c r="AA2294" s="998" t="s">
        <v>949</v>
      </c>
      <c r="AB2294" s="998" t="s">
        <v>949</v>
      </c>
      <c r="AC2294" s="998" t="s">
        <v>949</v>
      </c>
      <c r="AD2294" s="998" t="s">
        <v>949</v>
      </c>
      <c r="AE2294" s="998" t="s">
        <v>1059</v>
      </c>
      <c r="AF2294" s="998" t="s">
        <v>132</v>
      </c>
      <c r="AG2294" s="998"/>
      <c r="AH2294" s="998"/>
      <c r="AI2294" s="998"/>
      <c r="AJ2294" s="998">
        <f t="shared" si="202"/>
        <v>1</v>
      </c>
      <c r="AK2294" s="998">
        <f t="shared" si="200"/>
        <v>1</v>
      </c>
    </row>
    <row r="2295" spans="1:37" ht="16.5">
      <c r="A2295" s="1018"/>
      <c r="B2295" s="29">
        <f t="shared" si="203"/>
        <v>2293</v>
      </c>
      <c r="C2295" s="29" t="s">
        <v>3719</v>
      </c>
      <c r="D2295" s="99" t="s">
        <v>4088</v>
      </c>
      <c r="E2295" s="106" t="s">
        <v>4089</v>
      </c>
      <c r="F2295" s="106" t="str">
        <f t="shared" si="201"/>
        <v>D</v>
      </c>
      <c r="G2295" s="1019" t="s">
        <v>4091</v>
      </c>
      <c r="H2295" s="1020">
        <v>144000</v>
      </c>
      <c r="I2295" s="1020">
        <v>0.08</v>
      </c>
      <c r="J2295" s="1020" t="s">
        <v>3770</v>
      </c>
      <c r="K2295" s="1020" t="s">
        <v>949</v>
      </c>
      <c r="L2295" s="1020" t="s">
        <v>4092</v>
      </c>
      <c r="M2295" s="1020" t="s">
        <v>2769</v>
      </c>
      <c r="N2295" s="1070" t="s">
        <v>3773</v>
      </c>
      <c r="O2295" s="1070" t="s">
        <v>949</v>
      </c>
      <c r="P2295" s="1070" t="s">
        <v>949</v>
      </c>
      <c r="Q2295" s="1070" t="s">
        <v>949</v>
      </c>
      <c r="R2295" s="1021" t="s">
        <v>4022</v>
      </c>
      <c r="S2295" s="1020" t="s">
        <v>986</v>
      </c>
      <c r="T2295" s="29" t="s">
        <v>949</v>
      </c>
      <c r="U2295" s="29" t="s">
        <v>949</v>
      </c>
      <c r="V2295" s="29" t="s">
        <v>949</v>
      </c>
      <c r="W2295" s="29" t="s">
        <v>949</v>
      </c>
      <c r="X2295" s="29" t="s">
        <v>949</v>
      </c>
      <c r="Y2295" s="29" t="s">
        <v>949</v>
      </c>
      <c r="Z2295" s="29" t="s">
        <v>949</v>
      </c>
      <c r="AA2295" s="29" t="s">
        <v>949</v>
      </c>
      <c r="AB2295" s="29" t="s">
        <v>949</v>
      </c>
      <c r="AC2295" s="29" t="s">
        <v>949</v>
      </c>
      <c r="AD2295" s="29" t="s">
        <v>949</v>
      </c>
      <c r="AE2295" s="29" t="s">
        <v>976</v>
      </c>
      <c r="AF2295" s="998" t="s">
        <v>132</v>
      </c>
      <c r="AG2295" s="998"/>
      <c r="AH2295" s="998"/>
      <c r="AI2295" s="998"/>
      <c r="AJ2295" s="998">
        <f t="shared" si="202"/>
        <v>1</v>
      </c>
      <c r="AK2295" s="998">
        <f t="shared" si="200"/>
        <v>1</v>
      </c>
    </row>
    <row r="2296" spans="1:37" ht="16.5">
      <c r="A2296" s="1018"/>
      <c r="B2296" s="961">
        <f t="shared" si="203"/>
        <v>2294</v>
      </c>
      <c r="C2296" s="961" t="s">
        <v>3719</v>
      </c>
      <c r="D2296" s="962" t="s">
        <v>8467</v>
      </c>
      <c r="E2296" s="962" t="s">
        <v>8467</v>
      </c>
      <c r="F2296" s="962" t="str">
        <f t="shared" si="201"/>
        <v>D</v>
      </c>
      <c r="G2296" s="961" t="s">
        <v>8468</v>
      </c>
      <c r="H2296" s="961" t="s">
        <v>949</v>
      </c>
      <c r="I2296" s="961" t="s">
        <v>949</v>
      </c>
      <c r="J2296" s="961" t="s">
        <v>949</v>
      </c>
      <c r="K2296" s="961" t="s">
        <v>949</v>
      </c>
      <c r="L2296" s="961" t="s">
        <v>949</v>
      </c>
      <c r="M2296" s="961" t="s">
        <v>949</v>
      </c>
      <c r="N2296" s="962" t="s">
        <v>949</v>
      </c>
      <c r="O2296" s="962" t="s">
        <v>949</v>
      </c>
      <c r="P2296" s="962" t="s">
        <v>949</v>
      </c>
      <c r="Q2296" s="962" t="s">
        <v>949</v>
      </c>
      <c r="R2296" s="961" t="s">
        <v>1424</v>
      </c>
      <c r="S2296" s="961" t="s">
        <v>949</v>
      </c>
      <c r="T2296" s="961" t="s">
        <v>949</v>
      </c>
      <c r="U2296" s="997" t="s">
        <v>949</v>
      </c>
      <c r="V2296" s="997" t="s">
        <v>949</v>
      </c>
      <c r="W2296" s="997" t="s">
        <v>949</v>
      </c>
      <c r="X2296" s="997" t="s">
        <v>949</v>
      </c>
      <c r="Y2296" s="997" t="s">
        <v>949</v>
      </c>
      <c r="Z2296" s="997" t="s">
        <v>949</v>
      </c>
      <c r="AA2296" s="997" t="s">
        <v>949</v>
      </c>
      <c r="AB2296" s="997" t="s">
        <v>949</v>
      </c>
      <c r="AC2296" s="997" t="s">
        <v>949</v>
      </c>
      <c r="AD2296" s="997" t="s">
        <v>949</v>
      </c>
      <c r="AE2296" s="997"/>
      <c r="AF2296" s="997" t="s">
        <v>132</v>
      </c>
      <c r="AG2296" s="997" t="s">
        <v>5342</v>
      </c>
      <c r="AH2296" s="998"/>
      <c r="AI2296" s="998"/>
      <c r="AJ2296" s="998">
        <f t="shared" si="202"/>
        <v>1</v>
      </c>
      <c r="AK2296" s="998">
        <f t="shared" si="200"/>
        <v>1</v>
      </c>
    </row>
    <row r="2297" spans="1:37" ht="16.5">
      <c r="A2297" s="1018"/>
      <c r="B2297" s="29">
        <f t="shared" si="203"/>
        <v>2295</v>
      </c>
      <c r="C2297" s="29" t="s">
        <v>3719</v>
      </c>
      <c r="D2297" s="99" t="s">
        <v>4096</v>
      </c>
      <c r="E2297" s="106" t="s">
        <v>4097</v>
      </c>
      <c r="F2297" s="106" t="str">
        <f t="shared" si="201"/>
        <v>D</v>
      </c>
      <c r="G2297" s="1019" t="s">
        <v>4100</v>
      </c>
      <c r="H2297" s="1020">
        <v>65.52</v>
      </c>
      <c r="I2297" s="1020">
        <v>7.0000000000000007E-2</v>
      </c>
      <c r="J2297" s="1020" t="s">
        <v>949</v>
      </c>
      <c r="K2297" s="1020" t="s">
        <v>949</v>
      </c>
      <c r="L2297" s="1020" t="s">
        <v>4101</v>
      </c>
      <c r="M2297" s="1020" t="s">
        <v>981</v>
      </c>
      <c r="N2297" s="1070" t="s">
        <v>982</v>
      </c>
      <c r="O2297" s="1070" t="s">
        <v>983</v>
      </c>
      <c r="P2297" s="1070" t="s">
        <v>984</v>
      </c>
      <c r="Q2297" s="1070" t="s">
        <v>949</v>
      </c>
      <c r="R2297" s="1021" t="s">
        <v>3258</v>
      </c>
      <c r="S2297" s="1020" t="s">
        <v>986</v>
      </c>
      <c r="T2297" s="29" t="s">
        <v>949</v>
      </c>
      <c r="U2297" s="29" t="s">
        <v>949</v>
      </c>
      <c r="V2297" s="29" t="s">
        <v>949</v>
      </c>
      <c r="W2297" s="29" t="s">
        <v>949</v>
      </c>
      <c r="X2297" s="29" t="s">
        <v>949</v>
      </c>
      <c r="Y2297" s="29" t="s">
        <v>949</v>
      </c>
      <c r="Z2297" s="29" t="s">
        <v>949</v>
      </c>
      <c r="AA2297" s="29" t="s">
        <v>949</v>
      </c>
      <c r="AB2297" s="29" t="s">
        <v>949</v>
      </c>
      <c r="AC2297" s="29" t="s">
        <v>949</v>
      </c>
      <c r="AD2297" s="29" t="s">
        <v>949</v>
      </c>
      <c r="AE2297" s="29" t="s">
        <v>976</v>
      </c>
      <c r="AF2297" s="998" t="s">
        <v>132</v>
      </c>
      <c r="AG2297" s="998"/>
      <c r="AH2297" s="998"/>
      <c r="AI2297" s="998"/>
      <c r="AJ2297" s="998">
        <f t="shared" si="202"/>
        <v>1</v>
      </c>
      <c r="AK2297" s="998">
        <f t="shared" si="200"/>
        <v>1</v>
      </c>
    </row>
    <row r="2298" spans="1:37" ht="16.5">
      <c r="A2298" s="1018"/>
      <c r="B2298" s="29">
        <f t="shared" si="203"/>
        <v>2296</v>
      </c>
      <c r="C2298" s="29" t="s">
        <v>3719</v>
      </c>
      <c r="D2298" s="106" t="s">
        <v>8469</v>
      </c>
      <c r="E2298" s="106" t="s">
        <v>8469</v>
      </c>
      <c r="F2298" s="106" t="str">
        <f t="shared" si="201"/>
        <v>D</v>
      </c>
      <c r="G2298" s="29" t="s">
        <v>8470</v>
      </c>
      <c r="H2298" s="29" t="s">
        <v>949</v>
      </c>
      <c r="I2298" s="29" t="s">
        <v>949</v>
      </c>
      <c r="J2298" s="29" t="s">
        <v>949</v>
      </c>
      <c r="K2298" s="29" t="s">
        <v>949</v>
      </c>
      <c r="L2298" s="29" t="s">
        <v>949</v>
      </c>
      <c r="M2298" s="29" t="s">
        <v>949</v>
      </c>
      <c r="N2298" s="106" t="s">
        <v>949</v>
      </c>
      <c r="O2298" s="106" t="s">
        <v>949</v>
      </c>
      <c r="P2298" s="106" t="s">
        <v>949</v>
      </c>
      <c r="Q2298" s="106" t="s">
        <v>949</v>
      </c>
      <c r="R2298" s="29" t="s">
        <v>1424</v>
      </c>
      <c r="S2298" s="29" t="s">
        <v>949</v>
      </c>
      <c r="T2298" s="29" t="s">
        <v>949</v>
      </c>
      <c r="U2298" s="998" t="s">
        <v>949</v>
      </c>
      <c r="V2298" s="998" t="s">
        <v>949</v>
      </c>
      <c r="W2298" s="998" t="s">
        <v>949</v>
      </c>
      <c r="X2298" s="998" t="s">
        <v>949</v>
      </c>
      <c r="Y2298" s="998" t="s">
        <v>949</v>
      </c>
      <c r="Z2298" s="998" t="s">
        <v>949</v>
      </c>
      <c r="AA2298" s="998" t="s">
        <v>949</v>
      </c>
      <c r="AB2298" s="998" t="s">
        <v>949</v>
      </c>
      <c r="AC2298" s="998" t="s">
        <v>949</v>
      </c>
      <c r="AD2298" s="998" t="s">
        <v>949</v>
      </c>
      <c r="AE2298" s="998" t="s">
        <v>976</v>
      </c>
      <c r="AF2298" s="998" t="s">
        <v>132</v>
      </c>
      <c r="AG2298" s="998"/>
      <c r="AH2298" s="998"/>
      <c r="AI2298" s="998"/>
      <c r="AJ2298" s="998">
        <f t="shared" si="202"/>
        <v>1</v>
      </c>
      <c r="AK2298" s="998">
        <f t="shared" si="200"/>
        <v>1</v>
      </c>
    </row>
    <row r="2299" spans="1:37" ht="16.5">
      <c r="A2299" s="1018"/>
      <c r="B2299" s="29">
        <f t="shared" si="203"/>
        <v>2297</v>
      </c>
      <c r="C2299" s="29" t="s">
        <v>3719</v>
      </c>
      <c r="D2299" s="99" t="s">
        <v>4046</v>
      </c>
      <c r="E2299" s="106" t="s">
        <v>4047</v>
      </c>
      <c r="F2299" s="106" t="str">
        <f t="shared" si="201"/>
        <v>D</v>
      </c>
      <c r="G2299" s="1019" t="s">
        <v>4049</v>
      </c>
      <c r="H2299" s="1020">
        <v>622500</v>
      </c>
      <c r="I2299" s="1020">
        <v>5</v>
      </c>
      <c r="J2299" s="1020" t="s">
        <v>949</v>
      </c>
      <c r="K2299" s="1020" t="s">
        <v>4027</v>
      </c>
      <c r="L2299" s="1020" t="s">
        <v>4050</v>
      </c>
      <c r="M2299" s="1020" t="s">
        <v>4029</v>
      </c>
      <c r="N2299" s="1070" t="s">
        <v>4030</v>
      </c>
      <c r="O2299" s="1070" t="s">
        <v>949</v>
      </c>
      <c r="P2299" s="1070" t="s">
        <v>949</v>
      </c>
      <c r="Q2299" s="1070" t="s">
        <v>949</v>
      </c>
      <c r="R2299" s="1021" t="s">
        <v>3836</v>
      </c>
      <c r="S2299" s="1020" t="s">
        <v>986</v>
      </c>
      <c r="T2299" s="29" t="s">
        <v>949</v>
      </c>
      <c r="U2299" s="29" t="s">
        <v>949</v>
      </c>
      <c r="V2299" s="29" t="s">
        <v>949</v>
      </c>
      <c r="W2299" s="29" t="s">
        <v>949</v>
      </c>
      <c r="X2299" s="29" t="s">
        <v>949</v>
      </c>
      <c r="Y2299" s="29" t="s">
        <v>949</v>
      </c>
      <c r="Z2299" s="29" t="s">
        <v>949</v>
      </c>
      <c r="AA2299" s="29" t="s">
        <v>949</v>
      </c>
      <c r="AB2299" s="29" t="s">
        <v>949</v>
      </c>
      <c r="AC2299" s="29" t="s">
        <v>949</v>
      </c>
      <c r="AD2299" s="29" t="s">
        <v>949</v>
      </c>
      <c r="AE2299" s="29" t="s">
        <v>976</v>
      </c>
      <c r="AF2299" s="998" t="s">
        <v>132</v>
      </c>
      <c r="AG2299" s="998"/>
      <c r="AH2299" s="998"/>
      <c r="AI2299" s="998"/>
      <c r="AJ2299" s="998">
        <f t="shared" si="202"/>
        <v>1</v>
      </c>
      <c r="AK2299" s="998">
        <f t="shared" si="200"/>
        <v>1</v>
      </c>
    </row>
    <row r="2300" spans="1:37" ht="16.5">
      <c r="A2300" s="1018"/>
      <c r="B2300" s="29">
        <f t="shared" si="203"/>
        <v>2298</v>
      </c>
      <c r="C2300" s="338" t="s">
        <v>3719</v>
      </c>
      <c r="D2300" s="260" t="s">
        <v>8471</v>
      </c>
      <c r="E2300" s="260" t="str">
        <f>LEFT(D2300,8)</f>
        <v>TSTD467</v>
      </c>
      <c r="F2300" s="260" t="s">
        <v>979</v>
      </c>
      <c r="G2300" s="338" t="s">
        <v>8472</v>
      </c>
      <c r="H2300" s="259" t="s">
        <v>949</v>
      </c>
      <c r="I2300" s="259" t="s">
        <v>949</v>
      </c>
      <c r="J2300" s="259" t="s">
        <v>949</v>
      </c>
      <c r="K2300" s="259" t="s">
        <v>949</v>
      </c>
      <c r="L2300" s="259" t="s">
        <v>949</v>
      </c>
      <c r="M2300" s="259" t="s">
        <v>949</v>
      </c>
      <c r="N2300" s="260" t="s">
        <v>949</v>
      </c>
      <c r="O2300" s="260" t="s">
        <v>949</v>
      </c>
      <c r="P2300" s="260" t="s">
        <v>949</v>
      </c>
      <c r="Q2300" s="260" t="s">
        <v>949</v>
      </c>
      <c r="R2300" s="961" t="s">
        <v>6329</v>
      </c>
      <c r="S2300" s="261" t="s">
        <v>949</v>
      </c>
      <c r="T2300" s="261" t="s">
        <v>949</v>
      </c>
      <c r="U2300" s="261" t="s">
        <v>949</v>
      </c>
      <c r="V2300" s="261" t="s">
        <v>949</v>
      </c>
      <c r="W2300" s="261" t="s">
        <v>949</v>
      </c>
      <c r="X2300" s="261" t="s">
        <v>949</v>
      </c>
      <c r="Y2300" s="261" t="s">
        <v>949</v>
      </c>
      <c r="Z2300" s="261" t="s">
        <v>949</v>
      </c>
      <c r="AA2300" s="261" t="s">
        <v>949</v>
      </c>
      <c r="AB2300" s="261" t="s">
        <v>949</v>
      </c>
      <c r="AC2300" s="261" t="s">
        <v>949</v>
      </c>
      <c r="AD2300" s="261" t="s">
        <v>949</v>
      </c>
      <c r="AE2300" s="261"/>
      <c r="AF2300" s="261" t="s">
        <v>132</v>
      </c>
      <c r="AG2300" s="261" t="s">
        <v>5342</v>
      </c>
      <c r="AH2300" s="261"/>
      <c r="AI2300" s="998"/>
      <c r="AJ2300" s="998">
        <f t="shared" si="202"/>
        <v>1</v>
      </c>
      <c r="AK2300" s="998">
        <f t="shared" ref="AK2300:AK2363" si="204">COUNTIFS(E:E,E2300)</f>
        <v>1</v>
      </c>
    </row>
    <row r="2301" spans="1:37" ht="16.5">
      <c r="A2301" s="1018"/>
      <c r="B2301" s="961">
        <f t="shared" si="203"/>
        <v>2299</v>
      </c>
      <c r="C2301" s="963" t="s">
        <v>3719</v>
      </c>
      <c r="D2301" s="962" t="s">
        <v>8473</v>
      </c>
      <c r="E2301" s="962" t="str">
        <f>LEFT(D2301,8)</f>
        <v>TSTD468</v>
      </c>
      <c r="F2301" s="962" t="s">
        <v>979</v>
      </c>
      <c r="G2301" s="963" t="s">
        <v>8474</v>
      </c>
      <c r="H2301" s="961" t="s">
        <v>949</v>
      </c>
      <c r="I2301" s="961" t="s">
        <v>949</v>
      </c>
      <c r="J2301" s="961" t="s">
        <v>949</v>
      </c>
      <c r="K2301" s="961" t="s">
        <v>949</v>
      </c>
      <c r="L2301" s="961" t="s">
        <v>949</v>
      </c>
      <c r="M2301" s="961" t="s">
        <v>949</v>
      </c>
      <c r="N2301" s="962" t="s">
        <v>949</v>
      </c>
      <c r="O2301" s="962" t="s">
        <v>949</v>
      </c>
      <c r="P2301" s="962" t="s">
        <v>949</v>
      </c>
      <c r="Q2301" s="962" t="s">
        <v>949</v>
      </c>
      <c r="R2301" s="961" t="s">
        <v>6329</v>
      </c>
      <c r="S2301" s="997" t="s">
        <v>949</v>
      </c>
      <c r="T2301" s="997" t="s">
        <v>949</v>
      </c>
      <c r="U2301" s="997" t="s">
        <v>949</v>
      </c>
      <c r="V2301" s="997" t="s">
        <v>949</v>
      </c>
      <c r="W2301" s="997" t="s">
        <v>949</v>
      </c>
      <c r="X2301" s="997" t="s">
        <v>949</v>
      </c>
      <c r="Y2301" s="997" t="s">
        <v>949</v>
      </c>
      <c r="Z2301" s="997" t="s">
        <v>949</v>
      </c>
      <c r="AA2301" s="997" t="s">
        <v>949</v>
      </c>
      <c r="AB2301" s="997" t="s">
        <v>949</v>
      </c>
      <c r="AC2301" s="997" t="s">
        <v>949</v>
      </c>
      <c r="AD2301" s="997" t="s">
        <v>949</v>
      </c>
      <c r="AE2301" s="997"/>
      <c r="AF2301" s="997" t="s">
        <v>132</v>
      </c>
      <c r="AG2301" s="997" t="s">
        <v>5342</v>
      </c>
      <c r="AH2301" s="997"/>
      <c r="AI2301" s="998"/>
      <c r="AJ2301" s="998">
        <f t="shared" si="202"/>
        <v>1</v>
      </c>
      <c r="AK2301" s="998">
        <f t="shared" si="204"/>
        <v>1</v>
      </c>
    </row>
    <row r="2302" spans="1:37" ht="16.5">
      <c r="A2302" s="1018"/>
      <c r="B2302" s="961">
        <f t="shared" si="203"/>
        <v>2300</v>
      </c>
      <c r="C2302" s="963" t="s">
        <v>3719</v>
      </c>
      <c r="D2302" s="962" t="s">
        <v>8475</v>
      </c>
      <c r="E2302" s="962" t="str">
        <f>LEFT(D2302,8)</f>
        <v>TSTD469</v>
      </c>
      <c r="F2302" s="962" t="s">
        <v>979</v>
      </c>
      <c r="G2302" s="963" t="s">
        <v>8476</v>
      </c>
      <c r="H2302" s="1056">
        <f>(50+50)*5*1050</f>
        <v>525000</v>
      </c>
      <c r="I2302" s="1056">
        <v>5</v>
      </c>
      <c r="J2302" s="1056" t="s">
        <v>949</v>
      </c>
      <c r="K2302" s="1056" t="s">
        <v>4027</v>
      </c>
      <c r="L2302" s="1056" t="s">
        <v>8477</v>
      </c>
      <c r="M2302" s="1056" t="s">
        <v>4029</v>
      </c>
      <c r="N2302" s="1088" t="s">
        <v>4030</v>
      </c>
      <c r="O2302" s="962" t="s">
        <v>949</v>
      </c>
      <c r="P2302" s="962" t="s">
        <v>949</v>
      </c>
      <c r="Q2302" s="962" t="s">
        <v>949</v>
      </c>
      <c r="R2302" s="961" t="s">
        <v>6329</v>
      </c>
      <c r="S2302" s="997" t="s">
        <v>949</v>
      </c>
      <c r="T2302" s="997" t="s">
        <v>949</v>
      </c>
      <c r="U2302" s="997" t="s">
        <v>949</v>
      </c>
      <c r="V2302" s="997" t="s">
        <v>949</v>
      </c>
      <c r="W2302" s="997" t="s">
        <v>949</v>
      </c>
      <c r="X2302" s="997" t="s">
        <v>949</v>
      </c>
      <c r="Y2302" s="997" t="s">
        <v>949</v>
      </c>
      <c r="Z2302" s="997" t="s">
        <v>949</v>
      </c>
      <c r="AA2302" s="997" t="s">
        <v>949</v>
      </c>
      <c r="AB2302" s="997" t="s">
        <v>949</v>
      </c>
      <c r="AC2302" s="997" t="s">
        <v>949</v>
      </c>
      <c r="AD2302" s="997" t="s">
        <v>949</v>
      </c>
      <c r="AE2302" s="997"/>
      <c r="AF2302" s="997" t="s">
        <v>132</v>
      </c>
      <c r="AG2302" s="997" t="s">
        <v>5342</v>
      </c>
      <c r="AH2302" s="998"/>
      <c r="AI2302" s="998"/>
      <c r="AJ2302" s="998">
        <f t="shared" si="202"/>
        <v>1</v>
      </c>
      <c r="AK2302" s="998">
        <f t="shared" si="204"/>
        <v>1</v>
      </c>
    </row>
    <row r="2303" spans="1:37" ht="16.5">
      <c r="A2303" s="1018"/>
      <c r="B2303" s="29">
        <f t="shared" si="203"/>
        <v>2301</v>
      </c>
      <c r="C2303" s="29" t="s">
        <v>3719</v>
      </c>
      <c r="D2303" s="106" t="s">
        <v>8478</v>
      </c>
      <c r="E2303" s="106" t="s">
        <v>8478</v>
      </c>
      <c r="F2303" s="106" t="str">
        <f t="shared" ref="F2303:F2310" si="205">MID(D2303,4,1)</f>
        <v>D</v>
      </c>
      <c r="G2303" s="29" t="s">
        <v>8479</v>
      </c>
      <c r="H2303" s="29" t="s">
        <v>949</v>
      </c>
      <c r="I2303" s="29" t="s">
        <v>949</v>
      </c>
      <c r="J2303" s="29" t="s">
        <v>949</v>
      </c>
      <c r="K2303" s="29" t="s">
        <v>949</v>
      </c>
      <c r="L2303" s="29" t="s">
        <v>949</v>
      </c>
      <c r="M2303" s="29" t="s">
        <v>949</v>
      </c>
      <c r="N2303" s="106" t="s">
        <v>949</v>
      </c>
      <c r="O2303" s="106" t="s">
        <v>949</v>
      </c>
      <c r="P2303" s="106" t="s">
        <v>949</v>
      </c>
      <c r="Q2303" s="106" t="s">
        <v>949</v>
      </c>
      <c r="R2303" s="29" t="s">
        <v>4952</v>
      </c>
      <c r="S2303" s="998" t="s">
        <v>949</v>
      </c>
      <c r="T2303" s="998" t="s">
        <v>949</v>
      </c>
      <c r="U2303" s="998" t="s">
        <v>949</v>
      </c>
      <c r="V2303" s="998" t="s">
        <v>949</v>
      </c>
      <c r="W2303" s="998" t="s">
        <v>949</v>
      </c>
      <c r="X2303" s="998" t="s">
        <v>949</v>
      </c>
      <c r="Y2303" s="998" t="s">
        <v>949</v>
      </c>
      <c r="Z2303" s="998" t="s">
        <v>949</v>
      </c>
      <c r="AA2303" s="998" t="s">
        <v>949</v>
      </c>
      <c r="AB2303" s="998" t="s">
        <v>949</v>
      </c>
      <c r="AC2303" s="998" t="s">
        <v>949</v>
      </c>
      <c r="AD2303" s="998" t="s">
        <v>949</v>
      </c>
      <c r="AE2303" s="998"/>
      <c r="AF2303" s="998" t="s">
        <v>132</v>
      </c>
      <c r="AG2303" s="998" t="s">
        <v>6330</v>
      </c>
      <c r="AH2303" s="998"/>
      <c r="AI2303" s="998"/>
      <c r="AJ2303" s="998">
        <f t="shared" si="202"/>
        <v>1</v>
      </c>
      <c r="AK2303" s="998">
        <f t="shared" si="204"/>
        <v>1</v>
      </c>
    </row>
    <row r="2304" spans="1:37" ht="16.5">
      <c r="A2304" s="1018"/>
      <c r="B2304" s="29">
        <f t="shared" si="203"/>
        <v>2302</v>
      </c>
      <c r="C2304" s="29" t="s">
        <v>3719</v>
      </c>
      <c r="D2304" s="106" t="s">
        <v>8480</v>
      </c>
      <c r="E2304" s="106" t="s">
        <v>8480</v>
      </c>
      <c r="F2304" s="106" t="str">
        <f t="shared" si="205"/>
        <v>D</v>
      </c>
      <c r="G2304" s="29" t="s">
        <v>8481</v>
      </c>
      <c r="H2304" s="29" t="s">
        <v>949</v>
      </c>
      <c r="I2304" s="29" t="s">
        <v>949</v>
      </c>
      <c r="J2304" s="29" t="s">
        <v>949</v>
      </c>
      <c r="K2304" s="29" t="s">
        <v>949</v>
      </c>
      <c r="L2304" s="29" t="s">
        <v>949</v>
      </c>
      <c r="M2304" s="29" t="s">
        <v>949</v>
      </c>
      <c r="N2304" s="106" t="s">
        <v>949</v>
      </c>
      <c r="O2304" s="106" t="s">
        <v>949</v>
      </c>
      <c r="P2304" s="106" t="s">
        <v>949</v>
      </c>
      <c r="Q2304" s="106" t="s">
        <v>949</v>
      </c>
      <c r="R2304" s="29" t="s">
        <v>4952</v>
      </c>
      <c r="S2304" s="998" t="s">
        <v>949</v>
      </c>
      <c r="T2304" s="998" t="s">
        <v>949</v>
      </c>
      <c r="U2304" s="998" t="s">
        <v>949</v>
      </c>
      <c r="V2304" s="998" t="s">
        <v>949</v>
      </c>
      <c r="W2304" s="998" t="s">
        <v>949</v>
      </c>
      <c r="X2304" s="998" t="s">
        <v>949</v>
      </c>
      <c r="Y2304" s="998" t="s">
        <v>949</v>
      </c>
      <c r="Z2304" s="998" t="s">
        <v>949</v>
      </c>
      <c r="AA2304" s="998" t="s">
        <v>949</v>
      </c>
      <c r="AB2304" s="998" t="s">
        <v>949</v>
      </c>
      <c r="AC2304" s="998" t="s">
        <v>949</v>
      </c>
      <c r="AD2304" s="998" t="s">
        <v>949</v>
      </c>
      <c r="AE2304" s="998"/>
      <c r="AF2304" s="998" t="s">
        <v>132</v>
      </c>
      <c r="AG2304" s="998" t="s">
        <v>6330</v>
      </c>
      <c r="AH2304" s="998"/>
      <c r="AI2304" s="998"/>
      <c r="AJ2304" s="998">
        <f t="shared" si="202"/>
        <v>1</v>
      </c>
      <c r="AK2304" s="998">
        <f t="shared" si="204"/>
        <v>1</v>
      </c>
    </row>
    <row r="2305" spans="1:37" ht="16.5">
      <c r="A2305" s="1018"/>
      <c r="B2305" s="29">
        <f t="shared" si="203"/>
        <v>2303</v>
      </c>
      <c r="C2305" s="281" t="s">
        <v>3719</v>
      </c>
      <c r="D2305" s="291" t="s">
        <v>8482</v>
      </c>
      <c r="E2305" s="291" t="s">
        <v>8483</v>
      </c>
      <c r="F2305" s="291" t="str">
        <f t="shared" si="205"/>
        <v>D</v>
      </c>
      <c r="G2305" s="281" t="s">
        <v>8484</v>
      </c>
      <c r="H2305" s="29">
        <f>480*425*360</f>
        <v>73440000</v>
      </c>
      <c r="I2305" s="1020">
        <v>7</v>
      </c>
      <c r="J2305" s="1020" t="s">
        <v>949</v>
      </c>
      <c r="K2305" s="1020" t="s">
        <v>949</v>
      </c>
      <c r="L2305" s="29" t="s">
        <v>4973</v>
      </c>
      <c r="M2305" s="29" t="s">
        <v>3926</v>
      </c>
      <c r="N2305" s="106" t="s">
        <v>3920</v>
      </c>
      <c r="O2305" s="1070" t="s">
        <v>3927</v>
      </c>
      <c r="P2305" s="1070" t="s">
        <v>949</v>
      </c>
      <c r="Q2305" s="1070" t="s">
        <v>949</v>
      </c>
      <c r="R2305" s="29" t="s">
        <v>3836</v>
      </c>
      <c r="S2305" s="29" t="s">
        <v>985</v>
      </c>
      <c r="T2305" s="29" t="s">
        <v>949</v>
      </c>
      <c r="U2305" s="998" t="s">
        <v>949</v>
      </c>
      <c r="V2305" s="998" t="s">
        <v>949</v>
      </c>
      <c r="W2305" s="998" t="s">
        <v>949</v>
      </c>
      <c r="X2305" s="998" t="s">
        <v>949</v>
      </c>
      <c r="Y2305" s="998" t="s">
        <v>949</v>
      </c>
      <c r="Z2305" s="998" t="s">
        <v>949</v>
      </c>
      <c r="AA2305" s="998" t="s">
        <v>949</v>
      </c>
      <c r="AB2305" s="998" t="s">
        <v>949</v>
      </c>
      <c r="AC2305" s="998" t="s">
        <v>949</v>
      </c>
      <c r="AD2305" s="998" t="s">
        <v>949</v>
      </c>
      <c r="AE2305" s="998"/>
      <c r="AF2305" s="998" t="s">
        <v>132</v>
      </c>
      <c r="AG2305" s="998" t="s">
        <v>6330</v>
      </c>
      <c r="AH2305" s="998"/>
      <c r="AI2305" s="998"/>
      <c r="AJ2305" s="998">
        <f t="shared" si="202"/>
        <v>1</v>
      </c>
      <c r="AK2305" s="998">
        <f t="shared" si="204"/>
        <v>1</v>
      </c>
    </row>
    <row r="2306" spans="1:37" ht="16.5">
      <c r="A2306" s="1018"/>
      <c r="B2306" s="29">
        <f t="shared" si="203"/>
        <v>2304</v>
      </c>
      <c r="C2306" s="281" t="s">
        <v>3719</v>
      </c>
      <c r="D2306" s="291" t="s">
        <v>8485</v>
      </c>
      <c r="E2306" s="291" t="s">
        <v>8486</v>
      </c>
      <c r="F2306" s="291" t="str">
        <f t="shared" si="205"/>
        <v>D</v>
      </c>
      <c r="G2306" s="281" t="s">
        <v>8487</v>
      </c>
      <c r="H2306" s="29">
        <f>480*425*360</f>
        <v>73440000</v>
      </c>
      <c r="I2306" s="1020">
        <v>7</v>
      </c>
      <c r="J2306" s="1020" t="s">
        <v>949</v>
      </c>
      <c r="K2306" s="1020" t="s">
        <v>949</v>
      </c>
      <c r="L2306" s="29" t="s">
        <v>4973</v>
      </c>
      <c r="M2306" s="29" t="s">
        <v>3926</v>
      </c>
      <c r="N2306" s="106" t="s">
        <v>3920</v>
      </c>
      <c r="O2306" s="1070" t="s">
        <v>3927</v>
      </c>
      <c r="P2306" s="1070" t="s">
        <v>949</v>
      </c>
      <c r="Q2306" s="1070" t="s">
        <v>949</v>
      </c>
      <c r="R2306" s="29" t="s">
        <v>3836</v>
      </c>
      <c r="S2306" s="29" t="s">
        <v>985</v>
      </c>
      <c r="T2306" s="29" t="s">
        <v>949</v>
      </c>
      <c r="U2306" s="998" t="s">
        <v>949</v>
      </c>
      <c r="V2306" s="998" t="s">
        <v>949</v>
      </c>
      <c r="W2306" s="998" t="s">
        <v>949</v>
      </c>
      <c r="X2306" s="998" t="s">
        <v>949</v>
      </c>
      <c r="Y2306" s="998" t="s">
        <v>949</v>
      </c>
      <c r="Z2306" s="998" t="s">
        <v>949</v>
      </c>
      <c r="AA2306" s="998" t="s">
        <v>949</v>
      </c>
      <c r="AB2306" s="998" t="s">
        <v>949</v>
      </c>
      <c r="AC2306" s="998" t="s">
        <v>949</v>
      </c>
      <c r="AD2306" s="998" t="s">
        <v>949</v>
      </c>
      <c r="AE2306" s="998"/>
      <c r="AF2306" s="998" t="s">
        <v>132</v>
      </c>
      <c r="AG2306" s="998" t="s">
        <v>6330</v>
      </c>
      <c r="AH2306" s="998"/>
      <c r="AI2306" s="998"/>
      <c r="AJ2306" s="998">
        <f t="shared" si="202"/>
        <v>1</v>
      </c>
      <c r="AK2306" s="998">
        <f t="shared" si="204"/>
        <v>1</v>
      </c>
    </row>
    <row r="2307" spans="1:37" ht="16.5">
      <c r="A2307" s="1018"/>
      <c r="B2307" s="29">
        <f t="shared" si="203"/>
        <v>2305</v>
      </c>
      <c r="C2307" s="29" t="s">
        <v>3719</v>
      </c>
      <c r="D2307" s="106" t="s">
        <v>8488</v>
      </c>
      <c r="E2307" s="106" t="s">
        <v>8488</v>
      </c>
      <c r="F2307" s="106" t="str">
        <f t="shared" si="205"/>
        <v>D</v>
      </c>
      <c r="G2307" s="29" t="s">
        <v>8489</v>
      </c>
      <c r="H2307" s="29" t="s">
        <v>949</v>
      </c>
      <c r="I2307" s="29" t="s">
        <v>949</v>
      </c>
      <c r="J2307" s="29" t="s">
        <v>949</v>
      </c>
      <c r="K2307" s="29" t="s">
        <v>949</v>
      </c>
      <c r="L2307" s="29" t="s">
        <v>949</v>
      </c>
      <c r="M2307" s="29" t="s">
        <v>949</v>
      </c>
      <c r="N2307" s="106" t="s">
        <v>949</v>
      </c>
      <c r="O2307" s="106" t="s">
        <v>949</v>
      </c>
      <c r="P2307" s="106" t="s">
        <v>949</v>
      </c>
      <c r="Q2307" s="106" t="s">
        <v>949</v>
      </c>
      <c r="R2307" s="29" t="s">
        <v>4952</v>
      </c>
      <c r="S2307" s="998" t="s">
        <v>949</v>
      </c>
      <c r="T2307" s="998" t="s">
        <v>949</v>
      </c>
      <c r="U2307" s="998" t="s">
        <v>949</v>
      </c>
      <c r="V2307" s="998" t="s">
        <v>949</v>
      </c>
      <c r="W2307" s="998" t="s">
        <v>949</v>
      </c>
      <c r="X2307" s="998" t="s">
        <v>949</v>
      </c>
      <c r="Y2307" s="998" t="s">
        <v>949</v>
      </c>
      <c r="Z2307" s="998" t="s">
        <v>949</v>
      </c>
      <c r="AA2307" s="998" t="s">
        <v>949</v>
      </c>
      <c r="AB2307" s="998" t="s">
        <v>949</v>
      </c>
      <c r="AC2307" s="998" t="s">
        <v>949</v>
      </c>
      <c r="AD2307" s="998" t="s">
        <v>949</v>
      </c>
      <c r="AE2307" s="998"/>
      <c r="AF2307" s="998" t="s">
        <v>132</v>
      </c>
      <c r="AG2307" s="998" t="s">
        <v>6330</v>
      </c>
      <c r="AH2307" s="998"/>
      <c r="AI2307" s="998"/>
      <c r="AJ2307" s="998">
        <f t="shared" si="202"/>
        <v>1</v>
      </c>
      <c r="AK2307" s="998">
        <f t="shared" si="204"/>
        <v>1</v>
      </c>
    </row>
    <row r="2308" spans="1:37" ht="16.5">
      <c r="A2308" s="1018"/>
      <c r="B2308" s="29">
        <f t="shared" si="203"/>
        <v>2306</v>
      </c>
      <c r="C2308" s="281" t="s">
        <v>3719</v>
      </c>
      <c r="D2308" s="291" t="s">
        <v>4978</v>
      </c>
      <c r="E2308" s="291" t="s">
        <v>4979</v>
      </c>
      <c r="F2308" s="291" t="str">
        <f t="shared" si="205"/>
        <v>D</v>
      </c>
      <c r="G2308" s="281" t="s">
        <v>4980</v>
      </c>
      <c r="H2308" s="1020">
        <f>(50+50)*2*1440</f>
        <v>288000</v>
      </c>
      <c r="I2308" s="1020">
        <v>5</v>
      </c>
      <c r="J2308" s="1020" t="s">
        <v>945</v>
      </c>
      <c r="K2308" s="1020" t="s">
        <v>4027</v>
      </c>
      <c r="L2308" s="29" t="s">
        <v>4981</v>
      </c>
      <c r="M2308" s="1020" t="s">
        <v>4029</v>
      </c>
      <c r="N2308" s="1070" t="s">
        <v>4030</v>
      </c>
      <c r="O2308" s="106" t="s">
        <v>949</v>
      </c>
      <c r="P2308" s="106" t="s">
        <v>949</v>
      </c>
      <c r="Q2308" s="106" t="s">
        <v>949</v>
      </c>
      <c r="R2308" s="1020" t="s">
        <v>4982</v>
      </c>
      <c r="S2308" s="305" t="s">
        <v>949</v>
      </c>
      <c r="T2308" s="29" t="s">
        <v>949</v>
      </c>
      <c r="U2308" s="998" t="s">
        <v>949</v>
      </c>
      <c r="V2308" s="998" t="s">
        <v>949</v>
      </c>
      <c r="W2308" s="998" t="s">
        <v>949</v>
      </c>
      <c r="X2308" s="998" t="s">
        <v>949</v>
      </c>
      <c r="Y2308" s="998" t="s">
        <v>949</v>
      </c>
      <c r="Z2308" s="998" t="s">
        <v>949</v>
      </c>
      <c r="AA2308" s="998" t="s">
        <v>949</v>
      </c>
      <c r="AB2308" s="998" t="s">
        <v>949</v>
      </c>
      <c r="AC2308" s="998" t="s">
        <v>949</v>
      </c>
      <c r="AD2308" s="998" t="s">
        <v>949</v>
      </c>
      <c r="AE2308" s="998" t="s">
        <v>989</v>
      </c>
      <c r="AF2308" s="998" t="s">
        <v>132</v>
      </c>
      <c r="AG2308" s="998"/>
      <c r="AH2308" s="998"/>
      <c r="AI2308" s="998"/>
      <c r="AJ2308" s="998">
        <f t="shared" si="202"/>
        <v>1</v>
      </c>
      <c r="AK2308" s="998">
        <f t="shared" si="204"/>
        <v>1</v>
      </c>
    </row>
    <row r="2309" spans="1:37" ht="16.5">
      <c r="A2309" s="1018"/>
      <c r="B2309" s="29">
        <f t="shared" si="203"/>
        <v>2307</v>
      </c>
      <c r="C2309" s="29" t="s">
        <v>3719</v>
      </c>
      <c r="D2309" s="99" t="s">
        <v>3997</v>
      </c>
      <c r="E2309" s="106" t="s">
        <v>3998</v>
      </c>
      <c r="F2309" s="106" t="str">
        <f t="shared" si="205"/>
        <v>Q</v>
      </c>
      <c r="G2309" s="1019" t="s">
        <v>4000</v>
      </c>
      <c r="H2309" s="1020" t="s">
        <v>949</v>
      </c>
      <c r="I2309" s="1020">
        <v>5.0999999999999997E-2</v>
      </c>
      <c r="J2309" s="1020" t="s">
        <v>949</v>
      </c>
      <c r="K2309" s="1020" t="s">
        <v>949</v>
      </c>
      <c r="L2309" s="1020" t="s">
        <v>4001</v>
      </c>
      <c r="M2309" s="1020" t="s">
        <v>2769</v>
      </c>
      <c r="N2309" s="1070" t="s">
        <v>3996</v>
      </c>
      <c r="O2309" s="1070" t="s">
        <v>949</v>
      </c>
      <c r="P2309" s="1070" t="s">
        <v>949</v>
      </c>
      <c r="Q2309" s="1070" t="s">
        <v>949</v>
      </c>
      <c r="R2309" s="1021" t="s">
        <v>4002</v>
      </c>
      <c r="S2309" s="1020" t="s">
        <v>986</v>
      </c>
      <c r="T2309" s="29" t="s">
        <v>949</v>
      </c>
      <c r="U2309" s="29" t="s">
        <v>949</v>
      </c>
      <c r="V2309" s="29" t="s">
        <v>949</v>
      </c>
      <c r="W2309" s="29" t="s">
        <v>949</v>
      </c>
      <c r="X2309" s="29" t="s">
        <v>949</v>
      </c>
      <c r="Y2309" s="29" t="s">
        <v>949</v>
      </c>
      <c r="Z2309" s="29" t="s">
        <v>949</v>
      </c>
      <c r="AA2309" s="29" t="s">
        <v>949</v>
      </c>
      <c r="AB2309" s="29" t="s">
        <v>949</v>
      </c>
      <c r="AC2309" s="29" t="s">
        <v>949</v>
      </c>
      <c r="AD2309" s="29" t="s">
        <v>949</v>
      </c>
      <c r="AE2309" s="29" t="s">
        <v>976</v>
      </c>
      <c r="AF2309" s="998" t="s">
        <v>132</v>
      </c>
      <c r="AG2309" s="998"/>
      <c r="AH2309" s="998"/>
      <c r="AI2309" s="998"/>
      <c r="AJ2309" s="998">
        <f t="shared" si="202"/>
        <v>1</v>
      </c>
      <c r="AK2309" s="998">
        <f t="shared" si="204"/>
        <v>1</v>
      </c>
    </row>
    <row r="2310" spans="1:37" ht="16.5">
      <c r="A2310" s="1018"/>
      <c r="B2310" s="29">
        <f t="shared" si="203"/>
        <v>2308</v>
      </c>
      <c r="C2310" s="29" t="s">
        <v>3719</v>
      </c>
      <c r="D2310" s="99" t="s">
        <v>4247</v>
      </c>
      <c r="E2310" s="106" t="s">
        <v>4249</v>
      </c>
      <c r="F2310" s="106" t="str">
        <f t="shared" si="205"/>
        <v>Q</v>
      </c>
      <c r="G2310" s="1019" t="s">
        <v>4251</v>
      </c>
      <c r="H2310" s="1020" t="s">
        <v>949</v>
      </c>
      <c r="I2310" s="1020">
        <v>5.0999999999999997E-2</v>
      </c>
      <c r="J2310" s="1020" t="s">
        <v>949</v>
      </c>
      <c r="K2310" s="1020" t="s">
        <v>949</v>
      </c>
      <c r="L2310" s="1020" t="s">
        <v>4252</v>
      </c>
      <c r="M2310" s="1020" t="s">
        <v>2769</v>
      </c>
      <c r="N2310" s="1070" t="s">
        <v>3996</v>
      </c>
      <c r="O2310" s="1070" t="s">
        <v>949</v>
      </c>
      <c r="P2310" s="1070" t="s">
        <v>949</v>
      </c>
      <c r="Q2310" s="1070" t="s">
        <v>949</v>
      </c>
      <c r="R2310" s="1021" t="s">
        <v>4002</v>
      </c>
      <c r="S2310" s="1020" t="s">
        <v>986</v>
      </c>
      <c r="T2310" s="29" t="s">
        <v>949</v>
      </c>
      <c r="U2310" s="29" t="s">
        <v>949</v>
      </c>
      <c r="V2310" s="29" t="s">
        <v>949</v>
      </c>
      <c r="W2310" s="29" t="s">
        <v>949</v>
      </c>
      <c r="X2310" s="29" t="s">
        <v>949</v>
      </c>
      <c r="Y2310" s="29" t="s">
        <v>949</v>
      </c>
      <c r="Z2310" s="29" t="s">
        <v>949</v>
      </c>
      <c r="AA2310" s="29" t="s">
        <v>949</v>
      </c>
      <c r="AB2310" s="29" t="s">
        <v>949</v>
      </c>
      <c r="AC2310" s="29" t="s">
        <v>949</v>
      </c>
      <c r="AD2310" s="29" t="s">
        <v>949</v>
      </c>
      <c r="AE2310" s="29" t="s">
        <v>976</v>
      </c>
      <c r="AF2310" s="998" t="s">
        <v>132</v>
      </c>
      <c r="AG2310" s="998"/>
      <c r="AH2310" s="998"/>
      <c r="AI2310" s="998"/>
      <c r="AJ2310" s="998">
        <f t="shared" si="202"/>
        <v>1</v>
      </c>
      <c r="AK2310" s="998">
        <f t="shared" si="204"/>
        <v>1</v>
      </c>
    </row>
    <row r="2311" spans="1:37" ht="16.5">
      <c r="A2311" s="1035"/>
      <c r="B2311" s="29">
        <f t="shared" si="203"/>
        <v>2309</v>
      </c>
      <c r="C2311" s="29" t="s">
        <v>3719</v>
      </c>
      <c r="D2311" s="106" t="s">
        <v>3858</v>
      </c>
      <c r="E2311" s="106" t="s">
        <v>3858</v>
      </c>
      <c r="F2311" s="106" t="s">
        <v>947</v>
      </c>
      <c r="G2311" s="29" t="s">
        <v>3859</v>
      </c>
      <c r="H2311" s="1020" t="s">
        <v>949</v>
      </c>
      <c r="I2311" s="1020" t="s">
        <v>949</v>
      </c>
      <c r="J2311" s="1020" t="s">
        <v>949</v>
      </c>
      <c r="K2311" s="1020" t="s">
        <v>949</v>
      </c>
      <c r="L2311" s="1020" t="s">
        <v>949</v>
      </c>
      <c r="M2311" s="1020" t="s">
        <v>949</v>
      </c>
      <c r="N2311" s="1070" t="s">
        <v>949</v>
      </c>
      <c r="O2311" s="1070" t="s">
        <v>949</v>
      </c>
      <c r="P2311" s="1070" t="s">
        <v>949</v>
      </c>
      <c r="Q2311" s="1070" t="s">
        <v>949</v>
      </c>
      <c r="R2311" s="29" t="s">
        <v>949</v>
      </c>
      <c r="S2311" s="29" t="s">
        <v>949</v>
      </c>
      <c r="T2311" s="29" t="s">
        <v>949</v>
      </c>
      <c r="U2311" s="29" t="s">
        <v>949</v>
      </c>
      <c r="V2311" s="29" t="s">
        <v>949</v>
      </c>
      <c r="W2311" s="29" t="s">
        <v>949</v>
      </c>
      <c r="X2311" s="29" t="s">
        <v>949</v>
      </c>
      <c r="Y2311" s="29" t="s">
        <v>949</v>
      </c>
      <c r="Z2311" s="29" t="s">
        <v>949</v>
      </c>
      <c r="AA2311" s="29" t="s">
        <v>949</v>
      </c>
      <c r="AB2311" s="29" t="s">
        <v>949</v>
      </c>
      <c r="AC2311" s="29" t="s">
        <v>949</v>
      </c>
      <c r="AD2311" s="29" t="s">
        <v>949</v>
      </c>
      <c r="AE2311" s="29" t="s">
        <v>976</v>
      </c>
      <c r="AF2311" s="998" t="s">
        <v>132</v>
      </c>
      <c r="AG2311" s="106"/>
      <c r="AH2311" s="154"/>
      <c r="AI2311" s="998"/>
      <c r="AJ2311" s="998">
        <f t="shared" si="202"/>
        <v>1</v>
      </c>
      <c r="AK2311" s="998">
        <f t="shared" si="204"/>
        <v>1</v>
      </c>
    </row>
    <row r="2312" spans="1:37" ht="16.5">
      <c r="A2312" s="1035"/>
      <c r="B2312" s="29">
        <f t="shared" si="203"/>
        <v>2310</v>
      </c>
      <c r="C2312" s="29" t="s">
        <v>3719</v>
      </c>
      <c r="D2312" s="106" t="s">
        <v>3860</v>
      </c>
      <c r="E2312" s="106" t="s">
        <v>3860</v>
      </c>
      <c r="F2312" s="106" t="s">
        <v>947</v>
      </c>
      <c r="G2312" s="29" t="s">
        <v>3861</v>
      </c>
      <c r="H2312" s="1020" t="s">
        <v>949</v>
      </c>
      <c r="I2312" s="1020" t="s">
        <v>949</v>
      </c>
      <c r="J2312" s="1020" t="s">
        <v>949</v>
      </c>
      <c r="K2312" s="1020" t="s">
        <v>949</v>
      </c>
      <c r="L2312" s="1020" t="s">
        <v>949</v>
      </c>
      <c r="M2312" s="1020" t="s">
        <v>949</v>
      </c>
      <c r="N2312" s="1070" t="s">
        <v>949</v>
      </c>
      <c r="O2312" s="1070" t="s">
        <v>949</v>
      </c>
      <c r="P2312" s="1070" t="s">
        <v>949</v>
      </c>
      <c r="Q2312" s="1070" t="s">
        <v>949</v>
      </c>
      <c r="R2312" s="29" t="s">
        <v>949</v>
      </c>
      <c r="S2312" s="29" t="s">
        <v>949</v>
      </c>
      <c r="T2312" s="29" t="s">
        <v>949</v>
      </c>
      <c r="U2312" s="29" t="s">
        <v>949</v>
      </c>
      <c r="V2312" s="29" t="s">
        <v>949</v>
      </c>
      <c r="W2312" s="29" t="s">
        <v>949</v>
      </c>
      <c r="X2312" s="29" t="s">
        <v>949</v>
      </c>
      <c r="Y2312" s="29" t="s">
        <v>949</v>
      </c>
      <c r="Z2312" s="29" t="s">
        <v>949</v>
      </c>
      <c r="AA2312" s="29" t="s">
        <v>949</v>
      </c>
      <c r="AB2312" s="29" t="s">
        <v>949</v>
      </c>
      <c r="AC2312" s="29" t="s">
        <v>949</v>
      </c>
      <c r="AD2312" s="29" t="s">
        <v>949</v>
      </c>
      <c r="AE2312" s="29" t="s">
        <v>976</v>
      </c>
      <c r="AF2312" s="998" t="s">
        <v>132</v>
      </c>
      <c r="AG2312" s="106"/>
      <c r="AH2312" s="154"/>
      <c r="AI2312" s="998"/>
      <c r="AJ2312" s="998">
        <f t="shared" si="202"/>
        <v>1</v>
      </c>
      <c r="AK2312" s="998">
        <f t="shared" si="204"/>
        <v>1</v>
      </c>
    </row>
    <row r="2313" spans="1:37" ht="16.5">
      <c r="A2313" s="1018"/>
      <c r="B2313" s="29">
        <f t="shared" si="203"/>
        <v>2311</v>
      </c>
      <c r="C2313" s="29" t="s">
        <v>3719</v>
      </c>
      <c r="D2313" s="106" t="s">
        <v>4957</v>
      </c>
      <c r="E2313" s="106" t="s">
        <v>4957</v>
      </c>
      <c r="F2313" s="106" t="s">
        <v>947</v>
      </c>
      <c r="G2313" s="29" t="s">
        <v>4958</v>
      </c>
      <c r="H2313" s="29" t="s">
        <v>949</v>
      </c>
      <c r="I2313" s="29" t="s">
        <v>949</v>
      </c>
      <c r="J2313" s="29" t="s">
        <v>949</v>
      </c>
      <c r="K2313" s="29" t="s">
        <v>949</v>
      </c>
      <c r="L2313" s="29" t="s">
        <v>949</v>
      </c>
      <c r="M2313" s="29" t="s">
        <v>949</v>
      </c>
      <c r="N2313" s="106" t="s">
        <v>949</v>
      </c>
      <c r="O2313" s="106" t="s">
        <v>949</v>
      </c>
      <c r="P2313" s="106" t="s">
        <v>949</v>
      </c>
      <c r="Q2313" s="106" t="s">
        <v>949</v>
      </c>
      <c r="R2313" s="29" t="s">
        <v>949</v>
      </c>
      <c r="S2313" s="998" t="s">
        <v>949</v>
      </c>
      <c r="T2313" s="998" t="s">
        <v>949</v>
      </c>
      <c r="U2313" s="998" t="s">
        <v>949</v>
      </c>
      <c r="V2313" s="998" t="s">
        <v>949</v>
      </c>
      <c r="W2313" s="998" t="s">
        <v>949</v>
      </c>
      <c r="X2313" s="998" t="s">
        <v>949</v>
      </c>
      <c r="Y2313" s="998" t="s">
        <v>949</v>
      </c>
      <c r="Z2313" s="998" t="s">
        <v>949</v>
      </c>
      <c r="AA2313" s="998" t="s">
        <v>949</v>
      </c>
      <c r="AB2313" s="998" t="s">
        <v>949</v>
      </c>
      <c r="AC2313" s="998" t="s">
        <v>949</v>
      </c>
      <c r="AD2313" s="998" t="s">
        <v>949</v>
      </c>
      <c r="AE2313" s="998" t="s">
        <v>976</v>
      </c>
      <c r="AF2313" s="998" t="s">
        <v>132</v>
      </c>
      <c r="AG2313" s="998"/>
      <c r="AH2313" s="998"/>
      <c r="AI2313" s="998"/>
      <c r="AJ2313" s="998">
        <f t="shared" si="202"/>
        <v>1</v>
      </c>
      <c r="AK2313" s="998">
        <f t="shared" si="204"/>
        <v>1</v>
      </c>
    </row>
    <row r="2314" spans="1:37" ht="16.5">
      <c r="A2314" s="1035"/>
      <c r="B2314" s="29">
        <f t="shared" si="203"/>
        <v>2312</v>
      </c>
      <c r="C2314" s="29" t="s">
        <v>3719</v>
      </c>
      <c r="D2314" s="106" t="s">
        <v>3951</v>
      </c>
      <c r="E2314" s="106" t="s">
        <v>3951</v>
      </c>
      <c r="F2314" s="106" t="s">
        <v>947</v>
      </c>
      <c r="G2314" s="29" t="s">
        <v>3952</v>
      </c>
      <c r="H2314" s="1020" t="s">
        <v>949</v>
      </c>
      <c r="I2314" s="1020" t="s">
        <v>949</v>
      </c>
      <c r="J2314" s="1020" t="s">
        <v>949</v>
      </c>
      <c r="K2314" s="1020" t="s">
        <v>949</v>
      </c>
      <c r="L2314" s="1020" t="s">
        <v>949</v>
      </c>
      <c r="M2314" s="1020" t="s">
        <v>949</v>
      </c>
      <c r="N2314" s="1070" t="s">
        <v>949</v>
      </c>
      <c r="O2314" s="1070" t="s">
        <v>949</v>
      </c>
      <c r="P2314" s="1070" t="s">
        <v>949</v>
      </c>
      <c r="Q2314" s="1070" t="s">
        <v>949</v>
      </c>
      <c r="R2314" s="29" t="s">
        <v>949</v>
      </c>
      <c r="S2314" s="29" t="s">
        <v>949</v>
      </c>
      <c r="T2314" s="29" t="s">
        <v>949</v>
      </c>
      <c r="U2314" s="29" t="s">
        <v>949</v>
      </c>
      <c r="V2314" s="29" t="s">
        <v>949</v>
      </c>
      <c r="W2314" s="29" t="s">
        <v>949</v>
      </c>
      <c r="X2314" s="29" t="s">
        <v>949</v>
      </c>
      <c r="Y2314" s="29" t="s">
        <v>949</v>
      </c>
      <c r="Z2314" s="29" t="s">
        <v>949</v>
      </c>
      <c r="AA2314" s="29" t="s">
        <v>949</v>
      </c>
      <c r="AB2314" s="29" t="s">
        <v>949</v>
      </c>
      <c r="AC2314" s="29" t="s">
        <v>949</v>
      </c>
      <c r="AD2314" s="29" t="s">
        <v>949</v>
      </c>
      <c r="AE2314" s="29" t="s">
        <v>1059</v>
      </c>
      <c r="AF2314" s="998" t="s">
        <v>132</v>
      </c>
      <c r="AG2314" s="106"/>
      <c r="AH2314" s="154"/>
      <c r="AI2314" s="998"/>
      <c r="AJ2314" s="998">
        <f t="shared" si="202"/>
        <v>1</v>
      </c>
      <c r="AK2314" s="998">
        <f t="shared" si="204"/>
        <v>1</v>
      </c>
    </row>
    <row r="2315" spans="1:37" ht="16.5">
      <c r="A2315" s="1035"/>
      <c r="B2315" s="29">
        <f t="shared" si="203"/>
        <v>2313</v>
      </c>
      <c r="C2315" s="29" t="s">
        <v>3719</v>
      </c>
      <c r="D2315" s="106" t="s">
        <v>3953</v>
      </c>
      <c r="E2315" s="106" t="s">
        <v>3953</v>
      </c>
      <c r="F2315" s="106" t="s">
        <v>947</v>
      </c>
      <c r="G2315" s="29" t="s">
        <v>3954</v>
      </c>
      <c r="H2315" s="1020" t="s">
        <v>949</v>
      </c>
      <c r="I2315" s="1020" t="s">
        <v>949</v>
      </c>
      <c r="J2315" s="1020" t="s">
        <v>949</v>
      </c>
      <c r="K2315" s="1020" t="s">
        <v>949</v>
      </c>
      <c r="L2315" s="1020" t="s">
        <v>949</v>
      </c>
      <c r="M2315" s="1020" t="s">
        <v>949</v>
      </c>
      <c r="N2315" s="1070" t="s">
        <v>949</v>
      </c>
      <c r="O2315" s="1070" t="s">
        <v>949</v>
      </c>
      <c r="P2315" s="1070" t="s">
        <v>949</v>
      </c>
      <c r="Q2315" s="1070" t="s">
        <v>949</v>
      </c>
      <c r="R2315" s="29" t="s">
        <v>949</v>
      </c>
      <c r="S2315" s="29" t="s">
        <v>949</v>
      </c>
      <c r="T2315" s="29" t="s">
        <v>949</v>
      </c>
      <c r="U2315" s="29" t="s">
        <v>949</v>
      </c>
      <c r="V2315" s="29" t="s">
        <v>949</v>
      </c>
      <c r="W2315" s="29" t="s">
        <v>949</v>
      </c>
      <c r="X2315" s="29" t="s">
        <v>949</v>
      </c>
      <c r="Y2315" s="29" t="s">
        <v>949</v>
      </c>
      <c r="Z2315" s="29" t="s">
        <v>949</v>
      </c>
      <c r="AA2315" s="29" t="s">
        <v>949</v>
      </c>
      <c r="AB2315" s="29" t="s">
        <v>949</v>
      </c>
      <c r="AC2315" s="29" t="s">
        <v>949</v>
      </c>
      <c r="AD2315" s="29" t="s">
        <v>949</v>
      </c>
      <c r="AE2315" s="29" t="s">
        <v>989</v>
      </c>
      <c r="AF2315" s="998" t="s">
        <v>132</v>
      </c>
      <c r="AG2315" s="106"/>
      <c r="AH2315" s="154"/>
      <c r="AI2315" s="998"/>
      <c r="AJ2315" s="998">
        <f t="shared" si="202"/>
        <v>1</v>
      </c>
      <c r="AK2315" s="998">
        <f t="shared" si="204"/>
        <v>1</v>
      </c>
    </row>
    <row r="2316" spans="1:37" ht="16.5">
      <c r="A2316" s="1018"/>
      <c r="B2316" s="29">
        <f t="shared" si="203"/>
        <v>2314</v>
      </c>
      <c r="C2316" s="29" t="s">
        <v>3719</v>
      </c>
      <c r="D2316" s="106" t="s">
        <v>4976</v>
      </c>
      <c r="E2316" s="106" t="s">
        <v>4976</v>
      </c>
      <c r="F2316" s="106" t="s">
        <v>947</v>
      </c>
      <c r="G2316" s="29" t="s">
        <v>4977</v>
      </c>
      <c r="H2316" s="29" t="s">
        <v>949</v>
      </c>
      <c r="I2316" s="29" t="s">
        <v>949</v>
      </c>
      <c r="J2316" s="29" t="s">
        <v>949</v>
      </c>
      <c r="K2316" s="29" t="s">
        <v>949</v>
      </c>
      <c r="L2316" s="29" t="s">
        <v>949</v>
      </c>
      <c r="M2316" s="29" t="s">
        <v>949</v>
      </c>
      <c r="N2316" s="106" t="s">
        <v>949</v>
      </c>
      <c r="O2316" s="106" t="s">
        <v>949</v>
      </c>
      <c r="P2316" s="106" t="s">
        <v>949</v>
      </c>
      <c r="Q2316" s="106" t="s">
        <v>949</v>
      </c>
      <c r="R2316" s="29" t="s">
        <v>949</v>
      </c>
      <c r="S2316" s="998" t="s">
        <v>949</v>
      </c>
      <c r="T2316" s="998" t="s">
        <v>949</v>
      </c>
      <c r="U2316" s="998" t="s">
        <v>949</v>
      </c>
      <c r="V2316" s="998" t="s">
        <v>949</v>
      </c>
      <c r="W2316" s="998" t="s">
        <v>949</v>
      </c>
      <c r="X2316" s="998" t="s">
        <v>949</v>
      </c>
      <c r="Y2316" s="998" t="s">
        <v>949</v>
      </c>
      <c r="Z2316" s="998" t="s">
        <v>949</v>
      </c>
      <c r="AA2316" s="998" t="s">
        <v>949</v>
      </c>
      <c r="AB2316" s="998" t="s">
        <v>949</v>
      </c>
      <c r="AC2316" s="998" t="s">
        <v>949</v>
      </c>
      <c r="AD2316" s="998" t="s">
        <v>949</v>
      </c>
      <c r="AE2316" s="998" t="s">
        <v>976</v>
      </c>
      <c r="AF2316" s="998" t="s">
        <v>132</v>
      </c>
      <c r="AG2316" s="998"/>
      <c r="AH2316" s="998"/>
      <c r="AI2316" s="998"/>
      <c r="AJ2316" s="998">
        <f t="shared" si="202"/>
        <v>1</v>
      </c>
      <c r="AK2316" s="998">
        <f t="shared" si="204"/>
        <v>1</v>
      </c>
    </row>
    <row r="2317" spans="1:37" ht="16.5">
      <c r="A2317" s="1035"/>
      <c r="B2317" s="29">
        <f t="shared" si="203"/>
        <v>2315</v>
      </c>
      <c r="C2317" s="29" t="s">
        <v>3719</v>
      </c>
      <c r="D2317" s="106" t="s">
        <v>3852</v>
      </c>
      <c r="E2317" s="106" t="s">
        <v>3852</v>
      </c>
      <c r="F2317" s="106" t="s">
        <v>947</v>
      </c>
      <c r="G2317" s="29" t="s">
        <v>3853</v>
      </c>
      <c r="H2317" s="1020" t="s">
        <v>949</v>
      </c>
      <c r="I2317" s="1020" t="s">
        <v>949</v>
      </c>
      <c r="J2317" s="1020" t="s">
        <v>949</v>
      </c>
      <c r="K2317" s="1020" t="s">
        <v>949</v>
      </c>
      <c r="L2317" s="1020" t="s">
        <v>949</v>
      </c>
      <c r="M2317" s="1020" t="s">
        <v>949</v>
      </c>
      <c r="N2317" s="1070" t="s">
        <v>949</v>
      </c>
      <c r="O2317" s="1070" t="s">
        <v>949</v>
      </c>
      <c r="P2317" s="1070" t="s">
        <v>949</v>
      </c>
      <c r="Q2317" s="1070" t="s">
        <v>949</v>
      </c>
      <c r="R2317" s="29" t="s">
        <v>949</v>
      </c>
      <c r="S2317" s="29" t="s">
        <v>949</v>
      </c>
      <c r="T2317" s="29" t="s">
        <v>949</v>
      </c>
      <c r="U2317" s="29" t="s">
        <v>949</v>
      </c>
      <c r="V2317" s="29" t="s">
        <v>949</v>
      </c>
      <c r="W2317" s="29" t="s">
        <v>949</v>
      </c>
      <c r="X2317" s="29" t="s">
        <v>949</v>
      </c>
      <c r="Y2317" s="29" t="s">
        <v>949</v>
      </c>
      <c r="Z2317" s="29" t="s">
        <v>949</v>
      </c>
      <c r="AA2317" s="29" t="s">
        <v>949</v>
      </c>
      <c r="AB2317" s="29" t="s">
        <v>949</v>
      </c>
      <c r="AC2317" s="29" t="s">
        <v>949</v>
      </c>
      <c r="AD2317" s="29" t="s">
        <v>949</v>
      </c>
      <c r="AE2317" s="29" t="s">
        <v>1059</v>
      </c>
      <c r="AF2317" s="998" t="s">
        <v>132</v>
      </c>
      <c r="AG2317" s="106"/>
      <c r="AH2317" s="154"/>
      <c r="AI2317" s="998"/>
      <c r="AJ2317" s="998">
        <f t="shared" si="202"/>
        <v>1</v>
      </c>
      <c r="AK2317" s="998">
        <f t="shared" si="204"/>
        <v>1</v>
      </c>
    </row>
    <row r="2318" spans="1:37" ht="16.5">
      <c r="A2318" s="1035"/>
      <c r="B2318" s="29">
        <f t="shared" si="203"/>
        <v>2316</v>
      </c>
      <c r="C2318" s="29" t="s">
        <v>3719</v>
      </c>
      <c r="D2318" s="106" t="s">
        <v>3854</v>
      </c>
      <c r="E2318" s="106" t="s">
        <v>3854</v>
      </c>
      <c r="F2318" s="106" t="s">
        <v>947</v>
      </c>
      <c r="G2318" s="29" t="s">
        <v>3855</v>
      </c>
      <c r="H2318" s="1020" t="s">
        <v>949</v>
      </c>
      <c r="I2318" s="1020" t="s">
        <v>949</v>
      </c>
      <c r="J2318" s="1020" t="s">
        <v>949</v>
      </c>
      <c r="K2318" s="1020" t="s">
        <v>949</v>
      </c>
      <c r="L2318" s="1020" t="s">
        <v>949</v>
      </c>
      <c r="M2318" s="1020" t="s">
        <v>949</v>
      </c>
      <c r="N2318" s="1070" t="s">
        <v>949</v>
      </c>
      <c r="O2318" s="1070" t="s">
        <v>949</v>
      </c>
      <c r="P2318" s="1070" t="s">
        <v>949</v>
      </c>
      <c r="Q2318" s="1070" t="s">
        <v>949</v>
      </c>
      <c r="R2318" s="29" t="s">
        <v>949</v>
      </c>
      <c r="S2318" s="29" t="s">
        <v>949</v>
      </c>
      <c r="T2318" s="29" t="s">
        <v>949</v>
      </c>
      <c r="U2318" s="29" t="s">
        <v>949</v>
      </c>
      <c r="V2318" s="29" t="s">
        <v>949</v>
      </c>
      <c r="W2318" s="29" t="s">
        <v>949</v>
      </c>
      <c r="X2318" s="29" t="s">
        <v>949</v>
      </c>
      <c r="Y2318" s="29" t="s">
        <v>949</v>
      </c>
      <c r="Z2318" s="29" t="s">
        <v>949</v>
      </c>
      <c r="AA2318" s="29" t="s">
        <v>949</v>
      </c>
      <c r="AB2318" s="29" t="s">
        <v>949</v>
      </c>
      <c r="AC2318" s="29" t="s">
        <v>949</v>
      </c>
      <c r="AD2318" s="29" t="s">
        <v>949</v>
      </c>
      <c r="AE2318" s="29" t="s">
        <v>1059</v>
      </c>
      <c r="AF2318" s="998" t="s">
        <v>132</v>
      </c>
      <c r="AG2318" s="106"/>
      <c r="AH2318" s="154"/>
      <c r="AI2318" s="998"/>
      <c r="AJ2318" s="998">
        <f t="shared" si="202"/>
        <v>1</v>
      </c>
      <c r="AK2318" s="998">
        <f t="shared" si="204"/>
        <v>1</v>
      </c>
    </row>
    <row r="2319" spans="1:37" ht="16.5">
      <c r="A2319" s="1035"/>
      <c r="B2319" s="29">
        <f t="shared" si="203"/>
        <v>2317</v>
      </c>
      <c r="C2319" s="29" t="s">
        <v>3719</v>
      </c>
      <c r="D2319" s="106" t="s">
        <v>3856</v>
      </c>
      <c r="E2319" s="106" t="s">
        <v>3856</v>
      </c>
      <c r="F2319" s="106" t="s">
        <v>947</v>
      </c>
      <c r="G2319" s="29" t="s">
        <v>3857</v>
      </c>
      <c r="H2319" s="1020" t="s">
        <v>949</v>
      </c>
      <c r="I2319" s="1020" t="s">
        <v>949</v>
      </c>
      <c r="J2319" s="1020" t="s">
        <v>949</v>
      </c>
      <c r="K2319" s="1020" t="s">
        <v>949</v>
      </c>
      <c r="L2319" s="1020" t="s">
        <v>949</v>
      </c>
      <c r="M2319" s="1020" t="s">
        <v>949</v>
      </c>
      <c r="N2319" s="1070" t="s">
        <v>949</v>
      </c>
      <c r="O2319" s="1070" t="s">
        <v>949</v>
      </c>
      <c r="P2319" s="1070" t="s">
        <v>949</v>
      </c>
      <c r="Q2319" s="1070" t="s">
        <v>949</v>
      </c>
      <c r="R2319" s="29" t="s">
        <v>949</v>
      </c>
      <c r="S2319" s="29" t="s">
        <v>949</v>
      </c>
      <c r="T2319" s="29" t="s">
        <v>949</v>
      </c>
      <c r="U2319" s="29" t="s">
        <v>949</v>
      </c>
      <c r="V2319" s="29" t="s">
        <v>949</v>
      </c>
      <c r="W2319" s="29" t="s">
        <v>949</v>
      </c>
      <c r="X2319" s="29" t="s">
        <v>949</v>
      </c>
      <c r="Y2319" s="29" t="s">
        <v>949</v>
      </c>
      <c r="Z2319" s="29" t="s">
        <v>949</v>
      </c>
      <c r="AA2319" s="29" t="s">
        <v>949</v>
      </c>
      <c r="AB2319" s="29" t="s">
        <v>949</v>
      </c>
      <c r="AC2319" s="29" t="s">
        <v>949</v>
      </c>
      <c r="AD2319" s="29" t="s">
        <v>949</v>
      </c>
      <c r="AE2319" s="29" t="s">
        <v>1059</v>
      </c>
      <c r="AF2319" s="998" t="s">
        <v>132</v>
      </c>
      <c r="AG2319" s="106"/>
      <c r="AH2319" s="154"/>
      <c r="AI2319" s="998"/>
      <c r="AJ2319" s="998">
        <f t="shared" si="202"/>
        <v>1</v>
      </c>
      <c r="AK2319" s="998">
        <f t="shared" si="204"/>
        <v>1</v>
      </c>
    </row>
    <row r="2320" spans="1:37" ht="16.5">
      <c r="A2320" s="1035"/>
      <c r="B2320" s="29">
        <f t="shared" si="203"/>
        <v>2318</v>
      </c>
      <c r="C2320" s="29" t="s">
        <v>3719</v>
      </c>
      <c r="D2320" s="106" t="s">
        <v>3862</v>
      </c>
      <c r="E2320" s="106" t="s">
        <v>3862</v>
      </c>
      <c r="F2320" s="106" t="s">
        <v>947</v>
      </c>
      <c r="G2320" s="29" t="s">
        <v>3863</v>
      </c>
      <c r="H2320" s="1020" t="s">
        <v>949</v>
      </c>
      <c r="I2320" s="1020" t="s">
        <v>949</v>
      </c>
      <c r="J2320" s="1020" t="s">
        <v>949</v>
      </c>
      <c r="K2320" s="1020" t="s">
        <v>949</v>
      </c>
      <c r="L2320" s="1020" t="s">
        <v>949</v>
      </c>
      <c r="M2320" s="1020" t="s">
        <v>949</v>
      </c>
      <c r="N2320" s="1070" t="s">
        <v>949</v>
      </c>
      <c r="O2320" s="1070" t="s">
        <v>949</v>
      </c>
      <c r="P2320" s="1070" t="s">
        <v>949</v>
      </c>
      <c r="Q2320" s="1070" t="s">
        <v>949</v>
      </c>
      <c r="R2320" s="29" t="s">
        <v>949</v>
      </c>
      <c r="S2320" s="29" t="s">
        <v>949</v>
      </c>
      <c r="T2320" s="29" t="s">
        <v>949</v>
      </c>
      <c r="U2320" s="29" t="s">
        <v>949</v>
      </c>
      <c r="V2320" s="29" t="s">
        <v>949</v>
      </c>
      <c r="W2320" s="29" t="s">
        <v>949</v>
      </c>
      <c r="X2320" s="29" t="s">
        <v>949</v>
      </c>
      <c r="Y2320" s="29" t="s">
        <v>949</v>
      </c>
      <c r="Z2320" s="29" t="s">
        <v>949</v>
      </c>
      <c r="AA2320" s="29" t="s">
        <v>949</v>
      </c>
      <c r="AB2320" s="29" t="s">
        <v>949</v>
      </c>
      <c r="AC2320" s="29" t="s">
        <v>949</v>
      </c>
      <c r="AD2320" s="29" t="s">
        <v>949</v>
      </c>
      <c r="AE2320" s="29" t="s">
        <v>989</v>
      </c>
      <c r="AF2320" s="998" t="s">
        <v>132</v>
      </c>
      <c r="AG2320" s="106"/>
      <c r="AH2320" s="154"/>
      <c r="AI2320" s="998"/>
      <c r="AJ2320" s="998">
        <f t="shared" si="202"/>
        <v>1</v>
      </c>
      <c r="AK2320" s="998">
        <f t="shared" si="204"/>
        <v>1</v>
      </c>
    </row>
    <row r="2321" spans="1:37" ht="16.5">
      <c r="A2321" s="1035"/>
      <c r="B2321" s="29">
        <f t="shared" si="203"/>
        <v>2319</v>
      </c>
      <c r="C2321" s="29" t="s">
        <v>3719</v>
      </c>
      <c r="D2321" s="106" t="s">
        <v>3864</v>
      </c>
      <c r="E2321" s="106" t="s">
        <v>3864</v>
      </c>
      <c r="F2321" s="106" t="s">
        <v>947</v>
      </c>
      <c r="G2321" s="29" t="s">
        <v>3865</v>
      </c>
      <c r="H2321" s="1020" t="s">
        <v>949</v>
      </c>
      <c r="I2321" s="1020" t="s">
        <v>949</v>
      </c>
      <c r="J2321" s="1020" t="s">
        <v>949</v>
      </c>
      <c r="K2321" s="1020" t="s">
        <v>949</v>
      </c>
      <c r="L2321" s="1020" t="s">
        <v>949</v>
      </c>
      <c r="M2321" s="1020" t="s">
        <v>949</v>
      </c>
      <c r="N2321" s="1070" t="s">
        <v>949</v>
      </c>
      <c r="O2321" s="1070" t="s">
        <v>949</v>
      </c>
      <c r="P2321" s="1070" t="s">
        <v>949</v>
      </c>
      <c r="Q2321" s="1070" t="s">
        <v>949</v>
      </c>
      <c r="R2321" s="29" t="s">
        <v>949</v>
      </c>
      <c r="S2321" s="29" t="s">
        <v>949</v>
      </c>
      <c r="T2321" s="29" t="s">
        <v>949</v>
      </c>
      <c r="U2321" s="29" t="s">
        <v>949</v>
      </c>
      <c r="V2321" s="29" t="s">
        <v>949</v>
      </c>
      <c r="W2321" s="29" t="s">
        <v>949</v>
      </c>
      <c r="X2321" s="29" t="s">
        <v>949</v>
      </c>
      <c r="Y2321" s="29" t="s">
        <v>949</v>
      </c>
      <c r="Z2321" s="29" t="s">
        <v>949</v>
      </c>
      <c r="AA2321" s="29" t="s">
        <v>949</v>
      </c>
      <c r="AB2321" s="29" t="s">
        <v>949</v>
      </c>
      <c r="AC2321" s="29" t="s">
        <v>949</v>
      </c>
      <c r="AD2321" s="29" t="s">
        <v>949</v>
      </c>
      <c r="AE2321" s="29" t="s">
        <v>989</v>
      </c>
      <c r="AF2321" s="998" t="s">
        <v>132</v>
      </c>
      <c r="AG2321" s="106"/>
      <c r="AH2321" s="154"/>
      <c r="AI2321" s="998"/>
      <c r="AJ2321" s="998">
        <f t="shared" si="202"/>
        <v>1</v>
      </c>
      <c r="AK2321" s="998">
        <f t="shared" si="204"/>
        <v>1</v>
      </c>
    </row>
    <row r="2322" spans="1:37" ht="16.5">
      <c r="A2322" s="1035"/>
      <c r="B2322" s="29">
        <f t="shared" si="203"/>
        <v>2320</v>
      </c>
      <c r="C2322" s="29" t="s">
        <v>3719</v>
      </c>
      <c r="D2322" s="106" t="s">
        <v>3955</v>
      </c>
      <c r="E2322" s="106" t="s">
        <v>3955</v>
      </c>
      <c r="F2322" s="106" t="s">
        <v>947</v>
      </c>
      <c r="G2322" s="29" t="s">
        <v>3956</v>
      </c>
      <c r="H2322" s="1020" t="s">
        <v>949</v>
      </c>
      <c r="I2322" s="1020" t="s">
        <v>949</v>
      </c>
      <c r="J2322" s="1020" t="s">
        <v>949</v>
      </c>
      <c r="K2322" s="1020" t="s">
        <v>949</v>
      </c>
      <c r="L2322" s="1020" t="s">
        <v>949</v>
      </c>
      <c r="M2322" s="1020" t="s">
        <v>949</v>
      </c>
      <c r="N2322" s="1070" t="s">
        <v>949</v>
      </c>
      <c r="O2322" s="1070" t="s">
        <v>949</v>
      </c>
      <c r="P2322" s="1070" t="s">
        <v>949</v>
      </c>
      <c r="Q2322" s="1070" t="s">
        <v>949</v>
      </c>
      <c r="R2322" s="29" t="s">
        <v>949</v>
      </c>
      <c r="S2322" s="29" t="s">
        <v>949</v>
      </c>
      <c r="T2322" s="29" t="s">
        <v>949</v>
      </c>
      <c r="U2322" s="29" t="s">
        <v>949</v>
      </c>
      <c r="V2322" s="29" t="s">
        <v>949</v>
      </c>
      <c r="W2322" s="29" t="s">
        <v>949</v>
      </c>
      <c r="X2322" s="29" t="s">
        <v>949</v>
      </c>
      <c r="Y2322" s="29" t="s">
        <v>949</v>
      </c>
      <c r="Z2322" s="29" t="s">
        <v>949</v>
      </c>
      <c r="AA2322" s="29" t="s">
        <v>949</v>
      </c>
      <c r="AB2322" s="29" t="s">
        <v>949</v>
      </c>
      <c r="AC2322" s="29" t="s">
        <v>949</v>
      </c>
      <c r="AD2322" s="29" t="s">
        <v>949</v>
      </c>
      <c r="AE2322" s="29" t="s">
        <v>1059</v>
      </c>
      <c r="AF2322" s="998" t="s">
        <v>132</v>
      </c>
      <c r="AG2322" s="106"/>
      <c r="AH2322" s="154"/>
      <c r="AI2322" s="998"/>
      <c r="AJ2322" s="998">
        <f t="shared" si="202"/>
        <v>1</v>
      </c>
      <c r="AK2322" s="998">
        <f t="shared" si="204"/>
        <v>1</v>
      </c>
    </row>
    <row r="2323" spans="1:37" ht="16.5">
      <c r="A2323" s="1058"/>
      <c r="B2323" s="29">
        <f t="shared" si="203"/>
        <v>2321</v>
      </c>
      <c r="C2323" s="29" t="s">
        <v>3719</v>
      </c>
      <c r="D2323" s="106" t="s">
        <v>3957</v>
      </c>
      <c r="E2323" s="106" t="s">
        <v>3957</v>
      </c>
      <c r="F2323" s="106" t="s">
        <v>947</v>
      </c>
      <c r="G2323" s="29" t="s">
        <v>3958</v>
      </c>
      <c r="H2323" s="1020" t="s">
        <v>949</v>
      </c>
      <c r="I2323" s="1020" t="s">
        <v>949</v>
      </c>
      <c r="J2323" s="1020" t="s">
        <v>949</v>
      </c>
      <c r="K2323" s="1020" t="s">
        <v>949</v>
      </c>
      <c r="L2323" s="1020" t="s">
        <v>949</v>
      </c>
      <c r="M2323" s="1020" t="s">
        <v>949</v>
      </c>
      <c r="N2323" s="1070" t="s">
        <v>949</v>
      </c>
      <c r="O2323" s="1070" t="s">
        <v>949</v>
      </c>
      <c r="P2323" s="1070" t="s">
        <v>949</v>
      </c>
      <c r="Q2323" s="1070" t="s">
        <v>949</v>
      </c>
      <c r="R2323" s="29" t="s">
        <v>949</v>
      </c>
      <c r="S2323" s="29" t="s">
        <v>949</v>
      </c>
      <c r="T2323" s="29" t="s">
        <v>949</v>
      </c>
      <c r="U2323" s="29" t="s">
        <v>949</v>
      </c>
      <c r="V2323" s="29" t="s">
        <v>949</v>
      </c>
      <c r="W2323" s="29" t="s">
        <v>949</v>
      </c>
      <c r="X2323" s="29" t="s">
        <v>949</v>
      </c>
      <c r="Y2323" s="29" t="s">
        <v>949</v>
      </c>
      <c r="Z2323" s="29" t="s">
        <v>949</v>
      </c>
      <c r="AA2323" s="29" t="s">
        <v>949</v>
      </c>
      <c r="AB2323" s="29" t="s">
        <v>949</v>
      </c>
      <c r="AC2323" s="29" t="s">
        <v>949</v>
      </c>
      <c r="AD2323" s="29" t="s">
        <v>949</v>
      </c>
      <c r="AE2323" s="29" t="s">
        <v>989</v>
      </c>
      <c r="AF2323" s="998" t="s">
        <v>132</v>
      </c>
      <c r="AG2323" s="106"/>
      <c r="AH2323" s="181"/>
      <c r="AI2323" s="998"/>
      <c r="AJ2323" s="998">
        <f t="shared" si="202"/>
        <v>1</v>
      </c>
      <c r="AK2323" s="998">
        <f t="shared" si="204"/>
        <v>1</v>
      </c>
    </row>
    <row r="2324" spans="1:37" ht="16.5">
      <c r="A2324" s="1058"/>
      <c r="B2324" s="29">
        <f t="shared" si="203"/>
        <v>2322</v>
      </c>
      <c r="C2324" s="29" t="s">
        <v>3719</v>
      </c>
      <c r="D2324" s="106" t="s">
        <v>3777</v>
      </c>
      <c r="E2324" s="106" t="s">
        <v>3777</v>
      </c>
      <c r="F2324" s="106" t="s">
        <v>947</v>
      </c>
      <c r="G2324" s="29" t="s">
        <v>3778</v>
      </c>
      <c r="H2324" s="1020" t="s">
        <v>949</v>
      </c>
      <c r="I2324" s="1020" t="s">
        <v>949</v>
      </c>
      <c r="J2324" s="1020" t="s">
        <v>949</v>
      </c>
      <c r="K2324" s="1020" t="s">
        <v>949</v>
      </c>
      <c r="L2324" s="1020" t="s">
        <v>949</v>
      </c>
      <c r="M2324" s="1020" t="s">
        <v>949</v>
      </c>
      <c r="N2324" s="1070" t="s">
        <v>949</v>
      </c>
      <c r="O2324" s="1070" t="s">
        <v>949</v>
      </c>
      <c r="P2324" s="1070" t="s">
        <v>949</v>
      </c>
      <c r="Q2324" s="1070" t="s">
        <v>949</v>
      </c>
      <c r="R2324" s="29" t="s">
        <v>949</v>
      </c>
      <c r="S2324" s="29" t="s">
        <v>949</v>
      </c>
      <c r="T2324" s="29" t="s">
        <v>949</v>
      </c>
      <c r="U2324" s="29" t="s">
        <v>949</v>
      </c>
      <c r="V2324" s="29" t="s">
        <v>949</v>
      </c>
      <c r="W2324" s="29" t="s">
        <v>949</v>
      </c>
      <c r="X2324" s="29" t="s">
        <v>949</v>
      </c>
      <c r="Y2324" s="29" t="s">
        <v>949</v>
      </c>
      <c r="Z2324" s="29" t="s">
        <v>949</v>
      </c>
      <c r="AA2324" s="29" t="s">
        <v>949</v>
      </c>
      <c r="AB2324" s="29" t="s">
        <v>949</v>
      </c>
      <c r="AC2324" s="29" t="s">
        <v>949</v>
      </c>
      <c r="AD2324" s="29" t="s">
        <v>949</v>
      </c>
      <c r="AE2324" s="29" t="s">
        <v>976</v>
      </c>
      <c r="AF2324" s="998" t="s">
        <v>132</v>
      </c>
      <c r="AG2324" s="998"/>
      <c r="AH2324" s="181"/>
      <c r="AI2324" s="998"/>
      <c r="AJ2324" s="998">
        <f t="shared" si="202"/>
        <v>1</v>
      </c>
      <c r="AK2324" s="998">
        <f t="shared" si="204"/>
        <v>1</v>
      </c>
    </row>
    <row r="2325" spans="1:37" ht="16.5">
      <c r="A2325" s="1058"/>
      <c r="B2325" s="29">
        <f t="shared" si="203"/>
        <v>2323</v>
      </c>
      <c r="C2325" s="29" t="s">
        <v>3719</v>
      </c>
      <c r="D2325" s="106" t="s">
        <v>3867</v>
      </c>
      <c r="E2325" s="106" t="s">
        <v>3867</v>
      </c>
      <c r="F2325" s="106" t="s">
        <v>947</v>
      </c>
      <c r="G2325" s="29" t="s">
        <v>3868</v>
      </c>
      <c r="H2325" s="1020" t="s">
        <v>949</v>
      </c>
      <c r="I2325" s="1020" t="s">
        <v>949</v>
      </c>
      <c r="J2325" s="1020" t="s">
        <v>949</v>
      </c>
      <c r="K2325" s="1020" t="s">
        <v>949</v>
      </c>
      <c r="L2325" s="1020" t="s">
        <v>949</v>
      </c>
      <c r="M2325" s="1020" t="s">
        <v>949</v>
      </c>
      <c r="N2325" s="1070" t="s">
        <v>949</v>
      </c>
      <c r="O2325" s="1070" t="s">
        <v>949</v>
      </c>
      <c r="P2325" s="1070" t="s">
        <v>949</v>
      </c>
      <c r="Q2325" s="1070" t="s">
        <v>949</v>
      </c>
      <c r="R2325" s="29" t="s">
        <v>949</v>
      </c>
      <c r="S2325" s="29" t="s">
        <v>949</v>
      </c>
      <c r="T2325" s="29" t="s">
        <v>949</v>
      </c>
      <c r="U2325" s="29" t="s">
        <v>949</v>
      </c>
      <c r="V2325" s="29" t="s">
        <v>949</v>
      </c>
      <c r="W2325" s="29" t="s">
        <v>949</v>
      </c>
      <c r="X2325" s="29" t="s">
        <v>949</v>
      </c>
      <c r="Y2325" s="29" t="s">
        <v>949</v>
      </c>
      <c r="Z2325" s="29" t="s">
        <v>949</v>
      </c>
      <c r="AA2325" s="29" t="s">
        <v>949</v>
      </c>
      <c r="AB2325" s="29" t="s">
        <v>949</v>
      </c>
      <c r="AC2325" s="29" t="s">
        <v>949</v>
      </c>
      <c r="AD2325" s="29" t="s">
        <v>949</v>
      </c>
      <c r="AE2325" s="29" t="s">
        <v>976</v>
      </c>
      <c r="AF2325" s="998" t="s">
        <v>132</v>
      </c>
      <c r="AG2325" s="106"/>
      <c r="AH2325" s="181"/>
      <c r="AI2325" s="998"/>
      <c r="AJ2325" s="998">
        <f t="shared" si="202"/>
        <v>1</v>
      </c>
      <c r="AK2325" s="998">
        <f t="shared" si="204"/>
        <v>1</v>
      </c>
    </row>
    <row r="2326" spans="1:37" ht="16.5">
      <c r="A2326" s="1058"/>
      <c r="B2326" s="29">
        <f t="shared" si="203"/>
        <v>2324</v>
      </c>
      <c r="C2326" s="29" t="s">
        <v>3719</v>
      </c>
      <c r="D2326" s="106" t="s">
        <v>3960</v>
      </c>
      <c r="E2326" s="106" t="s">
        <v>3960</v>
      </c>
      <c r="F2326" s="106" t="s">
        <v>947</v>
      </c>
      <c r="G2326" s="29" t="s">
        <v>3961</v>
      </c>
      <c r="H2326" s="1020" t="s">
        <v>949</v>
      </c>
      <c r="I2326" s="1020" t="s">
        <v>949</v>
      </c>
      <c r="J2326" s="1020" t="s">
        <v>949</v>
      </c>
      <c r="K2326" s="1020" t="s">
        <v>949</v>
      </c>
      <c r="L2326" s="1020" t="s">
        <v>949</v>
      </c>
      <c r="M2326" s="1020" t="s">
        <v>949</v>
      </c>
      <c r="N2326" s="1070" t="s">
        <v>949</v>
      </c>
      <c r="O2326" s="1070" t="s">
        <v>949</v>
      </c>
      <c r="P2326" s="1070" t="s">
        <v>949</v>
      </c>
      <c r="Q2326" s="1070" t="s">
        <v>949</v>
      </c>
      <c r="R2326" s="29" t="s">
        <v>949</v>
      </c>
      <c r="S2326" s="29" t="s">
        <v>949</v>
      </c>
      <c r="T2326" s="29" t="s">
        <v>949</v>
      </c>
      <c r="U2326" s="29" t="s">
        <v>949</v>
      </c>
      <c r="V2326" s="29" t="s">
        <v>949</v>
      </c>
      <c r="W2326" s="29" t="s">
        <v>949</v>
      </c>
      <c r="X2326" s="29" t="s">
        <v>949</v>
      </c>
      <c r="Y2326" s="29" t="s">
        <v>949</v>
      </c>
      <c r="Z2326" s="29" t="s">
        <v>949</v>
      </c>
      <c r="AA2326" s="29" t="s">
        <v>949</v>
      </c>
      <c r="AB2326" s="29" t="s">
        <v>949</v>
      </c>
      <c r="AC2326" s="29" t="s">
        <v>949</v>
      </c>
      <c r="AD2326" s="29" t="s">
        <v>949</v>
      </c>
      <c r="AE2326" s="29" t="s">
        <v>1059</v>
      </c>
      <c r="AF2326" s="998" t="s">
        <v>132</v>
      </c>
      <c r="AG2326" s="106"/>
      <c r="AH2326" s="181"/>
      <c r="AI2326" s="998"/>
      <c r="AJ2326" s="998">
        <f t="shared" si="202"/>
        <v>1</v>
      </c>
      <c r="AK2326" s="998">
        <f t="shared" si="204"/>
        <v>1</v>
      </c>
    </row>
    <row r="2327" spans="1:37" ht="16.5">
      <c r="A2327" s="1058"/>
      <c r="B2327" s="29">
        <f t="shared" si="203"/>
        <v>2325</v>
      </c>
      <c r="C2327" s="29" t="s">
        <v>3719</v>
      </c>
      <c r="D2327" s="106" t="s">
        <v>3945</v>
      </c>
      <c r="E2327" s="106" t="s">
        <v>3945</v>
      </c>
      <c r="F2327" s="106" t="s">
        <v>947</v>
      </c>
      <c r="G2327" s="29" t="s">
        <v>3946</v>
      </c>
      <c r="H2327" s="1020" t="s">
        <v>949</v>
      </c>
      <c r="I2327" s="1020" t="s">
        <v>949</v>
      </c>
      <c r="J2327" s="1020" t="s">
        <v>949</v>
      </c>
      <c r="K2327" s="1020" t="s">
        <v>949</v>
      </c>
      <c r="L2327" s="1020" t="s">
        <v>949</v>
      </c>
      <c r="M2327" s="1020" t="s">
        <v>949</v>
      </c>
      <c r="N2327" s="1070" t="s">
        <v>949</v>
      </c>
      <c r="O2327" s="1070" t="s">
        <v>949</v>
      </c>
      <c r="P2327" s="1070" t="s">
        <v>949</v>
      </c>
      <c r="Q2327" s="1070" t="s">
        <v>949</v>
      </c>
      <c r="R2327" s="29" t="s">
        <v>949</v>
      </c>
      <c r="S2327" s="29" t="s">
        <v>949</v>
      </c>
      <c r="T2327" s="29" t="s">
        <v>949</v>
      </c>
      <c r="U2327" s="29" t="s">
        <v>949</v>
      </c>
      <c r="V2327" s="29" t="s">
        <v>949</v>
      </c>
      <c r="W2327" s="29" t="s">
        <v>949</v>
      </c>
      <c r="X2327" s="29" t="s">
        <v>949</v>
      </c>
      <c r="Y2327" s="29" t="s">
        <v>949</v>
      </c>
      <c r="Z2327" s="29" t="s">
        <v>949</v>
      </c>
      <c r="AA2327" s="29" t="s">
        <v>949</v>
      </c>
      <c r="AB2327" s="29" t="s">
        <v>949</v>
      </c>
      <c r="AC2327" s="29" t="s">
        <v>949</v>
      </c>
      <c r="AD2327" s="29" t="s">
        <v>949</v>
      </c>
      <c r="AE2327" s="29" t="s">
        <v>989</v>
      </c>
      <c r="AF2327" s="998" t="s">
        <v>132</v>
      </c>
      <c r="AG2327" s="106"/>
      <c r="AH2327" s="181"/>
      <c r="AI2327" s="998"/>
      <c r="AJ2327" s="998">
        <f t="shared" si="202"/>
        <v>1</v>
      </c>
      <c r="AK2327" s="998">
        <f t="shared" si="204"/>
        <v>1</v>
      </c>
    </row>
    <row r="2328" spans="1:37" ht="16.5">
      <c r="A2328" s="1058"/>
      <c r="B2328" s="29">
        <f t="shared" si="203"/>
        <v>2326</v>
      </c>
      <c r="C2328" s="29" t="s">
        <v>3719</v>
      </c>
      <c r="D2328" s="99" t="s">
        <v>3947</v>
      </c>
      <c r="E2328" s="106" t="s">
        <v>3947</v>
      </c>
      <c r="F2328" s="106" t="s">
        <v>947</v>
      </c>
      <c r="G2328" s="1019" t="s">
        <v>3948</v>
      </c>
      <c r="H2328" s="1020" t="s">
        <v>949</v>
      </c>
      <c r="I2328" s="1020" t="s">
        <v>949</v>
      </c>
      <c r="J2328" s="1020" t="s">
        <v>949</v>
      </c>
      <c r="K2328" s="1020" t="s">
        <v>949</v>
      </c>
      <c r="L2328" s="1020" t="s">
        <v>949</v>
      </c>
      <c r="M2328" s="1020" t="s">
        <v>949</v>
      </c>
      <c r="N2328" s="1070" t="s">
        <v>949</v>
      </c>
      <c r="O2328" s="1070" t="s">
        <v>949</v>
      </c>
      <c r="P2328" s="1070" t="s">
        <v>949</v>
      </c>
      <c r="Q2328" s="1070" t="s">
        <v>949</v>
      </c>
      <c r="R2328" s="1020" t="s">
        <v>949</v>
      </c>
      <c r="S2328" s="29" t="s">
        <v>949</v>
      </c>
      <c r="T2328" s="29" t="s">
        <v>949</v>
      </c>
      <c r="U2328" s="29" t="s">
        <v>949</v>
      </c>
      <c r="V2328" s="29" t="s">
        <v>949</v>
      </c>
      <c r="W2328" s="29" t="s">
        <v>949</v>
      </c>
      <c r="X2328" s="29" t="s">
        <v>949</v>
      </c>
      <c r="Y2328" s="29" t="s">
        <v>949</v>
      </c>
      <c r="Z2328" s="29" t="s">
        <v>949</v>
      </c>
      <c r="AA2328" s="29" t="s">
        <v>949</v>
      </c>
      <c r="AB2328" s="29" t="s">
        <v>949</v>
      </c>
      <c r="AC2328" s="29" t="s">
        <v>949</v>
      </c>
      <c r="AD2328" s="29" t="s">
        <v>949</v>
      </c>
      <c r="AE2328" s="29" t="s">
        <v>1126</v>
      </c>
      <c r="AF2328" s="998" t="s">
        <v>132</v>
      </c>
      <c r="AG2328" s="106"/>
      <c r="AH2328" s="181"/>
      <c r="AI2328" s="998"/>
      <c r="AJ2328" s="998">
        <f t="shared" si="202"/>
        <v>1</v>
      </c>
      <c r="AK2328" s="998">
        <f t="shared" si="204"/>
        <v>1</v>
      </c>
    </row>
    <row r="2329" spans="1:37" ht="16.5">
      <c r="A2329" s="1058"/>
      <c r="B2329" s="29">
        <f t="shared" si="203"/>
        <v>2327</v>
      </c>
      <c r="C2329" s="29" t="s">
        <v>3719</v>
      </c>
      <c r="D2329" s="106" t="s">
        <v>3949</v>
      </c>
      <c r="E2329" s="106" t="s">
        <v>3949</v>
      </c>
      <c r="F2329" s="106" t="s">
        <v>947</v>
      </c>
      <c r="G2329" s="29" t="s">
        <v>3950</v>
      </c>
      <c r="H2329" s="1020" t="s">
        <v>949</v>
      </c>
      <c r="I2329" s="1020" t="s">
        <v>949</v>
      </c>
      <c r="J2329" s="1020" t="s">
        <v>949</v>
      </c>
      <c r="K2329" s="1020" t="s">
        <v>949</v>
      </c>
      <c r="L2329" s="1020" t="s">
        <v>949</v>
      </c>
      <c r="M2329" s="1020" t="s">
        <v>949</v>
      </c>
      <c r="N2329" s="1070" t="s">
        <v>949</v>
      </c>
      <c r="O2329" s="1070" t="s">
        <v>949</v>
      </c>
      <c r="P2329" s="1070" t="s">
        <v>949</v>
      </c>
      <c r="Q2329" s="1070" t="s">
        <v>949</v>
      </c>
      <c r="R2329" s="29" t="s">
        <v>949</v>
      </c>
      <c r="S2329" s="29" t="s">
        <v>949</v>
      </c>
      <c r="T2329" s="29" t="s">
        <v>949</v>
      </c>
      <c r="U2329" s="29" t="s">
        <v>949</v>
      </c>
      <c r="V2329" s="29" t="s">
        <v>949</v>
      </c>
      <c r="W2329" s="29" t="s">
        <v>949</v>
      </c>
      <c r="X2329" s="29" t="s">
        <v>949</v>
      </c>
      <c r="Y2329" s="29" t="s">
        <v>949</v>
      </c>
      <c r="Z2329" s="29" t="s">
        <v>949</v>
      </c>
      <c r="AA2329" s="29" t="s">
        <v>949</v>
      </c>
      <c r="AB2329" s="29" t="s">
        <v>949</v>
      </c>
      <c r="AC2329" s="29" t="s">
        <v>949</v>
      </c>
      <c r="AD2329" s="29" t="s">
        <v>949</v>
      </c>
      <c r="AE2329" s="29" t="s">
        <v>989</v>
      </c>
      <c r="AF2329" s="998" t="s">
        <v>132</v>
      </c>
      <c r="AG2329" s="106"/>
      <c r="AH2329" s="181"/>
      <c r="AI2329" s="998"/>
      <c r="AJ2329" s="998">
        <f t="shared" si="202"/>
        <v>1</v>
      </c>
      <c r="AK2329" s="998">
        <f t="shared" si="204"/>
        <v>1</v>
      </c>
    </row>
    <row r="2330" spans="1:37" ht="16.5">
      <c r="A2330" s="1058"/>
      <c r="B2330" s="29">
        <f t="shared" si="203"/>
        <v>2328</v>
      </c>
      <c r="C2330" s="29" t="s">
        <v>3719</v>
      </c>
      <c r="D2330" s="106" t="s">
        <v>4054</v>
      </c>
      <c r="E2330" s="106" t="s">
        <v>4054</v>
      </c>
      <c r="F2330" s="106" t="s">
        <v>947</v>
      </c>
      <c r="G2330" s="29" t="s">
        <v>4056</v>
      </c>
      <c r="H2330" s="1020" t="s">
        <v>949</v>
      </c>
      <c r="I2330" s="1020" t="s">
        <v>949</v>
      </c>
      <c r="J2330" s="1020" t="s">
        <v>949</v>
      </c>
      <c r="K2330" s="1020" t="s">
        <v>949</v>
      </c>
      <c r="L2330" s="1020" t="s">
        <v>949</v>
      </c>
      <c r="M2330" s="1020" t="s">
        <v>949</v>
      </c>
      <c r="N2330" s="1070" t="s">
        <v>949</v>
      </c>
      <c r="O2330" s="1070" t="s">
        <v>949</v>
      </c>
      <c r="P2330" s="1070" t="s">
        <v>949</v>
      </c>
      <c r="Q2330" s="1070" t="s">
        <v>949</v>
      </c>
      <c r="R2330" s="29" t="s">
        <v>949</v>
      </c>
      <c r="S2330" s="29" t="s">
        <v>949</v>
      </c>
      <c r="T2330" s="29" t="s">
        <v>949</v>
      </c>
      <c r="U2330" s="29" t="s">
        <v>949</v>
      </c>
      <c r="V2330" s="29" t="s">
        <v>949</v>
      </c>
      <c r="W2330" s="29" t="s">
        <v>949</v>
      </c>
      <c r="X2330" s="29" t="s">
        <v>949</v>
      </c>
      <c r="Y2330" s="29" t="s">
        <v>949</v>
      </c>
      <c r="Z2330" s="29" t="s">
        <v>949</v>
      </c>
      <c r="AA2330" s="29" t="s">
        <v>949</v>
      </c>
      <c r="AB2330" s="29" t="s">
        <v>949</v>
      </c>
      <c r="AC2330" s="29" t="s">
        <v>949</v>
      </c>
      <c r="AD2330" s="29" t="s">
        <v>949</v>
      </c>
      <c r="AE2330" s="29" t="s">
        <v>989</v>
      </c>
      <c r="AF2330" s="998" t="s">
        <v>132</v>
      </c>
      <c r="AG2330" s="998"/>
      <c r="AH2330" s="181"/>
      <c r="AI2330" s="998"/>
      <c r="AJ2330" s="998">
        <f t="shared" si="202"/>
        <v>1</v>
      </c>
      <c r="AK2330" s="998">
        <f t="shared" si="204"/>
        <v>1</v>
      </c>
    </row>
    <row r="2331" spans="1:37" ht="16.5">
      <c r="A2331" s="1055"/>
      <c r="B2331" s="29">
        <f t="shared" si="203"/>
        <v>2329</v>
      </c>
      <c r="C2331" s="29" t="s">
        <v>3719</v>
      </c>
      <c r="D2331" s="106" t="s">
        <v>4066</v>
      </c>
      <c r="E2331" s="106" t="s">
        <v>4066</v>
      </c>
      <c r="F2331" s="106" t="s">
        <v>947</v>
      </c>
      <c r="G2331" s="29" t="s">
        <v>4068</v>
      </c>
      <c r="H2331" s="1020" t="s">
        <v>949</v>
      </c>
      <c r="I2331" s="1020" t="s">
        <v>949</v>
      </c>
      <c r="J2331" s="1020" t="s">
        <v>949</v>
      </c>
      <c r="K2331" s="1020" t="s">
        <v>949</v>
      </c>
      <c r="L2331" s="1020" t="s">
        <v>949</v>
      </c>
      <c r="M2331" s="1020" t="s">
        <v>949</v>
      </c>
      <c r="N2331" s="1070" t="s">
        <v>949</v>
      </c>
      <c r="O2331" s="1070" t="s">
        <v>949</v>
      </c>
      <c r="P2331" s="1070" t="s">
        <v>949</v>
      </c>
      <c r="Q2331" s="1070" t="s">
        <v>949</v>
      </c>
      <c r="R2331" s="29" t="s">
        <v>949</v>
      </c>
      <c r="S2331" s="29" t="s">
        <v>949</v>
      </c>
      <c r="T2331" s="29" t="s">
        <v>949</v>
      </c>
      <c r="U2331" s="29" t="s">
        <v>949</v>
      </c>
      <c r="V2331" s="29" t="s">
        <v>949</v>
      </c>
      <c r="W2331" s="29" t="s">
        <v>949</v>
      </c>
      <c r="X2331" s="29" t="s">
        <v>949</v>
      </c>
      <c r="Y2331" s="29" t="s">
        <v>949</v>
      </c>
      <c r="Z2331" s="29" t="s">
        <v>949</v>
      </c>
      <c r="AA2331" s="29" t="s">
        <v>949</v>
      </c>
      <c r="AB2331" s="29" t="s">
        <v>949</v>
      </c>
      <c r="AC2331" s="29" t="s">
        <v>949</v>
      </c>
      <c r="AD2331" s="29" t="s">
        <v>949</v>
      </c>
      <c r="AE2331" s="29" t="s">
        <v>989</v>
      </c>
      <c r="AF2331" s="998" t="s">
        <v>132</v>
      </c>
      <c r="AG2331" s="998"/>
      <c r="AH2331" s="29"/>
      <c r="AI2331" s="998"/>
      <c r="AJ2331" s="998">
        <f t="shared" si="202"/>
        <v>1</v>
      </c>
      <c r="AK2331" s="998">
        <f t="shared" si="204"/>
        <v>1</v>
      </c>
    </row>
    <row r="2332" spans="1:37" ht="16.5">
      <c r="A2332" s="1055" t="s">
        <v>945</v>
      </c>
      <c r="B2332" s="29">
        <f t="shared" si="203"/>
        <v>2330</v>
      </c>
      <c r="C2332" s="29" t="s">
        <v>3719</v>
      </c>
      <c r="D2332" s="106" t="s">
        <v>4093</v>
      </c>
      <c r="E2332" s="106" t="s">
        <v>4093</v>
      </c>
      <c r="F2332" s="106" t="s">
        <v>947</v>
      </c>
      <c r="G2332" s="80" t="s">
        <v>4095</v>
      </c>
      <c r="H2332" s="1020" t="s">
        <v>949</v>
      </c>
      <c r="I2332" s="1020" t="s">
        <v>949</v>
      </c>
      <c r="J2332" s="1020" t="s">
        <v>949</v>
      </c>
      <c r="K2332" s="1020" t="s">
        <v>949</v>
      </c>
      <c r="L2332" s="1020" t="s">
        <v>949</v>
      </c>
      <c r="M2332" s="1020" t="s">
        <v>949</v>
      </c>
      <c r="N2332" s="1070" t="s">
        <v>949</v>
      </c>
      <c r="O2332" s="1070" t="s">
        <v>949</v>
      </c>
      <c r="P2332" s="1070" t="s">
        <v>949</v>
      </c>
      <c r="Q2332" s="1070" t="s">
        <v>949</v>
      </c>
      <c r="R2332" s="29" t="s">
        <v>949</v>
      </c>
      <c r="S2332" s="29" t="s">
        <v>949</v>
      </c>
      <c r="T2332" s="29" t="s">
        <v>949</v>
      </c>
      <c r="U2332" s="29" t="s">
        <v>949</v>
      </c>
      <c r="V2332" s="29" t="s">
        <v>949</v>
      </c>
      <c r="W2332" s="29" t="s">
        <v>949</v>
      </c>
      <c r="X2332" s="29" t="s">
        <v>949</v>
      </c>
      <c r="Y2332" s="29" t="s">
        <v>949</v>
      </c>
      <c r="Z2332" s="29" t="s">
        <v>949</v>
      </c>
      <c r="AA2332" s="29" t="s">
        <v>949</v>
      </c>
      <c r="AB2332" s="29" t="s">
        <v>949</v>
      </c>
      <c r="AC2332" s="29" t="s">
        <v>949</v>
      </c>
      <c r="AD2332" s="29" t="s">
        <v>949</v>
      </c>
      <c r="AE2332" s="29" t="s">
        <v>976</v>
      </c>
      <c r="AF2332" s="998" t="s">
        <v>132</v>
      </c>
      <c r="AG2332" s="998"/>
      <c r="AH2332" s="29"/>
      <c r="AI2332" s="998"/>
      <c r="AJ2332" s="998">
        <f t="shared" si="202"/>
        <v>1</v>
      </c>
      <c r="AK2332" s="998">
        <f t="shared" si="204"/>
        <v>1</v>
      </c>
    </row>
    <row r="2333" spans="1:37" ht="16.5">
      <c r="A2333" s="1055"/>
      <c r="B2333" s="29">
        <f t="shared" si="203"/>
        <v>2331</v>
      </c>
      <c r="C2333" s="29" t="s">
        <v>3719</v>
      </c>
      <c r="D2333" s="106" t="s">
        <v>4102</v>
      </c>
      <c r="E2333" s="106" t="s">
        <v>4102</v>
      </c>
      <c r="F2333" s="106" t="s">
        <v>947</v>
      </c>
      <c r="G2333" s="80" t="s">
        <v>4103</v>
      </c>
      <c r="H2333" s="1020" t="s">
        <v>949</v>
      </c>
      <c r="I2333" s="1020" t="s">
        <v>949</v>
      </c>
      <c r="J2333" s="1020" t="s">
        <v>949</v>
      </c>
      <c r="K2333" s="1020" t="s">
        <v>949</v>
      </c>
      <c r="L2333" s="1020" t="s">
        <v>949</v>
      </c>
      <c r="M2333" s="1020" t="s">
        <v>949</v>
      </c>
      <c r="N2333" s="1070" t="s">
        <v>949</v>
      </c>
      <c r="O2333" s="1070" t="s">
        <v>949</v>
      </c>
      <c r="P2333" s="1070" t="s">
        <v>949</v>
      </c>
      <c r="Q2333" s="1070" t="s">
        <v>949</v>
      </c>
      <c r="R2333" s="29" t="s">
        <v>949</v>
      </c>
      <c r="S2333" s="29" t="s">
        <v>949</v>
      </c>
      <c r="T2333" s="29" t="s">
        <v>949</v>
      </c>
      <c r="U2333" s="29" t="s">
        <v>949</v>
      </c>
      <c r="V2333" s="29" t="s">
        <v>949</v>
      </c>
      <c r="W2333" s="29" t="s">
        <v>949</v>
      </c>
      <c r="X2333" s="29" t="s">
        <v>949</v>
      </c>
      <c r="Y2333" s="29" t="s">
        <v>949</v>
      </c>
      <c r="Z2333" s="29" t="s">
        <v>949</v>
      </c>
      <c r="AA2333" s="29" t="s">
        <v>949</v>
      </c>
      <c r="AB2333" s="29" t="s">
        <v>949</v>
      </c>
      <c r="AC2333" s="29" t="s">
        <v>949</v>
      </c>
      <c r="AD2333" s="29" t="s">
        <v>949</v>
      </c>
      <c r="AE2333" s="29" t="s">
        <v>976</v>
      </c>
      <c r="AF2333" s="998" t="s">
        <v>132</v>
      </c>
      <c r="AG2333" s="998"/>
      <c r="AH2333" s="29"/>
      <c r="AI2333" s="998"/>
      <c r="AJ2333" s="998">
        <f t="shared" si="202"/>
        <v>1</v>
      </c>
      <c r="AK2333" s="998">
        <f t="shared" si="204"/>
        <v>1</v>
      </c>
    </row>
    <row r="2334" spans="1:37" ht="16.5">
      <c r="A2334" s="188"/>
      <c r="B2334" s="29">
        <f t="shared" si="203"/>
        <v>2332</v>
      </c>
      <c r="C2334" s="29" t="s">
        <v>3719</v>
      </c>
      <c r="D2334" s="106" t="s">
        <v>3869</v>
      </c>
      <c r="E2334" s="106" t="s">
        <v>3869</v>
      </c>
      <c r="F2334" s="106" t="s">
        <v>947</v>
      </c>
      <c r="G2334" s="80" t="s">
        <v>3870</v>
      </c>
      <c r="H2334" s="1020" t="s">
        <v>949</v>
      </c>
      <c r="I2334" s="1020" t="s">
        <v>949</v>
      </c>
      <c r="J2334" s="1020" t="s">
        <v>949</v>
      </c>
      <c r="K2334" s="1020" t="s">
        <v>949</v>
      </c>
      <c r="L2334" s="1020" t="s">
        <v>949</v>
      </c>
      <c r="M2334" s="1020" t="s">
        <v>949</v>
      </c>
      <c r="N2334" s="1070" t="s">
        <v>949</v>
      </c>
      <c r="O2334" s="1070" t="s">
        <v>949</v>
      </c>
      <c r="P2334" s="1070" t="s">
        <v>949</v>
      </c>
      <c r="Q2334" s="1070" t="s">
        <v>949</v>
      </c>
      <c r="R2334" s="29" t="s">
        <v>949</v>
      </c>
      <c r="S2334" s="29" t="s">
        <v>949</v>
      </c>
      <c r="T2334" s="29" t="s">
        <v>949</v>
      </c>
      <c r="U2334" s="29" t="s">
        <v>949</v>
      </c>
      <c r="V2334" s="29" t="s">
        <v>949</v>
      </c>
      <c r="W2334" s="29" t="s">
        <v>949</v>
      </c>
      <c r="X2334" s="29" t="s">
        <v>949</v>
      </c>
      <c r="Y2334" s="29" t="s">
        <v>949</v>
      </c>
      <c r="Z2334" s="29" t="s">
        <v>949</v>
      </c>
      <c r="AA2334" s="29" t="s">
        <v>949</v>
      </c>
      <c r="AB2334" s="29" t="s">
        <v>949</v>
      </c>
      <c r="AC2334" s="29" t="s">
        <v>949</v>
      </c>
      <c r="AD2334" s="29" t="s">
        <v>949</v>
      </c>
      <c r="AE2334" s="29" t="s">
        <v>989</v>
      </c>
      <c r="AF2334" s="998" t="s">
        <v>132</v>
      </c>
      <c r="AG2334" s="106"/>
      <c r="AH2334" s="190"/>
      <c r="AI2334" s="998"/>
      <c r="AJ2334" s="998">
        <f t="shared" si="202"/>
        <v>1</v>
      </c>
      <c r="AK2334" s="998">
        <f t="shared" si="204"/>
        <v>1</v>
      </c>
    </row>
    <row r="2335" spans="1:37" ht="16.5">
      <c r="A2335" s="188"/>
      <c r="B2335" s="29">
        <f t="shared" si="203"/>
        <v>2333</v>
      </c>
      <c r="C2335" s="29" t="s">
        <v>3719</v>
      </c>
      <c r="D2335" s="106" t="s">
        <v>3962</v>
      </c>
      <c r="E2335" s="106" t="s">
        <v>3962</v>
      </c>
      <c r="F2335" s="106" t="s">
        <v>947</v>
      </c>
      <c r="G2335" s="80" t="s">
        <v>3963</v>
      </c>
      <c r="H2335" s="1020" t="s">
        <v>949</v>
      </c>
      <c r="I2335" s="1020" t="s">
        <v>949</v>
      </c>
      <c r="J2335" s="1020" t="s">
        <v>949</v>
      </c>
      <c r="K2335" s="1020" t="s">
        <v>949</v>
      </c>
      <c r="L2335" s="1020" t="s">
        <v>949</v>
      </c>
      <c r="M2335" s="1020" t="s">
        <v>949</v>
      </c>
      <c r="N2335" s="1070" t="s">
        <v>949</v>
      </c>
      <c r="O2335" s="1070" t="s">
        <v>949</v>
      </c>
      <c r="P2335" s="1070" t="s">
        <v>949</v>
      </c>
      <c r="Q2335" s="1070" t="s">
        <v>949</v>
      </c>
      <c r="R2335" s="29" t="s">
        <v>949</v>
      </c>
      <c r="S2335" s="29" t="s">
        <v>949</v>
      </c>
      <c r="T2335" s="29" t="s">
        <v>949</v>
      </c>
      <c r="U2335" s="29" t="s">
        <v>949</v>
      </c>
      <c r="V2335" s="29" t="s">
        <v>949</v>
      </c>
      <c r="W2335" s="29" t="s">
        <v>949</v>
      </c>
      <c r="X2335" s="29" t="s">
        <v>949</v>
      </c>
      <c r="Y2335" s="29" t="s">
        <v>949</v>
      </c>
      <c r="Z2335" s="29" t="s">
        <v>949</v>
      </c>
      <c r="AA2335" s="29" t="s">
        <v>949</v>
      </c>
      <c r="AB2335" s="29" t="s">
        <v>949</v>
      </c>
      <c r="AC2335" s="29" t="s">
        <v>949</v>
      </c>
      <c r="AD2335" s="29" t="s">
        <v>949</v>
      </c>
      <c r="AE2335" s="29" t="s">
        <v>976</v>
      </c>
      <c r="AF2335" s="998" t="s">
        <v>132</v>
      </c>
      <c r="AG2335" s="106"/>
      <c r="AH2335" s="190"/>
      <c r="AI2335" s="998"/>
      <c r="AJ2335" s="998">
        <f t="shared" si="202"/>
        <v>1</v>
      </c>
      <c r="AK2335" s="998">
        <f t="shared" si="204"/>
        <v>1</v>
      </c>
    </row>
    <row r="2336" spans="1:37" ht="16.5">
      <c r="A2336" s="1018"/>
      <c r="B2336" s="29">
        <f t="shared" si="203"/>
        <v>2334</v>
      </c>
      <c r="C2336" s="29" t="s">
        <v>3719</v>
      </c>
      <c r="D2336" s="106" t="s">
        <v>8490</v>
      </c>
      <c r="E2336" s="106" t="s">
        <v>8490</v>
      </c>
      <c r="F2336" s="106" t="s">
        <v>947</v>
      </c>
      <c r="G2336" s="1019" t="s">
        <v>8491</v>
      </c>
      <c r="H2336" s="29" t="s">
        <v>949</v>
      </c>
      <c r="I2336" s="29" t="s">
        <v>949</v>
      </c>
      <c r="J2336" s="29" t="s">
        <v>949</v>
      </c>
      <c r="K2336" s="29" t="s">
        <v>949</v>
      </c>
      <c r="L2336" s="29" t="s">
        <v>949</v>
      </c>
      <c r="M2336" s="29" t="s">
        <v>949</v>
      </c>
      <c r="N2336" s="106" t="s">
        <v>949</v>
      </c>
      <c r="O2336" s="106" t="s">
        <v>949</v>
      </c>
      <c r="P2336" s="106" t="s">
        <v>949</v>
      </c>
      <c r="Q2336" s="106" t="s">
        <v>949</v>
      </c>
      <c r="R2336" s="29" t="s">
        <v>949</v>
      </c>
      <c r="S2336" s="998" t="s">
        <v>949</v>
      </c>
      <c r="T2336" s="998" t="s">
        <v>949</v>
      </c>
      <c r="U2336" s="998" t="s">
        <v>949</v>
      </c>
      <c r="V2336" s="998" t="s">
        <v>949</v>
      </c>
      <c r="W2336" s="998" t="s">
        <v>949</v>
      </c>
      <c r="X2336" s="998" t="s">
        <v>949</v>
      </c>
      <c r="Y2336" s="998" t="s">
        <v>949</v>
      </c>
      <c r="Z2336" s="998" t="s">
        <v>949</v>
      </c>
      <c r="AA2336" s="998" t="s">
        <v>949</v>
      </c>
      <c r="AB2336" s="998" t="s">
        <v>949</v>
      </c>
      <c r="AC2336" s="998" t="s">
        <v>949</v>
      </c>
      <c r="AD2336" s="998" t="s">
        <v>949</v>
      </c>
      <c r="AE2336" s="998"/>
      <c r="AF2336" s="998" t="s">
        <v>132</v>
      </c>
      <c r="AG2336" s="998" t="s">
        <v>6330</v>
      </c>
      <c r="AH2336" s="998"/>
      <c r="AI2336" s="998"/>
      <c r="AJ2336" s="998">
        <f t="shared" si="202"/>
        <v>1</v>
      </c>
      <c r="AK2336" s="998">
        <f t="shared" si="204"/>
        <v>1</v>
      </c>
    </row>
    <row r="2337" spans="1:38" ht="16.5">
      <c r="A2337" s="1018"/>
      <c r="B2337" s="29">
        <f t="shared" si="203"/>
        <v>2335</v>
      </c>
      <c r="C2337" s="29" t="s">
        <v>3719</v>
      </c>
      <c r="D2337" s="106" t="s">
        <v>8492</v>
      </c>
      <c r="E2337" s="106" t="s">
        <v>8492</v>
      </c>
      <c r="F2337" s="106" t="s">
        <v>947</v>
      </c>
      <c r="G2337" s="1019" t="s">
        <v>8493</v>
      </c>
      <c r="H2337" s="29" t="s">
        <v>949</v>
      </c>
      <c r="I2337" s="29" t="s">
        <v>949</v>
      </c>
      <c r="J2337" s="29" t="s">
        <v>949</v>
      </c>
      <c r="K2337" s="29" t="s">
        <v>949</v>
      </c>
      <c r="L2337" s="29" t="s">
        <v>949</v>
      </c>
      <c r="M2337" s="29" t="s">
        <v>949</v>
      </c>
      <c r="N2337" s="106" t="s">
        <v>949</v>
      </c>
      <c r="O2337" s="106" t="s">
        <v>949</v>
      </c>
      <c r="P2337" s="106" t="s">
        <v>949</v>
      </c>
      <c r="Q2337" s="106" t="s">
        <v>949</v>
      </c>
      <c r="R2337" s="29" t="s">
        <v>949</v>
      </c>
      <c r="S2337" s="998" t="s">
        <v>949</v>
      </c>
      <c r="T2337" s="998" t="s">
        <v>949</v>
      </c>
      <c r="U2337" s="998" t="s">
        <v>949</v>
      </c>
      <c r="V2337" s="998" t="s">
        <v>949</v>
      </c>
      <c r="W2337" s="998" t="s">
        <v>949</v>
      </c>
      <c r="X2337" s="998" t="s">
        <v>949</v>
      </c>
      <c r="Y2337" s="998" t="s">
        <v>949</v>
      </c>
      <c r="Z2337" s="998" t="s">
        <v>949</v>
      </c>
      <c r="AA2337" s="998" t="s">
        <v>949</v>
      </c>
      <c r="AB2337" s="998" t="s">
        <v>949</v>
      </c>
      <c r="AC2337" s="998" t="s">
        <v>949</v>
      </c>
      <c r="AD2337" s="998" t="s">
        <v>949</v>
      </c>
      <c r="AE2337" s="998"/>
      <c r="AF2337" s="998" t="s">
        <v>132</v>
      </c>
      <c r="AG2337" s="998" t="s">
        <v>6330</v>
      </c>
      <c r="AH2337" s="998"/>
      <c r="AI2337" s="998"/>
      <c r="AJ2337" s="998">
        <f t="shared" si="202"/>
        <v>1</v>
      </c>
      <c r="AK2337" s="998">
        <f t="shared" si="204"/>
        <v>1</v>
      </c>
    </row>
    <row r="2338" spans="1:38" ht="16.5">
      <c r="A2338" s="1018"/>
      <c r="B2338" s="29">
        <f t="shared" si="203"/>
        <v>2336</v>
      </c>
      <c r="C2338" s="29" t="s">
        <v>3719</v>
      </c>
      <c r="D2338" s="106" t="s">
        <v>8494</v>
      </c>
      <c r="E2338" s="106" t="s">
        <v>8494</v>
      </c>
      <c r="F2338" s="106" t="s">
        <v>947</v>
      </c>
      <c r="G2338" s="1019" t="s">
        <v>8495</v>
      </c>
      <c r="H2338" s="29" t="s">
        <v>949</v>
      </c>
      <c r="I2338" s="29" t="s">
        <v>949</v>
      </c>
      <c r="J2338" s="29" t="s">
        <v>949</v>
      </c>
      <c r="K2338" s="29" t="s">
        <v>949</v>
      </c>
      <c r="L2338" s="29" t="s">
        <v>949</v>
      </c>
      <c r="M2338" s="29" t="s">
        <v>949</v>
      </c>
      <c r="N2338" s="106" t="s">
        <v>949</v>
      </c>
      <c r="O2338" s="106" t="s">
        <v>949</v>
      </c>
      <c r="P2338" s="106" t="s">
        <v>949</v>
      </c>
      <c r="Q2338" s="106" t="s">
        <v>949</v>
      </c>
      <c r="R2338" s="29" t="s">
        <v>949</v>
      </c>
      <c r="S2338" s="998" t="s">
        <v>949</v>
      </c>
      <c r="T2338" s="998" t="s">
        <v>949</v>
      </c>
      <c r="U2338" s="998" t="s">
        <v>949</v>
      </c>
      <c r="V2338" s="998" t="s">
        <v>949</v>
      </c>
      <c r="W2338" s="998" t="s">
        <v>949</v>
      </c>
      <c r="X2338" s="998" t="s">
        <v>949</v>
      </c>
      <c r="Y2338" s="998" t="s">
        <v>949</v>
      </c>
      <c r="Z2338" s="998" t="s">
        <v>949</v>
      </c>
      <c r="AA2338" s="998" t="s">
        <v>949</v>
      </c>
      <c r="AB2338" s="998" t="s">
        <v>949</v>
      </c>
      <c r="AC2338" s="998" t="s">
        <v>949</v>
      </c>
      <c r="AD2338" s="998" t="s">
        <v>949</v>
      </c>
      <c r="AE2338" s="998"/>
      <c r="AF2338" s="998" t="s">
        <v>132</v>
      </c>
      <c r="AG2338" s="998" t="s">
        <v>6330</v>
      </c>
      <c r="AH2338" s="998"/>
      <c r="AI2338" s="998"/>
      <c r="AJ2338" s="998">
        <f t="shared" ref="AJ2338:AJ2401" si="206">COUNTIFS(D:D,D2338)</f>
        <v>1</v>
      </c>
      <c r="AK2338" s="998">
        <f t="shared" si="204"/>
        <v>1</v>
      </c>
    </row>
    <row r="2339" spans="1:38" ht="16.5">
      <c r="A2339" s="1018"/>
      <c r="B2339" s="29">
        <f t="shared" si="203"/>
        <v>2337</v>
      </c>
      <c r="C2339" s="29" t="s">
        <v>3719</v>
      </c>
      <c r="D2339" s="106" t="s">
        <v>8496</v>
      </c>
      <c r="E2339" s="106" t="s">
        <v>8496</v>
      </c>
      <c r="F2339" s="106" t="s">
        <v>947</v>
      </c>
      <c r="G2339" s="1019" t="s">
        <v>8497</v>
      </c>
      <c r="H2339" s="29" t="s">
        <v>949</v>
      </c>
      <c r="I2339" s="29" t="s">
        <v>949</v>
      </c>
      <c r="J2339" s="29" t="s">
        <v>949</v>
      </c>
      <c r="K2339" s="29" t="s">
        <v>949</v>
      </c>
      <c r="L2339" s="29" t="s">
        <v>949</v>
      </c>
      <c r="M2339" s="29" t="s">
        <v>949</v>
      </c>
      <c r="N2339" s="106" t="s">
        <v>949</v>
      </c>
      <c r="O2339" s="106" t="s">
        <v>949</v>
      </c>
      <c r="P2339" s="106" t="s">
        <v>949</v>
      </c>
      <c r="Q2339" s="106" t="s">
        <v>949</v>
      </c>
      <c r="R2339" s="29" t="s">
        <v>949</v>
      </c>
      <c r="S2339" s="998" t="s">
        <v>949</v>
      </c>
      <c r="T2339" s="998" t="s">
        <v>949</v>
      </c>
      <c r="U2339" s="998" t="s">
        <v>949</v>
      </c>
      <c r="V2339" s="998" t="s">
        <v>949</v>
      </c>
      <c r="W2339" s="998" t="s">
        <v>949</v>
      </c>
      <c r="X2339" s="998" t="s">
        <v>949</v>
      </c>
      <c r="Y2339" s="998" t="s">
        <v>949</v>
      </c>
      <c r="Z2339" s="998" t="s">
        <v>949</v>
      </c>
      <c r="AA2339" s="998" t="s">
        <v>949</v>
      </c>
      <c r="AB2339" s="998" t="s">
        <v>949</v>
      </c>
      <c r="AC2339" s="998" t="s">
        <v>949</v>
      </c>
      <c r="AD2339" s="998" t="s">
        <v>949</v>
      </c>
      <c r="AE2339" s="998"/>
      <c r="AF2339" s="998" t="s">
        <v>132</v>
      </c>
      <c r="AG2339" s="998" t="s">
        <v>6330</v>
      </c>
      <c r="AH2339" s="998"/>
      <c r="AI2339" s="998"/>
      <c r="AJ2339" s="998">
        <f t="shared" si="206"/>
        <v>1</v>
      </c>
      <c r="AK2339" s="998">
        <f t="shared" si="204"/>
        <v>1</v>
      </c>
    </row>
    <row r="2340" spans="1:38" ht="16.5">
      <c r="A2340" s="1018"/>
      <c r="B2340" s="29">
        <f t="shared" si="203"/>
        <v>2338</v>
      </c>
      <c r="C2340" s="29" t="s">
        <v>3719</v>
      </c>
      <c r="D2340" s="106" t="s">
        <v>8498</v>
      </c>
      <c r="E2340" s="106" t="s">
        <v>8498</v>
      </c>
      <c r="F2340" s="106" t="s">
        <v>947</v>
      </c>
      <c r="G2340" s="1019" t="s">
        <v>8499</v>
      </c>
      <c r="H2340" s="29" t="s">
        <v>949</v>
      </c>
      <c r="I2340" s="29" t="s">
        <v>949</v>
      </c>
      <c r="J2340" s="29" t="s">
        <v>949</v>
      </c>
      <c r="K2340" s="29" t="s">
        <v>949</v>
      </c>
      <c r="L2340" s="29" t="s">
        <v>949</v>
      </c>
      <c r="M2340" s="29" t="s">
        <v>949</v>
      </c>
      <c r="N2340" s="106" t="s">
        <v>949</v>
      </c>
      <c r="O2340" s="106" t="s">
        <v>949</v>
      </c>
      <c r="P2340" s="106" t="s">
        <v>949</v>
      </c>
      <c r="Q2340" s="106" t="s">
        <v>949</v>
      </c>
      <c r="R2340" s="29" t="s">
        <v>949</v>
      </c>
      <c r="S2340" s="998" t="s">
        <v>949</v>
      </c>
      <c r="T2340" s="998" t="s">
        <v>949</v>
      </c>
      <c r="U2340" s="998" t="s">
        <v>949</v>
      </c>
      <c r="V2340" s="998" t="s">
        <v>949</v>
      </c>
      <c r="W2340" s="998" t="s">
        <v>949</v>
      </c>
      <c r="X2340" s="998" t="s">
        <v>949</v>
      </c>
      <c r="Y2340" s="998" t="s">
        <v>949</v>
      </c>
      <c r="Z2340" s="998" t="s">
        <v>949</v>
      </c>
      <c r="AA2340" s="998" t="s">
        <v>949</v>
      </c>
      <c r="AB2340" s="998" t="s">
        <v>949</v>
      </c>
      <c r="AC2340" s="998" t="s">
        <v>949</v>
      </c>
      <c r="AD2340" s="998" t="s">
        <v>949</v>
      </c>
      <c r="AE2340" s="998"/>
      <c r="AF2340" s="998" t="s">
        <v>132</v>
      </c>
      <c r="AG2340" s="998" t="s">
        <v>6330</v>
      </c>
      <c r="AH2340" s="998"/>
      <c r="AI2340" s="998"/>
      <c r="AJ2340" s="998">
        <f t="shared" si="206"/>
        <v>1</v>
      </c>
      <c r="AK2340" s="998">
        <f t="shared" si="204"/>
        <v>1</v>
      </c>
    </row>
    <row r="2341" spans="1:38" ht="16.5">
      <c r="A2341" s="1018"/>
      <c r="B2341" s="29">
        <f t="shared" si="203"/>
        <v>2339</v>
      </c>
      <c r="C2341" s="29" t="s">
        <v>3719</v>
      </c>
      <c r="D2341" s="106" t="s">
        <v>8500</v>
      </c>
      <c r="E2341" s="106" t="s">
        <v>8500</v>
      </c>
      <c r="F2341" s="106" t="s">
        <v>947</v>
      </c>
      <c r="G2341" s="1019" t="s">
        <v>8501</v>
      </c>
      <c r="H2341" s="29" t="s">
        <v>949</v>
      </c>
      <c r="I2341" s="29" t="s">
        <v>949</v>
      </c>
      <c r="J2341" s="29" t="s">
        <v>949</v>
      </c>
      <c r="K2341" s="29" t="s">
        <v>949</v>
      </c>
      <c r="L2341" s="29" t="s">
        <v>949</v>
      </c>
      <c r="M2341" s="29" t="s">
        <v>949</v>
      </c>
      <c r="N2341" s="106" t="s">
        <v>949</v>
      </c>
      <c r="O2341" s="106" t="s">
        <v>949</v>
      </c>
      <c r="P2341" s="106" t="s">
        <v>949</v>
      </c>
      <c r="Q2341" s="106" t="s">
        <v>949</v>
      </c>
      <c r="R2341" s="29" t="s">
        <v>949</v>
      </c>
      <c r="S2341" s="998" t="s">
        <v>949</v>
      </c>
      <c r="T2341" s="998" t="s">
        <v>949</v>
      </c>
      <c r="U2341" s="998" t="s">
        <v>949</v>
      </c>
      <c r="V2341" s="998" t="s">
        <v>949</v>
      </c>
      <c r="W2341" s="998" t="s">
        <v>949</v>
      </c>
      <c r="X2341" s="998" t="s">
        <v>949</v>
      </c>
      <c r="Y2341" s="998" t="s">
        <v>949</v>
      </c>
      <c r="Z2341" s="998" t="s">
        <v>949</v>
      </c>
      <c r="AA2341" s="998" t="s">
        <v>949</v>
      </c>
      <c r="AB2341" s="998" t="s">
        <v>949</v>
      </c>
      <c r="AC2341" s="998" t="s">
        <v>949</v>
      </c>
      <c r="AD2341" s="998" t="s">
        <v>949</v>
      </c>
      <c r="AE2341" s="998"/>
      <c r="AF2341" s="998" t="s">
        <v>132</v>
      </c>
      <c r="AG2341" s="998" t="s">
        <v>6330</v>
      </c>
      <c r="AH2341" s="998"/>
      <c r="AI2341" s="998"/>
      <c r="AJ2341" s="998">
        <f t="shared" si="206"/>
        <v>1</v>
      </c>
      <c r="AK2341" s="998">
        <f t="shared" si="204"/>
        <v>1</v>
      </c>
    </row>
    <row r="2342" spans="1:38" ht="16.5">
      <c r="A2342" s="1018"/>
      <c r="B2342" s="29">
        <f t="shared" si="203"/>
        <v>2340</v>
      </c>
      <c r="C2342" s="29" t="s">
        <v>3719</v>
      </c>
      <c r="D2342" s="106" t="s">
        <v>8502</v>
      </c>
      <c r="E2342" s="106" t="s">
        <v>8502</v>
      </c>
      <c r="F2342" s="106" t="s">
        <v>947</v>
      </c>
      <c r="G2342" s="1019" t="s">
        <v>8503</v>
      </c>
      <c r="H2342" s="29" t="s">
        <v>949</v>
      </c>
      <c r="I2342" s="29" t="s">
        <v>949</v>
      </c>
      <c r="J2342" s="29" t="s">
        <v>949</v>
      </c>
      <c r="K2342" s="29" t="s">
        <v>949</v>
      </c>
      <c r="L2342" s="29" t="s">
        <v>949</v>
      </c>
      <c r="M2342" s="29" t="s">
        <v>949</v>
      </c>
      <c r="N2342" s="106" t="s">
        <v>949</v>
      </c>
      <c r="O2342" s="106" t="s">
        <v>949</v>
      </c>
      <c r="P2342" s="106" t="s">
        <v>949</v>
      </c>
      <c r="Q2342" s="106" t="s">
        <v>949</v>
      </c>
      <c r="R2342" s="29" t="s">
        <v>949</v>
      </c>
      <c r="S2342" s="998" t="s">
        <v>949</v>
      </c>
      <c r="T2342" s="998" t="s">
        <v>949</v>
      </c>
      <c r="U2342" s="998" t="s">
        <v>949</v>
      </c>
      <c r="V2342" s="998" t="s">
        <v>949</v>
      </c>
      <c r="W2342" s="998" t="s">
        <v>949</v>
      </c>
      <c r="X2342" s="998" t="s">
        <v>949</v>
      </c>
      <c r="Y2342" s="998" t="s">
        <v>949</v>
      </c>
      <c r="Z2342" s="998" t="s">
        <v>949</v>
      </c>
      <c r="AA2342" s="998" t="s">
        <v>949</v>
      </c>
      <c r="AB2342" s="998" t="s">
        <v>949</v>
      </c>
      <c r="AC2342" s="998" t="s">
        <v>949</v>
      </c>
      <c r="AD2342" s="998" t="s">
        <v>949</v>
      </c>
      <c r="AE2342" s="998"/>
      <c r="AF2342" s="998" t="s">
        <v>132</v>
      </c>
      <c r="AG2342" s="998" t="s">
        <v>6330</v>
      </c>
      <c r="AH2342" s="998"/>
      <c r="AI2342" s="998"/>
      <c r="AJ2342" s="998">
        <f t="shared" si="206"/>
        <v>1</v>
      </c>
      <c r="AK2342" s="998">
        <f t="shared" si="204"/>
        <v>1</v>
      </c>
    </row>
    <row r="2343" spans="1:38" ht="16.5">
      <c r="A2343" s="1018"/>
      <c r="B2343" s="29">
        <f t="shared" si="203"/>
        <v>2341</v>
      </c>
      <c r="C2343" s="29" t="s">
        <v>3719</v>
      </c>
      <c r="D2343" s="106" t="s">
        <v>8504</v>
      </c>
      <c r="E2343" s="106" t="s">
        <v>8504</v>
      </c>
      <c r="F2343" s="106" t="s">
        <v>947</v>
      </c>
      <c r="G2343" s="1019" t="s">
        <v>8505</v>
      </c>
      <c r="H2343" s="29" t="s">
        <v>949</v>
      </c>
      <c r="I2343" s="29" t="s">
        <v>949</v>
      </c>
      <c r="J2343" s="29" t="s">
        <v>949</v>
      </c>
      <c r="K2343" s="29" t="s">
        <v>949</v>
      </c>
      <c r="L2343" s="29" t="s">
        <v>949</v>
      </c>
      <c r="M2343" s="29" t="s">
        <v>949</v>
      </c>
      <c r="N2343" s="106" t="s">
        <v>949</v>
      </c>
      <c r="O2343" s="106" t="s">
        <v>949</v>
      </c>
      <c r="P2343" s="106" t="s">
        <v>949</v>
      </c>
      <c r="Q2343" s="106" t="s">
        <v>949</v>
      </c>
      <c r="R2343" s="29" t="s">
        <v>949</v>
      </c>
      <c r="S2343" s="998" t="s">
        <v>949</v>
      </c>
      <c r="T2343" s="998" t="s">
        <v>949</v>
      </c>
      <c r="U2343" s="998" t="s">
        <v>949</v>
      </c>
      <c r="V2343" s="998" t="s">
        <v>949</v>
      </c>
      <c r="W2343" s="998" t="s">
        <v>949</v>
      </c>
      <c r="X2343" s="998" t="s">
        <v>949</v>
      </c>
      <c r="Y2343" s="998" t="s">
        <v>949</v>
      </c>
      <c r="Z2343" s="998" t="s">
        <v>949</v>
      </c>
      <c r="AA2343" s="998" t="s">
        <v>949</v>
      </c>
      <c r="AB2343" s="998" t="s">
        <v>949</v>
      </c>
      <c r="AC2343" s="998" t="s">
        <v>949</v>
      </c>
      <c r="AD2343" s="998" t="s">
        <v>949</v>
      </c>
      <c r="AE2343" s="998"/>
      <c r="AF2343" s="998" t="s">
        <v>132</v>
      </c>
      <c r="AG2343" s="998" t="s">
        <v>6330</v>
      </c>
      <c r="AH2343" s="998"/>
      <c r="AI2343" s="998"/>
      <c r="AJ2343" s="998">
        <f t="shared" si="206"/>
        <v>1</v>
      </c>
      <c r="AK2343" s="998">
        <f t="shared" si="204"/>
        <v>1</v>
      </c>
    </row>
    <row r="2344" spans="1:38" ht="16.5">
      <c r="A2344" s="1018"/>
      <c r="B2344" s="29">
        <f t="shared" si="203"/>
        <v>2342</v>
      </c>
      <c r="C2344" s="29" t="s">
        <v>3719</v>
      </c>
      <c r="D2344" s="106" t="s">
        <v>8506</v>
      </c>
      <c r="E2344" s="106" t="s">
        <v>8506</v>
      </c>
      <c r="F2344" s="106" t="s">
        <v>947</v>
      </c>
      <c r="G2344" s="1019" t="s">
        <v>8507</v>
      </c>
      <c r="H2344" s="29" t="s">
        <v>949</v>
      </c>
      <c r="I2344" s="29" t="s">
        <v>949</v>
      </c>
      <c r="J2344" s="29" t="s">
        <v>949</v>
      </c>
      <c r="K2344" s="29" t="s">
        <v>949</v>
      </c>
      <c r="L2344" s="29" t="s">
        <v>949</v>
      </c>
      <c r="M2344" s="29" t="s">
        <v>949</v>
      </c>
      <c r="N2344" s="106" t="s">
        <v>949</v>
      </c>
      <c r="O2344" s="106" t="s">
        <v>949</v>
      </c>
      <c r="P2344" s="106" t="s">
        <v>949</v>
      </c>
      <c r="Q2344" s="106" t="s">
        <v>949</v>
      </c>
      <c r="R2344" s="29" t="s">
        <v>949</v>
      </c>
      <c r="S2344" s="998" t="s">
        <v>949</v>
      </c>
      <c r="T2344" s="998" t="s">
        <v>949</v>
      </c>
      <c r="U2344" s="998" t="s">
        <v>949</v>
      </c>
      <c r="V2344" s="998" t="s">
        <v>949</v>
      </c>
      <c r="W2344" s="998" t="s">
        <v>949</v>
      </c>
      <c r="X2344" s="998" t="s">
        <v>949</v>
      </c>
      <c r="Y2344" s="998" t="s">
        <v>949</v>
      </c>
      <c r="Z2344" s="998" t="s">
        <v>949</v>
      </c>
      <c r="AA2344" s="998" t="s">
        <v>949</v>
      </c>
      <c r="AB2344" s="998" t="s">
        <v>949</v>
      </c>
      <c r="AC2344" s="998" t="s">
        <v>949</v>
      </c>
      <c r="AD2344" s="998" t="s">
        <v>949</v>
      </c>
      <c r="AE2344" s="998"/>
      <c r="AF2344" s="998" t="s">
        <v>132</v>
      </c>
      <c r="AG2344" s="998" t="s">
        <v>6330</v>
      </c>
      <c r="AH2344" s="998"/>
      <c r="AI2344" s="998"/>
      <c r="AJ2344" s="998">
        <f t="shared" si="206"/>
        <v>1</v>
      </c>
      <c r="AK2344" s="998">
        <f t="shared" si="204"/>
        <v>1</v>
      </c>
    </row>
    <row r="2345" spans="1:38" ht="16.5">
      <c r="A2345" s="1018"/>
      <c r="B2345" s="29">
        <f t="shared" si="203"/>
        <v>2343</v>
      </c>
      <c r="C2345" s="29" t="s">
        <v>3719</v>
      </c>
      <c r="D2345" s="106" t="s">
        <v>8508</v>
      </c>
      <c r="E2345" s="106" t="s">
        <v>8508</v>
      </c>
      <c r="F2345" s="106" t="s">
        <v>947</v>
      </c>
      <c r="G2345" s="1019" t="s">
        <v>8509</v>
      </c>
      <c r="H2345" s="29" t="s">
        <v>949</v>
      </c>
      <c r="I2345" s="29" t="s">
        <v>949</v>
      </c>
      <c r="J2345" s="29" t="s">
        <v>949</v>
      </c>
      <c r="K2345" s="29" t="s">
        <v>949</v>
      </c>
      <c r="L2345" s="29" t="s">
        <v>949</v>
      </c>
      <c r="M2345" s="29" t="s">
        <v>949</v>
      </c>
      <c r="N2345" s="106" t="s">
        <v>949</v>
      </c>
      <c r="O2345" s="106" t="s">
        <v>949</v>
      </c>
      <c r="P2345" s="106" t="s">
        <v>949</v>
      </c>
      <c r="Q2345" s="106" t="s">
        <v>949</v>
      </c>
      <c r="R2345" s="29" t="s">
        <v>949</v>
      </c>
      <c r="S2345" s="998" t="s">
        <v>949</v>
      </c>
      <c r="T2345" s="998" t="s">
        <v>949</v>
      </c>
      <c r="U2345" s="998" t="s">
        <v>949</v>
      </c>
      <c r="V2345" s="998" t="s">
        <v>949</v>
      </c>
      <c r="W2345" s="998" t="s">
        <v>949</v>
      </c>
      <c r="X2345" s="998" t="s">
        <v>949</v>
      </c>
      <c r="Y2345" s="998" t="s">
        <v>949</v>
      </c>
      <c r="Z2345" s="998" t="s">
        <v>949</v>
      </c>
      <c r="AA2345" s="998" t="s">
        <v>949</v>
      </c>
      <c r="AB2345" s="998" t="s">
        <v>949</v>
      </c>
      <c r="AC2345" s="998" t="s">
        <v>949</v>
      </c>
      <c r="AD2345" s="998" t="s">
        <v>949</v>
      </c>
      <c r="AE2345" s="998"/>
      <c r="AF2345" s="998" t="s">
        <v>132</v>
      </c>
      <c r="AG2345" s="998" t="s">
        <v>6330</v>
      </c>
      <c r="AH2345" s="998"/>
      <c r="AI2345" s="998"/>
      <c r="AJ2345" s="998">
        <f t="shared" si="206"/>
        <v>1</v>
      </c>
      <c r="AK2345" s="998">
        <f t="shared" si="204"/>
        <v>1</v>
      </c>
    </row>
    <row r="2346" spans="1:38" ht="16.5">
      <c r="A2346" s="188"/>
      <c r="B2346" s="29">
        <f t="shared" si="203"/>
        <v>2344</v>
      </c>
      <c r="C2346" s="29" t="s">
        <v>3719</v>
      </c>
      <c r="D2346" s="106" t="s">
        <v>3871</v>
      </c>
      <c r="E2346" s="106" t="s">
        <v>3871</v>
      </c>
      <c r="F2346" s="106" t="s">
        <v>947</v>
      </c>
      <c r="G2346" s="1019" t="s">
        <v>3872</v>
      </c>
      <c r="H2346" s="1020" t="s">
        <v>949</v>
      </c>
      <c r="I2346" s="1020" t="s">
        <v>949</v>
      </c>
      <c r="J2346" s="1020" t="s">
        <v>949</v>
      </c>
      <c r="K2346" s="1020" t="s">
        <v>949</v>
      </c>
      <c r="L2346" s="1020" t="s">
        <v>949</v>
      </c>
      <c r="M2346" s="1020" t="s">
        <v>949</v>
      </c>
      <c r="N2346" s="1070" t="s">
        <v>949</v>
      </c>
      <c r="O2346" s="1070" t="s">
        <v>949</v>
      </c>
      <c r="P2346" s="1070" t="s">
        <v>949</v>
      </c>
      <c r="Q2346" s="1070" t="s">
        <v>949</v>
      </c>
      <c r="R2346" s="29" t="s">
        <v>949</v>
      </c>
      <c r="S2346" s="29" t="s">
        <v>949</v>
      </c>
      <c r="T2346" s="29" t="s">
        <v>949</v>
      </c>
      <c r="U2346" s="29" t="s">
        <v>949</v>
      </c>
      <c r="V2346" s="29" t="s">
        <v>949</v>
      </c>
      <c r="W2346" s="29" t="s">
        <v>949</v>
      </c>
      <c r="X2346" s="29" t="s">
        <v>949</v>
      </c>
      <c r="Y2346" s="29" t="s">
        <v>949</v>
      </c>
      <c r="Z2346" s="29" t="s">
        <v>949</v>
      </c>
      <c r="AA2346" s="29" t="s">
        <v>949</v>
      </c>
      <c r="AB2346" s="29" t="s">
        <v>949</v>
      </c>
      <c r="AC2346" s="29" t="s">
        <v>949</v>
      </c>
      <c r="AD2346" s="29" t="s">
        <v>949</v>
      </c>
      <c r="AE2346" s="29" t="s">
        <v>976</v>
      </c>
      <c r="AF2346" s="998" t="s">
        <v>132</v>
      </c>
      <c r="AG2346" s="106"/>
      <c r="AH2346" s="190"/>
      <c r="AI2346" s="998"/>
      <c r="AJ2346" s="998">
        <f t="shared" si="206"/>
        <v>1</v>
      </c>
      <c r="AK2346" s="998">
        <f t="shared" si="204"/>
        <v>1</v>
      </c>
    </row>
    <row r="2347" spans="1:38" ht="16.5">
      <c r="A2347" s="188"/>
      <c r="B2347" s="29">
        <f t="shared" si="203"/>
        <v>2345</v>
      </c>
      <c r="C2347" s="29" t="s">
        <v>3719</v>
      </c>
      <c r="D2347" s="106" t="s">
        <v>3873</v>
      </c>
      <c r="E2347" s="106" t="s">
        <v>3873</v>
      </c>
      <c r="F2347" s="106" t="s">
        <v>947</v>
      </c>
      <c r="G2347" s="1019" t="s">
        <v>3874</v>
      </c>
      <c r="H2347" s="1020" t="s">
        <v>949</v>
      </c>
      <c r="I2347" s="1020" t="s">
        <v>949</v>
      </c>
      <c r="J2347" s="1020" t="s">
        <v>949</v>
      </c>
      <c r="K2347" s="1020" t="s">
        <v>949</v>
      </c>
      <c r="L2347" s="1020" t="s">
        <v>949</v>
      </c>
      <c r="M2347" s="1020" t="s">
        <v>949</v>
      </c>
      <c r="N2347" s="1070" t="s">
        <v>949</v>
      </c>
      <c r="O2347" s="1070" t="s">
        <v>949</v>
      </c>
      <c r="P2347" s="1070" t="s">
        <v>949</v>
      </c>
      <c r="Q2347" s="1070" t="s">
        <v>949</v>
      </c>
      <c r="R2347" s="29" t="s">
        <v>949</v>
      </c>
      <c r="S2347" s="29" t="s">
        <v>949</v>
      </c>
      <c r="T2347" s="29" t="s">
        <v>949</v>
      </c>
      <c r="U2347" s="29" t="s">
        <v>949</v>
      </c>
      <c r="V2347" s="29" t="s">
        <v>949</v>
      </c>
      <c r="W2347" s="29" t="s">
        <v>949</v>
      </c>
      <c r="X2347" s="29" t="s">
        <v>949</v>
      </c>
      <c r="Y2347" s="29" t="s">
        <v>949</v>
      </c>
      <c r="Z2347" s="29" t="s">
        <v>949</v>
      </c>
      <c r="AA2347" s="29" t="s">
        <v>949</v>
      </c>
      <c r="AB2347" s="29" t="s">
        <v>949</v>
      </c>
      <c r="AC2347" s="29" t="s">
        <v>949</v>
      </c>
      <c r="AD2347" s="29" t="s">
        <v>949</v>
      </c>
      <c r="AE2347" s="29" t="s">
        <v>976</v>
      </c>
      <c r="AF2347" s="998" t="s">
        <v>132</v>
      </c>
      <c r="AG2347" s="106"/>
      <c r="AH2347" s="190"/>
      <c r="AI2347" s="998"/>
      <c r="AJ2347" s="998">
        <f t="shared" si="206"/>
        <v>1</v>
      </c>
      <c r="AK2347" s="998">
        <f t="shared" si="204"/>
        <v>1</v>
      </c>
    </row>
    <row r="2348" spans="1:38" s="84" customFormat="1" ht="16.5">
      <c r="A2348" s="229"/>
      <c r="B2348" s="275">
        <f t="shared" si="203"/>
        <v>2346</v>
      </c>
      <c r="C2348" s="647" t="s">
        <v>649</v>
      </c>
      <c r="D2348" s="628" t="s">
        <v>8510</v>
      </c>
      <c r="E2348" s="954" t="s">
        <v>8511</v>
      </c>
      <c r="F2348" s="160" t="s">
        <v>947</v>
      </c>
      <c r="G2348" s="830" t="s">
        <v>8512</v>
      </c>
      <c r="H2348" s="830" t="s">
        <v>949</v>
      </c>
      <c r="I2348" s="830" t="s">
        <v>949</v>
      </c>
      <c r="J2348" s="830" t="s">
        <v>949</v>
      </c>
      <c r="K2348" s="830" t="s">
        <v>949</v>
      </c>
      <c r="L2348" s="830" t="s">
        <v>949</v>
      </c>
      <c r="M2348" s="830" t="s">
        <v>949</v>
      </c>
      <c r="N2348" s="831" t="s">
        <v>949</v>
      </c>
      <c r="O2348" s="831" t="s">
        <v>949</v>
      </c>
      <c r="P2348" s="831" t="s">
        <v>949</v>
      </c>
      <c r="Q2348" s="831" t="s">
        <v>949</v>
      </c>
      <c r="R2348" s="830" t="s">
        <v>949</v>
      </c>
      <c r="S2348" s="648"/>
      <c r="T2348" s="648"/>
      <c r="U2348" s="648"/>
      <c r="V2348" s="648"/>
      <c r="W2348" s="648"/>
      <c r="X2348" s="648"/>
      <c r="Y2348" s="648"/>
      <c r="Z2348" s="648"/>
      <c r="AA2348" s="648"/>
      <c r="AB2348" s="648"/>
      <c r="AC2348" s="648"/>
      <c r="AD2348" s="648"/>
      <c r="AE2348" s="648"/>
      <c r="AF2348" s="275" t="s">
        <v>143</v>
      </c>
      <c r="AG2348" s="648"/>
      <c r="AH2348" s="648"/>
      <c r="AI2348" s="648"/>
      <c r="AJ2348" s="649">
        <f t="shared" si="206"/>
        <v>1</v>
      </c>
      <c r="AK2348" s="84">
        <f t="shared" si="204"/>
        <v>3</v>
      </c>
    </row>
    <row r="2349" spans="1:38" s="84" customFormat="1" ht="16.5">
      <c r="A2349" s="229"/>
      <c r="B2349" s="41">
        <f t="shared" si="203"/>
        <v>2347</v>
      </c>
      <c r="C2349" s="210" t="s">
        <v>649</v>
      </c>
      <c r="D2349" s="248" t="s">
        <v>3150</v>
      </c>
      <c r="E2349" s="7" t="s">
        <v>8511</v>
      </c>
      <c r="F2349" s="158" t="s">
        <v>947</v>
      </c>
      <c r="G2349" s="300" t="s">
        <v>3152</v>
      </c>
      <c r="H2349" s="300" t="s">
        <v>949</v>
      </c>
      <c r="I2349" s="300" t="s">
        <v>949</v>
      </c>
      <c r="J2349" s="300" t="s">
        <v>949</v>
      </c>
      <c r="K2349" s="300" t="s">
        <v>949</v>
      </c>
      <c r="L2349" s="300" t="s">
        <v>949</v>
      </c>
      <c r="M2349" s="300" t="s">
        <v>949</v>
      </c>
      <c r="N2349" s="247" t="s">
        <v>949</v>
      </c>
      <c r="O2349" s="247" t="s">
        <v>949</v>
      </c>
      <c r="P2349" s="247" t="s">
        <v>949</v>
      </c>
      <c r="Q2349" s="247" t="s">
        <v>949</v>
      </c>
      <c r="R2349" s="300" t="s">
        <v>949</v>
      </c>
      <c r="S2349" s="229"/>
      <c r="T2349" s="229"/>
      <c r="U2349" s="229"/>
      <c r="V2349" s="229"/>
      <c r="W2349" s="229"/>
      <c r="X2349" s="229"/>
      <c r="Y2349" s="229"/>
      <c r="Z2349" s="229"/>
      <c r="AA2349" s="229"/>
      <c r="AB2349" s="229"/>
      <c r="AC2349" s="229"/>
      <c r="AD2349" s="229"/>
      <c r="AE2349" s="229"/>
      <c r="AF2349" s="41" t="s">
        <v>143</v>
      </c>
      <c r="AG2349" s="229"/>
      <c r="AH2349" s="229"/>
      <c r="AI2349" s="229"/>
      <c r="AJ2349" s="218">
        <f t="shared" si="206"/>
        <v>1</v>
      </c>
      <c r="AK2349" s="84">
        <f t="shared" si="204"/>
        <v>3</v>
      </c>
    </row>
    <row r="2350" spans="1:38" s="84" customFormat="1" ht="16.5">
      <c r="A2350" s="229"/>
      <c r="B2350" s="41">
        <f t="shared" si="203"/>
        <v>2348</v>
      </c>
      <c r="C2350" s="210" t="s">
        <v>3484</v>
      </c>
      <c r="D2350" s="248" t="s">
        <v>3487</v>
      </c>
      <c r="E2350" s="7" t="s">
        <v>8511</v>
      </c>
      <c r="F2350" s="158" t="s">
        <v>947</v>
      </c>
      <c r="G2350" s="300" t="s">
        <v>8513</v>
      </c>
      <c r="H2350" s="300" t="s">
        <v>949</v>
      </c>
      <c r="I2350" s="300" t="s">
        <v>949</v>
      </c>
      <c r="J2350" s="300" t="s">
        <v>949</v>
      </c>
      <c r="K2350" s="300" t="s">
        <v>949</v>
      </c>
      <c r="L2350" s="300" t="s">
        <v>949</v>
      </c>
      <c r="M2350" s="300" t="s">
        <v>949</v>
      </c>
      <c r="N2350" s="247" t="s">
        <v>949</v>
      </c>
      <c r="O2350" s="247" t="s">
        <v>949</v>
      </c>
      <c r="P2350" s="247" t="s">
        <v>949</v>
      </c>
      <c r="Q2350" s="247" t="s">
        <v>949</v>
      </c>
      <c r="R2350" s="300" t="s">
        <v>949</v>
      </c>
      <c r="S2350" s="229"/>
      <c r="T2350" s="229"/>
      <c r="U2350" s="229"/>
      <c r="V2350" s="229"/>
      <c r="W2350" s="229"/>
      <c r="X2350" s="229"/>
      <c r="Y2350" s="229"/>
      <c r="Z2350" s="229"/>
      <c r="AA2350" s="229"/>
      <c r="AB2350" s="229"/>
      <c r="AC2350" s="229"/>
      <c r="AD2350" s="229"/>
      <c r="AE2350" s="229"/>
      <c r="AF2350" s="41" t="s">
        <v>143</v>
      </c>
      <c r="AG2350" s="229"/>
      <c r="AH2350" s="229"/>
      <c r="AI2350" s="229"/>
      <c r="AJ2350" s="645">
        <f t="shared" si="206"/>
        <v>1</v>
      </c>
      <c r="AK2350" s="84">
        <f t="shared" si="204"/>
        <v>3</v>
      </c>
    </row>
    <row r="2351" spans="1:38" s="84" customFormat="1" ht="16.5">
      <c r="A2351" s="229"/>
      <c r="B2351" s="41">
        <f t="shared" si="203"/>
        <v>2349</v>
      </c>
      <c r="C2351" s="41" t="s">
        <v>657</v>
      </c>
      <c r="D2351" s="158"/>
      <c r="E2351" s="158" t="s">
        <v>8514</v>
      </c>
      <c r="F2351" s="158" t="s">
        <v>947</v>
      </c>
      <c r="G2351" s="41" t="s">
        <v>8515</v>
      </c>
      <c r="H2351" s="158">
        <v>17951.400000000001</v>
      </c>
      <c r="I2351" s="158" t="s">
        <v>949</v>
      </c>
      <c r="J2351" s="158" t="s">
        <v>949</v>
      </c>
      <c r="K2351" s="41" t="s">
        <v>949</v>
      </c>
      <c r="L2351" s="41" t="s">
        <v>5115</v>
      </c>
      <c r="M2351" s="158" t="s">
        <v>949</v>
      </c>
      <c r="N2351" s="158" t="s">
        <v>949</v>
      </c>
      <c r="O2351" s="158" t="s">
        <v>949</v>
      </c>
      <c r="P2351" s="158" t="s">
        <v>949</v>
      </c>
      <c r="Q2351" s="158"/>
      <c r="R2351" s="158" t="s">
        <v>1712</v>
      </c>
      <c r="S2351" s="158" t="s">
        <v>945</v>
      </c>
      <c r="T2351" s="158" t="s">
        <v>945</v>
      </c>
      <c r="U2351" s="251"/>
      <c r="V2351" s="251"/>
      <c r="W2351" s="251"/>
      <c r="X2351" s="251"/>
      <c r="Y2351" s="251"/>
      <c r="Z2351" s="251"/>
      <c r="AA2351" s="251"/>
      <c r="AB2351" s="251"/>
      <c r="AC2351" s="251"/>
      <c r="AD2351" s="251"/>
      <c r="AE2351" s="1119" t="s">
        <v>940</v>
      </c>
      <c r="AF2351" s="1119" t="s">
        <v>623</v>
      </c>
      <c r="AG2351" s="790"/>
      <c r="AH2351" s="229"/>
      <c r="AI2351" s="640"/>
      <c r="AJ2351" s="245">
        <f t="shared" si="206"/>
        <v>0</v>
      </c>
      <c r="AK2351" s="251">
        <f t="shared" si="204"/>
        <v>1</v>
      </c>
    </row>
    <row r="2352" spans="1:38" s="84" customFormat="1" ht="16.5">
      <c r="A2352" s="218"/>
      <c r="B2352" s="41">
        <f t="shared" ref="B2352:B2414" si="207">ROW()-2</f>
        <v>2350</v>
      </c>
      <c r="C2352" s="41" t="s">
        <v>278</v>
      </c>
      <c r="D2352" s="248" t="s">
        <v>1807</v>
      </c>
      <c r="E2352" s="158"/>
      <c r="F2352" s="158" t="str">
        <f>MID(D2352,4,1)</f>
        <v>X</v>
      </c>
      <c r="G2352" s="220" t="s">
        <v>1811</v>
      </c>
      <c r="H2352" s="244" t="s">
        <v>949</v>
      </c>
      <c r="I2352" s="244" t="s">
        <v>949</v>
      </c>
      <c r="J2352" s="244" t="s">
        <v>949</v>
      </c>
      <c r="K2352" s="221" t="s">
        <v>949</v>
      </c>
      <c r="L2352" s="221" t="s">
        <v>949</v>
      </c>
      <c r="M2352" s="221" t="s">
        <v>949</v>
      </c>
      <c r="N2352" s="244" t="s">
        <v>949</v>
      </c>
      <c r="O2352" s="244" t="s">
        <v>949</v>
      </c>
      <c r="P2352" s="244" t="s">
        <v>949</v>
      </c>
      <c r="Q2352" s="244" t="s">
        <v>949</v>
      </c>
      <c r="R2352" s="221" t="s">
        <v>949</v>
      </c>
      <c r="S2352" s="41" t="s">
        <v>949</v>
      </c>
      <c r="T2352" s="41" t="s">
        <v>949</v>
      </c>
      <c r="U2352" s="41"/>
      <c r="V2352" s="41"/>
      <c r="W2352" s="41"/>
      <c r="X2352" s="41"/>
      <c r="Y2352" s="41"/>
      <c r="Z2352" s="41"/>
      <c r="AA2352" s="41"/>
      <c r="AB2352" s="41"/>
      <c r="AC2352" s="41"/>
      <c r="AD2352" s="41"/>
      <c r="AE2352" s="41"/>
      <c r="AF2352" s="41" t="s">
        <v>277</v>
      </c>
      <c r="AG2352" s="218"/>
      <c r="AH2352" s="218"/>
      <c r="AI2352" s="229"/>
      <c r="AJ2352" s="649">
        <f t="shared" si="206"/>
        <v>1</v>
      </c>
      <c r="AK2352" s="84">
        <f t="shared" si="204"/>
        <v>1</v>
      </c>
      <c r="AL2352" s="84" t="e">
        <f>IF($BD1160="X","—",VLOOKUP(E2352,#REF!,4,FALSE))</f>
        <v>#REF!</v>
      </c>
    </row>
    <row r="2353" spans="1:37" s="84" customFormat="1" ht="16.5">
      <c r="A2353" s="229"/>
      <c r="B2353" s="41">
        <f t="shared" si="207"/>
        <v>2351</v>
      </c>
      <c r="C2353" s="281" t="s">
        <v>278</v>
      </c>
      <c r="D2353" s="291" t="s">
        <v>1809</v>
      </c>
      <c r="E2353" s="291"/>
      <c r="F2353" s="291" t="str">
        <f>MID(D2353,4,1)</f>
        <v>X</v>
      </c>
      <c r="G2353" s="281" t="s">
        <v>1811</v>
      </c>
      <c r="H2353" s="247" t="s">
        <v>949</v>
      </c>
      <c r="I2353" s="247" t="s">
        <v>949</v>
      </c>
      <c r="J2353" s="247" t="s">
        <v>949</v>
      </c>
      <c r="K2353" s="220" t="s">
        <v>949</v>
      </c>
      <c r="L2353" s="220" t="s">
        <v>949</v>
      </c>
      <c r="M2353" s="220" t="s">
        <v>949</v>
      </c>
      <c r="N2353" s="247" t="s">
        <v>949</v>
      </c>
      <c r="O2353" s="247" t="s">
        <v>949</v>
      </c>
      <c r="P2353" s="247" t="s">
        <v>949</v>
      </c>
      <c r="Q2353" s="247" t="s">
        <v>949</v>
      </c>
      <c r="R2353" s="221" t="s">
        <v>949</v>
      </c>
      <c r="S2353" s="41" t="s">
        <v>949</v>
      </c>
      <c r="T2353" s="41" t="s">
        <v>949</v>
      </c>
      <c r="U2353" s="229"/>
      <c r="V2353" s="229"/>
      <c r="W2353" s="229"/>
      <c r="X2353" s="229"/>
      <c r="Y2353" s="229"/>
      <c r="Z2353" s="229"/>
      <c r="AA2353" s="229"/>
      <c r="AB2353" s="229"/>
      <c r="AC2353" s="229"/>
      <c r="AD2353" s="229"/>
      <c r="AE2353" s="229"/>
      <c r="AF2353" s="41" t="s">
        <v>277</v>
      </c>
      <c r="AG2353" s="229"/>
      <c r="AH2353" s="229"/>
      <c r="AI2353" s="229"/>
      <c r="AJ2353" s="218">
        <f t="shared" si="206"/>
        <v>1</v>
      </c>
      <c r="AK2353" s="84">
        <f t="shared" si="204"/>
        <v>1</v>
      </c>
    </row>
    <row r="2354" spans="1:37" s="84" customFormat="1" ht="16.5">
      <c r="A2354" s="229"/>
      <c r="B2354" s="41">
        <f t="shared" si="207"/>
        <v>2352</v>
      </c>
      <c r="C2354" s="281" t="s">
        <v>278</v>
      </c>
      <c r="D2354" s="291" t="s">
        <v>8516</v>
      </c>
      <c r="E2354" s="291"/>
      <c r="F2354" s="291" t="str">
        <f>MID(D2354,4,1)</f>
        <v>X</v>
      </c>
      <c r="G2354" s="281" t="s">
        <v>1811</v>
      </c>
      <c r="H2354" s="247" t="s">
        <v>949</v>
      </c>
      <c r="I2354" s="247" t="s">
        <v>949</v>
      </c>
      <c r="J2354" s="247" t="s">
        <v>949</v>
      </c>
      <c r="K2354" s="220" t="s">
        <v>949</v>
      </c>
      <c r="L2354" s="220" t="s">
        <v>949</v>
      </c>
      <c r="M2354" s="220" t="s">
        <v>949</v>
      </c>
      <c r="N2354" s="247" t="s">
        <v>949</v>
      </c>
      <c r="O2354" s="247" t="s">
        <v>949</v>
      </c>
      <c r="P2354" s="247" t="s">
        <v>949</v>
      </c>
      <c r="Q2354" s="247" t="s">
        <v>949</v>
      </c>
      <c r="R2354" s="221" t="s">
        <v>949</v>
      </c>
      <c r="S2354" s="41" t="s">
        <v>949</v>
      </c>
      <c r="T2354" s="41" t="s">
        <v>949</v>
      </c>
      <c r="U2354" s="229"/>
      <c r="V2354" s="229"/>
      <c r="W2354" s="229"/>
      <c r="X2354" s="229"/>
      <c r="Y2354" s="229"/>
      <c r="Z2354" s="229"/>
      <c r="AA2354" s="229"/>
      <c r="AB2354" s="229"/>
      <c r="AC2354" s="229"/>
      <c r="AD2354" s="229"/>
      <c r="AE2354" s="229"/>
      <c r="AF2354" s="41" t="s">
        <v>277</v>
      </c>
      <c r="AG2354" s="229"/>
      <c r="AH2354" s="229"/>
      <c r="AI2354" s="229"/>
      <c r="AJ2354" s="218">
        <f t="shared" si="206"/>
        <v>1</v>
      </c>
      <c r="AK2354" s="84">
        <f t="shared" si="204"/>
        <v>1</v>
      </c>
    </row>
    <row r="2355" spans="1:37" s="84" customFormat="1" ht="16.5">
      <c r="A2355" s="229"/>
      <c r="B2355" s="41">
        <f t="shared" si="207"/>
        <v>2353</v>
      </c>
      <c r="C2355" s="210" t="s">
        <v>4823</v>
      </c>
      <c r="D2355" s="158" t="s">
        <v>8517</v>
      </c>
      <c r="E2355" s="158"/>
      <c r="F2355" s="158" t="s">
        <v>993</v>
      </c>
      <c r="G2355" s="210" t="s">
        <v>8518</v>
      </c>
      <c r="H2355" s="210" t="s">
        <v>949</v>
      </c>
      <c r="I2355" s="210" t="s">
        <v>949</v>
      </c>
      <c r="J2355" s="210" t="s">
        <v>949</v>
      </c>
      <c r="K2355" s="210" t="s">
        <v>949</v>
      </c>
      <c r="L2355" s="210" t="s">
        <v>949</v>
      </c>
      <c r="M2355" s="210" t="s">
        <v>949</v>
      </c>
      <c r="N2355" s="158" t="s">
        <v>949</v>
      </c>
      <c r="O2355" s="158" t="s">
        <v>949</v>
      </c>
      <c r="P2355" s="158" t="s">
        <v>949</v>
      </c>
      <c r="Q2355" s="158" t="s">
        <v>949</v>
      </c>
      <c r="R2355" s="158" t="s">
        <v>986</v>
      </c>
      <c r="S2355" s="251"/>
      <c r="T2355" s="229"/>
      <c r="U2355" s="229"/>
      <c r="V2355" s="229"/>
      <c r="W2355" s="229"/>
      <c r="X2355" s="229"/>
      <c r="Y2355" s="229"/>
      <c r="Z2355" s="229"/>
      <c r="AA2355" s="229"/>
      <c r="AB2355" s="229"/>
      <c r="AC2355" s="229"/>
      <c r="AD2355" s="229"/>
      <c r="AE2355" s="229"/>
      <c r="AF2355" s="229"/>
      <c r="AG2355" s="229"/>
      <c r="AH2355" s="229"/>
      <c r="AI2355" s="229"/>
      <c r="AJ2355" s="218">
        <f t="shared" si="206"/>
        <v>1</v>
      </c>
      <c r="AK2355" s="84">
        <f t="shared" si="204"/>
        <v>1</v>
      </c>
    </row>
    <row r="2356" spans="1:37" s="84" customFormat="1" ht="16.5">
      <c r="A2356" s="229"/>
      <c r="B2356" s="41">
        <f t="shared" si="207"/>
        <v>2354</v>
      </c>
      <c r="C2356" s="158" t="s">
        <v>936</v>
      </c>
      <c r="D2356" s="248" t="s">
        <v>1020</v>
      </c>
      <c r="E2356" s="158"/>
      <c r="F2356" s="158" t="s">
        <v>993</v>
      </c>
      <c r="G2356" s="300" t="s">
        <v>1022</v>
      </c>
      <c r="H2356" s="300" t="s">
        <v>949</v>
      </c>
      <c r="I2356" s="300" t="s">
        <v>949</v>
      </c>
      <c r="J2356" s="300" t="s">
        <v>949</v>
      </c>
      <c r="K2356" s="300" t="s">
        <v>949</v>
      </c>
      <c r="L2356" s="300" t="s">
        <v>949</v>
      </c>
      <c r="M2356" s="300" t="s">
        <v>949</v>
      </c>
      <c r="N2356" s="247" t="s">
        <v>949</v>
      </c>
      <c r="O2356" s="247" t="s">
        <v>949</v>
      </c>
      <c r="P2356" s="247" t="s">
        <v>949</v>
      </c>
      <c r="Q2356" s="247" t="s">
        <v>949</v>
      </c>
      <c r="R2356" s="300" t="s">
        <v>949</v>
      </c>
      <c r="S2356" s="229"/>
      <c r="T2356" s="229"/>
      <c r="U2356" s="229"/>
      <c r="V2356" s="229"/>
      <c r="W2356" s="229"/>
      <c r="X2356" s="229"/>
      <c r="Y2356" s="229"/>
      <c r="Z2356" s="229"/>
      <c r="AA2356" s="229"/>
      <c r="AB2356" s="229"/>
      <c r="AC2356" s="229"/>
      <c r="AD2356" s="229"/>
      <c r="AE2356" s="229"/>
      <c r="AF2356" s="229" t="s">
        <v>473</v>
      </c>
      <c r="AG2356" s="229"/>
      <c r="AH2356" s="229"/>
      <c r="AI2356" s="229"/>
      <c r="AJ2356" s="218">
        <f t="shared" si="206"/>
        <v>1</v>
      </c>
      <c r="AK2356" s="84">
        <f t="shared" si="204"/>
        <v>1</v>
      </c>
    </row>
    <row r="2357" spans="1:37" s="84" customFormat="1" ht="16.5">
      <c r="A2357" s="229"/>
      <c r="B2357" s="41">
        <f t="shared" si="207"/>
        <v>2355</v>
      </c>
      <c r="C2357" s="210" t="s">
        <v>4823</v>
      </c>
      <c r="D2357" s="158" t="s">
        <v>8519</v>
      </c>
      <c r="E2357" s="158"/>
      <c r="F2357" s="158" t="s">
        <v>993</v>
      </c>
      <c r="G2357" s="210" t="s">
        <v>8520</v>
      </c>
      <c r="H2357" s="210" t="s">
        <v>949</v>
      </c>
      <c r="I2357" s="210" t="s">
        <v>949</v>
      </c>
      <c r="J2357" s="210" t="s">
        <v>949</v>
      </c>
      <c r="K2357" s="210" t="s">
        <v>949</v>
      </c>
      <c r="L2357" s="210" t="s">
        <v>949</v>
      </c>
      <c r="M2357" s="210" t="s">
        <v>949</v>
      </c>
      <c r="N2357" s="158" t="s">
        <v>949</v>
      </c>
      <c r="O2357" s="158" t="s">
        <v>949</v>
      </c>
      <c r="P2357" s="158" t="s">
        <v>949</v>
      </c>
      <c r="Q2357" s="158" t="s">
        <v>949</v>
      </c>
      <c r="R2357" s="158" t="s">
        <v>986</v>
      </c>
      <c r="S2357" s="251"/>
      <c r="T2357" s="229"/>
      <c r="U2357" s="229"/>
      <c r="V2357" s="229"/>
      <c r="W2357" s="229"/>
      <c r="X2357" s="229"/>
      <c r="Y2357" s="229"/>
      <c r="Z2357" s="229"/>
      <c r="AA2357" s="229"/>
      <c r="AB2357" s="229"/>
      <c r="AC2357" s="229"/>
      <c r="AD2357" s="229"/>
      <c r="AE2357" s="229"/>
      <c r="AF2357" s="229"/>
      <c r="AG2357" s="229"/>
      <c r="AH2357" s="229"/>
      <c r="AI2357" s="229"/>
      <c r="AJ2357" s="218">
        <f t="shared" si="206"/>
        <v>1</v>
      </c>
      <c r="AK2357" s="84">
        <f t="shared" si="204"/>
        <v>1</v>
      </c>
    </row>
    <row r="2358" spans="1:37" s="84" customFormat="1" ht="16.5">
      <c r="A2358" s="229"/>
      <c r="B2358" s="41">
        <f t="shared" si="207"/>
        <v>2356</v>
      </c>
      <c r="C2358" s="210" t="s">
        <v>4823</v>
      </c>
      <c r="D2358" s="158" t="s">
        <v>8521</v>
      </c>
      <c r="E2358" s="158"/>
      <c r="F2358" s="158" t="s">
        <v>993</v>
      </c>
      <c r="G2358" s="210" t="s">
        <v>8522</v>
      </c>
      <c r="H2358" s="210" t="s">
        <v>949</v>
      </c>
      <c r="I2358" s="210" t="s">
        <v>949</v>
      </c>
      <c r="J2358" s="210" t="s">
        <v>949</v>
      </c>
      <c r="K2358" s="210" t="s">
        <v>949</v>
      </c>
      <c r="L2358" s="210" t="s">
        <v>949</v>
      </c>
      <c r="M2358" s="210" t="s">
        <v>981</v>
      </c>
      <c r="N2358" s="158" t="s">
        <v>949</v>
      </c>
      <c r="O2358" s="158" t="s">
        <v>949</v>
      </c>
      <c r="P2358" s="158" t="s">
        <v>949</v>
      </c>
      <c r="Q2358" s="158" t="s">
        <v>949</v>
      </c>
      <c r="R2358" s="158" t="s">
        <v>986</v>
      </c>
      <c r="S2358" s="251"/>
      <c r="T2358" s="229"/>
      <c r="U2358" s="229"/>
      <c r="V2358" s="229"/>
      <c r="W2358" s="229"/>
      <c r="X2358" s="229"/>
      <c r="Y2358" s="229"/>
      <c r="Z2358" s="229"/>
      <c r="AA2358" s="229"/>
      <c r="AB2358" s="229"/>
      <c r="AC2358" s="229"/>
      <c r="AD2358" s="229"/>
      <c r="AE2358" s="229"/>
      <c r="AF2358" s="229"/>
      <c r="AG2358" s="229"/>
      <c r="AH2358" s="229"/>
      <c r="AI2358" s="229"/>
      <c r="AJ2358" s="218">
        <f t="shared" si="206"/>
        <v>1</v>
      </c>
      <c r="AK2358" s="84">
        <f t="shared" si="204"/>
        <v>1</v>
      </c>
    </row>
    <row r="2359" spans="1:37" s="84" customFormat="1" ht="16.5">
      <c r="A2359" s="229"/>
      <c r="B2359" s="41">
        <f t="shared" si="207"/>
        <v>2357</v>
      </c>
      <c r="C2359" s="210" t="s">
        <v>4823</v>
      </c>
      <c r="D2359" s="158" t="s">
        <v>8523</v>
      </c>
      <c r="E2359" s="158"/>
      <c r="F2359" s="158" t="s">
        <v>993</v>
      </c>
      <c r="G2359" s="210" t="s">
        <v>8524</v>
      </c>
      <c r="H2359" s="210" t="s">
        <v>949</v>
      </c>
      <c r="I2359" s="210" t="s">
        <v>949</v>
      </c>
      <c r="J2359" s="210" t="s">
        <v>949</v>
      </c>
      <c r="K2359" s="210" t="s">
        <v>949</v>
      </c>
      <c r="L2359" s="210" t="s">
        <v>949</v>
      </c>
      <c r="M2359" s="210" t="s">
        <v>949</v>
      </c>
      <c r="N2359" s="158" t="s">
        <v>949</v>
      </c>
      <c r="O2359" s="158" t="s">
        <v>949</v>
      </c>
      <c r="P2359" s="158" t="s">
        <v>949</v>
      </c>
      <c r="Q2359" s="158" t="s">
        <v>949</v>
      </c>
      <c r="R2359" s="210" t="s">
        <v>8525</v>
      </c>
      <c r="S2359" s="229"/>
      <c r="T2359" s="229"/>
      <c r="U2359" s="229"/>
      <c r="V2359" s="229"/>
      <c r="W2359" s="229"/>
      <c r="X2359" s="229"/>
      <c r="Y2359" s="229"/>
      <c r="Z2359" s="229"/>
      <c r="AA2359" s="229"/>
      <c r="AB2359" s="229"/>
      <c r="AC2359" s="229"/>
      <c r="AD2359" s="229"/>
      <c r="AE2359" s="229"/>
      <c r="AF2359" s="229"/>
      <c r="AG2359" s="229"/>
      <c r="AH2359" s="229"/>
      <c r="AI2359" s="229"/>
      <c r="AJ2359" s="218">
        <f t="shared" si="206"/>
        <v>1</v>
      </c>
      <c r="AK2359" s="84">
        <f t="shared" si="204"/>
        <v>1</v>
      </c>
    </row>
    <row r="2360" spans="1:37" s="84" customFormat="1" ht="16.5">
      <c r="A2360" s="229"/>
      <c r="B2360" s="41">
        <f t="shared" si="207"/>
        <v>2358</v>
      </c>
      <c r="C2360" s="158" t="s">
        <v>936</v>
      </c>
      <c r="D2360" s="158" t="s">
        <v>8526</v>
      </c>
      <c r="E2360" s="158"/>
      <c r="F2360" s="158" t="s">
        <v>1244</v>
      </c>
      <c r="G2360" s="210" t="s">
        <v>8527</v>
      </c>
      <c r="H2360" s="210" t="s">
        <v>949</v>
      </c>
      <c r="I2360" s="210" t="s">
        <v>949</v>
      </c>
      <c r="J2360" s="210" t="s">
        <v>949</v>
      </c>
      <c r="K2360" s="210" t="s">
        <v>949</v>
      </c>
      <c r="L2360" s="210" t="s">
        <v>949</v>
      </c>
      <c r="M2360" s="210" t="s">
        <v>949</v>
      </c>
      <c r="N2360" s="158" t="s">
        <v>949</v>
      </c>
      <c r="O2360" s="158" t="s">
        <v>949</v>
      </c>
      <c r="P2360" s="158" t="s">
        <v>949</v>
      </c>
      <c r="Q2360" s="158" t="s">
        <v>949</v>
      </c>
      <c r="R2360" s="210" t="s">
        <v>1247</v>
      </c>
      <c r="S2360" s="229"/>
      <c r="T2360" s="229"/>
      <c r="U2360" s="229"/>
      <c r="V2360" s="229"/>
      <c r="W2360" s="229"/>
      <c r="X2360" s="229"/>
      <c r="Y2360" s="229"/>
      <c r="Z2360" s="229"/>
      <c r="AA2360" s="229"/>
      <c r="AB2360" s="229"/>
      <c r="AC2360" s="229"/>
      <c r="AD2360" s="229"/>
      <c r="AE2360" s="229"/>
      <c r="AF2360" s="41" t="s">
        <v>473</v>
      </c>
      <c r="AG2360" s="229"/>
      <c r="AH2360" s="229"/>
      <c r="AI2360" s="229"/>
      <c r="AJ2360" s="218">
        <f t="shared" si="206"/>
        <v>1</v>
      </c>
      <c r="AK2360" s="84">
        <f t="shared" si="204"/>
        <v>1</v>
      </c>
    </row>
    <row r="2361" spans="1:37" s="84" customFormat="1" ht="16.5">
      <c r="A2361" s="229"/>
      <c r="B2361" s="41">
        <f t="shared" si="207"/>
        <v>2359</v>
      </c>
      <c r="C2361" s="210" t="s">
        <v>5087</v>
      </c>
      <c r="D2361" s="158" t="s">
        <v>8528</v>
      </c>
      <c r="E2361" s="158"/>
      <c r="F2361" s="158" t="s">
        <v>1008</v>
      </c>
      <c r="G2361" s="210" t="s">
        <v>8529</v>
      </c>
      <c r="H2361" s="210" t="s">
        <v>949</v>
      </c>
      <c r="I2361" s="210" t="s">
        <v>949</v>
      </c>
      <c r="J2361" s="210" t="s">
        <v>949</v>
      </c>
      <c r="K2361" s="210" t="s">
        <v>949</v>
      </c>
      <c r="L2361" s="158" t="s">
        <v>949</v>
      </c>
      <c r="M2361" s="158" t="s">
        <v>949</v>
      </c>
      <c r="N2361" s="158" t="s">
        <v>1293</v>
      </c>
      <c r="O2361" s="158" t="s">
        <v>1294</v>
      </c>
      <c r="P2361" s="158" t="s">
        <v>1295</v>
      </c>
      <c r="Q2361" s="158"/>
      <c r="R2361" s="158" t="s">
        <v>949</v>
      </c>
      <c r="S2361" s="229"/>
      <c r="T2361" s="229"/>
      <c r="U2361" s="229"/>
      <c r="V2361" s="229"/>
      <c r="W2361" s="229"/>
      <c r="X2361" s="229"/>
      <c r="Y2361" s="229"/>
      <c r="Z2361" s="229"/>
      <c r="AA2361" s="229"/>
      <c r="AB2361" s="229"/>
      <c r="AC2361" s="229"/>
      <c r="AD2361" s="229"/>
      <c r="AE2361" s="229"/>
      <c r="AF2361" s="229" t="s">
        <v>223</v>
      </c>
      <c r="AG2361" s="229" t="s">
        <v>8530</v>
      </c>
      <c r="AH2361" s="229"/>
      <c r="AI2361" s="229"/>
      <c r="AJ2361" s="218">
        <f t="shared" si="206"/>
        <v>1</v>
      </c>
      <c r="AK2361" s="84">
        <f t="shared" si="204"/>
        <v>1</v>
      </c>
    </row>
    <row r="2362" spans="1:37" s="84" customFormat="1" ht="16.5">
      <c r="A2362" s="229"/>
      <c r="B2362" s="41">
        <f t="shared" si="207"/>
        <v>2360</v>
      </c>
      <c r="C2362" s="210" t="s">
        <v>5087</v>
      </c>
      <c r="D2362" s="158" t="s">
        <v>8531</v>
      </c>
      <c r="E2362" s="158"/>
      <c r="F2362" s="158" t="s">
        <v>1008</v>
      </c>
      <c r="G2362" s="210" t="s">
        <v>5206</v>
      </c>
      <c r="H2362" s="210">
        <v>671.923</v>
      </c>
      <c r="I2362" s="210">
        <v>1</v>
      </c>
      <c r="J2362" s="158">
        <v>1.04</v>
      </c>
      <c r="K2362" s="210">
        <v>0.7</v>
      </c>
      <c r="L2362" s="158" t="s">
        <v>949</v>
      </c>
      <c r="M2362" s="158" t="s">
        <v>981</v>
      </c>
      <c r="N2362" s="158" t="s">
        <v>1148</v>
      </c>
      <c r="O2362" s="158" t="s">
        <v>1149</v>
      </c>
      <c r="P2362" s="106" t="s">
        <v>1132</v>
      </c>
      <c r="Q2362" s="158"/>
      <c r="R2362" s="158" t="s">
        <v>1712</v>
      </c>
      <c r="S2362" s="229"/>
      <c r="T2362" s="229"/>
      <c r="U2362" s="229"/>
      <c r="V2362" s="229"/>
      <c r="W2362" s="229"/>
      <c r="X2362" s="229"/>
      <c r="Y2362" s="229"/>
      <c r="Z2362" s="229"/>
      <c r="AA2362" s="229"/>
      <c r="AB2362" s="229"/>
      <c r="AC2362" s="229"/>
      <c r="AD2362" s="229"/>
      <c r="AE2362" s="229"/>
      <c r="AF2362" s="229" t="s">
        <v>223</v>
      </c>
      <c r="AG2362" s="229"/>
      <c r="AH2362" s="229"/>
      <c r="AI2362" s="229"/>
      <c r="AJ2362" s="218">
        <f t="shared" si="206"/>
        <v>1</v>
      </c>
      <c r="AK2362" s="84">
        <f t="shared" si="204"/>
        <v>1</v>
      </c>
    </row>
    <row r="2363" spans="1:37" s="84" customFormat="1" ht="16.5">
      <c r="A2363" s="229"/>
      <c r="B2363" s="41">
        <f t="shared" si="207"/>
        <v>2361</v>
      </c>
      <c r="C2363" s="210" t="s">
        <v>5087</v>
      </c>
      <c r="D2363" s="158" t="s">
        <v>8532</v>
      </c>
      <c r="E2363" s="158"/>
      <c r="F2363" s="158" t="s">
        <v>1008</v>
      </c>
      <c r="G2363" s="210" t="s">
        <v>5206</v>
      </c>
      <c r="H2363" s="210">
        <v>671.923</v>
      </c>
      <c r="I2363" s="210">
        <v>1</v>
      </c>
      <c r="J2363" s="158">
        <v>1.04</v>
      </c>
      <c r="K2363" s="210">
        <v>0.7</v>
      </c>
      <c r="L2363" s="158" t="s">
        <v>949</v>
      </c>
      <c r="M2363" s="158" t="s">
        <v>8533</v>
      </c>
      <c r="N2363" s="158" t="s">
        <v>1148</v>
      </c>
      <c r="O2363" s="158" t="s">
        <v>1149</v>
      </c>
      <c r="P2363" s="106" t="s">
        <v>1132</v>
      </c>
      <c r="Q2363" s="158"/>
      <c r="R2363" s="158" t="s">
        <v>1712</v>
      </c>
      <c r="S2363" s="229"/>
      <c r="T2363" s="229"/>
      <c r="U2363" s="229"/>
      <c r="V2363" s="229"/>
      <c r="W2363" s="229"/>
      <c r="X2363" s="229"/>
      <c r="Y2363" s="229"/>
      <c r="Z2363" s="229"/>
      <c r="AA2363" s="229"/>
      <c r="AB2363" s="229"/>
      <c r="AC2363" s="229"/>
      <c r="AD2363" s="229"/>
      <c r="AE2363" s="229"/>
      <c r="AF2363" s="229" t="s">
        <v>223</v>
      </c>
      <c r="AG2363" s="229"/>
      <c r="AH2363" s="229"/>
      <c r="AI2363" s="229"/>
      <c r="AJ2363" s="218">
        <f t="shared" si="206"/>
        <v>1</v>
      </c>
      <c r="AK2363" s="84">
        <f t="shared" si="204"/>
        <v>1</v>
      </c>
    </row>
    <row r="2364" spans="1:37" s="84" customFormat="1" ht="16.5">
      <c r="A2364" s="229"/>
      <c r="B2364" s="41">
        <f t="shared" si="207"/>
        <v>2362</v>
      </c>
      <c r="C2364" s="210" t="s">
        <v>5087</v>
      </c>
      <c r="D2364" s="158" t="s">
        <v>8534</v>
      </c>
      <c r="E2364" s="158"/>
      <c r="F2364" s="158" t="s">
        <v>1008</v>
      </c>
      <c r="G2364" s="210" t="s">
        <v>5206</v>
      </c>
      <c r="H2364" s="210">
        <v>671.923</v>
      </c>
      <c r="I2364" s="210">
        <v>1</v>
      </c>
      <c r="J2364" s="158">
        <v>1.04</v>
      </c>
      <c r="K2364" s="210">
        <v>0.7</v>
      </c>
      <c r="L2364" s="158" t="s">
        <v>949</v>
      </c>
      <c r="M2364" s="158" t="s">
        <v>8535</v>
      </c>
      <c r="N2364" s="158" t="s">
        <v>1148</v>
      </c>
      <c r="O2364" s="158" t="s">
        <v>1149</v>
      </c>
      <c r="P2364" s="106" t="s">
        <v>1132</v>
      </c>
      <c r="Q2364" s="158"/>
      <c r="R2364" s="158" t="s">
        <v>1712</v>
      </c>
      <c r="S2364" s="229"/>
      <c r="T2364" s="229"/>
      <c r="U2364" s="229"/>
      <c r="V2364" s="229"/>
      <c r="W2364" s="229"/>
      <c r="X2364" s="229"/>
      <c r="Y2364" s="229"/>
      <c r="Z2364" s="229"/>
      <c r="AA2364" s="229"/>
      <c r="AB2364" s="229"/>
      <c r="AC2364" s="229"/>
      <c r="AD2364" s="229"/>
      <c r="AE2364" s="229"/>
      <c r="AF2364" s="229" t="s">
        <v>223</v>
      </c>
      <c r="AG2364" s="229"/>
      <c r="AH2364" s="229"/>
      <c r="AI2364" s="229"/>
      <c r="AJ2364" s="218">
        <f t="shared" si="206"/>
        <v>1</v>
      </c>
      <c r="AK2364" s="84">
        <f t="shared" ref="AK2364:AK2427" si="208">COUNTIFS(E:E,E2364)</f>
        <v>1</v>
      </c>
    </row>
    <row r="2365" spans="1:37" s="84" customFormat="1" ht="16.5">
      <c r="A2365" s="229"/>
      <c r="B2365" s="41">
        <f t="shared" si="207"/>
        <v>2363</v>
      </c>
      <c r="C2365" s="210" t="s">
        <v>5087</v>
      </c>
      <c r="D2365" s="158" t="s">
        <v>8536</v>
      </c>
      <c r="E2365" s="158"/>
      <c r="F2365" s="158" t="s">
        <v>993</v>
      </c>
      <c r="G2365" s="210" t="s">
        <v>5216</v>
      </c>
      <c r="H2365" s="210" t="s">
        <v>949</v>
      </c>
      <c r="I2365" s="210" t="s">
        <v>949</v>
      </c>
      <c r="J2365" s="210" t="s">
        <v>949</v>
      </c>
      <c r="K2365" s="210" t="s">
        <v>949</v>
      </c>
      <c r="L2365" s="210" t="s">
        <v>949</v>
      </c>
      <c r="M2365" s="210" t="s">
        <v>949</v>
      </c>
      <c r="N2365" s="158" t="s">
        <v>949</v>
      </c>
      <c r="O2365" s="158" t="s">
        <v>949</v>
      </c>
      <c r="P2365" s="158" t="s">
        <v>949</v>
      </c>
      <c r="Q2365" s="158"/>
      <c r="R2365" s="210" t="s">
        <v>5212</v>
      </c>
      <c r="S2365" s="229"/>
      <c r="T2365" s="229"/>
      <c r="U2365" s="229"/>
      <c r="V2365" s="229"/>
      <c r="W2365" s="229"/>
      <c r="X2365" s="229"/>
      <c r="Y2365" s="229"/>
      <c r="Z2365" s="229"/>
      <c r="AA2365" s="229"/>
      <c r="AB2365" s="229"/>
      <c r="AC2365" s="229"/>
      <c r="AD2365" s="229"/>
      <c r="AE2365" s="229"/>
      <c r="AF2365" s="229" t="s">
        <v>223</v>
      </c>
      <c r="AG2365" s="229"/>
      <c r="AH2365" s="229"/>
      <c r="AI2365" s="229"/>
      <c r="AJ2365" s="218">
        <f t="shared" si="206"/>
        <v>1</v>
      </c>
      <c r="AK2365" s="84">
        <f t="shared" si="208"/>
        <v>1</v>
      </c>
    </row>
    <row r="2366" spans="1:37" s="84" customFormat="1" ht="16.5">
      <c r="A2366" s="229"/>
      <c r="B2366" s="41">
        <f t="shared" si="207"/>
        <v>2364</v>
      </c>
      <c r="C2366" s="210" t="s">
        <v>5087</v>
      </c>
      <c r="D2366" s="158" t="s">
        <v>8537</v>
      </c>
      <c r="E2366" s="158"/>
      <c r="F2366" s="158" t="s">
        <v>993</v>
      </c>
      <c r="G2366" s="210" t="s">
        <v>5216</v>
      </c>
      <c r="H2366" s="210" t="s">
        <v>949</v>
      </c>
      <c r="I2366" s="210" t="s">
        <v>949</v>
      </c>
      <c r="J2366" s="210" t="s">
        <v>949</v>
      </c>
      <c r="K2366" s="210" t="s">
        <v>949</v>
      </c>
      <c r="L2366" s="210" t="s">
        <v>949</v>
      </c>
      <c r="M2366" s="210" t="s">
        <v>8533</v>
      </c>
      <c r="N2366" s="158" t="s">
        <v>949</v>
      </c>
      <c r="O2366" s="158" t="s">
        <v>949</v>
      </c>
      <c r="P2366" s="158" t="s">
        <v>949</v>
      </c>
      <c r="Q2366" s="158"/>
      <c r="R2366" s="210" t="s">
        <v>5212</v>
      </c>
      <c r="S2366" s="229"/>
      <c r="T2366" s="229"/>
      <c r="U2366" s="229"/>
      <c r="V2366" s="229"/>
      <c r="W2366" s="229"/>
      <c r="X2366" s="229"/>
      <c r="Y2366" s="229"/>
      <c r="Z2366" s="229"/>
      <c r="AA2366" s="229"/>
      <c r="AB2366" s="229"/>
      <c r="AC2366" s="229"/>
      <c r="AD2366" s="229"/>
      <c r="AE2366" s="229"/>
      <c r="AF2366" s="229" t="s">
        <v>223</v>
      </c>
      <c r="AG2366" s="229"/>
      <c r="AH2366" s="229"/>
      <c r="AI2366" s="229"/>
      <c r="AJ2366" s="218">
        <f t="shared" si="206"/>
        <v>1</v>
      </c>
      <c r="AK2366" s="84">
        <f t="shared" si="208"/>
        <v>1</v>
      </c>
    </row>
    <row r="2367" spans="1:37" s="84" customFormat="1" ht="16.5">
      <c r="A2367" s="229"/>
      <c r="B2367" s="41">
        <f t="shared" si="207"/>
        <v>2365</v>
      </c>
      <c r="C2367" s="210" t="s">
        <v>5087</v>
      </c>
      <c r="D2367" s="158" t="s">
        <v>8538</v>
      </c>
      <c r="E2367" s="158"/>
      <c r="F2367" s="158" t="s">
        <v>993</v>
      </c>
      <c r="G2367" s="210" t="s">
        <v>5216</v>
      </c>
      <c r="H2367" s="210" t="s">
        <v>949</v>
      </c>
      <c r="I2367" s="210" t="s">
        <v>949</v>
      </c>
      <c r="J2367" s="210" t="s">
        <v>949</v>
      </c>
      <c r="K2367" s="210">
        <v>0.14000000000000001</v>
      </c>
      <c r="L2367" s="210" t="s">
        <v>949</v>
      </c>
      <c r="M2367" s="210" t="s">
        <v>8535</v>
      </c>
      <c r="N2367" s="158" t="s">
        <v>949</v>
      </c>
      <c r="O2367" s="158" t="s">
        <v>949</v>
      </c>
      <c r="P2367" s="158" t="s">
        <v>949</v>
      </c>
      <c r="Q2367" s="158"/>
      <c r="R2367" s="210" t="s">
        <v>5212</v>
      </c>
      <c r="S2367" s="229"/>
      <c r="T2367" s="229"/>
      <c r="U2367" s="229"/>
      <c r="V2367" s="229"/>
      <c r="W2367" s="229"/>
      <c r="X2367" s="229"/>
      <c r="Y2367" s="229"/>
      <c r="Z2367" s="229"/>
      <c r="AA2367" s="229"/>
      <c r="AB2367" s="229"/>
      <c r="AC2367" s="229"/>
      <c r="AD2367" s="229"/>
      <c r="AE2367" s="229"/>
      <c r="AF2367" s="229" t="s">
        <v>223</v>
      </c>
      <c r="AG2367" s="229"/>
      <c r="AH2367" s="229"/>
      <c r="AI2367" s="229"/>
      <c r="AJ2367" s="218">
        <f t="shared" si="206"/>
        <v>1</v>
      </c>
      <c r="AK2367" s="84">
        <f t="shared" si="208"/>
        <v>1</v>
      </c>
    </row>
    <row r="2368" spans="1:37" s="84" customFormat="1" ht="16.5">
      <c r="A2368" s="229"/>
      <c r="B2368" s="41">
        <f t="shared" si="207"/>
        <v>2366</v>
      </c>
      <c r="C2368" s="210" t="s">
        <v>466</v>
      </c>
      <c r="D2368" s="158" t="s">
        <v>8539</v>
      </c>
      <c r="E2368" s="158"/>
      <c r="F2368" s="158" t="s">
        <v>1126</v>
      </c>
      <c r="G2368" s="210" t="s">
        <v>8540</v>
      </c>
      <c r="H2368" s="210" t="s">
        <v>949</v>
      </c>
      <c r="I2368" s="210" t="s">
        <v>949</v>
      </c>
      <c r="J2368" s="210" t="s">
        <v>949</v>
      </c>
      <c r="K2368" s="210" t="s">
        <v>949</v>
      </c>
      <c r="L2368" s="210" t="s">
        <v>949</v>
      </c>
      <c r="M2368" s="210" t="s">
        <v>949</v>
      </c>
      <c r="N2368" s="158" t="s">
        <v>949</v>
      </c>
      <c r="O2368" s="158" t="s">
        <v>949</v>
      </c>
      <c r="P2368" s="158" t="s">
        <v>949</v>
      </c>
      <c r="Q2368" s="158"/>
      <c r="R2368" s="210" t="s">
        <v>1923</v>
      </c>
      <c r="S2368" s="229"/>
      <c r="T2368" s="229"/>
      <c r="U2368" s="229"/>
      <c r="V2368" s="229"/>
      <c r="W2368" s="229"/>
      <c r="X2368" s="229"/>
      <c r="Y2368" s="229"/>
      <c r="Z2368" s="229"/>
      <c r="AA2368" s="229"/>
      <c r="AB2368" s="229"/>
      <c r="AC2368" s="229"/>
      <c r="AD2368" s="229"/>
      <c r="AE2368" s="229"/>
      <c r="AF2368" s="229"/>
      <c r="AG2368" s="229"/>
      <c r="AH2368" s="229"/>
      <c r="AI2368" s="229"/>
      <c r="AJ2368" s="218">
        <f t="shared" si="206"/>
        <v>1</v>
      </c>
      <c r="AK2368" s="84">
        <f t="shared" si="208"/>
        <v>1</v>
      </c>
    </row>
    <row r="2369" spans="1:37" s="84" customFormat="1" ht="16.5">
      <c r="A2369" s="229"/>
      <c r="B2369" s="41">
        <f t="shared" si="207"/>
        <v>2367</v>
      </c>
      <c r="C2369" s="210" t="s">
        <v>466</v>
      </c>
      <c r="D2369" s="158" t="s">
        <v>8541</v>
      </c>
      <c r="E2369" s="158"/>
      <c r="F2369" s="158" t="s">
        <v>979</v>
      </c>
      <c r="G2369" s="210" t="s">
        <v>2569</v>
      </c>
      <c r="H2369" s="210" t="s">
        <v>949</v>
      </c>
      <c r="I2369" s="210" t="s">
        <v>949</v>
      </c>
      <c r="J2369" s="210" t="s">
        <v>949</v>
      </c>
      <c r="K2369" s="210" t="s">
        <v>949</v>
      </c>
      <c r="L2369" s="210" t="s">
        <v>949</v>
      </c>
      <c r="M2369" s="210" t="s">
        <v>949</v>
      </c>
      <c r="N2369" s="158" t="s">
        <v>2533</v>
      </c>
      <c r="O2369" s="158" t="s">
        <v>949</v>
      </c>
      <c r="P2369" s="158" t="s">
        <v>949</v>
      </c>
      <c r="Q2369" s="158"/>
      <c r="R2369" s="210" t="s">
        <v>1166</v>
      </c>
      <c r="S2369" s="229"/>
      <c r="T2369" s="229"/>
      <c r="U2369" s="229"/>
      <c r="V2369" s="229"/>
      <c r="W2369" s="229"/>
      <c r="X2369" s="229"/>
      <c r="Y2369" s="229"/>
      <c r="Z2369" s="229"/>
      <c r="AA2369" s="229"/>
      <c r="AB2369" s="229"/>
      <c r="AC2369" s="229"/>
      <c r="AD2369" s="229"/>
      <c r="AE2369" s="229"/>
      <c r="AF2369" s="229"/>
      <c r="AG2369" s="229"/>
      <c r="AH2369" s="229"/>
      <c r="AI2369" s="229"/>
      <c r="AJ2369" s="218">
        <f t="shared" si="206"/>
        <v>1</v>
      </c>
      <c r="AK2369" s="84">
        <f t="shared" si="208"/>
        <v>1</v>
      </c>
    </row>
    <row r="2370" spans="1:37" s="84" customFormat="1" ht="16.5">
      <c r="A2370" s="229"/>
      <c r="B2370" s="41">
        <f t="shared" si="207"/>
        <v>2368</v>
      </c>
      <c r="C2370" s="210" t="s">
        <v>466</v>
      </c>
      <c r="D2370" s="158" t="s">
        <v>8542</v>
      </c>
      <c r="E2370" s="158"/>
      <c r="F2370" s="158" t="s">
        <v>979</v>
      </c>
      <c r="G2370" s="210" t="s">
        <v>8543</v>
      </c>
      <c r="H2370" s="210">
        <v>6445.71</v>
      </c>
      <c r="I2370" s="210" t="s">
        <v>949</v>
      </c>
      <c r="J2370" s="210" t="s">
        <v>949</v>
      </c>
      <c r="K2370" s="210" t="s">
        <v>949</v>
      </c>
      <c r="L2370" s="210" t="s">
        <v>949</v>
      </c>
      <c r="M2370" s="210" t="s">
        <v>949</v>
      </c>
      <c r="N2370" s="158" t="s">
        <v>949</v>
      </c>
      <c r="O2370" s="158" t="s">
        <v>949</v>
      </c>
      <c r="P2370" s="158" t="s">
        <v>949</v>
      </c>
      <c r="Q2370" s="158"/>
      <c r="R2370" s="210" t="s">
        <v>1923</v>
      </c>
      <c r="S2370" s="229"/>
      <c r="T2370" s="229"/>
      <c r="U2370" s="229"/>
      <c r="V2370" s="229"/>
      <c r="W2370" s="229"/>
      <c r="X2370" s="229"/>
      <c r="Y2370" s="229"/>
      <c r="Z2370" s="229"/>
      <c r="AA2370" s="229"/>
      <c r="AB2370" s="229"/>
      <c r="AC2370" s="229"/>
      <c r="AD2370" s="229"/>
      <c r="AE2370" s="229"/>
      <c r="AF2370" s="229"/>
      <c r="AG2370" s="229"/>
      <c r="AH2370" s="229"/>
      <c r="AI2370" s="229"/>
      <c r="AJ2370" s="218">
        <f t="shared" si="206"/>
        <v>1</v>
      </c>
      <c r="AK2370" s="84">
        <f t="shared" si="208"/>
        <v>1</v>
      </c>
    </row>
    <row r="2371" spans="1:37" s="84" customFormat="1" ht="16.5">
      <c r="A2371" s="229"/>
      <c r="B2371" s="41">
        <f t="shared" si="207"/>
        <v>2369</v>
      </c>
      <c r="C2371" s="210" t="s">
        <v>466</v>
      </c>
      <c r="D2371" s="158" t="s">
        <v>8544</v>
      </c>
      <c r="E2371" s="158"/>
      <c r="F2371" s="158" t="s">
        <v>979</v>
      </c>
      <c r="G2371" s="210" t="s">
        <v>8545</v>
      </c>
      <c r="H2371" s="210" t="s">
        <v>949</v>
      </c>
      <c r="I2371" s="210" t="s">
        <v>949</v>
      </c>
      <c r="J2371" s="210" t="s">
        <v>949</v>
      </c>
      <c r="K2371" s="210" t="s">
        <v>949</v>
      </c>
      <c r="L2371" s="210" t="s">
        <v>949</v>
      </c>
      <c r="M2371" s="210" t="s">
        <v>949</v>
      </c>
      <c r="N2371" s="158" t="s">
        <v>8546</v>
      </c>
      <c r="O2371" s="158" t="s">
        <v>949</v>
      </c>
      <c r="P2371" s="158" t="s">
        <v>949</v>
      </c>
      <c r="Q2371" s="158"/>
      <c r="R2371" s="210" t="s">
        <v>1166</v>
      </c>
      <c r="S2371" s="229"/>
      <c r="T2371" s="229"/>
      <c r="U2371" s="229"/>
      <c r="V2371" s="229"/>
      <c r="W2371" s="229"/>
      <c r="X2371" s="229"/>
      <c r="Y2371" s="229"/>
      <c r="Z2371" s="229"/>
      <c r="AA2371" s="229"/>
      <c r="AB2371" s="229"/>
      <c r="AC2371" s="229"/>
      <c r="AD2371" s="229"/>
      <c r="AE2371" s="229"/>
      <c r="AF2371" s="229"/>
      <c r="AG2371" s="229"/>
      <c r="AH2371" s="229"/>
      <c r="AI2371" s="229"/>
      <c r="AJ2371" s="218">
        <f t="shared" si="206"/>
        <v>1</v>
      </c>
      <c r="AK2371" s="84">
        <f t="shared" si="208"/>
        <v>1</v>
      </c>
    </row>
    <row r="2372" spans="1:37" s="84" customFormat="1" ht="16.5">
      <c r="A2372" s="229"/>
      <c r="B2372" s="41">
        <f t="shared" si="207"/>
        <v>2370</v>
      </c>
      <c r="C2372" s="210" t="s">
        <v>466</v>
      </c>
      <c r="D2372" s="158" t="s">
        <v>8547</v>
      </c>
      <c r="E2372" s="158"/>
      <c r="F2372" s="158" t="s">
        <v>979</v>
      </c>
      <c r="G2372" s="210" t="s">
        <v>8548</v>
      </c>
      <c r="H2372" s="210" t="s">
        <v>949</v>
      </c>
      <c r="I2372" s="210" t="s">
        <v>949</v>
      </c>
      <c r="J2372" s="210" t="s">
        <v>949</v>
      </c>
      <c r="K2372" s="210" t="s">
        <v>949</v>
      </c>
      <c r="L2372" s="210" t="s">
        <v>949</v>
      </c>
      <c r="M2372" s="210" t="s">
        <v>949</v>
      </c>
      <c r="N2372" s="158" t="s">
        <v>8546</v>
      </c>
      <c r="O2372" s="158" t="s">
        <v>949</v>
      </c>
      <c r="P2372" s="158" t="s">
        <v>949</v>
      </c>
      <c r="Q2372" s="158"/>
      <c r="R2372" s="210" t="s">
        <v>1166</v>
      </c>
      <c r="S2372" s="229"/>
      <c r="T2372" s="229"/>
      <c r="U2372" s="229"/>
      <c r="V2372" s="229"/>
      <c r="W2372" s="229"/>
      <c r="X2372" s="229"/>
      <c r="Y2372" s="229"/>
      <c r="Z2372" s="229"/>
      <c r="AA2372" s="229"/>
      <c r="AB2372" s="229"/>
      <c r="AC2372" s="229"/>
      <c r="AD2372" s="229"/>
      <c r="AE2372" s="229"/>
      <c r="AF2372" s="229"/>
      <c r="AG2372" s="229"/>
      <c r="AH2372" s="229"/>
      <c r="AI2372" s="229"/>
      <c r="AJ2372" s="218">
        <f t="shared" si="206"/>
        <v>1</v>
      </c>
      <c r="AK2372" s="84">
        <f t="shared" si="208"/>
        <v>1</v>
      </c>
    </row>
    <row r="2373" spans="1:37" s="84" customFormat="1" ht="16.5">
      <c r="A2373" s="229"/>
      <c r="B2373" s="41">
        <f t="shared" si="207"/>
        <v>2371</v>
      </c>
      <c r="C2373" s="210" t="s">
        <v>466</v>
      </c>
      <c r="D2373" s="158" t="s">
        <v>8549</v>
      </c>
      <c r="E2373" s="158"/>
      <c r="F2373" s="158" t="s">
        <v>979</v>
      </c>
      <c r="G2373" s="210" t="s">
        <v>8550</v>
      </c>
      <c r="H2373" s="210" t="s">
        <v>949</v>
      </c>
      <c r="I2373" s="210" t="s">
        <v>949</v>
      </c>
      <c r="J2373" s="210" t="s">
        <v>949</v>
      </c>
      <c r="K2373" s="210" t="s">
        <v>949</v>
      </c>
      <c r="L2373" s="210" t="s">
        <v>949</v>
      </c>
      <c r="M2373" s="210" t="s">
        <v>949</v>
      </c>
      <c r="N2373" s="158" t="s">
        <v>949</v>
      </c>
      <c r="O2373" s="158" t="s">
        <v>949</v>
      </c>
      <c r="P2373" s="158" t="s">
        <v>949</v>
      </c>
      <c r="Q2373" s="158"/>
      <c r="R2373" s="210" t="s">
        <v>1923</v>
      </c>
      <c r="S2373" s="229"/>
      <c r="T2373" s="229"/>
      <c r="U2373" s="229"/>
      <c r="V2373" s="229"/>
      <c r="W2373" s="229"/>
      <c r="X2373" s="229"/>
      <c r="Y2373" s="229"/>
      <c r="Z2373" s="229"/>
      <c r="AA2373" s="229"/>
      <c r="AB2373" s="229"/>
      <c r="AC2373" s="229"/>
      <c r="AD2373" s="229"/>
      <c r="AE2373" s="229"/>
      <c r="AF2373" s="229"/>
      <c r="AG2373" s="229"/>
      <c r="AH2373" s="229"/>
      <c r="AI2373" s="229"/>
      <c r="AJ2373" s="218">
        <f t="shared" si="206"/>
        <v>1</v>
      </c>
      <c r="AK2373" s="84">
        <f t="shared" si="208"/>
        <v>1</v>
      </c>
    </row>
    <row r="2374" spans="1:37" s="84" customFormat="1" ht="16.5">
      <c r="A2374" s="229"/>
      <c r="B2374" s="41">
        <f t="shared" si="207"/>
        <v>2372</v>
      </c>
      <c r="C2374" s="210" t="s">
        <v>466</v>
      </c>
      <c r="D2374" s="158" t="s">
        <v>8551</v>
      </c>
      <c r="E2374" s="158"/>
      <c r="F2374" s="158" t="s">
        <v>1244</v>
      </c>
      <c r="G2374" s="210" t="s">
        <v>8552</v>
      </c>
      <c r="H2374" s="210" t="s">
        <v>949</v>
      </c>
      <c r="I2374" s="210" t="s">
        <v>949</v>
      </c>
      <c r="J2374" s="210" t="s">
        <v>949</v>
      </c>
      <c r="K2374" s="210" t="s">
        <v>949</v>
      </c>
      <c r="L2374" s="210" t="s">
        <v>949</v>
      </c>
      <c r="M2374" s="210" t="s">
        <v>949</v>
      </c>
      <c r="N2374" s="158" t="s">
        <v>949</v>
      </c>
      <c r="O2374" s="158" t="s">
        <v>949</v>
      </c>
      <c r="P2374" s="158" t="s">
        <v>949</v>
      </c>
      <c r="Q2374" s="158"/>
      <c r="R2374" s="210" t="s">
        <v>8553</v>
      </c>
      <c r="S2374" s="229"/>
      <c r="T2374" s="229"/>
      <c r="U2374" s="229"/>
      <c r="V2374" s="229"/>
      <c r="W2374" s="229"/>
      <c r="X2374" s="229"/>
      <c r="Y2374" s="229"/>
      <c r="Z2374" s="229"/>
      <c r="AA2374" s="229"/>
      <c r="AB2374" s="229"/>
      <c r="AC2374" s="229"/>
      <c r="AD2374" s="229"/>
      <c r="AE2374" s="229"/>
      <c r="AF2374" s="229"/>
      <c r="AG2374" s="229"/>
      <c r="AH2374" s="229"/>
      <c r="AI2374" s="229"/>
      <c r="AJ2374" s="218">
        <f t="shared" si="206"/>
        <v>1</v>
      </c>
      <c r="AK2374" s="84">
        <f t="shared" si="208"/>
        <v>1</v>
      </c>
    </row>
    <row r="2375" spans="1:37" s="84" customFormat="1" ht="16.5">
      <c r="A2375" s="229"/>
      <c r="B2375" s="41">
        <f t="shared" si="207"/>
        <v>2373</v>
      </c>
      <c r="C2375" s="210" t="s">
        <v>466</v>
      </c>
      <c r="D2375" s="158" t="s">
        <v>8554</v>
      </c>
      <c r="E2375" s="158"/>
      <c r="F2375" s="158" t="s">
        <v>1244</v>
      </c>
      <c r="G2375" s="210" t="s">
        <v>2428</v>
      </c>
      <c r="H2375" s="210" t="s">
        <v>949</v>
      </c>
      <c r="I2375" s="210" t="s">
        <v>949</v>
      </c>
      <c r="J2375" s="210" t="s">
        <v>949</v>
      </c>
      <c r="K2375" s="210">
        <v>0.82</v>
      </c>
      <c r="L2375" s="210" t="s">
        <v>949</v>
      </c>
      <c r="M2375" s="210" t="s">
        <v>949</v>
      </c>
      <c r="N2375" s="158" t="s">
        <v>949</v>
      </c>
      <c r="O2375" s="158" t="s">
        <v>949</v>
      </c>
      <c r="P2375" s="158" t="s">
        <v>949</v>
      </c>
      <c r="Q2375" s="158"/>
      <c r="R2375" s="158" t="s">
        <v>986</v>
      </c>
      <c r="S2375" s="251"/>
      <c r="T2375" s="229"/>
      <c r="U2375" s="229"/>
      <c r="V2375" s="229"/>
      <c r="W2375" s="229"/>
      <c r="X2375" s="229"/>
      <c r="Y2375" s="229"/>
      <c r="Z2375" s="229"/>
      <c r="AA2375" s="229"/>
      <c r="AB2375" s="229"/>
      <c r="AC2375" s="229"/>
      <c r="AD2375" s="229"/>
      <c r="AE2375" s="229"/>
      <c r="AF2375" s="229"/>
      <c r="AG2375" s="229"/>
      <c r="AH2375" s="229"/>
      <c r="AI2375" s="229"/>
      <c r="AJ2375" s="218">
        <f t="shared" si="206"/>
        <v>1</v>
      </c>
      <c r="AK2375" s="84">
        <f t="shared" si="208"/>
        <v>1</v>
      </c>
    </row>
    <row r="2376" spans="1:37" s="84" customFormat="1" ht="16.5">
      <c r="A2376" s="229"/>
      <c r="B2376" s="41">
        <f t="shared" si="207"/>
        <v>2374</v>
      </c>
      <c r="C2376" s="210" t="s">
        <v>466</v>
      </c>
      <c r="D2376" s="158" t="s">
        <v>8555</v>
      </c>
      <c r="E2376" s="158"/>
      <c r="F2376" s="158" t="s">
        <v>1081</v>
      </c>
      <c r="G2376" s="210" t="s">
        <v>8556</v>
      </c>
      <c r="H2376" s="210" t="s">
        <v>949</v>
      </c>
      <c r="I2376" s="210">
        <v>1</v>
      </c>
      <c r="J2376" s="210" t="s">
        <v>949</v>
      </c>
      <c r="K2376" s="210">
        <v>1.61</v>
      </c>
      <c r="L2376" s="210" t="s">
        <v>949</v>
      </c>
      <c r="M2376" s="210" t="s">
        <v>949</v>
      </c>
      <c r="N2376" s="158" t="s">
        <v>1192</v>
      </c>
      <c r="O2376" s="158" t="s">
        <v>1193</v>
      </c>
      <c r="P2376" s="158" t="s">
        <v>1194</v>
      </c>
      <c r="Q2376" s="158"/>
      <c r="R2376" s="210" t="s">
        <v>1712</v>
      </c>
      <c r="S2376" s="229"/>
      <c r="T2376" s="229"/>
      <c r="U2376" s="229"/>
      <c r="V2376" s="229"/>
      <c r="W2376" s="229"/>
      <c r="X2376" s="229"/>
      <c r="Y2376" s="229"/>
      <c r="Z2376" s="229"/>
      <c r="AA2376" s="229"/>
      <c r="AB2376" s="229"/>
      <c r="AC2376" s="229"/>
      <c r="AD2376" s="229"/>
      <c r="AE2376" s="229"/>
      <c r="AF2376" s="229"/>
      <c r="AG2376" s="229"/>
      <c r="AH2376" s="229"/>
      <c r="AI2376" s="229"/>
      <c r="AJ2376" s="218">
        <f t="shared" si="206"/>
        <v>1</v>
      </c>
      <c r="AK2376" s="84">
        <f t="shared" si="208"/>
        <v>1</v>
      </c>
    </row>
    <row r="2377" spans="1:37" s="84" customFormat="1" ht="16.5">
      <c r="A2377" s="229"/>
      <c r="B2377" s="41">
        <f t="shared" si="207"/>
        <v>2375</v>
      </c>
      <c r="C2377" s="210" t="s">
        <v>466</v>
      </c>
      <c r="D2377" s="158" t="s">
        <v>8557</v>
      </c>
      <c r="E2377" s="158"/>
      <c r="F2377" s="158" t="s">
        <v>1081</v>
      </c>
      <c r="G2377" s="210" t="s">
        <v>8558</v>
      </c>
      <c r="H2377" s="210" t="s">
        <v>949</v>
      </c>
      <c r="I2377" s="210">
        <v>0.1</v>
      </c>
      <c r="J2377" s="210" t="s">
        <v>949</v>
      </c>
      <c r="K2377" s="210" t="s">
        <v>949</v>
      </c>
      <c r="L2377" s="210" t="s">
        <v>949</v>
      </c>
      <c r="M2377" s="210" t="s">
        <v>949</v>
      </c>
      <c r="N2377" s="158" t="s">
        <v>1084</v>
      </c>
      <c r="O2377" s="158" t="s">
        <v>1085</v>
      </c>
      <c r="P2377" s="158" t="s">
        <v>949</v>
      </c>
      <c r="Q2377" s="158"/>
      <c r="R2377" s="210" t="s">
        <v>2040</v>
      </c>
      <c r="S2377" s="229"/>
      <c r="T2377" s="229"/>
      <c r="U2377" s="229"/>
      <c r="V2377" s="229"/>
      <c r="W2377" s="229"/>
      <c r="X2377" s="229"/>
      <c r="Y2377" s="229"/>
      <c r="Z2377" s="229"/>
      <c r="AA2377" s="229"/>
      <c r="AB2377" s="229"/>
      <c r="AC2377" s="229"/>
      <c r="AD2377" s="229"/>
      <c r="AE2377" s="229"/>
      <c r="AF2377" s="229"/>
      <c r="AG2377" s="229"/>
      <c r="AH2377" s="229"/>
      <c r="AI2377" s="229"/>
      <c r="AJ2377" s="218">
        <f t="shared" si="206"/>
        <v>1</v>
      </c>
      <c r="AK2377" s="84">
        <f t="shared" si="208"/>
        <v>1</v>
      </c>
    </row>
    <row r="2378" spans="1:37" s="84" customFormat="1" ht="16.5">
      <c r="A2378" s="229"/>
      <c r="B2378" s="41">
        <f t="shared" si="207"/>
        <v>2376</v>
      </c>
      <c r="C2378" s="210" t="s">
        <v>466</v>
      </c>
      <c r="D2378" s="158" t="s">
        <v>8559</v>
      </c>
      <c r="E2378" s="158"/>
      <c r="F2378" s="158" t="s">
        <v>1008</v>
      </c>
      <c r="G2378" s="210" t="s">
        <v>8560</v>
      </c>
      <c r="H2378" s="210">
        <v>2801.6779999999999</v>
      </c>
      <c r="I2378" s="210" t="s">
        <v>949</v>
      </c>
      <c r="J2378" s="210">
        <v>1.2</v>
      </c>
      <c r="K2378" s="210">
        <v>0.85</v>
      </c>
      <c r="L2378" s="158" t="s">
        <v>949</v>
      </c>
      <c r="M2378" s="158" t="s">
        <v>995</v>
      </c>
      <c r="N2378" s="106" t="s">
        <v>1010</v>
      </c>
      <c r="O2378" s="158" t="s">
        <v>5185</v>
      </c>
      <c r="P2378" s="158" t="s">
        <v>5174</v>
      </c>
      <c r="Q2378" s="106" t="s">
        <v>2451</v>
      </c>
      <c r="R2378" s="158" t="s">
        <v>1142</v>
      </c>
      <c r="S2378" s="229"/>
      <c r="T2378" s="229"/>
      <c r="U2378" s="229"/>
      <c r="V2378" s="229"/>
      <c r="W2378" s="229"/>
      <c r="X2378" s="229"/>
      <c r="Y2378" s="229"/>
      <c r="Z2378" s="229"/>
      <c r="AA2378" s="229"/>
      <c r="AB2378" s="229"/>
      <c r="AC2378" s="229"/>
      <c r="AD2378" s="229"/>
      <c r="AE2378" s="229"/>
      <c r="AF2378" s="229"/>
      <c r="AG2378" s="229"/>
      <c r="AH2378" s="229"/>
      <c r="AI2378" s="229"/>
      <c r="AJ2378" s="218">
        <f t="shared" si="206"/>
        <v>1</v>
      </c>
      <c r="AK2378" s="84">
        <f t="shared" si="208"/>
        <v>1</v>
      </c>
    </row>
    <row r="2379" spans="1:37" s="84" customFormat="1" ht="16.5">
      <c r="A2379" s="229"/>
      <c r="B2379" s="41">
        <f t="shared" si="207"/>
        <v>2377</v>
      </c>
      <c r="C2379" s="210" t="s">
        <v>466</v>
      </c>
      <c r="D2379" s="158" t="s">
        <v>8561</v>
      </c>
      <c r="E2379" s="158"/>
      <c r="F2379" s="158" t="s">
        <v>1008</v>
      </c>
      <c r="G2379" s="210" t="s">
        <v>8562</v>
      </c>
      <c r="H2379" s="210">
        <v>2459.3440000000001</v>
      </c>
      <c r="I2379" s="210" t="s">
        <v>949</v>
      </c>
      <c r="J2379" s="210">
        <v>1.41</v>
      </c>
      <c r="K2379" s="210">
        <v>45.58</v>
      </c>
      <c r="L2379" s="158" t="s">
        <v>949</v>
      </c>
      <c r="M2379" s="158" t="s">
        <v>995</v>
      </c>
      <c r="N2379" s="106" t="s">
        <v>1010</v>
      </c>
      <c r="O2379" s="158" t="s">
        <v>5185</v>
      </c>
      <c r="P2379" s="158" t="s">
        <v>5174</v>
      </c>
      <c r="Q2379" s="106" t="s">
        <v>2451</v>
      </c>
      <c r="R2379" s="158" t="s">
        <v>1142</v>
      </c>
      <c r="S2379" s="229"/>
      <c r="T2379" s="229"/>
      <c r="U2379" s="229"/>
      <c r="V2379" s="229"/>
      <c r="W2379" s="229"/>
      <c r="X2379" s="229"/>
      <c r="Y2379" s="229"/>
      <c r="Z2379" s="229"/>
      <c r="AA2379" s="229"/>
      <c r="AB2379" s="229"/>
      <c r="AC2379" s="229"/>
      <c r="AD2379" s="229"/>
      <c r="AE2379" s="229"/>
      <c r="AF2379" s="229"/>
      <c r="AG2379" s="229"/>
      <c r="AH2379" s="229"/>
      <c r="AI2379" s="229"/>
      <c r="AJ2379" s="218">
        <f t="shared" si="206"/>
        <v>1</v>
      </c>
      <c r="AK2379" s="84">
        <f t="shared" si="208"/>
        <v>1</v>
      </c>
    </row>
    <row r="2380" spans="1:37" s="84" customFormat="1" ht="16.5">
      <c r="A2380" s="229"/>
      <c r="B2380" s="41">
        <f t="shared" si="207"/>
        <v>2378</v>
      </c>
      <c r="C2380" s="210" t="s">
        <v>466</v>
      </c>
      <c r="D2380" s="158" t="s">
        <v>8563</v>
      </c>
      <c r="E2380" s="158"/>
      <c r="F2380" s="158" t="s">
        <v>1008</v>
      </c>
      <c r="G2380" s="210" t="s">
        <v>8564</v>
      </c>
      <c r="H2380" s="210">
        <v>3773.3270000000002</v>
      </c>
      <c r="I2380" s="210" t="s">
        <v>949</v>
      </c>
      <c r="J2380" s="210">
        <v>1.41</v>
      </c>
      <c r="K2380" s="210">
        <v>3.54</v>
      </c>
      <c r="L2380" s="158" t="s">
        <v>949</v>
      </c>
      <c r="M2380" s="158" t="s">
        <v>1083</v>
      </c>
      <c r="N2380" s="158" t="s">
        <v>1293</v>
      </c>
      <c r="O2380" s="158" t="s">
        <v>1294</v>
      </c>
      <c r="P2380" s="158" t="s">
        <v>1295</v>
      </c>
      <c r="Q2380" s="158"/>
      <c r="R2380" s="158" t="s">
        <v>1142</v>
      </c>
      <c r="S2380" s="229"/>
      <c r="T2380" s="229"/>
      <c r="U2380" s="229"/>
      <c r="V2380" s="229"/>
      <c r="W2380" s="229"/>
      <c r="X2380" s="229"/>
      <c r="Y2380" s="229"/>
      <c r="Z2380" s="229"/>
      <c r="AA2380" s="229"/>
      <c r="AB2380" s="229"/>
      <c r="AC2380" s="229"/>
      <c r="AD2380" s="229"/>
      <c r="AE2380" s="229"/>
      <c r="AF2380" s="229"/>
      <c r="AG2380" s="229"/>
      <c r="AH2380" s="229"/>
      <c r="AI2380" s="229"/>
      <c r="AJ2380" s="218">
        <f t="shared" si="206"/>
        <v>1</v>
      </c>
      <c r="AK2380" s="84">
        <f t="shared" si="208"/>
        <v>1</v>
      </c>
    </row>
    <row r="2381" spans="1:37" s="84" customFormat="1" ht="16.5">
      <c r="A2381" s="229"/>
      <c r="B2381" s="41">
        <f t="shared" si="207"/>
        <v>2379</v>
      </c>
      <c r="C2381" s="210" t="s">
        <v>466</v>
      </c>
      <c r="D2381" s="158" t="s">
        <v>8565</v>
      </c>
      <c r="E2381" s="158"/>
      <c r="F2381" s="158" t="s">
        <v>1008</v>
      </c>
      <c r="G2381" s="210" t="s">
        <v>8566</v>
      </c>
      <c r="H2381" s="210">
        <v>1770.0920000000001</v>
      </c>
      <c r="I2381" s="210" t="s">
        <v>949</v>
      </c>
      <c r="J2381" s="210">
        <v>1.41</v>
      </c>
      <c r="K2381" s="210">
        <v>5.67</v>
      </c>
      <c r="L2381" s="158" t="s">
        <v>949</v>
      </c>
      <c r="M2381" s="158" t="s">
        <v>1083</v>
      </c>
      <c r="N2381" s="158" t="s">
        <v>1293</v>
      </c>
      <c r="O2381" s="158" t="s">
        <v>1294</v>
      </c>
      <c r="P2381" s="158" t="s">
        <v>1295</v>
      </c>
      <c r="Q2381" s="158"/>
      <c r="R2381" s="158" t="s">
        <v>1142</v>
      </c>
      <c r="S2381" s="229"/>
      <c r="T2381" s="229"/>
      <c r="U2381" s="229"/>
      <c r="V2381" s="229"/>
      <c r="W2381" s="229"/>
      <c r="X2381" s="229"/>
      <c r="Y2381" s="229"/>
      <c r="Z2381" s="229"/>
      <c r="AA2381" s="229"/>
      <c r="AB2381" s="229"/>
      <c r="AC2381" s="229"/>
      <c r="AD2381" s="229"/>
      <c r="AE2381" s="229"/>
      <c r="AF2381" s="229"/>
      <c r="AG2381" s="229"/>
      <c r="AH2381" s="229"/>
      <c r="AI2381" s="229"/>
      <c r="AJ2381" s="218">
        <f t="shared" si="206"/>
        <v>1</v>
      </c>
      <c r="AK2381" s="84">
        <f t="shared" si="208"/>
        <v>1</v>
      </c>
    </row>
    <row r="2382" spans="1:37" s="84" customFormat="1" ht="16.5">
      <c r="A2382" s="229"/>
      <c r="B2382" s="41">
        <f t="shared" si="207"/>
        <v>2380</v>
      </c>
      <c r="C2382" s="210" t="s">
        <v>466</v>
      </c>
      <c r="D2382" s="158" t="s">
        <v>8567</v>
      </c>
      <c r="E2382" s="158"/>
      <c r="F2382" s="158" t="s">
        <v>1008</v>
      </c>
      <c r="G2382" s="210" t="s">
        <v>8568</v>
      </c>
      <c r="H2382" s="210">
        <v>43656.37</v>
      </c>
      <c r="I2382" s="210" t="s">
        <v>949</v>
      </c>
      <c r="J2382" s="210">
        <v>1.2</v>
      </c>
      <c r="K2382" s="210">
        <v>0.86</v>
      </c>
      <c r="L2382" s="158" t="s">
        <v>949</v>
      </c>
      <c r="M2382" s="158" t="s">
        <v>995</v>
      </c>
      <c r="N2382" s="106" t="s">
        <v>1130</v>
      </c>
      <c r="O2382" s="158" t="s">
        <v>1990</v>
      </c>
      <c r="P2382" s="158" t="s">
        <v>1991</v>
      </c>
      <c r="Q2382" s="106" t="s">
        <v>1133</v>
      </c>
      <c r="R2382" s="158" t="s">
        <v>1142</v>
      </c>
      <c r="S2382" s="229"/>
      <c r="T2382" s="229"/>
      <c r="U2382" s="229"/>
      <c r="V2382" s="229"/>
      <c r="W2382" s="229"/>
      <c r="X2382" s="229"/>
      <c r="Y2382" s="229"/>
      <c r="Z2382" s="229"/>
      <c r="AA2382" s="229"/>
      <c r="AB2382" s="229"/>
      <c r="AC2382" s="229"/>
      <c r="AD2382" s="229"/>
      <c r="AE2382" s="229"/>
      <c r="AF2382" s="229"/>
      <c r="AG2382" s="229"/>
      <c r="AH2382" s="229"/>
      <c r="AI2382" s="229"/>
      <c r="AJ2382" s="218">
        <f t="shared" si="206"/>
        <v>1</v>
      </c>
      <c r="AK2382" s="84">
        <f t="shared" si="208"/>
        <v>1</v>
      </c>
    </row>
    <row r="2383" spans="1:37" s="84" customFormat="1" ht="16.5">
      <c r="A2383" s="229"/>
      <c r="B2383" s="41">
        <f t="shared" si="207"/>
        <v>2381</v>
      </c>
      <c r="C2383" s="210" t="s">
        <v>466</v>
      </c>
      <c r="D2383" s="158" t="s">
        <v>8569</v>
      </c>
      <c r="E2383" s="158"/>
      <c r="F2383" s="158" t="s">
        <v>1008</v>
      </c>
      <c r="G2383" s="210" t="s">
        <v>8570</v>
      </c>
      <c r="H2383" s="210">
        <v>1699.5609999999999</v>
      </c>
      <c r="I2383" s="210" t="s">
        <v>949</v>
      </c>
      <c r="J2383" s="210">
        <v>1.41</v>
      </c>
      <c r="K2383" s="210" t="s">
        <v>949</v>
      </c>
      <c r="L2383" s="158" t="s">
        <v>949</v>
      </c>
      <c r="M2383" s="158" t="s">
        <v>1083</v>
      </c>
      <c r="N2383" s="158" t="s">
        <v>1293</v>
      </c>
      <c r="O2383" s="158" t="s">
        <v>1685</v>
      </c>
      <c r="P2383" s="158" t="s">
        <v>1686</v>
      </c>
      <c r="Q2383" s="158"/>
      <c r="R2383" s="158" t="s">
        <v>1142</v>
      </c>
      <c r="S2383" s="229"/>
      <c r="T2383" s="229"/>
      <c r="U2383" s="229"/>
      <c r="V2383" s="229"/>
      <c r="W2383" s="229"/>
      <c r="X2383" s="229"/>
      <c r="Y2383" s="229"/>
      <c r="Z2383" s="229"/>
      <c r="AA2383" s="229"/>
      <c r="AB2383" s="229"/>
      <c r="AC2383" s="229"/>
      <c r="AD2383" s="229"/>
      <c r="AE2383" s="229"/>
      <c r="AF2383" s="229"/>
      <c r="AG2383" s="229"/>
      <c r="AH2383" s="229"/>
      <c r="AI2383" s="229"/>
      <c r="AJ2383" s="218">
        <f t="shared" si="206"/>
        <v>1</v>
      </c>
      <c r="AK2383" s="84">
        <f t="shared" si="208"/>
        <v>1</v>
      </c>
    </row>
    <row r="2384" spans="1:37" s="84" customFormat="1" ht="16.5">
      <c r="A2384" s="229"/>
      <c r="B2384" s="41">
        <f t="shared" si="207"/>
        <v>2382</v>
      </c>
      <c r="C2384" s="210" t="s">
        <v>466</v>
      </c>
      <c r="D2384" s="158" t="s">
        <v>8571</v>
      </c>
      <c r="E2384" s="158"/>
      <c r="F2384" s="158" t="s">
        <v>1008</v>
      </c>
      <c r="G2384" s="210" t="s">
        <v>8572</v>
      </c>
      <c r="H2384" s="210">
        <v>2737.1109999999999</v>
      </c>
      <c r="I2384" s="210" t="s">
        <v>949</v>
      </c>
      <c r="J2384" s="210">
        <v>1.41</v>
      </c>
      <c r="K2384" s="210" t="s">
        <v>949</v>
      </c>
      <c r="L2384" s="158" t="s">
        <v>949</v>
      </c>
      <c r="M2384" s="158" t="s">
        <v>1083</v>
      </c>
      <c r="N2384" s="158" t="s">
        <v>1293</v>
      </c>
      <c r="O2384" s="158" t="s">
        <v>1685</v>
      </c>
      <c r="P2384" s="158" t="s">
        <v>1686</v>
      </c>
      <c r="Q2384" s="158"/>
      <c r="R2384" s="158" t="s">
        <v>1142</v>
      </c>
      <c r="S2384" s="229"/>
      <c r="T2384" s="229"/>
      <c r="U2384" s="229"/>
      <c r="V2384" s="229"/>
      <c r="W2384" s="229"/>
      <c r="X2384" s="229"/>
      <c r="Y2384" s="229"/>
      <c r="Z2384" s="229"/>
      <c r="AA2384" s="229"/>
      <c r="AB2384" s="229"/>
      <c r="AC2384" s="229"/>
      <c r="AD2384" s="229"/>
      <c r="AE2384" s="229"/>
      <c r="AF2384" s="229"/>
      <c r="AG2384" s="229"/>
      <c r="AH2384" s="229"/>
      <c r="AI2384" s="229"/>
      <c r="AJ2384" s="218">
        <f t="shared" si="206"/>
        <v>1</v>
      </c>
      <c r="AK2384" s="84">
        <f t="shared" si="208"/>
        <v>1</v>
      </c>
    </row>
    <row r="2385" spans="1:37" s="84" customFormat="1" ht="16.5">
      <c r="A2385" s="229"/>
      <c r="B2385" s="41">
        <f t="shared" si="207"/>
        <v>2383</v>
      </c>
      <c r="C2385" s="210" t="s">
        <v>466</v>
      </c>
      <c r="D2385" s="158" t="s">
        <v>8573</v>
      </c>
      <c r="E2385" s="158"/>
      <c r="F2385" s="158" t="s">
        <v>1008</v>
      </c>
      <c r="G2385" s="210" t="s">
        <v>8574</v>
      </c>
      <c r="H2385" s="210">
        <v>54397.62</v>
      </c>
      <c r="I2385" s="210" t="s">
        <v>949</v>
      </c>
      <c r="J2385" s="210">
        <v>1.34</v>
      </c>
      <c r="K2385" s="210" t="s">
        <v>949</v>
      </c>
      <c r="L2385" s="158" t="s">
        <v>949</v>
      </c>
      <c r="M2385" s="158" t="s">
        <v>995</v>
      </c>
      <c r="N2385" s="158" t="s">
        <v>8575</v>
      </c>
      <c r="O2385" s="158" t="s">
        <v>8576</v>
      </c>
      <c r="P2385" s="158" t="s">
        <v>8577</v>
      </c>
      <c r="Q2385" s="158" t="s">
        <v>8578</v>
      </c>
      <c r="R2385" s="158" t="s">
        <v>1712</v>
      </c>
      <c r="S2385" s="229"/>
      <c r="T2385" s="229"/>
      <c r="U2385" s="229"/>
      <c r="V2385" s="229"/>
      <c r="W2385" s="229"/>
      <c r="X2385" s="229"/>
      <c r="Y2385" s="229"/>
      <c r="Z2385" s="229"/>
      <c r="AA2385" s="229"/>
      <c r="AB2385" s="229"/>
      <c r="AC2385" s="229"/>
      <c r="AD2385" s="229"/>
      <c r="AE2385" s="229"/>
      <c r="AF2385" s="229"/>
      <c r="AG2385" s="229"/>
      <c r="AH2385" s="229"/>
      <c r="AI2385" s="229"/>
      <c r="AJ2385" s="218">
        <f t="shared" si="206"/>
        <v>1</v>
      </c>
      <c r="AK2385" s="84">
        <f t="shared" si="208"/>
        <v>1</v>
      </c>
    </row>
    <row r="2386" spans="1:37" s="84" customFormat="1" ht="16.5">
      <c r="A2386" s="229"/>
      <c r="B2386" s="41">
        <f t="shared" si="207"/>
        <v>2384</v>
      </c>
      <c r="C2386" s="210" t="s">
        <v>466</v>
      </c>
      <c r="D2386" s="158" t="s">
        <v>8579</v>
      </c>
      <c r="E2386" s="158"/>
      <c r="F2386" s="158" t="s">
        <v>1008</v>
      </c>
      <c r="G2386" s="210" t="s">
        <v>8580</v>
      </c>
      <c r="H2386" s="210">
        <v>4532.6319999999996</v>
      </c>
      <c r="I2386" s="210" t="s">
        <v>949</v>
      </c>
      <c r="J2386" s="210">
        <v>1.2</v>
      </c>
      <c r="K2386" s="210" t="s">
        <v>949</v>
      </c>
      <c r="L2386" s="158" t="s">
        <v>949</v>
      </c>
      <c r="M2386" s="158" t="s">
        <v>5746</v>
      </c>
      <c r="N2386" s="158" t="s">
        <v>1148</v>
      </c>
      <c r="O2386" s="158" t="s">
        <v>1474</v>
      </c>
      <c r="P2386" s="106" t="s">
        <v>1132</v>
      </c>
      <c r="Q2386" s="158"/>
      <c r="R2386" s="158" t="s">
        <v>1712</v>
      </c>
      <c r="S2386" s="229"/>
      <c r="T2386" s="229"/>
      <c r="U2386" s="229"/>
      <c r="V2386" s="229"/>
      <c r="W2386" s="229"/>
      <c r="X2386" s="229"/>
      <c r="Y2386" s="229"/>
      <c r="Z2386" s="229"/>
      <c r="AA2386" s="229"/>
      <c r="AB2386" s="229"/>
      <c r="AC2386" s="229"/>
      <c r="AD2386" s="229"/>
      <c r="AE2386" s="229"/>
      <c r="AF2386" s="218" t="s">
        <v>90</v>
      </c>
      <c r="AG2386" s="229"/>
      <c r="AH2386" s="229"/>
      <c r="AI2386" s="229"/>
      <c r="AJ2386" s="218">
        <f t="shared" si="206"/>
        <v>1</v>
      </c>
      <c r="AK2386" s="84">
        <f t="shared" si="208"/>
        <v>1</v>
      </c>
    </row>
    <row r="2387" spans="1:37" s="84" customFormat="1" ht="16.5">
      <c r="A2387" s="229"/>
      <c r="B2387" s="41">
        <f t="shared" si="207"/>
        <v>2385</v>
      </c>
      <c r="C2387" s="210" t="s">
        <v>466</v>
      </c>
      <c r="D2387" s="158" t="s">
        <v>8581</v>
      </c>
      <c r="E2387" s="158"/>
      <c r="F2387" s="158" t="s">
        <v>1008</v>
      </c>
      <c r="G2387" s="210" t="s">
        <v>8582</v>
      </c>
      <c r="H2387" s="210">
        <v>4506.9520000000002</v>
      </c>
      <c r="I2387" s="210" t="s">
        <v>949</v>
      </c>
      <c r="J2387" s="210">
        <v>1.2</v>
      </c>
      <c r="K2387" s="210" t="s">
        <v>949</v>
      </c>
      <c r="L2387" s="158" t="s">
        <v>949</v>
      </c>
      <c r="M2387" s="158" t="s">
        <v>5746</v>
      </c>
      <c r="N2387" s="158" t="s">
        <v>1148</v>
      </c>
      <c r="O2387" s="158" t="s">
        <v>1474</v>
      </c>
      <c r="P2387" s="106" t="s">
        <v>1132</v>
      </c>
      <c r="Q2387" s="158"/>
      <c r="R2387" s="158" t="s">
        <v>1712</v>
      </c>
      <c r="S2387" s="229"/>
      <c r="T2387" s="229"/>
      <c r="U2387" s="229"/>
      <c r="V2387" s="229"/>
      <c r="W2387" s="229"/>
      <c r="X2387" s="229"/>
      <c r="Y2387" s="229"/>
      <c r="Z2387" s="229"/>
      <c r="AA2387" s="229"/>
      <c r="AB2387" s="229"/>
      <c r="AC2387" s="229"/>
      <c r="AD2387" s="229"/>
      <c r="AE2387" s="229"/>
      <c r="AF2387" s="229"/>
      <c r="AG2387" s="229"/>
      <c r="AH2387" s="229"/>
      <c r="AI2387" s="229"/>
      <c r="AJ2387" s="218">
        <f t="shared" si="206"/>
        <v>1</v>
      </c>
      <c r="AK2387" s="84">
        <f t="shared" si="208"/>
        <v>1</v>
      </c>
    </row>
    <row r="2388" spans="1:37" s="84" customFormat="1" ht="16.5">
      <c r="A2388" s="229"/>
      <c r="B2388" s="41">
        <f t="shared" si="207"/>
        <v>2386</v>
      </c>
      <c r="C2388" s="210" t="s">
        <v>466</v>
      </c>
      <c r="D2388" s="158" t="s">
        <v>8583</v>
      </c>
      <c r="E2388" s="158"/>
      <c r="F2388" s="158" t="s">
        <v>1008</v>
      </c>
      <c r="G2388" s="210" t="s">
        <v>8584</v>
      </c>
      <c r="H2388" s="210">
        <v>64073.400999999998</v>
      </c>
      <c r="I2388" s="210" t="s">
        <v>949</v>
      </c>
      <c r="J2388" s="210">
        <v>1.04</v>
      </c>
      <c r="K2388" s="210" t="s">
        <v>949</v>
      </c>
      <c r="L2388" s="158" t="s">
        <v>949</v>
      </c>
      <c r="M2388" s="158" t="s">
        <v>981</v>
      </c>
      <c r="N2388" s="158" t="s">
        <v>1148</v>
      </c>
      <c r="O2388" s="158" t="s">
        <v>1474</v>
      </c>
      <c r="P2388" s="106" t="s">
        <v>1132</v>
      </c>
      <c r="Q2388" s="158"/>
      <c r="R2388" s="158" t="s">
        <v>1712</v>
      </c>
      <c r="S2388" s="229"/>
      <c r="T2388" s="229"/>
      <c r="U2388" s="229"/>
      <c r="V2388" s="229"/>
      <c r="W2388" s="229"/>
      <c r="X2388" s="229"/>
      <c r="Y2388" s="229"/>
      <c r="Z2388" s="229"/>
      <c r="AA2388" s="229"/>
      <c r="AB2388" s="229"/>
      <c r="AC2388" s="229"/>
      <c r="AD2388" s="229"/>
      <c r="AE2388" s="229"/>
      <c r="AF2388" s="229"/>
      <c r="AG2388" s="229"/>
      <c r="AH2388" s="229"/>
      <c r="AI2388" s="229"/>
      <c r="AJ2388" s="218">
        <f t="shared" si="206"/>
        <v>1</v>
      </c>
      <c r="AK2388" s="84">
        <f t="shared" si="208"/>
        <v>1</v>
      </c>
    </row>
    <row r="2389" spans="1:37" s="84" customFormat="1" ht="16.5">
      <c r="A2389" s="229"/>
      <c r="B2389" s="41">
        <f t="shared" si="207"/>
        <v>2387</v>
      </c>
      <c r="C2389" s="210" t="s">
        <v>466</v>
      </c>
      <c r="D2389" s="158" t="s">
        <v>8585</v>
      </c>
      <c r="E2389" s="158"/>
      <c r="F2389" s="158" t="s">
        <v>1008</v>
      </c>
      <c r="G2389" s="210" t="s">
        <v>2597</v>
      </c>
      <c r="H2389" s="210">
        <v>688.72</v>
      </c>
      <c r="I2389" s="210" t="s">
        <v>949</v>
      </c>
      <c r="J2389" s="210">
        <v>1.2</v>
      </c>
      <c r="K2389" s="210">
        <v>0.83</v>
      </c>
      <c r="L2389" s="158" t="s">
        <v>949</v>
      </c>
      <c r="M2389" s="158" t="s">
        <v>995</v>
      </c>
      <c r="N2389" s="106" t="s">
        <v>1130</v>
      </c>
      <c r="O2389" s="158" t="s">
        <v>1990</v>
      </c>
      <c r="P2389" s="158" t="s">
        <v>1991</v>
      </c>
      <c r="Q2389" s="106" t="s">
        <v>1133</v>
      </c>
      <c r="R2389" s="158" t="s">
        <v>1142</v>
      </c>
      <c r="S2389" s="229"/>
      <c r="T2389" s="229"/>
      <c r="U2389" s="229"/>
      <c r="V2389" s="229"/>
      <c r="W2389" s="229"/>
      <c r="X2389" s="229"/>
      <c r="Y2389" s="229"/>
      <c r="Z2389" s="229"/>
      <c r="AA2389" s="229"/>
      <c r="AB2389" s="229"/>
      <c r="AC2389" s="229"/>
      <c r="AD2389" s="229"/>
      <c r="AE2389" s="229"/>
      <c r="AF2389" s="229"/>
      <c r="AG2389" s="229"/>
      <c r="AH2389" s="229"/>
      <c r="AI2389" s="229"/>
      <c r="AJ2389" s="218">
        <f t="shared" si="206"/>
        <v>1</v>
      </c>
      <c r="AK2389" s="84">
        <f t="shared" si="208"/>
        <v>1</v>
      </c>
    </row>
    <row r="2390" spans="1:37" s="84" customFormat="1" ht="16.5">
      <c r="A2390" s="229"/>
      <c r="B2390" s="41">
        <f t="shared" si="207"/>
        <v>2388</v>
      </c>
      <c r="C2390" s="210" t="s">
        <v>466</v>
      </c>
      <c r="D2390" s="158" t="s">
        <v>8586</v>
      </c>
      <c r="E2390" s="158"/>
      <c r="F2390" s="158" t="s">
        <v>1008</v>
      </c>
      <c r="G2390" s="210" t="s">
        <v>8587</v>
      </c>
      <c r="H2390" s="210">
        <v>766.43</v>
      </c>
      <c r="I2390" s="210" t="s">
        <v>949</v>
      </c>
      <c r="J2390" s="210">
        <v>1.41</v>
      </c>
      <c r="K2390" s="210" t="s">
        <v>949</v>
      </c>
      <c r="L2390" s="158" t="s">
        <v>949</v>
      </c>
      <c r="M2390" s="158" t="s">
        <v>1083</v>
      </c>
      <c r="N2390" s="158" t="s">
        <v>1293</v>
      </c>
      <c r="O2390" s="158" t="s">
        <v>1294</v>
      </c>
      <c r="P2390" s="158" t="s">
        <v>1295</v>
      </c>
      <c r="Q2390" s="158"/>
      <c r="R2390" s="158" t="s">
        <v>1142</v>
      </c>
      <c r="S2390" s="229"/>
      <c r="T2390" s="229"/>
      <c r="U2390" s="229"/>
      <c r="V2390" s="229"/>
      <c r="W2390" s="229"/>
      <c r="X2390" s="229"/>
      <c r="Y2390" s="229"/>
      <c r="Z2390" s="229"/>
      <c r="AA2390" s="229"/>
      <c r="AB2390" s="229"/>
      <c r="AC2390" s="229"/>
      <c r="AD2390" s="229"/>
      <c r="AE2390" s="229"/>
      <c r="AF2390" s="229"/>
      <c r="AG2390" s="229"/>
      <c r="AH2390" s="229"/>
      <c r="AI2390" s="229"/>
      <c r="AJ2390" s="218">
        <f t="shared" si="206"/>
        <v>1</v>
      </c>
      <c r="AK2390" s="84">
        <f t="shared" si="208"/>
        <v>1</v>
      </c>
    </row>
    <row r="2391" spans="1:37" s="84" customFormat="1" ht="16.5">
      <c r="A2391" s="229"/>
      <c r="B2391" s="41">
        <f t="shared" si="207"/>
        <v>2389</v>
      </c>
      <c r="C2391" s="210" t="s">
        <v>466</v>
      </c>
      <c r="D2391" s="158" t="s">
        <v>8588</v>
      </c>
      <c r="E2391" s="158"/>
      <c r="F2391" s="158" t="s">
        <v>1008</v>
      </c>
      <c r="G2391" s="210" t="s">
        <v>8589</v>
      </c>
      <c r="H2391" s="210" t="s">
        <v>949</v>
      </c>
      <c r="I2391" s="210" t="s">
        <v>949</v>
      </c>
      <c r="J2391" s="210" t="s">
        <v>949</v>
      </c>
      <c r="K2391" s="210" t="s">
        <v>949</v>
      </c>
      <c r="L2391" s="158" t="s">
        <v>949</v>
      </c>
      <c r="M2391" s="158" t="s">
        <v>949</v>
      </c>
      <c r="N2391" s="158" t="s">
        <v>8590</v>
      </c>
      <c r="O2391" s="158" t="s">
        <v>8591</v>
      </c>
      <c r="P2391" s="158" t="s">
        <v>949</v>
      </c>
      <c r="Q2391" s="158"/>
      <c r="R2391" s="158" t="s">
        <v>1705</v>
      </c>
      <c r="S2391" s="229"/>
      <c r="T2391" s="229"/>
      <c r="U2391" s="229"/>
      <c r="V2391" s="229"/>
      <c r="W2391" s="229"/>
      <c r="X2391" s="229"/>
      <c r="Y2391" s="229"/>
      <c r="Z2391" s="229"/>
      <c r="AA2391" s="229"/>
      <c r="AB2391" s="229"/>
      <c r="AC2391" s="229"/>
      <c r="AD2391" s="229"/>
      <c r="AE2391" s="229"/>
      <c r="AF2391" s="229"/>
      <c r="AG2391" s="229"/>
      <c r="AH2391" s="229"/>
      <c r="AI2391" s="229"/>
      <c r="AJ2391" s="218">
        <f t="shared" si="206"/>
        <v>1</v>
      </c>
      <c r="AK2391" s="84">
        <f t="shared" si="208"/>
        <v>1</v>
      </c>
    </row>
    <row r="2392" spans="1:37" s="84" customFormat="1" ht="16.5">
      <c r="A2392" s="229"/>
      <c r="B2392" s="41">
        <f t="shared" si="207"/>
        <v>2390</v>
      </c>
      <c r="C2392" s="210" t="s">
        <v>466</v>
      </c>
      <c r="D2392" s="158" t="s">
        <v>8592</v>
      </c>
      <c r="E2392" s="158"/>
      <c r="F2392" s="158" t="s">
        <v>1008</v>
      </c>
      <c r="G2392" s="210" t="s">
        <v>8593</v>
      </c>
      <c r="H2392" s="210" t="s">
        <v>949</v>
      </c>
      <c r="I2392" s="210" t="s">
        <v>949</v>
      </c>
      <c r="J2392" s="210" t="s">
        <v>949</v>
      </c>
      <c r="K2392" s="210" t="s">
        <v>949</v>
      </c>
      <c r="L2392" s="158" t="s">
        <v>949</v>
      </c>
      <c r="M2392" s="158" t="s">
        <v>949</v>
      </c>
      <c r="N2392" s="158" t="s">
        <v>8590</v>
      </c>
      <c r="O2392" s="158" t="s">
        <v>8591</v>
      </c>
      <c r="P2392" s="158" t="s">
        <v>949</v>
      </c>
      <c r="Q2392" s="158"/>
      <c r="R2392" s="158" t="s">
        <v>1705</v>
      </c>
      <c r="S2392" s="229"/>
      <c r="T2392" s="229"/>
      <c r="U2392" s="229"/>
      <c r="V2392" s="229"/>
      <c r="W2392" s="229"/>
      <c r="X2392" s="229"/>
      <c r="Y2392" s="229"/>
      <c r="Z2392" s="229"/>
      <c r="AA2392" s="229"/>
      <c r="AB2392" s="229"/>
      <c r="AC2392" s="229"/>
      <c r="AD2392" s="229"/>
      <c r="AE2392" s="229"/>
      <c r="AF2392" s="229"/>
      <c r="AG2392" s="229"/>
      <c r="AH2392" s="229"/>
      <c r="AI2392" s="229"/>
      <c r="AJ2392" s="218">
        <f t="shared" si="206"/>
        <v>1</v>
      </c>
      <c r="AK2392" s="84">
        <f t="shared" si="208"/>
        <v>1</v>
      </c>
    </row>
    <row r="2393" spans="1:37" s="84" customFormat="1" ht="16.5">
      <c r="A2393" s="229"/>
      <c r="B2393" s="41">
        <f t="shared" si="207"/>
        <v>2391</v>
      </c>
      <c r="C2393" s="210" t="s">
        <v>466</v>
      </c>
      <c r="D2393" s="158" t="s">
        <v>8594</v>
      </c>
      <c r="E2393" s="158"/>
      <c r="F2393" s="158" t="s">
        <v>1921</v>
      </c>
      <c r="G2393" s="210" t="s">
        <v>8595</v>
      </c>
      <c r="H2393" s="210" t="s">
        <v>949</v>
      </c>
      <c r="I2393" s="210" t="s">
        <v>949</v>
      </c>
      <c r="J2393" s="210" t="s">
        <v>949</v>
      </c>
      <c r="K2393" s="210" t="s">
        <v>949</v>
      </c>
      <c r="L2393" s="210" t="s">
        <v>949</v>
      </c>
      <c r="M2393" s="210" t="s">
        <v>949</v>
      </c>
      <c r="N2393" s="158" t="s">
        <v>949</v>
      </c>
      <c r="O2393" s="158" t="s">
        <v>949</v>
      </c>
      <c r="P2393" s="158" t="s">
        <v>949</v>
      </c>
      <c r="Q2393" s="158"/>
      <c r="R2393" s="210" t="s">
        <v>1923</v>
      </c>
      <c r="S2393" s="229"/>
      <c r="T2393" s="229"/>
      <c r="U2393" s="229"/>
      <c r="V2393" s="229"/>
      <c r="W2393" s="229"/>
      <c r="X2393" s="229"/>
      <c r="Y2393" s="229"/>
      <c r="Z2393" s="229"/>
      <c r="AA2393" s="229"/>
      <c r="AB2393" s="229"/>
      <c r="AC2393" s="229"/>
      <c r="AD2393" s="229"/>
      <c r="AE2393" s="229"/>
      <c r="AF2393" s="229"/>
      <c r="AG2393" s="229"/>
      <c r="AH2393" s="229"/>
      <c r="AI2393" s="229"/>
      <c r="AJ2393" s="218">
        <f t="shared" si="206"/>
        <v>1</v>
      </c>
      <c r="AK2393" s="84">
        <f t="shared" si="208"/>
        <v>1</v>
      </c>
    </row>
    <row r="2394" spans="1:37" s="84" customFormat="1" ht="16.5">
      <c r="A2394" s="229"/>
      <c r="B2394" s="41">
        <f t="shared" si="207"/>
        <v>2392</v>
      </c>
      <c r="C2394" s="210" t="s">
        <v>466</v>
      </c>
      <c r="D2394" s="158" t="s">
        <v>8596</v>
      </c>
      <c r="E2394" s="158"/>
      <c r="F2394" s="158" t="s">
        <v>1048</v>
      </c>
      <c r="G2394" s="210" t="s">
        <v>8597</v>
      </c>
      <c r="H2394" s="210" t="s">
        <v>949</v>
      </c>
      <c r="I2394" s="210" t="s">
        <v>949</v>
      </c>
      <c r="J2394" s="210" t="s">
        <v>949</v>
      </c>
      <c r="K2394" s="210" t="s">
        <v>949</v>
      </c>
      <c r="L2394" s="210" t="s">
        <v>949</v>
      </c>
      <c r="M2394" s="210" t="s">
        <v>949</v>
      </c>
      <c r="N2394" s="158" t="s">
        <v>1051</v>
      </c>
      <c r="O2394" s="158" t="s">
        <v>949</v>
      </c>
      <c r="P2394" s="158" t="s">
        <v>949</v>
      </c>
      <c r="Q2394" s="158"/>
      <c r="R2394" s="210" t="s">
        <v>1068</v>
      </c>
      <c r="S2394" s="229"/>
      <c r="T2394" s="229"/>
      <c r="U2394" s="229"/>
      <c r="V2394" s="229"/>
      <c r="W2394" s="229"/>
      <c r="X2394" s="229"/>
      <c r="Y2394" s="229"/>
      <c r="Z2394" s="229"/>
      <c r="AA2394" s="229"/>
      <c r="AB2394" s="229"/>
      <c r="AC2394" s="229"/>
      <c r="AD2394" s="229"/>
      <c r="AE2394" s="229"/>
      <c r="AF2394" s="229"/>
      <c r="AG2394" s="229"/>
      <c r="AH2394" s="229"/>
      <c r="AI2394" s="229"/>
      <c r="AJ2394" s="218">
        <f t="shared" si="206"/>
        <v>1</v>
      </c>
      <c r="AK2394" s="84">
        <f t="shared" si="208"/>
        <v>1</v>
      </c>
    </row>
    <row r="2395" spans="1:37" s="84" customFormat="1" ht="16.5">
      <c r="A2395" s="229"/>
      <c r="B2395" s="41">
        <f t="shared" si="207"/>
        <v>2393</v>
      </c>
      <c r="C2395" s="210" t="s">
        <v>466</v>
      </c>
      <c r="D2395" s="158" t="s">
        <v>2600</v>
      </c>
      <c r="E2395" s="158"/>
      <c r="F2395" s="158" t="s">
        <v>1048</v>
      </c>
      <c r="G2395" s="210" t="s">
        <v>2602</v>
      </c>
      <c r="H2395" s="210" t="s">
        <v>949</v>
      </c>
      <c r="I2395" s="210" t="s">
        <v>949</v>
      </c>
      <c r="J2395" s="210" t="s">
        <v>949</v>
      </c>
      <c r="K2395" s="210">
        <v>0.18</v>
      </c>
      <c r="L2395" s="210" t="s">
        <v>949</v>
      </c>
      <c r="M2395" s="210" t="s">
        <v>949</v>
      </c>
      <c r="N2395" s="158" t="s">
        <v>949</v>
      </c>
      <c r="O2395" s="158" t="s">
        <v>949</v>
      </c>
      <c r="P2395" s="158" t="s">
        <v>949</v>
      </c>
      <c r="Q2395" s="158"/>
      <c r="R2395" s="210" t="s">
        <v>1068</v>
      </c>
      <c r="S2395" s="229"/>
      <c r="T2395" s="229"/>
      <c r="U2395" s="229"/>
      <c r="V2395" s="229"/>
      <c r="W2395" s="229"/>
      <c r="X2395" s="229"/>
      <c r="Y2395" s="229"/>
      <c r="Z2395" s="229"/>
      <c r="AA2395" s="229"/>
      <c r="AB2395" s="229"/>
      <c r="AC2395" s="229"/>
      <c r="AD2395" s="229"/>
      <c r="AE2395" s="229"/>
      <c r="AF2395" s="229"/>
      <c r="AG2395" s="229"/>
      <c r="AH2395" s="229"/>
      <c r="AI2395" s="229"/>
      <c r="AJ2395" s="218">
        <f t="shared" si="206"/>
        <v>1</v>
      </c>
      <c r="AK2395" s="84">
        <f t="shared" si="208"/>
        <v>1</v>
      </c>
    </row>
    <row r="2396" spans="1:37" s="84" customFormat="1" ht="16.5">
      <c r="A2396" s="229"/>
      <c r="B2396" s="41">
        <f t="shared" si="207"/>
        <v>2394</v>
      </c>
      <c r="C2396" s="210" t="s">
        <v>466</v>
      </c>
      <c r="D2396" s="158" t="s">
        <v>8598</v>
      </c>
      <c r="E2396" s="158"/>
      <c r="F2396" s="158" t="s">
        <v>1048</v>
      </c>
      <c r="G2396" s="210" t="s">
        <v>8599</v>
      </c>
      <c r="H2396" s="210" t="s">
        <v>949</v>
      </c>
      <c r="I2396" s="210" t="s">
        <v>949</v>
      </c>
      <c r="J2396" s="210" t="s">
        <v>949</v>
      </c>
      <c r="K2396" s="210" t="s">
        <v>949</v>
      </c>
      <c r="L2396" s="210" t="s">
        <v>949</v>
      </c>
      <c r="M2396" s="210" t="s">
        <v>949</v>
      </c>
      <c r="N2396" s="158" t="s">
        <v>949</v>
      </c>
      <c r="O2396" s="158" t="s">
        <v>949</v>
      </c>
      <c r="P2396" s="158" t="s">
        <v>949</v>
      </c>
      <c r="Q2396" s="158"/>
      <c r="R2396" s="210" t="s">
        <v>1068</v>
      </c>
      <c r="S2396" s="229"/>
      <c r="T2396" s="229"/>
      <c r="U2396" s="229"/>
      <c r="V2396" s="229"/>
      <c r="W2396" s="229"/>
      <c r="X2396" s="229"/>
      <c r="Y2396" s="229"/>
      <c r="Z2396" s="229"/>
      <c r="AA2396" s="229"/>
      <c r="AB2396" s="229"/>
      <c r="AC2396" s="229"/>
      <c r="AD2396" s="229"/>
      <c r="AE2396" s="229"/>
      <c r="AF2396" s="229"/>
      <c r="AG2396" s="229"/>
      <c r="AH2396" s="229"/>
      <c r="AI2396" s="229"/>
      <c r="AJ2396" s="218">
        <f t="shared" si="206"/>
        <v>1</v>
      </c>
      <c r="AK2396" s="84">
        <f t="shared" si="208"/>
        <v>1</v>
      </c>
    </row>
    <row r="2397" spans="1:37" s="84" customFormat="1" ht="16.5">
      <c r="A2397" s="229"/>
      <c r="B2397" s="41">
        <f t="shared" si="207"/>
        <v>2395</v>
      </c>
      <c r="C2397" s="210" t="s">
        <v>466</v>
      </c>
      <c r="D2397" s="158" t="s">
        <v>8600</v>
      </c>
      <c r="E2397" s="158"/>
      <c r="F2397" s="158" t="s">
        <v>1048</v>
      </c>
      <c r="G2397" s="210" t="s">
        <v>8601</v>
      </c>
      <c r="H2397" s="210" t="s">
        <v>949</v>
      </c>
      <c r="I2397" s="210" t="s">
        <v>949</v>
      </c>
      <c r="J2397" s="210" t="s">
        <v>949</v>
      </c>
      <c r="K2397" s="210" t="s">
        <v>949</v>
      </c>
      <c r="L2397" s="210" t="s">
        <v>949</v>
      </c>
      <c r="M2397" s="210" t="s">
        <v>949</v>
      </c>
      <c r="N2397" s="158" t="s">
        <v>1051</v>
      </c>
      <c r="O2397" s="158" t="s">
        <v>949</v>
      </c>
      <c r="P2397" s="158" t="s">
        <v>949</v>
      </c>
      <c r="Q2397" s="158"/>
      <c r="R2397" s="210" t="s">
        <v>1068</v>
      </c>
      <c r="S2397" s="229"/>
      <c r="T2397" s="229"/>
      <c r="U2397" s="229"/>
      <c r="V2397" s="229"/>
      <c r="W2397" s="229"/>
      <c r="X2397" s="229"/>
      <c r="Y2397" s="229"/>
      <c r="Z2397" s="229"/>
      <c r="AA2397" s="229"/>
      <c r="AB2397" s="229"/>
      <c r="AC2397" s="229"/>
      <c r="AD2397" s="229"/>
      <c r="AE2397" s="229"/>
      <c r="AF2397" s="229"/>
      <c r="AG2397" s="229"/>
      <c r="AH2397" s="229"/>
      <c r="AI2397" s="229"/>
      <c r="AJ2397" s="218">
        <f t="shared" si="206"/>
        <v>1</v>
      </c>
      <c r="AK2397" s="84">
        <f t="shared" si="208"/>
        <v>1</v>
      </c>
    </row>
    <row r="2398" spans="1:37" s="84" customFormat="1" ht="16.5">
      <c r="A2398" s="229"/>
      <c r="B2398" s="41">
        <f t="shared" si="207"/>
        <v>2396</v>
      </c>
      <c r="C2398" s="210" t="s">
        <v>466</v>
      </c>
      <c r="D2398" s="158" t="s">
        <v>8602</v>
      </c>
      <c r="E2398" s="158"/>
      <c r="F2398" s="158" t="s">
        <v>1048</v>
      </c>
      <c r="G2398" s="210" t="s">
        <v>8603</v>
      </c>
      <c r="H2398" s="210" t="s">
        <v>949</v>
      </c>
      <c r="I2398" s="210" t="s">
        <v>949</v>
      </c>
      <c r="J2398" s="210" t="s">
        <v>949</v>
      </c>
      <c r="K2398" s="210" t="s">
        <v>949</v>
      </c>
      <c r="L2398" s="210" t="s">
        <v>949</v>
      </c>
      <c r="M2398" s="210" t="s">
        <v>949</v>
      </c>
      <c r="N2398" s="158" t="s">
        <v>949</v>
      </c>
      <c r="O2398" s="158" t="s">
        <v>949</v>
      </c>
      <c r="P2398" s="158" t="s">
        <v>949</v>
      </c>
      <c r="Q2398" s="158"/>
      <c r="R2398" s="210" t="s">
        <v>1068</v>
      </c>
      <c r="S2398" s="229"/>
      <c r="T2398" s="229"/>
      <c r="U2398" s="229"/>
      <c r="V2398" s="229"/>
      <c r="W2398" s="229"/>
      <c r="X2398" s="229"/>
      <c r="Y2398" s="229"/>
      <c r="Z2398" s="229"/>
      <c r="AA2398" s="229"/>
      <c r="AB2398" s="229"/>
      <c r="AC2398" s="229"/>
      <c r="AD2398" s="229"/>
      <c r="AE2398" s="229"/>
      <c r="AF2398" s="229"/>
      <c r="AG2398" s="229"/>
      <c r="AH2398" s="229"/>
      <c r="AI2398" s="229"/>
      <c r="AJ2398" s="218">
        <f t="shared" si="206"/>
        <v>1</v>
      </c>
      <c r="AK2398" s="84">
        <f t="shared" si="208"/>
        <v>1</v>
      </c>
    </row>
    <row r="2399" spans="1:37" s="84" customFormat="1" ht="16.5">
      <c r="A2399" s="229"/>
      <c r="B2399" s="41">
        <f t="shared" si="207"/>
        <v>2397</v>
      </c>
      <c r="C2399" s="210" t="s">
        <v>466</v>
      </c>
      <c r="D2399" s="158" t="s">
        <v>8604</v>
      </c>
      <c r="E2399" s="158"/>
      <c r="F2399" s="158" t="s">
        <v>1783</v>
      </c>
      <c r="G2399" s="210" t="s">
        <v>8605</v>
      </c>
      <c r="H2399" s="210" t="s">
        <v>949</v>
      </c>
      <c r="I2399" s="210" t="s">
        <v>949</v>
      </c>
      <c r="J2399" s="210" t="s">
        <v>949</v>
      </c>
      <c r="K2399" s="210" t="s">
        <v>949</v>
      </c>
      <c r="L2399" s="210" t="s">
        <v>949</v>
      </c>
      <c r="M2399" s="210" t="s">
        <v>949</v>
      </c>
      <c r="N2399" s="158" t="s">
        <v>949</v>
      </c>
      <c r="O2399" s="158" t="s">
        <v>949</v>
      </c>
      <c r="P2399" s="158" t="s">
        <v>949</v>
      </c>
      <c r="Q2399" s="158"/>
      <c r="R2399" s="210" t="s">
        <v>1712</v>
      </c>
      <c r="S2399" s="229"/>
      <c r="T2399" s="229"/>
      <c r="U2399" s="229"/>
      <c r="V2399" s="229"/>
      <c r="W2399" s="229"/>
      <c r="X2399" s="229"/>
      <c r="Y2399" s="229"/>
      <c r="Z2399" s="229"/>
      <c r="AA2399" s="229"/>
      <c r="AB2399" s="229"/>
      <c r="AC2399" s="229"/>
      <c r="AD2399" s="229"/>
      <c r="AE2399" s="229"/>
      <c r="AF2399" s="229"/>
      <c r="AG2399" s="229"/>
      <c r="AH2399" s="229"/>
      <c r="AI2399" s="229"/>
      <c r="AJ2399" s="218">
        <f t="shared" si="206"/>
        <v>1</v>
      </c>
      <c r="AK2399" s="84">
        <f t="shared" si="208"/>
        <v>1</v>
      </c>
    </row>
    <row r="2400" spans="1:37" s="84" customFormat="1" ht="16.5">
      <c r="A2400" s="229"/>
      <c r="B2400" s="41">
        <f t="shared" si="207"/>
        <v>2398</v>
      </c>
      <c r="C2400" s="210" t="s">
        <v>466</v>
      </c>
      <c r="D2400" s="248" t="s">
        <v>8606</v>
      </c>
      <c r="E2400" s="158"/>
      <c r="F2400" s="158" t="s">
        <v>947</v>
      </c>
      <c r="G2400" s="300" t="s">
        <v>5301</v>
      </c>
      <c r="H2400" s="300" t="s">
        <v>949</v>
      </c>
      <c r="I2400" s="300" t="s">
        <v>949</v>
      </c>
      <c r="J2400" s="300" t="s">
        <v>949</v>
      </c>
      <c r="K2400" s="300" t="s">
        <v>949</v>
      </c>
      <c r="L2400" s="300" t="s">
        <v>949</v>
      </c>
      <c r="M2400" s="300" t="s">
        <v>949</v>
      </c>
      <c r="N2400" s="247" t="s">
        <v>949</v>
      </c>
      <c r="O2400" s="247" t="s">
        <v>949</v>
      </c>
      <c r="P2400" s="247" t="s">
        <v>949</v>
      </c>
      <c r="Q2400" s="247" t="s">
        <v>949</v>
      </c>
      <c r="R2400" s="300" t="s">
        <v>949</v>
      </c>
      <c r="S2400" s="229"/>
      <c r="T2400" s="229"/>
      <c r="U2400" s="229"/>
      <c r="V2400" s="229"/>
      <c r="W2400" s="229"/>
      <c r="X2400" s="229"/>
      <c r="Y2400" s="229"/>
      <c r="Z2400" s="229"/>
      <c r="AA2400" s="229"/>
      <c r="AB2400" s="229"/>
      <c r="AC2400" s="229"/>
      <c r="AD2400" s="229"/>
      <c r="AE2400" s="229"/>
      <c r="AF2400" s="229"/>
      <c r="AG2400" s="229"/>
      <c r="AH2400" s="229"/>
      <c r="AI2400" s="229"/>
      <c r="AJ2400" s="218">
        <f t="shared" si="206"/>
        <v>1</v>
      </c>
      <c r="AK2400" s="84">
        <f t="shared" si="208"/>
        <v>1</v>
      </c>
    </row>
    <row r="2401" spans="1:37" s="84" customFormat="1" ht="16.5">
      <c r="A2401" s="229"/>
      <c r="B2401" s="41">
        <f t="shared" si="207"/>
        <v>2399</v>
      </c>
      <c r="C2401" s="210" t="s">
        <v>466</v>
      </c>
      <c r="D2401" s="248" t="s">
        <v>8607</v>
      </c>
      <c r="E2401" s="158"/>
      <c r="F2401" s="158" t="s">
        <v>947</v>
      </c>
      <c r="G2401" s="300" t="s">
        <v>6778</v>
      </c>
      <c r="H2401" s="300" t="s">
        <v>949</v>
      </c>
      <c r="I2401" s="300" t="s">
        <v>949</v>
      </c>
      <c r="J2401" s="300" t="s">
        <v>949</v>
      </c>
      <c r="K2401" s="300" t="s">
        <v>949</v>
      </c>
      <c r="L2401" s="300" t="s">
        <v>949</v>
      </c>
      <c r="M2401" s="300" t="s">
        <v>949</v>
      </c>
      <c r="N2401" s="247" t="s">
        <v>949</v>
      </c>
      <c r="O2401" s="247" t="s">
        <v>949</v>
      </c>
      <c r="P2401" s="247" t="s">
        <v>949</v>
      </c>
      <c r="Q2401" s="247" t="s">
        <v>949</v>
      </c>
      <c r="R2401" s="300" t="s">
        <v>949</v>
      </c>
      <c r="S2401" s="229"/>
      <c r="T2401" s="229"/>
      <c r="U2401" s="229"/>
      <c r="V2401" s="229"/>
      <c r="W2401" s="229"/>
      <c r="X2401" s="229"/>
      <c r="Y2401" s="229"/>
      <c r="Z2401" s="229"/>
      <c r="AA2401" s="229"/>
      <c r="AB2401" s="229"/>
      <c r="AC2401" s="229"/>
      <c r="AD2401" s="229"/>
      <c r="AE2401" s="229"/>
      <c r="AF2401" s="229"/>
      <c r="AG2401" s="229"/>
      <c r="AH2401" s="229"/>
      <c r="AI2401" s="229"/>
      <c r="AJ2401" s="218">
        <f t="shared" si="206"/>
        <v>1</v>
      </c>
      <c r="AK2401" s="84">
        <f t="shared" si="208"/>
        <v>1</v>
      </c>
    </row>
    <row r="2402" spans="1:37" s="84" customFormat="1" ht="16.5">
      <c r="A2402" s="229"/>
      <c r="B2402" s="41">
        <f t="shared" si="207"/>
        <v>2400</v>
      </c>
      <c r="C2402" s="210" t="s">
        <v>466</v>
      </c>
      <c r="D2402" s="248" t="s">
        <v>8608</v>
      </c>
      <c r="E2402" s="158"/>
      <c r="F2402" s="158" t="s">
        <v>947</v>
      </c>
      <c r="G2402" s="300" t="s">
        <v>8609</v>
      </c>
      <c r="H2402" s="300" t="s">
        <v>949</v>
      </c>
      <c r="I2402" s="300" t="s">
        <v>949</v>
      </c>
      <c r="J2402" s="300" t="s">
        <v>949</v>
      </c>
      <c r="K2402" s="300" t="s">
        <v>949</v>
      </c>
      <c r="L2402" s="300" t="s">
        <v>949</v>
      </c>
      <c r="M2402" s="300" t="s">
        <v>949</v>
      </c>
      <c r="N2402" s="247" t="s">
        <v>949</v>
      </c>
      <c r="O2402" s="247" t="s">
        <v>949</v>
      </c>
      <c r="P2402" s="247" t="s">
        <v>949</v>
      </c>
      <c r="Q2402" s="247" t="s">
        <v>949</v>
      </c>
      <c r="R2402" s="300" t="s">
        <v>949</v>
      </c>
      <c r="S2402" s="229"/>
      <c r="T2402" s="229"/>
      <c r="U2402" s="229"/>
      <c r="V2402" s="229"/>
      <c r="W2402" s="229"/>
      <c r="X2402" s="229"/>
      <c r="Y2402" s="229"/>
      <c r="Z2402" s="229"/>
      <c r="AA2402" s="229"/>
      <c r="AB2402" s="229"/>
      <c r="AC2402" s="229"/>
      <c r="AD2402" s="229"/>
      <c r="AE2402" s="229"/>
      <c r="AF2402" s="229"/>
      <c r="AG2402" s="229"/>
      <c r="AH2402" s="229"/>
      <c r="AI2402" s="229"/>
      <c r="AJ2402" s="218">
        <f t="shared" ref="AJ2402:AJ2465" si="209">COUNTIFS(D:D,D2402)</f>
        <v>1</v>
      </c>
      <c r="AK2402" s="84">
        <f t="shared" si="208"/>
        <v>1</v>
      </c>
    </row>
    <row r="2403" spans="1:37" s="84" customFormat="1" ht="16.5">
      <c r="A2403" s="229"/>
      <c r="B2403" s="41">
        <f t="shared" si="207"/>
        <v>2401</v>
      </c>
      <c r="C2403" s="210" t="s">
        <v>466</v>
      </c>
      <c r="D2403" s="248" t="s">
        <v>8610</v>
      </c>
      <c r="E2403" s="158"/>
      <c r="F2403" s="158" t="s">
        <v>947</v>
      </c>
      <c r="G2403" s="300" t="s">
        <v>8611</v>
      </c>
      <c r="H2403" s="300" t="s">
        <v>949</v>
      </c>
      <c r="I2403" s="300" t="s">
        <v>949</v>
      </c>
      <c r="J2403" s="300" t="s">
        <v>949</v>
      </c>
      <c r="K2403" s="300" t="s">
        <v>949</v>
      </c>
      <c r="L2403" s="300" t="s">
        <v>949</v>
      </c>
      <c r="M2403" s="300" t="s">
        <v>949</v>
      </c>
      <c r="N2403" s="247" t="s">
        <v>949</v>
      </c>
      <c r="O2403" s="247" t="s">
        <v>949</v>
      </c>
      <c r="P2403" s="247" t="s">
        <v>949</v>
      </c>
      <c r="Q2403" s="247" t="s">
        <v>949</v>
      </c>
      <c r="R2403" s="300" t="s">
        <v>949</v>
      </c>
      <c r="S2403" s="229"/>
      <c r="T2403" s="229"/>
      <c r="U2403" s="229"/>
      <c r="V2403" s="229"/>
      <c r="W2403" s="229"/>
      <c r="X2403" s="229"/>
      <c r="Y2403" s="229"/>
      <c r="Z2403" s="229"/>
      <c r="AA2403" s="229"/>
      <c r="AB2403" s="229"/>
      <c r="AC2403" s="229"/>
      <c r="AD2403" s="229"/>
      <c r="AE2403" s="229"/>
      <c r="AF2403" s="229"/>
      <c r="AG2403" s="229"/>
      <c r="AH2403" s="229"/>
      <c r="AI2403" s="229"/>
      <c r="AJ2403" s="218">
        <f t="shared" si="209"/>
        <v>1</v>
      </c>
      <c r="AK2403" s="84">
        <f t="shared" si="208"/>
        <v>1</v>
      </c>
    </row>
    <row r="2404" spans="1:37" s="84" customFormat="1" ht="16.5">
      <c r="A2404" s="229"/>
      <c r="B2404" s="41">
        <f t="shared" si="207"/>
        <v>2402</v>
      </c>
      <c r="C2404" s="210" t="s">
        <v>466</v>
      </c>
      <c r="D2404" s="248" t="s">
        <v>8612</v>
      </c>
      <c r="E2404" s="158"/>
      <c r="F2404" s="158" t="s">
        <v>947</v>
      </c>
      <c r="G2404" s="300" t="s">
        <v>8613</v>
      </c>
      <c r="H2404" s="300" t="s">
        <v>949</v>
      </c>
      <c r="I2404" s="300" t="s">
        <v>949</v>
      </c>
      <c r="J2404" s="300" t="s">
        <v>949</v>
      </c>
      <c r="K2404" s="300" t="s">
        <v>949</v>
      </c>
      <c r="L2404" s="300" t="s">
        <v>949</v>
      </c>
      <c r="M2404" s="300" t="s">
        <v>949</v>
      </c>
      <c r="N2404" s="247" t="s">
        <v>949</v>
      </c>
      <c r="O2404" s="247" t="s">
        <v>949</v>
      </c>
      <c r="P2404" s="247" t="s">
        <v>949</v>
      </c>
      <c r="Q2404" s="247" t="s">
        <v>949</v>
      </c>
      <c r="R2404" s="300" t="s">
        <v>949</v>
      </c>
      <c r="S2404" s="229"/>
      <c r="T2404" s="229"/>
      <c r="U2404" s="229"/>
      <c r="V2404" s="229"/>
      <c r="W2404" s="229"/>
      <c r="X2404" s="229"/>
      <c r="Y2404" s="229"/>
      <c r="Z2404" s="229"/>
      <c r="AA2404" s="229"/>
      <c r="AB2404" s="229"/>
      <c r="AC2404" s="229"/>
      <c r="AD2404" s="229"/>
      <c r="AE2404" s="229"/>
      <c r="AF2404" s="229"/>
      <c r="AG2404" s="229"/>
      <c r="AH2404" s="229"/>
      <c r="AI2404" s="229"/>
      <c r="AJ2404" s="218">
        <f t="shared" si="209"/>
        <v>1</v>
      </c>
      <c r="AK2404" s="84">
        <f t="shared" si="208"/>
        <v>1</v>
      </c>
    </row>
    <row r="2405" spans="1:37" s="84" customFormat="1" ht="16.5">
      <c r="A2405" s="229"/>
      <c r="B2405" s="41">
        <f t="shared" si="207"/>
        <v>2403</v>
      </c>
      <c r="C2405" s="210" t="s">
        <v>466</v>
      </c>
      <c r="D2405" s="248" t="s">
        <v>8614</v>
      </c>
      <c r="E2405" s="158"/>
      <c r="F2405" s="158" t="s">
        <v>947</v>
      </c>
      <c r="G2405" s="300" t="s">
        <v>8615</v>
      </c>
      <c r="H2405" s="300" t="s">
        <v>949</v>
      </c>
      <c r="I2405" s="300" t="s">
        <v>949</v>
      </c>
      <c r="J2405" s="300" t="s">
        <v>949</v>
      </c>
      <c r="K2405" s="300" t="s">
        <v>949</v>
      </c>
      <c r="L2405" s="300" t="s">
        <v>949</v>
      </c>
      <c r="M2405" s="300" t="s">
        <v>949</v>
      </c>
      <c r="N2405" s="247" t="s">
        <v>949</v>
      </c>
      <c r="O2405" s="247" t="s">
        <v>949</v>
      </c>
      <c r="P2405" s="247" t="s">
        <v>949</v>
      </c>
      <c r="Q2405" s="247" t="s">
        <v>949</v>
      </c>
      <c r="R2405" s="300" t="s">
        <v>949</v>
      </c>
      <c r="S2405" s="229"/>
      <c r="T2405" s="229"/>
      <c r="U2405" s="229"/>
      <c r="V2405" s="229"/>
      <c r="W2405" s="229"/>
      <c r="X2405" s="229"/>
      <c r="Y2405" s="229"/>
      <c r="Z2405" s="229"/>
      <c r="AA2405" s="229"/>
      <c r="AB2405" s="229"/>
      <c r="AC2405" s="229"/>
      <c r="AD2405" s="229"/>
      <c r="AE2405" s="229"/>
      <c r="AF2405" s="229"/>
      <c r="AG2405" s="229"/>
      <c r="AH2405" s="229"/>
      <c r="AI2405" s="229"/>
      <c r="AJ2405" s="218">
        <f t="shared" si="209"/>
        <v>1</v>
      </c>
      <c r="AK2405" s="84">
        <f t="shared" si="208"/>
        <v>1</v>
      </c>
    </row>
    <row r="2406" spans="1:37" s="84" customFormat="1" ht="16.5">
      <c r="A2406" s="229"/>
      <c r="B2406" s="41">
        <f t="shared" si="207"/>
        <v>2404</v>
      </c>
      <c r="C2406" s="210" t="s">
        <v>466</v>
      </c>
      <c r="D2406" s="248" t="s">
        <v>8616</v>
      </c>
      <c r="E2406" s="158"/>
      <c r="F2406" s="158" t="s">
        <v>947</v>
      </c>
      <c r="G2406" s="300" t="s">
        <v>8617</v>
      </c>
      <c r="H2406" s="300" t="s">
        <v>949</v>
      </c>
      <c r="I2406" s="300" t="s">
        <v>949</v>
      </c>
      <c r="J2406" s="300" t="s">
        <v>949</v>
      </c>
      <c r="K2406" s="300" t="s">
        <v>949</v>
      </c>
      <c r="L2406" s="300" t="s">
        <v>949</v>
      </c>
      <c r="M2406" s="300" t="s">
        <v>949</v>
      </c>
      <c r="N2406" s="247" t="s">
        <v>949</v>
      </c>
      <c r="O2406" s="247" t="s">
        <v>949</v>
      </c>
      <c r="P2406" s="247" t="s">
        <v>949</v>
      </c>
      <c r="Q2406" s="247" t="s">
        <v>949</v>
      </c>
      <c r="R2406" s="300" t="s">
        <v>949</v>
      </c>
      <c r="S2406" s="229"/>
      <c r="T2406" s="229"/>
      <c r="U2406" s="229"/>
      <c r="V2406" s="229"/>
      <c r="W2406" s="229"/>
      <c r="X2406" s="229"/>
      <c r="Y2406" s="229"/>
      <c r="Z2406" s="229"/>
      <c r="AA2406" s="229"/>
      <c r="AB2406" s="229"/>
      <c r="AC2406" s="229"/>
      <c r="AD2406" s="229"/>
      <c r="AE2406" s="229"/>
      <c r="AF2406" s="229"/>
      <c r="AG2406" s="229"/>
      <c r="AH2406" s="229"/>
      <c r="AI2406" s="229"/>
      <c r="AJ2406" s="218">
        <f t="shared" si="209"/>
        <v>1</v>
      </c>
      <c r="AK2406" s="84">
        <f t="shared" si="208"/>
        <v>1</v>
      </c>
    </row>
    <row r="2407" spans="1:37" s="84" customFormat="1" ht="16.5">
      <c r="A2407" s="229"/>
      <c r="B2407" s="41">
        <f t="shared" si="207"/>
        <v>2405</v>
      </c>
      <c r="C2407" s="210" t="s">
        <v>466</v>
      </c>
      <c r="D2407" s="248" t="s">
        <v>8618</v>
      </c>
      <c r="E2407" s="158"/>
      <c r="F2407" s="158" t="s">
        <v>947</v>
      </c>
      <c r="G2407" s="300" t="s">
        <v>8619</v>
      </c>
      <c r="H2407" s="300" t="s">
        <v>949</v>
      </c>
      <c r="I2407" s="300" t="s">
        <v>949</v>
      </c>
      <c r="J2407" s="300" t="s">
        <v>949</v>
      </c>
      <c r="K2407" s="300" t="s">
        <v>949</v>
      </c>
      <c r="L2407" s="300" t="s">
        <v>949</v>
      </c>
      <c r="M2407" s="300" t="s">
        <v>949</v>
      </c>
      <c r="N2407" s="247" t="s">
        <v>949</v>
      </c>
      <c r="O2407" s="247" t="s">
        <v>949</v>
      </c>
      <c r="P2407" s="247" t="s">
        <v>949</v>
      </c>
      <c r="Q2407" s="247" t="s">
        <v>949</v>
      </c>
      <c r="R2407" s="300" t="s">
        <v>949</v>
      </c>
      <c r="S2407" s="229"/>
      <c r="T2407" s="229"/>
      <c r="U2407" s="229"/>
      <c r="V2407" s="229"/>
      <c r="W2407" s="229"/>
      <c r="X2407" s="229"/>
      <c r="Y2407" s="229"/>
      <c r="Z2407" s="229"/>
      <c r="AA2407" s="229"/>
      <c r="AB2407" s="229"/>
      <c r="AC2407" s="229"/>
      <c r="AD2407" s="229"/>
      <c r="AE2407" s="229"/>
      <c r="AF2407" s="229"/>
      <c r="AG2407" s="229"/>
      <c r="AH2407" s="229"/>
      <c r="AI2407" s="229"/>
      <c r="AJ2407" s="218">
        <f t="shared" si="209"/>
        <v>1</v>
      </c>
      <c r="AK2407" s="84">
        <f t="shared" si="208"/>
        <v>1</v>
      </c>
    </row>
    <row r="2408" spans="1:37" s="84" customFormat="1" ht="16.5">
      <c r="A2408" s="229"/>
      <c r="B2408" s="41">
        <f t="shared" si="207"/>
        <v>2406</v>
      </c>
      <c r="C2408" s="210" t="s">
        <v>466</v>
      </c>
      <c r="D2408" s="248" t="s">
        <v>8620</v>
      </c>
      <c r="E2408" s="158"/>
      <c r="F2408" s="158" t="s">
        <v>947</v>
      </c>
      <c r="G2408" s="300" t="s">
        <v>8621</v>
      </c>
      <c r="H2408" s="300" t="s">
        <v>949</v>
      </c>
      <c r="I2408" s="300" t="s">
        <v>949</v>
      </c>
      <c r="J2408" s="300" t="s">
        <v>949</v>
      </c>
      <c r="K2408" s="300" t="s">
        <v>949</v>
      </c>
      <c r="L2408" s="300" t="s">
        <v>949</v>
      </c>
      <c r="M2408" s="300" t="s">
        <v>949</v>
      </c>
      <c r="N2408" s="247" t="s">
        <v>949</v>
      </c>
      <c r="O2408" s="247" t="s">
        <v>949</v>
      </c>
      <c r="P2408" s="247" t="s">
        <v>949</v>
      </c>
      <c r="Q2408" s="247" t="s">
        <v>949</v>
      </c>
      <c r="R2408" s="300" t="s">
        <v>949</v>
      </c>
      <c r="S2408" s="229"/>
      <c r="T2408" s="229"/>
      <c r="U2408" s="229"/>
      <c r="V2408" s="229"/>
      <c r="W2408" s="229"/>
      <c r="X2408" s="229"/>
      <c r="Y2408" s="229"/>
      <c r="Z2408" s="229"/>
      <c r="AA2408" s="229"/>
      <c r="AB2408" s="229"/>
      <c r="AC2408" s="229"/>
      <c r="AD2408" s="229"/>
      <c r="AE2408" s="229"/>
      <c r="AF2408" s="229"/>
      <c r="AG2408" s="229"/>
      <c r="AH2408" s="229"/>
      <c r="AI2408" s="229"/>
      <c r="AJ2408" s="218">
        <f t="shared" si="209"/>
        <v>1</v>
      </c>
      <c r="AK2408" s="84">
        <f t="shared" si="208"/>
        <v>1</v>
      </c>
    </row>
    <row r="2409" spans="1:37" s="84" customFormat="1" ht="16.5">
      <c r="A2409" s="229"/>
      <c r="B2409" s="41">
        <f t="shared" si="207"/>
        <v>2407</v>
      </c>
      <c r="C2409" s="210" t="s">
        <v>466</v>
      </c>
      <c r="D2409" s="248" t="s">
        <v>8622</v>
      </c>
      <c r="E2409" s="158"/>
      <c r="F2409" s="158" t="s">
        <v>947</v>
      </c>
      <c r="G2409" s="300" t="s">
        <v>8623</v>
      </c>
      <c r="H2409" s="300" t="s">
        <v>949</v>
      </c>
      <c r="I2409" s="300" t="s">
        <v>949</v>
      </c>
      <c r="J2409" s="300" t="s">
        <v>949</v>
      </c>
      <c r="K2409" s="300" t="s">
        <v>949</v>
      </c>
      <c r="L2409" s="300" t="s">
        <v>949</v>
      </c>
      <c r="M2409" s="300" t="s">
        <v>949</v>
      </c>
      <c r="N2409" s="247" t="s">
        <v>949</v>
      </c>
      <c r="O2409" s="247" t="s">
        <v>949</v>
      </c>
      <c r="P2409" s="247" t="s">
        <v>949</v>
      </c>
      <c r="Q2409" s="247" t="s">
        <v>949</v>
      </c>
      <c r="R2409" s="300" t="s">
        <v>949</v>
      </c>
      <c r="S2409" s="229"/>
      <c r="T2409" s="229"/>
      <c r="U2409" s="229"/>
      <c r="V2409" s="229"/>
      <c r="W2409" s="229"/>
      <c r="X2409" s="229"/>
      <c r="Y2409" s="229"/>
      <c r="Z2409" s="229"/>
      <c r="AA2409" s="229"/>
      <c r="AB2409" s="229"/>
      <c r="AC2409" s="229"/>
      <c r="AD2409" s="229"/>
      <c r="AE2409" s="229"/>
      <c r="AF2409" s="229"/>
      <c r="AG2409" s="229"/>
      <c r="AH2409" s="229"/>
      <c r="AI2409" s="229"/>
      <c r="AJ2409" s="218">
        <f t="shared" si="209"/>
        <v>1</v>
      </c>
      <c r="AK2409" s="84">
        <f t="shared" si="208"/>
        <v>1</v>
      </c>
    </row>
    <row r="2410" spans="1:37" s="84" customFormat="1" ht="16.5">
      <c r="A2410" s="229"/>
      <c r="B2410" s="41">
        <f t="shared" si="207"/>
        <v>2408</v>
      </c>
      <c r="C2410" s="210" t="s">
        <v>466</v>
      </c>
      <c r="D2410" s="248" t="s">
        <v>8624</v>
      </c>
      <c r="E2410" s="158"/>
      <c r="F2410" s="158" t="s">
        <v>947</v>
      </c>
      <c r="G2410" s="300" t="s">
        <v>8625</v>
      </c>
      <c r="H2410" s="300" t="s">
        <v>949</v>
      </c>
      <c r="I2410" s="300" t="s">
        <v>949</v>
      </c>
      <c r="J2410" s="300" t="s">
        <v>949</v>
      </c>
      <c r="K2410" s="300" t="s">
        <v>949</v>
      </c>
      <c r="L2410" s="300" t="s">
        <v>949</v>
      </c>
      <c r="M2410" s="300" t="s">
        <v>949</v>
      </c>
      <c r="N2410" s="247" t="s">
        <v>949</v>
      </c>
      <c r="O2410" s="247" t="s">
        <v>949</v>
      </c>
      <c r="P2410" s="247" t="s">
        <v>949</v>
      </c>
      <c r="Q2410" s="247" t="s">
        <v>949</v>
      </c>
      <c r="R2410" s="300" t="s">
        <v>949</v>
      </c>
      <c r="S2410" s="229"/>
      <c r="T2410" s="229"/>
      <c r="U2410" s="229"/>
      <c r="V2410" s="229"/>
      <c r="W2410" s="229"/>
      <c r="X2410" s="229"/>
      <c r="Y2410" s="229"/>
      <c r="Z2410" s="229"/>
      <c r="AA2410" s="229"/>
      <c r="AB2410" s="229"/>
      <c r="AC2410" s="229"/>
      <c r="AD2410" s="229"/>
      <c r="AE2410" s="229"/>
      <c r="AF2410" s="229"/>
      <c r="AG2410" s="229"/>
      <c r="AH2410" s="229"/>
      <c r="AI2410" s="229"/>
      <c r="AJ2410" s="218">
        <f t="shared" si="209"/>
        <v>1</v>
      </c>
      <c r="AK2410" s="84">
        <f t="shared" si="208"/>
        <v>1</v>
      </c>
    </row>
    <row r="2411" spans="1:37" s="84" customFormat="1" ht="16.5">
      <c r="A2411" s="229"/>
      <c r="B2411" s="41">
        <f t="shared" si="207"/>
        <v>2409</v>
      </c>
      <c r="C2411" s="210" t="s">
        <v>466</v>
      </c>
      <c r="D2411" s="248" t="s">
        <v>8626</v>
      </c>
      <c r="E2411" s="158"/>
      <c r="F2411" s="158" t="s">
        <v>947</v>
      </c>
      <c r="G2411" s="300" t="s">
        <v>8627</v>
      </c>
      <c r="H2411" s="300" t="s">
        <v>949</v>
      </c>
      <c r="I2411" s="300" t="s">
        <v>949</v>
      </c>
      <c r="J2411" s="300" t="s">
        <v>949</v>
      </c>
      <c r="K2411" s="300" t="s">
        <v>949</v>
      </c>
      <c r="L2411" s="300" t="s">
        <v>949</v>
      </c>
      <c r="M2411" s="300" t="s">
        <v>949</v>
      </c>
      <c r="N2411" s="247" t="s">
        <v>949</v>
      </c>
      <c r="O2411" s="247" t="s">
        <v>949</v>
      </c>
      <c r="P2411" s="247" t="s">
        <v>949</v>
      </c>
      <c r="Q2411" s="247" t="s">
        <v>949</v>
      </c>
      <c r="R2411" s="300" t="s">
        <v>949</v>
      </c>
      <c r="S2411" s="229"/>
      <c r="T2411" s="229"/>
      <c r="U2411" s="229"/>
      <c r="V2411" s="229"/>
      <c r="W2411" s="229"/>
      <c r="X2411" s="229"/>
      <c r="Y2411" s="229"/>
      <c r="Z2411" s="229"/>
      <c r="AA2411" s="229"/>
      <c r="AB2411" s="229"/>
      <c r="AC2411" s="229"/>
      <c r="AD2411" s="229"/>
      <c r="AE2411" s="229"/>
      <c r="AF2411" s="229"/>
      <c r="AG2411" s="229"/>
      <c r="AH2411" s="229"/>
      <c r="AI2411" s="229"/>
      <c r="AJ2411" s="218">
        <f t="shared" si="209"/>
        <v>1</v>
      </c>
      <c r="AK2411" s="84">
        <f t="shared" si="208"/>
        <v>1</v>
      </c>
    </row>
    <row r="2412" spans="1:37" s="84" customFormat="1" ht="16.5">
      <c r="A2412" s="229"/>
      <c r="B2412" s="41">
        <f t="shared" si="207"/>
        <v>2410</v>
      </c>
      <c r="C2412" s="210" t="s">
        <v>466</v>
      </c>
      <c r="D2412" s="248" t="s">
        <v>8628</v>
      </c>
      <c r="E2412" s="158"/>
      <c r="F2412" s="158" t="s">
        <v>947</v>
      </c>
      <c r="G2412" s="300" t="s">
        <v>8629</v>
      </c>
      <c r="H2412" s="300" t="s">
        <v>949</v>
      </c>
      <c r="I2412" s="300" t="s">
        <v>949</v>
      </c>
      <c r="J2412" s="300" t="s">
        <v>949</v>
      </c>
      <c r="K2412" s="300" t="s">
        <v>949</v>
      </c>
      <c r="L2412" s="300" t="s">
        <v>949</v>
      </c>
      <c r="M2412" s="300" t="s">
        <v>949</v>
      </c>
      <c r="N2412" s="247" t="s">
        <v>949</v>
      </c>
      <c r="O2412" s="247" t="s">
        <v>949</v>
      </c>
      <c r="P2412" s="247" t="s">
        <v>949</v>
      </c>
      <c r="Q2412" s="247" t="s">
        <v>949</v>
      </c>
      <c r="R2412" s="300" t="s">
        <v>949</v>
      </c>
      <c r="S2412" s="229"/>
      <c r="T2412" s="229"/>
      <c r="U2412" s="229"/>
      <c r="V2412" s="229"/>
      <c r="W2412" s="229"/>
      <c r="X2412" s="229"/>
      <c r="Y2412" s="229"/>
      <c r="Z2412" s="229"/>
      <c r="AA2412" s="229"/>
      <c r="AB2412" s="229"/>
      <c r="AC2412" s="229"/>
      <c r="AD2412" s="229"/>
      <c r="AE2412" s="229"/>
      <c r="AF2412" s="229"/>
      <c r="AG2412" s="229"/>
      <c r="AH2412" s="229"/>
      <c r="AI2412" s="229"/>
      <c r="AJ2412" s="218">
        <f t="shared" si="209"/>
        <v>1</v>
      </c>
      <c r="AK2412" s="84">
        <f t="shared" si="208"/>
        <v>1</v>
      </c>
    </row>
    <row r="2413" spans="1:37" s="84" customFormat="1" ht="16.5">
      <c r="A2413" s="229"/>
      <c r="B2413" s="41">
        <f t="shared" si="207"/>
        <v>2411</v>
      </c>
      <c r="C2413" s="210" t="s">
        <v>5107</v>
      </c>
      <c r="D2413" s="158" t="s">
        <v>1955</v>
      </c>
      <c r="E2413" s="158"/>
      <c r="F2413" s="158" t="s">
        <v>979</v>
      </c>
      <c r="G2413" s="210" t="s">
        <v>1957</v>
      </c>
      <c r="H2413" s="210" t="s">
        <v>949</v>
      </c>
      <c r="I2413" s="210" t="s">
        <v>949</v>
      </c>
      <c r="J2413" s="210" t="s">
        <v>949</v>
      </c>
      <c r="K2413" s="210" t="s">
        <v>949</v>
      </c>
      <c r="L2413" s="210" t="s">
        <v>949</v>
      </c>
      <c r="M2413" s="210" t="s">
        <v>949</v>
      </c>
      <c r="N2413" s="158" t="s">
        <v>949</v>
      </c>
      <c r="O2413" s="158" t="s">
        <v>949</v>
      </c>
      <c r="P2413" s="158" t="s">
        <v>949</v>
      </c>
      <c r="Q2413" s="158"/>
      <c r="R2413" s="210" t="s">
        <v>1166</v>
      </c>
      <c r="S2413" s="229"/>
      <c r="T2413" s="229"/>
      <c r="U2413" s="229"/>
      <c r="V2413" s="229"/>
      <c r="W2413" s="229"/>
      <c r="X2413" s="229"/>
      <c r="Y2413" s="229"/>
      <c r="Z2413" s="229"/>
      <c r="AA2413" s="229"/>
      <c r="AB2413" s="229"/>
      <c r="AC2413" s="229"/>
      <c r="AD2413" s="229"/>
      <c r="AE2413" s="229"/>
      <c r="AF2413" s="229" t="s">
        <v>304</v>
      </c>
      <c r="AG2413" s="229"/>
      <c r="AH2413" s="229"/>
      <c r="AI2413" s="229"/>
      <c r="AJ2413" s="218">
        <f t="shared" si="209"/>
        <v>1</v>
      </c>
      <c r="AK2413" s="84">
        <f t="shared" si="208"/>
        <v>1</v>
      </c>
    </row>
    <row r="2414" spans="1:37" s="84" customFormat="1" ht="16.5">
      <c r="A2414" s="229"/>
      <c r="B2414" s="41">
        <f t="shared" si="207"/>
        <v>2412</v>
      </c>
      <c r="C2414" s="210" t="s">
        <v>5107</v>
      </c>
      <c r="D2414" s="248" t="s">
        <v>8630</v>
      </c>
      <c r="E2414" s="158"/>
      <c r="F2414" s="158" t="s">
        <v>947</v>
      </c>
      <c r="G2414" s="300" t="s">
        <v>5031</v>
      </c>
      <c r="H2414" s="210" t="s">
        <v>949</v>
      </c>
      <c r="I2414" s="300" t="s">
        <v>949</v>
      </c>
      <c r="J2414" s="300" t="s">
        <v>949</v>
      </c>
      <c r="K2414" s="300" t="s">
        <v>949</v>
      </c>
      <c r="L2414" s="300" t="s">
        <v>949</v>
      </c>
      <c r="M2414" s="300" t="s">
        <v>949</v>
      </c>
      <c r="N2414" s="247" t="s">
        <v>949</v>
      </c>
      <c r="O2414" s="247" t="s">
        <v>949</v>
      </c>
      <c r="P2414" s="247" t="s">
        <v>949</v>
      </c>
      <c r="Q2414" s="247" t="s">
        <v>949</v>
      </c>
      <c r="R2414" s="300" t="s">
        <v>949</v>
      </c>
      <c r="S2414" s="229"/>
      <c r="T2414" s="229"/>
      <c r="U2414" s="229"/>
      <c r="V2414" s="229"/>
      <c r="W2414" s="229"/>
      <c r="X2414" s="229"/>
      <c r="Y2414" s="229"/>
      <c r="Z2414" s="229"/>
      <c r="AA2414" s="229"/>
      <c r="AB2414" s="229"/>
      <c r="AC2414" s="229"/>
      <c r="AD2414" s="229"/>
      <c r="AE2414" s="229"/>
      <c r="AF2414" s="229" t="s">
        <v>304</v>
      </c>
      <c r="AG2414" s="229"/>
      <c r="AH2414" s="229"/>
      <c r="AI2414" s="229"/>
      <c r="AJ2414" s="218">
        <f t="shared" si="209"/>
        <v>1</v>
      </c>
      <c r="AK2414" s="84">
        <f t="shared" si="208"/>
        <v>1</v>
      </c>
    </row>
    <row r="2415" spans="1:37" s="84" customFormat="1" ht="16.5">
      <c r="A2415" s="229"/>
      <c r="B2415" s="41">
        <f t="shared" ref="B2415:B2478" si="210">ROW()-2</f>
        <v>2413</v>
      </c>
      <c r="C2415" s="210" t="s">
        <v>5030</v>
      </c>
      <c r="D2415" s="248" t="s">
        <v>8631</v>
      </c>
      <c r="E2415" s="158"/>
      <c r="F2415" s="158" t="s">
        <v>947</v>
      </c>
      <c r="G2415" s="300" t="s">
        <v>8632</v>
      </c>
      <c r="H2415" s="210" t="s">
        <v>949</v>
      </c>
      <c r="I2415" s="300" t="s">
        <v>949</v>
      </c>
      <c r="J2415" s="300" t="s">
        <v>949</v>
      </c>
      <c r="K2415" s="300" t="s">
        <v>949</v>
      </c>
      <c r="L2415" s="300" t="s">
        <v>949</v>
      </c>
      <c r="M2415" s="300" t="s">
        <v>949</v>
      </c>
      <c r="N2415" s="247" t="s">
        <v>949</v>
      </c>
      <c r="O2415" s="247" t="s">
        <v>949</v>
      </c>
      <c r="P2415" s="247" t="s">
        <v>949</v>
      </c>
      <c r="Q2415" s="247" t="s">
        <v>949</v>
      </c>
      <c r="R2415" s="300" t="s">
        <v>949</v>
      </c>
      <c r="S2415" s="229"/>
      <c r="T2415" s="229"/>
      <c r="U2415" s="229"/>
      <c r="V2415" s="229"/>
      <c r="W2415" s="229"/>
      <c r="X2415" s="229"/>
      <c r="Y2415" s="229"/>
      <c r="Z2415" s="229"/>
      <c r="AA2415" s="229"/>
      <c r="AB2415" s="229"/>
      <c r="AC2415" s="229"/>
      <c r="AD2415" s="229"/>
      <c r="AE2415" s="229"/>
      <c r="AF2415" s="229"/>
      <c r="AG2415" s="229"/>
      <c r="AH2415" s="229"/>
      <c r="AI2415" s="229"/>
      <c r="AJ2415" s="218">
        <f t="shared" si="209"/>
        <v>1</v>
      </c>
      <c r="AK2415" s="84">
        <f t="shared" si="208"/>
        <v>1</v>
      </c>
    </row>
    <row r="2416" spans="1:37" s="84" customFormat="1" ht="16.5">
      <c r="A2416" s="229"/>
      <c r="B2416" s="41">
        <f t="shared" si="210"/>
        <v>2414</v>
      </c>
      <c r="C2416" s="210" t="s">
        <v>5107</v>
      </c>
      <c r="D2416" s="248" t="s">
        <v>8633</v>
      </c>
      <c r="E2416" s="158"/>
      <c r="F2416" s="158" t="s">
        <v>947</v>
      </c>
      <c r="G2416" s="300" t="s">
        <v>8634</v>
      </c>
      <c r="H2416" s="210" t="s">
        <v>949</v>
      </c>
      <c r="I2416" s="300" t="s">
        <v>949</v>
      </c>
      <c r="J2416" s="300" t="s">
        <v>949</v>
      </c>
      <c r="K2416" s="300" t="s">
        <v>949</v>
      </c>
      <c r="L2416" s="300" t="s">
        <v>949</v>
      </c>
      <c r="M2416" s="300" t="s">
        <v>949</v>
      </c>
      <c r="N2416" s="247" t="s">
        <v>949</v>
      </c>
      <c r="O2416" s="247" t="s">
        <v>949</v>
      </c>
      <c r="P2416" s="247" t="s">
        <v>949</v>
      </c>
      <c r="Q2416" s="247" t="s">
        <v>949</v>
      </c>
      <c r="R2416" s="300" t="s">
        <v>949</v>
      </c>
      <c r="S2416" s="229"/>
      <c r="T2416" s="229"/>
      <c r="U2416" s="229"/>
      <c r="V2416" s="229"/>
      <c r="W2416" s="229"/>
      <c r="X2416" s="229"/>
      <c r="Y2416" s="229"/>
      <c r="Z2416" s="229"/>
      <c r="AA2416" s="229"/>
      <c r="AB2416" s="229"/>
      <c r="AC2416" s="229"/>
      <c r="AD2416" s="229"/>
      <c r="AE2416" s="229"/>
      <c r="AF2416" s="229" t="s">
        <v>304</v>
      </c>
      <c r="AG2416" s="229"/>
      <c r="AH2416" s="229"/>
      <c r="AI2416" s="229"/>
      <c r="AJ2416" s="218">
        <f t="shared" si="209"/>
        <v>1</v>
      </c>
      <c r="AK2416" s="84">
        <f t="shared" si="208"/>
        <v>1</v>
      </c>
    </row>
    <row r="2417" spans="1:37" s="84" customFormat="1" ht="16.5">
      <c r="A2417" s="229"/>
      <c r="B2417" s="41">
        <f t="shared" si="210"/>
        <v>2415</v>
      </c>
      <c r="C2417" s="210" t="s">
        <v>278</v>
      </c>
      <c r="D2417" s="248" t="s">
        <v>8635</v>
      </c>
      <c r="E2417" s="158"/>
      <c r="F2417" s="158" t="s">
        <v>947</v>
      </c>
      <c r="G2417" s="300" t="s">
        <v>1811</v>
      </c>
      <c r="H2417" s="300" t="s">
        <v>949</v>
      </c>
      <c r="I2417" s="300" t="s">
        <v>949</v>
      </c>
      <c r="J2417" s="300" t="s">
        <v>949</v>
      </c>
      <c r="K2417" s="300" t="s">
        <v>949</v>
      </c>
      <c r="L2417" s="300" t="s">
        <v>949</v>
      </c>
      <c r="M2417" s="300" t="s">
        <v>949</v>
      </c>
      <c r="N2417" s="247" t="s">
        <v>949</v>
      </c>
      <c r="O2417" s="247" t="s">
        <v>949</v>
      </c>
      <c r="P2417" s="247" t="s">
        <v>949</v>
      </c>
      <c r="Q2417" s="247" t="s">
        <v>949</v>
      </c>
      <c r="R2417" s="300" t="s">
        <v>949</v>
      </c>
      <c r="S2417" s="229"/>
      <c r="T2417" s="229"/>
      <c r="U2417" s="229"/>
      <c r="V2417" s="229"/>
      <c r="W2417" s="229"/>
      <c r="X2417" s="229"/>
      <c r="Y2417" s="229"/>
      <c r="Z2417" s="229"/>
      <c r="AA2417" s="229"/>
      <c r="AB2417" s="229"/>
      <c r="AC2417" s="229"/>
      <c r="AD2417" s="229"/>
      <c r="AE2417" s="229"/>
      <c r="AF2417" s="229" t="s">
        <v>277</v>
      </c>
      <c r="AG2417" s="229"/>
      <c r="AH2417" s="229"/>
      <c r="AI2417" s="229"/>
      <c r="AJ2417" s="218">
        <f t="shared" si="209"/>
        <v>1</v>
      </c>
      <c r="AK2417" s="84">
        <f t="shared" si="208"/>
        <v>1</v>
      </c>
    </row>
    <row r="2418" spans="1:37" s="84" customFormat="1" ht="16.5">
      <c r="A2418" s="229"/>
      <c r="B2418" s="41">
        <f t="shared" si="210"/>
        <v>2416</v>
      </c>
      <c r="C2418" s="210" t="s">
        <v>278</v>
      </c>
      <c r="D2418" s="248" t="s">
        <v>8636</v>
      </c>
      <c r="E2418" s="5"/>
      <c r="F2418" s="158" t="s">
        <v>947</v>
      </c>
      <c r="G2418" s="300" t="s">
        <v>1825</v>
      </c>
      <c r="H2418" s="300" t="s">
        <v>949</v>
      </c>
      <c r="I2418" s="300" t="s">
        <v>949</v>
      </c>
      <c r="J2418" s="300" t="s">
        <v>949</v>
      </c>
      <c r="K2418" s="300" t="s">
        <v>949</v>
      </c>
      <c r="L2418" s="300" t="s">
        <v>949</v>
      </c>
      <c r="M2418" s="300" t="s">
        <v>949</v>
      </c>
      <c r="N2418" s="247" t="s">
        <v>949</v>
      </c>
      <c r="O2418" s="247" t="s">
        <v>949</v>
      </c>
      <c r="P2418" s="247" t="s">
        <v>949</v>
      </c>
      <c r="Q2418" s="247" t="s">
        <v>949</v>
      </c>
      <c r="R2418" s="300" t="s">
        <v>949</v>
      </c>
      <c r="S2418" s="229"/>
      <c r="T2418" s="229"/>
      <c r="U2418" s="229"/>
      <c r="V2418" s="229"/>
      <c r="W2418" s="229"/>
      <c r="Y2418" s="229"/>
      <c r="Z2418" s="229"/>
      <c r="AA2418" s="229"/>
      <c r="AB2418" s="229"/>
      <c r="AC2418" s="229"/>
      <c r="AD2418" s="229"/>
      <c r="AE2418" s="229"/>
      <c r="AF2418" s="229" t="s">
        <v>277</v>
      </c>
      <c r="AG2418" s="229"/>
      <c r="AH2418" s="229"/>
      <c r="AI2418" s="229"/>
      <c r="AJ2418" s="218">
        <f t="shared" si="209"/>
        <v>1</v>
      </c>
      <c r="AK2418" s="84">
        <f t="shared" si="208"/>
        <v>1</v>
      </c>
    </row>
    <row r="2419" spans="1:37" s="84" customFormat="1" ht="16.5">
      <c r="A2419" s="229"/>
      <c r="B2419" s="41">
        <f t="shared" si="210"/>
        <v>2417</v>
      </c>
      <c r="C2419" s="210" t="s">
        <v>278</v>
      </c>
      <c r="D2419" s="248" t="s">
        <v>8637</v>
      </c>
      <c r="E2419" s="158"/>
      <c r="F2419" s="158" t="s">
        <v>947</v>
      </c>
      <c r="G2419" s="300" t="s">
        <v>1811</v>
      </c>
      <c r="H2419" s="300" t="s">
        <v>949</v>
      </c>
      <c r="I2419" s="300" t="s">
        <v>949</v>
      </c>
      <c r="J2419" s="300" t="s">
        <v>949</v>
      </c>
      <c r="K2419" s="300" t="s">
        <v>949</v>
      </c>
      <c r="L2419" s="300" t="s">
        <v>949</v>
      </c>
      <c r="M2419" s="300" t="s">
        <v>949</v>
      </c>
      <c r="N2419" s="247" t="s">
        <v>949</v>
      </c>
      <c r="O2419" s="247" t="s">
        <v>949</v>
      </c>
      <c r="P2419" s="247" t="s">
        <v>949</v>
      </c>
      <c r="Q2419" s="247" t="s">
        <v>949</v>
      </c>
      <c r="R2419" s="300" t="s">
        <v>949</v>
      </c>
      <c r="S2419" s="229"/>
      <c r="T2419" s="229"/>
      <c r="U2419" s="229"/>
      <c r="V2419" s="229"/>
      <c r="W2419" s="229"/>
      <c r="X2419" s="229"/>
      <c r="Y2419" s="229"/>
      <c r="Z2419" s="229"/>
      <c r="AA2419" s="229"/>
      <c r="AB2419" s="229"/>
      <c r="AC2419" s="229"/>
      <c r="AD2419" s="229"/>
      <c r="AE2419" s="229"/>
      <c r="AF2419" s="229" t="s">
        <v>277</v>
      </c>
      <c r="AG2419" s="229"/>
      <c r="AH2419" s="229"/>
      <c r="AI2419" s="229"/>
      <c r="AJ2419" s="218">
        <f t="shared" si="209"/>
        <v>1</v>
      </c>
      <c r="AK2419" s="84">
        <f t="shared" si="208"/>
        <v>1</v>
      </c>
    </row>
    <row r="2420" spans="1:37" s="84" customFormat="1" ht="16.5">
      <c r="A2420" s="229"/>
      <c r="B2420" s="41">
        <f t="shared" si="210"/>
        <v>2418</v>
      </c>
      <c r="C2420" s="210" t="s">
        <v>5456</v>
      </c>
      <c r="D2420" s="158" t="s">
        <v>8638</v>
      </c>
      <c r="E2420" s="158"/>
      <c r="F2420" s="158" t="s">
        <v>1244</v>
      </c>
      <c r="G2420" s="210" t="s">
        <v>8639</v>
      </c>
      <c r="H2420" s="210" t="s">
        <v>949</v>
      </c>
      <c r="I2420" s="210" t="s">
        <v>949</v>
      </c>
      <c r="J2420" s="210" t="s">
        <v>949</v>
      </c>
      <c r="K2420" s="210" t="s">
        <v>949</v>
      </c>
      <c r="L2420" s="210" t="s">
        <v>949</v>
      </c>
      <c r="M2420" s="210" t="s">
        <v>949</v>
      </c>
      <c r="N2420" s="158" t="s">
        <v>949</v>
      </c>
      <c r="O2420" s="158" t="s">
        <v>949</v>
      </c>
      <c r="P2420" s="158" t="s">
        <v>949</v>
      </c>
      <c r="Q2420" s="158"/>
      <c r="R2420" s="158" t="s">
        <v>986</v>
      </c>
      <c r="S2420" s="251"/>
      <c r="T2420" s="229"/>
      <c r="U2420" s="229"/>
      <c r="V2420" s="229"/>
      <c r="W2420" s="229"/>
      <c r="X2420" s="229"/>
      <c r="Y2420" s="229"/>
      <c r="Z2420" s="229"/>
      <c r="AA2420" s="229"/>
      <c r="AB2420" s="229"/>
      <c r="AC2420" s="229"/>
      <c r="AD2420" s="229"/>
      <c r="AE2420" s="229"/>
      <c r="AF2420" s="229"/>
      <c r="AG2420" s="229"/>
      <c r="AH2420" s="229"/>
      <c r="AI2420" s="229"/>
      <c r="AJ2420" s="218">
        <f t="shared" si="209"/>
        <v>1</v>
      </c>
      <c r="AK2420" s="84">
        <f t="shared" si="208"/>
        <v>1</v>
      </c>
    </row>
    <row r="2421" spans="1:37" s="84" customFormat="1" ht="16.5">
      <c r="A2421" s="229"/>
      <c r="B2421" s="41">
        <f t="shared" si="210"/>
        <v>2419</v>
      </c>
      <c r="C2421" s="210" t="s">
        <v>5456</v>
      </c>
      <c r="D2421" s="158" t="s">
        <v>8640</v>
      </c>
      <c r="E2421" s="158"/>
      <c r="F2421" s="158" t="s">
        <v>1244</v>
      </c>
      <c r="G2421" s="210" t="s">
        <v>6208</v>
      </c>
      <c r="H2421" s="210" t="s">
        <v>949</v>
      </c>
      <c r="I2421" s="210" t="s">
        <v>949</v>
      </c>
      <c r="J2421" s="210" t="s">
        <v>949</v>
      </c>
      <c r="K2421" s="210" t="s">
        <v>949</v>
      </c>
      <c r="L2421" s="210" t="s">
        <v>949</v>
      </c>
      <c r="M2421" s="210" t="s">
        <v>949</v>
      </c>
      <c r="N2421" s="158" t="s">
        <v>949</v>
      </c>
      <c r="O2421" s="158" t="s">
        <v>949</v>
      </c>
      <c r="P2421" s="158" t="s">
        <v>949</v>
      </c>
      <c r="Q2421" s="158"/>
      <c r="R2421" s="158" t="s">
        <v>1334</v>
      </c>
      <c r="S2421" s="229"/>
      <c r="T2421" s="229"/>
      <c r="U2421" s="229"/>
      <c r="V2421" s="229"/>
      <c r="W2421" s="229"/>
      <c r="X2421" s="229"/>
      <c r="Y2421" s="229"/>
      <c r="Z2421" s="229"/>
      <c r="AA2421" s="229"/>
      <c r="AB2421" s="229"/>
      <c r="AC2421" s="229"/>
      <c r="AD2421" s="229"/>
      <c r="AE2421" s="229"/>
      <c r="AF2421" s="229"/>
      <c r="AG2421" s="229"/>
      <c r="AH2421" s="229"/>
      <c r="AI2421" s="229"/>
      <c r="AJ2421" s="218">
        <f t="shared" si="209"/>
        <v>1</v>
      </c>
      <c r="AK2421" s="84">
        <f t="shared" si="208"/>
        <v>1</v>
      </c>
    </row>
    <row r="2422" spans="1:37" s="84" customFormat="1" ht="16.5">
      <c r="A2422" s="229"/>
      <c r="B2422" s="41">
        <f t="shared" si="210"/>
        <v>2420</v>
      </c>
      <c r="C2422" s="210" t="s">
        <v>5456</v>
      </c>
      <c r="D2422" s="158" t="s">
        <v>8641</v>
      </c>
      <c r="E2422" s="158"/>
      <c r="F2422" s="158" t="s">
        <v>1244</v>
      </c>
      <c r="G2422" s="210" t="s">
        <v>8642</v>
      </c>
      <c r="H2422" s="210" t="s">
        <v>949</v>
      </c>
      <c r="I2422" s="210" t="s">
        <v>949</v>
      </c>
      <c r="J2422" s="210" t="s">
        <v>949</v>
      </c>
      <c r="K2422" s="210" t="s">
        <v>949</v>
      </c>
      <c r="L2422" s="210" t="s">
        <v>949</v>
      </c>
      <c r="M2422" s="210" t="s">
        <v>949</v>
      </c>
      <c r="N2422" s="158" t="s">
        <v>949</v>
      </c>
      <c r="O2422" s="158" t="s">
        <v>949</v>
      </c>
      <c r="P2422" s="158" t="s">
        <v>949</v>
      </c>
      <c r="Q2422" s="158"/>
      <c r="R2422" s="158" t="s">
        <v>1334</v>
      </c>
      <c r="S2422" s="229"/>
      <c r="T2422" s="229"/>
      <c r="U2422" s="229"/>
      <c r="V2422" s="229"/>
      <c r="W2422" s="229"/>
      <c r="X2422" s="229"/>
      <c r="Y2422" s="229"/>
      <c r="Z2422" s="229"/>
      <c r="AA2422" s="229"/>
      <c r="AB2422" s="229"/>
      <c r="AC2422" s="229"/>
      <c r="AD2422" s="229"/>
      <c r="AE2422" s="229"/>
      <c r="AF2422" s="229"/>
      <c r="AG2422" s="229"/>
      <c r="AH2422" s="229"/>
      <c r="AI2422" s="229"/>
      <c r="AJ2422" s="218">
        <f t="shared" si="209"/>
        <v>1</v>
      </c>
      <c r="AK2422" s="84">
        <f t="shared" si="208"/>
        <v>1</v>
      </c>
    </row>
    <row r="2423" spans="1:37" s="84" customFormat="1" ht="16.5">
      <c r="A2423" s="229"/>
      <c r="B2423" s="41">
        <f t="shared" si="210"/>
        <v>2421</v>
      </c>
      <c r="C2423" s="158" t="s">
        <v>936</v>
      </c>
      <c r="D2423" s="158" t="s">
        <v>1279</v>
      </c>
      <c r="E2423" s="158"/>
      <c r="F2423" s="158" t="s">
        <v>1244</v>
      </c>
      <c r="G2423" s="210" t="s">
        <v>8643</v>
      </c>
      <c r="H2423" s="210" t="s">
        <v>949</v>
      </c>
      <c r="I2423" s="210" t="s">
        <v>949</v>
      </c>
      <c r="J2423" s="210" t="s">
        <v>949</v>
      </c>
      <c r="K2423" s="210" t="s">
        <v>949</v>
      </c>
      <c r="L2423" s="210" t="s">
        <v>949</v>
      </c>
      <c r="M2423" s="210" t="s">
        <v>949</v>
      </c>
      <c r="N2423" s="158" t="s">
        <v>949</v>
      </c>
      <c r="O2423" s="158" t="s">
        <v>949</v>
      </c>
      <c r="P2423" s="158" t="s">
        <v>949</v>
      </c>
      <c r="Q2423" s="158"/>
      <c r="R2423" s="158" t="s">
        <v>986</v>
      </c>
      <c r="S2423" s="251"/>
      <c r="T2423" s="229"/>
      <c r="U2423" s="229"/>
      <c r="V2423" s="229"/>
      <c r="W2423" s="229"/>
      <c r="X2423" s="229"/>
      <c r="Y2423" s="229"/>
      <c r="Z2423" s="229"/>
      <c r="AA2423" s="229"/>
      <c r="AB2423" s="229"/>
      <c r="AC2423" s="229"/>
      <c r="AD2423" s="229"/>
      <c r="AE2423" s="229"/>
      <c r="AF2423" s="229" t="s">
        <v>473</v>
      </c>
      <c r="AG2423" s="229"/>
      <c r="AH2423" s="229"/>
      <c r="AI2423" s="229"/>
      <c r="AJ2423" s="218">
        <f t="shared" si="209"/>
        <v>1</v>
      </c>
      <c r="AK2423" s="84">
        <f t="shared" si="208"/>
        <v>1</v>
      </c>
    </row>
    <row r="2424" spans="1:37" s="84" customFormat="1" ht="16.5">
      <c r="A2424" s="229"/>
      <c r="B2424" s="41">
        <f t="shared" si="210"/>
        <v>2422</v>
      </c>
      <c r="C2424" s="210" t="s">
        <v>5456</v>
      </c>
      <c r="D2424" s="158" t="s">
        <v>8644</v>
      </c>
      <c r="E2424" s="158"/>
      <c r="F2424" s="158" t="s">
        <v>1244</v>
      </c>
      <c r="G2424" s="4" t="s">
        <v>8645</v>
      </c>
      <c r="H2424" s="210" t="s">
        <v>949</v>
      </c>
      <c r="I2424" s="210" t="s">
        <v>949</v>
      </c>
      <c r="J2424" s="210" t="s">
        <v>949</v>
      </c>
      <c r="K2424" s="210" t="s">
        <v>949</v>
      </c>
      <c r="L2424" s="210" t="s">
        <v>949</v>
      </c>
      <c r="M2424" s="210" t="s">
        <v>949</v>
      </c>
      <c r="N2424" s="158" t="s">
        <v>949</v>
      </c>
      <c r="O2424" s="158" t="s">
        <v>949</v>
      </c>
      <c r="P2424" s="158" t="s">
        <v>949</v>
      </c>
      <c r="Q2424" s="158"/>
      <c r="R2424" s="158" t="s">
        <v>986</v>
      </c>
      <c r="S2424" s="251"/>
      <c r="T2424" s="229"/>
      <c r="U2424" s="229"/>
      <c r="V2424" s="229"/>
      <c r="W2424" s="229"/>
      <c r="X2424" s="229"/>
      <c r="Y2424" s="229"/>
      <c r="Z2424" s="229"/>
      <c r="AA2424" s="229"/>
      <c r="AB2424" s="229"/>
      <c r="AC2424" s="229"/>
      <c r="AD2424" s="229"/>
      <c r="AE2424" s="229"/>
      <c r="AF2424" s="229"/>
      <c r="AG2424" s="229"/>
      <c r="AH2424" s="229"/>
      <c r="AI2424" s="229"/>
      <c r="AJ2424" s="218">
        <f t="shared" si="209"/>
        <v>1</v>
      </c>
      <c r="AK2424" s="84">
        <f t="shared" si="208"/>
        <v>1</v>
      </c>
    </row>
    <row r="2425" spans="1:37" s="84" customFormat="1" ht="16.5">
      <c r="A2425" s="229"/>
      <c r="B2425" s="41">
        <f t="shared" si="210"/>
        <v>2423</v>
      </c>
      <c r="C2425" s="210" t="s">
        <v>5456</v>
      </c>
      <c r="D2425" s="158" t="s">
        <v>8646</v>
      </c>
      <c r="E2425" s="158"/>
      <c r="F2425" s="158" t="s">
        <v>1244</v>
      </c>
      <c r="G2425" s="210" t="s">
        <v>8647</v>
      </c>
      <c r="H2425" s="210" t="s">
        <v>949</v>
      </c>
      <c r="I2425" s="210" t="s">
        <v>949</v>
      </c>
      <c r="J2425" s="210" t="s">
        <v>949</v>
      </c>
      <c r="K2425" s="210" t="s">
        <v>949</v>
      </c>
      <c r="L2425" s="210" t="s">
        <v>949</v>
      </c>
      <c r="M2425" s="210" t="s">
        <v>949</v>
      </c>
      <c r="N2425" s="158" t="s">
        <v>949</v>
      </c>
      <c r="O2425" s="158" t="s">
        <v>949</v>
      </c>
      <c r="P2425" s="158" t="s">
        <v>949</v>
      </c>
      <c r="Q2425" s="158"/>
      <c r="R2425" s="158" t="s">
        <v>5147</v>
      </c>
      <c r="S2425" s="229"/>
      <c r="T2425" s="229"/>
      <c r="U2425" s="229"/>
      <c r="V2425" s="229"/>
      <c r="W2425" s="229"/>
      <c r="X2425" s="229"/>
      <c r="Y2425" s="229"/>
      <c r="Z2425" s="229"/>
      <c r="AA2425" s="229"/>
      <c r="AB2425" s="229"/>
      <c r="AC2425" s="229"/>
      <c r="AD2425" s="229"/>
      <c r="AE2425" s="229"/>
      <c r="AF2425" s="229"/>
      <c r="AH2425" s="229"/>
      <c r="AI2425" s="229"/>
      <c r="AJ2425" s="218">
        <f t="shared" si="209"/>
        <v>1</v>
      </c>
      <c r="AK2425" s="84">
        <f t="shared" si="208"/>
        <v>1</v>
      </c>
    </row>
    <row r="2426" spans="1:37" s="84" customFormat="1" ht="16.5">
      <c r="A2426" s="229"/>
      <c r="B2426" s="41">
        <f t="shared" si="210"/>
        <v>2424</v>
      </c>
      <c r="C2426" s="210" t="s">
        <v>278</v>
      </c>
      <c r="D2426" s="158" t="s">
        <v>8648</v>
      </c>
      <c r="E2426" s="158"/>
      <c r="F2426" s="158" t="s">
        <v>1244</v>
      </c>
      <c r="G2426" s="210" t="s">
        <v>8649</v>
      </c>
      <c r="H2426" s="210" t="s">
        <v>949</v>
      </c>
      <c r="I2426" s="210" t="s">
        <v>949</v>
      </c>
      <c r="J2426" s="210" t="s">
        <v>949</v>
      </c>
      <c r="K2426" s="210" t="s">
        <v>949</v>
      </c>
      <c r="L2426" s="210" t="s">
        <v>949</v>
      </c>
      <c r="M2426" s="210" t="s">
        <v>949</v>
      </c>
      <c r="N2426" s="158" t="s">
        <v>949</v>
      </c>
      <c r="O2426" s="158" t="s">
        <v>949</v>
      </c>
      <c r="P2426" s="158" t="s">
        <v>949</v>
      </c>
      <c r="Q2426" s="158"/>
      <c r="R2426" s="158" t="s">
        <v>1372</v>
      </c>
      <c r="S2426" s="229"/>
      <c r="T2426" s="229"/>
      <c r="U2426" s="229"/>
      <c r="V2426" s="229"/>
      <c r="W2426" s="229"/>
      <c r="X2426" s="229"/>
      <c r="Y2426" s="229"/>
      <c r="Z2426" s="229"/>
      <c r="AA2426" s="229"/>
      <c r="AB2426" s="229"/>
      <c r="AC2426" s="229"/>
      <c r="AD2426" s="229"/>
      <c r="AE2426" s="229"/>
      <c r="AF2426" s="229" t="s">
        <v>277</v>
      </c>
      <c r="AG2426" s="229"/>
      <c r="AH2426" s="229"/>
      <c r="AI2426" s="229"/>
      <c r="AJ2426" s="218">
        <f t="shared" si="209"/>
        <v>1</v>
      </c>
      <c r="AK2426" s="84">
        <f t="shared" si="208"/>
        <v>1</v>
      </c>
    </row>
    <row r="2427" spans="1:37" s="84" customFormat="1" ht="16.5">
      <c r="A2427" s="229"/>
      <c r="B2427" s="41">
        <f t="shared" si="210"/>
        <v>2425</v>
      </c>
      <c r="C2427" s="210" t="s">
        <v>5456</v>
      </c>
      <c r="D2427" s="158" t="s">
        <v>8650</v>
      </c>
      <c r="E2427" s="158"/>
      <c r="F2427" s="158" t="s">
        <v>1244</v>
      </c>
      <c r="G2427" s="210" t="s">
        <v>8651</v>
      </c>
      <c r="H2427" s="210" t="s">
        <v>949</v>
      </c>
      <c r="I2427" s="210" t="s">
        <v>949</v>
      </c>
      <c r="J2427" s="210" t="s">
        <v>949</v>
      </c>
      <c r="K2427" s="210" t="s">
        <v>949</v>
      </c>
      <c r="L2427" s="210" t="s">
        <v>949</v>
      </c>
      <c r="M2427" s="210" t="s">
        <v>949</v>
      </c>
      <c r="N2427" s="158" t="s">
        <v>949</v>
      </c>
      <c r="O2427" s="158" t="s">
        <v>949</v>
      </c>
      <c r="P2427" s="158" t="s">
        <v>949</v>
      </c>
      <c r="Q2427" s="158"/>
      <c r="R2427" s="158" t="s">
        <v>1372</v>
      </c>
      <c r="S2427" s="229"/>
      <c r="T2427" s="229"/>
      <c r="U2427" s="229"/>
      <c r="V2427" s="229"/>
      <c r="W2427" s="229"/>
      <c r="X2427" s="229"/>
      <c r="Y2427" s="229"/>
      <c r="Z2427" s="229"/>
      <c r="AA2427" s="229"/>
      <c r="AB2427" s="229"/>
      <c r="AC2427" s="229"/>
      <c r="AD2427" s="229"/>
      <c r="AE2427" s="229"/>
      <c r="AF2427" s="229"/>
      <c r="AG2427" s="229"/>
      <c r="AH2427" s="229"/>
      <c r="AI2427" s="229"/>
      <c r="AJ2427" s="218">
        <f t="shared" si="209"/>
        <v>1</v>
      </c>
      <c r="AK2427" s="84">
        <f t="shared" si="208"/>
        <v>1</v>
      </c>
    </row>
    <row r="2428" spans="1:37" s="84" customFormat="1" ht="16.5">
      <c r="A2428" s="229"/>
      <c r="B2428" s="41">
        <f t="shared" si="210"/>
        <v>2426</v>
      </c>
      <c r="C2428" s="210" t="s">
        <v>5456</v>
      </c>
      <c r="D2428" s="158" t="s">
        <v>8652</v>
      </c>
      <c r="E2428" s="158"/>
      <c r="F2428" s="158" t="s">
        <v>1244</v>
      </c>
      <c r="G2428" s="210" t="s">
        <v>8653</v>
      </c>
      <c r="H2428" s="210" t="s">
        <v>949</v>
      </c>
      <c r="I2428" s="210" t="s">
        <v>949</v>
      </c>
      <c r="J2428" s="210" t="s">
        <v>949</v>
      </c>
      <c r="K2428" s="210" t="s">
        <v>949</v>
      </c>
      <c r="L2428" s="210" t="s">
        <v>949</v>
      </c>
      <c r="M2428" s="210" t="s">
        <v>949</v>
      </c>
      <c r="N2428" s="158" t="s">
        <v>949</v>
      </c>
      <c r="O2428" s="158" t="s">
        <v>949</v>
      </c>
      <c r="P2428" s="158" t="s">
        <v>949</v>
      </c>
      <c r="Q2428" s="158"/>
      <c r="R2428" s="158" t="s">
        <v>1372</v>
      </c>
      <c r="S2428" s="229"/>
      <c r="T2428" s="229"/>
      <c r="U2428" s="229"/>
      <c r="V2428" s="229"/>
      <c r="W2428" s="229"/>
      <c r="X2428" s="229"/>
      <c r="Y2428" s="229"/>
      <c r="Z2428" s="229"/>
      <c r="AA2428" s="229"/>
      <c r="AB2428" s="229"/>
      <c r="AC2428" s="229"/>
      <c r="AD2428" s="229"/>
      <c r="AE2428" s="229"/>
      <c r="AF2428" s="229"/>
      <c r="AG2428" s="229"/>
      <c r="AH2428" s="229"/>
      <c r="AI2428" s="229"/>
      <c r="AJ2428" s="218">
        <f t="shared" si="209"/>
        <v>1</v>
      </c>
      <c r="AK2428" s="84">
        <f t="shared" ref="AK2428:AK2491" si="211">COUNTIFS(E:E,E2428)</f>
        <v>1</v>
      </c>
    </row>
    <row r="2429" spans="1:37" s="84" customFormat="1" ht="16.5">
      <c r="A2429" s="229"/>
      <c r="B2429" s="41">
        <f t="shared" si="210"/>
        <v>2427</v>
      </c>
      <c r="C2429" s="158" t="s">
        <v>936</v>
      </c>
      <c r="D2429" s="158" t="s">
        <v>8654</v>
      </c>
      <c r="E2429" s="158"/>
      <c r="F2429" s="158" t="s">
        <v>1244</v>
      </c>
      <c r="G2429" s="210" t="s">
        <v>8655</v>
      </c>
      <c r="H2429" s="210" t="s">
        <v>949</v>
      </c>
      <c r="I2429" s="210" t="s">
        <v>949</v>
      </c>
      <c r="J2429" s="210" t="s">
        <v>949</v>
      </c>
      <c r="K2429" s="210" t="s">
        <v>949</v>
      </c>
      <c r="L2429" s="210" t="s">
        <v>949</v>
      </c>
      <c r="M2429" s="210" t="s">
        <v>949</v>
      </c>
      <c r="N2429" s="158" t="s">
        <v>949</v>
      </c>
      <c r="O2429" s="158" t="s">
        <v>949</v>
      </c>
      <c r="P2429" s="158" t="s">
        <v>949</v>
      </c>
      <c r="Q2429" s="158"/>
      <c r="R2429" s="158" t="s">
        <v>1372</v>
      </c>
      <c r="S2429" s="229"/>
      <c r="T2429" s="229"/>
      <c r="U2429" s="229"/>
      <c r="V2429" s="229"/>
      <c r="W2429" s="229"/>
      <c r="X2429" s="229"/>
      <c r="Y2429" s="229"/>
      <c r="Z2429" s="229"/>
      <c r="AA2429" s="229"/>
      <c r="AB2429" s="229"/>
      <c r="AC2429" s="229"/>
      <c r="AD2429" s="229"/>
      <c r="AE2429" s="229"/>
      <c r="AF2429" s="229" t="s">
        <v>473</v>
      </c>
      <c r="AG2429" s="229"/>
      <c r="AH2429" s="229"/>
      <c r="AI2429" s="229"/>
      <c r="AJ2429" s="218">
        <f t="shared" si="209"/>
        <v>1</v>
      </c>
      <c r="AK2429" s="84">
        <f t="shared" si="211"/>
        <v>1</v>
      </c>
    </row>
    <row r="2430" spans="1:37" s="84" customFormat="1" ht="16.5">
      <c r="A2430" s="229"/>
      <c r="B2430" s="41">
        <f t="shared" si="210"/>
        <v>2428</v>
      </c>
      <c r="C2430" s="158" t="s">
        <v>936</v>
      </c>
      <c r="D2430" s="158" t="s">
        <v>8656</v>
      </c>
      <c r="E2430" s="158"/>
      <c r="F2430" s="158" t="s">
        <v>1244</v>
      </c>
      <c r="G2430" s="210" t="s">
        <v>8657</v>
      </c>
      <c r="H2430" s="210" t="s">
        <v>949</v>
      </c>
      <c r="I2430" s="210" t="s">
        <v>949</v>
      </c>
      <c r="J2430" s="210" t="s">
        <v>949</v>
      </c>
      <c r="K2430" s="210" t="s">
        <v>949</v>
      </c>
      <c r="L2430" s="210" t="s">
        <v>949</v>
      </c>
      <c r="M2430" s="210" t="s">
        <v>949</v>
      </c>
      <c r="N2430" s="158" t="s">
        <v>949</v>
      </c>
      <c r="O2430" s="158" t="s">
        <v>949</v>
      </c>
      <c r="P2430" s="158" t="s">
        <v>949</v>
      </c>
      <c r="Q2430" s="158"/>
      <c r="R2430" s="158" t="s">
        <v>1372</v>
      </c>
      <c r="S2430" s="229"/>
      <c r="T2430" s="229"/>
      <c r="U2430" s="229"/>
      <c r="V2430" s="229"/>
      <c r="W2430" s="229"/>
      <c r="X2430" s="229"/>
      <c r="Y2430" s="229"/>
      <c r="Z2430" s="229"/>
      <c r="AA2430" s="229"/>
      <c r="AB2430" s="229"/>
      <c r="AC2430" s="229"/>
      <c r="AD2430" s="229"/>
      <c r="AE2430" s="229"/>
      <c r="AF2430" s="229" t="s">
        <v>473</v>
      </c>
      <c r="AG2430" s="229"/>
      <c r="AH2430" s="229"/>
      <c r="AI2430" s="229"/>
      <c r="AJ2430" s="218">
        <f t="shared" si="209"/>
        <v>1</v>
      </c>
      <c r="AK2430" s="84">
        <f t="shared" si="211"/>
        <v>1</v>
      </c>
    </row>
    <row r="2431" spans="1:37" s="84" customFormat="1" ht="16.5">
      <c r="A2431" s="229"/>
      <c r="B2431" s="41">
        <f t="shared" si="210"/>
        <v>2429</v>
      </c>
      <c r="C2431" s="210" t="s">
        <v>5456</v>
      </c>
      <c r="D2431" s="248" t="s">
        <v>8658</v>
      </c>
      <c r="E2431" s="158"/>
      <c r="F2431" s="158" t="s">
        <v>947</v>
      </c>
      <c r="G2431" s="300" t="s">
        <v>8659</v>
      </c>
      <c r="H2431" s="300" t="s">
        <v>949</v>
      </c>
      <c r="I2431" s="300" t="s">
        <v>949</v>
      </c>
      <c r="J2431" s="300" t="s">
        <v>949</v>
      </c>
      <c r="K2431" s="300" t="s">
        <v>949</v>
      </c>
      <c r="L2431" s="300" t="s">
        <v>949</v>
      </c>
      <c r="M2431" s="300" t="s">
        <v>949</v>
      </c>
      <c r="N2431" s="247" t="s">
        <v>949</v>
      </c>
      <c r="O2431" s="247" t="s">
        <v>949</v>
      </c>
      <c r="P2431" s="247" t="s">
        <v>949</v>
      </c>
      <c r="Q2431" s="247" t="s">
        <v>949</v>
      </c>
      <c r="R2431" s="247" t="s">
        <v>949</v>
      </c>
      <c r="S2431" s="229"/>
      <c r="T2431" s="229"/>
      <c r="U2431" s="229"/>
      <c r="V2431" s="229"/>
      <c r="W2431" s="229"/>
      <c r="X2431" s="229"/>
      <c r="Y2431" s="229"/>
      <c r="Z2431" s="229"/>
      <c r="AA2431" s="229"/>
      <c r="AB2431" s="229"/>
      <c r="AC2431" s="229"/>
      <c r="AD2431" s="229"/>
      <c r="AE2431" s="229"/>
      <c r="AF2431" s="229"/>
      <c r="AG2431" s="229"/>
      <c r="AH2431" s="229"/>
      <c r="AI2431" s="229"/>
      <c r="AJ2431" s="218">
        <f t="shared" si="209"/>
        <v>1</v>
      </c>
      <c r="AK2431" s="84">
        <f t="shared" si="211"/>
        <v>1</v>
      </c>
    </row>
    <row r="2432" spans="1:37" s="84" customFormat="1" ht="16.5">
      <c r="A2432" s="229"/>
      <c r="B2432" s="41">
        <f t="shared" si="210"/>
        <v>2430</v>
      </c>
      <c r="C2432" s="210" t="s">
        <v>5456</v>
      </c>
      <c r="D2432" s="248" t="s">
        <v>8660</v>
      </c>
      <c r="E2432" s="158"/>
      <c r="F2432" s="158" t="s">
        <v>947</v>
      </c>
      <c r="G2432" s="300" t="s">
        <v>8661</v>
      </c>
      <c r="H2432" s="300" t="s">
        <v>949</v>
      </c>
      <c r="I2432" s="300" t="s">
        <v>949</v>
      </c>
      <c r="J2432" s="300" t="s">
        <v>949</v>
      </c>
      <c r="K2432" s="300" t="s">
        <v>949</v>
      </c>
      <c r="L2432" s="300" t="s">
        <v>949</v>
      </c>
      <c r="M2432" s="300" t="s">
        <v>949</v>
      </c>
      <c r="N2432" s="247" t="s">
        <v>949</v>
      </c>
      <c r="O2432" s="247" t="s">
        <v>949</v>
      </c>
      <c r="P2432" s="247" t="s">
        <v>949</v>
      </c>
      <c r="Q2432" s="247" t="s">
        <v>949</v>
      </c>
      <c r="R2432" s="247" t="s">
        <v>949</v>
      </c>
      <c r="S2432" s="229"/>
      <c r="T2432" s="229"/>
      <c r="U2432" s="229"/>
      <c r="V2432" s="229"/>
      <c r="W2432" s="229"/>
      <c r="X2432" s="229"/>
      <c r="Y2432" s="229"/>
      <c r="Z2432" s="229"/>
      <c r="AA2432" s="229"/>
      <c r="AB2432" s="229"/>
      <c r="AC2432" s="229"/>
      <c r="AD2432" s="229"/>
      <c r="AE2432" s="229"/>
      <c r="AF2432" s="229"/>
      <c r="AG2432" s="229"/>
      <c r="AH2432" s="229"/>
      <c r="AI2432" s="229"/>
      <c r="AJ2432" s="218">
        <f t="shared" si="209"/>
        <v>1</v>
      </c>
      <c r="AK2432" s="84">
        <f t="shared" si="211"/>
        <v>1</v>
      </c>
    </row>
    <row r="2433" spans="1:37" s="84" customFormat="1" ht="16.5">
      <c r="A2433" s="229"/>
      <c r="B2433" s="41">
        <f t="shared" si="210"/>
        <v>2431</v>
      </c>
      <c r="C2433" s="210" t="s">
        <v>5456</v>
      </c>
      <c r="D2433" s="248" t="s">
        <v>8662</v>
      </c>
      <c r="E2433" s="158"/>
      <c r="F2433" s="158" t="s">
        <v>947</v>
      </c>
      <c r="G2433" s="300" t="s">
        <v>8663</v>
      </c>
      <c r="H2433" s="300" t="s">
        <v>949</v>
      </c>
      <c r="I2433" s="300" t="s">
        <v>949</v>
      </c>
      <c r="J2433" s="300" t="s">
        <v>949</v>
      </c>
      <c r="K2433" s="300" t="s">
        <v>949</v>
      </c>
      <c r="L2433" s="300" t="s">
        <v>949</v>
      </c>
      <c r="M2433" s="300" t="s">
        <v>949</v>
      </c>
      <c r="N2433" s="247" t="s">
        <v>949</v>
      </c>
      <c r="O2433" s="247" t="s">
        <v>949</v>
      </c>
      <c r="P2433" s="247" t="s">
        <v>949</v>
      </c>
      <c r="Q2433" s="247" t="s">
        <v>949</v>
      </c>
      <c r="R2433" s="247" t="s">
        <v>949</v>
      </c>
      <c r="S2433" s="229"/>
      <c r="T2433" s="229"/>
      <c r="U2433" s="229"/>
      <c r="V2433" s="229"/>
      <c r="W2433" s="229"/>
      <c r="X2433" s="229"/>
      <c r="Y2433" s="229"/>
      <c r="Z2433" s="229"/>
      <c r="AA2433" s="229"/>
      <c r="AB2433" s="229"/>
      <c r="AC2433" s="229"/>
      <c r="AD2433" s="229"/>
      <c r="AE2433" s="229"/>
      <c r="AF2433" s="229"/>
      <c r="AG2433" s="229"/>
      <c r="AH2433" s="229"/>
      <c r="AI2433" s="229"/>
      <c r="AJ2433" s="218">
        <f t="shared" si="209"/>
        <v>1</v>
      </c>
      <c r="AK2433" s="84">
        <f t="shared" si="211"/>
        <v>1</v>
      </c>
    </row>
    <row r="2434" spans="1:37" s="84" customFormat="1" ht="16.5">
      <c r="A2434" s="229"/>
      <c r="B2434" s="41">
        <f t="shared" si="210"/>
        <v>2432</v>
      </c>
      <c r="C2434" s="210" t="s">
        <v>5456</v>
      </c>
      <c r="D2434" s="248" t="s">
        <v>8664</v>
      </c>
      <c r="E2434" s="158"/>
      <c r="F2434" s="158" t="s">
        <v>947</v>
      </c>
      <c r="G2434" s="300" t="s">
        <v>8665</v>
      </c>
      <c r="H2434" s="300" t="s">
        <v>949</v>
      </c>
      <c r="I2434" s="300" t="s">
        <v>949</v>
      </c>
      <c r="J2434" s="300" t="s">
        <v>949</v>
      </c>
      <c r="K2434" s="300" t="s">
        <v>949</v>
      </c>
      <c r="L2434" s="300" t="s">
        <v>949</v>
      </c>
      <c r="M2434" s="300" t="s">
        <v>949</v>
      </c>
      <c r="N2434" s="247" t="s">
        <v>949</v>
      </c>
      <c r="O2434" s="247" t="s">
        <v>949</v>
      </c>
      <c r="P2434" s="247" t="s">
        <v>949</v>
      </c>
      <c r="Q2434" s="247" t="s">
        <v>949</v>
      </c>
      <c r="R2434" s="247" t="s">
        <v>949</v>
      </c>
      <c r="S2434" s="229"/>
      <c r="T2434" s="229"/>
      <c r="U2434" s="229"/>
      <c r="V2434" s="229"/>
      <c r="W2434" s="229"/>
      <c r="X2434" s="229"/>
      <c r="Y2434" s="229"/>
      <c r="Z2434" s="229"/>
      <c r="AA2434" s="229"/>
      <c r="AB2434" s="229"/>
      <c r="AC2434" s="229"/>
      <c r="AD2434" s="229"/>
      <c r="AE2434" s="229"/>
      <c r="AF2434" s="229"/>
      <c r="AG2434" s="229"/>
      <c r="AH2434" s="229"/>
      <c r="AI2434" s="229"/>
      <c r="AJ2434" s="218">
        <f t="shared" si="209"/>
        <v>1</v>
      </c>
      <c r="AK2434" s="84">
        <f t="shared" si="211"/>
        <v>1</v>
      </c>
    </row>
    <row r="2435" spans="1:37" s="84" customFormat="1" ht="16.5">
      <c r="A2435" s="229"/>
      <c r="B2435" s="41">
        <f t="shared" si="210"/>
        <v>2433</v>
      </c>
      <c r="C2435" s="210" t="s">
        <v>5456</v>
      </c>
      <c r="D2435" s="248" t="s">
        <v>8666</v>
      </c>
      <c r="E2435" s="158"/>
      <c r="F2435" s="158" t="s">
        <v>947</v>
      </c>
      <c r="G2435" s="300" t="s">
        <v>8667</v>
      </c>
      <c r="H2435" s="300" t="s">
        <v>949</v>
      </c>
      <c r="I2435" s="300" t="s">
        <v>949</v>
      </c>
      <c r="J2435" s="300" t="s">
        <v>949</v>
      </c>
      <c r="K2435" s="300" t="s">
        <v>949</v>
      </c>
      <c r="L2435" s="300" t="s">
        <v>949</v>
      </c>
      <c r="M2435" s="300" t="s">
        <v>949</v>
      </c>
      <c r="N2435" s="247" t="s">
        <v>949</v>
      </c>
      <c r="O2435" s="247" t="s">
        <v>949</v>
      </c>
      <c r="P2435" s="247" t="s">
        <v>949</v>
      </c>
      <c r="Q2435" s="247" t="s">
        <v>949</v>
      </c>
      <c r="R2435" s="247" t="s">
        <v>949</v>
      </c>
      <c r="S2435" s="229"/>
      <c r="T2435" s="229"/>
      <c r="U2435" s="229"/>
      <c r="V2435" s="229"/>
      <c r="W2435" s="229"/>
      <c r="X2435" s="229"/>
      <c r="Y2435" s="229"/>
      <c r="Z2435" s="229"/>
      <c r="AA2435" s="229"/>
      <c r="AB2435" s="229"/>
      <c r="AC2435" s="229"/>
      <c r="AD2435" s="229"/>
      <c r="AE2435" s="229"/>
      <c r="AF2435" s="229"/>
      <c r="AG2435" s="229"/>
      <c r="AH2435" s="229"/>
      <c r="AI2435" s="229"/>
      <c r="AJ2435" s="218">
        <f t="shared" si="209"/>
        <v>1</v>
      </c>
      <c r="AK2435" s="84">
        <f t="shared" si="211"/>
        <v>1</v>
      </c>
    </row>
    <row r="2436" spans="1:37" s="84" customFormat="1" ht="16.5">
      <c r="A2436" s="229"/>
      <c r="B2436" s="41">
        <f t="shared" si="210"/>
        <v>2434</v>
      </c>
      <c r="C2436" s="210" t="s">
        <v>5456</v>
      </c>
      <c r="D2436" s="248" t="s">
        <v>8668</v>
      </c>
      <c r="E2436" s="158"/>
      <c r="F2436" s="158" t="s">
        <v>947</v>
      </c>
      <c r="G2436" s="300" t="s">
        <v>8669</v>
      </c>
      <c r="H2436" s="300" t="s">
        <v>949</v>
      </c>
      <c r="I2436" s="300" t="s">
        <v>949</v>
      </c>
      <c r="J2436" s="300" t="s">
        <v>949</v>
      </c>
      <c r="K2436" s="300" t="s">
        <v>949</v>
      </c>
      <c r="L2436" s="300" t="s">
        <v>949</v>
      </c>
      <c r="M2436" s="300" t="s">
        <v>949</v>
      </c>
      <c r="N2436" s="247" t="s">
        <v>949</v>
      </c>
      <c r="O2436" s="247" t="s">
        <v>949</v>
      </c>
      <c r="P2436" s="247" t="s">
        <v>949</v>
      </c>
      <c r="Q2436" s="247" t="s">
        <v>949</v>
      </c>
      <c r="R2436" s="247" t="s">
        <v>949</v>
      </c>
      <c r="S2436" s="229"/>
      <c r="T2436" s="229"/>
      <c r="U2436" s="229"/>
      <c r="V2436" s="229"/>
      <c r="W2436" s="229"/>
      <c r="X2436" s="229"/>
      <c r="Y2436" s="229"/>
      <c r="Z2436" s="229"/>
      <c r="AA2436" s="229"/>
      <c r="AB2436" s="229"/>
      <c r="AC2436" s="229"/>
      <c r="AD2436" s="229"/>
      <c r="AE2436" s="229"/>
      <c r="AF2436" s="229"/>
      <c r="AG2436" s="229"/>
      <c r="AH2436" s="229"/>
      <c r="AI2436" s="229"/>
      <c r="AJ2436" s="218">
        <f t="shared" si="209"/>
        <v>1</v>
      </c>
      <c r="AK2436" s="84">
        <f t="shared" si="211"/>
        <v>1</v>
      </c>
    </row>
    <row r="2437" spans="1:37" s="84" customFormat="1" ht="16.5">
      <c r="A2437" s="229"/>
      <c r="B2437" s="41">
        <f t="shared" si="210"/>
        <v>2435</v>
      </c>
      <c r="C2437" s="158" t="s">
        <v>936</v>
      </c>
      <c r="D2437" s="158" t="s">
        <v>8670</v>
      </c>
      <c r="E2437" s="158"/>
      <c r="F2437" s="158" t="s">
        <v>1081</v>
      </c>
      <c r="G2437" s="210" t="s">
        <v>8671</v>
      </c>
      <c r="H2437" s="210" t="s">
        <v>949</v>
      </c>
      <c r="I2437" s="210">
        <v>0.6</v>
      </c>
      <c r="J2437" s="210" t="s">
        <v>949</v>
      </c>
      <c r="K2437" s="210" t="s">
        <v>949</v>
      </c>
      <c r="L2437" s="210" t="s">
        <v>949</v>
      </c>
      <c r="M2437" s="210" t="s">
        <v>949</v>
      </c>
      <c r="N2437" s="158" t="s">
        <v>1192</v>
      </c>
      <c r="O2437" s="158" t="s">
        <v>1193</v>
      </c>
      <c r="P2437" s="158" t="s">
        <v>1194</v>
      </c>
      <c r="Q2437" s="158"/>
      <c r="R2437" s="210" t="s">
        <v>1712</v>
      </c>
      <c r="S2437" s="229"/>
      <c r="T2437" s="229"/>
      <c r="U2437" s="229"/>
      <c r="V2437" s="229"/>
      <c r="W2437" s="229"/>
      <c r="X2437" s="229"/>
      <c r="Y2437" s="229"/>
      <c r="Z2437" s="229"/>
      <c r="AA2437" s="229"/>
      <c r="AB2437" s="229"/>
      <c r="AC2437" s="229"/>
      <c r="AD2437" s="229"/>
      <c r="AE2437" s="229"/>
      <c r="AF2437" s="229" t="s">
        <v>473</v>
      </c>
      <c r="AG2437" s="229"/>
      <c r="AH2437" s="229"/>
      <c r="AI2437" s="229"/>
      <c r="AJ2437" s="218">
        <f t="shared" si="209"/>
        <v>1</v>
      </c>
      <c r="AK2437" s="84">
        <f t="shared" si="211"/>
        <v>1</v>
      </c>
    </row>
    <row r="2438" spans="1:37" s="84" customFormat="1" ht="16.5">
      <c r="A2438" s="229"/>
      <c r="B2438" s="41">
        <f t="shared" si="210"/>
        <v>2436</v>
      </c>
      <c r="C2438" s="210" t="s">
        <v>5087</v>
      </c>
      <c r="D2438" s="158" t="s">
        <v>8672</v>
      </c>
      <c r="E2438" s="158"/>
      <c r="F2438" s="158" t="s">
        <v>1081</v>
      </c>
      <c r="G2438" s="210" t="s">
        <v>8673</v>
      </c>
      <c r="H2438" s="210" t="s">
        <v>949</v>
      </c>
      <c r="I2438" s="210">
        <v>0.8</v>
      </c>
      <c r="J2438" s="210" t="s">
        <v>949</v>
      </c>
      <c r="K2438" s="210" t="s">
        <v>949</v>
      </c>
      <c r="L2438" s="210" t="s">
        <v>949</v>
      </c>
      <c r="M2438" s="210" t="s">
        <v>949</v>
      </c>
      <c r="N2438" s="158" t="s">
        <v>1192</v>
      </c>
      <c r="O2438" s="158" t="s">
        <v>1193</v>
      </c>
      <c r="P2438" s="158" t="s">
        <v>1194</v>
      </c>
      <c r="Q2438" s="158"/>
      <c r="R2438" s="210" t="s">
        <v>1712</v>
      </c>
      <c r="S2438" s="229"/>
      <c r="T2438" s="229"/>
      <c r="U2438" s="229"/>
      <c r="V2438" s="229"/>
      <c r="W2438" s="229"/>
      <c r="X2438" s="229"/>
      <c r="Y2438" s="229"/>
      <c r="Z2438" s="229"/>
      <c r="AA2438" s="229"/>
      <c r="AB2438" s="229"/>
      <c r="AC2438" s="229"/>
      <c r="AD2438" s="229"/>
      <c r="AE2438" s="229"/>
      <c r="AF2438" s="229" t="s">
        <v>223</v>
      </c>
      <c r="AG2438" s="229"/>
      <c r="AH2438" s="229"/>
      <c r="AI2438" s="229"/>
      <c r="AJ2438" s="218">
        <f t="shared" si="209"/>
        <v>1</v>
      </c>
      <c r="AK2438" s="84">
        <f t="shared" si="211"/>
        <v>1</v>
      </c>
    </row>
    <row r="2439" spans="1:37" s="84" customFormat="1" ht="16.5">
      <c r="A2439" s="229"/>
      <c r="B2439" s="41">
        <f t="shared" si="210"/>
        <v>2437</v>
      </c>
      <c r="C2439" s="210" t="s">
        <v>5087</v>
      </c>
      <c r="D2439" s="158" t="s">
        <v>8674</v>
      </c>
      <c r="E2439" s="158"/>
      <c r="F2439" s="158" t="s">
        <v>1008</v>
      </c>
      <c r="G2439" s="210" t="s">
        <v>8675</v>
      </c>
      <c r="H2439" s="210">
        <v>379460.51899999997</v>
      </c>
      <c r="I2439" s="210" t="s">
        <v>949</v>
      </c>
      <c r="J2439" s="158">
        <v>1.04</v>
      </c>
      <c r="K2439" s="210">
        <v>394.64</v>
      </c>
      <c r="L2439" s="158" t="s">
        <v>949</v>
      </c>
      <c r="M2439" s="158" t="s">
        <v>981</v>
      </c>
      <c r="N2439" s="158" t="s">
        <v>1148</v>
      </c>
      <c r="O2439" s="158" t="s">
        <v>1149</v>
      </c>
      <c r="P2439" s="106" t="s">
        <v>1132</v>
      </c>
      <c r="Q2439" s="158"/>
      <c r="R2439" s="158" t="s">
        <v>1712</v>
      </c>
      <c r="S2439" s="229"/>
      <c r="T2439" s="229"/>
      <c r="U2439" s="229"/>
      <c r="V2439" s="229"/>
      <c r="W2439" s="229"/>
      <c r="X2439" s="229"/>
      <c r="Y2439" s="229"/>
      <c r="Z2439" s="229"/>
      <c r="AA2439" s="229"/>
      <c r="AB2439" s="229"/>
      <c r="AC2439" s="229"/>
      <c r="AD2439" s="229"/>
      <c r="AE2439" s="229"/>
      <c r="AF2439" s="229" t="s">
        <v>223</v>
      </c>
      <c r="AG2439" s="229"/>
      <c r="AH2439" s="229"/>
      <c r="AI2439" s="229"/>
      <c r="AJ2439" s="218">
        <f t="shared" si="209"/>
        <v>1</v>
      </c>
      <c r="AK2439" s="84">
        <f t="shared" si="211"/>
        <v>1</v>
      </c>
    </row>
    <row r="2440" spans="1:37" s="84" customFormat="1" ht="16.5">
      <c r="A2440" s="229"/>
      <c r="B2440" s="41">
        <f t="shared" si="210"/>
        <v>2438</v>
      </c>
      <c r="C2440" s="210" t="s">
        <v>5087</v>
      </c>
      <c r="D2440" s="158" t="s">
        <v>8676</v>
      </c>
      <c r="E2440" s="158"/>
      <c r="F2440" s="158" t="s">
        <v>1008</v>
      </c>
      <c r="G2440" s="210" t="s">
        <v>8675</v>
      </c>
      <c r="H2440" s="210">
        <v>379460.51899999997</v>
      </c>
      <c r="I2440" s="210" t="s">
        <v>949</v>
      </c>
      <c r="J2440" s="158">
        <v>1.04</v>
      </c>
      <c r="K2440" s="210">
        <v>394.64</v>
      </c>
      <c r="L2440" s="158" t="s">
        <v>949</v>
      </c>
      <c r="M2440" s="158" t="s">
        <v>8677</v>
      </c>
      <c r="N2440" s="158" t="s">
        <v>1148</v>
      </c>
      <c r="O2440" s="158" t="s">
        <v>1149</v>
      </c>
      <c r="P2440" s="106" t="s">
        <v>1132</v>
      </c>
      <c r="Q2440" s="158"/>
      <c r="R2440" s="158" t="s">
        <v>1712</v>
      </c>
      <c r="S2440" s="229"/>
      <c r="T2440" s="229"/>
      <c r="U2440" s="229"/>
      <c r="V2440" s="229"/>
      <c r="W2440" s="229"/>
      <c r="X2440" s="229"/>
      <c r="Y2440" s="229"/>
      <c r="Z2440" s="229"/>
      <c r="AA2440" s="229"/>
      <c r="AB2440" s="229"/>
      <c r="AC2440" s="229"/>
      <c r="AD2440" s="229"/>
      <c r="AE2440" s="229"/>
      <c r="AF2440" s="229" t="s">
        <v>223</v>
      </c>
      <c r="AG2440" s="229"/>
      <c r="AH2440" s="229"/>
      <c r="AI2440" s="229"/>
      <c r="AJ2440" s="218">
        <f t="shared" si="209"/>
        <v>1</v>
      </c>
      <c r="AK2440" s="84">
        <f t="shared" si="211"/>
        <v>1</v>
      </c>
    </row>
    <row r="2441" spans="1:37" s="84" customFormat="1" ht="16.5">
      <c r="A2441" s="229"/>
      <c r="B2441" s="41">
        <f t="shared" si="210"/>
        <v>2439</v>
      </c>
      <c r="C2441" s="210" t="s">
        <v>5087</v>
      </c>
      <c r="D2441" s="158" t="s">
        <v>8678</v>
      </c>
      <c r="E2441" s="158"/>
      <c r="F2441" s="158" t="s">
        <v>1008</v>
      </c>
      <c r="G2441" s="210" t="s">
        <v>8675</v>
      </c>
      <c r="H2441" s="210">
        <v>379460.51899999997</v>
      </c>
      <c r="I2441" s="210" t="s">
        <v>949</v>
      </c>
      <c r="J2441" s="158">
        <v>1.04</v>
      </c>
      <c r="K2441" s="210">
        <v>394.64</v>
      </c>
      <c r="L2441" s="158" t="s">
        <v>949</v>
      </c>
      <c r="M2441" s="158" t="s">
        <v>8679</v>
      </c>
      <c r="N2441" s="158" t="s">
        <v>1148</v>
      </c>
      <c r="O2441" s="158" t="s">
        <v>1149</v>
      </c>
      <c r="P2441" s="106" t="s">
        <v>1132</v>
      </c>
      <c r="Q2441" s="158"/>
      <c r="R2441" s="158" t="s">
        <v>1712</v>
      </c>
      <c r="S2441" s="229"/>
      <c r="T2441" s="229"/>
      <c r="U2441" s="229"/>
      <c r="V2441" s="229"/>
      <c r="W2441" s="229"/>
      <c r="X2441" s="229"/>
      <c r="Y2441" s="229"/>
      <c r="Z2441" s="229"/>
      <c r="AA2441" s="229"/>
      <c r="AB2441" s="229"/>
      <c r="AC2441" s="229"/>
      <c r="AD2441" s="229"/>
      <c r="AE2441" s="229"/>
      <c r="AF2441" s="229" t="s">
        <v>223</v>
      </c>
      <c r="AG2441" s="229"/>
      <c r="AH2441" s="229"/>
      <c r="AI2441" s="229"/>
      <c r="AJ2441" s="218">
        <f t="shared" si="209"/>
        <v>1</v>
      </c>
      <c r="AK2441" s="84">
        <f t="shared" si="211"/>
        <v>1</v>
      </c>
    </row>
    <row r="2442" spans="1:37" s="84" customFormat="1" ht="16.5">
      <c r="A2442" s="229"/>
      <c r="B2442" s="41">
        <f t="shared" si="210"/>
        <v>2440</v>
      </c>
      <c r="C2442" s="158" t="s">
        <v>936</v>
      </c>
      <c r="D2442" s="158" t="s">
        <v>8680</v>
      </c>
      <c r="E2442" s="158"/>
      <c r="F2442" s="158" t="s">
        <v>1008</v>
      </c>
      <c r="G2442" s="210" t="s">
        <v>8681</v>
      </c>
      <c r="H2442" s="210">
        <v>5045.6459999999997</v>
      </c>
      <c r="I2442" s="210" t="s">
        <v>949</v>
      </c>
      <c r="J2442" s="210">
        <v>1.41</v>
      </c>
      <c r="K2442" s="210">
        <v>7.11</v>
      </c>
      <c r="L2442" s="158" t="s">
        <v>949</v>
      </c>
      <c r="M2442" s="158" t="s">
        <v>981</v>
      </c>
      <c r="N2442" s="158" t="s">
        <v>1293</v>
      </c>
      <c r="O2442" s="158" t="s">
        <v>1294</v>
      </c>
      <c r="P2442" s="158" t="s">
        <v>1295</v>
      </c>
      <c r="Q2442" s="158"/>
      <c r="R2442" s="158" t="s">
        <v>1712</v>
      </c>
      <c r="S2442" s="229"/>
      <c r="T2442" s="229"/>
      <c r="U2442" s="229"/>
      <c r="V2442" s="229"/>
      <c r="W2442" s="229"/>
      <c r="X2442" s="229"/>
      <c r="Y2442" s="229"/>
      <c r="Z2442" s="229"/>
      <c r="AA2442" s="229"/>
      <c r="AB2442" s="229"/>
      <c r="AC2442" s="229"/>
      <c r="AD2442" s="229"/>
      <c r="AE2442" s="229"/>
      <c r="AF2442" s="229" t="s">
        <v>473</v>
      </c>
      <c r="AG2442" s="229"/>
      <c r="AH2442" s="229"/>
      <c r="AI2442" s="229"/>
      <c r="AJ2442" s="218">
        <f t="shared" si="209"/>
        <v>1</v>
      </c>
      <c r="AK2442" s="84">
        <f t="shared" si="211"/>
        <v>1</v>
      </c>
    </row>
    <row r="2443" spans="1:37" s="84" customFormat="1" ht="16.5">
      <c r="A2443" s="229"/>
      <c r="B2443" s="41">
        <f t="shared" si="210"/>
        <v>2441</v>
      </c>
      <c r="C2443" s="158" t="s">
        <v>936</v>
      </c>
      <c r="D2443" s="158" t="s">
        <v>8682</v>
      </c>
      <c r="E2443" s="158"/>
      <c r="F2443" s="158" t="s">
        <v>1008</v>
      </c>
      <c r="G2443" s="210" t="s">
        <v>8681</v>
      </c>
      <c r="H2443" s="210">
        <v>5045.6459999999997</v>
      </c>
      <c r="I2443" s="210" t="s">
        <v>949</v>
      </c>
      <c r="J2443" s="210">
        <v>1.41</v>
      </c>
      <c r="K2443" s="210" t="s">
        <v>949</v>
      </c>
      <c r="L2443" s="158" t="s">
        <v>949</v>
      </c>
      <c r="M2443" s="158" t="s">
        <v>8677</v>
      </c>
      <c r="N2443" s="158" t="s">
        <v>1293</v>
      </c>
      <c r="O2443" s="158" t="s">
        <v>1294</v>
      </c>
      <c r="P2443" s="158" t="s">
        <v>1295</v>
      </c>
      <c r="Q2443" s="158"/>
      <c r="R2443" s="158" t="s">
        <v>1712</v>
      </c>
      <c r="S2443" s="229"/>
      <c r="T2443" s="229"/>
      <c r="U2443" s="229"/>
      <c r="V2443" s="229"/>
      <c r="W2443" s="229"/>
      <c r="X2443" s="229"/>
      <c r="Y2443" s="229"/>
      <c r="Z2443" s="229"/>
      <c r="AA2443" s="229"/>
      <c r="AB2443" s="229"/>
      <c r="AC2443" s="229"/>
      <c r="AD2443" s="229"/>
      <c r="AE2443" s="229"/>
      <c r="AF2443" s="229" t="s">
        <v>473</v>
      </c>
      <c r="AG2443" s="229"/>
      <c r="AH2443" s="229"/>
      <c r="AI2443" s="229"/>
      <c r="AJ2443" s="218">
        <f t="shared" si="209"/>
        <v>1</v>
      </c>
      <c r="AK2443" s="84">
        <f t="shared" si="211"/>
        <v>1</v>
      </c>
    </row>
    <row r="2444" spans="1:37" s="84" customFormat="1" ht="16.5">
      <c r="A2444" s="229"/>
      <c r="B2444" s="41">
        <f t="shared" si="210"/>
        <v>2442</v>
      </c>
      <c r="C2444" s="158" t="s">
        <v>936</v>
      </c>
      <c r="D2444" s="158" t="s">
        <v>8683</v>
      </c>
      <c r="E2444" s="158"/>
      <c r="F2444" s="158" t="s">
        <v>1008</v>
      </c>
      <c r="G2444" s="210" t="s">
        <v>8681</v>
      </c>
      <c r="H2444" s="210">
        <v>5045.6459999999997</v>
      </c>
      <c r="I2444" s="210" t="s">
        <v>949</v>
      </c>
      <c r="J2444" s="210">
        <v>1.41</v>
      </c>
      <c r="K2444" s="210" t="s">
        <v>949</v>
      </c>
      <c r="L2444" s="158" t="s">
        <v>949</v>
      </c>
      <c r="M2444" s="158" t="s">
        <v>8679</v>
      </c>
      <c r="N2444" s="158" t="s">
        <v>1293</v>
      </c>
      <c r="O2444" s="158" t="s">
        <v>1294</v>
      </c>
      <c r="P2444" s="158" t="s">
        <v>1295</v>
      </c>
      <c r="Q2444" s="158"/>
      <c r="R2444" s="158" t="s">
        <v>1712</v>
      </c>
      <c r="S2444" s="229"/>
      <c r="T2444" s="229"/>
      <c r="U2444" s="229"/>
      <c r="V2444" s="229"/>
      <c r="W2444" s="229"/>
      <c r="X2444" s="229"/>
      <c r="Y2444" s="229"/>
      <c r="Z2444" s="229"/>
      <c r="AA2444" s="229"/>
      <c r="AB2444" s="229"/>
      <c r="AC2444" s="229"/>
      <c r="AD2444" s="229"/>
      <c r="AE2444" s="229"/>
      <c r="AF2444" s="229" t="s">
        <v>473</v>
      </c>
      <c r="AG2444" s="229"/>
      <c r="AH2444" s="229"/>
      <c r="AI2444" s="229"/>
      <c r="AJ2444" s="218">
        <f t="shared" si="209"/>
        <v>1</v>
      </c>
      <c r="AK2444" s="84">
        <f t="shared" si="211"/>
        <v>1</v>
      </c>
    </row>
    <row r="2445" spans="1:37" s="84" customFormat="1" ht="16.5">
      <c r="A2445" s="229"/>
      <c r="B2445" s="41">
        <f t="shared" si="210"/>
        <v>2443</v>
      </c>
      <c r="C2445" s="158" t="s">
        <v>936</v>
      </c>
      <c r="D2445" s="158" t="s">
        <v>8684</v>
      </c>
      <c r="E2445" s="158"/>
      <c r="F2445" s="158" t="s">
        <v>1008</v>
      </c>
      <c r="G2445" s="210" t="s">
        <v>5943</v>
      </c>
      <c r="H2445" s="210">
        <v>2719.529</v>
      </c>
      <c r="I2445" s="210" t="s">
        <v>949</v>
      </c>
      <c r="J2445" s="210">
        <v>1.41</v>
      </c>
      <c r="K2445" s="210" t="s">
        <v>949</v>
      </c>
      <c r="L2445" s="158" t="s">
        <v>949</v>
      </c>
      <c r="M2445" s="158" t="s">
        <v>995</v>
      </c>
      <c r="N2445" s="158" t="s">
        <v>1293</v>
      </c>
      <c r="O2445" s="158" t="s">
        <v>1294</v>
      </c>
      <c r="P2445" s="158" t="s">
        <v>1295</v>
      </c>
      <c r="Q2445" s="158"/>
      <c r="R2445" s="158" t="s">
        <v>1142</v>
      </c>
      <c r="S2445" s="229"/>
      <c r="T2445" s="229"/>
      <c r="U2445" s="229"/>
      <c r="V2445" s="229"/>
      <c r="W2445" s="229"/>
      <c r="X2445" s="229"/>
      <c r="Y2445" s="229"/>
      <c r="Z2445" s="229"/>
      <c r="AA2445" s="229"/>
      <c r="AB2445" s="229"/>
      <c r="AC2445" s="229"/>
      <c r="AD2445" s="229"/>
      <c r="AE2445" s="229"/>
      <c r="AF2445" s="229" t="s">
        <v>473</v>
      </c>
      <c r="AG2445" s="229"/>
      <c r="AH2445" s="229"/>
      <c r="AI2445" s="229"/>
      <c r="AJ2445" s="218">
        <f t="shared" si="209"/>
        <v>1</v>
      </c>
      <c r="AK2445" s="84">
        <f t="shared" si="211"/>
        <v>1</v>
      </c>
    </row>
    <row r="2446" spans="1:37" s="84" customFormat="1" ht="16.5">
      <c r="A2446" s="229"/>
      <c r="B2446" s="41">
        <f t="shared" si="210"/>
        <v>2444</v>
      </c>
      <c r="C2446" s="210" t="s">
        <v>5087</v>
      </c>
      <c r="D2446" s="158" t="s">
        <v>8685</v>
      </c>
      <c r="E2446" s="158"/>
      <c r="F2446" s="158" t="s">
        <v>1008</v>
      </c>
      <c r="G2446" s="210" t="s">
        <v>8686</v>
      </c>
      <c r="H2446" s="210">
        <v>670.88599999999997</v>
      </c>
      <c r="I2446" s="210" t="s">
        <v>949</v>
      </c>
      <c r="J2446" s="158">
        <v>1.04</v>
      </c>
      <c r="K2446" s="210" t="s">
        <v>949</v>
      </c>
      <c r="L2446" s="158" t="s">
        <v>949</v>
      </c>
      <c r="M2446" s="158" t="s">
        <v>981</v>
      </c>
      <c r="N2446" s="158" t="s">
        <v>1148</v>
      </c>
      <c r="O2446" s="158" t="s">
        <v>1149</v>
      </c>
      <c r="P2446" s="106" t="s">
        <v>1132</v>
      </c>
      <c r="Q2446" s="158"/>
      <c r="R2446" s="158" t="s">
        <v>1712</v>
      </c>
      <c r="S2446" s="229"/>
      <c r="T2446" s="229"/>
      <c r="U2446" s="229"/>
      <c r="V2446" s="229"/>
      <c r="W2446" s="229"/>
      <c r="X2446" s="229"/>
      <c r="Y2446" s="229"/>
      <c r="Z2446" s="229"/>
      <c r="AA2446" s="229"/>
      <c r="AB2446" s="229"/>
      <c r="AC2446" s="229"/>
      <c r="AD2446" s="229"/>
      <c r="AE2446" s="229"/>
      <c r="AF2446" s="229" t="s">
        <v>223</v>
      </c>
      <c r="AG2446" s="229"/>
      <c r="AH2446" s="229"/>
      <c r="AI2446" s="229"/>
      <c r="AJ2446" s="218">
        <f t="shared" si="209"/>
        <v>1</v>
      </c>
      <c r="AK2446" s="84">
        <f t="shared" si="211"/>
        <v>1</v>
      </c>
    </row>
    <row r="2447" spans="1:37" s="84" customFormat="1" ht="16.5">
      <c r="A2447" s="229"/>
      <c r="B2447" s="41">
        <f t="shared" si="210"/>
        <v>2445</v>
      </c>
      <c r="C2447" s="210" t="s">
        <v>5087</v>
      </c>
      <c r="D2447" s="158" t="s">
        <v>8687</v>
      </c>
      <c r="E2447" s="158"/>
      <c r="F2447" s="158" t="s">
        <v>1008</v>
      </c>
      <c r="G2447" s="210" t="s">
        <v>8686</v>
      </c>
      <c r="H2447" s="210">
        <v>670.88599999999997</v>
      </c>
      <c r="I2447" s="210" t="s">
        <v>949</v>
      </c>
      <c r="J2447" s="158">
        <v>1.04</v>
      </c>
      <c r="K2447" s="210" t="s">
        <v>949</v>
      </c>
      <c r="L2447" s="158" t="s">
        <v>949</v>
      </c>
      <c r="M2447" s="158" t="s">
        <v>8533</v>
      </c>
      <c r="N2447" s="158" t="s">
        <v>1148</v>
      </c>
      <c r="O2447" s="158" t="s">
        <v>1149</v>
      </c>
      <c r="P2447" s="106" t="s">
        <v>1132</v>
      </c>
      <c r="Q2447" s="158"/>
      <c r="R2447" s="158" t="s">
        <v>1712</v>
      </c>
      <c r="S2447" s="229"/>
      <c r="T2447" s="229"/>
      <c r="U2447" s="229"/>
      <c r="V2447" s="229"/>
      <c r="W2447" s="229"/>
      <c r="X2447" s="229"/>
      <c r="Y2447" s="229"/>
      <c r="Z2447" s="229"/>
      <c r="AA2447" s="229"/>
      <c r="AB2447" s="229"/>
      <c r="AC2447" s="229"/>
      <c r="AD2447" s="229"/>
      <c r="AE2447" s="229"/>
      <c r="AF2447" s="229" t="s">
        <v>223</v>
      </c>
      <c r="AG2447" s="229"/>
      <c r="AH2447" s="229"/>
      <c r="AI2447" s="229"/>
      <c r="AJ2447" s="218">
        <f t="shared" si="209"/>
        <v>1</v>
      </c>
      <c r="AK2447" s="84">
        <f t="shared" si="211"/>
        <v>1</v>
      </c>
    </row>
    <row r="2448" spans="1:37" s="84" customFormat="1" ht="16.5">
      <c r="A2448" s="229"/>
      <c r="B2448" s="41">
        <f t="shared" si="210"/>
        <v>2446</v>
      </c>
      <c r="C2448" s="210" t="s">
        <v>5087</v>
      </c>
      <c r="D2448" s="158" t="s">
        <v>8688</v>
      </c>
      <c r="E2448" s="158"/>
      <c r="F2448" s="158" t="s">
        <v>1008</v>
      </c>
      <c r="G2448" s="210" t="s">
        <v>8686</v>
      </c>
      <c r="H2448" s="210">
        <v>670.88599999999997</v>
      </c>
      <c r="I2448" s="210" t="s">
        <v>949</v>
      </c>
      <c r="J2448" s="158">
        <v>1.04</v>
      </c>
      <c r="K2448" s="210" t="s">
        <v>949</v>
      </c>
      <c r="L2448" s="158" t="s">
        <v>949</v>
      </c>
      <c r="M2448" s="158" t="s">
        <v>8535</v>
      </c>
      <c r="N2448" s="158" t="s">
        <v>1148</v>
      </c>
      <c r="O2448" s="158" t="s">
        <v>1149</v>
      </c>
      <c r="P2448" s="106" t="s">
        <v>1132</v>
      </c>
      <c r="Q2448" s="158"/>
      <c r="R2448" s="158" t="s">
        <v>1712</v>
      </c>
      <c r="S2448" s="229"/>
      <c r="T2448" s="229"/>
      <c r="U2448" s="229"/>
      <c r="V2448" s="229"/>
      <c r="W2448" s="229"/>
      <c r="X2448" s="229"/>
      <c r="Y2448" s="229"/>
      <c r="Z2448" s="229"/>
      <c r="AA2448" s="229"/>
      <c r="AB2448" s="229"/>
      <c r="AC2448" s="229"/>
      <c r="AD2448" s="229"/>
      <c r="AE2448" s="229"/>
      <c r="AF2448" s="229" t="s">
        <v>223</v>
      </c>
      <c r="AG2448" s="229"/>
      <c r="AH2448" s="229"/>
      <c r="AI2448" s="229"/>
      <c r="AJ2448" s="218">
        <f t="shared" si="209"/>
        <v>1</v>
      </c>
      <c r="AK2448" s="84">
        <f t="shared" si="211"/>
        <v>1</v>
      </c>
    </row>
    <row r="2449" spans="1:37" s="84" customFormat="1" ht="16.5">
      <c r="A2449" s="229"/>
      <c r="B2449" s="41">
        <f t="shared" si="210"/>
        <v>2447</v>
      </c>
      <c r="C2449" s="158" t="s">
        <v>936</v>
      </c>
      <c r="D2449" s="158" t="s">
        <v>8689</v>
      </c>
      <c r="E2449" s="158"/>
      <c r="F2449" s="158" t="s">
        <v>1008</v>
      </c>
      <c r="G2449" s="210" t="s">
        <v>8690</v>
      </c>
      <c r="H2449" s="210">
        <v>4138.28</v>
      </c>
      <c r="I2449" s="210" t="s">
        <v>949</v>
      </c>
      <c r="J2449" s="210">
        <v>1.41</v>
      </c>
      <c r="K2449" s="210" t="s">
        <v>949</v>
      </c>
      <c r="L2449" s="158" t="s">
        <v>949</v>
      </c>
      <c r="M2449" s="158" t="s">
        <v>8691</v>
      </c>
      <c r="N2449" s="158" t="s">
        <v>1293</v>
      </c>
      <c r="O2449" s="158" t="s">
        <v>1294</v>
      </c>
      <c r="P2449" s="158" t="s">
        <v>1295</v>
      </c>
      <c r="Q2449" s="158"/>
      <c r="R2449" s="158" t="s">
        <v>1142</v>
      </c>
      <c r="S2449" s="229"/>
      <c r="T2449" s="229"/>
      <c r="U2449" s="229"/>
      <c r="V2449" s="229"/>
      <c r="W2449" s="229"/>
      <c r="X2449" s="229"/>
      <c r="Y2449" s="229"/>
      <c r="Z2449" s="229"/>
      <c r="AA2449" s="229"/>
      <c r="AB2449" s="229"/>
      <c r="AC2449" s="229"/>
      <c r="AD2449" s="229"/>
      <c r="AE2449" s="229"/>
      <c r="AF2449" s="229" t="s">
        <v>473</v>
      </c>
      <c r="AG2449" s="229"/>
      <c r="AH2449" s="229"/>
      <c r="AI2449" s="229"/>
      <c r="AJ2449" s="218">
        <f t="shared" si="209"/>
        <v>1</v>
      </c>
      <c r="AK2449" s="84">
        <f t="shared" si="211"/>
        <v>1</v>
      </c>
    </row>
    <row r="2450" spans="1:37" s="84" customFormat="1" ht="16.5">
      <c r="A2450" s="229"/>
      <c r="B2450" s="41">
        <f t="shared" si="210"/>
        <v>2448</v>
      </c>
      <c r="C2450" s="158" t="s">
        <v>936</v>
      </c>
      <c r="D2450" s="158" t="s">
        <v>8692</v>
      </c>
      <c r="E2450" s="158"/>
      <c r="F2450" s="158" t="s">
        <v>1008</v>
      </c>
      <c r="G2450" s="210" t="s">
        <v>8690</v>
      </c>
      <c r="H2450" s="210">
        <v>4138.28</v>
      </c>
      <c r="I2450" s="210" t="s">
        <v>949</v>
      </c>
      <c r="J2450" s="210">
        <v>1.41</v>
      </c>
      <c r="K2450" s="210" t="s">
        <v>949</v>
      </c>
      <c r="L2450" s="158" t="s">
        <v>949</v>
      </c>
      <c r="M2450" s="158" t="s">
        <v>8691</v>
      </c>
      <c r="N2450" s="158" t="s">
        <v>1293</v>
      </c>
      <c r="O2450" s="158" t="s">
        <v>1294</v>
      </c>
      <c r="P2450" s="158" t="s">
        <v>1295</v>
      </c>
      <c r="Q2450" s="158"/>
      <c r="R2450" s="158" t="s">
        <v>1142</v>
      </c>
      <c r="S2450" s="229"/>
      <c r="T2450" s="229"/>
      <c r="U2450" s="229"/>
      <c r="V2450" s="229"/>
      <c r="W2450" s="229"/>
      <c r="X2450" s="229"/>
      <c r="Y2450" s="229"/>
      <c r="Z2450" s="229"/>
      <c r="AA2450" s="229"/>
      <c r="AB2450" s="229"/>
      <c r="AC2450" s="229"/>
      <c r="AD2450" s="229"/>
      <c r="AE2450" s="229"/>
      <c r="AF2450" s="229" t="s">
        <v>473</v>
      </c>
      <c r="AG2450" s="229"/>
      <c r="AH2450" s="229"/>
      <c r="AI2450" s="229"/>
      <c r="AJ2450" s="218">
        <f t="shared" si="209"/>
        <v>1</v>
      </c>
      <c r="AK2450" s="84">
        <f t="shared" si="211"/>
        <v>1</v>
      </c>
    </row>
    <row r="2451" spans="1:37" s="84" customFormat="1" ht="16.5">
      <c r="A2451" s="229"/>
      <c r="B2451" s="41">
        <f t="shared" si="210"/>
        <v>2449</v>
      </c>
      <c r="C2451" s="158" t="s">
        <v>936</v>
      </c>
      <c r="D2451" s="158" t="s">
        <v>8693</v>
      </c>
      <c r="E2451" s="158"/>
      <c r="F2451" s="158" t="s">
        <v>1008</v>
      </c>
      <c r="G2451" s="210" t="s">
        <v>8690</v>
      </c>
      <c r="H2451" s="210">
        <v>4138.28</v>
      </c>
      <c r="I2451" s="210" t="s">
        <v>949</v>
      </c>
      <c r="J2451" s="210">
        <v>1.41</v>
      </c>
      <c r="K2451" s="210" t="s">
        <v>949</v>
      </c>
      <c r="L2451" s="158" t="s">
        <v>949</v>
      </c>
      <c r="M2451" s="158" t="s">
        <v>8691</v>
      </c>
      <c r="N2451" s="158" t="s">
        <v>1293</v>
      </c>
      <c r="O2451" s="158" t="s">
        <v>1294</v>
      </c>
      <c r="P2451" s="158" t="s">
        <v>1295</v>
      </c>
      <c r="Q2451" s="158"/>
      <c r="R2451" s="158" t="s">
        <v>1142</v>
      </c>
      <c r="S2451" s="229"/>
      <c r="T2451" s="229"/>
      <c r="U2451" s="229"/>
      <c r="V2451" s="229"/>
      <c r="W2451" s="229"/>
      <c r="X2451" s="229"/>
      <c r="Y2451" s="229"/>
      <c r="Z2451" s="229"/>
      <c r="AA2451" s="229"/>
      <c r="AB2451" s="229"/>
      <c r="AC2451" s="229"/>
      <c r="AD2451" s="229"/>
      <c r="AE2451" s="229"/>
      <c r="AF2451" s="229" t="s">
        <v>473</v>
      </c>
      <c r="AG2451" s="229"/>
      <c r="AH2451" s="229"/>
      <c r="AI2451" s="229"/>
      <c r="AJ2451" s="218">
        <f t="shared" si="209"/>
        <v>1</v>
      </c>
      <c r="AK2451" s="84">
        <f t="shared" si="211"/>
        <v>1</v>
      </c>
    </row>
    <row r="2452" spans="1:37" s="84" customFormat="1" ht="16.5">
      <c r="A2452" s="229"/>
      <c r="B2452" s="41">
        <f t="shared" si="210"/>
        <v>2450</v>
      </c>
      <c r="C2452" s="210" t="s">
        <v>5087</v>
      </c>
      <c r="D2452" s="158" t="s">
        <v>8694</v>
      </c>
      <c r="E2452" s="158"/>
      <c r="F2452" s="158" t="s">
        <v>993</v>
      </c>
      <c r="G2452" s="210" t="s">
        <v>8695</v>
      </c>
      <c r="H2452" s="210" t="s">
        <v>949</v>
      </c>
      <c r="I2452" s="210" t="s">
        <v>949</v>
      </c>
      <c r="J2452" s="210" t="s">
        <v>949</v>
      </c>
      <c r="K2452" s="210" t="s">
        <v>949</v>
      </c>
      <c r="L2452" s="210" t="s">
        <v>949</v>
      </c>
      <c r="M2452" s="210" t="s">
        <v>949</v>
      </c>
      <c r="N2452" s="158" t="s">
        <v>949</v>
      </c>
      <c r="O2452" s="158" t="s">
        <v>949</v>
      </c>
      <c r="P2452" s="158" t="s">
        <v>949</v>
      </c>
      <c r="Q2452" s="158"/>
      <c r="R2452" s="210" t="s">
        <v>5212</v>
      </c>
      <c r="S2452" s="229"/>
      <c r="T2452" s="229"/>
      <c r="U2452" s="229"/>
      <c r="V2452" s="229"/>
      <c r="W2452" s="229"/>
      <c r="X2452" s="229"/>
      <c r="Y2452" s="229"/>
      <c r="Z2452" s="229"/>
      <c r="AA2452" s="229"/>
      <c r="AB2452" s="229"/>
      <c r="AC2452" s="229"/>
      <c r="AD2452" s="229"/>
      <c r="AE2452" s="229"/>
      <c r="AF2452" s="229" t="s">
        <v>223</v>
      </c>
      <c r="AG2452" s="229"/>
      <c r="AH2452" s="229"/>
      <c r="AI2452" s="229"/>
      <c r="AJ2452" s="218">
        <f t="shared" si="209"/>
        <v>1</v>
      </c>
      <c r="AK2452" s="84">
        <f t="shared" si="211"/>
        <v>1</v>
      </c>
    </row>
    <row r="2453" spans="1:37" s="84" customFormat="1" ht="16.5">
      <c r="A2453" s="229"/>
      <c r="B2453" s="41">
        <f t="shared" si="210"/>
        <v>2451</v>
      </c>
      <c r="C2453" s="158" t="s">
        <v>936</v>
      </c>
      <c r="D2453" s="248" t="s">
        <v>8696</v>
      </c>
      <c r="E2453" s="158"/>
      <c r="F2453" s="158" t="s">
        <v>947</v>
      </c>
      <c r="G2453" s="300" t="s">
        <v>8697</v>
      </c>
      <c r="H2453" s="300" t="s">
        <v>949</v>
      </c>
      <c r="I2453" s="300" t="s">
        <v>949</v>
      </c>
      <c r="J2453" s="300" t="s">
        <v>949</v>
      </c>
      <c r="K2453" s="300" t="s">
        <v>949</v>
      </c>
      <c r="L2453" s="300" t="s">
        <v>949</v>
      </c>
      <c r="M2453" s="300" t="s">
        <v>949</v>
      </c>
      <c r="N2453" s="247" t="s">
        <v>949</v>
      </c>
      <c r="O2453" s="247" t="s">
        <v>949</v>
      </c>
      <c r="P2453" s="247" t="s">
        <v>949</v>
      </c>
      <c r="Q2453" s="247" t="s">
        <v>949</v>
      </c>
      <c r="R2453" s="300" t="s">
        <v>949</v>
      </c>
      <c r="S2453" s="229"/>
      <c r="T2453" s="229"/>
      <c r="U2453" s="229"/>
      <c r="V2453" s="229"/>
      <c r="W2453" s="229"/>
      <c r="X2453" s="229"/>
      <c r="Y2453" s="229"/>
      <c r="Z2453" s="229"/>
      <c r="AA2453" s="229"/>
      <c r="AB2453" s="229"/>
      <c r="AC2453" s="229"/>
      <c r="AD2453" s="229"/>
      <c r="AE2453" s="229"/>
      <c r="AF2453" s="229" t="s">
        <v>473</v>
      </c>
      <c r="AG2453" s="229"/>
      <c r="AH2453" s="229"/>
      <c r="AI2453" s="229"/>
      <c r="AJ2453" s="218">
        <f t="shared" si="209"/>
        <v>1</v>
      </c>
      <c r="AK2453" s="84">
        <f t="shared" si="211"/>
        <v>1</v>
      </c>
    </row>
    <row r="2454" spans="1:37" s="84" customFormat="1" ht="16.5">
      <c r="A2454" s="229"/>
      <c r="B2454" s="41">
        <f t="shared" si="210"/>
        <v>2452</v>
      </c>
      <c r="C2454" s="158" t="s">
        <v>936</v>
      </c>
      <c r="D2454" s="248" t="s">
        <v>8698</v>
      </c>
      <c r="E2454" s="5"/>
      <c r="F2454" s="158" t="s">
        <v>947</v>
      </c>
      <c r="G2454" s="300" t="s">
        <v>8699</v>
      </c>
      <c r="H2454" s="300" t="s">
        <v>949</v>
      </c>
      <c r="I2454" s="300" t="s">
        <v>949</v>
      </c>
      <c r="J2454" s="300" t="s">
        <v>949</v>
      </c>
      <c r="K2454" s="300" t="s">
        <v>949</v>
      </c>
      <c r="L2454" s="300" t="s">
        <v>949</v>
      </c>
      <c r="M2454" s="300" t="s">
        <v>949</v>
      </c>
      <c r="N2454" s="247" t="s">
        <v>949</v>
      </c>
      <c r="O2454" s="247" t="s">
        <v>949</v>
      </c>
      <c r="P2454" s="247" t="s">
        <v>949</v>
      </c>
      <c r="Q2454" s="247" t="s">
        <v>949</v>
      </c>
      <c r="R2454" s="300" t="s">
        <v>949</v>
      </c>
      <c r="S2454" s="229"/>
      <c r="T2454" s="229"/>
      <c r="U2454" s="229"/>
      <c r="V2454" s="229"/>
      <c r="W2454" s="229"/>
      <c r="X2454" s="229"/>
      <c r="Y2454" s="229"/>
      <c r="Z2454" s="229"/>
      <c r="AA2454" s="229"/>
      <c r="AB2454" s="229"/>
      <c r="AC2454" s="229"/>
      <c r="AD2454" s="229"/>
      <c r="AE2454" s="229"/>
      <c r="AF2454" s="229" t="s">
        <v>473</v>
      </c>
      <c r="AG2454" s="229"/>
      <c r="AH2454" s="229"/>
      <c r="AI2454" s="229"/>
      <c r="AJ2454" s="218">
        <f t="shared" si="209"/>
        <v>1</v>
      </c>
      <c r="AK2454" s="84">
        <f t="shared" si="211"/>
        <v>1</v>
      </c>
    </row>
    <row r="2455" spans="1:37" s="84" customFormat="1" ht="16.5">
      <c r="A2455" s="229"/>
      <c r="B2455" s="41">
        <f t="shared" si="210"/>
        <v>2453</v>
      </c>
      <c r="C2455" s="158" t="s">
        <v>936</v>
      </c>
      <c r="D2455" s="248" t="s">
        <v>8700</v>
      </c>
      <c r="E2455" s="158"/>
      <c r="F2455" s="158" t="s">
        <v>947</v>
      </c>
      <c r="G2455" s="300" t="s">
        <v>8701</v>
      </c>
      <c r="H2455" s="300" t="s">
        <v>949</v>
      </c>
      <c r="I2455" s="300" t="s">
        <v>949</v>
      </c>
      <c r="J2455" s="300" t="s">
        <v>949</v>
      </c>
      <c r="K2455" s="300" t="s">
        <v>949</v>
      </c>
      <c r="L2455" s="300" t="s">
        <v>949</v>
      </c>
      <c r="M2455" s="300" t="s">
        <v>949</v>
      </c>
      <c r="N2455" s="247" t="s">
        <v>949</v>
      </c>
      <c r="O2455" s="247" t="s">
        <v>949</v>
      </c>
      <c r="P2455" s="247" t="s">
        <v>949</v>
      </c>
      <c r="Q2455" s="247" t="s">
        <v>949</v>
      </c>
      <c r="R2455" s="300" t="s">
        <v>949</v>
      </c>
      <c r="S2455" s="229"/>
      <c r="T2455" s="229"/>
      <c r="U2455" s="229"/>
      <c r="V2455" s="229"/>
      <c r="W2455" s="229"/>
      <c r="X2455" s="229"/>
      <c r="Y2455" s="229"/>
      <c r="Z2455" s="229"/>
      <c r="AA2455" s="229"/>
      <c r="AB2455" s="229"/>
      <c r="AC2455" s="229"/>
      <c r="AD2455" s="229"/>
      <c r="AE2455" s="229"/>
      <c r="AF2455" s="229" t="s">
        <v>473</v>
      </c>
      <c r="AG2455" s="229"/>
      <c r="AH2455" s="229"/>
      <c r="AI2455" s="229"/>
      <c r="AJ2455" s="218">
        <f t="shared" si="209"/>
        <v>1</v>
      </c>
      <c r="AK2455" s="84">
        <f t="shared" si="211"/>
        <v>1</v>
      </c>
    </row>
    <row r="2456" spans="1:37" s="84" customFormat="1" ht="16.5">
      <c r="A2456" s="229"/>
      <c r="B2456" s="41">
        <f t="shared" si="210"/>
        <v>2454</v>
      </c>
      <c r="C2456" s="158" t="s">
        <v>936</v>
      </c>
      <c r="D2456" s="248" t="s">
        <v>8702</v>
      </c>
      <c r="E2456" s="158"/>
      <c r="F2456" s="158" t="s">
        <v>947</v>
      </c>
      <c r="G2456" s="300" t="s">
        <v>8703</v>
      </c>
      <c r="H2456" s="300" t="s">
        <v>949</v>
      </c>
      <c r="I2456" s="300" t="s">
        <v>949</v>
      </c>
      <c r="J2456" s="300" t="s">
        <v>949</v>
      </c>
      <c r="K2456" s="300" t="s">
        <v>949</v>
      </c>
      <c r="L2456" s="300" t="s">
        <v>949</v>
      </c>
      <c r="M2456" s="300" t="s">
        <v>949</v>
      </c>
      <c r="N2456" s="247" t="s">
        <v>949</v>
      </c>
      <c r="O2456" s="247" t="s">
        <v>949</v>
      </c>
      <c r="P2456" s="247" t="s">
        <v>949</v>
      </c>
      <c r="Q2456" s="247" t="s">
        <v>949</v>
      </c>
      <c r="R2456" s="300" t="s">
        <v>949</v>
      </c>
      <c r="S2456" s="229"/>
      <c r="T2456" s="229"/>
      <c r="U2456" s="229"/>
      <c r="V2456" s="229"/>
      <c r="W2456" s="229"/>
      <c r="X2456" s="229"/>
      <c r="Y2456" s="229"/>
      <c r="Z2456" s="229"/>
      <c r="AA2456" s="229"/>
      <c r="AB2456" s="229"/>
      <c r="AC2456" s="229"/>
      <c r="AD2456" s="229"/>
      <c r="AE2456" s="229"/>
      <c r="AF2456" s="229" t="s">
        <v>473</v>
      </c>
      <c r="AG2456" s="229"/>
      <c r="AH2456" s="229"/>
      <c r="AI2456" s="229"/>
      <c r="AJ2456" s="218">
        <f t="shared" si="209"/>
        <v>1</v>
      </c>
      <c r="AK2456" s="84">
        <f t="shared" si="211"/>
        <v>1</v>
      </c>
    </row>
    <row r="2457" spans="1:37" s="84" customFormat="1" ht="16.5">
      <c r="A2457" s="229"/>
      <c r="B2457" s="41">
        <f t="shared" si="210"/>
        <v>2455</v>
      </c>
      <c r="C2457" s="210" t="s">
        <v>5087</v>
      </c>
      <c r="D2457" s="248" t="s">
        <v>8704</v>
      </c>
      <c r="E2457" s="158"/>
      <c r="F2457" s="158" t="s">
        <v>947</v>
      </c>
      <c r="G2457" s="300" t="s">
        <v>8705</v>
      </c>
      <c r="H2457" s="300" t="s">
        <v>949</v>
      </c>
      <c r="I2457" s="300" t="s">
        <v>949</v>
      </c>
      <c r="J2457" s="300" t="s">
        <v>949</v>
      </c>
      <c r="K2457" s="300" t="s">
        <v>949</v>
      </c>
      <c r="L2457" s="300" t="s">
        <v>949</v>
      </c>
      <c r="M2457" s="300" t="s">
        <v>949</v>
      </c>
      <c r="N2457" s="247" t="s">
        <v>949</v>
      </c>
      <c r="O2457" s="247" t="s">
        <v>949</v>
      </c>
      <c r="P2457" s="247" t="s">
        <v>949</v>
      </c>
      <c r="Q2457" s="247" t="s">
        <v>949</v>
      </c>
      <c r="R2457" s="300" t="s">
        <v>949</v>
      </c>
      <c r="S2457" s="229"/>
      <c r="T2457" s="229"/>
      <c r="U2457" s="229"/>
      <c r="V2457" s="229"/>
      <c r="W2457" s="229"/>
      <c r="X2457" s="229"/>
      <c r="Y2457" s="229"/>
      <c r="Z2457" s="229"/>
      <c r="AA2457" s="229"/>
      <c r="AB2457" s="229"/>
      <c r="AC2457" s="229"/>
      <c r="AD2457" s="229"/>
      <c r="AE2457" s="229"/>
      <c r="AF2457" s="229" t="s">
        <v>223</v>
      </c>
      <c r="AG2457" s="229"/>
      <c r="AH2457" s="229"/>
      <c r="AI2457" s="229"/>
      <c r="AJ2457" s="218">
        <f t="shared" si="209"/>
        <v>1</v>
      </c>
      <c r="AK2457" s="84">
        <f t="shared" si="211"/>
        <v>1</v>
      </c>
    </row>
    <row r="2458" spans="1:37" s="84" customFormat="1" ht="16.5">
      <c r="A2458" s="229"/>
      <c r="B2458" s="41">
        <f t="shared" si="210"/>
        <v>2456</v>
      </c>
      <c r="C2458" s="210" t="s">
        <v>5087</v>
      </c>
      <c r="D2458" s="248" t="s">
        <v>8706</v>
      </c>
      <c r="E2458" s="158"/>
      <c r="F2458" s="158" t="s">
        <v>947</v>
      </c>
      <c r="G2458" s="300" t="s">
        <v>8707</v>
      </c>
      <c r="H2458" s="300" t="s">
        <v>949</v>
      </c>
      <c r="I2458" s="300" t="s">
        <v>949</v>
      </c>
      <c r="J2458" s="300" t="s">
        <v>949</v>
      </c>
      <c r="K2458" s="300" t="s">
        <v>949</v>
      </c>
      <c r="L2458" s="300" t="s">
        <v>949</v>
      </c>
      <c r="M2458" s="300" t="s">
        <v>949</v>
      </c>
      <c r="N2458" s="247" t="s">
        <v>949</v>
      </c>
      <c r="O2458" s="247" t="s">
        <v>949</v>
      </c>
      <c r="P2458" s="247" t="s">
        <v>949</v>
      </c>
      <c r="Q2458" s="247" t="s">
        <v>949</v>
      </c>
      <c r="R2458" s="300" t="s">
        <v>949</v>
      </c>
      <c r="S2458" s="229"/>
      <c r="T2458" s="229"/>
      <c r="U2458" s="229"/>
      <c r="V2458" s="229"/>
      <c r="W2458" s="229"/>
      <c r="X2458" s="229"/>
      <c r="Y2458" s="229"/>
      <c r="Z2458" s="229"/>
      <c r="AA2458" s="229"/>
      <c r="AB2458" s="229"/>
      <c r="AC2458" s="229"/>
      <c r="AD2458" s="229"/>
      <c r="AE2458" s="229"/>
      <c r="AF2458" s="229" t="s">
        <v>223</v>
      </c>
      <c r="AG2458" s="229"/>
      <c r="AH2458" s="229"/>
      <c r="AI2458" s="229"/>
      <c r="AJ2458" s="218">
        <f t="shared" si="209"/>
        <v>1</v>
      </c>
      <c r="AK2458" s="84">
        <f t="shared" si="211"/>
        <v>1</v>
      </c>
    </row>
    <row r="2459" spans="1:37" s="84" customFormat="1" ht="16.5">
      <c r="A2459" s="229"/>
      <c r="B2459" s="41">
        <f t="shared" si="210"/>
        <v>2457</v>
      </c>
      <c r="C2459" s="210" t="s">
        <v>5087</v>
      </c>
      <c r="D2459" s="248" t="s">
        <v>8708</v>
      </c>
      <c r="E2459" s="158"/>
      <c r="F2459" s="158" t="s">
        <v>947</v>
      </c>
      <c r="G2459" s="300" t="s">
        <v>8709</v>
      </c>
      <c r="H2459" s="300" t="s">
        <v>949</v>
      </c>
      <c r="I2459" s="300" t="s">
        <v>949</v>
      </c>
      <c r="J2459" s="300" t="s">
        <v>949</v>
      </c>
      <c r="K2459" s="300" t="s">
        <v>949</v>
      </c>
      <c r="L2459" s="300" t="s">
        <v>949</v>
      </c>
      <c r="M2459" s="300" t="s">
        <v>949</v>
      </c>
      <c r="N2459" s="247" t="s">
        <v>949</v>
      </c>
      <c r="O2459" s="247" t="s">
        <v>949</v>
      </c>
      <c r="P2459" s="247" t="s">
        <v>949</v>
      </c>
      <c r="Q2459" s="247" t="s">
        <v>949</v>
      </c>
      <c r="R2459" s="300" t="s">
        <v>949</v>
      </c>
      <c r="S2459" s="229"/>
      <c r="T2459" s="229"/>
      <c r="U2459" s="229"/>
      <c r="V2459" s="229"/>
      <c r="W2459" s="229"/>
      <c r="X2459" s="229"/>
      <c r="Y2459" s="229"/>
      <c r="Z2459" s="229"/>
      <c r="AA2459" s="229"/>
      <c r="AB2459" s="229"/>
      <c r="AC2459" s="229"/>
      <c r="AD2459" s="229"/>
      <c r="AE2459" s="229"/>
      <c r="AF2459" s="229" t="s">
        <v>223</v>
      </c>
      <c r="AG2459" s="229"/>
      <c r="AH2459" s="229"/>
      <c r="AI2459" s="229"/>
      <c r="AJ2459" s="218">
        <f t="shared" si="209"/>
        <v>1</v>
      </c>
      <c r="AK2459" s="84">
        <f t="shared" si="211"/>
        <v>1</v>
      </c>
    </row>
    <row r="2460" spans="1:37" s="84" customFormat="1" ht="16.5">
      <c r="A2460" s="229"/>
      <c r="B2460" s="41">
        <f t="shared" si="210"/>
        <v>2458</v>
      </c>
      <c r="C2460" s="158" t="s">
        <v>936</v>
      </c>
      <c r="D2460" s="248" t="s">
        <v>8710</v>
      </c>
      <c r="E2460" s="158"/>
      <c r="F2460" s="158" t="s">
        <v>947</v>
      </c>
      <c r="G2460" s="300" t="s">
        <v>8711</v>
      </c>
      <c r="H2460" s="300" t="s">
        <v>949</v>
      </c>
      <c r="I2460" s="300" t="s">
        <v>949</v>
      </c>
      <c r="J2460" s="300" t="s">
        <v>949</v>
      </c>
      <c r="K2460" s="300" t="s">
        <v>949</v>
      </c>
      <c r="L2460" s="300" t="s">
        <v>949</v>
      </c>
      <c r="M2460" s="300" t="s">
        <v>949</v>
      </c>
      <c r="N2460" s="247" t="s">
        <v>949</v>
      </c>
      <c r="O2460" s="247" t="s">
        <v>949</v>
      </c>
      <c r="P2460" s="247" t="s">
        <v>949</v>
      </c>
      <c r="Q2460" s="247" t="s">
        <v>949</v>
      </c>
      <c r="R2460" s="300" t="s">
        <v>949</v>
      </c>
      <c r="S2460" s="229"/>
      <c r="T2460" s="229"/>
      <c r="U2460" s="229"/>
      <c r="V2460" s="229"/>
      <c r="W2460" s="229"/>
      <c r="X2460" s="229"/>
      <c r="Y2460" s="229"/>
      <c r="Z2460" s="229"/>
      <c r="AA2460" s="229"/>
      <c r="AB2460" s="229"/>
      <c r="AC2460" s="229"/>
      <c r="AD2460" s="229"/>
      <c r="AE2460" s="229"/>
      <c r="AF2460" s="229" t="s">
        <v>473</v>
      </c>
      <c r="AG2460" s="229"/>
      <c r="AH2460" s="229"/>
      <c r="AI2460" s="229"/>
      <c r="AJ2460" s="218">
        <f t="shared" si="209"/>
        <v>1</v>
      </c>
      <c r="AK2460" s="84">
        <f t="shared" si="211"/>
        <v>1</v>
      </c>
    </row>
    <row r="2461" spans="1:37" s="84" customFormat="1" ht="16.5">
      <c r="A2461" s="229"/>
      <c r="B2461" s="41">
        <f t="shared" si="210"/>
        <v>2459</v>
      </c>
      <c r="C2461" s="158" t="s">
        <v>936</v>
      </c>
      <c r="D2461" s="248" t="s">
        <v>8712</v>
      </c>
      <c r="E2461" s="158"/>
      <c r="F2461" s="158" t="s">
        <v>947</v>
      </c>
      <c r="G2461" s="300" t="s">
        <v>8713</v>
      </c>
      <c r="H2461" s="300" t="s">
        <v>949</v>
      </c>
      <c r="I2461" s="300" t="s">
        <v>949</v>
      </c>
      <c r="J2461" s="300" t="s">
        <v>949</v>
      </c>
      <c r="K2461" s="300" t="s">
        <v>949</v>
      </c>
      <c r="L2461" s="300" t="s">
        <v>949</v>
      </c>
      <c r="M2461" s="300" t="s">
        <v>949</v>
      </c>
      <c r="N2461" s="247" t="s">
        <v>949</v>
      </c>
      <c r="O2461" s="247" t="s">
        <v>949</v>
      </c>
      <c r="P2461" s="247" t="s">
        <v>949</v>
      </c>
      <c r="Q2461" s="247" t="s">
        <v>949</v>
      </c>
      <c r="R2461" s="300" t="s">
        <v>949</v>
      </c>
      <c r="S2461" s="229"/>
      <c r="T2461" s="229"/>
      <c r="U2461" s="229"/>
      <c r="V2461" s="229"/>
      <c r="W2461" s="229"/>
      <c r="X2461" s="229"/>
      <c r="Y2461" s="229"/>
      <c r="Z2461" s="229"/>
      <c r="AA2461" s="229"/>
      <c r="AB2461" s="229"/>
      <c r="AC2461" s="229"/>
      <c r="AD2461" s="229"/>
      <c r="AE2461" s="229"/>
      <c r="AF2461" s="229" t="s">
        <v>473</v>
      </c>
      <c r="AG2461" s="229"/>
      <c r="AH2461" s="229"/>
      <c r="AI2461" s="229"/>
      <c r="AJ2461" s="218">
        <f t="shared" si="209"/>
        <v>1</v>
      </c>
      <c r="AK2461" s="84">
        <f t="shared" si="211"/>
        <v>1</v>
      </c>
    </row>
    <row r="2462" spans="1:37" s="84" customFormat="1" ht="16.5">
      <c r="A2462" s="229"/>
      <c r="B2462" s="41">
        <f t="shared" si="210"/>
        <v>2460</v>
      </c>
      <c r="C2462" s="158" t="s">
        <v>936</v>
      </c>
      <c r="D2462" s="248" t="s">
        <v>8714</v>
      </c>
      <c r="E2462" s="158"/>
      <c r="F2462" s="158" t="s">
        <v>947</v>
      </c>
      <c r="G2462" s="300" t="s">
        <v>8715</v>
      </c>
      <c r="H2462" s="300" t="s">
        <v>949</v>
      </c>
      <c r="I2462" s="300" t="s">
        <v>949</v>
      </c>
      <c r="J2462" s="300" t="s">
        <v>949</v>
      </c>
      <c r="K2462" s="300" t="s">
        <v>949</v>
      </c>
      <c r="L2462" s="300" t="s">
        <v>949</v>
      </c>
      <c r="M2462" s="300" t="s">
        <v>949</v>
      </c>
      <c r="N2462" s="247" t="s">
        <v>949</v>
      </c>
      <c r="O2462" s="247" t="s">
        <v>949</v>
      </c>
      <c r="P2462" s="247" t="s">
        <v>949</v>
      </c>
      <c r="Q2462" s="247" t="s">
        <v>949</v>
      </c>
      <c r="R2462" s="300" t="s">
        <v>949</v>
      </c>
      <c r="S2462" s="229"/>
      <c r="T2462" s="229"/>
      <c r="U2462" s="229"/>
      <c r="V2462" s="229"/>
      <c r="W2462" s="229"/>
      <c r="X2462" s="229"/>
      <c r="Y2462" s="229"/>
      <c r="Z2462" s="229"/>
      <c r="AA2462" s="229"/>
      <c r="AB2462" s="229"/>
      <c r="AC2462" s="229"/>
      <c r="AD2462" s="229"/>
      <c r="AE2462" s="229"/>
      <c r="AF2462" s="229" t="s">
        <v>473</v>
      </c>
      <c r="AG2462" s="229"/>
      <c r="AH2462" s="229"/>
      <c r="AI2462" s="229"/>
      <c r="AJ2462" s="218">
        <f t="shared" si="209"/>
        <v>1</v>
      </c>
      <c r="AK2462" s="84">
        <f t="shared" si="211"/>
        <v>1</v>
      </c>
    </row>
    <row r="2463" spans="1:37" s="84" customFormat="1" ht="16.5">
      <c r="A2463" s="229"/>
      <c r="B2463" s="41">
        <f t="shared" si="210"/>
        <v>2461</v>
      </c>
      <c r="C2463" s="158" t="s">
        <v>936</v>
      </c>
      <c r="D2463" s="248" t="s">
        <v>8716</v>
      </c>
      <c r="E2463" s="158"/>
      <c r="F2463" s="158" t="s">
        <v>947</v>
      </c>
      <c r="G2463" s="300" t="s">
        <v>8717</v>
      </c>
      <c r="H2463" s="300" t="s">
        <v>949</v>
      </c>
      <c r="I2463" s="300" t="s">
        <v>949</v>
      </c>
      <c r="J2463" s="300" t="s">
        <v>949</v>
      </c>
      <c r="K2463" s="300" t="s">
        <v>949</v>
      </c>
      <c r="L2463" s="300" t="s">
        <v>949</v>
      </c>
      <c r="M2463" s="300" t="s">
        <v>949</v>
      </c>
      <c r="N2463" s="247" t="s">
        <v>949</v>
      </c>
      <c r="O2463" s="247" t="s">
        <v>949</v>
      </c>
      <c r="P2463" s="247" t="s">
        <v>949</v>
      </c>
      <c r="Q2463" s="247" t="s">
        <v>949</v>
      </c>
      <c r="R2463" s="300" t="s">
        <v>949</v>
      </c>
      <c r="S2463" s="229"/>
      <c r="T2463" s="229"/>
      <c r="U2463" s="229"/>
      <c r="V2463" s="229"/>
      <c r="W2463" s="229"/>
      <c r="X2463" s="229"/>
      <c r="Y2463" s="229"/>
      <c r="Z2463" s="229"/>
      <c r="AA2463" s="229"/>
      <c r="AB2463" s="229"/>
      <c r="AC2463" s="229"/>
      <c r="AD2463" s="229"/>
      <c r="AE2463" s="229"/>
      <c r="AF2463" s="229" t="s">
        <v>473</v>
      </c>
      <c r="AG2463" s="229"/>
      <c r="AH2463" s="229"/>
      <c r="AI2463" s="229"/>
      <c r="AJ2463" s="218">
        <f t="shared" si="209"/>
        <v>1</v>
      </c>
      <c r="AK2463" s="84">
        <f t="shared" si="211"/>
        <v>1</v>
      </c>
    </row>
    <row r="2464" spans="1:37" s="84" customFormat="1" ht="16.5">
      <c r="A2464" s="229"/>
      <c r="B2464" s="41">
        <f t="shared" si="210"/>
        <v>2462</v>
      </c>
      <c r="C2464" s="158" t="s">
        <v>936</v>
      </c>
      <c r="D2464" s="248" t="s">
        <v>8718</v>
      </c>
      <c r="E2464" s="158"/>
      <c r="F2464" s="158" t="s">
        <v>947</v>
      </c>
      <c r="G2464" s="300" t="s">
        <v>5252</v>
      </c>
      <c r="H2464" s="300" t="s">
        <v>949</v>
      </c>
      <c r="I2464" s="300" t="s">
        <v>949</v>
      </c>
      <c r="J2464" s="300" t="s">
        <v>949</v>
      </c>
      <c r="K2464" s="300" t="s">
        <v>949</v>
      </c>
      <c r="L2464" s="300" t="s">
        <v>949</v>
      </c>
      <c r="M2464" s="300" t="s">
        <v>949</v>
      </c>
      <c r="N2464" s="247" t="s">
        <v>949</v>
      </c>
      <c r="O2464" s="247" t="s">
        <v>949</v>
      </c>
      <c r="P2464" s="247" t="s">
        <v>949</v>
      </c>
      <c r="Q2464" s="247" t="s">
        <v>949</v>
      </c>
      <c r="R2464" s="300" t="s">
        <v>949</v>
      </c>
      <c r="S2464" s="229"/>
      <c r="T2464" s="229"/>
      <c r="U2464" s="229"/>
      <c r="V2464" s="229"/>
      <c r="W2464" s="229"/>
      <c r="X2464" s="229"/>
      <c r="Y2464" s="229"/>
      <c r="Z2464" s="229"/>
      <c r="AA2464" s="229"/>
      <c r="AB2464" s="229"/>
      <c r="AC2464" s="229"/>
      <c r="AD2464" s="229"/>
      <c r="AE2464" s="229"/>
      <c r="AF2464" s="229" t="s">
        <v>473</v>
      </c>
      <c r="AG2464" s="229"/>
      <c r="AH2464" s="229"/>
      <c r="AI2464" s="229"/>
      <c r="AJ2464" s="218">
        <f t="shared" si="209"/>
        <v>1</v>
      </c>
      <c r="AK2464" s="84">
        <f t="shared" si="211"/>
        <v>1</v>
      </c>
    </row>
    <row r="2465" spans="1:37" s="84" customFormat="1" ht="16.5">
      <c r="A2465" s="229"/>
      <c r="B2465" s="41">
        <f t="shared" si="210"/>
        <v>2463</v>
      </c>
      <c r="C2465" s="158" t="s">
        <v>936</v>
      </c>
      <c r="D2465" s="248" t="s">
        <v>8719</v>
      </c>
      <c r="E2465" s="158"/>
      <c r="F2465" s="158" t="s">
        <v>947</v>
      </c>
      <c r="G2465" s="300" t="s">
        <v>8720</v>
      </c>
      <c r="H2465" s="300" t="s">
        <v>949</v>
      </c>
      <c r="I2465" s="300" t="s">
        <v>949</v>
      </c>
      <c r="J2465" s="300" t="s">
        <v>949</v>
      </c>
      <c r="K2465" s="300" t="s">
        <v>949</v>
      </c>
      <c r="L2465" s="300" t="s">
        <v>949</v>
      </c>
      <c r="M2465" s="300" t="s">
        <v>949</v>
      </c>
      <c r="N2465" s="247" t="s">
        <v>949</v>
      </c>
      <c r="O2465" s="247" t="s">
        <v>949</v>
      </c>
      <c r="P2465" s="247" t="s">
        <v>949</v>
      </c>
      <c r="Q2465" s="247" t="s">
        <v>949</v>
      </c>
      <c r="R2465" s="300" t="s">
        <v>949</v>
      </c>
      <c r="S2465" s="229"/>
      <c r="T2465" s="229"/>
      <c r="U2465" s="229"/>
      <c r="V2465" s="229"/>
      <c r="W2465" s="229"/>
      <c r="X2465" s="229"/>
      <c r="Y2465" s="229"/>
      <c r="Z2465" s="229"/>
      <c r="AA2465" s="229"/>
      <c r="AB2465" s="229"/>
      <c r="AC2465" s="229"/>
      <c r="AD2465" s="229"/>
      <c r="AE2465" s="229"/>
      <c r="AF2465" s="229" t="s">
        <v>473</v>
      </c>
      <c r="AG2465" s="229"/>
      <c r="AH2465" s="229"/>
      <c r="AI2465" s="229"/>
      <c r="AJ2465" s="218">
        <f t="shared" si="209"/>
        <v>1</v>
      </c>
      <c r="AK2465" s="84">
        <f t="shared" si="211"/>
        <v>1</v>
      </c>
    </row>
    <row r="2466" spans="1:37" s="84" customFormat="1" ht="16.5">
      <c r="A2466" s="229"/>
      <c r="B2466" s="41">
        <f t="shared" si="210"/>
        <v>2464</v>
      </c>
      <c r="C2466" s="210" t="s">
        <v>5087</v>
      </c>
      <c r="D2466" s="248" t="s">
        <v>8721</v>
      </c>
      <c r="E2466" s="158"/>
      <c r="F2466" s="158" t="s">
        <v>947</v>
      </c>
      <c r="G2466" s="300" t="s">
        <v>8722</v>
      </c>
      <c r="H2466" s="300" t="s">
        <v>949</v>
      </c>
      <c r="I2466" s="300" t="s">
        <v>949</v>
      </c>
      <c r="J2466" s="300" t="s">
        <v>949</v>
      </c>
      <c r="K2466" s="300" t="s">
        <v>949</v>
      </c>
      <c r="L2466" s="300" t="s">
        <v>949</v>
      </c>
      <c r="M2466" s="300" t="s">
        <v>949</v>
      </c>
      <c r="N2466" s="247" t="s">
        <v>949</v>
      </c>
      <c r="O2466" s="247" t="s">
        <v>949</v>
      </c>
      <c r="P2466" s="247" t="s">
        <v>949</v>
      </c>
      <c r="Q2466" s="247" t="s">
        <v>949</v>
      </c>
      <c r="R2466" s="300" t="s">
        <v>949</v>
      </c>
      <c r="S2466" s="229"/>
      <c r="T2466" s="229"/>
      <c r="U2466" s="229"/>
      <c r="V2466" s="229"/>
      <c r="W2466" s="229"/>
      <c r="X2466" s="229"/>
      <c r="Y2466" s="229"/>
      <c r="Z2466" s="229"/>
      <c r="AA2466" s="229"/>
      <c r="AB2466" s="229"/>
      <c r="AC2466" s="229"/>
      <c r="AD2466" s="229"/>
      <c r="AE2466" s="229"/>
      <c r="AF2466" s="229" t="s">
        <v>223</v>
      </c>
      <c r="AG2466" s="229"/>
      <c r="AH2466" s="229"/>
      <c r="AI2466" s="229"/>
      <c r="AJ2466" s="218">
        <f t="shared" ref="AJ2466:AJ2529" si="212">COUNTIFS(D:D,D2466)</f>
        <v>1</v>
      </c>
      <c r="AK2466" s="84">
        <f t="shared" si="211"/>
        <v>1</v>
      </c>
    </row>
    <row r="2467" spans="1:37" s="84" customFormat="1" ht="16.5">
      <c r="A2467" s="229"/>
      <c r="B2467" s="41">
        <f t="shared" si="210"/>
        <v>2465</v>
      </c>
      <c r="C2467" s="210" t="s">
        <v>5087</v>
      </c>
      <c r="D2467" s="248" t="s">
        <v>8723</v>
      </c>
      <c r="E2467" s="158"/>
      <c r="F2467" s="158" t="s">
        <v>947</v>
      </c>
      <c r="G2467" s="300" t="s">
        <v>8724</v>
      </c>
      <c r="H2467" s="300" t="s">
        <v>949</v>
      </c>
      <c r="I2467" s="300" t="s">
        <v>949</v>
      </c>
      <c r="J2467" s="300" t="s">
        <v>949</v>
      </c>
      <c r="K2467" s="300" t="s">
        <v>949</v>
      </c>
      <c r="L2467" s="300" t="s">
        <v>949</v>
      </c>
      <c r="M2467" s="300" t="s">
        <v>949</v>
      </c>
      <c r="N2467" s="247" t="s">
        <v>949</v>
      </c>
      <c r="O2467" s="247" t="s">
        <v>949</v>
      </c>
      <c r="P2467" s="247" t="s">
        <v>949</v>
      </c>
      <c r="Q2467" s="247" t="s">
        <v>949</v>
      </c>
      <c r="R2467" s="300" t="s">
        <v>949</v>
      </c>
      <c r="S2467" s="229"/>
      <c r="T2467" s="229"/>
      <c r="U2467" s="229"/>
      <c r="V2467" s="229"/>
      <c r="W2467" s="229"/>
      <c r="X2467" s="229"/>
      <c r="Y2467" s="229"/>
      <c r="Z2467" s="229"/>
      <c r="AA2467" s="229"/>
      <c r="AB2467" s="229"/>
      <c r="AC2467" s="229"/>
      <c r="AD2467" s="229"/>
      <c r="AE2467" s="229"/>
      <c r="AF2467" s="229" t="s">
        <v>223</v>
      </c>
      <c r="AG2467" s="229"/>
      <c r="AH2467" s="229"/>
      <c r="AI2467" s="229"/>
      <c r="AJ2467" s="218">
        <f t="shared" si="212"/>
        <v>1</v>
      </c>
      <c r="AK2467" s="84">
        <f t="shared" si="211"/>
        <v>1</v>
      </c>
    </row>
    <row r="2468" spans="1:37" s="84" customFormat="1" ht="16.5">
      <c r="A2468" s="229"/>
      <c r="B2468" s="41">
        <f t="shared" si="210"/>
        <v>2466</v>
      </c>
      <c r="C2468" s="210" t="s">
        <v>5087</v>
      </c>
      <c r="D2468" s="248" t="s">
        <v>8725</v>
      </c>
      <c r="E2468" s="158"/>
      <c r="F2468" s="158" t="s">
        <v>947</v>
      </c>
      <c r="G2468" s="300" t="s">
        <v>8726</v>
      </c>
      <c r="H2468" s="300" t="s">
        <v>949</v>
      </c>
      <c r="I2468" s="300" t="s">
        <v>949</v>
      </c>
      <c r="J2468" s="300" t="s">
        <v>949</v>
      </c>
      <c r="K2468" s="300" t="s">
        <v>949</v>
      </c>
      <c r="L2468" s="300" t="s">
        <v>949</v>
      </c>
      <c r="M2468" s="300" t="s">
        <v>949</v>
      </c>
      <c r="N2468" s="247" t="s">
        <v>949</v>
      </c>
      <c r="O2468" s="247" t="s">
        <v>949</v>
      </c>
      <c r="P2468" s="247" t="s">
        <v>949</v>
      </c>
      <c r="Q2468" s="247" t="s">
        <v>949</v>
      </c>
      <c r="R2468" s="300" t="s">
        <v>949</v>
      </c>
      <c r="S2468" s="229"/>
      <c r="T2468" s="229"/>
      <c r="U2468" s="229"/>
      <c r="V2468" s="229"/>
      <c r="W2468" s="229"/>
      <c r="X2468" s="229"/>
      <c r="Y2468" s="229"/>
      <c r="Z2468" s="229"/>
      <c r="AA2468" s="229"/>
      <c r="AB2468" s="229"/>
      <c r="AC2468" s="229"/>
      <c r="AD2468" s="229"/>
      <c r="AE2468" s="229"/>
      <c r="AF2468" s="229" t="s">
        <v>223</v>
      </c>
      <c r="AG2468" s="229"/>
      <c r="AH2468" s="229"/>
      <c r="AI2468" s="229"/>
      <c r="AJ2468" s="218">
        <f t="shared" si="212"/>
        <v>1</v>
      </c>
      <c r="AK2468" s="84">
        <f t="shared" si="211"/>
        <v>1</v>
      </c>
    </row>
    <row r="2469" spans="1:37" s="84" customFormat="1" ht="16.5">
      <c r="A2469" s="229"/>
      <c r="B2469" s="41">
        <f t="shared" si="210"/>
        <v>2467</v>
      </c>
      <c r="C2469" s="210" t="s">
        <v>5087</v>
      </c>
      <c r="D2469" s="248" t="s">
        <v>8727</v>
      </c>
      <c r="E2469" s="158"/>
      <c r="F2469" s="158" t="s">
        <v>947</v>
      </c>
      <c r="G2469" s="300" t="s">
        <v>8728</v>
      </c>
      <c r="H2469" s="300" t="s">
        <v>949</v>
      </c>
      <c r="I2469" s="300" t="s">
        <v>949</v>
      </c>
      <c r="J2469" s="300" t="s">
        <v>949</v>
      </c>
      <c r="K2469" s="300" t="s">
        <v>949</v>
      </c>
      <c r="L2469" s="300" t="s">
        <v>949</v>
      </c>
      <c r="M2469" s="300" t="s">
        <v>949</v>
      </c>
      <c r="N2469" s="247" t="s">
        <v>949</v>
      </c>
      <c r="O2469" s="247" t="s">
        <v>949</v>
      </c>
      <c r="P2469" s="247" t="s">
        <v>949</v>
      </c>
      <c r="Q2469" s="247" t="s">
        <v>949</v>
      </c>
      <c r="R2469" s="300" t="s">
        <v>949</v>
      </c>
      <c r="S2469" s="229"/>
      <c r="T2469" s="229"/>
      <c r="U2469" s="229"/>
      <c r="V2469" s="229"/>
      <c r="W2469" s="229"/>
      <c r="X2469" s="229"/>
      <c r="Y2469" s="229"/>
      <c r="Z2469" s="229"/>
      <c r="AA2469" s="229"/>
      <c r="AB2469" s="229"/>
      <c r="AC2469" s="229"/>
      <c r="AD2469" s="229"/>
      <c r="AE2469" s="229"/>
      <c r="AF2469" s="229" t="s">
        <v>223</v>
      </c>
      <c r="AG2469" s="229"/>
      <c r="AH2469" s="229"/>
      <c r="AI2469" s="229"/>
      <c r="AJ2469" s="218">
        <f t="shared" si="212"/>
        <v>1</v>
      </c>
      <c r="AK2469" s="84">
        <f t="shared" si="211"/>
        <v>1</v>
      </c>
    </row>
    <row r="2470" spans="1:37" s="84" customFormat="1" ht="16.5">
      <c r="A2470" s="229"/>
      <c r="B2470" s="41">
        <f t="shared" si="210"/>
        <v>2468</v>
      </c>
      <c r="C2470" s="210" t="s">
        <v>5087</v>
      </c>
      <c r="D2470" s="248" t="s">
        <v>8729</v>
      </c>
      <c r="E2470" s="158"/>
      <c r="F2470" s="158" t="s">
        <v>947</v>
      </c>
      <c r="G2470" s="300" t="s">
        <v>8722</v>
      </c>
      <c r="H2470" s="300" t="s">
        <v>949</v>
      </c>
      <c r="I2470" s="300" t="s">
        <v>949</v>
      </c>
      <c r="J2470" s="300" t="s">
        <v>949</v>
      </c>
      <c r="K2470" s="300" t="s">
        <v>949</v>
      </c>
      <c r="L2470" s="300" t="s">
        <v>949</v>
      </c>
      <c r="M2470" s="300" t="s">
        <v>949</v>
      </c>
      <c r="N2470" s="247" t="s">
        <v>949</v>
      </c>
      <c r="O2470" s="247" t="s">
        <v>949</v>
      </c>
      <c r="P2470" s="247" t="s">
        <v>949</v>
      </c>
      <c r="Q2470" s="247" t="s">
        <v>949</v>
      </c>
      <c r="R2470" s="300" t="s">
        <v>949</v>
      </c>
      <c r="S2470" s="229"/>
      <c r="T2470" s="229"/>
      <c r="U2470" s="229"/>
      <c r="V2470" s="229"/>
      <c r="W2470" s="229"/>
      <c r="X2470" s="229"/>
      <c r="Y2470" s="229"/>
      <c r="Z2470" s="229"/>
      <c r="AA2470" s="229"/>
      <c r="AB2470" s="229"/>
      <c r="AC2470" s="229"/>
      <c r="AD2470" s="229"/>
      <c r="AE2470" s="229"/>
      <c r="AF2470" s="229" t="s">
        <v>223</v>
      </c>
      <c r="AG2470" s="229"/>
      <c r="AH2470" s="229"/>
      <c r="AI2470" s="229"/>
      <c r="AJ2470" s="218">
        <f t="shared" si="212"/>
        <v>1</v>
      </c>
      <c r="AK2470" s="84">
        <f t="shared" si="211"/>
        <v>1</v>
      </c>
    </row>
    <row r="2471" spans="1:37" s="84" customFormat="1" ht="16.5">
      <c r="A2471" s="229"/>
      <c r="B2471" s="41">
        <f t="shared" si="210"/>
        <v>2469</v>
      </c>
      <c r="C2471" s="210" t="s">
        <v>5087</v>
      </c>
      <c r="D2471" s="248" t="s">
        <v>8730</v>
      </c>
      <c r="E2471" s="158"/>
      <c r="F2471" s="158" t="s">
        <v>947</v>
      </c>
      <c r="G2471" s="300" t="s">
        <v>8722</v>
      </c>
      <c r="H2471" s="300" t="s">
        <v>949</v>
      </c>
      <c r="I2471" s="300" t="s">
        <v>949</v>
      </c>
      <c r="J2471" s="300" t="s">
        <v>949</v>
      </c>
      <c r="K2471" s="300" t="s">
        <v>949</v>
      </c>
      <c r="L2471" s="300" t="s">
        <v>949</v>
      </c>
      <c r="M2471" s="300" t="s">
        <v>949</v>
      </c>
      <c r="N2471" s="247" t="s">
        <v>949</v>
      </c>
      <c r="O2471" s="247" t="s">
        <v>949</v>
      </c>
      <c r="P2471" s="247" t="s">
        <v>949</v>
      </c>
      <c r="Q2471" s="247" t="s">
        <v>949</v>
      </c>
      <c r="R2471" s="300" t="s">
        <v>949</v>
      </c>
      <c r="S2471" s="229"/>
      <c r="T2471" s="229"/>
      <c r="U2471" s="229"/>
      <c r="V2471" s="229"/>
      <c r="W2471" s="229"/>
      <c r="X2471" s="229"/>
      <c r="Y2471" s="229"/>
      <c r="Z2471" s="229"/>
      <c r="AA2471" s="229"/>
      <c r="AB2471" s="229"/>
      <c r="AC2471" s="229"/>
      <c r="AD2471" s="229"/>
      <c r="AE2471" s="229"/>
      <c r="AF2471" s="229" t="s">
        <v>223</v>
      </c>
      <c r="AG2471" s="229"/>
      <c r="AH2471" s="229"/>
      <c r="AI2471" s="229"/>
      <c r="AJ2471" s="218">
        <f t="shared" si="212"/>
        <v>1</v>
      </c>
      <c r="AK2471" s="84">
        <f t="shared" si="211"/>
        <v>1</v>
      </c>
    </row>
    <row r="2472" spans="1:37" s="84" customFormat="1" ht="16.5">
      <c r="A2472" s="229"/>
      <c r="B2472" s="41">
        <f t="shared" si="210"/>
        <v>2470</v>
      </c>
      <c r="C2472" s="210" t="s">
        <v>805</v>
      </c>
      <c r="D2472" s="248" t="s">
        <v>8731</v>
      </c>
      <c r="E2472" s="158"/>
      <c r="F2472" s="158" t="s">
        <v>947</v>
      </c>
      <c r="G2472" s="300" t="s">
        <v>8732</v>
      </c>
      <c r="H2472" s="300" t="s">
        <v>949</v>
      </c>
      <c r="I2472" s="300" t="s">
        <v>949</v>
      </c>
      <c r="J2472" s="300" t="s">
        <v>949</v>
      </c>
      <c r="K2472" s="300" t="s">
        <v>949</v>
      </c>
      <c r="L2472" s="300" t="s">
        <v>949</v>
      </c>
      <c r="M2472" s="300" t="s">
        <v>949</v>
      </c>
      <c r="N2472" s="247" t="s">
        <v>949</v>
      </c>
      <c r="O2472" s="247" t="s">
        <v>949</v>
      </c>
      <c r="P2472" s="247" t="s">
        <v>949</v>
      </c>
      <c r="Q2472" s="247" t="s">
        <v>949</v>
      </c>
      <c r="R2472" s="300" t="s">
        <v>949</v>
      </c>
      <c r="S2472" s="229"/>
      <c r="T2472" s="229"/>
      <c r="U2472" s="229"/>
      <c r="V2472" s="229"/>
      <c r="W2472" s="229"/>
      <c r="X2472" s="229"/>
      <c r="Y2472" s="229"/>
      <c r="Z2472" s="229"/>
      <c r="AA2472" s="229"/>
      <c r="AB2472" s="229"/>
      <c r="AC2472" s="229"/>
      <c r="AD2472" s="229"/>
      <c r="AE2472" s="229"/>
      <c r="AF2472" s="229" t="s">
        <v>226</v>
      </c>
      <c r="AG2472" s="229"/>
      <c r="AH2472" s="229"/>
      <c r="AI2472" s="229"/>
      <c r="AJ2472" s="218">
        <f t="shared" si="212"/>
        <v>1</v>
      </c>
      <c r="AK2472" s="84">
        <f t="shared" si="211"/>
        <v>1</v>
      </c>
    </row>
    <row r="2473" spans="1:37" s="84" customFormat="1" ht="16.5">
      <c r="A2473" s="229"/>
      <c r="B2473" s="41">
        <f t="shared" si="210"/>
        <v>2471</v>
      </c>
      <c r="C2473" s="210" t="s">
        <v>466</v>
      </c>
      <c r="D2473" s="158" t="s">
        <v>8733</v>
      </c>
      <c r="E2473" s="158"/>
      <c r="F2473" s="158" t="s">
        <v>1008</v>
      </c>
      <c r="G2473" s="210" t="s">
        <v>8734</v>
      </c>
      <c r="H2473" s="210">
        <v>51360.228000000003</v>
      </c>
      <c r="I2473" s="210" t="s">
        <v>949</v>
      </c>
      <c r="J2473" s="210">
        <v>1.04</v>
      </c>
      <c r="K2473" s="210" t="s">
        <v>949</v>
      </c>
      <c r="L2473" s="158" t="s">
        <v>949</v>
      </c>
      <c r="M2473" s="158" t="s">
        <v>981</v>
      </c>
      <c r="N2473" s="158" t="s">
        <v>1148</v>
      </c>
      <c r="O2473" s="158" t="s">
        <v>8735</v>
      </c>
      <c r="P2473" s="106" t="s">
        <v>1132</v>
      </c>
      <c r="Q2473" s="158" t="s">
        <v>1150</v>
      </c>
      <c r="R2473" s="158" t="s">
        <v>1712</v>
      </c>
      <c r="S2473" s="229"/>
      <c r="T2473" s="229"/>
      <c r="U2473" s="229"/>
      <c r="V2473" s="229"/>
      <c r="W2473" s="229"/>
      <c r="X2473" s="229"/>
      <c r="Y2473" s="229"/>
      <c r="Z2473" s="229"/>
      <c r="AA2473" s="229"/>
      <c r="AB2473" s="229"/>
      <c r="AC2473" s="229"/>
      <c r="AD2473" s="229"/>
      <c r="AE2473" s="229"/>
      <c r="AF2473" s="229"/>
      <c r="AG2473" s="229"/>
      <c r="AH2473" s="229"/>
      <c r="AI2473" s="229"/>
      <c r="AJ2473" s="218">
        <f t="shared" si="212"/>
        <v>1</v>
      </c>
      <c r="AK2473" s="84">
        <f t="shared" si="211"/>
        <v>1</v>
      </c>
    </row>
    <row r="2474" spans="1:37" s="84" customFormat="1" ht="16.5">
      <c r="A2474" s="229"/>
      <c r="B2474" s="41">
        <f t="shared" si="210"/>
        <v>2472</v>
      </c>
      <c r="C2474" s="210" t="s">
        <v>466</v>
      </c>
      <c r="D2474" s="158" t="s">
        <v>8736</v>
      </c>
      <c r="E2474" s="158"/>
      <c r="F2474" s="158" t="s">
        <v>1008</v>
      </c>
      <c r="G2474" s="210" t="s">
        <v>8734</v>
      </c>
      <c r="H2474" s="210">
        <v>51360.228000000003</v>
      </c>
      <c r="I2474" s="210" t="s">
        <v>949</v>
      </c>
      <c r="J2474" s="210">
        <v>1.04</v>
      </c>
      <c r="K2474" s="210" t="s">
        <v>949</v>
      </c>
      <c r="L2474" s="158" t="s">
        <v>949</v>
      </c>
      <c r="M2474" s="158" t="s">
        <v>8533</v>
      </c>
      <c r="N2474" s="158" t="s">
        <v>1148</v>
      </c>
      <c r="O2474" s="158" t="s">
        <v>8735</v>
      </c>
      <c r="P2474" s="106" t="s">
        <v>1132</v>
      </c>
      <c r="Q2474" s="158" t="s">
        <v>1150</v>
      </c>
      <c r="R2474" s="158" t="s">
        <v>1712</v>
      </c>
      <c r="S2474" s="229"/>
      <c r="T2474" s="229"/>
      <c r="U2474" s="229"/>
      <c r="V2474" s="229"/>
      <c r="W2474" s="229"/>
      <c r="X2474" s="229"/>
      <c r="Y2474" s="229"/>
      <c r="Z2474" s="229"/>
      <c r="AA2474" s="229"/>
      <c r="AB2474" s="229"/>
      <c r="AC2474" s="229"/>
      <c r="AD2474" s="229"/>
      <c r="AE2474" s="229"/>
      <c r="AF2474" s="229"/>
      <c r="AG2474" s="229"/>
      <c r="AH2474" s="229"/>
      <c r="AI2474" s="229"/>
      <c r="AJ2474" s="218">
        <f t="shared" si="212"/>
        <v>1</v>
      </c>
      <c r="AK2474" s="84">
        <f t="shared" si="211"/>
        <v>1</v>
      </c>
    </row>
    <row r="2475" spans="1:37" s="84" customFormat="1" ht="16.5">
      <c r="A2475" s="229"/>
      <c r="B2475" s="41">
        <f t="shared" si="210"/>
        <v>2473</v>
      </c>
      <c r="C2475" s="210" t="s">
        <v>466</v>
      </c>
      <c r="D2475" s="158" t="s">
        <v>8737</v>
      </c>
      <c r="E2475" s="158"/>
      <c r="F2475" s="158" t="s">
        <v>1008</v>
      </c>
      <c r="G2475" s="210" t="s">
        <v>8734</v>
      </c>
      <c r="H2475" s="210">
        <v>51360.228000000003</v>
      </c>
      <c r="I2475" s="210" t="s">
        <v>949</v>
      </c>
      <c r="J2475" s="210">
        <v>1.04</v>
      </c>
      <c r="K2475" s="210" t="s">
        <v>949</v>
      </c>
      <c r="L2475" s="158" t="s">
        <v>949</v>
      </c>
      <c r="M2475" s="158" t="s">
        <v>8535</v>
      </c>
      <c r="N2475" s="158" t="s">
        <v>1148</v>
      </c>
      <c r="O2475" s="158" t="s">
        <v>8735</v>
      </c>
      <c r="P2475" s="106" t="s">
        <v>1132</v>
      </c>
      <c r="Q2475" s="158" t="s">
        <v>1150</v>
      </c>
      <c r="R2475" s="158" t="s">
        <v>1712</v>
      </c>
      <c r="S2475" s="229"/>
      <c r="T2475" s="229"/>
      <c r="U2475" s="229"/>
      <c r="V2475" s="229"/>
      <c r="W2475" s="229"/>
      <c r="X2475" s="229"/>
      <c r="Y2475" s="229"/>
      <c r="Z2475" s="229"/>
      <c r="AA2475" s="229"/>
      <c r="AB2475" s="229"/>
      <c r="AC2475" s="229"/>
      <c r="AD2475" s="229"/>
      <c r="AE2475" s="229"/>
      <c r="AF2475" s="229"/>
      <c r="AG2475" s="229"/>
      <c r="AH2475" s="229"/>
      <c r="AI2475" s="229"/>
      <c r="AJ2475" s="218">
        <f t="shared" si="212"/>
        <v>1</v>
      </c>
      <c r="AK2475" s="84">
        <f t="shared" si="211"/>
        <v>1</v>
      </c>
    </row>
    <row r="2476" spans="1:37" s="84" customFormat="1" ht="16.5">
      <c r="A2476" s="229"/>
      <c r="B2476" s="41">
        <f t="shared" si="210"/>
        <v>2474</v>
      </c>
      <c r="C2476" s="210" t="s">
        <v>466</v>
      </c>
      <c r="D2476" s="158" t="s">
        <v>8738</v>
      </c>
      <c r="E2476" s="158"/>
      <c r="F2476" s="158" t="s">
        <v>1008</v>
      </c>
      <c r="G2476" s="210" t="s">
        <v>8739</v>
      </c>
      <c r="H2476" s="210">
        <v>9552.2849999999999</v>
      </c>
      <c r="I2476" s="210" t="s">
        <v>949</v>
      </c>
      <c r="J2476" s="210">
        <v>1.04</v>
      </c>
      <c r="K2476" s="210" t="s">
        <v>949</v>
      </c>
      <c r="L2476" s="158" t="s">
        <v>949</v>
      </c>
      <c r="M2476" s="158" t="s">
        <v>981</v>
      </c>
      <c r="N2476" s="158" t="s">
        <v>1148</v>
      </c>
      <c r="O2476" s="158" t="s">
        <v>8735</v>
      </c>
      <c r="P2476" s="106" t="s">
        <v>1132</v>
      </c>
      <c r="Q2476" s="158" t="s">
        <v>1150</v>
      </c>
      <c r="R2476" s="158" t="s">
        <v>1712</v>
      </c>
      <c r="S2476" s="229"/>
      <c r="T2476" s="229"/>
      <c r="U2476" s="229"/>
      <c r="V2476" s="229"/>
      <c r="W2476" s="229"/>
      <c r="X2476" s="229"/>
      <c r="Y2476" s="229"/>
      <c r="Z2476" s="229"/>
      <c r="AA2476" s="229"/>
      <c r="AB2476" s="229"/>
      <c r="AC2476" s="229"/>
      <c r="AD2476" s="229"/>
      <c r="AE2476" s="229"/>
      <c r="AF2476" s="229"/>
      <c r="AG2476" s="229"/>
      <c r="AH2476" s="229"/>
      <c r="AI2476" s="229"/>
      <c r="AJ2476" s="218">
        <f t="shared" si="212"/>
        <v>1</v>
      </c>
      <c r="AK2476" s="84">
        <f t="shared" si="211"/>
        <v>1</v>
      </c>
    </row>
    <row r="2477" spans="1:37" s="84" customFormat="1" ht="16.5">
      <c r="A2477" s="229"/>
      <c r="B2477" s="41">
        <f t="shared" si="210"/>
        <v>2475</v>
      </c>
      <c r="C2477" s="210" t="s">
        <v>466</v>
      </c>
      <c r="D2477" s="158" t="s">
        <v>8740</v>
      </c>
      <c r="E2477" s="158"/>
      <c r="F2477" s="158" t="s">
        <v>1008</v>
      </c>
      <c r="G2477" s="210" t="s">
        <v>8739</v>
      </c>
      <c r="H2477" s="210">
        <v>9552.2849999999999</v>
      </c>
      <c r="I2477" s="210" t="s">
        <v>949</v>
      </c>
      <c r="J2477" s="210">
        <v>1.04</v>
      </c>
      <c r="K2477" s="210" t="s">
        <v>949</v>
      </c>
      <c r="L2477" s="158" t="s">
        <v>949</v>
      </c>
      <c r="M2477" s="158" t="s">
        <v>8533</v>
      </c>
      <c r="N2477" s="158" t="s">
        <v>1148</v>
      </c>
      <c r="O2477" s="158" t="s">
        <v>8735</v>
      </c>
      <c r="P2477" s="106" t="s">
        <v>1132</v>
      </c>
      <c r="Q2477" s="158" t="s">
        <v>1150</v>
      </c>
      <c r="R2477" s="158" t="s">
        <v>1712</v>
      </c>
      <c r="S2477" s="229"/>
      <c r="T2477" s="229"/>
      <c r="U2477" s="229"/>
      <c r="V2477" s="229"/>
      <c r="W2477" s="229"/>
      <c r="X2477" s="229"/>
      <c r="Y2477" s="229"/>
      <c r="Z2477" s="229"/>
      <c r="AA2477" s="229"/>
      <c r="AB2477" s="229"/>
      <c r="AC2477" s="229"/>
      <c r="AD2477" s="229"/>
      <c r="AE2477" s="229"/>
      <c r="AF2477" s="229"/>
      <c r="AG2477" s="229"/>
      <c r="AH2477" s="229"/>
      <c r="AI2477" s="229"/>
      <c r="AJ2477" s="218">
        <f t="shared" si="212"/>
        <v>1</v>
      </c>
      <c r="AK2477" s="84">
        <f t="shared" si="211"/>
        <v>1</v>
      </c>
    </row>
    <row r="2478" spans="1:37" s="84" customFormat="1" ht="16.5">
      <c r="A2478" s="229"/>
      <c r="B2478" s="41">
        <f t="shared" si="210"/>
        <v>2476</v>
      </c>
      <c r="C2478" s="210" t="s">
        <v>466</v>
      </c>
      <c r="D2478" s="158" t="s">
        <v>8741</v>
      </c>
      <c r="E2478" s="158"/>
      <c r="F2478" s="158" t="s">
        <v>1008</v>
      </c>
      <c r="G2478" s="210" t="s">
        <v>8739</v>
      </c>
      <c r="H2478" s="210">
        <v>9552.2849999999999</v>
      </c>
      <c r="I2478" s="210" t="s">
        <v>949</v>
      </c>
      <c r="J2478" s="210">
        <v>1.04</v>
      </c>
      <c r="K2478" s="210" t="s">
        <v>949</v>
      </c>
      <c r="L2478" s="158" t="s">
        <v>949</v>
      </c>
      <c r="M2478" s="158" t="s">
        <v>8535</v>
      </c>
      <c r="N2478" s="158" t="s">
        <v>1148</v>
      </c>
      <c r="O2478" s="158" t="s">
        <v>8735</v>
      </c>
      <c r="P2478" s="106" t="s">
        <v>1132</v>
      </c>
      <c r="Q2478" s="158" t="s">
        <v>1150</v>
      </c>
      <c r="R2478" s="158" t="s">
        <v>1712</v>
      </c>
      <c r="S2478" s="229"/>
      <c r="T2478" s="229"/>
      <c r="U2478" s="229"/>
      <c r="V2478" s="229"/>
      <c r="W2478" s="229"/>
      <c r="X2478" s="229"/>
      <c r="Y2478" s="229"/>
      <c r="Z2478" s="229"/>
      <c r="AA2478" s="229"/>
      <c r="AB2478" s="229"/>
      <c r="AC2478" s="229"/>
      <c r="AD2478" s="229"/>
      <c r="AE2478" s="229"/>
      <c r="AF2478" s="229"/>
      <c r="AG2478" s="229"/>
      <c r="AH2478" s="229"/>
      <c r="AI2478" s="229"/>
      <c r="AJ2478" s="218">
        <f t="shared" si="212"/>
        <v>1</v>
      </c>
      <c r="AK2478" s="84">
        <f t="shared" si="211"/>
        <v>1</v>
      </c>
    </row>
    <row r="2479" spans="1:37" s="84" customFormat="1" ht="16.5">
      <c r="A2479" s="229"/>
      <c r="B2479" s="41">
        <f t="shared" ref="B2479:B2542" si="213">ROW()-2</f>
        <v>2477</v>
      </c>
      <c r="C2479" s="210" t="s">
        <v>466</v>
      </c>
      <c r="D2479" s="158" t="s">
        <v>8742</v>
      </c>
      <c r="E2479" s="158"/>
      <c r="F2479" s="158" t="s">
        <v>1008</v>
      </c>
      <c r="G2479" s="210" t="s">
        <v>8743</v>
      </c>
      <c r="H2479" s="210">
        <v>35664.9</v>
      </c>
      <c r="I2479" s="210" t="s">
        <v>949</v>
      </c>
      <c r="J2479" s="210">
        <v>1.34</v>
      </c>
      <c r="K2479" s="210" t="s">
        <v>949</v>
      </c>
      <c r="L2479" s="158" t="s">
        <v>949</v>
      </c>
      <c r="M2479" s="158" t="s">
        <v>995</v>
      </c>
      <c r="N2479" s="158" t="s">
        <v>8575</v>
      </c>
      <c r="O2479" s="158" t="s">
        <v>8576</v>
      </c>
      <c r="P2479" s="158" t="s">
        <v>8577</v>
      </c>
      <c r="Q2479" s="158" t="s">
        <v>8578</v>
      </c>
      <c r="R2479" s="158" t="s">
        <v>1712</v>
      </c>
      <c r="S2479" s="229"/>
      <c r="T2479" s="229"/>
      <c r="U2479" s="229"/>
      <c r="V2479" s="229"/>
      <c r="W2479" s="229"/>
      <c r="X2479" s="229"/>
      <c r="Y2479" s="229"/>
      <c r="Z2479" s="229"/>
      <c r="AA2479" s="229"/>
      <c r="AB2479" s="229"/>
      <c r="AC2479" s="229"/>
      <c r="AD2479" s="229"/>
      <c r="AE2479" s="229"/>
      <c r="AF2479" s="229"/>
      <c r="AG2479" s="229"/>
      <c r="AH2479" s="229"/>
      <c r="AI2479" s="229"/>
      <c r="AJ2479" s="218">
        <f t="shared" si="212"/>
        <v>1</v>
      </c>
      <c r="AK2479" s="84">
        <f t="shared" si="211"/>
        <v>1</v>
      </c>
    </row>
    <row r="2480" spans="1:37" s="84" customFormat="1" ht="16.5">
      <c r="A2480" s="229"/>
      <c r="B2480" s="41">
        <f t="shared" si="213"/>
        <v>2478</v>
      </c>
      <c r="C2480" s="210" t="s">
        <v>466</v>
      </c>
      <c r="D2480" s="158" t="s">
        <v>8744</v>
      </c>
      <c r="E2480" s="158"/>
      <c r="F2480" s="158" t="s">
        <v>1008</v>
      </c>
      <c r="G2480" s="210" t="s">
        <v>8745</v>
      </c>
      <c r="H2480" s="210">
        <v>55352.997000000003</v>
      </c>
      <c r="I2480" s="210" t="s">
        <v>949</v>
      </c>
      <c r="J2480" s="210">
        <v>1.04</v>
      </c>
      <c r="K2480" s="210" t="s">
        <v>949</v>
      </c>
      <c r="L2480" s="158" t="s">
        <v>949</v>
      </c>
      <c r="M2480" s="158" t="s">
        <v>981</v>
      </c>
      <c r="N2480" s="158" t="s">
        <v>1148</v>
      </c>
      <c r="O2480" s="158" t="s">
        <v>8735</v>
      </c>
      <c r="P2480" s="106" t="s">
        <v>1132</v>
      </c>
      <c r="Q2480" s="158"/>
      <c r="R2480" s="158" t="s">
        <v>1712</v>
      </c>
      <c r="S2480" s="229"/>
      <c r="T2480" s="229"/>
      <c r="U2480" s="229"/>
      <c r="V2480" s="229"/>
      <c r="W2480" s="229"/>
      <c r="X2480" s="229"/>
      <c r="Y2480" s="229"/>
      <c r="Z2480" s="229"/>
      <c r="AA2480" s="229"/>
      <c r="AB2480" s="229"/>
      <c r="AC2480" s="229"/>
      <c r="AD2480" s="229"/>
      <c r="AE2480" s="229"/>
      <c r="AF2480" s="229"/>
      <c r="AG2480" s="229"/>
      <c r="AH2480" s="229"/>
      <c r="AI2480" s="229"/>
      <c r="AJ2480" s="218">
        <f t="shared" si="212"/>
        <v>1</v>
      </c>
      <c r="AK2480" s="84">
        <f t="shared" si="211"/>
        <v>1</v>
      </c>
    </row>
    <row r="2481" spans="1:38" s="84" customFormat="1" ht="16.5">
      <c r="A2481" s="229"/>
      <c r="B2481" s="41">
        <f t="shared" si="213"/>
        <v>2479</v>
      </c>
      <c r="C2481" s="210" t="s">
        <v>466</v>
      </c>
      <c r="D2481" s="158" t="s">
        <v>8746</v>
      </c>
      <c r="E2481" s="158"/>
      <c r="F2481" s="158" t="s">
        <v>1008</v>
      </c>
      <c r="G2481" s="210" t="s">
        <v>8745</v>
      </c>
      <c r="H2481" s="210">
        <v>55352.997000000003</v>
      </c>
      <c r="I2481" s="210" t="s">
        <v>949</v>
      </c>
      <c r="J2481" s="210">
        <v>1.04</v>
      </c>
      <c r="K2481" s="210" t="s">
        <v>949</v>
      </c>
      <c r="L2481" s="158" t="s">
        <v>949</v>
      </c>
      <c r="M2481" s="158" t="s">
        <v>8533</v>
      </c>
      <c r="N2481" s="158" t="s">
        <v>1148</v>
      </c>
      <c r="O2481" s="158" t="s">
        <v>8735</v>
      </c>
      <c r="P2481" s="106" t="s">
        <v>1132</v>
      </c>
      <c r="Q2481" s="158"/>
      <c r="R2481" s="158" t="s">
        <v>1712</v>
      </c>
      <c r="S2481" s="229"/>
      <c r="T2481" s="229"/>
      <c r="U2481" s="229"/>
      <c r="V2481" s="229"/>
      <c r="W2481" s="229"/>
      <c r="X2481" s="229"/>
      <c r="Y2481" s="229"/>
      <c r="Z2481" s="229"/>
      <c r="AA2481" s="229"/>
      <c r="AB2481" s="229"/>
      <c r="AC2481" s="229"/>
      <c r="AD2481" s="229"/>
      <c r="AE2481" s="229"/>
      <c r="AF2481" s="229"/>
      <c r="AG2481" s="229"/>
      <c r="AH2481" s="229"/>
      <c r="AI2481" s="229"/>
      <c r="AJ2481" s="218">
        <f t="shared" si="212"/>
        <v>1</v>
      </c>
      <c r="AK2481" s="84">
        <f t="shared" si="211"/>
        <v>1</v>
      </c>
    </row>
    <row r="2482" spans="1:38" s="84" customFormat="1" ht="16.5">
      <c r="A2482" s="229"/>
      <c r="B2482" s="41">
        <f t="shared" si="213"/>
        <v>2480</v>
      </c>
      <c r="C2482" s="210" t="s">
        <v>466</v>
      </c>
      <c r="D2482" s="158" t="s">
        <v>8747</v>
      </c>
      <c r="E2482" s="158"/>
      <c r="F2482" s="158" t="s">
        <v>1008</v>
      </c>
      <c r="G2482" s="210" t="s">
        <v>8745</v>
      </c>
      <c r="H2482" s="210">
        <v>55352.997000000003</v>
      </c>
      <c r="I2482" s="210" t="s">
        <v>949</v>
      </c>
      <c r="J2482" s="210">
        <v>1.04</v>
      </c>
      <c r="K2482" s="210" t="s">
        <v>949</v>
      </c>
      <c r="L2482" s="158" t="s">
        <v>949</v>
      </c>
      <c r="M2482" s="158" t="s">
        <v>8535</v>
      </c>
      <c r="N2482" s="158" t="s">
        <v>1148</v>
      </c>
      <c r="O2482" s="158" t="s">
        <v>8735</v>
      </c>
      <c r="P2482" s="106" t="s">
        <v>1132</v>
      </c>
      <c r="Q2482" s="158"/>
      <c r="R2482" s="158" t="s">
        <v>1712</v>
      </c>
      <c r="S2482" s="229"/>
      <c r="T2482" s="229"/>
      <c r="U2482" s="229"/>
      <c r="V2482" s="229"/>
      <c r="W2482" s="229"/>
      <c r="X2482" s="229"/>
      <c r="Y2482" s="229"/>
      <c r="Z2482" s="229"/>
      <c r="AA2482" s="229"/>
      <c r="AB2482" s="229"/>
      <c r="AC2482" s="229"/>
      <c r="AD2482" s="229"/>
      <c r="AE2482" s="229"/>
      <c r="AF2482" s="229"/>
      <c r="AG2482" s="229"/>
      <c r="AH2482" s="229"/>
      <c r="AI2482" s="229"/>
      <c r="AJ2482" s="218">
        <f t="shared" si="212"/>
        <v>1</v>
      </c>
      <c r="AK2482" s="84">
        <f t="shared" si="211"/>
        <v>1</v>
      </c>
    </row>
    <row r="2483" spans="1:38" s="84" customFormat="1" ht="16.5">
      <c r="A2483" s="229"/>
      <c r="B2483" s="41">
        <f t="shared" si="213"/>
        <v>2481</v>
      </c>
      <c r="C2483" s="210" t="s">
        <v>466</v>
      </c>
      <c r="D2483" s="158" t="s">
        <v>8748</v>
      </c>
      <c r="E2483" s="158"/>
      <c r="F2483" s="158" t="s">
        <v>1008</v>
      </c>
      <c r="G2483" s="210" t="s">
        <v>8749</v>
      </c>
      <c r="H2483" s="210">
        <v>2329.4409999999998</v>
      </c>
      <c r="I2483" s="210" t="s">
        <v>949</v>
      </c>
      <c r="J2483" s="210">
        <v>1.41</v>
      </c>
      <c r="K2483" s="210" t="s">
        <v>949</v>
      </c>
      <c r="L2483" s="158" t="s">
        <v>949</v>
      </c>
      <c r="M2483" s="158" t="s">
        <v>995</v>
      </c>
      <c r="N2483" s="158" t="s">
        <v>1293</v>
      </c>
      <c r="O2483" s="158" t="s">
        <v>1294</v>
      </c>
      <c r="P2483" s="158" t="s">
        <v>1295</v>
      </c>
      <c r="Q2483" s="158"/>
      <c r="R2483" s="158" t="s">
        <v>1142</v>
      </c>
      <c r="S2483" s="229"/>
      <c r="T2483" s="229"/>
      <c r="U2483" s="229"/>
      <c r="V2483" s="229"/>
      <c r="W2483" s="229"/>
      <c r="X2483" s="229"/>
      <c r="Y2483" s="229"/>
      <c r="Z2483" s="229"/>
      <c r="AA2483" s="229"/>
      <c r="AB2483" s="229"/>
      <c r="AC2483" s="229"/>
      <c r="AD2483" s="229"/>
      <c r="AE2483" s="229"/>
      <c r="AF2483" s="229"/>
      <c r="AG2483" s="229"/>
      <c r="AH2483" s="229"/>
      <c r="AI2483" s="229"/>
      <c r="AJ2483" s="218">
        <f t="shared" si="212"/>
        <v>1</v>
      </c>
      <c r="AK2483" s="84">
        <f t="shared" si="211"/>
        <v>1</v>
      </c>
    </row>
    <row r="2484" spans="1:38" s="84" customFormat="1" ht="16.5">
      <c r="A2484" s="229"/>
      <c r="B2484" s="41">
        <f t="shared" si="213"/>
        <v>2482</v>
      </c>
      <c r="C2484" s="210" t="s">
        <v>466</v>
      </c>
      <c r="D2484" s="158" t="s">
        <v>8750</v>
      </c>
      <c r="E2484" s="158"/>
      <c r="F2484" s="158" t="s">
        <v>1008</v>
      </c>
      <c r="G2484" s="210" t="s">
        <v>8751</v>
      </c>
      <c r="H2484" s="210">
        <v>2599.46</v>
      </c>
      <c r="I2484" s="210" t="s">
        <v>949</v>
      </c>
      <c r="J2484" s="210">
        <v>1.41</v>
      </c>
      <c r="K2484" s="210" t="s">
        <v>949</v>
      </c>
      <c r="L2484" s="158" t="s">
        <v>949</v>
      </c>
      <c r="M2484" s="158" t="s">
        <v>1083</v>
      </c>
      <c r="N2484" s="158" t="s">
        <v>1709</v>
      </c>
      <c r="O2484" s="158" t="s">
        <v>1710</v>
      </c>
      <c r="P2484" s="158" t="s">
        <v>1711</v>
      </c>
      <c r="Q2484" s="158"/>
      <c r="R2484" s="158" t="s">
        <v>1142</v>
      </c>
      <c r="S2484" s="229"/>
      <c r="T2484" s="229"/>
      <c r="U2484" s="229"/>
      <c r="V2484" s="229"/>
      <c r="W2484" s="229"/>
      <c r="X2484" s="229"/>
      <c r="Y2484" s="229"/>
      <c r="Z2484" s="229"/>
      <c r="AA2484" s="229"/>
      <c r="AB2484" s="229"/>
      <c r="AC2484" s="229"/>
      <c r="AD2484" s="229"/>
      <c r="AE2484" s="229"/>
      <c r="AF2484" s="229"/>
      <c r="AG2484" s="229"/>
      <c r="AH2484" s="229"/>
      <c r="AI2484" s="229"/>
      <c r="AJ2484" s="218">
        <f t="shared" si="212"/>
        <v>1</v>
      </c>
      <c r="AK2484" s="84">
        <f t="shared" si="211"/>
        <v>1</v>
      </c>
    </row>
    <row r="2485" spans="1:38" s="84" customFormat="1" ht="16.5">
      <c r="A2485" s="229"/>
      <c r="B2485" s="41">
        <f t="shared" si="213"/>
        <v>2483</v>
      </c>
      <c r="C2485" s="210" t="s">
        <v>466</v>
      </c>
      <c r="D2485" s="158" t="s">
        <v>8752</v>
      </c>
      <c r="E2485" s="158"/>
      <c r="F2485" s="158" t="s">
        <v>1008</v>
      </c>
      <c r="G2485" s="210" t="s">
        <v>8753</v>
      </c>
      <c r="H2485" s="210">
        <v>36908.315000000002</v>
      </c>
      <c r="I2485" s="210" t="s">
        <v>949</v>
      </c>
      <c r="J2485" s="210">
        <v>1.04</v>
      </c>
      <c r="K2485" s="210" t="s">
        <v>949</v>
      </c>
      <c r="L2485" s="158" t="s">
        <v>949</v>
      </c>
      <c r="M2485" s="158" t="s">
        <v>981</v>
      </c>
      <c r="N2485" s="158" t="s">
        <v>1148</v>
      </c>
      <c r="O2485" s="158" t="s">
        <v>8735</v>
      </c>
      <c r="P2485" s="106" t="s">
        <v>1132</v>
      </c>
      <c r="Q2485" s="158"/>
      <c r="R2485" s="158" t="s">
        <v>1712</v>
      </c>
      <c r="S2485" s="229"/>
      <c r="T2485" s="229"/>
      <c r="U2485" s="229"/>
      <c r="V2485" s="229"/>
      <c r="W2485" s="229"/>
      <c r="X2485" s="229"/>
      <c r="Y2485" s="229"/>
      <c r="Z2485" s="229"/>
      <c r="AA2485" s="229"/>
      <c r="AB2485" s="229"/>
      <c r="AC2485" s="229"/>
      <c r="AD2485" s="229"/>
      <c r="AE2485" s="229"/>
      <c r="AF2485" s="229"/>
      <c r="AG2485" s="229"/>
      <c r="AH2485" s="229"/>
      <c r="AI2485" s="229"/>
      <c r="AJ2485" s="218">
        <f t="shared" si="212"/>
        <v>1</v>
      </c>
      <c r="AK2485" s="84">
        <f t="shared" si="211"/>
        <v>1</v>
      </c>
    </row>
    <row r="2486" spans="1:38" s="84" customFormat="1" ht="16.5">
      <c r="A2486" s="229"/>
      <c r="B2486" s="41">
        <f t="shared" si="213"/>
        <v>2484</v>
      </c>
      <c r="C2486" s="210" t="s">
        <v>466</v>
      </c>
      <c r="D2486" s="158" t="s">
        <v>8754</v>
      </c>
      <c r="E2486" s="158"/>
      <c r="F2486" s="158" t="s">
        <v>1008</v>
      </c>
      <c r="G2486" s="210" t="s">
        <v>8753</v>
      </c>
      <c r="H2486" s="210">
        <v>36908.315000000002</v>
      </c>
      <c r="I2486" s="210" t="s">
        <v>949</v>
      </c>
      <c r="J2486" s="210">
        <v>1.04</v>
      </c>
      <c r="K2486" s="210" t="s">
        <v>949</v>
      </c>
      <c r="L2486" s="158" t="s">
        <v>949</v>
      </c>
      <c r="M2486" s="158" t="s">
        <v>8533</v>
      </c>
      <c r="N2486" s="158" t="s">
        <v>1148</v>
      </c>
      <c r="O2486" s="158" t="s">
        <v>8735</v>
      </c>
      <c r="P2486" s="106" t="s">
        <v>1132</v>
      </c>
      <c r="Q2486" s="158"/>
      <c r="R2486" s="158" t="s">
        <v>1712</v>
      </c>
      <c r="S2486" s="229"/>
      <c r="T2486" s="229"/>
      <c r="U2486" s="229"/>
      <c r="V2486" s="229"/>
      <c r="W2486" s="229"/>
      <c r="X2486" s="229"/>
      <c r="Y2486" s="229"/>
      <c r="Z2486" s="229"/>
      <c r="AA2486" s="229"/>
      <c r="AB2486" s="229"/>
      <c r="AC2486" s="229"/>
      <c r="AD2486" s="229"/>
      <c r="AE2486" s="229"/>
      <c r="AF2486" s="229"/>
      <c r="AG2486" s="229"/>
      <c r="AH2486" s="229"/>
      <c r="AI2486" s="229"/>
      <c r="AJ2486" s="218">
        <f t="shared" si="212"/>
        <v>1</v>
      </c>
      <c r="AK2486" s="84">
        <f t="shared" si="211"/>
        <v>1</v>
      </c>
    </row>
    <row r="2487" spans="1:38" s="84" customFormat="1" ht="16.5">
      <c r="A2487" s="229"/>
      <c r="B2487" s="41">
        <f t="shared" si="213"/>
        <v>2485</v>
      </c>
      <c r="C2487" s="210" t="s">
        <v>466</v>
      </c>
      <c r="D2487" s="158" t="s">
        <v>8755</v>
      </c>
      <c r="E2487" s="158"/>
      <c r="F2487" s="158" t="s">
        <v>1008</v>
      </c>
      <c r="G2487" s="210" t="s">
        <v>8753</v>
      </c>
      <c r="H2487" s="210">
        <v>36908.315000000002</v>
      </c>
      <c r="I2487" s="210" t="s">
        <v>949</v>
      </c>
      <c r="J2487" s="210">
        <v>1.04</v>
      </c>
      <c r="K2487" s="210" t="s">
        <v>949</v>
      </c>
      <c r="L2487" s="158" t="s">
        <v>949</v>
      </c>
      <c r="M2487" s="158" t="s">
        <v>8535</v>
      </c>
      <c r="N2487" s="158" t="s">
        <v>1148</v>
      </c>
      <c r="O2487" s="158" t="s">
        <v>8735</v>
      </c>
      <c r="P2487" s="106" t="s">
        <v>1132</v>
      </c>
      <c r="Q2487" s="158"/>
      <c r="R2487" s="158" t="s">
        <v>1712</v>
      </c>
      <c r="S2487" s="229"/>
      <c r="T2487" s="229"/>
      <c r="U2487" s="229"/>
      <c r="V2487" s="229"/>
      <c r="W2487" s="229"/>
      <c r="X2487" s="229"/>
      <c r="Y2487" s="229"/>
      <c r="Z2487" s="229"/>
      <c r="AA2487" s="229"/>
      <c r="AB2487" s="229"/>
      <c r="AC2487" s="229"/>
      <c r="AD2487" s="229"/>
      <c r="AE2487" s="229"/>
      <c r="AF2487" s="229"/>
      <c r="AG2487" s="229"/>
      <c r="AH2487" s="229"/>
      <c r="AI2487" s="229"/>
      <c r="AJ2487" s="218">
        <f t="shared" si="212"/>
        <v>1</v>
      </c>
      <c r="AK2487" s="84">
        <f t="shared" si="211"/>
        <v>1</v>
      </c>
    </row>
    <row r="2488" spans="1:38" s="84" customFormat="1" ht="16.5">
      <c r="A2488" s="229"/>
      <c r="B2488" s="41">
        <f t="shared" si="213"/>
        <v>2486</v>
      </c>
      <c r="C2488" s="210" t="s">
        <v>466</v>
      </c>
      <c r="D2488" s="158" t="s">
        <v>8756</v>
      </c>
      <c r="E2488" s="158"/>
      <c r="F2488" s="158" t="s">
        <v>1008</v>
      </c>
      <c r="G2488" s="210" t="s">
        <v>8757</v>
      </c>
      <c r="H2488" s="210">
        <v>5865.7849999999999</v>
      </c>
      <c r="I2488" s="210" t="s">
        <v>949</v>
      </c>
      <c r="J2488" s="210">
        <v>1.04</v>
      </c>
      <c r="K2488" s="210" t="s">
        <v>949</v>
      </c>
      <c r="L2488" s="158" t="s">
        <v>949</v>
      </c>
      <c r="M2488" s="158" t="s">
        <v>981</v>
      </c>
      <c r="N2488" s="158" t="s">
        <v>1148</v>
      </c>
      <c r="O2488" s="158" t="s">
        <v>8735</v>
      </c>
      <c r="P2488" s="106" t="s">
        <v>1132</v>
      </c>
      <c r="Q2488" s="158"/>
      <c r="R2488" s="158" t="s">
        <v>1712</v>
      </c>
      <c r="S2488" s="229"/>
      <c r="T2488" s="229"/>
      <c r="U2488" s="229"/>
      <c r="V2488" s="229"/>
      <c r="W2488" s="229"/>
      <c r="X2488" s="229"/>
      <c r="Y2488" s="229"/>
      <c r="Z2488" s="229"/>
      <c r="AA2488" s="229"/>
      <c r="AB2488" s="229"/>
      <c r="AC2488" s="229"/>
      <c r="AD2488" s="229"/>
      <c r="AE2488" s="229"/>
      <c r="AF2488" s="229"/>
      <c r="AG2488" s="229"/>
      <c r="AH2488" s="229"/>
      <c r="AI2488" s="229"/>
      <c r="AJ2488" s="218">
        <f t="shared" si="212"/>
        <v>1</v>
      </c>
      <c r="AK2488" s="84">
        <f t="shared" si="211"/>
        <v>1</v>
      </c>
    </row>
    <row r="2489" spans="1:38" s="84" customFormat="1" ht="16.5">
      <c r="A2489" s="229"/>
      <c r="B2489" s="41">
        <f t="shared" si="213"/>
        <v>2487</v>
      </c>
      <c r="C2489" s="210" t="s">
        <v>466</v>
      </c>
      <c r="D2489" s="158" t="s">
        <v>8758</v>
      </c>
      <c r="E2489" s="158"/>
      <c r="F2489" s="158" t="s">
        <v>1008</v>
      </c>
      <c r="G2489" s="210" t="s">
        <v>8759</v>
      </c>
      <c r="H2489" s="210">
        <v>6842.4459999999999</v>
      </c>
      <c r="I2489" s="210" t="s">
        <v>949</v>
      </c>
      <c r="J2489" s="210">
        <v>1.04</v>
      </c>
      <c r="K2489" s="210" t="s">
        <v>949</v>
      </c>
      <c r="L2489" s="158" t="s">
        <v>949</v>
      </c>
      <c r="M2489" s="158" t="s">
        <v>981</v>
      </c>
      <c r="N2489" s="158" t="s">
        <v>1148</v>
      </c>
      <c r="O2489" s="158" t="s">
        <v>8735</v>
      </c>
      <c r="P2489" s="106" t="s">
        <v>1132</v>
      </c>
      <c r="Q2489" s="158"/>
      <c r="R2489" s="158" t="s">
        <v>1712</v>
      </c>
      <c r="S2489" s="229"/>
      <c r="T2489" s="229"/>
      <c r="U2489" s="229"/>
      <c r="V2489" s="229"/>
      <c r="W2489" s="229"/>
      <c r="X2489" s="229"/>
      <c r="Y2489" s="229"/>
      <c r="Z2489" s="229"/>
      <c r="AA2489" s="229"/>
      <c r="AB2489" s="229"/>
      <c r="AC2489" s="229"/>
      <c r="AD2489" s="229"/>
      <c r="AE2489" s="229"/>
      <c r="AF2489" s="229"/>
      <c r="AG2489" s="229"/>
      <c r="AH2489" s="229"/>
      <c r="AI2489" s="229"/>
      <c r="AJ2489" s="218">
        <f t="shared" si="212"/>
        <v>1</v>
      </c>
      <c r="AK2489" s="84">
        <f t="shared" si="211"/>
        <v>1</v>
      </c>
      <c r="AL2489" s="207"/>
    </row>
    <row r="2490" spans="1:38" s="84" customFormat="1" ht="16.5">
      <c r="A2490" s="229"/>
      <c r="B2490" s="41">
        <f t="shared" si="213"/>
        <v>2488</v>
      </c>
      <c r="C2490" s="210" t="s">
        <v>466</v>
      </c>
      <c r="D2490" s="158" t="s">
        <v>8760</v>
      </c>
      <c r="E2490" s="158"/>
      <c r="F2490" s="158" t="s">
        <v>1048</v>
      </c>
      <c r="G2490" s="210" t="s">
        <v>8761</v>
      </c>
      <c r="H2490" s="210" t="s">
        <v>949</v>
      </c>
      <c r="I2490" s="210" t="s">
        <v>949</v>
      </c>
      <c r="J2490" s="210" t="s">
        <v>949</v>
      </c>
      <c r="K2490" s="210" t="s">
        <v>949</v>
      </c>
      <c r="L2490" s="210" t="s">
        <v>949</v>
      </c>
      <c r="M2490" s="210" t="s">
        <v>1083</v>
      </c>
      <c r="N2490" s="158" t="s">
        <v>1051</v>
      </c>
      <c r="O2490" s="158" t="s">
        <v>949</v>
      </c>
      <c r="P2490" s="158" t="s">
        <v>949</v>
      </c>
      <c r="Q2490" s="158"/>
      <c r="R2490" s="210" t="s">
        <v>1068</v>
      </c>
      <c r="S2490" s="229"/>
      <c r="T2490" s="229"/>
      <c r="U2490" s="229"/>
      <c r="V2490" s="229"/>
      <c r="W2490" s="229"/>
      <c r="X2490" s="229"/>
      <c r="Y2490" s="229"/>
      <c r="Z2490" s="229"/>
      <c r="AA2490" s="229"/>
      <c r="AB2490" s="229"/>
      <c r="AC2490" s="229"/>
      <c r="AD2490" s="229"/>
      <c r="AE2490" s="229"/>
      <c r="AF2490" s="229"/>
      <c r="AG2490" s="229"/>
      <c r="AH2490" s="229"/>
      <c r="AI2490" s="229"/>
      <c r="AJ2490" s="218">
        <f t="shared" si="212"/>
        <v>1</v>
      </c>
      <c r="AK2490" s="84">
        <f t="shared" si="211"/>
        <v>1</v>
      </c>
    </row>
    <row r="2491" spans="1:38" s="84" customFormat="1" ht="16.5">
      <c r="A2491" s="229"/>
      <c r="B2491" s="41">
        <f t="shared" si="213"/>
        <v>2489</v>
      </c>
      <c r="C2491" s="210" t="s">
        <v>466</v>
      </c>
      <c r="D2491" s="158" t="s">
        <v>8762</v>
      </c>
      <c r="E2491" s="158"/>
      <c r="F2491" s="158" t="s">
        <v>1783</v>
      </c>
      <c r="G2491" s="210" t="s">
        <v>8763</v>
      </c>
      <c r="H2491" s="210" t="s">
        <v>949</v>
      </c>
      <c r="I2491" s="210" t="s">
        <v>949</v>
      </c>
      <c r="J2491" s="210" t="s">
        <v>949</v>
      </c>
      <c r="K2491" s="210" t="s">
        <v>949</v>
      </c>
      <c r="L2491" s="210" t="s">
        <v>949</v>
      </c>
      <c r="M2491" s="210" t="s">
        <v>981</v>
      </c>
      <c r="N2491" s="158" t="s">
        <v>1818</v>
      </c>
      <c r="O2491" s="158" t="s">
        <v>949</v>
      </c>
      <c r="P2491" s="158" t="s">
        <v>949</v>
      </c>
      <c r="Q2491" s="158"/>
      <c r="R2491" s="210" t="s">
        <v>3356</v>
      </c>
      <c r="S2491" s="229"/>
      <c r="T2491" s="229"/>
      <c r="U2491" s="229"/>
      <c r="V2491" s="229"/>
      <c r="W2491" s="229"/>
      <c r="X2491" s="229"/>
      <c r="Y2491" s="229"/>
      <c r="Z2491" s="229"/>
      <c r="AA2491" s="229"/>
      <c r="AB2491" s="229"/>
      <c r="AC2491" s="229"/>
      <c r="AD2491" s="229"/>
      <c r="AE2491" s="229"/>
      <c r="AF2491" s="229"/>
      <c r="AG2491" s="229"/>
      <c r="AH2491" s="229"/>
      <c r="AI2491" s="229"/>
      <c r="AJ2491" s="218">
        <f t="shared" si="212"/>
        <v>1</v>
      </c>
      <c r="AK2491" s="84">
        <f t="shared" si="211"/>
        <v>1</v>
      </c>
    </row>
    <row r="2492" spans="1:38" s="84" customFormat="1" ht="16.5">
      <c r="A2492" s="229"/>
      <c r="B2492" s="41">
        <f t="shared" si="213"/>
        <v>2490</v>
      </c>
      <c r="C2492" s="210" t="s">
        <v>466</v>
      </c>
      <c r="D2492" s="248" t="s">
        <v>8764</v>
      </c>
      <c r="E2492" s="158"/>
      <c r="F2492" s="158" t="s">
        <v>947</v>
      </c>
      <c r="G2492" s="300" t="s">
        <v>8765</v>
      </c>
      <c r="H2492" s="300" t="s">
        <v>949</v>
      </c>
      <c r="I2492" s="300" t="s">
        <v>949</v>
      </c>
      <c r="J2492" s="300" t="s">
        <v>949</v>
      </c>
      <c r="K2492" s="300" t="s">
        <v>949</v>
      </c>
      <c r="L2492" s="300" t="s">
        <v>949</v>
      </c>
      <c r="M2492" s="300" t="s">
        <v>949</v>
      </c>
      <c r="N2492" s="247" t="s">
        <v>949</v>
      </c>
      <c r="O2492" s="247" t="s">
        <v>949</v>
      </c>
      <c r="P2492" s="247" t="s">
        <v>949</v>
      </c>
      <c r="Q2492" s="247" t="s">
        <v>949</v>
      </c>
      <c r="R2492" s="300" t="s">
        <v>949</v>
      </c>
      <c r="S2492" s="229"/>
      <c r="T2492" s="229"/>
      <c r="U2492" s="229"/>
      <c r="V2492" s="229"/>
      <c r="W2492" s="229"/>
      <c r="X2492" s="229"/>
      <c r="Y2492" s="229"/>
      <c r="Z2492" s="229"/>
      <c r="AA2492" s="229"/>
      <c r="AB2492" s="229"/>
      <c r="AC2492" s="229"/>
      <c r="AD2492" s="229"/>
      <c r="AE2492" s="229"/>
      <c r="AF2492" s="229"/>
      <c r="AG2492" s="229"/>
      <c r="AH2492" s="229"/>
      <c r="AI2492" s="229"/>
      <c r="AJ2492" s="218">
        <f t="shared" si="212"/>
        <v>1</v>
      </c>
      <c r="AK2492" s="84">
        <f t="shared" ref="AK2492:AK2555" si="214">COUNTIFS(E:E,E2492)</f>
        <v>1</v>
      </c>
    </row>
    <row r="2493" spans="1:38" s="84" customFormat="1" ht="16.5">
      <c r="A2493" s="229"/>
      <c r="B2493" s="41">
        <f t="shared" si="213"/>
        <v>2491</v>
      </c>
      <c r="C2493" s="210" t="s">
        <v>466</v>
      </c>
      <c r="D2493" s="248" t="s">
        <v>8766</v>
      </c>
      <c r="E2493" s="158"/>
      <c r="F2493" s="158" t="s">
        <v>947</v>
      </c>
      <c r="G2493" s="300" t="s">
        <v>8765</v>
      </c>
      <c r="H2493" s="300" t="s">
        <v>949</v>
      </c>
      <c r="I2493" s="300" t="s">
        <v>949</v>
      </c>
      <c r="J2493" s="300" t="s">
        <v>949</v>
      </c>
      <c r="K2493" s="300" t="s">
        <v>949</v>
      </c>
      <c r="L2493" s="300" t="s">
        <v>949</v>
      </c>
      <c r="M2493" s="300" t="s">
        <v>949</v>
      </c>
      <c r="N2493" s="247" t="s">
        <v>949</v>
      </c>
      <c r="O2493" s="247" t="s">
        <v>949</v>
      </c>
      <c r="P2493" s="247" t="s">
        <v>949</v>
      </c>
      <c r="Q2493" s="247" t="s">
        <v>949</v>
      </c>
      <c r="R2493" s="300" t="s">
        <v>949</v>
      </c>
      <c r="S2493" s="229"/>
      <c r="T2493" s="229"/>
      <c r="U2493" s="229"/>
      <c r="V2493" s="229"/>
      <c r="W2493" s="229"/>
      <c r="X2493" s="229"/>
      <c r="Y2493" s="229"/>
      <c r="Z2493" s="229"/>
      <c r="AA2493" s="229"/>
      <c r="AB2493" s="229"/>
      <c r="AC2493" s="229"/>
      <c r="AD2493" s="229"/>
      <c r="AE2493" s="229"/>
      <c r="AF2493" s="229"/>
      <c r="AG2493" s="229"/>
      <c r="AH2493" s="229"/>
      <c r="AI2493" s="229"/>
      <c r="AJ2493" s="218">
        <f t="shared" si="212"/>
        <v>1</v>
      </c>
      <c r="AK2493" s="84">
        <f t="shared" si="214"/>
        <v>1</v>
      </c>
    </row>
    <row r="2494" spans="1:38" s="84" customFormat="1" ht="16.5">
      <c r="A2494" s="229"/>
      <c r="B2494" s="41">
        <f t="shared" si="213"/>
        <v>2492</v>
      </c>
      <c r="C2494" s="210" t="s">
        <v>466</v>
      </c>
      <c r="D2494" s="248" t="s">
        <v>8767</v>
      </c>
      <c r="E2494" s="158"/>
      <c r="F2494" s="158" t="s">
        <v>947</v>
      </c>
      <c r="G2494" s="300" t="s">
        <v>8765</v>
      </c>
      <c r="H2494" s="300" t="s">
        <v>949</v>
      </c>
      <c r="I2494" s="300" t="s">
        <v>949</v>
      </c>
      <c r="J2494" s="300" t="s">
        <v>949</v>
      </c>
      <c r="K2494" s="300" t="s">
        <v>949</v>
      </c>
      <c r="L2494" s="300" t="s">
        <v>949</v>
      </c>
      <c r="M2494" s="300" t="s">
        <v>949</v>
      </c>
      <c r="N2494" s="247" t="s">
        <v>949</v>
      </c>
      <c r="O2494" s="247" t="s">
        <v>949</v>
      </c>
      <c r="P2494" s="247" t="s">
        <v>949</v>
      </c>
      <c r="Q2494" s="247" t="s">
        <v>949</v>
      </c>
      <c r="R2494" s="300" t="s">
        <v>949</v>
      </c>
      <c r="S2494" s="229"/>
      <c r="T2494" s="229"/>
      <c r="U2494" s="229"/>
      <c r="V2494" s="229"/>
      <c r="W2494" s="229"/>
      <c r="X2494" s="229"/>
      <c r="Y2494" s="229"/>
      <c r="Z2494" s="229"/>
      <c r="AA2494" s="229"/>
      <c r="AB2494" s="229"/>
      <c r="AC2494" s="229"/>
      <c r="AD2494" s="229"/>
      <c r="AE2494" s="229"/>
      <c r="AF2494" s="229"/>
      <c r="AG2494" s="229"/>
      <c r="AH2494" s="229"/>
      <c r="AI2494" s="229"/>
      <c r="AJ2494" s="218">
        <f t="shared" si="212"/>
        <v>1</v>
      </c>
      <c r="AK2494" s="84">
        <f t="shared" si="214"/>
        <v>1</v>
      </c>
    </row>
    <row r="2495" spans="1:38" s="84" customFormat="1" ht="16.5">
      <c r="A2495" s="229"/>
      <c r="B2495" s="41">
        <f t="shared" si="213"/>
        <v>2493</v>
      </c>
      <c r="C2495" s="210" t="s">
        <v>466</v>
      </c>
      <c r="D2495" s="248" t="s">
        <v>8768</v>
      </c>
      <c r="E2495" s="158"/>
      <c r="F2495" s="158" t="s">
        <v>947</v>
      </c>
      <c r="G2495" s="300" t="s">
        <v>8769</v>
      </c>
      <c r="H2495" s="300" t="s">
        <v>949</v>
      </c>
      <c r="I2495" s="300" t="s">
        <v>949</v>
      </c>
      <c r="J2495" s="300" t="s">
        <v>949</v>
      </c>
      <c r="K2495" s="300" t="s">
        <v>949</v>
      </c>
      <c r="L2495" s="300" t="s">
        <v>949</v>
      </c>
      <c r="M2495" s="300" t="s">
        <v>949</v>
      </c>
      <c r="N2495" s="247" t="s">
        <v>949</v>
      </c>
      <c r="O2495" s="247" t="s">
        <v>949</v>
      </c>
      <c r="P2495" s="247" t="s">
        <v>949</v>
      </c>
      <c r="Q2495" s="247" t="s">
        <v>949</v>
      </c>
      <c r="R2495" s="300" t="s">
        <v>949</v>
      </c>
      <c r="S2495" s="229"/>
      <c r="T2495" s="229"/>
      <c r="U2495" s="229"/>
      <c r="V2495" s="229"/>
      <c r="W2495" s="229"/>
      <c r="X2495" s="229"/>
      <c r="Y2495" s="229"/>
      <c r="Z2495" s="229"/>
      <c r="AA2495" s="229"/>
      <c r="AB2495" s="229"/>
      <c r="AC2495" s="229"/>
      <c r="AD2495" s="229"/>
      <c r="AE2495" s="229"/>
      <c r="AF2495" s="229"/>
      <c r="AG2495" s="229"/>
      <c r="AH2495" s="229"/>
      <c r="AI2495" s="229"/>
      <c r="AJ2495" s="218">
        <f t="shared" si="212"/>
        <v>1</v>
      </c>
      <c r="AK2495" s="84">
        <f t="shared" si="214"/>
        <v>1</v>
      </c>
    </row>
    <row r="2496" spans="1:38" s="84" customFormat="1" ht="16.5">
      <c r="A2496" s="229"/>
      <c r="B2496" s="41">
        <f t="shared" si="213"/>
        <v>2494</v>
      </c>
      <c r="C2496" s="210" t="s">
        <v>466</v>
      </c>
      <c r="D2496" s="248" t="s">
        <v>8770</v>
      </c>
      <c r="E2496" s="158"/>
      <c r="F2496" s="158" t="s">
        <v>947</v>
      </c>
      <c r="G2496" s="300" t="s">
        <v>8769</v>
      </c>
      <c r="H2496" s="300" t="s">
        <v>949</v>
      </c>
      <c r="I2496" s="300" t="s">
        <v>949</v>
      </c>
      <c r="J2496" s="300" t="s">
        <v>949</v>
      </c>
      <c r="K2496" s="300" t="s">
        <v>949</v>
      </c>
      <c r="L2496" s="300" t="s">
        <v>949</v>
      </c>
      <c r="M2496" s="300" t="s">
        <v>949</v>
      </c>
      <c r="N2496" s="247" t="s">
        <v>949</v>
      </c>
      <c r="O2496" s="247" t="s">
        <v>949</v>
      </c>
      <c r="P2496" s="247" t="s">
        <v>949</v>
      </c>
      <c r="Q2496" s="247" t="s">
        <v>949</v>
      </c>
      <c r="R2496" s="300" t="s">
        <v>949</v>
      </c>
      <c r="S2496" s="229"/>
      <c r="T2496" s="229"/>
      <c r="U2496" s="229"/>
      <c r="V2496" s="229"/>
      <c r="W2496" s="229"/>
      <c r="X2496" s="229"/>
      <c r="Y2496" s="229"/>
      <c r="Z2496" s="229"/>
      <c r="AA2496" s="229"/>
      <c r="AB2496" s="229"/>
      <c r="AC2496" s="229"/>
      <c r="AD2496" s="229"/>
      <c r="AE2496" s="229"/>
      <c r="AF2496" s="229"/>
      <c r="AG2496" s="229"/>
      <c r="AH2496" s="229"/>
      <c r="AI2496" s="229"/>
      <c r="AJ2496" s="218">
        <f t="shared" si="212"/>
        <v>1</v>
      </c>
      <c r="AK2496" s="84">
        <f t="shared" si="214"/>
        <v>1</v>
      </c>
    </row>
    <row r="2497" spans="1:37" s="84" customFormat="1" ht="16.5">
      <c r="A2497" s="229"/>
      <c r="B2497" s="41">
        <f t="shared" si="213"/>
        <v>2495</v>
      </c>
      <c r="C2497" s="210" t="s">
        <v>466</v>
      </c>
      <c r="D2497" s="248" t="s">
        <v>8771</v>
      </c>
      <c r="E2497" s="158"/>
      <c r="F2497" s="158" t="s">
        <v>947</v>
      </c>
      <c r="G2497" s="300" t="s">
        <v>8769</v>
      </c>
      <c r="H2497" s="300" t="s">
        <v>949</v>
      </c>
      <c r="I2497" s="300" t="s">
        <v>949</v>
      </c>
      <c r="J2497" s="300" t="s">
        <v>949</v>
      </c>
      <c r="K2497" s="300" t="s">
        <v>949</v>
      </c>
      <c r="L2497" s="300" t="s">
        <v>949</v>
      </c>
      <c r="M2497" s="300" t="s">
        <v>949</v>
      </c>
      <c r="N2497" s="247" t="s">
        <v>949</v>
      </c>
      <c r="O2497" s="247" t="s">
        <v>949</v>
      </c>
      <c r="P2497" s="247" t="s">
        <v>949</v>
      </c>
      <c r="Q2497" s="247" t="s">
        <v>949</v>
      </c>
      <c r="R2497" s="300" t="s">
        <v>949</v>
      </c>
      <c r="S2497" s="229"/>
      <c r="T2497" s="229"/>
      <c r="U2497" s="229"/>
      <c r="V2497" s="229"/>
      <c r="W2497" s="229"/>
      <c r="X2497" s="229"/>
      <c r="Y2497" s="229"/>
      <c r="Z2497" s="229"/>
      <c r="AA2497" s="229"/>
      <c r="AB2497" s="229"/>
      <c r="AC2497" s="229"/>
      <c r="AD2497" s="229"/>
      <c r="AE2497" s="229"/>
      <c r="AF2497" s="229"/>
      <c r="AG2497" s="229"/>
      <c r="AH2497" s="229"/>
      <c r="AI2497" s="229"/>
      <c r="AJ2497" s="218">
        <f t="shared" si="212"/>
        <v>1</v>
      </c>
      <c r="AK2497" s="84">
        <f t="shared" si="214"/>
        <v>1</v>
      </c>
    </row>
    <row r="2498" spans="1:37" s="84" customFormat="1" ht="16.5">
      <c r="A2498" s="229"/>
      <c r="B2498" s="41">
        <f t="shared" si="213"/>
        <v>2496</v>
      </c>
      <c r="C2498" s="210" t="s">
        <v>466</v>
      </c>
      <c r="D2498" s="248" t="s">
        <v>8772</v>
      </c>
      <c r="E2498" s="158"/>
      <c r="F2498" s="158" t="s">
        <v>947</v>
      </c>
      <c r="G2498" s="300" t="s">
        <v>8623</v>
      </c>
      <c r="H2498" s="300" t="s">
        <v>949</v>
      </c>
      <c r="I2498" s="300" t="s">
        <v>949</v>
      </c>
      <c r="J2498" s="300" t="s">
        <v>949</v>
      </c>
      <c r="K2498" s="300" t="s">
        <v>949</v>
      </c>
      <c r="L2498" s="300" t="s">
        <v>949</v>
      </c>
      <c r="M2498" s="300" t="s">
        <v>949</v>
      </c>
      <c r="N2498" s="247" t="s">
        <v>949</v>
      </c>
      <c r="O2498" s="247" t="s">
        <v>949</v>
      </c>
      <c r="P2498" s="247" t="s">
        <v>949</v>
      </c>
      <c r="Q2498" s="247" t="s">
        <v>949</v>
      </c>
      <c r="R2498" s="300" t="s">
        <v>949</v>
      </c>
      <c r="S2498" s="229"/>
      <c r="T2498" s="229"/>
      <c r="U2498" s="229"/>
      <c r="V2498" s="229"/>
      <c r="W2498" s="229"/>
      <c r="X2498" s="229"/>
      <c r="Y2498" s="229"/>
      <c r="Z2498" s="229"/>
      <c r="AA2498" s="229"/>
      <c r="AB2498" s="229"/>
      <c r="AC2498" s="229"/>
      <c r="AD2498" s="229"/>
      <c r="AE2498" s="229"/>
      <c r="AF2498" s="229"/>
      <c r="AG2498" s="229"/>
      <c r="AH2498" s="229"/>
      <c r="AI2498" s="229"/>
      <c r="AJ2498" s="218">
        <f t="shared" si="212"/>
        <v>1</v>
      </c>
      <c r="AK2498" s="84">
        <f t="shared" si="214"/>
        <v>1</v>
      </c>
    </row>
    <row r="2499" spans="1:37" s="84" customFormat="1" ht="16.5">
      <c r="A2499" s="229"/>
      <c r="B2499" s="41">
        <f t="shared" si="213"/>
        <v>2497</v>
      </c>
      <c r="C2499" s="210" t="s">
        <v>466</v>
      </c>
      <c r="D2499" s="248" t="s">
        <v>8773</v>
      </c>
      <c r="E2499" s="158"/>
      <c r="F2499" s="158" t="s">
        <v>947</v>
      </c>
      <c r="G2499" s="300" t="s">
        <v>8774</v>
      </c>
      <c r="H2499" s="300" t="s">
        <v>949</v>
      </c>
      <c r="I2499" s="300" t="s">
        <v>949</v>
      </c>
      <c r="J2499" s="300" t="s">
        <v>949</v>
      </c>
      <c r="K2499" s="300" t="s">
        <v>949</v>
      </c>
      <c r="L2499" s="300" t="s">
        <v>949</v>
      </c>
      <c r="M2499" s="300" t="s">
        <v>949</v>
      </c>
      <c r="N2499" s="247" t="s">
        <v>949</v>
      </c>
      <c r="O2499" s="247" t="s">
        <v>949</v>
      </c>
      <c r="P2499" s="247" t="s">
        <v>949</v>
      </c>
      <c r="Q2499" s="247" t="s">
        <v>949</v>
      </c>
      <c r="R2499" s="300" t="s">
        <v>949</v>
      </c>
      <c r="S2499" s="229"/>
      <c r="T2499" s="229"/>
      <c r="U2499" s="229"/>
      <c r="V2499" s="229"/>
      <c r="W2499" s="229"/>
      <c r="X2499" s="229"/>
      <c r="Y2499" s="229"/>
      <c r="Z2499" s="229"/>
      <c r="AA2499" s="229"/>
      <c r="AB2499" s="229"/>
      <c r="AC2499" s="229"/>
      <c r="AD2499" s="229"/>
      <c r="AE2499" s="229"/>
      <c r="AF2499" s="229"/>
      <c r="AG2499" s="229"/>
      <c r="AH2499" s="229"/>
      <c r="AI2499" s="229"/>
      <c r="AJ2499" s="218">
        <f t="shared" si="212"/>
        <v>1</v>
      </c>
      <c r="AK2499" s="84">
        <f t="shared" si="214"/>
        <v>1</v>
      </c>
    </row>
    <row r="2500" spans="1:37" s="84" customFormat="1" ht="16.5">
      <c r="A2500" s="229"/>
      <c r="B2500" s="41">
        <f t="shared" si="213"/>
        <v>2498</v>
      </c>
      <c r="C2500" s="210" t="s">
        <v>466</v>
      </c>
      <c r="D2500" s="248" t="s">
        <v>8775</v>
      </c>
      <c r="E2500" s="158"/>
      <c r="F2500" s="158" t="s">
        <v>947</v>
      </c>
      <c r="G2500" s="300" t="s">
        <v>8776</v>
      </c>
      <c r="H2500" s="300" t="s">
        <v>949</v>
      </c>
      <c r="I2500" s="300" t="s">
        <v>949</v>
      </c>
      <c r="J2500" s="300" t="s">
        <v>949</v>
      </c>
      <c r="K2500" s="300" t="s">
        <v>949</v>
      </c>
      <c r="L2500" s="300" t="s">
        <v>949</v>
      </c>
      <c r="M2500" s="300" t="s">
        <v>949</v>
      </c>
      <c r="N2500" s="247" t="s">
        <v>949</v>
      </c>
      <c r="O2500" s="247" t="s">
        <v>949</v>
      </c>
      <c r="P2500" s="247" t="s">
        <v>949</v>
      </c>
      <c r="Q2500" s="247" t="s">
        <v>949</v>
      </c>
      <c r="R2500" s="300" t="s">
        <v>949</v>
      </c>
      <c r="S2500" s="229"/>
      <c r="T2500" s="229"/>
      <c r="U2500" s="229"/>
      <c r="V2500" s="229"/>
      <c r="W2500" s="229"/>
      <c r="X2500" s="229"/>
      <c r="Y2500" s="229"/>
      <c r="Z2500" s="229"/>
      <c r="AA2500" s="229"/>
      <c r="AB2500" s="229"/>
      <c r="AC2500" s="229"/>
      <c r="AD2500" s="229"/>
      <c r="AE2500" s="229"/>
      <c r="AF2500" s="229"/>
      <c r="AG2500" s="229"/>
      <c r="AH2500" s="229"/>
      <c r="AI2500" s="229"/>
      <c r="AJ2500" s="218">
        <f t="shared" si="212"/>
        <v>1</v>
      </c>
      <c r="AK2500" s="84">
        <f t="shared" si="214"/>
        <v>1</v>
      </c>
    </row>
    <row r="2501" spans="1:37" s="84" customFormat="1" ht="16.5">
      <c r="A2501" s="229"/>
      <c r="B2501" s="41">
        <f t="shared" si="213"/>
        <v>2499</v>
      </c>
      <c r="C2501" s="210" t="s">
        <v>466</v>
      </c>
      <c r="D2501" s="248" t="s">
        <v>8777</v>
      </c>
      <c r="E2501" s="158"/>
      <c r="F2501" s="158" t="s">
        <v>947</v>
      </c>
      <c r="G2501" s="300" t="s">
        <v>8778</v>
      </c>
      <c r="H2501" s="300" t="s">
        <v>949</v>
      </c>
      <c r="I2501" s="300" t="s">
        <v>949</v>
      </c>
      <c r="J2501" s="300" t="s">
        <v>949</v>
      </c>
      <c r="K2501" s="300" t="s">
        <v>949</v>
      </c>
      <c r="L2501" s="300" t="s">
        <v>949</v>
      </c>
      <c r="M2501" s="300" t="s">
        <v>949</v>
      </c>
      <c r="N2501" s="247" t="s">
        <v>949</v>
      </c>
      <c r="O2501" s="247" t="s">
        <v>949</v>
      </c>
      <c r="P2501" s="247" t="s">
        <v>949</v>
      </c>
      <c r="Q2501" s="247" t="s">
        <v>949</v>
      </c>
      <c r="R2501" s="300" t="s">
        <v>949</v>
      </c>
      <c r="S2501" s="229"/>
      <c r="T2501" s="229"/>
      <c r="U2501" s="229"/>
      <c r="V2501" s="229"/>
      <c r="W2501" s="229"/>
      <c r="X2501" s="229"/>
      <c r="Y2501" s="229"/>
      <c r="Z2501" s="229"/>
      <c r="AA2501" s="229"/>
      <c r="AB2501" s="229"/>
      <c r="AC2501" s="229"/>
      <c r="AD2501" s="229"/>
      <c r="AE2501" s="229"/>
      <c r="AF2501" s="229"/>
      <c r="AG2501" s="229"/>
      <c r="AH2501" s="229"/>
      <c r="AI2501" s="229"/>
      <c r="AJ2501" s="218">
        <f t="shared" si="212"/>
        <v>1</v>
      </c>
      <c r="AK2501" s="84">
        <f t="shared" si="214"/>
        <v>1</v>
      </c>
    </row>
    <row r="2502" spans="1:37" s="84" customFormat="1" ht="16.5">
      <c r="A2502" s="229"/>
      <c r="B2502" s="41">
        <f t="shared" si="213"/>
        <v>2500</v>
      </c>
      <c r="C2502" s="210" t="s">
        <v>466</v>
      </c>
      <c r="D2502" s="248" t="s">
        <v>8779</v>
      </c>
      <c r="E2502" s="158"/>
      <c r="F2502" s="158" t="s">
        <v>947</v>
      </c>
      <c r="G2502" s="300" t="s">
        <v>8776</v>
      </c>
      <c r="H2502" s="300" t="s">
        <v>949</v>
      </c>
      <c r="I2502" s="300" t="s">
        <v>949</v>
      </c>
      <c r="J2502" s="300" t="s">
        <v>949</v>
      </c>
      <c r="K2502" s="300" t="s">
        <v>949</v>
      </c>
      <c r="L2502" s="300" t="s">
        <v>949</v>
      </c>
      <c r="M2502" s="300" t="s">
        <v>949</v>
      </c>
      <c r="N2502" s="247" t="s">
        <v>949</v>
      </c>
      <c r="O2502" s="247" t="s">
        <v>949</v>
      </c>
      <c r="P2502" s="247" t="s">
        <v>949</v>
      </c>
      <c r="Q2502" s="247" t="s">
        <v>949</v>
      </c>
      <c r="R2502" s="300" t="s">
        <v>949</v>
      </c>
      <c r="S2502" s="229"/>
      <c r="T2502" s="229"/>
      <c r="U2502" s="229"/>
      <c r="V2502" s="229"/>
      <c r="W2502" s="229"/>
      <c r="X2502" s="229"/>
      <c r="Y2502" s="229"/>
      <c r="Z2502" s="229"/>
      <c r="AA2502" s="229"/>
      <c r="AB2502" s="229"/>
      <c r="AC2502" s="229"/>
      <c r="AD2502" s="229"/>
      <c r="AE2502" s="229"/>
      <c r="AF2502" s="229"/>
      <c r="AG2502" s="229"/>
      <c r="AH2502" s="229"/>
      <c r="AI2502" s="229"/>
      <c r="AJ2502" s="218">
        <f t="shared" si="212"/>
        <v>1</v>
      </c>
      <c r="AK2502" s="84">
        <f t="shared" si="214"/>
        <v>1</v>
      </c>
    </row>
    <row r="2503" spans="1:37" s="84" customFormat="1" ht="16.5">
      <c r="A2503" s="229"/>
      <c r="B2503" s="41">
        <f t="shared" si="213"/>
        <v>2501</v>
      </c>
      <c r="C2503" s="210" t="s">
        <v>466</v>
      </c>
      <c r="D2503" s="248" t="s">
        <v>8780</v>
      </c>
      <c r="E2503" s="158"/>
      <c r="F2503" s="158" t="s">
        <v>947</v>
      </c>
      <c r="G2503" s="300" t="s">
        <v>8776</v>
      </c>
      <c r="H2503" s="300" t="s">
        <v>949</v>
      </c>
      <c r="I2503" s="300" t="s">
        <v>949</v>
      </c>
      <c r="J2503" s="300" t="s">
        <v>949</v>
      </c>
      <c r="K2503" s="300" t="s">
        <v>949</v>
      </c>
      <c r="L2503" s="300" t="s">
        <v>949</v>
      </c>
      <c r="M2503" s="300" t="s">
        <v>949</v>
      </c>
      <c r="N2503" s="247" t="s">
        <v>949</v>
      </c>
      <c r="O2503" s="247" t="s">
        <v>949</v>
      </c>
      <c r="P2503" s="247" t="s">
        <v>949</v>
      </c>
      <c r="Q2503" s="247" t="s">
        <v>949</v>
      </c>
      <c r="R2503" s="300" t="s">
        <v>949</v>
      </c>
      <c r="S2503" s="229"/>
      <c r="T2503" s="229"/>
      <c r="U2503" s="229"/>
      <c r="V2503" s="229"/>
      <c r="W2503" s="229"/>
      <c r="X2503" s="229"/>
      <c r="Y2503" s="229"/>
      <c r="Z2503" s="229"/>
      <c r="AA2503" s="229"/>
      <c r="AB2503" s="229"/>
      <c r="AC2503" s="229"/>
      <c r="AD2503" s="229"/>
      <c r="AE2503" s="229"/>
      <c r="AF2503" s="229"/>
      <c r="AG2503" s="229"/>
      <c r="AH2503" s="229"/>
      <c r="AI2503" s="229"/>
      <c r="AJ2503" s="218">
        <f t="shared" si="212"/>
        <v>1</v>
      </c>
      <c r="AK2503" s="84">
        <f t="shared" si="214"/>
        <v>1</v>
      </c>
    </row>
    <row r="2504" spans="1:37" s="84" customFormat="1" ht="16.5">
      <c r="A2504" s="229"/>
      <c r="B2504" s="41">
        <f t="shared" si="213"/>
        <v>2502</v>
      </c>
      <c r="C2504" s="210" t="s">
        <v>466</v>
      </c>
      <c r="D2504" s="248" t="s">
        <v>8781</v>
      </c>
      <c r="E2504" s="158"/>
      <c r="F2504" s="158" t="s">
        <v>947</v>
      </c>
      <c r="G2504" s="300" t="s">
        <v>8778</v>
      </c>
      <c r="H2504" s="300" t="s">
        <v>949</v>
      </c>
      <c r="I2504" s="300" t="s">
        <v>949</v>
      </c>
      <c r="J2504" s="300" t="s">
        <v>949</v>
      </c>
      <c r="K2504" s="300" t="s">
        <v>949</v>
      </c>
      <c r="L2504" s="300" t="s">
        <v>949</v>
      </c>
      <c r="M2504" s="300" t="s">
        <v>949</v>
      </c>
      <c r="N2504" s="247" t="s">
        <v>949</v>
      </c>
      <c r="O2504" s="247" t="s">
        <v>949</v>
      </c>
      <c r="P2504" s="247" t="s">
        <v>949</v>
      </c>
      <c r="Q2504" s="247" t="s">
        <v>949</v>
      </c>
      <c r="R2504" s="300" t="s">
        <v>949</v>
      </c>
      <c r="S2504" s="229"/>
      <c r="T2504" s="229"/>
      <c r="U2504" s="229"/>
      <c r="V2504" s="229"/>
      <c r="W2504" s="229"/>
      <c r="X2504" s="229"/>
      <c r="Y2504" s="229"/>
      <c r="Z2504" s="229"/>
      <c r="AA2504" s="229"/>
      <c r="AB2504" s="229"/>
      <c r="AC2504" s="229"/>
      <c r="AD2504" s="229"/>
      <c r="AE2504" s="229"/>
      <c r="AF2504" s="229"/>
      <c r="AG2504" s="229"/>
      <c r="AH2504" s="229"/>
      <c r="AI2504" s="229"/>
      <c r="AJ2504" s="218">
        <f t="shared" si="212"/>
        <v>1</v>
      </c>
      <c r="AK2504" s="84">
        <f t="shared" si="214"/>
        <v>1</v>
      </c>
    </row>
    <row r="2505" spans="1:37" s="84" customFormat="1" ht="16.5">
      <c r="A2505" s="229"/>
      <c r="B2505" s="41">
        <f t="shared" si="213"/>
        <v>2503</v>
      </c>
      <c r="C2505" s="210" t="s">
        <v>466</v>
      </c>
      <c r="D2505" s="248" t="s">
        <v>8782</v>
      </c>
      <c r="E2505" s="158"/>
      <c r="F2505" s="158" t="s">
        <v>947</v>
      </c>
      <c r="G2505" s="300" t="s">
        <v>8778</v>
      </c>
      <c r="H2505" s="300" t="s">
        <v>949</v>
      </c>
      <c r="I2505" s="300" t="s">
        <v>949</v>
      </c>
      <c r="J2505" s="300" t="s">
        <v>949</v>
      </c>
      <c r="K2505" s="300" t="s">
        <v>949</v>
      </c>
      <c r="L2505" s="300" t="s">
        <v>949</v>
      </c>
      <c r="M2505" s="300" t="s">
        <v>949</v>
      </c>
      <c r="N2505" s="247" t="s">
        <v>949</v>
      </c>
      <c r="O2505" s="247" t="s">
        <v>949</v>
      </c>
      <c r="P2505" s="247" t="s">
        <v>949</v>
      </c>
      <c r="Q2505" s="247" t="s">
        <v>949</v>
      </c>
      <c r="R2505" s="300" t="s">
        <v>949</v>
      </c>
      <c r="S2505" s="229"/>
      <c r="T2505" s="229"/>
      <c r="U2505" s="229"/>
      <c r="V2505" s="229"/>
      <c r="W2505" s="229"/>
      <c r="X2505" s="229"/>
      <c r="Y2505" s="229"/>
      <c r="Z2505" s="229"/>
      <c r="AA2505" s="229"/>
      <c r="AB2505" s="229"/>
      <c r="AC2505" s="229"/>
      <c r="AD2505" s="229"/>
      <c r="AE2505" s="229"/>
      <c r="AF2505" s="229"/>
      <c r="AG2505" s="229"/>
      <c r="AH2505" s="229"/>
      <c r="AI2505" s="229"/>
      <c r="AJ2505" s="218">
        <f t="shared" si="212"/>
        <v>1</v>
      </c>
      <c r="AK2505" s="84">
        <f t="shared" si="214"/>
        <v>1</v>
      </c>
    </row>
    <row r="2506" spans="1:37" s="84" customFormat="1" ht="16.5">
      <c r="A2506" s="229"/>
      <c r="B2506" s="41">
        <f t="shared" si="213"/>
        <v>2504</v>
      </c>
      <c r="C2506" s="210" t="s">
        <v>5087</v>
      </c>
      <c r="D2506" s="158" t="s">
        <v>8783</v>
      </c>
      <c r="E2506" s="158"/>
      <c r="F2506" s="158" t="s">
        <v>1244</v>
      </c>
      <c r="G2506" s="210" t="s">
        <v>8784</v>
      </c>
      <c r="H2506" s="210" t="s">
        <v>949</v>
      </c>
      <c r="I2506" s="210" t="s">
        <v>949</v>
      </c>
      <c r="J2506" s="210" t="s">
        <v>949</v>
      </c>
      <c r="K2506" s="210" t="s">
        <v>949</v>
      </c>
      <c r="L2506" s="210" t="s">
        <v>949</v>
      </c>
      <c r="M2506" s="210" t="s">
        <v>949</v>
      </c>
      <c r="N2506" s="158" t="s">
        <v>949</v>
      </c>
      <c r="O2506" s="158" t="s">
        <v>949</v>
      </c>
      <c r="P2506" s="158" t="s">
        <v>949</v>
      </c>
      <c r="Q2506" s="158"/>
      <c r="R2506" s="210" t="s">
        <v>1334</v>
      </c>
      <c r="S2506" s="229"/>
      <c r="T2506" s="229"/>
      <c r="U2506" s="229"/>
      <c r="V2506" s="229"/>
      <c r="W2506" s="229"/>
      <c r="X2506" s="229"/>
      <c r="Y2506" s="229"/>
      <c r="Z2506" s="229"/>
      <c r="AA2506" s="229"/>
      <c r="AB2506" s="229"/>
      <c r="AC2506" s="229"/>
      <c r="AD2506" s="229"/>
      <c r="AE2506" s="229"/>
      <c r="AF2506" s="229" t="s">
        <v>223</v>
      </c>
      <c r="AG2506" s="229"/>
      <c r="AH2506" s="229"/>
      <c r="AI2506" s="229"/>
      <c r="AJ2506" s="218">
        <f t="shared" si="212"/>
        <v>1</v>
      </c>
      <c r="AK2506" s="84">
        <f t="shared" si="214"/>
        <v>1</v>
      </c>
    </row>
    <row r="2507" spans="1:37" s="84" customFormat="1" ht="16.5">
      <c r="A2507" s="229"/>
      <c r="B2507" s="41">
        <f t="shared" si="213"/>
        <v>2505</v>
      </c>
      <c r="C2507" s="210" t="s">
        <v>5456</v>
      </c>
      <c r="D2507" s="158" t="s">
        <v>8785</v>
      </c>
      <c r="E2507" s="158"/>
      <c r="F2507" s="158" t="s">
        <v>1244</v>
      </c>
      <c r="G2507" s="210" t="s">
        <v>8786</v>
      </c>
      <c r="H2507" s="210" t="s">
        <v>949</v>
      </c>
      <c r="I2507" s="210" t="s">
        <v>949</v>
      </c>
      <c r="J2507" s="210" t="s">
        <v>949</v>
      </c>
      <c r="K2507" s="210" t="s">
        <v>949</v>
      </c>
      <c r="L2507" s="210" t="s">
        <v>949</v>
      </c>
      <c r="M2507" s="210" t="s">
        <v>949</v>
      </c>
      <c r="N2507" s="158" t="s">
        <v>949</v>
      </c>
      <c r="O2507" s="158" t="s">
        <v>949</v>
      </c>
      <c r="P2507" s="158" t="s">
        <v>949</v>
      </c>
      <c r="Q2507" s="158"/>
      <c r="R2507" s="158" t="s">
        <v>986</v>
      </c>
      <c r="S2507" s="251"/>
      <c r="T2507" s="229"/>
      <c r="U2507" s="229"/>
      <c r="V2507" s="229"/>
      <c r="W2507" s="229"/>
      <c r="X2507" s="229"/>
      <c r="Y2507" s="229"/>
      <c r="Z2507" s="229"/>
      <c r="AA2507" s="229"/>
      <c r="AB2507" s="229"/>
      <c r="AC2507" s="229"/>
      <c r="AD2507" s="229"/>
      <c r="AE2507" s="229"/>
      <c r="AF2507" s="229"/>
      <c r="AG2507" s="229"/>
      <c r="AH2507" s="229"/>
      <c r="AI2507" s="229"/>
      <c r="AJ2507" s="218">
        <f t="shared" si="212"/>
        <v>1</v>
      </c>
      <c r="AK2507" s="84">
        <f t="shared" si="214"/>
        <v>1</v>
      </c>
    </row>
    <row r="2508" spans="1:37" s="84" customFormat="1" ht="16.5">
      <c r="A2508" s="229"/>
      <c r="B2508" s="41">
        <f t="shared" si="213"/>
        <v>2506</v>
      </c>
      <c r="C2508" s="210" t="s">
        <v>5456</v>
      </c>
      <c r="D2508" s="158" t="s">
        <v>8787</v>
      </c>
      <c r="E2508" s="158"/>
      <c r="F2508" s="158" t="s">
        <v>1244</v>
      </c>
      <c r="G2508" s="210" t="s">
        <v>8788</v>
      </c>
      <c r="H2508" s="210" t="s">
        <v>949</v>
      </c>
      <c r="I2508" s="210" t="s">
        <v>949</v>
      </c>
      <c r="J2508" s="210" t="s">
        <v>949</v>
      </c>
      <c r="K2508" s="210" t="s">
        <v>949</v>
      </c>
      <c r="L2508" s="210" t="s">
        <v>949</v>
      </c>
      <c r="M2508" s="210" t="s">
        <v>949</v>
      </c>
      <c r="N2508" s="158" t="s">
        <v>949</v>
      </c>
      <c r="O2508" s="158" t="s">
        <v>949</v>
      </c>
      <c r="P2508" s="158" t="s">
        <v>949</v>
      </c>
      <c r="Q2508" s="158"/>
      <c r="R2508" s="158" t="s">
        <v>986</v>
      </c>
      <c r="S2508" s="251"/>
      <c r="T2508" s="229"/>
      <c r="U2508" s="229"/>
      <c r="V2508" s="229"/>
      <c r="W2508" s="229"/>
      <c r="X2508" s="229"/>
      <c r="Y2508" s="229"/>
      <c r="Z2508" s="229"/>
      <c r="AA2508" s="229"/>
      <c r="AB2508" s="229"/>
      <c r="AC2508" s="229"/>
      <c r="AD2508" s="229"/>
      <c r="AE2508" s="229"/>
      <c r="AF2508" s="229"/>
      <c r="AG2508" s="229"/>
      <c r="AH2508" s="229"/>
      <c r="AI2508" s="229"/>
      <c r="AJ2508" s="218">
        <f t="shared" si="212"/>
        <v>1</v>
      </c>
      <c r="AK2508" s="84">
        <f t="shared" si="214"/>
        <v>1</v>
      </c>
    </row>
    <row r="2509" spans="1:37" s="84" customFormat="1" ht="16.5">
      <c r="A2509" s="229"/>
      <c r="B2509" s="41">
        <f t="shared" si="213"/>
        <v>2507</v>
      </c>
      <c r="C2509" s="210" t="s">
        <v>5456</v>
      </c>
      <c r="D2509" s="158" t="s">
        <v>8789</v>
      </c>
      <c r="E2509" s="158"/>
      <c r="F2509" s="158" t="s">
        <v>1244</v>
      </c>
      <c r="G2509" s="210" t="s">
        <v>8790</v>
      </c>
      <c r="H2509" s="210" t="s">
        <v>949</v>
      </c>
      <c r="I2509" s="210" t="s">
        <v>949</v>
      </c>
      <c r="J2509" s="210" t="s">
        <v>949</v>
      </c>
      <c r="K2509" s="210" t="s">
        <v>949</v>
      </c>
      <c r="L2509" s="210" t="s">
        <v>949</v>
      </c>
      <c r="M2509" s="210" t="s">
        <v>949</v>
      </c>
      <c r="N2509" s="158" t="s">
        <v>949</v>
      </c>
      <c r="O2509" s="158" t="s">
        <v>949</v>
      </c>
      <c r="P2509" s="158" t="s">
        <v>949</v>
      </c>
      <c r="Q2509" s="158"/>
      <c r="R2509" s="158" t="s">
        <v>986</v>
      </c>
      <c r="S2509" s="251"/>
      <c r="T2509" s="229"/>
      <c r="U2509" s="229"/>
      <c r="V2509" s="229"/>
      <c r="W2509" s="229"/>
      <c r="X2509" s="229"/>
      <c r="Y2509" s="229"/>
      <c r="Z2509" s="229"/>
      <c r="AA2509" s="229"/>
      <c r="AB2509" s="229"/>
      <c r="AC2509" s="229"/>
      <c r="AD2509" s="229"/>
      <c r="AE2509" s="229"/>
      <c r="AF2509" s="229"/>
      <c r="AG2509" s="229"/>
      <c r="AH2509" s="229"/>
      <c r="AI2509" s="229"/>
      <c r="AJ2509" s="218">
        <f t="shared" si="212"/>
        <v>1</v>
      </c>
      <c r="AK2509" s="84">
        <f t="shared" si="214"/>
        <v>1</v>
      </c>
    </row>
    <row r="2510" spans="1:37" s="84" customFormat="1" ht="16.5">
      <c r="A2510" s="229"/>
      <c r="B2510" s="41">
        <f t="shared" si="213"/>
        <v>2508</v>
      </c>
      <c r="C2510" s="210" t="s">
        <v>5456</v>
      </c>
      <c r="D2510" s="158" t="s">
        <v>8791</v>
      </c>
      <c r="E2510" s="158"/>
      <c r="F2510" s="158" t="s">
        <v>1244</v>
      </c>
      <c r="G2510" s="210" t="s">
        <v>8792</v>
      </c>
      <c r="H2510" s="210" t="s">
        <v>949</v>
      </c>
      <c r="I2510" s="210" t="s">
        <v>949</v>
      </c>
      <c r="J2510" s="210" t="s">
        <v>949</v>
      </c>
      <c r="K2510" s="210" t="s">
        <v>949</v>
      </c>
      <c r="L2510" s="210" t="s">
        <v>949</v>
      </c>
      <c r="M2510" s="210" t="s">
        <v>949</v>
      </c>
      <c r="N2510" s="158" t="s">
        <v>949</v>
      </c>
      <c r="O2510" s="158" t="s">
        <v>949</v>
      </c>
      <c r="P2510" s="158" t="s">
        <v>949</v>
      </c>
      <c r="Q2510" s="158"/>
      <c r="R2510" s="158" t="s">
        <v>986</v>
      </c>
      <c r="S2510" s="251"/>
      <c r="T2510" s="229"/>
      <c r="U2510" s="229"/>
      <c r="V2510" s="229"/>
      <c r="W2510" s="229"/>
      <c r="X2510" s="229"/>
      <c r="Y2510" s="229"/>
      <c r="Z2510" s="229"/>
      <c r="AA2510" s="229"/>
      <c r="AB2510" s="229"/>
      <c r="AC2510" s="229"/>
      <c r="AD2510" s="229"/>
      <c r="AE2510" s="229"/>
      <c r="AF2510" s="229"/>
      <c r="AG2510" s="229"/>
      <c r="AH2510" s="229"/>
      <c r="AI2510" s="229"/>
      <c r="AJ2510" s="218">
        <f t="shared" si="212"/>
        <v>1</v>
      </c>
      <c r="AK2510" s="84">
        <f t="shared" si="214"/>
        <v>1</v>
      </c>
    </row>
    <row r="2511" spans="1:37" s="84" customFormat="1" ht="16.5">
      <c r="A2511" s="229"/>
      <c r="B2511" s="41">
        <f t="shared" si="213"/>
        <v>2509</v>
      </c>
      <c r="C2511" s="210" t="s">
        <v>5456</v>
      </c>
      <c r="D2511" s="158" t="s">
        <v>8793</v>
      </c>
      <c r="E2511" s="158"/>
      <c r="F2511" s="158" t="s">
        <v>1244</v>
      </c>
      <c r="G2511" s="210" t="s">
        <v>8794</v>
      </c>
      <c r="H2511" s="210" t="s">
        <v>949</v>
      </c>
      <c r="I2511" s="210" t="s">
        <v>949</v>
      </c>
      <c r="J2511" s="210" t="s">
        <v>949</v>
      </c>
      <c r="K2511" s="210" t="s">
        <v>949</v>
      </c>
      <c r="L2511" s="210" t="s">
        <v>949</v>
      </c>
      <c r="M2511" s="210" t="s">
        <v>949</v>
      </c>
      <c r="N2511" s="158" t="s">
        <v>949</v>
      </c>
      <c r="O2511" s="158" t="s">
        <v>949</v>
      </c>
      <c r="P2511" s="158" t="s">
        <v>949</v>
      </c>
      <c r="Q2511" s="158"/>
      <c r="R2511" s="158" t="s">
        <v>986</v>
      </c>
      <c r="S2511" s="251"/>
      <c r="T2511" s="229"/>
      <c r="U2511" s="229"/>
      <c r="V2511" s="229"/>
      <c r="W2511" s="229"/>
      <c r="X2511" s="229"/>
      <c r="Y2511" s="229"/>
      <c r="Z2511" s="229"/>
      <c r="AA2511" s="229"/>
      <c r="AB2511" s="229"/>
      <c r="AC2511" s="229"/>
      <c r="AD2511" s="229"/>
      <c r="AE2511" s="229"/>
      <c r="AF2511" s="229"/>
      <c r="AG2511" s="229"/>
      <c r="AH2511" s="229"/>
      <c r="AI2511" s="229"/>
      <c r="AJ2511" s="218">
        <f t="shared" si="212"/>
        <v>1</v>
      </c>
      <c r="AK2511" s="84">
        <f t="shared" si="214"/>
        <v>1</v>
      </c>
    </row>
    <row r="2512" spans="1:37" s="84" customFormat="1" ht="16.5">
      <c r="A2512" s="229"/>
      <c r="B2512" s="41">
        <f t="shared" si="213"/>
        <v>2510</v>
      </c>
      <c r="C2512" s="210" t="s">
        <v>5456</v>
      </c>
      <c r="D2512" s="158" t="s">
        <v>8795</v>
      </c>
      <c r="E2512" s="158"/>
      <c r="F2512" s="158" t="s">
        <v>1244</v>
      </c>
      <c r="G2512" s="210" t="s">
        <v>8796</v>
      </c>
      <c r="H2512" s="210" t="s">
        <v>949</v>
      </c>
      <c r="I2512" s="210" t="s">
        <v>949</v>
      </c>
      <c r="J2512" s="210" t="s">
        <v>949</v>
      </c>
      <c r="K2512" s="210" t="s">
        <v>949</v>
      </c>
      <c r="L2512" s="210" t="s">
        <v>949</v>
      </c>
      <c r="M2512" s="210" t="s">
        <v>949</v>
      </c>
      <c r="N2512" s="158" t="s">
        <v>949</v>
      </c>
      <c r="O2512" s="158" t="s">
        <v>949</v>
      </c>
      <c r="P2512" s="158" t="s">
        <v>949</v>
      </c>
      <c r="Q2512" s="158"/>
      <c r="R2512" s="158" t="s">
        <v>986</v>
      </c>
      <c r="S2512" s="251"/>
      <c r="T2512" s="229"/>
      <c r="U2512" s="229"/>
      <c r="V2512" s="229"/>
      <c r="W2512" s="229"/>
      <c r="X2512" s="229"/>
      <c r="Y2512" s="229"/>
      <c r="Z2512" s="229"/>
      <c r="AA2512" s="229"/>
      <c r="AB2512" s="229"/>
      <c r="AC2512" s="229"/>
      <c r="AD2512" s="229"/>
      <c r="AE2512" s="229"/>
      <c r="AF2512" s="229"/>
      <c r="AG2512" s="229"/>
      <c r="AH2512" s="229"/>
      <c r="AI2512" s="229"/>
      <c r="AJ2512" s="218">
        <f t="shared" si="212"/>
        <v>1</v>
      </c>
      <c r="AK2512" s="84">
        <f t="shared" si="214"/>
        <v>1</v>
      </c>
    </row>
    <row r="2513" spans="1:37" s="84" customFormat="1" ht="16.5">
      <c r="A2513" s="229"/>
      <c r="B2513" s="41">
        <f t="shared" si="213"/>
        <v>2511</v>
      </c>
      <c r="C2513" s="210" t="s">
        <v>5456</v>
      </c>
      <c r="D2513" s="158" t="s">
        <v>8797</v>
      </c>
      <c r="E2513" s="158"/>
      <c r="F2513" s="158" t="s">
        <v>1244</v>
      </c>
      <c r="G2513" s="210" t="s">
        <v>8798</v>
      </c>
      <c r="H2513" s="210" t="s">
        <v>949</v>
      </c>
      <c r="I2513" s="210" t="s">
        <v>949</v>
      </c>
      <c r="J2513" s="210" t="s">
        <v>949</v>
      </c>
      <c r="K2513" s="210" t="s">
        <v>949</v>
      </c>
      <c r="L2513" s="210" t="s">
        <v>949</v>
      </c>
      <c r="M2513" s="210" t="s">
        <v>949</v>
      </c>
      <c r="N2513" s="158" t="s">
        <v>949</v>
      </c>
      <c r="O2513" s="158" t="s">
        <v>949</v>
      </c>
      <c r="P2513" s="158" t="s">
        <v>949</v>
      </c>
      <c r="Q2513" s="158"/>
      <c r="R2513" s="158" t="s">
        <v>5147</v>
      </c>
      <c r="S2513" s="229"/>
      <c r="T2513" s="229"/>
      <c r="U2513" s="229"/>
      <c r="V2513" s="229"/>
      <c r="W2513" s="229"/>
      <c r="X2513" s="229"/>
      <c r="Y2513" s="229"/>
      <c r="Z2513" s="229"/>
      <c r="AA2513" s="229"/>
      <c r="AB2513" s="229"/>
      <c r="AC2513" s="229"/>
      <c r="AD2513" s="229"/>
      <c r="AE2513" s="229"/>
      <c r="AF2513" s="229"/>
      <c r="AG2513" s="229"/>
      <c r="AH2513" s="229"/>
      <c r="AI2513" s="229"/>
      <c r="AJ2513" s="218">
        <f t="shared" si="212"/>
        <v>1</v>
      </c>
      <c r="AK2513" s="84">
        <f t="shared" si="214"/>
        <v>1</v>
      </c>
    </row>
    <row r="2514" spans="1:37" s="84" customFormat="1" ht="16.5">
      <c r="A2514" s="229"/>
      <c r="B2514" s="41">
        <f t="shared" si="213"/>
        <v>2512</v>
      </c>
      <c r="C2514" s="210" t="s">
        <v>5456</v>
      </c>
      <c r="D2514" s="248" t="s">
        <v>8799</v>
      </c>
      <c r="E2514" s="158"/>
      <c r="F2514" s="158" t="s">
        <v>947</v>
      </c>
      <c r="G2514" s="300" t="s">
        <v>8800</v>
      </c>
      <c r="H2514" s="300" t="s">
        <v>949</v>
      </c>
      <c r="I2514" s="300" t="s">
        <v>949</v>
      </c>
      <c r="J2514" s="300" t="s">
        <v>949</v>
      </c>
      <c r="K2514" s="300" t="s">
        <v>949</v>
      </c>
      <c r="L2514" s="300" t="s">
        <v>949</v>
      </c>
      <c r="M2514" s="300" t="s">
        <v>949</v>
      </c>
      <c r="N2514" s="247" t="s">
        <v>949</v>
      </c>
      <c r="O2514" s="247" t="s">
        <v>949</v>
      </c>
      <c r="P2514" s="247" t="s">
        <v>949</v>
      </c>
      <c r="Q2514" s="247" t="s">
        <v>949</v>
      </c>
      <c r="R2514" s="247" t="s">
        <v>949</v>
      </c>
      <c r="S2514" s="229"/>
      <c r="T2514" s="229"/>
      <c r="U2514" s="229"/>
      <c r="V2514" s="229"/>
      <c r="W2514" s="229"/>
      <c r="X2514" s="229"/>
      <c r="Y2514" s="229"/>
      <c r="Z2514" s="229"/>
      <c r="AA2514" s="229"/>
      <c r="AB2514" s="229"/>
      <c r="AC2514" s="229"/>
      <c r="AD2514" s="229"/>
      <c r="AE2514" s="229"/>
      <c r="AF2514" s="229"/>
      <c r="AG2514" s="229"/>
      <c r="AH2514" s="229"/>
      <c r="AI2514" s="229"/>
      <c r="AJ2514" s="218">
        <f t="shared" si="212"/>
        <v>1</v>
      </c>
      <c r="AK2514" s="84">
        <f t="shared" si="214"/>
        <v>1</v>
      </c>
    </row>
    <row r="2515" spans="1:37" s="84" customFormat="1" ht="16.5">
      <c r="A2515" s="229"/>
      <c r="B2515" s="41">
        <f t="shared" si="213"/>
        <v>2513</v>
      </c>
      <c r="C2515" s="210" t="s">
        <v>5456</v>
      </c>
      <c r="D2515" s="248" t="s">
        <v>8801</v>
      </c>
      <c r="E2515" s="158"/>
      <c r="F2515" s="158" t="s">
        <v>947</v>
      </c>
      <c r="G2515" s="300" t="s">
        <v>8802</v>
      </c>
      <c r="H2515" s="300" t="s">
        <v>949</v>
      </c>
      <c r="I2515" s="300" t="s">
        <v>949</v>
      </c>
      <c r="J2515" s="300" t="s">
        <v>949</v>
      </c>
      <c r="K2515" s="300" t="s">
        <v>949</v>
      </c>
      <c r="L2515" s="300" t="s">
        <v>949</v>
      </c>
      <c r="M2515" s="300" t="s">
        <v>949</v>
      </c>
      <c r="N2515" s="247" t="s">
        <v>949</v>
      </c>
      <c r="O2515" s="247" t="s">
        <v>949</v>
      </c>
      <c r="P2515" s="247" t="s">
        <v>949</v>
      </c>
      <c r="Q2515" s="247" t="s">
        <v>949</v>
      </c>
      <c r="R2515" s="247" t="s">
        <v>949</v>
      </c>
      <c r="S2515" s="229"/>
      <c r="T2515" s="229"/>
      <c r="U2515" s="229"/>
      <c r="V2515" s="229"/>
      <c r="W2515" s="229"/>
      <c r="X2515" s="229"/>
      <c r="Y2515" s="229"/>
      <c r="Z2515" s="229"/>
      <c r="AA2515" s="229"/>
      <c r="AB2515" s="229"/>
      <c r="AC2515" s="229"/>
      <c r="AD2515" s="229"/>
      <c r="AE2515" s="229"/>
      <c r="AF2515" s="229"/>
      <c r="AG2515" s="229"/>
      <c r="AH2515" s="229"/>
      <c r="AI2515" s="229"/>
      <c r="AJ2515" s="218">
        <f t="shared" si="212"/>
        <v>1</v>
      </c>
      <c r="AK2515" s="84">
        <f t="shared" si="214"/>
        <v>1</v>
      </c>
    </row>
    <row r="2516" spans="1:37" s="84" customFormat="1" ht="16.5">
      <c r="A2516" s="229"/>
      <c r="B2516" s="41">
        <f t="shared" si="213"/>
        <v>2514</v>
      </c>
      <c r="C2516" s="210" t="s">
        <v>5456</v>
      </c>
      <c r="D2516" s="248" t="s">
        <v>8803</v>
      </c>
      <c r="E2516" s="158"/>
      <c r="F2516" s="158" t="s">
        <v>947</v>
      </c>
      <c r="G2516" s="300" t="s">
        <v>8804</v>
      </c>
      <c r="H2516" s="300" t="s">
        <v>949</v>
      </c>
      <c r="I2516" s="300" t="s">
        <v>949</v>
      </c>
      <c r="J2516" s="300" t="s">
        <v>949</v>
      </c>
      <c r="K2516" s="300" t="s">
        <v>949</v>
      </c>
      <c r="L2516" s="300" t="s">
        <v>949</v>
      </c>
      <c r="M2516" s="300" t="s">
        <v>949</v>
      </c>
      <c r="N2516" s="247" t="s">
        <v>949</v>
      </c>
      <c r="O2516" s="247" t="s">
        <v>949</v>
      </c>
      <c r="P2516" s="247" t="s">
        <v>949</v>
      </c>
      <c r="Q2516" s="247" t="s">
        <v>949</v>
      </c>
      <c r="R2516" s="247" t="s">
        <v>949</v>
      </c>
      <c r="S2516" s="229"/>
      <c r="T2516" s="229"/>
      <c r="U2516" s="229"/>
      <c r="V2516" s="229"/>
      <c r="W2516" s="229"/>
      <c r="X2516" s="229"/>
      <c r="Y2516" s="229"/>
      <c r="Z2516" s="229"/>
      <c r="AA2516" s="229"/>
      <c r="AB2516" s="229"/>
      <c r="AC2516" s="229"/>
      <c r="AD2516" s="229"/>
      <c r="AE2516" s="229"/>
      <c r="AF2516" s="229"/>
      <c r="AG2516" s="229"/>
      <c r="AH2516" s="229"/>
      <c r="AI2516" s="229"/>
      <c r="AJ2516" s="218">
        <f t="shared" si="212"/>
        <v>1</v>
      </c>
      <c r="AK2516" s="84">
        <f t="shared" si="214"/>
        <v>1</v>
      </c>
    </row>
    <row r="2517" spans="1:37" s="84" customFormat="1" ht="16.5">
      <c r="A2517" s="229"/>
      <c r="B2517" s="41">
        <f t="shared" si="213"/>
        <v>2515</v>
      </c>
      <c r="C2517" s="210" t="s">
        <v>5456</v>
      </c>
      <c r="D2517" s="248" t="s">
        <v>8805</v>
      </c>
      <c r="E2517" s="158"/>
      <c r="F2517" s="158" t="s">
        <v>947</v>
      </c>
      <c r="G2517" s="300" t="s">
        <v>8806</v>
      </c>
      <c r="H2517" s="300" t="s">
        <v>949</v>
      </c>
      <c r="I2517" s="300" t="s">
        <v>949</v>
      </c>
      <c r="J2517" s="300" t="s">
        <v>949</v>
      </c>
      <c r="K2517" s="300" t="s">
        <v>949</v>
      </c>
      <c r="L2517" s="300" t="s">
        <v>949</v>
      </c>
      <c r="M2517" s="300" t="s">
        <v>949</v>
      </c>
      <c r="N2517" s="247" t="s">
        <v>949</v>
      </c>
      <c r="O2517" s="247" t="s">
        <v>949</v>
      </c>
      <c r="P2517" s="247" t="s">
        <v>949</v>
      </c>
      <c r="Q2517" s="247" t="s">
        <v>949</v>
      </c>
      <c r="R2517" s="247" t="s">
        <v>949</v>
      </c>
      <c r="S2517" s="229"/>
      <c r="T2517" s="229"/>
      <c r="U2517" s="229"/>
      <c r="V2517" s="229"/>
      <c r="W2517" s="229"/>
      <c r="X2517" s="229"/>
      <c r="Y2517" s="229"/>
      <c r="Z2517" s="229"/>
      <c r="AA2517" s="229"/>
      <c r="AB2517" s="229"/>
      <c r="AC2517" s="229"/>
      <c r="AD2517" s="229"/>
      <c r="AE2517" s="229"/>
      <c r="AF2517" s="229"/>
      <c r="AG2517" s="229"/>
      <c r="AH2517" s="229"/>
      <c r="AI2517" s="229"/>
      <c r="AJ2517" s="218">
        <f t="shared" si="212"/>
        <v>1</v>
      </c>
      <c r="AK2517" s="84">
        <f t="shared" si="214"/>
        <v>1</v>
      </c>
    </row>
    <row r="2518" spans="1:37" s="84" customFormat="1" ht="16.5">
      <c r="A2518" s="229"/>
      <c r="B2518" s="41">
        <f t="shared" si="213"/>
        <v>2516</v>
      </c>
      <c r="C2518" s="210" t="s">
        <v>5456</v>
      </c>
      <c r="D2518" s="248" t="s">
        <v>8807</v>
      </c>
      <c r="E2518" s="158"/>
      <c r="F2518" s="158" t="s">
        <v>947</v>
      </c>
      <c r="G2518" s="300" t="s">
        <v>8808</v>
      </c>
      <c r="H2518" s="300" t="s">
        <v>949</v>
      </c>
      <c r="I2518" s="300" t="s">
        <v>949</v>
      </c>
      <c r="J2518" s="300" t="s">
        <v>949</v>
      </c>
      <c r="K2518" s="300" t="s">
        <v>949</v>
      </c>
      <c r="L2518" s="300" t="s">
        <v>949</v>
      </c>
      <c r="M2518" s="300" t="s">
        <v>949</v>
      </c>
      <c r="N2518" s="247" t="s">
        <v>949</v>
      </c>
      <c r="O2518" s="247" t="s">
        <v>949</v>
      </c>
      <c r="P2518" s="247" t="s">
        <v>949</v>
      </c>
      <c r="Q2518" s="247" t="s">
        <v>949</v>
      </c>
      <c r="R2518" s="247" t="s">
        <v>949</v>
      </c>
      <c r="S2518" s="229"/>
      <c r="T2518" s="229"/>
      <c r="U2518" s="229"/>
      <c r="V2518" s="229"/>
      <c r="W2518" s="229"/>
      <c r="X2518" s="229"/>
      <c r="Y2518" s="229"/>
      <c r="Z2518" s="229"/>
      <c r="AA2518" s="229"/>
      <c r="AB2518" s="229"/>
      <c r="AC2518" s="229"/>
      <c r="AD2518" s="229"/>
      <c r="AE2518" s="229"/>
      <c r="AF2518" s="229"/>
      <c r="AG2518" s="229"/>
      <c r="AH2518" s="229"/>
      <c r="AI2518" s="229"/>
      <c r="AJ2518" s="218">
        <f t="shared" si="212"/>
        <v>1</v>
      </c>
      <c r="AK2518" s="84">
        <f t="shared" si="214"/>
        <v>1</v>
      </c>
    </row>
    <row r="2519" spans="1:37" s="84" customFormat="1" ht="16.5">
      <c r="A2519" s="229"/>
      <c r="B2519" s="41">
        <f t="shared" si="213"/>
        <v>2517</v>
      </c>
      <c r="C2519" s="210" t="s">
        <v>5456</v>
      </c>
      <c r="D2519" s="248" t="s">
        <v>8809</v>
      </c>
      <c r="E2519" s="158"/>
      <c r="F2519" s="158" t="s">
        <v>947</v>
      </c>
      <c r="G2519" s="300" t="s">
        <v>8810</v>
      </c>
      <c r="H2519" s="300" t="s">
        <v>949</v>
      </c>
      <c r="I2519" s="300" t="s">
        <v>949</v>
      </c>
      <c r="J2519" s="300" t="s">
        <v>949</v>
      </c>
      <c r="K2519" s="300" t="s">
        <v>949</v>
      </c>
      <c r="L2519" s="300" t="s">
        <v>949</v>
      </c>
      <c r="M2519" s="300" t="s">
        <v>949</v>
      </c>
      <c r="N2519" s="247" t="s">
        <v>949</v>
      </c>
      <c r="O2519" s="247" t="s">
        <v>949</v>
      </c>
      <c r="P2519" s="247" t="s">
        <v>949</v>
      </c>
      <c r="Q2519" s="247" t="s">
        <v>949</v>
      </c>
      <c r="R2519" s="247" t="s">
        <v>949</v>
      </c>
      <c r="S2519" s="229"/>
      <c r="T2519" s="229"/>
      <c r="U2519" s="229"/>
      <c r="V2519" s="229"/>
      <c r="W2519" s="229"/>
      <c r="X2519" s="229"/>
      <c r="Y2519" s="229"/>
      <c r="Z2519" s="229"/>
      <c r="AA2519" s="229"/>
      <c r="AB2519" s="229"/>
      <c r="AC2519" s="229"/>
      <c r="AD2519" s="229"/>
      <c r="AE2519" s="229"/>
      <c r="AF2519" s="229"/>
      <c r="AG2519" s="229"/>
      <c r="AH2519" s="229"/>
      <c r="AI2519" s="229"/>
      <c r="AJ2519" s="218">
        <f t="shared" si="212"/>
        <v>1</v>
      </c>
      <c r="AK2519" s="84">
        <f t="shared" si="214"/>
        <v>1</v>
      </c>
    </row>
    <row r="2520" spans="1:37" s="84" customFormat="1" ht="16.5">
      <c r="A2520" s="229"/>
      <c r="B2520" s="41">
        <f t="shared" si="213"/>
        <v>2518</v>
      </c>
      <c r="C2520" s="210" t="s">
        <v>5456</v>
      </c>
      <c r="D2520" s="248" t="s">
        <v>8811</v>
      </c>
      <c r="E2520" s="158"/>
      <c r="F2520" s="158" t="s">
        <v>947</v>
      </c>
      <c r="G2520" s="300" t="s">
        <v>8812</v>
      </c>
      <c r="H2520" s="300" t="s">
        <v>949</v>
      </c>
      <c r="I2520" s="300" t="s">
        <v>949</v>
      </c>
      <c r="J2520" s="300" t="s">
        <v>949</v>
      </c>
      <c r="K2520" s="300" t="s">
        <v>949</v>
      </c>
      <c r="L2520" s="300" t="s">
        <v>949</v>
      </c>
      <c r="M2520" s="300" t="s">
        <v>949</v>
      </c>
      <c r="N2520" s="247" t="s">
        <v>949</v>
      </c>
      <c r="O2520" s="247" t="s">
        <v>949</v>
      </c>
      <c r="P2520" s="247" t="s">
        <v>949</v>
      </c>
      <c r="Q2520" s="247" t="s">
        <v>949</v>
      </c>
      <c r="R2520" s="247" t="s">
        <v>949</v>
      </c>
      <c r="S2520" s="229"/>
      <c r="T2520" s="229"/>
      <c r="U2520" s="229"/>
      <c r="V2520" s="229"/>
      <c r="W2520" s="229"/>
      <c r="X2520" s="229"/>
      <c r="Y2520" s="229"/>
      <c r="Z2520" s="229"/>
      <c r="AA2520" s="229"/>
      <c r="AB2520" s="229"/>
      <c r="AC2520" s="229"/>
      <c r="AD2520" s="229"/>
      <c r="AE2520" s="229"/>
      <c r="AF2520" s="229"/>
      <c r="AG2520" s="229"/>
      <c r="AH2520" s="229"/>
      <c r="AI2520" s="229"/>
      <c r="AJ2520" s="218">
        <f t="shared" si="212"/>
        <v>1</v>
      </c>
      <c r="AK2520" s="84">
        <f t="shared" si="214"/>
        <v>1</v>
      </c>
    </row>
    <row r="2521" spans="1:37" s="84" customFormat="1" ht="16.5">
      <c r="A2521" s="229"/>
      <c r="B2521" s="41">
        <f t="shared" si="213"/>
        <v>2519</v>
      </c>
      <c r="C2521" s="210" t="s">
        <v>5456</v>
      </c>
      <c r="D2521" s="248" t="s">
        <v>8813</v>
      </c>
      <c r="E2521" s="158"/>
      <c r="F2521" s="158" t="s">
        <v>947</v>
      </c>
      <c r="G2521" s="300" t="s">
        <v>8814</v>
      </c>
      <c r="H2521" s="300" t="s">
        <v>949</v>
      </c>
      <c r="I2521" s="300" t="s">
        <v>949</v>
      </c>
      <c r="J2521" s="300" t="s">
        <v>949</v>
      </c>
      <c r="K2521" s="300" t="s">
        <v>949</v>
      </c>
      <c r="L2521" s="300" t="s">
        <v>949</v>
      </c>
      <c r="M2521" s="300" t="s">
        <v>949</v>
      </c>
      <c r="N2521" s="247" t="s">
        <v>949</v>
      </c>
      <c r="O2521" s="247" t="s">
        <v>949</v>
      </c>
      <c r="P2521" s="247" t="s">
        <v>949</v>
      </c>
      <c r="Q2521" s="247" t="s">
        <v>949</v>
      </c>
      <c r="R2521" s="247" t="s">
        <v>949</v>
      </c>
      <c r="S2521" s="229"/>
      <c r="T2521" s="229"/>
      <c r="U2521" s="229"/>
      <c r="V2521" s="229"/>
      <c r="W2521" s="229"/>
      <c r="X2521" s="229"/>
      <c r="Y2521" s="229"/>
      <c r="Z2521" s="229"/>
      <c r="AA2521" s="229"/>
      <c r="AB2521" s="229"/>
      <c r="AC2521" s="229"/>
      <c r="AD2521" s="229"/>
      <c r="AE2521" s="229"/>
      <c r="AF2521" s="229"/>
      <c r="AG2521" s="229"/>
      <c r="AH2521" s="229"/>
      <c r="AI2521" s="229"/>
      <c r="AJ2521" s="218">
        <f t="shared" si="212"/>
        <v>1</v>
      </c>
      <c r="AK2521" s="84">
        <f t="shared" si="214"/>
        <v>1</v>
      </c>
    </row>
    <row r="2522" spans="1:37" s="84" customFormat="1" ht="16.5">
      <c r="A2522" s="229"/>
      <c r="B2522" s="41">
        <f t="shared" si="213"/>
        <v>2520</v>
      </c>
      <c r="C2522" s="210" t="s">
        <v>5456</v>
      </c>
      <c r="D2522" s="248" t="s">
        <v>8815</v>
      </c>
      <c r="E2522" s="158"/>
      <c r="F2522" s="158" t="s">
        <v>947</v>
      </c>
      <c r="G2522" s="300" t="s">
        <v>8816</v>
      </c>
      <c r="H2522" s="300" t="s">
        <v>949</v>
      </c>
      <c r="I2522" s="300" t="s">
        <v>949</v>
      </c>
      <c r="J2522" s="300" t="s">
        <v>949</v>
      </c>
      <c r="K2522" s="300" t="s">
        <v>949</v>
      </c>
      <c r="L2522" s="300" t="s">
        <v>949</v>
      </c>
      <c r="M2522" s="300" t="s">
        <v>949</v>
      </c>
      <c r="N2522" s="247" t="s">
        <v>949</v>
      </c>
      <c r="O2522" s="247" t="s">
        <v>949</v>
      </c>
      <c r="P2522" s="247" t="s">
        <v>949</v>
      </c>
      <c r="Q2522" s="247" t="s">
        <v>949</v>
      </c>
      <c r="R2522" s="247" t="s">
        <v>949</v>
      </c>
      <c r="S2522" s="229"/>
      <c r="T2522" s="229"/>
      <c r="U2522" s="229"/>
      <c r="V2522" s="229"/>
      <c r="W2522" s="229"/>
      <c r="X2522" s="229"/>
      <c r="Y2522" s="229"/>
      <c r="Z2522" s="229"/>
      <c r="AA2522" s="229"/>
      <c r="AB2522" s="229"/>
      <c r="AC2522" s="229"/>
      <c r="AD2522" s="229"/>
      <c r="AE2522" s="229"/>
      <c r="AF2522" s="229"/>
      <c r="AG2522" s="229"/>
      <c r="AH2522" s="229"/>
      <c r="AI2522" s="229"/>
      <c r="AJ2522" s="218">
        <f t="shared" si="212"/>
        <v>1</v>
      </c>
      <c r="AK2522" s="84">
        <f t="shared" si="214"/>
        <v>1</v>
      </c>
    </row>
    <row r="2523" spans="1:37" s="84" customFormat="1" ht="16.5">
      <c r="A2523" s="229"/>
      <c r="B2523" s="41">
        <f t="shared" si="213"/>
        <v>2521</v>
      </c>
      <c r="C2523" s="210" t="s">
        <v>5456</v>
      </c>
      <c r="D2523" s="248" t="s">
        <v>8817</v>
      </c>
      <c r="E2523" s="158"/>
      <c r="F2523" s="158" t="s">
        <v>947</v>
      </c>
      <c r="G2523" s="300" t="s">
        <v>8818</v>
      </c>
      <c r="H2523" s="300" t="s">
        <v>949</v>
      </c>
      <c r="I2523" s="300" t="s">
        <v>949</v>
      </c>
      <c r="J2523" s="300" t="s">
        <v>949</v>
      </c>
      <c r="K2523" s="300" t="s">
        <v>949</v>
      </c>
      <c r="L2523" s="300" t="s">
        <v>949</v>
      </c>
      <c r="M2523" s="300" t="s">
        <v>949</v>
      </c>
      <c r="N2523" s="247" t="s">
        <v>949</v>
      </c>
      <c r="O2523" s="247" t="s">
        <v>949</v>
      </c>
      <c r="P2523" s="247" t="s">
        <v>949</v>
      </c>
      <c r="Q2523" s="247" t="s">
        <v>949</v>
      </c>
      <c r="R2523" s="247" t="s">
        <v>949</v>
      </c>
      <c r="S2523" s="229"/>
      <c r="T2523" s="229"/>
      <c r="U2523" s="229"/>
      <c r="V2523" s="229"/>
      <c r="W2523" s="229"/>
      <c r="X2523" s="229"/>
      <c r="Y2523" s="229"/>
      <c r="Z2523" s="229"/>
      <c r="AA2523" s="229"/>
      <c r="AB2523" s="229"/>
      <c r="AC2523" s="229"/>
      <c r="AD2523" s="229"/>
      <c r="AE2523" s="229"/>
      <c r="AF2523" s="229"/>
      <c r="AG2523" s="229"/>
      <c r="AH2523" s="229"/>
      <c r="AI2523" s="229"/>
      <c r="AJ2523" s="218">
        <f t="shared" si="212"/>
        <v>1</v>
      </c>
      <c r="AK2523" s="84">
        <f t="shared" si="214"/>
        <v>1</v>
      </c>
    </row>
    <row r="2524" spans="1:37" s="84" customFormat="1" ht="16.5">
      <c r="A2524" s="229"/>
      <c r="B2524" s="41">
        <f t="shared" si="213"/>
        <v>2522</v>
      </c>
      <c r="C2524" s="210" t="s">
        <v>5456</v>
      </c>
      <c r="D2524" s="248" t="s">
        <v>8819</v>
      </c>
      <c r="E2524" s="158"/>
      <c r="F2524" s="158" t="s">
        <v>947</v>
      </c>
      <c r="G2524" s="300" t="s">
        <v>8820</v>
      </c>
      <c r="H2524" s="300" t="s">
        <v>949</v>
      </c>
      <c r="I2524" s="300" t="s">
        <v>949</v>
      </c>
      <c r="J2524" s="300" t="s">
        <v>949</v>
      </c>
      <c r="K2524" s="300" t="s">
        <v>949</v>
      </c>
      <c r="L2524" s="300" t="s">
        <v>949</v>
      </c>
      <c r="M2524" s="300" t="s">
        <v>949</v>
      </c>
      <c r="N2524" s="247" t="s">
        <v>949</v>
      </c>
      <c r="O2524" s="247" t="s">
        <v>949</v>
      </c>
      <c r="P2524" s="247" t="s">
        <v>949</v>
      </c>
      <c r="Q2524" s="247" t="s">
        <v>949</v>
      </c>
      <c r="R2524" s="247" t="s">
        <v>949</v>
      </c>
      <c r="S2524" s="229"/>
      <c r="T2524" s="229"/>
      <c r="U2524" s="229"/>
      <c r="V2524" s="229"/>
      <c r="W2524" s="229"/>
      <c r="X2524" s="229"/>
      <c r="Y2524" s="229"/>
      <c r="Z2524" s="229"/>
      <c r="AA2524" s="229"/>
      <c r="AB2524" s="229"/>
      <c r="AC2524" s="229"/>
      <c r="AD2524" s="229"/>
      <c r="AE2524" s="229"/>
      <c r="AF2524" s="229"/>
      <c r="AG2524" s="229"/>
      <c r="AH2524" s="229"/>
      <c r="AI2524" s="229"/>
      <c r="AJ2524" s="218">
        <f t="shared" si="212"/>
        <v>1</v>
      </c>
      <c r="AK2524" s="84">
        <f t="shared" si="214"/>
        <v>1</v>
      </c>
    </row>
    <row r="2525" spans="1:37" s="84" customFormat="1" ht="16.5">
      <c r="A2525" s="229"/>
      <c r="B2525" s="41">
        <f t="shared" si="213"/>
        <v>2523</v>
      </c>
      <c r="C2525" s="210" t="s">
        <v>5456</v>
      </c>
      <c r="D2525" s="248" t="s">
        <v>8821</v>
      </c>
      <c r="E2525" s="158"/>
      <c r="F2525" s="158" t="s">
        <v>947</v>
      </c>
      <c r="G2525" s="300" t="s">
        <v>8822</v>
      </c>
      <c r="H2525" s="300" t="s">
        <v>949</v>
      </c>
      <c r="I2525" s="300" t="s">
        <v>949</v>
      </c>
      <c r="J2525" s="300" t="s">
        <v>949</v>
      </c>
      <c r="K2525" s="300" t="s">
        <v>949</v>
      </c>
      <c r="L2525" s="300" t="s">
        <v>949</v>
      </c>
      <c r="M2525" s="300" t="s">
        <v>949</v>
      </c>
      <c r="N2525" s="247" t="s">
        <v>949</v>
      </c>
      <c r="O2525" s="247" t="s">
        <v>949</v>
      </c>
      <c r="P2525" s="247" t="s">
        <v>949</v>
      </c>
      <c r="Q2525" s="247" t="s">
        <v>949</v>
      </c>
      <c r="R2525" s="247" t="s">
        <v>949</v>
      </c>
      <c r="S2525" s="229"/>
      <c r="T2525" s="229"/>
      <c r="U2525" s="229"/>
      <c r="V2525" s="229"/>
      <c r="W2525" s="229"/>
      <c r="X2525" s="229"/>
      <c r="Y2525" s="229"/>
      <c r="Z2525" s="229"/>
      <c r="AA2525" s="229"/>
      <c r="AB2525" s="229"/>
      <c r="AC2525" s="229"/>
      <c r="AD2525" s="229"/>
      <c r="AE2525" s="229"/>
      <c r="AF2525" s="229"/>
      <c r="AG2525" s="229"/>
      <c r="AH2525" s="229"/>
      <c r="AI2525" s="229"/>
      <c r="AJ2525" s="218">
        <f t="shared" si="212"/>
        <v>1</v>
      </c>
      <c r="AK2525" s="84">
        <f t="shared" si="214"/>
        <v>1</v>
      </c>
    </row>
    <row r="2526" spans="1:37" s="84" customFormat="1" ht="16.5">
      <c r="A2526" s="229"/>
      <c r="B2526" s="41">
        <f t="shared" si="213"/>
        <v>2524</v>
      </c>
      <c r="C2526" s="210" t="s">
        <v>805</v>
      </c>
      <c r="D2526" s="248" t="s">
        <v>8823</v>
      </c>
      <c r="E2526" s="158"/>
      <c r="F2526" s="158" t="s">
        <v>947</v>
      </c>
      <c r="G2526" s="300" t="s">
        <v>8824</v>
      </c>
      <c r="H2526" s="300" t="s">
        <v>949</v>
      </c>
      <c r="I2526" s="300" t="s">
        <v>949</v>
      </c>
      <c r="J2526" s="300" t="s">
        <v>949</v>
      </c>
      <c r="K2526" s="300" t="s">
        <v>949</v>
      </c>
      <c r="L2526" s="300" t="s">
        <v>949</v>
      </c>
      <c r="M2526" s="300" t="s">
        <v>949</v>
      </c>
      <c r="N2526" s="247" t="s">
        <v>949</v>
      </c>
      <c r="O2526" s="247" t="s">
        <v>949</v>
      </c>
      <c r="P2526" s="247" t="s">
        <v>949</v>
      </c>
      <c r="Q2526" s="247" t="s">
        <v>949</v>
      </c>
      <c r="R2526" s="300" t="s">
        <v>949</v>
      </c>
      <c r="S2526" s="229"/>
      <c r="T2526" s="229"/>
      <c r="U2526" s="229"/>
      <c r="V2526" s="229"/>
      <c r="W2526" s="229"/>
      <c r="X2526" s="229"/>
      <c r="Y2526" s="229"/>
      <c r="Z2526" s="229"/>
      <c r="AA2526" s="229"/>
      <c r="AB2526" s="229"/>
      <c r="AC2526" s="229"/>
      <c r="AD2526" s="229"/>
      <c r="AE2526" s="229"/>
      <c r="AF2526" s="229" t="s">
        <v>226</v>
      </c>
      <c r="AG2526" s="229"/>
      <c r="AH2526" s="229"/>
      <c r="AI2526" s="229"/>
      <c r="AJ2526" s="218">
        <f t="shared" si="212"/>
        <v>1</v>
      </c>
      <c r="AK2526" s="84">
        <f t="shared" si="214"/>
        <v>1</v>
      </c>
    </row>
    <row r="2527" spans="1:37" s="84" customFormat="1" ht="16.5">
      <c r="A2527" s="229"/>
      <c r="B2527" s="41">
        <f t="shared" si="213"/>
        <v>2525</v>
      </c>
      <c r="C2527" s="210" t="s">
        <v>805</v>
      </c>
      <c r="D2527" s="248" t="s">
        <v>8825</v>
      </c>
      <c r="E2527" s="158"/>
      <c r="F2527" s="158" t="s">
        <v>947</v>
      </c>
      <c r="G2527" s="300" t="s">
        <v>8824</v>
      </c>
      <c r="H2527" s="300" t="s">
        <v>949</v>
      </c>
      <c r="I2527" s="300" t="s">
        <v>949</v>
      </c>
      <c r="J2527" s="300" t="s">
        <v>949</v>
      </c>
      <c r="K2527" s="300" t="s">
        <v>949</v>
      </c>
      <c r="L2527" s="300" t="s">
        <v>949</v>
      </c>
      <c r="M2527" s="300" t="s">
        <v>949</v>
      </c>
      <c r="N2527" s="247" t="s">
        <v>949</v>
      </c>
      <c r="O2527" s="247" t="s">
        <v>949</v>
      </c>
      <c r="P2527" s="247" t="s">
        <v>949</v>
      </c>
      <c r="Q2527" s="247" t="s">
        <v>949</v>
      </c>
      <c r="R2527" s="300" t="s">
        <v>949</v>
      </c>
      <c r="S2527" s="229"/>
      <c r="T2527" s="229"/>
      <c r="U2527" s="229"/>
      <c r="V2527" s="229"/>
      <c r="W2527" s="229"/>
      <c r="X2527" s="229"/>
      <c r="Y2527" s="229"/>
      <c r="Z2527" s="229"/>
      <c r="AA2527" s="229"/>
      <c r="AB2527" s="229"/>
      <c r="AC2527" s="229"/>
      <c r="AD2527" s="229"/>
      <c r="AE2527" s="229"/>
      <c r="AF2527" s="229" t="s">
        <v>226</v>
      </c>
      <c r="AG2527" s="229"/>
      <c r="AH2527" s="229"/>
      <c r="AI2527" s="229"/>
      <c r="AJ2527" s="218">
        <f t="shared" si="212"/>
        <v>1</v>
      </c>
      <c r="AK2527" s="84">
        <f t="shared" si="214"/>
        <v>1</v>
      </c>
    </row>
    <row r="2528" spans="1:37" s="84" customFormat="1" ht="16.5">
      <c r="A2528" s="229"/>
      <c r="B2528" s="41">
        <f t="shared" si="213"/>
        <v>2526</v>
      </c>
      <c r="C2528" s="210" t="s">
        <v>805</v>
      </c>
      <c r="D2528" s="248" t="s">
        <v>8826</v>
      </c>
      <c r="E2528" s="158"/>
      <c r="F2528" s="158" t="s">
        <v>947</v>
      </c>
      <c r="G2528" s="300" t="s">
        <v>8824</v>
      </c>
      <c r="H2528" s="300" t="s">
        <v>949</v>
      </c>
      <c r="I2528" s="300" t="s">
        <v>949</v>
      </c>
      <c r="J2528" s="300" t="s">
        <v>949</v>
      </c>
      <c r="K2528" s="300" t="s">
        <v>949</v>
      </c>
      <c r="L2528" s="300" t="s">
        <v>949</v>
      </c>
      <c r="M2528" s="300" t="s">
        <v>949</v>
      </c>
      <c r="N2528" s="247" t="s">
        <v>949</v>
      </c>
      <c r="O2528" s="247" t="s">
        <v>949</v>
      </c>
      <c r="P2528" s="247" t="s">
        <v>949</v>
      </c>
      <c r="Q2528" s="247" t="s">
        <v>949</v>
      </c>
      <c r="R2528" s="300" t="s">
        <v>949</v>
      </c>
      <c r="S2528" s="229"/>
      <c r="T2528" s="229"/>
      <c r="U2528" s="229"/>
      <c r="V2528" s="229"/>
      <c r="W2528" s="229"/>
      <c r="X2528" s="229"/>
      <c r="Y2528" s="229"/>
      <c r="Z2528" s="229"/>
      <c r="AA2528" s="229"/>
      <c r="AB2528" s="229"/>
      <c r="AC2528" s="229"/>
      <c r="AD2528" s="229"/>
      <c r="AE2528" s="229"/>
      <c r="AF2528" s="229" t="s">
        <v>226</v>
      </c>
      <c r="AG2528" s="229"/>
      <c r="AH2528" s="229"/>
      <c r="AI2528" s="229"/>
      <c r="AJ2528" s="218">
        <f t="shared" si="212"/>
        <v>1</v>
      </c>
      <c r="AK2528" s="84">
        <f t="shared" si="214"/>
        <v>1</v>
      </c>
    </row>
    <row r="2529" spans="1:37" s="84" customFormat="1" ht="16.5">
      <c r="A2529" s="229"/>
      <c r="B2529" s="41">
        <f t="shared" si="213"/>
        <v>2527</v>
      </c>
      <c r="C2529" s="210" t="s">
        <v>805</v>
      </c>
      <c r="D2529" s="248" t="s">
        <v>8827</v>
      </c>
      <c r="E2529" s="158"/>
      <c r="F2529" s="158" t="s">
        <v>947</v>
      </c>
      <c r="G2529" s="300" t="s">
        <v>8828</v>
      </c>
      <c r="H2529" s="300" t="s">
        <v>949</v>
      </c>
      <c r="I2529" s="300" t="s">
        <v>949</v>
      </c>
      <c r="J2529" s="300" t="s">
        <v>949</v>
      </c>
      <c r="K2529" s="300" t="s">
        <v>949</v>
      </c>
      <c r="L2529" s="300" t="s">
        <v>949</v>
      </c>
      <c r="M2529" s="300" t="s">
        <v>949</v>
      </c>
      <c r="N2529" s="247" t="s">
        <v>949</v>
      </c>
      <c r="O2529" s="247" t="s">
        <v>949</v>
      </c>
      <c r="P2529" s="247" t="s">
        <v>949</v>
      </c>
      <c r="Q2529" s="247" t="s">
        <v>949</v>
      </c>
      <c r="R2529" s="300" t="s">
        <v>949</v>
      </c>
      <c r="S2529" s="229"/>
      <c r="T2529" s="229"/>
      <c r="U2529" s="229"/>
      <c r="V2529" s="229"/>
      <c r="W2529" s="229"/>
      <c r="X2529" s="229"/>
      <c r="Y2529" s="229"/>
      <c r="Z2529" s="229"/>
      <c r="AA2529" s="229"/>
      <c r="AB2529" s="229"/>
      <c r="AC2529" s="229"/>
      <c r="AD2529" s="229"/>
      <c r="AE2529" s="229"/>
      <c r="AF2529" s="229" t="s">
        <v>226</v>
      </c>
      <c r="AG2529" s="229"/>
      <c r="AH2529" s="229"/>
      <c r="AI2529" s="229"/>
      <c r="AJ2529" s="218">
        <f t="shared" si="212"/>
        <v>1</v>
      </c>
      <c r="AK2529" s="84">
        <f t="shared" si="214"/>
        <v>1</v>
      </c>
    </row>
    <row r="2530" spans="1:37" s="84" customFormat="1" ht="16.5">
      <c r="A2530" s="229"/>
      <c r="B2530" s="41">
        <f t="shared" si="213"/>
        <v>2528</v>
      </c>
      <c r="C2530" s="210" t="s">
        <v>5087</v>
      </c>
      <c r="D2530" s="158" t="s">
        <v>8829</v>
      </c>
      <c r="E2530" s="158"/>
      <c r="F2530" s="158" t="s">
        <v>1126</v>
      </c>
      <c r="G2530" s="210" t="s">
        <v>8830</v>
      </c>
      <c r="H2530" s="210" t="s">
        <v>949</v>
      </c>
      <c r="I2530" s="210" t="s">
        <v>949</v>
      </c>
      <c r="J2530" s="210" t="s">
        <v>949</v>
      </c>
      <c r="K2530" s="210" t="s">
        <v>949</v>
      </c>
      <c r="L2530" s="210" t="s">
        <v>949</v>
      </c>
      <c r="M2530" s="210" t="s">
        <v>949</v>
      </c>
      <c r="N2530" s="158" t="s">
        <v>949</v>
      </c>
      <c r="O2530" s="158" t="s">
        <v>949</v>
      </c>
      <c r="P2530" s="158" t="s">
        <v>949</v>
      </c>
      <c r="Q2530" s="158"/>
      <c r="R2530" s="210" t="s">
        <v>1142</v>
      </c>
      <c r="S2530" s="229"/>
      <c r="T2530" s="229"/>
      <c r="U2530" s="229"/>
      <c r="V2530" s="229"/>
      <c r="W2530" s="229"/>
      <c r="X2530" s="229"/>
      <c r="Y2530" s="229"/>
      <c r="Z2530" s="229"/>
      <c r="AA2530" s="229"/>
      <c r="AB2530" s="229"/>
      <c r="AC2530" s="229"/>
      <c r="AD2530" s="229"/>
      <c r="AE2530" s="229"/>
      <c r="AF2530" s="229" t="s">
        <v>223</v>
      </c>
      <c r="AG2530" s="229"/>
      <c r="AH2530" s="229"/>
      <c r="AI2530" s="229"/>
      <c r="AJ2530" s="218">
        <f t="shared" ref="AJ2530:AJ2593" si="215">COUNTIFS(D:D,D2530)</f>
        <v>1</v>
      </c>
      <c r="AK2530" s="84">
        <f t="shared" si="214"/>
        <v>1</v>
      </c>
    </row>
    <row r="2531" spans="1:37" s="84" customFormat="1" ht="16.5">
      <c r="A2531" s="229"/>
      <c r="B2531" s="41">
        <f t="shared" si="213"/>
        <v>2529</v>
      </c>
      <c r="C2531" s="210" t="s">
        <v>5087</v>
      </c>
      <c r="D2531" s="158" t="s">
        <v>8831</v>
      </c>
      <c r="E2531" s="158"/>
      <c r="F2531" s="158" t="s">
        <v>1126</v>
      </c>
      <c r="G2531" s="210" t="s">
        <v>8832</v>
      </c>
      <c r="H2531" s="210">
        <v>339580</v>
      </c>
      <c r="I2531" s="210" t="s">
        <v>949</v>
      </c>
      <c r="J2531" s="210" t="s">
        <v>949</v>
      </c>
      <c r="K2531" s="210" t="s">
        <v>949</v>
      </c>
      <c r="L2531" s="210" t="s">
        <v>949</v>
      </c>
      <c r="M2531" s="210" t="s">
        <v>949</v>
      </c>
      <c r="N2531" s="158" t="s">
        <v>949</v>
      </c>
      <c r="O2531" s="158" t="s">
        <v>949</v>
      </c>
      <c r="P2531" s="158" t="s">
        <v>949</v>
      </c>
      <c r="Q2531" s="158"/>
      <c r="R2531" s="210" t="s">
        <v>1142</v>
      </c>
      <c r="S2531" s="229"/>
      <c r="T2531" s="229"/>
      <c r="U2531" s="229"/>
      <c r="V2531" s="229"/>
      <c r="W2531" s="229"/>
      <c r="X2531" s="229"/>
      <c r="Y2531" s="229"/>
      <c r="Z2531" s="229"/>
      <c r="AA2531" s="229"/>
      <c r="AB2531" s="229"/>
      <c r="AC2531" s="229"/>
      <c r="AD2531" s="229"/>
      <c r="AE2531" s="229"/>
      <c r="AF2531" s="229" t="s">
        <v>223</v>
      </c>
      <c r="AG2531" s="229"/>
      <c r="AH2531" s="229"/>
      <c r="AI2531" s="229"/>
      <c r="AJ2531" s="218">
        <f t="shared" si="215"/>
        <v>1</v>
      </c>
      <c r="AK2531" s="84">
        <f t="shared" si="214"/>
        <v>1</v>
      </c>
    </row>
    <row r="2532" spans="1:37" s="84" customFormat="1" ht="16.5">
      <c r="A2532" s="229"/>
      <c r="B2532" s="41">
        <f t="shared" si="213"/>
        <v>2530</v>
      </c>
      <c r="C2532" s="210" t="s">
        <v>5456</v>
      </c>
      <c r="D2532" s="158" t="s">
        <v>8833</v>
      </c>
      <c r="E2532" s="158"/>
      <c r="F2532" s="158" t="s">
        <v>1081</v>
      </c>
      <c r="G2532" s="210" t="s">
        <v>8834</v>
      </c>
      <c r="H2532" s="210">
        <v>272.02</v>
      </c>
      <c r="I2532" s="210">
        <v>1</v>
      </c>
      <c r="J2532" s="210" t="s">
        <v>949</v>
      </c>
      <c r="K2532" s="210" t="s">
        <v>949</v>
      </c>
      <c r="L2532" s="210" t="s">
        <v>8835</v>
      </c>
      <c r="M2532" s="210" t="s">
        <v>949</v>
      </c>
      <c r="N2532" s="158" t="s">
        <v>1192</v>
      </c>
      <c r="O2532" s="158" t="s">
        <v>1193</v>
      </c>
      <c r="P2532" s="158" t="s">
        <v>1194</v>
      </c>
      <c r="Q2532" s="158"/>
      <c r="R2532" s="158" t="s">
        <v>1712</v>
      </c>
      <c r="S2532" s="229"/>
      <c r="T2532" s="229"/>
      <c r="U2532" s="229"/>
      <c r="V2532" s="229"/>
      <c r="W2532" s="229"/>
      <c r="X2532" s="229"/>
      <c r="Y2532" s="229"/>
      <c r="Z2532" s="229"/>
      <c r="AA2532" s="229"/>
      <c r="AB2532" s="229"/>
      <c r="AC2532" s="229"/>
      <c r="AD2532" s="229"/>
      <c r="AE2532" s="229"/>
      <c r="AF2532" s="229"/>
      <c r="AG2532" s="229"/>
      <c r="AH2532" s="229"/>
      <c r="AI2532" s="229"/>
      <c r="AJ2532" s="218">
        <f t="shared" si="215"/>
        <v>1</v>
      </c>
      <c r="AK2532" s="84">
        <f t="shared" si="214"/>
        <v>1</v>
      </c>
    </row>
    <row r="2533" spans="1:37" s="84" customFormat="1" ht="16.5">
      <c r="A2533" s="229"/>
      <c r="B2533" s="41">
        <f t="shared" si="213"/>
        <v>2531</v>
      </c>
      <c r="C2533" s="210" t="s">
        <v>5087</v>
      </c>
      <c r="D2533" s="158" t="s">
        <v>1451</v>
      </c>
      <c r="E2533" s="158"/>
      <c r="F2533" s="158" t="s">
        <v>1008</v>
      </c>
      <c r="G2533" s="210" t="s">
        <v>8836</v>
      </c>
      <c r="H2533" s="210">
        <v>540399.30000000005</v>
      </c>
      <c r="I2533" s="210">
        <v>2.5</v>
      </c>
      <c r="J2533" s="158">
        <v>1.04</v>
      </c>
      <c r="K2533" s="210">
        <f>H2533*J2533/1000</f>
        <v>562.0152720000001</v>
      </c>
      <c r="L2533" s="158" t="s">
        <v>7628</v>
      </c>
      <c r="M2533" s="158" t="s">
        <v>5745</v>
      </c>
      <c r="N2533" s="158" t="s">
        <v>1148</v>
      </c>
      <c r="O2533" s="158" t="s">
        <v>1149</v>
      </c>
      <c r="P2533" s="106" t="s">
        <v>1132</v>
      </c>
      <c r="Q2533" s="106" t="s">
        <v>1150</v>
      </c>
      <c r="R2533" s="158" t="s">
        <v>1142</v>
      </c>
      <c r="S2533" s="229"/>
      <c r="T2533" s="229"/>
      <c r="U2533" s="229"/>
      <c r="V2533" s="229"/>
      <c r="W2533" s="229"/>
      <c r="X2533" s="229"/>
      <c r="Y2533" s="229"/>
      <c r="Z2533" s="229"/>
      <c r="AA2533" s="229"/>
      <c r="AB2533" s="229"/>
      <c r="AC2533" s="229"/>
      <c r="AD2533" s="229"/>
      <c r="AE2533" s="229"/>
      <c r="AF2533" s="229" t="s">
        <v>223</v>
      </c>
      <c r="AG2533" s="229"/>
      <c r="AH2533" s="229"/>
      <c r="AI2533" s="229"/>
      <c r="AJ2533" s="218">
        <f t="shared" si="215"/>
        <v>1</v>
      </c>
      <c r="AK2533" s="84">
        <f t="shared" si="214"/>
        <v>1</v>
      </c>
    </row>
    <row r="2534" spans="1:37" s="84" customFormat="1" ht="16.5">
      <c r="A2534" s="229"/>
      <c r="B2534" s="41">
        <f t="shared" si="213"/>
        <v>2532</v>
      </c>
      <c r="C2534" s="210" t="s">
        <v>5087</v>
      </c>
      <c r="D2534" s="158" t="s">
        <v>1510</v>
      </c>
      <c r="E2534" s="158"/>
      <c r="F2534" s="158" t="s">
        <v>993</v>
      </c>
      <c r="G2534" s="210" t="s">
        <v>8837</v>
      </c>
      <c r="H2534" s="210" t="s">
        <v>949</v>
      </c>
      <c r="I2534" s="210" t="s">
        <v>949</v>
      </c>
      <c r="J2534" s="210" t="s">
        <v>949</v>
      </c>
      <c r="K2534" s="210" t="s">
        <v>949</v>
      </c>
      <c r="L2534" s="210" t="s">
        <v>949</v>
      </c>
      <c r="M2534" s="210" t="s">
        <v>949</v>
      </c>
      <c r="N2534" s="158" t="s">
        <v>949</v>
      </c>
      <c r="O2534" s="158" t="s">
        <v>949</v>
      </c>
      <c r="P2534" s="158" t="s">
        <v>949</v>
      </c>
      <c r="Q2534" s="158"/>
      <c r="R2534" s="210" t="s">
        <v>5212</v>
      </c>
      <c r="S2534" s="229"/>
      <c r="T2534" s="229"/>
      <c r="U2534" s="229"/>
      <c r="V2534" s="229"/>
      <c r="W2534" s="229"/>
      <c r="X2534" s="229"/>
      <c r="Y2534" s="229"/>
      <c r="Z2534" s="229"/>
      <c r="AA2534" s="229"/>
      <c r="AB2534" s="229"/>
      <c r="AC2534" s="229"/>
      <c r="AD2534" s="229"/>
      <c r="AE2534" s="229"/>
      <c r="AF2534" s="229" t="s">
        <v>223</v>
      </c>
      <c r="AG2534" s="229"/>
      <c r="AH2534" s="229"/>
      <c r="AI2534" s="229"/>
      <c r="AJ2534" s="218">
        <f t="shared" si="215"/>
        <v>1</v>
      </c>
      <c r="AK2534" s="84">
        <f t="shared" si="214"/>
        <v>1</v>
      </c>
    </row>
    <row r="2535" spans="1:37" s="84" customFormat="1" ht="16.5">
      <c r="A2535" s="229"/>
      <c r="B2535" s="41">
        <f t="shared" si="213"/>
        <v>2533</v>
      </c>
      <c r="C2535" s="158" t="s">
        <v>936</v>
      </c>
      <c r="D2535" s="248" t="s">
        <v>942</v>
      </c>
      <c r="E2535" s="158"/>
      <c r="F2535" s="158" t="s">
        <v>947</v>
      </c>
      <c r="G2535" s="300" t="s">
        <v>8838</v>
      </c>
      <c r="H2535" s="300" t="s">
        <v>949</v>
      </c>
      <c r="I2535" s="300" t="s">
        <v>949</v>
      </c>
      <c r="J2535" s="300" t="s">
        <v>949</v>
      </c>
      <c r="K2535" s="300" t="s">
        <v>949</v>
      </c>
      <c r="L2535" s="300" t="s">
        <v>949</v>
      </c>
      <c r="M2535" s="300" t="s">
        <v>949</v>
      </c>
      <c r="N2535" s="247" t="s">
        <v>949</v>
      </c>
      <c r="O2535" s="247" t="s">
        <v>949</v>
      </c>
      <c r="P2535" s="247" t="s">
        <v>949</v>
      </c>
      <c r="Q2535" s="247" t="s">
        <v>949</v>
      </c>
      <c r="R2535" s="300" t="s">
        <v>949</v>
      </c>
      <c r="S2535" s="229"/>
      <c r="T2535" s="229"/>
      <c r="U2535" s="229"/>
      <c r="V2535" s="229"/>
      <c r="W2535" s="229"/>
      <c r="X2535" s="229"/>
      <c r="Y2535" s="229"/>
      <c r="Z2535" s="229"/>
      <c r="AA2535" s="229"/>
      <c r="AB2535" s="229"/>
      <c r="AC2535" s="229"/>
      <c r="AD2535" s="229"/>
      <c r="AE2535" s="229"/>
      <c r="AF2535" s="229" t="s">
        <v>473</v>
      </c>
      <c r="AG2535" s="229"/>
      <c r="AH2535" s="229"/>
      <c r="AI2535" s="229"/>
      <c r="AJ2535" s="218">
        <f t="shared" si="215"/>
        <v>1</v>
      </c>
      <c r="AK2535" s="84">
        <f t="shared" si="214"/>
        <v>1</v>
      </c>
    </row>
    <row r="2536" spans="1:37" s="84" customFormat="1" ht="16.5">
      <c r="A2536" s="229"/>
      <c r="B2536" s="41">
        <f t="shared" si="213"/>
        <v>2534</v>
      </c>
      <c r="C2536" s="158" t="s">
        <v>936</v>
      </c>
      <c r="D2536" s="248" t="s">
        <v>962</v>
      </c>
      <c r="E2536" s="158"/>
      <c r="F2536" s="158" t="s">
        <v>947</v>
      </c>
      <c r="G2536" s="300" t="s">
        <v>7327</v>
      </c>
      <c r="H2536" s="300" t="s">
        <v>949</v>
      </c>
      <c r="I2536" s="300" t="s">
        <v>949</v>
      </c>
      <c r="J2536" s="300" t="s">
        <v>949</v>
      </c>
      <c r="K2536" s="300" t="s">
        <v>949</v>
      </c>
      <c r="L2536" s="300" t="s">
        <v>949</v>
      </c>
      <c r="M2536" s="300" t="s">
        <v>949</v>
      </c>
      <c r="N2536" s="247" t="s">
        <v>949</v>
      </c>
      <c r="O2536" s="247" t="s">
        <v>949</v>
      </c>
      <c r="P2536" s="247" t="s">
        <v>949</v>
      </c>
      <c r="Q2536" s="247" t="s">
        <v>949</v>
      </c>
      <c r="R2536" s="300" t="s">
        <v>949</v>
      </c>
      <c r="S2536" s="229"/>
      <c r="T2536" s="229"/>
      <c r="U2536" s="229"/>
      <c r="V2536" s="229"/>
      <c r="W2536" s="229"/>
      <c r="X2536" s="229"/>
      <c r="Y2536" s="229"/>
      <c r="Z2536" s="229"/>
      <c r="AA2536" s="229"/>
      <c r="AB2536" s="229"/>
      <c r="AC2536" s="229"/>
      <c r="AD2536" s="229"/>
      <c r="AE2536" s="229"/>
      <c r="AF2536" s="229" t="s">
        <v>473</v>
      </c>
      <c r="AG2536" s="229"/>
      <c r="AH2536" s="229"/>
      <c r="AI2536" s="229"/>
      <c r="AJ2536" s="218">
        <f t="shared" si="215"/>
        <v>1</v>
      </c>
      <c r="AK2536" s="84">
        <f t="shared" si="214"/>
        <v>1</v>
      </c>
    </row>
    <row r="2537" spans="1:37" s="84" customFormat="1" ht="16.5">
      <c r="A2537" s="229"/>
      <c r="B2537" s="41">
        <f t="shared" si="213"/>
        <v>2535</v>
      </c>
      <c r="C2537" s="210" t="s">
        <v>5087</v>
      </c>
      <c r="D2537" s="248" t="s">
        <v>8839</v>
      </c>
      <c r="E2537" s="158"/>
      <c r="F2537" s="158" t="s">
        <v>947</v>
      </c>
      <c r="G2537" s="300" t="s">
        <v>8840</v>
      </c>
      <c r="H2537" s="300" t="s">
        <v>949</v>
      </c>
      <c r="I2537" s="300" t="s">
        <v>949</v>
      </c>
      <c r="J2537" s="300" t="s">
        <v>949</v>
      </c>
      <c r="K2537" s="300" t="s">
        <v>949</v>
      </c>
      <c r="L2537" s="300" t="s">
        <v>949</v>
      </c>
      <c r="M2537" s="300" t="s">
        <v>949</v>
      </c>
      <c r="N2537" s="247" t="s">
        <v>949</v>
      </c>
      <c r="O2537" s="247" t="s">
        <v>949</v>
      </c>
      <c r="P2537" s="247" t="s">
        <v>949</v>
      </c>
      <c r="Q2537" s="247" t="s">
        <v>949</v>
      </c>
      <c r="R2537" s="300" t="s">
        <v>949</v>
      </c>
      <c r="S2537" s="229"/>
      <c r="T2537" s="229"/>
      <c r="U2537" s="229"/>
      <c r="V2537" s="229"/>
      <c r="W2537" s="229"/>
      <c r="X2537" s="229"/>
      <c r="Y2537" s="229"/>
      <c r="Z2537" s="229"/>
      <c r="AA2537" s="229"/>
      <c r="AB2537" s="229"/>
      <c r="AC2537" s="229"/>
      <c r="AD2537" s="229"/>
      <c r="AE2537" s="229"/>
      <c r="AF2537" s="229" t="s">
        <v>223</v>
      </c>
      <c r="AG2537" s="229" t="s">
        <v>8530</v>
      </c>
      <c r="AH2537" s="229"/>
      <c r="AI2537" s="229"/>
      <c r="AJ2537" s="218">
        <f t="shared" si="215"/>
        <v>1</v>
      </c>
      <c r="AK2537" s="84">
        <f t="shared" si="214"/>
        <v>1</v>
      </c>
    </row>
    <row r="2538" spans="1:37" s="84" customFormat="1" ht="16.5">
      <c r="A2538" s="229"/>
      <c r="B2538" s="41">
        <f t="shared" si="213"/>
        <v>2536</v>
      </c>
      <c r="C2538" s="158" t="s">
        <v>936</v>
      </c>
      <c r="D2538" s="248" t="s">
        <v>1201</v>
      </c>
      <c r="E2538" s="158"/>
      <c r="F2538" s="158" t="s">
        <v>947</v>
      </c>
      <c r="G2538" s="300" t="s">
        <v>5248</v>
      </c>
      <c r="H2538" s="300" t="s">
        <v>949</v>
      </c>
      <c r="I2538" s="300" t="s">
        <v>949</v>
      </c>
      <c r="J2538" s="300" t="s">
        <v>949</v>
      </c>
      <c r="K2538" s="300" t="s">
        <v>949</v>
      </c>
      <c r="L2538" s="300" t="s">
        <v>949</v>
      </c>
      <c r="M2538" s="300" t="s">
        <v>949</v>
      </c>
      <c r="N2538" s="247" t="s">
        <v>949</v>
      </c>
      <c r="O2538" s="247" t="s">
        <v>949</v>
      </c>
      <c r="P2538" s="247" t="s">
        <v>949</v>
      </c>
      <c r="Q2538" s="247" t="s">
        <v>949</v>
      </c>
      <c r="R2538" s="300" t="s">
        <v>949</v>
      </c>
      <c r="S2538" s="229"/>
      <c r="T2538" s="229"/>
      <c r="U2538" s="229"/>
      <c r="V2538" s="229"/>
      <c r="W2538" s="229"/>
      <c r="X2538" s="229"/>
      <c r="Y2538" s="229"/>
      <c r="Z2538" s="229"/>
      <c r="AA2538" s="229"/>
      <c r="AB2538" s="229"/>
      <c r="AC2538" s="229"/>
      <c r="AD2538" s="229"/>
      <c r="AE2538" s="229"/>
      <c r="AF2538" s="229" t="s">
        <v>473</v>
      </c>
      <c r="AG2538" s="229"/>
      <c r="AH2538" s="229"/>
      <c r="AI2538" s="229"/>
      <c r="AJ2538" s="218">
        <f t="shared" si="215"/>
        <v>1</v>
      </c>
      <c r="AK2538" s="84">
        <f t="shared" si="214"/>
        <v>1</v>
      </c>
    </row>
    <row r="2539" spans="1:37" s="84" customFormat="1" ht="16.5">
      <c r="A2539" s="229"/>
      <c r="B2539" s="41">
        <f t="shared" si="213"/>
        <v>2537</v>
      </c>
      <c r="C2539" s="210" t="s">
        <v>5087</v>
      </c>
      <c r="D2539" s="248" t="s">
        <v>8841</v>
      </c>
      <c r="E2539" s="158"/>
      <c r="F2539" s="158" t="s">
        <v>947</v>
      </c>
      <c r="G2539" s="300" t="s">
        <v>8842</v>
      </c>
      <c r="H2539" s="300" t="s">
        <v>949</v>
      </c>
      <c r="I2539" s="300" t="s">
        <v>949</v>
      </c>
      <c r="J2539" s="300" t="s">
        <v>949</v>
      </c>
      <c r="K2539" s="300" t="s">
        <v>949</v>
      </c>
      <c r="L2539" s="300" t="s">
        <v>949</v>
      </c>
      <c r="M2539" s="300" t="s">
        <v>949</v>
      </c>
      <c r="N2539" s="247" t="s">
        <v>949</v>
      </c>
      <c r="O2539" s="247" t="s">
        <v>949</v>
      </c>
      <c r="P2539" s="247" t="s">
        <v>949</v>
      </c>
      <c r="Q2539" s="247" t="s">
        <v>949</v>
      </c>
      <c r="R2539" s="300" t="s">
        <v>949</v>
      </c>
      <c r="S2539" s="229"/>
      <c r="T2539" s="229"/>
      <c r="U2539" s="229"/>
      <c r="V2539" s="229"/>
      <c r="W2539" s="229"/>
      <c r="X2539" s="229"/>
      <c r="Y2539" s="229"/>
      <c r="Z2539" s="229"/>
      <c r="AA2539" s="229"/>
      <c r="AB2539" s="229"/>
      <c r="AC2539" s="229"/>
      <c r="AD2539" s="229"/>
      <c r="AE2539" s="229"/>
      <c r="AF2539" s="229" t="s">
        <v>223</v>
      </c>
      <c r="AG2539" s="683" t="s">
        <v>8530</v>
      </c>
      <c r="AH2539" s="229"/>
      <c r="AI2539" s="229"/>
      <c r="AJ2539" s="218">
        <f t="shared" si="215"/>
        <v>1</v>
      </c>
      <c r="AK2539" s="84">
        <f t="shared" si="214"/>
        <v>1</v>
      </c>
    </row>
    <row r="2540" spans="1:37" s="84" customFormat="1" ht="16.5">
      <c r="A2540" s="229"/>
      <c r="B2540" s="41">
        <f t="shared" si="213"/>
        <v>2538</v>
      </c>
      <c r="C2540" s="210" t="s">
        <v>5087</v>
      </c>
      <c r="D2540" s="248" t="s">
        <v>1435</v>
      </c>
      <c r="E2540" s="158"/>
      <c r="F2540" s="158" t="s">
        <v>947</v>
      </c>
      <c r="G2540" s="300" t="s">
        <v>8843</v>
      </c>
      <c r="H2540" s="300" t="s">
        <v>949</v>
      </c>
      <c r="I2540" s="300" t="s">
        <v>949</v>
      </c>
      <c r="J2540" s="300" t="s">
        <v>949</v>
      </c>
      <c r="K2540" s="300" t="s">
        <v>949</v>
      </c>
      <c r="L2540" s="300" t="s">
        <v>949</v>
      </c>
      <c r="M2540" s="300" t="s">
        <v>949</v>
      </c>
      <c r="N2540" s="247" t="s">
        <v>949</v>
      </c>
      <c r="O2540" s="247" t="s">
        <v>949</v>
      </c>
      <c r="P2540" s="247" t="s">
        <v>949</v>
      </c>
      <c r="Q2540" s="247" t="s">
        <v>949</v>
      </c>
      <c r="R2540" s="300" t="s">
        <v>949</v>
      </c>
      <c r="S2540" s="229"/>
      <c r="T2540" s="229"/>
      <c r="U2540" s="229"/>
      <c r="V2540" s="229"/>
      <c r="W2540" s="229"/>
      <c r="X2540" s="229"/>
      <c r="Y2540" s="229"/>
      <c r="Z2540" s="229"/>
      <c r="AA2540" s="229"/>
      <c r="AB2540" s="229"/>
      <c r="AC2540" s="229"/>
      <c r="AD2540" s="229"/>
      <c r="AE2540" s="229"/>
      <c r="AF2540" s="229" t="s">
        <v>223</v>
      </c>
      <c r="AG2540" s="229"/>
      <c r="AH2540" s="229"/>
      <c r="AI2540" s="229"/>
      <c r="AJ2540" s="218">
        <f t="shared" si="215"/>
        <v>1</v>
      </c>
      <c r="AK2540" s="84">
        <f t="shared" si="214"/>
        <v>1</v>
      </c>
    </row>
    <row r="2541" spans="1:37" s="84" customFormat="1" ht="16.5">
      <c r="A2541" s="229"/>
      <c r="B2541" s="41">
        <f t="shared" si="213"/>
        <v>2539</v>
      </c>
      <c r="C2541" s="210" t="s">
        <v>5087</v>
      </c>
      <c r="D2541" s="248" t="s">
        <v>8844</v>
      </c>
      <c r="E2541" s="158"/>
      <c r="F2541" s="158" t="s">
        <v>947</v>
      </c>
      <c r="G2541" s="300" t="s">
        <v>5260</v>
      </c>
      <c r="H2541" s="300" t="s">
        <v>949</v>
      </c>
      <c r="I2541" s="300" t="s">
        <v>949</v>
      </c>
      <c r="J2541" s="300" t="s">
        <v>949</v>
      </c>
      <c r="K2541" s="300" t="s">
        <v>949</v>
      </c>
      <c r="L2541" s="300" t="s">
        <v>949</v>
      </c>
      <c r="M2541" s="300" t="s">
        <v>949</v>
      </c>
      <c r="N2541" s="247" t="s">
        <v>949</v>
      </c>
      <c r="O2541" s="247" t="s">
        <v>949</v>
      </c>
      <c r="P2541" s="247" t="s">
        <v>949</v>
      </c>
      <c r="Q2541" s="247" t="s">
        <v>949</v>
      </c>
      <c r="R2541" s="300" t="s">
        <v>949</v>
      </c>
      <c r="S2541" s="229"/>
      <c r="T2541" s="229"/>
      <c r="U2541" s="229"/>
      <c r="V2541" s="229"/>
      <c r="W2541" s="229"/>
      <c r="X2541" s="229"/>
      <c r="Y2541" s="229"/>
      <c r="Z2541" s="229"/>
      <c r="AA2541" s="229"/>
      <c r="AB2541" s="229"/>
      <c r="AC2541" s="229"/>
      <c r="AD2541" s="229"/>
      <c r="AE2541" s="229"/>
      <c r="AF2541" s="229" t="s">
        <v>223</v>
      </c>
      <c r="AG2541" s="229"/>
      <c r="AH2541" s="229"/>
      <c r="AI2541" s="229"/>
      <c r="AJ2541" s="218">
        <f t="shared" si="215"/>
        <v>1</v>
      </c>
      <c r="AK2541" s="84">
        <f t="shared" si="214"/>
        <v>1</v>
      </c>
    </row>
    <row r="2542" spans="1:37" s="84" customFormat="1" ht="16.5">
      <c r="A2542" s="41"/>
      <c r="B2542" s="41">
        <f t="shared" si="213"/>
        <v>2540</v>
      </c>
      <c r="C2542" s="41" t="s">
        <v>129</v>
      </c>
      <c r="D2542" s="158" t="s">
        <v>8845</v>
      </c>
      <c r="E2542" s="158"/>
      <c r="F2542" s="158" t="str">
        <f>MID(D2542,4,1)</f>
        <v>Q</v>
      </c>
      <c r="G2542" s="41" t="s">
        <v>1752</v>
      </c>
      <c r="H2542" s="158">
        <v>2627.3960000000002</v>
      </c>
      <c r="I2542" s="158" t="s">
        <v>949</v>
      </c>
      <c r="J2542" s="158" t="s">
        <v>949</v>
      </c>
      <c r="K2542" s="41" t="s">
        <v>949</v>
      </c>
      <c r="L2542" s="41" t="s">
        <v>1753</v>
      </c>
      <c r="M2542" s="41" t="s">
        <v>949</v>
      </c>
      <c r="N2542" s="158" t="s">
        <v>1754</v>
      </c>
      <c r="O2542" s="158" t="s">
        <v>1755</v>
      </c>
      <c r="P2542" s="158" t="s">
        <v>949</v>
      </c>
      <c r="Q2542" s="158"/>
      <c r="R2542" s="232" t="s">
        <v>1756</v>
      </c>
      <c r="S2542" s="232" t="s">
        <v>1757</v>
      </c>
      <c r="T2542" s="41" t="s">
        <v>949</v>
      </c>
      <c r="U2542" s="41"/>
      <c r="V2542" s="41"/>
      <c r="W2542" s="41"/>
      <c r="X2542" s="41"/>
      <c r="Y2542" s="41"/>
      <c r="Z2542" s="41"/>
      <c r="AA2542" s="41"/>
      <c r="AB2542" s="41"/>
      <c r="AC2542" s="41"/>
      <c r="AD2542" s="41"/>
      <c r="AE2542" s="41" t="s">
        <v>989</v>
      </c>
      <c r="AF2542" s="41" t="s">
        <v>90</v>
      </c>
      <c r="AG2542" s="41"/>
      <c r="AH2542" s="41"/>
      <c r="AI2542" s="229"/>
      <c r="AJ2542" s="218">
        <f t="shared" si="215"/>
        <v>1</v>
      </c>
      <c r="AK2542" s="84">
        <f t="shared" si="214"/>
        <v>1</v>
      </c>
    </row>
    <row r="2543" spans="1:37" s="84" customFormat="1" ht="16.5">
      <c r="A2543" s="229"/>
      <c r="B2543" s="41">
        <f t="shared" ref="B2543:B2606" si="216">ROW()-2</f>
        <v>2541</v>
      </c>
      <c r="C2543" s="210" t="s">
        <v>5456</v>
      </c>
      <c r="D2543" s="158" t="s">
        <v>8846</v>
      </c>
      <c r="E2543" s="158"/>
      <c r="F2543" s="158" t="s">
        <v>993</v>
      </c>
      <c r="G2543" s="210" t="s">
        <v>8847</v>
      </c>
      <c r="H2543" s="210" t="s">
        <v>949</v>
      </c>
      <c r="I2543" s="210" t="s">
        <v>949</v>
      </c>
      <c r="J2543" s="210" t="s">
        <v>949</v>
      </c>
      <c r="K2543" s="210" t="s">
        <v>949</v>
      </c>
      <c r="L2543" s="210" t="s">
        <v>8848</v>
      </c>
      <c r="M2543" s="210" t="s">
        <v>949</v>
      </c>
      <c r="N2543" s="158" t="s">
        <v>949</v>
      </c>
      <c r="O2543" s="158" t="s">
        <v>949</v>
      </c>
      <c r="P2543" s="158" t="s">
        <v>949</v>
      </c>
      <c r="Q2543" s="158"/>
      <c r="R2543" s="158" t="s">
        <v>1232</v>
      </c>
      <c r="S2543" s="229"/>
      <c r="T2543" s="229"/>
      <c r="U2543" s="229"/>
      <c r="V2543" s="229"/>
      <c r="W2543" s="229"/>
      <c r="X2543" s="229"/>
      <c r="Y2543" s="229"/>
      <c r="Z2543" s="229"/>
      <c r="AA2543" s="229"/>
      <c r="AB2543" s="229"/>
      <c r="AC2543" s="229"/>
      <c r="AD2543" s="229"/>
      <c r="AE2543" s="229"/>
      <c r="AF2543" s="229"/>
      <c r="AG2543" s="229"/>
      <c r="AH2543" s="229"/>
      <c r="AI2543" s="229"/>
      <c r="AJ2543" s="218">
        <f t="shared" si="215"/>
        <v>1</v>
      </c>
      <c r="AK2543" s="84">
        <f t="shared" si="214"/>
        <v>1</v>
      </c>
    </row>
    <row r="2544" spans="1:37" s="84" customFormat="1" ht="16.5">
      <c r="A2544" s="229"/>
      <c r="B2544" s="41">
        <f t="shared" si="216"/>
        <v>2542</v>
      </c>
      <c r="C2544" s="210" t="s">
        <v>466</v>
      </c>
      <c r="D2544" s="158" t="s">
        <v>8849</v>
      </c>
      <c r="E2544" s="158"/>
      <c r="F2544" s="158" t="s">
        <v>1126</v>
      </c>
      <c r="G2544" s="210" t="s">
        <v>2414</v>
      </c>
      <c r="H2544" s="210">
        <v>18702.362000000001</v>
      </c>
      <c r="I2544" s="210" t="s">
        <v>949</v>
      </c>
      <c r="J2544" s="210" t="s">
        <v>949</v>
      </c>
      <c r="K2544" s="210" t="s">
        <v>949</v>
      </c>
      <c r="L2544" s="210" t="s">
        <v>2423</v>
      </c>
      <c r="M2544" s="210" t="s">
        <v>995</v>
      </c>
      <c r="N2544" s="158" t="s">
        <v>949</v>
      </c>
      <c r="O2544" s="158" t="s">
        <v>1923</v>
      </c>
      <c r="P2544" s="158" t="s">
        <v>949</v>
      </c>
      <c r="Q2544" s="158"/>
      <c r="R2544" s="210" t="s">
        <v>949</v>
      </c>
      <c r="S2544" s="229"/>
      <c r="T2544" s="229"/>
      <c r="U2544" s="229"/>
      <c r="V2544" s="229"/>
      <c r="W2544" s="229"/>
      <c r="X2544" s="229"/>
      <c r="Y2544" s="229"/>
      <c r="Z2544" s="229"/>
      <c r="AA2544" s="229"/>
      <c r="AB2544" s="229"/>
      <c r="AC2544" s="229"/>
      <c r="AD2544" s="229"/>
      <c r="AE2544" s="229"/>
      <c r="AF2544" s="229"/>
      <c r="AG2544" s="229"/>
      <c r="AH2544" s="229"/>
      <c r="AI2544" s="229"/>
      <c r="AJ2544" s="218">
        <f t="shared" si="215"/>
        <v>1</v>
      </c>
      <c r="AK2544" s="84">
        <f t="shared" si="214"/>
        <v>1</v>
      </c>
    </row>
    <row r="2545" spans="1:37" s="84" customFormat="1" ht="16.5">
      <c r="A2545" s="218"/>
      <c r="B2545" s="41">
        <f t="shared" si="216"/>
        <v>2543</v>
      </c>
      <c r="C2545" s="41" t="s">
        <v>466</v>
      </c>
      <c r="D2545" s="248" t="s">
        <v>2403</v>
      </c>
      <c r="E2545" s="158"/>
      <c r="F2545" s="158" t="str">
        <f>MID(D2545,4,1)</f>
        <v>P</v>
      </c>
      <c r="G2545" s="220" t="s">
        <v>2401</v>
      </c>
      <c r="H2545" s="244">
        <v>4710.6350000000002</v>
      </c>
      <c r="I2545" s="244">
        <v>2</v>
      </c>
      <c r="J2545" s="244">
        <v>1.41</v>
      </c>
      <c r="K2545" s="293">
        <v>6.6419953500000002</v>
      </c>
      <c r="L2545" s="953" t="s">
        <v>2402</v>
      </c>
      <c r="M2545" s="953" t="s">
        <v>1083</v>
      </c>
      <c r="N2545" s="158" t="s">
        <v>1293</v>
      </c>
      <c r="O2545" s="244" t="s">
        <v>1294</v>
      </c>
      <c r="P2545" s="158" t="s">
        <v>1295</v>
      </c>
      <c r="Q2545" s="244"/>
      <c r="R2545" s="106" t="s">
        <v>1087</v>
      </c>
      <c r="S2545" s="221" t="s">
        <v>1015</v>
      </c>
      <c r="T2545" s="41" t="s">
        <v>949</v>
      </c>
      <c r="U2545" s="41"/>
      <c r="V2545" s="41"/>
      <c r="W2545" s="41"/>
      <c r="X2545" s="41"/>
      <c r="Y2545" s="41"/>
      <c r="Z2545" s="41"/>
      <c r="AA2545" s="41"/>
      <c r="AB2545" s="41"/>
      <c r="AC2545" s="41"/>
      <c r="AD2545" s="41"/>
      <c r="AE2545" s="41" t="s">
        <v>989</v>
      </c>
      <c r="AF2545" s="225" t="s">
        <v>90</v>
      </c>
      <c r="AG2545" s="218"/>
      <c r="AH2545" s="218"/>
      <c r="AI2545" s="229"/>
      <c r="AJ2545" s="218">
        <f t="shared" si="215"/>
        <v>1</v>
      </c>
      <c r="AK2545" s="84">
        <f t="shared" si="214"/>
        <v>1</v>
      </c>
    </row>
    <row r="2546" spans="1:37" s="84" customFormat="1" ht="16.5">
      <c r="A2546" s="229"/>
      <c r="B2546" s="41">
        <f t="shared" si="216"/>
        <v>2544</v>
      </c>
      <c r="C2546" s="210" t="s">
        <v>466</v>
      </c>
      <c r="D2546" s="158" t="s">
        <v>8850</v>
      </c>
      <c r="E2546" s="158"/>
      <c r="F2546" s="158" t="s">
        <v>1008</v>
      </c>
      <c r="G2546" s="210" t="s">
        <v>2401</v>
      </c>
      <c r="H2546" s="210">
        <v>4710.6350000000002</v>
      </c>
      <c r="I2546" s="210">
        <v>2</v>
      </c>
      <c r="J2546" s="210">
        <v>1.41</v>
      </c>
      <c r="K2546" s="210">
        <v>6.6419949999999996</v>
      </c>
      <c r="L2546" s="158" t="s">
        <v>2402</v>
      </c>
      <c r="M2546" s="158" t="s">
        <v>1083</v>
      </c>
      <c r="N2546" s="158" t="s">
        <v>1293</v>
      </c>
      <c r="O2546" s="158" t="s">
        <v>1294</v>
      </c>
      <c r="P2546" s="158" t="s">
        <v>1295</v>
      </c>
      <c r="Q2546" s="158" t="s">
        <v>1296</v>
      </c>
      <c r="R2546" s="246" t="s">
        <v>945</v>
      </c>
      <c r="S2546" s="229"/>
      <c r="T2546" s="229"/>
      <c r="U2546" s="229"/>
      <c r="V2546" s="229"/>
      <c r="W2546" s="229"/>
      <c r="X2546" s="229"/>
      <c r="Y2546" s="229"/>
      <c r="Z2546" s="229"/>
      <c r="AA2546" s="229"/>
      <c r="AB2546" s="229"/>
      <c r="AC2546" s="229"/>
      <c r="AD2546" s="229"/>
      <c r="AE2546" s="229"/>
      <c r="AF2546" s="229"/>
      <c r="AG2546" s="229"/>
      <c r="AH2546" s="229"/>
      <c r="AI2546" s="229"/>
      <c r="AJ2546" s="218">
        <f t="shared" si="215"/>
        <v>1</v>
      </c>
      <c r="AK2546" s="84">
        <f t="shared" si="214"/>
        <v>1</v>
      </c>
    </row>
    <row r="2547" spans="1:37" s="84" customFormat="1" ht="16.5">
      <c r="A2547" s="229"/>
      <c r="B2547" s="41">
        <f t="shared" si="216"/>
        <v>2545</v>
      </c>
      <c r="C2547" s="210" t="s">
        <v>466</v>
      </c>
      <c r="D2547" s="158" t="s">
        <v>8851</v>
      </c>
      <c r="E2547" s="158"/>
      <c r="F2547" s="158" t="s">
        <v>1008</v>
      </c>
      <c r="G2547" s="210" t="s">
        <v>4929</v>
      </c>
      <c r="H2547" s="210">
        <v>6193.04</v>
      </c>
      <c r="I2547" s="210">
        <v>2</v>
      </c>
      <c r="J2547" s="210">
        <v>1.04</v>
      </c>
      <c r="K2547" s="210">
        <v>6.4407620000000003</v>
      </c>
      <c r="L2547" s="158" t="s">
        <v>2553</v>
      </c>
      <c r="M2547" s="158" t="s">
        <v>1519</v>
      </c>
      <c r="N2547" s="106" t="s">
        <v>1130</v>
      </c>
      <c r="O2547" s="106" t="s">
        <v>1131</v>
      </c>
      <c r="P2547" s="106" t="s">
        <v>1132</v>
      </c>
      <c r="Q2547" s="106" t="s">
        <v>1133</v>
      </c>
      <c r="R2547" s="246" t="s">
        <v>945</v>
      </c>
      <c r="S2547" s="229"/>
      <c r="T2547" s="229"/>
      <c r="U2547" s="229"/>
      <c r="V2547" s="229"/>
      <c r="W2547" s="229"/>
      <c r="X2547" s="229"/>
      <c r="Y2547" s="229"/>
      <c r="Z2547" s="229"/>
      <c r="AA2547" s="229"/>
      <c r="AB2547" s="229"/>
      <c r="AC2547" s="229"/>
      <c r="AD2547" s="229"/>
      <c r="AE2547" s="229"/>
      <c r="AF2547" s="229"/>
      <c r="AG2547" s="229"/>
      <c r="AH2547" s="229"/>
      <c r="AI2547" s="229"/>
      <c r="AJ2547" s="218">
        <f t="shared" si="215"/>
        <v>1</v>
      </c>
      <c r="AK2547" s="84">
        <f t="shared" si="214"/>
        <v>1</v>
      </c>
    </row>
    <row r="2548" spans="1:37" s="84" customFormat="1" ht="16.5">
      <c r="A2548" s="229"/>
      <c r="B2548" s="41">
        <f t="shared" si="216"/>
        <v>2546</v>
      </c>
      <c r="C2548" s="683" t="s">
        <v>466</v>
      </c>
      <c r="D2548" s="106" t="s">
        <v>8852</v>
      </c>
      <c r="E2548" s="158"/>
      <c r="F2548" s="155" t="s">
        <v>8853</v>
      </c>
      <c r="G2548" s="14" t="s">
        <v>4929</v>
      </c>
      <c r="H2548" s="1074" t="s">
        <v>5034</v>
      </c>
      <c r="I2548" s="1074" t="s">
        <v>5034</v>
      </c>
      <c r="J2548" s="1074" t="s">
        <v>5034</v>
      </c>
      <c r="K2548" s="1074" t="s">
        <v>5034</v>
      </c>
      <c r="L2548" s="1071" t="s">
        <v>5034</v>
      </c>
      <c r="M2548" s="683" t="s">
        <v>2470</v>
      </c>
      <c r="N2548" s="158" t="s">
        <v>1148</v>
      </c>
      <c r="O2548" s="158" t="s">
        <v>1474</v>
      </c>
      <c r="P2548" s="106" t="s">
        <v>1132</v>
      </c>
      <c r="Q2548" s="155"/>
      <c r="R2548" s="155" t="s">
        <v>1459</v>
      </c>
      <c r="S2548" s="229"/>
      <c r="T2548" s="229"/>
      <c r="U2548" s="229"/>
      <c r="V2548" s="229"/>
      <c r="W2548" s="229"/>
      <c r="X2548" s="229"/>
      <c r="Y2548" s="229"/>
      <c r="Z2548" s="229"/>
      <c r="AA2548" s="229"/>
      <c r="AB2548" s="229"/>
      <c r="AC2548" s="229"/>
      <c r="AD2548" s="229"/>
      <c r="AE2548" s="229"/>
      <c r="AF2548" s="218" t="s">
        <v>90</v>
      </c>
      <c r="AG2548" s="229"/>
      <c r="AH2548" s="229"/>
      <c r="AI2548" s="229"/>
      <c r="AJ2548" s="218">
        <f t="shared" si="215"/>
        <v>1</v>
      </c>
      <c r="AK2548" s="84">
        <f t="shared" si="214"/>
        <v>1</v>
      </c>
    </row>
    <row r="2549" spans="1:37" s="84" customFormat="1" ht="16.5">
      <c r="A2549" s="229"/>
      <c r="B2549" s="41">
        <f t="shared" si="216"/>
        <v>2547</v>
      </c>
      <c r="C2549" s="210" t="s">
        <v>466</v>
      </c>
      <c r="D2549" s="158" t="s">
        <v>8854</v>
      </c>
      <c r="E2549" s="158"/>
      <c r="F2549" s="158" t="s">
        <v>1008</v>
      </c>
      <c r="G2549" s="210" t="s">
        <v>4929</v>
      </c>
      <c r="H2549" s="210">
        <v>6193.04</v>
      </c>
      <c r="I2549" s="210">
        <v>2</v>
      </c>
      <c r="J2549" s="210">
        <v>1.04</v>
      </c>
      <c r="K2549" s="210">
        <v>6.4407620000000003</v>
      </c>
      <c r="L2549" s="158" t="s">
        <v>2553</v>
      </c>
      <c r="M2549" s="158" t="s">
        <v>1526</v>
      </c>
      <c r="N2549" s="106" t="s">
        <v>1130</v>
      </c>
      <c r="O2549" s="106" t="s">
        <v>1131</v>
      </c>
      <c r="P2549" s="106" t="s">
        <v>1132</v>
      </c>
      <c r="Q2549" s="106" t="s">
        <v>1133</v>
      </c>
      <c r="R2549" s="158" t="s">
        <v>945</v>
      </c>
      <c r="S2549" s="229"/>
      <c r="T2549" s="229"/>
      <c r="U2549" s="229"/>
      <c r="V2549" s="229"/>
      <c r="W2549" s="229"/>
      <c r="X2549" s="229"/>
      <c r="Y2549" s="229"/>
      <c r="Z2549" s="229"/>
      <c r="AA2549" s="229"/>
      <c r="AB2549" s="229"/>
      <c r="AC2549" s="229"/>
      <c r="AD2549" s="229"/>
      <c r="AE2549" s="229"/>
      <c r="AF2549" s="229"/>
      <c r="AG2549" s="229"/>
      <c r="AH2549" s="229"/>
      <c r="AI2549" s="229"/>
      <c r="AJ2549" s="218">
        <f t="shared" si="215"/>
        <v>1</v>
      </c>
      <c r="AK2549" s="84">
        <f t="shared" si="214"/>
        <v>1</v>
      </c>
    </row>
    <row r="2550" spans="1:37" s="84" customFormat="1" ht="16.5">
      <c r="A2550" s="229"/>
      <c r="B2550" s="41">
        <f t="shared" si="216"/>
        <v>2548</v>
      </c>
      <c r="C2550" s="210" t="s">
        <v>466</v>
      </c>
      <c r="D2550" s="248" t="s">
        <v>8855</v>
      </c>
      <c r="E2550" s="158"/>
      <c r="F2550" s="158" t="s">
        <v>1008</v>
      </c>
      <c r="G2550" s="300" t="s">
        <v>4929</v>
      </c>
      <c r="H2550" s="300">
        <v>6199.6</v>
      </c>
      <c r="I2550" s="300" t="s">
        <v>945</v>
      </c>
      <c r="J2550" s="300">
        <v>1.04</v>
      </c>
      <c r="K2550" s="300">
        <v>6.45</v>
      </c>
      <c r="L2550" s="247" t="s">
        <v>945</v>
      </c>
      <c r="M2550" s="247" t="s">
        <v>1526</v>
      </c>
      <c r="N2550" s="106" t="s">
        <v>1130</v>
      </c>
      <c r="O2550" s="106" t="s">
        <v>1131</v>
      </c>
      <c r="P2550" s="106" t="s">
        <v>1132</v>
      </c>
      <c r="Q2550" s="106" t="s">
        <v>1133</v>
      </c>
      <c r="R2550" s="247" t="s">
        <v>1459</v>
      </c>
      <c r="S2550" s="229"/>
      <c r="T2550" s="229"/>
      <c r="U2550" s="229"/>
      <c r="V2550" s="229"/>
      <c r="W2550" s="229"/>
      <c r="X2550" s="229"/>
      <c r="Y2550" s="229"/>
      <c r="Z2550" s="229"/>
      <c r="AA2550" s="229"/>
      <c r="AB2550" s="229"/>
      <c r="AC2550" s="229"/>
      <c r="AD2550" s="229"/>
      <c r="AE2550" s="229"/>
      <c r="AF2550" s="229"/>
      <c r="AG2550" s="229"/>
      <c r="AH2550" s="229"/>
      <c r="AI2550" s="229"/>
      <c r="AJ2550" s="218">
        <f t="shared" si="215"/>
        <v>1</v>
      </c>
      <c r="AK2550" s="84">
        <f t="shared" si="214"/>
        <v>1</v>
      </c>
    </row>
    <row r="2551" spans="1:37" s="84" customFormat="1" ht="16.5">
      <c r="A2551" s="229"/>
      <c r="B2551" s="41">
        <f t="shared" si="216"/>
        <v>2549</v>
      </c>
      <c r="C2551" s="683" t="s">
        <v>466</v>
      </c>
      <c r="D2551" s="106" t="s">
        <v>8856</v>
      </c>
      <c r="E2551" s="158"/>
      <c r="F2551" s="155" t="s">
        <v>8853</v>
      </c>
      <c r="G2551" s="14" t="s">
        <v>4929</v>
      </c>
      <c r="H2551" s="1074" t="s">
        <v>5034</v>
      </c>
      <c r="I2551" s="1074" t="s">
        <v>5034</v>
      </c>
      <c r="J2551" s="1074" t="s">
        <v>5034</v>
      </c>
      <c r="K2551" s="1074" t="s">
        <v>5034</v>
      </c>
      <c r="L2551" s="1071" t="s">
        <v>5034</v>
      </c>
      <c r="M2551" s="683" t="s">
        <v>2476</v>
      </c>
      <c r="N2551" s="158" t="s">
        <v>1148</v>
      </c>
      <c r="O2551" s="158" t="s">
        <v>1474</v>
      </c>
      <c r="P2551" s="106" t="s">
        <v>1132</v>
      </c>
      <c r="Q2551" s="155"/>
      <c r="R2551" s="155" t="s">
        <v>1459</v>
      </c>
      <c r="S2551" s="229"/>
      <c r="T2551" s="229"/>
      <c r="U2551" s="229"/>
      <c r="V2551" s="229"/>
      <c r="W2551" s="229"/>
      <c r="X2551" s="229"/>
      <c r="Y2551" s="229"/>
      <c r="Z2551" s="229"/>
      <c r="AA2551" s="229"/>
      <c r="AB2551" s="229"/>
      <c r="AC2551" s="229"/>
      <c r="AD2551" s="229"/>
      <c r="AE2551" s="229"/>
      <c r="AF2551" s="218" t="s">
        <v>90</v>
      </c>
      <c r="AG2551" s="229"/>
      <c r="AH2551" s="229"/>
      <c r="AI2551" s="229"/>
      <c r="AJ2551" s="218">
        <f t="shared" si="215"/>
        <v>1</v>
      </c>
      <c r="AK2551" s="84">
        <f t="shared" si="214"/>
        <v>1</v>
      </c>
    </row>
    <row r="2552" spans="1:37" s="84" customFormat="1" ht="16.5">
      <c r="A2552" s="41"/>
      <c r="B2552" s="41">
        <f t="shared" si="216"/>
        <v>2550</v>
      </c>
      <c r="C2552" s="41" t="s">
        <v>466</v>
      </c>
      <c r="D2552" s="158" t="s">
        <v>5753</v>
      </c>
      <c r="E2552" s="158"/>
      <c r="F2552" s="158" t="str">
        <f>MID(D2552,4,1)</f>
        <v>P</v>
      </c>
      <c r="G2552" s="41" t="s">
        <v>2622</v>
      </c>
      <c r="H2552" s="158">
        <v>979.01</v>
      </c>
      <c r="I2552" s="158">
        <v>1</v>
      </c>
      <c r="J2552" s="158">
        <v>1.41</v>
      </c>
      <c r="K2552" s="158">
        <v>1.3804041</v>
      </c>
      <c r="L2552" s="158" t="s">
        <v>2623</v>
      </c>
      <c r="M2552" s="158" t="s">
        <v>995</v>
      </c>
      <c r="N2552" s="158" t="s">
        <v>1293</v>
      </c>
      <c r="O2552" s="158" t="s">
        <v>1294</v>
      </c>
      <c r="P2552" s="158" t="s">
        <v>1295</v>
      </c>
      <c r="Q2552" s="246"/>
      <c r="R2552" s="158" t="s">
        <v>1087</v>
      </c>
      <c r="S2552" s="233" t="s">
        <v>1458</v>
      </c>
      <c r="T2552" s="41" t="s">
        <v>949</v>
      </c>
      <c r="U2552" s="41"/>
      <c r="V2552" s="41"/>
      <c r="W2552" s="41"/>
      <c r="X2552" s="41"/>
      <c r="Y2552" s="41"/>
      <c r="Z2552" s="41"/>
      <c r="AA2552" s="41"/>
      <c r="AB2552" s="41"/>
      <c r="AC2552" s="41"/>
      <c r="AD2552" s="41"/>
      <c r="AE2552" s="41"/>
      <c r="AF2552" s="41" t="s">
        <v>90</v>
      </c>
      <c r="AG2552" s="41"/>
      <c r="AH2552" s="41"/>
      <c r="AI2552" s="229"/>
      <c r="AJ2552" s="218">
        <f t="shared" si="215"/>
        <v>1</v>
      </c>
      <c r="AK2552" s="84">
        <f t="shared" si="214"/>
        <v>1</v>
      </c>
    </row>
    <row r="2553" spans="1:37" s="84" customFormat="1" ht="16.5">
      <c r="A2553" s="229"/>
      <c r="B2553" s="41">
        <f t="shared" si="216"/>
        <v>2551</v>
      </c>
      <c r="C2553" s="210" t="s">
        <v>466</v>
      </c>
      <c r="D2553" s="158" t="s">
        <v>2635</v>
      </c>
      <c r="E2553" s="158"/>
      <c r="F2553" s="158" t="s">
        <v>1008</v>
      </c>
      <c r="G2553" s="220" t="s">
        <v>2638</v>
      </c>
      <c r="H2553" s="210">
        <v>49363.62</v>
      </c>
      <c r="I2553" s="210">
        <v>2</v>
      </c>
      <c r="J2553" s="210">
        <v>1.04</v>
      </c>
      <c r="K2553" s="210" t="s">
        <v>949</v>
      </c>
      <c r="L2553" s="158" t="s">
        <v>2639</v>
      </c>
      <c r="M2553" s="158" t="s">
        <v>995</v>
      </c>
      <c r="N2553" s="106" t="s">
        <v>1130</v>
      </c>
      <c r="O2553" s="158" t="s">
        <v>1990</v>
      </c>
      <c r="P2553" s="158" t="s">
        <v>1991</v>
      </c>
      <c r="Q2553" s="106" t="s">
        <v>1133</v>
      </c>
      <c r="R2553" s="158" t="s">
        <v>1712</v>
      </c>
      <c r="S2553" s="229"/>
      <c r="T2553" s="229"/>
      <c r="U2553" s="229"/>
      <c r="V2553" s="229"/>
      <c r="W2553" s="229"/>
      <c r="X2553" s="229"/>
      <c r="Y2553" s="229"/>
      <c r="Z2553" s="229"/>
      <c r="AA2553" s="229"/>
      <c r="AB2553" s="229"/>
      <c r="AC2553" s="229"/>
      <c r="AD2553" s="229"/>
      <c r="AE2553" s="229"/>
      <c r="AF2553" s="229"/>
      <c r="AG2553" s="229"/>
      <c r="AH2553" s="218" t="s">
        <v>2638</v>
      </c>
      <c r="AI2553" s="229"/>
      <c r="AJ2553" s="218">
        <f t="shared" si="215"/>
        <v>1</v>
      </c>
      <c r="AK2553" s="84">
        <f t="shared" si="214"/>
        <v>1</v>
      </c>
    </row>
    <row r="2554" spans="1:37" s="84" customFormat="1" ht="16.5">
      <c r="A2554" s="218"/>
      <c r="B2554" s="41">
        <f t="shared" si="216"/>
        <v>2552</v>
      </c>
      <c r="C2554" s="41" t="s">
        <v>466</v>
      </c>
      <c r="D2554" s="248" t="s">
        <v>2641</v>
      </c>
      <c r="E2554" s="158"/>
      <c r="F2554" s="158" t="str">
        <f>MID(D2554,4,1)</f>
        <v>P</v>
      </c>
      <c r="G2554" s="220" t="s">
        <v>2638</v>
      </c>
      <c r="H2554" s="293">
        <v>53753.06</v>
      </c>
      <c r="I2554" s="293">
        <v>2</v>
      </c>
      <c r="J2554" s="293">
        <v>1.04</v>
      </c>
      <c r="K2554" s="293">
        <v>55.902999999999999</v>
      </c>
      <c r="L2554" s="953" t="s">
        <v>2639</v>
      </c>
      <c r="M2554" s="953" t="s">
        <v>995</v>
      </c>
      <c r="N2554" s="106" t="s">
        <v>1130</v>
      </c>
      <c r="O2554" s="158" t="s">
        <v>1990</v>
      </c>
      <c r="P2554" s="158" t="s">
        <v>1991</v>
      </c>
      <c r="Q2554" s="106" t="s">
        <v>1133</v>
      </c>
      <c r="R2554" s="244" t="s">
        <v>1459</v>
      </c>
      <c r="S2554" s="221" t="s">
        <v>1458</v>
      </c>
      <c r="T2554" s="41" t="s">
        <v>949</v>
      </c>
      <c r="U2554" s="41"/>
      <c r="V2554" s="41"/>
      <c r="W2554" s="41"/>
      <c r="X2554" s="41"/>
      <c r="Y2554" s="41"/>
      <c r="Z2554" s="41"/>
      <c r="AA2554" s="41"/>
      <c r="AB2554" s="41"/>
      <c r="AC2554" s="41"/>
      <c r="AD2554" s="41"/>
      <c r="AE2554" s="41"/>
      <c r="AF2554" s="225" t="s">
        <v>90</v>
      </c>
      <c r="AG2554" s="218" t="s">
        <v>8857</v>
      </c>
      <c r="AH2554" s="218" t="s">
        <v>2638</v>
      </c>
      <c r="AI2554" s="229"/>
      <c r="AJ2554" s="218">
        <f t="shared" si="215"/>
        <v>1</v>
      </c>
      <c r="AK2554" s="84">
        <f t="shared" si="214"/>
        <v>1</v>
      </c>
    </row>
    <row r="2555" spans="1:37" s="84" customFormat="1" ht="16.5">
      <c r="A2555" s="229"/>
      <c r="B2555" s="41">
        <f t="shared" si="216"/>
        <v>2553</v>
      </c>
      <c r="C2555" s="210" t="s">
        <v>466</v>
      </c>
      <c r="D2555" s="158" t="s">
        <v>8858</v>
      </c>
      <c r="E2555" s="158"/>
      <c r="F2555" s="158" t="s">
        <v>1008</v>
      </c>
      <c r="G2555" s="220" t="s">
        <v>2638</v>
      </c>
      <c r="H2555" s="210">
        <v>49363.62</v>
      </c>
      <c r="I2555" s="210">
        <v>2</v>
      </c>
      <c r="J2555" s="210">
        <v>1.04</v>
      </c>
      <c r="K2555" s="210" t="s">
        <v>949</v>
      </c>
      <c r="L2555" s="158" t="s">
        <v>2639</v>
      </c>
      <c r="M2555" s="158" t="s">
        <v>995</v>
      </c>
      <c r="N2555" s="106" t="s">
        <v>1130</v>
      </c>
      <c r="O2555" s="158" t="s">
        <v>1990</v>
      </c>
      <c r="P2555" s="158" t="s">
        <v>1991</v>
      </c>
      <c r="Q2555" s="106" t="s">
        <v>1133</v>
      </c>
      <c r="R2555" s="158" t="s">
        <v>1712</v>
      </c>
      <c r="S2555" s="229"/>
      <c r="T2555" s="229"/>
      <c r="U2555" s="229"/>
      <c r="V2555" s="229"/>
      <c r="W2555" s="229"/>
      <c r="X2555" s="229"/>
      <c r="Y2555" s="229"/>
      <c r="Z2555" s="229"/>
      <c r="AA2555" s="229"/>
      <c r="AB2555" s="229"/>
      <c r="AC2555" s="229"/>
      <c r="AD2555" s="229"/>
      <c r="AE2555" s="229"/>
      <c r="AF2555" s="229"/>
      <c r="AG2555" s="229"/>
      <c r="AH2555" s="218" t="s">
        <v>2638</v>
      </c>
      <c r="AI2555" s="229"/>
      <c r="AJ2555" s="218">
        <f t="shared" si="215"/>
        <v>1</v>
      </c>
      <c r="AK2555" s="84">
        <f t="shared" si="214"/>
        <v>1</v>
      </c>
    </row>
    <row r="2556" spans="1:37" s="84" customFormat="1" ht="16.5">
      <c r="A2556" s="229"/>
      <c r="B2556" s="41">
        <f t="shared" si="216"/>
        <v>2554</v>
      </c>
      <c r="C2556" s="210" t="s">
        <v>466</v>
      </c>
      <c r="D2556" s="248" t="s">
        <v>2628</v>
      </c>
      <c r="E2556" s="158"/>
      <c r="F2556" s="158" t="s">
        <v>1008</v>
      </c>
      <c r="G2556" s="300" t="s">
        <v>2631</v>
      </c>
      <c r="H2556" s="300" t="s">
        <v>949</v>
      </c>
      <c r="I2556" s="300" t="s">
        <v>949</v>
      </c>
      <c r="J2556" s="300" t="s">
        <v>949</v>
      </c>
      <c r="K2556" s="300" t="s">
        <v>949</v>
      </c>
      <c r="L2556" s="247" t="s">
        <v>949</v>
      </c>
      <c r="M2556" s="247" t="s">
        <v>949</v>
      </c>
      <c r="N2556" s="158" t="s">
        <v>1293</v>
      </c>
      <c r="O2556" s="158" t="s">
        <v>1294</v>
      </c>
      <c r="P2556" s="158" t="s">
        <v>1295</v>
      </c>
      <c r="Q2556" s="247" t="s">
        <v>949</v>
      </c>
      <c r="R2556" s="247" t="s">
        <v>949</v>
      </c>
      <c r="S2556" s="229"/>
      <c r="T2556" s="229"/>
      <c r="U2556" s="229"/>
      <c r="V2556" s="229"/>
      <c r="W2556" s="229"/>
      <c r="X2556" s="229"/>
      <c r="Y2556" s="229"/>
      <c r="Z2556" s="229"/>
      <c r="AA2556" s="229"/>
      <c r="AB2556" s="229"/>
      <c r="AC2556" s="229"/>
      <c r="AD2556" s="229"/>
      <c r="AE2556" s="229"/>
      <c r="AF2556" s="229"/>
      <c r="AG2556" s="229"/>
      <c r="AH2556" s="229"/>
      <c r="AI2556" s="229"/>
      <c r="AJ2556" s="218">
        <f t="shared" si="215"/>
        <v>1</v>
      </c>
      <c r="AK2556" s="84">
        <f t="shared" ref="AK2556:AK2619" si="217">COUNTIFS(E:E,E2556)</f>
        <v>1</v>
      </c>
    </row>
    <row r="2557" spans="1:37" s="84" customFormat="1" ht="16.5">
      <c r="A2557" s="41"/>
      <c r="B2557" s="41">
        <f t="shared" si="216"/>
        <v>2555</v>
      </c>
      <c r="C2557" s="41" t="s">
        <v>649</v>
      </c>
      <c r="D2557" s="158" t="s">
        <v>8859</v>
      </c>
      <c r="E2557" s="335"/>
      <c r="F2557" s="158" t="str">
        <f>MID(D2557,4,1)</f>
        <v>P</v>
      </c>
      <c r="G2557" s="41" t="s">
        <v>3170</v>
      </c>
      <c r="H2557" s="158">
        <v>811.20399999999995</v>
      </c>
      <c r="I2557" s="158" t="s">
        <v>3171</v>
      </c>
      <c r="J2557" s="158">
        <v>1.41</v>
      </c>
      <c r="K2557" s="41">
        <v>1.1437976000000001</v>
      </c>
      <c r="L2557" s="158" t="s">
        <v>3172</v>
      </c>
      <c r="M2557" s="158" t="s">
        <v>995</v>
      </c>
      <c r="N2557" s="158" t="s">
        <v>1293</v>
      </c>
      <c r="O2557" s="158" t="s">
        <v>1294</v>
      </c>
      <c r="P2557" s="158" t="s">
        <v>1295</v>
      </c>
      <c r="Q2557" s="158" t="s">
        <v>1296</v>
      </c>
      <c r="R2557" s="158" t="s">
        <v>1087</v>
      </c>
      <c r="S2557" s="41" t="s">
        <v>2314</v>
      </c>
      <c r="T2557" s="41" t="s">
        <v>949</v>
      </c>
      <c r="U2557" s="41"/>
      <c r="V2557" s="41"/>
      <c r="W2557" s="41"/>
      <c r="X2557" s="41"/>
      <c r="Y2557" s="41"/>
      <c r="Z2557" s="41"/>
      <c r="AA2557" s="41"/>
      <c r="AB2557" s="41"/>
      <c r="AC2557" s="41"/>
      <c r="AD2557" s="41"/>
      <c r="AE2557" s="41"/>
      <c r="AF2557" s="41" t="s">
        <v>143</v>
      </c>
      <c r="AG2557" s="41"/>
      <c r="AH2557" s="41"/>
      <c r="AI2557" s="229"/>
      <c r="AJ2557" s="218">
        <f t="shared" si="215"/>
        <v>1</v>
      </c>
      <c r="AK2557" s="84">
        <f t="shared" si="217"/>
        <v>1</v>
      </c>
    </row>
    <row r="2558" spans="1:37" s="84" customFormat="1" ht="16.5">
      <c r="A2558" s="229"/>
      <c r="B2558" s="41">
        <f t="shared" si="216"/>
        <v>2556</v>
      </c>
      <c r="C2558" s="210" t="s">
        <v>466</v>
      </c>
      <c r="D2558" s="158" t="s">
        <v>2603</v>
      </c>
      <c r="E2558" s="158"/>
      <c r="F2558" s="158" t="s">
        <v>1921</v>
      </c>
      <c r="G2558" s="210" t="s">
        <v>2606</v>
      </c>
      <c r="H2558" s="210">
        <v>8190.45</v>
      </c>
      <c r="I2558" s="210" t="s">
        <v>2607</v>
      </c>
      <c r="J2558" s="210" t="s">
        <v>949</v>
      </c>
      <c r="K2558" s="210" t="s">
        <v>949</v>
      </c>
      <c r="L2558" s="210" t="s">
        <v>2608</v>
      </c>
      <c r="M2558" s="210" t="s">
        <v>949</v>
      </c>
      <c r="N2558" s="158" t="s">
        <v>2610</v>
      </c>
      <c r="O2558" s="158" t="s">
        <v>2611</v>
      </c>
      <c r="P2558" s="158" t="s">
        <v>2612</v>
      </c>
      <c r="Q2558" s="246"/>
      <c r="R2558" s="210" t="s">
        <v>1554</v>
      </c>
      <c r="S2558" s="229"/>
      <c r="T2558" s="229"/>
      <c r="U2558" s="229"/>
      <c r="V2558" s="229"/>
      <c r="W2558" s="229"/>
      <c r="X2558" s="229"/>
      <c r="Y2558" s="229"/>
      <c r="Z2558" s="229"/>
      <c r="AA2558" s="229"/>
      <c r="AB2558" s="229"/>
      <c r="AC2558" s="229"/>
      <c r="AD2558" s="229"/>
      <c r="AE2558" s="229"/>
      <c r="AF2558" s="229"/>
      <c r="AG2558" s="229"/>
      <c r="AH2558" s="229"/>
      <c r="AI2558" s="229"/>
      <c r="AJ2558" s="218">
        <f t="shared" si="215"/>
        <v>1</v>
      </c>
      <c r="AK2558" s="84">
        <f t="shared" si="217"/>
        <v>1</v>
      </c>
    </row>
    <row r="2559" spans="1:37" s="84" customFormat="1" ht="16.5">
      <c r="A2559" s="41"/>
      <c r="B2559" s="41">
        <f t="shared" si="216"/>
        <v>2557</v>
      </c>
      <c r="C2559" s="41" t="s">
        <v>466</v>
      </c>
      <c r="D2559" s="158" t="s">
        <v>8860</v>
      </c>
      <c r="E2559" s="158"/>
      <c r="F2559" s="158" t="str">
        <f>MID(D2559,4,1)</f>
        <v>R</v>
      </c>
      <c r="G2559" s="41" t="s">
        <v>2606</v>
      </c>
      <c r="H2559" s="158">
        <v>8190.451</v>
      </c>
      <c r="I2559" s="158" t="s">
        <v>2607</v>
      </c>
      <c r="J2559" s="158" t="s">
        <v>949</v>
      </c>
      <c r="K2559" s="41" t="s">
        <v>949</v>
      </c>
      <c r="L2559" s="41" t="s">
        <v>2608</v>
      </c>
      <c r="M2559" s="41" t="s">
        <v>2609</v>
      </c>
      <c r="N2559" s="158" t="s">
        <v>2610</v>
      </c>
      <c r="O2559" s="158" t="s">
        <v>2611</v>
      </c>
      <c r="P2559" s="158" t="s">
        <v>2612</v>
      </c>
      <c r="Q2559" s="158" t="s">
        <v>949</v>
      </c>
      <c r="R2559" s="41" t="s">
        <v>2613</v>
      </c>
      <c r="S2559" s="41" t="s">
        <v>2614</v>
      </c>
      <c r="T2559" s="789" t="s">
        <v>2425</v>
      </c>
      <c r="U2559" s="41"/>
      <c r="V2559" s="41"/>
      <c r="W2559" s="41"/>
      <c r="X2559" s="41"/>
      <c r="Y2559" s="41"/>
      <c r="Z2559" s="41"/>
      <c r="AA2559" s="41"/>
      <c r="AB2559" s="41"/>
      <c r="AC2559" s="41"/>
      <c r="AD2559" s="41"/>
      <c r="AE2559" s="41"/>
      <c r="AF2559" s="41" t="s">
        <v>90</v>
      </c>
      <c r="AG2559" s="41"/>
      <c r="AH2559" s="41"/>
      <c r="AI2559" s="229"/>
      <c r="AJ2559" s="218">
        <f t="shared" si="215"/>
        <v>1</v>
      </c>
      <c r="AK2559" s="84">
        <f t="shared" si="217"/>
        <v>1</v>
      </c>
    </row>
    <row r="2560" spans="1:37" s="84" customFormat="1" ht="16.5">
      <c r="A2560" s="229"/>
      <c r="B2560" s="41">
        <f t="shared" si="216"/>
        <v>2558</v>
      </c>
      <c r="C2560" s="210" t="s">
        <v>466</v>
      </c>
      <c r="D2560" s="248" t="s">
        <v>8861</v>
      </c>
      <c r="E2560" s="158"/>
      <c r="F2560" s="158" t="s">
        <v>1921</v>
      </c>
      <c r="G2560" s="300" t="s">
        <v>8862</v>
      </c>
      <c r="H2560" s="1074" t="s">
        <v>5034</v>
      </c>
      <c r="I2560" s="1074" t="s">
        <v>5034</v>
      </c>
      <c r="J2560" s="1074" t="s">
        <v>5034</v>
      </c>
      <c r="K2560" s="1074" t="s">
        <v>5034</v>
      </c>
      <c r="L2560" s="1074" t="s">
        <v>5034</v>
      </c>
      <c r="M2560" s="300"/>
      <c r="N2560" s="158" t="s">
        <v>2610</v>
      </c>
      <c r="O2560" s="158" t="s">
        <v>2611</v>
      </c>
      <c r="P2560" s="247" t="s">
        <v>945</v>
      </c>
      <c r="Q2560" s="247"/>
      <c r="R2560" s="329" t="s">
        <v>2425</v>
      </c>
      <c r="S2560" s="229"/>
      <c r="T2560" s="229"/>
      <c r="U2560" s="229"/>
      <c r="V2560" s="229"/>
      <c r="W2560" s="229"/>
      <c r="X2560" s="229"/>
      <c r="Y2560" s="229"/>
      <c r="Z2560" s="229"/>
      <c r="AA2560" s="229"/>
      <c r="AB2560" s="229"/>
      <c r="AC2560" s="229"/>
      <c r="AD2560" s="229"/>
      <c r="AE2560" s="229"/>
      <c r="AF2560" s="229"/>
      <c r="AG2560" s="229"/>
      <c r="AH2560" s="229"/>
      <c r="AI2560" s="229"/>
      <c r="AJ2560" s="218">
        <f t="shared" si="215"/>
        <v>1</v>
      </c>
      <c r="AK2560" s="84">
        <f t="shared" si="217"/>
        <v>1</v>
      </c>
    </row>
    <row r="2561" spans="1:37" s="84" customFormat="1" ht="16.5">
      <c r="A2561" s="229"/>
      <c r="B2561" s="41">
        <f t="shared" si="216"/>
        <v>2559</v>
      </c>
      <c r="C2561" s="210" t="s">
        <v>649</v>
      </c>
      <c r="D2561" s="158" t="s">
        <v>3179</v>
      </c>
      <c r="E2561" s="335"/>
      <c r="F2561" s="158" t="s">
        <v>1921</v>
      </c>
      <c r="G2561" s="210" t="s">
        <v>3182</v>
      </c>
      <c r="H2561" s="210" t="s">
        <v>949</v>
      </c>
      <c r="I2561" s="210" t="s">
        <v>2632</v>
      </c>
      <c r="J2561" s="210" t="s">
        <v>949</v>
      </c>
      <c r="K2561" s="210">
        <v>114.35</v>
      </c>
      <c r="L2561" s="210" t="s">
        <v>3184</v>
      </c>
      <c r="M2561" s="210" t="s">
        <v>995</v>
      </c>
      <c r="N2561" s="158" t="s">
        <v>2610</v>
      </c>
      <c r="O2561" s="158" t="s">
        <v>2611</v>
      </c>
      <c r="P2561" s="158" t="s">
        <v>949</v>
      </c>
      <c r="Q2561" s="246"/>
      <c r="R2561" s="210" t="s">
        <v>1554</v>
      </c>
      <c r="S2561" s="229"/>
      <c r="T2561" s="229"/>
      <c r="U2561" s="229"/>
      <c r="V2561" s="229"/>
      <c r="W2561" s="229"/>
      <c r="X2561" s="229"/>
      <c r="Y2561" s="229"/>
      <c r="Z2561" s="229"/>
      <c r="AA2561" s="229"/>
      <c r="AB2561" s="229"/>
      <c r="AC2561" s="229"/>
      <c r="AD2561" s="229"/>
      <c r="AE2561" s="229"/>
      <c r="AF2561" s="41" t="s">
        <v>143</v>
      </c>
      <c r="AG2561" s="229"/>
      <c r="AH2561" s="229"/>
      <c r="AI2561" s="229"/>
      <c r="AJ2561" s="218">
        <f t="shared" si="215"/>
        <v>1</v>
      </c>
      <c r="AK2561" s="84">
        <f t="shared" si="217"/>
        <v>1</v>
      </c>
    </row>
    <row r="2562" spans="1:37" s="84" customFormat="1" ht="16.5">
      <c r="A2562" s="41"/>
      <c r="B2562" s="41">
        <f t="shared" si="216"/>
        <v>2560</v>
      </c>
      <c r="C2562" s="41" t="s">
        <v>649</v>
      </c>
      <c r="D2562" s="158" t="s">
        <v>8863</v>
      </c>
      <c r="E2562" s="335"/>
      <c r="F2562" s="158" t="str">
        <f>MID(D2562,4,1)</f>
        <v>R</v>
      </c>
      <c r="G2562" s="41" t="s">
        <v>3182</v>
      </c>
      <c r="H2562" s="158" t="s">
        <v>949</v>
      </c>
      <c r="I2562" s="158" t="s">
        <v>3183</v>
      </c>
      <c r="J2562" s="158" t="s">
        <v>949</v>
      </c>
      <c r="K2562" s="41" t="s">
        <v>949</v>
      </c>
      <c r="L2562" s="41" t="s">
        <v>3184</v>
      </c>
      <c r="M2562" s="41" t="s">
        <v>3193</v>
      </c>
      <c r="N2562" s="158" t="s">
        <v>2610</v>
      </c>
      <c r="O2562" s="158" t="s">
        <v>2611</v>
      </c>
      <c r="P2562" s="158" t="s">
        <v>2612</v>
      </c>
      <c r="Q2562" s="158" t="s">
        <v>949</v>
      </c>
      <c r="R2562" s="41" t="s">
        <v>2613</v>
      </c>
      <c r="S2562" s="41" t="s">
        <v>2614</v>
      </c>
      <c r="T2562" s="789" t="s">
        <v>2425</v>
      </c>
      <c r="U2562" s="41"/>
      <c r="V2562" s="41"/>
      <c r="W2562" s="41"/>
      <c r="X2562" s="41"/>
      <c r="Y2562" s="41"/>
      <c r="Z2562" s="41"/>
      <c r="AA2562" s="41"/>
      <c r="AB2562" s="41"/>
      <c r="AC2562" s="41"/>
      <c r="AD2562" s="41"/>
      <c r="AE2562" s="41"/>
      <c r="AF2562" s="41" t="s">
        <v>143</v>
      </c>
      <c r="AG2562" s="41"/>
      <c r="AH2562" s="41"/>
      <c r="AI2562" s="229"/>
      <c r="AJ2562" s="218">
        <f t="shared" si="215"/>
        <v>1</v>
      </c>
      <c r="AK2562" s="84">
        <f t="shared" si="217"/>
        <v>1</v>
      </c>
    </row>
    <row r="2563" spans="1:37" s="84" customFormat="1" ht="16.5">
      <c r="A2563" s="41"/>
      <c r="B2563" s="41">
        <f t="shared" si="216"/>
        <v>2561</v>
      </c>
      <c r="C2563" s="41" t="s">
        <v>649</v>
      </c>
      <c r="D2563" s="158" t="s">
        <v>8864</v>
      </c>
      <c r="E2563" s="335"/>
      <c r="F2563" s="158" t="str">
        <f>MID(D2563,4,1)</f>
        <v>R</v>
      </c>
      <c r="G2563" s="41" t="s">
        <v>3182</v>
      </c>
      <c r="H2563" s="158" t="s">
        <v>949</v>
      </c>
      <c r="I2563" s="158" t="s">
        <v>3183</v>
      </c>
      <c r="J2563" s="158" t="s">
        <v>949</v>
      </c>
      <c r="K2563" s="41" t="s">
        <v>949</v>
      </c>
      <c r="L2563" s="41" t="s">
        <v>3184</v>
      </c>
      <c r="M2563" s="41" t="s">
        <v>3193</v>
      </c>
      <c r="N2563" s="158" t="s">
        <v>2610</v>
      </c>
      <c r="O2563" s="158" t="s">
        <v>2611</v>
      </c>
      <c r="P2563" s="158" t="s">
        <v>2612</v>
      </c>
      <c r="Q2563" s="158" t="s">
        <v>949</v>
      </c>
      <c r="R2563" s="41" t="s">
        <v>2613</v>
      </c>
      <c r="S2563" s="41" t="s">
        <v>2614</v>
      </c>
      <c r="T2563" s="789" t="s">
        <v>2425</v>
      </c>
      <c r="U2563" s="41"/>
      <c r="V2563" s="41"/>
      <c r="W2563" s="41"/>
      <c r="X2563" s="41"/>
      <c r="Y2563" s="41"/>
      <c r="Z2563" s="41"/>
      <c r="AA2563" s="41"/>
      <c r="AB2563" s="41"/>
      <c r="AC2563" s="41"/>
      <c r="AD2563" s="41"/>
      <c r="AE2563" s="41"/>
      <c r="AF2563" s="41" t="s">
        <v>143</v>
      </c>
      <c r="AG2563" s="41"/>
      <c r="AH2563" s="41"/>
      <c r="AI2563" s="229"/>
      <c r="AJ2563" s="218">
        <f t="shared" si="215"/>
        <v>1</v>
      </c>
      <c r="AK2563" s="84">
        <f t="shared" si="217"/>
        <v>1</v>
      </c>
    </row>
    <row r="2564" spans="1:37" s="84" customFormat="1" ht="16.5">
      <c r="A2564" s="229"/>
      <c r="B2564" s="41">
        <f t="shared" si="216"/>
        <v>2562</v>
      </c>
      <c r="C2564" s="210" t="s">
        <v>3484</v>
      </c>
      <c r="D2564" s="158" t="s">
        <v>3513</v>
      </c>
      <c r="E2564" s="335"/>
      <c r="F2564" s="158" t="s">
        <v>1921</v>
      </c>
      <c r="G2564" s="210" t="s">
        <v>8865</v>
      </c>
      <c r="H2564" s="210" t="s">
        <v>949</v>
      </c>
      <c r="I2564" s="210" t="s">
        <v>949</v>
      </c>
      <c r="J2564" s="210" t="s">
        <v>949</v>
      </c>
      <c r="K2564" s="210" t="s">
        <v>949</v>
      </c>
      <c r="L2564" s="210" t="s">
        <v>8866</v>
      </c>
      <c r="M2564" s="210" t="s">
        <v>995</v>
      </c>
      <c r="N2564" s="158" t="s">
        <v>2610</v>
      </c>
      <c r="O2564" s="158" t="s">
        <v>2611</v>
      </c>
      <c r="P2564" s="158" t="s">
        <v>2612</v>
      </c>
      <c r="Q2564" s="158"/>
      <c r="R2564" s="210" t="s">
        <v>1554</v>
      </c>
      <c r="S2564" s="229"/>
      <c r="T2564" s="229"/>
      <c r="U2564" s="229"/>
      <c r="V2564" s="229"/>
      <c r="W2564" s="229"/>
      <c r="X2564" s="229"/>
      <c r="Y2564" s="229"/>
      <c r="Z2564" s="229"/>
      <c r="AA2564" s="229"/>
      <c r="AB2564" s="229"/>
      <c r="AC2564" s="229"/>
      <c r="AD2564" s="229"/>
      <c r="AE2564" s="229"/>
      <c r="AF2564" s="41" t="s">
        <v>143</v>
      </c>
      <c r="AG2564" s="229"/>
      <c r="AH2564" s="229"/>
      <c r="AI2564" s="229"/>
      <c r="AJ2564" s="218">
        <f t="shared" si="215"/>
        <v>1</v>
      </c>
      <c r="AK2564" s="84">
        <f t="shared" si="217"/>
        <v>1</v>
      </c>
    </row>
    <row r="2565" spans="1:37" s="84" customFormat="1" ht="16.5">
      <c r="A2565" s="41"/>
      <c r="B2565" s="41">
        <f t="shared" si="216"/>
        <v>2563</v>
      </c>
      <c r="C2565" s="41" t="s">
        <v>3484</v>
      </c>
      <c r="D2565" s="158" t="s">
        <v>8867</v>
      </c>
      <c r="E2565" s="335"/>
      <c r="F2565" s="158" t="str">
        <f>MID(D2565,4,1)</f>
        <v>R</v>
      </c>
      <c r="G2565" s="41" t="s">
        <v>3516</v>
      </c>
      <c r="H2565" s="158" t="s">
        <v>949</v>
      </c>
      <c r="I2565" s="158" t="s">
        <v>3517</v>
      </c>
      <c r="J2565" s="158" t="s">
        <v>949</v>
      </c>
      <c r="K2565" s="41" t="s">
        <v>949</v>
      </c>
      <c r="L2565" s="41" t="s">
        <v>3518</v>
      </c>
      <c r="M2565" s="41" t="s">
        <v>3193</v>
      </c>
      <c r="N2565" s="158" t="s">
        <v>2610</v>
      </c>
      <c r="O2565" s="158" t="s">
        <v>2611</v>
      </c>
      <c r="P2565" s="158" t="s">
        <v>2612</v>
      </c>
      <c r="Q2565" s="158" t="s">
        <v>949</v>
      </c>
      <c r="R2565" s="41" t="s">
        <v>2613</v>
      </c>
      <c r="S2565" s="41" t="s">
        <v>2614</v>
      </c>
      <c r="T2565" s="789" t="s">
        <v>2425</v>
      </c>
      <c r="U2565" s="41"/>
      <c r="V2565" s="41"/>
      <c r="W2565" s="41"/>
      <c r="X2565" s="41"/>
      <c r="Y2565" s="41"/>
      <c r="Z2565" s="41"/>
      <c r="AA2565" s="41"/>
      <c r="AB2565" s="41"/>
      <c r="AC2565" s="41"/>
      <c r="AD2565" s="41"/>
      <c r="AE2565" s="41"/>
      <c r="AF2565" s="41" t="s">
        <v>143</v>
      </c>
      <c r="AG2565" s="41"/>
      <c r="AH2565" s="41"/>
      <c r="AI2565" s="229"/>
      <c r="AJ2565" s="218">
        <f t="shared" si="215"/>
        <v>1</v>
      </c>
      <c r="AK2565" s="84">
        <f t="shared" si="217"/>
        <v>1</v>
      </c>
    </row>
    <row r="2566" spans="1:37" s="84" customFormat="1" ht="16.5">
      <c r="A2566" s="41"/>
      <c r="B2566" s="41">
        <f t="shared" si="216"/>
        <v>2564</v>
      </c>
      <c r="C2566" s="41" t="s">
        <v>3484</v>
      </c>
      <c r="D2566" s="158" t="s">
        <v>8868</v>
      </c>
      <c r="E2566" s="335"/>
      <c r="F2566" s="158" t="str">
        <f>MID(D2566,4,1)</f>
        <v>R</v>
      </c>
      <c r="G2566" s="41" t="s">
        <v>3516</v>
      </c>
      <c r="H2566" s="158" t="s">
        <v>949</v>
      </c>
      <c r="I2566" s="158" t="s">
        <v>3517</v>
      </c>
      <c r="J2566" s="158" t="s">
        <v>949</v>
      </c>
      <c r="K2566" s="41" t="s">
        <v>949</v>
      </c>
      <c r="L2566" s="41" t="s">
        <v>3518</v>
      </c>
      <c r="M2566" s="41" t="s">
        <v>3193</v>
      </c>
      <c r="N2566" s="158" t="s">
        <v>2610</v>
      </c>
      <c r="O2566" s="158" t="s">
        <v>2611</v>
      </c>
      <c r="P2566" s="158" t="s">
        <v>2612</v>
      </c>
      <c r="Q2566" s="158" t="s">
        <v>949</v>
      </c>
      <c r="R2566" s="41" t="s">
        <v>2613</v>
      </c>
      <c r="S2566" s="41" t="s">
        <v>2614</v>
      </c>
      <c r="T2566" s="789" t="s">
        <v>2425</v>
      </c>
      <c r="U2566" s="41"/>
      <c r="V2566" s="41"/>
      <c r="W2566" s="41"/>
      <c r="X2566" s="41"/>
      <c r="Y2566" s="41"/>
      <c r="Z2566" s="41"/>
      <c r="AA2566" s="41"/>
      <c r="AB2566" s="41"/>
      <c r="AC2566" s="41"/>
      <c r="AD2566" s="41"/>
      <c r="AE2566" s="41"/>
      <c r="AF2566" s="41" t="s">
        <v>143</v>
      </c>
      <c r="AG2566" s="41"/>
      <c r="AH2566" s="41"/>
      <c r="AI2566" s="229"/>
      <c r="AJ2566" s="218">
        <f t="shared" si="215"/>
        <v>1</v>
      </c>
      <c r="AK2566" s="84">
        <f t="shared" si="217"/>
        <v>1</v>
      </c>
    </row>
    <row r="2567" spans="1:37" s="84" customFormat="1" ht="16.5">
      <c r="A2567" s="229"/>
      <c r="B2567" s="41">
        <f t="shared" si="216"/>
        <v>2565</v>
      </c>
      <c r="C2567" s="210" t="s">
        <v>3484</v>
      </c>
      <c r="D2567" s="158" t="s">
        <v>3542</v>
      </c>
      <c r="E2567" s="335"/>
      <c r="F2567" s="158" t="s">
        <v>1921</v>
      </c>
      <c r="G2567" s="210" t="s">
        <v>8869</v>
      </c>
      <c r="H2567" s="210" t="s">
        <v>949</v>
      </c>
      <c r="I2567" s="210" t="s">
        <v>949</v>
      </c>
      <c r="J2567" s="210" t="s">
        <v>949</v>
      </c>
      <c r="K2567" s="210" t="s">
        <v>949</v>
      </c>
      <c r="L2567" s="210" t="s">
        <v>8870</v>
      </c>
      <c r="M2567" s="210" t="s">
        <v>995</v>
      </c>
      <c r="N2567" s="158" t="s">
        <v>2610</v>
      </c>
      <c r="O2567" s="158" t="s">
        <v>2611</v>
      </c>
      <c r="P2567" s="158" t="s">
        <v>2612</v>
      </c>
      <c r="Q2567" s="158"/>
      <c r="R2567" s="210" t="s">
        <v>1554</v>
      </c>
      <c r="S2567" s="229"/>
      <c r="T2567" s="229"/>
      <c r="U2567" s="229"/>
      <c r="V2567" s="229"/>
      <c r="W2567" s="229"/>
      <c r="X2567" s="229"/>
      <c r="Y2567" s="229"/>
      <c r="Z2567" s="229"/>
      <c r="AA2567" s="229"/>
      <c r="AB2567" s="229"/>
      <c r="AC2567" s="229"/>
      <c r="AD2567" s="229"/>
      <c r="AE2567" s="229"/>
      <c r="AF2567" s="41" t="s">
        <v>143</v>
      </c>
      <c r="AG2567" s="229"/>
      <c r="AH2567" s="229"/>
      <c r="AI2567" s="229"/>
      <c r="AJ2567" s="218">
        <f t="shared" si="215"/>
        <v>1</v>
      </c>
      <c r="AK2567" s="84">
        <f t="shared" si="217"/>
        <v>1</v>
      </c>
    </row>
    <row r="2568" spans="1:37" s="84" customFormat="1" ht="16.5">
      <c r="A2568" s="41"/>
      <c r="B2568" s="41">
        <f t="shared" si="216"/>
        <v>2566</v>
      </c>
      <c r="C2568" s="41" t="s">
        <v>3484</v>
      </c>
      <c r="D2568" s="158" t="s">
        <v>8871</v>
      </c>
      <c r="E2568" s="335"/>
      <c r="F2568" s="158" t="str">
        <f>MID(D2568,4,1)</f>
        <v>R</v>
      </c>
      <c r="G2568" s="41" t="s">
        <v>3545</v>
      </c>
      <c r="H2568" s="158" t="s">
        <v>949</v>
      </c>
      <c r="I2568" s="158" t="s">
        <v>3517</v>
      </c>
      <c r="J2568" s="158" t="s">
        <v>949</v>
      </c>
      <c r="K2568" s="41" t="s">
        <v>949</v>
      </c>
      <c r="L2568" s="41" t="s">
        <v>3518</v>
      </c>
      <c r="M2568" s="41" t="s">
        <v>3193</v>
      </c>
      <c r="N2568" s="158" t="s">
        <v>2610</v>
      </c>
      <c r="O2568" s="158" t="s">
        <v>2611</v>
      </c>
      <c r="P2568" s="158" t="s">
        <v>2612</v>
      </c>
      <c r="Q2568" s="158" t="s">
        <v>949</v>
      </c>
      <c r="R2568" s="41" t="s">
        <v>2613</v>
      </c>
      <c r="S2568" s="41" t="s">
        <v>2614</v>
      </c>
      <c r="T2568" s="789" t="s">
        <v>2425</v>
      </c>
      <c r="U2568" s="41"/>
      <c r="V2568" s="41"/>
      <c r="W2568" s="41"/>
      <c r="X2568" s="41"/>
      <c r="Y2568" s="41"/>
      <c r="Z2568" s="41"/>
      <c r="AA2568" s="41"/>
      <c r="AB2568" s="41"/>
      <c r="AC2568" s="41"/>
      <c r="AD2568" s="41"/>
      <c r="AE2568" s="41"/>
      <c r="AF2568" s="41" t="s">
        <v>143</v>
      </c>
      <c r="AG2568" s="41"/>
      <c r="AH2568" s="41"/>
      <c r="AI2568" s="229"/>
      <c r="AJ2568" s="218">
        <f t="shared" si="215"/>
        <v>1</v>
      </c>
      <c r="AK2568" s="84">
        <f t="shared" si="217"/>
        <v>1</v>
      </c>
    </row>
    <row r="2569" spans="1:37" s="84" customFormat="1" ht="16.5">
      <c r="A2569" s="41"/>
      <c r="B2569" s="41">
        <f t="shared" si="216"/>
        <v>2567</v>
      </c>
      <c r="C2569" s="41" t="s">
        <v>3484</v>
      </c>
      <c r="D2569" s="158" t="s">
        <v>8872</v>
      </c>
      <c r="E2569" s="335"/>
      <c r="F2569" s="158" t="str">
        <f>MID(D2569,4,1)</f>
        <v>R</v>
      </c>
      <c r="G2569" s="41" t="s">
        <v>3545</v>
      </c>
      <c r="H2569" s="158" t="s">
        <v>949</v>
      </c>
      <c r="I2569" s="158" t="s">
        <v>3517</v>
      </c>
      <c r="J2569" s="158" t="s">
        <v>949</v>
      </c>
      <c r="K2569" s="41" t="s">
        <v>949</v>
      </c>
      <c r="L2569" s="41" t="s">
        <v>3518</v>
      </c>
      <c r="M2569" s="41" t="s">
        <v>3193</v>
      </c>
      <c r="N2569" s="158" t="s">
        <v>2610</v>
      </c>
      <c r="O2569" s="158" t="s">
        <v>2611</v>
      </c>
      <c r="P2569" s="158" t="s">
        <v>2612</v>
      </c>
      <c r="Q2569" s="158" t="s">
        <v>949</v>
      </c>
      <c r="R2569" s="41" t="s">
        <v>2613</v>
      </c>
      <c r="S2569" s="41" t="s">
        <v>2614</v>
      </c>
      <c r="T2569" s="789" t="s">
        <v>2425</v>
      </c>
      <c r="U2569" s="41"/>
      <c r="V2569" s="41"/>
      <c r="W2569" s="41"/>
      <c r="X2569" s="41"/>
      <c r="Y2569" s="41"/>
      <c r="Z2569" s="41"/>
      <c r="AA2569" s="41"/>
      <c r="AB2569" s="41"/>
      <c r="AC2569" s="41"/>
      <c r="AD2569" s="41"/>
      <c r="AE2569" s="41"/>
      <c r="AF2569" s="41" t="s">
        <v>143</v>
      </c>
      <c r="AG2569" s="41"/>
      <c r="AH2569" s="41"/>
      <c r="AI2569" s="229"/>
      <c r="AJ2569" s="218">
        <f t="shared" si="215"/>
        <v>1</v>
      </c>
      <c r="AK2569" s="84">
        <f t="shared" si="217"/>
        <v>1</v>
      </c>
    </row>
    <row r="2570" spans="1:37" s="84" customFormat="1" ht="16.5">
      <c r="A2570" s="229"/>
      <c r="B2570" s="41">
        <f t="shared" si="216"/>
        <v>2568</v>
      </c>
      <c r="C2570" s="210" t="s">
        <v>466</v>
      </c>
      <c r="D2570" s="248" t="s">
        <v>2379</v>
      </c>
      <c r="E2570" s="158"/>
      <c r="F2570" s="158" t="s">
        <v>947</v>
      </c>
      <c r="G2570" s="300" t="s">
        <v>6778</v>
      </c>
      <c r="H2570" s="300" t="s">
        <v>949</v>
      </c>
      <c r="I2570" s="300" t="s">
        <v>949</v>
      </c>
      <c r="J2570" s="300" t="s">
        <v>949</v>
      </c>
      <c r="K2570" s="300" t="s">
        <v>949</v>
      </c>
      <c r="L2570" s="300" t="s">
        <v>949</v>
      </c>
      <c r="M2570" s="300" t="s">
        <v>949</v>
      </c>
      <c r="N2570" s="247" t="s">
        <v>949</v>
      </c>
      <c r="O2570" s="247" t="s">
        <v>949</v>
      </c>
      <c r="P2570" s="247" t="s">
        <v>949</v>
      </c>
      <c r="Q2570" s="247" t="s">
        <v>949</v>
      </c>
      <c r="R2570" s="300" t="s">
        <v>949</v>
      </c>
      <c r="S2570" s="229"/>
      <c r="T2570" s="229"/>
      <c r="U2570" s="229"/>
      <c r="V2570" s="229"/>
      <c r="W2570" s="229"/>
      <c r="X2570" s="229"/>
      <c r="Y2570" s="229"/>
      <c r="Z2570" s="229"/>
      <c r="AA2570" s="229"/>
      <c r="AB2570" s="229"/>
      <c r="AC2570" s="229"/>
      <c r="AD2570" s="229"/>
      <c r="AE2570" s="229"/>
      <c r="AF2570" s="229"/>
      <c r="AG2570" s="229"/>
      <c r="AH2570" s="229"/>
      <c r="AI2570" s="229"/>
      <c r="AJ2570" s="218">
        <f t="shared" si="215"/>
        <v>1</v>
      </c>
      <c r="AK2570" s="84">
        <f t="shared" si="217"/>
        <v>1</v>
      </c>
    </row>
    <row r="2571" spans="1:37" s="84" customFormat="1" ht="16.5">
      <c r="A2571" s="229"/>
      <c r="B2571" s="41">
        <f t="shared" si="216"/>
        <v>2569</v>
      </c>
      <c r="C2571" s="210" t="s">
        <v>466</v>
      </c>
      <c r="D2571" s="248" t="s">
        <v>2388</v>
      </c>
      <c r="E2571" s="158"/>
      <c r="F2571" s="158" t="s">
        <v>947</v>
      </c>
      <c r="G2571" s="300" t="s">
        <v>8873</v>
      </c>
      <c r="H2571" s="300" t="s">
        <v>949</v>
      </c>
      <c r="I2571" s="300" t="s">
        <v>949</v>
      </c>
      <c r="J2571" s="300" t="s">
        <v>949</v>
      </c>
      <c r="K2571" s="300" t="s">
        <v>949</v>
      </c>
      <c r="L2571" s="300" t="s">
        <v>949</v>
      </c>
      <c r="M2571" s="300" t="s">
        <v>949</v>
      </c>
      <c r="N2571" s="247" t="s">
        <v>949</v>
      </c>
      <c r="O2571" s="247" t="s">
        <v>949</v>
      </c>
      <c r="P2571" s="247" t="s">
        <v>949</v>
      </c>
      <c r="Q2571" s="247" t="s">
        <v>949</v>
      </c>
      <c r="R2571" s="300" t="s">
        <v>949</v>
      </c>
      <c r="S2571" s="229"/>
      <c r="T2571" s="229"/>
      <c r="U2571" s="229"/>
      <c r="V2571" s="229"/>
      <c r="W2571" s="229"/>
      <c r="X2571" s="229"/>
      <c r="Y2571" s="229"/>
      <c r="Z2571" s="229"/>
      <c r="AA2571" s="229"/>
      <c r="AB2571" s="229"/>
      <c r="AC2571" s="229"/>
      <c r="AD2571" s="229"/>
      <c r="AE2571" s="229"/>
      <c r="AF2571" s="229"/>
      <c r="AG2571" s="229"/>
      <c r="AH2571" s="229"/>
      <c r="AI2571" s="229"/>
      <c r="AJ2571" s="218">
        <f t="shared" si="215"/>
        <v>1</v>
      </c>
      <c r="AK2571" s="84">
        <f t="shared" si="217"/>
        <v>1</v>
      </c>
    </row>
    <row r="2572" spans="1:37" s="84" customFormat="1" ht="16.5">
      <c r="A2572" s="229"/>
      <c r="B2572" s="41">
        <f t="shared" si="216"/>
        <v>2570</v>
      </c>
      <c r="C2572" s="210" t="s">
        <v>466</v>
      </c>
      <c r="D2572" s="248" t="s">
        <v>2432</v>
      </c>
      <c r="E2572" s="158"/>
      <c r="F2572" s="158" t="s">
        <v>947</v>
      </c>
      <c r="G2572" s="300" t="s">
        <v>8874</v>
      </c>
      <c r="H2572" s="300" t="s">
        <v>949</v>
      </c>
      <c r="I2572" s="300" t="s">
        <v>949</v>
      </c>
      <c r="J2572" s="300" t="s">
        <v>949</v>
      </c>
      <c r="K2572" s="300" t="s">
        <v>949</v>
      </c>
      <c r="L2572" s="300" t="s">
        <v>949</v>
      </c>
      <c r="M2572" s="300" t="s">
        <v>949</v>
      </c>
      <c r="N2572" s="247" t="s">
        <v>949</v>
      </c>
      <c r="O2572" s="247" t="s">
        <v>949</v>
      </c>
      <c r="P2572" s="247" t="s">
        <v>949</v>
      </c>
      <c r="Q2572" s="247" t="s">
        <v>949</v>
      </c>
      <c r="R2572" s="300" t="s">
        <v>949</v>
      </c>
      <c r="S2572" s="229"/>
      <c r="T2572" s="229"/>
      <c r="U2572" s="229"/>
      <c r="V2572" s="229"/>
      <c r="W2572" s="229"/>
      <c r="X2572" s="229"/>
      <c r="Y2572" s="229"/>
      <c r="Z2572" s="229"/>
      <c r="AA2572" s="229"/>
      <c r="AB2572" s="229"/>
      <c r="AC2572" s="229"/>
      <c r="AD2572" s="229"/>
      <c r="AE2572" s="229"/>
      <c r="AF2572" s="229"/>
      <c r="AG2572" s="229"/>
      <c r="AH2572" s="229"/>
      <c r="AI2572" s="229"/>
      <c r="AJ2572" s="218">
        <f t="shared" si="215"/>
        <v>1</v>
      </c>
      <c r="AK2572" s="84">
        <f t="shared" si="217"/>
        <v>1</v>
      </c>
    </row>
    <row r="2573" spans="1:37" s="84" customFormat="1" ht="16.5">
      <c r="A2573" s="229"/>
      <c r="B2573" s="41">
        <f t="shared" si="216"/>
        <v>2571</v>
      </c>
      <c r="C2573" s="281" t="s">
        <v>466</v>
      </c>
      <c r="D2573" s="291" t="s">
        <v>2519</v>
      </c>
      <c r="E2573" s="291"/>
      <c r="F2573" s="291" t="str">
        <f>MID(D2573,4,1)</f>
        <v>X</v>
      </c>
      <c r="G2573" s="281" t="s">
        <v>2521</v>
      </c>
      <c r="H2573" s="247" t="s">
        <v>949</v>
      </c>
      <c r="I2573" s="247" t="s">
        <v>949</v>
      </c>
      <c r="J2573" s="247" t="s">
        <v>949</v>
      </c>
      <c r="K2573" s="220" t="s">
        <v>949</v>
      </c>
      <c r="L2573" s="220" t="s">
        <v>949</v>
      </c>
      <c r="M2573" s="220" t="s">
        <v>949</v>
      </c>
      <c r="N2573" s="247" t="s">
        <v>949</v>
      </c>
      <c r="O2573" s="247" t="s">
        <v>949</v>
      </c>
      <c r="P2573" s="247" t="s">
        <v>949</v>
      </c>
      <c r="Q2573" s="247" t="s">
        <v>949</v>
      </c>
      <c r="R2573" s="221" t="s">
        <v>949</v>
      </c>
      <c r="S2573" s="41" t="s">
        <v>949</v>
      </c>
      <c r="T2573" s="41" t="s">
        <v>949</v>
      </c>
      <c r="U2573" s="229"/>
      <c r="V2573" s="229"/>
      <c r="W2573" s="229"/>
      <c r="X2573" s="229"/>
      <c r="Y2573" s="229"/>
      <c r="Z2573" s="229"/>
      <c r="AA2573" s="229"/>
      <c r="AB2573" s="229"/>
      <c r="AC2573" s="229"/>
      <c r="AD2573" s="229"/>
      <c r="AE2573" s="229"/>
      <c r="AF2573" s="229"/>
      <c r="AG2573" s="229"/>
      <c r="AH2573" s="229"/>
      <c r="AI2573" s="229"/>
      <c r="AJ2573" s="218">
        <f t="shared" si="215"/>
        <v>2</v>
      </c>
      <c r="AK2573" s="84">
        <f t="shared" si="217"/>
        <v>1</v>
      </c>
    </row>
    <row r="2574" spans="1:37" s="84" customFormat="1" ht="16.5">
      <c r="A2574" s="229"/>
      <c r="B2574" s="41">
        <f t="shared" si="216"/>
        <v>2572</v>
      </c>
      <c r="C2574" s="210" t="s">
        <v>466</v>
      </c>
      <c r="D2574" s="248" t="s">
        <v>2560</v>
      </c>
      <c r="E2574" s="158"/>
      <c r="F2574" s="158" t="s">
        <v>947</v>
      </c>
      <c r="G2574" s="220" t="s">
        <v>8875</v>
      </c>
      <c r="H2574" s="300" t="s">
        <v>949</v>
      </c>
      <c r="I2574" s="300" t="s">
        <v>949</v>
      </c>
      <c r="J2574" s="300" t="s">
        <v>949</v>
      </c>
      <c r="K2574" s="300" t="s">
        <v>949</v>
      </c>
      <c r="L2574" s="300" t="s">
        <v>949</v>
      </c>
      <c r="M2574" s="300" t="s">
        <v>949</v>
      </c>
      <c r="N2574" s="247" t="s">
        <v>949</v>
      </c>
      <c r="O2574" s="247" t="s">
        <v>949</v>
      </c>
      <c r="P2574" s="247" t="s">
        <v>949</v>
      </c>
      <c r="Q2574" s="247" t="s">
        <v>949</v>
      </c>
      <c r="R2574" s="300" t="s">
        <v>949</v>
      </c>
      <c r="S2574" s="229"/>
      <c r="T2574" s="229"/>
      <c r="U2574" s="229"/>
      <c r="V2574" s="229"/>
      <c r="W2574" s="229"/>
      <c r="X2574" s="229"/>
      <c r="Y2574" s="229"/>
      <c r="Z2574" s="229"/>
      <c r="AA2574" s="229"/>
      <c r="AB2574" s="229"/>
      <c r="AC2574" s="229"/>
      <c r="AD2574" s="229"/>
      <c r="AE2574" s="229"/>
      <c r="AF2574" s="229"/>
      <c r="AG2574" s="229"/>
      <c r="AH2574" s="215" t="s">
        <v>8875</v>
      </c>
      <c r="AI2574" s="229"/>
      <c r="AJ2574" s="218">
        <f t="shared" si="215"/>
        <v>1</v>
      </c>
      <c r="AK2574" s="84">
        <f t="shared" si="217"/>
        <v>1</v>
      </c>
    </row>
    <row r="2575" spans="1:37" s="84" customFormat="1" ht="16.5">
      <c r="A2575" s="229"/>
      <c r="B2575" s="41">
        <f t="shared" si="216"/>
        <v>2573</v>
      </c>
      <c r="C2575" s="281" t="s">
        <v>466</v>
      </c>
      <c r="D2575" s="291" t="s">
        <v>2587</v>
      </c>
      <c r="E2575" s="291"/>
      <c r="F2575" s="291" t="str">
        <f>MID(D2575,4,1)</f>
        <v>X</v>
      </c>
      <c r="G2575" s="281" t="s">
        <v>8876</v>
      </c>
      <c r="H2575" s="247" t="s">
        <v>949</v>
      </c>
      <c r="I2575" s="247" t="s">
        <v>949</v>
      </c>
      <c r="J2575" s="247" t="s">
        <v>949</v>
      </c>
      <c r="K2575" s="220" t="s">
        <v>949</v>
      </c>
      <c r="L2575" s="220" t="s">
        <v>949</v>
      </c>
      <c r="M2575" s="220" t="s">
        <v>949</v>
      </c>
      <c r="N2575" s="247" t="s">
        <v>949</v>
      </c>
      <c r="O2575" s="247" t="s">
        <v>949</v>
      </c>
      <c r="P2575" s="247" t="s">
        <v>949</v>
      </c>
      <c r="Q2575" s="247" t="s">
        <v>949</v>
      </c>
      <c r="R2575" s="221" t="s">
        <v>949</v>
      </c>
      <c r="S2575" s="41" t="s">
        <v>949</v>
      </c>
      <c r="T2575" s="41" t="s">
        <v>949</v>
      </c>
      <c r="U2575" s="229"/>
      <c r="V2575" s="229"/>
      <c r="W2575" s="229"/>
      <c r="X2575" s="229"/>
      <c r="Y2575" s="229"/>
      <c r="Z2575" s="229"/>
      <c r="AA2575" s="229"/>
      <c r="AB2575" s="229"/>
      <c r="AC2575" s="229"/>
      <c r="AD2575" s="229"/>
      <c r="AE2575" s="229"/>
      <c r="AF2575" s="229"/>
      <c r="AG2575" s="229"/>
      <c r="AH2575" s="229"/>
      <c r="AI2575" s="229"/>
      <c r="AJ2575" s="218">
        <f t="shared" si="215"/>
        <v>1</v>
      </c>
      <c r="AK2575" s="84">
        <f t="shared" si="217"/>
        <v>1</v>
      </c>
    </row>
    <row r="2576" spans="1:37" s="84" customFormat="1" ht="16.5">
      <c r="A2576" s="229"/>
      <c r="B2576" s="41">
        <f t="shared" si="216"/>
        <v>2574</v>
      </c>
      <c r="C2576" s="281" t="s">
        <v>466</v>
      </c>
      <c r="D2576" s="291" t="s">
        <v>2592</v>
      </c>
      <c r="E2576" s="291"/>
      <c r="F2576" s="291" t="str">
        <f>MID(D2576,4,1)</f>
        <v>X</v>
      </c>
      <c r="G2576" s="281" t="s">
        <v>8877</v>
      </c>
      <c r="H2576" s="247" t="s">
        <v>949</v>
      </c>
      <c r="I2576" s="247" t="s">
        <v>949</v>
      </c>
      <c r="J2576" s="247" t="s">
        <v>949</v>
      </c>
      <c r="K2576" s="220" t="s">
        <v>949</v>
      </c>
      <c r="L2576" s="220" t="s">
        <v>949</v>
      </c>
      <c r="M2576" s="220" t="s">
        <v>949</v>
      </c>
      <c r="N2576" s="247" t="s">
        <v>949</v>
      </c>
      <c r="O2576" s="247" t="s">
        <v>949</v>
      </c>
      <c r="P2576" s="247" t="s">
        <v>949</v>
      </c>
      <c r="Q2576" s="247" t="s">
        <v>949</v>
      </c>
      <c r="R2576" s="221" t="s">
        <v>949</v>
      </c>
      <c r="S2576" s="41" t="s">
        <v>949</v>
      </c>
      <c r="T2576" s="41" t="s">
        <v>949</v>
      </c>
      <c r="U2576" s="229"/>
      <c r="V2576" s="229"/>
      <c r="W2576" s="229"/>
      <c r="X2576" s="229"/>
      <c r="Y2576" s="229"/>
      <c r="Z2576" s="229"/>
      <c r="AA2576" s="229"/>
      <c r="AB2576" s="229"/>
      <c r="AC2576" s="229"/>
      <c r="AD2576" s="229"/>
      <c r="AE2576" s="229"/>
      <c r="AF2576" s="229"/>
      <c r="AG2576" s="229"/>
      <c r="AH2576" s="229"/>
      <c r="AI2576" s="229"/>
      <c r="AJ2576" s="218">
        <f t="shared" si="215"/>
        <v>1</v>
      </c>
      <c r="AK2576" s="84">
        <f t="shared" si="217"/>
        <v>1</v>
      </c>
    </row>
    <row r="2577" spans="1:37" s="84" customFormat="1" ht="16.5">
      <c r="A2577" s="229"/>
      <c r="B2577" s="41">
        <f t="shared" si="216"/>
        <v>2575</v>
      </c>
      <c r="C2577" s="281" t="s">
        <v>5032</v>
      </c>
      <c r="D2577" s="291" t="s">
        <v>6702</v>
      </c>
      <c r="E2577" s="291"/>
      <c r="F2577" s="291" t="str">
        <f>MID(D2577,4,1)</f>
        <v>X</v>
      </c>
      <c r="G2577" s="281" t="s">
        <v>6704</v>
      </c>
      <c r="H2577" s="247" t="s">
        <v>949</v>
      </c>
      <c r="I2577" s="247" t="s">
        <v>949</v>
      </c>
      <c r="J2577" s="247" t="s">
        <v>949</v>
      </c>
      <c r="K2577" s="220" t="s">
        <v>949</v>
      </c>
      <c r="L2577" s="220" t="s">
        <v>949</v>
      </c>
      <c r="M2577" s="220" t="s">
        <v>949</v>
      </c>
      <c r="N2577" s="247" t="s">
        <v>949</v>
      </c>
      <c r="O2577" s="247" t="s">
        <v>949</v>
      </c>
      <c r="P2577" s="247" t="s">
        <v>949</v>
      </c>
      <c r="Q2577" s="247" t="s">
        <v>949</v>
      </c>
      <c r="R2577" s="221" t="s">
        <v>949</v>
      </c>
      <c r="S2577" s="41" t="s">
        <v>949</v>
      </c>
      <c r="T2577" s="41" t="s">
        <v>949</v>
      </c>
      <c r="U2577" s="229"/>
      <c r="V2577" s="229"/>
      <c r="W2577" s="229"/>
      <c r="X2577" s="229"/>
      <c r="Y2577" s="229"/>
      <c r="Z2577" s="229"/>
      <c r="AA2577" s="229"/>
      <c r="AB2577" s="229"/>
      <c r="AC2577" s="229"/>
      <c r="AD2577" s="229"/>
      <c r="AE2577" s="229"/>
      <c r="AF2577" s="229"/>
      <c r="AG2577" s="229"/>
      <c r="AH2577" s="229"/>
      <c r="AI2577" s="229"/>
      <c r="AJ2577" s="218">
        <f t="shared" si="215"/>
        <v>2</v>
      </c>
      <c r="AK2577" s="84">
        <f t="shared" si="217"/>
        <v>1</v>
      </c>
    </row>
    <row r="2578" spans="1:37" s="84" customFormat="1" ht="16.5">
      <c r="A2578" s="229"/>
      <c r="B2578" s="41">
        <f t="shared" si="216"/>
        <v>2576</v>
      </c>
      <c r="C2578" s="210" t="s">
        <v>5456</v>
      </c>
      <c r="D2578" s="158" t="s">
        <v>8878</v>
      </c>
      <c r="E2578" s="158"/>
      <c r="F2578" s="158" t="s">
        <v>1244</v>
      </c>
      <c r="G2578" s="210" t="s">
        <v>8879</v>
      </c>
      <c r="H2578" s="210">
        <v>98595.96</v>
      </c>
      <c r="I2578" s="210" t="s">
        <v>949</v>
      </c>
      <c r="J2578" s="210" t="s">
        <v>949</v>
      </c>
      <c r="K2578" s="210" t="s">
        <v>949</v>
      </c>
      <c r="L2578" s="210" t="s">
        <v>8880</v>
      </c>
      <c r="M2578" s="210" t="s">
        <v>949</v>
      </c>
      <c r="N2578" s="158" t="s">
        <v>949</v>
      </c>
      <c r="O2578" s="158" t="s">
        <v>949</v>
      </c>
      <c r="P2578" s="158" t="s">
        <v>949</v>
      </c>
      <c r="Q2578" s="158"/>
      <c r="R2578" s="158" t="s">
        <v>986</v>
      </c>
      <c r="S2578" s="251"/>
      <c r="T2578" s="229"/>
      <c r="U2578" s="229"/>
      <c r="V2578" s="229"/>
      <c r="W2578" s="229"/>
      <c r="X2578" s="229"/>
      <c r="Y2578" s="229"/>
      <c r="Z2578" s="229"/>
      <c r="AA2578" s="229"/>
      <c r="AB2578" s="229"/>
      <c r="AC2578" s="229"/>
      <c r="AD2578" s="229"/>
      <c r="AE2578" s="229"/>
      <c r="AF2578" s="229"/>
      <c r="AG2578" s="229"/>
      <c r="AH2578" s="229"/>
      <c r="AI2578" s="229"/>
      <c r="AJ2578" s="218">
        <f t="shared" si="215"/>
        <v>1</v>
      </c>
      <c r="AK2578" s="84">
        <f t="shared" si="217"/>
        <v>1</v>
      </c>
    </row>
    <row r="2579" spans="1:37" s="84" customFormat="1" ht="16.5">
      <c r="A2579" s="229"/>
      <c r="B2579" s="41">
        <f t="shared" si="216"/>
        <v>2577</v>
      </c>
      <c r="C2579" s="210" t="s">
        <v>5456</v>
      </c>
      <c r="D2579" s="158" t="s">
        <v>8881</v>
      </c>
      <c r="E2579" s="158"/>
      <c r="F2579" s="158" t="s">
        <v>1244</v>
      </c>
      <c r="G2579" s="210" t="s">
        <v>8882</v>
      </c>
      <c r="H2579" s="210">
        <v>98595.96</v>
      </c>
      <c r="I2579" s="210" t="s">
        <v>949</v>
      </c>
      <c r="J2579" s="210" t="s">
        <v>949</v>
      </c>
      <c r="K2579" s="210" t="s">
        <v>949</v>
      </c>
      <c r="L2579" s="210" t="s">
        <v>8880</v>
      </c>
      <c r="M2579" s="210" t="s">
        <v>949</v>
      </c>
      <c r="N2579" s="158" t="s">
        <v>949</v>
      </c>
      <c r="O2579" s="158" t="s">
        <v>949</v>
      </c>
      <c r="P2579" s="158" t="s">
        <v>949</v>
      </c>
      <c r="Q2579" s="158"/>
      <c r="R2579" s="158" t="s">
        <v>986</v>
      </c>
      <c r="S2579" s="251"/>
      <c r="T2579" s="229"/>
      <c r="U2579" s="229"/>
      <c r="V2579" s="229"/>
      <c r="W2579" s="229"/>
      <c r="X2579" s="229"/>
      <c r="Y2579" s="229"/>
      <c r="Z2579" s="229"/>
      <c r="AA2579" s="229"/>
      <c r="AB2579" s="229"/>
      <c r="AC2579" s="229"/>
      <c r="AD2579" s="229"/>
      <c r="AE2579" s="229"/>
      <c r="AF2579" s="229"/>
      <c r="AG2579" s="229"/>
      <c r="AH2579" s="229"/>
      <c r="AI2579" s="229"/>
      <c r="AJ2579" s="218">
        <f t="shared" si="215"/>
        <v>1</v>
      </c>
      <c r="AK2579" s="84">
        <f t="shared" si="217"/>
        <v>1</v>
      </c>
    </row>
    <row r="2580" spans="1:37" s="84" customFormat="1" ht="16.5">
      <c r="A2580" s="229"/>
      <c r="B2580" s="41">
        <f t="shared" si="216"/>
        <v>2578</v>
      </c>
      <c r="C2580" s="210" t="s">
        <v>5456</v>
      </c>
      <c r="D2580" s="158" t="s">
        <v>8883</v>
      </c>
      <c r="E2580" s="158"/>
      <c r="F2580" s="158" t="s">
        <v>1244</v>
      </c>
      <c r="G2580" s="210" t="s">
        <v>6208</v>
      </c>
      <c r="H2580" s="210">
        <v>60019.56</v>
      </c>
      <c r="I2580" s="210" t="s">
        <v>949</v>
      </c>
      <c r="J2580" s="210" t="s">
        <v>949</v>
      </c>
      <c r="K2580" s="210" t="s">
        <v>949</v>
      </c>
      <c r="L2580" s="210" t="s">
        <v>1333</v>
      </c>
      <c r="M2580" s="210" t="s">
        <v>949</v>
      </c>
      <c r="N2580" s="158" t="s">
        <v>949</v>
      </c>
      <c r="O2580" s="158" t="s">
        <v>949</v>
      </c>
      <c r="P2580" s="158" t="s">
        <v>949</v>
      </c>
      <c r="Q2580" s="158"/>
      <c r="R2580" s="158" t="s">
        <v>1334</v>
      </c>
      <c r="S2580" s="229"/>
      <c r="T2580" s="229"/>
      <c r="U2580" s="229"/>
      <c r="V2580" s="229"/>
      <c r="W2580" s="229"/>
      <c r="X2580" s="229"/>
      <c r="Y2580" s="229"/>
      <c r="Z2580" s="229"/>
      <c r="AA2580" s="229"/>
      <c r="AB2580" s="229"/>
      <c r="AC2580" s="229"/>
      <c r="AD2580" s="229"/>
      <c r="AE2580" s="229"/>
      <c r="AF2580" s="229"/>
      <c r="AG2580" s="229"/>
      <c r="AH2580" s="229"/>
      <c r="AI2580" s="229"/>
      <c r="AJ2580" s="218">
        <f t="shared" si="215"/>
        <v>1</v>
      </c>
      <c r="AK2580" s="84">
        <f t="shared" si="217"/>
        <v>1</v>
      </c>
    </row>
    <row r="2581" spans="1:37" s="84" customFormat="1" ht="16.5">
      <c r="A2581" s="229"/>
      <c r="B2581" s="41">
        <f t="shared" si="216"/>
        <v>2579</v>
      </c>
      <c r="C2581" s="210" t="s">
        <v>5456</v>
      </c>
      <c r="D2581" s="158" t="s">
        <v>8884</v>
      </c>
      <c r="E2581" s="158"/>
      <c r="F2581" s="158" t="s">
        <v>1244</v>
      </c>
      <c r="G2581" s="210" t="s">
        <v>8885</v>
      </c>
      <c r="H2581" s="210">
        <v>98595.96</v>
      </c>
      <c r="I2581" s="210" t="s">
        <v>949</v>
      </c>
      <c r="J2581" s="210" t="s">
        <v>949</v>
      </c>
      <c r="K2581" s="210" t="s">
        <v>949</v>
      </c>
      <c r="L2581" s="210" t="s">
        <v>8880</v>
      </c>
      <c r="M2581" s="210" t="s">
        <v>949</v>
      </c>
      <c r="N2581" s="158" t="s">
        <v>949</v>
      </c>
      <c r="O2581" s="158" t="s">
        <v>949</v>
      </c>
      <c r="P2581" s="158" t="s">
        <v>949</v>
      </c>
      <c r="Q2581" s="158"/>
      <c r="R2581" s="158" t="s">
        <v>986</v>
      </c>
      <c r="S2581" s="251"/>
      <c r="T2581" s="229"/>
      <c r="U2581" s="229"/>
      <c r="V2581" s="229"/>
      <c r="W2581" s="229"/>
      <c r="X2581" s="229"/>
      <c r="Y2581" s="229"/>
      <c r="Z2581" s="229"/>
      <c r="AA2581" s="229"/>
      <c r="AB2581" s="229"/>
      <c r="AC2581" s="229"/>
      <c r="AD2581" s="229"/>
      <c r="AE2581" s="229"/>
      <c r="AF2581" s="229"/>
      <c r="AG2581" s="229"/>
      <c r="AH2581" s="229"/>
      <c r="AI2581" s="229"/>
      <c r="AJ2581" s="218">
        <f t="shared" si="215"/>
        <v>1</v>
      </c>
      <c r="AK2581" s="84">
        <f t="shared" si="217"/>
        <v>1</v>
      </c>
    </row>
    <row r="2582" spans="1:37" s="84" customFormat="1" ht="16.5">
      <c r="A2582" s="229"/>
      <c r="B2582" s="41">
        <f t="shared" si="216"/>
        <v>2580</v>
      </c>
      <c r="C2582" s="210" t="s">
        <v>5456</v>
      </c>
      <c r="D2582" s="158" t="s">
        <v>8886</v>
      </c>
      <c r="E2582" s="158"/>
      <c r="F2582" s="158" t="s">
        <v>1244</v>
      </c>
      <c r="G2582" s="210" t="s">
        <v>8887</v>
      </c>
      <c r="H2582" s="210">
        <v>98595.96</v>
      </c>
      <c r="I2582" s="210" t="s">
        <v>949</v>
      </c>
      <c r="J2582" s="210" t="s">
        <v>949</v>
      </c>
      <c r="K2582" s="210" t="s">
        <v>949</v>
      </c>
      <c r="L2582" s="210" t="s">
        <v>8880</v>
      </c>
      <c r="M2582" s="210" t="s">
        <v>949</v>
      </c>
      <c r="N2582" s="158" t="s">
        <v>949</v>
      </c>
      <c r="O2582" s="158" t="s">
        <v>949</v>
      </c>
      <c r="P2582" s="158" t="s">
        <v>949</v>
      </c>
      <c r="Q2582" s="158"/>
      <c r="R2582" s="158" t="s">
        <v>986</v>
      </c>
      <c r="S2582" s="251"/>
      <c r="T2582" s="229"/>
      <c r="U2582" s="229"/>
      <c r="V2582" s="229"/>
      <c r="W2582" s="229"/>
      <c r="X2582" s="229"/>
      <c r="Y2582" s="229"/>
      <c r="Z2582" s="229"/>
      <c r="AA2582" s="229"/>
      <c r="AB2582" s="229"/>
      <c r="AC2582" s="229"/>
      <c r="AD2582" s="229"/>
      <c r="AE2582" s="229"/>
      <c r="AF2582" s="229"/>
      <c r="AG2582" s="229"/>
      <c r="AH2582" s="229"/>
      <c r="AI2582" s="229"/>
      <c r="AJ2582" s="218">
        <f t="shared" si="215"/>
        <v>1</v>
      </c>
      <c r="AK2582" s="84">
        <f t="shared" si="217"/>
        <v>1</v>
      </c>
    </row>
    <row r="2583" spans="1:37" s="84" customFormat="1" ht="16.5">
      <c r="A2583" s="229"/>
      <c r="B2583" s="41">
        <f t="shared" si="216"/>
        <v>2581</v>
      </c>
      <c r="C2583" s="210" t="s">
        <v>5456</v>
      </c>
      <c r="D2583" s="158" t="s">
        <v>1384</v>
      </c>
      <c r="E2583" s="158"/>
      <c r="F2583" s="158" t="s">
        <v>1244</v>
      </c>
      <c r="G2583" s="210" t="s">
        <v>8888</v>
      </c>
      <c r="H2583" s="210" t="s">
        <v>949</v>
      </c>
      <c r="I2583" s="210" t="s">
        <v>949</v>
      </c>
      <c r="J2583" s="210" t="s">
        <v>949</v>
      </c>
      <c r="K2583" s="210" t="s">
        <v>949</v>
      </c>
      <c r="L2583" s="210" t="s">
        <v>949</v>
      </c>
      <c r="M2583" s="210" t="s">
        <v>949</v>
      </c>
      <c r="N2583" s="158" t="s">
        <v>949</v>
      </c>
      <c r="O2583" s="158" t="s">
        <v>949</v>
      </c>
      <c r="P2583" s="158" t="s">
        <v>949</v>
      </c>
      <c r="Q2583" s="158"/>
      <c r="R2583" s="158" t="s">
        <v>1372</v>
      </c>
      <c r="S2583" s="229"/>
      <c r="T2583" s="229"/>
      <c r="U2583" s="229"/>
      <c r="V2583" s="229"/>
      <c r="W2583" s="229"/>
      <c r="X2583" s="229"/>
      <c r="Y2583" s="229"/>
      <c r="Z2583" s="229"/>
      <c r="AA2583" s="229"/>
      <c r="AB2583" s="229"/>
      <c r="AC2583" s="229"/>
      <c r="AD2583" s="229"/>
      <c r="AE2583" s="229"/>
      <c r="AF2583" s="229" t="s">
        <v>5453</v>
      </c>
      <c r="AG2583" s="229"/>
      <c r="AH2583" s="229"/>
      <c r="AI2583" s="229"/>
      <c r="AJ2583" s="218">
        <f t="shared" si="215"/>
        <v>1</v>
      </c>
      <c r="AK2583" s="84">
        <f t="shared" si="217"/>
        <v>1</v>
      </c>
    </row>
    <row r="2584" spans="1:37" s="84" customFormat="1" ht="16.5">
      <c r="A2584" s="229"/>
      <c r="B2584" s="41">
        <f t="shared" si="216"/>
        <v>2582</v>
      </c>
      <c r="C2584" s="210" t="s">
        <v>5456</v>
      </c>
      <c r="D2584" s="158" t="s">
        <v>1357</v>
      </c>
      <c r="E2584" s="158"/>
      <c r="F2584" s="158" t="s">
        <v>1244</v>
      </c>
      <c r="G2584" s="210" t="s">
        <v>8889</v>
      </c>
      <c r="H2584" s="210" t="s">
        <v>949</v>
      </c>
      <c r="I2584" s="210" t="s">
        <v>949</v>
      </c>
      <c r="J2584" s="210" t="s">
        <v>949</v>
      </c>
      <c r="K2584" s="210" t="s">
        <v>949</v>
      </c>
      <c r="L2584" s="210" t="s">
        <v>949</v>
      </c>
      <c r="M2584" s="210" t="s">
        <v>949</v>
      </c>
      <c r="N2584" s="158" t="s">
        <v>949</v>
      </c>
      <c r="O2584" s="158" t="s">
        <v>949</v>
      </c>
      <c r="P2584" s="158" t="s">
        <v>949</v>
      </c>
      <c r="Q2584" s="158"/>
      <c r="R2584" s="158" t="s">
        <v>1372</v>
      </c>
      <c r="S2584" s="229"/>
      <c r="T2584" s="229"/>
      <c r="U2584" s="229"/>
      <c r="V2584" s="229"/>
      <c r="W2584" s="229"/>
      <c r="X2584" s="229"/>
      <c r="Y2584" s="229"/>
      <c r="Z2584" s="229"/>
      <c r="AA2584" s="229"/>
      <c r="AB2584" s="229"/>
      <c r="AC2584" s="229"/>
      <c r="AD2584" s="229"/>
      <c r="AE2584" s="229"/>
      <c r="AF2584" s="229"/>
      <c r="AG2584" s="229"/>
      <c r="AH2584" s="229"/>
      <c r="AI2584" s="229"/>
      <c r="AJ2584" s="218">
        <f t="shared" si="215"/>
        <v>1</v>
      </c>
      <c r="AK2584" s="84">
        <f t="shared" si="217"/>
        <v>1</v>
      </c>
    </row>
    <row r="2585" spans="1:37" s="84" customFormat="1" ht="16.5">
      <c r="A2585" s="229"/>
      <c r="B2585" s="41">
        <f t="shared" si="216"/>
        <v>2583</v>
      </c>
      <c r="C2585" s="210" t="s">
        <v>5456</v>
      </c>
      <c r="D2585" s="158" t="s">
        <v>8890</v>
      </c>
      <c r="E2585" s="158"/>
      <c r="F2585" s="158" t="s">
        <v>1244</v>
      </c>
      <c r="G2585" s="210" t="s">
        <v>8891</v>
      </c>
      <c r="H2585" s="210" t="s">
        <v>949</v>
      </c>
      <c r="I2585" s="210" t="s">
        <v>949</v>
      </c>
      <c r="J2585" s="210" t="s">
        <v>949</v>
      </c>
      <c r="K2585" s="210" t="s">
        <v>949</v>
      </c>
      <c r="L2585" s="210" t="s">
        <v>949</v>
      </c>
      <c r="M2585" s="210" t="s">
        <v>949</v>
      </c>
      <c r="N2585" s="158" t="s">
        <v>949</v>
      </c>
      <c r="O2585" s="158" t="s">
        <v>949</v>
      </c>
      <c r="P2585" s="158" t="s">
        <v>949</v>
      </c>
      <c r="Q2585" s="158"/>
      <c r="R2585" s="158" t="s">
        <v>1372</v>
      </c>
      <c r="S2585" s="229"/>
      <c r="T2585" s="229"/>
      <c r="U2585" s="229"/>
      <c r="V2585" s="229"/>
      <c r="W2585" s="229"/>
      <c r="X2585" s="229"/>
      <c r="Y2585" s="229"/>
      <c r="Z2585" s="229"/>
      <c r="AA2585" s="229"/>
      <c r="AB2585" s="229"/>
      <c r="AC2585" s="229"/>
      <c r="AD2585" s="229"/>
      <c r="AE2585" s="229"/>
      <c r="AF2585" s="229"/>
      <c r="AG2585" s="229"/>
      <c r="AH2585" s="229"/>
      <c r="AI2585" s="229"/>
      <c r="AJ2585" s="218">
        <f t="shared" si="215"/>
        <v>1</v>
      </c>
      <c r="AK2585" s="84">
        <f t="shared" si="217"/>
        <v>1</v>
      </c>
    </row>
    <row r="2586" spans="1:37" s="84" customFormat="1" ht="16.5">
      <c r="A2586" s="229"/>
      <c r="B2586" s="41">
        <f t="shared" si="216"/>
        <v>2584</v>
      </c>
      <c r="C2586" s="210" t="s">
        <v>5456</v>
      </c>
      <c r="D2586" s="158" t="s">
        <v>1345</v>
      </c>
      <c r="E2586" s="158"/>
      <c r="F2586" s="158" t="s">
        <v>1244</v>
      </c>
      <c r="G2586" s="210" t="s">
        <v>8892</v>
      </c>
      <c r="H2586" s="210" t="s">
        <v>949</v>
      </c>
      <c r="I2586" s="210" t="s">
        <v>949</v>
      </c>
      <c r="J2586" s="210" t="s">
        <v>949</v>
      </c>
      <c r="K2586" s="210" t="s">
        <v>949</v>
      </c>
      <c r="L2586" s="210" t="s">
        <v>949</v>
      </c>
      <c r="M2586" s="210" t="s">
        <v>949</v>
      </c>
      <c r="N2586" s="158" t="s">
        <v>949</v>
      </c>
      <c r="O2586" s="158" t="s">
        <v>949</v>
      </c>
      <c r="P2586" s="158" t="s">
        <v>949</v>
      </c>
      <c r="Q2586" s="158"/>
      <c r="R2586" s="158" t="s">
        <v>1372</v>
      </c>
      <c r="S2586" s="229"/>
      <c r="T2586" s="229"/>
      <c r="U2586" s="229"/>
      <c r="V2586" s="229"/>
      <c r="W2586" s="229"/>
      <c r="X2586" s="229"/>
      <c r="Y2586" s="229"/>
      <c r="Z2586" s="229"/>
      <c r="AA2586" s="229"/>
      <c r="AB2586" s="229"/>
      <c r="AC2586" s="229"/>
      <c r="AD2586" s="229"/>
      <c r="AE2586" s="229"/>
      <c r="AF2586" s="229"/>
      <c r="AG2586" s="229"/>
      <c r="AH2586" s="229"/>
      <c r="AI2586" s="229"/>
      <c r="AJ2586" s="218">
        <f t="shared" si="215"/>
        <v>1</v>
      </c>
      <c r="AK2586" s="84">
        <f t="shared" si="217"/>
        <v>1</v>
      </c>
    </row>
    <row r="2587" spans="1:37" s="84" customFormat="1" ht="16.5">
      <c r="A2587" s="229"/>
      <c r="B2587" s="41">
        <f t="shared" si="216"/>
        <v>2585</v>
      </c>
      <c r="C2587" s="210" t="s">
        <v>278</v>
      </c>
      <c r="D2587" s="158" t="s">
        <v>1839</v>
      </c>
      <c r="E2587" s="158"/>
      <c r="F2587" s="158" t="s">
        <v>1244</v>
      </c>
      <c r="G2587" s="210" t="s">
        <v>8893</v>
      </c>
      <c r="H2587" s="210" t="s">
        <v>949</v>
      </c>
      <c r="I2587" s="210" t="s">
        <v>949</v>
      </c>
      <c r="J2587" s="210" t="s">
        <v>949</v>
      </c>
      <c r="K2587" s="210" t="s">
        <v>949</v>
      </c>
      <c r="L2587" s="210" t="s">
        <v>949</v>
      </c>
      <c r="M2587" s="210" t="s">
        <v>949</v>
      </c>
      <c r="N2587" s="158" t="s">
        <v>949</v>
      </c>
      <c r="O2587" s="158" t="s">
        <v>949</v>
      </c>
      <c r="P2587" s="158" t="s">
        <v>949</v>
      </c>
      <c r="Q2587" s="158"/>
      <c r="R2587" s="158" t="s">
        <v>1372</v>
      </c>
      <c r="S2587" s="229"/>
      <c r="T2587" s="229"/>
      <c r="U2587" s="229"/>
      <c r="V2587" s="229"/>
      <c r="W2587" s="229"/>
      <c r="X2587" s="229"/>
      <c r="Y2587" s="229"/>
      <c r="Z2587" s="229"/>
      <c r="AA2587" s="229"/>
      <c r="AB2587" s="229"/>
      <c r="AC2587" s="229"/>
      <c r="AD2587" s="229"/>
      <c r="AE2587" s="229"/>
      <c r="AF2587" s="229" t="s">
        <v>277</v>
      </c>
      <c r="AG2587" s="229"/>
      <c r="AH2587" s="229"/>
      <c r="AI2587" s="229"/>
      <c r="AJ2587" s="218">
        <f t="shared" si="215"/>
        <v>1</v>
      </c>
      <c r="AK2587" s="84">
        <f t="shared" si="217"/>
        <v>1</v>
      </c>
    </row>
    <row r="2588" spans="1:37" s="84" customFormat="1" ht="16.5">
      <c r="A2588" s="229"/>
      <c r="B2588" s="41">
        <f t="shared" si="216"/>
        <v>2586</v>
      </c>
      <c r="C2588" s="210" t="s">
        <v>5087</v>
      </c>
      <c r="D2588" s="158" t="s">
        <v>8894</v>
      </c>
      <c r="E2588" s="158"/>
      <c r="F2588" s="158" t="s">
        <v>1244</v>
      </c>
      <c r="G2588" s="210" t="s">
        <v>8895</v>
      </c>
      <c r="H2588" s="210" t="s">
        <v>949</v>
      </c>
      <c r="I2588" s="210" t="s">
        <v>949</v>
      </c>
      <c r="J2588" s="210" t="s">
        <v>949</v>
      </c>
      <c r="K2588" s="210" t="s">
        <v>949</v>
      </c>
      <c r="L2588" s="210" t="s">
        <v>949</v>
      </c>
      <c r="M2588" s="210" t="s">
        <v>949</v>
      </c>
      <c r="N2588" s="158" t="s">
        <v>949</v>
      </c>
      <c r="O2588" s="158" t="s">
        <v>949</v>
      </c>
      <c r="P2588" s="158" t="s">
        <v>949</v>
      </c>
      <c r="Q2588" s="158"/>
      <c r="R2588" s="210" t="s">
        <v>5147</v>
      </c>
      <c r="S2588" s="229"/>
      <c r="T2588" s="229"/>
      <c r="U2588" s="229"/>
      <c r="V2588" s="229"/>
      <c r="W2588" s="229"/>
      <c r="X2588" s="229"/>
      <c r="Y2588" s="229"/>
      <c r="Z2588" s="229"/>
      <c r="AA2588" s="229"/>
      <c r="AB2588" s="229"/>
      <c r="AC2588" s="229"/>
      <c r="AD2588" s="229"/>
      <c r="AE2588" s="229"/>
      <c r="AF2588" s="229" t="s">
        <v>223</v>
      </c>
      <c r="AG2588" s="229"/>
      <c r="AH2588" s="229"/>
      <c r="AI2588" s="229"/>
      <c r="AJ2588" s="218">
        <f t="shared" si="215"/>
        <v>1</v>
      </c>
      <c r="AK2588" s="84">
        <f t="shared" si="217"/>
        <v>1</v>
      </c>
    </row>
    <row r="2589" spans="1:37" s="84" customFormat="1" ht="16.5">
      <c r="A2589" s="229"/>
      <c r="B2589" s="41">
        <f t="shared" si="216"/>
        <v>2587</v>
      </c>
      <c r="C2589" s="210" t="s">
        <v>5087</v>
      </c>
      <c r="D2589" s="158" t="s">
        <v>8896</v>
      </c>
      <c r="E2589" s="158"/>
      <c r="F2589" s="158" t="s">
        <v>1244</v>
      </c>
      <c r="G2589" s="256" t="s">
        <v>8897</v>
      </c>
      <c r="H2589" s="210" t="s">
        <v>949</v>
      </c>
      <c r="I2589" s="210" t="s">
        <v>949</v>
      </c>
      <c r="J2589" s="210" t="s">
        <v>949</v>
      </c>
      <c r="K2589" s="210" t="s">
        <v>949</v>
      </c>
      <c r="L2589" s="210" t="s">
        <v>949</v>
      </c>
      <c r="M2589" s="210" t="s">
        <v>949</v>
      </c>
      <c r="N2589" s="158" t="s">
        <v>949</v>
      </c>
      <c r="O2589" s="158" t="s">
        <v>949</v>
      </c>
      <c r="P2589" s="158" t="s">
        <v>949</v>
      </c>
      <c r="Q2589" s="158"/>
      <c r="R2589" s="158" t="s">
        <v>1372</v>
      </c>
      <c r="S2589" s="229"/>
      <c r="T2589" s="229"/>
      <c r="U2589" s="229"/>
      <c r="V2589" s="229"/>
      <c r="W2589" s="229"/>
      <c r="X2589" s="229"/>
      <c r="Y2589" s="229"/>
      <c r="Z2589" s="229"/>
      <c r="AA2589" s="229"/>
      <c r="AB2589" s="229"/>
      <c r="AC2589" s="229"/>
      <c r="AD2589" s="229"/>
      <c r="AE2589" s="229"/>
      <c r="AF2589" s="229" t="s">
        <v>223</v>
      </c>
      <c r="AG2589" s="229"/>
      <c r="AH2589" s="229"/>
      <c r="AI2589" s="229"/>
      <c r="AJ2589" s="218">
        <f t="shared" si="215"/>
        <v>1</v>
      </c>
      <c r="AK2589" s="84">
        <f t="shared" si="217"/>
        <v>1</v>
      </c>
    </row>
    <row r="2590" spans="1:37" s="84" customFormat="1" ht="16.5">
      <c r="A2590" s="229"/>
      <c r="B2590" s="41">
        <f t="shared" si="216"/>
        <v>2588</v>
      </c>
      <c r="C2590" s="210" t="s">
        <v>5456</v>
      </c>
      <c r="D2590" s="248" t="s">
        <v>8898</v>
      </c>
      <c r="E2590" s="158"/>
      <c r="F2590" s="158" t="s">
        <v>947</v>
      </c>
      <c r="G2590" s="300" t="s">
        <v>8899</v>
      </c>
      <c r="H2590" s="300" t="s">
        <v>949</v>
      </c>
      <c r="I2590" s="300" t="s">
        <v>949</v>
      </c>
      <c r="J2590" s="300" t="s">
        <v>949</v>
      </c>
      <c r="K2590" s="300" t="s">
        <v>949</v>
      </c>
      <c r="L2590" s="300" t="s">
        <v>949</v>
      </c>
      <c r="M2590" s="300" t="s">
        <v>949</v>
      </c>
      <c r="N2590" s="247" t="s">
        <v>949</v>
      </c>
      <c r="O2590" s="247" t="s">
        <v>949</v>
      </c>
      <c r="P2590" s="247" t="s">
        <v>949</v>
      </c>
      <c r="Q2590" s="247" t="s">
        <v>949</v>
      </c>
      <c r="R2590" s="247" t="s">
        <v>949</v>
      </c>
      <c r="S2590" s="229"/>
      <c r="T2590" s="229"/>
      <c r="U2590" s="229"/>
      <c r="V2590" s="229"/>
      <c r="W2590" s="229"/>
      <c r="X2590" s="229"/>
      <c r="Y2590" s="229"/>
      <c r="Z2590" s="229"/>
      <c r="AA2590" s="229"/>
      <c r="AB2590" s="229"/>
      <c r="AC2590" s="229"/>
      <c r="AD2590" s="229"/>
      <c r="AE2590" s="229"/>
      <c r="AF2590" s="229"/>
      <c r="AG2590" s="229"/>
      <c r="AH2590" s="229"/>
      <c r="AI2590" s="229"/>
      <c r="AJ2590" s="218">
        <f t="shared" si="215"/>
        <v>1</v>
      </c>
      <c r="AK2590" s="84">
        <f t="shared" si="217"/>
        <v>1</v>
      </c>
    </row>
    <row r="2591" spans="1:37" s="84" customFormat="1" ht="16.5">
      <c r="A2591" s="229"/>
      <c r="B2591" s="41">
        <f t="shared" si="216"/>
        <v>2589</v>
      </c>
      <c r="C2591" s="210" t="s">
        <v>5456</v>
      </c>
      <c r="D2591" s="248" t="s">
        <v>8900</v>
      </c>
      <c r="E2591" s="158"/>
      <c r="F2591" s="158" t="s">
        <v>947</v>
      </c>
      <c r="G2591" s="300" t="s">
        <v>8901</v>
      </c>
      <c r="H2591" s="300" t="s">
        <v>949</v>
      </c>
      <c r="I2591" s="300" t="s">
        <v>949</v>
      </c>
      <c r="J2591" s="300" t="s">
        <v>949</v>
      </c>
      <c r="K2591" s="300" t="s">
        <v>949</v>
      </c>
      <c r="L2591" s="300" t="s">
        <v>949</v>
      </c>
      <c r="M2591" s="300" t="s">
        <v>949</v>
      </c>
      <c r="N2591" s="247" t="s">
        <v>949</v>
      </c>
      <c r="O2591" s="247" t="s">
        <v>949</v>
      </c>
      <c r="P2591" s="247" t="s">
        <v>949</v>
      </c>
      <c r="Q2591" s="247" t="s">
        <v>949</v>
      </c>
      <c r="R2591" s="247" t="s">
        <v>949</v>
      </c>
      <c r="S2591" s="229"/>
      <c r="T2591" s="229"/>
      <c r="U2591" s="229"/>
      <c r="V2591" s="229"/>
      <c r="W2591" s="229"/>
      <c r="X2591" s="229"/>
      <c r="Y2591" s="229"/>
      <c r="Z2591" s="229"/>
      <c r="AA2591" s="229"/>
      <c r="AB2591" s="229"/>
      <c r="AC2591" s="229"/>
      <c r="AD2591" s="229"/>
      <c r="AE2591" s="229"/>
      <c r="AF2591" s="229"/>
      <c r="AG2591" s="229"/>
      <c r="AH2591" s="229"/>
      <c r="AI2591" s="229"/>
      <c r="AJ2591" s="218">
        <f t="shared" si="215"/>
        <v>1</v>
      </c>
      <c r="AK2591" s="84">
        <f t="shared" si="217"/>
        <v>1</v>
      </c>
    </row>
    <row r="2592" spans="1:37" s="84" customFormat="1" ht="16.5">
      <c r="A2592" s="229"/>
      <c r="B2592" s="41">
        <f t="shared" si="216"/>
        <v>2590</v>
      </c>
      <c r="C2592" s="210" t="s">
        <v>5456</v>
      </c>
      <c r="D2592" s="248" t="s">
        <v>8902</v>
      </c>
      <c r="E2592" s="158"/>
      <c r="F2592" s="158" t="s">
        <v>947</v>
      </c>
      <c r="G2592" s="300" t="s">
        <v>8903</v>
      </c>
      <c r="H2592" s="300" t="s">
        <v>949</v>
      </c>
      <c r="I2592" s="300" t="s">
        <v>949</v>
      </c>
      <c r="J2592" s="300" t="s">
        <v>949</v>
      </c>
      <c r="K2592" s="300" t="s">
        <v>949</v>
      </c>
      <c r="L2592" s="300" t="s">
        <v>949</v>
      </c>
      <c r="M2592" s="300" t="s">
        <v>949</v>
      </c>
      <c r="N2592" s="247" t="s">
        <v>949</v>
      </c>
      <c r="O2592" s="247" t="s">
        <v>949</v>
      </c>
      <c r="P2592" s="247" t="s">
        <v>949</v>
      </c>
      <c r="Q2592" s="247" t="s">
        <v>949</v>
      </c>
      <c r="R2592" s="247" t="s">
        <v>949</v>
      </c>
      <c r="S2592" s="229"/>
      <c r="T2592" s="229"/>
      <c r="U2592" s="229"/>
      <c r="V2592" s="229"/>
      <c r="W2592" s="229"/>
      <c r="X2592" s="229"/>
      <c r="Y2592" s="229"/>
      <c r="Z2592" s="229"/>
      <c r="AA2592" s="229"/>
      <c r="AB2592" s="229"/>
      <c r="AC2592" s="229"/>
      <c r="AD2592" s="229"/>
      <c r="AE2592" s="229"/>
      <c r="AF2592" s="229"/>
      <c r="AG2592" s="229"/>
      <c r="AH2592" s="229"/>
      <c r="AI2592" s="229"/>
      <c r="AJ2592" s="218">
        <f t="shared" si="215"/>
        <v>1</v>
      </c>
      <c r="AK2592" s="84">
        <f t="shared" si="217"/>
        <v>1</v>
      </c>
    </row>
    <row r="2593" spans="1:37" s="84" customFormat="1" ht="16.5">
      <c r="A2593" s="229"/>
      <c r="B2593" s="41">
        <f t="shared" si="216"/>
        <v>2591</v>
      </c>
      <c r="C2593" s="210" t="s">
        <v>5456</v>
      </c>
      <c r="D2593" s="248" t="s">
        <v>1362</v>
      </c>
      <c r="E2593" s="158"/>
      <c r="F2593" s="158" t="s">
        <v>947</v>
      </c>
      <c r="G2593" s="300" t="s">
        <v>8904</v>
      </c>
      <c r="H2593" s="300" t="s">
        <v>949</v>
      </c>
      <c r="I2593" s="300" t="s">
        <v>949</v>
      </c>
      <c r="J2593" s="300" t="s">
        <v>949</v>
      </c>
      <c r="K2593" s="300" t="s">
        <v>949</v>
      </c>
      <c r="L2593" s="300" t="s">
        <v>949</v>
      </c>
      <c r="M2593" s="300" t="s">
        <v>949</v>
      </c>
      <c r="N2593" s="247" t="s">
        <v>949</v>
      </c>
      <c r="O2593" s="247" t="s">
        <v>949</v>
      </c>
      <c r="P2593" s="247" t="s">
        <v>949</v>
      </c>
      <c r="Q2593" s="247" t="s">
        <v>949</v>
      </c>
      <c r="R2593" s="247" t="s">
        <v>949</v>
      </c>
      <c r="S2593" s="229"/>
      <c r="T2593" s="229"/>
      <c r="U2593" s="229"/>
      <c r="V2593" s="229"/>
      <c r="W2593" s="229"/>
      <c r="X2593" s="229"/>
      <c r="Y2593" s="229"/>
      <c r="Z2593" s="229"/>
      <c r="AA2593" s="229"/>
      <c r="AB2593" s="229"/>
      <c r="AC2593" s="229"/>
      <c r="AD2593" s="229"/>
      <c r="AE2593" s="229"/>
      <c r="AF2593" s="229"/>
      <c r="AG2593" s="229"/>
      <c r="AH2593" s="229"/>
      <c r="AI2593" s="229"/>
      <c r="AJ2593" s="218">
        <f t="shared" si="215"/>
        <v>1</v>
      </c>
      <c r="AK2593" s="84">
        <f t="shared" si="217"/>
        <v>1</v>
      </c>
    </row>
    <row r="2594" spans="1:37" s="84" customFormat="1" ht="16.5">
      <c r="A2594" s="229"/>
      <c r="B2594" s="41">
        <f t="shared" si="216"/>
        <v>2592</v>
      </c>
      <c r="C2594" s="210" t="s">
        <v>5456</v>
      </c>
      <c r="D2594" s="248" t="s">
        <v>8905</v>
      </c>
      <c r="E2594" s="158"/>
      <c r="F2594" s="158" t="s">
        <v>947</v>
      </c>
      <c r="G2594" s="300" t="s">
        <v>8906</v>
      </c>
      <c r="H2594" s="300" t="s">
        <v>949</v>
      </c>
      <c r="I2594" s="300" t="s">
        <v>949</v>
      </c>
      <c r="J2594" s="300" t="s">
        <v>949</v>
      </c>
      <c r="K2594" s="300" t="s">
        <v>949</v>
      </c>
      <c r="L2594" s="300" t="s">
        <v>949</v>
      </c>
      <c r="M2594" s="300" t="s">
        <v>949</v>
      </c>
      <c r="N2594" s="247" t="s">
        <v>949</v>
      </c>
      <c r="O2594" s="247" t="s">
        <v>949</v>
      </c>
      <c r="P2594" s="247" t="s">
        <v>949</v>
      </c>
      <c r="Q2594" s="247" t="s">
        <v>949</v>
      </c>
      <c r="R2594" s="247" t="s">
        <v>949</v>
      </c>
      <c r="S2594" s="229"/>
      <c r="T2594" s="229"/>
      <c r="U2594" s="229"/>
      <c r="V2594" s="229"/>
      <c r="W2594" s="229"/>
      <c r="X2594" s="229"/>
      <c r="Y2594" s="229"/>
      <c r="Z2594" s="229"/>
      <c r="AA2594" s="229"/>
      <c r="AB2594" s="229"/>
      <c r="AC2594" s="229"/>
      <c r="AD2594" s="229"/>
      <c r="AE2594" s="229"/>
      <c r="AF2594" s="229"/>
      <c r="AG2594" s="229"/>
      <c r="AH2594" s="229"/>
      <c r="AI2594" s="229"/>
      <c r="AJ2594" s="218">
        <f t="shared" ref="AJ2594:AJ2657" si="218">COUNTIFS(D:D,D2594)</f>
        <v>1</v>
      </c>
      <c r="AK2594" s="84">
        <f t="shared" si="217"/>
        <v>1</v>
      </c>
    </row>
    <row r="2595" spans="1:37" s="84" customFormat="1" ht="16.5">
      <c r="A2595" s="229"/>
      <c r="B2595" s="41">
        <f t="shared" si="216"/>
        <v>2593</v>
      </c>
      <c r="C2595" s="210" t="s">
        <v>5456</v>
      </c>
      <c r="D2595" s="248" t="s">
        <v>8907</v>
      </c>
      <c r="E2595" s="158"/>
      <c r="F2595" s="158" t="s">
        <v>947</v>
      </c>
      <c r="G2595" s="300" t="s">
        <v>8899</v>
      </c>
      <c r="H2595" s="300" t="s">
        <v>949</v>
      </c>
      <c r="I2595" s="300" t="s">
        <v>949</v>
      </c>
      <c r="J2595" s="300" t="s">
        <v>949</v>
      </c>
      <c r="K2595" s="300" t="s">
        <v>949</v>
      </c>
      <c r="L2595" s="300" t="s">
        <v>949</v>
      </c>
      <c r="M2595" s="300" t="s">
        <v>949</v>
      </c>
      <c r="N2595" s="247" t="s">
        <v>949</v>
      </c>
      <c r="O2595" s="247" t="s">
        <v>949</v>
      </c>
      <c r="P2595" s="247" t="s">
        <v>949</v>
      </c>
      <c r="Q2595" s="247" t="s">
        <v>949</v>
      </c>
      <c r="R2595" s="247" t="s">
        <v>949</v>
      </c>
      <c r="S2595" s="229"/>
      <c r="T2595" s="229"/>
      <c r="U2595" s="229"/>
      <c r="V2595" s="229"/>
      <c r="W2595" s="229"/>
      <c r="X2595" s="229"/>
      <c r="Y2595" s="229"/>
      <c r="Z2595" s="229"/>
      <c r="AA2595" s="229"/>
      <c r="AB2595" s="229"/>
      <c r="AC2595" s="229"/>
      <c r="AD2595" s="229"/>
      <c r="AE2595" s="229"/>
      <c r="AF2595" s="229"/>
      <c r="AG2595" s="229"/>
      <c r="AH2595" s="229"/>
      <c r="AI2595" s="229"/>
      <c r="AJ2595" s="218">
        <f t="shared" si="218"/>
        <v>1</v>
      </c>
      <c r="AK2595" s="84">
        <f t="shared" si="217"/>
        <v>1</v>
      </c>
    </row>
    <row r="2596" spans="1:37" s="84" customFormat="1" ht="16.5">
      <c r="A2596" s="229"/>
      <c r="B2596" s="41">
        <f t="shared" si="216"/>
        <v>2594</v>
      </c>
      <c r="C2596" s="210" t="s">
        <v>5456</v>
      </c>
      <c r="D2596" s="248" t="s">
        <v>8908</v>
      </c>
      <c r="E2596" s="158"/>
      <c r="F2596" s="158" t="s">
        <v>947</v>
      </c>
      <c r="G2596" s="300" t="s">
        <v>8909</v>
      </c>
      <c r="H2596" s="300" t="s">
        <v>949</v>
      </c>
      <c r="I2596" s="300" t="s">
        <v>949</v>
      </c>
      <c r="J2596" s="300" t="s">
        <v>949</v>
      </c>
      <c r="K2596" s="300" t="s">
        <v>949</v>
      </c>
      <c r="L2596" s="300" t="s">
        <v>949</v>
      </c>
      <c r="M2596" s="300" t="s">
        <v>949</v>
      </c>
      <c r="N2596" s="247" t="s">
        <v>949</v>
      </c>
      <c r="O2596" s="247" t="s">
        <v>949</v>
      </c>
      <c r="P2596" s="247" t="s">
        <v>949</v>
      </c>
      <c r="Q2596" s="247" t="s">
        <v>949</v>
      </c>
      <c r="R2596" s="247" t="s">
        <v>949</v>
      </c>
      <c r="S2596" s="229"/>
      <c r="T2596" s="229"/>
      <c r="U2596" s="229"/>
      <c r="V2596" s="229"/>
      <c r="W2596" s="229"/>
      <c r="X2596" s="229"/>
      <c r="Y2596" s="229"/>
      <c r="Z2596" s="229"/>
      <c r="AA2596" s="229"/>
      <c r="AB2596" s="229"/>
      <c r="AC2596" s="229"/>
      <c r="AD2596" s="229"/>
      <c r="AE2596" s="229"/>
      <c r="AF2596" s="229"/>
      <c r="AG2596" s="229"/>
      <c r="AH2596" s="229"/>
      <c r="AI2596" s="229"/>
      <c r="AJ2596" s="218">
        <f t="shared" si="218"/>
        <v>1</v>
      </c>
      <c r="AK2596" s="84">
        <f t="shared" si="217"/>
        <v>1</v>
      </c>
    </row>
    <row r="2597" spans="1:37" s="84" customFormat="1" ht="16.5">
      <c r="A2597" s="229"/>
      <c r="B2597" s="41">
        <f t="shared" si="216"/>
        <v>2595</v>
      </c>
      <c r="C2597" s="210" t="s">
        <v>5456</v>
      </c>
      <c r="D2597" s="248" t="s">
        <v>8910</v>
      </c>
      <c r="E2597" s="158"/>
      <c r="F2597" s="158" t="s">
        <v>947</v>
      </c>
      <c r="G2597" s="300" t="s">
        <v>8899</v>
      </c>
      <c r="H2597" s="300" t="s">
        <v>949</v>
      </c>
      <c r="I2597" s="300" t="s">
        <v>949</v>
      </c>
      <c r="J2597" s="300" t="s">
        <v>949</v>
      </c>
      <c r="K2597" s="300" t="s">
        <v>949</v>
      </c>
      <c r="L2597" s="300" t="s">
        <v>949</v>
      </c>
      <c r="M2597" s="300" t="s">
        <v>949</v>
      </c>
      <c r="N2597" s="247" t="s">
        <v>949</v>
      </c>
      <c r="O2597" s="247" t="s">
        <v>949</v>
      </c>
      <c r="P2597" s="247" t="s">
        <v>949</v>
      </c>
      <c r="Q2597" s="247" t="s">
        <v>949</v>
      </c>
      <c r="R2597" s="247" t="s">
        <v>949</v>
      </c>
      <c r="S2597" s="229"/>
      <c r="T2597" s="229"/>
      <c r="U2597" s="229"/>
      <c r="V2597" s="229"/>
      <c r="W2597" s="229"/>
      <c r="X2597" s="229"/>
      <c r="Y2597" s="229"/>
      <c r="Z2597" s="229"/>
      <c r="AA2597" s="229"/>
      <c r="AB2597" s="229"/>
      <c r="AC2597" s="229"/>
      <c r="AD2597" s="229"/>
      <c r="AE2597" s="229"/>
      <c r="AF2597" s="229"/>
      <c r="AG2597" s="229"/>
      <c r="AH2597" s="229"/>
      <c r="AI2597" s="229"/>
      <c r="AJ2597" s="218">
        <f t="shared" si="218"/>
        <v>1</v>
      </c>
      <c r="AK2597" s="84">
        <f t="shared" si="217"/>
        <v>1</v>
      </c>
    </row>
    <row r="2598" spans="1:37" s="84" customFormat="1" ht="16.5">
      <c r="A2598" s="229"/>
      <c r="B2598" s="41">
        <f t="shared" si="216"/>
        <v>2596</v>
      </c>
      <c r="C2598" s="210" t="s">
        <v>5456</v>
      </c>
      <c r="D2598" s="248" t="s">
        <v>8911</v>
      </c>
      <c r="E2598" s="158"/>
      <c r="F2598" s="158" t="s">
        <v>947</v>
      </c>
      <c r="G2598" s="300" t="s">
        <v>8912</v>
      </c>
      <c r="H2598" s="300" t="s">
        <v>949</v>
      </c>
      <c r="I2598" s="300" t="s">
        <v>949</v>
      </c>
      <c r="J2598" s="300" t="s">
        <v>949</v>
      </c>
      <c r="K2598" s="300" t="s">
        <v>949</v>
      </c>
      <c r="L2598" s="300" t="s">
        <v>949</v>
      </c>
      <c r="M2598" s="300" t="s">
        <v>949</v>
      </c>
      <c r="N2598" s="247" t="s">
        <v>949</v>
      </c>
      <c r="O2598" s="247" t="s">
        <v>949</v>
      </c>
      <c r="P2598" s="247" t="s">
        <v>949</v>
      </c>
      <c r="Q2598" s="247" t="s">
        <v>949</v>
      </c>
      <c r="R2598" s="247" t="s">
        <v>949</v>
      </c>
      <c r="S2598" s="229"/>
      <c r="T2598" s="229"/>
      <c r="U2598" s="229"/>
      <c r="V2598" s="229"/>
      <c r="W2598" s="229"/>
      <c r="X2598" s="229"/>
      <c r="Y2598" s="229"/>
      <c r="Z2598" s="229"/>
      <c r="AA2598" s="229"/>
      <c r="AB2598" s="229"/>
      <c r="AC2598" s="229"/>
      <c r="AD2598" s="229"/>
      <c r="AE2598" s="229"/>
      <c r="AF2598" s="229"/>
      <c r="AG2598" s="229"/>
      <c r="AH2598" s="229"/>
      <c r="AI2598" s="229"/>
      <c r="AJ2598" s="218">
        <f t="shared" si="218"/>
        <v>1</v>
      </c>
      <c r="AK2598" s="84">
        <f t="shared" si="217"/>
        <v>1</v>
      </c>
    </row>
    <row r="2599" spans="1:37" s="84" customFormat="1" ht="16.5">
      <c r="A2599" s="229"/>
      <c r="B2599" s="41">
        <f t="shared" si="216"/>
        <v>2597</v>
      </c>
      <c r="C2599" s="210" t="s">
        <v>5456</v>
      </c>
      <c r="D2599" s="248" t="s">
        <v>8913</v>
      </c>
      <c r="E2599" s="158"/>
      <c r="F2599" s="158" t="s">
        <v>947</v>
      </c>
      <c r="G2599" s="300" t="s">
        <v>8899</v>
      </c>
      <c r="H2599" s="300" t="s">
        <v>949</v>
      </c>
      <c r="I2599" s="300" t="s">
        <v>949</v>
      </c>
      <c r="J2599" s="300" t="s">
        <v>949</v>
      </c>
      <c r="K2599" s="300" t="s">
        <v>949</v>
      </c>
      <c r="L2599" s="300" t="s">
        <v>949</v>
      </c>
      <c r="M2599" s="300" t="s">
        <v>949</v>
      </c>
      <c r="N2599" s="247" t="s">
        <v>949</v>
      </c>
      <c r="O2599" s="247" t="s">
        <v>949</v>
      </c>
      <c r="P2599" s="247" t="s">
        <v>949</v>
      </c>
      <c r="Q2599" s="247" t="s">
        <v>949</v>
      </c>
      <c r="R2599" s="247" t="s">
        <v>949</v>
      </c>
      <c r="S2599" s="229"/>
      <c r="T2599" s="229"/>
      <c r="U2599" s="229"/>
      <c r="V2599" s="229"/>
      <c r="W2599" s="229"/>
      <c r="X2599" s="229"/>
      <c r="Y2599" s="229"/>
      <c r="Z2599" s="229"/>
      <c r="AA2599" s="229"/>
      <c r="AB2599" s="229"/>
      <c r="AC2599" s="229"/>
      <c r="AD2599" s="229"/>
      <c r="AE2599" s="229"/>
      <c r="AF2599" s="229"/>
      <c r="AG2599" s="229"/>
      <c r="AH2599" s="229"/>
      <c r="AI2599" s="229"/>
      <c r="AJ2599" s="218">
        <f t="shared" si="218"/>
        <v>1</v>
      </c>
      <c r="AK2599" s="84">
        <f t="shared" si="217"/>
        <v>1</v>
      </c>
    </row>
    <row r="2600" spans="1:37" s="84" customFormat="1" ht="16.5">
      <c r="A2600" s="229"/>
      <c r="B2600" s="41">
        <f t="shared" si="216"/>
        <v>2598</v>
      </c>
      <c r="C2600" s="210" t="s">
        <v>5456</v>
      </c>
      <c r="D2600" s="248" t="s">
        <v>8914</v>
      </c>
      <c r="E2600" s="158"/>
      <c r="F2600" s="158" t="s">
        <v>947</v>
      </c>
      <c r="G2600" s="300" t="s">
        <v>8915</v>
      </c>
      <c r="H2600" s="300" t="s">
        <v>949</v>
      </c>
      <c r="I2600" s="300" t="s">
        <v>949</v>
      </c>
      <c r="J2600" s="300" t="s">
        <v>949</v>
      </c>
      <c r="K2600" s="300" t="s">
        <v>949</v>
      </c>
      <c r="L2600" s="300" t="s">
        <v>949</v>
      </c>
      <c r="M2600" s="300" t="s">
        <v>949</v>
      </c>
      <c r="N2600" s="247" t="s">
        <v>949</v>
      </c>
      <c r="O2600" s="247" t="s">
        <v>949</v>
      </c>
      <c r="P2600" s="247" t="s">
        <v>949</v>
      </c>
      <c r="Q2600" s="247" t="s">
        <v>949</v>
      </c>
      <c r="R2600" s="247" t="s">
        <v>949</v>
      </c>
      <c r="S2600" s="229"/>
      <c r="T2600" s="229"/>
      <c r="U2600" s="229"/>
      <c r="V2600" s="229"/>
      <c r="W2600" s="229"/>
      <c r="X2600" s="229"/>
      <c r="Y2600" s="229"/>
      <c r="Z2600" s="229"/>
      <c r="AA2600" s="229"/>
      <c r="AB2600" s="229"/>
      <c r="AC2600" s="229"/>
      <c r="AD2600" s="229"/>
      <c r="AE2600" s="229"/>
      <c r="AF2600" s="229"/>
      <c r="AG2600" s="229"/>
      <c r="AH2600" s="229"/>
      <c r="AI2600" s="229"/>
      <c r="AJ2600" s="218">
        <f t="shared" si="218"/>
        <v>1</v>
      </c>
      <c r="AK2600" s="84">
        <f t="shared" si="217"/>
        <v>1</v>
      </c>
    </row>
    <row r="2601" spans="1:37" s="84" customFormat="1" ht="16.5">
      <c r="A2601" s="229"/>
      <c r="B2601" s="41">
        <f t="shared" si="216"/>
        <v>2599</v>
      </c>
      <c r="C2601" s="210" t="s">
        <v>5087</v>
      </c>
      <c r="D2601" s="158" t="s">
        <v>8916</v>
      </c>
      <c r="E2601" s="158"/>
      <c r="F2601" s="158" t="s">
        <v>1126</v>
      </c>
      <c r="G2601" s="210" t="s">
        <v>8917</v>
      </c>
      <c r="H2601" s="210" t="s">
        <v>949</v>
      </c>
      <c r="I2601" s="210" t="s">
        <v>949</v>
      </c>
      <c r="J2601" s="210" t="s">
        <v>949</v>
      </c>
      <c r="K2601" s="210" t="s">
        <v>949</v>
      </c>
      <c r="L2601" s="210" t="s">
        <v>949</v>
      </c>
      <c r="M2601" s="210" t="s">
        <v>949</v>
      </c>
      <c r="N2601" s="158" t="s">
        <v>949</v>
      </c>
      <c r="O2601" s="158" t="s">
        <v>949</v>
      </c>
      <c r="P2601" s="158" t="s">
        <v>949</v>
      </c>
      <c r="Q2601" s="158"/>
      <c r="R2601" s="210" t="s">
        <v>1142</v>
      </c>
      <c r="S2601" s="229"/>
      <c r="T2601" s="229"/>
      <c r="U2601" s="229"/>
      <c r="V2601" s="229"/>
      <c r="W2601" s="229"/>
      <c r="X2601" s="229"/>
      <c r="Y2601" s="229"/>
      <c r="Z2601" s="229"/>
      <c r="AA2601" s="229"/>
      <c r="AB2601" s="229"/>
      <c r="AC2601" s="229"/>
      <c r="AD2601" s="229"/>
      <c r="AE2601" s="229"/>
      <c r="AF2601" s="229" t="s">
        <v>223</v>
      </c>
      <c r="AG2601" s="229"/>
      <c r="AH2601" s="229"/>
      <c r="AI2601" s="229"/>
      <c r="AJ2601" s="218">
        <f t="shared" si="218"/>
        <v>1</v>
      </c>
      <c r="AK2601" s="84">
        <f t="shared" si="217"/>
        <v>1</v>
      </c>
    </row>
    <row r="2602" spans="1:37" s="84" customFormat="1" ht="16.5">
      <c r="A2602" s="229"/>
      <c r="B2602" s="41">
        <f t="shared" si="216"/>
        <v>2600</v>
      </c>
      <c r="C2602" s="210" t="s">
        <v>805</v>
      </c>
      <c r="D2602" s="248" t="s">
        <v>8918</v>
      </c>
      <c r="E2602" s="158"/>
      <c r="F2602" s="158" t="s">
        <v>1008</v>
      </c>
      <c r="G2602" s="300" t="s">
        <v>8919</v>
      </c>
      <c r="H2602" s="1074" t="s">
        <v>5034</v>
      </c>
      <c r="I2602" s="1074" t="s">
        <v>5034</v>
      </c>
      <c r="J2602" s="1074" t="s">
        <v>5034</v>
      </c>
      <c r="K2602" s="1074" t="s">
        <v>5034</v>
      </c>
      <c r="L2602" s="1071" t="s">
        <v>5034</v>
      </c>
      <c r="M2602" s="247"/>
      <c r="N2602" s="158"/>
      <c r="O2602" s="244"/>
      <c r="P2602" s="247"/>
      <c r="Q2602" s="247"/>
      <c r="R2602" s="247" t="s">
        <v>945</v>
      </c>
      <c r="S2602" s="229"/>
      <c r="T2602" s="229"/>
      <c r="U2602" s="229"/>
      <c r="V2602" s="229"/>
      <c r="W2602" s="229"/>
      <c r="X2602" s="229"/>
      <c r="Y2602" s="229"/>
      <c r="Z2602" s="229"/>
      <c r="AA2602" s="229"/>
      <c r="AB2602" s="229"/>
      <c r="AC2602" s="229"/>
      <c r="AD2602" s="229"/>
      <c r="AE2602" s="229"/>
      <c r="AF2602" s="229" t="s">
        <v>226</v>
      </c>
      <c r="AG2602" s="229"/>
      <c r="AH2602" s="229"/>
      <c r="AI2602" s="229"/>
      <c r="AJ2602" s="218">
        <f t="shared" si="218"/>
        <v>1</v>
      </c>
      <c r="AK2602" s="84">
        <f t="shared" si="217"/>
        <v>1</v>
      </c>
    </row>
    <row r="2603" spans="1:37" s="84" customFormat="1" ht="16.5">
      <c r="A2603" s="229"/>
      <c r="B2603" s="41">
        <f t="shared" si="216"/>
        <v>2601</v>
      </c>
      <c r="C2603" s="210" t="s">
        <v>5087</v>
      </c>
      <c r="D2603" s="158" t="s">
        <v>8920</v>
      </c>
      <c r="E2603" s="158"/>
      <c r="F2603" s="158" t="s">
        <v>1008</v>
      </c>
      <c r="G2603" s="210" t="s">
        <v>8921</v>
      </c>
      <c r="H2603" s="210">
        <v>18847.259999999998</v>
      </c>
      <c r="I2603" s="210">
        <v>2.5</v>
      </c>
      <c r="J2603" s="158">
        <v>1.04</v>
      </c>
      <c r="K2603" s="210">
        <v>0.34</v>
      </c>
      <c r="L2603" s="158" t="s">
        <v>949</v>
      </c>
      <c r="M2603" s="158" t="s">
        <v>6166</v>
      </c>
      <c r="N2603" s="158" t="s">
        <v>1148</v>
      </c>
      <c r="O2603" s="158" t="s">
        <v>1474</v>
      </c>
      <c r="P2603" s="106" t="s">
        <v>1132</v>
      </c>
      <c r="Q2603" s="158"/>
      <c r="R2603" s="158" t="s">
        <v>1142</v>
      </c>
      <c r="S2603" s="229"/>
      <c r="T2603" s="229"/>
      <c r="U2603" s="229"/>
      <c r="V2603" s="229"/>
      <c r="W2603" s="229"/>
      <c r="X2603" s="229"/>
      <c r="Y2603" s="229"/>
      <c r="Z2603" s="229"/>
      <c r="AA2603" s="229"/>
      <c r="AB2603" s="229"/>
      <c r="AC2603" s="229"/>
      <c r="AD2603" s="229"/>
      <c r="AE2603" s="229"/>
      <c r="AF2603" s="229" t="s">
        <v>223</v>
      </c>
      <c r="AG2603" s="229"/>
      <c r="AH2603" s="229"/>
      <c r="AI2603" s="229"/>
      <c r="AJ2603" s="218">
        <f t="shared" si="218"/>
        <v>1</v>
      </c>
      <c r="AK2603" s="84">
        <f t="shared" si="217"/>
        <v>1</v>
      </c>
    </row>
    <row r="2604" spans="1:37" s="84" customFormat="1" ht="16.5">
      <c r="A2604" s="229"/>
      <c r="B2604" s="41">
        <f t="shared" si="216"/>
        <v>2602</v>
      </c>
      <c r="C2604" s="210" t="s">
        <v>805</v>
      </c>
      <c r="D2604" s="248" t="s">
        <v>8922</v>
      </c>
      <c r="E2604" s="158"/>
      <c r="F2604" s="158" t="s">
        <v>1008</v>
      </c>
      <c r="G2604" s="300" t="s">
        <v>8923</v>
      </c>
      <c r="H2604" s="1074" t="s">
        <v>5034</v>
      </c>
      <c r="I2604" s="1074" t="s">
        <v>5034</v>
      </c>
      <c r="J2604" s="1074" t="s">
        <v>5034</v>
      </c>
      <c r="K2604" s="1074" t="s">
        <v>5034</v>
      </c>
      <c r="L2604" s="1071" t="s">
        <v>5034</v>
      </c>
      <c r="M2604" s="247"/>
      <c r="N2604" s="158"/>
      <c r="O2604" s="244"/>
      <c r="P2604" s="247"/>
      <c r="Q2604" s="247"/>
      <c r="R2604" s="247" t="s">
        <v>945</v>
      </c>
      <c r="S2604" s="229"/>
      <c r="T2604" s="229"/>
      <c r="U2604" s="229"/>
      <c r="V2604" s="229"/>
      <c r="W2604" s="229"/>
      <c r="X2604" s="229"/>
      <c r="Y2604" s="229"/>
      <c r="Z2604" s="229"/>
      <c r="AA2604" s="229"/>
      <c r="AB2604" s="229"/>
      <c r="AC2604" s="229"/>
      <c r="AD2604" s="229"/>
      <c r="AE2604" s="229"/>
      <c r="AF2604" s="229" t="s">
        <v>226</v>
      </c>
      <c r="AG2604" s="229"/>
      <c r="AH2604" s="229"/>
      <c r="AI2604" s="229"/>
      <c r="AJ2604" s="218">
        <f t="shared" si="218"/>
        <v>1</v>
      </c>
      <c r="AK2604" s="84">
        <f t="shared" si="217"/>
        <v>1</v>
      </c>
    </row>
    <row r="2605" spans="1:37" s="84" customFormat="1" ht="16.5">
      <c r="A2605" s="229"/>
      <c r="B2605" s="41">
        <f t="shared" si="216"/>
        <v>2603</v>
      </c>
      <c r="C2605" s="210" t="s">
        <v>5087</v>
      </c>
      <c r="D2605" s="248" t="s">
        <v>8924</v>
      </c>
      <c r="E2605" s="158"/>
      <c r="F2605" s="158" t="s">
        <v>947</v>
      </c>
      <c r="G2605" s="300" t="s">
        <v>8925</v>
      </c>
      <c r="H2605" s="300" t="s">
        <v>949</v>
      </c>
      <c r="I2605" s="300" t="s">
        <v>949</v>
      </c>
      <c r="J2605" s="300" t="s">
        <v>949</v>
      </c>
      <c r="K2605" s="300" t="s">
        <v>949</v>
      </c>
      <c r="L2605" s="300" t="s">
        <v>949</v>
      </c>
      <c r="M2605" s="300" t="s">
        <v>949</v>
      </c>
      <c r="N2605" s="247" t="s">
        <v>949</v>
      </c>
      <c r="O2605" s="247" t="s">
        <v>949</v>
      </c>
      <c r="P2605" s="247" t="s">
        <v>949</v>
      </c>
      <c r="Q2605" s="247" t="s">
        <v>949</v>
      </c>
      <c r="R2605" s="300" t="s">
        <v>949</v>
      </c>
      <c r="S2605" s="229"/>
      <c r="T2605" s="229"/>
      <c r="U2605" s="229"/>
      <c r="V2605" s="229"/>
      <c r="W2605" s="229"/>
      <c r="X2605" s="229"/>
      <c r="Y2605" s="229"/>
      <c r="Z2605" s="229"/>
      <c r="AA2605" s="229"/>
      <c r="AB2605" s="229"/>
      <c r="AC2605" s="229"/>
      <c r="AD2605" s="229"/>
      <c r="AE2605" s="229"/>
      <c r="AF2605" s="229" t="s">
        <v>223</v>
      </c>
      <c r="AG2605" s="229"/>
      <c r="AH2605" s="229"/>
      <c r="AI2605" s="229"/>
      <c r="AJ2605" s="218">
        <f t="shared" si="218"/>
        <v>1</v>
      </c>
      <c r="AK2605" s="84">
        <f t="shared" si="217"/>
        <v>1</v>
      </c>
    </row>
    <row r="2606" spans="1:37" s="84" customFormat="1" ht="16.5">
      <c r="A2606" s="229"/>
      <c r="B2606" s="41">
        <f t="shared" si="216"/>
        <v>2604</v>
      </c>
      <c r="C2606" s="210" t="s">
        <v>5087</v>
      </c>
      <c r="D2606" s="248" t="s">
        <v>1389</v>
      </c>
      <c r="E2606" s="158"/>
      <c r="F2606" s="158" t="s">
        <v>947</v>
      </c>
      <c r="G2606" s="300" t="s">
        <v>8926</v>
      </c>
      <c r="H2606" s="300" t="s">
        <v>949</v>
      </c>
      <c r="I2606" s="300" t="s">
        <v>949</v>
      </c>
      <c r="J2606" s="300" t="s">
        <v>949</v>
      </c>
      <c r="K2606" s="300" t="s">
        <v>949</v>
      </c>
      <c r="L2606" s="300" t="s">
        <v>949</v>
      </c>
      <c r="M2606" s="300" t="s">
        <v>949</v>
      </c>
      <c r="N2606" s="247" t="s">
        <v>949</v>
      </c>
      <c r="O2606" s="247" t="s">
        <v>949</v>
      </c>
      <c r="P2606" s="247" t="s">
        <v>949</v>
      </c>
      <c r="Q2606" s="247" t="s">
        <v>949</v>
      </c>
      <c r="R2606" s="300" t="s">
        <v>949</v>
      </c>
      <c r="S2606" s="229"/>
      <c r="T2606" s="229"/>
      <c r="U2606" s="229"/>
      <c r="V2606" s="229"/>
      <c r="W2606" s="229"/>
      <c r="X2606" s="229"/>
      <c r="Y2606" s="229"/>
      <c r="Z2606" s="229"/>
      <c r="AA2606" s="229"/>
      <c r="AB2606" s="229"/>
      <c r="AC2606" s="229"/>
      <c r="AD2606" s="229"/>
      <c r="AE2606" s="229"/>
      <c r="AF2606" s="229" t="s">
        <v>223</v>
      </c>
      <c r="AG2606" s="229"/>
      <c r="AH2606" s="229"/>
      <c r="AI2606" s="229"/>
      <c r="AJ2606" s="218">
        <f t="shared" si="218"/>
        <v>1</v>
      </c>
      <c r="AK2606" s="84">
        <f t="shared" si="217"/>
        <v>1</v>
      </c>
    </row>
    <row r="2607" spans="1:37" s="84" customFormat="1" ht="16.5">
      <c r="A2607" s="229"/>
      <c r="B2607" s="41">
        <f t="shared" ref="B2607:B2670" si="219">ROW()-2</f>
        <v>2605</v>
      </c>
      <c r="C2607" s="210" t="s">
        <v>5087</v>
      </c>
      <c r="D2607" s="248" t="s">
        <v>1579</v>
      </c>
      <c r="E2607" s="158"/>
      <c r="F2607" s="158" t="s">
        <v>947</v>
      </c>
      <c r="G2607" s="300" t="s">
        <v>1581</v>
      </c>
      <c r="H2607" s="300" t="s">
        <v>949</v>
      </c>
      <c r="I2607" s="300" t="s">
        <v>949</v>
      </c>
      <c r="J2607" s="300" t="s">
        <v>949</v>
      </c>
      <c r="K2607" s="300" t="s">
        <v>949</v>
      </c>
      <c r="L2607" s="300" t="s">
        <v>949</v>
      </c>
      <c r="M2607" s="300" t="s">
        <v>949</v>
      </c>
      <c r="N2607" s="247" t="s">
        <v>949</v>
      </c>
      <c r="O2607" s="247" t="s">
        <v>949</v>
      </c>
      <c r="P2607" s="247" t="s">
        <v>949</v>
      </c>
      <c r="Q2607" s="247" t="s">
        <v>949</v>
      </c>
      <c r="R2607" s="300" t="s">
        <v>949</v>
      </c>
      <c r="S2607" s="229"/>
      <c r="T2607" s="229"/>
      <c r="U2607" s="229"/>
      <c r="V2607" s="229"/>
      <c r="W2607" s="229"/>
      <c r="X2607" s="229"/>
      <c r="Y2607" s="229"/>
      <c r="Z2607" s="229"/>
      <c r="AA2607" s="229"/>
      <c r="AB2607" s="229"/>
      <c r="AC2607" s="229"/>
      <c r="AD2607" s="229"/>
      <c r="AE2607" s="229"/>
      <c r="AF2607" s="229" t="s">
        <v>223</v>
      </c>
      <c r="AG2607" s="229"/>
      <c r="AH2607" s="229"/>
      <c r="AI2607" s="229"/>
      <c r="AJ2607" s="218">
        <f t="shared" si="218"/>
        <v>1</v>
      </c>
      <c r="AK2607" s="84">
        <f t="shared" si="217"/>
        <v>1</v>
      </c>
    </row>
    <row r="2608" spans="1:37" s="84" customFormat="1" ht="16.5">
      <c r="A2608" s="229"/>
      <c r="B2608" s="41">
        <f t="shared" si="219"/>
        <v>2606</v>
      </c>
      <c r="C2608" s="210" t="s">
        <v>805</v>
      </c>
      <c r="D2608" s="248" t="s">
        <v>8927</v>
      </c>
      <c r="E2608" s="158"/>
      <c r="F2608" s="158" t="s">
        <v>947</v>
      </c>
      <c r="G2608" s="300" t="s">
        <v>8928</v>
      </c>
      <c r="H2608" s="300" t="s">
        <v>949</v>
      </c>
      <c r="I2608" s="300" t="s">
        <v>949</v>
      </c>
      <c r="J2608" s="300" t="s">
        <v>949</v>
      </c>
      <c r="K2608" s="300" t="s">
        <v>949</v>
      </c>
      <c r="L2608" s="300" t="s">
        <v>949</v>
      </c>
      <c r="M2608" s="300" t="s">
        <v>949</v>
      </c>
      <c r="N2608" s="247" t="s">
        <v>949</v>
      </c>
      <c r="O2608" s="247" t="s">
        <v>949</v>
      </c>
      <c r="P2608" s="247" t="s">
        <v>949</v>
      </c>
      <c r="Q2608" s="247" t="s">
        <v>949</v>
      </c>
      <c r="R2608" s="300" t="s">
        <v>949</v>
      </c>
      <c r="S2608" s="229"/>
      <c r="T2608" s="229"/>
      <c r="U2608" s="229"/>
      <c r="V2608" s="229"/>
      <c r="W2608" s="229"/>
      <c r="X2608" s="229"/>
      <c r="Y2608" s="229"/>
      <c r="Z2608" s="229"/>
      <c r="AA2608" s="229"/>
      <c r="AB2608" s="229"/>
      <c r="AC2608" s="229"/>
      <c r="AD2608" s="229"/>
      <c r="AE2608" s="229"/>
      <c r="AF2608" s="229" t="s">
        <v>226</v>
      </c>
      <c r="AG2608" s="229"/>
      <c r="AH2608" s="229"/>
      <c r="AI2608" s="229"/>
      <c r="AJ2608" s="218">
        <f t="shared" si="218"/>
        <v>1</v>
      </c>
      <c r="AK2608" s="84">
        <f t="shared" si="217"/>
        <v>1</v>
      </c>
    </row>
    <row r="2609" spans="1:37" s="84" customFormat="1" ht="16.5">
      <c r="A2609" s="229"/>
      <c r="B2609" s="41">
        <f t="shared" si="219"/>
        <v>2607</v>
      </c>
      <c r="C2609" s="210" t="s">
        <v>5456</v>
      </c>
      <c r="D2609" s="158" t="s">
        <v>8929</v>
      </c>
      <c r="E2609" s="158"/>
      <c r="F2609" s="158" t="s">
        <v>1244</v>
      </c>
      <c r="G2609" s="210" t="s">
        <v>8930</v>
      </c>
      <c r="H2609" s="210">
        <v>136582.427</v>
      </c>
      <c r="I2609" s="210" t="s">
        <v>949</v>
      </c>
      <c r="J2609" s="210" t="s">
        <v>949</v>
      </c>
      <c r="K2609" s="210" t="s">
        <v>949</v>
      </c>
      <c r="L2609" s="210" t="s">
        <v>949</v>
      </c>
      <c r="M2609" s="210" t="s">
        <v>949</v>
      </c>
      <c r="N2609" s="158" t="s">
        <v>949</v>
      </c>
      <c r="O2609" s="158" t="s">
        <v>949</v>
      </c>
      <c r="P2609" s="158" t="s">
        <v>949</v>
      </c>
      <c r="Q2609" s="158"/>
      <c r="R2609" s="158" t="s">
        <v>986</v>
      </c>
      <c r="S2609" s="251"/>
      <c r="T2609" s="229"/>
      <c r="U2609" s="229"/>
      <c r="V2609" s="229"/>
      <c r="W2609" s="229"/>
      <c r="X2609" s="229"/>
      <c r="Y2609" s="229"/>
      <c r="Z2609" s="229"/>
      <c r="AA2609" s="229"/>
      <c r="AB2609" s="229"/>
      <c r="AC2609" s="229"/>
      <c r="AD2609" s="229"/>
      <c r="AE2609" s="229"/>
      <c r="AF2609" s="229"/>
      <c r="AG2609" s="229"/>
      <c r="AH2609" s="229"/>
      <c r="AI2609" s="229"/>
      <c r="AJ2609" s="218">
        <f t="shared" si="218"/>
        <v>1</v>
      </c>
      <c r="AK2609" s="84">
        <f t="shared" si="217"/>
        <v>1</v>
      </c>
    </row>
    <row r="2610" spans="1:37" s="84" customFormat="1" ht="16.5">
      <c r="A2610" s="229"/>
      <c r="B2610" s="41">
        <f t="shared" si="219"/>
        <v>2608</v>
      </c>
      <c r="C2610" s="210" t="s">
        <v>5456</v>
      </c>
      <c r="D2610" s="158" t="s">
        <v>3583</v>
      </c>
      <c r="E2610" s="158"/>
      <c r="F2610" s="158" t="s">
        <v>1244</v>
      </c>
      <c r="G2610" s="210" t="s">
        <v>8931</v>
      </c>
      <c r="H2610" s="210">
        <v>136582.427</v>
      </c>
      <c r="I2610" s="210" t="s">
        <v>949</v>
      </c>
      <c r="J2610" s="210" t="s">
        <v>949</v>
      </c>
      <c r="K2610" s="210" t="s">
        <v>949</v>
      </c>
      <c r="L2610" s="210" t="s">
        <v>949</v>
      </c>
      <c r="M2610" s="210" t="s">
        <v>949</v>
      </c>
      <c r="N2610" s="158" t="s">
        <v>949</v>
      </c>
      <c r="O2610" s="158" t="s">
        <v>949</v>
      </c>
      <c r="P2610" s="158" t="s">
        <v>949</v>
      </c>
      <c r="Q2610" s="158"/>
      <c r="R2610" s="158" t="s">
        <v>986</v>
      </c>
      <c r="S2610" s="251"/>
      <c r="T2610" s="229"/>
      <c r="U2610" s="229"/>
      <c r="V2610" s="229"/>
      <c r="W2610" s="229"/>
      <c r="X2610" s="229"/>
      <c r="Y2610" s="229"/>
      <c r="Z2610" s="229"/>
      <c r="AA2610" s="229"/>
      <c r="AB2610" s="229"/>
      <c r="AC2610" s="229"/>
      <c r="AD2610" s="229"/>
      <c r="AE2610" s="229"/>
      <c r="AF2610" s="229"/>
      <c r="AG2610" s="229"/>
      <c r="AH2610" s="229"/>
      <c r="AI2610" s="229"/>
      <c r="AJ2610" s="218">
        <f t="shared" si="218"/>
        <v>1</v>
      </c>
      <c r="AK2610" s="84">
        <f t="shared" si="217"/>
        <v>1</v>
      </c>
    </row>
    <row r="2611" spans="1:37" s="84" customFormat="1" ht="16.5">
      <c r="A2611" s="229"/>
      <c r="B2611" s="41">
        <f t="shared" si="219"/>
        <v>2609</v>
      </c>
      <c r="C2611" s="210" t="s">
        <v>5456</v>
      </c>
      <c r="D2611" s="158" t="s">
        <v>8932</v>
      </c>
      <c r="E2611" s="158"/>
      <c r="F2611" s="158" t="s">
        <v>1244</v>
      </c>
      <c r="G2611" s="210" t="s">
        <v>8933</v>
      </c>
      <c r="H2611" s="210">
        <v>136582.427</v>
      </c>
      <c r="I2611" s="210" t="s">
        <v>949</v>
      </c>
      <c r="J2611" s="210" t="s">
        <v>949</v>
      </c>
      <c r="K2611" s="210" t="s">
        <v>949</v>
      </c>
      <c r="L2611" s="210" t="s">
        <v>949</v>
      </c>
      <c r="M2611" s="210" t="s">
        <v>949</v>
      </c>
      <c r="N2611" s="158" t="s">
        <v>949</v>
      </c>
      <c r="O2611" s="158" t="s">
        <v>949</v>
      </c>
      <c r="P2611" s="158" t="s">
        <v>949</v>
      </c>
      <c r="Q2611" s="158"/>
      <c r="R2611" s="158" t="s">
        <v>986</v>
      </c>
      <c r="S2611" s="251"/>
      <c r="T2611" s="229"/>
      <c r="U2611" s="229"/>
      <c r="V2611" s="229"/>
      <c r="W2611" s="229"/>
      <c r="X2611" s="229"/>
      <c r="Y2611" s="229"/>
      <c r="Z2611" s="229"/>
      <c r="AA2611" s="229"/>
      <c r="AB2611" s="229"/>
      <c r="AC2611" s="229"/>
      <c r="AD2611" s="229"/>
      <c r="AE2611" s="229"/>
      <c r="AF2611" s="229"/>
      <c r="AG2611" s="229"/>
      <c r="AH2611" s="229"/>
      <c r="AI2611" s="229"/>
      <c r="AJ2611" s="218">
        <f t="shared" si="218"/>
        <v>1</v>
      </c>
      <c r="AK2611" s="84">
        <f t="shared" si="217"/>
        <v>1</v>
      </c>
    </row>
    <row r="2612" spans="1:37" s="84" customFormat="1" ht="16.5">
      <c r="A2612" s="229"/>
      <c r="B2612" s="41">
        <f t="shared" si="219"/>
        <v>2610</v>
      </c>
      <c r="C2612" s="210" t="s">
        <v>5456</v>
      </c>
      <c r="D2612" s="158" t="s">
        <v>8934</v>
      </c>
      <c r="E2612" s="158"/>
      <c r="F2612" s="158" t="s">
        <v>1244</v>
      </c>
      <c r="G2612" s="210" t="s">
        <v>8935</v>
      </c>
      <c r="H2612" s="210">
        <v>136582.427</v>
      </c>
      <c r="I2612" s="210" t="s">
        <v>949</v>
      </c>
      <c r="J2612" s="210" t="s">
        <v>949</v>
      </c>
      <c r="K2612" s="210" t="s">
        <v>949</v>
      </c>
      <c r="L2612" s="210" t="s">
        <v>949</v>
      </c>
      <c r="M2612" s="210" t="s">
        <v>949</v>
      </c>
      <c r="N2612" s="158" t="s">
        <v>949</v>
      </c>
      <c r="O2612" s="158" t="s">
        <v>949</v>
      </c>
      <c r="P2612" s="158" t="s">
        <v>949</v>
      </c>
      <c r="Q2612" s="158"/>
      <c r="R2612" s="158" t="s">
        <v>986</v>
      </c>
      <c r="S2612" s="251"/>
      <c r="T2612" s="229"/>
      <c r="U2612" s="229"/>
      <c r="V2612" s="229"/>
      <c r="W2612" s="229"/>
      <c r="X2612" s="229"/>
      <c r="Y2612" s="229"/>
      <c r="Z2612" s="229"/>
      <c r="AA2612" s="229"/>
      <c r="AB2612" s="229"/>
      <c r="AC2612" s="229"/>
      <c r="AD2612" s="229"/>
      <c r="AE2612" s="229"/>
      <c r="AF2612" s="229"/>
      <c r="AG2612" s="229"/>
      <c r="AH2612" s="229"/>
      <c r="AI2612" s="229"/>
      <c r="AJ2612" s="218">
        <f t="shared" si="218"/>
        <v>1</v>
      </c>
      <c r="AK2612" s="84">
        <f t="shared" si="217"/>
        <v>1</v>
      </c>
    </row>
    <row r="2613" spans="1:37" s="84" customFormat="1" ht="16.5">
      <c r="A2613" s="229"/>
      <c r="B2613" s="41">
        <f t="shared" si="219"/>
        <v>2611</v>
      </c>
      <c r="C2613" s="210" t="s">
        <v>5456</v>
      </c>
      <c r="D2613" s="158" t="s">
        <v>8936</v>
      </c>
      <c r="E2613" s="158"/>
      <c r="F2613" s="158" t="s">
        <v>1244</v>
      </c>
      <c r="G2613" s="210" t="s">
        <v>8937</v>
      </c>
      <c r="H2613" s="210">
        <v>136582.427</v>
      </c>
      <c r="I2613" s="210" t="s">
        <v>949</v>
      </c>
      <c r="J2613" s="210" t="s">
        <v>949</v>
      </c>
      <c r="K2613" s="210" t="s">
        <v>949</v>
      </c>
      <c r="L2613" s="210" t="s">
        <v>949</v>
      </c>
      <c r="M2613" s="210" t="s">
        <v>949</v>
      </c>
      <c r="N2613" s="158" t="s">
        <v>949</v>
      </c>
      <c r="O2613" s="158" t="s">
        <v>949</v>
      </c>
      <c r="P2613" s="158" t="s">
        <v>949</v>
      </c>
      <c r="Q2613" s="158"/>
      <c r="R2613" s="158" t="s">
        <v>986</v>
      </c>
      <c r="S2613" s="251"/>
      <c r="T2613" s="229"/>
      <c r="U2613" s="229"/>
      <c r="V2613" s="229"/>
      <c r="W2613" s="229"/>
      <c r="X2613" s="229"/>
      <c r="Y2613" s="229"/>
      <c r="Z2613" s="229"/>
      <c r="AA2613" s="229"/>
      <c r="AB2613" s="229"/>
      <c r="AC2613" s="229"/>
      <c r="AD2613" s="229"/>
      <c r="AE2613" s="229"/>
      <c r="AF2613" s="229"/>
      <c r="AG2613" s="229"/>
      <c r="AH2613" s="229"/>
      <c r="AI2613" s="229"/>
      <c r="AJ2613" s="218">
        <f t="shared" si="218"/>
        <v>1</v>
      </c>
      <c r="AK2613" s="84">
        <f t="shared" si="217"/>
        <v>1</v>
      </c>
    </row>
    <row r="2614" spans="1:37" s="84" customFormat="1" ht="16.5">
      <c r="A2614" s="229"/>
      <c r="B2614" s="41">
        <f t="shared" si="219"/>
        <v>2612</v>
      </c>
      <c r="C2614" s="210" t="s">
        <v>5456</v>
      </c>
      <c r="D2614" s="158" t="s">
        <v>8938</v>
      </c>
      <c r="E2614" s="158"/>
      <c r="F2614" s="158" t="s">
        <v>1244</v>
      </c>
      <c r="G2614" s="210" t="s">
        <v>8939</v>
      </c>
      <c r="H2614" s="210">
        <v>136582.427</v>
      </c>
      <c r="I2614" s="210" t="s">
        <v>949</v>
      </c>
      <c r="J2614" s="210" t="s">
        <v>949</v>
      </c>
      <c r="K2614" s="210" t="s">
        <v>949</v>
      </c>
      <c r="L2614" s="210" t="s">
        <v>949</v>
      </c>
      <c r="M2614" s="210" t="s">
        <v>949</v>
      </c>
      <c r="N2614" s="158" t="s">
        <v>949</v>
      </c>
      <c r="O2614" s="158" t="s">
        <v>949</v>
      </c>
      <c r="P2614" s="158" t="s">
        <v>949</v>
      </c>
      <c r="Q2614" s="158"/>
      <c r="R2614" s="158" t="s">
        <v>986</v>
      </c>
      <c r="S2614" s="251"/>
      <c r="T2614" s="229"/>
      <c r="U2614" s="229"/>
      <c r="V2614" s="229"/>
      <c r="W2614" s="229"/>
      <c r="X2614" s="229"/>
      <c r="Y2614" s="229"/>
      <c r="Z2614" s="229"/>
      <c r="AA2614" s="229"/>
      <c r="AB2614" s="229"/>
      <c r="AC2614" s="229"/>
      <c r="AD2614" s="229"/>
      <c r="AE2614" s="229"/>
      <c r="AF2614" s="229"/>
      <c r="AG2614" s="229"/>
      <c r="AH2614" s="229"/>
      <c r="AI2614" s="229"/>
      <c r="AJ2614" s="218">
        <f t="shared" si="218"/>
        <v>1</v>
      </c>
      <c r="AK2614" s="84">
        <f t="shared" si="217"/>
        <v>1</v>
      </c>
    </row>
    <row r="2615" spans="1:37" s="84" customFormat="1" ht="16.5">
      <c r="A2615" s="229"/>
      <c r="B2615" s="41">
        <f t="shared" si="219"/>
        <v>2613</v>
      </c>
      <c r="C2615" s="210" t="s">
        <v>5456</v>
      </c>
      <c r="D2615" s="158" t="s">
        <v>8940</v>
      </c>
      <c r="E2615" s="158"/>
      <c r="F2615" s="158" t="s">
        <v>1244</v>
      </c>
      <c r="G2615" s="210" t="s">
        <v>8941</v>
      </c>
      <c r="H2615" s="210">
        <v>136582.427</v>
      </c>
      <c r="I2615" s="210" t="s">
        <v>949</v>
      </c>
      <c r="J2615" s="210" t="s">
        <v>949</v>
      </c>
      <c r="K2615" s="210" t="s">
        <v>949</v>
      </c>
      <c r="L2615" s="210" t="s">
        <v>949</v>
      </c>
      <c r="M2615" s="210" t="s">
        <v>949</v>
      </c>
      <c r="N2615" s="158" t="s">
        <v>949</v>
      </c>
      <c r="O2615" s="158" t="s">
        <v>949</v>
      </c>
      <c r="P2615" s="158" t="s">
        <v>949</v>
      </c>
      <c r="Q2615" s="158"/>
      <c r="R2615" s="158" t="s">
        <v>986</v>
      </c>
      <c r="S2615" s="251"/>
      <c r="T2615" s="229"/>
      <c r="U2615" s="229"/>
      <c r="V2615" s="229"/>
      <c r="W2615" s="229"/>
      <c r="X2615" s="229"/>
      <c r="Y2615" s="229"/>
      <c r="Z2615" s="229"/>
      <c r="AA2615" s="229"/>
      <c r="AB2615" s="229"/>
      <c r="AC2615" s="229"/>
      <c r="AD2615" s="229"/>
      <c r="AE2615" s="229"/>
      <c r="AF2615" s="229"/>
      <c r="AG2615" s="229"/>
      <c r="AH2615" s="229"/>
      <c r="AI2615" s="229"/>
      <c r="AJ2615" s="218">
        <f t="shared" si="218"/>
        <v>1</v>
      </c>
      <c r="AK2615" s="84">
        <f t="shared" si="217"/>
        <v>1</v>
      </c>
    </row>
    <row r="2616" spans="1:37" s="84" customFormat="1" ht="16.5">
      <c r="A2616" s="229"/>
      <c r="B2616" s="41">
        <f t="shared" si="219"/>
        <v>2614</v>
      </c>
      <c r="C2616" s="210" t="s">
        <v>5456</v>
      </c>
      <c r="D2616" s="158" t="s">
        <v>8942</v>
      </c>
      <c r="E2616" s="158"/>
      <c r="F2616" s="158" t="s">
        <v>1244</v>
      </c>
      <c r="G2616" s="210" t="s">
        <v>8943</v>
      </c>
      <c r="H2616" s="210">
        <v>136582.427</v>
      </c>
      <c r="I2616" s="210" t="s">
        <v>949</v>
      </c>
      <c r="J2616" s="210" t="s">
        <v>949</v>
      </c>
      <c r="K2616" s="210" t="s">
        <v>949</v>
      </c>
      <c r="L2616" s="210" t="s">
        <v>949</v>
      </c>
      <c r="M2616" s="210" t="s">
        <v>949</v>
      </c>
      <c r="N2616" s="158" t="s">
        <v>949</v>
      </c>
      <c r="O2616" s="158" t="s">
        <v>949</v>
      </c>
      <c r="P2616" s="158" t="s">
        <v>949</v>
      </c>
      <c r="Q2616" s="158"/>
      <c r="R2616" s="158" t="s">
        <v>986</v>
      </c>
      <c r="S2616" s="251"/>
      <c r="T2616" s="229"/>
      <c r="U2616" s="229"/>
      <c r="V2616" s="229"/>
      <c r="W2616" s="229"/>
      <c r="X2616" s="229"/>
      <c r="Y2616" s="229"/>
      <c r="Z2616" s="229"/>
      <c r="AA2616" s="229"/>
      <c r="AB2616" s="229"/>
      <c r="AC2616" s="229"/>
      <c r="AD2616" s="229"/>
      <c r="AE2616" s="229"/>
      <c r="AF2616" s="229"/>
      <c r="AG2616" s="229"/>
      <c r="AH2616" s="229"/>
      <c r="AI2616" s="229"/>
      <c r="AJ2616" s="218">
        <f t="shared" si="218"/>
        <v>1</v>
      </c>
      <c r="AK2616" s="84">
        <f t="shared" si="217"/>
        <v>1</v>
      </c>
    </row>
    <row r="2617" spans="1:37" s="84" customFormat="1" ht="16.5">
      <c r="A2617" s="229"/>
      <c r="B2617" s="41">
        <f t="shared" si="219"/>
        <v>2615</v>
      </c>
      <c r="C2617" s="210" t="s">
        <v>5456</v>
      </c>
      <c r="D2617" s="158" t="s">
        <v>8944</v>
      </c>
      <c r="E2617" s="158"/>
      <c r="F2617" s="158" t="s">
        <v>1244</v>
      </c>
      <c r="G2617" s="210" t="s">
        <v>8945</v>
      </c>
      <c r="H2617" s="210">
        <v>136582.427</v>
      </c>
      <c r="I2617" s="210" t="s">
        <v>949</v>
      </c>
      <c r="J2617" s="210" t="s">
        <v>949</v>
      </c>
      <c r="K2617" s="210" t="s">
        <v>949</v>
      </c>
      <c r="L2617" s="210" t="s">
        <v>949</v>
      </c>
      <c r="M2617" s="210" t="s">
        <v>949</v>
      </c>
      <c r="N2617" s="158" t="s">
        <v>949</v>
      </c>
      <c r="O2617" s="158" t="s">
        <v>949</v>
      </c>
      <c r="P2617" s="158" t="s">
        <v>949</v>
      </c>
      <c r="Q2617" s="158"/>
      <c r="R2617" s="158" t="s">
        <v>986</v>
      </c>
      <c r="S2617" s="251"/>
      <c r="T2617" s="229"/>
      <c r="U2617" s="229"/>
      <c r="V2617" s="229"/>
      <c r="W2617" s="229"/>
      <c r="X2617" s="229"/>
      <c r="Y2617" s="229"/>
      <c r="Z2617" s="229"/>
      <c r="AA2617" s="229"/>
      <c r="AB2617" s="229"/>
      <c r="AC2617" s="229"/>
      <c r="AD2617" s="229"/>
      <c r="AE2617" s="229"/>
      <c r="AF2617" s="229"/>
      <c r="AG2617" s="229"/>
      <c r="AH2617" s="229"/>
      <c r="AI2617" s="229"/>
      <c r="AJ2617" s="218">
        <f t="shared" si="218"/>
        <v>1</v>
      </c>
      <c r="AK2617" s="84">
        <f t="shared" si="217"/>
        <v>1</v>
      </c>
    </row>
    <row r="2618" spans="1:37" s="84" customFormat="1" ht="16.5">
      <c r="A2618" s="229"/>
      <c r="B2618" s="41">
        <f t="shared" si="219"/>
        <v>2616</v>
      </c>
      <c r="C2618" s="210" t="s">
        <v>5456</v>
      </c>
      <c r="D2618" s="158" t="s">
        <v>8946</v>
      </c>
      <c r="E2618" s="158"/>
      <c r="F2618" s="158" t="s">
        <v>1244</v>
      </c>
      <c r="G2618" s="210" t="s">
        <v>8947</v>
      </c>
      <c r="H2618" s="210">
        <v>136582.427</v>
      </c>
      <c r="I2618" s="210" t="s">
        <v>949</v>
      </c>
      <c r="J2618" s="210" t="s">
        <v>949</v>
      </c>
      <c r="K2618" s="210" t="s">
        <v>949</v>
      </c>
      <c r="L2618" s="210" t="s">
        <v>949</v>
      </c>
      <c r="M2618" s="210" t="s">
        <v>949</v>
      </c>
      <c r="N2618" s="158" t="s">
        <v>949</v>
      </c>
      <c r="O2618" s="158" t="s">
        <v>949</v>
      </c>
      <c r="P2618" s="158" t="s">
        <v>949</v>
      </c>
      <c r="Q2618" s="158"/>
      <c r="R2618" s="158" t="s">
        <v>986</v>
      </c>
      <c r="S2618" s="251"/>
      <c r="T2618" s="229"/>
      <c r="U2618" s="229"/>
      <c r="V2618" s="229"/>
      <c r="W2618" s="229"/>
      <c r="X2618" s="229"/>
      <c r="Y2618" s="229"/>
      <c r="Z2618" s="229"/>
      <c r="AA2618" s="229"/>
      <c r="AB2618" s="229"/>
      <c r="AC2618" s="229"/>
      <c r="AD2618" s="229"/>
      <c r="AE2618" s="229"/>
      <c r="AF2618" s="229"/>
      <c r="AG2618" s="229"/>
      <c r="AH2618" s="229"/>
      <c r="AI2618" s="229"/>
      <c r="AJ2618" s="218">
        <f t="shared" si="218"/>
        <v>1</v>
      </c>
      <c r="AK2618" s="84">
        <f t="shared" si="217"/>
        <v>1</v>
      </c>
    </row>
    <row r="2619" spans="1:37" s="84" customFormat="1" ht="16.5">
      <c r="A2619" s="229"/>
      <c r="B2619" s="41">
        <f t="shared" si="219"/>
        <v>2617</v>
      </c>
      <c r="C2619" s="210" t="s">
        <v>5456</v>
      </c>
      <c r="D2619" s="158" t="s">
        <v>8948</v>
      </c>
      <c r="E2619" s="158"/>
      <c r="F2619" s="158" t="s">
        <v>1244</v>
      </c>
      <c r="G2619" s="210" t="s">
        <v>8949</v>
      </c>
      <c r="H2619" s="210">
        <v>136582.427</v>
      </c>
      <c r="I2619" s="210" t="s">
        <v>949</v>
      </c>
      <c r="J2619" s="210" t="s">
        <v>949</v>
      </c>
      <c r="K2619" s="210" t="s">
        <v>949</v>
      </c>
      <c r="L2619" s="210" t="s">
        <v>949</v>
      </c>
      <c r="M2619" s="210" t="s">
        <v>949</v>
      </c>
      <c r="N2619" s="158" t="s">
        <v>949</v>
      </c>
      <c r="O2619" s="158" t="s">
        <v>949</v>
      </c>
      <c r="P2619" s="158" t="s">
        <v>949</v>
      </c>
      <c r="Q2619" s="158"/>
      <c r="R2619" s="158" t="s">
        <v>986</v>
      </c>
      <c r="S2619" s="251"/>
      <c r="T2619" s="229"/>
      <c r="U2619" s="229"/>
      <c r="V2619" s="229"/>
      <c r="W2619" s="229"/>
      <c r="X2619" s="229"/>
      <c r="Y2619" s="229"/>
      <c r="Z2619" s="229"/>
      <c r="AA2619" s="229"/>
      <c r="AB2619" s="229"/>
      <c r="AC2619" s="229"/>
      <c r="AD2619" s="229"/>
      <c r="AE2619" s="229"/>
      <c r="AF2619" s="229"/>
      <c r="AG2619" s="229"/>
      <c r="AH2619" s="229"/>
      <c r="AI2619" s="229"/>
      <c r="AJ2619" s="218">
        <f t="shared" si="218"/>
        <v>1</v>
      </c>
      <c r="AK2619" s="84">
        <f t="shared" si="217"/>
        <v>1</v>
      </c>
    </row>
    <row r="2620" spans="1:37" s="84" customFormat="1" ht="16.5">
      <c r="A2620" s="229"/>
      <c r="B2620" s="41">
        <f t="shared" si="219"/>
        <v>2618</v>
      </c>
      <c r="C2620" s="210" t="s">
        <v>5456</v>
      </c>
      <c r="D2620" s="158" t="s">
        <v>8950</v>
      </c>
      <c r="E2620" s="158"/>
      <c r="F2620" s="158" t="s">
        <v>1244</v>
      </c>
      <c r="G2620" s="210" t="s">
        <v>8951</v>
      </c>
      <c r="H2620" s="210">
        <v>136582.427</v>
      </c>
      <c r="I2620" s="210" t="s">
        <v>949</v>
      </c>
      <c r="J2620" s="210" t="s">
        <v>949</v>
      </c>
      <c r="K2620" s="210" t="s">
        <v>949</v>
      </c>
      <c r="L2620" s="210" t="s">
        <v>949</v>
      </c>
      <c r="M2620" s="210" t="s">
        <v>949</v>
      </c>
      <c r="N2620" s="158" t="s">
        <v>949</v>
      </c>
      <c r="O2620" s="158" t="s">
        <v>949</v>
      </c>
      <c r="P2620" s="158" t="s">
        <v>949</v>
      </c>
      <c r="Q2620" s="158"/>
      <c r="R2620" s="158" t="s">
        <v>986</v>
      </c>
      <c r="S2620" s="251"/>
      <c r="T2620" s="229"/>
      <c r="U2620" s="229"/>
      <c r="V2620" s="229"/>
      <c r="W2620" s="229"/>
      <c r="X2620" s="229"/>
      <c r="Y2620" s="229"/>
      <c r="Z2620" s="229"/>
      <c r="AA2620" s="229"/>
      <c r="AB2620" s="229"/>
      <c r="AC2620" s="229"/>
      <c r="AD2620" s="229"/>
      <c r="AE2620" s="229"/>
      <c r="AF2620" s="229"/>
      <c r="AG2620" s="229"/>
      <c r="AH2620" s="229"/>
      <c r="AI2620" s="229"/>
      <c r="AJ2620" s="218">
        <f t="shared" si="218"/>
        <v>1</v>
      </c>
      <c r="AK2620" s="84">
        <f t="shared" ref="AK2620:AK2683" si="220">COUNTIFS(E:E,E2620)</f>
        <v>1</v>
      </c>
    </row>
    <row r="2621" spans="1:37" s="84" customFormat="1" ht="16.5">
      <c r="A2621" s="229"/>
      <c r="B2621" s="41">
        <f t="shared" si="219"/>
        <v>2619</v>
      </c>
      <c r="C2621" s="210" t="s">
        <v>5456</v>
      </c>
      <c r="D2621" s="248" t="s">
        <v>8952</v>
      </c>
      <c r="E2621" s="158"/>
      <c r="F2621" s="158" t="s">
        <v>947</v>
      </c>
      <c r="G2621" s="300" t="s">
        <v>8953</v>
      </c>
      <c r="H2621" s="300" t="s">
        <v>949</v>
      </c>
      <c r="I2621" s="300" t="s">
        <v>949</v>
      </c>
      <c r="J2621" s="300" t="s">
        <v>949</v>
      </c>
      <c r="K2621" s="300" t="s">
        <v>949</v>
      </c>
      <c r="L2621" s="300" t="s">
        <v>949</v>
      </c>
      <c r="M2621" s="300" t="s">
        <v>949</v>
      </c>
      <c r="N2621" s="247" t="s">
        <v>949</v>
      </c>
      <c r="O2621" s="247" t="s">
        <v>949</v>
      </c>
      <c r="P2621" s="247" t="s">
        <v>949</v>
      </c>
      <c r="Q2621" s="247" t="s">
        <v>949</v>
      </c>
      <c r="R2621" s="247" t="s">
        <v>949</v>
      </c>
      <c r="S2621" s="229"/>
      <c r="T2621" s="229"/>
      <c r="U2621" s="229"/>
      <c r="V2621" s="229"/>
      <c r="W2621" s="229"/>
      <c r="X2621" s="229"/>
      <c r="Y2621" s="229"/>
      <c r="Z2621" s="229"/>
      <c r="AA2621" s="229"/>
      <c r="AB2621" s="229"/>
      <c r="AC2621" s="229"/>
      <c r="AD2621" s="229"/>
      <c r="AE2621" s="229"/>
      <c r="AF2621" s="229"/>
      <c r="AG2621" s="229"/>
      <c r="AH2621" s="229"/>
      <c r="AI2621" s="229"/>
      <c r="AJ2621" s="218">
        <f t="shared" si="218"/>
        <v>1</v>
      </c>
      <c r="AK2621" s="84">
        <f t="shared" si="220"/>
        <v>1</v>
      </c>
    </row>
    <row r="2622" spans="1:37" s="84" customFormat="1" ht="16.5">
      <c r="A2622" s="229"/>
      <c r="B2622" s="41">
        <f t="shared" si="219"/>
        <v>2620</v>
      </c>
      <c r="C2622" s="210" t="s">
        <v>5456</v>
      </c>
      <c r="D2622" s="248" t="s">
        <v>8954</v>
      </c>
      <c r="E2622" s="158"/>
      <c r="F2622" s="158" t="s">
        <v>947</v>
      </c>
      <c r="G2622" s="300" t="s">
        <v>8953</v>
      </c>
      <c r="H2622" s="300" t="s">
        <v>949</v>
      </c>
      <c r="I2622" s="300" t="s">
        <v>949</v>
      </c>
      <c r="J2622" s="300" t="s">
        <v>949</v>
      </c>
      <c r="K2622" s="300" t="s">
        <v>949</v>
      </c>
      <c r="L2622" s="300" t="s">
        <v>949</v>
      </c>
      <c r="M2622" s="300" t="s">
        <v>949</v>
      </c>
      <c r="N2622" s="247" t="s">
        <v>949</v>
      </c>
      <c r="O2622" s="247" t="s">
        <v>949</v>
      </c>
      <c r="P2622" s="247" t="s">
        <v>949</v>
      </c>
      <c r="Q2622" s="247" t="s">
        <v>949</v>
      </c>
      <c r="R2622" s="247" t="s">
        <v>949</v>
      </c>
      <c r="S2622" s="229"/>
      <c r="T2622" s="229"/>
      <c r="U2622" s="229"/>
      <c r="V2622" s="229"/>
      <c r="W2622" s="229"/>
      <c r="X2622" s="229"/>
      <c r="Y2622" s="229"/>
      <c r="Z2622" s="229"/>
      <c r="AA2622" s="229"/>
      <c r="AB2622" s="229"/>
      <c r="AC2622" s="229"/>
      <c r="AD2622" s="229"/>
      <c r="AE2622" s="229"/>
      <c r="AF2622" s="229"/>
      <c r="AG2622" s="229"/>
      <c r="AH2622" s="229"/>
      <c r="AI2622" s="229"/>
      <c r="AJ2622" s="218">
        <f t="shared" si="218"/>
        <v>1</v>
      </c>
      <c r="AK2622" s="84">
        <f t="shared" si="220"/>
        <v>1</v>
      </c>
    </row>
    <row r="2623" spans="1:37" s="84" customFormat="1" ht="16.5">
      <c r="A2623" s="229"/>
      <c r="B2623" s="41">
        <f t="shared" si="219"/>
        <v>2621</v>
      </c>
      <c r="C2623" s="210" t="s">
        <v>5456</v>
      </c>
      <c r="D2623" s="248" t="s">
        <v>8955</v>
      </c>
      <c r="E2623" s="158"/>
      <c r="F2623" s="158" t="s">
        <v>947</v>
      </c>
      <c r="G2623" s="300" t="s">
        <v>8956</v>
      </c>
      <c r="H2623" s="300" t="s">
        <v>949</v>
      </c>
      <c r="I2623" s="300" t="s">
        <v>949</v>
      </c>
      <c r="J2623" s="300" t="s">
        <v>949</v>
      </c>
      <c r="K2623" s="300" t="s">
        <v>949</v>
      </c>
      <c r="L2623" s="300" t="s">
        <v>949</v>
      </c>
      <c r="M2623" s="300" t="s">
        <v>949</v>
      </c>
      <c r="N2623" s="247" t="s">
        <v>949</v>
      </c>
      <c r="O2623" s="247" t="s">
        <v>949</v>
      </c>
      <c r="P2623" s="247" t="s">
        <v>949</v>
      </c>
      <c r="Q2623" s="247" t="s">
        <v>949</v>
      </c>
      <c r="R2623" s="247" t="s">
        <v>949</v>
      </c>
      <c r="S2623" s="229"/>
      <c r="T2623" s="229"/>
      <c r="U2623" s="229"/>
      <c r="V2623" s="229"/>
      <c r="W2623" s="229"/>
      <c r="X2623" s="229"/>
      <c r="Y2623" s="229"/>
      <c r="Z2623" s="229"/>
      <c r="AA2623" s="229"/>
      <c r="AB2623" s="229"/>
      <c r="AC2623" s="229"/>
      <c r="AD2623" s="229"/>
      <c r="AE2623" s="229"/>
      <c r="AF2623" s="229"/>
      <c r="AG2623" s="229"/>
      <c r="AH2623" s="229"/>
      <c r="AI2623" s="229"/>
      <c r="AJ2623" s="218">
        <f t="shared" si="218"/>
        <v>1</v>
      </c>
      <c r="AK2623" s="84">
        <f t="shared" si="220"/>
        <v>1</v>
      </c>
    </row>
    <row r="2624" spans="1:37" s="84" customFormat="1" ht="16.5">
      <c r="A2624" s="229"/>
      <c r="B2624" s="41">
        <f t="shared" si="219"/>
        <v>2622</v>
      </c>
      <c r="C2624" s="210" t="s">
        <v>5456</v>
      </c>
      <c r="D2624" s="248" t="s">
        <v>8957</v>
      </c>
      <c r="E2624" s="158"/>
      <c r="F2624" s="158" t="s">
        <v>947</v>
      </c>
      <c r="G2624" s="300" t="s">
        <v>8953</v>
      </c>
      <c r="H2624" s="300" t="s">
        <v>949</v>
      </c>
      <c r="I2624" s="300" t="s">
        <v>949</v>
      </c>
      <c r="J2624" s="300" t="s">
        <v>949</v>
      </c>
      <c r="K2624" s="300" t="s">
        <v>949</v>
      </c>
      <c r="L2624" s="300" t="s">
        <v>949</v>
      </c>
      <c r="M2624" s="300" t="s">
        <v>949</v>
      </c>
      <c r="N2624" s="247" t="s">
        <v>949</v>
      </c>
      <c r="O2624" s="247" t="s">
        <v>949</v>
      </c>
      <c r="P2624" s="247" t="s">
        <v>949</v>
      </c>
      <c r="Q2624" s="247" t="s">
        <v>949</v>
      </c>
      <c r="R2624" s="247" t="s">
        <v>949</v>
      </c>
      <c r="S2624" s="229"/>
      <c r="T2624" s="229"/>
      <c r="U2624" s="229"/>
      <c r="V2624" s="229"/>
      <c r="W2624" s="229"/>
      <c r="X2624" s="229"/>
      <c r="Y2624" s="229"/>
      <c r="Z2624" s="229"/>
      <c r="AA2624" s="229"/>
      <c r="AB2624" s="229"/>
      <c r="AC2624" s="229"/>
      <c r="AD2624" s="229"/>
      <c r="AE2624" s="229"/>
      <c r="AF2624" s="229"/>
      <c r="AG2624" s="229"/>
      <c r="AH2624" s="229"/>
      <c r="AI2624" s="229"/>
      <c r="AJ2624" s="218">
        <f t="shared" si="218"/>
        <v>1</v>
      </c>
      <c r="AK2624" s="84">
        <f t="shared" si="220"/>
        <v>1</v>
      </c>
    </row>
    <row r="2625" spans="1:37" s="84" customFormat="1" ht="16.5">
      <c r="A2625" s="229"/>
      <c r="B2625" s="41">
        <f t="shared" si="219"/>
        <v>2623</v>
      </c>
      <c r="C2625" s="210" t="s">
        <v>5456</v>
      </c>
      <c r="D2625" s="248" t="s">
        <v>8958</v>
      </c>
      <c r="E2625" s="158"/>
      <c r="F2625" s="158" t="s">
        <v>947</v>
      </c>
      <c r="G2625" s="300" t="s">
        <v>8959</v>
      </c>
      <c r="H2625" s="300" t="s">
        <v>949</v>
      </c>
      <c r="I2625" s="300" t="s">
        <v>949</v>
      </c>
      <c r="J2625" s="300" t="s">
        <v>949</v>
      </c>
      <c r="K2625" s="300" t="s">
        <v>949</v>
      </c>
      <c r="L2625" s="300" t="s">
        <v>949</v>
      </c>
      <c r="M2625" s="300" t="s">
        <v>949</v>
      </c>
      <c r="N2625" s="247" t="s">
        <v>949</v>
      </c>
      <c r="O2625" s="247" t="s">
        <v>949</v>
      </c>
      <c r="P2625" s="247" t="s">
        <v>949</v>
      </c>
      <c r="Q2625" s="247" t="s">
        <v>949</v>
      </c>
      <c r="R2625" s="247" t="s">
        <v>949</v>
      </c>
      <c r="S2625" s="229"/>
      <c r="T2625" s="229"/>
      <c r="U2625" s="229"/>
      <c r="V2625" s="229"/>
      <c r="W2625" s="229"/>
      <c r="X2625" s="229"/>
      <c r="Y2625" s="229"/>
      <c r="Z2625" s="229"/>
      <c r="AA2625" s="229"/>
      <c r="AB2625" s="229"/>
      <c r="AC2625" s="229"/>
      <c r="AD2625" s="229"/>
      <c r="AE2625" s="229"/>
      <c r="AF2625" s="229"/>
      <c r="AG2625" s="229"/>
      <c r="AH2625" s="229"/>
      <c r="AI2625" s="229"/>
      <c r="AJ2625" s="218">
        <f t="shared" si="218"/>
        <v>1</v>
      </c>
      <c r="AK2625" s="84">
        <f t="shared" si="220"/>
        <v>1</v>
      </c>
    </row>
    <row r="2626" spans="1:37" s="84" customFormat="1" ht="16.5">
      <c r="A2626" s="229"/>
      <c r="B2626" s="41">
        <f t="shared" si="219"/>
        <v>2624</v>
      </c>
      <c r="C2626" s="210" t="s">
        <v>5456</v>
      </c>
      <c r="D2626" s="248" t="s">
        <v>8960</v>
      </c>
      <c r="E2626" s="158"/>
      <c r="F2626" s="158" t="s">
        <v>947</v>
      </c>
      <c r="G2626" s="300" t="s">
        <v>8953</v>
      </c>
      <c r="H2626" s="300" t="s">
        <v>949</v>
      </c>
      <c r="I2626" s="300" t="s">
        <v>949</v>
      </c>
      <c r="J2626" s="300" t="s">
        <v>949</v>
      </c>
      <c r="K2626" s="300" t="s">
        <v>949</v>
      </c>
      <c r="L2626" s="300" t="s">
        <v>949</v>
      </c>
      <c r="M2626" s="300" t="s">
        <v>949</v>
      </c>
      <c r="N2626" s="247" t="s">
        <v>949</v>
      </c>
      <c r="O2626" s="247" t="s">
        <v>949</v>
      </c>
      <c r="P2626" s="247" t="s">
        <v>949</v>
      </c>
      <c r="Q2626" s="247" t="s">
        <v>949</v>
      </c>
      <c r="R2626" s="247" t="s">
        <v>949</v>
      </c>
      <c r="S2626" s="229"/>
      <c r="T2626" s="229"/>
      <c r="U2626" s="229"/>
      <c r="V2626" s="229"/>
      <c r="W2626" s="229"/>
      <c r="X2626" s="229"/>
      <c r="Y2626" s="229"/>
      <c r="Z2626" s="229"/>
      <c r="AA2626" s="229"/>
      <c r="AB2626" s="229"/>
      <c r="AC2626" s="229"/>
      <c r="AD2626" s="229"/>
      <c r="AE2626" s="229"/>
      <c r="AF2626" s="229"/>
      <c r="AG2626" s="229"/>
      <c r="AH2626" s="229"/>
      <c r="AI2626" s="229"/>
      <c r="AJ2626" s="218">
        <f t="shared" si="218"/>
        <v>1</v>
      </c>
      <c r="AK2626" s="84">
        <f t="shared" si="220"/>
        <v>1</v>
      </c>
    </row>
    <row r="2627" spans="1:37" s="84" customFormat="1" ht="16.5">
      <c r="A2627" s="229"/>
      <c r="B2627" s="41">
        <f t="shared" si="219"/>
        <v>2625</v>
      </c>
      <c r="C2627" s="210" t="s">
        <v>5456</v>
      </c>
      <c r="D2627" s="248" t="s">
        <v>8961</v>
      </c>
      <c r="E2627" s="158"/>
      <c r="F2627" s="158" t="s">
        <v>947</v>
      </c>
      <c r="G2627" s="300" t="s">
        <v>8962</v>
      </c>
      <c r="H2627" s="300" t="s">
        <v>949</v>
      </c>
      <c r="I2627" s="300" t="s">
        <v>949</v>
      </c>
      <c r="J2627" s="300" t="s">
        <v>949</v>
      </c>
      <c r="K2627" s="300" t="s">
        <v>949</v>
      </c>
      <c r="L2627" s="300" t="s">
        <v>949</v>
      </c>
      <c r="M2627" s="300" t="s">
        <v>949</v>
      </c>
      <c r="N2627" s="247" t="s">
        <v>949</v>
      </c>
      <c r="O2627" s="247" t="s">
        <v>949</v>
      </c>
      <c r="P2627" s="247" t="s">
        <v>949</v>
      </c>
      <c r="Q2627" s="247" t="s">
        <v>949</v>
      </c>
      <c r="R2627" s="247" t="s">
        <v>949</v>
      </c>
      <c r="S2627" s="229"/>
      <c r="T2627" s="229"/>
      <c r="U2627" s="229"/>
      <c r="V2627" s="229"/>
      <c r="W2627" s="229"/>
      <c r="X2627" s="229"/>
      <c r="Y2627" s="229"/>
      <c r="Z2627" s="229"/>
      <c r="AA2627" s="229"/>
      <c r="AB2627" s="229"/>
      <c r="AC2627" s="229"/>
      <c r="AD2627" s="229"/>
      <c r="AE2627" s="229"/>
      <c r="AF2627" s="229"/>
      <c r="AG2627" s="229"/>
      <c r="AH2627" s="229"/>
      <c r="AI2627" s="229"/>
      <c r="AJ2627" s="218">
        <f t="shared" si="218"/>
        <v>1</v>
      </c>
      <c r="AK2627" s="84">
        <f t="shared" si="220"/>
        <v>1</v>
      </c>
    </row>
    <row r="2628" spans="1:37" s="84" customFormat="1" ht="16.5">
      <c r="A2628" s="229"/>
      <c r="B2628" s="41">
        <f t="shared" si="219"/>
        <v>2626</v>
      </c>
      <c r="C2628" s="210" t="s">
        <v>5456</v>
      </c>
      <c r="D2628" s="248" t="s">
        <v>8963</v>
      </c>
      <c r="E2628" s="158"/>
      <c r="F2628" s="158" t="s">
        <v>947</v>
      </c>
      <c r="G2628" s="300" t="s">
        <v>8964</v>
      </c>
      <c r="H2628" s="300" t="s">
        <v>949</v>
      </c>
      <c r="I2628" s="300" t="s">
        <v>949</v>
      </c>
      <c r="J2628" s="300" t="s">
        <v>949</v>
      </c>
      <c r="K2628" s="300" t="s">
        <v>949</v>
      </c>
      <c r="L2628" s="300" t="s">
        <v>949</v>
      </c>
      <c r="M2628" s="300" t="s">
        <v>949</v>
      </c>
      <c r="N2628" s="247" t="s">
        <v>949</v>
      </c>
      <c r="O2628" s="247" t="s">
        <v>949</v>
      </c>
      <c r="P2628" s="247" t="s">
        <v>949</v>
      </c>
      <c r="Q2628" s="247" t="s">
        <v>949</v>
      </c>
      <c r="R2628" s="247" t="s">
        <v>949</v>
      </c>
      <c r="S2628" s="229"/>
      <c r="T2628" s="229"/>
      <c r="U2628" s="229"/>
      <c r="V2628" s="229"/>
      <c r="W2628" s="229"/>
      <c r="X2628" s="229"/>
      <c r="Y2628" s="229"/>
      <c r="Z2628" s="229"/>
      <c r="AA2628" s="229"/>
      <c r="AB2628" s="229"/>
      <c r="AC2628" s="229"/>
      <c r="AD2628" s="229"/>
      <c r="AE2628" s="229"/>
      <c r="AF2628" s="229"/>
      <c r="AG2628" s="229"/>
      <c r="AH2628" s="229"/>
      <c r="AI2628" s="229"/>
      <c r="AJ2628" s="218">
        <f t="shared" si="218"/>
        <v>1</v>
      </c>
      <c r="AK2628" s="84">
        <f t="shared" si="220"/>
        <v>1</v>
      </c>
    </row>
    <row r="2629" spans="1:37" s="84" customFormat="1" ht="16.5">
      <c r="A2629" s="229"/>
      <c r="B2629" s="41">
        <f t="shared" si="219"/>
        <v>2627</v>
      </c>
      <c r="C2629" s="210" t="s">
        <v>5456</v>
      </c>
      <c r="D2629" s="248" t="s">
        <v>8965</v>
      </c>
      <c r="E2629" s="158"/>
      <c r="F2629" s="158" t="s">
        <v>947</v>
      </c>
      <c r="G2629" s="300" t="s">
        <v>8966</v>
      </c>
      <c r="H2629" s="300" t="s">
        <v>949</v>
      </c>
      <c r="I2629" s="300" t="s">
        <v>949</v>
      </c>
      <c r="J2629" s="300" t="s">
        <v>949</v>
      </c>
      <c r="K2629" s="300" t="s">
        <v>949</v>
      </c>
      <c r="L2629" s="300" t="s">
        <v>949</v>
      </c>
      <c r="M2629" s="300" t="s">
        <v>949</v>
      </c>
      <c r="N2629" s="247" t="s">
        <v>949</v>
      </c>
      <c r="O2629" s="247" t="s">
        <v>949</v>
      </c>
      <c r="P2629" s="247" t="s">
        <v>949</v>
      </c>
      <c r="Q2629" s="247" t="s">
        <v>949</v>
      </c>
      <c r="R2629" s="247" t="s">
        <v>949</v>
      </c>
      <c r="S2629" s="229"/>
      <c r="T2629" s="229"/>
      <c r="U2629" s="229"/>
      <c r="V2629" s="229"/>
      <c r="W2629" s="229"/>
      <c r="X2629" s="229"/>
      <c r="Y2629" s="229"/>
      <c r="Z2629" s="229"/>
      <c r="AA2629" s="229"/>
      <c r="AB2629" s="229"/>
      <c r="AC2629" s="229"/>
      <c r="AD2629" s="229"/>
      <c r="AE2629" s="229"/>
      <c r="AF2629" s="229"/>
      <c r="AG2629" s="229"/>
      <c r="AH2629" s="229"/>
      <c r="AI2629" s="229"/>
      <c r="AJ2629" s="218">
        <f t="shared" si="218"/>
        <v>1</v>
      </c>
      <c r="AK2629" s="84">
        <f t="shared" si="220"/>
        <v>1</v>
      </c>
    </row>
    <row r="2630" spans="1:37" s="84" customFormat="1" ht="16.5">
      <c r="A2630" s="229"/>
      <c r="B2630" s="41">
        <f t="shared" si="219"/>
        <v>2628</v>
      </c>
      <c r="C2630" s="210" t="s">
        <v>5456</v>
      </c>
      <c r="D2630" s="248" t="s">
        <v>8967</v>
      </c>
      <c r="E2630" s="158"/>
      <c r="F2630" s="158" t="s">
        <v>947</v>
      </c>
      <c r="G2630" s="300" t="s">
        <v>8953</v>
      </c>
      <c r="H2630" s="300" t="s">
        <v>949</v>
      </c>
      <c r="I2630" s="300" t="s">
        <v>949</v>
      </c>
      <c r="J2630" s="300" t="s">
        <v>949</v>
      </c>
      <c r="K2630" s="300" t="s">
        <v>949</v>
      </c>
      <c r="L2630" s="300" t="s">
        <v>949</v>
      </c>
      <c r="M2630" s="300" t="s">
        <v>949</v>
      </c>
      <c r="N2630" s="247" t="s">
        <v>949</v>
      </c>
      <c r="O2630" s="247" t="s">
        <v>949</v>
      </c>
      <c r="P2630" s="247" t="s">
        <v>949</v>
      </c>
      <c r="Q2630" s="247" t="s">
        <v>949</v>
      </c>
      <c r="R2630" s="247" t="s">
        <v>949</v>
      </c>
      <c r="S2630" s="229"/>
      <c r="T2630" s="229"/>
      <c r="U2630" s="229"/>
      <c r="V2630" s="229"/>
      <c r="W2630" s="229"/>
      <c r="X2630" s="229"/>
      <c r="Y2630" s="229"/>
      <c r="Z2630" s="229"/>
      <c r="AA2630" s="229"/>
      <c r="AB2630" s="229"/>
      <c r="AC2630" s="229"/>
      <c r="AD2630" s="229"/>
      <c r="AE2630" s="229"/>
      <c r="AF2630" s="229"/>
      <c r="AG2630" s="229"/>
      <c r="AH2630" s="229"/>
      <c r="AI2630" s="229"/>
      <c r="AJ2630" s="218">
        <f t="shared" si="218"/>
        <v>1</v>
      </c>
      <c r="AK2630" s="84">
        <f t="shared" si="220"/>
        <v>1</v>
      </c>
    </row>
    <row r="2631" spans="1:37" s="84" customFormat="1" ht="16.5">
      <c r="A2631" s="229"/>
      <c r="B2631" s="41">
        <f t="shared" si="219"/>
        <v>2629</v>
      </c>
      <c r="C2631" s="210" t="s">
        <v>5456</v>
      </c>
      <c r="D2631" s="248" t="s">
        <v>8968</v>
      </c>
      <c r="E2631" s="158"/>
      <c r="F2631" s="158" t="s">
        <v>947</v>
      </c>
      <c r="G2631" s="300" t="s">
        <v>8959</v>
      </c>
      <c r="H2631" s="300" t="s">
        <v>949</v>
      </c>
      <c r="I2631" s="300" t="s">
        <v>949</v>
      </c>
      <c r="J2631" s="300" t="s">
        <v>949</v>
      </c>
      <c r="K2631" s="300" t="s">
        <v>949</v>
      </c>
      <c r="L2631" s="300" t="s">
        <v>949</v>
      </c>
      <c r="M2631" s="300" t="s">
        <v>949</v>
      </c>
      <c r="N2631" s="247" t="s">
        <v>949</v>
      </c>
      <c r="O2631" s="247" t="s">
        <v>949</v>
      </c>
      <c r="P2631" s="247" t="s">
        <v>949</v>
      </c>
      <c r="Q2631" s="247" t="s">
        <v>949</v>
      </c>
      <c r="R2631" s="247" t="s">
        <v>949</v>
      </c>
      <c r="S2631" s="229"/>
      <c r="T2631" s="229"/>
      <c r="U2631" s="229"/>
      <c r="V2631" s="229"/>
      <c r="W2631" s="229"/>
      <c r="X2631" s="229"/>
      <c r="Y2631" s="229"/>
      <c r="Z2631" s="229"/>
      <c r="AA2631" s="229"/>
      <c r="AB2631" s="229"/>
      <c r="AC2631" s="229"/>
      <c r="AD2631" s="229"/>
      <c r="AE2631" s="229"/>
      <c r="AF2631" s="229"/>
      <c r="AG2631" s="229"/>
      <c r="AH2631" s="229"/>
      <c r="AI2631" s="229"/>
      <c r="AJ2631" s="218">
        <f t="shared" si="218"/>
        <v>1</v>
      </c>
      <c r="AK2631" s="84">
        <f t="shared" si="220"/>
        <v>1</v>
      </c>
    </row>
    <row r="2632" spans="1:37" s="84" customFormat="1" ht="16.5">
      <c r="A2632" s="229"/>
      <c r="B2632" s="41">
        <f t="shared" si="219"/>
        <v>2630</v>
      </c>
      <c r="C2632" s="210" t="s">
        <v>5456</v>
      </c>
      <c r="D2632" s="248" t="s">
        <v>8969</v>
      </c>
      <c r="E2632" s="158"/>
      <c r="F2632" s="158" t="s">
        <v>947</v>
      </c>
      <c r="G2632" s="300" t="s">
        <v>8953</v>
      </c>
      <c r="H2632" s="300" t="s">
        <v>949</v>
      </c>
      <c r="I2632" s="300" t="s">
        <v>949</v>
      </c>
      <c r="J2632" s="300" t="s">
        <v>949</v>
      </c>
      <c r="K2632" s="300" t="s">
        <v>949</v>
      </c>
      <c r="L2632" s="300" t="s">
        <v>949</v>
      </c>
      <c r="M2632" s="300" t="s">
        <v>949</v>
      </c>
      <c r="N2632" s="247" t="s">
        <v>949</v>
      </c>
      <c r="O2632" s="247" t="s">
        <v>949</v>
      </c>
      <c r="P2632" s="247" t="s">
        <v>949</v>
      </c>
      <c r="Q2632" s="247" t="s">
        <v>949</v>
      </c>
      <c r="R2632" s="247" t="s">
        <v>949</v>
      </c>
      <c r="S2632" s="229"/>
      <c r="T2632" s="229"/>
      <c r="U2632" s="229"/>
      <c r="V2632" s="229"/>
      <c r="W2632" s="229"/>
      <c r="X2632" s="229"/>
      <c r="Y2632" s="229"/>
      <c r="Z2632" s="229"/>
      <c r="AA2632" s="229"/>
      <c r="AB2632" s="229"/>
      <c r="AC2632" s="229"/>
      <c r="AD2632" s="229"/>
      <c r="AE2632" s="229"/>
      <c r="AF2632" s="229"/>
      <c r="AG2632" s="229"/>
      <c r="AH2632" s="229"/>
      <c r="AI2632" s="229"/>
      <c r="AJ2632" s="218">
        <f t="shared" si="218"/>
        <v>1</v>
      </c>
      <c r="AK2632" s="84">
        <f t="shared" si="220"/>
        <v>1</v>
      </c>
    </row>
    <row r="2633" spans="1:37" s="84" customFormat="1" ht="16.5">
      <c r="A2633" s="229"/>
      <c r="B2633" s="41">
        <f t="shared" si="219"/>
        <v>2631</v>
      </c>
      <c r="C2633" s="210" t="s">
        <v>5456</v>
      </c>
      <c r="D2633" s="248" t="s">
        <v>8970</v>
      </c>
      <c r="E2633" s="158"/>
      <c r="F2633" s="158" t="s">
        <v>947</v>
      </c>
      <c r="G2633" s="300" t="s">
        <v>8971</v>
      </c>
      <c r="H2633" s="300" t="s">
        <v>949</v>
      </c>
      <c r="I2633" s="300" t="s">
        <v>949</v>
      </c>
      <c r="J2633" s="300" t="s">
        <v>949</v>
      </c>
      <c r="K2633" s="300" t="s">
        <v>949</v>
      </c>
      <c r="L2633" s="300" t="s">
        <v>949</v>
      </c>
      <c r="M2633" s="300" t="s">
        <v>949</v>
      </c>
      <c r="N2633" s="247" t="s">
        <v>949</v>
      </c>
      <c r="O2633" s="247" t="s">
        <v>949</v>
      </c>
      <c r="P2633" s="247" t="s">
        <v>949</v>
      </c>
      <c r="Q2633" s="247" t="s">
        <v>949</v>
      </c>
      <c r="R2633" s="247" t="s">
        <v>949</v>
      </c>
      <c r="S2633" s="229"/>
      <c r="T2633" s="229"/>
      <c r="U2633" s="229"/>
      <c r="V2633" s="229"/>
      <c r="W2633" s="229"/>
      <c r="X2633" s="229"/>
      <c r="Y2633" s="229"/>
      <c r="Z2633" s="229"/>
      <c r="AA2633" s="229"/>
      <c r="AB2633" s="229"/>
      <c r="AC2633" s="229"/>
      <c r="AD2633" s="229"/>
      <c r="AE2633" s="229"/>
      <c r="AF2633" s="229"/>
      <c r="AG2633" s="229"/>
      <c r="AH2633" s="229"/>
      <c r="AI2633" s="229"/>
      <c r="AJ2633" s="218">
        <f t="shared" si="218"/>
        <v>1</v>
      </c>
      <c r="AK2633" s="84">
        <f t="shared" si="220"/>
        <v>1</v>
      </c>
    </row>
    <row r="2634" spans="1:37" s="84" customFormat="1" ht="16.5">
      <c r="A2634" s="229"/>
      <c r="B2634" s="41">
        <f t="shared" si="219"/>
        <v>2632</v>
      </c>
      <c r="C2634" s="210" t="s">
        <v>5456</v>
      </c>
      <c r="D2634" s="248" t="s">
        <v>8972</v>
      </c>
      <c r="E2634" s="158"/>
      <c r="F2634" s="158" t="s">
        <v>947</v>
      </c>
      <c r="G2634" s="300" t="s">
        <v>8953</v>
      </c>
      <c r="H2634" s="300" t="s">
        <v>949</v>
      </c>
      <c r="I2634" s="300" t="s">
        <v>949</v>
      </c>
      <c r="J2634" s="300" t="s">
        <v>949</v>
      </c>
      <c r="K2634" s="300" t="s">
        <v>949</v>
      </c>
      <c r="L2634" s="300" t="s">
        <v>949</v>
      </c>
      <c r="M2634" s="300" t="s">
        <v>949</v>
      </c>
      <c r="N2634" s="247" t="s">
        <v>949</v>
      </c>
      <c r="O2634" s="247" t="s">
        <v>949</v>
      </c>
      <c r="P2634" s="247" t="s">
        <v>949</v>
      </c>
      <c r="Q2634" s="247" t="s">
        <v>949</v>
      </c>
      <c r="R2634" s="247" t="s">
        <v>949</v>
      </c>
      <c r="S2634" s="229"/>
      <c r="T2634" s="229"/>
      <c r="U2634" s="229"/>
      <c r="V2634" s="229"/>
      <c r="W2634" s="229"/>
      <c r="X2634" s="229"/>
      <c r="Y2634" s="229"/>
      <c r="Z2634" s="229"/>
      <c r="AA2634" s="229"/>
      <c r="AB2634" s="229"/>
      <c r="AC2634" s="229"/>
      <c r="AD2634" s="229"/>
      <c r="AE2634" s="229"/>
      <c r="AF2634" s="229"/>
      <c r="AG2634" s="229"/>
      <c r="AH2634" s="229"/>
      <c r="AI2634" s="229"/>
      <c r="AJ2634" s="218">
        <f t="shared" si="218"/>
        <v>1</v>
      </c>
      <c r="AK2634" s="84">
        <f t="shared" si="220"/>
        <v>1</v>
      </c>
    </row>
    <row r="2635" spans="1:37" s="84" customFormat="1" ht="16.5">
      <c r="A2635" s="229"/>
      <c r="B2635" s="41">
        <f t="shared" si="219"/>
        <v>2633</v>
      </c>
      <c r="C2635" s="210" t="s">
        <v>5456</v>
      </c>
      <c r="D2635" s="248" t="s">
        <v>8973</v>
      </c>
      <c r="E2635" s="158"/>
      <c r="F2635" s="158" t="s">
        <v>947</v>
      </c>
      <c r="G2635" s="300" t="s">
        <v>8959</v>
      </c>
      <c r="H2635" s="300" t="s">
        <v>949</v>
      </c>
      <c r="I2635" s="300" t="s">
        <v>949</v>
      </c>
      <c r="J2635" s="300" t="s">
        <v>949</v>
      </c>
      <c r="K2635" s="300" t="s">
        <v>949</v>
      </c>
      <c r="L2635" s="300" t="s">
        <v>949</v>
      </c>
      <c r="M2635" s="300" t="s">
        <v>949</v>
      </c>
      <c r="N2635" s="247" t="s">
        <v>949</v>
      </c>
      <c r="O2635" s="247" t="s">
        <v>949</v>
      </c>
      <c r="P2635" s="247" t="s">
        <v>949</v>
      </c>
      <c r="Q2635" s="247" t="s">
        <v>949</v>
      </c>
      <c r="R2635" s="247" t="s">
        <v>949</v>
      </c>
      <c r="S2635" s="229"/>
      <c r="T2635" s="229"/>
      <c r="U2635" s="229"/>
      <c r="V2635" s="229"/>
      <c r="W2635" s="229"/>
      <c r="X2635" s="229"/>
      <c r="Y2635" s="229"/>
      <c r="Z2635" s="229"/>
      <c r="AA2635" s="229"/>
      <c r="AB2635" s="229"/>
      <c r="AC2635" s="229"/>
      <c r="AD2635" s="229"/>
      <c r="AE2635" s="229"/>
      <c r="AF2635" s="229"/>
      <c r="AG2635" s="229"/>
      <c r="AH2635" s="229"/>
      <c r="AI2635" s="229"/>
      <c r="AJ2635" s="218">
        <f t="shared" si="218"/>
        <v>1</v>
      </c>
      <c r="AK2635" s="84">
        <f t="shared" si="220"/>
        <v>1</v>
      </c>
    </row>
    <row r="2636" spans="1:37" s="84" customFormat="1" ht="16.5">
      <c r="A2636" s="229"/>
      <c r="B2636" s="41">
        <f t="shared" si="219"/>
        <v>2634</v>
      </c>
      <c r="C2636" s="210" t="s">
        <v>5456</v>
      </c>
      <c r="D2636" s="248" t="s">
        <v>8974</v>
      </c>
      <c r="E2636" s="158"/>
      <c r="F2636" s="158" t="s">
        <v>947</v>
      </c>
      <c r="G2636" s="300" t="s">
        <v>8953</v>
      </c>
      <c r="H2636" s="300" t="s">
        <v>949</v>
      </c>
      <c r="I2636" s="300" t="s">
        <v>949</v>
      </c>
      <c r="J2636" s="300" t="s">
        <v>949</v>
      </c>
      <c r="K2636" s="300" t="s">
        <v>949</v>
      </c>
      <c r="L2636" s="300" t="s">
        <v>949</v>
      </c>
      <c r="M2636" s="300" t="s">
        <v>949</v>
      </c>
      <c r="N2636" s="247" t="s">
        <v>949</v>
      </c>
      <c r="O2636" s="247" t="s">
        <v>949</v>
      </c>
      <c r="P2636" s="247" t="s">
        <v>949</v>
      </c>
      <c r="Q2636" s="247" t="s">
        <v>949</v>
      </c>
      <c r="R2636" s="247" t="s">
        <v>949</v>
      </c>
      <c r="S2636" s="229"/>
      <c r="T2636" s="229"/>
      <c r="U2636" s="229"/>
      <c r="V2636" s="229"/>
      <c r="W2636" s="229"/>
      <c r="X2636" s="229"/>
      <c r="Y2636" s="229"/>
      <c r="Z2636" s="229"/>
      <c r="AA2636" s="229"/>
      <c r="AB2636" s="229"/>
      <c r="AC2636" s="229"/>
      <c r="AD2636" s="229"/>
      <c r="AE2636" s="229"/>
      <c r="AF2636" s="229"/>
      <c r="AG2636" s="229"/>
      <c r="AH2636" s="229"/>
      <c r="AI2636" s="229"/>
      <c r="AJ2636" s="218">
        <f t="shared" si="218"/>
        <v>1</v>
      </c>
      <c r="AK2636" s="84">
        <f t="shared" si="220"/>
        <v>1</v>
      </c>
    </row>
    <row r="2637" spans="1:37" s="84" customFormat="1" ht="16.5">
      <c r="A2637" s="229"/>
      <c r="B2637" s="41">
        <f t="shared" si="219"/>
        <v>2635</v>
      </c>
      <c r="C2637" s="210" t="s">
        <v>5456</v>
      </c>
      <c r="D2637" s="248" t="s">
        <v>8975</v>
      </c>
      <c r="E2637" s="158"/>
      <c r="F2637" s="158" t="s">
        <v>947</v>
      </c>
      <c r="G2637" s="300" t="s">
        <v>8953</v>
      </c>
      <c r="H2637" s="300" t="s">
        <v>949</v>
      </c>
      <c r="I2637" s="300" t="s">
        <v>949</v>
      </c>
      <c r="J2637" s="300" t="s">
        <v>949</v>
      </c>
      <c r="K2637" s="300" t="s">
        <v>949</v>
      </c>
      <c r="L2637" s="300" t="s">
        <v>949</v>
      </c>
      <c r="M2637" s="300" t="s">
        <v>949</v>
      </c>
      <c r="N2637" s="247" t="s">
        <v>949</v>
      </c>
      <c r="O2637" s="247" t="s">
        <v>949</v>
      </c>
      <c r="P2637" s="247" t="s">
        <v>949</v>
      </c>
      <c r="Q2637" s="247" t="s">
        <v>949</v>
      </c>
      <c r="R2637" s="247" t="s">
        <v>949</v>
      </c>
      <c r="S2637" s="229"/>
      <c r="T2637" s="229"/>
      <c r="U2637" s="229"/>
      <c r="V2637" s="229"/>
      <c r="W2637" s="229"/>
      <c r="X2637" s="229"/>
      <c r="Y2637" s="229"/>
      <c r="Z2637" s="229"/>
      <c r="AA2637" s="229"/>
      <c r="AB2637" s="229"/>
      <c r="AC2637" s="229"/>
      <c r="AD2637" s="229"/>
      <c r="AE2637" s="229"/>
      <c r="AF2637" s="229"/>
      <c r="AG2637" s="229"/>
      <c r="AH2637" s="229"/>
      <c r="AI2637" s="229"/>
      <c r="AJ2637" s="218">
        <f t="shared" si="218"/>
        <v>1</v>
      </c>
      <c r="AK2637" s="84">
        <f t="shared" si="220"/>
        <v>1</v>
      </c>
    </row>
    <row r="2638" spans="1:37" s="84" customFormat="1" ht="16.5">
      <c r="A2638" s="229"/>
      <c r="B2638" s="41">
        <f t="shared" si="219"/>
        <v>2636</v>
      </c>
      <c r="C2638" s="210" t="s">
        <v>5456</v>
      </c>
      <c r="D2638" s="248" t="s">
        <v>8976</v>
      </c>
      <c r="E2638" s="158"/>
      <c r="F2638" s="158" t="s">
        <v>947</v>
      </c>
      <c r="G2638" s="300" t="s">
        <v>8953</v>
      </c>
      <c r="H2638" s="300" t="s">
        <v>949</v>
      </c>
      <c r="I2638" s="300" t="s">
        <v>949</v>
      </c>
      <c r="J2638" s="300" t="s">
        <v>949</v>
      </c>
      <c r="K2638" s="300" t="s">
        <v>949</v>
      </c>
      <c r="L2638" s="300" t="s">
        <v>949</v>
      </c>
      <c r="M2638" s="300" t="s">
        <v>949</v>
      </c>
      <c r="N2638" s="247" t="s">
        <v>949</v>
      </c>
      <c r="O2638" s="247" t="s">
        <v>949</v>
      </c>
      <c r="P2638" s="247" t="s">
        <v>949</v>
      </c>
      <c r="Q2638" s="247" t="s">
        <v>949</v>
      </c>
      <c r="R2638" s="247" t="s">
        <v>949</v>
      </c>
      <c r="S2638" s="229"/>
      <c r="T2638" s="229"/>
      <c r="U2638" s="229"/>
      <c r="V2638" s="229"/>
      <c r="W2638" s="229"/>
      <c r="X2638" s="229"/>
      <c r="Y2638" s="229"/>
      <c r="Z2638" s="229"/>
      <c r="AA2638" s="229"/>
      <c r="AB2638" s="229"/>
      <c r="AC2638" s="229"/>
      <c r="AD2638" s="229"/>
      <c r="AE2638" s="229"/>
      <c r="AF2638" s="229"/>
      <c r="AG2638" s="229"/>
      <c r="AH2638" s="229"/>
      <c r="AI2638" s="229"/>
      <c r="AJ2638" s="218">
        <f t="shared" si="218"/>
        <v>1</v>
      </c>
      <c r="AK2638" s="84">
        <f t="shared" si="220"/>
        <v>1</v>
      </c>
    </row>
    <row r="2639" spans="1:37" s="84" customFormat="1" ht="16.5">
      <c r="A2639" s="229"/>
      <c r="B2639" s="41">
        <f t="shared" si="219"/>
        <v>2637</v>
      </c>
      <c r="C2639" s="210" t="s">
        <v>5456</v>
      </c>
      <c r="D2639" s="248" t="s">
        <v>8977</v>
      </c>
      <c r="E2639" s="158"/>
      <c r="F2639" s="158" t="s">
        <v>947</v>
      </c>
      <c r="G2639" s="300" t="s">
        <v>8953</v>
      </c>
      <c r="H2639" s="300" t="s">
        <v>949</v>
      </c>
      <c r="I2639" s="300" t="s">
        <v>949</v>
      </c>
      <c r="J2639" s="300" t="s">
        <v>949</v>
      </c>
      <c r="K2639" s="300" t="s">
        <v>949</v>
      </c>
      <c r="L2639" s="300" t="s">
        <v>949</v>
      </c>
      <c r="M2639" s="300" t="s">
        <v>949</v>
      </c>
      <c r="N2639" s="247" t="s">
        <v>949</v>
      </c>
      <c r="O2639" s="247" t="s">
        <v>949</v>
      </c>
      <c r="P2639" s="247" t="s">
        <v>949</v>
      </c>
      <c r="Q2639" s="247" t="s">
        <v>949</v>
      </c>
      <c r="R2639" s="247" t="s">
        <v>949</v>
      </c>
      <c r="S2639" s="229"/>
      <c r="T2639" s="229"/>
      <c r="U2639" s="229"/>
      <c r="V2639" s="229"/>
      <c r="W2639" s="229"/>
      <c r="X2639" s="229"/>
      <c r="Y2639" s="229"/>
      <c r="Z2639" s="229"/>
      <c r="AA2639" s="229"/>
      <c r="AB2639" s="229"/>
      <c r="AC2639" s="229"/>
      <c r="AD2639" s="229"/>
      <c r="AE2639" s="229"/>
      <c r="AF2639" s="229"/>
      <c r="AG2639" s="229"/>
      <c r="AH2639" s="229"/>
      <c r="AI2639" s="229"/>
      <c r="AJ2639" s="218">
        <f t="shared" si="218"/>
        <v>1</v>
      </c>
      <c r="AK2639" s="84">
        <f t="shared" si="220"/>
        <v>1</v>
      </c>
    </row>
    <row r="2640" spans="1:37" s="84" customFormat="1" ht="16.5">
      <c r="A2640" s="229"/>
      <c r="B2640" s="41">
        <f t="shared" si="219"/>
        <v>2638</v>
      </c>
      <c r="C2640" s="210" t="s">
        <v>5456</v>
      </c>
      <c r="D2640" s="248" t="s">
        <v>8978</v>
      </c>
      <c r="E2640" s="158"/>
      <c r="F2640" s="158" t="s">
        <v>947</v>
      </c>
      <c r="G2640" s="300" t="s">
        <v>8953</v>
      </c>
      <c r="H2640" s="300" t="s">
        <v>949</v>
      </c>
      <c r="I2640" s="300" t="s">
        <v>949</v>
      </c>
      <c r="J2640" s="300" t="s">
        <v>949</v>
      </c>
      <c r="K2640" s="300" t="s">
        <v>949</v>
      </c>
      <c r="L2640" s="300" t="s">
        <v>949</v>
      </c>
      <c r="M2640" s="300" t="s">
        <v>949</v>
      </c>
      <c r="N2640" s="247" t="s">
        <v>949</v>
      </c>
      <c r="O2640" s="247" t="s">
        <v>949</v>
      </c>
      <c r="P2640" s="247" t="s">
        <v>949</v>
      </c>
      <c r="Q2640" s="247" t="s">
        <v>949</v>
      </c>
      <c r="R2640" s="247" t="s">
        <v>949</v>
      </c>
      <c r="S2640" s="229"/>
      <c r="T2640" s="229"/>
      <c r="U2640" s="229"/>
      <c r="V2640" s="229"/>
      <c r="W2640" s="229"/>
      <c r="X2640" s="229"/>
      <c r="Y2640" s="229"/>
      <c r="Z2640" s="229"/>
      <c r="AA2640" s="229"/>
      <c r="AB2640" s="229"/>
      <c r="AC2640" s="229"/>
      <c r="AD2640" s="229"/>
      <c r="AE2640" s="229"/>
      <c r="AF2640" s="229"/>
      <c r="AG2640" s="229"/>
      <c r="AH2640" s="229"/>
      <c r="AI2640" s="229"/>
      <c r="AJ2640" s="218">
        <f t="shared" si="218"/>
        <v>1</v>
      </c>
      <c r="AK2640" s="84">
        <f t="shared" si="220"/>
        <v>1</v>
      </c>
    </row>
    <row r="2641" spans="1:37" s="84" customFormat="1" ht="16.5">
      <c r="A2641" s="229"/>
      <c r="B2641" s="41">
        <f t="shared" si="219"/>
        <v>2639</v>
      </c>
      <c r="C2641" s="210" t="s">
        <v>5456</v>
      </c>
      <c r="D2641" s="248" t="s">
        <v>8979</v>
      </c>
      <c r="E2641" s="158"/>
      <c r="F2641" s="158" t="s">
        <v>947</v>
      </c>
      <c r="G2641" s="300" t="s">
        <v>8980</v>
      </c>
      <c r="H2641" s="300" t="s">
        <v>949</v>
      </c>
      <c r="I2641" s="300" t="s">
        <v>949</v>
      </c>
      <c r="J2641" s="300" t="s">
        <v>949</v>
      </c>
      <c r="K2641" s="300" t="s">
        <v>949</v>
      </c>
      <c r="L2641" s="300" t="s">
        <v>949</v>
      </c>
      <c r="M2641" s="300" t="s">
        <v>949</v>
      </c>
      <c r="N2641" s="247" t="s">
        <v>949</v>
      </c>
      <c r="O2641" s="247" t="s">
        <v>949</v>
      </c>
      <c r="P2641" s="247" t="s">
        <v>949</v>
      </c>
      <c r="Q2641" s="247" t="s">
        <v>949</v>
      </c>
      <c r="R2641" s="247" t="s">
        <v>949</v>
      </c>
      <c r="S2641" s="229"/>
      <c r="T2641" s="229"/>
      <c r="U2641" s="229"/>
      <c r="V2641" s="229"/>
      <c r="W2641" s="229"/>
      <c r="X2641" s="229"/>
      <c r="Y2641" s="229"/>
      <c r="Z2641" s="229"/>
      <c r="AA2641" s="229"/>
      <c r="AB2641" s="229"/>
      <c r="AC2641" s="229"/>
      <c r="AD2641" s="229"/>
      <c r="AE2641" s="229"/>
      <c r="AF2641" s="229"/>
      <c r="AG2641" s="229"/>
      <c r="AH2641" s="229"/>
      <c r="AI2641" s="229"/>
      <c r="AJ2641" s="218">
        <f t="shared" si="218"/>
        <v>1</v>
      </c>
      <c r="AK2641" s="84">
        <f t="shared" si="220"/>
        <v>1</v>
      </c>
    </row>
    <row r="2642" spans="1:37" s="84" customFormat="1" ht="16.5">
      <c r="A2642" s="229"/>
      <c r="B2642" s="41">
        <f t="shared" si="219"/>
        <v>2640</v>
      </c>
      <c r="C2642" s="210" t="s">
        <v>5456</v>
      </c>
      <c r="D2642" s="248" t="s">
        <v>8981</v>
      </c>
      <c r="E2642" s="158"/>
      <c r="F2642" s="158" t="s">
        <v>947</v>
      </c>
      <c r="G2642" s="300" t="s">
        <v>8982</v>
      </c>
      <c r="H2642" s="300" t="s">
        <v>949</v>
      </c>
      <c r="I2642" s="300" t="s">
        <v>949</v>
      </c>
      <c r="J2642" s="300" t="s">
        <v>949</v>
      </c>
      <c r="K2642" s="300" t="s">
        <v>949</v>
      </c>
      <c r="L2642" s="300" t="s">
        <v>949</v>
      </c>
      <c r="M2642" s="300" t="s">
        <v>949</v>
      </c>
      <c r="N2642" s="247" t="s">
        <v>949</v>
      </c>
      <c r="O2642" s="247" t="s">
        <v>949</v>
      </c>
      <c r="P2642" s="247" t="s">
        <v>949</v>
      </c>
      <c r="Q2642" s="247" t="s">
        <v>949</v>
      </c>
      <c r="R2642" s="247" t="s">
        <v>949</v>
      </c>
      <c r="S2642" s="229"/>
      <c r="T2642" s="229"/>
      <c r="U2642" s="229"/>
      <c r="V2642" s="229"/>
      <c r="W2642" s="229"/>
      <c r="X2642" s="229"/>
      <c r="Y2642" s="229"/>
      <c r="Z2642" s="229"/>
      <c r="AA2642" s="229"/>
      <c r="AB2642" s="229"/>
      <c r="AC2642" s="229"/>
      <c r="AD2642" s="229"/>
      <c r="AE2642" s="229"/>
      <c r="AF2642" s="229"/>
      <c r="AG2642" s="229"/>
      <c r="AH2642" s="229"/>
      <c r="AI2642" s="229"/>
      <c r="AJ2642" s="218">
        <f t="shared" si="218"/>
        <v>1</v>
      </c>
      <c r="AK2642" s="84">
        <f t="shared" si="220"/>
        <v>1</v>
      </c>
    </row>
    <row r="2643" spans="1:37" s="84" customFormat="1" ht="16.5">
      <c r="A2643" s="229"/>
      <c r="B2643" s="41">
        <f t="shared" si="219"/>
        <v>2641</v>
      </c>
      <c r="C2643" s="210" t="s">
        <v>5456</v>
      </c>
      <c r="D2643" s="248" t="s">
        <v>8983</v>
      </c>
      <c r="E2643" s="158"/>
      <c r="F2643" s="158" t="s">
        <v>947</v>
      </c>
      <c r="G2643" s="300" t="s">
        <v>8984</v>
      </c>
      <c r="H2643" s="300" t="s">
        <v>949</v>
      </c>
      <c r="I2643" s="300" t="s">
        <v>949</v>
      </c>
      <c r="J2643" s="300" t="s">
        <v>949</v>
      </c>
      <c r="K2643" s="300" t="s">
        <v>949</v>
      </c>
      <c r="L2643" s="300" t="s">
        <v>949</v>
      </c>
      <c r="M2643" s="300" t="s">
        <v>949</v>
      </c>
      <c r="N2643" s="247" t="s">
        <v>949</v>
      </c>
      <c r="O2643" s="247" t="s">
        <v>949</v>
      </c>
      <c r="P2643" s="247" t="s">
        <v>949</v>
      </c>
      <c r="Q2643" s="247" t="s">
        <v>949</v>
      </c>
      <c r="R2643" s="247" t="s">
        <v>949</v>
      </c>
      <c r="S2643" s="229"/>
      <c r="T2643" s="229"/>
      <c r="U2643" s="229"/>
      <c r="V2643" s="229"/>
      <c r="W2643" s="229"/>
      <c r="X2643" s="229"/>
      <c r="Y2643" s="229"/>
      <c r="Z2643" s="229"/>
      <c r="AA2643" s="229"/>
      <c r="AB2643" s="229"/>
      <c r="AC2643" s="229"/>
      <c r="AD2643" s="229"/>
      <c r="AE2643" s="229"/>
      <c r="AF2643" s="229"/>
      <c r="AG2643" s="229"/>
      <c r="AH2643" s="229"/>
      <c r="AI2643" s="229"/>
      <c r="AJ2643" s="218">
        <f t="shared" si="218"/>
        <v>1</v>
      </c>
      <c r="AK2643" s="84">
        <f t="shared" si="220"/>
        <v>1</v>
      </c>
    </row>
    <row r="2644" spans="1:37" s="84" customFormat="1" ht="16.5">
      <c r="A2644" s="229"/>
      <c r="B2644" s="41">
        <f t="shared" si="219"/>
        <v>2642</v>
      </c>
      <c r="C2644" s="210" t="s">
        <v>5456</v>
      </c>
      <c r="D2644" s="248" t="s">
        <v>8985</v>
      </c>
      <c r="E2644" s="158"/>
      <c r="F2644" s="158" t="s">
        <v>947</v>
      </c>
      <c r="G2644" s="300" t="s">
        <v>8986</v>
      </c>
      <c r="H2644" s="300" t="s">
        <v>949</v>
      </c>
      <c r="I2644" s="300" t="s">
        <v>949</v>
      </c>
      <c r="J2644" s="300" t="s">
        <v>949</v>
      </c>
      <c r="K2644" s="300" t="s">
        <v>949</v>
      </c>
      <c r="L2644" s="300" t="s">
        <v>949</v>
      </c>
      <c r="M2644" s="300" t="s">
        <v>949</v>
      </c>
      <c r="N2644" s="247" t="s">
        <v>949</v>
      </c>
      <c r="O2644" s="247" t="s">
        <v>949</v>
      </c>
      <c r="P2644" s="247" t="s">
        <v>949</v>
      </c>
      <c r="Q2644" s="247" t="s">
        <v>949</v>
      </c>
      <c r="R2644" s="247" t="s">
        <v>949</v>
      </c>
      <c r="S2644" s="229"/>
      <c r="T2644" s="229"/>
      <c r="U2644" s="229"/>
      <c r="V2644" s="229"/>
      <c r="W2644" s="229"/>
      <c r="X2644" s="229"/>
      <c r="Y2644" s="229"/>
      <c r="Z2644" s="229"/>
      <c r="AA2644" s="229"/>
      <c r="AB2644" s="229"/>
      <c r="AC2644" s="229"/>
      <c r="AD2644" s="229"/>
      <c r="AE2644" s="229"/>
      <c r="AF2644" s="229"/>
      <c r="AG2644" s="229"/>
      <c r="AH2644" s="229"/>
      <c r="AI2644" s="229"/>
      <c r="AJ2644" s="218">
        <f t="shared" si="218"/>
        <v>1</v>
      </c>
      <c r="AK2644" s="84">
        <f t="shared" si="220"/>
        <v>1</v>
      </c>
    </row>
    <row r="2645" spans="1:37" s="84" customFormat="1" ht="16.5">
      <c r="A2645" s="229"/>
      <c r="B2645" s="41">
        <f t="shared" si="219"/>
        <v>2643</v>
      </c>
      <c r="C2645" s="210" t="s">
        <v>5087</v>
      </c>
      <c r="D2645" s="158" t="s">
        <v>8987</v>
      </c>
      <c r="E2645" s="158"/>
      <c r="F2645" s="158" t="s">
        <v>1126</v>
      </c>
      <c r="G2645" s="210" t="s">
        <v>8830</v>
      </c>
      <c r="H2645" s="210" t="s">
        <v>949</v>
      </c>
      <c r="I2645" s="210" t="s">
        <v>949</v>
      </c>
      <c r="J2645" s="210" t="s">
        <v>949</v>
      </c>
      <c r="K2645" s="210" t="s">
        <v>949</v>
      </c>
      <c r="L2645" s="210" t="s">
        <v>949</v>
      </c>
      <c r="M2645" s="210" t="s">
        <v>949</v>
      </c>
      <c r="N2645" s="158" t="s">
        <v>949</v>
      </c>
      <c r="O2645" s="158" t="s">
        <v>949</v>
      </c>
      <c r="P2645" s="158" t="s">
        <v>949</v>
      </c>
      <c r="Q2645" s="158"/>
      <c r="R2645" s="210" t="s">
        <v>1142</v>
      </c>
      <c r="S2645" s="229"/>
      <c r="T2645" s="229"/>
      <c r="U2645" s="229"/>
      <c r="V2645" s="229"/>
      <c r="W2645" s="229"/>
      <c r="X2645" s="229"/>
      <c r="Y2645" s="229"/>
      <c r="Z2645" s="229"/>
      <c r="AA2645" s="229"/>
      <c r="AB2645" s="229"/>
      <c r="AC2645" s="229"/>
      <c r="AD2645" s="229"/>
      <c r="AE2645" s="229"/>
      <c r="AF2645" s="229" t="s">
        <v>223</v>
      </c>
      <c r="AG2645" s="229"/>
      <c r="AH2645" s="229"/>
      <c r="AI2645" s="229"/>
      <c r="AJ2645" s="218">
        <f t="shared" si="218"/>
        <v>1</v>
      </c>
      <c r="AK2645" s="84">
        <f t="shared" si="220"/>
        <v>1</v>
      </c>
    </row>
    <row r="2646" spans="1:37" s="84" customFormat="1" ht="16.5">
      <c r="A2646" s="229"/>
      <c r="B2646" s="41">
        <f t="shared" si="219"/>
        <v>2644</v>
      </c>
      <c r="C2646" s="158" t="s">
        <v>936</v>
      </c>
      <c r="D2646" s="158" t="s">
        <v>8988</v>
      </c>
      <c r="E2646" s="158"/>
      <c r="F2646" s="158" t="s">
        <v>979</v>
      </c>
      <c r="G2646" s="210" t="s">
        <v>5141</v>
      </c>
      <c r="H2646" s="210">
        <v>1542.5340000000001</v>
      </c>
      <c r="I2646" s="210">
        <v>0.17499999999999999</v>
      </c>
      <c r="J2646" s="210" t="s">
        <v>949</v>
      </c>
      <c r="K2646" s="210" t="s">
        <v>949</v>
      </c>
      <c r="L2646" s="210" t="s">
        <v>949</v>
      </c>
      <c r="M2646" s="210" t="s">
        <v>2769</v>
      </c>
      <c r="N2646" s="158" t="s">
        <v>1172</v>
      </c>
      <c r="O2646" s="158" t="s">
        <v>5637</v>
      </c>
      <c r="P2646" s="158" t="s">
        <v>5638</v>
      </c>
      <c r="Q2646" s="158"/>
      <c r="R2646" s="210" t="s">
        <v>1166</v>
      </c>
      <c r="S2646" s="229"/>
      <c r="T2646" s="229"/>
      <c r="U2646" s="229"/>
      <c r="V2646" s="229"/>
      <c r="W2646" s="229"/>
      <c r="X2646" s="229"/>
      <c r="Y2646" s="229"/>
      <c r="Z2646" s="229"/>
      <c r="AA2646" s="229"/>
      <c r="AB2646" s="229"/>
      <c r="AC2646" s="229"/>
      <c r="AD2646" s="229"/>
      <c r="AE2646" s="229"/>
      <c r="AF2646" s="229" t="s">
        <v>473</v>
      </c>
      <c r="AG2646" s="229"/>
      <c r="AH2646" s="229"/>
      <c r="AI2646" s="229"/>
      <c r="AJ2646" s="218">
        <f t="shared" si="218"/>
        <v>1</v>
      </c>
      <c r="AK2646" s="84">
        <f t="shared" si="220"/>
        <v>1</v>
      </c>
    </row>
    <row r="2647" spans="1:37" s="84" customFormat="1" ht="16.5">
      <c r="A2647" s="229"/>
      <c r="B2647" s="41">
        <f t="shared" si="219"/>
        <v>2645</v>
      </c>
      <c r="C2647" s="210" t="s">
        <v>5087</v>
      </c>
      <c r="D2647" s="158" t="s">
        <v>8989</v>
      </c>
      <c r="E2647" s="158"/>
      <c r="F2647" s="158" t="s">
        <v>1008</v>
      </c>
      <c r="G2647" s="210" t="s">
        <v>8836</v>
      </c>
      <c r="H2647" s="210">
        <v>597663.43999999994</v>
      </c>
      <c r="I2647" s="210">
        <v>2.5</v>
      </c>
      <c r="J2647" s="158">
        <v>1.04</v>
      </c>
      <c r="K2647" s="210" t="s">
        <v>949</v>
      </c>
      <c r="L2647" s="158" t="s">
        <v>7628</v>
      </c>
      <c r="M2647" s="158" t="s">
        <v>6161</v>
      </c>
      <c r="N2647" s="158" t="s">
        <v>1148</v>
      </c>
      <c r="O2647" s="158" t="s">
        <v>1149</v>
      </c>
      <c r="P2647" s="106" t="s">
        <v>1132</v>
      </c>
      <c r="Q2647" s="106" t="s">
        <v>1150</v>
      </c>
      <c r="R2647" s="158" t="s">
        <v>1142</v>
      </c>
      <c r="S2647" s="229"/>
      <c r="T2647" s="229"/>
      <c r="U2647" s="229"/>
      <c r="V2647" s="229"/>
      <c r="W2647" s="229"/>
      <c r="X2647" s="229"/>
      <c r="Y2647" s="229"/>
      <c r="Z2647" s="229"/>
      <c r="AA2647" s="229"/>
      <c r="AB2647" s="229"/>
      <c r="AC2647" s="229"/>
      <c r="AD2647" s="229"/>
      <c r="AE2647" s="229"/>
      <c r="AF2647" s="229" t="s">
        <v>223</v>
      </c>
      <c r="AG2647" s="229"/>
      <c r="AH2647" s="229"/>
      <c r="AI2647" s="229"/>
      <c r="AJ2647" s="218">
        <f t="shared" si="218"/>
        <v>1</v>
      </c>
      <c r="AK2647" s="84">
        <f t="shared" si="220"/>
        <v>1</v>
      </c>
    </row>
    <row r="2648" spans="1:37" s="84" customFormat="1" ht="16.5">
      <c r="A2648" s="229"/>
      <c r="B2648" s="41">
        <f t="shared" si="219"/>
        <v>2646</v>
      </c>
      <c r="C2648" s="210" t="s">
        <v>5087</v>
      </c>
      <c r="D2648" s="248" t="s">
        <v>8990</v>
      </c>
      <c r="E2648" s="158"/>
      <c r="F2648" s="158" t="s">
        <v>947</v>
      </c>
      <c r="G2648" s="300" t="s">
        <v>8991</v>
      </c>
      <c r="H2648" s="300" t="s">
        <v>949</v>
      </c>
      <c r="I2648" s="300" t="s">
        <v>949</v>
      </c>
      <c r="J2648" s="300" t="s">
        <v>949</v>
      </c>
      <c r="K2648" s="300" t="s">
        <v>949</v>
      </c>
      <c r="L2648" s="300" t="s">
        <v>949</v>
      </c>
      <c r="M2648" s="300" t="s">
        <v>949</v>
      </c>
      <c r="N2648" s="247" t="s">
        <v>949</v>
      </c>
      <c r="O2648" s="247" t="s">
        <v>949</v>
      </c>
      <c r="P2648" s="247" t="s">
        <v>949</v>
      </c>
      <c r="Q2648" s="247" t="s">
        <v>949</v>
      </c>
      <c r="R2648" s="300" t="s">
        <v>949</v>
      </c>
      <c r="S2648" s="229"/>
      <c r="T2648" s="229"/>
      <c r="U2648" s="229"/>
      <c r="V2648" s="229"/>
      <c r="W2648" s="229"/>
      <c r="X2648" s="229"/>
      <c r="Y2648" s="229"/>
      <c r="Z2648" s="229"/>
      <c r="AA2648" s="229"/>
      <c r="AB2648" s="229"/>
      <c r="AC2648" s="229"/>
      <c r="AD2648" s="229"/>
      <c r="AE2648" s="229"/>
      <c r="AF2648" s="229" t="s">
        <v>223</v>
      </c>
      <c r="AG2648" s="229"/>
      <c r="AH2648" s="229"/>
      <c r="AI2648" s="229"/>
      <c r="AJ2648" s="218">
        <f t="shared" si="218"/>
        <v>1</v>
      </c>
      <c r="AK2648" s="84">
        <f t="shared" si="220"/>
        <v>1</v>
      </c>
    </row>
    <row r="2649" spans="1:37" s="84" customFormat="1" ht="16.5">
      <c r="A2649" s="229"/>
      <c r="B2649" s="41">
        <f t="shared" si="219"/>
        <v>2647</v>
      </c>
      <c r="C2649" s="210" t="s">
        <v>5087</v>
      </c>
      <c r="D2649" s="248" t="s">
        <v>8992</v>
      </c>
      <c r="E2649" s="158"/>
      <c r="F2649" s="158" t="s">
        <v>947</v>
      </c>
      <c r="G2649" s="300" t="s">
        <v>6764</v>
      </c>
      <c r="H2649" s="300" t="s">
        <v>949</v>
      </c>
      <c r="I2649" s="300" t="s">
        <v>949</v>
      </c>
      <c r="J2649" s="300" t="s">
        <v>949</v>
      </c>
      <c r="K2649" s="300" t="s">
        <v>949</v>
      </c>
      <c r="L2649" s="300" t="s">
        <v>949</v>
      </c>
      <c r="M2649" s="300" t="s">
        <v>949</v>
      </c>
      <c r="N2649" s="247" t="s">
        <v>949</v>
      </c>
      <c r="O2649" s="247" t="s">
        <v>949</v>
      </c>
      <c r="P2649" s="247" t="s">
        <v>949</v>
      </c>
      <c r="Q2649" s="247" t="s">
        <v>949</v>
      </c>
      <c r="R2649" s="300" t="s">
        <v>949</v>
      </c>
      <c r="S2649" s="229"/>
      <c r="T2649" s="229"/>
      <c r="U2649" s="229"/>
      <c r="V2649" s="229"/>
      <c r="W2649" s="229"/>
      <c r="X2649" s="229"/>
      <c r="Y2649" s="229"/>
      <c r="Z2649" s="229"/>
      <c r="AA2649" s="229"/>
      <c r="AB2649" s="229"/>
      <c r="AC2649" s="229"/>
      <c r="AD2649" s="229"/>
      <c r="AE2649" s="229"/>
      <c r="AF2649" s="229" t="s">
        <v>223</v>
      </c>
      <c r="AG2649" s="229"/>
      <c r="AH2649" s="229"/>
      <c r="AI2649" s="229"/>
      <c r="AJ2649" s="218">
        <f t="shared" si="218"/>
        <v>1</v>
      </c>
      <c r="AK2649" s="84">
        <f t="shared" si="220"/>
        <v>1</v>
      </c>
    </row>
    <row r="2650" spans="1:37" s="84" customFormat="1" ht="16.5">
      <c r="A2650" s="229"/>
      <c r="B2650" s="41">
        <f t="shared" si="219"/>
        <v>2648</v>
      </c>
      <c r="C2650" s="210" t="s">
        <v>5087</v>
      </c>
      <c r="D2650" s="248" t="s">
        <v>8993</v>
      </c>
      <c r="E2650" s="158"/>
      <c r="F2650" s="158" t="s">
        <v>947</v>
      </c>
      <c r="G2650" s="300" t="s">
        <v>8994</v>
      </c>
      <c r="H2650" s="300" t="s">
        <v>949</v>
      </c>
      <c r="I2650" s="300" t="s">
        <v>949</v>
      </c>
      <c r="J2650" s="300" t="s">
        <v>949</v>
      </c>
      <c r="K2650" s="300" t="s">
        <v>949</v>
      </c>
      <c r="L2650" s="300" t="s">
        <v>949</v>
      </c>
      <c r="M2650" s="300" t="s">
        <v>949</v>
      </c>
      <c r="N2650" s="247" t="s">
        <v>949</v>
      </c>
      <c r="O2650" s="247" t="s">
        <v>949</v>
      </c>
      <c r="P2650" s="247" t="s">
        <v>949</v>
      </c>
      <c r="Q2650" s="247" t="s">
        <v>949</v>
      </c>
      <c r="R2650" s="300" t="s">
        <v>949</v>
      </c>
      <c r="S2650" s="229"/>
      <c r="T2650" s="229"/>
      <c r="U2650" s="229"/>
      <c r="V2650" s="229"/>
      <c r="W2650" s="229"/>
      <c r="X2650" s="229"/>
      <c r="Y2650" s="229"/>
      <c r="Z2650" s="229"/>
      <c r="AA2650" s="229"/>
      <c r="AB2650" s="229"/>
      <c r="AC2650" s="229"/>
      <c r="AD2650" s="229"/>
      <c r="AE2650" s="229"/>
      <c r="AF2650" s="229" t="s">
        <v>223</v>
      </c>
      <c r="AG2650" s="229"/>
      <c r="AH2650" s="229"/>
      <c r="AI2650" s="229"/>
      <c r="AJ2650" s="218">
        <f t="shared" si="218"/>
        <v>1</v>
      </c>
      <c r="AK2650" s="84">
        <f t="shared" si="220"/>
        <v>1</v>
      </c>
    </row>
    <row r="2651" spans="1:37" s="84" customFormat="1" ht="16.5">
      <c r="A2651" s="229"/>
      <c r="B2651" s="41">
        <f t="shared" si="219"/>
        <v>2649</v>
      </c>
      <c r="C2651" s="210" t="s">
        <v>5087</v>
      </c>
      <c r="D2651" s="248" t="s">
        <v>8995</v>
      </c>
      <c r="E2651" s="158"/>
      <c r="F2651" s="158" t="s">
        <v>947</v>
      </c>
      <c r="G2651" s="300" t="s">
        <v>8843</v>
      </c>
      <c r="H2651" s="300" t="s">
        <v>949</v>
      </c>
      <c r="I2651" s="300" t="s">
        <v>949</v>
      </c>
      <c r="J2651" s="300" t="s">
        <v>949</v>
      </c>
      <c r="K2651" s="300" t="s">
        <v>949</v>
      </c>
      <c r="L2651" s="300" t="s">
        <v>949</v>
      </c>
      <c r="M2651" s="300" t="s">
        <v>949</v>
      </c>
      <c r="N2651" s="247" t="s">
        <v>949</v>
      </c>
      <c r="O2651" s="247" t="s">
        <v>949</v>
      </c>
      <c r="P2651" s="247" t="s">
        <v>949</v>
      </c>
      <c r="Q2651" s="247" t="s">
        <v>949</v>
      </c>
      <c r="R2651" s="300" t="s">
        <v>949</v>
      </c>
      <c r="S2651" s="229"/>
      <c r="T2651" s="229"/>
      <c r="U2651" s="229"/>
      <c r="V2651" s="229"/>
      <c r="W2651" s="229"/>
      <c r="X2651" s="229"/>
      <c r="Y2651" s="229"/>
      <c r="Z2651" s="229"/>
      <c r="AA2651" s="229"/>
      <c r="AB2651" s="229"/>
      <c r="AC2651" s="229"/>
      <c r="AD2651" s="229"/>
      <c r="AE2651" s="229"/>
      <c r="AF2651" s="229" t="s">
        <v>223</v>
      </c>
      <c r="AG2651" s="229"/>
      <c r="AH2651" s="229"/>
      <c r="AI2651" s="229"/>
      <c r="AJ2651" s="218">
        <f t="shared" si="218"/>
        <v>1</v>
      </c>
      <c r="AK2651" s="84">
        <f t="shared" si="220"/>
        <v>1</v>
      </c>
    </row>
    <row r="2652" spans="1:37" s="84" customFormat="1" ht="16.5">
      <c r="A2652" s="229"/>
      <c r="B2652" s="41">
        <f t="shared" si="219"/>
        <v>2650</v>
      </c>
      <c r="C2652" s="210" t="s">
        <v>5087</v>
      </c>
      <c r="D2652" s="248" t="s">
        <v>8996</v>
      </c>
      <c r="E2652" s="158"/>
      <c r="F2652" s="158" t="s">
        <v>947</v>
      </c>
      <c r="G2652" s="300" t="s">
        <v>5260</v>
      </c>
      <c r="H2652" s="300" t="s">
        <v>949</v>
      </c>
      <c r="I2652" s="300" t="s">
        <v>949</v>
      </c>
      <c r="J2652" s="300" t="s">
        <v>949</v>
      </c>
      <c r="K2652" s="300" t="s">
        <v>949</v>
      </c>
      <c r="L2652" s="300" t="s">
        <v>949</v>
      </c>
      <c r="M2652" s="300" t="s">
        <v>949</v>
      </c>
      <c r="N2652" s="247" t="s">
        <v>949</v>
      </c>
      <c r="O2652" s="247" t="s">
        <v>949</v>
      </c>
      <c r="P2652" s="247" t="s">
        <v>949</v>
      </c>
      <c r="Q2652" s="247" t="s">
        <v>949</v>
      </c>
      <c r="R2652" s="300" t="s">
        <v>949</v>
      </c>
      <c r="S2652" s="229"/>
      <c r="T2652" s="229"/>
      <c r="U2652" s="229"/>
      <c r="V2652" s="229"/>
      <c r="W2652" s="229"/>
      <c r="X2652" s="229"/>
      <c r="Y2652" s="229"/>
      <c r="Z2652" s="229"/>
      <c r="AA2652" s="229"/>
      <c r="AB2652" s="229"/>
      <c r="AC2652" s="229"/>
      <c r="AD2652" s="229"/>
      <c r="AE2652" s="229"/>
      <c r="AF2652" s="229" t="s">
        <v>223</v>
      </c>
      <c r="AG2652" s="229"/>
      <c r="AH2652" s="229"/>
      <c r="AI2652" s="229"/>
      <c r="AJ2652" s="218">
        <f t="shared" si="218"/>
        <v>1</v>
      </c>
      <c r="AK2652" s="84">
        <f t="shared" si="220"/>
        <v>1</v>
      </c>
    </row>
    <row r="2653" spans="1:37" s="84" customFormat="1" ht="16.5">
      <c r="A2653" s="229"/>
      <c r="B2653" s="41">
        <f t="shared" si="219"/>
        <v>2651</v>
      </c>
      <c r="C2653" s="210" t="s">
        <v>466</v>
      </c>
      <c r="D2653" s="248" t="s">
        <v>8997</v>
      </c>
      <c r="E2653" s="158"/>
      <c r="F2653" s="158" t="s">
        <v>947</v>
      </c>
      <c r="G2653" s="300" t="s">
        <v>6778</v>
      </c>
      <c r="H2653" s="300" t="s">
        <v>949</v>
      </c>
      <c r="I2653" s="300" t="s">
        <v>949</v>
      </c>
      <c r="J2653" s="300" t="s">
        <v>949</v>
      </c>
      <c r="K2653" s="300" t="s">
        <v>949</v>
      </c>
      <c r="L2653" s="300" t="s">
        <v>949</v>
      </c>
      <c r="M2653" s="300" t="s">
        <v>949</v>
      </c>
      <c r="N2653" s="247" t="s">
        <v>949</v>
      </c>
      <c r="O2653" s="247" t="s">
        <v>949</v>
      </c>
      <c r="P2653" s="247" t="s">
        <v>949</v>
      </c>
      <c r="Q2653" s="247" t="s">
        <v>949</v>
      </c>
      <c r="R2653" s="300" t="s">
        <v>949</v>
      </c>
      <c r="S2653" s="229"/>
      <c r="T2653" s="229"/>
      <c r="U2653" s="229"/>
      <c r="V2653" s="229"/>
      <c r="W2653" s="229"/>
      <c r="X2653" s="229"/>
      <c r="Y2653" s="229"/>
      <c r="Z2653" s="229"/>
      <c r="AA2653" s="229"/>
      <c r="AB2653" s="229"/>
      <c r="AC2653" s="229"/>
      <c r="AD2653" s="229"/>
      <c r="AE2653" s="229"/>
      <c r="AF2653" s="229"/>
      <c r="AG2653" s="229"/>
      <c r="AH2653" s="229"/>
      <c r="AI2653" s="229"/>
      <c r="AJ2653" s="218">
        <f t="shared" si="218"/>
        <v>1</v>
      </c>
      <c r="AK2653" s="84">
        <f t="shared" si="220"/>
        <v>1</v>
      </c>
    </row>
    <row r="2654" spans="1:37" s="84" customFormat="1" ht="16.5">
      <c r="A2654" s="229"/>
      <c r="B2654" s="41">
        <f t="shared" si="219"/>
        <v>2652</v>
      </c>
      <c r="C2654" s="210" t="s">
        <v>466</v>
      </c>
      <c r="D2654" s="248" t="s">
        <v>8998</v>
      </c>
      <c r="E2654" s="158"/>
      <c r="F2654" s="158" t="s">
        <v>947</v>
      </c>
      <c r="G2654" s="300" t="s">
        <v>8874</v>
      </c>
      <c r="H2654" s="300" t="s">
        <v>949</v>
      </c>
      <c r="I2654" s="300" t="s">
        <v>949</v>
      </c>
      <c r="J2654" s="300" t="s">
        <v>949</v>
      </c>
      <c r="K2654" s="300" t="s">
        <v>949</v>
      </c>
      <c r="L2654" s="300" t="s">
        <v>949</v>
      </c>
      <c r="M2654" s="300" t="s">
        <v>949</v>
      </c>
      <c r="N2654" s="247" t="s">
        <v>949</v>
      </c>
      <c r="O2654" s="247" t="s">
        <v>949</v>
      </c>
      <c r="P2654" s="247" t="s">
        <v>949</v>
      </c>
      <c r="Q2654" s="247" t="s">
        <v>949</v>
      </c>
      <c r="R2654" s="300" t="s">
        <v>949</v>
      </c>
      <c r="S2654" s="229"/>
      <c r="T2654" s="229"/>
      <c r="U2654" s="229"/>
      <c r="V2654" s="229"/>
      <c r="W2654" s="229"/>
      <c r="X2654" s="229"/>
      <c r="Y2654" s="229"/>
      <c r="Z2654" s="229"/>
      <c r="AA2654" s="229"/>
      <c r="AB2654" s="229"/>
      <c r="AC2654" s="229"/>
      <c r="AD2654" s="229"/>
      <c r="AE2654" s="229"/>
      <c r="AF2654" s="229"/>
      <c r="AG2654" s="229"/>
      <c r="AH2654" s="229"/>
      <c r="AI2654" s="229"/>
      <c r="AJ2654" s="218">
        <f t="shared" si="218"/>
        <v>1</v>
      </c>
      <c r="AK2654" s="84">
        <f t="shared" si="220"/>
        <v>1</v>
      </c>
    </row>
    <row r="2655" spans="1:37" s="84" customFormat="1" ht="16.5">
      <c r="A2655" s="229"/>
      <c r="B2655" s="41">
        <f t="shared" si="219"/>
        <v>2653</v>
      </c>
      <c r="C2655" s="281" t="s">
        <v>5039</v>
      </c>
      <c r="D2655" s="291" t="s">
        <v>8999</v>
      </c>
      <c r="E2655" s="291"/>
      <c r="F2655" s="291" t="str">
        <f>MID(D2655,4,1)</f>
        <v>X</v>
      </c>
      <c r="G2655" s="281" t="s">
        <v>9000</v>
      </c>
      <c r="H2655" s="247" t="s">
        <v>949</v>
      </c>
      <c r="I2655" s="247" t="s">
        <v>949</v>
      </c>
      <c r="J2655" s="247" t="s">
        <v>949</v>
      </c>
      <c r="K2655" s="220" t="s">
        <v>949</v>
      </c>
      <c r="L2655" s="220" t="s">
        <v>949</v>
      </c>
      <c r="M2655" s="220" t="s">
        <v>949</v>
      </c>
      <c r="N2655" s="247" t="s">
        <v>949</v>
      </c>
      <c r="O2655" s="247" t="s">
        <v>949</v>
      </c>
      <c r="P2655" s="247" t="s">
        <v>949</v>
      </c>
      <c r="Q2655" s="247" t="s">
        <v>949</v>
      </c>
      <c r="R2655" s="221" t="s">
        <v>949</v>
      </c>
      <c r="S2655" s="41" t="s">
        <v>949</v>
      </c>
      <c r="T2655" s="41" t="s">
        <v>949</v>
      </c>
      <c r="U2655" s="229"/>
      <c r="V2655" s="229"/>
      <c r="W2655" s="229"/>
      <c r="X2655" s="229"/>
      <c r="Y2655" s="229"/>
      <c r="Z2655" s="229"/>
      <c r="AA2655" s="229"/>
      <c r="AB2655" s="229"/>
      <c r="AC2655" s="229"/>
      <c r="AD2655" s="229"/>
      <c r="AE2655" s="229"/>
      <c r="AF2655" s="229"/>
      <c r="AG2655" s="229"/>
      <c r="AH2655" s="229"/>
      <c r="AI2655" s="229"/>
      <c r="AJ2655" s="218">
        <f t="shared" si="218"/>
        <v>1</v>
      </c>
      <c r="AK2655" s="84">
        <f t="shared" si="220"/>
        <v>1</v>
      </c>
    </row>
    <row r="2656" spans="1:37" s="84" customFormat="1" ht="16.5">
      <c r="A2656" s="229"/>
      <c r="B2656" s="41">
        <f t="shared" si="219"/>
        <v>2654</v>
      </c>
      <c r="C2656" s="281" t="s">
        <v>5039</v>
      </c>
      <c r="D2656" s="291" t="s">
        <v>9001</v>
      </c>
      <c r="E2656" s="291"/>
      <c r="F2656" s="291" t="str">
        <f>MID(D2656,4,1)</f>
        <v>X</v>
      </c>
      <c r="G2656" s="281" t="s">
        <v>9002</v>
      </c>
      <c r="H2656" s="247" t="s">
        <v>949</v>
      </c>
      <c r="I2656" s="247" t="s">
        <v>949</v>
      </c>
      <c r="J2656" s="247" t="s">
        <v>949</v>
      </c>
      <c r="K2656" s="220" t="s">
        <v>949</v>
      </c>
      <c r="L2656" s="220" t="s">
        <v>949</v>
      </c>
      <c r="M2656" s="220" t="s">
        <v>949</v>
      </c>
      <c r="N2656" s="247" t="s">
        <v>949</v>
      </c>
      <c r="O2656" s="247" t="s">
        <v>949</v>
      </c>
      <c r="P2656" s="247" t="s">
        <v>949</v>
      </c>
      <c r="Q2656" s="247" t="s">
        <v>949</v>
      </c>
      <c r="R2656" s="221" t="s">
        <v>949</v>
      </c>
      <c r="S2656" s="41" t="s">
        <v>949</v>
      </c>
      <c r="T2656" s="41" t="s">
        <v>949</v>
      </c>
      <c r="U2656" s="229"/>
      <c r="V2656" s="229"/>
      <c r="W2656" s="229"/>
      <c r="X2656" s="229"/>
      <c r="Y2656" s="229"/>
      <c r="Z2656" s="229"/>
      <c r="AA2656" s="229"/>
      <c r="AB2656" s="229"/>
      <c r="AC2656" s="229"/>
      <c r="AD2656" s="229"/>
      <c r="AE2656" s="229"/>
      <c r="AF2656" s="229"/>
      <c r="AG2656" s="229"/>
      <c r="AH2656" s="229"/>
      <c r="AI2656" s="229"/>
      <c r="AJ2656" s="218">
        <f t="shared" si="218"/>
        <v>1</v>
      </c>
      <c r="AK2656" s="84">
        <f t="shared" si="220"/>
        <v>1</v>
      </c>
    </row>
    <row r="2657" spans="1:37" s="84" customFormat="1" ht="16.5">
      <c r="A2657" s="229"/>
      <c r="B2657" s="41">
        <f t="shared" si="219"/>
        <v>2655</v>
      </c>
      <c r="C2657" s="210" t="s">
        <v>5456</v>
      </c>
      <c r="D2657" s="158" t="s">
        <v>9003</v>
      </c>
      <c r="E2657" s="158"/>
      <c r="F2657" s="158" t="s">
        <v>1244</v>
      </c>
      <c r="G2657" s="210" t="s">
        <v>9004</v>
      </c>
      <c r="H2657" s="210">
        <v>98595.96</v>
      </c>
      <c r="I2657" s="210" t="s">
        <v>949</v>
      </c>
      <c r="J2657" s="210" t="s">
        <v>949</v>
      </c>
      <c r="K2657" s="210" t="s">
        <v>949</v>
      </c>
      <c r="L2657" s="210" t="s">
        <v>8880</v>
      </c>
      <c r="M2657" s="210" t="s">
        <v>949</v>
      </c>
      <c r="N2657" s="158" t="s">
        <v>949</v>
      </c>
      <c r="O2657" s="158" t="s">
        <v>949</v>
      </c>
      <c r="P2657" s="158" t="s">
        <v>949</v>
      </c>
      <c r="Q2657" s="158"/>
      <c r="R2657" s="158" t="s">
        <v>1334</v>
      </c>
      <c r="S2657" s="229"/>
      <c r="T2657" s="229"/>
      <c r="U2657" s="229"/>
      <c r="V2657" s="229"/>
      <c r="W2657" s="229"/>
      <c r="X2657" s="229"/>
      <c r="Y2657" s="229"/>
      <c r="Z2657" s="229"/>
      <c r="AA2657" s="229"/>
      <c r="AB2657" s="229"/>
      <c r="AC2657" s="229"/>
      <c r="AD2657" s="229"/>
      <c r="AE2657" s="229"/>
      <c r="AF2657" s="229"/>
      <c r="AG2657" s="229"/>
      <c r="AH2657" s="229"/>
      <c r="AI2657" s="229"/>
      <c r="AJ2657" s="218">
        <f t="shared" si="218"/>
        <v>1</v>
      </c>
      <c r="AK2657" s="84">
        <f t="shared" si="220"/>
        <v>1</v>
      </c>
    </row>
    <row r="2658" spans="1:37" s="84" customFormat="1" ht="16.5">
      <c r="A2658" s="229"/>
      <c r="B2658" s="41">
        <f t="shared" si="219"/>
        <v>2656</v>
      </c>
      <c r="C2658" s="210" t="s">
        <v>5456</v>
      </c>
      <c r="D2658" s="158" t="s">
        <v>9005</v>
      </c>
      <c r="E2658" s="158"/>
      <c r="F2658" s="158" t="s">
        <v>1244</v>
      </c>
      <c r="G2658" s="210" t="s">
        <v>9006</v>
      </c>
      <c r="H2658" s="210">
        <v>98595.96</v>
      </c>
      <c r="I2658" s="210" t="s">
        <v>949</v>
      </c>
      <c r="J2658" s="210" t="s">
        <v>949</v>
      </c>
      <c r="K2658" s="210" t="s">
        <v>949</v>
      </c>
      <c r="L2658" s="210" t="s">
        <v>8880</v>
      </c>
      <c r="M2658" s="210" t="s">
        <v>949</v>
      </c>
      <c r="N2658" s="158" t="s">
        <v>949</v>
      </c>
      <c r="O2658" s="158" t="s">
        <v>949</v>
      </c>
      <c r="P2658" s="158" t="s">
        <v>949</v>
      </c>
      <c r="Q2658" s="158"/>
      <c r="R2658" s="158" t="s">
        <v>1334</v>
      </c>
      <c r="S2658" s="229"/>
      <c r="T2658" s="229"/>
      <c r="U2658" s="229"/>
      <c r="V2658" s="229"/>
      <c r="W2658" s="229"/>
      <c r="X2658" s="229"/>
      <c r="Y2658" s="229"/>
      <c r="Z2658" s="229"/>
      <c r="AA2658" s="229"/>
      <c r="AB2658" s="229"/>
      <c r="AC2658" s="229"/>
      <c r="AD2658" s="229"/>
      <c r="AE2658" s="229"/>
      <c r="AF2658" s="229"/>
      <c r="AG2658" s="229"/>
      <c r="AH2658" s="229"/>
      <c r="AI2658" s="229"/>
      <c r="AJ2658" s="218">
        <f t="shared" ref="AJ2658:AJ2721" si="221">COUNTIFS(D:D,D2658)</f>
        <v>1</v>
      </c>
      <c r="AK2658" s="84">
        <f t="shared" si="220"/>
        <v>1</v>
      </c>
    </row>
    <row r="2659" spans="1:37" s="84" customFormat="1" ht="16.5">
      <c r="A2659" s="229"/>
      <c r="B2659" s="41">
        <f t="shared" si="219"/>
        <v>2657</v>
      </c>
      <c r="C2659" s="210" t="s">
        <v>5456</v>
      </c>
      <c r="D2659" s="248" t="s">
        <v>9007</v>
      </c>
      <c r="E2659" s="158"/>
      <c r="F2659" s="158" t="s">
        <v>947</v>
      </c>
      <c r="G2659" s="300" t="s">
        <v>8904</v>
      </c>
      <c r="H2659" s="300" t="s">
        <v>949</v>
      </c>
      <c r="I2659" s="300" t="s">
        <v>949</v>
      </c>
      <c r="J2659" s="300" t="s">
        <v>949</v>
      </c>
      <c r="K2659" s="300" t="s">
        <v>949</v>
      </c>
      <c r="L2659" s="300" t="s">
        <v>949</v>
      </c>
      <c r="M2659" s="300" t="s">
        <v>949</v>
      </c>
      <c r="N2659" s="247" t="s">
        <v>949</v>
      </c>
      <c r="O2659" s="247" t="s">
        <v>949</v>
      </c>
      <c r="P2659" s="247" t="s">
        <v>949</v>
      </c>
      <c r="Q2659" s="247" t="s">
        <v>949</v>
      </c>
      <c r="R2659" s="247" t="s">
        <v>949</v>
      </c>
      <c r="S2659" s="229"/>
      <c r="T2659" s="229"/>
      <c r="U2659" s="229"/>
      <c r="V2659" s="229"/>
      <c r="W2659" s="229"/>
      <c r="X2659" s="229"/>
      <c r="Y2659" s="229"/>
      <c r="Z2659" s="229"/>
      <c r="AA2659" s="229"/>
      <c r="AB2659" s="229"/>
      <c r="AC2659" s="229"/>
      <c r="AD2659" s="229"/>
      <c r="AE2659" s="229"/>
      <c r="AF2659" s="229"/>
      <c r="AG2659" s="229"/>
      <c r="AH2659" s="229"/>
      <c r="AI2659" s="229"/>
      <c r="AJ2659" s="218">
        <f t="shared" si="221"/>
        <v>1</v>
      </c>
      <c r="AK2659" s="84">
        <f t="shared" si="220"/>
        <v>1</v>
      </c>
    </row>
    <row r="2660" spans="1:37" s="84" customFormat="1" ht="16.5">
      <c r="A2660" s="229"/>
      <c r="B2660" s="41">
        <f t="shared" si="219"/>
        <v>2658</v>
      </c>
      <c r="C2660" s="210" t="s">
        <v>5456</v>
      </c>
      <c r="D2660" s="248" t="s">
        <v>9008</v>
      </c>
      <c r="E2660" s="158"/>
      <c r="F2660" s="158" t="s">
        <v>947</v>
      </c>
      <c r="G2660" s="300" t="s">
        <v>9009</v>
      </c>
      <c r="H2660" s="300" t="s">
        <v>949</v>
      </c>
      <c r="I2660" s="300" t="s">
        <v>949</v>
      </c>
      <c r="J2660" s="300" t="s">
        <v>949</v>
      </c>
      <c r="K2660" s="300" t="s">
        <v>949</v>
      </c>
      <c r="L2660" s="300" t="s">
        <v>949</v>
      </c>
      <c r="M2660" s="300" t="s">
        <v>949</v>
      </c>
      <c r="N2660" s="247" t="s">
        <v>949</v>
      </c>
      <c r="O2660" s="247" t="s">
        <v>949</v>
      </c>
      <c r="P2660" s="247" t="s">
        <v>949</v>
      </c>
      <c r="Q2660" s="247" t="s">
        <v>949</v>
      </c>
      <c r="R2660" s="247" t="s">
        <v>949</v>
      </c>
      <c r="S2660" s="229"/>
      <c r="T2660" s="229"/>
      <c r="U2660" s="229"/>
      <c r="V2660" s="229"/>
      <c r="W2660" s="229"/>
      <c r="X2660" s="229"/>
      <c r="Y2660" s="229"/>
      <c r="Z2660" s="229"/>
      <c r="AA2660" s="229"/>
      <c r="AB2660" s="229"/>
      <c r="AC2660" s="229"/>
      <c r="AD2660" s="229"/>
      <c r="AE2660" s="229"/>
      <c r="AF2660" s="229"/>
      <c r="AG2660" s="229"/>
      <c r="AH2660" s="229"/>
      <c r="AI2660" s="229"/>
      <c r="AJ2660" s="218">
        <f t="shared" si="221"/>
        <v>1</v>
      </c>
      <c r="AK2660" s="84">
        <f t="shared" si="220"/>
        <v>1</v>
      </c>
    </row>
    <row r="2661" spans="1:37" s="84" customFormat="1" ht="16.5">
      <c r="A2661" s="229"/>
      <c r="B2661" s="41">
        <f t="shared" si="219"/>
        <v>2659</v>
      </c>
      <c r="C2661" s="210" t="s">
        <v>5456</v>
      </c>
      <c r="D2661" s="248" t="s">
        <v>9010</v>
      </c>
      <c r="E2661" s="158"/>
      <c r="F2661" s="158" t="s">
        <v>947</v>
      </c>
      <c r="G2661" s="300" t="s">
        <v>8899</v>
      </c>
      <c r="H2661" s="300" t="s">
        <v>949</v>
      </c>
      <c r="I2661" s="300" t="s">
        <v>949</v>
      </c>
      <c r="J2661" s="300" t="s">
        <v>949</v>
      </c>
      <c r="K2661" s="300" t="s">
        <v>949</v>
      </c>
      <c r="L2661" s="300" t="s">
        <v>949</v>
      </c>
      <c r="M2661" s="300" t="s">
        <v>949</v>
      </c>
      <c r="N2661" s="247" t="s">
        <v>949</v>
      </c>
      <c r="O2661" s="247" t="s">
        <v>949</v>
      </c>
      <c r="P2661" s="247" t="s">
        <v>949</v>
      </c>
      <c r="Q2661" s="247" t="s">
        <v>949</v>
      </c>
      <c r="R2661" s="247" t="s">
        <v>949</v>
      </c>
      <c r="S2661" s="229"/>
      <c r="T2661" s="229"/>
      <c r="U2661" s="229"/>
      <c r="V2661" s="229"/>
      <c r="W2661" s="229"/>
      <c r="X2661" s="229"/>
      <c r="Y2661" s="229"/>
      <c r="Z2661" s="229"/>
      <c r="AA2661" s="229"/>
      <c r="AB2661" s="229"/>
      <c r="AC2661" s="229"/>
      <c r="AD2661" s="229"/>
      <c r="AE2661" s="229"/>
      <c r="AF2661" s="229"/>
      <c r="AG2661" s="229"/>
      <c r="AH2661" s="229"/>
      <c r="AI2661" s="229"/>
      <c r="AJ2661" s="218">
        <f t="shared" si="221"/>
        <v>1</v>
      </c>
      <c r="AK2661" s="84">
        <f t="shared" si="220"/>
        <v>1</v>
      </c>
    </row>
    <row r="2662" spans="1:37" s="84" customFormat="1" ht="16.5">
      <c r="A2662" s="229"/>
      <c r="B2662" s="41">
        <f t="shared" si="219"/>
        <v>2660</v>
      </c>
      <c r="C2662" s="210" t="s">
        <v>5456</v>
      </c>
      <c r="D2662" s="248" t="s">
        <v>9011</v>
      </c>
      <c r="E2662" s="158"/>
      <c r="F2662" s="158" t="s">
        <v>947</v>
      </c>
      <c r="G2662" s="300" t="s">
        <v>9012</v>
      </c>
      <c r="H2662" s="300" t="s">
        <v>949</v>
      </c>
      <c r="I2662" s="300" t="s">
        <v>949</v>
      </c>
      <c r="J2662" s="300" t="s">
        <v>949</v>
      </c>
      <c r="K2662" s="300" t="s">
        <v>949</v>
      </c>
      <c r="L2662" s="300" t="s">
        <v>949</v>
      </c>
      <c r="M2662" s="300" t="s">
        <v>949</v>
      </c>
      <c r="N2662" s="247" t="s">
        <v>949</v>
      </c>
      <c r="O2662" s="247" t="s">
        <v>949</v>
      </c>
      <c r="P2662" s="247" t="s">
        <v>949</v>
      </c>
      <c r="Q2662" s="247" t="s">
        <v>949</v>
      </c>
      <c r="R2662" s="247" t="s">
        <v>949</v>
      </c>
      <c r="S2662" s="229"/>
      <c r="T2662" s="229"/>
      <c r="U2662" s="229"/>
      <c r="V2662" s="229"/>
      <c r="W2662" s="229"/>
      <c r="X2662" s="229"/>
      <c r="Y2662" s="229"/>
      <c r="Z2662" s="229"/>
      <c r="AA2662" s="229"/>
      <c r="AB2662" s="229"/>
      <c r="AC2662" s="229"/>
      <c r="AD2662" s="229"/>
      <c r="AE2662" s="229"/>
      <c r="AF2662" s="229"/>
      <c r="AG2662" s="229"/>
      <c r="AH2662" s="229"/>
      <c r="AI2662" s="229"/>
      <c r="AJ2662" s="218">
        <f t="shared" si="221"/>
        <v>1</v>
      </c>
      <c r="AK2662" s="84">
        <f t="shared" si="220"/>
        <v>1</v>
      </c>
    </row>
    <row r="2663" spans="1:37" s="84" customFormat="1" ht="16.5">
      <c r="A2663" s="229"/>
      <c r="B2663" s="274">
        <f t="shared" si="219"/>
        <v>2661</v>
      </c>
      <c r="C2663" s="642" t="s">
        <v>5456</v>
      </c>
      <c r="D2663" s="627" t="s">
        <v>9013</v>
      </c>
      <c r="E2663" s="159"/>
      <c r="F2663" s="159" t="s">
        <v>947</v>
      </c>
      <c r="G2663" s="643" t="s">
        <v>8899</v>
      </c>
      <c r="H2663" s="643" t="s">
        <v>949</v>
      </c>
      <c r="I2663" s="643" t="s">
        <v>949</v>
      </c>
      <c r="J2663" s="643" t="s">
        <v>949</v>
      </c>
      <c r="K2663" s="643" t="s">
        <v>949</v>
      </c>
      <c r="L2663" s="643" t="s">
        <v>949</v>
      </c>
      <c r="M2663" s="643" t="s">
        <v>949</v>
      </c>
      <c r="N2663" s="644" t="s">
        <v>949</v>
      </c>
      <c r="O2663" s="644" t="s">
        <v>949</v>
      </c>
      <c r="P2663" s="644" t="s">
        <v>949</v>
      </c>
      <c r="Q2663" s="644" t="s">
        <v>949</v>
      </c>
      <c r="R2663" s="644" t="s">
        <v>949</v>
      </c>
      <c r="S2663" s="615"/>
      <c r="T2663" s="615"/>
      <c r="U2663" s="615"/>
      <c r="V2663" s="615"/>
      <c r="W2663" s="615"/>
      <c r="X2663" s="615"/>
      <c r="Y2663" s="615"/>
      <c r="Z2663" s="615"/>
      <c r="AA2663" s="615"/>
      <c r="AB2663" s="615"/>
      <c r="AC2663" s="615"/>
      <c r="AD2663" s="615"/>
      <c r="AE2663" s="615"/>
      <c r="AF2663" s="615"/>
      <c r="AG2663" s="229"/>
      <c r="AH2663" s="229"/>
      <c r="AI2663" s="229"/>
      <c r="AJ2663" s="218">
        <f t="shared" si="221"/>
        <v>1</v>
      </c>
      <c r="AK2663" s="84">
        <f t="shared" si="220"/>
        <v>1</v>
      </c>
    </row>
    <row r="2664" spans="1:37" s="84" customFormat="1" ht="16.5">
      <c r="A2664" s="640"/>
      <c r="B2664" s="41">
        <f t="shared" si="219"/>
        <v>2662</v>
      </c>
      <c r="C2664" s="210" t="s">
        <v>6524</v>
      </c>
      <c r="D2664" s="248" t="s">
        <v>9014</v>
      </c>
      <c r="E2664" s="158"/>
      <c r="F2664" s="158" t="s">
        <v>1008</v>
      </c>
      <c r="G2664" s="300" t="s">
        <v>9015</v>
      </c>
      <c r="H2664" s="1074" t="s">
        <v>5034</v>
      </c>
      <c r="I2664" s="1074" t="s">
        <v>5034</v>
      </c>
      <c r="J2664" s="1074" t="s">
        <v>5034</v>
      </c>
      <c r="K2664" s="1074" t="s">
        <v>5034</v>
      </c>
      <c r="L2664" s="1071" t="s">
        <v>5034</v>
      </c>
      <c r="M2664" s="247"/>
      <c r="N2664" s="158"/>
      <c r="O2664" s="244"/>
      <c r="P2664" s="247"/>
      <c r="Q2664" s="247"/>
      <c r="R2664" s="247" t="s">
        <v>945</v>
      </c>
      <c r="S2664" s="229"/>
      <c r="T2664" s="229"/>
      <c r="U2664" s="229"/>
      <c r="V2664" s="229"/>
      <c r="W2664" s="229"/>
      <c r="X2664" s="229"/>
      <c r="Y2664" s="229"/>
      <c r="Z2664" s="229"/>
      <c r="AA2664" s="229"/>
      <c r="AB2664" s="229"/>
      <c r="AC2664" s="229"/>
      <c r="AD2664" s="229"/>
      <c r="AE2664" s="229"/>
      <c r="AF2664" s="229"/>
      <c r="AG2664" s="641"/>
      <c r="AH2664" s="229"/>
      <c r="AI2664" s="229"/>
      <c r="AJ2664" s="218">
        <f t="shared" si="221"/>
        <v>1</v>
      </c>
      <c r="AK2664" s="84">
        <f t="shared" si="220"/>
        <v>1</v>
      </c>
    </row>
    <row r="2665" spans="1:37" s="84" customFormat="1" ht="16.5">
      <c r="A2665" s="229"/>
      <c r="B2665" s="275">
        <f t="shared" si="219"/>
        <v>2663</v>
      </c>
      <c r="C2665" s="647" t="s">
        <v>986</v>
      </c>
      <c r="D2665" s="628" t="s">
        <v>9016</v>
      </c>
      <c r="E2665" s="160"/>
      <c r="F2665" s="160" t="s">
        <v>947</v>
      </c>
      <c r="G2665" s="830" t="s">
        <v>9017</v>
      </c>
      <c r="H2665" s="830" t="s">
        <v>949</v>
      </c>
      <c r="I2665" s="830" t="s">
        <v>949</v>
      </c>
      <c r="J2665" s="830" t="s">
        <v>949</v>
      </c>
      <c r="K2665" s="830" t="s">
        <v>949</v>
      </c>
      <c r="L2665" s="830" t="s">
        <v>949</v>
      </c>
      <c r="M2665" s="830" t="s">
        <v>949</v>
      </c>
      <c r="N2665" s="831" t="s">
        <v>949</v>
      </c>
      <c r="O2665" s="831" t="s">
        <v>949</v>
      </c>
      <c r="P2665" s="831" t="s">
        <v>949</v>
      </c>
      <c r="Q2665" s="831" t="s">
        <v>949</v>
      </c>
      <c r="R2665" s="830" t="s">
        <v>949</v>
      </c>
      <c r="S2665" s="648"/>
      <c r="T2665" s="648"/>
      <c r="U2665" s="648"/>
      <c r="V2665" s="648"/>
      <c r="W2665" s="648"/>
      <c r="X2665" s="648"/>
      <c r="Y2665" s="648"/>
      <c r="Z2665" s="648"/>
      <c r="AA2665" s="648"/>
      <c r="AB2665" s="648"/>
      <c r="AC2665" s="648"/>
      <c r="AD2665" s="648"/>
      <c r="AE2665" s="648"/>
      <c r="AF2665" s="648"/>
      <c r="AG2665" s="229"/>
      <c r="AH2665" s="229"/>
      <c r="AI2665" s="229"/>
      <c r="AJ2665" s="218">
        <f t="shared" si="221"/>
        <v>1</v>
      </c>
      <c r="AK2665" s="84">
        <f t="shared" si="220"/>
        <v>1</v>
      </c>
    </row>
    <row r="2666" spans="1:37" s="84" customFormat="1" ht="16.5">
      <c r="A2666" s="229"/>
      <c r="B2666" s="41">
        <f t="shared" si="219"/>
        <v>2664</v>
      </c>
      <c r="C2666" s="210" t="s">
        <v>1142</v>
      </c>
      <c r="D2666" s="248" t="s">
        <v>9018</v>
      </c>
      <c r="E2666" s="158"/>
      <c r="F2666" s="158" t="s">
        <v>947</v>
      </c>
      <c r="G2666" s="300" t="s">
        <v>9019</v>
      </c>
      <c r="H2666" s="300" t="s">
        <v>949</v>
      </c>
      <c r="I2666" s="300" t="s">
        <v>949</v>
      </c>
      <c r="J2666" s="300" t="s">
        <v>949</v>
      </c>
      <c r="K2666" s="300" t="s">
        <v>949</v>
      </c>
      <c r="L2666" s="300" t="s">
        <v>949</v>
      </c>
      <c r="M2666" s="300" t="s">
        <v>949</v>
      </c>
      <c r="N2666" s="247" t="s">
        <v>949</v>
      </c>
      <c r="O2666" s="247" t="s">
        <v>949</v>
      </c>
      <c r="P2666" s="247" t="s">
        <v>949</v>
      </c>
      <c r="Q2666" s="247" t="s">
        <v>949</v>
      </c>
      <c r="R2666" s="300" t="s">
        <v>949</v>
      </c>
      <c r="S2666" s="229"/>
      <c r="T2666" s="229"/>
      <c r="U2666" s="229"/>
      <c r="V2666" s="229"/>
      <c r="W2666" s="229"/>
      <c r="X2666" s="229"/>
      <c r="Y2666" s="229"/>
      <c r="Z2666" s="229"/>
      <c r="AA2666" s="229"/>
      <c r="AB2666" s="229"/>
      <c r="AC2666" s="229"/>
      <c r="AD2666" s="229"/>
      <c r="AE2666" s="229"/>
      <c r="AF2666" s="229"/>
      <c r="AG2666" s="229"/>
      <c r="AH2666" s="229"/>
      <c r="AI2666" s="229"/>
      <c r="AJ2666" s="218">
        <f t="shared" si="221"/>
        <v>1</v>
      </c>
      <c r="AK2666" s="84">
        <f t="shared" si="220"/>
        <v>1</v>
      </c>
    </row>
    <row r="2667" spans="1:37" s="84" customFormat="1" ht="16.5">
      <c r="A2667" s="229"/>
      <c r="B2667" s="41">
        <f t="shared" si="219"/>
        <v>2665</v>
      </c>
      <c r="C2667" s="210" t="s">
        <v>5087</v>
      </c>
      <c r="D2667" s="248" t="s">
        <v>9020</v>
      </c>
      <c r="E2667" s="158"/>
      <c r="F2667" s="158" t="s">
        <v>947</v>
      </c>
      <c r="G2667" s="300" t="s">
        <v>9021</v>
      </c>
      <c r="H2667" s="300" t="s">
        <v>949</v>
      </c>
      <c r="I2667" s="300" t="s">
        <v>949</v>
      </c>
      <c r="J2667" s="300" t="s">
        <v>949</v>
      </c>
      <c r="K2667" s="300" t="s">
        <v>949</v>
      </c>
      <c r="L2667" s="300" t="s">
        <v>949</v>
      </c>
      <c r="M2667" s="300" t="s">
        <v>949</v>
      </c>
      <c r="N2667" s="247" t="s">
        <v>949</v>
      </c>
      <c r="O2667" s="247" t="s">
        <v>949</v>
      </c>
      <c r="P2667" s="247" t="s">
        <v>949</v>
      </c>
      <c r="Q2667" s="247" t="s">
        <v>949</v>
      </c>
      <c r="R2667" s="300" t="s">
        <v>949</v>
      </c>
      <c r="S2667" s="229"/>
      <c r="T2667" s="229"/>
      <c r="U2667" s="229"/>
      <c r="V2667" s="229"/>
      <c r="W2667" s="229"/>
      <c r="X2667" s="229"/>
      <c r="Y2667" s="229"/>
      <c r="Z2667" s="229"/>
      <c r="AA2667" s="229"/>
      <c r="AB2667" s="229"/>
      <c r="AC2667" s="229"/>
      <c r="AD2667" s="229"/>
      <c r="AE2667" s="229"/>
      <c r="AF2667" s="229" t="s">
        <v>223</v>
      </c>
      <c r="AG2667" s="229"/>
      <c r="AH2667" s="229"/>
      <c r="AI2667" s="229"/>
      <c r="AJ2667" s="218">
        <f t="shared" si="221"/>
        <v>1</v>
      </c>
      <c r="AK2667" s="84">
        <f t="shared" si="220"/>
        <v>1</v>
      </c>
    </row>
    <row r="2668" spans="1:37" s="84" customFormat="1" ht="16.5">
      <c r="A2668" s="229"/>
      <c r="B2668" s="41">
        <f t="shared" si="219"/>
        <v>2666</v>
      </c>
      <c r="C2668" s="210" t="s">
        <v>805</v>
      </c>
      <c r="D2668" s="248" t="s">
        <v>9022</v>
      </c>
      <c r="E2668" s="158"/>
      <c r="F2668" s="158" t="s">
        <v>947</v>
      </c>
      <c r="G2668" s="300" t="s">
        <v>8928</v>
      </c>
      <c r="H2668" s="300" t="s">
        <v>949</v>
      </c>
      <c r="I2668" s="300" t="s">
        <v>949</v>
      </c>
      <c r="J2668" s="300" t="s">
        <v>949</v>
      </c>
      <c r="K2668" s="300" t="s">
        <v>949</v>
      </c>
      <c r="L2668" s="300" t="s">
        <v>949</v>
      </c>
      <c r="M2668" s="300" t="s">
        <v>949</v>
      </c>
      <c r="N2668" s="247" t="s">
        <v>949</v>
      </c>
      <c r="O2668" s="247" t="s">
        <v>949</v>
      </c>
      <c r="P2668" s="247" t="s">
        <v>949</v>
      </c>
      <c r="Q2668" s="247" t="s">
        <v>949</v>
      </c>
      <c r="R2668" s="300" t="s">
        <v>949</v>
      </c>
      <c r="S2668" s="229"/>
      <c r="T2668" s="229"/>
      <c r="U2668" s="229"/>
      <c r="V2668" s="229"/>
      <c r="W2668" s="229"/>
      <c r="X2668" s="229"/>
      <c r="Y2668" s="229"/>
      <c r="Z2668" s="229"/>
      <c r="AA2668" s="229"/>
      <c r="AB2668" s="229"/>
      <c r="AC2668" s="229"/>
      <c r="AD2668" s="229"/>
      <c r="AE2668" s="229"/>
      <c r="AF2668" s="229" t="s">
        <v>226</v>
      </c>
      <c r="AG2668" s="229"/>
      <c r="AH2668" s="229"/>
      <c r="AI2668" s="229"/>
      <c r="AJ2668" s="218">
        <f t="shared" si="221"/>
        <v>1</v>
      </c>
      <c r="AK2668" s="84">
        <f t="shared" si="220"/>
        <v>1</v>
      </c>
    </row>
    <row r="2669" spans="1:37" s="84" customFormat="1" ht="16.5">
      <c r="A2669" s="229"/>
      <c r="B2669" s="41">
        <f t="shared" si="219"/>
        <v>2667</v>
      </c>
      <c r="C2669" s="210" t="s">
        <v>5456</v>
      </c>
      <c r="D2669" s="158" t="s">
        <v>9023</v>
      </c>
      <c r="E2669" s="158"/>
      <c r="F2669" s="158" t="s">
        <v>1244</v>
      </c>
      <c r="G2669" s="210" t="s">
        <v>9024</v>
      </c>
      <c r="H2669" s="210">
        <v>98595.96</v>
      </c>
      <c r="I2669" s="210" t="s">
        <v>949</v>
      </c>
      <c r="J2669" s="210" t="s">
        <v>949</v>
      </c>
      <c r="K2669" s="210" t="s">
        <v>949</v>
      </c>
      <c r="L2669" s="210" t="s">
        <v>8880</v>
      </c>
      <c r="M2669" s="210" t="s">
        <v>949</v>
      </c>
      <c r="N2669" s="158" t="s">
        <v>949</v>
      </c>
      <c r="O2669" s="158" t="s">
        <v>949</v>
      </c>
      <c r="P2669" s="158" t="s">
        <v>949</v>
      </c>
      <c r="Q2669" s="158"/>
      <c r="R2669" s="158" t="s">
        <v>1334</v>
      </c>
      <c r="S2669" s="229"/>
      <c r="T2669" s="229"/>
      <c r="U2669" s="229"/>
      <c r="V2669" s="229"/>
      <c r="W2669" s="229"/>
      <c r="X2669" s="229"/>
      <c r="Y2669" s="229"/>
      <c r="Z2669" s="229"/>
      <c r="AA2669" s="229"/>
      <c r="AB2669" s="229"/>
      <c r="AC2669" s="229"/>
      <c r="AD2669" s="229"/>
      <c r="AE2669" s="229"/>
      <c r="AF2669" s="229"/>
      <c r="AG2669" s="229"/>
      <c r="AH2669" s="229"/>
      <c r="AI2669" s="229"/>
      <c r="AJ2669" s="218">
        <f t="shared" si="221"/>
        <v>1</v>
      </c>
      <c r="AK2669" s="84">
        <f t="shared" si="220"/>
        <v>1</v>
      </c>
    </row>
    <row r="2670" spans="1:37" s="84" customFormat="1" ht="16.5">
      <c r="A2670" s="229"/>
      <c r="B2670" s="41">
        <f t="shared" si="219"/>
        <v>2668</v>
      </c>
      <c r="C2670" s="210" t="s">
        <v>5456</v>
      </c>
      <c r="D2670" s="248" t="s">
        <v>9025</v>
      </c>
      <c r="E2670" s="158"/>
      <c r="F2670" s="158" t="s">
        <v>947</v>
      </c>
      <c r="G2670" s="300" t="s">
        <v>8899</v>
      </c>
      <c r="H2670" s="300" t="s">
        <v>949</v>
      </c>
      <c r="I2670" s="300" t="s">
        <v>949</v>
      </c>
      <c r="J2670" s="300" t="s">
        <v>949</v>
      </c>
      <c r="K2670" s="300" t="s">
        <v>949</v>
      </c>
      <c r="L2670" s="300" t="s">
        <v>949</v>
      </c>
      <c r="M2670" s="300" t="s">
        <v>949</v>
      </c>
      <c r="N2670" s="247" t="s">
        <v>949</v>
      </c>
      <c r="O2670" s="247" t="s">
        <v>949</v>
      </c>
      <c r="P2670" s="247" t="s">
        <v>949</v>
      </c>
      <c r="Q2670" s="247" t="s">
        <v>949</v>
      </c>
      <c r="R2670" s="247" t="s">
        <v>949</v>
      </c>
      <c r="S2670" s="229"/>
      <c r="T2670" s="229"/>
      <c r="U2670" s="229"/>
      <c r="V2670" s="229"/>
      <c r="W2670" s="229"/>
      <c r="X2670" s="229"/>
      <c r="Y2670" s="229"/>
      <c r="Z2670" s="229"/>
      <c r="AA2670" s="229"/>
      <c r="AB2670" s="229"/>
      <c r="AC2670" s="229"/>
      <c r="AD2670" s="229"/>
      <c r="AE2670" s="229"/>
      <c r="AF2670" s="229"/>
      <c r="AG2670" s="229"/>
      <c r="AH2670" s="229"/>
      <c r="AI2670" s="229"/>
      <c r="AJ2670" s="218">
        <f t="shared" si="221"/>
        <v>1</v>
      </c>
      <c r="AK2670" s="84">
        <f t="shared" si="220"/>
        <v>1</v>
      </c>
    </row>
    <row r="2671" spans="1:37" s="84" customFormat="1" ht="16.5">
      <c r="A2671" s="229"/>
      <c r="B2671" s="41">
        <f t="shared" ref="B2671:B2734" si="222">ROW()-2</f>
        <v>2669</v>
      </c>
      <c r="C2671" s="210" t="s">
        <v>5456</v>
      </c>
      <c r="D2671" s="248" t="s">
        <v>9026</v>
      </c>
      <c r="E2671" s="158"/>
      <c r="F2671" s="158" t="s">
        <v>947</v>
      </c>
      <c r="G2671" s="300" t="s">
        <v>9027</v>
      </c>
      <c r="H2671" s="300" t="s">
        <v>949</v>
      </c>
      <c r="I2671" s="300" t="s">
        <v>949</v>
      </c>
      <c r="J2671" s="300" t="s">
        <v>949</v>
      </c>
      <c r="K2671" s="300" t="s">
        <v>949</v>
      </c>
      <c r="L2671" s="300" t="s">
        <v>949</v>
      </c>
      <c r="M2671" s="300" t="s">
        <v>949</v>
      </c>
      <c r="N2671" s="247" t="s">
        <v>949</v>
      </c>
      <c r="O2671" s="247" t="s">
        <v>949</v>
      </c>
      <c r="P2671" s="247" t="s">
        <v>949</v>
      </c>
      <c r="Q2671" s="247" t="s">
        <v>949</v>
      </c>
      <c r="R2671" s="247" t="s">
        <v>949</v>
      </c>
      <c r="S2671" s="229"/>
      <c r="T2671" s="229"/>
      <c r="U2671" s="229"/>
      <c r="V2671" s="229"/>
      <c r="W2671" s="229"/>
      <c r="X2671" s="229"/>
      <c r="Y2671" s="229"/>
      <c r="Z2671" s="229"/>
      <c r="AA2671" s="229"/>
      <c r="AB2671" s="229"/>
      <c r="AC2671" s="229"/>
      <c r="AD2671" s="229"/>
      <c r="AE2671" s="229"/>
      <c r="AF2671" s="229"/>
      <c r="AG2671" s="229"/>
      <c r="AH2671" s="229"/>
      <c r="AI2671" s="229"/>
      <c r="AJ2671" s="218">
        <f t="shared" si="221"/>
        <v>1</v>
      </c>
      <c r="AK2671" s="84">
        <f t="shared" si="220"/>
        <v>1</v>
      </c>
    </row>
    <row r="2672" spans="1:37" s="84" customFormat="1" ht="16.5">
      <c r="A2672" s="229"/>
      <c r="B2672" s="41">
        <f t="shared" si="222"/>
        <v>2670</v>
      </c>
      <c r="C2672" s="210" t="s">
        <v>986</v>
      </c>
      <c r="D2672" s="248" t="s">
        <v>9028</v>
      </c>
      <c r="E2672" s="158"/>
      <c r="F2672" s="158" t="s">
        <v>947</v>
      </c>
      <c r="G2672" s="300" t="s">
        <v>9017</v>
      </c>
      <c r="H2672" s="300" t="s">
        <v>949</v>
      </c>
      <c r="I2672" s="300" t="s">
        <v>949</v>
      </c>
      <c r="J2672" s="300" t="s">
        <v>949</v>
      </c>
      <c r="K2672" s="300" t="s">
        <v>949</v>
      </c>
      <c r="L2672" s="300" t="s">
        <v>949</v>
      </c>
      <c r="M2672" s="300" t="s">
        <v>949</v>
      </c>
      <c r="N2672" s="247" t="s">
        <v>949</v>
      </c>
      <c r="O2672" s="247" t="s">
        <v>949</v>
      </c>
      <c r="P2672" s="247" t="s">
        <v>949</v>
      </c>
      <c r="Q2672" s="247" t="s">
        <v>949</v>
      </c>
      <c r="R2672" s="300" t="s">
        <v>949</v>
      </c>
      <c r="S2672" s="229"/>
      <c r="T2672" s="229"/>
      <c r="U2672" s="229"/>
      <c r="V2672" s="229"/>
      <c r="W2672" s="229"/>
      <c r="X2672" s="229"/>
      <c r="Y2672" s="229"/>
      <c r="Z2672" s="229"/>
      <c r="AA2672" s="229"/>
      <c r="AB2672" s="229"/>
      <c r="AC2672" s="229"/>
      <c r="AD2672" s="229"/>
      <c r="AE2672" s="229"/>
      <c r="AF2672" s="229"/>
      <c r="AG2672" s="229"/>
      <c r="AH2672" s="229"/>
      <c r="AI2672" s="229"/>
      <c r="AJ2672" s="218">
        <f t="shared" si="221"/>
        <v>1</v>
      </c>
      <c r="AK2672" s="84">
        <f t="shared" si="220"/>
        <v>1</v>
      </c>
    </row>
    <row r="2673" spans="1:37" s="84" customFormat="1" ht="16.5">
      <c r="A2673" s="229"/>
      <c r="B2673" s="41">
        <f t="shared" si="222"/>
        <v>2671</v>
      </c>
      <c r="C2673" s="210" t="s">
        <v>1142</v>
      </c>
      <c r="D2673" s="248" t="s">
        <v>9029</v>
      </c>
      <c r="E2673" s="158"/>
      <c r="F2673" s="158" t="s">
        <v>947</v>
      </c>
      <c r="G2673" s="300" t="s">
        <v>9019</v>
      </c>
      <c r="H2673" s="300" t="s">
        <v>949</v>
      </c>
      <c r="I2673" s="300" t="s">
        <v>949</v>
      </c>
      <c r="J2673" s="300" t="s">
        <v>949</v>
      </c>
      <c r="K2673" s="300" t="s">
        <v>949</v>
      </c>
      <c r="L2673" s="300" t="s">
        <v>949</v>
      </c>
      <c r="M2673" s="300" t="s">
        <v>949</v>
      </c>
      <c r="N2673" s="247" t="s">
        <v>949</v>
      </c>
      <c r="O2673" s="247" t="s">
        <v>949</v>
      </c>
      <c r="P2673" s="247" t="s">
        <v>949</v>
      </c>
      <c r="Q2673" s="247" t="s">
        <v>949</v>
      </c>
      <c r="R2673" s="300" t="s">
        <v>949</v>
      </c>
      <c r="S2673" s="229"/>
      <c r="T2673" s="229"/>
      <c r="U2673" s="229"/>
      <c r="V2673" s="229"/>
      <c r="W2673" s="229"/>
      <c r="X2673" s="229"/>
      <c r="Y2673" s="229"/>
      <c r="Z2673" s="229"/>
      <c r="AA2673" s="229"/>
      <c r="AB2673" s="229"/>
      <c r="AC2673" s="229"/>
      <c r="AD2673" s="229"/>
      <c r="AE2673" s="229"/>
      <c r="AF2673" s="229"/>
      <c r="AG2673" s="229"/>
      <c r="AH2673" s="229"/>
      <c r="AI2673" s="229"/>
      <c r="AJ2673" s="218">
        <f t="shared" si="221"/>
        <v>1</v>
      </c>
      <c r="AK2673" s="84">
        <f t="shared" si="220"/>
        <v>1</v>
      </c>
    </row>
    <row r="2674" spans="1:37" s="84" customFormat="1" ht="16.5">
      <c r="A2674" s="229"/>
      <c r="B2674" s="41">
        <f t="shared" si="222"/>
        <v>2672</v>
      </c>
      <c r="C2674" s="210" t="s">
        <v>5087</v>
      </c>
      <c r="D2674" s="248" t="s">
        <v>9030</v>
      </c>
      <c r="E2674" s="158"/>
      <c r="F2674" s="158" t="s">
        <v>947</v>
      </c>
      <c r="G2674" s="300" t="s">
        <v>8925</v>
      </c>
      <c r="H2674" s="300" t="s">
        <v>949</v>
      </c>
      <c r="I2674" s="300" t="s">
        <v>949</v>
      </c>
      <c r="J2674" s="300" t="s">
        <v>949</v>
      </c>
      <c r="K2674" s="300" t="s">
        <v>949</v>
      </c>
      <c r="L2674" s="300" t="s">
        <v>949</v>
      </c>
      <c r="M2674" s="300" t="s">
        <v>949</v>
      </c>
      <c r="N2674" s="247" t="s">
        <v>949</v>
      </c>
      <c r="O2674" s="247" t="s">
        <v>949</v>
      </c>
      <c r="P2674" s="247" t="s">
        <v>949</v>
      </c>
      <c r="Q2674" s="247" t="s">
        <v>949</v>
      </c>
      <c r="R2674" s="300" t="s">
        <v>949</v>
      </c>
      <c r="S2674" s="229"/>
      <c r="T2674" s="229"/>
      <c r="U2674" s="229"/>
      <c r="V2674" s="229"/>
      <c r="W2674" s="229"/>
      <c r="X2674" s="229"/>
      <c r="Y2674" s="229"/>
      <c r="Z2674" s="229"/>
      <c r="AA2674" s="229"/>
      <c r="AB2674" s="229"/>
      <c r="AC2674" s="229"/>
      <c r="AD2674" s="229"/>
      <c r="AE2674" s="229"/>
      <c r="AF2674" s="229" t="s">
        <v>223</v>
      </c>
      <c r="AG2674" s="229"/>
      <c r="AH2674" s="229"/>
      <c r="AI2674" s="229"/>
      <c r="AJ2674" s="218">
        <f t="shared" si="221"/>
        <v>1</v>
      </c>
      <c r="AK2674" s="84">
        <f t="shared" si="220"/>
        <v>1</v>
      </c>
    </row>
    <row r="2675" spans="1:37" s="84" customFormat="1" ht="16.5">
      <c r="A2675" s="229"/>
      <c r="B2675" s="41">
        <f t="shared" si="222"/>
        <v>2673</v>
      </c>
      <c r="C2675" s="210" t="s">
        <v>5087</v>
      </c>
      <c r="D2675" s="248" t="s">
        <v>9031</v>
      </c>
      <c r="E2675" s="158"/>
      <c r="F2675" s="158" t="s">
        <v>947</v>
      </c>
      <c r="G2675" s="300" t="s">
        <v>9021</v>
      </c>
      <c r="H2675" s="300" t="s">
        <v>949</v>
      </c>
      <c r="I2675" s="300" t="s">
        <v>949</v>
      </c>
      <c r="J2675" s="300" t="s">
        <v>949</v>
      </c>
      <c r="K2675" s="300" t="s">
        <v>949</v>
      </c>
      <c r="L2675" s="300" t="s">
        <v>949</v>
      </c>
      <c r="M2675" s="300" t="s">
        <v>949</v>
      </c>
      <c r="N2675" s="247" t="s">
        <v>949</v>
      </c>
      <c r="O2675" s="247" t="s">
        <v>949</v>
      </c>
      <c r="P2675" s="247" t="s">
        <v>949</v>
      </c>
      <c r="Q2675" s="247" t="s">
        <v>949</v>
      </c>
      <c r="R2675" s="300" t="s">
        <v>949</v>
      </c>
      <c r="S2675" s="229"/>
      <c r="T2675" s="229"/>
      <c r="U2675" s="229"/>
      <c r="V2675" s="229"/>
      <c r="W2675" s="229"/>
      <c r="X2675" s="229"/>
      <c r="Y2675" s="229"/>
      <c r="Z2675" s="229"/>
      <c r="AA2675" s="229"/>
      <c r="AB2675" s="229"/>
      <c r="AC2675" s="229"/>
      <c r="AD2675" s="229"/>
      <c r="AE2675" s="229"/>
      <c r="AF2675" s="229" t="s">
        <v>223</v>
      </c>
      <c r="AG2675" s="229"/>
      <c r="AH2675" s="229"/>
      <c r="AI2675" s="229"/>
      <c r="AJ2675" s="218">
        <f t="shared" si="221"/>
        <v>1</v>
      </c>
      <c r="AK2675" s="84">
        <f t="shared" si="220"/>
        <v>1</v>
      </c>
    </row>
    <row r="2676" spans="1:37" s="84" customFormat="1" ht="16.5">
      <c r="A2676" s="229"/>
      <c r="B2676" s="41">
        <f t="shared" si="222"/>
        <v>2674</v>
      </c>
      <c r="C2676" s="210" t="s">
        <v>5456</v>
      </c>
      <c r="D2676" s="158" t="s">
        <v>9032</v>
      </c>
      <c r="E2676" s="158"/>
      <c r="F2676" s="158" t="s">
        <v>1244</v>
      </c>
      <c r="G2676" s="210" t="s">
        <v>9033</v>
      </c>
      <c r="H2676" s="210">
        <v>98595.96</v>
      </c>
      <c r="I2676" s="210" t="s">
        <v>949</v>
      </c>
      <c r="J2676" s="210" t="s">
        <v>949</v>
      </c>
      <c r="K2676" s="210" t="s">
        <v>949</v>
      </c>
      <c r="L2676" s="210" t="s">
        <v>8880</v>
      </c>
      <c r="M2676" s="210" t="s">
        <v>949</v>
      </c>
      <c r="N2676" s="158" t="s">
        <v>949</v>
      </c>
      <c r="O2676" s="158" t="s">
        <v>949</v>
      </c>
      <c r="P2676" s="158" t="s">
        <v>949</v>
      </c>
      <c r="Q2676" s="158"/>
      <c r="R2676" s="158" t="s">
        <v>1334</v>
      </c>
      <c r="S2676" s="229"/>
      <c r="T2676" s="229"/>
      <c r="U2676" s="229"/>
      <c r="V2676" s="229"/>
      <c r="W2676" s="229"/>
      <c r="X2676" s="229"/>
      <c r="Y2676" s="229"/>
      <c r="Z2676" s="229"/>
      <c r="AA2676" s="229"/>
      <c r="AB2676" s="229"/>
      <c r="AC2676" s="229"/>
      <c r="AD2676" s="229"/>
      <c r="AE2676" s="229"/>
      <c r="AF2676" s="229"/>
      <c r="AG2676" s="229"/>
      <c r="AH2676" s="229"/>
      <c r="AI2676" s="229"/>
      <c r="AJ2676" s="218">
        <f t="shared" si="221"/>
        <v>1</v>
      </c>
      <c r="AK2676" s="84">
        <f t="shared" si="220"/>
        <v>1</v>
      </c>
    </row>
    <row r="2677" spans="1:37" s="84" customFormat="1" ht="16.5">
      <c r="A2677" s="229"/>
      <c r="B2677" s="41">
        <f t="shared" si="222"/>
        <v>2675</v>
      </c>
      <c r="C2677" s="210" t="s">
        <v>5456</v>
      </c>
      <c r="D2677" s="248" t="s">
        <v>9034</v>
      </c>
      <c r="E2677" s="158"/>
      <c r="F2677" s="158" t="s">
        <v>947</v>
      </c>
      <c r="G2677" s="300" t="s">
        <v>8899</v>
      </c>
      <c r="H2677" s="300" t="s">
        <v>949</v>
      </c>
      <c r="I2677" s="300" t="s">
        <v>949</v>
      </c>
      <c r="J2677" s="300" t="s">
        <v>949</v>
      </c>
      <c r="K2677" s="300" t="s">
        <v>949</v>
      </c>
      <c r="L2677" s="300" t="s">
        <v>949</v>
      </c>
      <c r="M2677" s="300" t="s">
        <v>949</v>
      </c>
      <c r="N2677" s="247" t="s">
        <v>949</v>
      </c>
      <c r="O2677" s="247" t="s">
        <v>949</v>
      </c>
      <c r="P2677" s="247" t="s">
        <v>949</v>
      </c>
      <c r="Q2677" s="247" t="s">
        <v>949</v>
      </c>
      <c r="R2677" s="247" t="s">
        <v>949</v>
      </c>
      <c r="S2677" s="229"/>
      <c r="T2677" s="229"/>
      <c r="U2677" s="229"/>
      <c r="V2677" s="229"/>
      <c r="W2677" s="229"/>
      <c r="X2677" s="229"/>
      <c r="Y2677" s="229"/>
      <c r="Z2677" s="229"/>
      <c r="AA2677" s="229"/>
      <c r="AB2677" s="229"/>
      <c r="AC2677" s="229"/>
      <c r="AD2677" s="229"/>
      <c r="AE2677" s="229"/>
      <c r="AF2677" s="229"/>
      <c r="AG2677" s="229"/>
      <c r="AH2677" s="229"/>
      <c r="AI2677" s="229"/>
      <c r="AJ2677" s="218">
        <f t="shared" si="221"/>
        <v>1</v>
      </c>
      <c r="AK2677" s="84">
        <f t="shared" si="220"/>
        <v>1</v>
      </c>
    </row>
    <row r="2678" spans="1:37" s="84" customFormat="1" ht="16.5">
      <c r="A2678" s="229"/>
      <c r="B2678" s="41">
        <f t="shared" si="222"/>
        <v>2676</v>
      </c>
      <c r="C2678" s="210" t="s">
        <v>5456</v>
      </c>
      <c r="D2678" s="248" t="s">
        <v>9035</v>
      </c>
      <c r="E2678" s="158"/>
      <c r="F2678" s="158" t="s">
        <v>947</v>
      </c>
      <c r="G2678" s="300" t="s">
        <v>9036</v>
      </c>
      <c r="H2678" s="300" t="s">
        <v>949</v>
      </c>
      <c r="I2678" s="300" t="s">
        <v>949</v>
      </c>
      <c r="J2678" s="300" t="s">
        <v>949</v>
      </c>
      <c r="K2678" s="300" t="s">
        <v>949</v>
      </c>
      <c r="L2678" s="300" t="s">
        <v>949</v>
      </c>
      <c r="M2678" s="300" t="s">
        <v>949</v>
      </c>
      <c r="N2678" s="247" t="s">
        <v>949</v>
      </c>
      <c r="O2678" s="247" t="s">
        <v>949</v>
      </c>
      <c r="P2678" s="247" t="s">
        <v>949</v>
      </c>
      <c r="Q2678" s="247" t="s">
        <v>949</v>
      </c>
      <c r="R2678" s="247" t="s">
        <v>949</v>
      </c>
      <c r="S2678" s="229"/>
      <c r="T2678" s="229"/>
      <c r="U2678" s="229"/>
      <c r="V2678" s="229"/>
      <c r="W2678" s="229"/>
      <c r="X2678" s="229"/>
      <c r="Y2678" s="229"/>
      <c r="Z2678" s="229"/>
      <c r="AA2678" s="229"/>
      <c r="AB2678" s="229"/>
      <c r="AC2678" s="229"/>
      <c r="AD2678" s="229"/>
      <c r="AE2678" s="229"/>
      <c r="AF2678" s="229"/>
      <c r="AG2678" s="229"/>
      <c r="AH2678" s="229"/>
      <c r="AI2678" s="229"/>
      <c r="AJ2678" s="218">
        <f t="shared" si="221"/>
        <v>1</v>
      </c>
      <c r="AK2678" s="84">
        <f t="shared" si="220"/>
        <v>1</v>
      </c>
    </row>
    <row r="2679" spans="1:37" s="84" customFormat="1" ht="16.5">
      <c r="A2679" s="229"/>
      <c r="B2679" s="41">
        <f t="shared" si="222"/>
        <v>2677</v>
      </c>
      <c r="C2679" s="210" t="s">
        <v>1142</v>
      </c>
      <c r="D2679" s="248" t="s">
        <v>9037</v>
      </c>
      <c r="E2679" s="158"/>
      <c r="F2679" s="158" t="s">
        <v>947</v>
      </c>
      <c r="G2679" s="300" t="s">
        <v>9019</v>
      </c>
      <c r="H2679" s="300" t="s">
        <v>949</v>
      </c>
      <c r="I2679" s="300" t="s">
        <v>949</v>
      </c>
      <c r="J2679" s="300" t="s">
        <v>949</v>
      </c>
      <c r="K2679" s="300" t="s">
        <v>949</v>
      </c>
      <c r="L2679" s="300" t="s">
        <v>949</v>
      </c>
      <c r="M2679" s="300" t="s">
        <v>949</v>
      </c>
      <c r="N2679" s="247" t="s">
        <v>949</v>
      </c>
      <c r="O2679" s="247" t="s">
        <v>949</v>
      </c>
      <c r="P2679" s="247" t="s">
        <v>949</v>
      </c>
      <c r="Q2679" s="247" t="s">
        <v>949</v>
      </c>
      <c r="R2679" s="300" t="s">
        <v>949</v>
      </c>
      <c r="S2679" s="229"/>
      <c r="T2679" s="229"/>
      <c r="U2679" s="229"/>
      <c r="V2679" s="229"/>
      <c r="W2679" s="229"/>
      <c r="X2679" s="229"/>
      <c r="Y2679" s="229"/>
      <c r="Z2679" s="229"/>
      <c r="AA2679" s="229"/>
      <c r="AB2679" s="229"/>
      <c r="AC2679" s="229"/>
      <c r="AD2679" s="229"/>
      <c r="AE2679" s="229"/>
      <c r="AF2679" s="229"/>
      <c r="AG2679" s="229"/>
      <c r="AH2679" s="229"/>
      <c r="AI2679" s="229"/>
      <c r="AJ2679" s="218">
        <f t="shared" si="221"/>
        <v>1</v>
      </c>
      <c r="AK2679" s="84">
        <f t="shared" si="220"/>
        <v>1</v>
      </c>
    </row>
    <row r="2680" spans="1:37" s="84" customFormat="1" ht="16.5">
      <c r="A2680" s="229"/>
      <c r="B2680" s="41">
        <f t="shared" si="222"/>
        <v>2678</v>
      </c>
      <c r="C2680" s="210" t="s">
        <v>1142</v>
      </c>
      <c r="D2680" s="248" t="s">
        <v>9038</v>
      </c>
      <c r="E2680" s="158"/>
      <c r="F2680" s="158" t="s">
        <v>947</v>
      </c>
      <c r="G2680" s="300" t="s">
        <v>9019</v>
      </c>
      <c r="H2680" s="300" t="s">
        <v>949</v>
      </c>
      <c r="I2680" s="300" t="s">
        <v>949</v>
      </c>
      <c r="J2680" s="300" t="s">
        <v>949</v>
      </c>
      <c r="K2680" s="300" t="s">
        <v>949</v>
      </c>
      <c r="L2680" s="300" t="s">
        <v>949</v>
      </c>
      <c r="M2680" s="300" t="s">
        <v>949</v>
      </c>
      <c r="N2680" s="247" t="s">
        <v>949</v>
      </c>
      <c r="O2680" s="247" t="s">
        <v>949</v>
      </c>
      <c r="P2680" s="247" t="s">
        <v>949</v>
      </c>
      <c r="Q2680" s="247" t="s">
        <v>949</v>
      </c>
      <c r="R2680" s="300" t="s">
        <v>949</v>
      </c>
      <c r="S2680" s="229"/>
      <c r="T2680" s="229"/>
      <c r="U2680" s="229"/>
      <c r="V2680" s="229"/>
      <c r="W2680" s="229"/>
      <c r="X2680" s="229"/>
      <c r="Y2680" s="229"/>
      <c r="Z2680" s="229"/>
      <c r="AA2680" s="229"/>
      <c r="AB2680" s="229"/>
      <c r="AC2680" s="229"/>
      <c r="AD2680" s="229"/>
      <c r="AE2680" s="229"/>
      <c r="AF2680" s="229"/>
      <c r="AG2680" s="229"/>
      <c r="AH2680" s="229"/>
      <c r="AI2680" s="229"/>
      <c r="AJ2680" s="218">
        <f t="shared" si="221"/>
        <v>1</v>
      </c>
      <c r="AK2680" s="84">
        <f t="shared" si="220"/>
        <v>1</v>
      </c>
    </row>
    <row r="2681" spans="1:37" s="84" customFormat="1" ht="16.5">
      <c r="A2681" s="229"/>
      <c r="B2681" s="41">
        <f t="shared" si="222"/>
        <v>2679</v>
      </c>
      <c r="C2681" s="210" t="s">
        <v>986</v>
      </c>
      <c r="D2681" s="248" t="s">
        <v>9039</v>
      </c>
      <c r="E2681" s="158"/>
      <c r="F2681" s="158" t="s">
        <v>947</v>
      </c>
      <c r="G2681" s="300" t="s">
        <v>9017</v>
      </c>
      <c r="H2681" s="300" t="s">
        <v>949</v>
      </c>
      <c r="I2681" s="300" t="s">
        <v>949</v>
      </c>
      <c r="J2681" s="300" t="s">
        <v>949</v>
      </c>
      <c r="K2681" s="300" t="s">
        <v>949</v>
      </c>
      <c r="L2681" s="300" t="s">
        <v>949</v>
      </c>
      <c r="M2681" s="300" t="s">
        <v>949</v>
      </c>
      <c r="N2681" s="247" t="s">
        <v>949</v>
      </c>
      <c r="O2681" s="247" t="s">
        <v>949</v>
      </c>
      <c r="P2681" s="247" t="s">
        <v>949</v>
      </c>
      <c r="Q2681" s="247" t="s">
        <v>949</v>
      </c>
      <c r="R2681" s="300" t="s">
        <v>949</v>
      </c>
      <c r="S2681" s="229"/>
      <c r="T2681" s="229"/>
      <c r="U2681" s="229"/>
      <c r="V2681" s="229"/>
      <c r="W2681" s="229"/>
      <c r="X2681" s="229"/>
      <c r="Y2681" s="229"/>
      <c r="Z2681" s="229"/>
      <c r="AA2681" s="229"/>
      <c r="AB2681" s="229"/>
      <c r="AC2681" s="229"/>
      <c r="AD2681" s="229"/>
      <c r="AE2681" s="229"/>
      <c r="AF2681" s="229"/>
      <c r="AG2681" s="229"/>
      <c r="AH2681" s="229"/>
      <c r="AI2681" s="229"/>
      <c r="AJ2681" s="218">
        <f t="shared" si="221"/>
        <v>1</v>
      </c>
      <c r="AK2681" s="84">
        <f t="shared" si="220"/>
        <v>1</v>
      </c>
    </row>
    <row r="2682" spans="1:37" s="84" customFormat="1" ht="16.5">
      <c r="A2682" s="229"/>
      <c r="B2682" s="41">
        <f t="shared" si="222"/>
        <v>2680</v>
      </c>
      <c r="C2682" s="210" t="s">
        <v>986</v>
      </c>
      <c r="D2682" s="248" t="s">
        <v>9040</v>
      </c>
      <c r="E2682" s="158"/>
      <c r="F2682" s="158" t="s">
        <v>947</v>
      </c>
      <c r="G2682" s="300" t="s">
        <v>9017</v>
      </c>
      <c r="H2682" s="300" t="s">
        <v>949</v>
      </c>
      <c r="I2682" s="300" t="s">
        <v>949</v>
      </c>
      <c r="J2682" s="300" t="s">
        <v>949</v>
      </c>
      <c r="K2682" s="300" t="s">
        <v>949</v>
      </c>
      <c r="L2682" s="300" t="s">
        <v>949</v>
      </c>
      <c r="M2682" s="300" t="s">
        <v>949</v>
      </c>
      <c r="N2682" s="247" t="s">
        <v>949</v>
      </c>
      <c r="O2682" s="247" t="s">
        <v>949</v>
      </c>
      <c r="P2682" s="247" t="s">
        <v>949</v>
      </c>
      <c r="Q2682" s="247" t="s">
        <v>949</v>
      </c>
      <c r="R2682" s="300" t="s">
        <v>949</v>
      </c>
      <c r="S2682" s="229"/>
      <c r="T2682" s="229"/>
      <c r="U2682" s="229"/>
      <c r="V2682" s="229"/>
      <c r="W2682" s="229"/>
      <c r="X2682" s="229"/>
      <c r="Y2682" s="229"/>
      <c r="Z2682" s="229"/>
      <c r="AA2682" s="229"/>
      <c r="AB2682" s="229"/>
      <c r="AC2682" s="229"/>
      <c r="AD2682" s="229"/>
      <c r="AE2682" s="229"/>
      <c r="AF2682" s="229"/>
      <c r="AG2682" s="229"/>
      <c r="AH2682" s="229"/>
      <c r="AI2682" s="229"/>
      <c r="AJ2682" s="218">
        <f t="shared" si="221"/>
        <v>1</v>
      </c>
      <c r="AK2682" s="84">
        <f t="shared" si="220"/>
        <v>1</v>
      </c>
    </row>
    <row r="2683" spans="1:37" s="84" customFormat="1" ht="16.5">
      <c r="A2683" s="229"/>
      <c r="B2683" s="41">
        <f t="shared" si="222"/>
        <v>2681</v>
      </c>
      <c r="C2683" s="210" t="s">
        <v>5087</v>
      </c>
      <c r="D2683" s="158" t="s">
        <v>9041</v>
      </c>
      <c r="E2683" s="158"/>
      <c r="F2683" s="158" t="s">
        <v>1126</v>
      </c>
      <c r="G2683" s="210" t="s">
        <v>8830</v>
      </c>
      <c r="H2683" s="210" t="s">
        <v>949</v>
      </c>
      <c r="I2683" s="210" t="s">
        <v>949</v>
      </c>
      <c r="J2683" s="210" t="s">
        <v>949</v>
      </c>
      <c r="K2683" s="210" t="s">
        <v>949</v>
      </c>
      <c r="L2683" s="210" t="s">
        <v>949</v>
      </c>
      <c r="M2683" s="210" t="s">
        <v>949</v>
      </c>
      <c r="N2683" s="158" t="s">
        <v>949</v>
      </c>
      <c r="O2683" s="158" t="s">
        <v>949</v>
      </c>
      <c r="P2683" s="158" t="s">
        <v>949</v>
      </c>
      <c r="Q2683" s="158"/>
      <c r="R2683" s="210" t="s">
        <v>949</v>
      </c>
      <c r="S2683" s="229"/>
      <c r="T2683" s="229"/>
      <c r="U2683" s="229"/>
      <c r="V2683" s="229"/>
      <c r="W2683" s="229"/>
      <c r="X2683" s="229"/>
      <c r="Y2683" s="229"/>
      <c r="Z2683" s="229"/>
      <c r="AA2683" s="229"/>
      <c r="AB2683" s="229"/>
      <c r="AC2683" s="229"/>
      <c r="AD2683" s="229"/>
      <c r="AE2683" s="229"/>
      <c r="AF2683" s="229" t="s">
        <v>223</v>
      </c>
      <c r="AG2683" s="229"/>
      <c r="AH2683" s="229"/>
      <c r="AI2683" s="229"/>
      <c r="AJ2683" s="218">
        <f t="shared" si="221"/>
        <v>1</v>
      </c>
      <c r="AK2683" s="84">
        <f t="shared" si="220"/>
        <v>1</v>
      </c>
    </row>
    <row r="2684" spans="1:37" s="84" customFormat="1" ht="16.5">
      <c r="A2684" s="229"/>
      <c r="B2684" s="41">
        <f t="shared" si="222"/>
        <v>2682</v>
      </c>
      <c r="C2684" s="210" t="s">
        <v>5087</v>
      </c>
      <c r="D2684" s="248" t="s">
        <v>9042</v>
      </c>
      <c r="E2684" s="158"/>
      <c r="F2684" s="158" t="s">
        <v>947</v>
      </c>
      <c r="G2684" s="300" t="s">
        <v>9021</v>
      </c>
      <c r="H2684" s="300" t="s">
        <v>949</v>
      </c>
      <c r="I2684" s="300" t="s">
        <v>949</v>
      </c>
      <c r="J2684" s="300" t="s">
        <v>949</v>
      </c>
      <c r="K2684" s="300" t="s">
        <v>949</v>
      </c>
      <c r="L2684" s="300" t="s">
        <v>949</v>
      </c>
      <c r="M2684" s="300" t="s">
        <v>949</v>
      </c>
      <c r="N2684" s="247" t="s">
        <v>949</v>
      </c>
      <c r="O2684" s="247" t="s">
        <v>949</v>
      </c>
      <c r="P2684" s="247" t="s">
        <v>949</v>
      </c>
      <c r="Q2684" s="247" t="s">
        <v>949</v>
      </c>
      <c r="R2684" s="300" t="s">
        <v>949</v>
      </c>
      <c r="S2684" s="229"/>
      <c r="T2684" s="229"/>
      <c r="U2684" s="229"/>
      <c r="V2684" s="229"/>
      <c r="W2684" s="229"/>
      <c r="X2684" s="229"/>
      <c r="Y2684" s="229"/>
      <c r="Z2684" s="229"/>
      <c r="AA2684" s="229"/>
      <c r="AB2684" s="229"/>
      <c r="AC2684" s="229"/>
      <c r="AD2684" s="229"/>
      <c r="AE2684" s="229"/>
      <c r="AF2684" s="229" t="s">
        <v>223</v>
      </c>
      <c r="AG2684" s="229"/>
      <c r="AH2684" s="229"/>
      <c r="AI2684" s="229"/>
      <c r="AJ2684" s="218">
        <f t="shared" si="221"/>
        <v>1</v>
      </c>
      <c r="AK2684" s="84">
        <f t="shared" ref="AK2684:AK2747" si="223">COUNTIFS(E:E,E2684)</f>
        <v>1</v>
      </c>
    </row>
    <row r="2685" spans="1:37" s="84" customFormat="1" ht="16.5">
      <c r="A2685" s="229"/>
      <c r="B2685" s="41">
        <f t="shared" si="222"/>
        <v>2683</v>
      </c>
      <c r="C2685" s="210" t="s">
        <v>5087</v>
      </c>
      <c r="D2685" s="248" t="s">
        <v>9043</v>
      </c>
      <c r="E2685" s="158"/>
      <c r="F2685" s="158" t="s">
        <v>947</v>
      </c>
      <c r="G2685" s="300" t="s">
        <v>9021</v>
      </c>
      <c r="H2685" s="300" t="s">
        <v>949</v>
      </c>
      <c r="I2685" s="300" t="s">
        <v>949</v>
      </c>
      <c r="J2685" s="300" t="s">
        <v>949</v>
      </c>
      <c r="K2685" s="300" t="s">
        <v>949</v>
      </c>
      <c r="L2685" s="300" t="s">
        <v>949</v>
      </c>
      <c r="M2685" s="300" t="s">
        <v>949</v>
      </c>
      <c r="N2685" s="247" t="s">
        <v>949</v>
      </c>
      <c r="O2685" s="247" t="s">
        <v>949</v>
      </c>
      <c r="P2685" s="247" t="s">
        <v>949</v>
      </c>
      <c r="Q2685" s="247" t="s">
        <v>949</v>
      </c>
      <c r="R2685" s="300" t="s">
        <v>949</v>
      </c>
      <c r="S2685" s="229"/>
      <c r="T2685" s="229"/>
      <c r="U2685" s="229"/>
      <c r="V2685" s="229"/>
      <c r="W2685" s="229"/>
      <c r="X2685" s="229"/>
      <c r="Y2685" s="229"/>
      <c r="Z2685" s="229"/>
      <c r="AA2685" s="229"/>
      <c r="AB2685" s="229"/>
      <c r="AC2685" s="229"/>
      <c r="AD2685" s="229"/>
      <c r="AE2685" s="229"/>
      <c r="AF2685" s="229" t="s">
        <v>223</v>
      </c>
      <c r="AG2685" s="229"/>
      <c r="AH2685" s="229"/>
      <c r="AI2685" s="229"/>
      <c r="AJ2685" s="218">
        <f t="shared" si="221"/>
        <v>1</v>
      </c>
      <c r="AK2685" s="84">
        <f t="shared" si="223"/>
        <v>1</v>
      </c>
    </row>
    <row r="2686" spans="1:37" s="84" customFormat="1" ht="16.5">
      <c r="A2686" s="229"/>
      <c r="B2686" s="41">
        <f t="shared" si="222"/>
        <v>2684</v>
      </c>
      <c r="C2686" s="158" t="s">
        <v>936</v>
      </c>
      <c r="D2686" s="248" t="s">
        <v>9044</v>
      </c>
      <c r="E2686" s="158"/>
      <c r="F2686" s="158" t="s">
        <v>947</v>
      </c>
      <c r="G2686" s="300" t="s">
        <v>7327</v>
      </c>
      <c r="H2686" s="300" t="s">
        <v>949</v>
      </c>
      <c r="I2686" s="300" t="s">
        <v>949</v>
      </c>
      <c r="J2686" s="300" t="s">
        <v>949</v>
      </c>
      <c r="K2686" s="300" t="s">
        <v>949</v>
      </c>
      <c r="L2686" s="300" t="s">
        <v>949</v>
      </c>
      <c r="M2686" s="300" t="s">
        <v>949</v>
      </c>
      <c r="N2686" s="247" t="s">
        <v>949</v>
      </c>
      <c r="O2686" s="247" t="s">
        <v>949</v>
      </c>
      <c r="P2686" s="247" t="s">
        <v>949</v>
      </c>
      <c r="Q2686" s="247" t="s">
        <v>949</v>
      </c>
      <c r="R2686" s="300" t="s">
        <v>949</v>
      </c>
      <c r="S2686" s="229"/>
      <c r="T2686" s="229"/>
      <c r="U2686" s="229"/>
      <c r="V2686" s="229"/>
      <c r="W2686" s="229"/>
      <c r="X2686" s="229"/>
      <c r="Y2686" s="229"/>
      <c r="Z2686" s="229"/>
      <c r="AA2686" s="229"/>
      <c r="AB2686" s="229"/>
      <c r="AC2686" s="229"/>
      <c r="AD2686" s="229"/>
      <c r="AE2686" s="229"/>
      <c r="AF2686" s="229" t="s">
        <v>473</v>
      </c>
      <c r="AG2686" s="229"/>
      <c r="AH2686" s="229"/>
      <c r="AI2686" s="229"/>
      <c r="AJ2686" s="218">
        <f t="shared" si="221"/>
        <v>1</v>
      </c>
      <c r="AK2686" s="84">
        <f t="shared" si="223"/>
        <v>1</v>
      </c>
    </row>
    <row r="2687" spans="1:37" s="84" customFormat="1" ht="16.5">
      <c r="A2687" s="229"/>
      <c r="B2687" s="41">
        <f t="shared" si="222"/>
        <v>2685</v>
      </c>
      <c r="C2687" s="158" t="s">
        <v>936</v>
      </c>
      <c r="D2687" s="248" t="s">
        <v>9045</v>
      </c>
      <c r="E2687" s="158"/>
      <c r="F2687" s="158" t="s">
        <v>947</v>
      </c>
      <c r="G2687" s="300" t="s">
        <v>8838</v>
      </c>
      <c r="H2687" s="300" t="s">
        <v>949</v>
      </c>
      <c r="I2687" s="300" t="s">
        <v>949</v>
      </c>
      <c r="J2687" s="300" t="s">
        <v>949</v>
      </c>
      <c r="K2687" s="300" t="s">
        <v>949</v>
      </c>
      <c r="L2687" s="300" t="s">
        <v>949</v>
      </c>
      <c r="M2687" s="300" t="s">
        <v>949</v>
      </c>
      <c r="N2687" s="247" t="s">
        <v>949</v>
      </c>
      <c r="O2687" s="247" t="s">
        <v>949</v>
      </c>
      <c r="P2687" s="247" t="s">
        <v>949</v>
      </c>
      <c r="Q2687" s="247" t="s">
        <v>949</v>
      </c>
      <c r="R2687" s="300" t="s">
        <v>949</v>
      </c>
      <c r="S2687" s="229"/>
      <c r="T2687" s="229"/>
      <c r="U2687" s="229"/>
      <c r="V2687" s="229"/>
      <c r="W2687" s="229"/>
      <c r="X2687" s="229"/>
      <c r="Y2687" s="229"/>
      <c r="Z2687" s="229"/>
      <c r="AA2687" s="229"/>
      <c r="AB2687" s="229"/>
      <c r="AC2687" s="229"/>
      <c r="AD2687" s="229"/>
      <c r="AE2687" s="229"/>
      <c r="AF2687" s="229" t="s">
        <v>473</v>
      </c>
      <c r="AG2687" s="229"/>
      <c r="AH2687" s="229"/>
      <c r="AI2687" s="229"/>
      <c r="AJ2687" s="218">
        <f t="shared" si="221"/>
        <v>1</v>
      </c>
      <c r="AK2687" s="84">
        <f t="shared" si="223"/>
        <v>1</v>
      </c>
    </row>
    <row r="2688" spans="1:37" s="84" customFormat="1" ht="16.5">
      <c r="A2688" s="229"/>
      <c r="B2688" s="41">
        <f t="shared" si="222"/>
        <v>2686</v>
      </c>
      <c r="C2688" s="210" t="s">
        <v>5087</v>
      </c>
      <c r="D2688" s="248" t="s">
        <v>9046</v>
      </c>
      <c r="E2688" s="158"/>
      <c r="F2688" s="158" t="s">
        <v>947</v>
      </c>
      <c r="G2688" s="300" t="s">
        <v>8843</v>
      </c>
      <c r="H2688" s="300" t="s">
        <v>949</v>
      </c>
      <c r="I2688" s="300" t="s">
        <v>949</v>
      </c>
      <c r="J2688" s="300" t="s">
        <v>949</v>
      </c>
      <c r="K2688" s="300" t="s">
        <v>949</v>
      </c>
      <c r="L2688" s="300" t="s">
        <v>949</v>
      </c>
      <c r="M2688" s="300" t="s">
        <v>949</v>
      </c>
      <c r="N2688" s="247" t="s">
        <v>949</v>
      </c>
      <c r="O2688" s="247" t="s">
        <v>949</v>
      </c>
      <c r="P2688" s="247" t="s">
        <v>949</v>
      </c>
      <c r="Q2688" s="247" t="s">
        <v>949</v>
      </c>
      <c r="R2688" s="300" t="s">
        <v>949</v>
      </c>
      <c r="S2688" s="229"/>
      <c r="T2688" s="229"/>
      <c r="U2688" s="229"/>
      <c r="V2688" s="229"/>
      <c r="W2688" s="229"/>
      <c r="X2688" s="229"/>
      <c r="Y2688" s="229"/>
      <c r="Z2688" s="229"/>
      <c r="AA2688" s="229"/>
      <c r="AB2688" s="229"/>
      <c r="AC2688" s="229"/>
      <c r="AD2688" s="229"/>
      <c r="AE2688" s="229"/>
      <c r="AF2688" s="229" t="s">
        <v>223</v>
      </c>
      <c r="AG2688" s="229"/>
      <c r="AH2688" s="229"/>
      <c r="AI2688" s="229"/>
      <c r="AJ2688" s="218">
        <f t="shared" si="221"/>
        <v>1</v>
      </c>
      <c r="AK2688" s="84">
        <f t="shared" si="223"/>
        <v>1</v>
      </c>
    </row>
    <row r="2689" spans="1:37" s="84" customFormat="1" ht="16.5">
      <c r="A2689" s="229"/>
      <c r="B2689" s="41">
        <f t="shared" si="222"/>
        <v>2687</v>
      </c>
      <c r="C2689" s="210" t="s">
        <v>5456</v>
      </c>
      <c r="D2689" s="158" t="s">
        <v>9047</v>
      </c>
      <c r="E2689" s="158"/>
      <c r="F2689" s="158" t="s">
        <v>1244</v>
      </c>
      <c r="G2689" s="210" t="s">
        <v>9048</v>
      </c>
      <c r="H2689" s="210">
        <v>98595.96</v>
      </c>
      <c r="I2689" s="210" t="s">
        <v>949</v>
      </c>
      <c r="J2689" s="210" t="s">
        <v>949</v>
      </c>
      <c r="K2689" s="210" t="s">
        <v>949</v>
      </c>
      <c r="L2689" s="210" t="s">
        <v>8880</v>
      </c>
      <c r="M2689" s="210" t="s">
        <v>949</v>
      </c>
      <c r="N2689" s="158" t="s">
        <v>949</v>
      </c>
      <c r="O2689" s="158" t="s">
        <v>949</v>
      </c>
      <c r="P2689" s="158" t="s">
        <v>949</v>
      </c>
      <c r="Q2689" s="158"/>
      <c r="R2689" s="158" t="s">
        <v>1334</v>
      </c>
      <c r="S2689" s="229"/>
      <c r="T2689" s="229"/>
      <c r="U2689" s="229"/>
      <c r="V2689" s="229"/>
      <c r="W2689" s="229"/>
      <c r="X2689" s="229"/>
      <c r="Y2689" s="229"/>
      <c r="Z2689" s="229"/>
      <c r="AA2689" s="229"/>
      <c r="AB2689" s="229"/>
      <c r="AC2689" s="229"/>
      <c r="AD2689" s="229"/>
      <c r="AE2689" s="229"/>
      <c r="AF2689" s="229"/>
      <c r="AG2689" s="229"/>
      <c r="AH2689" s="229"/>
      <c r="AI2689" s="229"/>
      <c r="AJ2689" s="218">
        <f t="shared" si="221"/>
        <v>1</v>
      </c>
      <c r="AK2689" s="84">
        <f t="shared" si="223"/>
        <v>1</v>
      </c>
    </row>
    <row r="2690" spans="1:37" s="84" customFormat="1" ht="16.5">
      <c r="A2690" s="229"/>
      <c r="B2690" s="41">
        <f t="shared" si="222"/>
        <v>2688</v>
      </c>
      <c r="C2690" s="210" t="s">
        <v>5456</v>
      </c>
      <c r="D2690" s="158" t="s">
        <v>9049</v>
      </c>
      <c r="E2690" s="158"/>
      <c r="F2690" s="158" t="s">
        <v>1244</v>
      </c>
      <c r="G2690" s="210" t="s">
        <v>9050</v>
      </c>
      <c r="H2690" s="210">
        <v>98595.96</v>
      </c>
      <c r="I2690" s="210" t="s">
        <v>949</v>
      </c>
      <c r="J2690" s="210" t="s">
        <v>949</v>
      </c>
      <c r="K2690" s="210" t="s">
        <v>949</v>
      </c>
      <c r="L2690" s="210" t="s">
        <v>8880</v>
      </c>
      <c r="M2690" s="210" t="s">
        <v>949</v>
      </c>
      <c r="N2690" s="158" t="s">
        <v>949</v>
      </c>
      <c r="O2690" s="158" t="s">
        <v>949</v>
      </c>
      <c r="P2690" s="158" t="s">
        <v>949</v>
      </c>
      <c r="Q2690" s="158"/>
      <c r="R2690" s="158" t="s">
        <v>1334</v>
      </c>
      <c r="S2690" s="229"/>
      <c r="T2690" s="229"/>
      <c r="U2690" s="229"/>
      <c r="V2690" s="229"/>
      <c r="W2690" s="229"/>
      <c r="X2690" s="229"/>
      <c r="Y2690" s="229"/>
      <c r="Z2690" s="229"/>
      <c r="AA2690" s="229"/>
      <c r="AB2690" s="229"/>
      <c r="AC2690" s="229"/>
      <c r="AD2690" s="229"/>
      <c r="AE2690" s="229"/>
      <c r="AF2690" s="229"/>
      <c r="AG2690" s="229"/>
      <c r="AH2690" s="229"/>
      <c r="AI2690" s="229"/>
      <c r="AJ2690" s="218">
        <f t="shared" si="221"/>
        <v>1</v>
      </c>
      <c r="AK2690" s="84">
        <f t="shared" si="223"/>
        <v>1</v>
      </c>
    </row>
    <row r="2691" spans="1:37" s="84" customFormat="1" ht="16.5">
      <c r="A2691" s="229"/>
      <c r="B2691" s="41">
        <f t="shared" si="222"/>
        <v>2689</v>
      </c>
      <c r="C2691" s="210" t="s">
        <v>5087</v>
      </c>
      <c r="D2691" s="158" t="s">
        <v>9051</v>
      </c>
      <c r="E2691" s="158"/>
      <c r="F2691" s="158" t="s">
        <v>1244</v>
      </c>
      <c r="G2691" s="256" t="s">
        <v>8897</v>
      </c>
      <c r="H2691" s="210" t="s">
        <v>949</v>
      </c>
      <c r="I2691" s="210" t="s">
        <v>949</v>
      </c>
      <c r="J2691" s="210" t="s">
        <v>949</v>
      </c>
      <c r="K2691" s="210" t="s">
        <v>949</v>
      </c>
      <c r="L2691" s="210" t="s">
        <v>949</v>
      </c>
      <c r="M2691" s="210" t="s">
        <v>949</v>
      </c>
      <c r="N2691" s="158" t="s">
        <v>949</v>
      </c>
      <c r="O2691" s="158" t="s">
        <v>949</v>
      </c>
      <c r="P2691" s="158" t="s">
        <v>949</v>
      </c>
      <c r="Q2691" s="158"/>
      <c r="R2691" s="158" t="s">
        <v>1372</v>
      </c>
      <c r="S2691" s="229"/>
      <c r="T2691" s="229"/>
      <c r="U2691" s="229"/>
      <c r="V2691" s="229"/>
      <c r="W2691" s="229"/>
      <c r="X2691" s="229"/>
      <c r="Y2691" s="229"/>
      <c r="Z2691" s="229"/>
      <c r="AA2691" s="229"/>
      <c r="AB2691" s="229"/>
      <c r="AC2691" s="229"/>
      <c r="AD2691" s="229"/>
      <c r="AE2691" s="229"/>
      <c r="AF2691" s="229" t="s">
        <v>223</v>
      </c>
      <c r="AG2691" s="229"/>
      <c r="AH2691" s="229"/>
      <c r="AI2691" s="229"/>
      <c r="AJ2691" s="218">
        <f t="shared" si="221"/>
        <v>1</v>
      </c>
      <c r="AK2691" s="84">
        <f t="shared" si="223"/>
        <v>1</v>
      </c>
    </row>
    <row r="2692" spans="1:37" s="84" customFormat="1" ht="16.5">
      <c r="A2692" s="229"/>
      <c r="B2692" s="41">
        <f t="shared" si="222"/>
        <v>2690</v>
      </c>
      <c r="C2692" s="210" t="s">
        <v>5456</v>
      </c>
      <c r="D2692" s="248" t="s">
        <v>9052</v>
      </c>
      <c r="E2692" s="158"/>
      <c r="F2692" s="158" t="s">
        <v>947</v>
      </c>
      <c r="G2692" s="300" t="s">
        <v>9053</v>
      </c>
      <c r="H2692" s="300" t="s">
        <v>949</v>
      </c>
      <c r="I2692" s="300" t="s">
        <v>949</v>
      </c>
      <c r="J2692" s="300" t="s">
        <v>949</v>
      </c>
      <c r="K2692" s="300" t="s">
        <v>949</v>
      </c>
      <c r="L2692" s="300" t="s">
        <v>949</v>
      </c>
      <c r="M2692" s="300" t="s">
        <v>949</v>
      </c>
      <c r="N2692" s="247" t="s">
        <v>949</v>
      </c>
      <c r="O2692" s="247" t="s">
        <v>949</v>
      </c>
      <c r="P2692" s="247" t="s">
        <v>949</v>
      </c>
      <c r="Q2692" s="247" t="s">
        <v>949</v>
      </c>
      <c r="R2692" s="247" t="s">
        <v>949</v>
      </c>
      <c r="S2692" s="229"/>
      <c r="T2692" s="229"/>
      <c r="U2692" s="229"/>
      <c r="V2692" s="229"/>
      <c r="W2692" s="229"/>
      <c r="X2692" s="229"/>
      <c r="Y2692" s="229"/>
      <c r="Z2692" s="229"/>
      <c r="AA2692" s="229"/>
      <c r="AB2692" s="229"/>
      <c r="AC2692" s="229"/>
      <c r="AD2692" s="229"/>
      <c r="AE2692" s="229"/>
      <c r="AF2692" s="229"/>
      <c r="AG2692" s="229"/>
      <c r="AH2692" s="229"/>
      <c r="AI2692" s="229"/>
      <c r="AJ2692" s="218">
        <f t="shared" si="221"/>
        <v>1</v>
      </c>
      <c r="AK2692" s="84">
        <f t="shared" si="223"/>
        <v>1</v>
      </c>
    </row>
    <row r="2693" spans="1:37" s="84" customFormat="1" ht="16.5">
      <c r="A2693" s="229"/>
      <c r="B2693" s="41">
        <f t="shared" si="222"/>
        <v>2691</v>
      </c>
      <c r="C2693" s="210" t="s">
        <v>5456</v>
      </c>
      <c r="D2693" s="248" t="s">
        <v>9054</v>
      </c>
      <c r="E2693" s="158"/>
      <c r="F2693" s="158" t="s">
        <v>947</v>
      </c>
      <c r="G2693" s="300" t="s">
        <v>9053</v>
      </c>
      <c r="H2693" s="300" t="s">
        <v>949</v>
      </c>
      <c r="I2693" s="300" t="s">
        <v>949</v>
      </c>
      <c r="J2693" s="300" t="s">
        <v>949</v>
      </c>
      <c r="K2693" s="300" t="s">
        <v>949</v>
      </c>
      <c r="L2693" s="300" t="s">
        <v>949</v>
      </c>
      <c r="M2693" s="300" t="s">
        <v>949</v>
      </c>
      <c r="N2693" s="247" t="s">
        <v>949</v>
      </c>
      <c r="O2693" s="247" t="s">
        <v>949</v>
      </c>
      <c r="P2693" s="247" t="s">
        <v>949</v>
      </c>
      <c r="Q2693" s="247" t="s">
        <v>949</v>
      </c>
      <c r="R2693" s="247" t="s">
        <v>949</v>
      </c>
      <c r="S2693" s="229"/>
      <c r="T2693" s="229"/>
      <c r="U2693" s="229"/>
      <c r="V2693" s="229"/>
      <c r="W2693" s="229"/>
      <c r="X2693" s="229"/>
      <c r="Y2693" s="229"/>
      <c r="Z2693" s="229"/>
      <c r="AA2693" s="229"/>
      <c r="AB2693" s="229"/>
      <c r="AC2693" s="229"/>
      <c r="AD2693" s="229"/>
      <c r="AE2693" s="229"/>
      <c r="AF2693" s="229"/>
      <c r="AG2693" s="229"/>
      <c r="AH2693" s="229"/>
      <c r="AI2693" s="229"/>
      <c r="AJ2693" s="218">
        <f t="shared" si="221"/>
        <v>1</v>
      </c>
      <c r="AK2693" s="84">
        <f t="shared" si="223"/>
        <v>1</v>
      </c>
    </row>
    <row r="2694" spans="1:37" s="84" customFormat="1" ht="16.5">
      <c r="A2694" s="229"/>
      <c r="B2694" s="41">
        <f t="shared" si="222"/>
        <v>2692</v>
      </c>
      <c r="C2694" s="210" t="s">
        <v>5456</v>
      </c>
      <c r="D2694" s="248" t="s">
        <v>9055</v>
      </c>
      <c r="E2694" s="158"/>
      <c r="F2694" s="158" t="s">
        <v>947</v>
      </c>
      <c r="G2694" s="300" t="s">
        <v>9056</v>
      </c>
      <c r="H2694" s="300" t="s">
        <v>949</v>
      </c>
      <c r="I2694" s="300" t="s">
        <v>949</v>
      </c>
      <c r="J2694" s="300" t="s">
        <v>949</v>
      </c>
      <c r="K2694" s="300" t="s">
        <v>949</v>
      </c>
      <c r="L2694" s="300" t="s">
        <v>949</v>
      </c>
      <c r="M2694" s="300" t="s">
        <v>949</v>
      </c>
      <c r="N2694" s="247" t="s">
        <v>949</v>
      </c>
      <c r="O2694" s="247" t="s">
        <v>949</v>
      </c>
      <c r="P2694" s="247" t="s">
        <v>949</v>
      </c>
      <c r="Q2694" s="247" t="s">
        <v>949</v>
      </c>
      <c r="R2694" s="247" t="s">
        <v>949</v>
      </c>
      <c r="S2694" s="229"/>
      <c r="T2694" s="229"/>
      <c r="U2694" s="229"/>
      <c r="V2694" s="229"/>
      <c r="W2694" s="229"/>
      <c r="X2694" s="229"/>
      <c r="Y2694" s="229"/>
      <c r="Z2694" s="229"/>
      <c r="AA2694" s="229"/>
      <c r="AB2694" s="229"/>
      <c r="AC2694" s="229"/>
      <c r="AD2694" s="229"/>
      <c r="AE2694" s="229"/>
      <c r="AF2694" s="229"/>
      <c r="AG2694" s="229"/>
      <c r="AH2694" s="229"/>
      <c r="AI2694" s="229"/>
      <c r="AJ2694" s="218">
        <f t="shared" si="221"/>
        <v>1</v>
      </c>
      <c r="AK2694" s="84">
        <f t="shared" si="223"/>
        <v>1</v>
      </c>
    </row>
    <row r="2695" spans="1:37" s="84" customFormat="1" ht="16.5">
      <c r="A2695" s="229"/>
      <c r="B2695" s="41">
        <f t="shared" si="222"/>
        <v>2693</v>
      </c>
      <c r="C2695" s="210" t="s">
        <v>5456</v>
      </c>
      <c r="D2695" s="248" t="s">
        <v>9057</v>
      </c>
      <c r="E2695" s="158"/>
      <c r="F2695" s="158" t="s">
        <v>947</v>
      </c>
      <c r="G2695" s="300" t="s">
        <v>9058</v>
      </c>
      <c r="H2695" s="300" t="s">
        <v>949</v>
      </c>
      <c r="I2695" s="300" t="s">
        <v>949</v>
      </c>
      <c r="J2695" s="300" t="s">
        <v>949</v>
      </c>
      <c r="K2695" s="300" t="s">
        <v>949</v>
      </c>
      <c r="L2695" s="300" t="s">
        <v>949</v>
      </c>
      <c r="M2695" s="300" t="s">
        <v>949</v>
      </c>
      <c r="N2695" s="247" t="s">
        <v>949</v>
      </c>
      <c r="O2695" s="247" t="s">
        <v>949</v>
      </c>
      <c r="P2695" s="247" t="s">
        <v>949</v>
      </c>
      <c r="Q2695" s="247" t="s">
        <v>949</v>
      </c>
      <c r="R2695" s="247" t="s">
        <v>949</v>
      </c>
      <c r="S2695" s="229"/>
      <c r="T2695" s="229"/>
      <c r="U2695" s="229"/>
      <c r="V2695" s="229"/>
      <c r="W2695" s="229"/>
      <c r="X2695" s="229"/>
      <c r="Y2695" s="229"/>
      <c r="Z2695" s="229"/>
      <c r="AA2695" s="229"/>
      <c r="AB2695" s="229"/>
      <c r="AC2695" s="229"/>
      <c r="AD2695" s="229"/>
      <c r="AE2695" s="229"/>
      <c r="AF2695" s="229"/>
      <c r="AG2695" s="229"/>
      <c r="AH2695" s="229"/>
      <c r="AI2695" s="229"/>
      <c r="AJ2695" s="218">
        <f t="shared" si="221"/>
        <v>1</v>
      </c>
      <c r="AK2695" s="84">
        <f t="shared" si="223"/>
        <v>1</v>
      </c>
    </row>
    <row r="2696" spans="1:37" s="84" customFormat="1" ht="16.5">
      <c r="A2696" s="229"/>
      <c r="B2696" s="41">
        <f t="shared" si="222"/>
        <v>2694</v>
      </c>
      <c r="C2696" s="210" t="s">
        <v>1142</v>
      </c>
      <c r="D2696" s="248" t="s">
        <v>9059</v>
      </c>
      <c r="E2696" s="158"/>
      <c r="F2696" s="158" t="s">
        <v>947</v>
      </c>
      <c r="G2696" s="300" t="s">
        <v>9019</v>
      </c>
      <c r="H2696" s="300" t="s">
        <v>949</v>
      </c>
      <c r="I2696" s="300" t="s">
        <v>949</v>
      </c>
      <c r="J2696" s="300" t="s">
        <v>949</v>
      </c>
      <c r="K2696" s="300" t="s">
        <v>949</v>
      </c>
      <c r="L2696" s="300" t="s">
        <v>949</v>
      </c>
      <c r="M2696" s="300" t="s">
        <v>949</v>
      </c>
      <c r="N2696" s="247" t="s">
        <v>949</v>
      </c>
      <c r="O2696" s="247" t="s">
        <v>949</v>
      </c>
      <c r="P2696" s="247" t="s">
        <v>949</v>
      </c>
      <c r="Q2696" s="247" t="s">
        <v>949</v>
      </c>
      <c r="R2696" s="300" t="s">
        <v>949</v>
      </c>
      <c r="S2696" s="229"/>
      <c r="T2696" s="229"/>
      <c r="U2696" s="229"/>
      <c r="V2696" s="229"/>
      <c r="W2696" s="229"/>
      <c r="X2696" s="229"/>
      <c r="Y2696" s="229"/>
      <c r="Z2696" s="229"/>
      <c r="AA2696" s="229"/>
      <c r="AB2696" s="229"/>
      <c r="AC2696" s="229"/>
      <c r="AD2696" s="229"/>
      <c r="AE2696" s="229"/>
      <c r="AF2696" s="229"/>
      <c r="AG2696" s="229"/>
      <c r="AH2696" s="229"/>
      <c r="AI2696" s="229"/>
      <c r="AJ2696" s="218">
        <f t="shared" si="221"/>
        <v>1</v>
      </c>
      <c r="AK2696" s="84">
        <f t="shared" si="223"/>
        <v>1</v>
      </c>
    </row>
    <row r="2697" spans="1:37" s="84" customFormat="1" ht="16.5">
      <c r="A2697" s="229"/>
      <c r="B2697" s="41">
        <f t="shared" si="222"/>
        <v>2695</v>
      </c>
      <c r="C2697" s="210" t="s">
        <v>1142</v>
      </c>
      <c r="D2697" s="248" t="s">
        <v>9060</v>
      </c>
      <c r="E2697" s="158"/>
      <c r="F2697" s="158" t="s">
        <v>947</v>
      </c>
      <c r="G2697" s="300" t="s">
        <v>9019</v>
      </c>
      <c r="H2697" s="300" t="s">
        <v>949</v>
      </c>
      <c r="I2697" s="300" t="s">
        <v>949</v>
      </c>
      <c r="J2697" s="300" t="s">
        <v>949</v>
      </c>
      <c r="K2697" s="300" t="s">
        <v>949</v>
      </c>
      <c r="L2697" s="300" t="s">
        <v>949</v>
      </c>
      <c r="M2697" s="300" t="s">
        <v>949</v>
      </c>
      <c r="N2697" s="247" t="s">
        <v>949</v>
      </c>
      <c r="O2697" s="247" t="s">
        <v>949</v>
      </c>
      <c r="P2697" s="247" t="s">
        <v>949</v>
      </c>
      <c r="Q2697" s="247" t="s">
        <v>949</v>
      </c>
      <c r="R2697" s="300" t="s">
        <v>949</v>
      </c>
      <c r="S2697" s="229"/>
      <c r="T2697" s="229"/>
      <c r="U2697" s="229"/>
      <c r="V2697" s="229"/>
      <c r="W2697" s="229"/>
      <c r="X2697" s="229"/>
      <c r="Y2697" s="229"/>
      <c r="Z2697" s="229"/>
      <c r="AA2697" s="229"/>
      <c r="AB2697" s="229"/>
      <c r="AC2697" s="229"/>
      <c r="AD2697" s="229"/>
      <c r="AE2697" s="229"/>
      <c r="AF2697" s="229"/>
      <c r="AG2697" s="229"/>
      <c r="AH2697" s="229"/>
      <c r="AI2697" s="229"/>
      <c r="AJ2697" s="218">
        <f t="shared" si="221"/>
        <v>1</v>
      </c>
      <c r="AK2697" s="84">
        <f t="shared" si="223"/>
        <v>1</v>
      </c>
    </row>
    <row r="2698" spans="1:37" s="84" customFormat="1" ht="16.5">
      <c r="A2698" s="229"/>
      <c r="B2698" s="41">
        <f t="shared" si="222"/>
        <v>2696</v>
      </c>
      <c r="C2698" s="210" t="s">
        <v>1142</v>
      </c>
      <c r="D2698" s="248" t="s">
        <v>9061</v>
      </c>
      <c r="E2698" s="158"/>
      <c r="F2698" s="158" t="s">
        <v>947</v>
      </c>
      <c r="G2698" s="300" t="s">
        <v>9019</v>
      </c>
      <c r="H2698" s="300" t="s">
        <v>949</v>
      </c>
      <c r="I2698" s="300" t="s">
        <v>949</v>
      </c>
      <c r="J2698" s="300" t="s">
        <v>949</v>
      </c>
      <c r="K2698" s="300" t="s">
        <v>949</v>
      </c>
      <c r="L2698" s="300" t="s">
        <v>949</v>
      </c>
      <c r="M2698" s="300" t="s">
        <v>949</v>
      </c>
      <c r="N2698" s="247" t="s">
        <v>949</v>
      </c>
      <c r="O2698" s="247" t="s">
        <v>949</v>
      </c>
      <c r="P2698" s="247" t="s">
        <v>949</v>
      </c>
      <c r="Q2698" s="247" t="s">
        <v>949</v>
      </c>
      <c r="R2698" s="300" t="s">
        <v>949</v>
      </c>
      <c r="S2698" s="229"/>
      <c r="T2698" s="229"/>
      <c r="U2698" s="229"/>
      <c r="V2698" s="229"/>
      <c r="W2698" s="229"/>
      <c r="X2698" s="229"/>
      <c r="Y2698" s="229"/>
      <c r="Z2698" s="229"/>
      <c r="AA2698" s="229"/>
      <c r="AB2698" s="229"/>
      <c r="AC2698" s="229"/>
      <c r="AD2698" s="229"/>
      <c r="AE2698" s="229"/>
      <c r="AF2698" s="229"/>
      <c r="AG2698" s="229"/>
      <c r="AH2698" s="229"/>
      <c r="AI2698" s="229"/>
      <c r="AJ2698" s="218">
        <f t="shared" si="221"/>
        <v>1</v>
      </c>
      <c r="AK2698" s="84">
        <f t="shared" si="223"/>
        <v>1</v>
      </c>
    </row>
    <row r="2699" spans="1:37" s="84" customFormat="1" ht="16.5">
      <c r="A2699" s="229"/>
      <c r="B2699" s="41">
        <f t="shared" si="222"/>
        <v>2697</v>
      </c>
      <c r="C2699" s="210" t="s">
        <v>986</v>
      </c>
      <c r="D2699" s="248" t="s">
        <v>9062</v>
      </c>
      <c r="E2699" s="158"/>
      <c r="F2699" s="158" t="s">
        <v>947</v>
      </c>
      <c r="G2699" s="300" t="s">
        <v>9017</v>
      </c>
      <c r="H2699" s="300" t="s">
        <v>949</v>
      </c>
      <c r="I2699" s="300" t="s">
        <v>949</v>
      </c>
      <c r="J2699" s="300" t="s">
        <v>949</v>
      </c>
      <c r="K2699" s="300" t="s">
        <v>949</v>
      </c>
      <c r="L2699" s="300" t="s">
        <v>949</v>
      </c>
      <c r="M2699" s="300" t="s">
        <v>949</v>
      </c>
      <c r="N2699" s="247" t="s">
        <v>949</v>
      </c>
      <c r="O2699" s="247" t="s">
        <v>949</v>
      </c>
      <c r="P2699" s="247" t="s">
        <v>949</v>
      </c>
      <c r="Q2699" s="247" t="s">
        <v>949</v>
      </c>
      <c r="R2699" s="300" t="s">
        <v>949</v>
      </c>
      <c r="S2699" s="229"/>
      <c r="T2699" s="229"/>
      <c r="U2699" s="229"/>
      <c r="V2699" s="229"/>
      <c r="W2699" s="229"/>
      <c r="X2699" s="229"/>
      <c r="Y2699" s="229"/>
      <c r="Z2699" s="229"/>
      <c r="AA2699" s="229"/>
      <c r="AB2699" s="229"/>
      <c r="AC2699" s="229"/>
      <c r="AD2699" s="229"/>
      <c r="AE2699" s="229"/>
      <c r="AF2699" s="229"/>
      <c r="AG2699" s="229"/>
      <c r="AH2699" s="229"/>
      <c r="AI2699" s="229"/>
      <c r="AJ2699" s="218">
        <f t="shared" si="221"/>
        <v>1</v>
      </c>
      <c r="AK2699" s="84">
        <f t="shared" si="223"/>
        <v>1</v>
      </c>
    </row>
    <row r="2700" spans="1:37" s="84" customFormat="1" ht="16.5">
      <c r="A2700" s="229"/>
      <c r="B2700" s="41">
        <f t="shared" si="222"/>
        <v>2698</v>
      </c>
      <c r="C2700" s="210" t="s">
        <v>986</v>
      </c>
      <c r="D2700" s="248" t="s">
        <v>9063</v>
      </c>
      <c r="E2700" s="158"/>
      <c r="F2700" s="158" t="s">
        <v>947</v>
      </c>
      <c r="G2700" s="300" t="s">
        <v>9017</v>
      </c>
      <c r="H2700" s="300" t="s">
        <v>949</v>
      </c>
      <c r="I2700" s="300" t="s">
        <v>949</v>
      </c>
      <c r="J2700" s="300" t="s">
        <v>949</v>
      </c>
      <c r="K2700" s="300" t="s">
        <v>949</v>
      </c>
      <c r="L2700" s="300" t="s">
        <v>949</v>
      </c>
      <c r="M2700" s="300" t="s">
        <v>949</v>
      </c>
      <c r="N2700" s="247" t="s">
        <v>949</v>
      </c>
      <c r="O2700" s="247" t="s">
        <v>949</v>
      </c>
      <c r="P2700" s="247" t="s">
        <v>949</v>
      </c>
      <c r="Q2700" s="247" t="s">
        <v>949</v>
      </c>
      <c r="R2700" s="300" t="s">
        <v>949</v>
      </c>
      <c r="S2700" s="229"/>
      <c r="T2700" s="229"/>
      <c r="U2700" s="229"/>
      <c r="V2700" s="229"/>
      <c r="W2700" s="229"/>
      <c r="X2700" s="229"/>
      <c r="Y2700" s="229"/>
      <c r="Z2700" s="229"/>
      <c r="AA2700" s="229"/>
      <c r="AB2700" s="229"/>
      <c r="AC2700" s="229"/>
      <c r="AD2700" s="229"/>
      <c r="AE2700" s="229"/>
      <c r="AF2700" s="229"/>
      <c r="AG2700" s="229"/>
      <c r="AH2700" s="229"/>
      <c r="AI2700" s="229"/>
      <c r="AJ2700" s="218">
        <f t="shared" si="221"/>
        <v>1</v>
      </c>
      <c r="AK2700" s="84">
        <f t="shared" si="223"/>
        <v>1</v>
      </c>
    </row>
    <row r="2701" spans="1:37" s="84" customFormat="1" ht="16.5">
      <c r="A2701" s="229"/>
      <c r="B2701" s="41">
        <f t="shared" si="222"/>
        <v>2699</v>
      </c>
      <c r="C2701" s="210" t="s">
        <v>986</v>
      </c>
      <c r="D2701" s="248" t="s">
        <v>9064</v>
      </c>
      <c r="E2701" s="158"/>
      <c r="F2701" s="158" t="s">
        <v>947</v>
      </c>
      <c r="G2701" s="300" t="s">
        <v>9017</v>
      </c>
      <c r="H2701" s="300" t="s">
        <v>949</v>
      </c>
      <c r="I2701" s="300" t="s">
        <v>949</v>
      </c>
      <c r="J2701" s="300" t="s">
        <v>949</v>
      </c>
      <c r="K2701" s="300" t="s">
        <v>949</v>
      </c>
      <c r="L2701" s="300" t="s">
        <v>949</v>
      </c>
      <c r="M2701" s="300" t="s">
        <v>949</v>
      </c>
      <c r="N2701" s="247" t="s">
        <v>949</v>
      </c>
      <c r="O2701" s="247" t="s">
        <v>949</v>
      </c>
      <c r="P2701" s="247" t="s">
        <v>949</v>
      </c>
      <c r="Q2701" s="247" t="s">
        <v>949</v>
      </c>
      <c r="R2701" s="300" t="s">
        <v>949</v>
      </c>
      <c r="S2701" s="229"/>
      <c r="T2701" s="229"/>
      <c r="U2701" s="229"/>
      <c r="V2701" s="229"/>
      <c r="W2701" s="229"/>
      <c r="X2701" s="229"/>
      <c r="Y2701" s="229"/>
      <c r="Z2701" s="229"/>
      <c r="AA2701" s="229"/>
      <c r="AB2701" s="229"/>
      <c r="AC2701" s="229"/>
      <c r="AD2701" s="229"/>
      <c r="AE2701" s="229"/>
      <c r="AF2701" s="229"/>
      <c r="AG2701" s="229"/>
      <c r="AH2701" s="229"/>
      <c r="AI2701" s="229"/>
      <c r="AJ2701" s="218">
        <f t="shared" si="221"/>
        <v>1</v>
      </c>
      <c r="AK2701" s="84">
        <f t="shared" si="223"/>
        <v>1</v>
      </c>
    </row>
    <row r="2702" spans="1:37" s="84" customFormat="1" ht="16.5">
      <c r="A2702" s="229"/>
      <c r="B2702" s="41">
        <f t="shared" si="222"/>
        <v>2700</v>
      </c>
      <c r="C2702" s="210" t="s">
        <v>5087</v>
      </c>
      <c r="D2702" s="158" t="s">
        <v>9065</v>
      </c>
      <c r="E2702" s="158"/>
      <c r="F2702" s="158" t="s">
        <v>1126</v>
      </c>
      <c r="G2702" s="210" t="s">
        <v>8830</v>
      </c>
      <c r="H2702" s="210" t="s">
        <v>949</v>
      </c>
      <c r="I2702" s="210" t="s">
        <v>949</v>
      </c>
      <c r="J2702" s="210" t="s">
        <v>949</v>
      </c>
      <c r="K2702" s="210" t="s">
        <v>949</v>
      </c>
      <c r="L2702" s="210" t="s">
        <v>949</v>
      </c>
      <c r="M2702" s="210" t="s">
        <v>949</v>
      </c>
      <c r="N2702" s="158" t="s">
        <v>949</v>
      </c>
      <c r="O2702" s="158" t="s">
        <v>949</v>
      </c>
      <c r="P2702" s="158" t="s">
        <v>949</v>
      </c>
      <c r="Q2702" s="158"/>
      <c r="R2702" s="210" t="s">
        <v>1142</v>
      </c>
      <c r="S2702" s="229"/>
      <c r="T2702" s="229"/>
      <c r="U2702" s="229"/>
      <c r="V2702" s="229"/>
      <c r="W2702" s="229"/>
      <c r="X2702" s="229"/>
      <c r="Y2702" s="229"/>
      <c r="Z2702" s="229"/>
      <c r="AA2702" s="229"/>
      <c r="AB2702" s="229"/>
      <c r="AC2702" s="229"/>
      <c r="AD2702" s="229"/>
      <c r="AE2702" s="229"/>
      <c r="AF2702" s="229" t="s">
        <v>223</v>
      </c>
      <c r="AG2702" s="229"/>
      <c r="AH2702" s="229"/>
      <c r="AI2702" s="229"/>
      <c r="AJ2702" s="218">
        <f t="shared" si="221"/>
        <v>1</v>
      </c>
      <c r="AK2702" s="84">
        <f t="shared" si="223"/>
        <v>1</v>
      </c>
    </row>
    <row r="2703" spans="1:37" s="84" customFormat="1" ht="16.5">
      <c r="A2703" s="229"/>
      <c r="B2703" s="41">
        <f t="shared" si="222"/>
        <v>2701</v>
      </c>
      <c r="C2703" s="210" t="s">
        <v>5087</v>
      </c>
      <c r="D2703" s="158" t="s">
        <v>9066</v>
      </c>
      <c r="E2703" s="158"/>
      <c r="F2703" s="158" t="s">
        <v>1126</v>
      </c>
      <c r="G2703" s="210" t="s">
        <v>8830</v>
      </c>
      <c r="H2703" s="210" t="s">
        <v>949</v>
      </c>
      <c r="I2703" s="210" t="s">
        <v>949</v>
      </c>
      <c r="J2703" s="210" t="s">
        <v>949</v>
      </c>
      <c r="K2703" s="210" t="s">
        <v>949</v>
      </c>
      <c r="L2703" s="210" t="s">
        <v>949</v>
      </c>
      <c r="M2703" s="210" t="s">
        <v>949</v>
      </c>
      <c r="N2703" s="158" t="s">
        <v>949</v>
      </c>
      <c r="O2703" s="158" t="s">
        <v>949</v>
      </c>
      <c r="P2703" s="158" t="s">
        <v>949</v>
      </c>
      <c r="Q2703" s="158"/>
      <c r="R2703" s="210" t="s">
        <v>1142</v>
      </c>
      <c r="S2703" s="229"/>
      <c r="T2703" s="229"/>
      <c r="U2703" s="229"/>
      <c r="V2703" s="229"/>
      <c r="W2703" s="229"/>
      <c r="X2703" s="229"/>
      <c r="Y2703" s="229"/>
      <c r="Z2703" s="229"/>
      <c r="AA2703" s="229"/>
      <c r="AB2703" s="229"/>
      <c r="AC2703" s="229"/>
      <c r="AD2703" s="229"/>
      <c r="AE2703" s="229"/>
      <c r="AF2703" s="229" t="s">
        <v>223</v>
      </c>
      <c r="AG2703" s="229"/>
      <c r="AH2703" s="229"/>
      <c r="AI2703" s="229"/>
      <c r="AJ2703" s="218">
        <f t="shared" si="221"/>
        <v>1</v>
      </c>
      <c r="AK2703" s="84">
        <f t="shared" si="223"/>
        <v>1</v>
      </c>
    </row>
    <row r="2704" spans="1:37" s="84" customFormat="1" ht="16.5">
      <c r="A2704" s="229"/>
      <c r="B2704" s="41">
        <f t="shared" si="222"/>
        <v>2702</v>
      </c>
      <c r="C2704" s="210" t="s">
        <v>5087</v>
      </c>
      <c r="D2704" s="158" t="s">
        <v>9067</v>
      </c>
      <c r="E2704" s="158"/>
      <c r="F2704" s="158" t="s">
        <v>1126</v>
      </c>
      <c r="G2704" s="210" t="s">
        <v>8830</v>
      </c>
      <c r="H2704" s="210" t="s">
        <v>949</v>
      </c>
      <c r="I2704" s="210" t="s">
        <v>949</v>
      </c>
      <c r="J2704" s="210" t="s">
        <v>949</v>
      </c>
      <c r="K2704" s="210" t="s">
        <v>949</v>
      </c>
      <c r="L2704" s="210" t="s">
        <v>949</v>
      </c>
      <c r="M2704" s="210" t="s">
        <v>949</v>
      </c>
      <c r="N2704" s="158" t="s">
        <v>949</v>
      </c>
      <c r="O2704" s="158" t="s">
        <v>949</v>
      </c>
      <c r="P2704" s="158" t="s">
        <v>949</v>
      </c>
      <c r="Q2704" s="158"/>
      <c r="R2704" s="210" t="s">
        <v>1142</v>
      </c>
      <c r="S2704" s="229"/>
      <c r="T2704" s="229"/>
      <c r="U2704" s="229"/>
      <c r="V2704" s="229"/>
      <c r="W2704" s="229"/>
      <c r="X2704" s="229"/>
      <c r="Y2704" s="229"/>
      <c r="Z2704" s="229"/>
      <c r="AA2704" s="229"/>
      <c r="AB2704" s="229"/>
      <c r="AC2704" s="229"/>
      <c r="AD2704" s="229"/>
      <c r="AE2704" s="229"/>
      <c r="AF2704" s="229" t="s">
        <v>223</v>
      </c>
      <c r="AG2704" s="229"/>
      <c r="AH2704" s="229"/>
      <c r="AI2704" s="229"/>
      <c r="AJ2704" s="218">
        <f t="shared" si="221"/>
        <v>1</v>
      </c>
      <c r="AK2704" s="84">
        <f t="shared" si="223"/>
        <v>1</v>
      </c>
    </row>
    <row r="2705" spans="1:38" s="84" customFormat="1" ht="16.5">
      <c r="A2705" s="229"/>
      <c r="B2705" s="41">
        <f t="shared" si="222"/>
        <v>2703</v>
      </c>
      <c r="C2705" s="210" t="s">
        <v>5087</v>
      </c>
      <c r="D2705" s="158" t="s">
        <v>9068</v>
      </c>
      <c r="E2705" s="158"/>
      <c r="F2705" s="158" t="s">
        <v>1126</v>
      </c>
      <c r="G2705" s="210" t="s">
        <v>8830</v>
      </c>
      <c r="H2705" s="210" t="s">
        <v>949</v>
      </c>
      <c r="I2705" s="210" t="s">
        <v>949</v>
      </c>
      <c r="J2705" s="210" t="s">
        <v>949</v>
      </c>
      <c r="K2705" s="210" t="s">
        <v>949</v>
      </c>
      <c r="L2705" s="210" t="s">
        <v>949</v>
      </c>
      <c r="M2705" s="210" t="s">
        <v>949</v>
      </c>
      <c r="N2705" s="158" t="s">
        <v>949</v>
      </c>
      <c r="O2705" s="158" t="s">
        <v>949</v>
      </c>
      <c r="P2705" s="158" t="s">
        <v>949</v>
      </c>
      <c r="Q2705" s="158"/>
      <c r="R2705" s="210" t="s">
        <v>1142</v>
      </c>
      <c r="S2705" s="229"/>
      <c r="T2705" s="229"/>
      <c r="U2705" s="229"/>
      <c r="V2705" s="229"/>
      <c r="W2705" s="229"/>
      <c r="X2705" s="229"/>
      <c r="Y2705" s="229"/>
      <c r="Z2705" s="229"/>
      <c r="AA2705" s="229"/>
      <c r="AB2705" s="229"/>
      <c r="AC2705" s="229"/>
      <c r="AD2705" s="229"/>
      <c r="AE2705" s="229"/>
      <c r="AF2705" s="229" t="s">
        <v>223</v>
      </c>
      <c r="AG2705" s="229"/>
      <c r="AH2705" s="229"/>
      <c r="AI2705" s="229"/>
      <c r="AJ2705" s="218">
        <f t="shared" si="221"/>
        <v>1</v>
      </c>
      <c r="AK2705" s="84">
        <f t="shared" si="223"/>
        <v>1</v>
      </c>
    </row>
    <row r="2706" spans="1:38" s="84" customFormat="1" ht="16.5">
      <c r="A2706" s="229"/>
      <c r="B2706" s="41">
        <f t="shared" si="222"/>
        <v>2704</v>
      </c>
      <c r="C2706" s="210" t="s">
        <v>5087</v>
      </c>
      <c r="D2706" s="158" t="s">
        <v>9069</v>
      </c>
      <c r="E2706" s="158"/>
      <c r="F2706" s="158" t="s">
        <v>1126</v>
      </c>
      <c r="G2706" s="256" t="s">
        <v>8917</v>
      </c>
      <c r="H2706" s="210" t="s">
        <v>949</v>
      </c>
      <c r="I2706" s="210" t="s">
        <v>949</v>
      </c>
      <c r="J2706" s="210" t="s">
        <v>949</v>
      </c>
      <c r="K2706" s="210" t="s">
        <v>949</v>
      </c>
      <c r="L2706" s="210" t="s">
        <v>949</v>
      </c>
      <c r="M2706" s="210" t="s">
        <v>949</v>
      </c>
      <c r="N2706" s="158" t="s">
        <v>949</v>
      </c>
      <c r="O2706" s="158" t="s">
        <v>949</v>
      </c>
      <c r="P2706" s="158" t="s">
        <v>949</v>
      </c>
      <c r="Q2706" s="158"/>
      <c r="R2706" s="210" t="s">
        <v>949</v>
      </c>
      <c r="S2706" s="229"/>
      <c r="T2706" s="229"/>
      <c r="U2706" s="229"/>
      <c r="V2706" s="229"/>
      <c r="W2706" s="229"/>
      <c r="X2706" s="229"/>
      <c r="Y2706" s="229"/>
      <c r="Z2706" s="229"/>
      <c r="AA2706" s="229"/>
      <c r="AB2706" s="229"/>
      <c r="AC2706" s="229"/>
      <c r="AD2706" s="229"/>
      <c r="AE2706" s="229"/>
      <c r="AF2706" s="229" t="s">
        <v>223</v>
      </c>
      <c r="AG2706" s="229"/>
      <c r="AH2706" s="229"/>
      <c r="AI2706" s="229"/>
      <c r="AJ2706" s="218">
        <f t="shared" si="221"/>
        <v>1</v>
      </c>
      <c r="AK2706" s="84">
        <f t="shared" si="223"/>
        <v>1</v>
      </c>
    </row>
    <row r="2707" spans="1:38" s="84" customFormat="1" ht="16.5">
      <c r="A2707" s="229"/>
      <c r="B2707" s="41">
        <f t="shared" si="222"/>
        <v>2705</v>
      </c>
      <c r="C2707" s="210" t="s">
        <v>5087</v>
      </c>
      <c r="D2707" s="187" t="s">
        <v>9070</v>
      </c>
      <c r="E2707" s="158"/>
      <c r="F2707" s="158" t="s">
        <v>1008</v>
      </c>
      <c r="G2707" s="210" t="s">
        <v>8921</v>
      </c>
      <c r="H2707" s="210">
        <v>19550.099999999999</v>
      </c>
      <c r="I2707" s="210">
        <v>2.5</v>
      </c>
      <c r="J2707" s="158">
        <v>1.04</v>
      </c>
      <c r="K2707" s="210" t="s">
        <v>949</v>
      </c>
      <c r="L2707" s="158" t="s">
        <v>949</v>
      </c>
      <c r="M2707" s="158" t="s">
        <v>6166</v>
      </c>
      <c r="N2707" s="158" t="s">
        <v>1148</v>
      </c>
      <c r="O2707" s="158" t="s">
        <v>1474</v>
      </c>
      <c r="P2707" s="106" t="s">
        <v>1132</v>
      </c>
      <c r="Q2707" s="158"/>
      <c r="R2707" s="158" t="s">
        <v>1142</v>
      </c>
      <c r="S2707" s="229"/>
      <c r="T2707" s="229"/>
      <c r="U2707" s="229"/>
      <c r="V2707" s="229"/>
      <c r="W2707" s="229"/>
      <c r="X2707" s="229"/>
      <c r="Y2707" s="229"/>
      <c r="Z2707" s="229"/>
      <c r="AA2707" s="229"/>
      <c r="AB2707" s="229"/>
      <c r="AC2707" s="229"/>
      <c r="AD2707" s="229"/>
      <c r="AE2707" s="229"/>
      <c r="AF2707" s="229" t="s">
        <v>223</v>
      </c>
      <c r="AG2707" s="229"/>
      <c r="AH2707" s="229"/>
      <c r="AI2707" s="229"/>
      <c r="AJ2707" s="218">
        <f t="shared" si="221"/>
        <v>1</v>
      </c>
      <c r="AK2707" s="84">
        <f t="shared" si="223"/>
        <v>1</v>
      </c>
    </row>
    <row r="2708" spans="1:38" s="84" customFormat="1" ht="16.5">
      <c r="A2708" s="229"/>
      <c r="B2708" s="41">
        <f t="shared" si="222"/>
        <v>2706</v>
      </c>
      <c r="C2708" s="210" t="s">
        <v>5087</v>
      </c>
      <c r="D2708" s="158" t="s">
        <v>9071</v>
      </c>
      <c r="E2708" s="158"/>
      <c r="F2708" s="158" t="s">
        <v>1008</v>
      </c>
      <c r="G2708" s="210" t="s">
        <v>8836</v>
      </c>
      <c r="H2708" s="210">
        <v>597663.43999999994</v>
      </c>
      <c r="I2708" s="210">
        <v>2.5</v>
      </c>
      <c r="J2708" s="158">
        <v>1.04</v>
      </c>
      <c r="K2708" s="210" t="s">
        <v>949</v>
      </c>
      <c r="L2708" s="158" t="s">
        <v>7628</v>
      </c>
      <c r="M2708" s="158" t="s">
        <v>9072</v>
      </c>
      <c r="N2708" s="158" t="s">
        <v>1148</v>
      </c>
      <c r="O2708" s="158" t="s">
        <v>1149</v>
      </c>
      <c r="P2708" s="106" t="s">
        <v>1132</v>
      </c>
      <c r="Q2708" s="106" t="s">
        <v>1150</v>
      </c>
      <c r="R2708" s="158" t="s">
        <v>1142</v>
      </c>
      <c r="S2708" s="229"/>
      <c r="T2708" s="229"/>
      <c r="U2708" s="229"/>
      <c r="V2708" s="229"/>
      <c r="W2708" s="229"/>
      <c r="X2708" s="229"/>
      <c r="Y2708" s="229"/>
      <c r="Z2708" s="229"/>
      <c r="AA2708" s="229"/>
      <c r="AB2708" s="229"/>
      <c r="AC2708" s="229"/>
      <c r="AD2708" s="229"/>
      <c r="AE2708" s="229"/>
      <c r="AF2708" s="229" t="s">
        <v>223</v>
      </c>
      <c r="AG2708" s="229"/>
      <c r="AH2708" s="229"/>
      <c r="AI2708" s="229"/>
      <c r="AJ2708" s="218">
        <f t="shared" si="221"/>
        <v>1</v>
      </c>
      <c r="AK2708" s="84">
        <f t="shared" si="223"/>
        <v>1</v>
      </c>
    </row>
    <row r="2709" spans="1:38" s="84" customFormat="1" ht="16.5">
      <c r="A2709" s="229"/>
      <c r="B2709" s="41">
        <f t="shared" si="222"/>
        <v>2707</v>
      </c>
      <c r="C2709" s="642" t="s">
        <v>5087</v>
      </c>
      <c r="D2709" s="811" t="s">
        <v>9073</v>
      </c>
      <c r="E2709" s="159"/>
      <c r="F2709" s="159" t="s">
        <v>1008</v>
      </c>
      <c r="G2709" s="642" t="s">
        <v>8921</v>
      </c>
      <c r="H2709" s="642">
        <v>19550.099999999999</v>
      </c>
      <c r="I2709" s="642">
        <v>2.5</v>
      </c>
      <c r="J2709" s="159">
        <v>1.04</v>
      </c>
      <c r="K2709" s="642" t="s">
        <v>949</v>
      </c>
      <c r="L2709" s="159" t="s">
        <v>949</v>
      </c>
      <c r="M2709" s="159" t="s">
        <v>6166</v>
      </c>
      <c r="N2709" s="158" t="s">
        <v>1148</v>
      </c>
      <c r="O2709" s="158" t="s">
        <v>1474</v>
      </c>
      <c r="P2709" s="106" t="s">
        <v>1132</v>
      </c>
      <c r="Q2709" s="159"/>
      <c r="R2709" s="159" t="s">
        <v>1142</v>
      </c>
      <c r="S2709" s="615"/>
      <c r="T2709" s="229"/>
      <c r="U2709" s="229"/>
      <c r="V2709" s="229"/>
      <c r="W2709" s="229"/>
      <c r="X2709" s="229"/>
      <c r="Y2709" s="229"/>
      <c r="Z2709" s="229"/>
      <c r="AA2709" s="229"/>
      <c r="AB2709" s="229"/>
      <c r="AC2709" s="229"/>
      <c r="AD2709" s="229"/>
      <c r="AE2709" s="615"/>
      <c r="AF2709" s="615" t="s">
        <v>223</v>
      </c>
      <c r="AG2709" s="615"/>
      <c r="AH2709" s="615"/>
      <c r="AI2709" s="229"/>
      <c r="AJ2709" s="645">
        <f t="shared" si="221"/>
        <v>1</v>
      </c>
      <c r="AK2709" s="84">
        <f t="shared" si="223"/>
        <v>1</v>
      </c>
    </row>
    <row r="2710" spans="1:38" s="84" customFormat="1" ht="16.5">
      <c r="A2710" s="229"/>
      <c r="B2710" s="41">
        <f t="shared" si="222"/>
        <v>2708</v>
      </c>
      <c r="C2710" s="210" t="s">
        <v>5087</v>
      </c>
      <c r="D2710" s="158" t="s">
        <v>9074</v>
      </c>
      <c r="E2710" s="158"/>
      <c r="F2710" s="158" t="s">
        <v>1008</v>
      </c>
      <c r="G2710" s="210" t="s">
        <v>9075</v>
      </c>
      <c r="H2710" s="210">
        <v>5557.03</v>
      </c>
      <c r="I2710" s="210">
        <v>2.5</v>
      </c>
      <c r="J2710" s="158">
        <v>1.41</v>
      </c>
      <c r="K2710" s="210" t="s">
        <v>949</v>
      </c>
      <c r="L2710" s="158" t="s">
        <v>949</v>
      </c>
      <c r="M2710" s="158" t="s">
        <v>6161</v>
      </c>
      <c r="N2710" s="158" t="s">
        <v>1293</v>
      </c>
      <c r="O2710" s="158" t="s">
        <v>1294</v>
      </c>
      <c r="P2710" s="158" t="s">
        <v>1295</v>
      </c>
      <c r="Q2710" s="158"/>
      <c r="R2710" s="158" t="s">
        <v>1142</v>
      </c>
      <c r="S2710" s="229"/>
      <c r="T2710" s="641"/>
      <c r="U2710" s="229"/>
      <c r="V2710" s="229"/>
      <c r="W2710" s="229"/>
      <c r="X2710" s="229"/>
      <c r="Y2710" s="229"/>
      <c r="Z2710" s="229"/>
      <c r="AA2710" s="229"/>
      <c r="AB2710" s="229"/>
      <c r="AC2710" s="229"/>
      <c r="AD2710" s="640"/>
      <c r="AE2710" s="229"/>
      <c r="AF2710" s="229" t="s">
        <v>223</v>
      </c>
      <c r="AG2710" s="229"/>
      <c r="AH2710" s="229"/>
      <c r="AI2710" s="229"/>
      <c r="AJ2710" s="218">
        <f t="shared" si="221"/>
        <v>1</v>
      </c>
      <c r="AK2710" s="84">
        <f t="shared" si="223"/>
        <v>1</v>
      </c>
    </row>
    <row r="2711" spans="1:38" s="84" customFormat="1" ht="16.5">
      <c r="A2711" s="229"/>
      <c r="B2711" s="41">
        <f t="shared" si="222"/>
        <v>2709</v>
      </c>
      <c r="C2711" s="210" t="s">
        <v>5087</v>
      </c>
      <c r="D2711" s="158" t="s">
        <v>9076</v>
      </c>
      <c r="E2711" s="158"/>
      <c r="F2711" s="158" t="s">
        <v>1008</v>
      </c>
      <c r="G2711" s="210" t="s">
        <v>9077</v>
      </c>
      <c r="H2711" s="210">
        <v>5496.35</v>
      </c>
      <c r="I2711" s="210">
        <v>2.5</v>
      </c>
      <c r="J2711" s="158">
        <v>1.41</v>
      </c>
      <c r="K2711" s="210" t="s">
        <v>949</v>
      </c>
      <c r="L2711" s="158" t="s">
        <v>949</v>
      </c>
      <c r="M2711" s="158" t="s">
        <v>6161</v>
      </c>
      <c r="N2711" s="158" t="s">
        <v>1293</v>
      </c>
      <c r="O2711" s="158" t="s">
        <v>1294</v>
      </c>
      <c r="P2711" s="158" t="s">
        <v>1295</v>
      </c>
      <c r="Q2711" s="158"/>
      <c r="R2711" s="158" t="s">
        <v>1142</v>
      </c>
      <c r="S2711" s="229"/>
      <c r="T2711" s="641"/>
      <c r="U2711" s="229"/>
      <c r="V2711" s="229"/>
      <c r="W2711" s="229"/>
      <c r="X2711" s="229"/>
      <c r="Y2711" s="229"/>
      <c r="Z2711" s="229"/>
      <c r="AA2711" s="229"/>
      <c r="AB2711" s="229"/>
      <c r="AC2711" s="229"/>
      <c r="AD2711" s="640"/>
      <c r="AE2711" s="229"/>
      <c r="AF2711" s="229" t="s">
        <v>223</v>
      </c>
      <c r="AG2711" s="229"/>
      <c r="AH2711" s="229"/>
      <c r="AI2711" s="229"/>
      <c r="AJ2711" s="218">
        <f t="shared" si="221"/>
        <v>1</v>
      </c>
      <c r="AK2711" s="84">
        <f t="shared" si="223"/>
        <v>1</v>
      </c>
    </row>
    <row r="2712" spans="1:38" s="84" customFormat="1" ht="16.5">
      <c r="A2712" s="229"/>
      <c r="B2712" s="41">
        <f t="shared" si="222"/>
        <v>2710</v>
      </c>
      <c r="C2712" s="210" t="s">
        <v>5087</v>
      </c>
      <c r="D2712" s="158" t="s">
        <v>9078</v>
      </c>
      <c r="E2712" s="158"/>
      <c r="F2712" s="158" t="s">
        <v>1008</v>
      </c>
      <c r="G2712" s="210" t="s">
        <v>5669</v>
      </c>
      <c r="H2712" s="210">
        <v>16077.39</v>
      </c>
      <c r="I2712" s="210">
        <v>2</v>
      </c>
      <c r="J2712" s="158">
        <v>1.04</v>
      </c>
      <c r="K2712" s="210" t="s">
        <v>949</v>
      </c>
      <c r="L2712" s="158" t="s">
        <v>5670</v>
      </c>
      <c r="M2712" s="158" t="s">
        <v>9072</v>
      </c>
      <c r="N2712" s="158" t="s">
        <v>1148</v>
      </c>
      <c r="O2712" s="158" t="s">
        <v>1149</v>
      </c>
      <c r="P2712" s="106" t="s">
        <v>1132</v>
      </c>
      <c r="Q2712" s="106" t="s">
        <v>1150</v>
      </c>
      <c r="R2712" s="158" t="s">
        <v>1142</v>
      </c>
      <c r="S2712" s="229"/>
      <c r="T2712" s="641"/>
      <c r="U2712" s="229"/>
      <c r="V2712" s="229"/>
      <c r="W2712" s="229"/>
      <c r="X2712" s="229"/>
      <c r="Y2712" s="229"/>
      <c r="Z2712" s="229"/>
      <c r="AA2712" s="229"/>
      <c r="AB2712" s="229"/>
      <c r="AC2712" s="229"/>
      <c r="AD2712" s="640"/>
      <c r="AE2712" s="229"/>
      <c r="AF2712" s="229" t="s">
        <v>223</v>
      </c>
      <c r="AG2712" s="229"/>
      <c r="AH2712" s="229"/>
      <c r="AI2712" s="229"/>
      <c r="AJ2712" s="218">
        <f t="shared" si="221"/>
        <v>1</v>
      </c>
      <c r="AK2712" s="84">
        <f t="shared" si="223"/>
        <v>1</v>
      </c>
    </row>
    <row r="2713" spans="1:38" s="84" customFormat="1" ht="16.5">
      <c r="A2713" s="229"/>
      <c r="B2713" s="41">
        <f t="shared" si="222"/>
        <v>2711</v>
      </c>
      <c r="C2713" s="210" t="s">
        <v>5087</v>
      </c>
      <c r="D2713" s="158" t="s">
        <v>9079</v>
      </c>
      <c r="E2713" s="158"/>
      <c r="F2713" s="158" t="s">
        <v>1008</v>
      </c>
      <c r="G2713" s="210" t="s">
        <v>5673</v>
      </c>
      <c r="H2713" s="210">
        <v>16717.78</v>
      </c>
      <c r="I2713" s="210">
        <v>2</v>
      </c>
      <c r="J2713" s="158">
        <v>1.04</v>
      </c>
      <c r="K2713" s="210" t="s">
        <v>949</v>
      </c>
      <c r="L2713" s="158" t="s">
        <v>5670</v>
      </c>
      <c r="M2713" s="158" t="s">
        <v>9072</v>
      </c>
      <c r="N2713" s="158" t="s">
        <v>1148</v>
      </c>
      <c r="O2713" s="158" t="s">
        <v>1149</v>
      </c>
      <c r="P2713" s="106" t="s">
        <v>1132</v>
      </c>
      <c r="Q2713" s="106" t="s">
        <v>1150</v>
      </c>
      <c r="R2713" s="158" t="s">
        <v>1142</v>
      </c>
      <c r="S2713" s="229"/>
      <c r="T2713" s="641"/>
      <c r="U2713" s="229"/>
      <c r="V2713" s="229"/>
      <c r="W2713" s="229"/>
      <c r="X2713" s="229"/>
      <c r="Y2713" s="229"/>
      <c r="Z2713" s="229"/>
      <c r="AA2713" s="229"/>
      <c r="AB2713" s="229"/>
      <c r="AC2713" s="229"/>
      <c r="AD2713" s="640"/>
      <c r="AE2713" s="229"/>
      <c r="AF2713" s="229" t="s">
        <v>223</v>
      </c>
      <c r="AG2713" s="229"/>
      <c r="AH2713" s="229"/>
      <c r="AI2713" s="229"/>
      <c r="AJ2713" s="218">
        <f t="shared" si="221"/>
        <v>1</v>
      </c>
      <c r="AK2713" s="84">
        <f t="shared" si="223"/>
        <v>1</v>
      </c>
    </row>
    <row r="2714" spans="1:38" s="84" customFormat="1" ht="16.5">
      <c r="A2714" s="229"/>
      <c r="B2714" s="41">
        <f t="shared" si="222"/>
        <v>2712</v>
      </c>
      <c r="C2714" s="210" t="s">
        <v>5087</v>
      </c>
      <c r="D2714" s="158" t="s">
        <v>9080</v>
      </c>
      <c r="E2714" s="158"/>
      <c r="F2714" s="158" t="s">
        <v>1008</v>
      </c>
      <c r="G2714" s="210" t="s">
        <v>5669</v>
      </c>
      <c r="H2714" s="210">
        <v>16077.39</v>
      </c>
      <c r="I2714" s="210">
        <v>2</v>
      </c>
      <c r="J2714" s="158">
        <v>1.04</v>
      </c>
      <c r="K2714" s="210" t="s">
        <v>949</v>
      </c>
      <c r="L2714" s="158" t="s">
        <v>5670</v>
      </c>
      <c r="M2714" s="158" t="s">
        <v>6161</v>
      </c>
      <c r="N2714" s="158" t="s">
        <v>1148</v>
      </c>
      <c r="O2714" s="158" t="s">
        <v>1149</v>
      </c>
      <c r="P2714" s="106" t="s">
        <v>1132</v>
      </c>
      <c r="Q2714" s="106" t="s">
        <v>1150</v>
      </c>
      <c r="R2714" s="158" t="s">
        <v>1142</v>
      </c>
      <c r="S2714" s="229"/>
      <c r="T2714" s="641"/>
      <c r="U2714" s="229"/>
      <c r="V2714" s="229"/>
      <c r="W2714" s="229"/>
      <c r="X2714" s="229"/>
      <c r="Y2714" s="229"/>
      <c r="Z2714" s="229"/>
      <c r="AA2714" s="229"/>
      <c r="AB2714" s="229"/>
      <c r="AC2714" s="229"/>
      <c r="AD2714" s="640"/>
      <c r="AE2714" s="229"/>
      <c r="AF2714" s="229" t="s">
        <v>223</v>
      </c>
      <c r="AG2714" s="229"/>
      <c r="AH2714" s="229"/>
      <c r="AI2714" s="229"/>
      <c r="AJ2714" s="218">
        <f t="shared" si="221"/>
        <v>1</v>
      </c>
      <c r="AK2714" s="84">
        <f t="shared" si="223"/>
        <v>1</v>
      </c>
    </row>
    <row r="2715" spans="1:38" s="84" customFormat="1" ht="16.5">
      <c r="A2715" s="229"/>
      <c r="B2715" s="41">
        <f t="shared" si="222"/>
        <v>2713</v>
      </c>
      <c r="C2715" s="210" t="s">
        <v>5087</v>
      </c>
      <c r="D2715" s="158" t="s">
        <v>9081</v>
      </c>
      <c r="E2715" s="158"/>
      <c r="F2715" s="158" t="s">
        <v>1008</v>
      </c>
      <c r="G2715" s="210" t="s">
        <v>5673</v>
      </c>
      <c r="H2715" s="210">
        <v>16717.78</v>
      </c>
      <c r="I2715" s="210">
        <v>2</v>
      </c>
      <c r="J2715" s="158">
        <v>1.04</v>
      </c>
      <c r="K2715" s="210" t="s">
        <v>949</v>
      </c>
      <c r="L2715" s="158" t="s">
        <v>5670</v>
      </c>
      <c r="M2715" s="158" t="s">
        <v>6161</v>
      </c>
      <c r="N2715" s="158" t="s">
        <v>1148</v>
      </c>
      <c r="O2715" s="158" t="s">
        <v>1149</v>
      </c>
      <c r="P2715" s="106" t="s">
        <v>1132</v>
      </c>
      <c r="Q2715" s="106" t="s">
        <v>1150</v>
      </c>
      <c r="R2715" s="158" t="s">
        <v>1142</v>
      </c>
      <c r="S2715" s="229"/>
      <c r="T2715" s="641"/>
      <c r="U2715" s="229"/>
      <c r="V2715" s="229"/>
      <c r="W2715" s="229"/>
      <c r="X2715" s="229"/>
      <c r="Y2715" s="229"/>
      <c r="Z2715" s="229"/>
      <c r="AA2715" s="229"/>
      <c r="AB2715" s="229"/>
      <c r="AC2715" s="229"/>
      <c r="AD2715" s="640"/>
      <c r="AE2715" s="229"/>
      <c r="AF2715" s="229" t="s">
        <v>223</v>
      </c>
      <c r="AG2715" s="229"/>
      <c r="AH2715" s="229"/>
      <c r="AI2715" s="229"/>
      <c r="AJ2715" s="218">
        <f t="shared" si="221"/>
        <v>1</v>
      </c>
      <c r="AK2715" s="84">
        <f t="shared" si="223"/>
        <v>1</v>
      </c>
    </row>
    <row r="2716" spans="1:38" s="84" customFormat="1" ht="16.5">
      <c r="A2716" s="229"/>
      <c r="B2716" s="41">
        <f t="shared" si="222"/>
        <v>2714</v>
      </c>
      <c r="C2716" s="210" t="s">
        <v>5087</v>
      </c>
      <c r="D2716" s="158" t="s">
        <v>9082</v>
      </c>
      <c r="E2716" s="158"/>
      <c r="F2716" s="158" t="s">
        <v>1008</v>
      </c>
      <c r="G2716" s="210" t="s">
        <v>9083</v>
      </c>
      <c r="H2716" s="210">
        <v>266178.87</v>
      </c>
      <c r="I2716" s="210">
        <v>2.5</v>
      </c>
      <c r="J2716" s="158">
        <v>1.04</v>
      </c>
      <c r="K2716" s="210" t="s">
        <v>949</v>
      </c>
      <c r="L2716" s="158" t="s">
        <v>949</v>
      </c>
      <c r="M2716" s="158" t="s">
        <v>6161</v>
      </c>
      <c r="N2716" s="158" t="s">
        <v>1148</v>
      </c>
      <c r="O2716" s="158" t="s">
        <v>1474</v>
      </c>
      <c r="P2716" s="106" t="s">
        <v>1132</v>
      </c>
      <c r="Q2716" s="158"/>
      <c r="R2716" s="158" t="s">
        <v>1142</v>
      </c>
      <c r="S2716" s="229"/>
      <c r="T2716" s="641"/>
      <c r="U2716" s="229"/>
      <c r="V2716" s="229"/>
      <c r="W2716" s="229"/>
      <c r="X2716" s="229"/>
      <c r="Y2716" s="229"/>
      <c r="Z2716" s="229"/>
      <c r="AA2716" s="229"/>
      <c r="AB2716" s="229"/>
      <c r="AC2716" s="229"/>
      <c r="AD2716" s="640"/>
      <c r="AE2716" s="229"/>
      <c r="AF2716" s="229" t="s">
        <v>223</v>
      </c>
      <c r="AG2716" s="229"/>
      <c r="AH2716" s="229"/>
      <c r="AI2716" s="229"/>
      <c r="AJ2716" s="218">
        <f t="shared" si="221"/>
        <v>1</v>
      </c>
      <c r="AK2716" s="84">
        <f t="shared" si="223"/>
        <v>1</v>
      </c>
    </row>
    <row r="2717" spans="1:38" s="84" customFormat="1" ht="16.5">
      <c r="A2717" s="229"/>
      <c r="B2717" s="41">
        <f t="shared" si="222"/>
        <v>2715</v>
      </c>
      <c r="C2717" s="210" t="s">
        <v>5087</v>
      </c>
      <c r="D2717" s="158" t="s">
        <v>9084</v>
      </c>
      <c r="E2717" s="158"/>
      <c r="F2717" s="158" t="s">
        <v>1008</v>
      </c>
      <c r="G2717" s="210" t="s">
        <v>9085</v>
      </c>
      <c r="H2717" s="210" t="s">
        <v>949</v>
      </c>
      <c r="I2717" s="210">
        <v>2.5</v>
      </c>
      <c r="J2717" s="158">
        <v>1.04</v>
      </c>
      <c r="K2717" s="210" t="s">
        <v>949</v>
      </c>
      <c r="L2717" s="158" t="s">
        <v>949</v>
      </c>
      <c r="M2717" s="158" t="s">
        <v>9072</v>
      </c>
      <c r="N2717" s="158" t="s">
        <v>1148</v>
      </c>
      <c r="O2717" s="158" t="s">
        <v>1149</v>
      </c>
      <c r="P2717" s="106" t="s">
        <v>1132</v>
      </c>
      <c r="Q2717" s="106" t="s">
        <v>1150</v>
      </c>
      <c r="R2717" s="158" t="s">
        <v>1142</v>
      </c>
      <c r="S2717" s="229"/>
      <c r="T2717" s="641"/>
      <c r="U2717" s="229"/>
      <c r="V2717" s="229"/>
      <c r="W2717" s="229"/>
      <c r="X2717" s="229"/>
      <c r="Y2717" s="229"/>
      <c r="Z2717" s="229"/>
      <c r="AA2717" s="229"/>
      <c r="AB2717" s="229"/>
      <c r="AC2717" s="229"/>
      <c r="AD2717" s="640"/>
      <c r="AE2717" s="229"/>
      <c r="AF2717" s="229" t="s">
        <v>223</v>
      </c>
      <c r="AG2717" s="229"/>
      <c r="AH2717" s="229"/>
      <c r="AI2717" s="229"/>
      <c r="AJ2717" s="218">
        <f t="shared" si="221"/>
        <v>1</v>
      </c>
      <c r="AK2717" s="84">
        <f t="shared" si="223"/>
        <v>1</v>
      </c>
    </row>
    <row r="2718" spans="1:38" s="84" customFormat="1" ht="16.5">
      <c r="A2718" s="229"/>
      <c r="B2718" s="41">
        <f t="shared" si="222"/>
        <v>2716</v>
      </c>
      <c r="C2718" s="210" t="s">
        <v>5087</v>
      </c>
      <c r="D2718" s="158" t="s">
        <v>9086</v>
      </c>
      <c r="E2718" s="158"/>
      <c r="F2718" s="158" t="s">
        <v>1008</v>
      </c>
      <c r="G2718" s="210" t="s">
        <v>9087</v>
      </c>
      <c r="H2718" s="210">
        <v>2912.62</v>
      </c>
      <c r="I2718" s="210">
        <v>2</v>
      </c>
      <c r="J2718" s="158">
        <v>1.04</v>
      </c>
      <c r="K2718" s="210" t="s">
        <v>949</v>
      </c>
      <c r="L2718" s="158" t="s">
        <v>1599</v>
      </c>
      <c r="M2718" s="158" t="s">
        <v>6161</v>
      </c>
      <c r="N2718" s="158" t="s">
        <v>1148</v>
      </c>
      <c r="O2718" s="158" t="s">
        <v>1474</v>
      </c>
      <c r="P2718" s="106" t="s">
        <v>1132</v>
      </c>
      <c r="Q2718" s="158"/>
      <c r="R2718" s="158" t="s">
        <v>1142</v>
      </c>
      <c r="S2718" s="229"/>
      <c r="T2718" s="641"/>
      <c r="U2718" s="229"/>
      <c r="V2718" s="229"/>
      <c r="W2718" s="229"/>
      <c r="X2718" s="229"/>
      <c r="Y2718" s="229"/>
      <c r="Z2718" s="229"/>
      <c r="AA2718" s="229"/>
      <c r="AB2718" s="229"/>
      <c r="AC2718" s="229"/>
      <c r="AD2718" s="640"/>
      <c r="AE2718" s="229"/>
      <c r="AF2718" s="229" t="s">
        <v>223</v>
      </c>
      <c r="AG2718" s="229"/>
      <c r="AH2718" s="229"/>
      <c r="AI2718" s="229"/>
      <c r="AJ2718" s="218">
        <f t="shared" si="221"/>
        <v>1</v>
      </c>
      <c r="AK2718" s="84">
        <f t="shared" si="223"/>
        <v>1</v>
      </c>
    </row>
    <row r="2719" spans="1:38" s="84" customFormat="1" ht="16.5">
      <c r="A2719" s="229"/>
      <c r="B2719" s="41">
        <f t="shared" si="222"/>
        <v>2717</v>
      </c>
      <c r="C2719" s="210" t="s">
        <v>5087</v>
      </c>
      <c r="D2719" s="158" t="s">
        <v>9088</v>
      </c>
      <c r="E2719" s="158"/>
      <c r="F2719" s="158" t="s">
        <v>1008</v>
      </c>
      <c r="G2719" s="210" t="s">
        <v>1605</v>
      </c>
      <c r="H2719" s="210">
        <v>22913.75</v>
      </c>
      <c r="I2719" s="210">
        <v>1.5</v>
      </c>
      <c r="J2719" s="158">
        <v>1.1499999999999999</v>
      </c>
      <c r="K2719" s="210" t="s">
        <v>949</v>
      </c>
      <c r="L2719" s="158" t="s">
        <v>5666</v>
      </c>
      <c r="M2719" s="158" t="s">
        <v>6161</v>
      </c>
      <c r="N2719" s="106" t="s">
        <v>1130</v>
      </c>
      <c r="O2719" s="106" t="s">
        <v>1131</v>
      </c>
      <c r="P2719" s="106" t="s">
        <v>1132</v>
      </c>
      <c r="Q2719" s="106" t="s">
        <v>1133</v>
      </c>
      <c r="R2719" s="158" t="s">
        <v>1142</v>
      </c>
      <c r="S2719" s="229"/>
      <c r="T2719" s="641"/>
      <c r="U2719" s="229"/>
      <c r="V2719" s="229"/>
      <c r="W2719" s="229"/>
      <c r="X2719" s="229"/>
      <c r="Y2719" s="229"/>
      <c r="Z2719" s="229"/>
      <c r="AA2719" s="229"/>
      <c r="AB2719" s="229"/>
      <c r="AC2719" s="229"/>
      <c r="AD2719" s="640"/>
      <c r="AE2719" s="229"/>
      <c r="AF2719" s="229" t="s">
        <v>223</v>
      </c>
      <c r="AG2719" s="229"/>
      <c r="AH2719" s="229"/>
      <c r="AI2719" s="229"/>
      <c r="AJ2719" s="218">
        <f t="shared" si="221"/>
        <v>1</v>
      </c>
      <c r="AK2719" s="84">
        <f t="shared" si="223"/>
        <v>1</v>
      </c>
    </row>
    <row r="2720" spans="1:38" s="84" customFormat="1" ht="16.5">
      <c r="A2720" s="229"/>
      <c r="B2720" s="41">
        <f t="shared" si="222"/>
        <v>2718</v>
      </c>
      <c r="C2720" s="210" t="s">
        <v>5087</v>
      </c>
      <c r="D2720" s="158" t="s">
        <v>9089</v>
      </c>
      <c r="E2720" s="158"/>
      <c r="F2720" s="158" t="s">
        <v>1008</v>
      </c>
      <c r="G2720" s="210" t="s">
        <v>9090</v>
      </c>
      <c r="H2720" s="210">
        <v>6728.25</v>
      </c>
      <c r="I2720" s="210">
        <v>1.5</v>
      </c>
      <c r="J2720" s="158">
        <v>1.04</v>
      </c>
      <c r="K2720" s="210" t="s">
        <v>949</v>
      </c>
      <c r="L2720" s="158" t="s">
        <v>5685</v>
      </c>
      <c r="M2720" s="158" t="s">
        <v>6161</v>
      </c>
      <c r="N2720" s="158" t="s">
        <v>1148</v>
      </c>
      <c r="O2720" s="158" t="s">
        <v>1474</v>
      </c>
      <c r="P2720" s="106" t="s">
        <v>1132</v>
      </c>
      <c r="Q2720" s="158"/>
      <c r="R2720" s="158" t="s">
        <v>1142</v>
      </c>
      <c r="S2720" s="229"/>
      <c r="T2720" s="641"/>
      <c r="U2720" s="229"/>
      <c r="V2720" s="229"/>
      <c r="W2720" s="229"/>
      <c r="X2720" s="229"/>
      <c r="Y2720" s="229"/>
      <c r="Z2720" s="229"/>
      <c r="AA2720" s="229"/>
      <c r="AB2720" s="229"/>
      <c r="AC2720" s="229"/>
      <c r="AD2720" s="640"/>
      <c r="AE2720" s="229"/>
      <c r="AF2720" s="229" t="s">
        <v>223</v>
      </c>
      <c r="AG2720" s="229"/>
      <c r="AH2720" s="229"/>
      <c r="AI2720" s="229"/>
      <c r="AJ2720" s="218">
        <f t="shared" si="221"/>
        <v>1</v>
      </c>
      <c r="AK2720" s="84">
        <f t="shared" si="223"/>
        <v>1</v>
      </c>
      <c r="AL2720" s="279"/>
    </row>
    <row r="2721" spans="1:37" s="84" customFormat="1" ht="16.5">
      <c r="A2721" s="229"/>
      <c r="B2721" s="41">
        <f t="shared" si="222"/>
        <v>2719</v>
      </c>
      <c r="C2721" s="210" t="s">
        <v>5087</v>
      </c>
      <c r="D2721" s="158" t="s">
        <v>9091</v>
      </c>
      <c r="E2721" s="158"/>
      <c r="F2721" s="158" t="s">
        <v>1008</v>
      </c>
      <c r="G2721" s="210" t="s">
        <v>5206</v>
      </c>
      <c r="H2721" s="210">
        <v>671.85</v>
      </c>
      <c r="I2721" s="210">
        <v>1</v>
      </c>
      <c r="J2721" s="158">
        <v>1.04</v>
      </c>
      <c r="K2721" s="210" t="s">
        <v>949</v>
      </c>
      <c r="L2721" s="158" t="s">
        <v>949</v>
      </c>
      <c r="M2721" s="158" t="s">
        <v>9072</v>
      </c>
      <c r="N2721" s="158" t="s">
        <v>1148</v>
      </c>
      <c r="O2721" s="158" t="s">
        <v>1149</v>
      </c>
      <c r="P2721" s="106" t="s">
        <v>1132</v>
      </c>
      <c r="Q2721" s="158"/>
      <c r="R2721" s="158" t="s">
        <v>1712</v>
      </c>
      <c r="S2721" s="229"/>
      <c r="T2721" s="641"/>
      <c r="U2721" s="229"/>
      <c r="V2721" s="229"/>
      <c r="W2721" s="229"/>
      <c r="X2721" s="229"/>
      <c r="Y2721" s="229"/>
      <c r="Z2721" s="229"/>
      <c r="AA2721" s="229"/>
      <c r="AB2721" s="229"/>
      <c r="AC2721" s="229"/>
      <c r="AD2721" s="640"/>
      <c r="AE2721" s="229"/>
      <c r="AF2721" s="229" t="s">
        <v>223</v>
      </c>
      <c r="AG2721" s="229"/>
      <c r="AH2721" s="229"/>
      <c r="AI2721" s="229"/>
      <c r="AJ2721" s="218">
        <f t="shared" si="221"/>
        <v>1</v>
      </c>
      <c r="AK2721" s="84">
        <f t="shared" si="223"/>
        <v>1</v>
      </c>
    </row>
    <row r="2722" spans="1:37" s="84" customFormat="1" ht="16.5">
      <c r="A2722" s="229"/>
      <c r="B2722" s="41">
        <f t="shared" si="222"/>
        <v>2720</v>
      </c>
      <c r="C2722" s="210" t="s">
        <v>6524</v>
      </c>
      <c r="D2722" s="158" t="s">
        <v>9092</v>
      </c>
      <c r="E2722" s="158"/>
      <c r="F2722" s="158" t="s">
        <v>993</v>
      </c>
      <c r="G2722" s="210" t="s">
        <v>9093</v>
      </c>
      <c r="H2722" s="210" t="s">
        <v>949</v>
      </c>
      <c r="I2722" s="210" t="s">
        <v>949</v>
      </c>
      <c r="J2722" s="210" t="s">
        <v>949</v>
      </c>
      <c r="K2722" s="210" t="s">
        <v>949</v>
      </c>
      <c r="L2722" s="210" t="s">
        <v>949</v>
      </c>
      <c r="M2722" s="210" t="s">
        <v>949</v>
      </c>
      <c r="N2722" s="158" t="s">
        <v>949</v>
      </c>
      <c r="O2722" s="158" t="s">
        <v>949</v>
      </c>
      <c r="P2722" s="158" t="s">
        <v>949</v>
      </c>
      <c r="Q2722" s="158"/>
      <c r="R2722" s="210" t="s">
        <v>949</v>
      </c>
      <c r="S2722" s="229"/>
      <c r="T2722" s="641"/>
      <c r="U2722" s="229"/>
      <c r="V2722" s="229"/>
      <c r="W2722" s="229"/>
      <c r="X2722" s="229"/>
      <c r="Y2722" s="229"/>
      <c r="Z2722" s="229"/>
      <c r="AA2722" s="229"/>
      <c r="AB2722" s="229"/>
      <c r="AC2722" s="229"/>
      <c r="AD2722" s="640"/>
      <c r="AE2722" s="229"/>
      <c r="AF2722" s="229"/>
      <c r="AG2722" s="229"/>
      <c r="AH2722" s="229"/>
      <c r="AI2722" s="229"/>
      <c r="AJ2722" s="218">
        <f t="shared" ref="AJ2722:AJ2785" si="224">COUNTIFS(D:D,D2722)</f>
        <v>1</v>
      </c>
      <c r="AK2722" s="84">
        <f t="shared" si="223"/>
        <v>1</v>
      </c>
    </row>
    <row r="2723" spans="1:37" s="84" customFormat="1" ht="16.5">
      <c r="A2723" s="229"/>
      <c r="B2723" s="41">
        <f t="shared" si="222"/>
        <v>2721</v>
      </c>
      <c r="C2723" s="210" t="s">
        <v>5087</v>
      </c>
      <c r="D2723" s="248" t="s">
        <v>9094</v>
      </c>
      <c r="E2723" s="158"/>
      <c r="F2723" s="158" t="s">
        <v>947</v>
      </c>
      <c r="G2723" s="300" t="s">
        <v>8925</v>
      </c>
      <c r="H2723" s="300" t="s">
        <v>949</v>
      </c>
      <c r="I2723" s="300" t="s">
        <v>949</v>
      </c>
      <c r="J2723" s="300" t="s">
        <v>949</v>
      </c>
      <c r="K2723" s="300" t="s">
        <v>949</v>
      </c>
      <c r="L2723" s="300" t="s">
        <v>949</v>
      </c>
      <c r="M2723" s="300" t="s">
        <v>949</v>
      </c>
      <c r="N2723" s="247" t="s">
        <v>949</v>
      </c>
      <c r="O2723" s="247" t="s">
        <v>949</v>
      </c>
      <c r="P2723" s="247" t="s">
        <v>949</v>
      </c>
      <c r="Q2723" s="247" t="s">
        <v>949</v>
      </c>
      <c r="R2723" s="300" t="s">
        <v>949</v>
      </c>
      <c r="S2723" s="229"/>
      <c r="T2723" s="641"/>
      <c r="U2723" s="229"/>
      <c r="V2723" s="229"/>
      <c r="W2723" s="229"/>
      <c r="X2723" s="229"/>
      <c r="Y2723" s="229"/>
      <c r="Z2723" s="229"/>
      <c r="AA2723" s="229"/>
      <c r="AB2723" s="229"/>
      <c r="AC2723" s="229"/>
      <c r="AD2723" s="640"/>
      <c r="AE2723" s="229"/>
      <c r="AF2723" s="229" t="s">
        <v>223</v>
      </c>
      <c r="AG2723" s="229"/>
      <c r="AH2723" s="229"/>
      <c r="AI2723" s="229"/>
      <c r="AJ2723" s="218">
        <f t="shared" si="224"/>
        <v>1</v>
      </c>
      <c r="AK2723" s="84">
        <f t="shared" si="223"/>
        <v>1</v>
      </c>
    </row>
    <row r="2724" spans="1:37" s="84" customFormat="1" ht="16.5">
      <c r="A2724" s="229"/>
      <c r="B2724" s="41">
        <f t="shared" si="222"/>
        <v>2722</v>
      </c>
      <c r="C2724" s="210" t="s">
        <v>5087</v>
      </c>
      <c r="D2724" s="248" t="s">
        <v>9095</v>
      </c>
      <c r="E2724" s="158"/>
      <c r="F2724" s="158" t="s">
        <v>947</v>
      </c>
      <c r="G2724" s="300" t="s">
        <v>9021</v>
      </c>
      <c r="H2724" s="300" t="s">
        <v>949</v>
      </c>
      <c r="I2724" s="300" t="s">
        <v>949</v>
      </c>
      <c r="J2724" s="300" t="s">
        <v>949</v>
      </c>
      <c r="K2724" s="300" t="s">
        <v>949</v>
      </c>
      <c r="L2724" s="300" t="s">
        <v>949</v>
      </c>
      <c r="M2724" s="300" t="s">
        <v>949</v>
      </c>
      <c r="N2724" s="247" t="s">
        <v>949</v>
      </c>
      <c r="O2724" s="247" t="s">
        <v>949</v>
      </c>
      <c r="P2724" s="247" t="s">
        <v>949</v>
      </c>
      <c r="Q2724" s="247" t="s">
        <v>949</v>
      </c>
      <c r="R2724" s="300" t="s">
        <v>949</v>
      </c>
      <c r="S2724" s="229"/>
      <c r="T2724" s="641"/>
      <c r="U2724" s="229"/>
      <c r="V2724" s="229"/>
      <c r="W2724" s="229"/>
      <c r="X2724" s="229"/>
      <c r="Y2724" s="229"/>
      <c r="Z2724" s="229"/>
      <c r="AA2724" s="229"/>
      <c r="AB2724" s="229"/>
      <c r="AC2724" s="229"/>
      <c r="AD2724" s="640"/>
      <c r="AE2724" s="229"/>
      <c r="AF2724" s="229" t="s">
        <v>223</v>
      </c>
      <c r="AG2724" s="229"/>
      <c r="AH2724" s="229"/>
      <c r="AI2724" s="229"/>
      <c r="AJ2724" s="218">
        <f t="shared" si="224"/>
        <v>1</v>
      </c>
      <c r="AK2724" s="84">
        <f t="shared" si="223"/>
        <v>1</v>
      </c>
    </row>
    <row r="2725" spans="1:37" s="84" customFormat="1" ht="16.5">
      <c r="A2725" s="229"/>
      <c r="B2725" s="41">
        <f t="shared" si="222"/>
        <v>2723</v>
      </c>
      <c r="C2725" s="210" t="s">
        <v>5087</v>
      </c>
      <c r="D2725" s="248" t="s">
        <v>9096</v>
      </c>
      <c r="E2725" s="158"/>
      <c r="F2725" s="158" t="s">
        <v>947</v>
      </c>
      <c r="G2725" s="300" t="s">
        <v>1581</v>
      </c>
      <c r="H2725" s="300" t="s">
        <v>949</v>
      </c>
      <c r="I2725" s="300" t="s">
        <v>949</v>
      </c>
      <c r="J2725" s="300" t="s">
        <v>949</v>
      </c>
      <c r="K2725" s="300" t="s">
        <v>949</v>
      </c>
      <c r="L2725" s="300" t="s">
        <v>949</v>
      </c>
      <c r="M2725" s="300" t="s">
        <v>949</v>
      </c>
      <c r="N2725" s="247" t="s">
        <v>949</v>
      </c>
      <c r="O2725" s="247" t="s">
        <v>949</v>
      </c>
      <c r="P2725" s="247" t="s">
        <v>949</v>
      </c>
      <c r="Q2725" s="247" t="s">
        <v>949</v>
      </c>
      <c r="R2725" s="300" t="s">
        <v>949</v>
      </c>
      <c r="S2725" s="229"/>
      <c r="T2725" s="641"/>
      <c r="U2725" s="229"/>
      <c r="V2725" s="229"/>
      <c r="W2725" s="229"/>
      <c r="X2725" s="229"/>
      <c r="Y2725" s="229"/>
      <c r="Z2725" s="229"/>
      <c r="AA2725" s="229"/>
      <c r="AB2725" s="229"/>
      <c r="AC2725" s="229"/>
      <c r="AD2725" s="640"/>
      <c r="AE2725" s="229"/>
      <c r="AF2725" s="229" t="s">
        <v>223</v>
      </c>
      <c r="AG2725" s="229"/>
      <c r="AH2725" s="229"/>
      <c r="AI2725" s="229"/>
      <c r="AJ2725" s="218">
        <f t="shared" si="224"/>
        <v>1</v>
      </c>
      <c r="AK2725" s="84">
        <f t="shared" si="223"/>
        <v>1</v>
      </c>
    </row>
    <row r="2726" spans="1:37" s="84" customFormat="1" ht="16.5">
      <c r="A2726" s="229"/>
      <c r="B2726" s="41">
        <f t="shared" si="222"/>
        <v>2724</v>
      </c>
      <c r="C2726" s="210" t="s">
        <v>5087</v>
      </c>
      <c r="D2726" s="248" t="s">
        <v>9097</v>
      </c>
      <c r="E2726" s="158"/>
      <c r="F2726" s="158" t="s">
        <v>947</v>
      </c>
      <c r="G2726" s="300" t="s">
        <v>8843</v>
      </c>
      <c r="H2726" s="300" t="s">
        <v>949</v>
      </c>
      <c r="I2726" s="300" t="s">
        <v>949</v>
      </c>
      <c r="J2726" s="300" t="s">
        <v>949</v>
      </c>
      <c r="K2726" s="300" t="s">
        <v>949</v>
      </c>
      <c r="L2726" s="300" t="s">
        <v>949</v>
      </c>
      <c r="M2726" s="300" t="s">
        <v>949</v>
      </c>
      <c r="N2726" s="247" t="s">
        <v>949</v>
      </c>
      <c r="O2726" s="247" t="s">
        <v>949</v>
      </c>
      <c r="P2726" s="247" t="s">
        <v>949</v>
      </c>
      <c r="Q2726" s="247" t="s">
        <v>949</v>
      </c>
      <c r="R2726" s="300" t="s">
        <v>949</v>
      </c>
      <c r="S2726" s="229"/>
      <c r="T2726" s="641"/>
      <c r="U2726" s="229"/>
      <c r="V2726" s="229"/>
      <c r="W2726" s="229"/>
      <c r="X2726" s="229"/>
      <c r="Y2726" s="229"/>
      <c r="Z2726" s="229"/>
      <c r="AA2726" s="229"/>
      <c r="AB2726" s="229"/>
      <c r="AC2726" s="229"/>
      <c r="AD2726" s="640"/>
      <c r="AE2726" s="229"/>
      <c r="AF2726" s="229" t="s">
        <v>223</v>
      </c>
      <c r="AG2726" s="229"/>
      <c r="AH2726" s="229"/>
      <c r="AI2726" s="229"/>
      <c r="AJ2726" s="218">
        <f t="shared" si="224"/>
        <v>1</v>
      </c>
      <c r="AK2726" s="84">
        <f t="shared" si="223"/>
        <v>1</v>
      </c>
    </row>
    <row r="2727" spans="1:37" s="84" customFormat="1" ht="16.5">
      <c r="A2727" s="229"/>
      <c r="B2727" s="41">
        <f t="shared" si="222"/>
        <v>2725</v>
      </c>
      <c r="C2727" s="210" t="s">
        <v>5087</v>
      </c>
      <c r="D2727" s="248" t="s">
        <v>9098</v>
      </c>
      <c r="E2727" s="158"/>
      <c r="F2727" s="158" t="s">
        <v>947</v>
      </c>
      <c r="G2727" s="300" t="s">
        <v>8843</v>
      </c>
      <c r="H2727" s="300" t="s">
        <v>949</v>
      </c>
      <c r="I2727" s="300" t="s">
        <v>949</v>
      </c>
      <c r="J2727" s="300" t="s">
        <v>949</v>
      </c>
      <c r="K2727" s="300" t="s">
        <v>949</v>
      </c>
      <c r="L2727" s="300" t="s">
        <v>949</v>
      </c>
      <c r="M2727" s="300" t="s">
        <v>949</v>
      </c>
      <c r="N2727" s="247" t="s">
        <v>949</v>
      </c>
      <c r="O2727" s="247" t="s">
        <v>949</v>
      </c>
      <c r="P2727" s="247" t="s">
        <v>949</v>
      </c>
      <c r="Q2727" s="247" t="s">
        <v>949</v>
      </c>
      <c r="R2727" s="300" t="s">
        <v>949</v>
      </c>
      <c r="S2727" s="229"/>
      <c r="T2727" s="641"/>
      <c r="U2727" s="229"/>
      <c r="V2727" s="229"/>
      <c r="W2727" s="229"/>
      <c r="X2727" s="229"/>
      <c r="Y2727" s="229"/>
      <c r="Z2727" s="229"/>
      <c r="AA2727" s="229"/>
      <c r="AB2727" s="229"/>
      <c r="AC2727" s="229"/>
      <c r="AD2727" s="640"/>
      <c r="AE2727" s="229"/>
      <c r="AF2727" s="229" t="s">
        <v>223</v>
      </c>
      <c r="AG2727" s="229"/>
      <c r="AH2727" s="229"/>
      <c r="AI2727" s="229"/>
      <c r="AJ2727" s="218">
        <f t="shared" si="224"/>
        <v>1</v>
      </c>
      <c r="AK2727" s="84">
        <f t="shared" si="223"/>
        <v>1</v>
      </c>
    </row>
    <row r="2728" spans="1:37" s="84" customFormat="1" ht="16.5">
      <c r="A2728" s="229"/>
      <c r="B2728" s="41">
        <f t="shared" si="222"/>
        <v>2726</v>
      </c>
      <c r="C2728" s="158" t="s">
        <v>936</v>
      </c>
      <c r="D2728" s="248" t="s">
        <v>9099</v>
      </c>
      <c r="E2728" s="158"/>
      <c r="F2728" s="158" t="s">
        <v>947</v>
      </c>
      <c r="G2728" s="300" t="s">
        <v>8838</v>
      </c>
      <c r="H2728" s="300" t="s">
        <v>949</v>
      </c>
      <c r="I2728" s="300" t="s">
        <v>949</v>
      </c>
      <c r="J2728" s="300" t="s">
        <v>949</v>
      </c>
      <c r="K2728" s="300" t="s">
        <v>949</v>
      </c>
      <c r="L2728" s="300" t="s">
        <v>949</v>
      </c>
      <c r="M2728" s="300" t="s">
        <v>949</v>
      </c>
      <c r="N2728" s="247" t="s">
        <v>949</v>
      </c>
      <c r="O2728" s="247" t="s">
        <v>949</v>
      </c>
      <c r="P2728" s="247" t="s">
        <v>949</v>
      </c>
      <c r="Q2728" s="247" t="s">
        <v>949</v>
      </c>
      <c r="R2728" s="300" t="s">
        <v>949</v>
      </c>
      <c r="S2728" s="229"/>
      <c r="T2728" s="641"/>
      <c r="U2728" s="229"/>
      <c r="V2728" s="229"/>
      <c r="W2728" s="229"/>
      <c r="X2728" s="229"/>
      <c r="Y2728" s="229"/>
      <c r="Z2728" s="229"/>
      <c r="AA2728" s="229"/>
      <c r="AB2728" s="229"/>
      <c r="AC2728" s="229"/>
      <c r="AD2728" s="640"/>
      <c r="AE2728" s="229"/>
      <c r="AF2728" s="229" t="s">
        <v>473</v>
      </c>
      <c r="AG2728" s="229"/>
      <c r="AH2728" s="229"/>
      <c r="AI2728" s="229"/>
      <c r="AJ2728" s="218">
        <f t="shared" si="224"/>
        <v>1</v>
      </c>
      <c r="AK2728" s="84">
        <f t="shared" si="223"/>
        <v>1</v>
      </c>
    </row>
    <row r="2729" spans="1:37" s="84" customFormat="1" ht="16.5">
      <c r="A2729" s="229"/>
      <c r="B2729" s="41">
        <f t="shared" si="222"/>
        <v>2727</v>
      </c>
      <c r="C2729" s="647" t="s">
        <v>5087</v>
      </c>
      <c r="D2729" s="628" t="s">
        <v>9100</v>
      </c>
      <c r="E2729" s="160"/>
      <c r="F2729" s="160" t="s">
        <v>947</v>
      </c>
      <c r="G2729" s="830" t="s">
        <v>8926</v>
      </c>
      <c r="H2729" s="830" t="s">
        <v>949</v>
      </c>
      <c r="I2729" s="830" t="s">
        <v>949</v>
      </c>
      <c r="J2729" s="830" t="s">
        <v>949</v>
      </c>
      <c r="K2729" s="830" t="s">
        <v>949</v>
      </c>
      <c r="L2729" s="830" t="s">
        <v>949</v>
      </c>
      <c r="M2729" s="830" t="s">
        <v>949</v>
      </c>
      <c r="N2729" s="831" t="s">
        <v>949</v>
      </c>
      <c r="O2729" s="831" t="s">
        <v>949</v>
      </c>
      <c r="P2729" s="831" t="s">
        <v>949</v>
      </c>
      <c r="Q2729" s="831" t="s">
        <v>949</v>
      </c>
      <c r="R2729" s="830" t="s">
        <v>949</v>
      </c>
      <c r="S2729" s="648"/>
      <c r="T2729" s="229"/>
      <c r="U2729" s="229"/>
      <c r="V2729" s="229"/>
      <c r="W2729" s="229"/>
      <c r="X2729" s="229"/>
      <c r="Y2729" s="229"/>
      <c r="Z2729" s="229"/>
      <c r="AA2729" s="229"/>
      <c r="AB2729" s="229"/>
      <c r="AC2729" s="229"/>
      <c r="AD2729" s="229"/>
      <c r="AE2729" s="648"/>
      <c r="AF2729" s="229" t="s">
        <v>223</v>
      </c>
      <c r="AG2729" s="648"/>
      <c r="AH2729" s="648"/>
      <c r="AI2729" s="229"/>
      <c r="AJ2729" s="649">
        <f t="shared" si="224"/>
        <v>1</v>
      </c>
      <c r="AK2729" s="84">
        <f t="shared" si="223"/>
        <v>1</v>
      </c>
    </row>
    <row r="2730" spans="1:37" s="84" customFormat="1" ht="16.5">
      <c r="A2730" s="229"/>
      <c r="B2730" s="41">
        <f t="shared" si="222"/>
        <v>2728</v>
      </c>
      <c r="C2730" s="210" t="s">
        <v>5087</v>
      </c>
      <c r="D2730" s="248" t="s">
        <v>9101</v>
      </c>
      <c r="E2730" s="158"/>
      <c r="F2730" s="158" t="s">
        <v>947</v>
      </c>
      <c r="G2730" s="300" t="s">
        <v>5260</v>
      </c>
      <c r="H2730" s="300" t="s">
        <v>949</v>
      </c>
      <c r="I2730" s="300" t="s">
        <v>949</v>
      </c>
      <c r="J2730" s="300" t="s">
        <v>949</v>
      </c>
      <c r="K2730" s="300" t="s">
        <v>949</v>
      </c>
      <c r="L2730" s="300" t="s">
        <v>949</v>
      </c>
      <c r="M2730" s="300" t="s">
        <v>949</v>
      </c>
      <c r="N2730" s="247" t="s">
        <v>949</v>
      </c>
      <c r="O2730" s="247" t="s">
        <v>949</v>
      </c>
      <c r="P2730" s="247" t="s">
        <v>949</v>
      </c>
      <c r="Q2730" s="247" t="s">
        <v>949</v>
      </c>
      <c r="R2730" s="300" t="s">
        <v>949</v>
      </c>
      <c r="S2730" s="229"/>
      <c r="T2730" s="229"/>
      <c r="U2730" s="229"/>
      <c r="V2730" s="229"/>
      <c r="W2730" s="229"/>
      <c r="X2730" s="229"/>
      <c r="Y2730" s="229"/>
      <c r="Z2730" s="229"/>
      <c r="AA2730" s="229"/>
      <c r="AB2730" s="229"/>
      <c r="AC2730" s="229"/>
      <c r="AD2730" s="229"/>
      <c r="AE2730" s="229"/>
      <c r="AF2730" s="229" t="s">
        <v>223</v>
      </c>
      <c r="AG2730" s="229"/>
      <c r="AH2730" s="229"/>
      <c r="AI2730" s="229"/>
      <c r="AJ2730" s="218">
        <f t="shared" si="224"/>
        <v>1</v>
      </c>
      <c r="AK2730" s="84">
        <f t="shared" si="223"/>
        <v>1</v>
      </c>
    </row>
    <row r="2731" spans="1:37" s="84" customFormat="1" ht="16.5">
      <c r="A2731" s="229"/>
      <c r="B2731" s="41">
        <f t="shared" si="222"/>
        <v>2729</v>
      </c>
      <c r="C2731" s="210" t="s">
        <v>5087</v>
      </c>
      <c r="D2731" s="248" t="s">
        <v>9102</v>
      </c>
      <c r="E2731" s="158"/>
      <c r="F2731" s="158" t="s">
        <v>947</v>
      </c>
      <c r="G2731" s="300" t="s">
        <v>8926</v>
      </c>
      <c r="H2731" s="300" t="s">
        <v>949</v>
      </c>
      <c r="I2731" s="300" t="s">
        <v>949</v>
      </c>
      <c r="J2731" s="300" t="s">
        <v>949</v>
      </c>
      <c r="K2731" s="300" t="s">
        <v>949</v>
      </c>
      <c r="L2731" s="300" t="s">
        <v>949</v>
      </c>
      <c r="M2731" s="300" t="s">
        <v>949</v>
      </c>
      <c r="N2731" s="247" t="s">
        <v>949</v>
      </c>
      <c r="O2731" s="247" t="s">
        <v>949</v>
      </c>
      <c r="P2731" s="247" t="s">
        <v>949</v>
      </c>
      <c r="Q2731" s="247" t="s">
        <v>949</v>
      </c>
      <c r="R2731" s="300" t="s">
        <v>949</v>
      </c>
      <c r="S2731" s="229"/>
      <c r="T2731" s="229"/>
      <c r="U2731" s="229"/>
      <c r="V2731" s="229"/>
      <c r="W2731" s="229"/>
      <c r="X2731" s="229"/>
      <c r="Y2731" s="229"/>
      <c r="Z2731" s="229"/>
      <c r="AA2731" s="229"/>
      <c r="AB2731" s="229"/>
      <c r="AC2731" s="229"/>
      <c r="AD2731" s="229"/>
      <c r="AE2731" s="229"/>
      <c r="AF2731" s="229" t="s">
        <v>223</v>
      </c>
      <c r="AG2731" s="229"/>
      <c r="AH2731" s="229"/>
      <c r="AI2731" s="229"/>
      <c r="AJ2731" s="218">
        <f t="shared" si="224"/>
        <v>1</v>
      </c>
      <c r="AK2731" s="84">
        <f t="shared" si="223"/>
        <v>1</v>
      </c>
    </row>
    <row r="2732" spans="1:37" s="84" customFormat="1" ht="16.5">
      <c r="A2732" s="229"/>
      <c r="B2732" s="41">
        <f t="shared" si="222"/>
        <v>2730</v>
      </c>
      <c r="C2732" s="210" t="s">
        <v>5087</v>
      </c>
      <c r="D2732" s="248" t="s">
        <v>9103</v>
      </c>
      <c r="E2732" s="158"/>
      <c r="F2732" s="158" t="s">
        <v>947</v>
      </c>
      <c r="G2732" s="300" t="s">
        <v>8843</v>
      </c>
      <c r="H2732" s="300" t="s">
        <v>949</v>
      </c>
      <c r="I2732" s="300" t="s">
        <v>949</v>
      </c>
      <c r="J2732" s="300" t="s">
        <v>949</v>
      </c>
      <c r="K2732" s="300" t="s">
        <v>949</v>
      </c>
      <c r="L2732" s="300" t="s">
        <v>949</v>
      </c>
      <c r="M2732" s="300" t="s">
        <v>949</v>
      </c>
      <c r="N2732" s="247" t="s">
        <v>949</v>
      </c>
      <c r="O2732" s="247" t="s">
        <v>949</v>
      </c>
      <c r="P2732" s="247" t="s">
        <v>949</v>
      </c>
      <c r="Q2732" s="247" t="s">
        <v>949</v>
      </c>
      <c r="R2732" s="300" t="s">
        <v>949</v>
      </c>
      <c r="S2732" s="229"/>
      <c r="T2732" s="229"/>
      <c r="U2732" s="229"/>
      <c r="V2732" s="229"/>
      <c r="W2732" s="229"/>
      <c r="X2732" s="229"/>
      <c r="Y2732" s="229"/>
      <c r="Z2732" s="229"/>
      <c r="AA2732" s="229"/>
      <c r="AB2732" s="229"/>
      <c r="AC2732" s="229"/>
      <c r="AD2732" s="229"/>
      <c r="AE2732" s="229"/>
      <c r="AF2732" s="229" t="s">
        <v>223</v>
      </c>
      <c r="AG2732" s="229"/>
      <c r="AH2732" s="229"/>
      <c r="AI2732" s="229"/>
      <c r="AJ2732" s="218">
        <f t="shared" si="224"/>
        <v>1</v>
      </c>
      <c r="AK2732" s="84">
        <f t="shared" si="223"/>
        <v>1</v>
      </c>
    </row>
    <row r="2733" spans="1:37" s="84" customFormat="1" ht="16.5">
      <c r="A2733" s="229"/>
      <c r="B2733" s="41">
        <f t="shared" si="222"/>
        <v>2731</v>
      </c>
      <c r="C2733" s="210" t="s">
        <v>5087</v>
      </c>
      <c r="D2733" s="248" t="s">
        <v>9104</v>
      </c>
      <c r="E2733" s="158"/>
      <c r="F2733" s="158" t="s">
        <v>947</v>
      </c>
      <c r="G2733" s="300" t="s">
        <v>1581</v>
      </c>
      <c r="H2733" s="300" t="s">
        <v>949</v>
      </c>
      <c r="I2733" s="300" t="s">
        <v>949</v>
      </c>
      <c r="J2733" s="300" t="s">
        <v>949</v>
      </c>
      <c r="K2733" s="300" t="s">
        <v>949</v>
      </c>
      <c r="L2733" s="300" t="s">
        <v>949</v>
      </c>
      <c r="M2733" s="300" t="s">
        <v>949</v>
      </c>
      <c r="N2733" s="247" t="s">
        <v>949</v>
      </c>
      <c r="O2733" s="247" t="s">
        <v>949</v>
      </c>
      <c r="P2733" s="247" t="s">
        <v>949</v>
      </c>
      <c r="Q2733" s="247" t="s">
        <v>949</v>
      </c>
      <c r="R2733" s="300" t="s">
        <v>949</v>
      </c>
      <c r="S2733" s="229"/>
      <c r="T2733" s="229"/>
      <c r="U2733" s="229"/>
      <c r="V2733" s="229"/>
      <c r="W2733" s="229"/>
      <c r="X2733" s="229"/>
      <c r="Y2733" s="229"/>
      <c r="Z2733" s="229"/>
      <c r="AA2733" s="229"/>
      <c r="AB2733" s="229"/>
      <c r="AC2733" s="229"/>
      <c r="AD2733" s="229"/>
      <c r="AE2733" s="229"/>
      <c r="AF2733" s="229" t="s">
        <v>223</v>
      </c>
      <c r="AG2733" s="229"/>
      <c r="AH2733" s="229"/>
      <c r="AI2733" s="229"/>
      <c r="AJ2733" s="218">
        <f t="shared" si="224"/>
        <v>1</v>
      </c>
      <c r="AK2733" s="84">
        <f t="shared" si="223"/>
        <v>1</v>
      </c>
    </row>
    <row r="2734" spans="1:37" s="84" customFormat="1" ht="16.5">
      <c r="A2734" s="229"/>
      <c r="B2734" s="41">
        <f t="shared" si="222"/>
        <v>2732</v>
      </c>
      <c r="C2734" s="210" t="s">
        <v>5087</v>
      </c>
      <c r="D2734" s="248" t="s">
        <v>9105</v>
      </c>
      <c r="E2734" s="158"/>
      <c r="F2734" s="158" t="s">
        <v>947</v>
      </c>
      <c r="G2734" s="300" t="s">
        <v>9021</v>
      </c>
      <c r="H2734" s="300" t="s">
        <v>949</v>
      </c>
      <c r="I2734" s="300" t="s">
        <v>949</v>
      </c>
      <c r="J2734" s="300" t="s">
        <v>949</v>
      </c>
      <c r="K2734" s="300" t="s">
        <v>949</v>
      </c>
      <c r="L2734" s="300" t="s">
        <v>949</v>
      </c>
      <c r="M2734" s="300" t="s">
        <v>949</v>
      </c>
      <c r="N2734" s="247" t="s">
        <v>949</v>
      </c>
      <c r="O2734" s="247" t="s">
        <v>949</v>
      </c>
      <c r="P2734" s="247" t="s">
        <v>949</v>
      </c>
      <c r="Q2734" s="247" t="s">
        <v>949</v>
      </c>
      <c r="R2734" s="300" t="s">
        <v>949</v>
      </c>
      <c r="S2734" s="229"/>
      <c r="T2734" s="229"/>
      <c r="U2734" s="229"/>
      <c r="V2734" s="229"/>
      <c r="W2734" s="229"/>
      <c r="X2734" s="229"/>
      <c r="Y2734" s="229"/>
      <c r="Z2734" s="229"/>
      <c r="AA2734" s="229"/>
      <c r="AB2734" s="229"/>
      <c r="AC2734" s="229"/>
      <c r="AD2734" s="229"/>
      <c r="AE2734" s="229"/>
      <c r="AF2734" s="229" t="s">
        <v>223</v>
      </c>
      <c r="AG2734" s="229"/>
      <c r="AH2734" s="229"/>
      <c r="AI2734" s="229"/>
      <c r="AJ2734" s="218">
        <f t="shared" si="224"/>
        <v>1</v>
      </c>
      <c r="AK2734" s="84">
        <f t="shared" si="223"/>
        <v>1</v>
      </c>
    </row>
    <row r="2735" spans="1:37" s="84" customFormat="1" ht="16.5">
      <c r="A2735" s="229"/>
      <c r="B2735" s="41">
        <f t="shared" ref="B2735:B2798" si="225">ROW()-2</f>
        <v>2733</v>
      </c>
      <c r="C2735" s="210" t="s">
        <v>5087</v>
      </c>
      <c r="D2735" s="248" t="s">
        <v>9106</v>
      </c>
      <c r="E2735" s="158"/>
      <c r="F2735" s="158" t="s">
        <v>947</v>
      </c>
      <c r="G2735" s="300" t="s">
        <v>9021</v>
      </c>
      <c r="H2735" s="300" t="s">
        <v>949</v>
      </c>
      <c r="I2735" s="300" t="s">
        <v>949</v>
      </c>
      <c r="J2735" s="300" t="s">
        <v>949</v>
      </c>
      <c r="K2735" s="300" t="s">
        <v>949</v>
      </c>
      <c r="L2735" s="300" t="s">
        <v>949</v>
      </c>
      <c r="M2735" s="300" t="s">
        <v>949</v>
      </c>
      <c r="N2735" s="247" t="s">
        <v>949</v>
      </c>
      <c r="O2735" s="247" t="s">
        <v>949</v>
      </c>
      <c r="P2735" s="247" t="s">
        <v>949</v>
      </c>
      <c r="Q2735" s="247" t="s">
        <v>949</v>
      </c>
      <c r="R2735" s="300" t="s">
        <v>949</v>
      </c>
      <c r="S2735" s="229"/>
      <c r="T2735" s="229"/>
      <c r="U2735" s="229"/>
      <c r="V2735" s="229"/>
      <c r="W2735" s="229"/>
      <c r="X2735" s="229"/>
      <c r="Y2735" s="229"/>
      <c r="Z2735" s="229"/>
      <c r="AA2735" s="229"/>
      <c r="AB2735" s="229"/>
      <c r="AC2735" s="229"/>
      <c r="AD2735" s="229"/>
      <c r="AE2735" s="229"/>
      <c r="AF2735" s="229" t="s">
        <v>223</v>
      </c>
      <c r="AG2735" s="229"/>
      <c r="AH2735" s="229"/>
      <c r="AI2735" s="229"/>
      <c r="AJ2735" s="218">
        <f t="shared" si="224"/>
        <v>1</v>
      </c>
      <c r="AK2735" s="84">
        <f t="shared" si="223"/>
        <v>1</v>
      </c>
    </row>
    <row r="2736" spans="1:37" s="84" customFormat="1" ht="16.5">
      <c r="A2736" s="229"/>
      <c r="B2736" s="41">
        <f t="shared" si="225"/>
        <v>2734</v>
      </c>
      <c r="C2736" s="158" t="s">
        <v>936</v>
      </c>
      <c r="D2736" s="248" t="s">
        <v>9107</v>
      </c>
      <c r="E2736" s="158"/>
      <c r="F2736" s="158" t="s">
        <v>947</v>
      </c>
      <c r="G2736" s="300" t="s">
        <v>5246</v>
      </c>
      <c r="H2736" s="300" t="s">
        <v>949</v>
      </c>
      <c r="I2736" s="300" t="s">
        <v>949</v>
      </c>
      <c r="J2736" s="300" t="s">
        <v>949</v>
      </c>
      <c r="K2736" s="300" t="s">
        <v>949</v>
      </c>
      <c r="L2736" s="300" t="s">
        <v>949</v>
      </c>
      <c r="M2736" s="300" t="s">
        <v>949</v>
      </c>
      <c r="N2736" s="247" t="s">
        <v>949</v>
      </c>
      <c r="O2736" s="247" t="s">
        <v>949</v>
      </c>
      <c r="P2736" s="247" t="s">
        <v>949</v>
      </c>
      <c r="Q2736" s="247" t="s">
        <v>949</v>
      </c>
      <c r="R2736" s="300" t="s">
        <v>949</v>
      </c>
      <c r="T2736" s="229"/>
      <c r="U2736" s="229"/>
      <c r="V2736" s="229"/>
      <c r="W2736" s="229"/>
      <c r="X2736" s="229"/>
      <c r="Y2736" s="229"/>
      <c r="Z2736" s="229"/>
      <c r="AA2736" s="229"/>
      <c r="AB2736" s="229"/>
      <c r="AC2736" s="229"/>
      <c r="AD2736" s="229"/>
      <c r="AE2736" s="229"/>
      <c r="AF2736" s="229" t="s">
        <v>473</v>
      </c>
      <c r="AG2736" s="229"/>
      <c r="AH2736" s="229"/>
      <c r="AI2736" s="229"/>
      <c r="AJ2736" s="218">
        <f t="shared" si="224"/>
        <v>1</v>
      </c>
      <c r="AK2736" s="84">
        <f t="shared" si="223"/>
        <v>1</v>
      </c>
    </row>
    <row r="2737" spans="1:37" s="84" customFormat="1" ht="16.5">
      <c r="A2737" s="229"/>
      <c r="B2737" s="41">
        <f t="shared" si="225"/>
        <v>2735</v>
      </c>
      <c r="C2737" s="210" t="s">
        <v>6524</v>
      </c>
      <c r="D2737" s="248" t="s">
        <v>9108</v>
      </c>
      <c r="E2737" s="158"/>
      <c r="F2737" s="158" t="s">
        <v>947</v>
      </c>
      <c r="G2737" s="300" t="s">
        <v>9109</v>
      </c>
      <c r="H2737" s="300" t="s">
        <v>949</v>
      </c>
      <c r="I2737" s="300" t="s">
        <v>949</v>
      </c>
      <c r="J2737" s="300" t="s">
        <v>949</v>
      </c>
      <c r="K2737" s="300" t="s">
        <v>949</v>
      </c>
      <c r="L2737" s="300" t="s">
        <v>949</v>
      </c>
      <c r="M2737" s="300" t="s">
        <v>949</v>
      </c>
      <c r="N2737" s="247" t="s">
        <v>949</v>
      </c>
      <c r="O2737" s="247" t="s">
        <v>949</v>
      </c>
      <c r="P2737" s="247" t="s">
        <v>949</v>
      </c>
      <c r="Q2737" s="247" t="s">
        <v>949</v>
      </c>
      <c r="R2737" s="158" t="s">
        <v>986</v>
      </c>
      <c r="S2737" s="158" t="s">
        <v>949</v>
      </c>
      <c r="T2737" s="210" t="s">
        <v>949</v>
      </c>
      <c r="U2737" s="210" t="s">
        <v>949</v>
      </c>
      <c r="V2737" s="210" t="s">
        <v>949</v>
      </c>
      <c r="W2737" s="210" t="s">
        <v>949</v>
      </c>
      <c r="X2737" s="210" t="s">
        <v>949</v>
      </c>
      <c r="Y2737" s="210" t="s">
        <v>949</v>
      </c>
      <c r="Z2737" s="210" t="s">
        <v>949</v>
      </c>
      <c r="AA2737" s="210" t="s">
        <v>949</v>
      </c>
      <c r="AB2737" s="210" t="s">
        <v>949</v>
      </c>
      <c r="AC2737" s="210" t="s">
        <v>949</v>
      </c>
      <c r="AD2737" s="210" t="s">
        <v>949</v>
      </c>
      <c r="AE2737" s="229"/>
      <c r="AF2737" s="229"/>
      <c r="AG2737" s="229"/>
      <c r="AH2737" s="229"/>
      <c r="AI2737" s="229"/>
      <c r="AJ2737" s="218">
        <f t="shared" si="224"/>
        <v>1</v>
      </c>
      <c r="AK2737" s="84">
        <f t="shared" si="223"/>
        <v>1</v>
      </c>
    </row>
    <row r="2738" spans="1:37" s="84" customFormat="1" ht="16.5">
      <c r="A2738" s="229"/>
      <c r="B2738" s="41">
        <f t="shared" si="225"/>
        <v>2736</v>
      </c>
      <c r="C2738" s="210" t="s">
        <v>6524</v>
      </c>
      <c r="D2738" s="248" t="s">
        <v>9110</v>
      </c>
      <c r="E2738" s="158"/>
      <c r="F2738" s="158" t="s">
        <v>947</v>
      </c>
      <c r="G2738" s="300" t="s">
        <v>9109</v>
      </c>
      <c r="H2738" s="300" t="s">
        <v>949</v>
      </c>
      <c r="I2738" s="300" t="s">
        <v>949</v>
      </c>
      <c r="J2738" s="300" t="s">
        <v>949</v>
      </c>
      <c r="K2738" s="300" t="s">
        <v>949</v>
      </c>
      <c r="L2738" s="300" t="s">
        <v>949</v>
      </c>
      <c r="M2738" s="300" t="s">
        <v>949</v>
      </c>
      <c r="N2738" s="247" t="s">
        <v>949</v>
      </c>
      <c r="O2738" s="247" t="s">
        <v>949</v>
      </c>
      <c r="P2738" s="247" t="s">
        <v>949</v>
      </c>
      <c r="Q2738" s="247" t="s">
        <v>949</v>
      </c>
      <c r="R2738" s="158" t="s">
        <v>986</v>
      </c>
      <c r="S2738" s="158" t="s">
        <v>949</v>
      </c>
      <c r="T2738" s="210" t="s">
        <v>949</v>
      </c>
      <c r="U2738" s="210" t="s">
        <v>949</v>
      </c>
      <c r="V2738" s="210" t="s">
        <v>949</v>
      </c>
      <c r="W2738" s="210" t="s">
        <v>949</v>
      </c>
      <c r="X2738" s="210" t="s">
        <v>949</v>
      </c>
      <c r="Y2738" s="210" t="s">
        <v>949</v>
      </c>
      <c r="Z2738" s="210" t="s">
        <v>949</v>
      </c>
      <c r="AA2738" s="210" t="s">
        <v>949</v>
      </c>
      <c r="AB2738" s="210" t="s">
        <v>949</v>
      </c>
      <c r="AC2738" s="210" t="s">
        <v>949</v>
      </c>
      <c r="AD2738" s="210" t="s">
        <v>949</v>
      </c>
      <c r="AE2738" s="229"/>
      <c r="AF2738" s="229"/>
      <c r="AG2738" s="229"/>
      <c r="AH2738" s="229"/>
      <c r="AI2738" s="229"/>
      <c r="AJ2738" s="218">
        <f t="shared" si="224"/>
        <v>1</v>
      </c>
      <c r="AK2738" s="84">
        <f t="shared" si="223"/>
        <v>1</v>
      </c>
    </row>
    <row r="2739" spans="1:37" s="84" customFormat="1" ht="16.5">
      <c r="A2739" s="229"/>
      <c r="B2739" s="41">
        <f t="shared" si="225"/>
        <v>2737</v>
      </c>
      <c r="C2739" s="210" t="s">
        <v>6524</v>
      </c>
      <c r="D2739" s="248" t="s">
        <v>9111</v>
      </c>
      <c r="E2739" s="158"/>
      <c r="F2739" s="158" t="s">
        <v>947</v>
      </c>
      <c r="G2739" s="300" t="s">
        <v>9109</v>
      </c>
      <c r="H2739" s="300" t="s">
        <v>949</v>
      </c>
      <c r="I2739" s="300" t="s">
        <v>949</v>
      </c>
      <c r="J2739" s="300" t="s">
        <v>949</v>
      </c>
      <c r="K2739" s="300" t="s">
        <v>949</v>
      </c>
      <c r="L2739" s="300" t="s">
        <v>949</v>
      </c>
      <c r="M2739" s="300" t="s">
        <v>949</v>
      </c>
      <c r="N2739" s="247" t="s">
        <v>949</v>
      </c>
      <c r="O2739" s="247" t="s">
        <v>949</v>
      </c>
      <c r="P2739" s="247" t="s">
        <v>949</v>
      </c>
      <c r="Q2739" s="247" t="s">
        <v>949</v>
      </c>
      <c r="R2739" s="158" t="s">
        <v>986</v>
      </c>
      <c r="S2739" s="158" t="s">
        <v>949</v>
      </c>
      <c r="T2739" s="210" t="s">
        <v>949</v>
      </c>
      <c r="U2739" s="210" t="s">
        <v>949</v>
      </c>
      <c r="V2739" s="210" t="s">
        <v>949</v>
      </c>
      <c r="W2739" s="210" t="s">
        <v>949</v>
      </c>
      <c r="X2739" s="210" t="s">
        <v>949</v>
      </c>
      <c r="Y2739" s="210" t="s">
        <v>949</v>
      </c>
      <c r="Z2739" s="210" t="s">
        <v>949</v>
      </c>
      <c r="AA2739" s="210" t="s">
        <v>949</v>
      </c>
      <c r="AB2739" s="210" t="s">
        <v>949</v>
      </c>
      <c r="AC2739" s="210" t="s">
        <v>949</v>
      </c>
      <c r="AD2739" s="210" t="s">
        <v>949</v>
      </c>
      <c r="AE2739" s="229"/>
      <c r="AF2739" s="229"/>
      <c r="AG2739" s="229"/>
      <c r="AH2739" s="229"/>
      <c r="AI2739" s="229"/>
      <c r="AJ2739" s="218">
        <f t="shared" si="224"/>
        <v>1</v>
      </c>
      <c r="AK2739" s="84">
        <f t="shared" si="223"/>
        <v>1</v>
      </c>
    </row>
    <row r="2740" spans="1:37" s="84" customFormat="1" ht="16.5">
      <c r="A2740" s="229"/>
      <c r="B2740" s="41">
        <f t="shared" si="225"/>
        <v>2738</v>
      </c>
      <c r="C2740" s="210" t="s">
        <v>805</v>
      </c>
      <c r="D2740" s="248" t="s">
        <v>9112</v>
      </c>
      <c r="E2740" s="158"/>
      <c r="F2740" s="158" t="s">
        <v>947</v>
      </c>
      <c r="G2740" s="300" t="s">
        <v>8928</v>
      </c>
      <c r="H2740" s="300" t="s">
        <v>949</v>
      </c>
      <c r="I2740" s="300" t="s">
        <v>949</v>
      </c>
      <c r="J2740" s="300" t="s">
        <v>949</v>
      </c>
      <c r="K2740" s="300" t="s">
        <v>949</v>
      </c>
      <c r="L2740" s="300" t="s">
        <v>949</v>
      </c>
      <c r="M2740" s="300" t="s">
        <v>949</v>
      </c>
      <c r="N2740" s="247" t="s">
        <v>949</v>
      </c>
      <c r="O2740" s="247" t="s">
        <v>949</v>
      </c>
      <c r="P2740" s="247" t="s">
        <v>949</v>
      </c>
      <c r="Q2740" s="247" t="s">
        <v>949</v>
      </c>
      <c r="R2740" s="300" t="s">
        <v>949</v>
      </c>
      <c r="S2740" s="229"/>
      <c r="T2740" s="229"/>
      <c r="U2740" s="229"/>
      <c r="V2740" s="229"/>
      <c r="W2740" s="229"/>
      <c r="X2740" s="229"/>
      <c r="Y2740" s="229"/>
      <c r="Z2740" s="229"/>
      <c r="AA2740" s="229"/>
      <c r="AB2740" s="229"/>
      <c r="AC2740" s="229"/>
      <c r="AD2740" s="229"/>
      <c r="AE2740" s="229"/>
      <c r="AF2740" s="229" t="s">
        <v>226</v>
      </c>
      <c r="AG2740" s="229"/>
      <c r="AH2740" s="229"/>
      <c r="AI2740" s="229"/>
      <c r="AJ2740" s="218">
        <f t="shared" si="224"/>
        <v>1</v>
      </c>
      <c r="AK2740" s="84">
        <f t="shared" si="223"/>
        <v>1</v>
      </c>
    </row>
    <row r="2741" spans="1:37" s="84" customFormat="1" ht="16.5">
      <c r="A2741" s="229"/>
      <c r="B2741" s="41">
        <f t="shared" si="225"/>
        <v>2739</v>
      </c>
      <c r="C2741" s="210" t="s">
        <v>805</v>
      </c>
      <c r="D2741" s="248" t="s">
        <v>9113</v>
      </c>
      <c r="E2741" s="158"/>
      <c r="F2741" s="158" t="s">
        <v>947</v>
      </c>
      <c r="G2741" s="300" t="s">
        <v>8928</v>
      </c>
      <c r="H2741" s="300" t="s">
        <v>949</v>
      </c>
      <c r="I2741" s="300" t="s">
        <v>949</v>
      </c>
      <c r="J2741" s="300" t="s">
        <v>949</v>
      </c>
      <c r="K2741" s="300" t="s">
        <v>949</v>
      </c>
      <c r="L2741" s="300" t="s">
        <v>949</v>
      </c>
      <c r="M2741" s="300" t="s">
        <v>949</v>
      </c>
      <c r="N2741" s="247" t="s">
        <v>949</v>
      </c>
      <c r="O2741" s="247" t="s">
        <v>949</v>
      </c>
      <c r="P2741" s="247" t="s">
        <v>949</v>
      </c>
      <c r="Q2741" s="247" t="s">
        <v>949</v>
      </c>
      <c r="R2741" s="300" t="s">
        <v>949</v>
      </c>
      <c r="S2741" s="229"/>
      <c r="T2741" s="229"/>
      <c r="U2741" s="229"/>
      <c r="V2741" s="229"/>
      <c r="W2741" s="229"/>
      <c r="X2741" s="229"/>
      <c r="Y2741" s="229"/>
      <c r="Z2741" s="229"/>
      <c r="AA2741" s="229"/>
      <c r="AB2741" s="229"/>
      <c r="AC2741" s="229"/>
      <c r="AD2741" s="229"/>
      <c r="AE2741" s="229"/>
      <c r="AF2741" s="229" t="s">
        <v>226</v>
      </c>
      <c r="AG2741" s="229"/>
      <c r="AH2741" s="229"/>
      <c r="AI2741" s="229"/>
      <c r="AJ2741" s="218">
        <f t="shared" si="224"/>
        <v>1</v>
      </c>
      <c r="AK2741" s="84">
        <f t="shared" si="223"/>
        <v>1</v>
      </c>
    </row>
    <row r="2742" spans="1:37" s="84" customFormat="1" ht="16.5">
      <c r="A2742" s="229"/>
      <c r="B2742" s="41">
        <f t="shared" si="225"/>
        <v>2740</v>
      </c>
      <c r="C2742" s="210" t="s">
        <v>805</v>
      </c>
      <c r="D2742" s="248" t="s">
        <v>9114</v>
      </c>
      <c r="E2742" s="158"/>
      <c r="F2742" s="158" t="s">
        <v>947</v>
      </c>
      <c r="G2742" s="300" t="s">
        <v>8928</v>
      </c>
      <c r="H2742" s="300" t="s">
        <v>949</v>
      </c>
      <c r="I2742" s="300" t="s">
        <v>949</v>
      </c>
      <c r="J2742" s="300" t="s">
        <v>949</v>
      </c>
      <c r="K2742" s="300" t="s">
        <v>949</v>
      </c>
      <c r="L2742" s="300" t="s">
        <v>949</v>
      </c>
      <c r="M2742" s="300" t="s">
        <v>949</v>
      </c>
      <c r="N2742" s="247" t="s">
        <v>949</v>
      </c>
      <c r="O2742" s="247" t="s">
        <v>949</v>
      </c>
      <c r="P2742" s="247" t="s">
        <v>949</v>
      </c>
      <c r="Q2742" s="247" t="s">
        <v>949</v>
      </c>
      <c r="R2742" s="300" t="s">
        <v>949</v>
      </c>
      <c r="S2742" s="229"/>
      <c r="T2742" s="229"/>
      <c r="U2742" s="229"/>
      <c r="V2742" s="229"/>
      <c r="W2742" s="229"/>
      <c r="X2742" s="229"/>
      <c r="Y2742" s="229"/>
      <c r="Z2742" s="229"/>
      <c r="AA2742" s="229"/>
      <c r="AB2742" s="229"/>
      <c r="AC2742" s="229"/>
      <c r="AD2742" s="229"/>
      <c r="AE2742" s="229"/>
      <c r="AF2742" s="229" t="s">
        <v>226</v>
      </c>
      <c r="AG2742" s="229"/>
      <c r="AH2742" s="229"/>
      <c r="AI2742" s="229"/>
      <c r="AJ2742" s="218">
        <f t="shared" si="224"/>
        <v>1</v>
      </c>
      <c r="AK2742" s="84">
        <f t="shared" si="223"/>
        <v>1</v>
      </c>
    </row>
    <row r="2743" spans="1:37" s="84" customFormat="1" ht="16.5">
      <c r="A2743" s="229"/>
      <c r="B2743" s="41">
        <f t="shared" si="225"/>
        <v>2741</v>
      </c>
      <c r="C2743" s="210" t="s">
        <v>466</v>
      </c>
      <c r="D2743" s="158" t="s">
        <v>9115</v>
      </c>
      <c r="E2743" s="158"/>
      <c r="F2743" s="158" t="s">
        <v>1008</v>
      </c>
      <c r="G2743" s="210" t="s">
        <v>4912</v>
      </c>
      <c r="H2743" s="210">
        <v>270140.01</v>
      </c>
      <c r="I2743" s="210">
        <v>2</v>
      </c>
      <c r="J2743" s="210">
        <v>1.04</v>
      </c>
      <c r="K2743" s="210" t="s">
        <v>949</v>
      </c>
      <c r="L2743" s="158" t="s">
        <v>5744</v>
      </c>
      <c r="M2743" s="158" t="s">
        <v>9116</v>
      </c>
      <c r="N2743" s="158" t="s">
        <v>1148</v>
      </c>
      <c r="O2743" s="158" t="s">
        <v>1474</v>
      </c>
      <c r="P2743" s="106" t="s">
        <v>1132</v>
      </c>
      <c r="Q2743" s="158"/>
      <c r="R2743" s="158" t="s">
        <v>1712</v>
      </c>
      <c r="S2743" s="229"/>
      <c r="T2743" s="229"/>
      <c r="U2743" s="229"/>
      <c r="V2743" s="229"/>
      <c r="W2743" s="229"/>
      <c r="X2743" s="229"/>
      <c r="Y2743" s="229"/>
      <c r="Z2743" s="229"/>
      <c r="AA2743" s="229"/>
      <c r="AB2743" s="229"/>
      <c r="AC2743" s="229"/>
      <c r="AD2743" s="229"/>
      <c r="AE2743" s="229"/>
      <c r="AF2743" s="218" t="s">
        <v>90</v>
      </c>
      <c r="AG2743" s="229"/>
      <c r="AH2743" s="229"/>
      <c r="AI2743" s="229"/>
      <c r="AJ2743" s="218">
        <f t="shared" si="224"/>
        <v>1</v>
      </c>
      <c r="AK2743" s="84">
        <f t="shared" si="223"/>
        <v>1</v>
      </c>
    </row>
    <row r="2744" spans="1:37" s="84" customFormat="1" ht="16.5">
      <c r="A2744" s="229"/>
      <c r="B2744" s="41">
        <f t="shared" si="225"/>
        <v>2742</v>
      </c>
      <c r="C2744" s="210" t="s">
        <v>466</v>
      </c>
      <c r="D2744" s="158" t="s">
        <v>9117</v>
      </c>
      <c r="E2744" s="158"/>
      <c r="F2744" s="158" t="s">
        <v>1008</v>
      </c>
      <c r="G2744" s="210" t="s">
        <v>5750</v>
      </c>
      <c r="H2744" s="210">
        <v>32682.39</v>
      </c>
      <c r="I2744" s="210">
        <v>2</v>
      </c>
      <c r="J2744" s="210">
        <v>1.04</v>
      </c>
      <c r="K2744" s="210" t="s">
        <v>949</v>
      </c>
      <c r="L2744" s="158" t="s">
        <v>5751</v>
      </c>
      <c r="M2744" s="158" t="s">
        <v>9116</v>
      </c>
      <c r="N2744" s="158" t="s">
        <v>1148</v>
      </c>
      <c r="O2744" s="158" t="s">
        <v>1474</v>
      </c>
      <c r="P2744" s="106" t="s">
        <v>1132</v>
      </c>
      <c r="Q2744" s="158"/>
      <c r="R2744" s="158" t="s">
        <v>1712</v>
      </c>
      <c r="S2744" s="229"/>
      <c r="T2744" s="229"/>
      <c r="U2744" s="229"/>
      <c r="V2744" s="229"/>
      <c r="W2744" s="229"/>
      <c r="X2744" s="229"/>
      <c r="Y2744" s="229"/>
      <c r="Z2744" s="229"/>
      <c r="AA2744" s="229"/>
      <c r="AB2744" s="229"/>
      <c r="AC2744" s="229"/>
      <c r="AD2744" s="229"/>
      <c r="AE2744" s="229"/>
      <c r="AF2744" s="218" t="s">
        <v>90</v>
      </c>
      <c r="AG2744" s="229"/>
      <c r="AH2744" s="229"/>
      <c r="AI2744" s="229"/>
      <c r="AJ2744" s="218">
        <f t="shared" si="224"/>
        <v>1</v>
      </c>
      <c r="AK2744" s="84">
        <f t="shared" si="223"/>
        <v>1</v>
      </c>
    </row>
    <row r="2745" spans="1:37" s="84" customFormat="1" ht="16.5">
      <c r="A2745" s="229"/>
      <c r="B2745" s="41">
        <f t="shared" si="225"/>
        <v>2743</v>
      </c>
      <c r="C2745" s="210" t="s">
        <v>466</v>
      </c>
      <c r="D2745" s="248" t="s">
        <v>9118</v>
      </c>
      <c r="E2745" s="158"/>
      <c r="F2745" s="158" t="s">
        <v>947</v>
      </c>
      <c r="G2745" s="300" t="s">
        <v>6778</v>
      </c>
      <c r="H2745" s="300" t="s">
        <v>949</v>
      </c>
      <c r="I2745" s="300" t="s">
        <v>949</v>
      </c>
      <c r="J2745" s="300" t="s">
        <v>949</v>
      </c>
      <c r="K2745" s="300" t="s">
        <v>949</v>
      </c>
      <c r="L2745" s="300" t="s">
        <v>949</v>
      </c>
      <c r="M2745" s="300" t="s">
        <v>949</v>
      </c>
      <c r="N2745" s="247" t="s">
        <v>949</v>
      </c>
      <c r="O2745" s="247" t="s">
        <v>949</v>
      </c>
      <c r="P2745" s="247" t="s">
        <v>949</v>
      </c>
      <c r="Q2745" s="247" t="s">
        <v>949</v>
      </c>
      <c r="R2745" s="300" t="s">
        <v>949</v>
      </c>
      <c r="S2745" s="229"/>
      <c r="T2745" s="229"/>
      <c r="U2745" s="229"/>
      <c r="V2745" s="229"/>
      <c r="W2745" s="229"/>
      <c r="X2745" s="229"/>
      <c r="Y2745" s="229"/>
      <c r="Z2745" s="229"/>
      <c r="AA2745" s="229"/>
      <c r="AB2745" s="229"/>
      <c r="AC2745" s="229"/>
      <c r="AD2745" s="229"/>
      <c r="AE2745" s="229"/>
      <c r="AF2745" s="229"/>
      <c r="AG2745" s="229"/>
      <c r="AH2745" s="229"/>
      <c r="AI2745" s="229"/>
      <c r="AJ2745" s="218">
        <f t="shared" si="224"/>
        <v>1</v>
      </c>
      <c r="AK2745" s="84">
        <f t="shared" si="223"/>
        <v>1</v>
      </c>
    </row>
    <row r="2746" spans="1:37" s="84" customFormat="1" ht="16.5">
      <c r="A2746" s="229"/>
      <c r="B2746" s="41">
        <f t="shared" si="225"/>
        <v>2744</v>
      </c>
      <c r="C2746" s="210" t="s">
        <v>466</v>
      </c>
      <c r="D2746" s="248" t="s">
        <v>9119</v>
      </c>
      <c r="E2746" s="158"/>
      <c r="F2746" s="158" t="s">
        <v>947</v>
      </c>
      <c r="G2746" s="300" t="s">
        <v>8874</v>
      </c>
      <c r="H2746" s="300" t="s">
        <v>949</v>
      </c>
      <c r="I2746" s="300" t="s">
        <v>949</v>
      </c>
      <c r="J2746" s="300" t="s">
        <v>949</v>
      </c>
      <c r="K2746" s="300" t="s">
        <v>949</v>
      </c>
      <c r="L2746" s="300" t="s">
        <v>949</v>
      </c>
      <c r="M2746" s="300" t="s">
        <v>949</v>
      </c>
      <c r="N2746" s="247" t="s">
        <v>949</v>
      </c>
      <c r="O2746" s="247" t="s">
        <v>949</v>
      </c>
      <c r="P2746" s="247" t="s">
        <v>949</v>
      </c>
      <c r="Q2746" s="247" t="s">
        <v>949</v>
      </c>
      <c r="R2746" s="300" t="s">
        <v>949</v>
      </c>
      <c r="S2746" s="229"/>
      <c r="T2746" s="229"/>
      <c r="U2746" s="229"/>
      <c r="V2746" s="229"/>
      <c r="W2746" s="229"/>
      <c r="X2746" s="229"/>
      <c r="Y2746" s="229"/>
      <c r="Z2746" s="229"/>
      <c r="AA2746" s="229"/>
      <c r="AB2746" s="229"/>
      <c r="AC2746" s="229"/>
      <c r="AD2746" s="229"/>
      <c r="AE2746" s="229"/>
      <c r="AF2746" s="229"/>
      <c r="AG2746" s="229"/>
      <c r="AH2746" s="229"/>
      <c r="AI2746" s="229"/>
      <c r="AJ2746" s="218">
        <f t="shared" si="224"/>
        <v>1</v>
      </c>
      <c r="AK2746" s="84">
        <f t="shared" si="223"/>
        <v>1</v>
      </c>
    </row>
    <row r="2747" spans="1:37" s="84" customFormat="1" ht="16.5">
      <c r="A2747" s="229"/>
      <c r="B2747" s="41">
        <f t="shared" si="225"/>
        <v>2745</v>
      </c>
      <c r="C2747" s="210" t="s">
        <v>5456</v>
      </c>
      <c r="D2747" s="158" t="s">
        <v>9120</v>
      </c>
      <c r="E2747" s="158"/>
      <c r="F2747" s="158" t="s">
        <v>1244</v>
      </c>
      <c r="G2747" s="210" t="s">
        <v>9121</v>
      </c>
      <c r="H2747" s="210">
        <v>98595.96</v>
      </c>
      <c r="I2747" s="210" t="s">
        <v>949</v>
      </c>
      <c r="J2747" s="210" t="s">
        <v>949</v>
      </c>
      <c r="K2747" s="210" t="s">
        <v>949</v>
      </c>
      <c r="L2747" s="210" t="s">
        <v>8880</v>
      </c>
      <c r="M2747" s="210" t="s">
        <v>949</v>
      </c>
      <c r="N2747" s="158" t="s">
        <v>949</v>
      </c>
      <c r="O2747" s="158" t="s">
        <v>949</v>
      </c>
      <c r="P2747" s="158" t="s">
        <v>949</v>
      </c>
      <c r="Q2747" s="158"/>
      <c r="R2747" s="158" t="s">
        <v>1334</v>
      </c>
      <c r="S2747" s="229"/>
      <c r="T2747" s="229"/>
      <c r="U2747" s="229"/>
      <c r="V2747" s="229"/>
      <c r="W2747" s="229"/>
      <c r="X2747" s="229"/>
      <c r="Y2747" s="229"/>
      <c r="Z2747" s="229"/>
      <c r="AA2747" s="229"/>
      <c r="AB2747" s="229"/>
      <c r="AC2747" s="229"/>
      <c r="AD2747" s="229"/>
      <c r="AE2747" s="229"/>
      <c r="AF2747" s="229"/>
      <c r="AG2747" s="229"/>
      <c r="AH2747" s="229"/>
      <c r="AI2747" s="229"/>
      <c r="AJ2747" s="218">
        <f t="shared" si="224"/>
        <v>1</v>
      </c>
      <c r="AK2747" s="84">
        <f t="shared" si="223"/>
        <v>1</v>
      </c>
    </row>
    <row r="2748" spans="1:37" s="84" customFormat="1" ht="16.5">
      <c r="A2748" s="229"/>
      <c r="B2748" s="41">
        <f t="shared" si="225"/>
        <v>2746</v>
      </c>
      <c r="C2748" s="210" t="s">
        <v>5456</v>
      </c>
      <c r="D2748" s="158" t="s">
        <v>9122</v>
      </c>
      <c r="E2748" s="158"/>
      <c r="F2748" s="158" t="s">
        <v>1244</v>
      </c>
      <c r="G2748" s="210" t="s">
        <v>9123</v>
      </c>
      <c r="H2748" s="210">
        <v>98595.96</v>
      </c>
      <c r="I2748" s="210" t="s">
        <v>949</v>
      </c>
      <c r="J2748" s="210" t="s">
        <v>949</v>
      </c>
      <c r="K2748" s="210" t="s">
        <v>949</v>
      </c>
      <c r="L2748" s="210" t="s">
        <v>8880</v>
      </c>
      <c r="M2748" s="210" t="s">
        <v>949</v>
      </c>
      <c r="N2748" s="158" t="s">
        <v>949</v>
      </c>
      <c r="O2748" s="158" t="s">
        <v>949</v>
      </c>
      <c r="P2748" s="158" t="s">
        <v>949</v>
      </c>
      <c r="Q2748" s="158"/>
      <c r="R2748" s="158" t="s">
        <v>1334</v>
      </c>
      <c r="S2748" s="229"/>
      <c r="T2748" s="229"/>
      <c r="U2748" s="229"/>
      <c r="V2748" s="229"/>
      <c r="W2748" s="229"/>
      <c r="X2748" s="229"/>
      <c r="Y2748" s="229"/>
      <c r="Z2748" s="229"/>
      <c r="AA2748" s="229"/>
      <c r="AB2748" s="229"/>
      <c r="AC2748" s="229"/>
      <c r="AD2748" s="229"/>
      <c r="AE2748" s="229"/>
      <c r="AF2748" s="229"/>
      <c r="AG2748" s="229"/>
      <c r="AH2748" s="229"/>
      <c r="AI2748" s="229"/>
      <c r="AJ2748" s="218">
        <f t="shared" si="224"/>
        <v>1</v>
      </c>
      <c r="AK2748" s="84">
        <f t="shared" ref="AK2748:AK2811" si="226">COUNTIFS(E:E,E2748)</f>
        <v>1</v>
      </c>
    </row>
    <row r="2749" spans="1:37" s="84" customFormat="1" ht="16.5">
      <c r="A2749" s="229"/>
      <c r="B2749" s="41">
        <f t="shared" si="225"/>
        <v>2747</v>
      </c>
      <c r="C2749" s="210" t="s">
        <v>5456</v>
      </c>
      <c r="D2749" s="158" t="s">
        <v>9124</v>
      </c>
      <c r="E2749" s="158"/>
      <c r="F2749" s="158" t="s">
        <v>1244</v>
      </c>
      <c r="G2749" s="210" t="s">
        <v>9125</v>
      </c>
      <c r="H2749" s="210">
        <v>98595.96</v>
      </c>
      <c r="I2749" s="210" t="s">
        <v>949</v>
      </c>
      <c r="J2749" s="210" t="s">
        <v>949</v>
      </c>
      <c r="K2749" s="210" t="s">
        <v>949</v>
      </c>
      <c r="L2749" s="210" t="s">
        <v>8880</v>
      </c>
      <c r="M2749" s="210" t="s">
        <v>949</v>
      </c>
      <c r="N2749" s="158" t="s">
        <v>949</v>
      </c>
      <c r="O2749" s="158" t="s">
        <v>949</v>
      </c>
      <c r="P2749" s="158" t="s">
        <v>949</v>
      </c>
      <c r="Q2749" s="158"/>
      <c r="R2749" s="158" t="s">
        <v>1334</v>
      </c>
      <c r="S2749" s="229"/>
      <c r="T2749" s="229"/>
      <c r="U2749" s="229"/>
      <c r="V2749" s="229"/>
      <c r="W2749" s="229"/>
      <c r="X2749" s="229"/>
      <c r="Y2749" s="229"/>
      <c r="Z2749" s="229"/>
      <c r="AA2749" s="229"/>
      <c r="AB2749" s="229"/>
      <c r="AC2749" s="229"/>
      <c r="AD2749" s="229"/>
      <c r="AE2749" s="229"/>
      <c r="AF2749" s="229"/>
      <c r="AG2749" s="229"/>
      <c r="AH2749" s="229"/>
      <c r="AI2749" s="229"/>
      <c r="AJ2749" s="218">
        <f t="shared" si="224"/>
        <v>1</v>
      </c>
      <c r="AK2749" s="84">
        <f t="shared" si="226"/>
        <v>1</v>
      </c>
    </row>
    <row r="2750" spans="1:37" s="84" customFormat="1" ht="16.5">
      <c r="A2750" s="229"/>
      <c r="B2750" s="41">
        <f t="shared" si="225"/>
        <v>2748</v>
      </c>
      <c r="C2750" s="210" t="s">
        <v>5456</v>
      </c>
      <c r="D2750" s="158" t="s">
        <v>9126</v>
      </c>
      <c r="E2750" s="158"/>
      <c r="F2750" s="158" t="s">
        <v>1244</v>
      </c>
      <c r="G2750" s="210" t="s">
        <v>9127</v>
      </c>
      <c r="H2750" s="210">
        <v>98595.96</v>
      </c>
      <c r="I2750" s="210" t="s">
        <v>949</v>
      </c>
      <c r="J2750" s="210" t="s">
        <v>949</v>
      </c>
      <c r="K2750" s="210" t="s">
        <v>949</v>
      </c>
      <c r="L2750" s="210" t="s">
        <v>8880</v>
      </c>
      <c r="M2750" s="210" t="s">
        <v>949</v>
      </c>
      <c r="N2750" s="158" t="s">
        <v>949</v>
      </c>
      <c r="O2750" s="158" t="s">
        <v>949</v>
      </c>
      <c r="P2750" s="158" t="s">
        <v>949</v>
      </c>
      <c r="Q2750" s="158"/>
      <c r="R2750" s="158" t="s">
        <v>1334</v>
      </c>
      <c r="S2750" s="229"/>
      <c r="T2750" s="229"/>
      <c r="U2750" s="229"/>
      <c r="V2750" s="229"/>
      <c r="W2750" s="229"/>
      <c r="X2750" s="229"/>
      <c r="Y2750" s="229"/>
      <c r="Z2750" s="229"/>
      <c r="AA2750" s="229"/>
      <c r="AB2750" s="229"/>
      <c r="AC2750" s="229"/>
      <c r="AD2750" s="229"/>
      <c r="AE2750" s="229"/>
      <c r="AF2750" s="229"/>
      <c r="AG2750" s="229"/>
      <c r="AH2750" s="229"/>
      <c r="AI2750" s="229"/>
      <c r="AJ2750" s="218">
        <f t="shared" si="224"/>
        <v>1</v>
      </c>
      <c r="AK2750" s="84">
        <f t="shared" si="226"/>
        <v>1</v>
      </c>
    </row>
    <row r="2751" spans="1:37" s="84" customFormat="1" ht="16.5">
      <c r="A2751" s="229"/>
      <c r="B2751" s="41">
        <f t="shared" si="225"/>
        <v>2749</v>
      </c>
      <c r="C2751" s="210" t="s">
        <v>5456</v>
      </c>
      <c r="D2751" s="158" t="s">
        <v>9128</v>
      </c>
      <c r="E2751" s="158"/>
      <c r="F2751" s="158" t="s">
        <v>1244</v>
      </c>
      <c r="G2751" s="210" t="s">
        <v>9129</v>
      </c>
      <c r="H2751" s="210">
        <v>98595.96</v>
      </c>
      <c r="I2751" s="210" t="s">
        <v>949</v>
      </c>
      <c r="J2751" s="210" t="s">
        <v>949</v>
      </c>
      <c r="K2751" s="210" t="s">
        <v>949</v>
      </c>
      <c r="L2751" s="210" t="s">
        <v>8880</v>
      </c>
      <c r="M2751" s="210" t="s">
        <v>949</v>
      </c>
      <c r="N2751" s="158" t="s">
        <v>949</v>
      </c>
      <c r="O2751" s="158" t="s">
        <v>949</v>
      </c>
      <c r="P2751" s="158" t="s">
        <v>949</v>
      </c>
      <c r="Q2751" s="158"/>
      <c r="R2751" s="158" t="s">
        <v>1334</v>
      </c>
      <c r="S2751" s="229"/>
      <c r="T2751" s="229"/>
      <c r="U2751" s="229"/>
      <c r="V2751" s="229"/>
      <c r="W2751" s="229"/>
      <c r="X2751" s="229"/>
      <c r="Y2751" s="229"/>
      <c r="Z2751" s="229"/>
      <c r="AA2751" s="229"/>
      <c r="AB2751" s="229"/>
      <c r="AC2751" s="229"/>
      <c r="AD2751" s="229"/>
      <c r="AE2751" s="229"/>
      <c r="AF2751" s="229"/>
      <c r="AG2751" s="229"/>
      <c r="AH2751" s="229"/>
      <c r="AI2751" s="229"/>
      <c r="AJ2751" s="218">
        <f t="shared" si="224"/>
        <v>1</v>
      </c>
      <c r="AK2751" s="84">
        <f t="shared" si="226"/>
        <v>1</v>
      </c>
    </row>
    <row r="2752" spans="1:37" s="84" customFormat="1" ht="16.5">
      <c r="A2752" s="229"/>
      <c r="B2752" s="41">
        <f t="shared" si="225"/>
        <v>2750</v>
      </c>
      <c r="C2752" s="210" t="s">
        <v>5456</v>
      </c>
      <c r="D2752" s="158" t="s">
        <v>9130</v>
      </c>
      <c r="E2752" s="158"/>
      <c r="F2752" s="158" t="s">
        <v>1244</v>
      </c>
      <c r="G2752" s="210" t="s">
        <v>9131</v>
      </c>
      <c r="H2752" s="210">
        <v>98595.96</v>
      </c>
      <c r="I2752" s="210" t="s">
        <v>949</v>
      </c>
      <c r="J2752" s="210" t="s">
        <v>949</v>
      </c>
      <c r="K2752" s="210" t="s">
        <v>949</v>
      </c>
      <c r="L2752" s="210" t="s">
        <v>8880</v>
      </c>
      <c r="M2752" s="210" t="s">
        <v>949</v>
      </c>
      <c r="N2752" s="158" t="s">
        <v>949</v>
      </c>
      <c r="O2752" s="158" t="s">
        <v>949</v>
      </c>
      <c r="P2752" s="158" t="s">
        <v>949</v>
      </c>
      <c r="Q2752" s="158"/>
      <c r="R2752" s="158" t="s">
        <v>1334</v>
      </c>
      <c r="S2752" s="229"/>
      <c r="T2752" s="229"/>
      <c r="U2752" s="229"/>
      <c r="V2752" s="229"/>
      <c r="W2752" s="229"/>
      <c r="X2752" s="229"/>
      <c r="Y2752" s="229"/>
      <c r="Z2752" s="229"/>
      <c r="AA2752" s="229"/>
      <c r="AB2752" s="229"/>
      <c r="AC2752" s="229"/>
      <c r="AD2752" s="229"/>
      <c r="AE2752" s="229"/>
      <c r="AF2752" s="229"/>
      <c r="AG2752" s="229"/>
      <c r="AH2752" s="229"/>
      <c r="AI2752" s="229"/>
      <c r="AJ2752" s="218">
        <f t="shared" si="224"/>
        <v>1</v>
      </c>
      <c r="AK2752" s="84">
        <f t="shared" si="226"/>
        <v>1</v>
      </c>
    </row>
    <row r="2753" spans="1:37" s="84" customFormat="1" ht="16.5">
      <c r="A2753" s="229"/>
      <c r="B2753" s="41">
        <f t="shared" si="225"/>
        <v>2751</v>
      </c>
      <c r="C2753" s="210" t="s">
        <v>5456</v>
      </c>
      <c r="D2753" s="248" t="s">
        <v>9132</v>
      </c>
      <c r="E2753" s="158"/>
      <c r="F2753" s="158" t="s">
        <v>947</v>
      </c>
      <c r="G2753" s="300" t="s">
        <v>8899</v>
      </c>
      <c r="H2753" s="300" t="s">
        <v>949</v>
      </c>
      <c r="I2753" s="300" t="s">
        <v>949</v>
      </c>
      <c r="J2753" s="300" t="s">
        <v>949</v>
      </c>
      <c r="K2753" s="300" t="s">
        <v>949</v>
      </c>
      <c r="L2753" s="300" t="s">
        <v>949</v>
      </c>
      <c r="M2753" s="300" t="s">
        <v>949</v>
      </c>
      <c r="N2753" s="247" t="s">
        <v>949</v>
      </c>
      <c r="O2753" s="247" t="s">
        <v>949</v>
      </c>
      <c r="P2753" s="247" t="s">
        <v>949</v>
      </c>
      <c r="Q2753" s="247" t="s">
        <v>949</v>
      </c>
      <c r="R2753" s="247" t="s">
        <v>949</v>
      </c>
      <c r="S2753" s="229"/>
      <c r="T2753" s="229"/>
      <c r="U2753" s="229"/>
      <c r="V2753" s="229"/>
      <c r="W2753" s="229"/>
      <c r="X2753" s="229"/>
      <c r="Y2753" s="229"/>
      <c r="Z2753" s="229"/>
      <c r="AA2753" s="229"/>
      <c r="AB2753" s="229"/>
      <c r="AC2753" s="229"/>
      <c r="AD2753" s="229"/>
      <c r="AE2753" s="229"/>
      <c r="AF2753" s="229"/>
      <c r="AG2753" s="229"/>
      <c r="AH2753" s="229"/>
      <c r="AI2753" s="229"/>
      <c r="AJ2753" s="218">
        <f t="shared" si="224"/>
        <v>1</v>
      </c>
      <c r="AK2753" s="84">
        <f t="shared" si="226"/>
        <v>1</v>
      </c>
    </row>
    <row r="2754" spans="1:37" s="84" customFormat="1" ht="16.5">
      <c r="A2754" s="229"/>
      <c r="B2754" s="41">
        <f t="shared" si="225"/>
        <v>2752</v>
      </c>
      <c r="C2754" s="210" t="s">
        <v>5456</v>
      </c>
      <c r="D2754" s="248" t="s">
        <v>9133</v>
      </c>
      <c r="E2754" s="158"/>
      <c r="F2754" s="158" t="s">
        <v>947</v>
      </c>
      <c r="G2754" s="300" t="s">
        <v>9134</v>
      </c>
      <c r="H2754" s="300" t="s">
        <v>949</v>
      </c>
      <c r="I2754" s="300" t="s">
        <v>949</v>
      </c>
      <c r="J2754" s="300" t="s">
        <v>949</v>
      </c>
      <c r="K2754" s="300" t="s">
        <v>949</v>
      </c>
      <c r="L2754" s="300" t="s">
        <v>949</v>
      </c>
      <c r="M2754" s="300" t="s">
        <v>949</v>
      </c>
      <c r="N2754" s="247" t="s">
        <v>949</v>
      </c>
      <c r="O2754" s="247" t="s">
        <v>949</v>
      </c>
      <c r="P2754" s="247" t="s">
        <v>949</v>
      </c>
      <c r="Q2754" s="247" t="s">
        <v>949</v>
      </c>
      <c r="R2754" s="247" t="s">
        <v>949</v>
      </c>
      <c r="S2754" s="229"/>
      <c r="T2754" s="229"/>
      <c r="U2754" s="229"/>
      <c r="V2754" s="229"/>
      <c r="W2754" s="229"/>
      <c r="X2754" s="229"/>
      <c r="Y2754" s="229"/>
      <c r="Z2754" s="229"/>
      <c r="AA2754" s="229"/>
      <c r="AB2754" s="229"/>
      <c r="AC2754" s="229"/>
      <c r="AD2754" s="229"/>
      <c r="AE2754" s="229"/>
      <c r="AF2754" s="229"/>
      <c r="AG2754" s="229"/>
      <c r="AH2754" s="229"/>
      <c r="AI2754" s="229"/>
      <c r="AJ2754" s="218">
        <f t="shared" si="224"/>
        <v>1</v>
      </c>
      <c r="AK2754" s="84">
        <f t="shared" si="226"/>
        <v>1</v>
      </c>
    </row>
    <row r="2755" spans="1:37" s="84" customFormat="1" ht="16.5">
      <c r="A2755" s="229"/>
      <c r="B2755" s="41">
        <f t="shared" si="225"/>
        <v>2753</v>
      </c>
      <c r="C2755" s="210" t="s">
        <v>5456</v>
      </c>
      <c r="D2755" s="248" t="s">
        <v>9135</v>
      </c>
      <c r="E2755" s="158"/>
      <c r="F2755" s="158" t="s">
        <v>947</v>
      </c>
      <c r="G2755" s="300" t="s">
        <v>8899</v>
      </c>
      <c r="H2755" s="300" t="s">
        <v>949</v>
      </c>
      <c r="I2755" s="300" t="s">
        <v>949</v>
      </c>
      <c r="J2755" s="300" t="s">
        <v>949</v>
      </c>
      <c r="K2755" s="300" t="s">
        <v>949</v>
      </c>
      <c r="L2755" s="300" t="s">
        <v>949</v>
      </c>
      <c r="M2755" s="300" t="s">
        <v>949</v>
      </c>
      <c r="N2755" s="247" t="s">
        <v>949</v>
      </c>
      <c r="O2755" s="247" t="s">
        <v>949</v>
      </c>
      <c r="P2755" s="247" t="s">
        <v>949</v>
      </c>
      <c r="Q2755" s="247" t="s">
        <v>949</v>
      </c>
      <c r="R2755" s="247" t="s">
        <v>949</v>
      </c>
      <c r="S2755" s="229"/>
      <c r="T2755" s="229"/>
      <c r="U2755" s="229"/>
      <c r="V2755" s="229"/>
      <c r="W2755" s="229"/>
      <c r="X2755" s="229"/>
      <c r="Y2755" s="229"/>
      <c r="Z2755" s="229"/>
      <c r="AA2755" s="229"/>
      <c r="AB2755" s="229"/>
      <c r="AC2755" s="229"/>
      <c r="AD2755" s="229"/>
      <c r="AE2755" s="229"/>
      <c r="AF2755" s="229"/>
      <c r="AG2755" s="229"/>
      <c r="AH2755" s="229"/>
      <c r="AI2755" s="229"/>
      <c r="AJ2755" s="218">
        <f t="shared" si="224"/>
        <v>1</v>
      </c>
      <c r="AK2755" s="84">
        <f t="shared" si="226"/>
        <v>1</v>
      </c>
    </row>
    <row r="2756" spans="1:37" s="229" customFormat="1" ht="16.5">
      <c r="B2756" s="41">
        <f t="shared" si="225"/>
        <v>2754</v>
      </c>
      <c r="C2756" s="210" t="s">
        <v>5456</v>
      </c>
      <c r="D2756" s="248" t="s">
        <v>9136</v>
      </c>
      <c r="E2756" s="329"/>
      <c r="F2756" s="329" t="s">
        <v>947</v>
      </c>
      <c r="G2756" s="822" t="s">
        <v>9137</v>
      </c>
      <c r="H2756" s="300" t="s">
        <v>949</v>
      </c>
      <c r="I2756" s="300" t="s">
        <v>949</v>
      </c>
      <c r="J2756" s="300" t="s">
        <v>949</v>
      </c>
      <c r="K2756" s="300" t="s">
        <v>949</v>
      </c>
      <c r="L2756" s="300" t="s">
        <v>949</v>
      </c>
      <c r="M2756" s="300" t="s">
        <v>949</v>
      </c>
      <c r="N2756" s="247" t="s">
        <v>949</v>
      </c>
      <c r="O2756" s="247" t="s">
        <v>949</v>
      </c>
      <c r="P2756" s="247" t="s">
        <v>949</v>
      </c>
      <c r="Q2756" s="247" t="s">
        <v>949</v>
      </c>
      <c r="R2756" s="247" t="s">
        <v>949</v>
      </c>
      <c r="AJ2756" s="218">
        <f t="shared" si="224"/>
        <v>1</v>
      </c>
      <c r="AK2756" s="229">
        <f t="shared" si="226"/>
        <v>1</v>
      </c>
    </row>
    <row r="2757" spans="1:37" s="229" customFormat="1" ht="16.5">
      <c r="B2757" s="41">
        <f t="shared" si="225"/>
        <v>2755</v>
      </c>
      <c r="C2757" s="642" t="s">
        <v>5456</v>
      </c>
      <c r="D2757" s="627" t="s">
        <v>9138</v>
      </c>
      <c r="E2757" s="159"/>
      <c r="F2757" s="159" t="s">
        <v>947</v>
      </c>
      <c r="G2757" s="643" t="s">
        <v>9139</v>
      </c>
      <c r="H2757" s="643" t="s">
        <v>949</v>
      </c>
      <c r="I2757" s="643" t="s">
        <v>949</v>
      </c>
      <c r="J2757" s="643" t="s">
        <v>949</v>
      </c>
      <c r="K2757" s="643" t="s">
        <v>949</v>
      </c>
      <c r="L2757" s="643" t="s">
        <v>949</v>
      </c>
      <c r="M2757" s="643" t="s">
        <v>949</v>
      </c>
      <c r="N2757" s="644" t="s">
        <v>949</v>
      </c>
      <c r="O2757" s="644" t="s">
        <v>949</v>
      </c>
      <c r="P2757" s="644" t="s">
        <v>949</v>
      </c>
      <c r="Q2757" s="644" t="s">
        <v>949</v>
      </c>
      <c r="R2757" s="644" t="s">
        <v>949</v>
      </c>
      <c r="S2757" s="615"/>
      <c r="X2757" s="84"/>
      <c r="AE2757" s="615"/>
      <c r="AF2757" s="615"/>
      <c r="AG2757" s="615"/>
      <c r="AH2757" s="615"/>
      <c r="AJ2757" s="645">
        <f t="shared" si="224"/>
        <v>1</v>
      </c>
      <c r="AK2757" s="84">
        <f t="shared" si="226"/>
        <v>1</v>
      </c>
    </row>
    <row r="2758" spans="1:37" s="229" customFormat="1" ht="16.5">
      <c r="B2758" s="41">
        <f t="shared" si="225"/>
        <v>2756</v>
      </c>
      <c r="C2758" s="210" t="s">
        <v>5456</v>
      </c>
      <c r="D2758" s="248" t="s">
        <v>9140</v>
      </c>
      <c r="E2758" s="158"/>
      <c r="F2758" s="158" t="s">
        <v>947</v>
      </c>
      <c r="G2758" s="300" t="s">
        <v>9139</v>
      </c>
      <c r="H2758" s="300" t="s">
        <v>949</v>
      </c>
      <c r="I2758" s="300" t="s">
        <v>949</v>
      </c>
      <c r="J2758" s="300" t="s">
        <v>949</v>
      </c>
      <c r="K2758" s="300" t="s">
        <v>949</v>
      </c>
      <c r="L2758" s="300" t="s">
        <v>949</v>
      </c>
      <c r="M2758" s="300" t="s">
        <v>949</v>
      </c>
      <c r="N2758" s="247" t="s">
        <v>949</v>
      </c>
      <c r="O2758" s="247" t="s">
        <v>949</v>
      </c>
      <c r="P2758" s="247" t="s">
        <v>949</v>
      </c>
      <c r="Q2758" s="247" t="s">
        <v>949</v>
      </c>
      <c r="R2758" s="247" t="s">
        <v>949</v>
      </c>
      <c r="T2758" s="641"/>
      <c r="AD2758" s="640"/>
      <c r="AJ2758" s="218">
        <f t="shared" si="224"/>
        <v>1</v>
      </c>
      <c r="AK2758" s="641">
        <f t="shared" si="226"/>
        <v>1</v>
      </c>
    </row>
    <row r="2759" spans="1:37" s="84" customFormat="1" ht="16.5">
      <c r="B2759" s="41">
        <f t="shared" si="225"/>
        <v>2757</v>
      </c>
      <c r="C2759" s="210" t="s">
        <v>5456</v>
      </c>
      <c r="D2759" s="248" t="s">
        <v>9141</v>
      </c>
      <c r="E2759" s="158"/>
      <c r="F2759" s="158" t="s">
        <v>947</v>
      </c>
      <c r="G2759" s="300" t="s">
        <v>9139</v>
      </c>
      <c r="H2759" s="300" t="s">
        <v>949</v>
      </c>
      <c r="I2759" s="300" t="s">
        <v>949</v>
      </c>
      <c r="J2759" s="300" t="s">
        <v>949</v>
      </c>
      <c r="K2759" s="300" t="s">
        <v>949</v>
      </c>
      <c r="L2759" s="300" t="s">
        <v>949</v>
      </c>
      <c r="M2759" s="300" t="s">
        <v>949</v>
      </c>
      <c r="N2759" s="247" t="s">
        <v>949</v>
      </c>
      <c r="O2759" s="247" t="s">
        <v>949</v>
      </c>
      <c r="P2759" s="247" t="s">
        <v>949</v>
      </c>
      <c r="Q2759" s="247" t="s">
        <v>949</v>
      </c>
      <c r="R2759" s="247" t="s">
        <v>949</v>
      </c>
      <c r="S2759" s="229"/>
      <c r="AE2759" s="229"/>
      <c r="AF2759" s="229"/>
      <c r="AG2759" s="229"/>
      <c r="AH2759" s="229"/>
      <c r="AI2759" s="229"/>
      <c r="AJ2759" s="218">
        <f t="shared" si="224"/>
        <v>1</v>
      </c>
      <c r="AK2759" s="84">
        <f t="shared" si="226"/>
        <v>1</v>
      </c>
    </row>
    <row r="2760" spans="1:37" s="84" customFormat="1" ht="16.5">
      <c r="B2760" s="41">
        <f t="shared" si="225"/>
        <v>2758</v>
      </c>
      <c r="C2760" s="210" t="s">
        <v>5456</v>
      </c>
      <c r="D2760" s="248" t="s">
        <v>9142</v>
      </c>
      <c r="E2760" s="158"/>
      <c r="F2760" s="158" t="s">
        <v>947</v>
      </c>
      <c r="G2760" s="300" t="s">
        <v>9143</v>
      </c>
      <c r="H2760" s="300" t="s">
        <v>949</v>
      </c>
      <c r="I2760" s="300" t="s">
        <v>949</v>
      </c>
      <c r="J2760" s="300" t="s">
        <v>949</v>
      </c>
      <c r="K2760" s="300" t="s">
        <v>949</v>
      </c>
      <c r="L2760" s="300" t="s">
        <v>949</v>
      </c>
      <c r="M2760" s="300" t="s">
        <v>949</v>
      </c>
      <c r="N2760" s="247" t="s">
        <v>949</v>
      </c>
      <c r="O2760" s="247" t="s">
        <v>949</v>
      </c>
      <c r="P2760" s="247" t="s">
        <v>949</v>
      </c>
      <c r="Q2760" s="247" t="s">
        <v>949</v>
      </c>
      <c r="R2760" s="247" t="s">
        <v>949</v>
      </c>
      <c r="S2760" s="229"/>
      <c r="AE2760" s="229"/>
      <c r="AF2760" s="229"/>
      <c r="AG2760" s="229"/>
      <c r="AH2760" s="229"/>
      <c r="AI2760" s="229"/>
      <c r="AJ2760" s="218">
        <f t="shared" si="224"/>
        <v>1</v>
      </c>
      <c r="AK2760" s="84">
        <f t="shared" si="226"/>
        <v>1</v>
      </c>
    </row>
    <row r="2761" spans="1:37" s="84" customFormat="1" ht="16.5">
      <c r="B2761" s="41">
        <f t="shared" si="225"/>
        <v>2759</v>
      </c>
      <c r="C2761" s="210" t="s">
        <v>5456</v>
      </c>
      <c r="D2761" s="248" t="s">
        <v>9144</v>
      </c>
      <c r="E2761" s="158"/>
      <c r="F2761" s="158" t="s">
        <v>947</v>
      </c>
      <c r="G2761" s="300" t="s">
        <v>9145</v>
      </c>
      <c r="H2761" s="300" t="s">
        <v>949</v>
      </c>
      <c r="I2761" s="300" t="s">
        <v>949</v>
      </c>
      <c r="J2761" s="300" t="s">
        <v>949</v>
      </c>
      <c r="K2761" s="300" t="s">
        <v>949</v>
      </c>
      <c r="L2761" s="300" t="s">
        <v>949</v>
      </c>
      <c r="M2761" s="300" t="s">
        <v>949</v>
      </c>
      <c r="N2761" s="247" t="s">
        <v>949</v>
      </c>
      <c r="O2761" s="247" t="s">
        <v>949</v>
      </c>
      <c r="P2761" s="247" t="s">
        <v>949</v>
      </c>
      <c r="Q2761" s="247" t="s">
        <v>949</v>
      </c>
      <c r="R2761" s="247" t="s">
        <v>949</v>
      </c>
      <c r="S2761" s="229"/>
      <c r="AE2761" s="229"/>
      <c r="AF2761" s="229"/>
      <c r="AG2761" s="229"/>
      <c r="AH2761" s="229"/>
      <c r="AI2761" s="229"/>
      <c r="AJ2761" s="218">
        <f t="shared" si="224"/>
        <v>1</v>
      </c>
      <c r="AK2761" s="84">
        <f t="shared" si="226"/>
        <v>1</v>
      </c>
    </row>
    <row r="2762" spans="1:37" s="84" customFormat="1" ht="16.5">
      <c r="A2762" s="229"/>
      <c r="B2762" s="274">
        <f t="shared" si="225"/>
        <v>2760</v>
      </c>
      <c r="C2762" s="642" t="s">
        <v>5456</v>
      </c>
      <c r="D2762" s="627" t="s">
        <v>9146</v>
      </c>
      <c r="E2762" s="159"/>
      <c r="F2762" s="159" t="s">
        <v>947</v>
      </c>
      <c r="G2762" s="643" t="s">
        <v>9147</v>
      </c>
      <c r="H2762" s="643" t="s">
        <v>949</v>
      </c>
      <c r="I2762" s="643" t="s">
        <v>949</v>
      </c>
      <c r="J2762" s="643" t="s">
        <v>949</v>
      </c>
      <c r="K2762" s="643" t="s">
        <v>949</v>
      </c>
      <c r="L2762" s="643" t="s">
        <v>949</v>
      </c>
      <c r="M2762" s="643" t="s">
        <v>949</v>
      </c>
      <c r="N2762" s="644" t="s">
        <v>949</v>
      </c>
      <c r="O2762" s="644" t="s">
        <v>949</v>
      </c>
      <c r="P2762" s="644" t="s">
        <v>949</v>
      </c>
      <c r="Q2762" s="644" t="s">
        <v>949</v>
      </c>
      <c r="R2762" s="644" t="s">
        <v>949</v>
      </c>
      <c r="S2762" s="615"/>
      <c r="T2762" s="615"/>
      <c r="U2762" s="615"/>
      <c r="V2762" s="615"/>
      <c r="W2762" s="615"/>
      <c r="X2762" s="615"/>
      <c r="Y2762" s="615"/>
      <c r="Z2762" s="615"/>
      <c r="AA2762" s="615"/>
      <c r="AB2762" s="615"/>
      <c r="AC2762" s="615"/>
      <c r="AD2762" s="615"/>
      <c r="AE2762" s="615"/>
      <c r="AF2762" s="615"/>
      <c r="AG2762" s="229"/>
      <c r="AH2762" s="229"/>
      <c r="AI2762" s="229"/>
      <c r="AJ2762" s="218">
        <f t="shared" si="224"/>
        <v>1</v>
      </c>
      <c r="AK2762" s="84">
        <f t="shared" si="226"/>
        <v>1</v>
      </c>
    </row>
    <row r="2763" spans="1:37" s="84" customFormat="1" ht="16.5">
      <c r="B2763" s="41">
        <f t="shared" si="225"/>
        <v>2761</v>
      </c>
      <c r="C2763" s="210" t="s">
        <v>6524</v>
      </c>
      <c r="D2763" s="248" t="s">
        <v>9148</v>
      </c>
      <c r="E2763" s="158"/>
      <c r="F2763" s="158" t="s">
        <v>1244</v>
      </c>
      <c r="G2763" s="300" t="s">
        <v>9149</v>
      </c>
      <c r="H2763" s="1074" t="s">
        <v>5034</v>
      </c>
      <c r="I2763" s="1074" t="s">
        <v>5034</v>
      </c>
      <c r="J2763" s="1074" t="s">
        <v>5034</v>
      </c>
      <c r="K2763" s="1074" t="s">
        <v>5034</v>
      </c>
      <c r="L2763" s="1074" t="s">
        <v>5034</v>
      </c>
      <c r="M2763" s="300"/>
      <c r="N2763" s="247"/>
      <c r="O2763" s="244"/>
      <c r="P2763" s="247" t="s">
        <v>945</v>
      </c>
      <c r="Q2763" s="247"/>
      <c r="R2763" s="300" t="s">
        <v>945</v>
      </c>
      <c r="S2763" s="229"/>
      <c r="T2763" s="229"/>
      <c r="U2763" s="229"/>
      <c r="V2763" s="229"/>
      <c r="W2763" s="229"/>
      <c r="X2763" s="229"/>
      <c r="Y2763" s="229"/>
      <c r="Z2763" s="229"/>
      <c r="AA2763" s="229"/>
      <c r="AB2763" s="229"/>
      <c r="AC2763" s="229"/>
      <c r="AD2763" s="229"/>
      <c r="AE2763" s="229"/>
      <c r="AF2763" s="229"/>
      <c r="AI2763" s="229"/>
      <c r="AJ2763" s="163">
        <f t="shared" si="224"/>
        <v>1</v>
      </c>
      <c r="AK2763" s="84">
        <f t="shared" si="226"/>
        <v>1</v>
      </c>
    </row>
    <row r="2764" spans="1:37" s="84" customFormat="1" ht="16.5">
      <c r="B2764" s="41">
        <f t="shared" si="225"/>
        <v>2762</v>
      </c>
      <c r="C2764" s="210" t="s">
        <v>6524</v>
      </c>
      <c r="D2764" s="248" t="s">
        <v>9150</v>
      </c>
      <c r="E2764" s="158"/>
      <c r="F2764" s="158" t="s">
        <v>1244</v>
      </c>
      <c r="G2764" s="300" t="s">
        <v>9151</v>
      </c>
      <c r="H2764" s="1074" t="s">
        <v>5034</v>
      </c>
      <c r="I2764" s="1074" t="s">
        <v>5034</v>
      </c>
      <c r="J2764" s="1074" t="s">
        <v>5034</v>
      </c>
      <c r="K2764" s="1074" t="s">
        <v>5034</v>
      </c>
      <c r="L2764" s="1074" t="s">
        <v>5034</v>
      </c>
      <c r="M2764" s="300"/>
      <c r="N2764" s="247"/>
      <c r="O2764" s="244"/>
      <c r="P2764" s="247" t="s">
        <v>945</v>
      </c>
      <c r="Q2764" s="247"/>
      <c r="R2764" s="300" t="s">
        <v>945</v>
      </c>
      <c r="S2764" s="229"/>
      <c r="T2764" s="229"/>
      <c r="U2764" s="229"/>
      <c r="V2764" s="229"/>
      <c r="W2764" s="229"/>
      <c r="X2764" s="229"/>
      <c r="Y2764" s="229"/>
      <c r="Z2764" s="229"/>
      <c r="AA2764" s="229"/>
      <c r="AB2764" s="229"/>
      <c r="AC2764" s="229"/>
      <c r="AD2764" s="229"/>
      <c r="AE2764" s="229"/>
      <c r="AF2764" s="229"/>
      <c r="AI2764" s="229"/>
      <c r="AJ2764" s="163">
        <f t="shared" si="224"/>
        <v>1</v>
      </c>
      <c r="AK2764" s="84">
        <f t="shared" si="226"/>
        <v>1</v>
      </c>
    </row>
    <row r="2765" spans="1:37" s="84" customFormat="1" ht="16.5">
      <c r="B2765" s="41">
        <f t="shared" si="225"/>
        <v>2763</v>
      </c>
      <c r="C2765" s="210" t="s">
        <v>6524</v>
      </c>
      <c r="D2765" s="248" t="s">
        <v>9152</v>
      </c>
      <c r="E2765" s="158"/>
      <c r="F2765" s="158" t="s">
        <v>1008</v>
      </c>
      <c r="G2765" s="300" t="s">
        <v>9153</v>
      </c>
      <c r="H2765" s="1074" t="s">
        <v>5034</v>
      </c>
      <c r="I2765" s="1074" t="s">
        <v>5034</v>
      </c>
      <c r="J2765" s="1074" t="s">
        <v>5034</v>
      </c>
      <c r="K2765" s="1074" t="s">
        <v>5034</v>
      </c>
      <c r="L2765" s="1071" t="s">
        <v>5034</v>
      </c>
      <c r="M2765" s="247"/>
      <c r="N2765" s="247"/>
      <c r="O2765" s="244"/>
      <c r="P2765" s="247"/>
      <c r="Q2765" s="247"/>
      <c r="R2765" s="247" t="s">
        <v>945</v>
      </c>
      <c r="S2765" s="229"/>
      <c r="T2765" s="229"/>
      <c r="U2765" s="229"/>
      <c r="V2765" s="229"/>
      <c r="W2765" s="229"/>
      <c r="X2765" s="229"/>
      <c r="Y2765" s="229"/>
      <c r="Z2765" s="229"/>
      <c r="AA2765" s="229"/>
      <c r="AB2765" s="229"/>
      <c r="AC2765" s="229"/>
      <c r="AD2765" s="229"/>
      <c r="AE2765" s="229"/>
      <c r="AF2765" s="229"/>
      <c r="AI2765" s="229"/>
      <c r="AJ2765" s="163">
        <f t="shared" si="224"/>
        <v>1</v>
      </c>
      <c r="AK2765" s="84">
        <f t="shared" si="226"/>
        <v>1</v>
      </c>
    </row>
    <row r="2766" spans="1:37" s="84" customFormat="1" ht="16.5">
      <c r="B2766" s="41">
        <f t="shared" si="225"/>
        <v>2764</v>
      </c>
      <c r="C2766" s="210" t="s">
        <v>6524</v>
      </c>
      <c r="D2766" s="248" t="s">
        <v>9154</v>
      </c>
      <c r="E2766" s="158"/>
      <c r="F2766" s="158" t="s">
        <v>1008</v>
      </c>
      <c r="G2766" s="300" t="s">
        <v>9155</v>
      </c>
      <c r="H2766" s="1074" t="s">
        <v>5034</v>
      </c>
      <c r="I2766" s="1074" t="s">
        <v>5034</v>
      </c>
      <c r="J2766" s="1074" t="s">
        <v>5034</v>
      </c>
      <c r="K2766" s="1074" t="s">
        <v>5034</v>
      </c>
      <c r="L2766" s="1071" t="s">
        <v>5034</v>
      </c>
      <c r="M2766" s="247"/>
      <c r="N2766" s="247"/>
      <c r="O2766" s="244"/>
      <c r="P2766" s="247"/>
      <c r="Q2766" s="247"/>
      <c r="R2766" s="247" t="s">
        <v>945</v>
      </c>
      <c r="S2766" s="229"/>
      <c r="T2766" s="229"/>
      <c r="U2766" s="229"/>
      <c r="V2766" s="229"/>
      <c r="W2766" s="229"/>
      <c r="X2766" s="229"/>
      <c r="Y2766" s="229"/>
      <c r="Z2766" s="229"/>
      <c r="AA2766" s="229"/>
      <c r="AB2766" s="229"/>
      <c r="AC2766" s="229"/>
      <c r="AD2766" s="229"/>
      <c r="AE2766" s="229"/>
      <c r="AF2766" s="229"/>
      <c r="AI2766" s="229"/>
      <c r="AJ2766" s="163">
        <f t="shared" si="224"/>
        <v>1</v>
      </c>
      <c r="AK2766" s="84">
        <f t="shared" si="226"/>
        <v>1</v>
      </c>
    </row>
    <row r="2767" spans="1:37" s="84" customFormat="1" ht="16.5">
      <c r="B2767" s="275">
        <f t="shared" si="225"/>
        <v>2765</v>
      </c>
      <c r="C2767" s="802" t="s">
        <v>5087</v>
      </c>
      <c r="D2767" s="810" t="s">
        <v>9156</v>
      </c>
      <c r="E2767" s="5"/>
      <c r="F2767" s="5" t="s">
        <v>1126</v>
      </c>
      <c r="G2767" s="824" t="s">
        <v>8830</v>
      </c>
      <c r="H2767" s="4" t="s">
        <v>949</v>
      </c>
      <c r="I2767" s="4" t="s">
        <v>949</v>
      </c>
      <c r="J2767" s="4" t="s">
        <v>949</v>
      </c>
      <c r="K2767" s="4" t="s">
        <v>949</v>
      </c>
      <c r="L2767" s="4" t="s">
        <v>949</v>
      </c>
      <c r="M2767" s="4" t="s">
        <v>949</v>
      </c>
      <c r="N2767" s="5" t="s">
        <v>949</v>
      </c>
      <c r="O2767" s="5" t="s">
        <v>949</v>
      </c>
      <c r="P2767" s="5" t="s">
        <v>949</v>
      </c>
      <c r="Q2767" s="5"/>
      <c r="R2767" s="802" t="s">
        <v>1142</v>
      </c>
      <c r="AF2767" s="84" t="s">
        <v>223</v>
      </c>
      <c r="AI2767" s="229"/>
      <c r="AJ2767" s="163">
        <f t="shared" si="224"/>
        <v>1</v>
      </c>
      <c r="AK2767" s="84">
        <f t="shared" si="226"/>
        <v>1</v>
      </c>
    </row>
    <row r="2768" spans="1:37" s="84" customFormat="1" ht="16.5">
      <c r="B2768" s="41">
        <f t="shared" si="225"/>
        <v>2766</v>
      </c>
      <c r="C2768" s="802" t="s">
        <v>5087</v>
      </c>
      <c r="D2768" s="810" t="s">
        <v>9157</v>
      </c>
      <c r="E2768" s="5"/>
      <c r="F2768" s="5" t="s">
        <v>1008</v>
      </c>
      <c r="G2768" s="824" t="s">
        <v>8836</v>
      </c>
      <c r="H2768" s="4">
        <v>597664.43999999994</v>
      </c>
      <c r="I2768" s="4">
        <v>2.5</v>
      </c>
      <c r="J2768" s="5">
        <v>1.04</v>
      </c>
      <c r="K2768" s="4" t="s">
        <v>949</v>
      </c>
      <c r="L2768" s="5" t="s">
        <v>7628</v>
      </c>
      <c r="M2768" s="5" t="s">
        <v>9072</v>
      </c>
      <c r="N2768" s="158" t="s">
        <v>1148</v>
      </c>
      <c r="O2768" s="158" t="s">
        <v>1149</v>
      </c>
      <c r="P2768" s="106" t="s">
        <v>1132</v>
      </c>
      <c r="Q2768" s="106" t="s">
        <v>1150</v>
      </c>
      <c r="R2768" s="810" t="s">
        <v>1142</v>
      </c>
      <c r="AF2768" s="84" t="s">
        <v>223</v>
      </c>
      <c r="AI2768" s="229"/>
      <c r="AJ2768" s="163">
        <f t="shared" si="224"/>
        <v>1</v>
      </c>
      <c r="AK2768" s="84">
        <f t="shared" si="226"/>
        <v>1</v>
      </c>
    </row>
    <row r="2769" spans="2:37" s="84" customFormat="1" ht="16.5">
      <c r="B2769" s="41">
        <f t="shared" si="225"/>
        <v>2767</v>
      </c>
      <c r="C2769" s="802" t="s">
        <v>5087</v>
      </c>
      <c r="D2769" s="809" t="s">
        <v>9158</v>
      </c>
      <c r="E2769" s="5"/>
      <c r="F2769" s="5" t="s">
        <v>947</v>
      </c>
      <c r="G2769" s="823" t="s">
        <v>8926</v>
      </c>
      <c r="H2769" s="562" t="s">
        <v>949</v>
      </c>
      <c r="I2769" s="562" t="s">
        <v>949</v>
      </c>
      <c r="J2769" s="562" t="s">
        <v>949</v>
      </c>
      <c r="K2769" s="562" t="s">
        <v>949</v>
      </c>
      <c r="L2769" s="562" t="s">
        <v>949</v>
      </c>
      <c r="M2769" s="562" t="s">
        <v>949</v>
      </c>
      <c r="N2769" s="832" t="s">
        <v>949</v>
      </c>
      <c r="O2769" s="832" t="s">
        <v>949</v>
      </c>
      <c r="P2769" s="832" t="s">
        <v>949</v>
      </c>
      <c r="Q2769" s="832" t="s">
        <v>949</v>
      </c>
      <c r="R2769" s="836" t="s">
        <v>949</v>
      </c>
      <c r="AF2769" s="84" t="s">
        <v>223</v>
      </c>
      <c r="AI2769" s="229"/>
      <c r="AJ2769" s="163">
        <f t="shared" si="224"/>
        <v>1</v>
      </c>
      <c r="AK2769" s="84">
        <f t="shared" si="226"/>
        <v>1</v>
      </c>
    </row>
    <row r="2770" spans="2:37" s="84" customFormat="1" ht="16.5">
      <c r="B2770" s="41">
        <f t="shared" si="225"/>
        <v>2768</v>
      </c>
      <c r="C2770" s="802" t="s">
        <v>5087</v>
      </c>
      <c r="D2770" s="809" t="s">
        <v>9159</v>
      </c>
      <c r="E2770" s="5"/>
      <c r="F2770" s="5" t="s">
        <v>947</v>
      </c>
      <c r="G2770" s="823" t="s">
        <v>8843</v>
      </c>
      <c r="H2770" s="562" t="s">
        <v>949</v>
      </c>
      <c r="I2770" s="562" t="s">
        <v>949</v>
      </c>
      <c r="J2770" s="562" t="s">
        <v>949</v>
      </c>
      <c r="K2770" s="562" t="s">
        <v>949</v>
      </c>
      <c r="L2770" s="562" t="s">
        <v>949</v>
      </c>
      <c r="M2770" s="562" t="s">
        <v>949</v>
      </c>
      <c r="N2770" s="832" t="s">
        <v>949</v>
      </c>
      <c r="O2770" s="832" t="s">
        <v>949</v>
      </c>
      <c r="P2770" s="832" t="s">
        <v>949</v>
      </c>
      <c r="Q2770" s="832" t="s">
        <v>949</v>
      </c>
      <c r="R2770" s="836" t="s">
        <v>949</v>
      </c>
      <c r="AF2770" s="84" t="s">
        <v>223</v>
      </c>
      <c r="AI2770" s="229"/>
      <c r="AJ2770" s="163">
        <f t="shared" si="224"/>
        <v>1</v>
      </c>
      <c r="AK2770" s="84">
        <f t="shared" si="226"/>
        <v>1</v>
      </c>
    </row>
    <row r="2771" spans="2:37" s="84" customFormat="1" ht="16.5">
      <c r="B2771" s="41">
        <f t="shared" si="225"/>
        <v>2769</v>
      </c>
      <c r="C2771" s="802" t="s">
        <v>5456</v>
      </c>
      <c r="D2771" s="810" t="s">
        <v>9160</v>
      </c>
      <c r="E2771" s="5"/>
      <c r="F2771" s="5" t="s">
        <v>1244</v>
      </c>
      <c r="G2771" s="824" t="s">
        <v>9161</v>
      </c>
      <c r="H2771" s="4">
        <v>98595.96</v>
      </c>
      <c r="I2771" s="4" t="s">
        <v>949</v>
      </c>
      <c r="J2771" s="4" t="s">
        <v>949</v>
      </c>
      <c r="K2771" s="4" t="s">
        <v>949</v>
      </c>
      <c r="L2771" s="4" t="s">
        <v>8880</v>
      </c>
      <c r="M2771" s="4" t="s">
        <v>949</v>
      </c>
      <c r="N2771" s="5" t="s">
        <v>949</v>
      </c>
      <c r="O2771" s="5" t="s">
        <v>949</v>
      </c>
      <c r="P2771" s="5" t="s">
        <v>949</v>
      </c>
      <c r="Q2771" s="5"/>
      <c r="R2771" s="810" t="s">
        <v>1334</v>
      </c>
      <c r="AI2771" s="229"/>
      <c r="AJ2771" s="163">
        <f t="shared" si="224"/>
        <v>1</v>
      </c>
      <c r="AK2771" s="84">
        <f t="shared" si="226"/>
        <v>1</v>
      </c>
    </row>
    <row r="2772" spans="2:37" s="84" customFormat="1" ht="16.5">
      <c r="B2772" s="41">
        <f t="shared" si="225"/>
        <v>2770</v>
      </c>
      <c r="C2772" s="802" t="s">
        <v>5456</v>
      </c>
      <c r="D2772" s="809" t="s">
        <v>9162</v>
      </c>
      <c r="E2772" s="5"/>
      <c r="F2772" s="5" t="s">
        <v>947</v>
      </c>
      <c r="G2772" s="823" t="s">
        <v>8899</v>
      </c>
      <c r="H2772" s="562" t="s">
        <v>949</v>
      </c>
      <c r="I2772" s="562" t="s">
        <v>949</v>
      </c>
      <c r="J2772" s="562" t="s">
        <v>949</v>
      </c>
      <c r="K2772" s="562" t="s">
        <v>949</v>
      </c>
      <c r="L2772" s="562" t="s">
        <v>949</v>
      </c>
      <c r="M2772" s="562" t="s">
        <v>949</v>
      </c>
      <c r="N2772" s="832" t="s">
        <v>949</v>
      </c>
      <c r="O2772" s="832" t="s">
        <v>949</v>
      </c>
      <c r="P2772" s="832" t="s">
        <v>949</v>
      </c>
      <c r="Q2772" s="832" t="s">
        <v>949</v>
      </c>
      <c r="R2772" s="835" t="s">
        <v>949</v>
      </c>
      <c r="AI2772" s="229"/>
      <c r="AJ2772" s="163">
        <f t="shared" si="224"/>
        <v>1</v>
      </c>
      <c r="AK2772" s="84">
        <f t="shared" si="226"/>
        <v>1</v>
      </c>
    </row>
    <row r="2773" spans="2:37" s="84" customFormat="1" ht="16.5">
      <c r="B2773" s="41">
        <f t="shared" si="225"/>
        <v>2771</v>
      </c>
      <c r="C2773" s="802" t="s">
        <v>5456</v>
      </c>
      <c r="D2773" s="809" t="s">
        <v>9163</v>
      </c>
      <c r="E2773" s="5"/>
      <c r="F2773" s="5" t="s">
        <v>947</v>
      </c>
      <c r="G2773" s="823" t="s">
        <v>9164</v>
      </c>
      <c r="H2773" s="562" t="s">
        <v>949</v>
      </c>
      <c r="I2773" s="562" t="s">
        <v>949</v>
      </c>
      <c r="J2773" s="562" t="s">
        <v>949</v>
      </c>
      <c r="K2773" s="562" t="s">
        <v>949</v>
      </c>
      <c r="L2773" s="562" t="s">
        <v>949</v>
      </c>
      <c r="M2773" s="562" t="s">
        <v>949</v>
      </c>
      <c r="N2773" s="832" t="s">
        <v>949</v>
      </c>
      <c r="O2773" s="832" t="s">
        <v>949</v>
      </c>
      <c r="P2773" s="832" t="s">
        <v>949</v>
      </c>
      <c r="Q2773" s="832" t="s">
        <v>949</v>
      </c>
      <c r="R2773" s="835" t="s">
        <v>949</v>
      </c>
      <c r="AI2773" s="229"/>
      <c r="AJ2773" s="163">
        <f t="shared" si="224"/>
        <v>1</v>
      </c>
      <c r="AK2773" s="84">
        <f t="shared" si="226"/>
        <v>1</v>
      </c>
    </row>
    <row r="2774" spans="2:37" s="84" customFormat="1" ht="16.5">
      <c r="B2774" s="41">
        <f t="shared" si="225"/>
        <v>2772</v>
      </c>
      <c r="C2774" s="802" t="s">
        <v>5087</v>
      </c>
      <c r="D2774" s="809" t="s">
        <v>9165</v>
      </c>
      <c r="E2774" s="5"/>
      <c r="F2774" s="5" t="s">
        <v>947</v>
      </c>
      <c r="G2774" s="823" t="s">
        <v>9021</v>
      </c>
      <c r="H2774" s="562" t="s">
        <v>949</v>
      </c>
      <c r="I2774" s="562" t="s">
        <v>949</v>
      </c>
      <c r="J2774" s="562" t="s">
        <v>949</v>
      </c>
      <c r="K2774" s="562" t="s">
        <v>949</v>
      </c>
      <c r="L2774" s="562" t="s">
        <v>949</v>
      </c>
      <c r="M2774" s="562" t="s">
        <v>949</v>
      </c>
      <c r="N2774" s="832" t="s">
        <v>949</v>
      </c>
      <c r="O2774" s="832" t="s">
        <v>949</v>
      </c>
      <c r="P2774" s="832" t="s">
        <v>949</v>
      </c>
      <c r="Q2774" s="832" t="s">
        <v>949</v>
      </c>
      <c r="R2774" s="836" t="s">
        <v>949</v>
      </c>
      <c r="AF2774" s="84" t="s">
        <v>223</v>
      </c>
      <c r="AI2774" s="229"/>
      <c r="AJ2774" s="163">
        <f t="shared" si="224"/>
        <v>1</v>
      </c>
      <c r="AK2774" s="84">
        <f t="shared" si="226"/>
        <v>1</v>
      </c>
    </row>
    <row r="2775" spans="2:37" s="84" customFormat="1" ht="16.5">
      <c r="B2775" s="41">
        <f t="shared" si="225"/>
        <v>2773</v>
      </c>
      <c r="C2775" s="802" t="s">
        <v>986</v>
      </c>
      <c r="D2775" s="809" t="s">
        <v>9166</v>
      </c>
      <c r="E2775" s="5"/>
      <c r="F2775" s="5" t="s">
        <v>947</v>
      </c>
      <c r="G2775" s="823" t="s">
        <v>9017</v>
      </c>
      <c r="H2775" s="562" t="s">
        <v>949</v>
      </c>
      <c r="I2775" s="562" t="s">
        <v>949</v>
      </c>
      <c r="J2775" s="562" t="s">
        <v>949</v>
      </c>
      <c r="K2775" s="562" t="s">
        <v>949</v>
      </c>
      <c r="L2775" s="562" t="s">
        <v>949</v>
      </c>
      <c r="M2775" s="562" t="s">
        <v>949</v>
      </c>
      <c r="N2775" s="832" t="s">
        <v>949</v>
      </c>
      <c r="O2775" s="832" t="s">
        <v>949</v>
      </c>
      <c r="P2775" s="832" t="s">
        <v>949</v>
      </c>
      <c r="Q2775" s="832" t="s">
        <v>949</v>
      </c>
      <c r="R2775" s="836" t="s">
        <v>949</v>
      </c>
      <c r="AI2775" s="229"/>
      <c r="AJ2775" s="163">
        <f t="shared" si="224"/>
        <v>1</v>
      </c>
      <c r="AK2775" s="84">
        <f t="shared" si="226"/>
        <v>1</v>
      </c>
    </row>
    <row r="2776" spans="2:37" s="84" customFormat="1" ht="16.5">
      <c r="B2776" s="41">
        <f t="shared" si="225"/>
        <v>2774</v>
      </c>
      <c r="C2776" s="802" t="s">
        <v>1142</v>
      </c>
      <c r="D2776" s="809" t="s">
        <v>9167</v>
      </c>
      <c r="E2776" s="5"/>
      <c r="F2776" s="5" t="s">
        <v>947</v>
      </c>
      <c r="G2776" s="823" t="s">
        <v>9019</v>
      </c>
      <c r="H2776" s="562" t="s">
        <v>949</v>
      </c>
      <c r="I2776" s="562" t="s">
        <v>949</v>
      </c>
      <c r="J2776" s="562" t="s">
        <v>949</v>
      </c>
      <c r="K2776" s="562" t="s">
        <v>949</v>
      </c>
      <c r="L2776" s="562" t="s">
        <v>949</v>
      </c>
      <c r="M2776" s="562" t="s">
        <v>949</v>
      </c>
      <c r="N2776" s="832" t="s">
        <v>949</v>
      </c>
      <c r="O2776" s="832" t="s">
        <v>949</v>
      </c>
      <c r="P2776" s="832" t="s">
        <v>949</v>
      </c>
      <c r="Q2776" s="832" t="s">
        <v>949</v>
      </c>
      <c r="R2776" s="836" t="s">
        <v>949</v>
      </c>
      <c r="AI2776" s="229"/>
      <c r="AJ2776" s="163">
        <f t="shared" si="224"/>
        <v>1</v>
      </c>
      <c r="AK2776" s="84">
        <f t="shared" si="226"/>
        <v>1</v>
      </c>
    </row>
    <row r="2777" spans="2:37" s="84" customFormat="1" ht="16.5">
      <c r="B2777" s="41">
        <f t="shared" si="225"/>
        <v>2775</v>
      </c>
      <c r="C2777" s="802" t="s">
        <v>805</v>
      </c>
      <c r="D2777" s="809" t="s">
        <v>9168</v>
      </c>
      <c r="E2777" s="5"/>
      <c r="F2777" s="5" t="s">
        <v>947</v>
      </c>
      <c r="G2777" s="823" t="s">
        <v>8928</v>
      </c>
      <c r="H2777" s="562" t="s">
        <v>949</v>
      </c>
      <c r="I2777" s="562" t="s">
        <v>949</v>
      </c>
      <c r="J2777" s="562" t="s">
        <v>949</v>
      </c>
      <c r="K2777" s="562" t="s">
        <v>949</v>
      </c>
      <c r="L2777" s="562" t="s">
        <v>949</v>
      </c>
      <c r="M2777" s="562" t="s">
        <v>949</v>
      </c>
      <c r="N2777" s="832" t="s">
        <v>949</v>
      </c>
      <c r="O2777" s="832" t="s">
        <v>949</v>
      </c>
      <c r="P2777" s="832" t="s">
        <v>949</v>
      </c>
      <c r="Q2777" s="832" t="s">
        <v>949</v>
      </c>
      <c r="R2777" s="836" t="s">
        <v>949</v>
      </c>
      <c r="AF2777" s="84" t="s">
        <v>226</v>
      </c>
      <c r="AI2777" s="229"/>
      <c r="AJ2777" s="163">
        <f t="shared" si="224"/>
        <v>1</v>
      </c>
      <c r="AK2777" s="84">
        <f t="shared" si="226"/>
        <v>1</v>
      </c>
    </row>
    <row r="2778" spans="2:37" s="84" customFormat="1" ht="16.5">
      <c r="B2778" s="41">
        <f t="shared" si="225"/>
        <v>2776</v>
      </c>
      <c r="C2778" s="802" t="s">
        <v>5456</v>
      </c>
      <c r="D2778" s="810" t="s">
        <v>9169</v>
      </c>
      <c r="E2778" s="5"/>
      <c r="F2778" s="5" t="s">
        <v>1244</v>
      </c>
      <c r="G2778" s="824" t="s">
        <v>9170</v>
      </c>
      <c r="H2778" s="4">
        <v>98595.96</v>
      </c>
      <c r="I2778" s="4" t="s">
        <v>949</v>
      </c>
      <c r="J2778" s="4" t="s">
        <v>949</v>
      </c>
      <c r="K2778" s="4" t="s">
        <v>949</v>
      </c>
      <c r="L2778" s="4" t="s">
        <v>8880</v>
      </c>
      <c r="M2778" s="4" t="s">
        <v>949</v>
      </c>
      <c r="N2778" s="5" t="s">
        <v>949</v>
      </c>
      <c r="O2778" s="5" t="s">
        <v>949</v>
      </c>
      <c r="P2778" s="5" t="s">
        <v>949</v>
      </c>
      <c r="Q2778" s="5"/>
      <c r="R2778" s="810" t="s">
        <v>1334</v>
      </c>
      <c r="AI2778" s="229"/>
      <c r="AJ2778" s="163">
        <f t="shared" si="224"/>
        <v>1</v>
      </c>
      <c r="AK2778" s="84">
        <f t="shared" si="226"/>
        <v>1</v>
      </c>
    </row>
    <row r="2779" spans="2:37" s="84" customFormat="1" ht="16.5">
      <c r="B2779" s="41">
        <f t="shared" si="225"/>
        <v>2777</v>
      </c>
      <c r="C2779" s="802" t="s">
        <v>5456</v>
      </c>
      <c r="D2779" s="810" t="s">
        <v>9171</v>
      </c>
      <c r="E2779" s="5"/>
      <c r="F2779" s="5" t="s">
        <v>1244</v>
      </c>
      <c r="G2779" s="824" t="s">
        <v>9172</v>
      </c>
      <c r="H2779" s="4">
        <v>98595.96</v>
      </c>
      <c r="I2779" s="4" t="s">
        <v>949</v>
      </c>
      <c r="J2779" s="4" t="s">
        <v>949</v>
      </c>
      <c r="K2779" s="4" t="s">
        <v>949</v>
      </c>
      <c r="L2779" s="4" t="s">
        <v>8880</v>
      </c>
      <c r="M2779" s="4" t="s">
        <v>949</v>
      </c>
      <c r="N2779" s="5" t="s">
        <v>949</v>
      </c>
      <c r="O2779" s="5" t="s">
        <v>949</v>
      </c>
      <c r="P2779" s="5" t="s">
        <v>949</v>
      </c>
      <c r="Q2779" s="5"/>
      <c r="R2779" s="810" t="s">
        <v>1334</v>
      </c>
      <c r="AI2779" s="229"/>
      <c r="AJ2779" s="163">
        <f t="shared" si="224"/>
        <v>1</v>
      </c>
      <c r="AK2779" s="84">
        <f t="shared" si="226"/>
        <v>1</v>
      </c>
    </row>
    <row r="2780" spans="2:37" s="84" customFormat="1" ht="16.5">
      <c r="B2780" s="41">
        <f t="shared" si="225"/>
        <v>2778</v>
      </c>
      <c r="C2780" s="802" t="s">
        <v>5456</v>
      </c>
      <c r="D2780" s="810" t="s">
        <v>9173</v>
      </c>
      <c r="E2780" s="5"/>
      <c r="F2780" s="5" t="s">
        <v>1244</v>
      </c>
      <c r="G2780" s="824" t="s">
        <v>9174</v>
      </c>
      <c r="H2780" s="4">
        <v>98595.96</v>
      </c>
      <c r="I2780" s="4" t="s">
        <v>949</v>
      </c>
      <c r="J2780" s="4" t="s">
        <v>949</v>
      </c>
      <c r="K2780" s="4" t="s">
        <v>949</v>
      </c>
      <c r="L2780" s="4" t="s">
        <v>8880</v>
      </c>
      <c r="M2780" s="4" t="s">
        <v>949</v>
      </c>
      <c r="N2780" s="5" t="s">
        <v>949</v>
      </c>
      <c r="O2780" s="5" t="s">
        <v>949</v>
      </c>
      <c r="P2780" s="5" t="s">
        <v>949</v>
      </c>
      <c r="Q2780" s="5"/>
      <c r="R2780" s="810" t="s">
        <v>1334</v>
      </c>
      <c r="AI2780" s="229"/>
      <c r="AJ2780" s="163">
        <f t="shared" si="224"/>
        <v>1</v>
      </c>
      <c r="AK2780" s="84">
        <f t="shared" si="226"/>
        <v>1</v>
      </c>
    </row>
    <row r="2781" spans="2:37" s="84" customFormat="1" ht="16.5">
      <c r="B2781" s="41">
        <f t="shared" si="225"/>
        <v>2779</v>
      </c>
      <c r="C2781" s="802" t="s">
        <v>5456</v>
      </c>
      <c r="D2781" s="810" t="s">
        <v>9175</v>
      </c>
      <c r="E2781" s="5"/>
      <c r="F2781" s="5" t="s">
        <v>1244</v>
      </c>
      <c r="G2781" s="824" t="s">
        <v>9176</v>
      </c>
      <c r="H2781" s="4">
        <v>98595.96</v>
      </c>
      <c r="I2781" s="4" t="s">
        <v>949</v>
      </c>
      <c r="J2781" s="4" t="s">
        <v>949</v>
      </c>
      <c r="K2781" s="4" t="s">
        <v>949</v>
      </c>
      <c r="L2781" s="4" t="s">
        <v>8880</v>
      </c>
      <c r="M2781" s="4" t="s">
        <v>949</v>
      </c>
      <c r="N2781" s="5" t="s">
        <v>949</v>
      </c>
      <c r="O2781" s="5" t="s">
        <v>949</v>
      </c>
      <c r="P2781" s="5" t="s">
        <v>949</v>
      </c>
      <c r="Q2781" s="5"/>
      <c r="R2781" s="810" t="s">
        <v>1334</v>
      </c>
      <c r="AI2781" s="229"/>
      <c r="AJ2781" s="163">
        <f t="shared" si="224"/>
        <v>1</v>
      </c>
      <c r="AK2781" s="84">
        <f t="shared" si="226"/>
        <v>1</v>
      </c>
    </row>
    <row r="2782" spans="2:37" s="84" customFormat="1" ht="16.5">
      <c r="B2782" s="41">
        <f t="shared" si="225"/>
        <v>2780</v>
      </c>
      <c r="C2782" s="802" t="s">
        <v>5456</v>
      </c>
      <c r="D2782" s="810" t="s">
        <v>9177</v>
      </c>
      <c r="E2782" s="5"/>
      <c r="F2782" s="5" t="s">
        <v>1244</v>
      </c>
      <c r="G2782" s="824" t="s">
        <v>9178</v>
      </c>
      <c r="H2782" s="4">
        <v>60019.56</v>
      </c>
      <c r="I2782" s="4" t="s">
        <v>949</v>
      </c>
      <c r="J2782" s="4" t="s">
        <v>949</v>
      </c>
      <c r="K2782" s="4" t="s">
        <v>949</v>
      </c>
      <c r="L2782" s="4" t="s">
        <v>1333</v>
      </c>
      <c r="M2782" s="4" t="s">
        <v>949</v>
      </c>
      <c r="N2782" s="5" t="s">
        <v>949</v>
      </c>
      <c r="O2782" s="5" t="s">
        <v>949</v>
      </c>
      <c r="P2782" s="5" t="s">
        <v>949</v>
      </c>
      <c r="Q2782" s="5"/>
      <c r="R2782" s="810" t="s">
        <v>1334</v>
      </c>
      <c r="AI2782" s="229"/>
      <c r="AJ2782" s="163">
        <f t="shared" si="224"/>
        <v>1</v>
      </c>
      <c r="AK2782" s="84">
        <f t="shared" si="226"/>
        <v>1</v>
      </c>
    </row>
    <row r="2783" spans="2:37" s="84" customFormat="1" ht="16.5">
      <c r="B2783" s="41">
        <f t="shared" si="225"/>
        <v>2781</v>
      </c>
      <c r="C2783" s="802" t="s">
        <v>5456</v>
      </c>
      <c r="D2783" s="809" t="s">
        <v>9179</v>
      </c>
      <c r="E2783" s="5"/>
      <c r="F2783" s="5" t="s">
        <v>947</v>
      </c>
      <c r="G2783" s="823" t="s">
        <v>8899</v>
      </c>
      <c r="H2783" s="562" t="s">
        <v>949</v>
      </c>
      <c r="I2783" s="562" t="s">
        <v>949</v>
      </c>
      <c r="J2783" s="562" t="s">
        <v>949</v>
      </c>
      <c r="K2783" s="562" t="s">
        <v>949</v>
      </c>
      <c r="L2783" s="562" t="s">
        <v>949</v>
      </c>
      <c r="M2783" s="562" t="s">
        <v>949</v>
      </c>
      <c r="N2783" s="832" t="s">
        <v>949</v>
      </c>
      <c r="O2783" s="832" t="s">
        <v>949</v>
      </c>
      <c r="P2783" s="832" t="s">
        <v>949</v>
      </c>
      <c r="Q2783" s="832" t="s">
        <v>949</v>
      </c>
      <c r="R2783" s="835" t="s">
        <v>949</v>
      </c>
      <c r="AI2783" s="229"/>
      <c r="AJ2783" s="163">
        <f t="shared" si="224"/>
        <v>1</v>
      </c>
      <c r="AK2783" s="84">
        <f t="shared" si="226"/>
        <v>1</v>
      </c>
    </row>
    <row r="2784" spans="2:37" s="84" customFormat="1" ht="16.5">
      <c r="B2784" s="41">
        <f t="shared" si="225"/>
        <v>2782</v>
      </c>
      <c r="C2784" s="802" t="s">
        <v>5456</v>
      </c>
      <c r="D2784" s="809" t="s">
        <v>9180</v>
      </c>
      <c r="E2784" s="5"/>
      <c r="F2784" s="5" t="s">
        <v>947</v>
      </c>
      <c r="G2784" s="823" t="s">
        <v>9181</v>
      </c>
      <c r="H2784" s="562" t="s">
        <v>949</v>
      </c>
      <c r="I2784" s="562" t="s">
        <v>949</v>
      </c>
      <c r="J2784" s="562" t="s">
        <v>949</v>
      </c>
      <c r="K2784" s="562" t="s">
        <v>949</v>
      </c>
      <c r="L2784" s="562" t="s">
        <v>949</v>
      </c>
      <c r="M2784" s="562" t="s">
        <v>949</v>
      </c>
      <c r="N2784" s="832" t="s">
        <v>949</v>
      </c>
      <c r="O2784" s="832" t="s">
        <v>949</v>
      </c>
      <c r="P2784" s="832" t="s">
        <v>949</v>
      </c>
      <c r="Q2784" s="832" t="s">
        <v>949</v>
      </c>
      <c r="R2784" s="835" t="s">
        <v>949</v>
      </c>
      <c r="AI2784" s="229"/>
      <c r="AJ2784" s="163">
        <f t="shared" si="224"/>
        <v>1</v>
      </c>
      <c r="AK2784" s="84">
        <f t="shared" si="226"/>
        <v>1</v>
      </c>
    </row>
    <row r="2785" spans="1:37" s="84" customFormat="1" ht="16.5">
      <c r="B2785" s="41">
        <f t="shared" si="225"/>
        <v>2783</v>
      </c>
      <c r="C2785" s="802" t="s">
        <v>986</v>
      </c>
      <c r="D2785" s="809" t="s">
        <v>9182</v>
      </c>
      <c r="E2785" s="5"/>
      <c r="F2785" s="5" t="s">
        <v>947</v>
      </c>
      <c r="G2785" s="823" t="s">
        <v>9017</v>
      </c>
      <c r="H2785" s="562" t="s">
        <v>949</v>
      </c>
      <c r="I2785" s="562" t="s">
        <v>949</v>
      </c>
      <c r="J2785" s="562" t="s">
        <v>949</v>
      </c>
      <c r="K2785" s="562" t="s">
        <v>949</v>
      </c>
      <c r="L2785" s="562" t="s">
        <v>949</v>
      </c>
      <c r="M2785" s="562" t="s">
        <v>949</v>
      </c>
      <c r="N2785" s="832" t="s">
        <v>949</v>
      </c>
      <c r="O2785" s="832" t="s">
        <v>949</v>
      </c>
      <c r="P2785" s="832" t="s">
        <v>949</v>
      </c>
      <c r="Q2785" s="832" t="s">
        <v>949</v>
      </c>
      <c r="R2785" s="836" t="s">
        <v>949</v>
      </c>
      <c r="AI2785" s="229"/>
      <c r="AJ2785" s="163">
        <f t="shared" si="224"/>
        <v>1</v>
      </c>
      <c r="AK2785" s="84">
        <f t="shared" si="226"/>
        <v>1</v>
      </c>
    </row>
    <row r="2786" spans="1:37" s="84" customFormat="1" ht="16.5">
      <c r="B2786" s="41">
        <f t="shared" si="225"/>
        <v>2784</v>
      </c>
      <c r="C2786" s="802" t="s">
        <v>1142</v>
      </c>
      <c r="D2786" s="809" t="s">
        <v>9183</v>
      </c>
      <c r="E2786" s="5"/>
      <c r="F2786" s="5" t="s">
        <v>947</v>
      </c>
      <c r="G2786" s="823" t="s">
        <v>9019</v>
      </c>
      <c r="H2786" s="562" t="s">
        <v>949</v>
      </c>
      <c r="I2786" s="562" t="s">
        <v>949</v>
      </c>
      <c r="J2786" s="562" t="s">
        <v>949</v>
      </c>
      <c r="K2786" s="562" t="s">
        <v>949</v>
      </c>
      <c r="L2786" s="562" t="s">
        <v>949</v>
      </c>
      <c r="M2786" s="562" t="s">
        <v>949</v>
      </c>
      <c r="N2786" s="832" t="s">
        <v>949</v>
      </c>
      <c r="O2786" s="832" t="s">
        <v>949</v>
      </c>
      <c r="P2786" s="832" t="s">
        <v>949</v>
      </c>
      <c r="Q2786" s="832" t="s">
        <v>949</v>
      </c>
      <c r="R2786" s="836" t="s">
        <v>949</v>
      </c>
      <c r="AI2786" s="229"/>
      <c r="AJ2786" s="163">
        <f t="shared" ref="AJ2786:AJ2849" si="227">COUNTIFS(D:D,D2786)</f>
        <v>1</v>
      </c>
      <c r="AK2786" s="84">
        <f t="shared" si="226"/>
        <v>1</v>
      </c>
    </row>
    <row r="2787" spans="1:37" s="84" customFormat="1" ht="16.5">
      <c r="B2787" s="41">
        <f t="shared" si="225"/>
        <v>2785</v>
      </c>
      <c r="C2787" s="802" t="s">
        <v>5087</v>
      </c>
      <c r="D2787" s="809" t="s">
        <v>9184</v>
      </c>
      <c r="E2787" s="5"/>
      <c r="F2787" s="5" t="s">
        <v>947</v>
      </c>
      <c r="G2787" s="823" t="s">
        <v>9021</v>
      </c>
      <c r="H2787" s="562" t="s">
        <v>949</v>
      </c>
      <c r="I2787" s="562" t="s">
        <v>949</v>
      </c>
      <c r="J2787" s="562" t="s">
        <v>949</v>
      </c>
      <c r="K2787" s="562" t="s">
        <v>949</v>
      </c>
      <c r="L2787" s="562" t="s">
        <v>949</v>
      </c>
      <c r="M2787" s="562" t="s">
        <v>949</v>
      </c>
      <c r="N2787" s="832" t="s">
        <v>949</v>
      </c>
      <c r="O2787" s="832" t="s">
        <v>949</v>
      </c>
      <c r="P2787" s="832" t="s">
        <v>949</v>
      </c>
      <c r="Q2787" s="832" t="s">
        <v>949</v>
      </c>
      <c r="R2787" s="836" t="s">
        <v>949</v>
      </c>
      <c r="AF2787" s="84" t="s">
        <v>223</v>
      </c>
      <c r="AI2787" s="229"/>
      <c r="AJ2787" s="163">
        <f t="shared" si="227"/>
        <v>1</v>
      </c>
      <c r="AK2787" s="84">
        <f t="shared" si="226"/>
        <v>1</v>
      </c>
    </row>
    <row r="2788" spans="1:37" s="84" customFormat="1" ht="16.5">
      <c r="B2788" s="41">
        <f t="shared" si="225"/>
        <v>2786</v>
      </c>
      <c r="C2788" s="802" t="s">
        <v>5456</v>
      </c>
      <c r="D2788" s="297" t="s">
        <v>9185</v>
      </c>
      <c r="E2788" s="5"/>
      <c r="F2788" s="5" t="s">
        <v>1244</v>
      </c>
      <c r="G2788" s="824" t="s">
        <v>9186</v>
      </c>
      <c r="H2788" s="4">
        <v>98595.96</v>
      </c>
      <c r="I2788" s="4" t="s">
        <v>949</v>
      </c>
      <c r="J2788" s="4" t="s">
        <v>949</v>
      </c>
      <c r="K2788" s="4" t="s">
        <v>949</v>
      </c>
      <c r="L2788" s="4" t="s">
        <v>8880</v>
      </c>
      <c r="M2788" s="4" t="s">
        <v>949</v>
      </c>
      <c r="N2788" s="5" t="s">
        <v>949</v>
      </c>
      <c r="O2788" s="5" t="s">
        <v>949</v>
      </c>
      <c r="P2788" s="5" t="s">
        <v>949</v>
      </c>
      <c r="Q2788" s="5"/>
      <c r="R2788" s="810" t="s">
        <v>1334</v>
      </c>
      <c r="AI2788" s="229"/>
      <c r="AJ2788" s="163">
        <f t="shared" si="227"/>
        <v>1</v>
      </c>
      <c r="AK2788" s="84">
        <f t="shared" si="226"/>
        <v>1</v>
      </c>
    </row>
    <row r="2789" spans="1:37" s="84" customFormat="1" ht="16.5">
      <c r="B2789" s="41">
        <f t="shared" si="225"/>
        <v>2787</v>
      </c>
      <c r="C2789" s="802" t="s">
        <v>5456</v>
      </c>
      <c r="D2789" s="810" t="s">
        <v>9187</v>
      </c>
      <c r="E2789" s="5"/>
      <c r="F2789" s="5" t="s">
        <v>1244</v>
      </c>
      <c r="G2789" s="824" t="s">
        <v>9188</v>
      </c>
      <c r="H2789" s="4">
        <v>98595.96</v>
      </c>
      <c r="I2789" s="4" t="s">
        <v>949</v>
      </c>
      <c r="J2789" s="4" t="s">
        <v>949</v>
      </c>
      <c r="K2789" s="4" t="s">
        <v>949</v>
      </c>
      <c r="L2789" s="4" t="s">
        <v>8880</v>
      </c>
      <c r="M2789" s="4" t="s">
        <v>949</v>
      </c>
      <c r="N2789" s="5" t="s">
        <v>949</v>
      </c>
      <c r="O2789" s="5" t="s">
        <v>949</v>
      </c>
      <c r="P2789" s="5" t="s">
        <v>949</v>
      </c>
      <c r="Q2789" s="5"/>
      <c r="R2789" s="810" t="s">
        <v>1334</v>
      </c>
      <c r="AI2789" s="229"/>
      <c r="AJ2789" s="163">
        <f t="shared" si="227"/>
        <v>1</v>
      </c>
      <c r="AK2789" s="84">
        <f t="shared" si="226"/>
        <v>1</v>
      </c>
    </row>
    <row r="2790" spans="1:37" s="84" customFormat="1" ht="16.5">
      <c r="B2790" s="41">
        <f t="shared" si="225"/>
        <v>2788</v>
      </c>
      <c r="C2790" s="802" t="s">
        <v>5456</v>
      </c>
      <c r="D2790" s="809" t="s">
        <v>9189</v>
      </c>
      <c r="E2790" s="5"/>
      <c r="F2790" s="5" t="s">
        <v>947</v>
      </c>
      <c r="G2790" s="823" t="s">
        <v>8899</v>
      </c>
      <c r="H2790" s="562" t="s">
        <v>949</v>
      </c>
      <c r="I2790" s="562" t="s">
        <v>949</v>
      </c>
      <c r="J2790" s="562" t="s">
        <v>949</v>
      </c>
      <c r="K2790" s="562" t="s">
        <v>949</v>
      </c>
      <c r="L2790" s="562" t="s">
        <v>949</v>
      </c>
      <c r="M2790" s="562" t="s">
        <v>949</v>
      </c>
      <c r="N2790" s="832" t="s">
        <v>949</v>
      </c>
      <c r="O2790" s="832" t="s">
        <v>949</v>
      </c>
      <c r="P2790" s="832" t="s">
        <v>949</v>
      </c>
      <c r="Q2790" s="832" t="s">
        <v>949</v>
      </c>
      <c r="R2790" s="835" t="s">
        <v>949</v>
      </c>
      <c r="AI2790" s="229"/>
      <c r="AJ2790" s="163">
        <f t="shared" si="227"/>
        <v>1</v>
      </c>
      <c r="AK2790" s="84">
        <f t="shared" si="226"/>
        <v>1</v>
      </c>
    </row>
    <row r="2791" spans="1:37" s="84" customFormat="1" ht="16.5">
      <c r="B2791" s="41">
        <f t="shared" si="225"/>
        <v>2789</v>
      </c>
      <c r="C2791" s="802" t="s">
        <v>5456</v>
      </c>
      <c r="D2791" s="809" t="s">
        <v>9190</v>
      </c>
      <c r="E2791" s="5"/>
      <c r="F2791" s="5" t="s">
        <v>947</v>
      </c>
      <c r="G2791" s="823" t="s">
        <v>9191</v>
      </c>
      <c r="H2791" s="562" t="s">
        <v>949</v>
      </c>
      <c r="I2791" s="562" t="s">
        <v>949</v>
      </c>
      <c r="J2791" s="562" t="s">
        <v>949</v>
      </c>
      <c r="K2791" s="562" t="s">
        <v>949</v>
      </c>
      <c r="L2791" s="562" t="s">
        <v>949</v>
      </c>
      <c r="M2791" s="562" t="s">
        <v>949</v>
      </c>
      <c r="N2791" s="832" t="s">
        <v>949</v>
      </c>
      <c r="O2791" s="832" t="s">
        <v>949</v>
      </c>
      <c r="P2791" s="832" t="s">
        <v>949</v>
      </c>
      <c r="Q2791" s="832" t="s">
        <v>949</v>
      </c>
      <c r="R2791" s="835" t="s">
        <v>949</v>
      </c>
      <c r="AI2791" s="229"/>
      <c r="AJ2791" s="163">
        <f t="shared" si="227"/>
        <v>1</v>
      </c>
      <c r="AK2791" s="84">
        <f t="shared" si="226"/>
        <v>1</v>
      </c>
    </row>
    <row r="2792" spans="1:37" s="84" customFormat="1" ht="16.5">
      <c r="A2792" s="87"/>
      <c r="B2792" s="41">
        <f t="shared" si="225"/>
        <v>2790</v>
      </c>
      <c r="C2792" s="808" t="s">
        <v>129</v>
      </c>
      <c r="D2792" s="810" t="s">
        <v>9192</v>
      </c>
      <c r="E2792" s="5"/>
      <c r="F2792" s="5" t="str">
        <f>MID(D2792,4,1)</f>
        <v>E</v>
      </c>
      <c r="G2792" s="829" t="s">
        <v>1766</v>
      </c>
      <c r="H2792" s="5">
        <v>22558.724999999999</v>
      </c>
      <c r="I2792" s="5" t="s">
        <v>949</v>
      </c>
      <c r="J2792" s="5" t="s">
        <v>949</v>
      </c>
      <c r="K2792" s="87" t="s">
        <v>949</v>
      </c>
      <c r="L2792" s="87" t="s">
        <v>1767</v>
      </c>
      <c r="M2792" s="87" t="s">
        <v>949</v>
      </c>
      <c r="N2792" s="5" t="s">
        <v>949</v>
      </c>
      <c r="O2792" s="5" t="s">
        <v>949</v>
      </c>
      <c r="P2792" s="5" t="s">
        <v>949</v>
      </c>
      <c r="Q2792" s="5"/>
      <c r="R2792" s="838" t="s">
        <v>1768</v>
      </c>
      <c r="S2792" s="564" t="s">
        <v>1769</v>
      </c>
      <c r="T2792" s="87" t="s">
        <v>949</v>
      </c>
      <c r="U2792" s="87"/>
      <c r="V2792" s="87"/>
      <c r="W2792" s="87"/>
      <c r="X2792" s="87"/>
      <c r="Y2792" s="87"/>
      <c r="Z2792" s="87"/>
      <c r="AA2792" s="87"/>
      <c r="AB2792" s="87"/>
      <c r="AC2792" s="87"/>
      <c r="AD2792" s="87"/>
      <c r="AE2792" s="87"/>
      <c r="AF2792" s="87" t="s">
        <v>90</v>
      </c>
      <c r="AG2792" s="87"/>
      <c r="AH2792" s="87"/>
      <c r="AI2792" s="229"/>
      <c r="AJ2792" s="163">
        <f t="shared" si="227"/>
        <v>1</v>
      </c>
      <c r="AK2792" s="84">
        <f t="shared" si="226"/>
        <v>1</v>
      </c>
    </row>
    <row r="2793" spans="1:37" s="84" customFormat="1" ht="16.5">
      <c r="B2793" s="41">
        <f t="shared" si="225"/>
        <v>2791</v>
      </c>
      <c r="C2793" s="802" t="s">
        <v>5087</v>
      </c>
      <c r="D2793" s="809" t="s">
        <v>9193</v>
      </c>
      <c r="E2793" s="5"/>
      <c r="F2793" s="5" t="s">
        <v>947</v>
      </c>
      <c r="G2793" s="823" t="s">
        <v>9194</v>
      </c>
      <c r="H2793" s="562" t="s">
        <v>949</v>
      </c>
      <c r="I2793" s="562" t="s">
        <v>949</v>
      </c>
      <c r="J2793" s="562" t="s">
        <v>949</v>
      </c>
      <c r="K2793" s="562" t="s">
        <v>949</v>
      </c>
      <c r="L2793" s="562" t="s">
        <v>949</v>
      </c>
      <c r="M2793" s="562" t="s">
        <v>949</v>
      </c>
      <c r="N2793" s="832" t="s">
        <v>949</v>
      </c>
      <c r="O2793" s="832" t="s">
        <v>949</v>
      </c>
      <c r="P2793" s="832" t="s">
        <v>949</v>
      </c>
      <c r="Q2793" s="832" t="s">
        <v>949</v>
      </c>
      <c r="R2793" s="836" t="s">
        <v>949</v>
      </c>
      <c r="AF2793" s="84" t="s">
        <v>223</v>
      </c>
      <c r="AI2793" s="229"/>
      <c r="AJ2793" s="163">
        <f t="shared" si="227"/>
        <v>1</v>
      </c>
      <c r="AK2793" s="84">
        <f t="shared" si="226"/>
        <v>1</v>
      </c>
    </row>
    <row r="2794" spans="1:37" s="84" customFormat="1" ht="16.5">
      <c r="B2794" s="41">
        <f t="shared" si="225"/>
        <v>2792</v>
      </c>
      <c r="C2794" s="802" t="s">
        <v>5087</v>
      </c>
      <c r="D2794" s="809" t="s">
        <v>9195</v>
      </c>
      <c r="E2794" s="5"/>
      <c r="F2794" s="5" t="s">
        <v>947</v>
      </c>
      <c r="G2794" s="823" t="s">
        <v>9196</v>
      </c>
      <c r="H2794" s="562" t="s">
        <v>949</v>
      </c>
      <c r="I2794" s="562" t="s">
        <v>949</v>
      </c>
      <c r="J2794" s="562" t="s">
        <v>949</v>
      </c>
      <c r="K2794" s="562" t="s">
        <v>949</v>
      </c>
      <c r="L2794" s="562" t="s">
        <v>949</v>
      </c>
      <c r="M2794" s="562" t="s">
        <v>949</v>
      </c>
      <c r="N2794" s="832" t="s">
        <v>949</v>
      </c>
      <c r="O2794" s="832" t="s">
        <v>949</v>
      </c>
      <c r="P2794" s="832" t="s">
        <v>949</v>
      </c>
      <c r="Q2794" s="832" t="s">
        <v>949</v>
      </c>
      <c r="R2794" s="836" t="s">
        <v>949</v>
      </c>
      <c r="AF2794" s="84" t="s">
        <v>223</v>
      </c>
      <c r="AI2794" s="229"/>
      <c r="AJ2794" s="163">
        <f t="shared" si="227"/>
        <v>1</v>
      </c>
      <c r="AK2794" s="84">
        <f t="shared" si="226"/>
        <v>1</v>
      </c>
    </row>
    <row r="2795" spans="1:37" s="84" customFormat="1" ht="16.5">
      <c r="B2795" s="274">
        <f t="shared" si="225"/>
        <v>2793</v>
      </c>
      <c r="C2795" s="887" t="s">
        <v>5087</v>
      </c>
      <c r="D2795" s="949" t="s">
        <v>9197</v>
      </c>
      <c r="E2795" s="5"/>
      <c r="F2795" s="5" t="s">
        <v>947</v>
      </c>
      <c r="G2795" s="950" t="s">
        <v>9198</v>
      </c>
      <c r="H2795" s="562" t="s">
        <v>949</v>
      </c>
      <c r="I2795" s="562" t="s">
        <v>949</v>
      </c>
      <c r="J2795" s="562" t="s">
        <v>949</v>
      </c>
      <c r="K2795" s="562" t="s">
        <v>949</v>
      </c>
      <c r="L2795" s="562" t="s">
        <v>949</v>
      </c>
      <c r="M2795" s="562" t="s">
        <v>949</v>
      </c>
      <c r="N2795" s="832" t="s">
        <v>949</v>
      </c>
      <c r="O2795" s="832" t="s">
        <v>949</v>
      </c>
      <c r="P2795" s="832" t="s">
        <v>949</v>
      </c>
      <c r="Q2795" s="832" t="s">
        <v>949</v>
      </c>
      <c r="R2795" s="951" t="s">
        <v>949</v>
      </c>
      <c r="AF2795" s="84" t="s">
        <v>223</v>
      </c>
      <c r="AI2795" s="615"/>
      <c r="AJ2795" s="163">
        <f t="shared" si="227"/>
        <v>1</v>
      </c>
      <c r="AK2795" s="84">
        <f t="shared" si="226"/>
        <v>1</v>
      </c>
    </row>
    <row r="2796" spans="1:37" s="84" customFormat="1" ht="16.5">
      <c r="B2796" s="41">
        <f t="shared" si="225"/>
        <v>2794</v>
      </c>
      <c r="C2796" s="210" t="s">
        <v>466</v>
      </c>
      <c r="D2796" s="248" t="s">
        <v>9199</v>
      </c>
      <c r="E2796" s="158"/>
      <c r="F2796" s="158" t="s">
        <v>979</v>
      </c>
      <c r="G2796" s="300" t="s">
        <v>2569</v>
      </c>
      <c r="H2796" s="300" t="s">
        <v>5034</v>
      </c>
      <c r="I2796" s="300">
        <v>0</v>
      </c>
      <c r="J2796" s="300">
        <v>0</v>
      </c>
      <c r="K2796" s="300"/>
      <c r="L2796" s="300"/>
      <c r="M2796" s="300"/>
      <c r="N2796" s="247" t="s">
        <v>1754</v>
      </c>
      <c r="O2796" s="158" t="s">
        <v>9200</v>
      </c>
      <c r="P2796" s="247" t="s">
        <v>1554</v>
      </c>
      <c r="Q2796" s="247">
        <v>0</v>
      </c>
      <c r="R2796" s="300" t="s">
        <v>1554</v>
      </c>
      <c r="S2796" s="229"/>
      <c r="T2796" s="229"/>
      <c r="U2796" s="229"/>
      <c r="V2796" s="229"/>
      <c r="W2796" s="229"/>
      <c r="X2796" s="229"/>
      <c r="Y2796" s="229"/>
      <c r="Z2796" s="229"/>
      <c r="AA2796" s="229"/>
      <c r="AB2796" s="229"/>
      <c r="AC2796" s="229"/>
      <c r="AD2796" s="229"/>
      <c r="AE2796" s="229"/>
      <c r="AF2796" s="229"/>
      <c r="AG2796" s="229"/>
      <c r="AH2796" s="229"/>
      <c r="AI2796" s="229"/>
      <c r="AJ2796" s="218">
        <f t="shared" si="227"/>
        <v>1</v>
      </c>
      <c r="AK2796" s="84">
        <f t="shared" si="226"/>
        <v>1</v>
      </c>
    </row>
    <row r="2797" spans="1:37" s="84" customFormat="1" ht="16.5">
      <c r="B2797" s="275">
        <f t="shared" si="225"/>
        <v>2795</v>
      </c>
      <c r="C2797" s="802" t="s">
        <v>466</v>
      </c>
      <c r="D2797" s="809" t="s">
        <v>9201</v>
      </c>
      <c r="E2797" s="5"/>
      <c r="F2797" s="5" t="s">
        <v>947</v>
      </c>
      <c r="G2797" s="823" t="s">
        <v>6778</v>
      </c>
      <c r="H2797" s="562" t="s">
        <v>949</v>
      </c>
      <c r="I2797" s="562" t="s">
        <v>949</v>
      </c>
      <c r="J2797" s="562" t="s">
        <v>949</v>
      </c>
      <c r="K2797" s="562" t="s">
        <v>949</v>
      </c>
      <c r="L2797" s="562" t="s">
        <v>949</v>
      </c>
      <c r="M2797" s="562" t="s">
        <v>949</v>
      </c>
      <c r="N2797" s="832" t="s">
        <v>949</v>
      </c>
      <c r="O2797" s="832" t="s">
        <v>949</v>
      </c>
      <c r="P2797" s="832" t="s">
        <v>949</v>
      </c>
      <c r="Q2797" s="832" t="s">
        <v>949</v>
      </c>
      <c r="R2797" s="836" t="s">
        <v>949</v>
      </c>
      <c r="AI2797" s="648"/>
      <c r="AJ2797" s="163">
        <f t="shared" si="227"/>
        <v>1</v>
      </c>
      <c r="AK2797" s="84">
        <f t="shared" si="226"/>
        <v>1</v>
      </c>
    </row>
    <row r="2798" spans="1:37" s="84" customFormat="1" ht="16.5">
      <c r="B2798" s="41">
        <f t="shared" si="225"/>
        <v>2796</v>
      </c>
      <c r="C2798" s="802" t="s">
        <v>466</v>
      </c>
      <c r="D2798" s="809" t="s">
        <v>9202</v>
      </c>
      <c r="E2798" s="5"/>
      <c r="F2798" s="5" t="s">
        <v>947</v>
      </c>
      <c r="G2798" s="823" t="s">
        <v>6778</v>
      </c>
      <c r="H2798" s="562" t="s">
        <v>949</v>
      </c>
      <c r="I2798" s="562" t="s">
        <v>949</v>
      </c>
      <c r="J2798" s="562" t="s">
        <v>949</v>
      </c>
      <c r="K2798" s="562" t="s">
        <v>949</v>
      </c>
      <c r="L2798" s="562" t="s">
        <v>949</v>
      </c>
      <c r="M2798" s="562" t="s">
        <v>949</v>
      </c>
      <c r="N2798" s="832" t="s">
        <v>949</v>
      </c>
      <c r="O2798" s="832" t="s">
        <v>949</v>
      </c>
      <c r="P2798" s="832" t="s">
        <v>949</v>
      </c>
      <c r="Q2798" s="832" t="s">
        <v>949</v>
      </c>
      <c r="R2798" s="836" t="s">
        <v>949</v>
      </c>
      <c r="AI2798" s="229"/>
      <c r="AJ2798" s="163">
        <f t="shared" si="227"/>
        <v>1</v>
      </c>
      <c r="AK2798" s="84">
        <f t="shared" si="226"/>
        <v>1</v>
      </c>
    </row>
    <row r="2799" spans="1:37" s="84" customFormat="1" ht="16.5">
      <c r="B2799" s="41">
        <f t="shared" ref="B2799:B2858" si="228">ROW()-2</f>
        <v>2797</v>
      </c>
      <c r="C2799" s="802" t="s">
        <v>466</v>
      </c>
      <c r="D2799" s="809" t="s">
        <v>9203</v>
      </c>
      <c r="E2799" s="5"/>
      <c r="F2799" s="5" t="s">
        <v>947</v>
      </c>
      <c r="G2799" s="823" t="s">
        <v>8873</v>
      </c>
      <c r="H2799" s="562" t="s">
        <v>949</v>
      </c>
      <c r="I2799" s="562" t="s">
        <v>949</v>
      </c>
      <c r="J2799" s="562" t="s">
        <v>949</v>
      </c>
      <c r="K2799" s="562" t="s">
        <v>949</v>
      </c>
      <c r="L2799" s="562" t="s">
        <v>949</v>
      </c>
      <c r="M2799" s="562" t="s">
        <v>949</v>
      </c>
      <c r="N2799" s="832" t="s">
        <v>949</v>
      </c>
      <c r="O2799" s="832" t="s">
        <v>949</v>
      </c>
      <c r="P2799" s="832" t="s">
        <v>949</v>
      </c>
      <c r="Q2799" s="832" t="s">
        <v>949</v>
      </c>
      <c r="R2799" s="836" t="s">
        <v>949</v>
      </c>
      <c r="AI2799" s="229"/>
      <c r="AJ2799" s="163">
        <f t="shared" si="227"/>
        <v>1</v>
      </c>
      <c r="AK2799" s="84">
        <f t="shared" si="226"/>
        <v>1</v>
      </c>
    </row>
    <row r="2800" spans="1:37" s="84" customFormat="1" ht="16.5">
      <c r="B2800" s="41">
        <f t="shared" si="228"/>
        <v>2798</v>
      </c>
      <c r="C2800" s="802" t="s">
        <v>466</v>
      </c>
      <c r="D2800" s="809" t="s">
        <v>9204</v>
      </c>
      <c r="E2800" s="5"/>
      <c r="F2800" s="5" t="s">
        <v>947</v>
      </c>
      <c r="G2800" s="823" t="s">
        <v>9205</v>
      </c>
      <c r="H2800" s="562" t="s">
        <v>949</v>
      </c>
      <c r="I2800" s="562" t="s">
        <v>949</v>
      </c>
      <c r="J2800" s="562" t="s">
        <v>949</v>
      </c>
      <c r="K2800" s="562" t="s">
        <v>949</v>
      </c>
      <c r="L2800" s="562" t="s">
        <v>949</v>
      </c>
      <c r="M2800" s="562" t="s">
        <v>949</v>
      </c>
      <c r="N2800" s="832" t="s">
        <v>949</v>
      </c>
      <c r="O2800" s="832" t="s">
        <v>949</v>
      </c>
      <c r="P2800" s="832" t="s">
        <v>949</v>
      </c>
      <c r="Q2800" s="832" t="s">
        <v>949</v>
      </c>
      <c r="R2800" s="836" t="s">
        <v>949</v>
      </c>
      <c r="AI2800" s="229"/>
      <c r="AJ2800" s="163">
        <f t="shared" si="227"/>
        <v>1</v>
      </c>
      <c r="AK2800" s="84">
        <f t="shared" si="226"/>
        <v>1</v>
      </c>
    </row>
    <row r="2801" spans="2:37" s="84" customFormat="1" ht="16.5">
      <c r="B2801" s="41">
        <f t="shared" si="228"/>
        <v>2799</v>
      </c>
      <c r="C2801" s="802" t="s">
        <v>466</v>
      </c>
      <c r="D2801" s="809" t="s">
        <v>9206</v>
      </c>
      <c r="E2801" s="5"/>
      <c r="F2801" s="5" t="s">
        <v>947</v>
      </c>
      <c r="G2801" s="823" t="s">
        <v>6782</v>
      </c>
      <c r="H2801" s="562" t="s">
        <v>949</v>
      </c>
      <c r="I2801" s="562" t="s">
        <v>949</v>
      </c>
      <c r="J2801" s="562" t="s">
        <v>949</v>
      </c>
      <c r="K2801" s="562" t="s">
        <v>949</v>
      </c>
      <c r="L2801" s="562" t="s">
        <v>949</v>
      </c>
      <c r="M2801" s="562" t="s">
        <v>949</v>
      </c>
      <c r="N2801" s="832" t="s">
        <v>949</v>
      </c>
      <c r="O2801" s="832" t="s">
        <v>949</v>
      </c>
      <c r="P2801" s="832" t="s">
        <v>949</v>
      </c>
      <c r="Q2801" s="832" t="s">
        <v>949</v>
      </c>
      <c r="R2801" s="836" t="s">
        <v>949</v>
      </c>
      <c r="AI2801" s="229"/>
      <c r="AJ2801" s="163">
        <f t="shared" si="227"/>
        <v>1</v>
      </c>
      <c r="AK2801" s="84">
        <f t="shared" si="226"/>
        <v>1</v>
      </c>
    </row>
    <row r="2802" spans="2:37" s="84" customFormat="1" ht="16.5">
      <c r="B2802" s="41">
        <f t="shared" si="228"/>
        <v>2800</v>
      </c>
      <c r="C2802" s="802" t="s">
        <v>466</v>
      </c>
      <c r="D2802" s="809" t="s">
        <v>9207</v>
      </c>
      <c r="E2802" s="5"/>
      <c r="F2802" s="5" t="s">
        <v>947</v>
      </c>
      <c r="G2802" s="823" t="s">
        <v>9208</v>
      </c>
      <c r="H2802" s="562" t="s">
        <v>949</v>
      </c>
      <c r="I2802" s="562" t="s">
        <v>949</v>
      </c>
      <c r="J2802" s="562" t="s">
        <v>949</v>
      </c>
      <c r="K2802" s="562" t="s">
        <v>949</v>
      </c>
      <c r="L2802" s="562" t="s">
        <v>949</v>
      </c>
      <c r="M2802" s="562" t="s">
        <v>949</v>
      </c>
      <c r="N2802" s="832" t="s">
        <v>949</v>
      </c>
      <c r="O2802" s="832" t="s">
        <v>949</v>
      </c>
      <c r="P2802" s="832" t="s">
        <v>949</v>
      </c>
      <c r="Q2802" s="832" t="s">
        <v>949</v>
      </c>
      <c r="R2802" s="836" t="s">
        <v>949</v>
      </c>
      <c r="AI2802" s="229"/>
      <c r="AJ2802" s="163">
        <f t="shared" si="227"/>
        <v>1</v>
      </c>
      <c r="AK2802" s="84">
        <f t="shared" si="226"/>
        <v>1</v>
      </c>
    </row>
    <row r="2803" spans="2:37" s="84" customFormat="1" ht="16.5">
      <c r="B2803" s="41">
        <f t="shared" si="228"/>
        <v>2801</v>
      </c>
      <c r="C2803" s="804" t="s">
        <v>5456</v>
      </c>
      <c r="D2803" s="674" t="s">
        <v>9209</v>
      </c>
      <c r="E2803" s="309"/>
      <c r="F2803" s="309" t="str">
        <f t="shared" ref="F2803:F2813" si="229">MID(D2803,4,1)</f>
        <v>X</v>
      </c>
      <c r="G2803" s="825" t="s">
        <v>9053</v>
      </c>
      <c r="H2803" s="832" t="s">
        <v>949</v>
      </c>
      <c r="I2803" s="832" t="s">
        <v>949</v>
      </c>
      <c r="J2803" s="832" t="s">
        <v>949</v>
      </c>
      <c r="K2803" s="563" t="s">
        <v>949</v>
      </c>
      <c r="L2803" s="563" t="s">
        <v>949</v>
      </c>
      <c r="M2803" s="563" t="s">
        <v>949</v>
      </c>
      <c r="N2803" s="832" t="s">
        <v>949</v>
      </c>
      <c r="O2803" s="832" t="s">
        <v>949</v>
      </c>
      <c r="P2803" s="832" t="s">
        <v>949</v>
      </c>
      <c r="Q2803" s="832" t="s">
        <v>949</v>
      </c>
      <c r="R2803" s="837" t="s">
        <v>949</v>
      </c>
      <c r="S2803" s="87" t="s">
        <v>949</v>
      </c>
      <c r="T2803" s="87" t="s">
        <v>949</v>
      </c>
      <c r="AI2803" s="229"/>
      <c r="AJ2803" s="163">
        <f t="shared" si="227"/>
        <v>1</v>
      </c>
      <c r="AK2803" s="84">
        <f t="shared" si="226"/>
        <v>1</v>
      </c>
    </row>
    <row r="2804" spans="2:37" s="84" customFormat="1" ht="16.5">
      <c r="B2804" s="41">
        <f t="shared" si="228"/>
        <v>2802</v>
      </c>
      <c r="C2804" s="804" t="s">
        <v>5456</v>
      </c>
      <c r="D2804" s="674" t="s">
        <v>9210</v>
      </c>
      <c r="E2804" s="309"/>
      <c r="F2804" s="309" t="str">
        <f t="shared" si="229"/>
        <v>X</v>
      </c>
      <c r="G2804" s="825" t="s">
        <v>9053</v>
      </c>
      <c r="H2804" s="832" t="s">
        <v>949</v>
      </c>
      <c r="I2804" s="832" t="s">
        <v>949</v>
      </c>
      <c r="J2804" s="832" t="s">
        <v>949</v>
      </c>
      <c r="K2804" s="563" t="s">
        <v>949</v>
      </c>
      <c r="L2804" s="563" t="s">
        <v>949</v>
      </c>
      <c r="M2804" s="563" t="s">
        <v>949</v>
      </c>
      <c r="N2804" s="832" t="s">
        <v>949</v>
      </c>
      <c r="O2804" s="832" t="s">
        <v>949</v>
      </c>
      <c r="P2804" s="832" t="s">
        <v>949</v>
      </c>
      <c r="Q2804" s="832" t="s">
        <v>949</v>
      </c>
      <c r="R2804" s="837" t="s">
        <v>949</v>
      </c>
      <c r="S2804" s="87" t="s">
        <v>949</v>
      </c>
      <c r="T2804" s="87" t="s">
        <v>949</v>
      </c>
      <c r="AI2804" s="229"/>
      <c r="AJ2804" s="163">
        <f t="shared" si="227"/>
        <v>1</v>
      </c>
      <c r="AK2804" s="84">
        <f t="shared" si="226"/>
        <v>1</v>
      </c>
    </row>
    <row r="2805" spans="2:37" s="84" customFormat="1" ht="16.5">
      <c r="B2805" s="41">
        <f t="shared" si="228"/>
        <v>2803</v>
      </c>
      <c r="C2805" s="804" t="s">
        <v>5456</v>
      </c>
      <c r="D2805" s="674" t="s">
        <v>9211</v>
      </c>
      <c r="E2805" s="309"/>
      <c r="F2805" s="309" t="str">
        <f t="shared" si="229"/>
        <v>X</v>
      </c>
      <c r="G2805" s="825" t="s">
        <v>8953</v>
      </c>
      <c r="H2805" s="832" t="s">
        <v>949</v>
      </c>
      <c r="I2805" s="832" t="s">
        <v>949</v>
      </c>
      <c r="J2805" s="832" t="s">
        <v>949</v>
      </c>
      <c r="K2805" s="563" t="s">
        <v>949</v>
      </c>
      <c r="L2805" s="563" t="s">
        <v>949</v>
      </c>
      <c r="M2805" s="563" t="s">
        <v>949</v>
      </c>
      <c r="N2805" s="832" t="s">
        <v>949</v>
      </c>
      <c r="O2805" s="832" t="s">
        <v>949</v>
      </c>
      <c r="P2805" s="832" t="s">
        <v>949</v>
      </c>
      <c r="Q2805" s="832" t="s">
        <v>949</v>
      </c>
      <c r="R2805" s="837" t="s">
        <v>949</v>
      </c>
      <c r="S2805" s="87" t="s">
        <v>949</v>
      </c>
      <c r="T2805" s="87" t="s">
        <v>949</v>
      </c>
      <c r="AI2805" s="229"/>
      <c r="AJ2805" s="163">
        <f t="shared" si="227"/>
        <v>1</v>
      </c>
      <c r="AK2805" s="84">
        <f t="shared" si="226"/>
        <v>1</v>
      </c>
    </row>
    <row r="2806" spans="2:37" s="84" customFormat="1" ht="16.5">
      <c r="B2806" s="41">
        <f t="shared" si="228"/>
        <v>2804</v>
      </c>
      <c r="C2806" s="804" t="s">
        <v>5456</v>
      </c>
      <c r="D2806" s="674" t="s">
        <v>9212</v>
      </c>
      <c r="E2806" s="309"/>
      <c r="F2806" s="309" t="str">
        <f t="shared" si="229"/>
        <v>X</v>
      </c>
      <c r="G2806" s="825" t="s">
        <v>8953</v>
      </c>
      <c r="H2806" s="832" t="s">
        <v>949</v>
      </c>
      <c r="I2806" s="832" t="s">
        <v>949</v>
      </c>
      <c r="J2806" s="832" t="s">
        <v>949</v>
      </c>
      <c r="K2806" s="563" t="s">
        <v>949</v>
      </c>
      <c r="L2806" s="563" t="s">
        <v>949</v>
      </c>
      <c r="M2806" s="563" t="s">
        <v>949</v>
      </c>
      <c r="N2806" s="832" t="s">
        <v>949</v>
      </c>
      <c r="O2806" s="832" t="s">
        <v>949</v>
      </c>
      <c r="P2806" s="832" t="s">
        <v>949</v>
      </c>
      <c r="Q2806" s="832" t="s">
        <v>949</v>
      </c>
      <c r="R2806" s="837" t="s">
        <v>949</v>
      </c>
      <c r="S2806" s="87" t="s">
        <v>949</v>
      </c>
      <c r="T2806" s="87" t="s">
        <v>949</v>
      </c>
      <c r="AI2806" s="229"/>
      <c r="AJ2806" s="163">
        <f t="shared" si="227"/>
        <v>1</v>
      </c>
      <c r="AK2806" s="84">
        <f t="shared" si="226"/>
        <v>1</v>
      </c>
    </row>
    <row r="2807" spans="2:37" s="84" customFormat="1" ht="16.5">
      <c r="B2807" s="41">
        <f t="shared" si="228"/>
        <v>2805</v>
      </c>
      <c r="C2807" s="804" t="s">
        <v>5456</v>
      </c>
      <c r="D2807" s="674" t="s">
        <v>9213</v>
      </c>
      <c r="E2807" s="309"/>
      <c r="F2807" s="309" t="str">
        <f t="shared" si="229"/>
        <v>X</v>
      </c>
      <c r="G2807" s="825" t="s">
        <v>8953</v>
      </c>
      <c r="H2807" s="832" t="s">
        <v>949</v>
      </c>
      <c r="I2807" s="832" t="s">
        <v>949</v>
      </c>
      <c r="J2807" s="832" t="s">
        <v>949</v>
      </c>
      <c r="K2807" s="563" t="s">
        <v>949</v>
      </c>
      <c r="L2807" s="563" t="s">
        <v>949</v>
      </c>
      <c r="M2807" s="563" t="s">
        <v>949</v>
      </c>
      <c r="N2807" s="832" t="s">
        <v>949</v>
      </c>
      <c r="O2807" s="832" t="s">
        <v>949</v>
      </c>
      <c r="P2807" s="832" t="s">
        <v>949</v>
      </c>
      <c r="Q2807" s="832" t="s">
        <v>949</v>
      </c>
      <c r="R2807" s="837" t="s">
        <v>949</v>
      </c>
      <c r="S2807" s="87" t="s">
        <v>949</v>
      </c>
      <c r="T2807" s="87" t="s">
        <v>949</v>
      </c>
      <c r="AI2807" s="229"/>
      <c r="AJ2807" s="163">
        <f t="shared" si="227"/>
        <v>1</v>
      </c>
      <c r="AK2807" s="84">
        <f t="shared" si="226"/>
        <v>1</v>
      </c>
    </row>
    <row r="2808" spans="2:37" s="84" customFormat="1" ht="16.5">
      <c r="B2808" s="41">
        <f t="shared" si="228"/>
        <v>2806</v>
      </c>
      <c r="C2808" s="804" t="s">
        <v>5456</v>
      </c>
      <c r="D2808" s="674" t="s">
        <v>9214</v>
      </c>
      <c r="E2808" s="309"/>
      <c r="F2808" s="309" t="str">
        <f t="shared" si="229"/>
        <v>X</v>
      </c>
      <c r="G2808" s="825" t="s">
        <v>8953</v>
      </c>
      <c r="H2808" s="832" t="s">
        <v>949</v>
      </c>
      <c r="I2808" s="832" t="s">
        <v>949</v>
      </c>
      <c r="J2808" s="832" t="s">
        <v>949</v>
      </c>
      <c r="K2808" s="563" t="s">
        <v>949</v>
      </c>
      <c r="L2808" s="563" t="s">
        <v>949</v>
      </c>
      <c r="M2808" s="563" t="s">
        <v>949</v>
      </c>
      <c r="N2808" s="832" t="s">
        <v>949</v>
      </c>
      <c r="O2808" s="832" t="s">
        <v>949</v>
      </c>
      <c r="P2808" s="832" t="s">
        <v>949</v>
      </c>
      <c r="Q2808" s="832" t="s">
        <v>949</v>
      </c>
      <c r="R2808" s="837" t="s">
        <v>949</v>
      </c>
      <c r="S2808" s="87" t="s">
        <v>949</v>
      </c>
      <c r="T2808" s="87" t="s">
        <v>949</v>
      </c>
      <c r="AI2808" s="229"/>
      <c r="AJ2808" s="163">
        <f t="shared" si="227"/>
        <v>1</v>
      </c>
      <c r="AK2808" s="84">
        <f t="shared" si="226"/>
        <v>1</v>
      </c>
    </row>
    <row r="2809" spans="2:37" s="84" customFormat="1" ht="16.5">
      <c r="B2809" s="41">
        <f t="shared" si="228"/>
        <v>2807</v>
      </c>
      <c r="C2809" s="804" t="s">
        <v>5456</v>
      </c>
      <c r="D2809" s="674" t="s">
        <v>9215</v>
      </c>
      <c r="E2809" s="309"/>
      <c r="F2809" s="309" t="str">
        <f t="shared" si="229"/>
        <v>X</v>
      </c>
      <c r="G2809" s="825" t="s">
        <v>8953</v>
      </c>
      <c r="H2809" s="832" t="s">
        <v>949</v>
      </c>
      <c r="I2809" s="832" t="s">
        <v>949</v>
      </c>
      <c r="J2809" s="832" t="s">
        <v>949</v>
      </c>
      <c r="K2809" s="563" t="s">
        <v>949</v>
      </c>
      <c r="L2809" s="563" t="s">
        <v>949</v>
      </c>
      <c r="M2809" s="563" t="s">
        <v>949</v>
      </c>
      <c r="N2809" s="832" t="s">
        <v>949</v>
      </c>
      <c r="O2809" s="832" t="s">
        <v>949</v>
      </c>
      <c r="P2809" s="832" t="s">
        <v>949</v>
      </c>
      <c r="Q2809" s="832" t="s">
        <v>949</v>
      </c>
      <c r="R2809" s="837" t="s">
        <v>949</v>
      </c>
      <c r="S2809" s="87" t="s">
        <v>949</v>
      </c>
      <c r="T2809" s="87" t="s">
        <v>949</v>
      </c>
      <c r="AI2809" s="229"/>
      <c r="AJ2809" s="163">
        <f t="shared" si="227"/>
        <v>1</v>
      </c>
      <c r="AK2809" s="84">
        <f t="shared" si="226"/>
        <v>1</v>
      </c>
    </row>
    <row r="2810" spans="2:37" s="84" customFormat="1" ht="16.5">
      <c r="B2810" s="41">
        <f t="shared" si="228"/>
        <v>2808</v>
      </c>
      <c r="C2810" s="804" t="s">
        <v>5456</v>
      </c>
      <c r="D2810" s="674" t="s">
        <v>9216</v>
      </c>
      <c r="E2810" s="309"/>
      <c r="F2810" s="309" t="str">
        <f t="shared" si="229"/>
        <v>X</v>
      </c>
      <c r="G2810" s="825" t="s">
        <v>9139</v>
      </c>
      <c r="H2810" s="832" t="s">
        <v>949</v>
      </c>
      <c r="I2810" s="832" t="s">
        <v>949</v>
      </c>
      <c r="J2810" s="832" t="s">
        <v>949</v>
      </c>
      <c r="K2810" s="563" t="s">
        <v>949</v>
      </c>
      <c r="L2810" s="563" t="s">
        <v>949</v>
      </c>
      <c r="M2810" s="563" t="s">
        <v>949</v>
      </c>
      <c r="N2810" s="832" t="s">
        <v>949</v>
      </c>
      <c r="O2810" s="832" t="s">
        <v>949</v>
      </c>
      <c r="P2810" s="832" t="s">
        <v>949</v>
      </c>
      <c r="Q2810" s="832" t="s">
        <v>949</v>
      </c>
      <c r="R2810" s="837" t="s">
        <v>949</v>
      </c>
      <c r="S2810" s="87" t="s">
        <v>949</v>
      </c>
      <c r="T2810" s="87" t="s">
        <v>949</v>
      </c>
      <c r="AI2810" s="229"/>
      <c r="AJ2810" s="163">
        <f t="shared" si="227"/>
        <v>1</v>
      </c>
      <c r="AK2810" s="84">
        <f t="shared" si="226"/>
        <v>1</v>
      </c>
    </row>
    <row r="2811" spans="2:37" s="84" customFormat="1" ht="16.5">
      <c r="B2811" s="41">
        <f t="shared" si="228"/>
        <v>2809</v>
      </c>
      <c r="C2811" s="804" t="s">
        <v>5456</v>
      </c>
      <c r="D2811" s="674" t="s">
        <v>9217</v>
      </c>
      <c r="E2811" s="309"/>
      <c r="F2811" s="309" t="str">
        <f t="shared" si="229"/>
        <v>X</v>
      </c>
      <c r="G2811" s="825" t="s">
        <v>9139</v>
      </c>
      <c r="H2811" s="832" t="s">
        <v>949</v>
      </c>
      <c r="I2811" s="832" t="s">
        <v>949</v>
      </c>
      <c r="J2811" s="832" t="s">
        <v>949</v>
      </c>
      <c r="K2811" s="563" t="s">
        <v>949</v>
      </c>
      <c r="L2811" s="563" t="s">
        <v>949</v>
      </c>
      <c r="M2811" s="563" t="s">
        <v>949</v>
      </c>
      <c r="N2811" s="832" t="s">
        <v>949</v>
      </c>
      <c r="O2811" s="832" t="s">
        <v>949</v>
      </c>
      <c r="P2811" s="832" t="s">
        <v>949</v>
      </c>
      <c r="Q2811" s="832" t="s">
        <v>949</v>
      </c>
      <c r="R2811" s="837" t="s">
        <v>949</v>
      </c>
      <c r="S2811" s="87" t="s">
        <v>949</v>
      </c>
      <c r="T2811" s="87" t="s">
        <v>949</v>
      </c>
      <c r="AI2811" s="229"/>
      <c r="AJ2811" s="163">
        <f t="shared" si="227"/>
        <v>1</v>
      </c>
      <c r="AK2811" s="84">
        <f t="shared" si="226"/>
        <v>1</v>
      </c>
    </row>
    <row r="2812" spans="2:37" s="84" customFormat="1" ht="16.5">
      <c r="B2812" s="41">
        <f t="shared" si="228"/>
        <v>2810</v>
      </c>
      <c r="C2812" s="804" t="s">
        <v>5456</v>
      </c>
      <c r="D2812" s="674" t="s">
        <v>9218</v>
      </c>
      <c r="E2812" s="309"/>
      <c r="F2812" s="309" t="str">
        <f t="shared" si="229"/>
        <v>X</v>
      </c>
      <c r="G2812" s="825" t="s">
        <v>9139</v>
      </c>
      <c r="H2812" s="832" t="s">
        <v>949</v>
      </c>
      <c r="I2812" s="832" t="s">
        <v>949</v>
      </c>
      <c r="J2812" s="832" t="s">
        <v>949</v>
      </c>
      <c r="K2812" s="563" t="s">
        <v>949</v>
      </c>
      <c r="L2812" s="563" t="s">
        <v>949</v>
      </c>
      <c r="M2812" s="563" t="s">
        <v>949</v>
      </c>
      <c r="N2812" s="832" t="s">
        <v>949</v>
      </c>
      <c r="O2812" s="832" t="s">
        <v>949</v>
      </c>
      <c r="P2812" s="832" t="s">
        <v>949</v>
      </c>
      <c r="Q2812" s="832" t="s">
        <v>949</v>
      </c>
      <c r="R2812" s="837" t="s">
        <v>949</v>
      </c>
      <c r="S2812" s="87" t="s">
        <v>949</v>
      </c>
      <c r="T2812" s="87" t="s">
        <v>949</v>
      </c>
      <c r="AI2812" s="229"/>
      <c r="AJ2812" s="163">
        <f t="shared" si="227"/>
        <v>1</v>
      </c>
      <c r="AK2812" s="84">
        <f t="shared" ref="AK2812:AK2875" si="230">COUNTIFS(E:E,E2812)</f>
        <v>1</v>
      </c>
    </row>
    <row r="2813" spans="2:37" s="84" customFormat="1" ht="16.5">
      <c r="B2813" s="274">
        <f t="shared" si="228"/>
        <v>2811</v>
      </c>
      <c r="C2813" s="947" t="s">
        <v>5456</v>
      </c>
      <c r="D2813" s="935" t="s">
        <v>9219</v>
      </c>
      <c r="E2813" s="309"/>
      <c r="F2813" s="309" t="str">
        <f t="shared" si="229"/>
        <v>X</v>
      </c>
      <c r="G2813" s="936" t="s">
        <v>9139</v>
      </c>
      <c r="H2813" s="832" t="s">
        <v>949</v>
      </c>
      <c r="I2813" s="832" t="s">
        <v>949</v>
      </c>
      <c r="J2813" s="832" t="s">
        <v>949</v>
      </c>
      <c r="K2813" s="563" t="s">
        <v>949</v>
      </c>
      <c r="L2813" s="563" t="s">
        <v>949</v>
      </c>
      <c r="M2813" s="563" t="s">
        <v>949</v>
      </c>
      <c r="N2813" s="832" t="s">
        <v>949</v>
      </c>
      <c r="O2813" s="832" t="s">
        <v>949</v>
      </c>
      <c r="P2813" s="832" t="s">
        <v>949</v>
      </c>
      <c r="Q2813" s="832" t="s">
        <v>949</v>
      </c>
      <c r="R2813" s="948" t="s">
        <v>949</v>
      </c>
      <c r="S2813" s="87" t="s">
        <v>949</v>
      </c>
      <c r="T2813" s="87" t="s">
        <v>949</v>
      </c>
      <c r="AI2813" s="615"/>
      <c r="AJ2813" s="163">
        <f t="shared" si="227"/>
        <v>1</v>
      </c>
      <c r="AK2813" s="84">
        <f t="shared" si="230"/>
        <v>1</v>
      </c>
    </row>
    <row r="2814" spans="2:37" s="84" customFormat="1" ht="16.5">
      <c r="B2814" s="41">
        <f t="shared" si="228"/>
        <v>2812</v>
      </c>
      <c r="C2814" s="210" t="s">
        <v>5456</v>
      </c>
      <c r="D2814" s="248" t="s">
        <v>9220</v>
      </c>
      <c r="E2814" s="202"/>
      <c r="F2814" s="158" t="s">
        <v>1244</v>
      </c>
      <c r="G2814" s="300" t="s">
        <v>9221</v>
      </c>
      <c r="H2814" s="1074" t="s">
        <v>5034</v>
      </c>
      <c r="I2814" s="1074" t="s">
        <v>5034</v>
      </c>
      <c r="J2814" s="1074" t="s">
        <v>5034</v>
      </c>
      <c r="K2814" s="1074" t="s">
        <v>5034</v>
      </c>
      <c r="L2814" s="1074" t="s">
        <v>5034</v>
      </c>
      <c r="M2814" s="300"/>
      <c r="N2814" s="7"/>
      <c r="O2814" s="244"/>
      <c r="P2814" s="247" t="s">
        <v>945</v>
      </c>
      <c r="Q2814" s="247"/>
      <c r="R2814" s="247" t="s">
        <v>1338</v>
      </c>
      <c r="S2814" s="229"/>
      <c r="T2814" s="229"/>
      <c r="U2814" s="229"/>
      <c r="V2814" s="229"/>
      <c r="W2814" s="229"/>
      <c r="X2814" s="229"/>
      <c r="Y2814" s="229"/>
      <c r="Z2814" s="229"/>
      <c r="AA2814" s="229"/>
      <c r="AB2814" s="229"/>
      <c r="AC2814" s="229"/>
      <c r="AD2814" s="229"/>
      <c r="AE2814" s="229"/>
      <c r="AF2814" s="14" t="s">
        <v>5453</v>
      </c>
      <c r="AG2814" s="229"/>
      <c r="AH2814" s="229"/>
      <c r="AI2814" s="229"/>
      <c r="AJ2814" s="163">
        <f t="shared" si="227"/>
        <v>1</v>
      </c>
      <c r="AK2814" s="84">
        <f t="shared" si="230"/>
        <v>1</v>
      </c>
    </row>
    <row r="2815" spans="2:37" s="84" customFormat="1" ht="16.5">
      <c r="B2815" s="41">
        <f t="shared" si="228"/>
        <v>2813</v>
      </c>
      <c r="C2815" s="210" t="s">
        <v>5456</v>
      </c>
      <c r="D2815" s="248" t="s">
        <v>9222</v>
      </c>
      <c r="E2815" s="202"/>
      <c r="F2815" s="158" t="s">
        <v>1244</v>
      </c>
      <c r="G2815" s="300" t="s">
        <v>9223</v>
      </c>
      <c r="H2815" s="1074" t="s">
        <v>5034</v>
      </c>
      <c r="I2815" s="1074" t="s">
        <v>5034</v>
      </c>
      <c r="J2815" s="1074" t="s">
        <v>5034</v>
      </c>
      <c r="K2815" s="1074" t="s">
        <v>5034</v>
      </c>
      <c r="L2815" s="1074" t="s">
        <v>5034</v>
      </c>
      <c r="M2815" s="300"/>
      <c r="N2815" s="7"/>
      <c r="O2815" s="244"/>
      <c r="P2815" s="247" t="s">
        <v>945</v>
      </c>
      <c r="Q2815" s="247"/>
      <c r="R2815" s="247" t="s">
        <v>1338</v>
      </c>
      <c r="S2815" s="229"/>
      <c r="T2815" s="229"/>
      <c r="U2815" s="229"/>
      <c r="V2815" s="229"/>
      <c r="W2815" s="229"/>
      <c r="X2815" s="229"/>
      <c r="Y2815" s="229"/>
      <c r="Z2815" s="229"/>
      <c r="AA2815" s="229"/>
      <c r="AB2815" s="229"/>
      <c r="AC2815" s="229"/>
      <c r="AD2815" s="229"/>
      <c r="AE2815" s="229"/>
      <c r="AF2815" s="14" t="s">
        <v>5453</v>
      </c>
      <c r="AG2815" s="229"/>
      <c r="AH2815" s="229"/>
      <c r="AI2815" s="229"/>
      <c r="AJ2815" s="163">
        <f t="shared" si="227"/>
        <v>1</v>
      </c>
      <c r="AK2815" s="84">
        <f t="shared" si="230"/>
        <v>1</v>
      </c>
    </row>
    <row r="2816" spans="2:37" s="84" customFormat="1" ht="16.5">
      <c r="B2816" s="41">
        <f t="shared" si="228"/>
        <v>2814</v>
      </c>
      <c r="C2816" s="210" t="s">
        <v>5456</v>
      </c>
      <c r="D2816" s="248" t="s">
        <v>9224</v>
      </c>
      <c r="E2816" s="202"/>
      <c r="F2816" s="158" t="s">
        <v>1244</v>
      </c>
      <c r="G2816" s="300" t="s">
        <v>9225</v>
      </c>
      <c r="H2816" s="1074" t="s">
        <v>5034</v>
      </c>
      <c r="I2816" s="1074" t="s">
        <v>5034</v>
      </c>
      <c r="J2816" s="1074" t="s">
        <v>5034</v>
      </c>
      <c r="K2816" s="1074" t="s">
        <v>5034</v>
      </c>
      <c r="L2816" s="1074" t="s">
        <v>5034</v>
      </c>
      <c r="M2816" s="300"/>
      <c r="N2816" s="7"/>
      <c r="O2816" s="244"/>
      <c r="P2816" s="247" t="s">
        <v>945</v>
      </c>
      <c r="Q2816" s="247"/>
      <c r="R2816" s="247" t="s">
        <v>1338</v>
      </c>
      <c r="S2816" s="229"/>
      <c r="T2816" s="229"/>
      <c r="U2816" s="229"/>
      <c r="V2816" s="229"/>
      <c r="W2816" s="229"/>
      <c r="X2816" s="229"/>
      <c r="Y2816" s="229"/>
      <c r="Z2816" s="229"/>
      <c r="AA2816" s="229"/>
      <c r="AB2816" s="229"/>
      <c r="AC2816" s="229"/>
      <c r="AD2816" s="229"/>
      <c r="AE2816" s="229"/>
      <c r="AF2816" s="14" t="s">
        <v>5453</v>
      </c>
      <c r="AG2816" s="229"/>
      <c r="AH2816" s="229"/>
      <c r="AI2816" s="229"/>
      <c r="AJ2816" s="163">
        <f t="shared" si="227"/>
        <v>1</v>
      </c>
      <c r="AK2816" s="84">
        <f t="shared" si="230"/>
        <v>1</v>
      </c>
    </row>
    <row r="2817" spans="2:38" s="84" customFormat="1" ht="16.5">
      <c r="B2817" s="41">
        <f t="shared" si="228"/>
        <v>2815</v>
      </c>
      <c r="C2817" s="210" t="s">
        <v>5456</v>
      </c>
      <c r="D2817" s="248" t="s">
        <v>9226</v>
      </c>
      <c r="E2817" s="202"/>
      <c r="F2817" s="158" t="s">
        <v>1244</v>
      </c>
      <c r="G2817" s="300" t="s">
        <v>9227</v>
      </c>
      <c r="H2817" s="1074" t="s">
        <v>5034</v>
      </c>
      <c r="I2817" s="1074" t="s">
        <v>5034</v>
      </c>
      <c r="J2817" s="1074" t="s">
        <v>5034</v>
      </c>
      <c r="K2817" s="1074" t="s">
        <v>5034</v>
      </c>
      <c r="L2817" s="1074" t="s">
        <v>5034</v>
      </c>
      <c r="M2817" s="300"/>
      <c r="N2817" s="7"/>
      <c r="O2817" s="244"/>
      <c r="P2817" s="247" t="s">
        <v>945</v>
      </c>
      <c r="Q2817" s="247"/>
      <c r="R2817" s="247" t="s">
        <v>1338</v>
      </c>
      <c r="S2817" s="229"/>
      <c r="T2817" s="229"/>
      <c r="U2817" s="229"/>
      <c r="V2817" s="229"/>
      <c r="W2817" s="229"/>
      <c r="X2817" s="229"/>
      <c r="Y2817" s="229"/>
      <c r="Z2817" s="229"/>
      <c r="AA2817" s="229"/>
      <c r="AB2817" s="229"/>
      <c r="AC2817" s="229"/>
      <c r="AD2817" s="229"/>
      <c r="AE2817" s="229"/>
      <c r="AF2817" s="14" t="s">
        <v>5453</v>
      </c>
      <c r="AG2817" s="229"/>
      <c r="AH2817" s="229"/>
      <c r="AI2817" s="229"/>
      <c r="AJ2817" s="163">
        <f t="shared" si="227"/>
        <v>1</v>
      </c>
      <c r="AK2817" s="84">
        <f t="shared" si="230"/>
        <v>1</v>
      </c>
    </row>
    <row r="2818" spans="2:38" s="84" customFormat="1" ht="16.5">
      <c r="B2818" s="41">
        <f t="shared" si="228"/>
        <v>2816</v>
      </c>
      <c r="C2818" s="210" t="s">
        <v>5456</v>
      </c>
      <c r="D2818" s="248" t="s">
        <v>9228</v>
      </c>
      <c r="E2818" s="202"/>
      <c r="F2818" s="158" t="s">
        <v>1244</v>
      </c>
      <c r="G2818" s="300" t="s">
        <v>9229</v>
      </c>
      <c r="H2818" s="1074" t="s">
        <v>5034</v>
      </c>
      <c r="I2818" s="1074" t="s">
        <v>5034</v>
      </c>
      <c r="J2818" s="1074" t="s">
        <v>5034</v>
      </c>
      <c r="K2818" s="1074" t="s">
        <v>5034</v>
      </c>
      <c r="L2818" s="1074" t="s">
        <v>5034</v>
      </c>
      <c r="M2818" s="300"/>
      <c r="N2818" s="7"/>
      <c r="O2818" s="244"/>
      <c r="P2818" s="247" t="s">
        <v>945</v>
      </c>
      <c r="Q2818" s="247"/>
      <c r="R2818" s="247" t="s">
        <v>1338</v>
      </c>
      <c r="S2818" s="229"/>
      <c r="T2818" s="229"/>
      <c r="U2818" s="229"/>
      <c r="V2818" s="229"/>
      <c r="W2818" s="229"/>
      <c r="X2818" s="229"/>
      <c r="Y2818" s="229"/>
      <c r="Z2818" s="229"/>
      <c r="AA2818" s="229"/>
      <c r="AB2818" s="229"/>
      <c r="AC2818" s="229"/>
      <c r="AD2818" s="229"/>
      <c r="AE2818" s="229"/>
      <c r="AF2818" s="14" t="s">
        <v>5453</v>
      </c>
      <c r="AG2818" s="229"/>
      <c r="AH2818" s="229"/>
      <c r="AI2818" s="229"/>
      <c r="AJ2818" s="163">
        <f t="shared" si="227"/>
        <v>1</v>
      </c>
      <c r="AK2818" s="84">
        <f t="shared" si="230"/>
        <v>1</v>
      </c>
    </row>
    <row r="2819" spans="2:38" s="84" customFormat="1" ht="16.5">
      <c r="B2819" s="41">
        <f t="shared" si="228"/>
        <v>2817</v>
      </c>
      <c r="C2819" s="210" t="s">
        <v>5456</v>
      </c>
      <c r="D2819" s="248" t="s">
        <v>9230</v>
      </c>
      <c r="E2819" s="202"/>
      <c r="F2819" s="158" t="s">
        <v>1244</v>
      </c>
      <c r="G2819" s="300" t="s">
        <v>9231</v>
      </c>
      <c r="H2819" s="1074" t="s">
        <v>5034</v>
      </c>
      <c r="I2819" s="1074" t="s">
        <v>5034</v>
      </c>
      <c r="J2819" s="1074" t="s">
        <v>5034</v>
      </c>
      <c r="K2819" s="1074" t="s">
        <v>5034</v>
      </c>
      <c r="L2819" s="1074" t="s">
        <v>5034</v>
      </c>
      <c r="M2819" s="300"/>
      <c r="N2819" s="7"/>
      <c r="O2819" s="244"/>
      <c r="P2819" s="247" t="s">
        <v>945</v>
      </c>
      <c r="Q2819" s="247"/>
      <c r="R2819" s="247" t="s">
        <v>1338</v>
      </c>
      <c r="S2819" s="229"/>
      <c r="T2819" s="229"/>
      <c r="U2819" s="229"/>
      <c r="V2819" s="229"/>
      <c r="W2819" s="229"/>
      <c r="X2819" s="229"/>
      <c r="Y2819" s="229"/>
      <c r="Z2819" s="229"/>
      <c r="AA2819" s="229"/>
      <c r="AB2819" s="229"/>
      <c r="AC2819" s="229"/>
      <c r="AD2819" s="229"/>
      <c r="AE2819" s="229"/>
      <c r="AF2819" s="14" t="s">
        <v>5453</v>
      </c>
      <c r="AG2819" s="229"/>
      <c r="AH2819" s="229"/>
      <c r="AI2819" s="229"/>
      <c r="AJ2819" s="163">
        <f t="shared" si="227"/>
        <v>1</v>
      </c>
      <c r="AK2819" s="84">
        <f t="shared" si="230"/>
        <v>1</v>
      </c>
    </row>
    <row r="2820" spans="2:38" s="84" customFormat="1" ht="16.5">
      <c r="B2820" s="41">
        <f t="shared" si="228"/>
        <v>2818</v>
      </c>
      <c r="C2820" s="210" t="s">
        <v>5456</v>
      </c>
      <c r="D2820" s="248" t="s">
        <v>9232</v>
      </c>
      <c r="E2820" s="202"/>
      <c r="F2820" s="158" t="s">
        <v>1244</v>
      </c>
      <c r="G2820" s="300" t="s">
        <v>9233</v>
      </c>
      <c r="H2820" s="1074" t="s">
        <v>5034</v>
      </c>
      <c r="I2820" s="1074" t="s">
        <v>5034</v>
      </c>
      <c r="J2820" s="1074" t="s">
        <v>5034</v>
      </c>
      <c r="K2820" s="1074" t="s">
        <v>5034</v>
      </c>
      <c r="L2820" s="1074" t="s">
        <v>5034</v>
      </c>
      <c r="M2820" s="300"/>
      <c r="N2820" s="7"/>
      <c r="O2820" s="244"/>
      <c r="P2820" s="247" t="s">
        <v>945</v>
      </c>
      <c r="Q2820" s="247"/>
      <c r="R2820" s="247" t="s">
        <v>1338</v>
      </c>
      <c r="S2820" s="229"/>
      <c r="T2820" s="229"/>
      <c r="U2820" s="229"/>
      <c r="V2820" s="229"/>
      <c r="W2820" s="229"/>
      <c r="X2820" s="229"/>
      <c r="Y2820" s="229"/>
      <c r="Z2820" s="229"/>
      <c r="AA2820" s="229"/>
      <c r="AB2820" s="229"/>
      <c r="AC2820" s="229"/>
      <c r="AD2820" s="229"/>
      <c r="AE2820" s="229"/>
      <c r="AF2820" s="14" t="s">
        <v>5453</v>
      </c>
      <c r="AG2820" s="229"/>
      <c r="AH2820" s="229"/>
      <c r="AI2820" s="229"/>
      <c r="AJ2820" s="163">
        <f t="shared" si="227"/>
        <v>1</v>
      </c>
      <c r="AK2820" s="84">
        <f t="shared" si="230"/>
        <v>1</v>
      </c>
    </row>
    <row r="2821" spans="2:38" s="84" customFormat="1" ht="16.5">
      <c r="B2821" s="41">
        <f t="shared" si="228"/>
        <v>2819</v>
      </c>
      <c r="C2821" s="210" t="s">
        <v>5456</v>
      </c>
      <c r="D2821" s="248" t="s">
        <v>9234</v>
      </c>
      <c r="E2821" s="202"/>
      <c r="F2821" s="158" t="s">
        <v>1244</v>
      </c>
      <c r="G2821" s="300" t="s">
        <v>9235</v>
      </c>
      <c r="H2821" s="1074" t="s">
        <v>5034</v>
      </c>
      <c r="I2821" s="1074" t="s">
        <v>5034</v>
      </c>
      <c r="J2821" s="1074" t="s">
        <v>5034</v>
      </c>
      <c r="K2821" s="1074" t="s">
        <v>5034</v>
      </c>
      <c r="L2821" s="1074" t="s">
        <v>5034</v>
      </c>
      <c r="M2821" s="300"/>
      <c r="N2821" s="7"/>
      <c r="O2821" s="244"/>
      <c r="P2821" s="247" t="s">
        <v>945</v>
      </c>
      <c r="Q2821" s="247"/>
      <c r="R2821" s="247" t="s">
        <v>1338</v>
      </c>
      <c r="S2821" s="229"/>
      <c r="T2821" s="229"/>
      <c r="U2821" s="229"/>
      <c r="V2821" s="229"/>
      <c r="W2821" s="229"/>
      <c r="X2821" s="229"/>
      <c r="Y2821" s="229"/>
      <c r="Z2821" s="229"/>
      <c r="AA2821" s="229"/>
      <c r="AB2821" s="229"/>
      <c r="AC2821" s="229"/>
      <c r="AD2821" s="229"/>
      <c r="AE2821" s="229"/>
      <c r="AF2821" s="14" t="s">
        <v>5453</v>
      </c>
      <c r="AG2821" s="229"/>
      <c r="AH2821" s="229"/>
      <c r="AI2821" s="229"/>
      <c r="AJ2821" s="163">
        <f t="shared" si="227"/>
        <v>1</v>
      </c>
      <c r="AK2821" s="84">
        <f t="shared" si="230"/>
        <v>1</v>
      </c>
    </row>
    <row r="2822" spans="2:38" s="84" customFormat="1" ht="16.5">
      <c r="B2822" s="41">
        <f t="shared" si="228"/>
        <v>2820</v>
      </c>
      <c r="C2822" s="210" t="s">
        <v>5456</v>
      </c>
      <c r="D2822" s="248" t="s">
        <v>9236</v>
      </c>
      <c r="E2822" s="202"/>
      <c r="F2822" s="158" t="s">
        <v>1244</v>
      </c>
      <c r="G2822" s="300" t="s">
        <v>9237</v>
      </c>
      <c r="H2822" s="1074" t="s">
        <v>5034</v>
      </c>
      <c r="I2822" s="1074" t="s">
        <v>5034</v>
      </c>
      <c r="J2822" s="1074" t="s">
        <v>5034</v>
      </c>
      <c r="K2822" s="1074" t="s">
        <v>5034</v>
      </c>
      <c r="L2822" s="1074" t="s">
        <v>5034</v>
      </c>
      <c r="M2822" s="300"/>
      <c r="N2822" s="7"/>
      <c r="O2822" s="244"/>
      <c r="P2822" s="247" t="s">
        <v>945</v>
      </c>
      <c r="Q2822" s="247"/>
      <c r="R2822" s="247" t="s">
        <v>1338</v>
      </c>
      <c r="S2822" s="229"/>
      <c r="T2822" s="229"/>
      <c r="U2822" s="229"/>
      <c r="V2822" s="229"/>
      <c r="W2822" s="229"/>
      <c r="X2822" s="229"/>
      <c r="Y2822" s="229"/>
      <c r="Z2822" s="229"/>
      <c r="AA2822" s="229"/>
      <c r="AB2822" s="229"/>
      <c r="AC2822" s="229"/>
      <c r="AD2822" s="229"/>
      <c r="AE2822" s="229"/>
      <c r="AF2822" s="14" t="s">
        <v>5453</v>
      </c>
      <c r="AG2822" s="229"/>
      <c r="AH2822" s="229"/>
      <c r="AI2822" s="229"/>
      <c r="AJ2822" s="163">
        <f t="shared" si="227"/>
        <v>1</v>
      </c>
      <c r="AK2822" s="84">
        <f t="shared" si="230"/>
        <v>1</v>
      </c>
    </row>
    <row r="2823" spans="2:38" s="84" customFormat="1" ht="16.5">
      <c r="B2823" s="41">
        <f t="shared" si="228"/>
        <v>2821</v>
      </c>
      <c r="C2823" s="210" t="s">
        <v>5456</v>
      </c>
      <c r="D2823" s="248" t="s">
        <v>9238</v>
      </c>
      <c r="E2823" s="202"/>
      <c r="F2823" s="158" t="s">
        <v>1244</v>
      </c>
      <c r="G2823" s="300" t="s">
        <v>9239</v>
      </c>
      <c r="H2823" s="1074" t="s">
        <v>5034</v>
      </c>
      <c r="I2823" s="1074" t="s">
        <v>5034</v>
      </c>
      <c r="J2823" s="1074" t="s">
        <v>5034</v>
      </c>
      <c r="K2823" s="1074" t="s">
        <v>5034</v>
      </c>
      <c r="L2823" s="1074" t="s">
        <v>5034</v>
      </c>
      <c r="M2823" s="300"/>
      <c r="N2823" s="7"/>
      <c r="O2823" s="244"/>
      <c r="P2823" s="247" t="s">
        <v>945</v>
      </c>
      <c r="Q2823" s="247"/>
      <c r="R2823" s="247" t="s">
        <v>1338</v>
      </c>
      <c r="S2823" s="229"/>
      <c r="T2823" s="229"/>
      <c r="U2823" s="229"/>
      <c r="V2823" s="229"/>
      <c r="W2823" s="229"/>
      <c r="X2823" s="229"/>
      <c r="Y2823" s="229"/>
      <c r="Z2823" s="229"/>
      <c r="AA2823" s="229"/>
      <c r="AB2823" s="229"/>
      <c r="AC2823" s="229"/>
      <c r="AD2823" s="229"/>
      <c r="AE2823" s="229"/>
      <c r="AF2823" s="14" t="s">
        <v>5453</v>
      </c>
      <c r="AG2823" s="229"/>
      <c r="AH2823" s="229"/>
      <c r="AI2823" s="229"/>
      <c r="AJ2823" s="163">
        <f t="shared" si="227"/>
        <v>1</v>
      </c>
      <c r="AK2823" s="84">
        <f t="shared" si="230"/>
        <v>1</v>
      </c>
    </row>
    <row r="2824" spans="2:38" s="84" customFormat="1" ht="16.5">
      <c r="B2824" s="41">
        <f t="shared" si="228"/>
        <v>2822</v>
      </c>
      <c r="C2824" s="210" t="s">
        <v>5456</v>
      </c>
      <c r="D2824" s="248" t="s">
        <v>9240</v>
      </c>
      <c r="E2824" s="202"/>
      <c r="F2824" s="158" t="s">
        <v>1244</v>
      </c>
      <c r="G2824" s="300" t="s">
        <v>9241</v>
      </c>
      <c r="H2824" s="1074" t="s">
        <v>5034</v>
      </c>
      <c r="I2824" s="1074" t="s">
        <v>5034</v>
      </c>
      <c r="J2824" s="1074" t="s">
        <v>5034</v>
      </c>
      <c r="K2824" s="1074" t="s">
        <v>5034</v>
      </c>
      <c r="L2824" s="1074" t="s">
        <v>5034</v>
      </c>
      <c r="M2824" s="300"/>
      <c r="N2824" s="7"/>
      <c r="O2824" s="244"/>
      <c r="P2824" s="247" t="s">
        <v>945</v>
      </c>
      <c r="Q2824" s="247"/>
      <c r="R2824" s="247" t="s">
        <v>1338</v>
      </c>
      <c r="S2824" s="229"/>
      <c r="T2824" s="229"/>
      <c r="U2824" s="229"/>
      <c r="V2824" s="229"/>
      <c r="W2824" s="229"/>
      <c r="X2824" s="229"/>
      <c r="Y2824" s="229"/>
      <c r="Z2824" s="229"/>
      <c r="AA2824" s="229"/>
      <c r="AB2824" s="229"/>
      <c r="AC2824" s="229"/>
      <c r="AD2824" s="229"/>
      <c r="AE2824" s="229"/>
      <c r="AF2824" s="14" t="s">
        <v>5453</v>
      </c>
      <c r="AG2824" s="229"/>
      <c r="AH2824" s="229"/>
      <c r="AI2824" s="229"/>
      <c r="AJ2824" s="163">
        <f t="shared" si="227"/>
        <v>1</v>
      </c>
      <c r="AK2824" s="84">
        <f t="shared" si="230"/>
        <v>1</v>
      </c>
    </row>
    <row r="2825" spans="2:38" s="84" customFormat="1" ht="16.5">
      <c r="B2825" s="41">
        <f t="shared" si="228"/>
        <v>2823</v>
      </c>
      <c r="C2825" s="210" t="s">
        <v>5456</v>
      </c>
      <c r="D2825" s="248" t="s">
        <v>9242</v>
      </c>
      <c r="E2825" s="202"/>
      <c r="F2825" s="158" t="s">
        <v>1244</v>
      </c>
      <c r="G2825" s="300" t="s">
        <v>9243</v>
      </c>
      <c r="H2825" s="1074" t="s">
        <v>5034</v>
      </c>
      <c r="I2825" s="1074" t="s">
        <v>5034</v>
      </c>
      <c r="J2825" s="1074" t="s">
        <v>5034</v>
      </c>
      <c r="K2825" s="1074" t="s">
        <v>5034</v>
      </c>
      <c r="L2825" s="1074" t="s">
        <v>5034</v>
      </c>
      <c r="M2825" s="300"/>
      <c r="N2825" s="7"/>
      <c r="O2825" s="244"/>
      <c r="P2825" s="247" t="s">
        <v>945</v>
      </c>
      <c r="Q2825" s="247"/>
      <c r="R2825" s="247" t="s">
        <v>1338</v>
      </c>
      <c r="S2825" s="229"/>
      <c r="T2825" s="229"/>
      <c r="U2825" s="229"/>
      <c r="V2825" s="229"/>
      <c r="W2825" s="229"/>
      <c r="X2825" s="229"/>
      <c r="Y2825" s="229"/>
      <c r="Z2825" s="229"/>
      <c r="AA2825" s="229"/>
      <c r="AB2825" s="229"/>
      <c r="AC2825" s="229"/>
      <c r="AD2825" s="229"/>
      <c r="AE2825" s="229"/>
      <c r="AF2825" s="14" t="s">
        <v>5453</v>
      </c>
      <c r="AG2825" s="229"/>
      <c r="AH2825" s="229"/>
      <c r="AI2825" s="229"/>
      <c r="AJ2825" s="163">
        <f t="shared" si="227"/>
        <v>1</v>
      </c>
      <c r="AK2825" s="84">
        <f t="shared" si="230"/>
        <v>1</v>
      </c>
    </row>
    <row r="2826" spans="2:38" s="84" customFormat="1" ht="16.5">
      <c r="B2826" s="41">
        <f t="shared" si="228"/>
        <v>2824</v>
      </c>
      <c r="C2826" s="210" t="s">
        <v>5456</v>
      </c>
      <c r="D2826" s="248" t="s">
        <v>9244</v>
      </c>
      <c r="E2826" s="202"/>
      <c r="F2826" s="158" t="s">
        <v>1244</v>
      </c>
      <c r="G2826" s="300" t="s">
        <v>9245</v>
      </c>
      <c r="H2826" s="1074" t="s">
        <v>5034</v>
      </c>
      <c r="I2826" s="1074" t="s">
        <v>5034</v>
      </c>
      <c r="J2826" s="1074" t="s">
        <v>5034</v>
      </c>
      <c r="K2826" s="1074" t="s">
        <v>5034</v>
      </c>
      <c r="L2826" s="1074" t="s">
        <v>5034</v>
      </c>
      <c r="M2826" s="300"/>
      <c r="N2826" s="7"/>
      <c r="O2826" s="244"/>
      <c r="P2826" s="247" t="s">
        <v>945</v>
      </c>
      <c r="Q2826" s="247"/>
      <c r="R2826" s="247" t="s">
        <v>1338</v>
      </c>
      <c r="S2826" s="229"/>
      <c r="T2826" s="229"/>
      <c r="U2826" s="229"/>
      <c r="V2826" s="229"/>
      <c r="W2826" s="229"/>
      <c r="X2826" s="229"/>
      <c r="Y2826" s="229"/>
      <c r="Z2826" s="229"/>
      <c r="AA2826" s="229"/>
      <c r="AB2826" s="229"/>
      <c r="AC2826" s="229"/>
      <c r="AD2826" s="229"/>
      <c r="AE2826" s="229"/>
      <c r="AF2826" s="14" t="s">
        <v>5453</v>
      </c>
      <c r="AG2826" s="229"/>
      <c r="AH2826" s="229"/>
      <c r="AI2826" s="229"/>
      <c r="AJ2826" s="163">
        <f t="shared" si="227"/>
        <v>1</v>
      </c>
      <c r="AK2826" s="84">
        <f t="shared" si="230"/>
        <v>1</v>
      </c>
    </row>
    <row r="2827" spans="2:38" s="84" customFormat="1" ht="16.5">
      <c r="B2827" s="41">
        <f t="shared" si="228"/>
        <v>2825</v>
      </c>
      <c r="C2827" s="210" t="s">
        <v>5456</v>
      </c>
      <c r="D2827" s="248" t="s">
        <v>9246</v>
      </c>
      <c r="E2827" s="202"/>
      <c r="F2827" s="158" t="s">
        <v>1244</v>
      </c>
      <c r="G2827" s="300" t="s">
        <v>9247</v>
      </c>
      <c r="H2827" s="1074" t="s">
        <v>5034</v>
      </c>
      <c r="I2827" s="1074" t="s">
        <v>5034</v>
      </c>
      <c r="J2827" s="1074" t="s">
        <v>5034</v>
      </c>
      <c r="K2827" s="1074" t="s">
        <v>5034</v>
      </c>
      <c r="L2827" s="1074" t="s">
        <v>5034</v>
      </c>
      <c r="M2827" s="300"/>
      <c r="N2827" s="7"/>
      <c r="O2827" s="244"/>
      <c r="P2827" s="247" t="s">
        <v>945</v>
      </c>
      <c r="Q2827" s="247"/>
      <c r="R2827" s="247" t="s">
        <v>1338</v>
      </c>
      <c r="S2827" s="229"/>
      <c r="T2827" s="229"/>
      <c r="U2827" s="229"/>
      <c r="V2827" s="229"/>
      <c r="W2827" s="229"/>
      <c r="X2827" s="229"/>
      <c r="Y2827" s="229"/>
      <c r="Z2827" s="229"/>
      <c r="AA2827" s="229"/>
      <c r="AB2827" s="229"/>
      <c r="AC2827" s="229"/>
      <c r="AD2827" s="229"/>
      <c r="AE2827" s="229"/>
      <c r="AF2827" s="14" t="s">
        <v>5453</v>
      </c>
      <c r="AG2827" s="229"/>
      <c r="AH2827" s="229"/>
      <c r="AI2827" s="229"/>
      <c r="AJ2827" s="163">
        <f t="shared" si="227"/>
        <v>1</v>
      </c>
      <c r="AK2827" s="84">
        <f t="shared" si="230"/>
        <v>1</v>
      </c>
    </row>
    <row r="2828" spans="2:38" s="84" customFormat="1" ht="16.5">
      <c r="B2828" s="275">
        <f t="shared" si="228"/>
        <v>2826</v>
      </c>
      <c r="C2828" s="804" t="s">
        <v>5456</v>
      </c>
      <c r="D2828" s="674" t="s">
        <v>9248</v>
      </c>
      <c r="E2828" s="816"/>
      <c r="F2828" s="309" t="str">
        <f>MID(D2828,4,1)</f>
        <v>E</v>
      </c>
      <c r="G2828" s="825" t="s">
        <v>7400</v>
      </c>
      <c r="H2828" s="309"/>
      <c r="I2828" s="309"/>
      <c r="J2828" s="309"/>
      <c r="K2828" s="625"/>
      <c r="L2828" s="625"/>
      <c r="M2828" s="625"/>
      <c r="N2828" s="309"/>
      <c r="O2828" s="309"/>
      <c r="P2828" s="309"/>
      <c r="Q2828" s="309"/>
      <c r="R2828" s="674"/>
      <c r="S2828" s="625"/>
      <c r="T2828" s="625"/>
      <c r="AF2828" s="6" t="s">
        <v>5453</v>
      </c>
      <c r="AI2828" s="648"/>
      <c r="AJ2828" s="163">
        <f t="shared" si="227"/>
        <v>1</v>
      </c>
      <c r="AK2828" s="84">
        <f t="shared" si="230"/>
        <v>1</v>
      </c>
    </row>
    <row r="2829" spans="2:38" s="84" customFormat="1" ht="16.5">
      <c r="B2829" s="41">
        <f t="shared" si="228"/>
        <v>2827</v>
      </c>
      <c r="C2829" s="804" t="s">
        <v>5456</v>
      </c>
      <c r="D2829" s="674" t="s">
        <v>7404</v>
      </c>
      <c r="E2829" s="816"/>
      <c r="F2829" s="309" t="str">
        <f>MID(D2829,4,1)</f>
        <v>E</v>
      </c>
      <c r="G2829" s="825" t="s">
        <v>7406</v>
      </c>
      <c r="H2829" s="309"/>
      <c r="I2829" s="309"/>
      <c r="J2829" s="309"/>
      <c r="K2829" s="625"/>
      <c r="L2829" s="625"/>
      <c r="M2829" s="625"/>
      <c r="N2829" s="309"/>
      <c r="O2829" s="309"/>
      <c r="P2829" s="309"/>
      <c r="Q2829" s="309"/>
      <c r="R2829" s="674"/>
      <c r="S2829" s="625"/>
      <c r="T2829" s="625"/>
      <c r="AF2829" s="6" t="s">
        <v>5453</v>
      </c>
      <c r="AI2829" s="229"/>
      <c r="AJ2829" s="218">
        <f t="shared" si="227"/>
        <v>2</v>
      </c>
      <c r="AK2829" s="84">
        <f t="shared" si="230"/>
        <v>1</v>
      </c>
      <c r="AL2829" s="84" t="e">
        <f>IF($BD1811="X","—",VLOOKUP(E2829,#REF!,4,FALSE))</f>
        <v>#REF!</v>
      </c>
    </row>
    <row r="2830" spans="2:38" s="84" customFormat="1" ht="16.5">
      <c r="B2830" s="41">
        <f t="shared" si="228"/>
        <v>2828</v>
      </c>
      <c r="C2830" s="804" t="s">
        <v>5456</v>
      </c>
      <c r="D2830" s="674" t="s">
        <v>7432</v>
      </c>
      <c r="E2830" s="816"/>
      <c r="F2830" s="309" t="str">
        <f>MID(D2830,4,1)</f>
        <v>E</v>
      </c>
      <c r="G2830" s="825" t="s">
        <v>7434</v>
      </c>
      <c r="H2830" s="309"/>
      <c r="I2830" s="309"/>
      <c r="J2830" s="309"/>
      <c r="K2830" s="625"/>
      <c r="L2830" s="625"/>
      <c r="M2830" s="625"/>
      <c r="N2830" s="309"/>
      <c r="O2830" s="309"/>
      <c r="P2830" s="309"/>
      <c r="Q2830" s="309"/>
      <c r="R2830" s="674"/>
      <c r="S2830" s="625"/>
      <c r="T2830" s="625"/>
      <c r="AF2830" s="6" t="s">
        <v>5453</v>
      </c>
      <c r="AI2830" s="229"/>
      <c r="AJ2830" s="218">
        <f t="shared" si="227"/>
        <v>2</v>
      </c>
      <c r="AK2830" s="84">
        <f t="shared" si="230"/>
        <v>1</v>
      </c>
      <c r="AL2830" s="84" t="e">
        <f>IF($BD1812="X","—",VLOOKUP(E2830,#REF!,4,FALSE))</f>
        <v>#REF!</v>
      </c>
    </row>
    <row r="2831" spans="2:38" s="84" customFormat="1" ht="16.5">
      <c r="B2831" s="41">
        <f t="shared" si="228"/>
        <v>2829</v>
      </c>
      <c r="C2831" s="804" t="s">
        <v>5456</v>
      </c>
      <c r="D2831" s="674" t="s">
        <v>9249</v>
      </c>
      <c r="E2831" s="816"/>
      <c r="F2831" s="309" t="str">
        <f>MID(D2831,4,1)</f>
        <v>E</v>
      </c>
      <c r="G2831" s="825" t="s">
        <v>9250</v>
      </c>
      <c r="H2831" s="309"/>
      <c r="I2831" s="309"/>
      <c r="J2831" s="309"/>
      <c r="K2831" s="625"/>
      <c r="L2831" s="625"/>
      <c r="M2831" s="625"/>
      <c r="N2831" s="309"/>
      <c r="O2831" s="309"/>
      <c r="P2831" s="309"/>
      <c r="Q2831" s="309"/>
      <c r="R2831" s="674"/>
      <c r="S2831" s="625"/>
      <c r="T2831" s="625"/>
      <c r="AF2831" s="6" t="s">
        <v>5453</v>
      </c>
      <c r="AI2831" s="229"/>
      <c r="AJ2831" s="163">
        <f t="shared" si="227"/>
        <v>1</v>
      </c>
      <c r="AK2831" s="84">
        <f t="shared" si="230"/>
        <v>1</v>
      </c>
      <c r="AL2831" s="84" t="e">
        <f>IF($BD1815="X","—",VLOOKUP(E2831,#REF!,4,FALSE))</f>
        <v>#REF!</v>
      </c>
    </row>
    <row r="2832" spans="2:38" s="84" customFormat="1" ht="16.5">
      <c r="B2832" s="41">
        <f t="shared" si="228"/>
        <v>2830</v>
      </c>
      <c r="C2832" s="810" t="s">
        <v>936</v>
      </c>
      <c r="D2832" s="810" t="s">
        <v>9251</v>
      </c>
      <c r="E2832" s="5"/>
      <c r="F2832" s="5" t="s">
        <v>979</v>
      </c>
      <c r="G2832" s="884" t="s">
        <v>9252</v>
      </c>
      <c r="H2832" s="4">
        <v>4140</v>
      </c>
      <c r="I2832" s="4" t="s">
        <v>949</v>
      </c>
      <c r="J2832" s="4" t="s">
        <v>949</v>
      </c>
      <c r="K2832" s="4" t="s">
        <v>949</v>
      </c>
      <c r="L2832" s="4" t="s">
        <v>9253</v>
      </c>
      <c r="M2832" s="41" t="s">
        <v>995</v>
      </c>
      <c r="N2832" s="5" t="s">
        <v>9254</v>
      </c>
      <c r="O2832" s="5" t="s">
        <v>949</v>
      </c>
      <c r="P2832" s="5" t="s">
        <v>1166</v>
      </c>
      <c r="Q2832" s="5" t="s">
        <v>949</v>
      </c>
      <c r="R2832" s="887" t="s">
        <v>1166</v>
      </c>
      <c r="AF2832" s="84" t="s">
        <v>473</v>
      </c>
      <c r="AI2832" s="615"/>
      <c r="AJ2832" s="163">
        <f t="shared" si="227"/>
        <v>1</v>
      </c>
      <c r="AK2832" s="84">
        <f t="shared" si="230"/>
        <v>1</v>
      </c>
      <c r="AL2832" s="84" t="e">
        <f>IF($BD1817="X","—",VLOOKUP(E2832,#REF!,4,FALSE))</f>
        <v>#REF!</v>
      </c>
    </row>
    <row r="2833" spans="2:38" s="84" customFormat="1" ht="16.5">
      <c r="B2833" s="41">
        <f t="shared" si="228"/>
        <v>2831</v>
      </c>
      <c r="C2833" s="802" t="s">
        <v>5087</v>
      </c>
      <c r="D2833" s="882" t="s">
        <v>9255</v>
      </c>
      <c r="E2833" s="158"/>
      <c r="F2833" s="158" t="s">
        <v>979</v>
      </c>
      <c r="G2833" s="885" t="s">
        <v>9256</v>
      </c>
      <c r="H2833" s="210" t="s">
        <v>949</v>
      </c>
      <c r="I2833" s="210" t="s">
        <v>949</v>
      </c>
      <c r="J2833" s="210" t="s">
        <v>949</v>
      </c>
      <c r="K2833" s="210" t="s">
        <v>949</v>
      </c>
      <c r="L2833" s="210" t="s">
        <v>1420</v>
      </c>
      <c r="M2833" s="210" t="s">
        <v>1412</v>
      </c>
      <c r="N2833" s="158" t="s">
        <v>9257</v>
      </c>
      <c r="O2833" s="158" t="s">
        <v>949</v>
      </c>
      <c r="P2833" s="158" t="s">
        <v>949</v>
      </c>
      <c r="Q2833" s="158" t="s">
        <v>949</v>
      </c>
      <c r="R2833" s="210" t="s">
        <v>1424</v>
      </c>
      <c r="S2833" s="640"/>
      <c r="T2833" s="229"/>
      <c r="U2833" s="229"/>
      <c r="V2833" s="229"/>
      <c r="W2833" s="229"/>
      <c r="X2833" s="229"/>
      <c r="Y2833" s="229"/>
      <c r="Z2833" s="229"/>
      <c r="AA2833" s="229"/>
      <c r="AB2833" s="229"/>
      <c r="AC2833" s="229"/>
      <c r="AD2833" s="229"/>
      <c r="AE2833" s="229"/>
      <c r="AF2833" s="229" t="s">
        <v>223</v>
      </c>
      <c r="AG2833" s="640"/>
      <c r="AH2833" s="229"/>
      <c r="AI2833" s="229"/>
      <c r="AJ2833" s="218">
        <f t="shared" si="227"/>
        <v>1</v>
      </c>
      <c r="AK2833" s="84">
        <f t="shared" si="230"/>
        <v>1</v>
      </c>
      <c r="AL2833" s="84" t="e">
        <f>IF($BD1818="X","—",VLOOKUP(E2833,#REF!,4,FALSE))</f>
        <v>#REF!</v>
      </c>
    </row>
    <row r="2834" spans="2:38" s="84" customFormat="1" ht="16.5">
      <c r="B2834" s="41">
        <f t="shared" si="228"/>
        <v>2832</v>
      </c>
      <c r="C2834" s="802" t="s">
        <v>5087</v>
      </c>
      <c r="D2834" s="810" t="s">
        <v>9258</v>
      </c>
      <c r="E2834" s="5"/>
      <c r="F2834" s="5" t="s">
        <v>979</v>
      </c>
      <c r="G2834" s="824" t="s">
        <v>9259</v>
      </c>
      <c r="H2834" s="4" t="s">
        <v>949</v>
      </c>
      <c r="I2834" s="4" t="s">
        <v>949</v>
      </c>
      <c r="J2834" s="4" t="s">
        <v>949</v>
      </c>
      <c r="K2834" s="4" t="s">
        <v>949</v>
      </c>
      <c r="L2834" s="4" t="s">
        <v>949</v>
      </c>
      <c r="M2834" s="4" t="s">
        <v>949</v>
      </c>
      <c r="N2834" s="5" t="s">
        <v>949</v>
      </c>
      <c r="O2834" s="5" t="s">
        <v>949</v>
      </c>
      <c r="P2834" s="5" t="s">
        <v>949</v>
      </c>
      <c r="Q2834" s="5" t="s">
        <v>949</v>
      </c>
      <c r="R2834" s="802" t="s">
        <v>945</v>
      </c>
      <c r="AF2834" s="84" t="s">
        <v>223</v>
      </c>
      <c r="AI2834" s="648"/>
      <c r="AJ2834" s="163">
        <f t="shared" si="227"/>
        <v>1</v>
      </c>
      <c r="AK2834" s="84">
        <f t="shared" si="230"/>
        <v>1</v>
      </c>
      <c r="AL2834" s="84" t="e">
        <f>IF($BD1819="X","—",VLOOKUP(E2834,#REF!,4,FALSE))</f>
        <v>#REF!</v>
      </c>
    </row>
    <row r="2835" spans="2:38" s="84" customFormat="1" ht="16.5">
      <c r="B2835" s="41">
        <f t="shared" si="228"/>
        <v>2833</v>
      </c>
      <c r="C2835" s="802" t="s">
        <v>5087</v>
      </c>
      <c r="D2835" s="810" t="s">
        <v>9260</v>
      </c>
      <c r="E2835" s="5"/>
      <c r="F2835" s="5" t="s">
        <v>979</v>
      </c>
      <c r="G2835" s="884" t="s">
        <v>9261</v>
      </c>
      <c r="H2835" s="4" t="s">
        <v>949</v>
      </c>
      <c r="I2835" s="4" t="s">
        <v>949</v>
      </c>
      <c r="J2835" s="4" t="s">
        <v>949</v>
      </c>
      <c r="K2835" s="4" t="s">
        <v>949</v>
      </c>
      <c r="L2835" s="4" t="s">
        <v>949</v>
      </c>
      <c r="M2835" s="4" t="s">
        <v>949</v>
      </c>
      <c r="N2835" s="5" t="s">
        <v>949</v>
      </c>
      <c r="O2835" s="5" t="s">
        <v>949</v>
      </c>
      <c r="P2835" s="5" t="s">
        <v>949</v>
      </c>
      <c r="Q2835" s="5" t="s">
        <v>949</v>
      </c>
      <c r="R2835" s="887" t="s">
        <v>945</v>
      </c>
      <c r="AF2835" s="84" t="s">
        <v>223</v>
      </c>
      <c r="AI2835" s="615"/>
      <c r="AJ2835" s="163">
        <f t="shared" si="227"/>
        <v>1</v>
      </c>
      <c r="AK2835" s="84">
        <f t="shared" si="230"/>
        <v>1</v>
      </c>
      <c r="AL2835" s="84" t="e">
        <f>IF($BD1820="X","—",VLOOKUP(E2835,#REF!,4,FALSE))</f>
        <v>#REF!</v>
      </c>
    </row>
    <row r="2836" spans="2:38" s="84" customFormat="1" ht="16.5">
      <c r="B2836" s="41">
        <f t="shared" si="228"/>
        <v>2834</v>
      </c>
      <c r="C2836" s="803" t="s">
        <v>5087</v>
      </c>
      <c r="D2836" s="882" t="s">
        <v>9262</v>
      </c>
      <c r="E2836" s="158"/>
      <c r="F2836" s="158" t="s">
        <v>979</v>
      </c>
      <c r="G2836" s="885" t="s">
        <v>9263</v>
      </c>
      <c r="H2836" s="210" t="s">
        <v>949</v>
      </c>
      <c r="I2836" s="210" t="s">
        <v>949</v>
      </c>
      <c r="J2836" s="210" t="s">
        <v>949</v>
      </c>
      <c r="K2836" s="210" t="s">
        <v>949</v>
      </c>
      <c r="L2836" s="210" t="s">
        <v>1420</v>
      </c>
      <c r="M2836" s="210" t="s">
        <v>1412</v>
      </c>
      <c r="N2836" s="158" t="s">
        <v>9257</v>
      </c>
      <c r="O2836" s="158" t="s">
        <v>949</v>
      </c>
      <c r="P2836" s="158" t="s">
        <v>949</v>
      </c>
      <c r="Q2836" s="158" t="s">
        <v>949</v>
      </c>
      <c r="R2836" s="210" t="s">
        <v>6329</v>
      </c>
      <c r="S2836" s="640"/>
      <c r="T2836" s="229"/>
      <c r="U2836" s="229"/>
      <c r="V2836" s="229"/>
      <c r="W2836" s="229"/>
      <c r="X2836" s="229"/>
      <c r="Y2836" s="229"/>
      <c r="Z2836" s="229"/>
      <c r="AA2836" s="229"/>
      <c r="AB2836" s="229"/>
      <c r="AC2836" s="229"/>
      <c r="AD2836" s="229"/>
      <c r="AE2836" s="229"/>
      <c r="AF2836" s="229" t="s">
        <v>223</v>
      </c>
      <c r="AG2836" s="640"/>
      <c r="AH2836" s="229"/>
      <c r="AI2836" s="229"/>
      <c r="AJ2836" s="218">
        <f t="shared" si="227"/>
        <v>1</v>
      </c>
      <c r="AK2836" s="84">
        <f t="shared" si="230"/>
        <v>1</v>
      </c>
      <c r="AL2836" s="84" t="e">
        <f>IF($BD1821="X","—",VLOOKUP(E2836,#REF!,4,FALSE))</f>
        <v>#REF!</v>
      </c>
    </row>
    <row r="2837" spans="2:38" s="84" customFormat="1" ht="16.5">
      <c r="B2837" s="41">
        <f t="shared" si="228"/>
        <v>2835</v>
      </c>
      <c r="C2837" s="882" t="s">
        <v>936</v>
      </c>
      <c r="D2837" s="810" t="s">
        <v>1017</v>
      </c>
      <c r="E2837" s="5"/>
      <c r="F2837" s="5" t="s">
        <v>1008</v>
      </c>
      <c r="G2837" s="824" t="s">
        <v>5169</v>
      </c>
      <c r="H2837" s="4">
        <v>665101.16500000004</v>
      </c>
      <c r="I2837" s="4">
        <v>1.8</v>
      </c>
      <c r="J2837" s="4">
        <v>1.4</v>
      </c>
      <c r="K2837" s="4">
        <v>931.1</v>
      </c>
      <c r="L2837" s="5" t="s">
        <v>1009</v>
      </c>
      <c r="M2837" s="5" t="s">
        <v>995</v>
      </c>
      <c r="N2837" s="106" t="s">
        <v>1010</v>
      </c>
      <c r="O2837" s="158" t="s">
        <v>1011</v>
      </c>
      <c r="P2837" s="158" t="s">
        <v>1012</v>
      </c>
      <c r="Q2837" s="5" t="s">
        <v>1013</v>
      </c>
      <c r="R2837" s="810" t="s">
        <v>1014</v>
      </c>
      <c r="AF2837" s="84" t="s">
        <v>473</v>
      </c>
      <c r="AI2837" s="648"/>
      <c r="AJ2837" s="163">
        <f t="shared" si="227"/>
        <v>1</v>
      </c>
      <c r="AK2837" s="84">
        <f t="shared" si="230"/>
        <v>1</v>
      </c>
    </row>
    <row r="2838" spans="2:38" s="84" customFormat="1" ht="16.5">
      <c r="B2838" s="41">
        <f t="shared" si="228"/>
        <v>2836</v>
      </c>
      <c r="C2838" s="882" t="s">
        <v>936</v>
      </c>
      <c r="D2838" s="810" t="s">
        <v>8290</v>
      </c>
      <c r="E2838" s="5"/>
      <c r="F2838" s="5" t="s">
        <v>1008</v>
      </c>
      <c r="G2838" s="824" t="s">
        <v>5169</v>
      </c>
      <c r="H2838" s="4">
        <v>665101.16500000004</v>
      </c>
      <c r="I2838" s="4">
        <v>1.8</v>
      </c>
      <c r="J2838" s="4">
        <v>1.4</v>
      </c>
      <c r="K2838" s="4">
        <v>931.1</v>
      </c>
      <c r="L2838" s="5" t="s">
        <v>1009</v>
      </c>
      <c r="M2838" s="5" t="s">
        <v>995</v>
      </c>
      <c r="N2838" s="106" t="s">
        <v>1010</v>
      </c>
      <c r="O2838" s="158" t="s">
        <v>1011</v>
      </c>
      <c r="P2838" s="158" t="s">
        <v>1012</v>
      </c>
      <c r="Q2838" s="5" t="s">
        <v>1013</v>
      </c>
      <c r="R2838" s="810" t="s">
        <v>1014</v>
      </c>
      <c r="AF2838" s="84" t="s">
        <v>473</v>
      </c>
      <c r="AI2838" s="229"/>
      <c r="AJ2838" s="163">
        <f t="shared" si="227"/>
        <v>1</v>
      </c>
      <c r="AK2838" s="84">
        <f t="shared" si="230"/>
        <v>1</v>
      </c>
    </row>
    <row r="2839" spans="2:38" s="84" customFormat="1" ht="16.5">
      <c r="B2839" s="41">
        <f t="shared" si="228"/>
        <v>2837</v>
      </c>
      <c r="C2839" s="805" t="s">
        <v>5087</v>
      </c>
      <c r="D2839" s="674" t="s">
        <v>9264</v>
      </c>
      <c r="E2839" s="17"/>
      <c r="F2839" s="309" t="str">
        <f>MID(D2839,4,1)</f>
        <v>P</v>
      </c>
      <c r="G2839" s="825" t="s">
        <v>8262</v>
      </c>
      <c r="H2839" s="5">
        <v>99435.86</v>
      </c>
      <c r="I2839" s="5">
        <v>2.5</v>
      </c>
      <c r="J2839" s="5">
        <v>1.04</v>
      </c>
      <c r="K2839" s="87">
        <v>102</v>
      </c>
      <c r="L2839" s="5" t="s">
        <v>1472</v>
      </c>
      <c r="M2839" s="5" t="s">
        <v>8263</v>
      </c>
      <c r="N2839" s="158" t="s">
        <v>1148</v>
      </c>
      <c r="O2839" s="158" t="s">
        <v>1474</v>
      </c>
      <c r="P2839" s="106" t="s">
        <v>1132</v>
      </c>
      <c r="Q2839" s="160" t="s">
        <v>1475</v>
      </c>
      <c r="R2839" s="1082" t="s">
        <v>1458</v>
      </c>
      <c r="S2839" s="626" t="s">
        <v>1015</v>
      </c>
      <c r="T2839" s="87"/>
      <c r="AF2839" s="84" t="s">
        <v>223</v>
      </c>
      <c r="AI2839" s="229"/>
      <c r="AJ2839" s="163">
        <f t="shared" si="227"/>
        <v>1</v>
      </c>
      <c r="AK2839" s="84">
        <f t="shared" si="230"/>
        <v>1</v>
      </c>
    </row>
    <row r="2840" spans="2:38" s="84" customFormat="1" ht="16.5">
      <c r="B2840" s="274">
        <f t="shared" si="228"/>
        <v>2838</v>
      </c>
      <c r="C2840" s="934" t="s">
        <v>5087</v>
      </c>
      <c r="D2840" s="935" t="s">
        <v>9265</v>
      </c>
      <c r="E2840" s="17"/>
      <c r="F2840" s="309" t="str">
        <f>MID(D2840,4,1)</f>
        <v>P</v>
      </c>
      <c r="G2840" s="936" t="s">
        <v>4815</v>
      </c>
      <c r="H2840" s="5">
        <v>99435.86</v>
      </c>
      <c r="I2840" s="5">
        <v>2.5</v>
      </c>
      <c r="J2840" s="5">
        <v>1.04</v>
      </c>
      <c r="K2840" s="87">
        <v>102</v>
      </c>
      <c r="L2840" s="5" t="s">
        <v>1472</v>
      </c>
      <c r="M2840" s="5" t="s">
        <v>4816</v>
      </c>
      <c r="N2840" s="158" t="s">
        <v>1148</v>
      </c>
      <c r="O2840" s="158" t="s">
        <v>1474</v>
      </c>
      <c r="P2840" s="106" t="s">
        <v>1132</v>
      </c>
      <c r="Q2840" s="160" t="s">
        <v>1475</v>
      </c>
      <c r="R2840" s="1083" t="s">
        <v>1458</v>
      </c>
      <c r="S2840" s="626" t="s">
        <v>1015</v>
      </c>
      <c r="T2840" s="87"/>
      <c r="AF2840" s="84" t="s">
        <v>223</v>
      </c>
      <c r="AI2840" s="229"/>
      <c r="AJ2840" s="163">
        <f t="shared" si="227"/>
        <v>1</v>
      </c>
      <c r="AK2840" s="84">
        <f t="shared" si="230"/>
        <v>1</v>
      </c>
    </row>
    <row r="2841" spans="2:38" s="84" customFormat="1" ht="16.5">
      <c r="B2841" s="41">
        <f t="shared" si="228"/>
        <v>2839</v>
      </c>
      <c r="C2841" s="210" t="s">
        <v>5087</v>
      </c>
      <c r="D2841" s="248" t="s">
        <v>1590</v>
      </c>
      <c r="E2841" s="158"/>
      <c r="F2841" s="158" t="s">
        <v>1008</v>
      </c>
      <c r="G2841" s="300" t="s">
        <v>9266</v>
      </c>
      <c r="H2841" s="1074" t="s">
        <v>5034</v>
      </c>
      <c r="I2841" s="1074" t="s">
        <v>5034</v>
      </c>
      <c r="J2841" s="1074" t="s">
        <v>5034</v>
      </c>
      <c r="K2841" s="1074" t="s">
        <v>5034</v>
      </c>
      <c r="L2841" s="1071" t="s">
        <v>5034</v>
      </c>
      <c r="M2841" s="247"/>
      <c r="N2841" s="247"/>
      <c r="O2841" s="244"/>
      <c r="P2841" s="247"/>
      <c r="Q2841" s="247"/>
      <c r="R2841" s="247" t="s">
        <v>1458</v>
      </c>
      <c r="S2841" s="229"/>
      <c r="T2841" s="229"/>
      <c r="U2841" s="229"/>
      <c r="V2841" s="229"/>
      <c r="W2841" s="229"/>
      <c r="X2841" s="229"/>
      <c r="Y2841" s="229"/>
      <c r="Z2841" s="229"/>
      <c r="AA2841" s="229"/>
      <c r="AB2841" s="229"/>
      <c r="AC2841" s="229"/>
      <c r="AD2841" s="229"/>
      <c r="AE2841" s="229"/>
      <c r="AF2841" s="229" t="s">
        <v>223</v>
      </c>
      <c r="AI2841" s="615"/>
      <c r="AJ2841" s="163">
        <f t="shared" si="227"/>
        <v>1</v>
      </c>
      <c r="AK2841" s="84">
        <f t="shared" si="230"/>
        <v>1</v>
      </c>
    </row>
    <row r="2842" spans="2:38" s="84" customFormat="1" ht="16.5">
      <c r="B2842" s="275">
        <f t="shared" si="228"/>
        <v>2840</v>
      </c>
      <c r="C2842" s="803" t="s">
        <v>5087</v>
      </c>
      <c r="D2842" s="882" t="s">
        <v>9267</v>
      </c>
      <c r="E2842" s="160"/>
      <c r="F2842" s="160" t="s">
        <v>1008</v>
      </c>
      <c r="G2842" s="939" t="s">
        <v>9268</v>
      </c>
      <c r="H2842" s="647">
        <v>159996.06</v>
      </c>
      <c r="I2842" s="647">
        <v>2.5</v>
      </c>
      <c r="J2842" s="160">
        <v>1.1499999999999999</v>
      </c>
      <c r="K2842" s="647">
        <v>164</v>
      </c>
      <c r="L2842" s="160" t="s">
        <v>1531</v>
      </c>
      <c r="M2842" s="160" t="s">
        <v>2449</v>
      </c>
      <c r="N2842" s="1337" t="s">
        <v>1010</v>
      </c>
      <c r="O2842" s="106" t="s">
        <v>2450</v>
      </c>
      <c r="P2842" s="106" t="s">
        <v>1132</v>
      </c>
      <c r="Q2842" s="106" t="s">
        <v>2451</v>
      </c>
      <c r="R2842" s="160" t="s">
        <v>945</v>
      </c>
      <c r="S2842" s="940"/>
      <c r="T2842" s="648"/>
      <c r="U2842" s="648"/>
      <c r="V2842" s="648"/>
      <c r="W2842" s="648"/>
      <c r="X2842" s="648"/>
      <c r="Y2842" s="648"/>
      <c r="Z2842" s="648"/>
      <c r="AA2842" s="648"/>
      <c r="AB2842" s="648"/>
      <c r="AC2842" s="648"/>
      <c r="AD2842" s="648"/>
      <c r="AE2842" s="648"/>
      <c r="AF2842" s="648" t="s">
        <v>223</v>
      </c>
      <c r="AG2842" s="640"/>
      <c r="AH2842" s="229"/>
      <c r="AI2842" s="229"/>
      <c r="AJ2842" s="218">
        <f t="shared" si="227"/>
        <v>1</v>
      </c>
      <c r="AK2842" s="84">
        <f t="shared" si="230"/>
        <v>1</v>
      </c>
    </row>
    <row r="2843" spans="2:38" s="84" customFormat="1" ht="16.5">
      <c r="B2843" s="41">
        <f t="shared" si="228"/>
        <v>2841</v>
      </c>
      <c r="C2843" s="805" t="s">
        <v>5087</v>
      </c>
      <c r="D2843" s="883" t="s">
        <v>9269</v>
      </c>
      <c r="E2843" s="7"/>
      <c r="F2843" s="291" t="str">
        <f>MID(D2843,4,1)</f>
        <v>P</v>
      </c>
      <c r="G2843" s="886" t="s">
        <v>8266</v>
      </c>
      <c r="H2843" s="158">
        <v>159996.06</v>
      </c>
      <c r="I2843" s="158">
        <v>2.5</v>
      </c>
      <c r="J2843" s="158">
        <v>1.04</v>
      </c>
      <c r="K2843" s="41">
        <v>164</v>
      </c>
      <c r="L2843" s="158" t="s">
        <v>1531</v>
      </c>
      <c r="M2843" s="158" t="s">
        <v>8263</v>
      </c>
      <c r="N2843" s="158" t="s">
        <v>1148</v>
      </c>
      <c r="O2843" s="158" t="s">
        <v>1474</v>
      </c>
      <c r="P2843" s="106" t="s">
        <v>1132</v>
      </c>
      <c r="Q2843" s="160" t="s">
        <v>1475</v>
      </c>
      <c r="R2843" s="1081" t="s">
        <v>1458</v>
      </c>
      <c r="S2843" s="888" t="s">
        <v>1014</v>
      </c>
      <c r="T2843" s="41"/>
      <c r="U2843" s="229"/>
      <c r="V2843" s="229"/>
      <c r="W2843" s="229"/>
      <c r="X2843" s="229"/>
      <c r="Y2843" s="229"/>
      <c r="Z2843" s="229"/>
      <c r="AA2843" s="229"/>
      <c r="AB2843" s="229"/>
      <c r="AC2843" s="229"/>
      <c r="AD2843" s="229"/>
      <c r="AE2843" s="229"/>
      <c r="AF2843" s="229" t="s">
        <v>223</v>
      </c>
      <c r="AG2843" s="640"/>
      <c r="AH2843" s="229"/>
      <c r="AI2843" s="229"/>
      <c r="AJ2843" s="218">
        <f t="shared" si="227"/>
        <v>1</v>
      </c>
      <c r="AK2843" s="84">
        <f t="shared" si="230"/>
        <v>1</v>
      </c>
    </row>
    <row r="2844" spans="2:38" s="84" customFormat="1" ht="16.5">
      <c r="B2844" s="41">
        <f t="shared" si="228"/>
        <v>2842</v>
      </c>
      <c r="C2844" s="803" t="s">
        <v>5087</v>
      </c>
      <c r="D2844" s="882" t="s">
        <v>9270</v>
      </c>
      <c r="E2844" s="158"/>
      <c r="F2844" s="158" t="s">
        <v>1008</v>
      </c>
      <c r="G2844" s="885" t="s">
        <v>9268</v>
      </c>
      <c r="H2844" s="210">
        <v>159996.06</v>
      </c>
      <c r="I2844" s="210">
        <v>2.5</v>
      </c>
      <c r="J2844" s="158">
        <v>1.1499999999999999</v>
      </c>
      <c r="K2844" s="210">
        <v>164</v>
      </c>
      <c r="L2844" s="158" t="s">
        <v>1531</v>
      </c>
      <c r="M2844" s="158" t="s">
        <v>2459</v>
      </c>
      <c r="N2844" s="106" t="s">
        <v>1010</v>
      </c>
      <c r="O2844" s="106" t="s">
        <v>2450</v>
      </c>
      <c r="P2844" s="106" t="s">
        <v>1132</v>
      </c>
      <c r="Q2844" s="106" t="s">
        <v>2451</v>
      </c>
      <c r="R2844" s="158" t="s">
        <v>945</v>
      </c>
      <c r="S2844" s="640"/>
      <c r="T2844" s="229"/>
      <c r="U2844" s="229"/>
      <c r="V2844" s="229"/>
      <c r="W2844" s="229"/>
      <c r="X2844" s="229"/>
      <c r="Y2844" s="229"/>
      <c r="Z2844" s="229"/>
      <c r="AA2844" s="229"/>
      <c r="AB2844" s="229"/>
      <c r="AC2844" s="229"/>
      <c r="AD2844" s="229"/>
      <c r="AE2844" s="229"/>
      <c r="AF2844" s="229" t="s">
        <v>223</v>
      </c>
      <c r="AG2844" s="640"/>
      <c r="AH2844" s="229"/>
      <c r="AI2844" s="229"/>
      <c r="AJ2844" s="218">
        <f t="shared" si="227"/>
        <v>1</v>
      </c>
      <c r="AK2844" s="84">
        <f t="shared" si="230"/>
        <v>1</v>
      </c>
    </row>
    <row r="2845" spans="2:38" s="84" customFormat="1" ht="16.5">
      <c r="B2845" s="41">
        <f t="shared" si="228"/>
        <v>2843</v>
      </c>
      <c r="C2845" s="805" t="s">
        <v>5087</v>
      </c>
      <c r="D2845" s="883" t="s">
        <v>9271</v>
      </c>
      <c r="E2845" s="7"/>
      <c r="F2845" s="291" t="str">
        <f>MID(D2845,4,1)</f>
        <v>P</v>
      </c>
      <c r="G2845" s="886" t="s">
        <v>4830</v>
      </c>
      <c r="H2845" s="158">
        <v>159996.06</v>
      </c>
      <c r="I2845" s="158">
        <v>2.5</v>
      </c>
      <c r="J2845" s="158">
        <v>1.04</v>
      </c>
      <c r="K2845" s="41">
        <v>164</v>
      </c>
      <c r="L2845" s="158" t="s">
        <v>1531</v>
      </c>
      <c r="M2845" s="158" t="s">
        <v>4816</v>
      </c>
      <c r="N2845" s="158" t="s">
        <v>1148</v>
      </c>
      <c r="O2845" s="158" t="s">
        <v>1474</v>
      </c>
      <c r="P2845" s="106" t="s">
        <v>1132</v>
      </c>
      <c r="Q2845" s="160" t="s">
        <v>1475</v>
      </c>
      <c r="R2845" s="1081" t="s">
        <v>1458</v>
      </c>
      <c r="S2845" s="888" t="s">
        <v>1014</v>
      </c>
      <c r="T2845" s="41"/>
      <c r="U2845" s="229"/>
      <c r="V2845" s="229"/>
      <c r="W2845" s="229"/>
      <c r="X2845" s="229"/>
      <c r="Y2845" s="229"/>
      <c r="Z2845" s="229"/>
      <c r="AA2845" s="229"/>
      <c r="AB2845" s="229"/>
      <c r="AC2845" s="229"/>
      <c r="AD2845" s="229"/>
      <c r="AE2845" s="229"/>
      <c r="AF2845" s="229" t="s">
        <v>223</v>
      </c>
      <c r="AG2845" s="640"/>
      <c r="AH2845" s="229"/>
      <c r="AI2845" s="229"/>
      <c r="AJ2845" s="218">
        <f t="shared" si="227"/>
        <v>1</v>
      </c>
      <c r="AK2845" s="84">
        <f t="shared" si="230"/>
        <v>1</v>
      </c>
    </row>
    <row r="2846" spans="2:38" s="84" customFormat="1" ht="16.5">
      <c r="B2846" s="41">
        <f t="shared" si="228"/>
        <v>2844</v>
      </c>
      <c r="C2846" s="803" t="s">
        <v>5087</v>
      </c>
      <c r="D2846" s="882" t="s">
        <v>9272</v>
      </c>
      <c r="E2846" s="158"/>
      <c r="F2846" s="158" t="s">
        <v>1008</v>
      </c>
      <c r="G2846" s="885" t="s">
        <v>9273</v>
      </c>
      <c r="H2846" s="210">
        <v>52580.33</v>
      </c>
      <c r="I2846" s="210">
        <v>1</v>
      </c>
      <c r="J2846" s="158">
        <v>1.1499999999999999</v>
      </c>
      <c r="K2846" s="210">
        <v>54</v>
      </c>
      <c r="L2846" s="158" t="s">
        <v>1518</v>
      </c>
      <c r="M2846" s="158" t="s">
        <v>1519</v>
      </c>
      <c r="N2846" s="106" t="s">
        <v>1130</v>
      </c>
      <c r="O2846" s="106" t="s">
        <v>1131</v>
      </c>
      <c r="P2846" s="106" t="s">
        <v>1132</v>
      </c>
      <c r="Q2846" s="106" t="s">
        <v>1133</v>
      </c>
      <c r="R2846" s="158" t="s">
        <v>945</v>
      </c>
      <c r="S2846" s="640"/>
      <c r="T2846" s="229"/>
      <c r="U2846" s="229"/>
      <c r="V2846" s="229"/>
      <c r="W2846" s="229"/>
      <c r="X2846" s="229"/>
      <c r="Y2846" s="229"/>
      <c r="Z2846" s="229"/>
      <c r="AA2846" s="229"/>
      <c r="AB2846" s="229"/>
      <c r="AC2846" s="229"/>
      <c r="AD2846" s="229"/>
      <c r="AE2846" s="229"/>
      <c r="AF2846" s="229" t="s">
        <v>223</v>
      </c>
      <c r="AG2846" s="640"/>
      <c r="AH2846" s="229"/>
      <c r="AI2846" s="229"/>
      <c r="AJ2846" s="218">
        <f t="shared" si="227"/>
        <v>1</v>
      </c>
      <c r="AK2846" s="84">
        <f t="shared" si="230"/>
        <v>1</v>
      </c>
    </row>
    <row r="2847" spans="2:38" s="84" customFormat="1" ht="16.5">
      <c r="B2847" s="41">
        <f t="shared" si="228"/>
        <v>2845</v>
      </c>
      <c r="C2847" s="803" t="s">
        <v>5087</v>
      </c>
      <c r="D2847" s="882" t="s">
        <v>9274</v>
      </c>
      <c r="E2847" s="158"/>
      <c r="F2847" s="158" t="s">
        <v>1008</v>
      </c>
      <c r="G2847" s="885" t="s">
        <v>9273</v>
      </c>
      <c r="H2847" s="210">
        <v>52580.33</v>
      </c>
      <c r="I2847" s="210">
        <v>1</v>
      </c>
      <c r="J2847" s="158">
        <v>1.1499999999999999</v>
      </c>
      <c r="K2847" s="210">
        <v>54</v>
      </c>
      <c r="L2847" s="158" t="s">
        <v>1518</v>
      </c>
      <c r="M2847" s="158" t="s">
        <v>1526</v>
      </c>
      <c r="N2847" s="106" t="s">
        <v>1130</v>
      </c>
      <c r="O2847" s="106" t="s">
        <v>1131</v>
      </c>
      <c r="P2847" s="106" t="s">
        <v>1132</v>
      </c>
      <c r="Q2847" s="106" t="s">
        <v>1133</v>
      </c>
      <c r="R2847" s="158" t="s">
        <v>945</v>
      </c>
      <c r="S2847" s="640"/>
      <c r="T2847" s="229"/>
      <c r="U2847" s="229"/>
      <c r="V2847" s="229"/>
      <c r="W2847" s="229"/>
      <c r="X2847" s="229"/>
      <c r="Y2847" s="229"/>
      <c r="Z2847" s="229"/>
      <c r="AA2847" s="229"/>
      <c r="AB2847" s="229"/>
      <c r="AC2847" s="229"/>
      <c r="AD2847" s="229"/>
      <c r="AE2847" s="229"/>
      <c r="AF2847" s="229" t="s">
        <v>223</v>
      </c>
      <c r="AG2847" s="640"/>
      <c r="AH2847" s="229"/>
      <c r="AI2847" s="229"/>
      <c r="AJ2847" s="218">
        <f t="shared" si="227"/>
        <v>1</v>
      </c>
      <c r="AK2847" s="84">
        <f t="shared" si="230"/>
        <v>1</v>
      </c>
    </row>
    <row r="2848" spans="2:38" s="84" customFormat="1" ht="16.5">
      <c r="B2848" s="274">
        <f t="shared" si="228"/>
        <v>2846</v>
      </c>
      <c r="C2848" s="937" t="s">
        <v>5087</v>
      </c>
      <c r="D2848" s="938" t="s">
        <v>1569</v>
      </c>
      <c r="E2848" s="5"/>
      <c r="F2848" s="5" t="s">
        <v>1008</v>
      </c>
      <c r="G2848" s="884" t="s">
        <v>1571</v>
      </c>
      <c r="H2848" s="4">
        <v>2824.3310000000001</v>
      </c>
      <c r="I2848" s="4">
        <v>2</v>
      </c>
      <c r="J2848" s="5">
        <v>1.1499999999999999</v>
      </c>
      <c r="K2848" s="4">
        <v>3.982307</v>
      </c>
      <c r="L2848" s="5" t="s">
        <v>1572</v>
      </c>
      <c r="M2848" s="5" t="s">
        <v>1573</v>
      </c>
      <c r="N2848" s="106" t="s">
        <v>1130</v>
      </c>
      <c r="O2848" s="106" t="s">
        <v>1131</v>
      </c>
      <c r="P2848" s="106" t="s">
        <v>1132</v>
      </c>
      <c r="Q2848" s="106" t="s">
        <v>1133</v>
      </c>
      <c r="R2848" s="938" t="s">
        <v>945</v>
      </c>
      <c r="AF2848" s="84" t="s">
        <v>223</v>
      </c>
      <c r="AI2848" s="648"/>
      <c r="AJ2848" s="163">
        <f t="shared" si="227"/>
        <v>1</v>
      </c>
      <c r="AK2848" s="84">
        <f t="shared" si="230"/>
        <v>1</v>
      </c>
    </row>
    <row r="2849" spans="1:37" s="84" customFormat="1" ht="16.5">
      <c r="B2849" s="41">
        <f t="shared" si="228"/>
        <v>2847</v>
      </c>
      <c r="C2849" s="210" t="s">
        <v>5087</v>
      </c>
      <c r="D2849" s="248" t="s">
        <v>9275</v>
      </c>
      <c r="E2849" s="158"/>
      <c r="F2849" s="158" t="s">
        <v>1008</v>
      </c>
      <c r="G2849" s="300" t="s">
        <v>9276</v>
      </c>
      <c r="H2849" s="1074" t="s">
        <v>5034</v>
      </c>
      <c r="I2849" s="1074" t="s">
        <v>5034</v>
      </c>
      <c r="J2849" s="1074" t="s">
        <v>5034</v>
      </c>
      <c r="K2849" s="1074" t="s">
        <v>5034</v>
      </c>
      <c r="L2849" s="1071" t="s">
        <v>5034</v>
      </c>
      <c r="M2849" s="247"/>
      <c r="N2849" s="247"/>
      <c r="O2849" s="244"/>
      <c r="P2849" s="247"/>
      <c r="Q2849" s="247"/>
      <c r="R2849" s="247" t="s">
        <v>6329</v>
      </c>
      <c r="S2849" s="229"/>
      <c r="T2849" s="229"/>
      <c r="U2849" s="229"/>
      <c r="V2849" s="229"/>
      <c r="W2849" s="229"/>
      <c r="X2849" s="229"/>
      <c r="Y2849" s="229"/>
      <c r="Z2849" s="229"/>
      <c r="AA2849" s="229"/>
      <c r="AB2849" s="229"/>
      <c r="AC2849" s="229"/>
      <c r="AD2849" s="229"/>
      <c r="AE2849" s="229"/>
      <c r="AF2849" s="229" t="s">
        <v>223</v>
      </c>
      <c r="AI2849" s="229"/>
      <c r="AJ2849" s="163">
        <f t="shared" si="227"/>
        <v>1</v>
      </c>
      <c r="AK2849" s="84">
        <f t="shared" si="230"/>
        <v>1</v>
      </c>
    </row>
    <row r="2850" spans="1:37" s="84" customFormat="1" ht="16.5">
      <c r="B2850" s="275">
        <f t="shared" si="228"/>
        <v>2848</v>
      </c>
      <c r="C2850" s="803" t="s">
        <v>5087</v>
      </c>
      <c r="D2850" s="810" t="s">
        <v>1509</v>
      </c>
      <c r="E2850" s="5"/>
      <c r="F2850" s="5" t="s">
        <v>993</v>
      </c>
      <c r="G2850" s="884" t="s">
        <v>1512</v>
      </c>
      <c r="H2850" s="4" t="s">
        <v>949</v>
      </c>
      <c r="I2850" s="4" t="s">
        <v>949</v>
      </c>
      <c r="J2850" s="4" t="s">
        <v>949</v>
      </c>
      <c r="K2850" s="4" t="s">
        <v>949</v>
      </c>
      <c r="L2850" s="4" t="s">
        <v>949</v>
      </c>
      <c r="M2850" s="4" t="s">
        <v>949</v>
      </c>
      <c r="N2850" s="5" t="s">
        <v>1513</v>
      </c>
      <c r="O2850" s="5" t="s">
        <v>949</v>
      </c>
      <c r="P2850" s="5" t="s">
        <v>949</v>
      </c>
      <c r="Q2850" s="5" t="s">
        <v>949</v>
      </c>
      <c r="R2850" s="887" t="s">
        <v>945</v>
      </c>
      <c r="AF2850" s="84" t="s">
        <v>223</v>
      </c>
      <c r="AI2850" s="615"/>
      <c r="AJ2850" s="163">
        <f t="shared" ref="AJ2850:AJ2913" si="231">COUNTIFS(D:D,D2850)</f>
        <v>1</v>
      </c>
      <c r="AK2850" s="84">
        <f t="shared" si="230"/>
        <v>1</v>
      </c>
    </row>
    <row r="2851" spans="1:37" s="84" customFormat="1" ht="16.5">
      <c r="B2851" s="41">
        <f t="shared" si="228"/>
        <v>2849</v>
      </c>
      <c r="C2851" s="803" t="s">
        <v>5087</v>
      </c>
      <c r="D2851" s="882" t="s">
        <v>9277</v>
      </c>
      <c r="E2851" s="158"/>
      <c r="F2851" s="158" t="s">
        <v>993</v>
      </c>
      <c r="G2851" s="885" t="s">
        <v>1505</v>
      </c>
      <c r="H2851" s="210" t="s">
        <v>949</v>
      </c>
      <c r="I2851" s="210">
        <v>1.4</v>
      </c>
      <c r="J2851" s="210" t="s">
        <v>949</v>
      </c>
      <c r="K2851" s="210" t="s">
        <v>949</v>
      </c>
      <c r="L2851" s="210" t="s">
        <v>1506</v>
      </c>
      <c r="M2851" s="210" t="s">
        <v>949</v>
      </c>
      <c r="N2851" s="158" t="s">
        <v>1507</v>
      </c>
      <c r="O2851" s="158" t="s">
        <v>949</v>
      </c>
      <c r="P2851" s="158" t="s">
        <v>949</v>
      </c>
      <c r="Q2851" s="158" t="s">
        <v>949</v>
      </c>
      <c r="R2851" s="210" t="s">
        <v>945</v>
      </c>
      <c r="S2851" s="640"/>
      <c r="T2851" s="229"/>
      <c r="U2851" s="229"/>
      <c r="V2851" s="229"/>
      <c r="W2851" s="229"/>
      <c r="X2851" s="229"/>
      <c r="Y2851" s="229"/>
      <c r="Z2851" s="229"/>
      <c r="AA2851" s="229"/>
      <c r="AB2851" s="229"/>
      <c r="AC2851" s="229"/>
      <c r="AD2851" s="229"/>
      <c r="AE2851" s="229"/>
      <c r="AF2851" s="229" t="s">
        <v>223</v>
      </c>
      <c r="AG2851" s="640"/>
      <c r="AH2851" s="229"/>
      <c r="AI2851" s="229"/>
      <c r="AJ2851" s="218">
        <f t="shared" si="231"/>
        <v>1</v>
      </c>
      <c r="AK2851" s="84">
        <f t="shared" si="230"/>
        <v>1</v>
      </c>
    </row>
    <row r="2852" spans="1:37" s="84" customFormat="1" ht="16.5">
      <c r="B2852" s="41">
        <f t="shared" si="228"/>
        <v>2850</v>
      </c>
      <c r="C2852" s="803" t="s">
        <v>5456</v>
      </c>
      <c r="D2852" s="810" t="s">
        <v>9278</v>
      </c>
      <c r="E2852" s="5"/>
      <c r="F2852" s="5" t="s">
        <v>1244</v>
      </c>
      <c r="G2852" s="824" t="s">
        <v>9279</v>
      </c>
      <c r="H2852" s="4" t="s">
        <v>949</v>
      </c>
      <c r="I2852" s="4" t="s">
        <v>949</v>
      </c>
      <c r="J2852" s="4" t="s">
        <v>949</v>
      </c>
      <c r="K2852" s="4" t="s">
        <v>949</v>
      </c>
      <c r="L2852" s="4" t="s">
        <v>949</v>
      </c>
      <c r="M2852" s="4" t="s">
        <v>949</v>
      </c>
      <c r="N2852" s="5" t="s">
        <v>949</v>
      </c>
      <c r="O2852" s="5" t="s">
        <v>949</v>
      </c>
      <c r="P2852" s="5" t="s">
        <v>949</v>
      </c>
      <c r="Q2852" s="5" t="s">
        <v>949</v>
      </c>
      <c r="R2852" s="810" t="s">
        <v>945</v>
      </c>
      <c r="AI2852" s="648"/>
      <c r="AJ2852" s="163">
        <f t="shared" si="231"/>
        <v>1</v>
      </c>
      <c r="AK2852" s="84">
        <f t="shared" si="230"/>
        <v>1</v>
      </c>
    </row>
    <row r="2853" spans="1:37" s="84" customFormat="1" ht="16.5">
      <c r="B2853" s="41">
        <f t="shared" si="228"/>
        <v>2851</v>
      </c>
      <c r="C2853" s="803" t="s">
        <v>5456</v>
      </c>
      <c r="D2853" s="810" t="s">
        <v>9280</v>
      </c>
      <c r="E2853" s="5"/>
      <c r="F2853" s="5" t="s">
        <v>1244</v>
      </c>
      <c r="G2853" s="824" t="s">
        <v>9281</v>
      </c>
      <c r="H2853" s="4" t="s">
        <v>949</v>
      </c>
      <c r="I2853" s="4" t="s">
        <v>949</v>
      </c>
      <c r="J2853" s="4" t="s">
        <v>949</v>
      </c>
      <c r="K2853" s="4" t="s">
        <v>949</v>
      </c>
      <c r="L2853" s="4" t="s">
        <v>949</v>
      </c>
      <c r="M2853" s="4" t="s">
        <v>949</v>
      </c>
      <c r="N2853" s="5" t="s">
        <v>949</v>
      </c>
      <c r="O2853" s="5" t="s">
        <v>949</v>
      </c>
      <c r="P2853" s="5" t="s">
        <v>949</v>
      </c>
      <c r="Q2853" s="5" t="s">
        <v>949</v>
      </c>
      <c r="R2853" s="810" t="s">
        <v>945</v>
      </c>
      <c r="AI2853" s="229"/>
      <c r="AJ2853" s="163">
        <f t="shared" si="231"/>
        <v>1</v>
      </c>
      <c r="AK2853" s="84">
        <f t="shared" si="230"/>
        <v>1</v>
      </c>
    </row>
    <row r="2854" spans="1:37" s="84" customFormat="1" ht="16.5">
      <c r="B2854" s="41">
        <f t="shared" si="228"/>
        <v>2852</v>
      </c>
      <c r="C2854" s="803" t="s">
        <v>5456</v>
      </c>
      <c r="D2854" s="810" t="s">
        <v>9282</v>
      </c>
      <c r="E2854" s="5"/>
      <c r="F2854" s="5" t="s">
        <v>1244</v>
      </c>
      <c r="G2854" s="824" t="s">
        <v>9283</v>
      </c>
      <c r="H2854" s="4" t="s">
        <v>949</v>
      </c>
      <c r="I2854" s="4" t="s">
        <v>949</v>
      </c>
      <c r="J2854" s="4" t="s">
        <v>949</v>
      </c>
      <c r="K2854" s="4" t="s">
        <v>949</v>
      </c>
      <c r="L2854" s="4" t="s">
        <v>949</v>
      </c>
      <c r="M2854" s="4" t="s">
        <v>949</v>
      </c>
      <c r="N2854" s="5" t="s">
        <v>949</v>
      </c>
      <c r="O2854" s="5" t="s">
        <v>949</v>
      </c>
      <c r="P2854" s="5" t="s">
        <v>949</v>
      </c>
      <c r="Q2854" s="5" t="s">
        <v>949</v>
      </c>
      <c r="R2854" s="810" t="s">
        <v>945</v>
      </c>
      <c r="AI2854" s="229"/>
      <c r="AJ2854" s="163">
        <f t="shared" si="231"/>
        <v>1</v>
      </c>
      <c r="AK2854" s="84">
        <f t="shared" si="230"/>
        <v>1</v>
      </c>
    </row>
    <row r="2855" spans="1:37" s="84" customFormat="1" ht="16.5">
      <c r="B2855" s="41">
        <f t="shared" si="228"/>
        <v>2853</v>
      </c>
      <c r="C2855" s="803" t="s">
        <v>5456</v>
      </c>
      <c r="D2855" s="810" t="s">
        <v>9284</v>
      </c>
      <c r="E2855" s="5"/>
      <c r="F2855" s="5" t="s">
        <v>1244</v>
      </c>
      <c r="G2855" s="824" t="s">
        <v>9285</v>
      </c>
      <c r="H2855" s="4" t="s">
        <v>949</v>
      </c>
      <c r="I2855" s="4" t="s">
        <v>949</v>
      </c>
      <c r="J2855" s="4" t="s">
        <v>949</v>
      </c>
      <c r="K2855" s="4" t="s">
        <v>949</v>
      </c>
      <c r="L2855" s="4" t="s">
        <v>949</v>
      </c>
      <c r="M2855" s="4" t="s">
        <v>949</v>
      </c>
      <c r="N2855" s="5" t="s">
        <v>949</v>
      </c>
      <c r="O2855" s="5" t="s">
        <v>949</v>
      </c>
      <c r="P2855" s="5" t="s">
        <v>949</v>
      </c>
      <c r="Q2855" s="5" t="s">
        <v>949</v>
      </c>
      <c r="R2855" s="810" t="s">
        <v>945</v>
      </c>
      <c r="AI2855" s="229"/>
      <c r="AJ2855" s="163">
        <f t="shared" si="231"/>
        <v>1</v>
      </c>
      <c r="AK2855" s="84">
        <f t="shared" si="230"/>
        <v>1</v>
      </c>
    </row>
    <row r="2856" spans="1:37" s="84" customFormat="1" ht="16.5">
      <c r="B2856" s="41">
        <f t="shared" si="228"/>
        <v>2854</v>
      </c>
      <c r="C2856" s="803" t="s">
        <v>5456</v>
      </c>
      <c r="D2856" s="810" t="s">
        <v>9286</v>
      </c>
      <c r="E2856" s="5"/>
      <c r="F2856" s="5" t="s">
        <v>1244</v>
      </c>
      <c r="G2856" s="824" t="s">
        <v>9287</v>
      </c>
      <c r="H2856" s="4" t="s">
        <v>949</v>
      </c>
      <c r="I2856" s="4" t="s">
        <v>949</v>
      </c>
      <c r="J2856" s="4" t="s">
        <v>949</v>
      </c>
      <c r="K2856" s="4" t="s">
        <v>949</v>
      </c>
      <c r="L2856" s="4" t="s">
        <v>949</v>
      </c>
      <c r="M2856" s="4" t="s">
        <v>949</v>
      </c>
      <c r="N2856" s="5" t="s">
        <v>949</v>
      </c>
      <c r="O2856" s="5" t="s">
        <v>949</v>
      </c>
      <c r="P2856" s="5" t="s">
        <v>949</v>
      </c>
      <c r="Q2856" s="5" t="s">
        <v>949</v>
      </c>
      <c r="R2856" s="810" t="s">
        <v>945</v>
      </c>
      <c r="AI2856" s="229"/>
      <c r="AJ2856" s="163">
        <f t="shared" si="231"/>
        <v>1</v>
      </c>
      <c r="AK2856" s="84">
        <f t="shared" si="230"/>
        <v>1</v>
      </c>
    </row>
    <row r="2857" spans="1:37" s="84" customFormat="1" ht="16.5">
      <c r="A2857" s="163"/>
      <c r="B2857" s="41">
        <f t="shared" si="228"/>
        <v>2855</v>
      </c>
      <c r="C2857" s="807" t="s">
        <v>5456</v>
      </c>
      <c r="D2857" s="809" t="s">
        <v>4934</v>
      </c>
      <c r="E2857" s="1332" t="s">
        <v>4936</v>
      </c>
      <c r="F2857" s="5" t="str">
        <f>MID(D2857,4,1)</f>
        <v>X</v>
      </c>
      <c r="G2857" s="828" t="s">
        <v>3558</v>
      </c>
      <c r="H2857" s="832" t="s">
        <v>949</v>
      </c>
      <c r="I2857" s="832" t="s">
        <v>949</v>
      </c>
      <c r="J2857" s="832" t="s">
        <v>949</v>
      </c>
      <c r="K2857" s="563" t="s">
        <v>949</v>
      </c>
      <c r="L2857" s="563" t="s">
        <v>949</v>
      </c>
      <c r="M2857" s="563" t="s">
        <v>949</v>
      </c>
      <c r="N2857" s="832" t="s">
        <v>949</v>
      </c>
      <c r="O2857" s="832" t="s">
        <v>949</v>
      </c>
      <c r="P2857" s="832" t="s">
        <v>949</v>
      </c>
      <c r="Q2857" s="832" t="s">
        <v>949</v>
      </c>
      <c r="R2857" s="835" t="s">
        <v>949</v>
      </c>
      <c r="S2857" s="163"/>
      <c r="T2857" s="163"/>
      <c r="U2857" s="163"/>
      <c r="V2857" s="163"/>
      <c r="W2857" s="163"/>
      <c r="X2857" s="163"/>
      <c r="Y2857" s="163"/>
      <c r="Z2857" s="163"/>
      <c r="AA2857" s="163"/>
      <c r="AB2857" s="163"/>
      <c r="AC2857" s="163"/>
      <c r="AD2857" s="163"/>
      <c r="AE2857" s="218" t="s">
        <v>940</v>
      </c>
      <c r="AF2857" s="163" t="s">
        <v>246</v>
      </c>
      <c r="AG2857" s="163"/>
      <c r="AH2857" s="163"/>
      <c r="AI2857" s="229"/>
      <c r="AJ2857" s="163">
        <f t="shared" si="231"/>
        <v>1</v>
      </c>
      <c r="AK2857" s="84">
        <f t="shared" si="230"/>
        <v>1</v>
      </c>
    </row>
    <row r="2858" spans="1:37" s="84" customFormat="1" ht="16.5">
      <c r="A2858" s="229"/>
      <c r="B2858" s="41">
        <f t="shared" si="228"/>
        <v>2856</v>
      </c>
      <c r="C2858" s="792" t="s">
        <v>278</v>
      </c>
      <c r="D2858" s="792" t="s">
        <v>9288</v>
      </c>
      <c r="E2858" s="291"/>
      <c r="F2858" s="291" t="s">
        <v>947</v>
      </c>
      <c r="G2858" s="791" t="s">
        <v>1811</v>
      </c>
      <c r="H2858" s="644" t="s">
        <v>949</v>
      </c>
      <c r="I2858" s="644" t="s">
        <v>949</v>
      </c>
      <c r="J2858" s="644" t="s">
        <v>949</v>
      </c>
      <c r="K2858" s="793" t="s">
        <v>949</v>
      </c>
      <c r="L2858" s="793" t="s">
        <v>949</v>
      </c>
      <c r="M2858" s="793" t="s">
        <v>949</v>
      </c>
      <c r="N2858" s="644" t="s">
        <v>949</v>
      </c>
      <c r="O2858" s="644" t="s">
        <v>949</v>
      </c>
      <c r="P2858" s="644" t="s">
        <v>949</v>
      </c>
      <c r="Q2858" s="644" t="s">
        <v>949</v>
      </c>
      <c r="R2858" s="793" t="s">
        <v>949</v>
      </c>
      <c r="S2858" s="274" t="s">
        <v>949</v>
      </c>
      <c r="T2858" s="274" t="s">
        <v>949</v>
      </c>
      <c r="U2858" s="615"/>
      <c r="V2858" s="615"/>
      <c r="W2858" s="615"/>
      <c r="X2858" s="615"/>
      <c r="Y2858" s="615"/>
      <c r="Z2858" s="615"/>
      <c r="AA2858" s="615"/>
      <c r="AB2858" s="615"/>
      <c r="AC2858" s="615"/>
      <c r="AD2858" s="615"/>
      <c r="AE2858" s="615"/>
      <c r="AF2858" s="274" t="s">
        <v>277</v>
      </c>
      <c r="AG2858" s="229"/>
      <c r="AH2858" s="229"/>
      <c r="AI2858" s="229"/>
      <c r="AJ2858" s="218">
        <f t="shared" si="231"/>
        <v>2</v>
      </c>
      <c r="AK2858" s="84">
        <f t="shared" si="230"/>
        <v>1</v>
      </c>
    </row>
    <row r="2859" spans="1:37" s="84" customFormat="1" ht="16.5">
      <c r="B2859" s="41">
        <f t="shared" ref="B2859:B2924" si="232">ROW()-2</f>
        <v>2857</v>
      </c>
      <c r="C2859" s="251" t="s">
        <v>936</v>
      </c>
      <c r="D2859" s="248" t="s">
        <v>9289</v>
      </c>
      <c r="E2859" s="248" t="s">
        <v>9289</v>
      </c>
      <c r="F2859" s="852" t="s">
        <v>947</v>
      </c>
      <c r="G2859" s="640" t="s">
        <v>9290</v>
      </c>
      <c r="H2859" s="853" t="s">
        <v>949</v>
      </c>
      <c r="I2859" s="853" t="s">
        <v>949</v>
      </c>
      <c r="J2859" s="853" t="s">
        <v>949</v>
      </c>
      <c r="K2859" s="794" t="s">
        <v>949</v>
      </c>
      <c r="L2859" s="794" t="s">
        <v>949</v>
      </c>
      <c r="M2859" s="794" t="s">
        <v>949</v>
      </c>
      <c r="N2859" s="853" t="s">
        <v>949</v>
      </c>
      <c r="O2859" s="853" t="s">
        <v>949</v>
      </c>
      <c r="P2859" s="853" t="s">
        <v>949</v>
      </c>
      <c r="Q2859" s="853" t="s">
        <v>949</v>
      </c>
      <c r="R2859" s="794" t="s">
        <v>949</v>
      </c>
      <c r="S2859" s="274" t="s">
        <v>949</v>
      </c>
      <c r="T2859" s="229"/>
      <c r="U2859" s="229"/>
      <c r="V2859" s="229"/>
      <c r="W2859" s="229"/>
      <c r="X2859" s="229"/>
      <c r="Y2859" s="229"/>
      <c r="Z2859" s="229"/>
      <c r="AA2859" s="229"/>
      <c r="AB2859" s="229"/>
      <c r="AC2859" s="229"/>
      <c r="AD2859" s="229"/>
      <c r="AE2859" s="229" t="s">
        <v>940</v>
      </c>
      <c r="AF2859" s="229" t="s">
        <v>473</v>
      </c>
      <c r="AG2859" s="790"/>
      <c r="AH2859" s="208"/>
      <c r="AI2859" s="229"/>
      <c r="AJ2859" s="218">
        <f t="shared" si="231"/>
        <v>1</v>
      </c>
      <c r="AK2859" s="84">
        <f t="shared" si="230"/>
        <v>1</v>
      </c>
    </row>
    <row r="2860" spans="1:37" s="84" customFormat="1" ht="16.5">
      <c r="B2860" s="41">
        <f t="shared" si="232"/>
        <v>2858</v>
      </c>
      <c r="C2860" s="251" t="s">
        <v>936</v>
      </c>
      <c r="D2860" s="248" t="s">
        <v>9291</v>
      </c>
      <c r="E2860" s="248" t="s">
        <v>9291</v>
      </c>
      <c r="F2860" s="852" t="s">
        <v>947</v>
      </c>
      <c r="G2860" s="640" t="s">
        <v>5254</v>
      </c>
      <c r="H2860" s="853" t="s">
        <v>949</v>
      </c>
      <c r="I2860" s="853" t="s">
        <v>949</v>
      </c>
      <c r="J2860" s="853" t="s">
        <v>949</v>
      </c>
      <c r="K2860" s="794" t="s">
        <v>949</v>
      </c>
      <c r="L2860" s="794" t="s">
        <v>949</v>
      </c>
      <c r="M2860" s="794" t="s">
        <v>949</v>
      </c>
      <c r="N2860" s="853" t="s">
        <v>949</v>
      </c>
      <c r="O2860" s="853" t="s">
        <v>949</v>
      </c>
      <c r="P2860" s="853" t="s">
        <v>949</v>
      </c>
      <c r="Q2860" s="853" t="s">
        <v>949</v>
      </c>
      <c r="R2860" s="794" t="s">
        <v>949</v>
      </c>
      <c r="S2860" s="274" t="s">
        <v>949</v>
      </c>
      <c r="T2860" s="229"/>
      <c r="U2860" s="229"/>
      <c r="V2860" s="229"/>
      <c r="W2860" s="229"/>
      <c r="X2860" s="229"/>
      <c r="Y2860" s="229"/>
      <c r="Z2860" s="229"/>
      <c r="AA2860" s="229"/>
      <c r="AB2860" s="229"/>
      <c r="AC2860" s="229"/>
      <c r="AD2860" s="229"/>
      <c r="AE2860" s="229" t="s">
        <v>940</v>
      </c>
      <c r="AF2860" s="229" t="s">
        <v>473</v>
      </c>
      <c r="AG2860" s="790"/>
      <c r="AH2860" s="208"/>
      <c r="AI2860" s="229"/>
      <c r="AJ2860" s="218">
        <f t="shared" si="231"/>
        <v>1</v>
      </c>
      <c r="AK2860" s="84">
        <f t="shared" si="230"/>
        <v>1</v>
      </c>
    </row>
    <row r="2861" spans="1:37" s="84" customFormat="1" ht="16.5">
      <c r="B2861" s="41">
        <f t="shared" si="232"/>
        <v>2859</v>
      </c>
      <c r="C2861" s="251" t="s">
        <v>936</v>
      </c>
      <c r="D2861" s="248" t="s">
        <v>9292</v>
      </c>
      <c r="E2861" s="248" t="s">
        <v>9292</v>
      </c>
      <c r="F2861" s="852" t="s">
        <v>947</v>
      </c>
      <c r="G2861" s="640" t="s">
        <v>5248</v>
      </c>
      <c r="H2861" s="853" t="s">
        <v>949</v>
      </c>
      <c r="I2861" s="853" t="s">
        <v>949</v>
      </c>
      <c r="J2861" s="853" t="s">
        <v>949</v>
      </c>
      <c r="K2861" s="794" t="s">
        <v>949</v>
      </c>
      <c r="L2861" s="794" t="s">
        <v>949</v>
      </c>
      <c r="M2861" s="794" t="s">
        <v>949</v>
      </c>
      <c r="N2861" s="853" t="s">
        <v>949</v>
      </c>
      <c r="O2861" s="853" t="s">
        <v>949</v>
      </c>
      <c r="P2861" s="853" t="s">
        <v>949</v>
      </c>
      <c r="Q2861" s="853" t="s">
        <v>949</v>
      </c>
      <c r="R2861" s="794" t="s">
        <v>949</v>
      </c>
      <c r="S2861" s="274" t="s">
        <v>949</v>
      </c>
      <c r="T2861" s="229"/>
      <c r="U2861" s="229"/>
      <c r="V2861" s="229"/>
      <c r="W2861" s="229"/>
      <c r="X2861" s="229"/>
      <c r="Y2861" s="229"/>
      <c r="Z2861" s="229"/>
      <c r="AA2861" s="229"/>
      <c r="AB2861" s="229"/>
      <c r="AC2861" s="229"/>
      <c r="AD2861" s="229"/>
      <c r="AE2861" s="229" t="s">
        <v>940</v>
      </c>
      <c r="AF2861" s="229" t="s">
        <v>473</v>
      </c>
      <c r="AG2861" s="790"/>
      <c r="AH2861" s="208"/>
      <c r="AI2861" s="229"/>
      <c r="AJ2861" s="218">
        <f t="shared" si="231"/>
        <v>1</v>
      </c>
      <c r="AK2861" s="84">
        <f t="shared" si="230"/>
        <v>1</v>
      </c>
    </row>
    <row r="2862" spans="1:37" s="84" customFormat="1" ht="16.5">
      <c r="B2862" s="41">
        <f t="shared" si="232"/>
        <v>2860</v>
      </c>
      <c r="C2862" s="251" t="s">
        <v>936</v>
      </c>
      <c r="D2862" s="248" t="s">
        <v>9293</v>
      </c>
      <c r="E2862" s="248" t="s">
        <v>9293</v>
      </c>
      <c r="F2862" s="852" t="s">
        <v>947</v>
      </c>
      <c r="G2862" s="640" t="s">
        <v>7329</v>
      </c>
      <c r="H2862" s="853" t="s">
        <v>949</v>
      </c>
      <c r="I2862" s="853" t="s">
        <v>949</v>
      </c>
      <c r="J2862" s="853" t="s">
        <v>949</v>
      </c>
      <c r="K2862" s="794" t="s">
        <v>949</v>
      </c>
      <c r="L2862" s="794" t="s">
        <v>949</v>
      </c>
      <c r="M2862" s="794" t="s">
        <v>949</v>
      </c>
      <c r="N2862" s="853" t="s">
        <v>949</v>
      </c>
      <c r="O2862" s="853" t="s">
        <v>949</v>
      </c>
      <c r="P2862" s="853" t="s">
        <v>949</v>
      </c>
      <c r="Q2862" s="853" t="s">
        <v>949</v>
      </c>
      <c r="R2862" s="794" t="s">
        <v>949</v>
      </c>
      <c r="S2862" s="274" t="s">
        <v>949</v>
      </c>
      <c r="T2862" s="229"/>
      <c r="U2862" s="229"/>
      <c r="V2862" s="229"/>
      <c r="W2862" s="229"/>
      <c r="X2862" s="229"/>
      <c r="Y2862" s="229"/>
      <c r="Z2862" s="229"/>
      <c r="AA2862" s="229"/>
      <c r="AB2862" s="229"/>
      <c r="AC2862" s="229"/>
      <c r="AD2862" s="229"/>
      <c r="AE2862" s="229" t="s">
        <v>940</v>
      </c>
      <c r="AF2862" s="229" t="s">
        <v>473</v>
      </c>
      <c r="AG2862" s="790"/>
      <c r="AH2862" s="208"/>
      <c r="AI2862" s="229"/>
      <c r="AJ2862" s="218">
        <f t="shared" si="231"/>
        <v>1</v>
      </c>
      <c r="AK2862" s="84">
        <f t="shared" si="230"/>
        <v>2</v>
      </c>
    </row>
    <row r="2863" spans="1:37" s="84" customFormat="1" ht="16.5">
      <c r="B2863" s="41">
        <f t="shared" si="232"/>
        <v>2861</v>
      </c>
      <c r="C2863" s="251" t="s">
        <v>936</v>
      </c>
      <c r="D2863" s="248" t="s">
        <v>9294</v>
      </c>
      <c r="E2863" s="248" t="s">
        <v>9293</v>
      </c>
      <c r="F2863" s="852" t="s">
        <v>947</v>
      </c>
      <c r="G2863" s="640" t="s">
        <v>9295</v>
      </c>
      <c r="H2863" s="853" t="s">
        <v>949</v>
      </c>
      <c r="I2863" s="853" t="s">
        <v>949</v>
      </c>
      <c r="J2863" s="853" t="s">
        <v>949</v>
      </c>
      <c r="K2863" s="794" t="s">
        <v>949</v>
      </c>
      <c r="L2863" s="794" t="s">
        <v>949</v>
      </c>
      <c r="M2863" s="794" t="s">
        <v>949</v>
      </c>
      <c r="N2863" s="853" t="s">
        <v>949</v>
      </c>
      <c r="O2863" s="853" t="s">
        <v>949</v>
      </c>
      <c r="P2863" s="853" t="s">
        <v>949</v>
      </c>
      <c r="Q2863" s="853" t="s">
        <v>949</v>
      </c>
      <c r="R2863" s="794" t="s">
        <v>949</v>
      </c>
      <c r="S2863" s="274" t="s">
        <v>949</v>
      </c>
      <c r="T2863" s="229"/>
      <c r="U2863" s="229"/>
      <c r="V2863" s="229"/>
      <c r="W2863" s="229"/>
      <c r="X2863" s="229"/>
      <c r="Y2863" s="229"/>
      <c r="Z2863" s="229"/>
      <c r="AA2863" s="229"/>
      <c r="AB2863" s="229"/>
      <c r="AC2863" s="229"/>
      <c r="AD2863" s="229"/>
      <c r="AE2863" s="229" t="s">
        <v>940</v>
      </c>
      <c r="AF2863" s="229" t="s">
        <v>473</v>
      </c>
      <c r="AG2863" s="790"/>
      <c r="AH2863" s="208"/>
      <c r="AI2863" s="229"/>
      <c r="AJ2863" s="218">
        <f t="shared" si="231"/>
        <v>1</v>
      </c>
      <c r="AK2863" s="84">
        <f t="shared" si="230"/>
        <v>2</v>
      </c>
    </row>
    <row r="2864" spans="1:37" s="84" customFormat="1" ht="16.5">
      <c r="B2864" s="41">
        <f t="shared" si="232"/>
        <v>2862</v>
      </c>
      <c r="C2864" s="251" t="s">
        <v>936</v>
      </c>
      <c r="D2864" s="248" t="s">
        <v>9296</v>
      </c>
      <c r="E2864" s="248" t="s">
        <v>9296</v>
      </c>
      <c r="F2864" s="852" t="s">
        <v>947</v>
      </c>
      <c r="G2864" s="640" t="s">
        <v>7327</v>
      </c>
      <c r="H2864" s="853" t="s">
        <v>949</v>
      </c>
      <c r="I2864" s="853" t="s">
        <v>949</v>
      </c>
      <c r="J2864" s="853" t="s">
        <v>949</v>
      </c>
      <c r="K2864" s="794" t="s">
        <v>949</v>
      </c>
      <c r="L2864" s="794" t="s">
        <v>949</v>
      </c>
      <c r="M2864" s="794" t="s">
        <v>949</v>
      </c>
      <c r="N2864" s="853" t="s">
        <v>949</v>
      </c>
      <c r="O2864" s="853" t="s">
        <v>949</v>
      </c>
      <c r="P2864" s="853" t="s">
        <v>949</v>
      </c>
      <c r="Q2864" s="853" t="s">
        <v>949</v>
      </c>
      <c r="R2864" s="794" t="s">
        <v>949</v>
      </c>
      <c r="S2864" s="274" t="s">
        <v>949</v>
      </c>
      <c r="T2864" s="229"/>
      <c r="U2864" s="229"/>
      <c r="V2864" s="229"/>
      <c r="W2864" s="229"/>
      <c r="X2864" s="229"/>
      <c r="Y2864" s="229"/>
      <c r="Z2864" s="229"/>
      <c r="AA2864" s="229"/>
      <c r="AB2864" s="229"/>
      <c r="AC2864" s="229"/>
      <c r="AD2864" s="229"/>
      <c r="AE2864" s="229" t="s">
        <v>940</v>
      </c>
      <c r="AF2864" s="229" t="s">
        <v>473</v>
      </c>
      <c r="AG2864" s="790"/>
      <c r="AH2864" s="208"/>
      <c r="AI2864" s="229"/>
      <c r="AJ2864" s="218">
        <f t="shared" si="231"/>
        <v>1</v>
      </c>
      <c r="AK2864" s="84">
        <f t="shared" si="230"/>
        <v>1</v>
      </c>
    </row>
    <row r="2865" spans="2:37" s="84" customFormat="1" ht="16.5">
      <c r="B2865" s="41">
        <f t="shared" si="232"/>
        <v>2863</v>
      </c>
      <c r="C2865" s="251" t="s">
        <v>936</v>
      </c>
      <c r="D2865" s="248" t="s">
        <v>9297</v>
      </c>
      <c r="E2865" s="248" t="s">
        <v>9297</v>
      </c>
      <c r="F2865" s="852" t="s">
        <v>947</v>
      </c>
      <c r="G2865" s="640" t="s">
        <v>7325</v>
      </c>
      <c r="H2865" s="853" t="s">
        <v>949</v>
      </c>
      <c r="I2865" s="853" t="s">
        <v>949</v>
      </c>
      <c r="J2865" s="853" t="s">
        <v>949</v>
      </c>
      <c r="K2865" s="794" t="s">
        <v>949</v>
      </c>
      <c r="L2865" s="794" t="s">
        <v>949</v>
      </c>
      <c r="M2865" s="794" t="s">
        <v>949</v>
      </c>
      <c r="N2865" s="853" t="s">
        <v>949</v>
      </c>
      <c r="O2865" s="853" t="s">
        <v>949</v>
      </c>
      <c r="P2865" s="853" t="s">
        <v>949</v>
      </c>
      <c r="Q2865" s="853" t="s">
        <v>949</v>
      </c>
      <c r="R2865" s="794" t="s">
        <v>949</v>
      </c>
      <c r="S2865" s="274" t="s">
        <v>949</v>
      </c>
      <c r="T2865" s="229"/>
      <c r="U2865" s="229"/>
      <c r="V2865" s="229"/>
      <c r="W2865" s="229"/>
      <c r="X2865" s="229"/>
      <c r="Y2865" s="229"/>
      <c r="Z2865" s="229"/>
      <c r="AA2865" s="229"/>
      <c r="AB2865" s="229"/>
      <c r="AC2865" s="229"/>
      <c r="AD2865" s="229"/>
      <c r="AE2865" s="229" t="s">
        <v>940</v>
      </c>
      <c r="AF2865" s="229" t="s">
        <v>473</v>
      </c>
      <c r="AG2865" s="790"/>
      <c r="AH2865" s="208"/>
      <c r="AI2865" s="229"/>
      <c r="AJ2865" s="218">
        <f t="shared" si="231"/>
        <v>1</v>
      </c>
      <c r="AK2865" s="84">
        <f t="shared" si="230"/>
        <v>1</v>
      </c>
    </row>
    <row r="2866" spans="2:37" s="84" customFormat="1" ht="16.5">
      <c r="B2866" s="41">
        <f t="shared" si="232"/>
        <v>2864</v>
      </c>
      <c r="C2866" s="251" t="s">
        <v>936</v>
      </c>
      <c r="D2866" s="248" t="s">
        <v>9298</v>
      </c>
      <c r="E2866" s="248" t="s">
        <v>9298</v>
      </c>
      <c r="F2866" s="852" t="s">
        <v>947</v>
      </c>
      <c r="G2866" s="640" t="s">
        <v>9299</v>
      </c>
      <c r="H2866" s="853" t="s">
        <v>949</v>
      </c>
      <c r="I2866" s="853" t="s">
        <v>949</v>
      </c>
      <c r="J2866" s="853" t="s">
        <v>949</v>
      </c>
      <c r="K2866" s="794" t="s">
        <v>949</v>
      </c>
      <c r="L2866" s="794" t="s">
        <v>949</v>
      </c>
      <c r="M2866" s="794" t="s">
        <v>949</v>
      </c>
      <c r="N2866" s="853" t="s">
        <v>949</v>
      </c>
      <c r="O2866" s="853" t="s">
        <v>949</v>
      </c>
      <c r="P2866" s="853" t="s">
        <v>949</v>
      </c>
      <c r="Q2866" s="853" t="s">
        <v>949</v>
      </c>
      <c r="R2866" s="794" t="s">
        <v>949</v>
      </c>
      <c r="S2866" s="274" t="s">
        <v>949</v>
      </c>
      <c r="T2866" s="229"/>
      <c r="U2866" s="229"/>
      <c r="V2866" s="229"/>
      <c r="W2866" s="229"/>
      <c r="X2866" s="229"/>
      <c r="Y2866" s="229"/>
      <c r="Z2866" s="229"/>
      <c r="AA2866" s="229"/>
      <c r="AB2866" s="229"/>
      <c r="AC2866" s="229"/>
      <c r="AD2866" s="229"/>
      <c r="AE2866" s="229" t="s">
        <v>940</v>
      </c>
      <c r="AF2866" s="229" t="s">
        <v>473</v>
      </c>
      <c r="AG2866" s="790"/>
      <c r="AH2866" s="208"/>
      <c r="AI2866" s="229"/>
      <c r="AJ2866" s="218">
        <f t="shared" si="231"/>
        <v>1</v>
      </c>
      <c r="AK2866" s="84">
        <f t="shared" si="230"/>
        <v>1</v>
      </c>
    </row>
    <row r="2867" spans="2:37" s="84" customFormat="1" ht="16.5">
      <c r="B2867" s="41">
        <f t="shared" si="232"/>
        <v>2865</v>
      </c>
      <c r="C2867" s="84" t="s">
        <v>694</v>
      </c>
      <c r="D2867" s="208" t="s">
        <v>2616</v>
      </c>
      <c r="E2867" s="215" t="s">
        <v>2615</v>
      </c>
      <c r="F2867" s="208" t="s">
        <v>3758</v>
      </c>
      <c r="G2867" s="84" t="s">
        <v>2618</v>
      </c>
      <c r="H2867" s="816" t="s">
        <v>5034</v>
      </c>
      <c r="I2867" s="816" t="s">
        <v>5034</v>
      </c>
      <c r="J2867" s="816" t="s">
        <v>5034</v>
      </c>
      <c r="K2867" s="816" t="s">
        <v>5034</v>
      </c>
      <c r="L2867" s="1079" t="s">
        <v>5034</v>
      </c>
      <c r="M2867" s="1079" t="s">
        <v>5034</v>
      </c>
      <c r="N2867" s="816" t="s">
        <v>5034</v>
      </c>
      <c r="O2867" s="816" t="s">
        <v>5034</v>
      </c>
      <c r="P2867" s="816" t="s">
        <v>5034</v>
      </c>
      <c r="Q2867" s="816" t="s">
        <v>5034</v>
      </c>
      <c r="R2867" s="816" t="s">
        <v>5034</v>
      </c>
      <c r="S2867" s="1079" t="s">
        <v>5034</v>
      </c>
      <c r="T2867" s="1079" t="s">
        <v>5034</v>
      </c>
      <c r="U2867" s="1079" t="s">
        <v>5034</v>
      </c>
      <c r="V2867" s="1079" t="s">
        <v>5034</v>
      </c>
      <c r="W2867" s="1079" t="s">
        <v>5034</v>
      </c>
      <c r="X2867" s="1079" t="s">
        <v>5034</v>
      </c>
      <c r="Y2867" s="1079" t="s">
        <v>5034</v>
      </c>
      <c r="Z2867" s="1079" t="s">
        <v>5034</v>
      </c>
      <c r="AA2867" s="1079" t="s">
        <v>5034</v>
      </c>
      <c r="AB2867" s="1079" t="s">
        <v>5034</v>
      </c>
      <c r="AC2867" s="1079" t="s">
        <v>5034</v>
      </c>
      <c r="AD2867" s="1079" t="s">
        <v>5034</v>
      </c>
      <c r="AE2867" s="41" t="s">
        <v>940</v>
      </c>
      <c r="AF2867" s="84" t="s">
        <v>90</v>
      </c>
      <c r="AG2867" s="790"/>
      <c r="AH2867" s="208"/>
      <c r="AI2867" s="229"/>
      <c r="AJ2867" s="218">
        <f t="shared" si="231"/>
        <v>2</v>
      </c>
      <c r="AK2867" s="84">
        <f t="shared" si="230"/>
        <v>2</v>
      </c>
    </row>
    <row r="2868" spans="2:37" s="84" customFormat="1" ht="16.5">
      <c r="B2868" s="41">
        <f t="shared" si="232"/>
        <v>2866</v>
      </c>
      <c r="C2868" s="84" t="s">
        <v>694</v>
      </c>
      <c r="D2868" s="208" t="s">
        <v>2519</v>
      </c>
      <c r="E2868" s="215" t="s">
        <v>9300</v>
      </c>
      <c r="F2868" s="208" t="s">
        <v>3758</v>
      </c>
      <c r="G2868" s="84" t="s">
        <v>2521</v>
      </c>
      <c r="H2868" s="816" t="s">
        <v>5034</v>
      </c>
      <c r="I2868" s="816" t="s">
        <v>5034</v>
      </c>
      <c r="J2868" s="816" t="s">
        <v>5034</v>
      </c>
      <c r="K2868" s="816" t="s">
        <v>5034</v>
      </c>
      <c r="L2868" s="1079" t="s">
        <v>5034</v>
      </c>
      <c r="M2868" s="1079" t="s">
        <v>5034</v>
      </c>
      <c r="N2868" s="816" t="s">
        <v>5034</v>
      </c>
      <c r="O2868" s="816" t="s">
        <v>5034</v>
      </c>
      <c r="P2868" s="816" t="s">
        <v>5034</v>
      </c>
      <c r="Q2868" s="816" t="s">
        <v>5034</v>
      </c>
      <c r="R2868" s="816" t="s">
        <v>5034</v>
      </c>
      <c r="S2868" s="1079" t="s">
        <v>5034</v>
      </c>
      <c r="T2868" s="1079" t="s">
        <v>5034</v>
      </c>
      <c r="U2868" s="1079" t="s">
        <v>5034</v>
      </c>
      <c r="V2868" s="1079" t="s">
        <v>5034</v>
      </c>
      <c r="W2868" s="1079" t="s">
        <v>5034</v>
      </c>
      <c r="X2868" s="1079" t="s">
        <v>5034</v>
      </c>
      <c r="Y2868" s="1079" t="s">
        <v>5034</v>
      </c>
      <c r="Z2868" s="1079" t="s">
        <v>5034</v>
      </c>
      <c r="AA2868" s="1079" t="s">
        <v>5034</v>
      </c>
      <c r="AB2868" s="1079" t="s">
        <v>5034</v>
      </c>
      <c r="AC2868" s="1079" t="s">
        <v>5034</v>
      </c>
      <c r="AD2868" s="1079" t="s">
        <v>5034</v>
      </c>
      <c r="AE2868" s="84" t="s">
        <v>940</v>
      </c>
      <c r="AF2868" s="84" t="s">
        <v>90</v>
      </c>
      <c r="AG2868" s="790"/>
      <c r="AH2868" s="208"/>
      <c r="AI2868" s="229"/>
      <c r="AJ2868" s="218">
        <f t="shared" si="231"/>
        <v>2</v>
      </c>
      <c r="AK2868" s="84">
        <f t="shared" si="230"/>
        <v>1</v>
      </c>
    </row>
    <row r="2869" spans="2:37" s="84" customFormat="1" ht="16.5">
      <c r="B2869" s="41">
        <f t="shared" si="232"/>
        <v>2867</v>
      </c>
      <c r="C2869" s="251" t="s">
        <v>936</v>
      </c>
      <c r="D2869" s="180" t="s">
        <v>9301</v>
      </c>
      <c r="E2869" s="216" t="s">
        <v>9302</v>
      </c>
      <c r="F2869" s="158" t="str">
        <f t="shared" ref="F2869:F2874" si="233">MID(D2869,4,1)</f>
        <v>X</v>
      </c>
      <c r="G2869" s="221" t="s">
        <v>944</v>
      </c>
      <c r="H2869" s="244" t="s">
        <v>949</v>
      </c>
      <c r="I2869" s="244" t="s">
        <v>949</v>
      </c>
      <c r="J2869" s="244" t="s">
        <v>949</v>
      </c>
      <c r="K2869" s="221" t="s">
        <v>949</v>
      </c>
      <c r="L2869" s="221" t="s">
        <v>949</v>
      </c>
      <c r="M2869" s="221" t="s">
        <v>949</v>
      </c>
      <c r="N2869" s="244" t="s">
        <v>949</v>
      </c>
      <c r="O2869" s="244" t="s">
        <v>949</v>
      </c>
      <c r="P2869" s="244" t="s">
        <v>949</v>
      </c>
      <c r="Q2869" s="244" t="s">
        <v>949</v>
      </c>
      <c r="R2869" s="221" t="s">
        <v>949</v>
      </c>
      <c r="S2869" s="41" t="s">
        <v>949</v>
      </c>
      <c r="T2869" s="41" t="s">
        <v>949</v>
      </c>
      <c r="U2869" s="41"/>
      <c r="V2869" s="41"/>
      <c r="W2869" s="41"/>
      <c r="X2869" s="41"/>
      <c r="Y2869" s="41"/>
      <c r="Z2869" s="41"/>
      <c r="AA2869" s="41"/>
      <c r="AB2869" s="41"/>
      <c r="AC2869" s="41"/>
      <c r="AD2869" s="41"/>
      <c r="AE2869" s="218" t="s">
        <v>940</v>
      </c>
      <c r="AF2869" s="41" t="s">
        <v>473</v>
      </c>
      <c r="AG2869" s="218"/>
      <c r="AH2869" s="218"/>
      <c r="AI2869" s="229"/>
      <c r="AJ2869" s="218">
        <f t="shared" si="231"/>
        <v>2</v>
      </c>
      <c r="AK2869" s="84">
        <f t="shared" si="230"/>
        <v>1</v>
      </c>
    </row>
    <row r="2870" spans="2:37" s="84" customFormat="1" ht="16.5">
      <c r="B2870" s="41">
        <f t="shared" si="232"/>
        <v>2868</v>
      </c>
      <c r="C2870" s="251" t="s">
        <v>936</v>
      </c>
      <c r="D2870" s="180" t="s">
        <v>951</v>
      </c>
      <c r="E2870" s="216" t="s">
        <v>4772</v>
      </c>
      <c r="F2870" s="158" t="str">
        <f t="shared" si="233"/>
        <v>X</v>
      </c>
      <c r="G2870" s="221" t="s">
        <v>4774</v>
      </c>
      <c r="H2870" s="244" t="s">
        <v>949</v>
      </c>
      <c r="I2870" s="244" t="s">
        <v>949</v>
      </c>
      <c r="J2870" s="244" t="s">
        <v>949</v>
      </c>
      <c r="K2870" s="221" t="s">
        <v>949</v>
      </c>
      <c r="L2870" s="221" t="s">
        <v>949</v>
      </c>
      <c r="M2870" s="221" t="s">
        <v>949</v>
      </c>
      <c r="N2870" s="244" t="s">
        <v>949</v>
      </c>
      <c r="O2870" s="244" t="s">
        <v>949</v>
      </c>
      <c r="P2870" s="244" t="s">
        <v>949</v>
      </c>
      <c r="Q2870" s="244" t="s">
        <v>949</v>
      </c>
      <c r="R2870" s="221" t="s">
        <v>949</v>
      </c>
      <c r="S2870" s="41" t="s">
        <v>949</v>
      </c>
      <c r="T2870" s="41" t="s">
        <v>949</v>
      </c>
      <c r="U2870" s="41"/>
      <c r="V2870" s="41"/>
      <c r="W2870" s="41"/>
      <c r="X2870" s="41"/>
      <c r="Y2870" s="41"/>
      <c r="Z2870" s="41"/>
      <c r="AA2870" s="41"/>
      <c r="AB2870" s="41"/>
      <c r="AC2870" s="41"/>
      <c r="AD2870" s="41"/>
      <c r="AE2870" s="218" t="s">
        <v>940</v>
      </c>
      <c r="AF2870" s="41" t="s">
        <v>473</v>
      </c>
      <c r="AG2870" s="218"/>
      <c r="AH2870" s="218"/>
      <c r="AI2870" s="229"/>
      <c r="AJ2870" s="218">
        <f t="shared" si="231"/>
        <v>2</v>
      </c>
      <c r="AK2870" s="84">
        <f t="shared" si="230"/>
        <v>1</v>
      </c>
    </row>
    <row r="2871" spans="2:37" s="84" customFormat="1" ht="16.5">
      <c r="B2871" s="41">
        <f t="shared" si="232"/>
        <v>2869</v>
      </c>
      <c r="C2871" s="251" t="s">
        <v>936</v>
      </c>
      <c r="D2871" s="180" t="s">
        <v>955</v>
      </c>
      <c r="E2871" s="216" t="s">
        <v>9303</v>
      </c>
      <c r="F2871" s="158" t="str">
        <f t="shared" si="233"/>
        <v>X</v>
      </c>
      <c r="G2871" s="221" t="s">
        <v>958</v>
      </c>
      <c r="H2871" s="244" t="s">
        <v>949</v>
      </c>
      <c r="I2871" s="244" t="s">
        <v>949</v>
      </c>
      <c r="J2871" s="244" t="s">
        <v>949</v>
      </c>
      <c r="K2871" s="221" t="s">
        <v>949</v>
      </c>
      <c r="L2871" s="221" t="s">
        <v>949</v>
      </c>
      <c r="M2871" s="221" t="s">
        <v>949</v>
      </c>
      <c r="N2871" s="244" t="s">
        <v>949</v>
      </c>
      <c r="O2871" s="244" t="s">
        <v>949</v>
      </c>
      <c r="P2871" s="244" t="s">
        <v>949</v>
      </c>
      <c r="Q2871" s="244" t="s">
        <v>949</v>
      </c>
      <c r="R2871" s="221" t="s">
        <v>949</v>
      </c>
      <c r="S2871" s="41" t="s">
        <v>949</v>
      </c>
      <c r="T2871" s="41" t="s">
        <v>949</v>
      </c>
      <c r="U2871" s="41"/>
      <c r="V2871" s="41"/>
      <c r="W2871" s="41"/>
      <c r="X2871" s="41"/>
      <c r="Y2871" s="41"/>
      <c r="Z2871" s="41"/>
      <c r="AA2871" s="41"/>
      <c r="AB2871" s="41"/>
      <c r="AC2871" s="41"/>
      <c r="AD2871" s="41"/>
      <c r="AE2871" s="218" t="s">
        <v>940</v>
      </c>
      <c r="AF2871" s="41" t="s">
        <v>473</v>
      </c>
      <c r="AG2871" s="218"/>
      <c r="AH2871" s="218"/>
      <c r="AI2871" s="229"/>
      <c r="AJ2871" s="218">
        <f t="shared" si="231"/>
        <v>2</v>
      </c>
      <c r="AK2871" s="84">
        <f t="shared" si="230"/>
        <v>1</v>
      </c>
    </row>
    <row r="2872" spans="2:37" s="84" customFormat="1" ht="16.5">
      <c r="B2872" s="41">
        <f t="shared" si="232"/>
        <v>2870</v>
      </c>
      <c r="C2872" s="251" t="s">
        <v>936</v>
      </c>
      <c r="D2872" s="180" t="s">
        <v>959</v>
      </c>
      <c r="E2872" s="216" t="s">
        <v>9304</v>
      </c>
      <c r="F2872" s="158" t="str">
        <f t="shared" si="233"/>
        <v>X</v>
      </c>
      <c r="G2872" s="221" t="s">
        <v>964</v>
      </c>
      <c r="H2872" s="244" t="s">
        <v>949</v>
      </c>
      <c r="I2872" s="244" t="s">
        <v>949</v>
      </c>
      <c r="J2872" s="244" t="s">
        <v>949</v>
      </c>
      <c r="K2872" s="221" t="s">
        <v>949</v>
      </c>
      <c r="L2872" s="221" t="s">
        <v>949</v>
      </c>
      <c r="M2872" s="221" t="s">
        <v>949</v>
      </c>
      <c r="N2872" s="244" t="s">
        <v>949</v>
      </c>
      <c r="O2872" s="244" t="s">
        <v>949</v>
      </c>
      <c r="P2872" s="244" t="s">
        <v>949</v>
      </c>
      <c r="Q2872" s="244" t="s">
        <v>949</v>
      </c>
      <c r="R2872" s="221" t="s">
        <v>949</v>
      </c>
      <c r="S2872" s="41" t="s">
        <v>949</v>
      </c>
      <c r="T2872" s="41" t="s">
        <v>949</v>
      </c>
      <c r="U2872" s="41"/>
      <c r="V2872" s="41"/>
      <c r="W2872" s="41"/>
      <c r="X2872" s="41"/>
      <c r="Y2872" s="41"/>
      <c r="Z2872" s="41"/>
      <c r="AA2872" s="41"/>
      <c r="AB2872" s="41"/>
      <c r="AC2872" s="41"/>
      <c r="AD2872" s="41"/>
      <c r="AE2872" s="218" t="s">
        <v>940</v>
      </c>
      <c r="AF2872" s="41" t="s">
        <v>473</v>
      </c>
      <c r="AG2872" s="218"/>
      <c r="AH2872" s="218"/>
      <c r="AI2872" s="229"/>
      <c r="AJ2872" s="218">
        <f t="shared" si="231"/>
        <v>2</v>
      </c>
      <c r="AK2872" s="84">
        <f t="shared" si="230"/>
        <v>1</v>
      </c>
    </row>
    <row r="2873" spans="2:37" s="84" customFormat="1" ht="16.5">
      <c r="B2873" s="41">
        <f t="shared" si="232"/>
        <v>2871</v>
      </c>
      <c r="C2873" s="251" t="s">
        <v>936</v>
      </c>
      <c r="D2873" s="180" t="s">
        <v>965</v>
      </c>
      <c r="E2873" s="216" t="s">
        <v>9305</v>
      </c>
      <c r="F2873" s="158" t="str">
        <f t="shared" si="233"/>
        <v>X</v>
      </c>
      <c r="G2873" s="221" t="s">
        <v>968</v>
      </c>
      <c r="H2873" s="244" t="s">
        <v>949</v>
      </c>
      <c r="I2873" s="244" t="s">
        <v>949</v>
      </c>
      <c r="J2873" s="244" t="s">
        <v>949</v>
      </c>
      <c r="K2873" s="221" t="s">
        <v>949</v>
      </c>
      <c r="L2873" s="221" t="s">
        <v>949</v>
      </c>
      <c r="M2873" s="221" t="s">
        <v>949</v>
      </c>
      <c r="N2873" s="244" t="s">
        <v>949</v>
      </c>
      <c r="O2873" s="244" t="s">
        <v>949</v>
      </c>
      <c r="P2873" s="244" t="s">
        <v>949</v>
      </c>
      <c r="Q2873" s="244" t="s">
        <v>949</v>
      </c>
      <c r="R2873" s="221" t="s">
        <v>949</v>
      </c>
      <c r="S2873" s="41" t="s">
        <v>949</v>
      </c>
      <c r="T2873" s="41" t="s">
        <v>949</v>
      </c>
      <c r="U2873" s="41"/>
      <c r="V2873" s="41"/>
      <c r="W2873" s="41"/>
      <c r="X2873" s="41"/>
      <c r="Y2873" s="41"/>
      <c r="Z2873" s="41"/>
      <c r="AA2873" s="41"/>
      <c r="AB2873" s="41"/>
      <c r="AC2873" s="41"/>
      <c r="AD2873" s="41"/>
      <c r="AE2873" s="218" t="s">
        <v>940</v>
      </c>
      <c r="AF2873" s="41" t="s">
        <v>473</v>
      </c>
      <c r="AG2873" s="218"/>
      <c r="AH2873" s="218"/>
      <c r="AI2873" s="229"/>
      <c r="AJ2873" s="218">
        <f t="shared" si="231"/>
        <v>2</v>
      </c>
      <c r="AK2873" s="84">
        <f t="shared" si="230"/>
        <v>1</v>
      </c>
    </row>
    <row r="2874" spans="2:37" s="84" customFormat="1" ht="16.5">
      <c r="B2874" s="41">
        <f t="shared" si="232"/>
        <v>2872</v>
      </c>
      <c r="C2874" s="251" t="s">
        <v>936</v>
      </c>
      <c r="D2874" s="180" t="s">
        <v>969</v>
      </c>
      <c r="E2874" s="216" t="s">
        <v>4776</v>
      </c>
      <c r="F2874" s="158" t="str">
        <f t="shared" si="233"/>
        <v>X</v>
      </c>
      <c r="G2874" s="221" t="s">
        <v>972</v>
      </c>
      <c r="H2874" s="244" t="s">
        <v>949</v>
      </c>
      <c r="I2874" s="244" t="s">
        <v>949</v>
      </c>
      <c r="J2874" s="244" t="s">
        <v>949</v>
      </c>
      <c r="K2874" s="221" t="s">
        <v>949</v>
      </c>
      <c r="L2874" s="221" t="s">
        <v>949</v>
      </c>
      <c r="M2874" s="221" t="s">
        <v>949</v>
      </c>
      <c r="N2874" s="244" t="s">
        <v>949</v>
      </c>
      <c r="O2874" s="244" t="s">
        <v>949</v>
      </c>
      <c r="P2874" s="244" t="s">
        <v>949</v>
      </c>
      <c r="Q2874" s="244" t="s">
        <v>949</v>
      </c>
      <c r="R2874" s="221" t="s">
        <v>949</v>
      </c>
      <c r="S2874" s="41" t="s">
        <v>949</v>
      </c>
      <c r="T2874" s="41" t="s">
        <v>949</v>
      </c>
      <c r="U2874" s="41"/>
      <c r="V2874" s="41"/>
      <c r="W2874" s="41"/>
      <c r="X2874" s="41"/>
      <c r="Y2874" s="41"/>
      <c r="Z2874" s="41"/>
      <c r="AA2874" s="41"/>
      <c r="AB2874" s="41"/>
      <c r="AC2874" s="41"/>
      <c r="AD2874" s="41"/>
      <c r="AE2874" s="218" t="s">
        <v>940</v>
      </c>
      <c r="AF2874" s="41" t="s">
        <v>473</v>
      </c>
      <c r="AG2874" s="218"/>
      <c r="AH2874" s="218"/>
      <c r="AI2874" s="229"/>
      <c r="AJ2874" s="218">
        <f t="shared" si="231"/>
        <v>2</v>
      </c>
      <c r="AK2874" s="84">
        <f t="shared" si="230"/>
        <v>1</v>
      </c>
    </row>
    <row r="2875" spans="2:37" s="84" customFormat="1" ht="16.5">
      <c r="B2875" s="274">
        <f t="shared" si="232"/>
        <v>2873</v>
      </c>
      <c r="C2875" s="84" t="s">
        <v>9306</v>
      </c>
      <c r="D2875" s="405" t="s">
        <v>9288</v>
      </c>
      <c r="E2875" s="405" t="s">
        <v>9288</v>
      </c>
      <c r="F2875" s="159" t="s">
        <v>6538</v>
      </c>
      <c r="G2875" s="821" t="s">
        <v>1811</v>
      </c>
      <c r="H2875" s="816" t="s">
        <v>5034</v>
      </c>
      <c r="I2875" s="816" t="s">
        <v>5034</v>
      </c>
      <c r="J2875" s="816" t="s">
        <v>5034</v>
      </c>
      <c r="K2875" s="816" t="s">
        <v>5034</v>
      </c>
      <c r="L2875" s="1079" t="s">
        <v>5034</v>
      </c>
      <c r="M2875" s="1079" t="s">
        <v>5034</v>
      </c>
      <c r="N2875" s="816" t="s">
        <v>5034</v>
      </c>
      <c r="O2875" s="816" t="s">
        <v>5034</v>
      </c>
      <c r="P2875" s="816" t="s">
        <v>5034</v>
      </c>
      <c r="Q2875" s="816" t="s">
        <v>5034</v>
      </c>
      <c r="R2875" s="816" t="s">
        <v>5034</v>
      </c>
      <c r="S2875" s="1079" t="s">
        <v>5034</v>
      </c>
      <c r="T2875" s="1079" t="s">
        <v>5034</v>
      </c>
      <c r="U2875" s="1079" t="s">
        <v>5034</v>
      </c>
      <c r="V2875" s="1079" t="s">
        <v>5034</v>
      </c>
      <c r="W2875" s="1079" t="s">
        <v>5034</v>
      </c>
      <c r="X2875" s="1079" t="s">
        <v>5034</v>
      </c>
      <c r="Y2875" s="1079" t="s">
        <v>5034</v>
      </c>
      <c r="Z2875" s="1079" t="s">
        <v>5034</v>
      </c>
      <c r="AA2875" s="1079" t="s">
        <v>5034</v>
      </c>
      <c r="AB2875" s="1079" t="s">
        <v>5034</v>
      </c>
      <c r="AC2875" s="1079" t="s">
        <v>5034</v>
      </c>
      <c r="AD2875" s="1079" t="s">
        <v>5034</v>
      </c>
      <c r="AE2875" s="274" t="s">
        <v>940</v>
      </c>
      <c r="AF2875" s="84" t="s">
        <v>9307</v>
      </c>
      <c r="AG2875" s="957"/>
      <c r="AH2875" s="208"/>
      <c r="AI2875" s="615"/>
      <c r="AJ2875" s="218">
        <f t="shared" si="231"/>
        <v>2</v>
      </c>
      <c r="AK2875" s="84">
        <f t="shared" si="230"/>
        <v>1</v>
      </c>
    </row>
    <row r="2876" spans="2:37" ht="16.5">
      <c r="B2876" s="29">
        <f t="shared" si="232"/>
        <v>2874</v>
      </c>
      <c r="C2876" s="998" t="s">
        <v>4185</v>
      </c>
      <c r="D2876" s="106" t="s">
        <v>9308</v>
      </c>
      <c r="E2876" s="106" t="s">
        <v>9308</v>
      </c>
      <c r="F2876" s="106" t="s">
        <v>947</v>
      </c>
      <c r="G2876" s="14" t="s">
        <v>9309</v>
      </c>
      <c r="H2876" s="29" t="s">
        <v>949</v>
      </c>
      <c r="I2876" s="1026" t="s">
        <v>949</v>
      </c>
      <c r="J2876" s="1026" t="s">
        <v>949</v>
      </c>
      <c r="K2876" s="1026" t="s">
        <v>949</v>
      </c>
      <c r="L2876" s="998" t="s">
        <v>949</v>
      </c>
      <c r="M2876" s="998" t="s">
        <v>949</v>
      </c>
      <c r="N2876" s="1026" t="s">
        <v>949</v>
      </c>
      <c r="O2876" s="1026" t="s">
        <v>949</v>
      </c>
      <c r="P2876" s="1026" t="s">
        <v>949</v>
      </c>
      <c r="Q2876" s="1026" t="s">
        <v>949</v>
      </c>
      <c r="R2876" s="998" t="s">
        <v>949</v>
      </c>
      <c r="S2876" s="998" t="s">
        <v>949</v>
      </c>
      <c r="T2876" s="998" t="s">
        <v>949</v>
      </c>
      <c r="U2876" s="998" t="s">
        <v>949</v>
      </c>
      <c r="V2876" s="998" t="s">
        <v>949</v>
      </c>
      <c r="W2876" s="998" t="s">
        <v>949</v>
      </c>
      <c r="X2876" s="998" t="s">
        <v>949</v>
      </c>
      <c r="Y2876" s="998" t="s">
        <v>949</v>
      </c>
      <c r="Z2876" s="998" t="s">
        <v>949</v>
      </c>
      <c r="AA2876" s="998" t="s">
        <v>949</v>
      </c>
      <c r="AB2876" s="998" t="s">
        <v>949</v>
      </c>
      <c r="AC2876" s="998" t="s">
        <v>949</v>
      </c>
      <c r="AD2876" s="998" t="s">
        <v>949</v>
      </c>
      <c r="AE2876" s="29" t="s">
        <v>1059</v>
      </c>
      <c r="AF2876" s="998" t="s">
        <v>757</v>
      </c>
      <c r="AG2876" s="998"/>
      <c r="AH2876" s="1026"/>
      <c r="AI2876" s="998"/>
      <c r="AJ2876" s="788">
        <f t="shared" si="231"/>
        <v>1</v>
      </c>
      <c r="AK2876" s="229">
        <f t="shared" ref="AK2876:AK2936" si="234">COUNTIFS(E:E,E2876)</f>
        <v>1</v>
      </c>
    </row>
    <row r="2877" spans="2:37" ht="16.5">
      <c r="B2877" s="29">
        <f t="shared" si="232"/>
        <v>2875</v>
      </c>
      <c r="C2877" s="998" t="s">
        <v>4185</v>
      </c>
      <c r="D2877" s="189" t="s">
        <v>9310</v>
      </c>
      <c r="E2877" s="189" t="s">
        <v>9310</v>
      </c>
      <c r="F2877" s="106" t="s">
        <v>947</v>
      </c>
      <c r="G2877" s="190" t="s">
        <v>9311</v>
      </c>
      <c r="H2877" s="998" t="s">
        <v>949</v>
      </c>
      <c r="I2877" s="998" t="s">
        <v>949</v>
      </c>
      <c r="J2877" s="998" t="s">
        <v>949</v>
      </c>
      <c r="K2877" s="998" t="s">
        <v>949</v>
      </c>
      <c r="L2877" s="998" t="s">
        <v>949</v>
      </c>
      <c r="M2877" s="998" t="s">
        <v>949</v>
      </c>
      <c r="N2877" s="1026" t="s">
        <v>949</v>
      </c>
      <c r="O2877" s="1026" t="s">
        <v>949</v>
      </c>
      <c r="P2877" s="1026" t="s">
        <v>949</v>
      </c>
      <c r="Q2877" s="1026" t="s">
        <v>949</v>
      </c>
      <c r="R2877" s="998" t="s">
        <v>949</v>
      </c>
      <c r="S2877" s="998" t="s">
        <v>949</v>
      </c>
      <c r="T2877" s="998" t="s">
        <v>949</v>
      </c>
      <c r="U2877" s="998" t="s">
        <v>949</v>
      </c>
      <c r="V2877" s="998" t="s">
        <v>949</v>
      </c>
      <c r="W2877" s="998" t="s">
        <v>949</v>
      </c>
      <c r="X2877" s="998" t="s">
        <v>949</v>
      </c>
      <c r="Y2877" s="998" t="s">
        <v>949</v>
      </c>
      <c r="Z2877" s="998" t="s">
        <v>949</v>
      </c>
      <c r="AA2877" s="998" t="s">
        <v>949</v>
      </c>
      <c r="AB2877" s="998" t="s">
        <v>949</v>
      </c>
      <c r="AC2877" s="998" t="s">
        <v>949</v>
      </c>
      <c r="AD2877" s="998" t="s">
        <v>949</v>
      </c>
      <c r="AE2877" s="29" t="s">
        <v>989</v>
      </c>
      <c r="AF2877" s="998" t="s">
        <v>757</v>
      </c>
      <c r="AG2877" s="998"/>
      <c r="AH2877" s="1026"/>
      <c r="AI2877" s="998"/>
      <c r="AJ2877" s="788">
        <f t="shared" si="231"/>
        <v>1</v>
      </c>
      <c r="AK2877" s="229">
        <f t="shared" si="234"/>
        <v>1</v>
      </c>
    </row>
    <row r="2878" spans="2:37" ht="16.5">
      <c r="B2878" s="29">
        <f t="shared" si="232"/>
        <v>2876</v>
      </c>
      <c r="C2878" s="998" t="s">
        <v>4185</v>
      </c>
      <c r="D2878" s="189" t="s">
        <v>9312</v>
      </c>
      <c r="E2878" s="189" t="s">
        <v>9312</v>
      </c>
      <c r="F2878" s="106" t="s">
        <v>947</v>
      </c>
      <c r="G2878" s="190" t="s">
        <v>9313</v>
      </c>
      <c r="H2878" s="998" t="s">
        <v>949</v>
      </c>
      <c r="I2878" s="998" t="s">
        <v>949</v>
      </c>
      <c r="J2878" s="998" t="s">
        <v>949</v>
      </c>
      <c r="K2878" s="998" t="s">
        <v>949</v>
      </c>
      <c r="L2878" s="998" t="s">
        <v>949</v>
      </c>
      <c r="M2878" s="998" t="s">
        <v>949</v>
      </c>
      <c r="N2878" s="1026" t="s">
        <v>949</v>
      </c>
      <c r="O2878" s="1026" t="s">
        <v>949</v>
      </c>
      <c r="P2878" s="1026" t="s">
        <v>949</v>
      </c>
      <c r="Q2878" s="1026" t="s">
        <v>949</v>
      </c>
      <c r="R2878" s="998" t="s">
        <v>949</v>
      </c>
      <c r="S2878" s="998" t="s">
        <v>949</v>
      </c>
      <c r="T2878" s="998" t="s">
        <v>949</v>
      </c>
      <c r="U2878" s="998" t="s">
        <v>949</v>
      </c>
      <c r="V2878" s="998" t="s">
        <v>949</v>
      </c>
      <c r="W2878" s="998" t="s">
        <v>949</v>
      </c>
      <c r="X2878" s="998" t="s">
        <v>949</v>
      </c>
      <c r="Y2878" s="998" t="s">
        <v>949</v>
      </c>
      <c r="Z2878" s="998" t="s">
        <v>949</v>
      </c>
      <c r="AA2878" s="998" t="s">
        <v>949</v>
      </c>
      <c r="AB2878" s="998" t="s">
        <v>949</v>
      </c>
      <c r="AC2878" s="998" t="s">
        <v>949</v>
      </c>
      <c r="AD2878" s="998" t="s">
        <v>949</v>
      </c>
      <c r="AE2878" s="29" t="s">
        <v>989</v>
      </c>
      <c r="AF2878" s="998" t="s">
        <v>757</v>
      </c>
      <c r="AG2878" s="998"/>
      <c r="AH2878" s="1026"/>
      <c r="AI2878" s="998"/>
      <c r="AJ2878" s="788">
        <f t="shared" si="231"/>
        <v>1</v>
      </c>
      <c r="AK2878" s="229">
        <f t="shared" si="234"/>
        <v>1</v>
      </c>
    </row>
    <row r="2879" spans="2:37" s="84" customFormat="1" ht="16.5">
      <c r="B2879" s="275">
        <f t="shared" si="232"/>
        <v>2877</v>
      </c>
      <c r="C2879" s="84" t="s">
        <v>3554</v>
      </c>
      <c r="D2879" s="76" t="s">
        <v>3555</v>
      </c>
      <c r="E2879" s="76" t="s">
        <v>9314</v>
      </c>
      <c r="F2879" s="160" t="s">
        <v>947</v>
      </c>
      <c r="G2879" s="32" t="s">
        <v>3558</v>
      </c>
      <c r="H2879" s="816" t="s">
        <v>5034</v>
      </c>
      <c r="I2879" s="816" t="s">
        <v>5034</v>
      </c>
      <c r="J2879" s="816" t="s">
        <v>5034</v>
      </c>
      <c r="K2879" s="816" t="s">
        <v>5034</v>
      </c>
      <c r="L2879" s="1079" t="s">
        <v>5034</v>
      </c>
      <c r="M2879" s="1079" t="s">
        <v>5034</v>
      </c>
      <c r="N2879" s="816" t="s">
        <v>5034</v>
      </c>
      <c r="O2879" s="816" t="s">
        <v>5034</v>
      </c>
      <c r="P2879" s="816" t="s">
        <v>5034</v>
      </c>
      <c r="Q2879" s="816" t="s">
        <v>5034</v>
      </c>
      <c r="R2879" s="816" t="s">
        <v>5034</v>
      </c>
      <c r="S2879" s="1079" t="s">
        <v>5034</v>
      </c>
      <c r="T2879" s="1079" t="s">
        <v>5034</v>
      </c>
      <c r="U2879" s="1079" t="s">
        <v>5034</v>
      </c>
      <c r="V2879" s="1079" t="s">
        <v>5034</v>
      </c>
      <c r="W2879" s="1079" t="s">
        <v>5034</v>
      </c>
      <c r="X2879" s="1079" t="s">
        <v>5034</v>
      </c>
      <c r="Y2879" s="1079" t="s">
        <v>5034</v>
      </c>
      <c r="Z2879" s="1079" t="s">
        <v>5034</v>
      </c>
      <c r="AA2879" s="1079" t="s">
        <v>5034</v>
      </c>
      <c r="AB2879" s="1079" t="s">
        <v>5034</v>
      </c>
      <c r="AC2879" s="1079" t="s">
        <v>5034</v>
      </c>
      <c r="AD2879" s="1079" t="s">
        <v>5034</v>
      </c>
      <c r="AE2879" s="275" t="s">
        <v>940</v>
      </c>
      <c r="AF2879" s="84" t="s">
        <v>9315</v>
      </c>
      <c r="AG2879" s="208"/>
      <c r="AH2879" s="208"/>
      <c r="AI2879" s="648"/>
      <c r="AJ2879" s="218">
        <f t="shared" si="231"/>
        <v>1</v>
      </c>
      <c r="AK2879" s="84">
        <f t="shared" si="234"/>
        <v>1</v>
      </c>
    </row>
    <row r="2880" spans="2:37" s="84" customFormat="1" ht="16.5">
      <c r="B2880" s="41">
        <f t="shared" si="232"/>
        <v>2878</v>
      </c>
      <c r="C2880" s="84" t="s">
        <v>3554</v>
      </c>
      <c r="D2880" s="76" t="s">
        <v>3559</v>
      </c>
      <c r="E2880" s="76" t="s">
        <v>3560</v>
      </c>
      <c r="F2880" s="158" t="s">
        <v>947</v>
      </c>
      <c r="G2880" s="32" t="s">
        <v>3558</v>
      </c>
      <c r="H2880" s="816" t="s">
        <v>5034</v>
      </c>
      <c r="I2880" s="816" t="s">
        <v>5034</v>
      </c>
      <c r="J2880" s="816" t="s">
        <v>5034</v>
      </c>
      <c r="K2880" s="816" t="s">
        <v>5034</v>
      </c>
      <c r="L2880" s="1079" t="s">
        <v>5034</v>
      </c>
      <c r="M2880" s="1079" t="s">
        <v>5034</v>
      </c>
      <c r="N2880" s="816" t="s">
        <v>5034</v>
      </c>
      <c r="O2880" s="816" t="s">
        <v>5034</v>
      </c>
      <c r="P2880" s="816" t="s">
        <v>5034</v>
      </c>
      <c r="Q2880" s="816" t="s">
        <v>5034</v>
      </c>
      <c r="R2880" s="816" t="s">
        <v>5034</v>
      </c>
      <c r="S2880" s="1079" t="s">
        <v>5034</v>
      </c>
      <c r="T2880" s="1079" t="s">
        <v>5034</v>
      </c>
      <c r="U2880" s="1079" t="s">
        <v>5034</v>
      </c>
      <c r="V2880" s="1079" t="s">
        <v>5034</v>
      </c>
      <c r="W2880" s="1079" t="s">
        <v>5034</v>
      </c>
      <c r="X2880" s="1079" t="s">
        <v>5034</v>
      </c>
      <c r="Y2880" s="1079" t="s">
        <v>5034</v>
      </c>
      <c r="Z2880" s="1079" t="s">
        <v>5034</v>
      </c>
      <c r="AA2880" s="1079" t="s">
        <v>5034</v>
      </c>
      <c r="AB2880" s="1079" t="s">
        <v>5034</v>
      </c>
      <c r="AC2880" s="1079" t="s">
        <v>5034</v>
      </c>
      <c r="AD2880" s="1079" t="s">
        <v>5034</v>
      </c>
      <c r="AE2880" s="41" t="s">
        <v>940</v>
      </c>
      <c r="AF2880" s="84" t="s">
        <v>9315</v>
      </c>
      <c r="AG2880" s="208"/>
      <c r="AH2880" s="208"/>
      <c r="AI2880" s="229"/>
      <c r="AJ2880" s="218">
        <f t="shared" si="231"/>
        <v>1</v>
      </c>
      <c r="AK2880" s="84">
        <f t="shared" si="234"/>
        <v>1</v>
      </c>
    </row>
    <row r="2881" spans="2:37" s="84" customFormat="1" ht="16.5">
      <c r="B2881" s="41">
        <f t="shared" si="232"/>
        <v>2879</v>
      </c>
      <c r="C2881" s="84" t="s">
        <v>3554</v>
      </c>
      <c r="D2881" s="76" t="s">
        <v>3562</v>
      </c>
      <c r="E2881" s="76" t="s">
        <v>3563</v>
      </c>
      <c r="F2881" s="158" t="s">
        <v>947</v>
      </c>
      <c r="G2881" s="32" t="s">
        <v>3558</v>
      </c>
      <c r="H2881" s="816" t="s">
        <v>5034</v>
      </c>
      <c r="I2881" s="816" t="s">
        <v>5034</v>
      </c>
      <c r="J2881" s="816" t="s">
        <v>5034</v>
      </c>
      <c r="K2881" s="816" t="s">
        <v>5034</v>
      </c>
      <c r="L2881" s="1079" t="s">
        <v>5034</v>
      </c>
      <c r="M2881" s="1079" t="s">
        <v>5034</v>
      </c>
      <c r="N2881" s="816" t="s">
        <v>5034</v>
      </c>
      <c r="O2881" s="816" t="s">
        <v>5034</v>
      </c>
      <c r="P2881" s="816" t="s">
        <v>5034</v>
      </c>
      <c r="Q2881" s="816" t="s">
        <v>5034</v>
      </c>
      <c r="R2881" s="816" t="s">
        <v>5034</v>
      </c>
      <c r="S2881" s="1079" t="s">
        <v>5034</v>
      </c>
      <c r="T2881" s="1079" t="s">
        <v>5034</v>
      </c>
      <c r="U2881" s="1079" t="s">
        <v>5034</v>
      </c>
      <c r="V2881" s="1079" t="s">
        <v>5034</v>
      </c>
      <c r="W2881" s="1079" t="s">
        <v>5034</v>
      </c>
      <c r="X2881" s="1079" t="s">
        <v>5034</v>
      </c>
      <c r="Y2881" s="1079" t="s">
        <v>5034</v>
      </c>
      <c r="Z2881" s="1079" t="s">
        <v>5034</v>
      </c>
      <c r="AA2881" s="1079" t="s">
        <v>5034</v>
      </c>
      <c r="AB2881" s="1079" t="s">
        <v>5034</v>
      </c>
      <c r="AC2881" s="1079" t="s">
        <v>5034</v>
      </c>
      <c r="AD2881" s="1079" t="s">
        <v>5034</v>
      </c>
      <c r="AE2881" s="41" t="s">
        <v>940</v>
      </c>
      <c r="AF2881" s="84" t="s">
        <v>9315</v>
      </c>
      <c r="AG2881" s="208"/>
      <c r="AH2881" s="208"/>
      <c r="AI2881" s="229"/>
      <c r="AJ2881" s="218">
        <f t="shared" si="231"/>
        <v>1</v>
      </c>
      <c r="AK2881" s="84">
        <f t="shared" si="234"/>
        <v>1</v>
      </c>
    </row>
    <row r="2882" spans="2:37" s="84" customFormat="1" ht="16.5">
      <c r="B2882" s="41">
        <f t="shared" si="232"/>
        <v>2880</v>
      </c>
      <c r="C2882" s="84" t="s">
        <v>3554</v>
      </c>
      <c r="D2882" s="76" t="s">
        <v>3564</v>
      </c>
      <c r="E2882" s="76" t="s">
        <v>3565</v>
      </c>
      <c r="F2882" s="158" t="s">
        <v>947</v>
      </c>
      <c r="G2882" s="32" t="s">
        <v>3558</v>
      </c>
      <c r="H2882" s="816" t="s">
        <v>5034</v>
      </c>
      <c r="I2882" s="816" t="s">
        <v>5034</v>
      </c>
      <c r="J2882" s="816" t="s">
        <v>5034</v>
      </c>
      <c r="K2882" s="816" t="s">
        <v>5034</v>
      </c>
      <c r="L2882" s="1079" t="s">
        <v>5034</v>
      </c>
      <c r="M2882" s="1079" t="s">
        <v>5034</v>
      </c>
      <c r="N2882" s="816" t="s">
        <v>5034</v>
      </c>
      <c r="O2882" s="816" t="s">
        <v>5034</v>
      </c>
      <c r="P2882" s="816" t="s">
        <v>5034</v>
      </c>
      <c r="Q2882" s="816" t="s">
        <v>5034</v>
      </c>
      <c r="R2882" s="816" t="s">
        <v>5034</v>
      </c>
      <c r="S2882" s="1079" t="s">
        <v>5034</v>
      </c>
      <c r="T2882" s="1079" t="s">
        <v>5034</v>
      </c>
      <c r="U2882" s="1079" t="s">
        <v>5034</v>
      </c>
      <c r="V2882" s="1079" t="s">
        <v>5034</v>
      </c>
      <c r="W2882" s="1079" t="s">
        <v>5034</v>
      </c>
      <c r="X2882" s="1079" t="s">
        <v>5034</v>
      </c>
      <c r="Y2882" s="1079" t="s">
        <v>5034</v>
      </c>
      <c r="Z2882" s="1079" t="s">
        <v>5034</v>
      </c>
      <c r="AA2882" s="1079" t="s">
        <v>5034</v>
      </c>
      <c r="AB2882" s="1079" t="s">
        <v>5034</v>
      </c>
      <c r="AC2882" s="1079" t="s">
        <v>5034</v>
      </c>
      <c r="AD2882" s="1079" t="s">
        <v>5034</v>
      </c>
      <c r="AE2882" s="41" t="s">
        <v>940</v>
      </c>
      <c r="AF2882" s="84" t="s">
        <v>9315</v>
      </c>
      <c r="AG2882" s="208"/>
      <c r="AH2882" s="208"/>
      <c r="AI2882" s="229"/>
      <c r="AJ2882" s="218">
        <f t="shared" si="231"/>
        <v>1</v>
      </c>
      <c r="AK2882" s="84">
        <f t="shared" si="234"/>
        <v>1</v>
      </c>
    </row>
    <row r="2883" spans="2:37" s="84" customFormat="1" ht="16.5">
      <c r="B2883" s="41">
        <f t="shared" si="232"/>
        <v>2881</v>
      </c>
      <c r="C2883" s="84" t="s">
        <v>3554</v>
      </c>
      <c r="D2883" s="76" t="s">
        <v>3566</v>
      </c>
      <c r="E2883" s="76" t="s">
        <v>3567</v>
      </c>
      <c r="F2883" s="158" t="s">
        <v>947</v>
      </c>
      <c r="G2883" s="32" t="s">
        <v>3558</v>
      </c>
      <c r="H2883" s="816" t="s">
        <v>5034</v>
      </c>
      <c r="I2883" s="816" t="s">
        <v>5034</v>
      </c>
      <c r="J2883" s="816" t="s">
        <v>5034</v>
      </c>
      <c r="K2883" s="816" t="s">
        <v>5034</v>
      </c>
      <c r="L2883" s="1079" t="s">
        <v>5034</v>
      </c>
      <c r="M2883" s="1079" t="s">
        <v>5034</v>
      </c>
      <c r="N2883" s="816" t="s">
        <v>5034</v>
      </c>
      <c r="O2883" s="816" t="s">
        <v>5034</v>
      </c>
      <c r="P2883" s="816" t="s">
        <v>5034</v>
      </c>
      <c r="Q2883" s="816" t="s">
        <v>5034</v>
      </c>
      <c r="R2883" s="816" t="s">
        <v>5034</v>
      </c>
      <c r="S2883" s="1079" t="s">
        <v>5034</v>
      </c>
      <c r="T2883" s="1079" t="s">
        <v>5034</v>
      </c>
      <c r="U2883" s="1079" t="s">
        <v>5034</v>
      </c>
      <c r="V2883" s="1079" t="s">
        <v>5034</v>
      </c>
      <c r="W2883" s="1079" t="s">
        <v>5034</v>
      </c>
      <c r="X2883" s="1079" t="s">
        <v>5034</v>
      </c>
      <c r="Y2883" s="1079" t="s">
        <v>5034</v>
      </c>
      <c r="Z2883" s="1079" t="s">
        <v>5034</v>
      </c>
      <c r="AA2883" s="1079" t="s">
        <v>5034</v>
      </c>
      <c r="AB2883" s="1079" t="s">
        <v>5034</v>
      </c>
      <c r="AC2883" s="1079" t="s">
        <v>5034</v>
      </c>
      <c r="AD2883" s="1079" t="s">
        <v>5034</v>
      </c>
      <c r="AE2883" s="41" t="s">
        <v>940</v>
      </c>
      <c r="AF2883" s="84" t="s">
        <v>9315</v>
      </c>
      <c r="AG2883" s="208"/>
      <c r="AH2883" s="208"/>
      <c r="AI2883" s="229"/>
      <c r="AJ2883" s="218">
        <f t="shared" si="231"/>
        <v>1</v>
      </c>
      <c r="AK2883" s="84">
        <f t="shared" si="234"/>
        <v>1</v>
      </c>
    </row>
    <row r="2884" spans="2:37" s="84" customFormat="1" ht="16.5">
      <c r="B2884" s="41">
        <f t="shared" si="232"/>
        <v>2882</v>
      </c>
      <c r="C2884" s="84" t="s">
        <v>3554</v>
      </c>
      <c r="D2884" s="76" t="s">
        <v>3568</v>
      </c>
      <c r="E2884" s="76" t="s">
        <v>3569</v>
      </c>
      <c r="F2884" s="158" t="s">
        <v>947</v>
      </c>
      <c r="G2884" s="32" t="s">
        <v>3558</v>
      </c>
      <c r="H2884" s="816" t="s">
        <v>5034</v>
      </c>
      <c r="I2884" s="816" t="s">
        <v>5034</v>
      </c>
      <c r="J2884" s="816" t="s">
        <v>5034</v>
      </c>
      <c r="K2884" s="816" t="s">
        <v>5034</v>
      </c>
      <c r="L2884" s="1079" t="s">
        <v>5034</v>
      </c>
      <c r="M2884" s="1079" t="s">
        <v>5034</v>
      </c>
      <c r="N2884" s="816" t="s">
        <v>5034</v>
      </c>
      <c r="O2884" s="816" t="s">
        <v>5034</v>
      </c>
      <c r="P2884" s="816" t="s">
        <v>5034</v>
      </c>
      <c r="Q2884" s="816" t="s">
        <v>5034</v>
      </c>
      <c r="R2884" s="816" t="s">
        <v>5034</v>
      </c>
      <c r="S2884" s="1079" t="s">
        <v>5034</v>
      </c>
      <c r="T2884" s="1079" t="s">
        <v>5034</v>
      </c>
      <c r="U2884" s="1079" t="s">
        <v>5034</v>
      </c>
      <c r="V2884" s="1079" t="s">
        <v>5034</v>
      </c>
      <c r="W2884" s="1079" t="s">
        <v>5034</v>
      </c>
      <c r="X2884" s="1079" t="s">
        <v>5034</v>
      </c>
      <c r="Y2884" s="1079" t="s">
        <v>5034</v>
      </c>
      <c r="Z2884" s="1079" t="s">
        <v>5034</v>
      </c>
      <c r="AA2884" s="1079" t="s">
        <v>5034</v>
      </c>
      <c r="AB2884" s="1079" t="s">
        <v>5034</v>
      </c>
      <c r="AC2884" s="1079" t="s">
        <v>5034</v>
      </c>
      <c r="AD2884" s="1079" t="s">
        <v>5034</v>
      </c>
      <c r="AE2884" s="41" t="s">
        <v>940</v>
      </c>
      <c r="AF2884" s="84" t="s">
        <v>9315</v>
      </c>
      <c r="AG2884" s="208"/>
      <c r="AH2884" s="208"/>
      <c r="AI2884" s="229"/>
      <c r="AJ2884" s="218">
        <f t="shared" si="231"/>
        <v>1</v>
      </c>
      <c r="AK2884" s="84">
        <f t="shared" si="234"/>
        <v>1</v>
      </c>
    </row>
    <row r="2885" spans="2:37" s="84" customFormat="1" ht="16.5">
      <c r="B2885" s="41">
        <f t="shared" si="232"/>
        <v>2883</v>
      </c>
      <c r="C2885" s="84" t="s">
        <v>3554</v>
      </c>
      <c r="D2885" s="76" t="s">
        <v>3570</v>
      </c>
      <c r="E2885" s="76" t="s">
        <v>3571</v>
      </c>
      <c r="F2885" s="158" t="s">
        <v>947</v>
      </c>
      <c r="G2885" s="32" t="s">
        <v>3558</v>
      </c>
      <c r="H2885" s="816" t="s">
        <v>5034</v>
      </c>
      <c r="I2885" s="816" t="s">
        <v>5034</v>
      </c>
      <c r="J2885" s="816" t="s">
        <v>5034</v>
      </c>
      <c r="K2885" s="816" t="s">
        <v>5034</v>
      </c>
      <c r="L2885" s="1079" t="s">
        <v>5034</v>
      </c>
      <c r="M2885" s="1079" t="s">
        <v>5034</v>
      </c>
      <c r="N2885" s="816" t="s">
        <v>5034</v>
      </c>
      <c r="O2885" s="816" t="s">
        <v>5034</v>
      </c>
      <c r="P2885" s="816" t="s">
        <v>5034</v>
      </c>
      <c r="Q2885" s="816" t="s">
        <v>5034</v>
      </c>
      <c r="R2885" s="816" t="s">
        <v>5034</v>
      </c>
      <c r="S2885" s="1079" t="s">
        <v>5034</v>
      </c>
      <c r="T2885" s="1079" t="s">
        <v>5034</v>
      </c>
      <c r="U2885" s="1079" t="s">
        <v>5034</v>
      </c>
      <c r="V2885" s="1079" t="s">
        <v>5034</v>
      </c>
      <c r="W2885" s="1079" t="s">
        <v>5034</v>
      </c>
      <c r="X2885" s="1079" t="s">
        <v>5034</v>
      </c>
      <c r="Y2885" s="1079" t="s">
        <v>5034</v>
      </c>
      <c r="Z2885" s="1079" t="s">
        <v>5034</v>
      </c>
      <c r="AA2885" s="1079" t="s">
        <v>5034</v>
      </c>
      <c r="AB2885" s="1079" t="s">
        <v>5034</v>
      </c>
      <c r="AC2885" s="1079" t="s">
        <v>5034</v>
      </c>
      <c r="AD2885" s="1079" t="s">
        <v>5034</v>
      </c>
      <c r="AE2885" s="41" t="s">
        <v>940</v>
      </c>
      <c r="AF2885" s="84" t="s">
        <v>9315</v>
      </c>
      <c r="AG2885" s="208"/>
      <c r="AH2885" s="208"/>
      <c r="AI2885" s="229"/>
      <c r="AJ2885" s="218">
        <f t="shared" si="231"/>
        <v>1</v>
      </c>
      <c r="AK2885" s="84">
        <f t="shared" si="234"/>
        <v>1</v>
      </c>
    </row>
    <row r="2886" spans="2:37" s="84" customFormat="1" ht="16.5">
      <c r="B2886" s="41">
        <f t="shared" si="232"/>
        <v>2884</v>
      </c>
      <c r="C2886" s="84" t="s">
        <v>3554</v>
      </c>
      <c r="D2886" s="76" t="s">
        <v>3572</v>
      </c>
      <c r="E2886" s="76" t="s">
        <v>3573</v>
      </c>
      <c r="F2886" s="158" t="s">
        <v>947</v>
      </c>
      <c r="G2886" s="32" t="s">
        <v>3558</v>
      </c>
      <c r="H2886" s="816" t="s">
        <v>5034</v>
      </c>
      <c r="I2886" s="816" t="s">
        <v>5034</v>
      </c>
      <c r="J2886" s="816" t="s">
        <v>5034</v>
      </c>
      <c r="K2886" s="816" t="s">
        <v>5034</v>
      </c>
      <c r="L2886" s="1079" t="s">
        <v>5034</v>
      </c>
      <c r="M2886" s="1079" t="s">
        <v>5034</v>
      </c>
      <c r="N2886" s="816" t="s">
        <v>5034</v>
      </c>
      <c r="O2886" s="816" t="s">
        <v>5034</v>
      </c>
      <c r="P2886" s="816" t="s">
        <v>5034</v>
      </c>
      <c r="Q2886" s="816" t="s">
        <v>5034</v>
      </c>
      <c r="R2886" s="816" t="s">
        <v>5034</v>
      </c>
      <c r="S2886" s="1079" t="s">
        <v>5034</v>
      </c>
      <c r="T2886" s="1079" t="s">
        <v>5034</v>
      </c>
      <c r="U2886" s="1079" t="s">
        <v>5034</v>
      </c>
      <c r="V2886" s="1079" t="s">
        <v>5034</v>
      </c>
      <c r="W2886" s="1079" t="s">
        <v>5034</v>
      </c>
      <c r="X2886" s="1079" t="s">
        <v>5034</v>
      </c>
      <c r="Y2886" s="1079" t="s">
        <v>5034</v>
      </c>
      <c r="Z2886" s="1079" t="s">
        <v>5034</v>
      </c>
      <c r="AA2886" s="1079" t="s">
        <v>5034</v>
      </c>
      <c r="AB2886" s="1079" t="s">
        <v>5034</v>
      </c>
      <c r="AC2886" s="1079" t="s">
        <v>5034</v>
      </c>
      <c r="AD2886" s="1079" t="s">
        <v>5034</v>
      </c>
      <c r="AE2886" s="41" t="s">
        <v>940</v>
      </c>
      <c r="AF2886" s="84" t="s">
        <v>9315</v>
      </c>
      <c r="AG2886" s="208"/>
      <c r="AH2886" s="208"/>
      <c r="AI2886" s="229"/>
      <c r="AJ2886" s="218">
        <f t="shared" si="231"/>
        <v>1</v>
      </c>
      <c r="AK2886" s="84">
        <f t="shared" si="234"/>
        <v>1</v>
      </c>
    </row>
    <row r="2887" spans="2:37" s="84" customFormat="1" ht="16.5">
      <c r="B2887" s="41">
        <f t="shared" si="232"/>
        <v>2885</v>
      </c>
      <c r="C2887" s="84" t="s">
        <v>3554</v>
      </c>
      <c r="D2887" s="76" t="s">
        <v>3574</v>
      </c>
      <c r="E2887" s="76" t="s">
        <v>3575</v>
      </c>
      <c r="F2887" s="158" t="s">
        <v>947</v>
      </c>
      <c r="G2887" s="32" t="s">
        <v>3558</v>
      </c>
      <c r="H2887" s="816" t="s">
        <v>5034</v>
      </c>
      <c r="I2887" s="816" t="s">
        <v>5034</v>
      </c>
      <c r="J2887" s="816" t="s">
        <v>5034</v>
      </c>
      <c r="K2887" s="816" t="s">
        <v>5034</v>
      </c>
      <c r="L2887" s="1079" t="s">
        <v>5034</v>
      </c>
      <c r="M2887" s="1079" t="s">
        <v>5034</v>
      </c>
      <c r="N2887" s="816" t="s">
        <v>5034</v>
      </c>
      <c r="O2887" s="816" t="s">
        <v>5034</v>
      </c>
      <c r="P2887" s="816" t="s">
        <v>5034</v>
      </c>
      <c r="Q2887" s="816" t="s">
        <v>5034</v>
      </c>
      <c r="R2887" s="816" t="s">
        <v>5034</v>
      </c>
      <c r="S2887" s="1079" t="s">
        <v>5034</v>
      </c>
      <c r="T2887" s="1079" t="s">
        <v>5034</v>
      </c>
      <c r="U2887" s="1079" t="s">
        <v>5034</v>
      </c>
      <c r="V2887" s="1079" t="s">
        <v>5034</v>
      </c>
      <c r="W2887" s="1079" t="s">
        <v>5034</v>
      </c>
      <c r="X2887" s="1079" t="s">
        <v>5034</v>
      </c>
      <c r="Y2887" s="1079" t="s">
        <v>5034</v>
      </c>
      <c r="Z2887" s="1079" t="s">
        <v>5034</v>
      </c>
      <c r="AA2887" s="1079" t="s">
        <v>5034</v>
      </c>
      <c r="AB2887" s="1079" t="s">
        <v>5034</v>
      </c>
      <c r="AC2887" s="1079" t="s">
        <v>5034</v>
      </c>
      <c r="AD2887" s="1079" t="s">
        <v>5034</v>
      </c>
      <c r="AE2887" s="41" t="s">
        <v>940</v>
      </c>
      <c r="AF2887" s="84" t="s">
        <v>9315</v>
      </c>
      <c r="AG2887" s="208"/>
      <c r="AH2887" s="208"/>
      <c r="AI2887" s="229"/>
      <c r="AJ2887" s="218">
        <f t="shared" si="231"/>
        <v>1</v>
      </c>
      <c r="AK2887" s="84">
        <f t="shared" si="234"/>
        <v>1</v>
      </c>
    </row>
    <row r="2888" spans="2:37" s="84" customFormat="1" ht="16.5">
      <c r="B2888" s="41">
        <f t="shared" si="232"/>
        <v>2886</v>
      </c>
      <c r="C2888" s="84" t="s">
        <v>3554</v>
      </c>
      <c r="D2888" s="76" t="s">
        <v>3576</v>
      </c>
      <c r="E2888" s="76" t="s">
        <v>3577</v>
      </c>
      <c r="F2888" s="158" t="s">
        <v>947</v>
      </c>
      <c r="G2888" s="32" t="s">
        <v>3558</v>
      </c>
      <c r="H2888" s="816" t="s">
        <v>5034</v>
      </c>
      <c r="I2888" s="816" t="s">
        <v>5034</v>
      </c>
      <c r="J2888" s="816" t="s">
        <v>5034</v>
      </c>
      <c r="K2888" s="816" t="s">
        <v>5034</v>
      </c>
      <c r="L2888" s="1079" t="s">
        <v>5034</v>
      </c>
      <c r="M2888" s="1079" t="s">
        <v>5034</v>
      </c>
      <c r="N2888" s="816" t="s">
        <v>5034</v>
      </c>
      <c r="O2888" s="816" t="s">
        <v>5034</v>
      </c>
      <c r="P2888" s="816" t="s">
        <v>5034</v>
      </c>
      <c r="Q2888" s="816" t="s">
        <v>5034</v>
      </c>
      <c r="R2888" s="816" t="s">
        <v>5034</v>
      </c>
      <c r="S2888" s="1079" t="s">
        <v>5034</v>
      </c>
      <c r="T2888" s="1079" t="s">
        <v>5034</v>
      </c>
      <c r="U2888" s="1079" t="s">
        <v>5034</v>
      </c>
      <c r="V2888" s="1079" t="s">
        <v>5034</v>
      </c>
      <c r="W2888" s="1079" t="s">
        <v>5034</v>
      </c>
      <c r="X2888" s="1079" t="s">
        <v>5034</v>
      </c>
      <c r="Y2888" s="1079" t="s">
        <v>5034</v>
      </c>
      <c r="Z2888" s="1079" t="s">
        <v>5034</v>
      </c>
      <c r="AA2888" s="1079" t="s">
        <v>5034</v>
      </c>
      <c r="AB2888" s="1079" t="s">
        <v>5034</v>
      </c>
      <c r="AC2888" s="1079" t="s">
        <v>5034</v>
      </c>
      <c r="AD2888" s="1079" t="s">
        <v>5034</v>
      </c>
      <c r="AE2888" s="41" t="s">
        <v>940</v>
      </c>
      <c r="AF2888" s="84" t="s">
        <v>9315</v>
      </c>
      <c r="AG2888" s="208"/>
      <c r="AH2888" s="208"/>
      <c r="AI2888" s="229"/>
      <c r="AJ2888" s="218">
        <f t="shared" si="231"/>
        <v>1</v>
      </c>
      <c r="AK2888" s="84">
        <f t="shared" si="234"/>
        <v>1</v>
      </c>
    </row>
    <row r="2889" spans="2:37" s="84" customFormat="1" ht="16.5">
      <c r="B2889" s="41">
        <f t="shared" si="232"/>
        <v>2887</v>
      </c>
      <c r="C2889" s="84" t="s">
        <v>3554</v>
      </c>
      <c r="D2889" s="873" t="s">
        <v>3578</v>
      </c>
      <c r="E2889" s="873" t="s">
        <v>3579</v>
      </c>
      <c r="F2889" s="159" t="s">
        <v>947</v>
      </c>
      <c r="G2889" s="874" t="s">
        <v>3558</v>
      </c>
      <c r="H2889" s="816" t="s">
        <v>5034</v>
      </c>
      <c r="I2889" s="816" t="s">
        <v>5034</v>
      </c>
      <c r="J2889" s="816" t="s">
        <v>5034</v>
      </c>
      <c r="K2889" s="816" t="s">
        <v>5034</v>
      </c>
      <c r="L2889" s="1079" t="s">
        <v>5034</v>
      </c>
      <c r="M2889" s="1079" t="s">
        <v>5034</v>
      </c>
      <c r="N2889" s="816" t="s">
        <v>5034</v>
      </c>
      <c r="O2889" s="816" t="s">
        <v>5034</v>
      </c>
      <c r="P2889" s="816" t="s">
        <v>5034</v>
      </c>
      <c r="Q2889" s="816" t="s">
        <v>5034</v>
      </c>
      <c r="R2889" s="816" t="s">
        <v>5034</v>
      </c>
      <c r="S2889" s="1079" t="s">
        <v>5034</v>
      </c>
      <c r="T2889" s="1079" t="s">
        <v>5034</v>
      </c>
      <c r="U2889" s="1079" t="s">
        <v>5034</v>
      </c>
      <c r="V2889" s="1079" t="s">
        <v>5034</v>
      </c>
      <c r="W2889" s="1079" t="s">
        <v>5034</v>
      </c>
      <c r="X2889" s="1079" t="s">
        <v>5034</v>
      </c>
      <c r="Y2889" s="1079" t="s">
        <v>5034</v>
      </c>
      <c r="Z2889" s="1079" t="s">
        <v>5034</v>
      </c>
      <c r="AA2889" s="1079" t="s">
        <v>5034</v>
      </c>
      <c r="AB2889" s="1079" t="s">
        <v>5034</v>
      </c>
      <c r="AC2889" s="1079" t="s">
        <v>5034</v>
      </c>
      <c r="AD2889" s="1079" t="s">
        <v>5034</v>
      </c>
      <c r="AE2889" s="274" t="s">
        <v>940</v>
      </c>
      <c r="AF2889" s="84" t="s">
        <v>9315</v>
      </c>
      <c r="AG2889" s="208"/>
      <c r="AH2889" s="208"/>
      <c r="AI2889" s="615"/>
      <c r="AJ2889" s="218">
        <f t="shared" si="231"/>
        <v>1</v>
      </c>
      <c r="AK2889" s="84">
        <f t="shared" si="234"/>
        <v>1</v>
      </c>
    </row>
    <row r="2890" spans="2:37" s="84" customFormat="1" ht="16.5">
      <c r="B2890" s="41">
        <f t="shared" si="232"/>
        <v>2888</v>
      </c>
      <c r="C2890" s="229" t="s">
        <v>4185</v>
      </c>
      <c r="D2890" s="251" t="s">
        <v>4610</v>
      </c>
      <c r="E2890" s="251" t="s">
        <v>4610</v>
      </c>
      <c r="F2890" s="158" t="s">
        <v>947</v>
      </c>
      <c r="G2890" s="185" t="s">
        <v>4612</v>
      </c>
      <c r="H2890" s="221" t="s">
        <v>949</v>
      </c>
      <c r="I2890" s="221" t="s">
        <v>949</v>
      </c>
      <c r="J2890" s="221" t="s">
        <v>949</v>
      </c>
      <c r="K2890" s="221" t="s">
        <v>949</v>
      </c>
      <c r="L2890" s="41" t="s">
        <v>949</v>
      </c>
      <c r="M2890" s="221" t="s">
        <v>949</v>
      </c>
      <c r="N2890" s="244" t="s">
        <v>949</v>
      </c>
      <c r="O2890" s="244" t="s">
        <v>949</v>
      </c>
      <c r="P2890" s="244" t="s">
        <v>949</v>
      </c>
      <c r="Q2890" s="244" t="s">
        <v>949</v>
      </c>
      <c r="R2890" s="41" t="s">
        <v>949</v>
      </c>
      <c r="S2890" s="41" t="s">
        <v>949</v>
      </c>
      <c r="T2890" s="41" t="s">
        <v>949</v>
      </c>
      <c r="U2890" s="229" t="s">
        <v>949</v>
      </c>
      <c r="V2890" s="229" t="s">
        <v>949</v>
      </c>
      <c r="W2890" s="229" t="s">
        <v>949</v>
      </c>
      <c r="X2890" s="229" t="s">
        <v>949</v>
      </c>
      <c r="Y2890" s="229" t="s">
        <v>949</v>
      </c>
      <c r="Z2890" s="229" t="s">
        <v>949</v>
      </c>
      <c r="AA2890" s="229" t="s">
        <v>949</v>
      </c>
      <c r="AB2890" s="229" t="s">
        <v>949</v>
      </c>
      <c r="AC2890" s="229" t="s">
        <v>949</v>
      </c>
      <c r="AD2890" s="229" t="s">
        <v>949</v>
      </c>
      <c r="AE2890" s="41" t="s">
        <v>989</v>
      </c>
      <c r="AF2890" s="229" t="s">
        <v>132</v>
      </c>
      <c r="AG2890" s="229"/>
      <c r="AH2890" s="229"/>
      <c r="AI2890" s="229"/>
      <c r="AJ2890" s="788">
        <f t="shared" si="231"/>
        <v>1</v>
      </c>
      <c r="AK2890" s="229">
        <f t="shared" si="234"/>
        <v>1</v>
      </c>
    </row>
    <row r="2891" spans="2:37" s="84" customFormat="1" ht="16.5">
      <c r="B2891" s="41">
        <f t="shared" si="232"/>
        <v>2889</v>
      </c>
      <c r="C2891" s="84" t="s">
        <v>3554</v>
      </c>
      <c r="D2891" s="680" t="s">
        <v>7472</v>
      </c>
      <c r="E2891" s="679" t="s">
        <v>9316</v>
      </c>
      <c r="F2891" s="208" t="s">
        <v>7571</v>
      </c>
      <c r="G2891" s="875" t="s">
        <v>9317</v>
      </c>
      <c r="H2891" s="208"/>
      <c r="I2891" s="208"/>
      <c r="J2891" s="208"/>
      <c r="K2891" s="208"/>
      <c r="N2891" s="208"/>
      <c r="O2891" s="208"/>
      <c r="P2891" s="208"/>
      <c r="Q2891" s="208"/>
      <c r="R2891" s="208"/>
      <c r="AF2891" s="84" t="s">
        <v>9318</v>
      </c>
      <c r="AG2891" s="876"/>
      <c r="AH2891" s="208"/>
      <c r="AI2891" s="648"/>
      <c r="AJ2891" s="218">
        <f t="shared" si="231"/>
        <v>4</v>
      </c>
      <c r="AK2891" s="84">
        <f t="shared" si="234"/>
        <v>1</v>
      </c>
    </row>
    <row r="2892" spans="2:37" s="84" customFormat="1" ht="16.5">
      <c r="B2892" s="41">
        <f t="shared" si="232"/>
        <v>2890</v>
      </c>
      <c r="C2892" s="84" t="s">
        <v>3554</v>
      </c>
      <c r="D2892" s="680" t="s">
        <v>7475</v>
      </c>
      <c r="E2892" s="213" t="s">
        <v>9319</v>
      </c>
      <c r="F2892" s="208" t="s">
        <v>7571</v>
      </c>
      <c r="G2892" s="870" t="s">
        <v>9320</v>
      </c>
      <c r="H2892" s="208"/>
      <c r="I2892" s="208"/>
      <c r="J2892" s="208"/>
      <c r="K2892" s="208"/>
      <c r="N2892" s="208"/>
      <c r="O2892" s="208"/>
      <c r="P2892" s="208"/>
      <c r="Q2892" s="208"/>
      <c r="R2892" s="208"/>
      <c r="AF2892" s="84" t="s">
        <v>9318</v>
      </c>
      <c r="AG2892" s="790"/>
      <c r="AH2892" s="208"/>
      <c r="AI2892" s="229"/>
      <c r="AJ2892" s="218">
        <f t="shared" si="231"/>
        <v>4</v>
      </c>
      <c r="AK2892" s="84">
        <f t="shared" si="234"/>
        <v>1</v>
      </c>
    </row>
    <row r="2893" spans="2:37" s="84" customFormat="1" ht="16.5">
      <c r="B2893" s="41">
        <f t="shared" si="232"/>
        <v>2891</v>
      </c>
      <c r="C2893" s="84" t="s">
        <v>3554</v>
      </c>
      <c r="D2893" s="680" t="s">
        <v>7460</v>
      </c>
      <c r="E2893" s="213" t="s">
        <v>9321</v>
      </c>
      <c r="F2893" s="208" t="s">
        <v>7571</v>
      </c>
      <c r="G2893" s="870" t="s">
        <v>9322</v>
      </c>
      <c r="H2893" s="208"/>
      <c r="I2893" s="208"/>
      <c r="J2893" s="208"/>
      <c r="K2893" s="208"/>
      <c r="N2893" s="208"/>
      <c r="O2893" s="208"/>
      <c r="P2893" s="208"/>
      <c r="Q2893" s="208"/>
      <c r="R2893" s="208"/>
      <c r="AF2893" s="84" t="s">
        <v>9318</v>
      </c>
      <c r="AG2893" s="790"/>
      <c r="AH2893" s="208"/>
      <c r="AI2893" s="229"/>
      <c r="AJ2893" s="218">
        <f t="shared" si="231"/>
        <v>4</v>
      </c>
      <c r="AK2893" s="84">
        <f t="shared" si="234"/>
        <v>1</v>
      </c>
    </row>
    <row r="2894" spans="2:37" s="84" customFormat="1" ht="16.5">
      <c r="B2894" s="41">
        <f t="shared" si="232"/>
        <v>2892</v>
      </c>
      <c r="C2894" s="84" t="s">
        <v>3554</v>
      </c>
      <c r="D2894" s="680" t="s">
        <v>7463</v>
      </c>
      <c r="E2894" s="213" t="s">
        <v>9323</v>
      </c>
      <c r="F2894" s="208" t="s">
        <v>7571</v>
      </c>
      <c r="G2894" s="870" t="s">
        <v>9324</v>
      </c>
      <c r="H2894" s="208"/>
      <c r="I2894" s="208"/>
      <c r="J2894" s="208"/>
      <c r="K2894" s="208"/>
      <c r="N2894" s="208"/>
      <c r="O2894" s="208"/>
      <c r="P2894" s="208"/>
      <c r="Q2894" s="208"/>
      <c r="R2894" s="208"/>
      <c r="AF2894" s="84" t="s">
        <v>9318</v>
      </c>
      <c r="AG2894" s="790"/>
      <c r="AH2894" s="208"/>
      <c r="AI2894" s="229"/>
      <c r="AJ2894" s="218">
        <f t="shared" si="231"/>
        <v>4</v>
      </c>
      <c r="AK2894" s="84">
        <f t="shared" si="234"/>
        <v>1</v>
      </c>
    </row>
    <row r="2895" spans="2:37" s="84" customFormat="1" ht="16.5">
      <c r="B2895" s="41">
        <f t="shared" si="232"/>
        <v>2893</v>
      </c>
      <c r="C2895" s="84" t="s">
        <v>3554</v>
      </c>
      <c r="D2895" s="680" t="s">
        <v>7484</v>
      </c>
      <c r="E2895" s="213" t="s">
        <v>9325</v>
      </c>
      <c r="F2895" s="208" t="s">
        <v>7571</v>
      </c>
      <c r="G2895" s="870" t="s">
        <v>9326</v>
      </c>
      <c r="H2895" s="208"/>
      <c r="I2895" s="208"/>
      <c r="J2895" s="208"/>
      <c r="K2895" s="208"/>
      <c r="N2895" s="208"/>
      <c r="O2895" s="208"/>
      <c r="P2895" s="208"/>
      <c r="Q2895" s="208"/>
      <c r="R2895" s="208"/>
      <c r="AF2895" s="84" t="s">
        <v>9318</v>
      </c>
      <c r="AG2895" s="790"/>
      <c r="AH2895" s="208"/>
      <c r="AI2895" s="229"/>
      <c r="AJ2895" s="218">
        <f t="shared" si="231"/>
        <v>7</v>
      </c>
      <c r="AK2895" s="84">
        <f t="shared" si="234"/>
        <v>1</v>
      </c>
    </row>
    <row r="2896" spans="2:37" s="84" customFormat="1" ht="16.5">
      <c r="B2896" s="41">
        <f t="shared" si="232"/>
        <v>2894</v>
      </c>
      <c r="C2896" s="84" t="s">
        <v>3554</v>
      </c>
      <c r="D2896" s="680" t="s">
        <v>7487</v>
      </c>
      <c r="E2896" s="213" t="s">
        <v>9327</v>
      </c>
      <c r="F2896" s="208" t="s">
        <v>7571</v>
      </c>
      <c r="G2896" s="870" t="s">
        <v>9328</v>
      </c>
      <c r="H2896" s="208"/>
      <c r="I2896" s="208"/>
      <c r="J2896" s="208"/>
      <c r="K2896" s="208"/>
      <c r="N2896" s="208"/>
      <c r="O2896" s="208"/>
      <c r="P2896" s="208"/>
      <c r="Q2896" s="208"/>
      <c r="R2896" s="208"/>
      <c r="AF2896" s="84" t="s">
        <v>9318</v>
      </c>
      <c r="AG2896" s="790"/>
      <c r="AH2896" s="208"/>
      <c r="AI2896" s="229"/>
      <c r="AJ2896" s="218">
        <f t="shared" si="231"/>
        <v>7</v>
      </c>
      <c r="AK2896" s="84">
        <f t="shared" si="234"/>
        <v>1</v>
      </c>
    </row>
    <row r="2897" spans="2:37" s="84" customFormat="1" ht="16.5">
      <c r="B2897" s="41">
        <f t="shared" si="232"/>
        <v>2895</v>
      </c>
      <c r="C2897" s="84" t="s">
        <v>3554</v>
      </c>
      <c r="D2897" s="680" t="s">
        <v>7484</v>
      </c>
      <c r="E2897" s="213" t="s">
        <v>9329</v>
      </c>
      <c r="F2897" s="208" t="s">
        <v>7571</v>
      </c>
      <c r="G2897" s="870" t="s">
        <v>9330</v>
      </c>
      <c r="H2897" s="208"/>
      <c r="I2897" s="208"/>
      <c r="J2897" s="208"/>
      <c r="K2897" s="208"/>
      <c r="N2897" s="208"/>
      <c r="O2897" s="208"/>
      <c r="P2897" s="208"/>
      <c r="Q2897" s="208"/>
      <c r="R2897" s="208"/>
      <c r="AF2897" s="84" t="s">
        <v>9318</v>
      </c>
      <c r="AG2897" s="790"/>
      <c r="AH2897" s="208"/>
      <c r="AI2897" s="229"/>
      <c r="AJ2897" s="218">
        <f t="shared" si="231"/>
        <v>7</v>
      </c>
      <c r="AK2897" s="84">
        <f t="shared" si="234"/>
        <v>1</v>
      </c>
    </row>
    <row r="2898" spans="2:37" s="84" customFormat="1" ht="16.5">
      <c r="B2898" s="41">
        <f t="shared" si="232"/>
        <v>2896</v>
      </c>
      <c r="C2898" s="84" t="s">
        <v>3554</v>
      </c>
      <c r="D2898" s="680" t="s">
        <v>7487</v>
      </c>
      <c r="E2898" s="213" t="s">
        <v>9331</v>
      </c>
      <c r="F2898" s="208" t="s">
        <v>7571</v>
      </c>
      <c r="G2898" s="870" t="s">
        <v>9332</v>
      </c>
      <c r="H2898" s="208"/>
      <c r="I2898" s="208"/>
      <c r="J2898" s="208"/>
      <c r="K2898" s="208"/>
      <c r="N2898" s="208"/>
      <c r="O2898" s="208"/>
      <c r="P2898" s="208"/>
      <c r="Q2898" s="208"/>
      <c r="R2898" s="208"/>
      <c r="AF2898" s="84" t="s">
        <v>9318</v>
      </c>
      <c r="AG2898" s="790"/>
      <c r="AH2898" s="208"/>
      <c r="AI2898" s="229"/>
      <c r="AJ2898" s="218">
        <f t="shared" si="231"/>
        <v>7</v>
      </c>
      <c r="AK2898" s="84">
        <f t="shared" si="234"/>
        <v>1</v>
      </c>
    </row>
    <row r="2899" spans="2:37" s="84" customFormat="1" ht="16.5">
      <c r="B2899" s="41">
        <f t="shared" si="232"/>
        <v>2897</v>
      </c>
      <c r="C2899" s="84" t="s">
        <v>3554</v>
      </c>
      <c r="D2899" s="680" t="s">
        <v>7484</v>
      </c>
      <c r="E2899" s="213" t="s">
        <v>9333</v>
      </c>
      <c r="F2899" s="208" t="s">
        <v>7571</v>
      </c>
      <c r="G2899" s="870" t="s">
        <v>9334</v>
      </c>
      <c r="H2899" s="208"/>
      <c r="I2899" s="208"/>
      <c r="J2899" s="208"/>
      <c r="K2899" s="208"/>
      <c r="N2899" s="208"/>
      <c r="O2899" s="208"/>
      <c r="P2899" s="208"/>
      <c r="Q2899" s="208"/>
      <c r="R2899" s="208"/>
      <c r="AF2899" s="84" t="s">
        <v>9318</v>
      </c>
      <c r="AG2899" s="790"/>
      <c r="AH2899" s="208"/>
      <c r="AI2899" s="229"/>
      <c r="AJ2899" s="218">
        <f t="shared" si="231"/>
        <v>7</v>
      </c>
      <c r="AK2899" s="84">
        <f t="shared" si="234"/>
        <v>1</v>
      </c>
    </row>
    <row r="2900" spans="2:37" s="84" customFormat="1" ht="16.5">
      <c r="B2900" s="41">
        <f t="shared" si="232"/>
        <v>2898</v>
      </c>
      <c r="C2900" s="84" t="s">
        <v>3554</v>
      </c>
      <c r="D2900" s="680" t="s">
        <v>7487</v>
      </c>
      <c r="E2900" s="213" t="s">
        <v>9335</v>
      </c>
      <c r="F2900" s="208" t="s">
        <v>7571</v>
      </c>
      <c r="G2900" s="870" t="s">
        <v>9336</v>
      </c>
      <c r="H2900" s="208"/>
      <c r="I2900" s="208"/>
      <c r="J2900" s="208"/>
      <c r="K2900" s="208"/>
      <c r="N2900" s="208"/>
      <c r="O2900" s="208"/>
      <c r="P2900" s="208"/>
      <c r="Q2900" s="208"/>
      <c r="R2900" s="208"/>
      <c r="AF2900" s="84" t="s">
        <v>9318</v>
      </c>
      <c r="AG2900" s="790"/>
      <c r="AH2900" s="208"/>
      <c r="AI2900" s="229"/>
      <c r="AJ2900" s="218">
        <f t="shared" si="231"/>
        <v>7</v>
      </c>
      <c r="AK2900" s="84">
        <f t="shared" si="234"/>
        <v>1</v>
      </c>
    </row>
    <row r="2901" spans="2:37" s="84" customFormat="1" ht="16.5">
      <c r="B2901" s="41">
        <f t="shared" si="232"/>
        <v>2899</v>
      </c>
      <c r="C2901" s="84" t="s">
        <v>3554</v>
      </c>
      <c r="D2901" s="680" t="s">
        <v>7484</v>
      </c>
      <c r="E2901" s="213" t="s">
        <v>9337</v>
      </c>
      <c r="F2901" s="208" t="s">
        <v>7571</v>
      </c>
      <c r="G2901" s="870" t="s">
        <v>9338</v>
      </c>
      <c r="H2901" s="208"/>
      <c r="I2901" s="208"/>
      <c r="J2901" s="208"/>
      <c r="K2901" s="208"/>
      <c r="N2901" s="208"/>
      <c r="O2901" s="208"/>
      <c r="P2901" s="208"/>
      <c r="Q2901" s="208"/>
      <c r="R2901" s="208"/>
      <c r="AF2901" s="84" t="s">
        <v>9318</v>
      </c>
      <c r="AG2901" s="790"/>
      <c r="AH2901" s="208"/>
      <c r="AI2901" s="229"/>
      <c r="AJ2901" s="218">
        <f t="shared" si="231"/>
        <v>7</v>
      </c>
      <c r="AK2901" s="84">
        <f t="shared" si="234"/>
        <v>1</v>
      </c>
    </row>
    <row r="2902" spans="2:37" s="84" customFormat="1" ht="16.5">
      <c r="B2902" s="41">
        <f t="shared" si="232"/>
        <v>2900</v>
      </c>
      <c r="C2902" s="84" t="s">
        <v>3554</v>
      </c>
      <c r="D2902" s="680" t="s">
        <v>7487</v>
      </c>
      <c r="E2902" s="213" t="s">
        <v>9339</v>
      </c>
      <c r="F2902" s="208" t="s">
        <v>7571</v>
      </c>
      <c r="G2902" s="870" t="s">
        <v>9340</v>
      </c>
      <c r="H2902" s="208"/>
      <c r="I2902" s="208"/>
      <c r="J2902" s="208"/>
      <c r="K2902" s="208"/>
      <c r="N2902" s="208"/>
      <c r="O2902" s="208"/>
      <c r="P2902" s="208"/>
      <c r="Q2902" s="208"/>
      <c r="R2902" s="208"/>
      <c r="AF2902" s="84" t="s">
        <v>9318</v>
      </c>
      <c r="AG2902" s="790"/>
      <c r="AH2902" s="208"/>
      <c r="AI2902" s="229"/>
      <c r="AJ2902" s="218">
        <f t="shared" si="231"/>
        <v>7</v>
      </c>
      <c r="AK2902" s="84">
        <f t="shared" si="234"/>
        <v>1</v>
      </c>
    </row>
    <row r="2903" spans="2:37" s="84" customFormat="1" ht="16.5">
      <c r="B2903" s="41">
        <f t="shared" si="232"/>
        <v>2901</v>
      </c>
      <c r="C2903" s="84" t="s">
        <v>3554</v>
      </c>
      <c r="D2903" s="680" t="s">
        <v>7478</v>
      </c>
      <c r="E2903" s="213" t="s">
        <v>9341</v>
      </c>
      <c r="F2903" s="208" t="s">
        <v>7571</v>
      </c>
      <c r="G2903" s="870" t="s">
        <v>9342</v>
      </c>
      <c r="H2903" s="208"/>
      <c r="I2903" s="208"/>
      <c r="J2903" s="208"/>
      <c r="K2903" s="208"/>
      <c r="N2903" s="208"/>
      <c r="O2903" s="208"/>
      <c r="P2903" s="208"/>
      <c r="Q2903" s="208"/>
      <c r="R2903" s="208"/>
      <c r="AF2903" s="84" t="s">
        <v>9318</v>
      </c>
      <c r="AG2903" s="790"/>
      <c r="AH2903" s="208"/>
      <c r="AI2903" s="229"/>
      <c r="AJ2903" s="218">
        <f t="shared" si="231"/>
        <v>5</v>
      </c>
      <c r="AK2903" s="84">
        <f t="shared" si="234"/>
        <v>1</v>
      </c>
    </row>
    <row r="2904" spans="2:37" s="84" customFormat="1" ht="16.5">
      <c r="B2904" s="41">
        <f t="shared" si="232"/>
        <v>2902</v>
      </c>
      <c r="C2904" s="84" t="s">
        <v>3554</v>
      </c>
      <c r="D2904" s="680" t="s">
        <v>7481</v>
      </c>
      <c r="E2904" s="213" t="s">
        <v>9343</v>
      </c>
      <c r="F2904" s="208" t="s">
        <v>7571</v>
      </c>
      <c r="G2904" s="870" t="s">
        <v>9344</v>
      </c>
      <c r="H2904" s="208"/>
      <c r="I2904" s="208"/>
      <c r="J2904" s="208"/>
      <c r="K2904" s="208"/>
      <c r="N2904" s="208"/>
      <c r="O2904" s="208"/>
      <c r="P2904" s="208"/>
      <c r="Q2904" s="208"/>
      <c r="R2904" s="208"/>
      <c r="AF2904" s="84" t="s">
        <v>9318</v>
      </c>
      <c r="AG2904" s="790"/>
      <c r="AH2904" s="208"/>
      <c r="AI2904" s="229"/>
      <c r="AJ2904" s="218">
        <f t="shared" si="231"/>
        <v>5</v>
      </c>
      <c r="AK2904" s="84">
        <f t="shared" si="234"/>
        <v>1</v>
      </c>
    </row>
    <row r="2905" spans="2:37" s="84" customFormat="1" ht="16.5">
      <c r="B2905" s="41">
        <f t="shared" si="232"/>
        <v>2903</v>
      </c>
      <c r="C2905" s="84" t="s">
        <v>3554</v>
      </c>
      <c r="D2905" s="680" t="s">
        <v>7466</v>
      </c>
      <c r="E2905" s="213" t="s">
        <v>9345</v>
      </c>
      <c r="F2905" s="208" t="s">
        <v>7571</v>
      </c>
      <c r="G2905" s="870" t="s">
        <v>9346</v>
      </c>
      <c r="H2905" s="208"/>
      <c r="I2905" s="208"/>
      <c r="J2905" s="208"/>
      <c r="K2905" s="208"/>
      <c r="N2905" s="208"/>
      <c r="O2905" s="208"/>
      <c r="P2905" s="208"/>
      <c r="Q2905" s="208"/>
      <c r="R2905" s="208"/>
      <c r="AF2905" s="84" t="s">
        <v>9318</v>
      </c>
      <c r="AG2905" s="790"/>
      <c r="AH2905" s="208"/>
      <c r="AI2905" s="229"/>
      <c r="AJ2905" s="218">
        <f t="shared" si="231"/>
        <v>3</v>
      </c>
      <c r="AK2905" s="84">
        <f t="shared" si="234"/>
        <v>1</v>
      </c>
    </row>
    <row r="2906" spans="2:37" s="84" customFormat="1" ht="16.5">
      <c r="B2906" s="41">
        <f t="shared" si="232"/>
        <v>2904</v>
      </c>
      <c r="C2906" s="84" t="s">
        <v>3554</v>
      </c>
      <c r="D2906" s="680" t="s">
        <v>7469</v>
      </c>
      <c r="E2906" s="213" t="s">
        <v>9347</v>
      </c>
      <c r="F2906" s="208" t="s">
        <v>7571</v>
      </c>
      <c r="G2906" s="870" t="s">
        <v>9348</v>
      </c>
      <c r="H2906" s="208"/>
      <c r="I2906" s="208"/>
      <c r="J2906" s="208"/>
      <c r="K2906" s="208"/>
      <c r="N2906" s="208"/>
      <c r="O2906" s="208"/>
      <c r="P2906" s="208"/>
      <c r="Q2906" s="208"/>
      <c r="R2906" s="208"/>
      <c r="AF2906" s="84" t="s">
        <v>9318</v>
      </c>
      <c r="AG2906" s="790"/>
      <c r="AH2906" s="208"/>
      <c r="AI2906" s="229"/>
      <c r="AJ2906" s="218">
        <f t="shared" si="231"/>
        <v>3</v>
      </c>
      <c r="AK2906" s="84">
        <f t="shared" si="234"/>
        <v>1</v>
      </c>
    </row>
    <row r="2907" spans="2:37" s="84" customFormat="1" ht="16.5">
      <c r="B2907" s="41">
        <f t="shared" si="232"/>
        <v>2905</v>
      </c>
      <c r="C2907" s="84" t="s">
        <v>3554</v>
      </c>
      <c r="D2907" s="680" t="s">
        <v>7484</v>
      </c>
      <c r="E2907" s="213" t="s">
        <v>9349</v>
      </c>
      <c r="F2907" s="208" t="s">
        <v>7571</v>
      </c>
      <c r="G2907" s="870" t="s">
        <v>9350</v>
      </c>
      <c r="H2907" s="208"/>
      <c r="I2907" s="208"/>
      <c r="J2907" s="208"/>
      <c r="K2907" s="208"/>
      <c r="N2907" s="208"/>
      <c r="O2907" s="208"/>
      <c r="P2907" s="208"/>
      <c r="Q2907" s="208"/>
      <c r="R2907" s="208"/>
      <c r="AF2907" s="84" t="s">
        <v>9318</v>
      </c>
      <c r="AG2907" s="790"/>
      <c r="AH2907" s="208"/>
      <c r="AI2907" s="229"/>
      <c r="AJ2907" s="218">
        <f t="shared" si="231"/>
        <v>7</v>
      </c>
      <c r="AK2907" s="84">
        <f t="shared" si="234"/>
        <v>1</v>
      </c>
    </row>
    <row r="2908" spans="2:37" s="84" customFormat="1" ht="16.5">
      <c r="B2908" s="41">
        <f t="shared" si="232"/>
        <v>2906</v>
      </c>
      <c r="C2908" s="84" t="s">
        <v>3554</v>
      </c>
      <c r="D2908" s="680" t="s">
        <v>7487</v>
      </c>
      <c r="E2908" s="213" t="s">
        <v>9351</v>
      </c>
      <c r="F2908" s="208" t="s">
        <v>7571</v>
      </c>
      <c r="G2908" s="870" t="s">
        <v>9352</v>
      </c>
      <c r="H2908" s="208"/>
      <c r="I2908" s="208"/>
      <c r="J2908" s="208"/>
      <c r="K2908" s="208"/>
      <c r="N2908" s="208"/>
      <c r="O2908" s="208"/>
      <c r="P2908" s="208"/>
      <c r="Q2908" s="208"/>
      <c r="R2908" s="208"/>
      <c r="AF2908" s="84" t="s">
        <v>9318</v>
      </c>
      <c r="AG2908" s="790"/>
      <c r="AH2908" s="208"/>
      <c r="AI2908" s="229"/>
      <c r="AJ2908" s="218">
        <f t="shared" si="231"/>
        <v>7</v>
      </c>
      <c r="AK2908" s="84">
        <f t="shared" si="234"/>
        <v>1</v>
      </c>
    </row>
    <row r="2909" spans="2:37" s="84" customFormat="1" ht="16.5">
      <c r="B2909" s="41">
        <f t="shared" si="232"/>
        <v>2907</v>
      </c>
      <c r="C2909" s="84" t="s">
        <v>3554</v>
      </c>
      <c r="D2909" s="680" t="s">
        <v>7484</v>
      </c>
      <c r="E2909" s="213" t="s">
        <v>9353</v>
      </c>
      <c r="F2909" s="208" t="s">
        <v>7571</v>
      </c>
      <c r="G2909" s="870" t="s">
        <v>9354</v>
      </c>
      <c r="H2909" s="208"/>
      <c r="I2909" s="208"/>
      <c r="J2909" s="208"/>
      <c r="K2909" s="208"/>
      <c r="N2909" s="208"/>
      <c r="O2909" s="208"/>
      <c r="P2909" s="208"/>
      <c r="Q2909" s="208"/>
      <c r="R2909" s="208"/>
      <c r="AF2909" s="84" t="s">
        <v>9318</v>
      </c>
      <c r="AG2909" s="790"/>
      <c r="AH2909" s="208"/>
      <c r="AI2909" s="229"/>
      <c r="AJ2909" s="218">
        <f t="shared" si="231"/>
        <v>7</v>
      </c>
      <c r="AK2909" s="84">
        <f t="shared" si="234"/>
        <v>1</v>
      </c>
    </row>
    <row r="2910" spans="2:37" s="84" customFormat="1" ht="16.5">
      <c r="B2910" s="41">
        <f t="shared" si="232"/>
        <v>2908</v>
      </c>
      <c r="C2910" s="84" t="s">
        <v>3554</v>
      </c>
      <c r="D2910" s="680" t="s">
        <v>7487</v>
      </c>
      <c r="E2910" s="213" t="s">
        <v>9355</v>
      </c>
      <c r="F2910" s="208" t="s">
        <v>7571</v>
      </c>
      <c r="G2910" s="870" t="s">
        <v>9356</v>
      </c>
      <c r="H2910" s="208"/>
      <c r="I2910" s="208"/>
      <c r="J2910" s="208"/>
      <c r="K2910" s="208"/>
      <c r="N2910" s="208"/>
      <c r="O2910" s="208"/>
      <c r="P2910" s="208"/>
      <c r="Q2910" s="208"/>
      <c r="R2910" s="208"/>
      <c r="AF2910" s="84" t="s">
        <v>9318</v>
      </c>
      <c r="AG2910" s="790"/>
      <c r="AH2910" s="208"/>
      <c r="AI2910" s="229"/>
      <c r="AJ2910" s="218">
        <f t="shared" si="231"/>
        <v>7</v>
      </c>
      <c r="AK2910" s="84">
        <f t="shared" si="234"/>
        <v>1</v>
      </c>
    </row>
    <row r="2911" spans="2:37" s="84" customFormat="1" ht="16.5">
      <c r="B2911" s="41">
        <f t="shared" si="232"/>
        <v>2909</v>
      </c>
      <c r="C2911" s="84" t="s">
        <v>3554</v>
      </c>
      <c r="D2911" s="680" t="s">
        <v>7466</v>
      </c>
      <c r="E2911" s="213" t="s">
        <v>9357</v>
      </c>
      <c r="F2911" s="208" t="s">
        <v>7571</v>
      </c>
      <c r="G2911" s="870" t="s">
        <v>9358</v>
      </c>
      <c r="H2911" s="208"/>
      <c r="I2911" s="208"/>
      <c r="J2911" s="208"/>
      <c r="K2911" s="208"/>
      <c r="N2911" s="208"/>
      <c r="O2911" s="208"/>
      <c r="P2911" s="208"/>
      <c r="Q2911" s="208"/>
      <c r="R2911" s="208"/>
      <c r="AF2911" s="84" t="s">
        <v>9318</v>
      </c>
      <c r="AG2911" s="790"/>
      <c r="AH2911" s="208"/>
      <c r="AI2911" s="229"/>
      <c r="AJ2911" s="218">
        <f t="shared" si="231"/>
        <v>3</v>
      </c>
      <c r="AK2911" s="84">
        <f t="shared" si="234"/>
        <v>1</v>
      </c>
    </row>
    <row r="2912" spans="2:37" s="84" customFormat="1" ht="16.5">
      <c r="B2912" s="41">
        <f t="shared" si="232"/>
        <v>2910</v>
      </c>
      <c r="C2912" s="84" t="s">
        <v>3554</v>
      </c>
      <c r="D2912" s="680" t="s">
        <v>7469</v>
      </c>
      <c r="E2912" s="213" t="s">
        <v>9359</v>
      </c>
      <c r="F2912" s="208" t="s">
        <v>7571</v>
      </c>
      <c r="G2912" s="870" t="s">
        <v>9360</v>
      </c>
      <c r="H2912" s="208"/>
      <c r="I2912" s="208"/>
      <c r="J2912" s="208"/>
      <c r="K2912" s="208"/>
      <c r="N2912" s="208"/>
      <c r="O2912" s="208"/>
      <c r="P2912" s="208"/>
      <c r="Q2912" s="208"/>
      <c r="R2912" s="208"/>
      <c r="AF2912" s="84" t="s">
        <v>9318</v>
      </c>
      <c r="AG2912" s="790"/>
      <c r="AH2912" s="208"/>
      <c r="AI2912" s="229"/>
      <c r="AJ2912" s="218">
        <f t="shared" si="231"/>
        <v>3</v>
      </c>
      <c r="AK2912" s="84">
        <f t="shared" si="234"/>
        <v>1</v>
      </c>
    </row>
    <row r="2913" spans="2:37" s="84" customFormat="1" ht="16.5">
      <c r="B2913" s="41">
        <f t="shared" si="232"/>
        <v>2911</v>
      </c>
      <c r="C2913" s="84" t="s">
        <v>3554</v>
      </c>
      <c r="D2913" s="680" t="s">
        <v>7478</v>
      </c>
      <c r="E2913" s="213" t="s">
        <v>9361</v>
      </c>
      <c r="F2913" s="208" t="s">
        <v>7571</v>
      </c>
      <c r="G2913" s="870" t="s">
        <v>9362</v>
      </c>
      <c r="H2913" s="208"/>
      <c r="I2913" s="208"/>
      <c r="J2913" s="208"/>
      <c r="K2913" s="208"/>
      <c r="N2913" s="208"/>
      <c r="O2913" s="208"/>
      <c r="P2913" s="208"/>
      <c r="Q2913" s="208"/>
      <c r="R2913" s="208"/>
      <c r="AF2913" s="84" t="s">
        <v>9318</v>
      </c>
      <c r="AG2913" s="790"/>
      <c r="AH2913" s="208"/>
      <c r="AI2913" s="229"/>
      <c r="AJ2913" s="218">
        <f t="shared" si="231"/>
        <v>5</v>
      </c>
      <c r="AK2913" s="84">
        <f t="shared" si="234"/>
        <v>1</v>
      </c>
    </row>
    <row r="2914" spans="2:37" s="84" customFormat="1" ht="16.5">
      <c r="B2914" s="41">
        <f t="shared" si="232"/>
        <v>2912</v>
      </c>
      <c r="C2914" s="84" t="s">
        <v>3554</v>
      </c>
      <c r="D2914" s="680" t="s">
        <v>7481</v>
      </c>
      <c r="E2914" s="213" t="s">
        <v>9363</v>
      </c>
      <c r="F2914" s="208" t="s">
        <v>7571</v>
      </c>
      <c r="G2914" s="870" t="s">
        <v>9364</v>
      </c>
      <c r="H2914" s="208"/>
      <c r="I2914" s="208"/>
      <c r="J2914" s="208"/>
      <c r="K2914" s="208"/>
      <c r="N2914" s="208"/>
      <c r="O2914" s="208"/>
      <c r="P2914" s="208"/>
      <c r="Q2914" s="208"/>
      <c r="R2914" s="208"/>
      <c r="AF2914" s="84" t="s">
        <v>9318</v>
      </c>
      <c r="AG2914" s="790"/>
      <c r="AH2914" s="208"/>
      <c r="AI2914" s="229"/>
      <c r="AJ2914" s="218">
        <f t="shared" ref="AJ2914:AJ2936" si="235">COUNTIFS(D:D,D2914)</f>
        <v>5</v>
      </c>
      <c r="AK2914" s="84">
        <f t="shared" si="234"/>
        <v>1</v>
      </c>
    </row>
    <row r="2915" spans="2:37" s="84" customFormat="1" ht="16.5">
      <c r="B2915" s="41">
        <f t="shared" si="232"/>
        <v>2913</v>
      </c>
      <c r="C2915" s="84" t="s">
        <v>3554</v>
      </c>
      <c r="D2915" s="680" t="s">
        <v>7460</v>
      </c>
      <c r="E2915" s="213" t="s">
        <v>9365</v>
      </c>
      <c r="F2915" s="208" t="s">
        <v>7571</v>
      </c>
      <c r="G2915" s="870" t="s">
        <v>9366</v>
      </c>
      <c r="H2915" s="208"/>
      <c r="I2915" s="208"/>
      <c r="J2915" s="208"/>
      <c r="K2915" s="208"/>
      <c r="N2915" s="208"/>
      <c r="O2915" s="208"/>
      <c r="P2915" s="208"/>
      <c r="Q2915" s="208"/>
      <c r="R2915" s="208"/>
      <c r="AF2915" s="84" t="s">
        <v>9318</v>
      </c>
      <c r="AG2915" s="790"/>
      <c r="AH2915" s="208"/>
      <c r="AI2915" s="229"/>
      <c r="AJ2915" s="218">
        <f t="shared" si="235"/>
        <v>4</v>
      </c>
      <c r="AK2915" s="84">
        <f t="shared" si="234"/>
        <v>1</v>
      </c>
    </row>
    <row r="2916" spans="2:37" s="84" customFormat="1" ht="16.5">
      <c r="B2916" s="41">
        <f t="shared" si="232"/>
        <v>2914</v>
      </c>
      <c r="C2916" s="84" t="s">
        <v>3554</v>
      </c>
      <c r="D2916" s="680" t="s">
        <v>7463</v>
      </c>
      <c r="E2916" s="213" t="s">
        <v>9367</v>
      </c>
      <c r="F2916" s="208" t="s">
        <v>7571</v>
      </c>
      <c r="G2916" s="870" t="s">
        <v>9368</v>
      </c>
      <c r="H2916" s="208"/>
      <c r="I2916" s="208"/>
      <c r="J2916" s="208"/>
      <c r="K2916" s="208"/>
      <c r="N2916" s="208"/>
      <c r="O2916" s="208"/>
      <c r="P2916" s="208"/>
      <c r="Q2916" s="208"/>
      <c r="R2916" s="208"/>
      <c r="AF2916" s="84" t="s">
        <v>9318</v>
      </c>
      <c r="AG2916" s="790"/>
      <c r="AH2916" s="208"/>
      <c r="AI2916" s="229"/>
      <c r="AJ2916" s="218">
        <f t="shared" si="235"/>
        <v>4</v>
      </c>
      <c r="AK2916" s="84">
        <f t="shared" si="234"/>
        <v>1</v>
      </c>
    </row>
    <row r="2917" spans="2:37" s="84" customFormat="1" ht="16.5">
      <c r="B2917" s="41">
        <f t="shared" si="232"/>
        <v>2915</v>
      </c>
      <c r="C2917" s="84" t="s">
        <v>3554</v>
      </c>
      <c r="D2917" s="680" t="s">
        <v>7472</v>
      </c>
      <c r="E2917" s="213" t="s">
        <v>9369</v>
      </c>
      <c r="F2917" s="208" t="s">
        <v>7571</v>
      </c>
      <c r="G2917" s="870" t="s">
        <v>9370</v>
      </c>
      <c r="H2917" s="208"/>
      <c r="I2917" s="208"/>
      <c r="J2917" s="208"/>
      <c r="K2917" s="208"/>
      <c r="N2917" s="208"/>
      <c r="O2917" s="208"/>
      <c r="P2917" s="208"/>
      <c r="Q2917" s="208"/>
      <c r="R2917" s="208"/>
      <c r="AF2917" s="84" t="s">
        <v>9318</v>
      </c>
      <c r="AG2917" s="790"/>
      <c r="AH2917" s="208"/>
      <c r="AI2917" s="229"/>
      <c r="AJ2917" s="218">
        <f t="shared" si="235"/>
        <v>4</v>
      </c>
      <c r="AK2917" s="84">
        <f t="shared" si="234"/>
        <v>1</v>
      </c>
    </row>
    <row r="2918" spans="2:37" s="84" customFormat="1" ht="16.5">
      <c r="B2918" s="41">
        <f t="shared" si="232"/>
        <v>2916</v>
      </c>
      <c r="C2918" s="84" t="s">
        <v>3554</v>
      </c>
      <c r="D2918" s="680" t="s">
        <v>7475</v>
      </c>
      <c r="E2918" s="213" t="s">
        <v>9371</v>
      </c>
      <c r="F2918" s="208" t="s">
        <v>7571</v>
      </c>
      <c r="G2918" s="870" t="s">
        <v>9372</v>
      </c>
      <c r="H2918" s="208"/>
      <c r="I2918" s="208"/>
      <c r="J2918" s="208"/>
      <c r="K2918" s="208"/>
      <c r="N2918" s="208"/>
      <c r="O2918" s="208"/>
      <c r="P2918" s="208"/>
      <c r="Q2918" s="208"/>
      <c r="R2918" s="208"/>
      <c r="AF2918" s="84" t="s">
        <v>9318</v>
      </c>
      <c r="AG2918" s="790"/>
      <c r="AH2918" s="208"/>
      <c r="AI2918" s="229"/>
      <c r="AJ2918" s="218">
        <f t="shared" si="235"/>
        <v>4</v>
      </c>
      <c r="AK2918" s="84">
        <f t="shared" si="234"/>
        <v>1</v>
      </c>
    </row>
    <row r="2919" spans="2:37" s="84" customFormat="1" ht="16.5">
      <c r="B2919" s="41">
        <f t="shared" si="232"/>
        <v>2917</v>
      </c>
      <c r="C2919" s="84" t="s">
        <v>3554</v>
      </c>
      <c r="D2919" s="680" t="s">
        <v>7460</v>
      </c>
      <c r="E2919" s="213" t="s">
        <v>9373</v>
      </c>
      <c r="F2919" s="208" t="s">
        <v>7571</v>
      </c>
      <c r="G2919" s="870" t="s">
        <v>9374</v>
      </c>
      <c r="H2919" s="208"/>
      <c r="I2919" s="208"/>
      <c r="J2919" s="208"/>
      <c r="K2919" s="208"/>
      <c r="N2919" s="208"/>
      <c r="O2919" s="208"/>
      <c r="P2919" s="208"/>
      <c r="Q2919" s="208"/>
      <c r="R2919" s="208"/>
      <c r="AF2919" s="84" t="s">
        <v>9318</v>
      </c>
      <c r="AG2919" s="790"/>
      <c r="AH2919" s="208"/>
      <c r="AI2919" s="229"/>
      <c r="AJ2919" s="218">
        <f t="shared" si="235"/>
        <v>4</v>
      </c>
      <c r="AK2919" s="84">
        <f t="shared" si="234"/>
        <v>1</v>
      </c>
    </row>
    <row r="2920" spans="2:37" s="84" customFormat="1" ht="16.5">
      <c r="B2920" s="41">
        <f t="shared" si="232"/>
        <v>2918</v>
      </c>
      <c r="C2920" s="84" t="s">
        <v>3554</v>
      </c>
      <c r="D2920" s="680" t="s">
        <v>7463</v>
      </c>
      <c r="E2920" s="213" t="s">
        <v>9375</v>
      </c>
      <c r="F2920" s="208" t="s">
        <v>7571</v>
      </c>
      <c r="G2920" s="870" t="s">
        <v>9376</v>
      </c>
      <c r="H2920" s="208"/>
      <c r="I2920" s="208"/>
      <c r="J2920" s="208"/>
      <c r="K2920" s="208"/>
      <c r="N2920" s="208"/>
      <c r="O2920" s="208"/>
      <c r="P2920" s="208"/>
      <c r="Q2920" s="208"/>
      <c r="R2920" s="208"/>
      <c r="AF2920" s="84" t="s">
        <v>9318</v>
      </c>
      <c r="AG2920" s="790"/>
      <c r="AH2920" s="208"/>
      <c r="AI2920" s="229"/>
      <c r="AJ2920" s="218">
        <f t="shared" si="235"/>
        <v>4</v>
      </c>
      <c r="AK2920" s="84">
        <f t="shared" si="234"/>
        <v>1</v>
      </c>
    </row>
    <row r="2921" spans="2:37" s="84" customFormat="1" ht="16.5">
      <c r="B2921" s="41">
        <f t="shared" si="232"/>
        <v>2919</v>
      </c>
      <c r="C2921" s="84" t="s">
        <v>3554</v>
      </c>
      <c r="D2921" s="680" t="s">
        <v>7478</v>
      </c>
      <c r="E2921" s="213" t="s">
        <v>9377</v>
      </c>
      <c r="F2921" s="208" t="s">
        <v>7571</v>
      </c>
      <c r="G2921" s="870" t="s">
        <v>9378</v>
      </c>
      <c r="H2921" s="208"/>
      <c r="I2921" s="208"/>
      <c r="J2921" s="208"/>
      <c r="K2921" s="208"/>
      <c r="N2921" s="208"/>
      <c r="O2921" s="208"/>
      <c r="P2921" s="208"/>
      <c r="Q2921" s="208"/>
      <c r="R2921" s="208"/>
      <c r="AF2921" s="84" t="s">
        <v>9318</v>
      </c>
      <c r="AG2921" s="790"/>
      <c r="AH2921" s="208"/>
      <c r="AI2921" s="229"/>
      <c r="AJ2921" s="218">
        <f t="shared" si="235"/>
        <v>5</v>
      </c>
      <c r="AK2921" s="84">
        <f t="shared" si="234"/>
        <v>1</v>
      </c>
    </row>
    <row r="2922" spans="2:37" s="84" customFormat="1" ht="16.5">
      <c r="B2922" s="41">
        <f t="shared" si="232"/>
        <v>2920</v>
      </c>
      <c r="C2922" s="84" t="s">
        <v>3554</v>
      </c>
      <c r="D2922" s="680" t="s">
        <v>7481</v>
      </c>
      <c r="E2922" s="213" t="s">
        <v>9379</v>
      </c>
      <c r="F2922" s="208" t="s">
        <v>7571</v>
      </c>
      <c r="G2922" s="870" t="s">
        <v>9380</v>
      </c>
      <c r="H2922" s="208"/>
      <c r="I2922" s="208"/>
      <c r="J2922" s="208"/>
      <c r="K2922" s="208"/>
      <c r="N2922" s="208"/>
      <c r="O2922" s="208"/>
      <c r="P2922" s="208"/>
      <c r="Q2922" s="208"/>
      <c r="R2922" s="208"/>
      <c r="AF2922" s="84" t="s">
        <v>9318</v>
      </c>
      <c r="AG2922" s="790"/>
      <c r="AH2922" s="208"/>
      <c r="AI2922" s="229"/>
      <c r="AJ2922" s="218">
        <f t="shared" si="235"/>
        <v>5</v>
      </c>
      <c r="AK2922" s="84">
        <f t="shared" si="234"/>
        <v>1</v>
      </c>
    </row>
    <row r="2923" spans="2:37" s="84" customFormat="1" ht="16.5">
      <c r="B2923" s="41">
        <f t="shared" si="232"/>
        <v>2921</v>
      </c>
      <c r="C2923" s="84" t="s">
        <v>3554</v>
      </c>
      <c r="D2923" s="680" t="s">
        <v>7472</v>
      </c>
      <c r="E2923" s="213" t="s">
        <v>9381</v>
      </c>
      <c r="F2923" s="208" t="s">
        <v>7571</v>
      </c>
      <c r="G2923" s="870" t="s">
        <v>9382</v>
      </c>
      <c r="H2923" s="208"/>
      <c r="I2923" s="208"/>
      <c r="J2923" s="208"/>
      <c r="K2923" s="208"/>
      <c r="N2923" s="208"/>
      <c r="O2923" s="208"/>
      <c r="P2923" s="208"/>
      <c r="Q2923" s="208"/>
      <c r="R2923" s="208"/>
      <c r="AF2923" s="84" t="s">
        <v>9318</v>
      </c>
      <c r="AG2923" s="790"/>
      <c r="AH2923" s="208"/>
      <c r="AI2923" s="229"/>
      <c r="AJ2923" s="218">
        <f t="shared" si="235"/>
        <v>4</v>
      </c>
      <c r="AK2923" s="84">
        <f t="shared" si="234"/>
        <v>1</v>
      </c>
    </row>
    <row r="2924" spans="2:37" s="84" customFormat="1" ht="16.5">
      <c r="B2924" s="41">
        <f t="shared" si="232"/>
        <v>2922</v>
      </c>
      <c r="C2924" s="84" t="s">
        <v>3554</v>
      </c>
      <c r="D2924" s="680" t="s">
        <v>7475</v>
      </c>
      <c r="E2924" s="213" t="s">
        <v>9383</v>
      </c>
      <c r="F2924" s="208" t="s">
        <v>7571</v>
      </c>
      <c r="G2924" s="870" t="s">
        <v>9384</v>
      </c>
      <c r="H2924" s="208"/>
      <c r="I2924" s="208"/>
      <c r="J2924" s="208"/>
      <c r="K2924" s="208"/>
      <c r="N2924" s="208"/>
      <c r="O2924" s="208"/>
      <c r="P2924" s="208"/>
      <c r="Q2924" s="208"/>
      <c r="R2924" s="208"/>
      <c r="AF2924" s="84" t="s">
        <v>9318</v>
      </c>
      <c r="AG2924" s="790"/>
      <c r="AH2924" s="208"/>
      <c r="AI2924" s="229"/>
      <c r="AJ2924" s="218">
        <f t="shared" si="235"/>
        <v>4</v>
      </c>
      <c r="AK2924" s="84">
        <f t="shared" si="234"/>
        <v>1</v>
      </c>
    </row>
    <row r="2925" spans="2:37" s="84" customFormat="1" ht="16.5">
      <c r="B2925" s="41">
        <f t="shared" ref="B2925:B2935" si="236">ROW()-2</f>
        <v>2923</v>
      </c>
      <c r="C2925" s="84" t="s">
        <v>3554</v>
      </c>
      <c r="D2925" s="680" t="s">
        <v>7478</v>
      </c>
      <c r="E2925" s="213" t="s">
        <v>9385</v>
      </c>
      <c r="F2925" s="208" t="s">
        <v>7571</v>
      </c>
      <c r="G2925" s="870" t="s">
        <v>9386</v>
      </c>
      <c r="H2925" s="208"/>
      <c r="I2925" s="208"/>
      <c r="J2925" s="208"/>
      <c r="K2925" s="208"/>
      <c r="N2925" s="208"/>
      <c r="O2925" s="208"/>
      <c r="P2925" s="208"/>
      <c r="Q2925" s="208"/>
      <c r="R2925" s="208"/>
      <c r="AF2925" s="84" t="s">
        <v>9318</v>
      </c>
      <c r="AG2925" s="790"/>
      <c r="AH2925" s="208"/>
      <c r="AI2925" s="229"/>
      <c r="AJ2925" s="218">
        <f t="shared" si="235"/>
        <v>5</v>
      </c>
      <c r="AK2925" s="84">
        <f t="shared" si="234"/>
        <v>1</v>
      </c>
    </row>
    <row r="2926" spans="2:37" s="84" customFormat="1" ht="16.5">
      <c r="B2926" s="41">
        <f t="shared" si="236"/>
        <v>2924</v>
      </c>
      <c r="C2926" s="84" t="s">
        <v>3554</v>
      </c>
      <c r="D2926" s="680" t="s">
        <v>7481</v>
      </c>
      <c r="E2926" s="213" t="s">
        <v>9387</v>
      </c>
      <c r="F2926" s="208" t="s">
        <v>7571</v>
      </c>
      <c r="G2926" s="870" t="s">
        <v>9388</v>
      </c>
      <c r="H2926" s="208"/>
      <c r="I2926" s="208"/>
      <c r="J2926" s="208"/>
      <c r="K2926" s="208"/>
      <c r="N2926" s="208"/>
      <c r="O2926" s="208"/>
      <c r="P2926" s="208"/>
      <c r="Q2926" s="208"/>
      <c r="R2926" s="208"/>
      <c r="AF2926" s="84" t="s">
        <v>9318</v>
      </c>
      <c r="AG2926" s="790"/>
      <c r="AH2926" s="208"/>
      <c r="AI2926" s="229"/>
      <c r="AJ2926" s="218">
        <f t="shared" si="235"/>
        <v>5</v>
      </c>
      <c r="AK2926" s="84">
        <f t="shared" si="234"/>
        <v>1</v>
      </c>
    </row>
    <row r="2927" spans="2:37" s="84" customFormat="1" ht="16.5">
      <c r="B2927" s="41">
        <f t="shared" si="236"/>
        <v>2925</v>
      </c>
      <c r="C2927" s="405" t="s">
        <v>805</v>
      </c>
      <c r="D2927" s="405" t="s">
        <v>9389</v>
      </c>
      <c r="E2927" s="405" t="s">
        <v>9390</v>
      </c>
      <c r="F2927" s="208" t="s">
        <v>7571</v>
      </c>
      <c r="G2927" s="872" t="s">
        <v>9391</v>
      </c>
      <c r="H2927" s="208"/>
      <c r="I2927" s="208"/>
      <c r="J2927" s="208"/>
      <c r="K2927" s="208"/>
      <c r="N2927" s="208"/>
      <c r="O2927" s="208"/>
      <c r="P2927" s="208"/>
      <c r="Q2927" s="208"/>
      <c r="R2927" s="208"/>
      <c r="AF2927" s="84" t="s">
        <v>9318</v>
      </c>
      <c r="AG2927" s="790"/>
      <c r="AH2927" s="208"/>
      <c r="AI2927" s="229"/>
      <c r="AJ2927" s="218">
        <f t="shared" si="235"/>
        <v>1</v>
      </c>
      <c r="AK2927" s="84">
        <f t="shared" si="234"/>
        <v>2</v>
      </c>
    </row>
    <row r="2928" spans="2:37" s="84" customFormat="1" ht="16.5">
      <c r="B2928" s="41">
        <f t="shared" si="236"/>
        <v>2926</v>
      </c>
      <c r="C2928" s="348" t="s">
        <v>6524</v>
      </c>
      <c r="D2928" s="189" t="s">
        <v>9392</v>
      </c>
      <c r="E2928" s="189" t="s">
        <v>9393</v>
      </c>
      <c r="F2928" s="251" t="s">
        <v>7571</v>
      </c>
      <c r="G2928" s="651" t="s">
        <v>9394</v>
      </c>
      <c r="H2928" s="208"/>
      <c r="I2928" s="208"/>
      <c r="J2928" s="208"/>
      <c r="K2928" s="208"/>
      <c r="N2928" s="208"/>
      <c r="O2928" s="208"/>
      <c r="P2928" s="208"/>
      <c r="Q2928" s="208"/>
      <c r="R2928" s="208"/>
      <c r="AF2928" s="84" t="s">
        <v>9318</v>
      </c>
      <c r="AG2928" s="790"/>
      <c r="AH2928" s="208"/>
      <c r="AI2928" s="229"/>
      <c r="AJ2928" s="218">
        <f t="shared" si="235"/>
        <v>1</v>
      </c>
      <c r="AK2928" s="84">
        <f t="shared" si="234"/>
        <v>1</v>
      </c>
    </row>
    <row r="2929" spans="2:37" s="84" customFormat="1" ht="16.5">
      <c r="B2929" s="41">
        <f t="shared" si="236"/>
        <v>2927</v>
      </c>
      <c r="C2929" s="348" t="s">
        <v>5039</v>
      </c>
      <c r="D2929" s="189">
        <v>43003037</v>
      </c>
      <c r="E2929" s="189">
        <v>43003037</v>
      </c>
      <c r="F2929" s="251" t="s">
        <v>6538</v>
      </c>
      <c r="G2929" s="651" t="s">
        <v>9395</v>
      </c>
      <c r="H2929" s="816" t="s">
        <v>5034</v>
      </c>
      <c r="I2929" s="816" t="s">
        <v>5034</v>
      </c>
      <c r="J2929" s="816" t="s">
        <v>5034</v>
      </c>
      <c r="K2929" s="816" t="s">
        <v>5034</v>
      </c>
      <c r="L2929" s="1079" t="s">
        <v>5034</v>
      </c>
      <c r="M2929" s="1079" t="s">
        <v>5034</v>
      </c>
      <c r="N2929" s="816" t="s">
        <v>5034</v>
      </c>
      <c r="O2929" s="816" t="s">
        <v>5034</v>
      </c>
      <c r="P2929" s="816" t="s">
        <v>5034</v>
      </c>
      <c r="Q2929" s="816" t="s">
        <v>5034</v>
      </c>
      <c r="R2929" s="816" t="s">
        <v>5034</v>
      </c>
      <c r="S2929" s="1079" t="s">
        <v>5034</v>
      </c>
      <c r="T2929" s="1079" t="s">
        <v>5034</v>
      </c>
      <c r="U2929" s="1079" t="s">
        <v>5034</v>
      </c>
      <c r="V2929" s="1079" t="s">
        <v>5034</v>
      </c>
      <c r="W2929" s="1079" t="s">
        <v>5034</v>
      </c>
      <c r="X2929" s="1079" t="s">
        <v>5034</v>
      </c>
      <c r="Y2929" s="1079" t="s">
        <v>5034</v>
      </c>
      <c r="Z2929" s="1079" t="s">
        <v>5034</v>
      </c>
      <c r="AA2929" s="1079" t="s">
        <v>5034</v>
      </c>
      <c r="AB2929" s="1079" t="s">
        <v>5034</v>
      </c>
      <c r="AC2929" s="1079" t="s">
        <v>5034</v>
      </c>
      <c r="AD2929" s="1079" t="s">
        <v>5034</v>
      </c>
      <c r="AG2929" s="790"/>
      <c r="AH2929" s="208"/>
      <c r="AI2929" s="229"/>
      <c r="AJ2929" s="218">
        <f t="shared" si="235"/>
        <v>1</v>
      </c>
      <c r="AK2929" s="84">
        <f t="shared" si="234"/>
        <v>1</v>
      </c>
    </row>
    <row r="2930" spans="2:37" s="84" customFormat="1" ht="16.5">
      <c r="B2930" s="41">
        <f t="shared" si="236"/>
        <v>2928</v>
      </c>
      <c r="C2930" s="348" t="s">
        <v>5039</v>
      </c>
      <c r="D2930" s="189">
        <v>43003035</v>
      </c>
      <c r="E2930" s="189">
        <v>43003035</v>
      </c>
      <c r="F2930" s="251" t="s">
        <v>6538</v>
      </c>
      <c r="G2930" s="651" t="s">
        <v>9396</v>
      </c>
      <c r="H2930" s="816" t="s">
        <v>5034</v>
      </c>
      <c r="I2930" s="816" t="s">
        <v>5034</v>
      </c>
      <c r="J2930" s="816" t="s">
        <v>5034</v>
      </c>
      <c r="K2930" s="816" t="s">
        <v>5034</v>
      </c>
      <c r="L2930" s="1079" t="s">
        <v>5034</v>
      </c>
      <c r="M2930" s="1079" t="s">
        <v>5034</v>
      </c>
      <c r="N2930" s="816" t="s">
        <v>5034</v>
      </c>
      <c r="O2930" s="816" t="s">
        <v>5034</v>
      </c>
      <c r="P2930" s="816" t="s">
        <v>5034</v>
      </c>
      <c r="Q2930" s="816" t="s">
        <v>5034</v>
      </c>
      <c r="R2930" s="816" t="s">
        <v>5034</v>
      </c>
      <c r="S2930" s="1079" t="s">
        <v>5034</v>
      </c>
      <c r="T2930" s="1079" t="s">
        <v>5034</v>
      </c>
      <c r="U2930" s="1079" t="s">
        <v>5034</v>
      </c>
      <c r="V2930" s="1079" t="s">
        <v>5034</v>
      </c>
      <c r="W2930" s="1079" t="s">
        <v>5034</v>
      </c>
      <c r="X2930" s="1079" t="s">
        <v>5034</v>
      </c>
      <c r="Y2930" s="1079" t="s">
        <v>5034</v>
      </c>
      <c r="Z2930" s="1079" t="s">
        <v>5034</v>
      </c>
      <c r="AA2930" s="1079" t="s">
        <v>5034</v>
      </c>
      <c r="AB2930" s="1079" t="s">
        <v>5034</v>
      </c>
      <c r="AC2930" s="1079" t="s">
        <v>5034</v>
      </c>
      <c r="AD2930" s="1079" t="s">
        <v>5034</v>
      </c>
      <c r="AG2930" s="790"/>
      <c r="AH2930" s="208"/>
      <c r="AI2930" s="229"/>
      <c r="AJ2930" s="218">
        <f t="shared" si="235"/>
        <v>1</v>
      </c>
      <c r="AK2930" s="84">
        <f t="shared" si="234"/>
        <v>1</v>
      </c>
    </row>
    <row r="2931" spans="2:37" s="84" customFormat="1" ht="16.5">
      <c r="B2931" s="274">
        <f t="shared" si="236"/>
        <v>2929</v>
      </c>
      <c r="C2931" s="890" t="s">
        <v>5039</v>
      </c>
      <c r="D2931" s="891">
        <v>43003102</v>
      </c>
      <c r="E2931" s="891">
        <v>43003102</v>
      </c>
      <c r="F2931" s="646" t="s">
        <v>6538</v>
      </c>
      <c r="G2931" s="872" t="s">
        <v>9397</v>
      </c>
      <c r="H2931" s="816" t="s">
        <v>5034</v>
      </c>
      <c r="I2931" s="816" t="s">
        <v>5034</v>
      </c>
      <c r="J2931" s="816" t="s">
        <v>5034</v>
      </c>
      <c r="K2931" s="816" t="s">
        <v>5034</v>
      </c>
      <c r="L2931" s="1079" t="s">
        <v>5034</v>
      </c>
      <c r="M2931" s="1079" t="s">
        <v>5034</v>
      </c>
      <c r="N2931" s="816" t="s">
        <v>5034</v>
      </c>
      <c r="O2931" s="816" t="s">
        <v>5034</v>
      </c>
      <c r="P2931" s="816" t="s">
        <v>5034</v>
      </c>
      <c r="Q2931" s="816" t="s">
        <v>5034</v>
      </c>
      <c r="R2931" s="816" t="s">
        <v>5034</v>
      </c>
      <c r="S2931" s="1079" t="s">
        <v>5034</v>
      </c>
      <c r="T2931" s="1079" t="s">
        <v>5034</v>
      </c>
      <c r="U2931" s="1079" t="s">
        <v>5034</v>
      </c>
      <c r="V2931" s="1079" t="s">
        <v>5034</v>
      </c>
      <c r="W2931" s="1079" t="s">
        <v>5034</v>
      </c>
      <c r="X2931" s="1079" t="s">
        <v>5034</v>
      </c>
      <c r="Y2931" s="1079" t="s">
        <v>5034</v>
      </c>
      <c r="Z2931" s="1079" t="s">
        <v>5034</v>
      </c>
      <c r="AA2931" s="1079" t="s">
        <v>5034</v>
      </c>
      <c r="AB2931" s="1079" t="s">
        <v>5034</v>
      </c>
      <c r="AC2931" s="1079" t="s">
        <v>5034</v>
      </c>
      <c r="AD2931" s="1079" t="s">
        <v>5034</v>
      </c>
      <c r="AG2931" s="957"/>
      <c r="AH2931" s="208"/>
      <c r="AI2931" s="615"/>
      <c r="AJ2931" s="218">
        <f t="shared" si="235"/>
        <v>1</v>
      </c>
      <c r="AK2931" s="84">
        <f t="shared" si="234"/>
        <v>1</v>
      </c>
    </row>
    <row r="2932" spans="2:37" s="84" customFormat="1" ht="16.5">
      <c r="B2932" s="274">
        <f t="shared" si="236"/>
        <v>2930</v>
      </c>
      <c r="C2932" s="890" t="s">
        <v>3719</v>
      </c>
      <c r="D2932" s="891" t="s">
        <v>3966</v>
      </c>
      <c r="E2932" s="891" t="s">
        <v>3966</v>
      </c>
      <c r="F2932" s="646" t="s">
        <v>947</v>
      </c>
      <c r="G2932" s="872" t="s">
        <v>3967</v>
      </c>
      <c r="H2932" s="816" t="s">
        <v>949</v>
      </c>
      <c r="I2932" s="816" t="s">
        <v>949</v>
      </c>
      <c r="J2932" s="816" t="s">
        <v>949</v>
      </c>
      <c r="K2932" s="816" t="s">
        <v>949</v>
      </c>
      <c r="L2932" s="1079" t="s">
        <v>949</v>
      </c>
      <c r="M2932" s="1079" t="s">
        <v>949</v>
      </c>
      <c r="N2932" s="816" t="s">
        <v>949</v>
      </c>
      <c r="O2932" s="816" t="s">
        <v>949</v>
      </c>
      <c r="P2932" s="816" t="s">
        <v>949</v>
      </c>
      <c r="Q2932" s="816" t="s">
        <v>949</v>
      </c>
      <c r="R2932" s="816" t="s">
        <v>949</v>
      </c>
      <c r="S2932" s="1079" t="s">
        <v>949</v>
      </c>
      <c r="T2932" s="1079" t="s">
        <v>949</v>
      </c>
      <c r="U2932" s="1079" t="s">
        <v>949</v>
      </c>
      <c r="V2932" s="1079" t="s">
        <v>949</v>
      </c>
      <c r="W2932" s="1079" t="s">
        <v>949</v>
      </c>
      <c r="X2932" s="1079" t="s">
        <v>949</v>
      </c>
      <c r="Y2932" s="1079" t="s">
        <v>949</v>
      </c>
      <c r="Z2932" s="1079" t="s">
        <v>949</v>
      </c>
      <c r="AA2932" s="1079" t="s">
        <v>949</v>
      </c>
      <c r="AB2932" s="1079" t="s">
        <v>949</v>
      </c>
      <c r="AC2932" s="1079" t="s">
        <v>949</v>
      </c>
      <c r="AD2932" s="1079" t="s">
        <v>949</v>
      </c>
      <c r="AE2932" s="84" t="s">
        <v>940</v>
      </c>
      <c r="AF2932" s="84" t="s">
        <v>132</v>
      </c>
      <c r="AG2932" s="957"/>
      <c r="AH2932" s="208"/>
      <c r="AI2932" s="615"/>
      <c r="AJ2932" s="218">
        <f t="shared" si="235"/>
        <v>1</v>
      </c>
      <c r="AK2932" s="84">
        <f t="shared" si="234"/>
        <v>1</v>
      </c>
    </row>
    <row r="2933" spans="2:37" s="84" customFormat="1" ht="16.5">
      <c r="B2933" s="274">
        <f t="shared" si="236"/>
        <v>2931</v>
      </c>
      <c r="C2933" s="890" t="s">
        <v>3719</v>
      </c>
      <c r="D2933" s="891" t="s">
        <v>3968</v>
      </c>
      <c r="E2933" s="891" t="s">
        <v>3968</v>
      </c>
      <c r="F2933" s="646" t="s">
        <v>947</v>
      </c>
      <c r="G2933" s="872" t="s">
        <v>3969</v>
      </c>
      <c r="H2933" s="816" t="s">
        <v>949</v>
      </c>
      <c r="I2933" s="816" t="s">
        <v>949</v>
      </c>
      <c r="J2933" s="816" t="s">
        <v>949</v>
      </c>
      <c r="K2933" s="816" t="s">
        <v>949</v>
      </c>
      <c r="L2933" s="1079" t="s">
        <v>949</v>
      </c>
      <c r="M2933" s="1079" t="s">
        <v>949</v>
      </c>
      <c r="N2933" s="816" t="s">
        <v>949</v>
      </c>
      <c r="O2933" s="816" t="s">
        <v>949</v>
      </c>
      <c r="P2933" s="816" t="s">
        <v>949</v>
      </c>
      <c r="Q2933" s="816" t="s">
        <v>949</v>
      </c>
      <c r="R2933" s="816" t="s">
        <v>949</v>
      </c>
      <c r="S2933" s="1079" t="s">
        <v>949</v>
      </c>
      <c r="T2933" s="1079" t="s">
        <v>949</v>
      </c>
      <c r="U2933" s="1079" t="s">
        <v>949</v>
      </c>
      <c r="V2933" s="1079" t="s">
        <v>949</v>
      </c>
      <c r="W2933" s="1079" t="s">
        <v>949</v>
      </c>
      <c r="X2933" s="1079" t="s">
        <v>949</v>
      </c>
      <c r="Y2933" s="1079" t="s">
        <v>949</v>
      </c>
      <c r="Z2933" s="1079" t="s">
        <v>949</v>
      </c>
      <c r="AA2933" s="1079" t="s">
        <v>949</v>
      </c>
      <c r="AB2933" s="1079" t="s">
        <v>949</v>
      </c>
      <c r="AC2933" s="1079" t="s">
        <v>949</v>
      </c>
      <c r="AD2933" s="1079" t="s">
        <v>949</v>
      </c>
      <c r="AE2933" s="84" t="s">
        <v>940</v>
      </c>
      <c r="AF2933" s="84" t="s">
        <v>132</v>
      </c>
      <c r="AG2933" s="957"/>
      <c r="AH2933" s="208"/>
      <c r="AI2933" s="615"/>
      <c r="AJ2933" s="218">
        <f t="shared" si="235"/>
        <v>1</v>
      </c>
      <c r="AK2933" s="84">
        <f t="shared" si="234"/>
        <v>1</v>
      </c>
    </row>
    <row r="2934" spans="2:37" s="84" customFormat="1" ht="16.5">
      <c r="B2934" s="274">
        <f t="shared" si="236"/>
        <v>2932</v>
      </c>
      <c r="C2934" s="890" t="s">
        <v>3719</v>
      </c>
      <c r="D2934" s="891" t="s">
        <v>3759</v>
      </c>
      <c r="E2934" s="891" t="s">
        <v>3760</v>
      </c>
      <c r="F2934" s="646" t="s">
        <v>947</v>
      </c>
      <c r="G2934" s="872" t="s">
        <v>3761</v>
      </c>
      <c r="H2934" s="816" t="s">
        <v>949</v>
      </c>
      <c r="I2934" s="816" t="s">
        <v>949</v>
      </c>
      <c r="J2934" s="816" t="s">
        <v>949</v>
      </c>
      <c r="K2934" s="816" t="s">
        <v>949</v>
      </c>
      <c r="L2934" s="1079" t="s">
        <v>949</v>
      </c>
      <c r="M2934" s="1079" t="s">
        <v>949</v>
      </c>
      <c r="N2934" s="816" t="s">
        <v>949</v>
      </c>
      <c r="O2934" s="816" t="s">
        <v>949</v>
      </c>
      <c r="P2934" s="816" t="s">
        <v>949</v>
      </c>
      <c r="Q2934" s="816" t="s">
        <v>949</v>
      </c>
      <c r="R2934" s="816" t="s">
        <v>949</v>
      </c>
      <c r="S2934" s="1079" t="s">
        <v>949</v>
      </c>
      <c r="T2934" s="1079" t="s">
        <v>949</v>
      </c>
      <c r="U2934" s="1079" t="s">
        <v>949</v>
      </c>
      <c r="V2934" s="1079" t="s">
        <v>949</v>
      </c>
      <c r="W2934" s="1079" t="s">
        <v>949</v>
      </c>
      <c r="X2934" s="1079" t="s">
        <v>949</v>
      </c>
      <c r="Y2934" s="1079" t="s">
        <v>949</v>
      </c>
      <c r="Z2934" s="1079" t="s">
        <v>949</v>
      </c>
      <c r="AA2934" s="1079" t="s">
        <v>949</v>
      </c>
      <c r="AB2934" s="1079" t="s">
        <v>949</v>
      </c>
      <c r="AC2934" s="1079" t="s">
        <v>949</v>
      </c>
      <c r="AD2934" s="1079" t="s">
        <v>949</v>
      </c>
      <c r="AE2934" s="84" t="s">
        <v>961</v>
      </c>
      <c r="AF2934" s="84" t="s">
        <v>132</v>
      </c>
      <c r="AG2934" s="957"/>
      <c r="AH2934" s="208"/>
      <c r="AI2934" s="615"/>
      <c r="AJ2934" s="218">
        <f t="shared" si="235"/>
        <v>1</v>
      </c>
      <c r="AK2934" s="84">
        <f t="shared" si="234"/>
        <v>1</v>
      </c>
    </row>
    <row r="2935" spans="2:37" s="84" customFormat="1" ht="16.5">
      <c r="B2935" s="274">
        <f t="shared" si="236"/>
        <v>2933</v>
      </c>
      <c r="C2935" s="890" t="s">
        <v>3719</v>
      </c>
      <c r="D2935" s="891" t="s">
        <v>3762</v>
      </c>
      <c r="E2935" s="891" t="s">
        <v>3763</v>
      </c>
      <c r="F2935" s="646" t="s">
        <v>947</v>
      </c>
      <c r="G2935" s="872" t="s">
        <v>3764</v>
      </c>
      <c r="H2935" s="816" t="s">
        <v>949</v>
      </c>
      <c r="I2935" s="816" t="s">
        <v>949</v>
      </c>
      <c r="J2935" s="816" t="s">
        <v>949</v>
      </c>
      <c r="K2935" s="816" t="s">
        <v>949</v>
      </c>
      <c r="L2935" s="1079" t="s">
        <v>949</v>
      </c>
      <c r="M2935" s="1079" t="s">
        <v>949</v>
      </c>
      <c r="N2935" s="816" t="s">
        <v>949</v>
      </c>
      <c r="O2935" s="816" t="s">
        <v>949</v>
      </c>
      <c r="P2935" s="816" t="s">
        <v>949</v>
      </c>
      <c r="Q2935" s="816" t="s">
        <v>949</v>
      </c>
      <c r="R2935" s="816" t="s">
        <v>949</v>
      </c>
      <c r="S2935" s="1079" t="s">
        <v>949</v>
      </c>
      <c r="T2935" s="1079" t="s">
        <v>949</v>
      </c>
      <c r="U2935" s="1079" t="s">
        <v>949</v>
      </c>
      <c r="V2935" s="1079" t="s">
        <v>949</v>
      </c>
      <c r="W2935" s="1079" t="s">
        <v>949</v>
      </c>
      <c r="X2935" s="1079" t="s">
        <v>949</v>
      </c>
      <c r="Y2935" s="1079" t="s">
        <v>949</v>
      </c>
      <c r="Z2935" s="1079" t="s">
        <v>949</v>
      </c>
      <c r="AA2935" s="1079" t="s">
        <v>949</v>
      </c>
      <c r="AB2935" s="1079" t="s">
        <v>949</v>
      </c>
      <c r="AC2935" s="1079" t="s">
        <v>949</v>
      </c>
      <c r="AD2935" s="1079" t="s">
        <v>949</v>
      </c>
      <c r="AE2935" s="84" t="s">
        <v>961</v>
      </c>
      <c r="AF2935" s="84" t="s">
        <v>132</v>
      </c>
      <c r="AG2935" s="957"/>
      <c r="AH2935" s="208"/>
      <c r="AI2935" s="615"/>
      <c r="AJ2935" s="218">
        <f t="shared" si="235"/>
        <v>1</v>
      </c>
      <c r="AK2935" s="84">
        <f t="shared" si="234"/>
        <v>1</v>
      </c>
    </row>
    <row r="2936" spans="2:37" s="84" customFormat="1" ht="16.5">
      <c r="B2936" s="274">
        <v>2945</v>
      </c>
      <c r="C2936" s="890" t="s">
        <v>9398</v>
      </c>
      <c r="D2936" s="891" t="s">
        <v>9399</v>
      </c>
      <c r="E2936" s="891" t="s">
        <v>9399</v>
      </c>
      <c r="F2936" s="646" t="s">
        <v>1008</v>
      </c>
      <c r="G2936" s="872" t="s">
        <v>9400</v>
      </c>
      <c r="H2936" s="816" t="s">
        <v>949</v>
      </c>
      <c r="I2936" s="816" t="s">
        <v>949</v>
      </c>
      <c r="J2936" s="816" t="s">
        <v>949</v>
      </c>
      <c r="K2936" s="816" t="s">
        <v>949</v>
      </c>
      <c r="L2936" s="1079" t="s">
        <v>949</v>
      </c>
      <c r="M2936" s="1079" t="s">
        <v>949</v>
      </c>
      <c r="N2936" s="816" t="s">
        <v>949</v>
      </c>
      <c r="O2936" s="816"/>
      <c r="P2936" s="816"/>
      <c r="Q2936" s="816"/>
      <c r="R2936" s="816"/>
      <c r="S2936" s="1079"/>
      <c r="T2936" s="1079"/>
      <c r="U2936" s="1079"/>
      <c r="V2936" s="1079"/>
      <c r="W2936" s="1079"/>
      <c r="X2936" s="1079"/>
      <c r="Y2936" s="1079"/>
      <c r="Z2936" s="1079"/>
      <c r="AA2936" s="1079"/>
      <c r="AB2936" s="1079"/>
      <c r="AC2936" s="1079"/>
      <c r="AD2936" s="1079"/>
      <c r="AF2936" s="84" t="s">
        <v>6158</v>
      </c>
      <c r="AG2936" s="251" t="s">
        <v>8170</v>
      </c>
      <c r="AH2936" s="208"/>
      <c r="AI2936" s="615"/>
      <c r="AJ2936" s="218">
        <f t="shared" si="235"/>
        <v>1</v>
      </c>
      <c r="AK2936" s="84">
        <f t="shared" si="234"/>
        <v>1</v>
      </c>
    </row>
    <row r="2937" spans="2:37" s="84" customFormat="1" ht="16.5">
      <c r="B2937" s="274">
        <v>2947</v>
      </c>
      <c r="C2937" s="890" t="s">
        <v>1318</v>
      </c>
      <c r="D2937" s="891" t="s">
        <v>4792</v>
      </c>
      <c r="E2937" s="891" t="s">
        <v>4792</v>
      </c>
      <c r="F2937" s="646" t="s">
        <v>947</v>
      </c>
      <c r="G2937" s="872" t="s">
        <v>9401</v>
      </c>
      <c r="H2937" s="816" t="s">
        <v>5034</v>
      </c>
      <c r="I2937" s="816" t="s">
        <v>5034</v>
      </c>
      <c r="J2937" s="816" t="s">
        <v>5034</v>
      </c>
      <c r="K2937" s="816" t="s">
        <v>5034</v>
      </c>
      <c r="L2937" s="1079" t="s">
        <v>5034</v>
      </c>
      <c r="M2937" s="1079" t="s">
        <v>5034</v>
      </c>
      <c r="N2937" s="816" t="s">
        <v>5034</v>
      </c>
      <c r="O2937" s="816" t="s">
        <v>5034</v>
      </c>
      <c r="P2937" s="816" t="s">
        <v>5034</v>
      </c>
      <c r="Q2937" s="816" t="s">
        <v>5034</v>
      </c>
      <c r="R2937" s="816" t="s">
        <v>1334</v>
      </c>
      <c r="S2937" s="1079" t="s">
        <v>5034</v>
      </c>
      <c r="T2937" s="1079" t="s">
        <v>5034</v>
      </c>
      <c r="U2937" s="1079" t="s">
        <v>5034</v>
      </c>
      <c r="V2937" s="1079" t="s">
        <v>5034</v>
      </c>
      <c r="W2937" s="1079" t="s">
        <v>5034</v>
      </c>
      <c r="X2937" s="1079" t="s">
        <v>5034</v>
      </c>
      <c r="Y2937" s="1079" t="s">
        <v>5034</v>
      </c>
      <c r="Z2937" s="1079" t="s">
        <v>5034</v>
      </c>
      <c r="AA2937" s="1079" t="s">
        <v>5034</v>
      </c>
      <c r="AB2937" s="1079" t="s">
        <v>5034</v>
      </c>
      <c r="AC2937" s="1079" t="s">
        <v>5034</v>
      </c>
      <c r="AD2937" s="1079" t="s">
        <v>5034</v>
      </c>
      <c r="AG2937" s="957"/>
      <c r="AH2937" s="208"/>
      <c r="AI2937" s="615"/>
      <c r="AJ2937" s="218"/>
    </row>
    <row r="2938" spans="2:37" s="84" customFormat="1" ht="16.5">
      <c r="B2938" s="274"/>
      <c r="C2938" s="890"/>
      <c r="D2938" s="891"/>
      <c r="E2938" s="891" t="s">
        <v>7402</v>
      </c>
      <c r="F2938" s="646" t="s">
        <v>1244</v>
      </c>
      <c r="G2938" s="872" t="s">
        <v>7403</v>
      </c>
      <c r="H2938" s="816"/>
      <c r="I2938" s="816"/>
      <c r="J2938" s="816"/>
      <c r="K2938" s="816"/>
      <c r="L2938" s="1079"/>
      <c r="M2938" s="1079"/>
      <c r="N2938" s="816"/>
      <c r="O2938" s="816"/>
      <c r="P2938" s="816"/>
      <c r="Q2938" s="816"/>
      <c r="R2938" s="816"/>
      <c r="S2938" s="1079"/>
      <c r="T2938" s="1079"/>
      <c r="U2938" s="1079"/>
      <c r="V2938" s="1079"/>
      <c r="W2938" s="1079"/>
      <c r="X2938" s="1079"/>
      <c r="Y2938" s="1079"/>
      <c r="Z2938" s="1079"/>
      <c r="AA2938" s="1079"/>
      <c r="AB2938" s="1079"/>
      <c r="AC2938" s="1079"/>
      <c r="AD2938" s="1079"/>
      <c r="AG2938" s="957"/>
      <c r="AH2938" s="208"/>
      <c r="AI2938" s="615"/>
      <c r="AJ2938" s="218"/>
    </row>
    <row r="2939" spans="2:37" s="84" customFormat="1" ht="16.5">
      <c r="B2939" s="274"/>
      <c r="C2939" s="890"/>
      <c r="D2939" s="891"/>
      <c r="E2939" s="891" t="s">
        <v>7520</v>
      </c>
      <c r="F2939" s="646" t="s">
        <v>1244</v>
      </c>
      <c r="G2939" s="872" t="s">
        <v>7521</v>
      </c>
      <c r="H2939" s="816"/>
      <c r="I2939" s="816"/>
      <c r="J2939" s="816"/>
      <c r="K2939" s="816"/>
      <c r="L2939" s="1079"/>
      <c r="M2939" s="1079"/>
      <c r="N2939" s="816"/>
      <c r="O2939" s="816"/>
      <c r="P2939" s="816"/>
      <c r="Q2939" s="816"/>
      <c r="R2939" s="816"/>
      <c r="S2939" s="1079"/>
      <c r="T2939" s="1079"/>
      <c r="U2939" s="1079"/>
      <c r="V2939" s="1079"/>
      <c r="W2939" s="1079"/>
      <c r="X2939" s="1079"/>
      <c r="Y2939" s="1079"/>
      <c r="Z2939" s="1079"/>
      <c r="AA2939" s="1079"/>
      <c r="AB2939" s="1079"/>
      <c r="AC2939" s="1079"/>
      <c r="AD2939" s="1079"/>
      <c r="AG2939" s="957"/>
      <c r="AH2939" s="208"/>
      <c r="AI2939" s="615"/>
      <c r="AJ2939" s="218"/>
    </row>
    <row r="2940" spans="2:37" s="84" customFormat="1" ht="16.5">
      <c r="B2940" s="274"/>
      <c r="C2940" s="890"/>
      <c r="D2940" s="891"/>
      <c r="E2940" s="891" t="s">
        <v>9402</v>
      </c>
      <c r="F2940" s="646" t="s">
        <v>1244</v>
      </c>
      <c r="G2940" s="872" t="s">
        <v>7545</v>
      </c>
      <c r="H2940" s="816"/>
      <c r="I2940" s="816"/>
      <c r="J2940" s="816"/>
      <c r="K2940" s="816"/>
      <c r="L2940" s="1079"/>
      <c r="M2940" s="1079"/>
      <c r="N2940" s="816"/>
      <c r="O2940" s="816"/>
      <c r="P2940" s="816"/>
      <c r="Q2940" s="816"/>
      <c r="R2940" s="816"/>
      <c r="S2940" s="1079"/>
      <c r="T2940" s="1079"/>
      <c r="U2940" s="1079"/>
      <c r="V2940" s="1079"/>
      <c r="W2940" s="1079"/>
      <c r="X2940" s="1079"/>
      <c r="Y2940" s="1079"/>
      <c r="Z2940" s="1079"/>
      <c r="AA2940" s="1079"/>
      <c r="AB2940" s="1079"/>
      <c r="AC2940" s="1079"/>
      <c r="AD2940" s="1079"/>
      <c r="AG2940" s="957"/>
      <c r="AH2940" s="208"/>
      <c r="AI2940" s="615"/>
      <c r="AJ2940" s="218"/>
    </row>
    <row r="2941" spans="2:37" s="84" customFormat="1" ht="16.5">
      <c r="B2941" s="274"/>
      <c r="C2941" s="890"/>
      <c r="D2941" s="891"/>
      <c r="E2941" s="891" t="s">
        <v>7520</v>
      </c>
      <c r="F2941" s="646" t="s">
        <v>1244</v>
      </c>
      <c r="G2941" s="872" t="s">
        <v>7521</v>
      </c>
      <c r="H2941" s="816"/>
      <c r="I2941" s="816"/>
      <c r="J2941" s="816"/>
      <c r="K2941" s="816"/>
      <c r="L2941" s="1079"/>
      <c r="M2941" s="1079"/>
      <c r="N2941" s="816"/>
      <c r="O2941" s="816"/>
      <c r="P2941" s="816"/>
      <c r="Q2941" s="816"/>
      <c r="R2941" s="816"/>
      <c r="S2941" s="1079"/>
      <c r="T2941" s="1079"/>
      <c r="U2941" s="1079"/>
      <c r="V2941" s="1079"/>
      <c r="W2941" s="1079"/>
      <c r="X2941" s="1079"/>
      <c r="Y2941" s="1079"/>
      <c r="Z2941" s="1079"/>
      <c r="AA2941" s="1079"/>
      <c r="AB2941" s="1079"/>
      <c r="AC2941" s="1079"/>
      <c r="AD2941" s="1079"/>
      <c r="AG2941" s="957"/>
      <c r="AH2941" s="208"/>
      <c r="AI2941" s="615"/>
      <c r="AJ2941" s="218"/>
    </row>
    <row r="2942" spans="2:37" s="84" customFormat="1" ht="16.5">
      <c r="B2942" s="274"/>
      <c r="C2942" s="890"/>
      <c r="D2942" s="891"/>
      <c r="E2942" s="891" t="s">
        <v>9390</v>
      </c>
      <c r="F2942" s="646" t="s">
        <v>1244</v>
      </c>
      <c r="G2942" s="872" t="s">
        <v>9391</v>
      </c>
      <c r="H2942" s="816"/>
      <c r="I2942" s="816"/>
      <c r="J2942" s="816"/>
      <c r="K2942" s="816"/>
      <c r="L2942" s="1079"/>
      <c r="M2942" s="1079"/>
      <c r="N2942" s="816"/>
      <c r="O2942" s="816"/>
      <c r="P2942" s="816"/>
      <c r="Q2942" s="816"/>
      <c r="R2942" s="816"/>
      <c r="S2942" s="1079"/>
      <c r="T2942" s="1079"/>
      <c r="U2942" s="1079"/>
      <c r="V2942" s="1079"/>
      <c r="W2942" s="1079"/>
      <c r="X2942" s="1079"/>
      <c r="Y2942" s="1079"/>
      <c r="Z2942" s="1079"/>
      <c r="AA2942" s="1079"/>
      <c r="AB2942" s="1079"/>
      <c r="AC2942" s="1079"/>
      <c r="AD2942" s="1079"/>
      <c r="AG2942" s="957"/>
      <c r="AH2942" s="208"/>
      <c r="AI2942" s="615"/>
      <c r="AJ2942" s="218"/>
    </row>
    <row r="2943" spans="2:37" s="84" customFormat="1" ht="16.5">
      <c r="B2943" s="274"/>
      <c r="C2943" s="890"/>
      <c r="D2943" s="891"/>
      <c r="E2943" s="891" t="s">
        <v>9403</v>
      </c>
      <c r="F2943" s="646" t="s">
        <v>1244</v>
      </c>
      <c r="G2943" s="872" t="s">
        <v>7429</v>
      </c>
      <c r="H2943" s="816"/>
      <c r="I2943" s="816"/>
      <c r="J2943" s="816"/>
      <c r="K2943" s="816"/>
      <c r="L2943" s="1079"/>
      <c r="M2943" s="1079"/>
      <c r="N2943" s="816"/>
      <c r="O2943" s="816"/>
      <c r="P2943" s="816"/>
      <c r="Q2943" s="816"/>
      <c r="R2943" s="816"/>
      <c r="S2943" s="1079"/>
      <c r="T2943" s="1079"/>
      <c r="U2943" s="1079"/>
      <c r="V2943" s="1079"/>
      <c r="W2943" s="1079"/>
      <c r="X2943" s="1079"/>
      <c r="Y2943" s="1079"/>
      <c r="Z2943" s="1079"/>
      <c r="AA2943" s="1079"/>
      <c r="AB2943" s="1079"/>
      <c r="AC2943" s="1079"/>
      <c r="AD2943" s="1079"/>
      <c r="AG2943" s="957"/>
      <c r="AH2943" s="208"/>
      <c r="AI2943" s="615"/>
      <c r="AJ2943" s="218"/>
    </row>
    <row r="2944" spans="2:37" s="84" customFormat="1" ht="16.5">
      <c r="B2944" s="274"/>
      <c r="C2944" s="890"/>
      <c r="D2944" s="891"/>
      <c r="E2944" s="891" t="s">
        <v>9404</v>
      </c>
      <c r="F2944" s="646" t="s">
        <v>1244</v>
      </c>
      <c r="G2944" s="872" t="s">
        <v>7431</v>
      </c>
      <c r="H2944" s="816"/>
      <c r="I2944" s="816"/>
      <c r="J2944" s="816"/>
      <c r="K2944" s="816"/>
      <c r="L2944" s="1079"/>
      <c r="M2944" s="1079"/>
      <c r="N2944" s="816"/>
      <c r="O2944" s="816"/>
      <c r="P2944" s="816"/>
      <c r="Q2944" s="816"/>
      <c r="R2944" s="816"/>
      <c r="S2944" s="1079"/>
      <c r="T2944" s="1079"/>
      <c r="U2944" s="1079"/>
      <c r="V2944" s="1079"/>
      <c r="W2944" s="1079"/>
      <c r="X2944" s="1079"/>
      <c r="Y2944" s="1079"/>
      <c r="Z2944" s="1079"/>
      <c r="AA2944" s="1079"/>
      <c r="AB2944" s="1079"/>
      <c r="AC2944" s="1079"/>
      <c r="AD2944" s="1079"/>
      <c r="AG2944" s="957"/>
      <c r="AH2944" s="208"/>
      <c r="AI2944" s="615"/>
      <c r="AJ2944" s="218"/>
    </row>
    <row r="2945" spans="2:36" s="84" customFormat="1" ht="16.5">
      <c r="B2945" s="274"/>
      <c r="C2945" s="890"/>
      <c r="D2945" s="891"/>
      <c r="E2945" s="891" t="s">
        <v>1319</v>
      </c>
      <c r="F2945" s="646" t="s">
        <v>947</v>
      </c>
      <c r="G2945" s="872" t="s">
        <v>9405</v>
      </c>
      <c r="H2945" s="816"/>
      <c r="I2945" s="816"/>
      <c r="J2945" s="816"/>
      <c r="K2945" s="816"/>
      <c r="L2945" s="1079"/>
      <c r="M2945" s="1079"/>
      <c r="N2945" s="816"/>
      <c r="O2945" s="816"/>
      <c r="P2945" s="816"/>
      <c r="Q2945" s="816"/>
      <c r="R2945" s="816"/>
      <c r="S2945" s="1079"/>
      <c r="T2945" s="1079"/>
      <c r="U2945" s="1079"/>
      <c r="V2945" s="1079"/>
      <c r="W2945" s="1079"/>
      <c r="X2945" s="1079"/>
      <c r="Y2945" s="1079"/>
      <c r="Z2945" s="1079"/>
      <c r="AA2945" s="1079"/>
      <c r="AB2945" s="1079"/>
      <c r="AC2945" s="1079"/>
      <c r="AD2945" s="1079"/>
      <c r="AE2945" s="84" t="s">
        <v>1320</v>
      </c>
      <c r="AG2945" s="957"/>
      <c r="AH2945" s="208"/>
      <c r="AI2945" s="615"/>
      <c r="AJ2945" s="218"/>
    </row>
    <row r="2946" spans="2:36" s="84" customFormat="1" ht="16.5">
      <c r="B2946" s="274"/>
      <c r="C2946" s="890"/>
      <c r="D2946" s="891"/>
      <c r="E2946" s="891" t="s">
        <v>1322</v>
      </c>
      <c r="F2946" s="646" t="s">
        <v>947</v>
      </c>
      <c r="G2946" s="872" t="s">
        <v>9406</v>
      </c>
      <c r="H2946" s="816"/>
      <c r="I2946" s="816"/>
      <c r="J2946" s="816"/>
      <c r="K2946" s="816"/>
      <c r="L2946" s="1079"/>
      <c r="M2946" s="1079"/>
      <c r="N2946" s="816"/>
      <c r="O2946" s="816"/>
      <c r="P2946" s="816"/>
      <c r="Q2946" s="816"/>
      <c r="R2946" s="816"/>
      <c r="S2946" s="1079"/>
      <c r="T2946" s="1079"/>
      <c r="U2946" s="1079"/>
      <c r="V2946" s="1079"/>
      <c r="W2946" s="1079"/>
      <c r="X2946" s="1079"/>
      <c r="Y2946" s="1079"/>
      <c r="Z2946" s="1079"/>
      <c r="AA2946" s="1079"/>
      <c r="AB2946" s="1079"/>
      <c r="AC2946" s="1079"/>
      <c r="AD2946" s="1079"/>
      <c r="AE2946" s="84" t="s">
        <v>1320</v>
      </c>
      <c r="AG2946" s="957"/>
      <c r="AH2946" s="208"/>
      <c r="AI2946" s="615"/>
      <c r="AJ2946" s="218"/>
    </row>
    <row r="2947" spans="2:36">
      <c r="AG2947" s="284"/>
    </row>
    <row r="2948" spans="2:36">
      <c r="AG2948" s="284"/>
    </row>
    <row r="2949" spans="2:36">
      <c r="AG2949" s="284"/>
    </row>
    <row r="2950" spans="2:36">
      <c r="AG2950" s="284"/>
    </row>
    <row r="2951" spans="2:36">
      <c r="AG2951" s="284"/>
    </row>
    <row r="2952" spans="2:36">
      <c r="AG2952" s="284"/>
    </row>
    <row r="2953" spans="2:36">
      <c r="AG2953" s="284"/>
    </row>
    <row r="1048145" ht="15" customHeight="1"/>
  </sheetData>
  <protectedRanges>
    <protectedRange algorithmName="SHA-512" hashValue="P2eNIWAiuxU6IyI+HE8c3O9DJ6eUoJbYvlPnasF4ajfp9M3/yi1qHpQ7TqMoNe6EN7ze72LluWR53qvZojld2Q==" saltValue="69RLOB9wGzMLYxEsz7DiUw==" spinCount="100000" sqref="O152:O157 O148:Q148 M144:P144 O146:Q146 M146:M148 N147:P147 P202:Q202 M357:O357 M200:Q200 I140:J148" name="区域1_1_1"/>
    <protectedRange sqref="H296:H297" name="BOM_3_2_4_3_1_1_4_1_1_1_1_1"/>
    <protectedRange sqref="P265:Q265 O193:Q193 M288:Q288" name="区域1"/>
    <protectedRange sqref="O204:Q204 N358:O359 N355:N356 M358 M201 P201:Q201 P203:Q203" name="区域1_1"/>
    <protectedRange sqref="I319 I314:I316 M317 K421 I312:M313 J2458:J2463 K314:M314 J314:J315 J407 J420 J826:J829 J832:J833 J836 J838:J840 J845 J1043 J1049 J1053:J1054 J1057 K423 J2433:J2434 J320:J321" name="区域1_13_2"/>
  </protectedRanges>
  <autoFilter ref="A2:AL2944" xr:uid="{C4E02441-281D-47BE-AFAB-31F4F0EBE55D}"/>
  <phoneticPr fontId="1" type="noConversion"/>
  <conditionalFormatting sqref="D2:E2">
    <cfRule type="duplicateValues" dxfId="471" priority="566"/>
  </conditionalFormatting>
  <conditionalFormatting sqref="D2:E2">
    <cfRule type="duplicateValues" dxfId="470" priority="567"/>
  </conditionalFormatting>
  <conditionalFormatting sqref="E1829:E1837">
    <cfRule type="duplicateValues" dxfId="469" priority="537"/>
  </conditionalFormatting>
  <conditionalFormatting sqref="E1831">
    <cfRule type="duplicateValues" dxfId="468" priority="536"/>
  </conditionalFormatting>
  <conditionalFormatting sqref="E1834">
    <cfRule type="duplicateValues" dxfId="467" priority="535"/>
  </conditionalFormatting>
  <conditionalFormatting sqref="E1835">
    <cfRule type="duplicateValues" dxfId="466" priority="534"/>
  </conditionalFormatting>
  <conditionalFormatting sqref="E1053">
    <cfRule type="duplicateValues" dxfId="465" priority="533"/>
  </conditionalFormatting>
  <conditionalFormatting sqref="E1056">
    <cfRule type="duplicateValues" dxfId="464" priority="532"/>
  </conditionalFormatting>
  <conditionalFormatting sqref="E1101">
    <cfRule type="duplicateValues" dxfId="463" priority="531"/>
  </conditionalFormatting>
  <conditionalFormatting sqref="E1126">
    <cfRule type="duplicateValues" dxfId="462" priority="530"/>
  </conditionalFormatting>
  <conditionalFormatting sqref="E1127">
    <cfRule type="duplicateValues" dxfId="461" priority="529"/>
  </conditionalFormatting>
  <conditionalFormatting sqref="E1128:E1133">
    <cfRule type="duplicateValues" dxfId="460" priority="528"/>
  </conditionalFormatting>
  <conditionalFormatting sqref="E1135:E1137">
    <cfRule type="duplicateValues" dxfId="459" priority="527"/>
  </conditionalFormatting>
  <conditionalFormatting sqref="E1139:E1140">
    <cfRule type="duplicateValues" dxfId="458" priority="526"/>
  </conditionalFormatting>
  <conditionalFormatting sqref="E1141:E1142">
    <cfRule type="duplicateValues" dxfId="457" priority="525"/>
  </conditionalFormatting>
  <conditionalFormatting sqref="E1144:E1148">
    <cfRule type="duplicateValues" dxfId="456" priority="524"/>
  </conditionalFormatting>
  <conditionalFormatting sqref="E1216:E1219">
    <cfRule type="duplicateValues" dxfId="455" priority="523"/>
  </conditionalFormatting>
  <conditionalFormatting sqref="E1222:E1229">
    <cfRule type="duplicateValues" dxfId="454" priority="522"/>
  </conditionalFormatting>
  <conditionalFormatting sqref="E1257">
    <cfRule type="duplicateValues" dxfId="453" priority="521"/>
  </conditionalFormatting>
  <conditionalFormatting sqref="E1338">
    <cfRule type="duplicateValues" dxfId="452" priority="520"/>
  </conditionalFormatting>
  <conditionalFormatting sqref="W1056">
    <cfRule type="duplicateValues" dxfId="451" priority="518"/>
  </conditionalFormatting>
  <conditionalFormatting sqref="W1057">
    <cfRule type="duplicateValues" dxfId="450" priority="517"/>
  </conditionalFormatting>
  <conditionalFormatting sqref="W1065">
    <cfRule type="duplicateValues" dxfId="449" priority="516"/>
  </conditionalFormatting>
  <conditionalFormatting sqref="W1066">
    <cfRule type="duplicateValues" dxfId="448" priority="515"/>
  </conditionalFormatting>
  <conditionalFormatting sqref="W1067:W1070">
    <cfRule type="duplicateValues" dxfId="447" priority="514"/>
  </conditionalFormatting>
  <conditionalFormatting sqref="W1071:W1073">
    <cfRule type="duplicateValues" dxfId="446" priority="513"/>
  </conditionalFormatting>
  <conditionalFormatting sqref="W1093:W1094">
    <cfRule type="duplicateValues" dxfId="445" priority="512"/>
  </conditionalFormatting>
  <conditionalFormatting sqref="W1116:W1124">
    <cfRule type="duplicateValues" dxfId="444" priority="511"/>
  </conditionalFormatting>
  <conditionalFormatting sqref="W1131">
    <cfRule type="duplicateValues" dxfId="443" priority="509"/>
  </conditionalFormatting>
  <conditionalFormatting sqref="W1134">
    <cfRule type="duplicateValues" dxfId="442" priority="508"/>
  </conditionalFormatting>
  <conditionalFormatting sqref="W1135">
    <cfRule type="duplicateValues" dxfId="441" priority="507"/>
  </conditionalFormatting>
  <conditionalFormatting sqref="W1136">
    <cfRule type="duplicateValues" dxfId="440" priority="506"/>
  </conditionalFormatting>
  <conditionalFormatting sqref="W1138">
    <cfRule type="duplicateValues" dxfId="439" priority="505"/>
  </conditionalFormatting>
  <conditionalFormatting sqref="W1139:W1142">
    <cfRule type="duplicateValues" dxfId="438" priority="504"/>
  </conditionalFormatting>
  <conditionalFormatting sqref="W1144:W1145">
    <cfRule type="duplicateValues" dxfId="437" priority="503"/>
  </conditionalFormatting>
  <conditionalFormatting sqref="W1148">
    <cfRule type="duplicateValues" dxfId="436" priority="501"/>
  </conditionalFormatting>
  <conditionalFormatting sqref="W1154">
    <cfRule type="duplicateValues" dxfId="435" priority="500"/>
  </conditionalFormatting>
  <conditionalFormatting sqref="W1155:W1160">
    <cfRule type="duplicateValues" dxfId="434" priority="499"/>
  </conditionalFormatting>
  <conditionalFormatting sqref="W1162">
    <cfRule type="duplicateValues" dxfId="433" priority="498"/>
  </conditionalFormatting>
  <conditionalFormatting sqref="W1165">
    <cfRule type="duplicateValues" dxfId="432" priority="497"/>
  </conditionalFormatting>
  <conditionalFormatting sqref="Y1165">
    <cfRule type="duplicateValues" dxfId="431" priority="496"/>
  </conditionalFormatting>
  <conditionalFormatting sqref="W1168:W1172">
    <cfRule type="duplicateValues" dxfId="430" priority="495"/>
  </conditionalFormatting>
  <conditionalFormatting sqref="W1173:W1174">
    <cfRule type="duplicateValues" dxfId="429" priority="494"/>
  </conditionalFormatting>
  <conditionalFormatting sqref="W1176">
    <cfRule type="duplicateValues" dxfId="428" priority="493"/>
  </conditionalFormatting>
  <conditionalFormatting sqref="W1178:W1179">
    <cfRule type="duplicateValues" dxfId="427" priority="492"/>
  </conditionalFormatting>
  <conditionalFormatting sqref="X1177">
    <cfRule type="duplicateValues" dxfId="426" priority="491"/>
  </conditionalFormatting>
  <conditionalFormatting sqref="W1183:W1186">
    <cfRule type="duplicateValues" dxfId="425" priority="490"/>
  </conditionalFormatting>
  <conditionalFormatting sqref="W1216">
    <cfRule type="duplicateValues" dxfId="424" priority="489"/>
  </conditionalFormatting>
  <conditionalFormatting sqref="D280">
    <cfRule type="duplicateValues" dxfId="423" priority="487"/>
  </conditionalFormatting>
  <conditionalFormatting sqref="D182">
    <cfRule type="duplicateValues" dxfId="422" priority="485"/>
  </conditionalFormatting>
  <conditionalFormatting sqref="E1358:E1377">
    <cfRule type="duplicateValues" dxfId="421" priority="926"/>
  </conditionalFormatting>
  <conditionalFormatting sqref="D1146:D1147">
    <cfRule type="duplicateValues" dxfId="420" priority="480"/>
  </conditionalFormatting>
  <conditionalFormatting sqref="W1132">
    <cfRule type="duplicateValues" dxfId="419" priority="479"/>
  </conditionalFormatting>
  <conditionalFormatting sqref="E1054">
    <cfRule type="duplicateValues" dxfId="418" priority="477"/>
  </conditionalFormatting>
  <conditionalFormatting sqref="E1203">
    <cfRule type="duplicateValues" dxfId="417" priority="476"/>
  </conditionalFormatting>
  <conditionalFormatting sqref="E1125">
    <cfRule type="duplicateValues" dxfId="416" priority="475"/>
  </conditionalFormatting>
  <conditionalFormatting sqref="E1341">
    <cfRule type="duplicateValues" dxfId="415" priority="474"/>
  </conditionalFormatting>
  <conditionalFormatting sqref="E1342">
    <cfRule type="duplicateValues" dxfId="414" priority="473"/>
  </conditionalFormatting>
  <conditionalFormatting sqref="E1343">
    <cfRule type="duplicateValues" dxfId="413" priority="472"/>
  </conditionalFormatting>
  <conditionalFormatting sqref="E1052">
    <cfRule type="duplicateValues" dxfId="412" priority="468"/>
  </conditionalFormatting>
  <conditionalFormatting sqref="E1055">
    <cfRule type="duplicateValues" dxfId="411" priority="467"/>
  </conditionalFormatting>
  <conditionalFormatting sqref="E1113">
    <cfRule type="duplicateValues" dxfId="410" priority="466"/>
  </conditionalFormatting>
  <conditionalFormatting sqref="E1114">
    <cfRule type="duplicateValues" dxfId="409" priority="465"/>
  </conditionalFormatting>
  <conditionalFormatting sqref="E1116">
    <cfRule type="duplicateValues" dxfId="408" priority="463"/>
  </conditionalFormatting>
  <conditionalFormatting sqref="E1115">
    <cfRule type="duplicateValues" dxfId="407" priority="462"/>
  </conditionalFormatting>
  <conditionalFormatting sqref="E1117">
    <cfRule type="duplicateValues" dxfId="406" priority="461"/>
  </conditionalFormatting>
  <conditionalFormatting sqref="E1118">
    <cfRule type="duplicateValues" dxfId="405" priority="460"/>
  </conditionalFormatting>
  <conditionalFormatting sqref="E1119">
    <cfRule type="duplicateValues" dxfId="404" priority="459"/>
  </conditionalFormatting>
  <conditionalFormatting sqref="E1120">
    <cfRule type="duplicateValues" dxfId="403" priority="458"/>
  </conditionalFormatting>
  <conditionalFormatting sqref="E1121">
    <cfRule type="duplicateValues" dxfId="402" priority="457"/>
  </conditionalFormatting>
  <conditionalFormatting sqref="E1122">
    <cfRule type="duplicateValues" dxfId="401" priority="456"/>
  </conditionalFormatting>
  <conditionalFormatting sqref="E1123">
    <cfRule type="duplicateValues" dxfId="400" priority="455"/>
  </conditionalFormatting>
  <conditionalFormatting sqref="E1124">
    <cfRule type="duplicateValues" dxfId="399" priority="454"/>
  </conditionalFormatting>
  <conditionalFormatting sqref="W1125">
    <cfRule type="duplicateValues" dxfId="398" priority="927"/>
  </conditionalFormatting>
  <conditionalFormatting sqref="E1134">
    <cfRule type="duplicateValues" dxfId="397" priority="453"/>
  </conditionalFormatting>
  <conditionalFormatting sqref="E1138">
    <cfRule type="duplicateValues" dxfId="396" priority="452"/>
  </conditionalFormatting>
  <conditionalFormatting sqref="E1143">
    <cfRule type="duplicateValues" dxfId="395" priority="451"/>
  </conditionalFormatting>
  <conditionalFormatting sqref="E1149">
    <cfRule type="duplicateValues" dxfId="394" priority="450"/>
  </conditionalFormatting>
  <conditionalFormatting sqref="E1150">
    <cfRule type="duplicateValues" dxfId="393" priority="449"/>
  </conditionalFormatting>
  <conditionalFormatting sqref="E1151">
    <cfRule type="duplicateValues" dxfId="392" priority="448"/>
  </conditionalFormatting>
  <conditionalFormatting sqref="E1152">
    <cfRule type="duplicateValues" dxfId="391" priority="447"/>
  </conditionalFormatting>
  <conditionalFormatting sqref="E1344">
    <cfRule type="duplicateValues" dxfId="390" priority="446"/>
  </conditionalFormatting>
  <conditionalFormatting sqref="E1345">
    <cfRule type="duplicateValues" dxfId="389" priority="445"/>
  </conditionalFormatting>
  <conditionalFormatting sqref="D2867:D2868 D2757 D678:D818 D1653:D1690 D126:D142 D1646:D1647 D118:D119 D1757:D1760 D1829:D1839 D1257:D1559 D826:D944 D417:D457 D1215:D1255 D958:D963 D1751:D1753 D1693:D1744 D144:D415 D1028:D1094 D1764:D1800 D1198:D1213 D967:D969 D1573:D1588 D459:D494 D496:D564 D1841:D1844 D1561:D1571 D1802:D1827 D1755 D1746:D1748 D1097:D1191 D965 D971 D2890 D566:D676 D946:D951 D973:D1026 D1590:D1640 D2:D26 D29:D111 D2947:D1048576">
    <cfRule type="duplicateValues" dxfId="388" priority="443"/>
  </conditionalFormatting>
  <conditionalFormatting sqref="E218">
    <cfRule type="duplicateValues" dxfId="387" priority="435"/>
  </conditionalFormatting>
  <conditionalFormatting sqref="E218">
    <cfRule type="duplicateValues" dxfId="386" priority="434"/>
  </conditionalFormatting>
  <conditionalFormatting sqref="E774">
    <cfRule type="duplicateValues" dxfId="385" priority="433"/>
  </conditionalFormatting>
  <conditionalFormatting sqref="E774">
    <cfRule type="duplicateValues" dxfId="384" priority="432"/>
  </conditionalFormatting>
  <conditionalFormatting sqref="E663:E665">
    <cfRule type="duplicateValues" dxfId="383" priority="431"/>
  </conditionalFormatting>
  <conditionalFormatting sqref="E663:E665">
    <cfRule type="duplicateValues" dxfId="382" priority="430"/>
  </conditionalFormatting>
  <conditionalFormatting sqref="E1677:E1682">
    <cfRule type="duplicateValues" dxfId="381" priority="428"/>
  </conditionalFormatting>
  <conditionalFormatting sqref="E1677:E1682">
    <cfRule type="duplicateValues" dxfId="380" priority="427"/>
  </conditionalFormatting>
  <conditionalFormatting sqref="E96:E97">
    <cfRule type="duplicateValues" dxfId="379" priority="408"/>
  </conditionalFormatting>
  <conditionalFormatting sqref="E96:E97">
    <cfRule type="duplicateValues" dxfId="378" priority="409"/>
  </conditionalFormatting>
  <conditionalFormatting sqref="E138">
    <cfRule type="duplicateValues" dxfId="377" priority="400"/>
  </conditionalFormatting>
  <conditionalFormatting sqref="E138">
    <cfRule type="duplicateValues" dxfId="376" priority="401"/>
  </conditionalFormatting>
  <conditionalFormatting sqref="E1683:E1690 E1693:E1707">
    <cfRule type="duplicateValues" dxfId="375" priority="1104"/>
  </conditionalFormatting>
  <conditionalFormatting sqref="E1708">
    <cfRule type="duplicateValues" dxfId="374" priority="393"/>
  </conditionalFormatting>
  <conditionalFormatting sqref="E1708">
    <cfRule type="duplicateValues" dxfId="373" priority="394"/>
  </conditionalFormatting>
  <conditionalFormatting sqref="E1709">
    <cfRule type="duplicateValues" dxfId="372" priority="391"/>
  </conditionalFormatting>
  <conditionalFormatting sqref="E1709">
    <cfRule type="duplicateValues" dxfId="371" priority="392"/>
  </conditionalFormatting>
  <conditionalFormatting sqref="E1710">
    <cfRule type="duplicateValues" dxfId="370" priority="389"/>
  </conditionalFormatting>
  <conditionalFormatting sqref="E1710">
    <cfRule type="duplicateValues" dxfId="369" priority="390"/>
  </conditionalFormatting>
  <conditionalFormatting sqref="E1711">
    <cfRule type="duplicateValues" dxfId="368" priority="387"/>
  </conditionalFormatting>
  <conditionalFormatting sqref="E1711">
    <cfRule type="duplicateValues" dxfId="367" priority="388"/>
  </conditionalFormatting>
  <conditionalFormatting sqref="E1719">
    <cfRule type="duplicateValues" dxfId="366" priority="383"/>
  </conditionalFormatting>
  <conditionalFormatting sqref="E1719">
    <cfRule type="duplicateValues" dxfId="365" priority="384"/>
  </conditionalFormatting>
  <conditionalFormatting sqref="E80">
    <cfRule type="duplicateValues" dxfId="364" priority="375"/>
  </conditionalFormatting>
  <conditionalFormatting sqref="E80">
    <cfRule type="duplicateValues" dxfId="363" priority="376"/>
  </conditionalFormatting>
  <conditionalFormatting sqref="E81">
    <cfRule type="duplicateValues" dxfId="362" priority="373"/>
  </conditionalFormatting>
  <conditionalFormatting sqref="E81">
    <cfRule type="duplicateValues" dxfId="361" priority="374"/>
  </conditionalFormatting>
  <conditionalFormatting sqref="E82">
    <cfRule type="duplicateValues" dxfId="360" priority="371"/>
  </conditionalFormatting>
  <conditionalFormatting sqref="E82">
    <cfRule type="duplicateValues" dxfId="359" priority="372"/>
  </conditionalFormatting>
  <conditionalFormatting sqref="E1598">
    <cfRule type="duplicateValues" dxfId="358" priority="365"/>
  </conditionalFormatting>
  <conditionalFormatting sqref="E1598">
    <cfRule type="duplicateValues" dxfId="357" priority="366"/>
  </conditionalFormatting>
  <conditionalFormatting sqref="E1720">
    <cfRule type="duplicateValues" dxfId="356" priority="363"/>
  </conditionalFormatting>
  <conditionalFormatting sqref="E1720">
    <cfRule type="duplicateValues" dxfId="355" priority="364"/>
  </conditionalFormatting>
  <conditionalFormatting sqref="E1721">
    <cfRule type="duplicateValues" dxfId="354" priority="361"/>
  </conditionalFormatting>
  <conditionalFormatting sqref="E1721">
    <cfRule type="duplicateValues" dxfId="353" priority="362"/>
  </conditionalFormatting>
  <conditionalFormatting sqref="E1609">
    <cfRule type="duplicateValues" dxfId="352" priority="360"/>
  </conditionalFormatting>
  <conditionalFormatting sqref="E1609">
    <cfRule type="duplicateValues" dxfId="351" priority="359"/>
  </conditionalFormatting>
  <conditionalFormatting sqref="D2:E2">
    <cfRule type="duplicateValues" dxfId="350" priority="1209"/>
  </conditionalFormatting>
  <conditionalFormatting sqref="E92">
    <cfRule type="duplicateValues" dxfId="349" priority="343"/>
  </conditionalFormatting>
  <conditionalFormatting sqref="E92">
    <cfRule type="duplicateValues" dxfId="348" priority="344"/>
  </conditionalFormatting>
  <conditionalFormatting sqref="E93">
    <cfRule type="duplicateValues" dxfId="347" priority="341"/>
  </conditionalFormatting>
  <conditionalFormatting sqref="E93">
    <cfRule type="duplicateValues" dxfId="346" priority="342"/>
  </conditionalFormatting>
  <conditionalFormatting sqref="E186:E187">
    <cfRule type="duplicateValues" dxfId="345" priority="336"/>
  </conditionalFormatting>
  <conditionalFormatting sqref="E78:E79">
    <cfRule type="duplicateValues" dxfId="344" priority="321"/>
  </conditionalFormatting>
  <conditionalFormatting sqref="E78:E79">
    <cfRule type="duplicateValues" dxfId="343" priority="322"/>
  </conditionalFormatting>
  <conditionalFormatting sqref="F1277:F1337">
    <cfRule type="duplicateValues" dxfId="342" priority="2463"/>
  </conditionalFormatting>
  <conditionalFormatting sqref="D1756">
    <cfRule type="duplicateValues" dxfId="341" priority="317"/>
  </conditionalFormatting>
  <conditionalFormatting sqref="D1756">
    <cfRule type="duplicateValues" dxfId="340" priority="319"/>
  </conditionalFormatting>
  <conditionalFormatting sqref="D1828">
    <cfRule type="duplicateValues" dxfId="339" priority="314"/>
  </conditionalFormatting>
  <conditionalFormatting sqref="D1828">
    <cfRule type="duplicateValues" dxfId="338" priority="316"/>
  </conditionalFormatting>
  <conditionalFormatting sqref="D1829:D1835 D1566:D1571 D183:D279 D1148:D1191 D281:D415 D678:D818 D1653:D1690 D126:D142 D1646:D1647 D118:D119 D1757:D1760 D1257:D1540 D826:D944 D417:D457 D1215:D1255 D958:D963 D1751:D1753 D1693:D1744 D144:D181 D1028:D1094 D1764:D1800 D1198:D1213 D967:D969 D1573:D1588 D459:D494 D496:D564 D1802:D1827 D1755 D1746:D1748 D1097:D1145 D965 D971 D566:D676 D946:D951 D973:D1026 D1590:D1640 D3:D26 D29:D111">
    <cfRule type="duplicateValues" dxfId="337" priority="2533"/>
  </conditionalFormatting>
  <conditionalFormatting sqref="E282:E286">
    <cfRule type="duplicateValues" dxfId="336" priority="312"/>
  </conditionalFormatting>
  <conditionalFormatting sqref="E282:E286">
    <cfRule type="duplicateValues" dxfId="335" priority="313"/>
  </conditionalFormatting>
  <conditionalFormatting sqref="E288:E289">
    <cfRule type="duplicateValues" dxfId="334" priority="310"/>
  </conditionalFormatting>
  <conditionalFormatting sqref="E288:E289">
    <cfRule type="duplicateValues" dxfId="333" priority="311"/>
  </conditionalFormatting>
  <conditionalFormatting sqref="E291">
    <cfRule type="duplicateValues" dxfId="332" priority="308"/>
  </conditionalFormatting>
  <conditionalFormatting sqref="E291">
    <cfRule type="duplicateValues" dxfId="331" priority="309"/>
  </conditionalFormatting>
  <conditionalFormatting sqref="E302">
    <cfRule type="duplicateValues" dxfId="330" priority="306"/>
  </conditionalFormatting>
  <conditionalFormatting sqref="E302">
    <cfRule type="duplicateValues" dxfId="329" priority="307"/>
  </conditionalFormatting>
  <conditionalFormatting sqref="E304:E305">
    <cfRule type="duplicateValues" dxfId="328" priority="304"/>
  </conditionalFormatting>
  <conditionalFormatting sqref="E304:E305">
    <cfRule type="duplicateValues" dxfId="327" priority="305"/>
  </conditionalFormatting>
  <conditionalFormatting sqref="E307">
    <cfRule type="duplicateValues" dxfId="326" priority="302"/>
  </conditionalFormatting>
  <conditionalFormatting sqref="E307">
    <cfRule type="duplicateValues" dxfId="325" priority="303"/>
  </conditionalFormatting>
  <conditionalFormatting sqref="E315">
    <cfRule type="duplicateValues" dxfId="324" priority="300"/>
  </conditionalFormatting>
  <conditionalFormatting sqref="E315">
    <cfRule type="duplicateValues" dxfId="323" priority="301"/>
  </conditionalFormatting>
  <conditionalFormatting sqref="E322:E325">
    <cfRule type="duplicateValues" dxfId="322" priority="298"/>
  </conditionalFormatting>
  <conditionalFormatting sqref="E322:E325">
    <cfRule type="duplicateValues" dxfId="321" priority="299"/>
  </conditionalFormatting>
  <conditionalFormatting sqref="E830">
    <cfRule type="duplicateValues" dxfId="320" priority="296"/>
  </conditionalFormatting>
  <conditionalFormatting sqref="E830">
    <cfRule type="duplicateValues" dxfId="319" priority="297"/>
  </conditionalFormatting>
  <conditionalFormatting sqref="E832:E837">
    <cfRule type="duplicateValues" dxfId="318" priority="294"/>
  </conditionalFormatting>
  <conditionalFormatting sqref="E832:E837">
    <cfRule type="duplicateValues" dxfId="317" priority="295"/>
  </conditionalFormatting>
  <conditionalFormatting sqref="E1186">
    <cfRule type="duplicateValues" dxfId="316" priority="292"/>
  </conditionalFormatting>
  <conditionalFormatting sqref="E1186">
    <cfRule type="duplicateValues" dxfId="315" priority="293"/>
  </conditionalFormatting>
  <conditionalFormatting sqref="E1256">
    <cfRule type="duplicateValues" dxfId="314" priority="287"/>
  </conditionalFormatting>
  <conditionalFormatting sqref="E1256">
    <cfRule type="duplicateValues" dxfId="313" priority="288"/>
  </conditionalFormatting>
  <conditionalFormatting sqref="E1256">
    <cfRule type="duplicateValues" dxfId="312" priority="289"/>
  </conditionalFormatting>
  <conditionalFormatting sqref="D1256">
    <cfRule type="duplicateValues" dxfId="311" priority="283"/>
  </conditionalFormatting>
  <conditionalFormatting sqref="D1256">
    <cfRule type="duplicateValues" dxfId="310" priority="284"/>
  </conditionalFormatting>
  <conditionalFormatting sqref="D1256">
    <cfRule type="duplicateValues" dxfId="309" priority="285"/>
  </conditionalFormatting>
  <conditionalFormatting sqref="E1255">
    <cfRule type="duplicateValues" dxfId="308" priority="281"/>
  </conditionalFormatting>
  <conditionalFormatting sqref="E1255">
    <cfRule type="duplicateValues" dxfId="307" priority="282"/>
  </conditionalFormatting>
  <conditionalFormatting sqref="D416">
    <cfRule type="duplicateValues" dxfId="306" priority="273"/>
  </conditionalFormatting>
  <conditionalFormatting sqref="E416">
    <cfRule type="duplicateValues" dxfId="305" priority="274"/>
  </conditionalFormatting>
  <conditionalFormatting sqref="E416">
    <cfRule type="duplicateValues" dxfId="304" priority="275"/>
  </conditionalFormatting>
  <conditionalFormatting sqref="D416">
    <cfRule type="duplicateValues" dxfId="303" priority="277"/>
  </conditionalFormatting>
  <conditionalFormatting sqref="E68">
    <cfRule type="duplicateValues" dxfId="302" priority="271"/>
  </conditionalFormatting>
  <conditionalFormatting sqref="E68">
    <cfRule type="duplicateValues" dxfId="301" priority="272"/>
  </conditionalFormatting>
  <conditionalFormatting sqref="E1814:E1816">
    <cfRule type="duplicateValues" dxfId="300" priority="270"/>
  </conditionalFormatting>
  <conditionalFormatting sqref="E1817:E1819">
    <cfRule type="duplicateValues" dxfId="299" priority="269"/>
  </conditionalFormatting>
  <conditionalFormatting sqref="E1820">
    <cfRule type="duplicateValues" dxfId="298" priority="268"/>
  </conditionalFormatting>
  <conditionalFormatting sqref="E1813">
    <cfRule type="duplicateValues" dxfId="297" priority="267"/>
  </conditionalFormatting>
  <conditionalFormatting sqref="D1214">
    <cfRule type="duplicateValues" dxfId="296" priority="258"/>
  </conditionalFormatting>
  <conditionalFormatting sqref="E1214">
    <cfRule type="duplicateValues" dxfId="295" priority="259"/>
  </conditionalFormatting>
  <conditionalFormatting sqref="E1214">
    <cfRule type="duplicateValues" dxfId="294" priority="260"/>
  </conditionalFormatting>
  <conditionalFormatting sqref="D1214">
    <cfRule type="duplicateValues" dxfId="293" priority="262"/>
  </conditionalFormatting>
  <conditionalFormatting sqref="D952">
    <cfRule type="duplicateValues" dxfId="292" priority="253"/>
  </conditionalFormatting>
  <conditionalFormatting sqref="E952">
    <cfRule type="duplicateValues" dxfId="291" priority="254"/>
  </conditionalFormatting>
  <conditionalFormatting sqref="E952">
    <cfRule type="duplicateValues" dxfId="290" priority="255"/>
  </conditionalFormatting>
  <conditionalFormatting sqref="D952">
    <cfRule type="duplicateValues" dxfId="289" priority="257"/>
  </conditionalFormatting>
  <conditionalFormatting sqref="D1749">
    <cfRule type="duplicateValues" dxfId="288" priority="248"/>
  </conditionalFormatting>
  <conditionalFormatting sqref="E1749">
    <cfRule type="duplicateValues" dxfId="287" priority="249"/>
  </conditionalFormatting>
  <conditionalFormatting sqref="E1749">
    <cfRule type="duplicateValues" dxfId="286" priority="250"/>
  </conditionalFormatting>
  <conditionalFormatting sqref="D1749">
    <cfRule type="duplicateValues" dxfId="285" priority="252"/>
  </conditionalFormatting>
  <conditionalFormatting sqref="D1750">
    <cfRule type="duplicateValues" dxfId="284" priority="243"/>
  </conditionalFormatting>
  <conditionalFormatting sqref="D1750">
    <cfRule type="duplicateValues" dxfId="283" priority="247"/>
  </conditionalFormatting>
  <conditionalFormatting sqref="D1691">
    <cfRule type="duplicateValues" dxfId="282" priority="237"/>
  </conditionalFormatting>
  <conditionalFormatting sqref="E1691">
    <cfRule type="duplicateValues" dxfId="281" priority="238"/>
  </conditionalFormatting>
  <conditionalFormatting sqref="E1691">
    <cfRule type="duplicateValues" dxfId="280" priority="239"/>
  </conditionalFormatting>
  <conditionalFormatting sqref="E1691">
    <cfRule type="duplicateValues" dxfId="279" priority="240"/>
  </conditionalFormatting>
  <conditionalFormatting sqref="D1691">
    <cfRule type="duplicateValues" dxfId="278" priority="242"/>
  </conditionalFormatting>
  <conditionalFormatting sqref="E1692">
    <cfRule type="duplicateValues" dxfId="277" priority="228"/>
  </conditionalFormatting>
  <conditionalFormatting sqref="E1692">
    <cfRule type="duplicateValues" dxfId="276" priority="229"/>
  </conditionalFormatting>
  <conditionalFormatting sqref="E1692">
    <cfRule type="duplicateValues" dxfId="275" priority="230"/>
  </conditionalFormatting>
  <conditionalFormatting sqref="D1692">
    <cfRule type="duplicateValues" dxfId="274" priority="225"/>
  </conditionalFormatting>
  <conditionalFormatting sqref="D1692">
    <cfRule type="duplicateValues" dxfId="273" priority="226"/>
  </conditionalFormatting>
  <conditionalFormatting sqref="D1692">
    <cfRule type="duplicateValues" dxfId="272" priority="227"/>
  </conditionalFormatting>
  <conditionalFormatting sqref="E2757">
    <cfRule type="duplicateValues" dxfId="271" priority="213"/>
  </conditionalFormatting>
  <conditionalFormatting sqref="D1027">
    <cfRule type="duplicateValues" dxfId="270" priority="207"/>
  </conditionalFormatting>
  <conditionalFormatting sqref="E1027">
    <cfRule type="duplicateValues" dxfId="269" priority="208"/>
  </conditionalFormatting>
  <conditionalFormatting sqref="E1027">
    <cfRule type="duplicateValues" dxfId="268" priority="209"/>
  </conditionalFormatting>
  <conditionalFormatting sqref="D1027">
    <cfRule type="duplicateValues" dxfId="267" priority="211"/>
  </conditionalFormatting>
  <conditionalFormatting sqref="D1763 D1761">
    <cfRule type="duplicateValues" dxfId="266" priority="202"/>
  </conditionalFormatting>
  <conditionalFormatting sqref="E1763">
    <cfRule type="duplicateValues" dxfId="265" priority="203"/>
  </conditionalFormatting>
  <conditionalFormatting sqref="E1763">
    <cfRule type="duplicateValues" dxfId="264" priority="204"/>
  </conditionalFormatting>
  <conditionalFormatting sqref="D1762">
    <cfRule type="duplicateValues" dxfId="263" priority="200"/>
  </conditionalFormatting>
  <conditionalFormatting sqref="D1762">
    <cfRule type="duplicateValues" dxfId="262" priority="201"/>
  </conditionalFormatting>
  <conditionalFormatting sqref="D1763">
    <cfRule type="duplicateValues" dxfId="261" priority="206"/>
  </conditionalFormatting>
  <conditionalFormatting sqref="E1192">
    <cfRule type="duplicateValues" dxfId="260" priority="196"/>
  </conditionalFormatting>
  <conditionalFormatting sqref="E1192">
    <cfRule type="duplicateValues" dxfId="259" priority="197"/>
  </conditionalFormatting>
  <conditionalFormatting sqref="E1193">
    <cfRule type="duplicateValues" dxfId="258" priority="192"/>
  </conditionalFormatting>
  <conditionalFormatting sqref="E1193">
    <cfRule type="duplicateValues" dxfId="257" priority="193"/>
  </conditionalFormatting>
  <conditionalFormatting sqref="E1194">
    <cfRule type="duplicateValues" dxfId="256" priority="186"/>
  </conditionalFormatting>
  <conditionalFormatting sqref="E1194">
    <cfRule type="duplicateValues" dxfId="255" priority="187"/>
  </conditionalFormatting>
  <conditionalFormatting sqref="E1196">
    <cfRule type="duplicateValues" dxfId="254" priority="180"/>
  </conditionalFormatting>
  <conditionalFormatting sqref="E1196">
    <cfRule type="duplicateValues" dxfId="253" priority="181"/>
  </conditionalFormatting>
  <conditionalFormatting sqref="E1197">
    <cfRule type="duplicateValues" dxfId="252" priority="177"/>
  </conditionalFormatting>
  <conditionalFormatting sqref="E1197">
    <cfRule type="duplicateValues" dxfId="251" priority="178"/>
  </conditionalFormatting>
  <conditionalFormatting sqref="E1195">
    <cfRule type="duplicateValues" dxfId="250" priority="171"/>
  </conditionalFormatting>
  <conditionalFormatting sqref="E1195">
    <cfRule type="duplicateValues" dxfId="249" priority="172"/>
  </conditionalFormatting>
  <conditionalFormatting sqref="D972">
    <cfRule type="duplicateValues" dxfId="248" priority="166"/>
  </conditionalFormatting>
  <conditionalFormatting sqref="E972">
    <cfRule type="duplicateValues" dxfId="247" priority="167"/>
  </conditionalFormatting>
  <conditionalFormatting sqref="E972">
    <cfRule type="duplicateValues" dxfId="246" priority="168"/>
  </conditionalFormatting>
  <conditionalFormatting sqref="D972">
    <cfRule type="duplicateValues" dxfId="245" priority="170"/>
  </conditionalFormatting>
  <conditionalFormatting sqref="D966">
    <cfRule type="duplicateValues" dxfId="244" priority="161"/>
  </conditionalFormatting>
  <conditionalFormatting sqref="E966">
    <cfRule type="duplicateValues" dxfId="243" priority="162"/>
  </conditionalFormatting>
  <conditionalFormatting sqref="E966">
    <cfRule type="duplicateValues" dxfId="242" priority="163"/>
  </conditionalFormatting>
  <conditionalFormatting sqref="D966">
    <cfRule type="duplicateValues" dxfId="241" priority="165"/>
  </conditionalFormatting>
  <conditionalFormatting sqref="D1572">
    <cfRule type="duplicateValues" dxfId="240" priority="155"/>
  </conditionalFormatting>
  <conditionalFormatting sqref="E1572">
    <cfRule type="duplicateValues" dxfId="239" priority="156"/>
  </conditionalFormatting>
  <conditionalFormatting sqref="E1572">
    <cfRule type="duplicateValues" dxfId="238" priority="157"/>
  </conditionalFormatting>
  <conditionalFormatting sqref="D1572">
    <cfRule type="duplicateValues" dxfId="237" priority="159"/>
  </conditionalFormatting>
  <conditionalFormatting sqref="D458">
    <cfRule type="duplicateValues" dxfId="236" priority="149"/>
  </conditionalFormatting>
  <conditionalFormatting sqref="D458">
    <cfRule type="duplicateValues" dxfId="235" priority="153"/>
  </conditionalFormatting>
  <conditionalFormatting sqref="E458">
    <cfRule type="duplicateValues" dxfId="234" priority="147"/>
  </conditionalFormatting>
  <conditionalFormatting sqref="E458">
    <cfRule type="duplicateValues" dxfId="233" priority="148"/>
  </conditionalFormatting>
  <conditionalFormatting sqref="D495">
    <cfRule type="duplicateValues" dxfId="232" priority="142"/>
  </conditionalFormatting>
  <conditionalFormatting sqref="E495">
    <cfRule type="duplicateValues" dxfId="231" priority="143"/>
  </conditionalFormatting>
  <conditionalFormatting sqref="E495">
    <cfRule type="duplicateValues" dxfId="230" priority="144"/>
  </conditionalFormatting>
  <conditionalFormatting sqref="D495">
    <cfRule type="duplicateValues" dxfId="229" priority="146"/>
  </conditionalFormatting>
  <conditionalFormatting sqref="E52">
    <cfRule type="duplicateValues" dxfId="228" priority="140"/>
  </conditionalFormatting>
  <conditionalFormatting sqref="E52">
    <cfRule type="duplicateValues" dxfId="227" priority="141"/>
  </conditionalFormatting>
  <conditionalFormatting sqref="E45">
    <cfRule type="duplicateValues" dxfId="226" priority="138"/>
  </conditionalFormatting>
  <conditionalFormatting sqref="E45">
    <cfRule type="duplicateValues" dxfId="225" priority="139"/>
  </conditionalFormatting>
  <conditionalFormatting sqref="E46">
    <cfRule type="duplicateValues" dxfId="224" priority="136"/>
  </conditionalFormatting>
  <conditionalFormatting sqref="E46">
    <cfRule type="duplicateValues" dxfId="223" priority="137"/>
  </conditionalFormatting>
  <conditionalFormatting sqref="E47:E49">
    <cfRule type="duplicateValues" dxfId="222" priority="134"/>
  </conditionalFormatting>
  <conditionalFormatting sqref="E47:E49">
    <cfRule type="duplicateValues" dxfId="221" priority="135"/>
  </conditionalFormatting>
  <conditionalFormatting sqref="E53">
    <cfRule type="duplicateValues" dxfId="220" priority="132"/>
  </conditionalFormatting>
  <conditionalFormatting sqref="E53">
    <cfRule type="duplicateValues" dxfId="219" priority="133"/>
  </conditionalFormatting>
  <conditionalFormatting sqref="E50">
    <cfRule type="duplicateValues" dxfId="218" priority="130"/>
  </conditionalFormatting>
  <conditionalFormatting sqref="E50">
    <cfRule type="duplicateValues" dxfId="217" priority="131"/>
  </conditionalFormatting>
  <conditionalFormatting sqref="E42">
    <cfRule type="duplicateValues" dxfId="216" priority="128"/>
  </conditionalFormatting>
  <conditionalFormatting sqref="E42">
    <cfRule type="duplicateValues" dxfId="215" priority="129"/>
  </conditionalFormatting>
  <conditionalFormatting sqref="E41">
    <cfRule type="duplicateValues" dxfId="214" priority="126"/>
  </conditionalFormatting>
  <conditionalFormatting sqref="E41">
    <cfRule type="duplicateValues" dxfId="213" priority="127"/>
  </conditionalFormatting>
  <conditionalFormatting sqref="E43">
    <cfRule type="duplicateValues" dxfId="212" priority="124"/>
  </conditionalFormatting>
  <conditionalFormatting sqref="E43">
    <cfRule type="duplicateValues" dxfId="211" priority="125"/>
  </conditionalFormatting>
  <conditionalFormatting sqref="E44">
    <cfRule type="duplicateValues" dxfId="210" priority="122"/>
  </conditionalFormatting>
  <conditionalFormatting sqref="E44">
    <cfRule type="duplicateValues" dxfId="209" priority="123"/>
  </conditionalFormatting>
  <conditionalFormatting sqref="E1577">
    <cfRule type="duplicateValues" dxfId="208" priority="115"/>
  </conditionalFormatting>
  <conditionalFormatting sqref="E1577">
    <cfRule type="duplicateValues" dxfId="207" priority="116"/>
  </conditionalFormatting>
  <conditionalFormatting sqref="G280">
    <cfRule type="duplicateValues" dxfId="206" priority="2546"/>
  </conditionalFormatting>
  <conditionalFormatting sqref="G182">
    <cfRule type="duplicateValues" dxfId="205" priority="2547"/>
  </conditionalFormatting>
  <conditionalFormatting sqref="G1147">
    <cfRule type="duplicateValues" dxfId="204" priority="2548"/>
  </conditionalFormatting>
  <conditionalFormatting sqref="G2553:G2555 G1929 G1829:G1835 G1566:G1571 G183:G279 G1380:G1431 G826:G833 G281:G403 G405:G415 G779:G818 G835:G847 G1433:G1540 G126:G141 G118 G1757:G1760 G652:G685 G1257:G1377 G417:G457 G982:G1026 G1751:G1753 G1693:G1744 G144:G181 G1028:G1041 G1764:G1800 G1573:G1637 G459:G494 G1802:G1826 G1746:G1748 G967:G969 G1067:G1077 G1045:G1060 G1079:G1093 G965 G971 G496:G564 G695:G775 G849:G934 G953:G963 G1097:G1146 G1148:G1204 G1639 G1641:G1651 G1653:G1690 G2206:G2217 G2223:G2243 G2574 G566:G650 G946:G951 G973:G980 G938:G944 G1211:G1255 G3:G19 G21:G32 G36:G108">
    <cfRule type="duplicateValues" dxfId="203" priority="2549"/>
  </conditionalFormatting>
  <conditionalFormatting sqref="G1256">
    <cfRule type="duplicateValues" dxfId="202" priority="2585"/>
  </conditionalFormatting>
  <conditionalFormatting sqref="G416">
    <cfRule type="duplicateValues" dxfId="201" priority="2587"/>
  </conditionalFormatting>
  <conditionalFormatting sqref="G952">
    <cfRule type="duplicateValues" dxfId="200" priority="2590"/>
  </conditionalFormatting>
  <conditionalFormatting sqref="G1749">
    <cfRule type="duplicateValues" dxfId="199" priority="2591"/>
  </conditionalFormatting>
  <conditionalFormatting sqref="G1750">
    <cfRule type="duplicateValues" dxfId="198" priority="2592"/>
  </conditionalFormatting>
  <conditionalFormatting sqref="G1691">
    <cfRule type="duplicateValues" dxfId="197" priority="2593"/>
  </conditionalFormatting>
  <conditionalFormatting sqref="G1692">
    <cfRule type="duplicateValues" dxfId="196" priority="2594"/>
  </conditionalFormatting>
  <conditionalFormatting sqref="G2757">
    <cfRule type="duplicateValues" dxfId="195" priority="2597"/>
  </conditionalFormatting>
  <conditionalFormatting sqref="G1027">
    <cfRule type="duplicateValues" dxfId="194" priority="2598"/>
  </conditionalFormatting>
  <conditionalFormatting sqref="G1763">
    <cfRule type="duplicateValues" dxfId="193" priority="2599"/>
  </conditionalFormatting>
  <conditionalFormatting sqref="G972">
    <cfRule type="duplicateValues" dxfId="192" priority="2606"/>
  </conditionalFormatting>
  <conditionalFormatting sqref="G966">
    <cfRule type="duplicateValues" dxfId="191" priority="2607"/>
  </conditionalFormatting>
  <conditionalFormatting sqref="G1572">
    <cfRule type="duplicateValues" dxfId="190" priority="2608"/>
  </conditionalFormatting>
  <conditionalFormatting sqref="G458">
    <cfRule type="duplicateValues" dxfId="189" priority="2609"/>
  </conditionalFormatting>
  <conditionalFormatting sqref="G495">
    <cfRule type="duplicateValues" dxfId="188" priority="2610"/>
  </conditionalFormatting>
  <conditionalFormatting sqref="AH2891:AH2928 AH2859:AH2862 AH2763:AH2765 AH2150:AH2151 AH2147:AH2148 AH1:AH564 AH1214:AH1559 AH1561:AH1621 AH1195:AH1197 AH1208 AH1633:AH1640 AH2096:AH2097 AH2114:AH2116 AH2099:AH2103 AH2118 AH2121 AH2125:AH2145 AH737:AH944 AH1849:AH2087 AH1755:AH1847 AH1746:AH1753 AH2767:AH2857 AH1097:AH1125 AH965:AH969 AH1651:AH1744 AH963 AH1131 AH1137:AH1138 AH1141:AH1144 AH1147:AH1169 AH2153:AH2573 AH2575:AH2761 AH566:AH731 AH946:AH960 AH971:AH1094 AH2867:AH2889 AH2864:AH2865 AH2947:AH1048576">
    <cfRule type="duplicateValues" dxfId="187" priority="114"/>
  </conditionalFormatting>
  <conditionalFormatting sqref="E2762">
    <cfRule type="duplicateValues" dxfId="186" priority="113"/>
  </conditionalFormatting>
  <conditionalFormatting sqref="AH2762">
    <cfRule type="duplicateValues" dxfId="185" priority="112"/>
  </conditionalFormatting>
  <conditionalFormatting sqref="AH2152">
    <cfRule type="duplicateValues" dxfId="184" priority="111"/>
  </conditionalFormatting>
  <conditionalFormatting sqref="AH2149">
    <cfRule type="duplicateValues" dxfId="183" priority="110"/>
  </conditionalFormatting>
  <conditionalFormatting sqref="E2146">
    <cfRule type="duplicateValues" dxfId="182" priority="109"/>
  </conditionalFormatting>
  <conditionalFormatting sqref="AH2146">
    <cfRule type="duplicateValues" dxfId="181" priority="108"/>
  </conditionalFormatting>
  <conditionalFormatting sqref="AH1209:AH1213">
    <cfRule type="duplicateValues" dxfId="180" priority="106"/>
  </conditionalFormatting>
  <conditionalFormatting sqref="D1560">
    <cfRule type="duplicateValues" dxfId="179" priority="103"/>
  </conditionalFormatting>
  <conditionalFormatting sqref="E1560">
    <cfRule type="duplicateValues" dxfId="178" priority="104"/>
  </conditionalFormatting>
  <conditionalFormatting sqref="E1560">
    <cfRule type="duplicateValues" dxfId="177" priority="105"/>
  </conditionalFormatting>
  <conditionalFormatting sqref="AH1560">
    <cfRule type="duplicateValues" dxfId="176" priority="102"/>
  </conditionalFormatting>
  <conditionalFormatting sqref="AH1192:AH1194">
    <cfRule type="duplicateValues" dxfId="175" priority="101"/>
  </conditionalFormatting>
  <conditionalFormatting sqref="E1848">
    <cfRule type="duplicateValues" dxfId="174" priority="100"/>
  </conditionalFormatting>
  <conditionalFormatting sqref="AH1848">
    <cfRule type="duplicateValues" dxfId="173" priority="99"/>
  </conditionalFormatting>
  <conditionalFormatting sqref="D1801">
    <cfRule type="duplicateValues" dxfId="172" priority="93"/>
  </conditionalFormatting>
  <conditionalFormatting sqref="D1801">
    <cfRule type="duplicateValues" dxfId="171" priority="94"/>
  </conditionalFormatting>
  <conditionalFormatting sqref="D1754">
    <cfRule type="duplicateValues" dxfId="170" priority="88"/>
  </conditionalFormatting>
  <conditionalFormatting sqref="E1754">
    <cfRule type="duplicateValues" dxfId="169" priority="89"/>
  </conditionalFormatting>
  <conditionalFormatting sqref="E1754">
    <cfRule type="duplicateValues" dxfId="168" priority="90"/>
  </conditionalFormatting>
  <conditionalFormatting sqref="D1754">
    <cfRule type="duplicateValues" dxfId="167" priority="91"/>
  </conditionalFormatting>
  <conditionalFormatting sqref="G1754">
    <cfRule type="duplicateValues" dxfId="166" priority="92"/>
  </conditionalFormatting>
  <conditionalFormatting sqref="AH1754">
    <cfRule type="duplicateValues" dxfId="165" priority="87"/>
  </conditionalFormatting>
  <conditionalFormatting sqref="D1745">
    <cfRule type="duplicateValues" dxfId="164" priority="82"/>
  </conditionalFormatting>
  <conditionalFormatting sqref="E1745">
    <cfRule type="duplicateValues" dxfId="163" priority="83"/>
  </conditionalFormatting>
  <conditionalFormatting sqref="E1745">
    <cfRule type="duplicateValues" dxfId="162" priority="84"/>
  </conditionalFormatting>
  <conditionalFormatting sqref="D1745">
    <cfRule type="duplicateValues" dxfId="161" priority="85"/>
  </conditionalFormatting>
  <conditionalFormatting sqref="G1745">
    <cfRule type="duplicateValues" dxfId="160" priority="86"/>
  </conditionalFormatting>
  <conditionalFormatting sqref="AH1745">
    <cfRule type="duplicateValues" dxfId="159" priority="81"/>
  </conditionalFormatting>
  <conditionalFormatting sqref="AH2766">
    <cfRule type="duplicateValues" dxfId="158" priority="80"/>
  </conditionalFormatting>
  <conditionalFormatting sqref="W1095:W1096">
    <cfRule type="duplicateValues" dxfId="157" priority="75"/>
  </conditionalFormatting>
  <conditionalFormatting sqref="D1095">
    <cfRule type="duplicateValues" dxfId="156" priority="74"/>
  </conditionalFormatting>
  <conditionalFormatting sqref="E1095">
    <cfRule type="duplicateValues" dxfId="155" priority="76"/>
  </conditionalFormatting>
  <conditionalFormatting sqref="E1095">
    <cfRule type="duplicateValues" dxfId="154" priority="77"/>
  </conditionalFormatting>
  <conditionalFormatting sqref="D1095">
    <cfRule type="duplicateValues" dxfId="153" priority="78"/>
  </conditionalFormatting>
  <conditionalFormatting sqref="AH1095:AH1096">
    <cfRule type="duplicateValues" dxfId="152" priority="73"/>
  </conditionalFormatting>
  <conditionalFormatting sqref="E1096:G1096">
    <cfRule type="duplicateValues" dxfId="151" priority="71"/>
  </conditionalFormatting>
  <conditionalFormatting sqref="E1096:G1096">
    <cfRule type="duplicateValues" dxfId="150" priority="72"/>
  </conditionalFormatting>
  <conditionalFormatting sqref="D1096">
    <cfRule type="duplicateValues" dxfId="149" priority="69"/>
  </conditionalFormatting>
  <conditionalFormatting sqref="D1096">
    <cfRule type="duplicateValues" dxfId="148" priority="70"/>
  </conditionalFormatting>
  <conditionalFormatting sqref="E2858">
    <cfRule type="duplicateValues" dxfId="147" priority="66"/>
  </conditionalFormatting>
  <conditionalFormatting sqref="AH2858">
    <cfRule type="duplicateValues" dxfId="146" priority="65"/>
  </conditionalFormatting>
  <conditionalFormatting sqref="D964">
    <cfRule type="duplicateValues" dxfId="145" priority="60"/>
  </conditionalFormatting>
  <conditionalFormatting sqref="E964">
    <cfRule type="duplicateValues" dxfId="144" priority="61"/>
  </conditionalFormatting>
  <conditionalFormatting sqref="E964">
    <cfRule type="duplicateValues" dxfId="143" priority="62"/>
  </conditionalFormatting>
  <conditionalFormatting sqref="D964">
    <cfRule type="duplicateValues" dxfId="142" priority="63"/>
  </conditionalFormatting>
  <conditionalFormatting sqref="G964">
    <cfRule type="duplicateValues" dxfId="141" priority="64"/>
  </conditionalFormatting>
  <conditionalFormatting sqref="AH964">
    <cfRule type="duplicateValues" dxfId="140" priority="59"/>
  </conditionalFormatting>
  <conditionalFormatting sqref="D970">
    <cfRule type="duplicateValues" dxfId="139" priority="54"/>
  </conditionalFormatting>
  <conditionalFormatting sqref="E970">
    <cfRule type="duplicateValues" dxfId="138" priority="55"/>
  </conditionalFormatting>
  <conditionalFormatting sqref="E970">
    <cfRule type="duplicateValues" dxfId="137" priority="56"/>
  </conditionalFormatting>
  <conditionalFormatting sqref="D970">
    <cfRule type="duplicateValues" dxfId="136" priority="57"/>
  </conditionalFormatting>
  <conditionalFormatting sqref="G970">
    <cfRule type="duplicateValues" dxfId="135" priority="58"/>
  </conditionalFormatting>
  <conditionalFormatting sqref="AH970">
    <cfRule type="duplicateValues" dxfId="134" priority="53"/>
  </conditionalFormatting>
  <conditionalFormatting sqref="AH1646">
    <cfRule type="duplicateValues" dxfId="133" priority="52"/>
  </conditionalFormatting>
  <conditionalFormatting sqref="AH1146">
    <cfRule type="duplicateValues" dxfId="132" priority="50"/>
  </conditionalFormatting>
  <conditionalFormatting sqref="AH1145">
    <cfRule type="duplicateValues" dxfId="131" priority="51"/>
  </conditionalFormatting>
  <conditionalFormatting sqref="G2869:G2874">
    <cfRule type="duplicateValues" dxfId="130" priority="2820"/>
  </conditionalFormatting>
  <conditionalFormatting sqref="E1921">
    <cfRule type="duplicateValues" dxfId="129" priority="48"/>
  </conditionalFormatting>
  <conditionalFormatting sqref="E962">
    <cfRule type="duplicateValues" dxfId="128" priority="47"/>
  </conditionalFormatting>
  <conditionalFormatting sqref="AH2929:AH2931">
    <cfRule type="duplicateValues" dxfId="127" priority="44"/>
  </conditionalFormatting>
  <conditionalFormatting sqref="AH2890">
    <cfRule type="duplicateValues" dxfId="126" priority="43"/>
  </conditionalFormatting>
  <conditionalFormatting sqref="G565">
    <cfRule type="duplicateValues" dxfId="125" priority="41"/>
  </conditionalFormatting>
  <conditionalFormatting sqref="AH565">
    <cfRule type="duplicateValues" dxfId="124" priority="38"/>
  </conditionalFormatting>
  <conditionalFormatting sqref="E1910">
    <cfRule type="duplicateValues" dxfId="123" priority="37"/>
  </conditionalFormatting>
  <conditionalFormatting sqref="E945">
    <cfRule type="duplicateValues" dxfId="122" priority="33"/>
  </conditionalFormatting>
  <conditionalFormatting sqref="E945">
    <cfRule type="duplicateValues" dxfId="121" priority="34"/>
  </conditionalFormatting>
  <conditionalFormatting sqref="G945">
    <cfRule type="duplicateValues" dxfId="120" priority="36"/>
  </conditionalFormatting>
  <conditionalFormatting sqref="AH945">
    <cfRule type="duplicateValues" dxfId="119" priority="31"/>
  </conditionalFormatting>
  <conditionalFormatting sqref="D945">
    <cfRule type="duplicateValues" dxfId="118" priority="29"/>
  </conditionalFormatting>
  <conditionalFormatting sqref="D945">
    <cfRule type="duplicateValues" dxfId="117" priority="30"/>
  </conditionalFormatting>
  <conditionalFormatting sqref="AH2866">
    <cfRule type="duplicateValues" dxfId="116" priority="20"/>
  </conditionalFormatting>
  <conditionalFormatting sqref="AH2863">
    <cfRule type="duplicateValues" dxfId="115" priority="14"/>
  </conditionalFormatting>
  <conditionalFormatting sqref="E2947:E1048576 E2890 E1794:E1805 E826:E829 E678:E734 E775:E778 E738:E744 E853:E900 E747:E773 E405:E415 E666:E676 E1646 E1653:E1676 E98:E99 E110 E136:E137 E1683:E1690 E1712:E1718 E83:E91 E1599:E1606 E1722:E1744 E51 E94:E95 E194:E217 E139:E142 E1807:E1812 E1757:E1760 E1829:E1839 E219:E249 E287 E290 E292:E301 E303 E306 E308:E314 E316:E317 E326:E403 E831 E838:E839 E1187:E1191 E251:E253 E255:E281 E319:E321 E1257:E1377 E101:E108 E417:E457 E69:E77 E1821:E1826 E910:E944 E1215:E1254 E953 E1751:E1753 E1693:E1707 E144:E180 E1198:E1213 E967:E969 E1573:E1576 E459:E494 E496:E563 E54:E67 E1608 E1610:E1644 E2700:E2728 E1841:E1844 E1580:E1588 E1561:E1571 E1746:E1748 E1097:E1184 E1028:E1094 E965 E971 E963 E566:E661 E946:E951 E973:E1026 E1437:E1559 E1764:E1792 E1435 E802:E817 E1590:E1596 E958:E961 E2:E26 E29:E40">
    <cfRule type="duplicateValues" dxfId="114" priority="3090"/>
  </conditionalFormatting>
  <conditionalFormatting sqref="E2947:E1048576 E2890 E2745:E2755 E2193 E1757:E1760 E287 E290 E292:E301 E303 E306 E308:E314 E316:E317 E326:E415 E831 E1187:E1191 E251:E253 E255:E281 E319:E321 E2155:E2191 E2195:E2242 E1257:E1377 E101:E142 E417:E457 E69:E99 E2108:E2111 E2113:E2130 E2132:E2145 E1829:E1839 E1821:E1826 E1865:E1909 E1861:E1862 E838:E944 E1215:E1254 E953 E1751:E1753 E1693:E1744 E144:E249 E1198:E1213 E967:E969 E1573:E1576 E459:E494 E496:E563 E54:E67 E2244:E2251 E2253:E2262 E51 E1608:E1690 E2419:E2742 E1841:E1847 E1580:E1588 E2147 E1561:E1571 E1849:E1858 E1746:E1748 E1097:E1184 E1028:E1094 E965 E971 E963 E2264:E2417 E1922:E1975 E1911:E1920 E1981:E2106 E946:E951 E973:E1026 E1437:E1559 E1764:E1812 E1435 E566:E829 E1590:E1606 E958:E961 E1:E26 E29:E40">
    <cfRule type="duplicateValues" dxfId="113" priority="3171"/>
  </conditionalFormatting>
  <conditionalFormatting sqref="G935:G937">
    <cfRule type="duplicateValues" dxfId="112" priority="13"/>
  </conditionalFormatting>
  <conditionalFormatting sqref="G1208">
    <cfRule type="duplicateValues" dxfId="111" priority="12"/>
  </conditionalFormatting>
  <conditionalFormatting sqref="G1209:G1210">
    <cfRule type="duplicateValues" dxfId="110" priority="11"/>
  </conditionalFormatting>
  <conditionalFormatting sqref="D1876:D2027">
    <cfRule type="duplicateValues" dxfId="109" priority="3452"/>
  </conditionalFormatting>
  <conditionalFormatting sqref="E1876:E1909 E1922:E1975 E1911:E1920 E1981:E2017">
    <cfRule type="duplicateValues" dxfId="108" priority="3454"/>
  </conditionalFormatting>
  <conditionalFormatting sqref="E1378:E1433">
    <cfRule type="duplicateValues" dxfId="107" priority="9"/>
  </conditionalFormatting>
  <conditionalFormatting sqref="E1378:E1433">
    <cfRule type="duplicateValues" dxfId="106" priority="10"/>
  </conditionalFormatting>
  <conditionalFormatting sqref="D1589:E1589">
    <cfRule type="duplicateValues" dxfId="105" priority="7"/>
  </conditionalFormatting>
  <conditionalFormatting sqref="D1589:E1589">
    <cfRule type="duplicateValues" dxfId="104" priority="8"/>
  </conditionalFormatting>
  <conditionalFormatting sqref="AH2932:AH2946">
    <cfRule type="duplicateValues" dxfId="103" priority="1"/>
  </conditionalFormatting>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A83A8-07EA-4860-8692-DE5391277E07}">
  <sheetPr>
    <tabColor rgb="FF92D050"/>
  </sheetPr>
  <dimension ref="A1:J476"/>
  <sheetViews>
    <sheetView topLeftCell="A470" zoomScale="80" zoomScaleNormal="80" workbookViewId="0">
      <selection activeCell="F473" sqref="F473"/>
    </sheetView>
  </sheetViews>
  <sheetFormatPr defaultColWidth="9" defaultRowHeight="16.5"/>
  <cols>
    <col min="1" max="1" width="3.375" style="354" customWidth="1"/>
    <col min="2" max="2" width="15.125" style="354" customWidth="1"/>
    <col min="3" max="3" width="14.125" style="355" customWidth="1"/>
    <col min="4" max="4" width="7.75" style="355" customWidth="1"/>
    <col min="5" max="5" width="15.375" style="355" customWidth="1"/>
    <col min="6" max="6" width="125.25" style="354" customWidth="1"/>
    <col min="7" max="7" width="15.25" style="354" customWidth="1"/>
    <col min="8" max="16384" width="9" style="354"/>
  </cols>
  <sheetData>
    <row r="1" spans="2:6">
      <c r="F1" s="355"/>
    </row>
    <row r="2" spans="2:6" ht="33">
      <c r="B2" s="1283" t="s">
        <v>0</v>
      </c>
      <c r="C2" s="1286" t="s">
        <v>1</v>
      </c>
      <c r="D2" s="1286" t="s">
        <v>2</v>
      </c>
      <c r="E2" s="1286" t="s">
        <v>9407</v>
      </c>
      <c r="F2" s="386" t="s">
        <v>4</v>
      </c>
    </row>
    <row r="3" spans="2:6">
      <c r="B3" s="1283" t="s">
        <v>9408</v>
      </c>
      <c r="C3" s="1284">
        <v>44598</v>
      </c>
      <c r="D3" s="1286" t="s">
        <v>9409</v>
      </c>
      <c r="E3" s="1286" t="s">
        <v>9410</v>
      </c>
      <c r="F3" s="385" t="s">
        <v>9411</v>
      </c>
    </row>
    <row r="4" spans="2:6">
      <c r="B4" s="1366" t="s">
        <v>9412</v>
      </c>
      <c r="C4" s="1495">
        <v>44606</v>
      </c>
      <c r="D4" s="1282" t="s">
        <v>9409</v>
      </c>
      <c r="E4" s="1318" t="s">
        <v>5087</v>
      </c>
      <c r="F4" s="381" t="s">
        <v>9413</v>
      </c>
    </row>
    <row r="5" spans="2:6" ht="16.5" customHeight="1">
      <c r="B5" s="1366"/>
      <c r="C5" s="1495"/>
      <c r="D5" s="1493" t="s">
        <v>473</v>
      </c>
      <c r="E5" s="1493" t="s">
        <v>936</v>
      </c>
      <c r="F5" s="381" t="s">
        <v>9414</v>
      </c>
    </row>
    <row r="6" spans="2:6" ht="16.5" customHeight="1">
      <c r="B6" s="1366"/>
      <c r="C6" s="1495"/>
      <c r="D6" s="1493"/>
      <c r="E6" s="1493"/>
      <c r="F6" s="381" t="s">
        <v>9415</v>
      </c>
    </row>
    <row r="7" spans="2:6" ht="16.5" customHeight="1">
      <c r="B7" s="1366"/>
      <c r="C7" s="1495"/>
      <c r="D7" s="1493"/>
      <c r="E7" s="1493"/>
      <c r="F7" s="381" t="s">
        <v>9416</v>
      </c>
    </row>
    <row r="8" spans="2:6">
      <c r="B8" s="1366"/>
      <c r="C8" s="1495"/>
      <c r="D8" s="1318" t="s">
        <v>90</v>
      </c>
      <c r="E8" s="1318" t="s">
        <v>466</v>
      </c>
      <c r="F8" s="384" t="s">
        <v>9417</v>
      </c>
    </row>
    <row r="9" spans="2:6">
      <c r="B9" s="1366"/>
      <c r="C9" s="1495"/>
      <c r="D9" s="1318" t="s">
        <v>132</v>
      </c>
      <c r="E9" s="1318" t="s">
        <v>3719</v>
      </c>
      <c r="F9" s="381" t="s">
        <v>9418</v>
      </c>
    </row>
    <row r="10" spans="2:6" ht="16.5" customHeight="1">
      <c r="B10" s="1366"/>
      <c r="C10" s="1495"/>
      <c r="D10" s="1493" t="s">
        <v>143</v>
      </c>
      <c r="E10" s="1318" t="s">
        <v>805</v>
      </c>
      <c r="F10" s="381" t="s">
        <v>9419</v>
      </c>
    </row>
    <row r="11" spans="2:6">
      <c r="B11" s="1366"/>
      <c r="C11" s="1495"/>
      <c r="D11" s="1493"/>
      <c r="E11" s="1318" t="s">
        <v>5107</v>
      </c>
      <c r="F11" s="381" t="s">
        <v>9420</v>
      </c>
    </row>
    <row r="12" spans="2:6">
      <c r="B12" s="1366"/>
      <c r="C12" s="1495"/>
      <c r="D12" s="1493"/>
      <c r="E12" s="1493" t="s">
        <v>5087</v>
      </c>
      <c r="F12" s="381" t="s">
        <v>9421</v>
      </c>
    </row>
    <row r="13" spans="2:6">
      <c r="B13" s="1366"/>
      <c r="C13" s="1495"/>
      <c r="D13" s="1493"/>
      <c r="E13" s="1493"/>
      <c r="F13" s="381" t="s">
        <v>9422</v>
      </c>
    </row>
    <row r="14" spans="2:6" ht="16.5" customHeight="1">
      <c r="B14" s="1366"/>
      <c r="C14" s="1495"/>
      <c r="D14" s="1493"/>
      <c r="E14" s="569" t="s">
        <v>9423</v>
      </c>
      <c r="F14" s="381" t="s">
        <v>9424</v>
      </c>
    </row>
    <row r="15" spans="2:6" ht="16.5" customHeight="1">
      <c r="B15" s="1366"/>
      <c r="C15" s="1495"/>
      <c r="D15" s="1493"/>
      <c r="E15" s="1318" t="s">
        <v>5456</v>
      </c>
      <c r="F15" s="381" t="s">
        <v>9425</v>
      </c>
    </row>
    <row r="16" spans="2:6">
      <c r="B16" s="1366"/>
      <c r="C16" s="1495"/>
      <c r="D16" s="1493"/>
      <c r="E16" s="1493" t="s">
        <v>3237</v>
      </c>
      <c r="F16" s="383" t="s">
        <v>9426</v>
      </c>
    </row>
    <row r="17" spans="2:6" ht="16.5" customHeight="1">
      <c r="B17" s="1366"/>
      <c r="C17" s="1495"/>
      <c r="D17" s="1493"/>
      <c r="E17" s="1493"/>
      <c r="F17" s="381" t="s">
        <v>9427</v>
      </c>
    </row>
    <row r="18" spans="2:6" ht="16.5" customHeight="1">
      <c r="B18" s="1366"/>
      <c r="C18" s="1495"/>
      <c r="D18" s="1493"/>
      <c r="E18" s="1493"/>
      <c r="F18" s="381" t="s">
        <v>9428</v>
      </c>
    </row>
    <row r="19" spans="2:6" ht="16.5" customHeight="1">
      <c r="B19" s="1366"/>
      <c r="C19" s="1495"/>
      <c r="D19" s="1493"/>
      <c r="E19" s="1493"/>
      <c r="F19" s="381" t="s">
        <v>9429</v>
      </c>
    </row>
    <row r="20" spans="2:6" ht="16.5" customHeight="1">
      <c r="B20" s="1366"/>
      <c r="C20" s="1495"/>
      <c r="D20" s="1493"/>
      <c r="E20" s="1493"/>
      <c r="F20" s="381" t="s">
        <v>9430</v>
      </c>
    </row>
    <row r="21" spans="2:6">
      <c r="B21" s="1366"/>
      <c r="C21" s="1495"/>
      <c r="D21" s="1318" t="s">
        <v>174</v>
      </c>
      <c r="E21" s="1318" t="s">
        <v>3237</v>
      </c>
      <c r="F21" s="381" t="s">
        <v>9431</v>
      </c>
    </row>
    <row r="22" spans="2:6" ht="49.5">
      <c r="B22" s="1352"/>
      <c r="C22" s="1496"/>
      <c r="D22" s="1319" t="s">
        <v>132</v>
      </c>
      <c r="E22" s="1319" t="s">
        <v>3237</v>
      </c>
      <c r="F22" s="358" t="s">
        <v>9432</v>
      </c>
    </row>
    <row r="23" spans="2:6" ht="47.25" customHeight="1">
      <c r="B23" s="1474" t="s">
        <v>9433</v>
      </c>
      <c r="C23" s="1474">
        <v>20220217</v>
      </c>
      <c r="D23" s="1474" t="s">
        <v>9409</v>
      </c>
      <c r="E23" s="565" t="s">
        <v>9434</v>
      </c>
      <c r="F23" s="368" t="s">
        <v>9435</v>
      </c>
    </row>
    <row r="24" spans="2:6" ht="16.5" customHeight="1">
      <c r="B24" s="1474"/>
      <c r="C24" s="1474"/>
      <c r="D24" s="1474"/>
      <c r="E24" s="1474" t="s">
        <v>9436</v>
      </c>
      <c r="F24" s="365" t="s">
        <v>9437</v>
      </c>
    </row>
    <row r="25" spans="2:6">
      <c r="B25" s="1474"/>
      <c r="C25" s="1474"/>
      <c r="D25" s="1474"/>
      <c r="E25" s="1474"/>
      <c r="F25" s="365" t="s">
        <v>9438</v>
      </c>
    </row>
    <row r="26" spans="2:6" ht="16.5" customHeight="1">
      <c r="B26" s="1474"/>
      <c r="C26" s="1474"/>
      <c r="D26" s="1474"/>
      <c r="E26" s="565" t="s">
        <v>9439</v>
      </c>
      <c r="F26" s="365" t="s">
        <v>9440</v>
      </c>
    </row>
    <row r="27" spans="2:6" ht="16.5" customHeight="1">
      <c r="B27" s="1474"/>
      <c r="C27" s="1474"/>
      <c r="D27" s="1474"/>
      <c r="E27" s="565" t="s">
        <v>936</v>
      </c>
      <c r="F27" s="365" t="s">
        <v>9441</v>
      </c>
    </row>
    <row r="28" spans="2:6">
      <c r="B28" s="1474"/>
      <c r="C28" s="1474"/>
      <c r="D28" s="1474"/>
      <c r="E28" s="565" t="s">
        <v>805</v>
      </c>
      <c r="F28" s="365" t="s">
        <v>9442</v>
      </c>
    </row>
    <row r="29" spans="2:6">
      <c r="B29" s="1474"/>
      <c r="C29" s="1474"/>
      <c r="D29" s="1474"/>
      <c r="E29" s="1474" t="s">
        <v>6524</v>
      </c>
      <c r="F29" s="378" t="s">
        <v>9443</v>
      </c>
    </row>
    <row r="30" spans="2:6" ht="16.5" customHeight="1">
      <c r="B30" s="1474"/>
      <c r="C30" s="1474"/>
      <c r="D30" s="1474"/>
      <c r="E30" s="1474"/>
      <c r="F30" s="365" t="s">
        <v>9444</v>
      </c>
    </row>
    <row r="31" spans="2:6" ht="16.5" customHeight="1">
      <c r="B31" s="1474"/>
      <c r="C31" s="1474"/>
      <c r="D31" s="1474" t="s">
        <v>226</v>
      </c>
      <c r="E31" s="1474" t="s">
        <v>9445</v>
      </c>
      <c r="F31" s="365" t="s">
        <v>9446</v>
      </c>
    </row>
    <row r="32" spans="2:6" ht="16.5" customHeight="1">
      <c r="B32" s="1474"/>
      <c r="C32" s="1474"/>
      <c r="D32" s="1474"/>
      <c r="E32" s="1474"/>
      <c r="F32" s="365" t="s">
        <v>9447</v>
      </c>
    </row>
    <row r="33" spans="2:6">
      <c r="B33" s="1480"/>
      <c r="C33" s="1480"/>
      <c r="D33" s="1312" t="s">
        <v>623</v>
      </c>
      <c r="E33" s="1312" t="s">
        <v>129</v>
      </c>
      <c r="F33" s="375" t="s">
        <v>9448</v>
      </c>
    </row>
    <row r="34" spans="2:6" ht="132">
      <c r="B34" s="1494" t="s">
        <v>9449</v>
      </c>
      <c r="C34" s="1493">
        <v>20220218</v>
      </c>
      <c r="D34" s="1493" t="s">
        <v>334</v>
      </c>
      <c r="E34" s="1318" t="s">
        <v>9450</v>
      </c>
      <c r="F34" s="356" t="s">
        <v>9451</v>
      </c>
    </row>
    <row r="35" spans="2:6">
      <c r="B35" s="1499"/>
      <c r="C35" s="1493"/>
      <c r="D35" s="1493"/>
      <c r="E35" s="1318" t="s">
        <v>9450</v>
      </c>
      <c r="F35" s="1118" t="s">
        <v>9452</v>
      </c>
    </row>
    <row r="36" spans="2:6" ht="82.5">
      <c r="B36" s="1499"/>
      <c r="C36" s="1493">
        <v>20220218</v>
      </c>
      <c r="D36" s="1493" t="s">
        <v>334</v>
      </c>
      <c r="E36" s="1493" t="s">
        <v>9450</v>
      </c>
      <c r="F36" s="356" t="s">
        <v>9453</v>
      </c>
    </row>
    <row r="37" spans="2:6" ht="16.5" customHeight="1">
      <c r="B37" s="1499"/>
      <c r="C37" s="1493"/>
      <c r="D37" s="1493"/>
      <c r="E37" s="1493"/>
      <c r="F37" s="356" t="s">
        <v>9454</v>
      </c>
    </row>
    <row r="38" spans="2:6">
      <c r="B38" s="1499"/>
      <c r="C38" s="1496">
        <v>44613</v>
      </c>
      <c r="D38" s="1494" t="s">
        <v>9409</v>
      </c>
      <c r="E38" s="1318" t="s">
        <v>9455</v>
      </c>
      <c r="F38" s="381" t="s">
        <v>9456</v>
      </c>
    </row>
    <row r="39" spans="2:6">
      <c r="B39" s="1499"/>
      <c r="C39" s="1500"/>
      <c r="D39" s="1499"/>
      <c r="E39" s="1318" t="s">
        <v>9457</v>
      </c>
      <c r="F39" s="381" t="s">
        <v>9458</v>
      </c>
    </row>
    <row r="40" spans="2:6">
      <c r="B40" s="1499"/>
      <c r="C40" s="1500"/>
      <c r="D40" s="1499"/>
      <c r="E40" s="1319" t="s">
        <v>9459</v>
      </c>
      <c r="F40" s="380" t="s">
        <v>9460</v>
      </c>
    </row>
    <row r="41" spans="2:6" ht="16.5" customHeight="1">
      <c r="B41" s="1494" t="s">
        <v>9461</v>
      </c>
      <c r="C41" s="1496">
        <v>44624</v>
      </c>
      <c r="D41" s="1493" t="s">
        <v>623</v>
      </c>
      <c r="E41" s="1493" t="s">
        <v>9457</v>
      </c>
      <c r="F41" s="381" t="s">
        <v>9462</v>
      </c>
    </row>
    <row r="42" spans="2:6" ht="16.5" customHeight="1">
      <c r="B42" s="1499"/>
      <c r="C42" s="1500"/>
      <c r="D42" s="1493"/>
      <c r="E42" s="1493"/>
      <c r="F42" s="356" t="s">
        <v>9463</v>
      </c>
    </row>
    <row r="43" spans="2:6" ht="115.5">
      <c r="B43" s="1499"/>
      <c r="C43" s="1500"/>
      <c r="D43" s="1493"/>
      <c r="E43" s="1493"/>
      <c r="F43" s="356" t="s">
        <v>9464</v>
      </c>
    </row>
    <row r="44" spans="2:6" ht="16.5" customHeight="1">
      <c r="B44" s="1499"/>
      <c r="C44" s="1500"/>
      <c r="D44" s="1493" t="s">
        <v>90</v>
      </c>
      <c r="E44" s="1493" t="s">
        <v>91</v>
      </c>
      <c r="F44" s="381" t="s">
        <v>9465</v>
      </c>
    </row>
    <row r="45" spans="2:6" ht="16.5" customHeight="1">
      <c r="B45" s="1499"/>
      <c r="C45" s="1500"/>
      <c r="D45" s="1493"/>
      <c r="E45" s="1493"/>
      <c r="F45" s="381" t="s">
        <v>9466</v>
      </c>
    </row>
    <row r="46" spans="2:6" ht="16.5" customHeight="1">
      <c r="B46" s="1499"/>
      <c r="C46" s="1500"/>
      <c r="D46" s="1493"/>
      <c r="E46" s="1493"/>
      <c r="F46" s="381" t="s">
        <v>9467</v>
      </c>
    </row>
    <row r="47" spans="2:6">
      <c r="B47" s="1499"/>
      <c r="C47" s="1500"/>
      <c r="D47" s="1493" t="s">
        <v>143</v>
      </c>
      <c r="E47" s="1493" t="s">
        <v>5087</v>
      </c>
      <c r="F47" s="381" t="s">
        <v>9468</v>
      </c>
    </row>
    <row r="48" spans="2:6" ht="16.5" customHeight="1">
      <c r="B48" s="1499"/>
      <c r="C48" s="1500"/>
      <c r="D48" s="1493"/>
      <c r="E48" s="1493"/>
      <c r="F48" s="381" t="s">
        <v>9469</v>
      </c>
    </row>
    <row r="49" spans="2:6" ht="16.5" customHeight="1">
      <c r="B49" s="1499"/>
      <c r="C49" s="1500"/>
      <c r="D49" s="1493"/>
      <c r="E49" s="1493"/>
      <c r="F49" s="381" t="s">
        <v>9470</v>
      </c>
    </row>
    <row r="50" spans="2:6" s="355" customFormat="1" ht="16.5" customHeight="1">
      <c r="B50" s="1499"/>
      <c r="C50" s="1500"/>
      <c r="D50" s="1493"/>
      <c r="E50" s="1493" t="s">
        <v>158</v>
      </c>
      <c r="F50" s="382" t="s">
        <v>9471</v>
      </c>
    </row>
    <row r="51" spans="2:6">
      <c r="B51" s="1499"/>
      <c r="C51" s="1500"/>
      <c r="D51" s="1493"/>
      <c r="E51" s="1493"/>
      <c r="F51" s="381" t="s">
        <v>9472</v>
      </c>
    </row>
    <row r="52" spans="2:6" ht="16.5" customHeight="1">
      <c r="B52" s="1499"/>
      <c r="C52" s="1500"/>
      <c r="D52" s="1493"/>
      <c r="E52" s="1493"/>
      <c r="F52" s="381" t="s">
        <v>9473</v>
      </c>
    </row>
    <row r="53" spans="2:6">
      <c r="B53" s="1499"/>
      <c r="C53" s="1500"/>
      <c r="D53" s="1493"/>
      <c r="E53" s="1493"/>
      <c r="F53" s="381" t="s">
        <v>9474</v>
      </c>
    </row>
    <row r="54" spans="2:6">
      <c r="B54" s="1499"/>
      <c r="C54" s="1500"/>
      <c r="D54" s="1493"/>
      <c r="E54" s="1493" t="s">
        <v>3484</v>
      </c>
      <c r="F54" s="381" t="s">
        <v>9475</v>
      </c>
    </row>
    <row r="55" spans="2:6" ht="16.5" customHeight="1">
      <c r="B55" s="1499"/>
      <c r="C55" s="1500"/>
      <c r="D55" s="1493"/>
      <c r="E55" s="1493"/>
      <c r="F55" s="381" t="s">
        <v>9476</v>
      </c>
    </row>
    <row r="56" spans="2:6" ht="33">
      <c r="B56" s="1499"/>
      <c r="C56" s="1500"/>
      <c r="D56" s="1493" t="s">
        <v>132</v>
      </c>
      <c r="E56" s="1493" t="s">
        <v>94</v>
      </c>
      <c r="F56" s="356" t="s">
        <v>9477</v>
      </c>
    </row>
    <row r="57" spans="2:6">
      <c r="B57" s="1499"/>
      <c r="C57" s="1500"/>
      <c r="D57" s="1493"/>
      <c r="E57" s="1493"/>
      <c r="F57" s="381" t="s">
        <v>9478</v>
      </c>
    </row>
    <row r="58" spans="2:6" s="355" customFormat="1" ht="16.5" customHeight="1">
      <c r="B58" s="1499"/>
      <c r="C58" s="1500"/>
      <c r="D58" s="1494" t="s">
        <v>5112</v>
      </c>
      <c r="E58" s="1318" t="s">
        <v>9479</v>
      </c>
      <c r="F58" s="382" t="s">
        <v>9480</v>
      </c>
    </row>
    <row r="59" spans="2:6" ht="49.5">
      <c r="B59" s="1499"/>
      <c r="C59" s="1500"/>
      <c r="D59" s="1499"/>
      <c r="E59" s="1501" t="s">
        <v>9481</v>
      </c>
      <c r="F59" s="356" t="s">
        <v>9482</v>
      </c>
    </row>
    <row r="60" spans="2:6" ht="16.5" customHeight="1">
      <c r="B60" s="1499"/>
      <c r="C60" s="1500"/>
      <c r="D60" s="1499"/>
      <c r="E60" s="1502"/>
      <c r="F60" s="358" t="s">
        <v>9483</v>
      </c>
    </row>
    <row r="61" spans="2:6">
      <c r="B61" s="1494" t="s">
        <v>9484</v>
      </c>
      <c r="C61" s="1495">
        <v>44629</v>
      </c>
      <c r="D61" s="1493" t="s">
        <v>605</v>
      </c>
      <c r="E61" s="1493" t="s">
        <v>3237</v>
      </c>
      <c r="F61" s="356" t="s">
        <v>9485</v>
      </c>
    </row>
    <row r="62" spans="2:6">
      <c r="B62" s="1499"/>
      <c r="C62" s="1495"/>
      <c r="D62" s="1493"/>
      <c r="E62" s="1493"/>
      <c r="F62" s="356" t="s">
        <v>9486</v>
      </c>
    </row>
    <row r="63" spans="2:6">
      <c r="B63" s="1499"/>
      <c r="C63" s="1495"/>
      <c r="D63" s="1493"/>
      <c r="E63" s="1493"/>
      <c r="F63" s="356" t="s">
        <v>9487</v>
      </c>
    </row>
    <row r="64" spans="2:6">
      <c r="B64" s="1499"/>
      <c r="C64" s="1495"/>
      <c r="D64" s="1493"/>
      <c r="E64" s="1493"/>
      <c r="F64" s="356" t="s">
        <v>9488</v>
      </c>
    </row>
    <row r="65" spans="2:6" ht="16.5" customHeight="1">
      <c r="B65" s="1499"/>
      <c r="C65" s="1320">
        <v>44629</v>
      </c>
      <c r="D65" s="1318" t="s">
        <v>132</v>
      </c>
      <c r="E65" s="1318" t="s">
        <v>94</v>
      </c>
      <c r="F65" s="381" t="s">
        <v>9489</v>
      </c>
    </row>
    <row r="66" spans="2:6">
      <c r="B66" s="1499"/>
      <c r="C66" s="1496">
        <v>44636</v>
      </c>
      <c r="D66" s="1494" t="s">
        <v>143</v>
      </c>
      <c r="E66" s="1493" t="s">
        <v>5087</v>
      </c>
      <c r="F66" s="381" t="s">
        <v>9490</v>
      </c>
    </row>
    <row r="67" spans="2:6">
      <c r="B67" s="1499"/>
      <c r="C67" s="1500"/>
      <c r="D67" s="1499"/>
      <c r="E67" s="1493"/>
      <c r="F67" s="381" t="s">
        <v>9491</v>
      </c>
    </row>
    <row r="68" spans="2:6">
      <c r="B68" s="1499"/>
      <c r="C68" s="1500"/>
      <c r="D68" s="1499"/>
      <c r="E68" s="1493" t="s">
        <v>9492</v>
      </c>
      <c r="F68" s="381" t="s">
        <v>9493</v>
      </c>
    </row>
    <row r="69" spans="2:6">
      <c r="B69" s="1499"/>
      <c r="C69" s="1500"/>
      <c r="D69" s="1499"/>
      <c r="E69" s="1493"/>
      <c r="F69" s="381" t="s">
        <v>9494</v>
      </c>
    </row>
    <row r="70" spans="2:6">
      <c r="B70" s="1499"/>
      <c r="C70" s="1500"/>
      <c r="D70" s="1499"/>
      <c r="E70" s="1493"/>
      <c r="F70" s="381" t="s">
        <v>9495</v>
      </c>
    </row>
    <row r="71" spans="2:6">
      <c r="B71" s="1499"/>
      <c r="C71" s="1500"/>
      <c r="D71" s="1499"/>
      <c r="E71" s="1318" t="s">
        <v>9439</v>
      </c>
      <c r="F71" s="381" t="s">
        <v>9496</v>
      </c>
    </row>
    <row r="72" spans="2:6">
      <c r="B72" s="1499"/>
      <c r="C72" s="1500"/>
      <c r="D72" s="1499"/>
      <c r="E72" s="1319" t="s">
        <v>9434</v>
      </c>
      <c r="F72" s="380" t="s">
        <v>9497</v>
      </c>
    </row>
    <row r="73" spans="2:6" ht="66">
      <c r="B73" s="1319" t="s">
        <v>9498</v>
      </c>
      <c r="C73" s="1321">
        <v>44651</v>
      </c>
      <c r="D73" s="1319" t="s">
        <v>9499</v>
      </c>
      <c r="E73" s="1319" t="s">
        <v>9500</v>
      </c>
      <c r="F73" s="379" t="s">
        <v>9501</v>
      </c>
    </row>
    <row r="74" spans="2:6" ht="16.5" customHeight="1">
      <c r="B74" s="1474" t="s">
        <v>9502</v>
      </c>
      <c r="C74" s="1503">
        <v>44648</v>
      </c>
      <c r="D74" s="1480" t="s">
        <v>143</v>
      </c>
      <c r="E74" s="565" t="s">
        <v>9503</v>
      </c>
      <c r="F74" s="378" t="s">
        <v>9504</v>
      </c>
    </row>
    <row r="75" spans="2:6" ht="16.5" customHeight="1">
      <c r="B75" s="1474"/>
      <c r="C75" s="1504"/>
      <c r="D75" s="1485"/>
      <c r="E75" s="1474" t="s">
        <v>5087</v>
      </c>
      <c r="F75" s="365" t="s">
        <v>9505</v>
      </c>
    </row>
    <row r="76" spans="2:6" ht="16.5" customHeight="1">
      <c r="B76" s="1474"/>
      <c r="C76" s="1504"/>
      <c r="D76" s="1485"/>
      <c r="E76" s="1474"/>
      <c r="F76" s="365" t="s">
        <v>9506</v>
      </c>
    </row>
    <row r="77" spans="2:6" ht="16.5" customHeight="1">
      <c r="B77" s="1474"/>
      <c r="C77" s="1504"/>
      <c r="D77" s="1485"/>
      <c r="E77" s="1474"/>
      <c r="F77" s="365" t="s">
        <v>9507</v>
      </c>
    </row>
    <row r="78" spans="2:6" ht="16.5" customHeight="1">
      <c r="B78" s="1474"/>
      <c r="C78" s="1504"/>
      <c r="D78" s="1485"/>
      <c r="E78" s="1474"/>
      <c r="F78" s="365" t="s">
        <v>9508</v>
      </c>
    </row>
    <row r="79" spans="2:6" ht="16.5" customHeight="1">
      <c r="B79" s="1474"/>
      <c r="C79" s="1504"/>
      <c r="D79" s="1485"/>
      <c r="E79" s="1480" t="s">
        <v>649</v>
      </c>
      <c r="F79" s="365" t="s">
        <v>9509</v>
      </c>
    </row>
    <row r="80" spans="2:6" ht="16.5" customHeight="1">
      <c r="B80" s="1474"/>
      <c r="C80" s="1504"/>
      <c r="D80" s="1485"/>
      <c r="E80" s="1485"/>
      <c r="F80" s="365" t="s">
        <v>9510</v>
      </c>
    </row>
    <row r="81" spans="2:6" ht="16.5" customHeight="1">
      <c r="B81" s="1474"/>
      <c r="C81" s="1504"/>
      <c r="D81" s="1485"/>
      <c r="E81" s="1485"/>
      <c r="F81" s="365" t="s">
        <v>9511</v>
      </c>
    </row>
    <row r="82" spans="2:6" ht="16.5" customHeight="1">
      <c r="B82" s="1474"/>
      <c r="C82" s="1504"/>
      <c r="D82" s="1485"/>
      <c r="E82" s="1485"/>
      <c r="F82" s="365" t="s">
        <v>9512</v>
      </c>
    </row>
    <row r="83" spans="2:6" ht="16.5" customHeight="1">
      <c r="B83" s="1474"/>
      <c r="C83" s="1504"/>
      <c r="D83" s="1485"/>
      <c r="E83" s="1487"/>
      <c r="F83" s="365" t="s">
        <v>9513</v>
      </c>
    </row>
    <row r="84" spans="2:6" ht="16.5" customHeight="1">
      <c r="B84" s="1474"/>
      <c r="C84" s="1504"/>
      <c r="D84" s="1485"/>
      <c r="E84" s="1480" t="s">
        <v>3484</v>
      </c>
      <c r="F84" s="227" t="s">
        <v>9514</v>
      </c>
    </row>
    <row r="85" spans="2:6" ht="16.5" customHeight="1">
      <c r="B85" s="1474"/>
      <c r="C85" s="1504"/>
      <c r="D85" s="1485"/>
      <c r="E85" s="1485"/>
      <c r="F85" s="365" t="s">
        <v>9515</v>
      </c>
    </row>
    <row r="86" spans="2:6" ht="16.5" customHeight="1">
      <c r="B86" s="1474"/>
      <c r="C86" s="1505"/>
      <c r="D86" s="1487"/>
      <c r="E86" s="1487"/>
      <c r="F86" s="365" t="s">
        <v>9516</v>
      </c>
    </row>
    <row r="87" spans="2:6" ht="111.6" customHeight="1">
      <c r="B87" s="1474"/>
      <c r="C87" s="1316">
        <v>44650</v>
      </c>
      <c r="D87" s="565" t="s">
        <v>9499</v>
      </c>
      <c r="E87" s="565" t="s">
        <v>9500</v>
      </c>
      <c r="F87" s="368" t="s">
        <v>9517</v>
      </c>
    </row>
    <row r="88" spans="2:6" ht="16.5" customHeight="1">
      <c r="B88" s="1474"/>
      <c r="C88" s="1489">
        <v>44650</v>
      </c>
      <c r="D88" s="1474" t="s">
        <v>226</v>
      </c>
      <c r="E88" s="565" t="s">
        <v>805</v>
      </c>
      <c r="F88" s="368" t="s">
        <v>9518</v>
      </c>
    </row>
    <row r="89" spans="2:6" ht="16.5" customHeight="1">
      <c r="B89" s="1474"/>
      <c r="C89" s="1489"/>
      <c r="D89" s="1474"/>
      <c r="E89" s="1474" t="s">
        <v>231</v>
      </c>
      <c r="F89" s="365" t="s">
        <v>9519</v>
      </c>
    </row>
    <row r="90" spans="2:6" ht="16.5" customHeight="1">
      <c r="B90" s="1474"/>
      <c r="C90" s="1489"/>
      <c r="D90" s="1474"/>
      <c r="E90" s="1474"/>
      <c r="F90" s="365" t="s">
        <v>9520</v>
      </c>
    </row>
    <row r="91" spans="2:6" ht="16.5" customHeight="1">
      <c r="B91" s="1474"/>
      <c r="C91" s="1489"/>
      <c r="D91" s="1474"/>
      <c r="E91" s="565" t="s">
        <v>6524</v>
      </c>
      <c r="F91" s="368" t="s">
        <v>9521</v>
      </c>
    </row>
    <row r="92" spans="2:6">
      <c r="B92" s="1474"/>
      <c r="C92" s="1489"/>
      <c r="D92" s="1474"/>
      <c r="E92" s="565" t="s">
        <v>6524</v>
      </c>
      <c r="F92" s="365" t="s">
        <v>9522</v>
      </c>
    </row>
    <row r="93" spans="2:6" ht="16.5" customHeight="1">
      <c r="B93" s="1474"/>
      <c r="C93" s="1317">
        <v>44653</v>
      </c>
      <c r="D93" s="565" t="s">
        <v>605</v>
      </c>
      <c r="E93" s="565" t="s">
        <v>3237</v>
      </c>
      <c r="F93" s="368" t="s">
        <v>9523</v>
      </c>
    </row>
    <row r="94" spans="2:6" ht="16.5" customHeight="1">
      <c r="B94" s="1474"/>
      <c r="C94" s="1489">
        <v>44653</v>
      </c>
      <c r="D94" s="1474" t="s">
        <v>277</v>
      </c>
      <c r="E94" s="1474" t="s">
        <v>278</v>
      </c>
      <c r="F94" s="365" t="s">
        <v>9524</v>
      </c>
    </row>
    <row r="95" spans="2:6" ht="16.5" customHeight="1">
      <c r="B95" s="1474"/>
      <c r="C95" s="1489"/>
      <c r="D95" s="1474"/>
      <c r="E95" s="1474"/>
      <c r="F95" s="365" t="s">
        <v>9525</v>
      </c>
    </row>
    <row r="96" spans="2:6" ht="178.5" customHeight="1">
      <c r="B96" s="1474"/>
      <c r="C96" s="1317">
        <v>44653</v>
      </c>
      <c r="D96" s="565" t="s">
        <v>223</v>
      </c>
      <c r="E96" s="565" t="s">
        <v>5087</v>
      </c>
      <c r="F96" s="614" t="s">
        <v>9526</v>
      </c>
    </row>
    <row r="97" spans="2:6" ht="150" customHeight="1">
      <c r="B97" s="1474"/>
      <c r="C97" s="1317">
        <v>44653</v>
      </c>
      <c r="D97" s="565" t="s">
        <v>223</v>
      </c>
      <c r="E97" s="565" t="s">
        <v>5087</v>
      </c>
      <c r="F97" s="614" t="s">
        <v>9527</v>
      </c>
    </row>
    <row r="98" spans="2:6" ht="255" customHeight="1">
      <c r="B98" s="1474"/>
      <c r="C98" s="1317">
        <v>44653</v>
      </c>
      <c r="D98" s="565" t="s">
        <v>223</v>
      </c>
      <c r="E98" s="565" t="s">
        <v>5087</v>
      </c>
      <c r="F98" s="614" t="s">
        <v>9528</v>
      </c>
    </row>
    <row r="99" spans="2:6" ht="16.5" customHeight="1">
      <c r="B99" s="1474"/>
      <c r="C99" s="1489">
        <v>44654</v>
      </c>
      <c r="D99" s="1474" t="s">
        <v>90</v>
      </c>
      <c r="E99" s="1474" t="s">
        <v>91</v>
      </c>
      <c r="F99" s="365" t="s">
        <v>9529</v>
      </c>
    </row>
    <row r="100" spans="2:6" ht="16.5" customHeight="1">
      <c r="B100" s="1474"/>
      <c r="C100" s="1475"/>
      <c r="D100" s="1474"/>
      <c r="E100" s="1474"/>
      <c r="F100" s="377" t="s">
        <v>9530</v>
      </c>
    </row>
    <row r="101" spans="2:6" ht="16.5" customHeight="1">
      <c r="B101" s="1474"/>
      <c r="C101" s="1475"/>
      <c r="D101" s="1474"/>
      <c r="E101" s="1474"/>
      <c r="F101" s="365" t="s">
        <v>9531</v>
      </c>
    </row>
    <row r="102" spans="2:6" ht="16.5" customHeight="1">
      <c r="B102" s="1474"/>
      <c r="C102" s="1475"/>
      <c r="D102" s="1474"/>
      <c r="E102" s="1474"/>
      <c r="F102" s="365" t="s">
        <v>9532</v>
      </c>
    </row>
    <row r="103" spans="2:6" ht="16.5" customHeight="1">
      <c r="B103" s="1474"/>
      <c r="C103" s="1475"/>
      <c r="D103" s="1474"/>
      <c r="E103" s="1474"/>
      <c r="F103" s="365" t="s">
        <v>9533</v>
      </c>
    </row>
    <row r="104" spans="2:6" ht="16.5" customHeight="1">
      <c r="B104" s="1474"/>
      <c r="C104" s="1489">
        <v>44654</v>
      </c>
      <c r="D104" s="1480" t="s">
        <v>143</v>
      </c>
      <c r="E104" s="565" t="s">
        <v>91</v>
      </c>
      <c r="F104" s="365" t="s">
        <v>9534</v>
      </c>
    </row>
    <row r="105" spans="2:6" ht="33">
      <c r="B105" s="1474"/>
      <c r="C105" s="1489"/>
      <c r="D105" s="1485"/>
      <c r="E105" s="376" t="s">
        <v>9535</v>
      </c>
      <c r="F105" s="365" t="s">
        <v>9536</v>
      </c>
    </row>
    <row r="106" spans="2:6" ht="33">
      <c r="B106" s="1474"/>
      <c r="C106" s="1489"/>
      <c r="D106" s="1485"/>
      <c r="E106" s="376" t="s">
        <v>9537</v>
      </c>
      <c r="F106" s="365" t="s">
        <v>9538</v>
      </c>
    </row>
    <row r="107" spans="2:6" ht="33">
      <c r="B107" s="1474"/>
      <c r="C107" s="1506"/>
      <c r="D107" s="1485"/>
      <c r="E107" s="1329" t="s">
        <v>9539</v>
      </c>
      <c r="F107" s="375" t="s">
        <v>9540</v>
      </c>
    </row>
    <row r="108" spans="2:6" ht="60.6" customHeight="1">
      <c r="B108" s="1474"/>
      <c r="C108" s="1317">
        <v>44657</v>
      </c>
      <c r="D108" s="565" t="s">
        <v>5112</v>
      </c>
      <c r="E108" s="565" t="s">
        <v>5107</v>
      </c>
      <c r="F108" s="374" t="s">
        <v>9541</v>
      </c>
    </row>
    <row r="109" spans="2:6" ht="33">
      <c r="B109" s="1474"/>
      <c r="C109" s="1490">
        <v>44658</v>
      </c>
      <c r="D109" s="1480" t="s">
        <v>5453</v>
      </c>
      <c r="E109" s="1480" t="s">
        <v>5456</v>
      </c>
      <c r="F109" s="374" t="s">
        <v>9542</v>
      </c>
    </row>
    <row r="110" spans="2:6">
      <c r="B110" s="1474"/>
      <c r="C110" s="1491"/>
      <c r="D110" s="1485"/>
      <c r="E110" s="1485"/>
      <c r="F110" s="373" t="s">
        <v>9543</v>
      </c>
    </row>
    <row r="111" spans="2:6">
      <c r="B111" s="1474"/>
      <c r="C111" s="1491"/>
      <c r="D111" s="1485"/>
      <c r="E111" s="1485"/>
      <c r="F111" s="373" t="s">
        <v>9544</v>
      </c>
    </row>
    <row r="112" spans="2:6">
      <c r="B112" s="1474"/>
      <c r="C112" s="1491"/>
      <c r="D112" s="1485"/>
      <c r="E112" s="1485"/>
      <c r="F112" s="373" t="s">
        <v>9545</v>
      </c>
    </row>
    <row r="113" spans="2:6" ht="54" customHeight="1">
      <c r="B113" s="1474"/>
      <c r="C113" s="1492"/>
      <c r="D113" s="1487"/>
      <c r="E113" s="1487"/>
      <c r="F113" s="373" t="s">
        <v>9546</v>
      </c>
    </row>
    <row r="114" spans="2:6" ht="66">
      <c r="B114" s="1480"/>
      <c r="C114" s="1325">
        <v>44658</v>
      </c>
      <c r="D114" s="1312" t="s">
        <v>5112</v>
      </c>
      <c r="E114" s="1312" t="s">
        <v>5107</v>
      </c>
      <c r="F114" s="372" t="s">
        <v>9547</v>
      </c>
    </row>
    <row r="115" spans="2:6" ht="161.1" customHeight="1">
      <c r="B115" s="1480" t="s">
        <v>9548</v>
      </c>
      <c r="C115" s="1314">
        <v>44662</v>
      </c>
      <c r="D115" s="565" t="s">
        <v>5112</v>
      </c>
      <c r="E115" s="565" t="s">
        <v>5107</v>
      </c>
      <c r="F115" s="368" t="s">
        <v>9549</v>
      </c>
    </row>
    <row r="116" spans="2:6" ht="67.349999999999994" customHeight="1">
      <c r="B116" s="1485"/>
      <c r="C116" s="1314">
        <v>44663</v>
      </c>
      <c r="D116" s="565" t="s">
        <v>223</v>
      </c>
      <c r="E116" s="565" t="s">
        <v>97</v>
      </c>
      <c r="F116" s="368" t="s">
        <v>9550</v>
      </c>
    </row>
    <row r="117" spans="2:6" ht="165">
      <c r="B117" s="1485"/>
      <c r="C117" s="1314">
        <v>44664</v>
      </c>
      <c r="D117" s="565" t="s">
        <v>605</v>
      </c>
      <c r="E117" s="565" t="s">
        <v>175</v>
      </c>
      <c r="F117" s="368" t="s">
        <v>9551</v>
      </c>
    </row>
    <row r="118" spans="2:6" ht="16.5" customHeight="1">
      <c r="B118" s="1485"/>
      <c r="C118" s="1478">
        <v>44664</v>
      </c>
      <c r="D118" s="1474" t="s">
        <v>143</v>
      </c>
      <c r="E118" s="565" t="s">
        <v>91</v>
      </c>
      <c r="F118" s="365" t="s">
        <v>9552</v>
      </c>
    </row>
    <row r="119" spans="2:6" ht="16.5" customHeight="1">
      <c r="B119" s="1485"/>
      <c r="C119" s="1478"/>
      <c r="D119" s="1474"/>
      <c r="E119" s="565" t="s">
        <v>227</v>
      </c>
      <c r="F119" s="365" t="s">
        <v>9553</v>
      </c>
    </row>
    <row r="120" spans="2:6" ht="113.85" customHeight="1">
      <c r="B120" s="1485"/>
      <c r="C120" s="1310">
        <v>44664</v>
      </c>
      <c r="D120" s="565" t="s">
        <v>9499</v>
      </c>
      <c r="E120" s="565" t="s">
        <v>9479</v>
      </c>
      <c r="F120" s="368" t="s">
        <v>9554</v>
      </c>
    </row>
    <row r="121" spans="2:6" ht="16.5" customHeight="1">
      <c r="B121" s="1485"/>
      <c r="C121" s="1311">
        <v>44664</v>
      </c>
      <c r="D121" s="1312" t="s">
        <v>5453</v>
      </c>
      <c r="E121" s="1312" t="s">
        <v>936</v>
      </c>
      <c r="F121" s="357" t="s">
        <v>9555</v>
      </c>
    </row>
    <row r="122" spans="2:6" ht="15" customHeight="1">
      <c r="B122" s="1493" t="s">
        <v>24</v>
      </c>
      <c r="C122" s="1316">
        <v>44667</v>
      </c>
      <c r="D122" s="565" t="s">
        <v>9499</v>
      </c>
      <c r="E122" s="565" t="s">
        <v>9479</v>
      </c>
      <c r="F122" s="365" t="s">
        <v>9556</v>
      </c>
    </row>
    <row r="123" spans="2:6" ht="37.5" customHeight="1">
      <c r="B123" s="1493"/>
      <c r="C123" s="1488">
        <v>44670</v>
      </c>
      <c r="D123" s="565" t="s">
        <v>623</v>
      </c>
      <c r="E123" s="565" t="s">
        <v>129</v>
      </c>
      <c r="F123" s="368" t="s">
        <v>9557</v>
      </c>
    </row>
    <row r="124" spans="2:6" ht="15" customHeight="1">
      <c r="B124" s="1493"/>
      <c r="C124" s="1488"/>
      <c r="D124" s="1474" t="s">
        <v>9558</v>
      </c>
      <c r="E124" s="1474" t="s">
        <v>9559</v>
      </c>
      <c r="F124" s="365" t="s">
        <v>9560</v>
      </c>
    </row>
    <row r="125" spans="2:6" ht="15" customHeight="1">
      <c r="B125" s="1493"/>
      <c r="C125" s="1488"/>
      <c r="D125" s="1474"/>
      <c r="E125" s="1474"/>
      <c r="F125" s="365" t="s">
        <v>9561</v>
      </c>
    </row>
    <row r="126" spans="2:6" ht="241.5" customHeight="1">
      <c r="B126" s="1493"/>
      <c r="C126" s="1331">
        <v>44672</v>
      </c>
      <c r="D126" s="1330" t="s">
        <v>473</v>
      </c>
      <c r="E126" s="1330" t="s">
        <v>227</v>
      </c>
      <c r="F126" s="371" t="s">
        <v>9562</v>
      </c>
    </row>
    <row r="127" spans="2:6" ht="15" customHeight="1">
      <c r="B127" s="1493"/>
      <c r="C127" s="1316">
        <v>44673</v>
      </c>
      <c r="D127" s="565" t="s">
        <v>5453</v>
      </c>
      <c r="E127" s="565" t="s">
        <v>9563</v>
      </c>
      <c r="F127" s="365" t="s">
        <v>9564</v>
      </c>
    </row>
    <row r="128" spans="2:6" ht="147.6" customHeight="1">
      <c r="B128" s="1493"/>
      <c r="C128" s="1488">
        <v>44673</v>
      </c>
      <c r="D128" s="1474" t="s">
        <v>132</v>
      </c>
      <c r="E128" s="1474" t="s">
        <v>94</v>
      </c>
      <c r="F128" s="368" t="s">
        <v>9565</v>
      </c>
    </row>
    <row r="129" spans="2:6" ht="81" customHeight="1">
      <c r="B129" s="1493"/>
      <c r="C129" s="1475"/>
      <c r="D129" s="1474"/>
      <c r="E129" s="1474"/>
      <c r="F129" s="368" t="s">
        <v>9566</v>
      </c>
    </row>
    <row r="130" spans="2:6" ht="84.6" customHeight="1">
      <c r="B130" s="1493"/>
      <c r="C130" s="1475"/>
      <c r="D130" s="1474"/>
      <c r="E130" s="1474"/>
      <c r="F130" s="368" t="s">
        <v>9567</v>
      </c>
    </row>
    <row r="131" spans="2:6" s="369" customFormat="1" ht="122.25" customHeight="1">
      <c r="B131" s="1493"/>
      <c r="C131" s="1519">
        <v>44673</v>
      </c>
      <c r="D131" s="1518" t="s">
        <v>143</v>
      </c>
      <c r="E131" s="1518" t="s">
        <v>158</v>
      </c>
      <c r="F131" s="366" t="s">
        <v>9568</v>
      </c>
    </row>
    <row r="132" spans="2:6" s="369" customFormat="1" ht="30" customHeight="1">
      <c r="B132" s="1493"/>
      <c r="C132" s="1519"/>
      <c r="D132" s="1518"/>
      <c r="E132" s="1518"/>
      <c r="F132" s="366" t="s">
        <v>9569</v>
      </c>
    </row>
    <row r="133" spans="2:6" s="369" customFormat="1" ht="75" customHeight="1">
      <c r="B133" s="1493"/>
      <c r="C133" s="1519"/>
      <c r="D133" s="1518"/>
      <c r="E133" s="1518" t="s">
        <v>144</v>
      </c>
      <c r="F133" s="366" t="s">
        <v>9570</v>
      </c>
    </row>
    <row r="134" spans="2:6" s="369" customFormat="1" ht="45" customHeight="1">
      <c r="B134" s="1493"/>
      <c r="C134" s="1519"/>
      <c r="D134" s="1518"/>
      <c r="E134" s="1518"/>
      <c r="F134" s="366" t="s">
        <v>9571</v>
      </c>
    </row>
    <row r="135" spans="2:6" s="369" customFormat="1" ht="25.5" customHeight="1">
      <c r="B135" s="1493"/>
      <c r="C135" s="367">
        <v>44674</v>
      </c>
      <c r="D135" s="1330" t="s">
        <v>90</v>
      </c>
      <c r="E135" s="1330" t="s">
        <v>9572</v>
      </c>
      <c r="F135" s="370" t="s">
        <v>9573</v>
      </c>
    </row>
    <row r="136" spans="2:6" ht="15" customHeight="1">
      <c r="B136" s="1493"/>
      <c r="C136" s="1517">
        <v>44674</v>
      </c>
      <c r="D136" s="1474" t="s">
        <v>90</v>
      </c>
      <c r="E136" s="1474" t="s">
        <v>91</v>
      </c>
      <c r="F136" s="365" t="s">
        <v>9574</v>
      </c>
    </row>
    <row r="137" spans="2:6" ht="15" customHeight="1">
      <c r="B137" s="1493"/>
      <c r="C137" s="1517"/>
      <c r="D137" s="1474"/>
      <c r="E137" s="1474"/>
      <c r="F137" s="365" t="s">
        <v>9575</v>
      </c>
    </row>
    <row r="138" spans="2:6" ht="15" customHeight="1">
      <c r="B138" s="1493"/>
      <c r="C138" s="1517"/>
      <c r="D138" s="1474"/>
      <c r="E138" s="1474"/>
      <c r="F138" s="365" t="s">
        <v>9576</v>
      </c>
    </row>
    <row r="139" spans="2:6" s="369" customFormat="1" ht="68.25" customHeight="1">
      <c r="B139" s="1493"/>
      <c r="C139" s="367">
        <v>44675</v>
      </c>
      <c r="D139" s="1330" t="s">
        <v>223</v>
      </c>
      <c r="E139" s="1330" t="s">
        <v>97</v>
      </c>
      <c r="F139" s="366" t="s">
        <v>9577</v>
      </c>
    </row>
    <row r="140" spans="2:6" ht="125.25" customHeight="1">
      <c r="B140" s="1493"/>
      <c r="C140" s="578">
        <v>44675</v>
      </c>
      <c r="D140" s="565" t="s">
        <v>226</v>
      </c>
      <c r="E140" s="565" t="s">
        <v>231</v>
      </c>
      <c r="F140" s="368" t="s">
        <v>9578</v>
      </c>
    </row>
    <row r="141" spans="2:6" ht="57.75" customHeight="1">
      <c r="B141" s="1493"/>
      <c r="C141" s="578">
        <v>44675</v>
      </c>
      <c r="D141" s="565" t="s">
        <v>5112</v>
      </c>
      <c r="E141" s="565" t="s">
        <v>5107</v>
      </c>
      <c r="F141" s="368" t="s">
        <v>9579</v>
      </c>
    </row>
    <row r="142" spans="2:6" ht="191.25" customHeight="1">
      <c r="B142" s="1493"/>
      <c r="C142" s="367">
        <v>44675</v>
      </c>
      <c r="D142" s="1330" t="s">
        <v>5112</v>
      </c>
      <c r="E142" s="1330" t="s">
        <v>5107</v>
      </c>
      <c r="F142" s="366" t="s">
        <v>9580</v>
      </c>
    </row>
    <row r="143" spans="2:6" ht="129.75" customHeight="1">
      <c r="B143" s="1493"/>
      <c r="C143" s="578">
        <v>44675</v>
      </c>
      <c r="D143" s="565" t="s">
        <v>5112</v>
      </c>
      <c r="E143" s="565" t="s">
        <v>5107</v>
      </c>
      <c r="F143" s="365" t="s">
        <v>9581</v>
      </c>
    </row>
    <row r="144" spans="2:6" ht="86.25" customHeight="1">
      <c r="B144" s="1493"/>
      <c r="C144" s="578">
        <v>44675</v>
      </c>
      <c r="D144" s="565" t="s">
        <v>5112</v>
      </c>
      <c r="E144" s="565" t="s">
        <v>5107</v>
      </c>
      <c r="F144" s="365" t="s">
        <v>9582</v>
      </c>
    </row>
    <row r="145" spans="2:6" ht="106.5" customHeight="1">
      <c r="B145" s="1493"/>
      <c r="C145" s="360">
        <v>44675</v>
      </c>
      <c r="D145" s="359" t="s">
        <v>5112</v>
      </c>
      <c r="E145" s="359" t="s">
        <v>5107</v>
      </c>
      <c r="F145" s="364" t="s">
        <v>9583</v>
      </c>
    </row>
    <row r="146" spans="2:6" ht="60" customHeight="1">
      <c r="B146" s="1493"/>
      <c r="C146" s="363">
        <v>44676</v>
      </c>
      <c r="D146" s="362" t="s">
        <v>623</v>
      </c>
      <c r="E146" s="362" t="s">
        <v>129</v>
      </c>
      <c r="F146" s="361" t="s">
        <v>9584</v>
      </c>
    </row>
    <row r="147" spans="2:6" ht="15" customHeight="1">
      <c r="B147" s="1493"/>
      <c r="C147" s="363">
        <v>44676</v>
      </c>
      <c r="D147" s="362" t="s">
        <v>473</v>
      </c>
      <c r="E147" s="362" t="s">
        <v>97</v>
      </c>
      <c r="F147" s="361" t="s">
        <v>9585</v>
      </c>
    </row>
    <row r="148" spans="2:6" ht="33">
      <c r="B148" s="1493"/>
      <c r="C148" s="1323">
        <v>44676</v>
      </c>
      <c r="D148" s="1312" t="s">
        <v>473</v>
      </c>
      <c r="E148" s="1312" t="s">
        <v>227</v>
      </c>
      <c r="F148" s="357" t="s">
        <v>9586</v>
      </c>
    </row>
    <row r="149" spans="2:6" ht="82.5">
      <c r="B149" s="1494"/>
      <c r="C149" s="566">
        <v>44676</v>
      </c>
      <c r="D149" s="567" t="s">
        <v>9587</v>
      </c>
      <c r="E149" s="567" t="s">
        <v>9306</v>
      </c>
      <c r="F149" s="568" t="s">
        <v>9588</v>
      </c>
    </row>
    <row r="150" spans="2:6" ht="82.5">
      <c r="B150" s="1474" t="s">
        <v>48</v>
      </c>
      <c r="C150" s="578">
        <v>44677</v>
      </c>
      <c r="D150" s="565" t="s">
        <v>223</v>
      </c>
      <c r="E150" s="565" t="s">
        <v>97</v>
      </c>
      <c r="F150" s="368" t="s">
        <v>9589</v>
      </c>
    </row>
    <row r="151" spans="2:6" ht="33">
      <c r="B151" s="1474"/>
      <c r="C151" s="1316">
        <v>44678</v>
      </c>
      <c r="D151" s="565" t="s">
        <v>9558</v>
      </c>
      <c r="E151" s="565" t="s">
        <v>9559</v>
      </c>
      <c r="F151" s="368" t="s">
        <v>9590</v>
      </c>
    </row>
    <row r="152" spans="2:6" ht="49.5">
      <c r="B152" s="1474"/>
      <c r="C152" s="1316">
        <v>44679</v>
      </c>
      <c r="D152" s="565" t="s">
        <v>132</v>
      </c>
      <c r="E152" s="565" t="s">
        <v>94</v>
      </c>
      <c r="F152" s="368" t="s">
        <v>9591</v>
      </c>
    </row>
    <row r="153" spans="2:6" ht="33">
      <c r="B153" s="1474"/>
      <c r="C153" s="1316">
        <v>44679</v>
      </c>
      <c r="D153" s="565" t="s">
        <v>143</v>
      </c>
      <c r="E153" s="565" t="s">
        <v>5456</v>
      </c>
      <c r="F153" s="368" t="s">
        <v>9592</v>
      </c>
    </row>
    <row r="154" spans="2:6" ht="33">
      <c r="B154" s="1474"/>
      <c r="C154" s="579">
        <v>44679</v>
      </c>
      <c r="D154" s="1296" t="s">
        <v>605</v>
      </c>
      <c r="E154" s="1296" t="s">
        <v>175</v>
      </c>
      <c r="F154" s="368" t="s">
        <v>9593</v>
      </c>
    </row>
    <row r="155" spans="2:6" ht="33">
      <c r="B155" s="1474"/>
      <c r="C155" s="1316">
        <v>44687</v>
      </c>
      <c r="D155" s="565" t="s">
        <v>473</v>
      </c>
      <c r="E155" s="565" t="s">
        <v>227</v>
      </c>
      <c r="F155" s="368" t="s">
        <v>9594</v>
      </c>
    </row>
    <row r="156" spans="2:6" ht="99">
      <c r="B156" s="1474"/>
      <c r="C156" s="1316">
        <v>44688</v>
      </c>
      <c r="D156" s="565" t="s">
        <v>9558</v>
      </c>
      <c r="E156" s="565" t="s">
        <v>9559</v>
      </c>
      <c r="F156" s="368" t="s">
        <v>9595</v>
      </c>
    </row>
    <row r="157" spans="2:6" ht="49.5">
      <c r="B157" s="1474"/>
      <c r="C157" s="1316">
        <v>44690</v>
      </c>
      <c r="D157" s="565" t="s">
        <v>9558</v>
      </c>
      <c r="E157" s="565" t="s">
        <v>9559</v>
      </c>
      <c r="F157" s="368" t="s">
        <v>9596</v>
      </c>
    </row>
    <row r="158" spans="2:6" ht="33">
      <c r="B158" s="1474"/>
      <c r="C158" s="1316">
        <v>44691</v>
      </c>
      <c r="D158" s="565" t="s">
        <v>473</v>
      </c>
      <c r="E158" s="565" t="s">
        <v>227</v>
      </c>
      <c r="F158" s="368" t="s">
        <v>9597</v>
      </c>
    </row>
    <row r="159" spans="2:6" ht="33">
      <c r="B159" s="1474"/>
      <c r="C159" s="1316">
        <v>44691</v>
      </c>
      <c r="D159" s="565" t="s">
        <v>132</v>
      </c>
      <c r="E159" s="565" t="s">
        <v>94</v>
      </c>
      <c r="F159" s="368" t="s">
        <v>9598</v>
      </c>
    </row>
    <row r="160" spans="2:6">
      <c r="B160" s="1474"/>
      <c r="C160" s="580">
        <v>44691</v>
      </c>
      <c r="D160" s="10" t="s">
        <v>143</v>
      </c>
      <c r="E160" s="10" t="s">
        <v>5456</v>
      </c>
      <c r="F160" s="24" t="s">
        <v>9599</v>
      </c>
    </row>
    <row r="161" spans="2:6" ht="39.75" customHeight="1">
      <c r="B161" s="1476" t="s">
        <v>9600</v>
      </c>
      <c r="C161" s="573">
        <v>44691</v>
      </c>
      <c r="D161" s="1312" t="s">
        <v>223</v>
      </c>
      <c r="E161" s="1312" t="s">
        <v>97</v>
      </c>
      <c r="F161" s="357" t="s">
        <v>9601</v>
      </c>
    </row>
    <row r="162" spans="2:6" ht="33">
      <c r="B162" s="1477"/>
      <c r="C162" s="1311">
        <v>44692</v>
      </c>
      <c r="D162" s="1312" t="s">
        <v>132</v>
      </c>
      <c r="E162" s="1312" t="s">
        <v>94</v>
      </c>
      <c r="F162" s="357" t="s">
        <v>9602</v>
      </c>
    </row>
    <row r="163" spans="2:6" ht="33">
      <c r="B163" s="1477"/>
      <c r="C163" s="1311">
        <v>44694</v>
      </c>
      <c r="D163" s="1312" t="s">
        <v>605</v>
      </c>
      <c r="E163" s="1312" t="s">
        <v>175</v>
      </c>
      <c r="F163" s="357" t="s">
        <v>9603</v>
      </c>
    </row>
    <row r="164" spans="2:6" ht="33">
      <c r="B164" s="1477"/>
      <c r="C164" s="1310">
        <v>44694</v>
      </c>
      <c r="D164" s="565" t="s">
        <v>132</v>
      </c>
      <c r="E164" s="565" t="s">
        <v>94</v>
      </c>
      <c r="F164" s="368" t="s">
        <v>9604</v>
      </c>
    </row>
    <row r="165" spans="2:6" ht="99">
      <c r="B165" s="1477"/>
      <c r="C165" s="1311">
        <v>44694</v>
      </c>
      <c r="D165" s="1312" t="s">
        <v>226</v>
      </c>
      <c r="E165" s="1312" t="s">
        <v>231</v>
      </c>
      <c r="F165" s="357" t="s">
        <v>9605</v>
      </c>
    </row>
    <row r="166" spans="2:6">
      <c r="B166" s="1477"/>
      <c r="C166" s="1311">
        <v>44695</v>
      </c>
      <c r="D166" s="1312" t="s">
        <v>90</v>
      </c>
      <c r="E166" s="1312" t="s">
        <v>91</v>
      </c>
      <c r="F166" s="375" t="s">
        <v>9606</v>
      </c>
    </row>
    <row r="167" spans="2:6">
      <c r="B167" s="1477"/>
      <c r="C167" s="1478">
        <v>44697</v>
      </c>
      <c r="D167" s="1474" t="s">
        <v>132</v>
      </c>
      <c r="E167" s="1474" t="s">
        <v>94</v>
      </c>
      <c r="F167" s="365" t="s">
        <v>9607</v>
      </c>
    </row>
    <row r="168" spans="2:6" ht="66">
      <c r="B168" s="1477"/>
      <c r="C168" s="1478"/>
      <c r="D168" s="1474"/>
      <c r="E168" s="1474"/>
      <c r="F168" s="368" t="s">
        <v>9608</v>
      </c>
    </row>
    <row r="169" spans="2:6" ht="33">
      <c r="B169" s="1477"/>
      <c r="C169" s="1478">
        <v>44697</v>
      </c>
      <c r="D169" s="1474" t="s">
        <v>143</v>
      </c>
      <c r="E169" s="565" t="s">
        <v>657</v>
      </c>
      <c r="F169" s="368" t="s">
        <v>9609</v>
      </c>
    </row>
    <row r="170" spans="2:6" ht="33">
      <c r="B170" s="1477"/>
      <c r="C170" s="1479"/>
      <c r="D170" s="1480"/>
      <c r="E170" s="1312" t="s">
        <v>649</v>
      </c>
      <c r="F170" s="357" t="s">
        <v>9610</v>
      </c>
    </row>
    <row r="171" spans="2:6" ht="408.75" customHeight="1">
      <c r="B171" s="1477"/>
      <c r="C171" s="1311">
        <v>44701</v>
      </c>
      <c r="D171" s="1312" t="s">
        <v>132</v>
      </c>
      <c r="E171" s="1312" t="s">
        <v>94</v>
      </c>
      <c r="F171" s="582" t="s">
        <v>9611</v>
      </c>
    </row>
    <row r="172" spans="2:6">
      <c r="B172" s="1477"/>
      <c r="C172" s="1479">
        <v>44701</v>
      </c>
      <c r="D172" s="1480" t="s">
        <v>143</v>
      </c>
      <c r="E172" s="565" t="s">
        <v>657</v>
      </c>
      <c r="F172" s="368" t="s">
        <v>9612</v>
      </c>
    </row>
    <row r="173" spans="2:6">
      <c r="B173" s="1477"/>
      <c r="C173" s="1481"/>
      <c r="D173" s="1485"/>
      <c r="E173" s="1312" t="s">
        <v>5456</v>
      </c>
      <c r="F173" s="36" t="s">
        <v>9613</v>
      </c>
    </row>
    <row r="174" spans="2:6">
      <c r="B174" s="1477"/>
      <c r="C174" s="1482"/>
      <c r="D174" s="1487"/>
      <c r="E174" s="565" t="s">
        <v>5087</v>
      </c>
      <c r="F174" s="365" t="s">
        <v>9614</v>
      </c>
    </row>
    <row r="175" spans="2:6" ht="99">
      <c r="B175" s="1477"/>
      <c r="C175" s="1311">
        <v>44704</v>
      </c>
      <c r="D175" s="1312" t="s">
        <v>623</v>
      </c>
      <c r="E175" s="1312" t="s">
        <v>657</v>
      </c>
      <c r="F175" s="357" t="s">
        <v>9615</v>
      </c>
    </row>
    <row r="176" spans="2:6" ht="132">
      <c r="B176" s="1477"/>
      <c r="C176" s="1497">
        <v>44704</v>
      </c>
      <c r="D176" s="1474" t="s">
        <v>132</v>
      </c>
      <c r="E176" s="1474" t="s">
        <v>94</v>
      </c>
      <c r="F176" s="616" t="s">
        <v>9616</v>
      </c>
    </row>
    <row r="177" spans="2:9" ht="67.5" customHeight="1">
      <c r="B177" s="1477"/>
      <c r="C177" s="1497"/>
      <c r="D177" s="1474"/>
      <c r="E177" s="1474"/>
      <c r="F177" s="617" t="s">
        <v>9617</v>
      </c>
      <c r="I177" s="6"/>
    </row>
    <row r="178" spans="2:9" ht="23.25" customHeight="1">
      <c r="B178" s="1477"/>
      <c r="C178" s="1497"/>
      <c r="D178" s="1474"/>
      <c r="E178" s="1474"/>
      <c r="F178" s="1512" t="s">
        <v>9618</v>
      </c>
    </row>
    <row r="179" spans="2:9">
      <c r="B179" s="1477"/>
      <c r="C179" s="1497"/>
      <c r="D179" s="1474"/>
      <c r="E179" s="1474"/>
      <c r="F179" s="1512"/>
    </row>
    <row r="180" spans="2:9">
      <c r="B180" s="1477"/>
      <c r="C180" s="1497"/>
      <c r="D180" s="1474"/>
      <c r="E180" s="1474"/>
      <c r="F180" s="1512"/>
    </row>
    <row r="181" spans="2:9">
      <c r="B181" s="1477"/>
      <c r="C181" s="1497"/>
      <c r="D181" s="1474"/>
      <c r="E181" s="1474"/>
      <c r="F181" s="1512"/>
    </row>
    <row r="182" spans="2:9">
      <c r="B182" s="1477"/>
      <c r="C182" s="1497"/>
      <c r="D182" s="1474"/>
      <c r="E182" s="1474"/>
      <c r="F182" s="1512"/>
    </row>
    <row r="183" spans="2:9">
      <c r="B183" s="1477"/>
      <c r="C183" s="1497"/>
      <c r="D183" s="1474"/>
      <c r="E183" s="1474"/>
      <c r="F183" s="1512"/>
    </row>
    <row r="184" spans="2:9">
      <c r="B184" s="1477"/>
      <c r="C184" s="1497"/>
      <c r="D184" s="1474"/>
      <c r="E184" s="1474"/>
      <c r="F184" s="1512"/>
    </row>
    <row r="185" spans="2:9">
      <c r="B185" s="1477"/>
      <c r="C185" s="1497"/>
      <c r="D185" s="1474"/>
      <c r="E185" s="1474"/>
      <c r="F185" s="1512"/>
    </row>
    <row r="186" spans="2:9">
      <c r="B186" s="1477"/>
      <c r="C186" s="1497"/>
      <c r="D186" s="1474"/>
      <c r="E186" s="1474"/>
      <c r="F186" s="1512"/>
    </row>
    <row r="187" spans="2:9">
      <c r="B187" s="1477"/>
      <c r="C187" s="1497"/>
      <c r="D187" s="1474"/>
      <c r="E187" s="1474"/>
      <c r="F187" s="1512"/>
    </row>
    <row r="188" spans="2:9">
      <c r="B188" s="1477"/>
      <c r="C188" s="1497"/>
      <c r="D188" s="1474"/>
      <c r="E188" s="1474"/>
      <c r="F188" s="1512"/>
    </row>
    <row r="189" spans="2:9">
      <c r="B189" s="1477"/>
      <c r="C189" s="1497"/>
      <c r="D189" s="1474"/>
      <c r="E189" s="1474"/>
      <c r="F189" s="1512"/>
    </row>
    <row r="190" spans="2:9">
      <c r="B190" s="1477"/>
      <c r="C190" s="1497"/>
      <c r="D190" s="1474"/>
      <c r="E190" s="1474"/>
      <c r="F190" s="1512"/>
    </row>
    <row r="191" spans="2:9">
      <c r="B191" s="1477"/>
      <c r="C191" s="1497"/>
      <c r="D191" s="1474"/>
      <c r="E191" s="1474"/>
      <c r="F191" s="1512"/>
    </row>
    <row r="192" spans="2:9">
      <c r="B192" s="1477"/>
      <c r="C192" s="1497"/>
      <c r="D192" s="1474"/>
      <c r="E192" s="1474"/>
      <c r="F192" s="1512"/>
    </row>
    <row r="193" spans="2:6">
      <c r="B193" s="1477"/>
      <c r="C193" s="1497"/>
      <c r="D193" s="1474"/>
      <c r="E193" s="1474"/>
      <c r="F193" s="1512"/>
    </row>
    <row r="194" spans="2:6">
      <c r="B194" s="1477"/>
      <c r="C194" s="1497"/>
      <c r="D194" s="1474"/>
      <c r="E194" s="1474"/>
      <c r="F194" s="1512"/>
    </row>
    <row r="195" spans="2:6">
      <c r="B195" s="1477"/>
      <c r="C195" s="1497"/>
      <c r="D195" s="1474"/>
      <c r="E195" s="1474"/>
      <c r="F195" s="1512"/>
    </row>
    <row r="196" spans="2:6">
      <c r="B196" s="1477"/>
      <c r="C196" s="1497"/>
      <c r="D196" s="1474"/>
      <c r="E196" s="1474"/>
      <c r="F196" s="1512"/>
    </row>
    <row r="197" spans="2:6">
      <c r="B197" s="1477"/>
      <c r="C197" s="1497"/>
      <c r="D197" s="1474"/>
      <c r="E197" s="1474"/>
      <c r="F197" s="1512"/>
    </row>
    <row r="198" spans="2:6">
      <c r="B198" s="1477"/>
      <c r="C198" s="1497"/>
      <c r="D198" s="1474"/>
      <c r="E198" s="1474"/>
      <c r="F198" s="1512"/>
    </row>
    <row r="199" spans="2:6">
      <c r="B199" s="1477"/>
      <c r="C199" s="1497"/>
      <c r="D199" s="1474"/>
      <c r="E199" s="1474"/>
      <c r="F199" s="1512"/>
    </row>
    <row r="200" spans="2:6">
      <c r="B200" s="1477"/>
      <c r="C200" s="1497"/>
      <c r="D200" s="1474"/>
      <c r="E200" s="1474"/>
      <c r="F200" s="1512"/>
    </row>
    <row r="201" spans="2:6">
      <c r="B201" s="1477"/>
      <c r="C201" s="1497"/>
      <c r="D201" s="1474"/>
      <c r="E201" s="1474"/>
      <c r="F201" s="1512"/>
    </row>
    <row r="202" spans="2:6">
      <c r="B202" s="1477"/>
      <c r="C202" s="1497"/>
      <c r="D202" s="1474"/>
      <c r="E202" s="1474"/>
      <c r="F202" s="1512"/>
    </row>
    <row r="203" spans="2:6">
      <c r="B203" s="1477"/>
      <c r="C203" s="1497"/>
      <c r="D203" s="1474"/>
      <c r="E203" s="1474"/>
      <c r="F203" s="1512"/>
    </row>
    <row r="204" spans="2:6">
      <c r="B204" s="1477"/>
      <c r="C204" s="1497"/>
      <c r="D204" s="1474"/>
      <c r="E204" s="1474"/>
      <c r="F204" s="1512"/>
    </row>
    <row r="205" spans="2:6">
      <c r="B205" s="1477"/>
      <c r="C205" s="1497"/>
      <c r="D205" s="1474"/>
      <c r="E205" s="1474"/>
      <c r="F205" s="1512"/>
    </row>
    <row r="206" spans="2:6">
      <c r="B206" s="1477"/>
      <c r="C206" s="1497"/>
      <c r="D206" s="1474"/>
      <c r="E206" s="1474"/>
      <c r="F206" s="1512"/>
    </row>
    <row r="207" spans="2:6">
      <c r="B207" s="1477"/>
      <c r="C207" s="1497"/>
      <c r="D207" s="1474"/>
      <c r="E207" s="1474"/>
      <c r="F207" s="1512"/>
    </row>
    <row r="208" spans="2:6">
      <c r="B208" s="1477"/>
      <c r="C208" s="1497"/>
      <c r="D208" s="1474"/>
      <c r="E208" s="1474"/>
      <c r="F208" s="1512"/>
    </row>
    <row r="209" spans="2:6">
      <c r="B209" s="1477"/>
      <c r="C209" s="1497"/>
      <c r="D209" s="1474"/>
      <c r="E209" s="1474"/>
      <c r="F209" s="1512"/>
    </row>
    <row r="210" spans="2:6">
      <c r="B210" s="1477"/>
      <c r="C210" s="1497"/>
      <c r="D210" s="1474"/>
      <c r="E210" s="1474"/>
      <c r="F210" s="1512"/>
    </row>
    <row r="211" spans="2:6">
      <c r="B211" s="1477"/>
      <c r="C211" s="1497"/>
      <c r="D211" s="1474"/>
      <c r="E211" s="1474"/>
      <c r="F211" s="1512"/>
    </row>
    <row r="212" spans="2:6">
      <c r="B212" s="1477"/>
      <c r="C212" s="1497"/>
      <c r="D212" s="1474"/>
      <c r="E212" s="1474"/>
      <c r="F212" s="1512"/>
    </row>
    <row r="213" spans="2:6">
      <c r="B213" s="1477"/>
      <c r="C213" s="1497"/>
      <c r="D213" s="1474"/>
      <c r="E213" s="1474"/>
      <c r="F213" s="1512"/>
    </row>
    <row r="214" spans="2:6">
      <c r="B214" s="1477"/>
      <c r="C214" s="1497"/>
      <c r="D214" s="1474"/>
      <c r="E214" s="1474"/>
      <c r="F214" s="1512"/>
    </row>
    <row r="215" spans="2:6">
      <c r="B215" s="1477"/>
      <c r="C215" s="1497"/>
      <c r="D215" s="1474"/>
      <c r="E215" s="1474"/>
      <c r="F215" s="1512"/>
    </row>
    <row r="216" spans="2:6">
      <c r="B216" s="1477"/>
      <c r="C216" s="1497"/>
      <c r="D216" s="1474"/>
      <c r="E216" s="1474"/>
      <c r="F216" s="1512"/>
    </row>
    <row r="217" spans="2:6">
      <c r="B217" s="1477"/>
      <c r="C217" s="1497"/>
      <c r="D217" s="1474"/>
      <c r="E217" s="1474"/>
      <c r="F217" s="1512"/>
    </row>
    <row r="218" spans="2:6">
      <c r="B218" s="1477"/>
      <c r="C218" s="1497"/>
      <c r="D218" s="1474"/>
      <c r="E218" s="1474"/>
      <c r="F218" s="1512"/>
    </row>
    <row r="219" spans="2:6">
      <c r="B219" s="1477"/>
      <c r="C219" s="1497"/>
      <c r="D219" s="1474"/>
      <c r="E219" s="1474"/>
      <c r="F219" s="1512"/>
    </row>
    <row r="220" spans="2:6">
      <c r="B220" s="1477"/>
      <c r="C220" s="1497"/>
      <c r="D220" s="1474"/>
      <c r="E220" s="1474"/>
      <c r="F220" s="1512"/>
    </row>
    <row r="221" spans="2:6">
      <c r="B221" s="1477"/>
      <c r="C221" s="1497"/>
      <c r="D221" s="1474"/>
      <c r="E221" s="1474"/>
      <c r="F221" s="1512"/>
    </row>
    <row r="222" spans="2:6">
      <c r="B222" s="1477"/>
      <c r="C222" s="1497"/>
      <c r="D222" s="1474"/>
      <c r="E222" s="1474"/>
      <c r="F222" s="1512"/>
    </row>
    <row r="223" spans="2:6">
      <c r="B223" s="1477"/>
      <c r="C223" s="1497"/>
      <c r="D223" s="1474"/>
      <c r="E223" s="1474"/>
      <c r="F223" s="1512" t="s">
        <v>9619</v>
      </c>
    </row>
    <row r="224" spans="2:6">
      <c r="B224" s="1477"/>
      <c r="C224" s="1497"/>
      <c r="D224" s="1474"/>
      <c r="E224" s="1474"/>
      <c r="F224" s="1512"/>
    </row>
    <row r="225" spans="2:6">
      <c r="B225" s="1477"/>
      <c r="C225" s="1497"/>
      <c r="D225" s="1474"/>
      <c r="E225" s="1474"/>
      <c r="F225" s="1512"/>
    </row>
    <row r="226" spans="2:6">
      <c r="B226" s="1477"/>
      <c r="C226" s="1497"/>
      <c r="D226" s="1474"/>
      <c r="E226" s="1474"/>
      <c r="F226" s="1512"/>
    </row>
    <row r="227" spans="2:6">
      <c r="B227" s="1477"/>
      <c r="C227" s="1497"/>
      <c r="D227" s="1474"/>
      <c r="E227" s="1474"/>
      <c r="F227" s="1512"/>
    </row>
    <row r="228" spans="2:6">
      <c r="B228" s="1477"/>
      <c r="C228" s="1497"/>
      <c r="D228" s="1474"/>
      <c r="E228" s="1474"/>
      <c r="F228" s="1512"/>
    </row>
    <row r="229" spans="2:6">
      <c r="B229" s="1477"/>
      <c r="C229" s="1497"/>
      <c r="D229" s="1474"/>
      <c r="E229" s="1474"/>
      <c r="F229" s="1512"/>
    </row>
    <row r="230" spans="2:6">
      <c r="B230" s="1477"/>
      <c r="C230" s="1497"/>
      <c r="D230" s="1474"/>
      <c r="E230" s="1474"/>
      <c r="F230" s="1512"/>
    </row>
    <row r="231" spans="2:6">
      <c r="B231" s="1477"/>
      <c r="C231" s="1497"/>
      <c r="D231" s="1474"/>
      <c r="E231" s="1474"/>
      <c r="F231" s="1512"/>
    </row>
    <row r="232" spans="2:6">
      <c r="B232" s="1477"/>
      <c r="C232" s="1497"/>
      <c r="D232" s="1474"/>
      <c r="E232" s="1474"/>
      <c r="F232" s="1512"/>
    </row>
    <row r="233" spans="2:6">
      <c r="B233" s="1477"/>
      <c r="C233" s="1497"/>
      <c r="D233" s="1474"/>
      <c r="E233" s="1474"/>
      <c r="F233" s="1512"/>
    </row>
    <row r="234" spans="2:6">
      <c r="B234" s="1477"/>
      <c r="C234" s="1497"/>
      <c r="D234" s="1474"/>
      <c r="E234" s="1474"/>
      <c r="F234" s="1512"/>
    </row>
    <row r="235" spans="2:6">
      <c r="B235" s="1477"/>
      <c r="C235" s="1497"/>
      <c r="D235" s="1474"/>
      <c r="E235" s="1474"/>
      <c r="F235" s="1512"/>
    </row>
    <row r="236" spans="2:6">
      <c r="B236" s="1477"/>
      <c r="C236" s="1497"/>
      <c r="D236" s="1474"/>
      <c r="E236" s="1474"/>
      <c r="F236" s="1512"/>
    </row>
    <row r="237" spans="2:6">
      <c r="B237" s="1477"/>
      <c r="C237" s="1497"/>
      <c r="D237" s="1474"/>
      <c r="E237" s="1474"/>
      <c r="F237" s="1512"/>
    </row>
    <row r="238" spans="2:6">
      <c r="B238" s="1477"/>
      <c r="C238" s="1497"/>
      <c r="D238" s="1474"/>
      <c r="E238" s="1474"/>
      <c r="F238" s="1512"/>
    </row>
    <row r="239" spans="2:6">
      <c r="B239" s="1477"/>
      <c r="C239" s="1497"/>
      <c r="D239" s="1474"/>
      <c r="E239" s="1474"/>
      <c r="F239" s="1512"/>
    </row>
    <row r="240" spans="2:6">
      <c r="B240" s="1477"/>
      <c r="C240" s="1497"/>
      <c r="D240" s="1474"/>
      <c r="E240" s="1474"/>
      <c r="F240" s="1512"/>
    </row>
    <row r="241" spans="2:6">
      <c r="B241" s="1477"/>
      <c r="C241" s="1497"/>
      <c r="D241" s="1474"/>
      <c r="E241" s="1474"/>
      <c r="F241" s="1512"/>
    </row>
    <row r="242" spans="2:6">
      <c r="B242" s="1477"/>
      <c r="C242" s="1497"/>
      <c r="D242" s="1474"/>
      <c r="E242" s="1474"/>
      <c r="F242" s="1512"/>
    </row>
    <row r="243" spans="2:6">
      <c r="B243" s="1477"/>
      <c r="C243" s="1497"/>
      <c r="D243" s="1474"/>
      <c r="E243" s="1474"/>
      <c r="F243" s="1512"/>
    </row>
    <row r="244" spans="2:6">
      <c r="B244" s="1477"/>
      <c r="C244" s="1497"/>
      <c r="D244" s="1474"/>
      <c r="E244" s="1474"/>
      <c r="F244" s="1512"/>
    </row>
    <row r="245" spans="2:6">
      <c r="B245" s="1477"/>
      <c r="C245" s="1497"/>
      <c r="D245" s="1474"/>
      <c r="E245" s="1474"/>
      <c r="F245" s="1512"/>
    </row>
    <row r="246" spans="2:6">
      <c r="B246" s="1477"/>
      <c r="C246" s="1497"/>
      <c r="D246" s="1474"/>
      <c r="E246" s="1474"/>
      <c r="F246" s="1512"/>
    </row>
    <row r="247" spans="2:6">
      <c r="B247" s="1477"/>
      <c r="C247" s="1497"/>
      <c r="D247" s="1474"/>
      <c r="E247" s="1474"/>
      <c r="F247" s="1512"/>
    </row>
    <row r="248" spans="2:6">
      <c r="B248" s="1477"/>
      <c r="C248" s="1497"/>
      <c r="D248" s="1474"/>
      <c r="E248" s="1474"/>
      <c r="F248" s="1512"/>
    </row>
    <row r="249" spans="2:6">
      <c r="B249" s="1477"/>
      <c r="C249" s="1497"/>
      <c r="D249" s="1474"/>
      <c r="E249" s="1474"/>
      <c r="F249" s="1512"/>
    </row>
    <row r="250" spans="2:6">
      <c r="B250" s="1477"/>
      <c r="C250" s="1497"/>
      <c r="D250" s="1474"/>
      <c r="E250" s="1474"/>
      <c r="F250" s="1512"/>
    </row>
    <row r="251" spans="2:6">
      <c r="B251" s="1477"/>
      <c r="C251" s="1497"/>
      <c r="D251" s="1474"/>
      <c r="E251" s="1474"/>
      <c r="F251" s="1512"/>
    </row>
    <row r="252" spans="2:6">
      <c r="B252" s="1477"/>
      <c r="C252" s="1497"/>
      <c r="D252" s="1474"/>
      <c r="E252" s="1474"/>
      <c r="F252" s="1512"/>
    </row>
    <row r="253" spans="2:6">
      <c r="B253" s="1477"/>
      <c r="C253" s="1497"/>
      <c r="D253" s="1474"/>
      <c r="E253" s="1474"/>
      <c r="F253" s="1512"/>
    </row>
    <row r="254" spans="2:6">
      <c r="B254" s="1477"/>
      <c r="C254" s="1497"/>
      <c r="D254" s="1474"/>
      <c r="E254" s="1474"/>
      <c r="F254" s="1512"/>
    </row>
    <row r="255" spans="2:6">
      <c r="B255" s="1477"/>
      <c r="C255" s="1497"/>
      <c r="D255" s="1474"/>
      <c r="E255" s="1474"/>
      <c r="F255" s="1512"/>
    </row>
    <row r="256" spans="2:6">
      <c r="B256" s="1477"/>
      <c r="C256" s="1497"/>
      <c r="D256" s="1474"/>
      <c r="E256" s="1474"/>
      <c r="F256" s="1512"/>
    </row>
    <row r="257" spans="2:6">
      <c r="B257" s="1477"/>
      <c r="C257" s="1497"/>
      <c r="D257" s="1474"/>
      <c r="E257" s="1474"/>
      <c r="F257" s="1512"/>
    </row>
    <row r="258" spans="2:6">
      <c r="B258" s="1477"/>
      <c r="C258" s="1497"/>
      <c r="D258" s="1474"/>
      <c r="E258" s="1474"/>
      <c r="F258" s="1512"/>
    </row>
    <row r="259" spans="2:6">
      <c r="B259" s="1477"/>
      <c r="C259" s="1497"/>
      <c r="D259" s="1474"/>
      <c r="E259" s="1474"/>
      <c r="F259" s="1512"/>
    </row>
    <row r="260" spans="2:6">
      <c r="B260" s="1477"/>
      <c r="C260" s="1497"/>
      <c r="D260" s="1474"/>
      <c r="E260" s="1474"/>
      <c r="F260" s="1512"/>
    </row>
    <row r="261" spans="2:6">
      <c r="B261" s="1477"/>
      <c r="C261" s="1497"/>
      <c r="D261" s="1474"/>
      <c r="E261" s="1474"/>
      <c r="F261" s="1512"/>
    </row>
    <row r="262" spans="2:6">
      <c r="B262" s="1477"/>
      <c r="C262" s="1497"/>
      <c r="D262" s="1474"/>
      <c r="E262" s="1474"/>
      <c r="F262" s="1512"/>
    </row>
    <row r="263" spans="2:6">
      <c r="B263" s="1477"/>
      <c r="C263" s="1497"/>
      <c r="D263" s="1474"/>
      <c r="E263" s="1474"/>
      <c r="F263" s="1512"/>
    </row>
    <row r="264" spans="2:6">
      <c r="B264" s="1477"/>
      <c r="C264" s="1497"/>
      <c r="D264" s="1474"/>
      <c r="E264" s="1474"/>
      <c r="F264" s="1512"/>
    </row>
    <row r="265" spans="2:6">
      <c r="B265" s="1477"/>
      <c r="C265" s="1497"/>
      <c r="D265" s="1474"/>
      <c r="E265" s="1474"/>
      <c r="F265" s="1512"/>
    </row>
    <row r="266" spans="2:6">
      <c r="B266" s="1477"/>
      <c r="C266" s="1497"/>
      <c r="D266" s="1474"/>
      <c r="E266" s="1474"/>
      <c r="F266" s="1512"/>
    </row>
    <row r="267" spans="2:6">
      <c r="B267" s="1477"/>
      <c r="C267" s="1497"/>
      <c r="D267" s="1474"/>
      <c r="E267" s="1474"/>
      <c r="F267" s="1512"/>
    </row>
    <row r="268" spans="2:6" ht="24" customHeight="1">
      <c r="B268" s="1477"/>
      <c r="C268" s="1497"/>
      <c r="D268" s="1474"/>
      <c r="E268" s="1474"/>
      <c r="F268" s="1512"/>
    </row>
    <row r="269" spans="2:6" ht="33.75" customHeight="1">
      <c r="B269" s="1477"/>
      <c r="C269" s="1498"/>
      <c r="D269" s="1474"/>
      <c r="E269" s="1474"/>
      <c r="F269" s="618" t="s">
        <v>9620</v>
      </c>
    </row>
    <row r="270" spans="2:6" ht="33">
      <c r="B270" s="1477"/>
      <c r="C270" s="1322">
        <v>44704</v>
      </c>
      <c r="D270" s="1312" t="s">
        <v>473</v>
      </c>
      <c r="E270" s="1312" t="s">
        <v>936</v>
      </c>
      <c r="F270" s="618" t="s">
        <v>9621</v>
      </c>
    </row>
    <row r="271" spans="2:6">
      <c r="B271" s="1477"/>
      <c r="C271" s="1478">
        <v>44704</v>
      </c>
      <c r="D271" s="1474" t="s">
        <v>223</v>
      </c>
      <c r="E271" s="1474" t="s">
        <v>5087</v>
      </c>
      <c r="F271" s="365" t="s">
        <v>9622</v>
      </c>
    </row>
    <row r="272" spans="2:6">
      <c r="B272" s="1477"/>
      <c r="C272" s="1479"/>
      <c r="D272" s="1480"/>
      <c r="E272" s="1480"/>
      <c r="F272" s="375" t="s">
        <v>9623</v>
      </c>
    </row>
    <row r="273" spans="1:9" ht="182.45" customHeight="1">
      <c r="B273" s="1477"/>
      <c r="C273" s="1495">
        <v>44705</v>
      </c>
      <c r="D273" s="1493" t="s">
        <v>9558</v>
      </c>
      <c r="E273" s="1493" t="s">
        <v>9559</v>
      </c>
      <c r="F273" s="381" t="s">
        <v>9624</v>
      </c>
    </row>
    <row r="274" spans="1:9">
      <c r="B274" s="1477"/>
      <c r="C274" s="1495"/>
      <c r="D274" s="1493"/>
      <c r="E274" s="1493"/>
      <c r="F274" s="381" t="s">
        <v>9625</v>
      </c>
    </row>
    <row r="275" spans="1:9">
      <c r="B275" s="1477"/>
      <c r="C275" s="1496"/>
      <c r="D275" s="1494"/>
      <c r="E275" s="1494"/>
      <c r="F275" s="380" t="s">
        <v>9626</v>
      </c>
    </row>
    <row r="276" spans="1:9" ht="14.45" customHeight="1">
      <c r="B276" s="1474" t="s">
        <v>57</v>
      </c>
      <c r="C276" s="1310">
        <v>44706</v>
      </c>
      <c r="D276" s="565" t="s">
        <v>277</v>
      </c>
      <c r="E276" s="565" t="s">
        <v>278</v>
      </c>
      <c r="F276" s="365" t="s">
        <v>9627</v>
      </c>
    </row>
    <row r="277" spans="1:9" ht="14.45" customHeight="1">
      <c r="B277" s="1474"/>
      <c r="C277" s="1310">
        <v>44706</v>
      </c>
      <c r="D277" s="565" t="s">
        <v>223</v>
      </c>
      <c r="E277" s="565" t="s">
        <v>5087</v>
      </c>
      <c r="F277" s="151" t="s">
        <v>9628</v>
      </c>
    </row>
    <row r="278" spans="1:9">
      <c r="A278" s="6"/>
      <c r="B278" s="1474"/>
      <c r="C278" s="621">
        <v>44706</v>
      </c>
      <c r="D278" s="106" t="s">
        <v>143</v>
      </c>
      <c r="E278" s="106" t="s">
        <v>649</v>
      </c>
      <c r="F278" s="14" t="s">
        <v>9629</v>
      </c>
      <c r="G278" s="6"/>
      <c r="H278" s="6"/>
      <c r="I278" s="6"/>
    </row>
    <row r="279" spans="1:9" ht="14.45" customHeight="1">
      <c r="B279" s="1474"/>
      <c r="C279" s="576">
        <v>44706</v>
      </c>
      <c r="D279" s="577" t="s">
        <v>461</v>
      </c>
      <c r="E279" s="577" t="s">
        <v>508</v>
      </c>
      <c r="F279" s="574" t="s">
        <v>654</v>
      </c>
    </row>
    <row r="280" spans="1:9" ht="69" customHeight="1">
      <c r="B280" s="1474"/>
      <c r="C280" s="1310">
        <v>44706</v>
      </c>
      <c r="D280" s="565" t="s">
        <v>132</v>
      </c>
      <c r="E280" s="565" t="s">
        <v>94</v>
      </c>
      <c r="F280" s="368" t="s">
        <v>9630</v>
      </c>
    </row>
    <row r="281" spans="1:9" ht="33">
      <c r="B281" s="1474"/>
      <c r="C281" s="1310">
        <v>44706</v>
      </c>
      <c r="D281" s="565" t="s">
        <v>277</v>
      </c>
      <c r="E281" s="565" t="s">
        <v>278</v>
      </c>
      <c r="F281" s="368" t="s">
        <v>9631</v>
      </c>
    </row>
    <row r="282" spans="1:9" ht="82.5">
      <c r="B282" s="1474"/>
      <c r="C282" s="1478">
        <v>44707</v>
      </c>
      <c r="D282" s="1474" t="s">
        <v>9558</v>
      </c>
      <c r="E282" s="1474" t="s">
        <v>9559</v>
      </c>
      <c r="F282" s="368" t="s">
        <v>9632</v>
      </c>
    </row>
    <row r="283" spans="1:9" ht="49.5">
      <c r="B283" s="1474"/>
      <c r="C283" s="1478"/>
      <c r="D283" s="1474"/>
      <c r="E283" s="1474"/>
      <c r="F283" s="368" t="s">
        <v>9633</v>
      </c>
    </row>
    <row r="284" spans="1:9" ht="33">
      <c r="B284" s="1474"/>
      <c r="C284" s="1478"/>
      <c r="D284" s="1474"/>
      <c r="E284" s="1474"/>
      <c r="F284" s="368" t="s">
        <v>9634</v>
      </c>
    </row>
    <row r="285" spans="1:9" ht="104.25" customHeight="1">
      <c r="B285" s="1474"/>
      <c r="C285" s="1310">
        <v>44707</v>
      </c>
      <c r="D285" s="565" t="s">
        <v>9558</v>
      </c>
      <c r="E285" s="565" t="s">
        <v>9559</v>
      </c>
      <c r="F285" s="365" t="s">
        <v>9635</v>
      </c>
    </row>
    <row r="286" spans="1:9">
      <c r="B286" s="1474"/>
      <c r="C286" s="1310">
        <v>44707</v>
      </c>
      <c r="D286" s="565" t="s">
        <v>226</v>
      </c>
      <c r="E286" s="565" t="s">
        <v>6524</v>
      </c>
      <c r="F286" s="365" t="s">
        <v>9636</v>
      </c>
    </row>
    <row r="287" spans="1:9" ht="147" customHeight="1">
      <c r="B287" s="1480"/>
      <c r="C287" s="1311">
        <v>44707</v>
      </c>
      <c r="D287" s="1312" t="s">
        <v>143</v>
      </c>
      <c r="E287" s="1312" t="s">
        <v>5456</v>
      </c>
      <c r="F287" s="375" t="s">
        <v>9637</v>
      </c>
    </row>
    <row r="288" spans="1:9" ht="45.75" customHeight="1">
      <c r="B288" s="1483" t="s">
        <v>9638</v>
      </c>
      <c r="C288" s="1310">
        <v>44708</v>
      </c>
      <c r="D288" s="565" t="s">
        <v>605</v>
      </c>
      <c r="E288" s="565" t="s">
        <v>3237</v>
      </c>
      <c r="F288" s="368" t="s">
        <v>9639</v>
      </c>
    </row>
    <row r="289" spans="2:6" ht="29.1" customHeight="1">
      <c r="B289" s="1484"/>
      <c r="C289" s="1310">
        <v>44708</v>
      </c>
      <c r="D289" s="565" t="s">
        <v>277</v>
      </c>
      <c r="E289" s="565" t="s">
        <v>278</v>
      </c>
      <c r="F289" s="368" t="s">
        <v>9640</v>
      </c>
    </row>
    <row r="290" spans="2:6" ht="52.5" customHeight="1">
      <c r="B290" s="1484"/>
      <c r="C290" s="1310">
        <v>44708</v>
      </c>
      <c r="D290" s="565" t="s">
        <v>605</v>
      </c>
      <c r="E290" s="565" t="s">
        <v>3237</v>
      </c>
      <c r="F290" s="368" t="s">
        <v>9641</v>
      </c>
    </row>
    <row r="291" spans="2:6" ht="14.45" customHeight="1">
      <c r="B291" s="1484"/>
      <c r="C291" s="1478">
        <v>44708</v>
      </c>
      <c r="D291" s="1474" t="s">
        <v>473</v>
      </c>
      <c r="E291" s="1474" t="s">
        <v>227</v>
      </c>
      <c r="F291" s="365" t="s">
        <v>9642</v>
      </c>
    </row>
    <row r="292" spans="2:6" ht="14.45" customHeight="1">
      <c r="B292" s="1484"/>
      <c r="C292" s="1474"/>
      <c r="D292" s="1474"/>
      <c r="E292" s="1474"/>
      <c r="F292" s="365" t="s">
        <v>9643</v>
      </c>
    </row>
    <row r="293" spans="2:6" ht="14.45" customHeight="1">
      <c r="B293" s="1484"/>
      <c r="C293" s="1474"/>
      <c r="D293" s="1474"/>
      <c r="E293" s="1474"/>
      <c r="F293" s="365" t="s">
        <v>9644</v>
      </c>
    </row>
    <row r="294" spans="2:6" ht="14.45" customHeight="1">
      <c r="B294" s="1484"/>
      <c r="C294" s="1310">
        <v>44712</v>
      </c>
      <c r="D294" s="565" t="s">
        <v>143</v>
      </c>
      <c r="E294" s="565" t="s">
        <v>3484</v>
      </c>
      <c r="F294" s="365" t="s">
        <v>9645</v>
      </c>
    </row>
    <row r="295" spans="2:6" ht="321" customHeight="1">
      <c r="B295" s="1484"/>
      <c r="C295" s="1310">
        <v>44712</v>
      </c>
      <c r="D295" s="565" t="s">
        <v>132</v>
      </c>
      <c r="E295" s="565" t="s">
        <v>94</v>
      </c>
      <c r="F295" s="368" t="s">
        <v>9646</v>
      </c>
    </row>
    <row r="296" spans="2:6" ht="46.5" customHeight="1">
      <c r="B296" s="1484"/>
      <c r="C296" s="1310">
        <v>44714</v>
      </c>
      <c r="D296" s="565" t="s">
        <v>223</v>
      </c>
      <c r="E296" s="565" t="s">
        <v>97</v>
      </c>
      <c r="F296" s="368" t="s">
        <v>9647</v>
      </c>
    </row>
    <row r="297" spans="2:6" ht="43.5" customHeight="1">
      <c r="B297" s="1484"/>
      <c r="C297" s="1478">
        <v>44716</v>
      </c>
      <c r="D297" s="1474" t="s">
        <v>9558</v>
      </c>
      <c r="E297" s="1474" t="s">
        <v>9559</v>
      </c>
      <c r="F297" s="368" t="s">
        <v>9648</v>
      </c>
    </row>
    <row r="298" spans="2:6" ht="29.1" customHeight="1">
      <c r="B298" s="1484"/>
      <c r="C298" s="1478"/>
      <c r="D298" s="1474"/>
      <c r="E298" s="1474"/>
      <c r="F298" s="368" t="s">
        <v>9649</v>
      </c>
    </row>
    <row r="299" spans="2:6" ht="29.1" customHeight="1">
      <c r="B299" s="1484"/>
      <c r="C299" s="1478"/>
      <c r="D299" s="1474"/>
      <c r="E299" s="1474"/>
      <c r="F299" s="368" t="s">
        <v>9650</v>
      </c>
    </row>
    <row r="300" spans="2:6" ht="14.45" customHeight="1">
      <c r="B300" s="1484"/>
      <c r="C300" s="1310">
        <v>44718</v>
      </c>
      <c r="D300" s="565" t="s">
        <v>277</v>
      </c>
      <c r="E300" s="565" t="s">
        <v>278</v>
      </c>
      <c r="F300" s="365" t="s">
        <v>9651</v>
      </c>
    </row>
    <row r="301" spans="2:6" ht="14.45" customHeight="1">
      <c r="B301" s="1484"/>
      <c r="C301" s="1310">
        <v>44718</v>
      </c>
      <c r="D301" s="565" t="s">
        <v>623</v>
      </c>
      <c r="E301" s="565" t="s">
        <v>129</v>
      </c>
      <c r="F301" s="365" t="s">
        <v>9652</v>
      </c>
    </row>
    <row r="302" spans="2:6" ht="29.1" customHeight="1">
      <c r="B302" s="1484"/>
      <c r="C302" s="1310">
        <v>44720</v>
      </c>
      <c r="D302" s="565" t="s">
        <v>9558</v>
      </c>
      <c r="E302" s="565" t="s">
        <v>9559</v>
      </c>
      <c r="F302" s="368" t="s">
        <v>9653</v>
      </c>
    </row>
    <row r="303" spans="2:6" ht="43.5" customHeight="1">
      <c r="B303" s="1484"/>
      <c r="C303" s="1310">
        <v>44721</v>
      </c>
      <c r="D303" s="565" t="s">
        <v>223</v>
      </c>
      <c r="E303" s="565" t="s">
        <v>97</v>
      </c>
      <c r="F303" s="368" t="s">
        <v>9654</v>
      </c>
    </row>
    <row r="304" spans="2:6" ht="14.45" customHeight="1">
      <c r="B304" s="1484"/>
      <c r="C304" s="1310">
        <v>44722</v>
      </c>
      <c r="D304" s="565" t="s">
        <v>143</v>
      </c>
      <c r="E304" s="565" t="s">
        <v>3484</v>
      </c>
      <c r="F304" s="365" t="s">
        <v>9655</v>
      </c>
    </row>
    <row r="305" spans="2:6" ht="174.95" customHeight="1">
      <c r="B305" s="1484"/>
      <c r="C305" s="1310">
        <v>44722</v>
      </c>
      <c r="D305" s="565" t="s">
        <v>5453</v>
      </c>
      <c r="E305" s="565" t="s">
        <v>247</v>
      </c>
      <c r="F305" s="639" t="s">
        <v>9656</v>
      </c>
    </row>
    <row r="306" spans="2:6" ht="57.95" customHeight="1">
      <c r="B306" s="1484"/>
      <c r="C306" s="1310">
        <v>44722</v>
      </c>
      <c r="D306" s="565" t="s">
        <v>9558</v>
      </c>
      <c r="E306" s="565" t="s">
        <v>9559</v>
      </c>
      <c r="F306" s="368" t="s">
        <v>9657</v>
      </c>
    </row>
    <row r="307" spans="2:6" ht="43.5" customHeight="1">
      <c r="B307" s="1484"/>
      <c r="C307" s="1310">
        <v>44722</v>
      </c>
      <c r="D307" s="565" t="s">
        <v>605</v>
      </c>
      <c r="E307" s="565" t="s">
        <v>3237</v>
      </c>
      <c r="F307" s="368" t="s">
        <v>9658</v>
      </c>
    </row>
    <row r="308" spans="2:6" ht="49.5">
      <c r="B308" s="1484"/>
      <c r="C308" s="1310">
        <v>44725</v>
      </c>
      <c r="D308" s="565" t="s">
        <v>143</v>
      </c>
      <c r="E308" s="565" t="s">
        <v>649</v>
      </c>
      <c r="F308" s="368" t="s">
        <v>9659</v>
      </c>
    </row>
    <row r="309" spans="2:6" ht="22.5" customHeight="1">
      <c r="B309" s="1484"/>
      <c r="C309" s="1478">
        <v>44725</v>
      </c>
      <c r="D309" s="1474" t="s">
        <v>9660</v>
      </c>
      <c r="E309" s="1474" t="s">
        <v>466</v>
      </c>
      <c r="F309" s="365" t="s">
        <v>9661</v>
      </c>
    </row>
    <row r="310" spans="2:6" ht="22.5" customHeight="1">
      <c r="B310" s="1484"/>
      <c r="C310" s="1478"/>
      <c r="D310" s="1474"/>
      <c r="E310" s="1474"/>
      <c r="F310" s="368" t="s">
        <v>9662</v>
      </c>
    </row>
    <row r="311" spans="2:6" ht="66">
      <c r="B311" s="1484"/>
      <c r="C311" s="1310">
        <v>44725</v>
      </c>
      <c r="D311" s="565" t="s">
        <v>5112</v>
      </c>
      <c r="E311" s="376" t="s">
        <v>9663</v>
      </c>
      <c r="F311" s="368" t="s">
        <v>9664</v>
      </c>
    </row>
    <row r="312" spans="2:6" ht="313.5">
      <c r="B312" s="1484"/>
      <c r="C312" s="1310">
        <v>44727</v>
      </c>
      <c r="D312" s="565" t="s">
        <v>132</v>
      </c>
      <c r="E312" s="565" t="s">
        <v>94</v>
      </c>
      <c r="F312" s="368" t="s">
        <v>9665</v>
      </c>
    </row>
    <row r="313" spans="2:6" ht="33">
      <c r="B313" s="1484"/>
      <c r="C313" s="1310">
        <v>44727</v>
      </c>
      <c r="D313" s="565" t="s">
        <v>605</v>
      </c>
      <c r="E313" s="565" t="s">
        <v>175</v>
      </c>
      <c r="F313" s="368" t="s">
        <v>9666</v>
      </c>
    </row>
    <row r="314" spans="2:6" ht="82.5">
      <c r="B314" s="1484"/>
      <c r="C314" s="1310">
        <v>44727</v>
      </c>
      <c r="D314" s="565" t="s">
        <v>9558</v>
      </c>
      <c r="E314" s="565" t="s">
        <v>9559</v>
      </c>
      <c r="F314" s="368" t="s">
        <v>9667</v>
      </c>
    </row>
    <row r="315" spans="2:6" ht="69.95" customHeight="1">
      <c r="B315" s="1484"/>
      <c r="C315" s="1310">
        <v>44727</v>
      </c>
      <c r="D315" s="565" t="s">
        <v>9558</v>
      </c>
      <c r="E315" s="565" t="s">
        <v>9559</v>
      </c>
      <c r="F315" s="365" t="s">
        <v>9668</v>
      </c>
    </row>
    <row r="316" spans="2:6" ht="82.5">
      <c r="B316" s="1484"/>
      <c r="C316" s="1310">
        <v>44727</v>
      </c>
      <c r="D316" s="565" t="s">
        <v>9558</v>
      </c>
      <c r="E316" s="565" t="s">
        <v>9559</v>
      </c>
      <c r="F316" s="368" t="s">
        <v>9669</v>
      </c>
    </row>
    <row r="317" spans="2:6" ht="82.5">
      <c r="B317" s="1484"/>
      <c r="C317" s="1310">
        <v>44727</v>
      </c>
      <c r="D317" s="565" t="s">
        <v>9558</v>
      </c>
      <c r="E317" s="565" t="s">
        <v>9559</v>
      </c>
      <c r="F317" s="368" t="s">
        <v>9670</v>
      </c>
    </row>
    <row r="318" spans="2:6" ht="22.5" customHeight="1">
      <c r="B318" s="1484"/>
      <c r="C318" s="1310">
        <v>44727</v>
      </c>
      <c r="D318" s="565" t="s">
        <v>143</v>
      </c>
      <c r="E318" s="565" t="s">
        <v>158</v>
      </c>
      <c r="F318" s="368" t="s">
        <v>9671</v>
      </c>
    </row>
    <row r="319" spans="2:6" ht="99">
      <c r="B319" s="1484"/>
      <c r="C319" s="1310">
        <v>44728</v>
      </c>
      <c r="D319" s="565" t="s">
        <v>605</v>
      </c>
      <c r="E319" s="565" t="s">
        <v>175</v>
      </c>
      <c r="F319" s="368" t="s">
        <v>9672</v>
      </c>
    </row>
    <row r="320" spans="2:6" ht="14.45" customHeight="1">
      <c r="B320" s="1484"/>
      <c r="C320" s="1479">
        <v>44728</v>
      </c>
      <c r="D320" s="1480" t="s">
        <v>143</v>
      </c>
      <c r="E320" s="565" t="s">
        <v>9503</v>
      </c>
      <c r="F320" s="365" t="s">
        <v>9673</v>
      </c>
    </row>
    <row r="321" spans="2:6" ht="14.45" customHeight="1">
      <c r="B321" s="1484"/>
      <c r="C321" s="1481"/>
      <c r="D321" s="1485"/>
      <c r="E321" s="565" t="s">
        <v>657</v>
      </c>
      <c r="F321" s="365" t="s">
        <v>9674</v>
      </c>
    </row>
    <row r="322" spans="2:6" ht="14.45" customHeight="1">
      <c r="B322" s="1484"/>
      <c r="C322" s="1482"/>
      <c r="D322" s="1487"/>
      <c r="E322" s="565" t="s">
        <v>466</v>
      </c>
      <c r="F322" s="365" t="s">
        <v>9675</v>
      </c>
    </row>
    <row r="323" spans="2:6" ht="60.75" customHeight="1">
      <c r="B323" s="1510" t="s">
        <v>217</v>
      </c>
      <c r="C323" s="759">
        <v>44730</v>
      </c>
      <c r="D323" s="1334" t="s">
        <v>223</v>
      </c>
      <c r="E323" s="1334" t="s">
        <v>97</v>
      </c>
      <c r="F323" s="760" t="s">
        <v>9676</v>
      </c>
    </row>
    <row r="324" spans="2:6" ht="33">
      <c r="B324" s="1511"/>
      <c r="C324" s="580">
        <v>44732</v>
      </c>
      <c r="D324" s="10" t="s">
        <v>605</v>
      </c>
      <c r="E324" s="10" t="s">
        <v>175</v>
      </c>
      <c r="F324" s="761" t="s">
        <v>9677</v>
      </c>
    </row>
    <row r="325" spans="2:6" ht="70.5" customHeight="1">
      <c r="B325" s="1511"/>
      <c r="C325" s="762">
        <v>44732</v>
      </c>
      <c r="D325" s="27" t="s">
        <v>5112</v>
      </c>
      <c r="E325" s="27" t="s">
        <v>5107</v>
      </c>
      <c r="F325" s="763" t="s">
        <v>9678</v>
      </c>
    </row>
    <row r="326" spans="2:6" ht="33.75" customHeight="1">
      <c r="B326" s="1511"/>
      <c r="C326" s="1323">
        <v>44732</v>
      </c>
      <c r="D326" s="1312" t="s">
        <v>623</v>
      </c>
      <c r="E326" s="1312" t="s">
        <v>657</v>
      </c>
      <c r="F326" s="357" t="s">
        <v>9679</v>
      </c>
    </row>
    <row r="327" spans="2:6" ht="148.5">
      <c r="B327" s="1511"/>
      <c r="C327" s="770">
        <v>44732</v>
      </c>
      <c r="D327" s="1326" t="s">
        <v>223</v>
      </c>
      <c r="E327" s="1326" t="s">
        <v>97</v>
      </c>
      <c r="F327" s="357" t="s">
        <v>9680</v>
      </c>
    </row>
    <row r="328" spans="2:6" ht="33">
      <c r="B328" s="1474" t="s">
        <v>240</v>
      </c>
      <c r="C328" s="621">
        <v>44733</v>
      </c>
      <c r="D328" s="1309" t="s">
        <v>9558</v>
      </c>
      <c r="E328" s="565" t="s">
        <v>9559</v>
      </c>
      <c r="F328" s="368" t="s">
        <v>9681</v>
      </c>
    </row>
    <row r="329" spans="2:6" ht="66">
      <c r="B329" s="1474"/>
      <c r="C329" s="621">
        <v>44736</v>
      </c>
      <c r="D329" s="1475" t="s">
        <v>223</v>
      </c>
      <c r="E329" s="1474" t="s">
        <v>97</v>
      </c>
      <c r="F329" s="368" t="s">
        <v>9682</v>
      </c>
    </row>
    <row r="330" spans="2:6" ht="49.5">
      <c r="B330" s="1474"/>
      <c r="C330" s="621">
        <v>44740</v>
      </c>
      <c r="D330" s="1475"/>
      <c r="E330" s="1474"/>
      <c r="F330" s="368" t="s">
        <v>9683</v>
      </c>
    </row>
    <row r="331" spans="2:6" ht="66">
      <c r="B331" s="1474"/>
      <c r="C331" s="1486">
        <v>44740</v>
      </c>
      <c r="D331" s="1475" t="s">
        <v>132</v>
      </c>
      <c r="E331" s="1474" t="s">
        <v>94</v>
      </c>
      <c r="F331" s="368" t="s">
        <v>9684</v>
      </c>
    </row>
    <row r="332" spans="2:6" ht="264">
      <c r="B332" s="1474"/>
      <c r="C332" s="1474"/>
      <c r="D332" s="1475"/>
      <c r="E332" s="1474"/>
      <c r="F332" s="368" t="s">
        <v>9685</v>
      </c>
    </row>
    <row r="333" spans="2:6" ht="33">
      <c r="B333" s="1474"/>
      <c r="C333" s="621">
        <v>44740</v>
      </c>
      <c r="D333" s="1328" t="s">
        <v>143</v>
      </c>
      <c r="E333" s="106" t="s">
        <v>158</v>
      </c>
      <c r="F333" s="368" t="s">
        <v>9686</v>
      </c>
    </row>
    <row r="334" spans="2:6" ht="130.5" customHeight="1">
      <c r="B334" s="1474"/>
      <c r="C334" s="1473">
        <v>44740</v>
      </c>
      <c r="D334" s="1513" t="s">
        <v>223</v>
      </c>
      <c r="E334" s="1472" t="s">
        <v>97</v>
      </c>
      <c r="F334" s="368" t="s">
        <v>9687</v>
      </c>
    </row>
    <row r="335" spans="2:6" ht="82.5">
      <c r="B335" s="1474"/>
      <c r="C335" s="1473"/>
      <c r="D335" s="1513"/>
      <c r="E335" s="1472"/>
      <c r="F335" s="368" t="s">
        <v>9688</v>
      </c>
    </row>
    <row r="336" spans="2:6" ht="231">
      <c r="B336" s="1474"/>
      <c r="C336" s="1473"/>
      <c r="D336" s="1513"/>
      <c r="E336" s="1472"/>
      <c r="F336" s="368" t="s">
        <v>9689</v>
      </c>
    </row>
    <row r="337" spans="2:6" ht="33">
      <c r="B337" s="1474"/>
      <c r="C337" s="1310">
        <v>44736</v>
      </c>
      <c r="D337" s="1309" t="s">
        <v>623</v>
      </c>
      <c r="E337" s="565" t="s">
        <v>129</v>
      </c>
      <c r="F337" s="368" t="s">
        <v>9690</v>
      </c>
    </row>
    <row r="338" spans="2:6">
      <c r="B338" s="1485"/>
      <c r="C338" s="1313">
        <v>44742</v>
      </c>
      <c r="D338" s="565" t="s">
        <v>623</v>
      </c>
      <c r="E338" s="565" t="s">
        <v>227</v>
      </c>
      <c r="F338" s="365" t="s">
        <v>9691</v>
      </c>
    </row>
    <row r="339" spans="2:6" ht="288" customHeight="1">
      <c r="B339" s="1514" t="s">
        <v>9692</v>
      </c>
      <c r="C339" s="1323">
        <v>44742</v>
      </c>
      <c r="D339" s="851" t="s">
        <v>223</v>
      </c>
      <c r="E339" s="1278" t="s">
        <v>97</v>
      </c>
      <c r="F339" s="868" t="s">
        <v>9693</v>
      </c>
    </row>
    <row r="340" spans="2:6" ht="207" customHeight="1">
      <c r="B340" s="1515"/>
      <c r="C340" s="1323">
        <v>44743</v>
      </c>
      <c r="D340" s="1278" t="s">
        <v>605</v>
      </c>
      <c r="E340" s="1278" t="s">
        <v>175</v>
      </c>
      <c r="F340" s="868" t="s">
        <v>9694</v>
      </c>
    </row>
    <row r="341" spans="2:6" ht="15" customHeight="1">
      <c r="B341" s="1515"/>
      <c r="C341" s="1488">
        <v>44743</v>
      </c>
      <c r="D341" s="1474" t="s">
        <v>473</v>
      </c>
      <c r="E341" s="1474" t="s">
        <v>227</v>
      </c>
      <c r="F341" s="210" t="s">
        <v>9695</v>
      </c>
    </row>
    <row r="342" spans="2:6" ht="15" customHeight="1">
      <c r="B342" s="1515"/>
      <c r="C342" s="1488"/>
      <c r="D342" s="1474"/>
      <c r="E342" s="1474"/>
      <c r="F342" s="210" t="s">
        <v>9696</v>
      </c>
    </row>
    <row r="343" spans="2:6" ht="15" customHeight="1">
      <c r="B343" s="1515"/>
      <c r="C343" s="1488"/>
      <c r="D343" s="1474"/>
      <c r="E343" s="1474"/>
      <c r="F343" s="210" t="s">
        <v>9697</v>
      </c>
    </row>
    <row r="344" spans="2:6" ht="15" customHeight="1">
      <c r="B344" s="1515"/>
      <c r="C344" s="1488"/>
      <c r="D344" s="1474"/>
      <c r="E344" s="1474"/>
      <c r="F344" s="210" t="s">
        <v>9698</v>
      </c>
    </row>
    <row r="345" spans="2:6" ht="15" customHeight="1">
      <c r="B345" s="1515"/>
      <c r="C345" s="1488"/>
      <c r="D345" s="1474"/>
      <c r="E345" s="1474"/>
      <c r="F345" s="210" t="s">
        <v>9699</v>
      </c>
    </row>
    <row r="346" spans="2:6" ht="15" customHeight="1">
      <c r="B346" s="1515"/>
      <c r="C346" s="1488"/>
      <c r="D346" s="1474"/>
      <c r="E346" s="1474"/>
      <c r="F346" s="210" t="s">
        <v>9700</v>
      </c>
    </row>
    <row r="347" spans="2:6" ht="15" customHeight="1">
      <c r="B347" s="1515"/>
      <c r="C347" s="1488"/>
      <c r="D347" s="1474"/>
      <c r="E347" s="1474"/>
      <c r="F347" s="210" t="s">
        <v>9701</v>
      </c>
    </row>
    <row r="348" spans="2:6" ht="15" customHeight="1">
      <c r="B348" s="1515"/>
      <c r="C348" s="1488"/>
      <c r="D348" s="1474"/>
      <c r="E348" s="1474"/>
      <c r="F348" s="210" t="s">
        <v>9702</v>
      </c>
    </row>
    <row r="349" spans="2:6" ht="15" customHeight="1">
      <c r="B349" s="1515"/>
      <c r="C349" s="1503"/>
      <c r="D349" s="1480"/>
      <c r="E349" s="1480"/>
      <c r="F349" s="642" t="s">
        <v>9703</v>
      </c>
    </row>
    <row r="350" spans="2:6" ht="45" customHeight="1">
      <c r="B350" s="1515"/>
      <c r="C350" s="1316">
        <v>44743</v>
      </c>
      <c r="D350" s="565" t="s">
        <v>9558</v>
      </c>
      <c r="E350" s="565" t="s">
        <v>4156</v>
      </c>
      <c r="F350" s="368" t="s">
        <v>9704</v>
      </c>
    </row>
    <row r="351" spans="2:6" ht="45" customHeight="1">
      <c r="B351" s="1515"/>
      <c r="C351" s="1316">
        <v>44743</v>
      </c>
      <c r="D351" s="565" t="s">
        <v>278</v>
      </c>
      <c r="E351" s="565" t="s">
        <v>277</v>
      </c>
      <c r="F351" s="368" t="s">
        <v>9705</v>
      </c>
    </row>
    <row r="352" spans="2:6" ht="52.5" customHeight="1">
      <c r="B352" s="1515"/>
      <c r="C352" s="1323">
        <v>44746</v>
      </c>
      <c r="D352" s="1278" t="s">
        <v>223</v>
      </c>
      <c r="E352" s="1278" t="s">
        <v>97</v>
      </c>
      <c r="F352" s="868" t="s">
        <v>9706</v>
      </c>
    </row>
    <row r="353" spans="2:7" ht="45" customHeight="1">
      <c r="B353" s="1515"/>
      <c r="C353" s="1488">
        <v>44747</v>
      </c>
      <c r="D353" s="1474" t="s">
        <v>132</v>
      </c>
      <c r="E353" s="565" t="s">
        <v>94</v>
      </c>
      <c r="F353" s="368" t="s">
        <v>9707</v>
      </c>
    </row>
    <row r="354" spans="2:7" ht="14.45" customHeight="1">
      <c r="B354" s="1515"/>
      <c r="C354" s="1503"/>
      <c r="D354" s="1480"/>
      <c r="E354" s="1312" t="s">
        <v>94</v>
      </c>
      <c r="F354" s="375" t="s">
        <v>9708</v>
      </c>
    </row>
    <row r="355" spans="2:7" ht="82.9" customHeight="1">
      <c r="B355" s="1515"/>
      <c r="C355" s="1323">
        <v>44748</v>
      </c>
      <c r="D355" s="1312" t="s">
        <v>605</v>
      </c>
      <c r="E355" s="1312" t="s">
        <v>175</v>
      </c>
      <c r="F355" s="869" t="s">
        <v>9709</v>
      </c>
    </row>
    <row r="356" spans="2:7" ht="15" customHeight="1">
      <c r="B356" s="1515"/>
      <c r="C356" s="1323">
        <v>44748</v>
      </c>
      <c r="D356" s="1312" t="s">
        <v>132</v>
      </c>
      <c r="E356" s="1312" t="s">
        <v>94</v>
      </c>
      <c r="F356" s="375" t="s">
        <v>9710</v>
      </c>
    </row>
    <row r="357" spans="2:7" ht="31.15" customHeight="1">
      <c r="B357" s="1515"/>
      <c r="C357" s="865">
        <v>44748</v>
      </c>
      <c r="D357" s="1319" t="s">
        <v>9558</v>
      </c>
      <c r="E357" s="1319" t="s">
        <v>9711</v>
      </c>
      <c r="F357" s="358" t="s">
        <v>9712</v>
      </c>
    </row>
    <row r="358" spans="2:7" ht="75.599999999999994" customHeight="1">
      <c r="B358" s="1515"/>
      <c r="C358" s="1323">
        <v>44748</v>
      </c>
      <c r="D358" s="1312" t="s">
        <v>132</v>
      </c>
      <c r="E358" s="1312" t="s">
        <v>94</v>
      </c>
      <c r="F358" s="357" t="s">
        <v>748</v>
      </c>
    </row>
    <row r="359" spans="2:7" ht="120" customHeight="1">
      <c r="B359" s="1515"/>
      <c r="C359" s="1323">
        <v>44749</v>
      </c>
      <c r="D359" s="1312" t="s">
        <v>132</v>
      </c>
      <c r="E359" s="1312" t="s">
        <v>94</v>
      </c>
      <c r="F359" s="357" t="s">
        <v>9713</v>
      </c>
    </row>
    <row r="360" spans="2:7" ht="15" customHeight="1">
      <c r="B360" s="1515"/>
      <c r="C360" s="1323">
        <v>44750</v>
      </c>
      <c r="D360" s="1312" t="s">
        <v>473</v>
      </c>
      <c r="E360" s="1312" t="s">
        <v>227</v>
      </c>
      <c r="F360" s="375" t="s">
        <v>9714</v>
      </c>
    </row>
    <row r="361" spans="2:7" ht="30" customHeight="1">
      <c r="B361" s="1515"/>
      <c r="C361" s="865">
        <v>44750</v>
      </c>
      <c r="D361" s="1319" t="s">
        <v>9558</v>
      </c>
      <c r="E361" s="1319" t="s">
        <v>4156</v>
      </c>
      <c r="F361" s="358" t="s">
        <v>9715</v>
      </c>
    </row>
    <row r="362" spans="2:7" ht="15" customHeight="1">
      <c r="B362" s="1515"/>
      <c r="C362" s="1323">
        <v>44754</v>
      </c>
      <c r="D362" s="1312" t="s">
        <v>605</v>
      </c>
      <c r="E362" s="1312" t="s">
        <v>175</v>
      </c>
      <c r="F362" s="375" t="s">
        <v>9716</v>
      </c>
    </row>
    <row r="363" spans="2:7" ht="69" customHeight="1">
      <c r="B363" s="1515"/>
      <c r="C363" s="1323">
        <v>44756</v>
      </c>
      <c r="D363" s="1278" t="s">
        <v>223</v>
      </c>
      <c r="E363" s="1278" t="s">
        <v>97</v>
      </c>
      <c r="F363" s="868" t="s">
        <v>9717</v>
      </c>
    </row>
    <row r="364" spans="2:7" ht="15" customHeight="1">
      <c r="B364" s="1516"/>
      <c r="C364" s="1310">
        <v>44757</v>
      </c>
      <c r="D364" s="565" t="s">
        <v>143</v>
      </c>
      <c r="E364" s="565" t="s">
        <v>158</v>
      </c>
      <c r="F364" s="365" t="s">
        <v>9718</v>
      </c>
      <c r="G364" s="354" t="s">
        <v>756</v>
      </c>
    </row>
    <row r="365" spans="2:7" ht="49.5">
      <c r="B365" s="1516"/>
      <c r="C365" s="1310">
        <v>44763</v>
      </c>
      <c r="D365" s="565" t="s">
        <v>132</v>
      </c>
      <c r="E365" s="565" t="s">
        <v>94</v>
      </c>
      <c r="F365" s="368" t="s">
        <v>9719</v>
      </c>
      <c r="G365" s="354" t="s">
        <v>756</v>
      </c>
    </row>
    <row r="366" spans="2:7" ht="15" customHeight="1">
      <c r="B366" s="1474" t="s">
        <v>9720</v>
      </c>
      <c r="C366" s="1324">
        <v>44771</v>
      </c>
      <c r="D366" s="1315" t="s">
        <v>5112</v>
      </c>
      <c r="E366" s="1315" t="s">
        <v>320</v>
      </c>
      <c r="F366" s="930" t="s">
        <v>9721</v>
      </c>
    </row>
    <row r="367" spans="2:7" ht="66">
      <c r="B367" s="1474"/>
      <c r="C367" s="1316">
        <v>44774</v>
      </c>
      <c r="D367" s="565" t="s">
        <v>132</v>
      </c>
      <c r="E367" s="565" t="s">
        <v>94</v>
      </c>
      <c r="F367" s="368" t="s">
        <v>9722</v>
      </c>
    </row>
    <row r="368" spans="2:7" ht="114.75" customHeight="1">
      <c r="B368" s="1474"/>
      <c r="C368" s="1316">
        <v>44777</v>
      </c>
      <c r="D368" s="565" t="s">
        <v>5112</v>
      </c>
      <c r="E368" s="565" t="s">
        <v>320</v>
      </c>
      <c r="F368" s="368" t="s">
        <v>9723</v>
      </c>
      <c r="G368" s="354" t="s">
        <v>756</v>
      </c>
    </row>
    <row r="369" spans="2:10" ht="33">
      <c r="B369" s="1474"/>
      <c r="C369" s="1323">
        <v>44781</v>
      </c>
      <c r="D369" s="1312" t="s">
        <v>143</v>
      </c>
      <c r="E369" s="1312" t="s">
        <v>5456</v>
      </c>
      <c r="F369" s="892" t="s">
        <v>9724</v>
      </c>
    </row>
    <row r="370" spans="2:10" ht="82.5">
      <c r="B370" s="1474"/>
      <c r="C370" s="1323">
        <v>44789</v>
      </c>
      <c r="D370" s="1312" t="s">
        <v>473</v>
      </c>
      <c r="E370" s="1312" t="s">
        <v>227</v>
      </c>
      <c r="F370" s="892" t="s">
        <v>9725</v>
      </c>
      <c r="G370" s="354" t="s">
        <v>756</v>
      </c>
    </row>
    <row r="371" spans="2:10" ht="50.25" customHeight="1">
      <c r="B371" s="1474"/>
      <c r="C371" s="1323">
        <v>44789</v>
      </c>
      <c r="D371" s="1312" t="s">
        <v>5112</v>
      </c>
      <c r="E371" s="1312" t="s">
        <v>320</v>
      </c>
      <c r="F371" s="357" t="s">
        <v>9726</v>
      </c>
      <c r="G371" s="354" t="s">
        <v>756</v>
      </c>
    </row>
    <row r="372" spans="2:10" ht="30" customHeight="1">
      <c r="B372" s="1509"/>
      <c r="C372" s="1478">
        <v>44790</v>
      </c>
      <c r="D372" s="1475" t="s">
        <v>5453</v>
      </c>
      <c r="E372" s="1474" t="s">
        <v>3554</v>
      </c>
      <c r="F372" s="368" t="s">
        <v>9727</v>
      </c>
    </row>
    <row r="373" spans="2:10" ht="15" customHeight="1">
      <c r="B373" s="1509"/>
      <c r="C373" s="1478"/>
      <c r="D373" s="1475"/>
      <c r="E373" s="1474"/>
      <c r="F373" s="368" t="s">
        <v>7459</v>
      </c>
      <c r="G373" s="1507" t="s">
        <v>756</v>
      </c>
    </row>
    <row r="374" spans="2:10" ht="15" customHeight="1">
      <c r="B374" s="1509"/>
      <c r="C374" s="1478"/>
      <c r="D374" s="1475"/>
      <c r="E374" s="1474"/>
      <c r="F374" s="368" t="s">
        <v>7462</v>
      </c>
      <c r="G374" s="1507"/>
    </row>
    <row r="375" spans="2:10" ht="15" customHeight="1">
      <c r="B375" s="1509"/>
      <c r="C375" s="1478"/>
      <c r="D375" s="1475"/>
      <c r="E375" s="1474"/>
      <c r="F375" s="368" t="s">
        <v>7465</v>
      </c>
      <c r="G375" s="1507"/>
    </row>
    <row r="376" spans="2:10" ht="15" customHeight="1">
      <c r="B376" s="1509"/>
      <c r="C376" s="1478"/>
      <c r="D376" s="1475"/>
      <c r="E376" s="1474"/>
      <c r="F376" s="368" t="s">
        <v>7468</v>
      </c>
      <c r="G376" s="1507"/>
    </row>
    <row r="377" spans="2:10" ht="15" customHeight="1">
      <c r="B377" s="1509"/>
      <c r="C377" s="1478"/>
      <c r="D377" s="1475"/>
      <c r="E377" s="1474"/>
      <c r="F377" s="368" t="s">
        <v>7471</v>
      </c>
      <c r="G377" s="1507"/>
    </row>
    <row r="378" spans="2:10" ht="15" customHeight="1">
      <c r="B378" s="1509"/>
      <c r="C378" s="1478"/>
      <c r="D378" s="1475"/>
      <c r="E378" s="1474"/>
      <c r="F378" s="368" t="s">
        <v>7474</v>
      </c>
      <c r="G378" s="1507"/>
    </row>
    <row r="379" spans="2:10" ht="15" customHeight="1">
      <c r="B379" s="1509"/>
      <c r="C379" s="1478"/>
      <c r="D379" s="1475"/>
      <c r="E379" s="1474"/>
      <c r="F379" s="368" t="s">
        <v>7477</v>
      </c>
      <c r="G379" s="1507"/>
    </row>
    <row r="380" spans="2:10" ht="15" customHeight="1">
      <c r="B380" s="1509"/>
      <c r="C380" s="1478"/>
      <c r="D380" s="1475"/>
      <c r="E380" s="1474"/>
      <c r="F380" s="368" t="s">
        <v>7480</v>
      </c>
      <c r="G380" s="1507"/>
    </row>
    <row r="381" spans="2:10" ht="15" customHeight="1">
      <c r="B381" s="1509"/>
      <c r="C381" s="1478"/>
      <c r="D381" s="1475"/>
      <c r="E381" s="1474"/>
      <c r="F381" s="368" t="s">
        <v>7483</v>
      </c>
      <c r="G381" s="1507"/>
    </row>
    <row r="382" spans="2:10" ht="15" customHeight="1">
      <c r="B382" s="1509"/>
      <c r="C382" s="1478"/>
      <c r="D382" s="1475"/>
      <c r="E382" s="1474"/>
      <c r="F382" s="368" t="s">
        <v>7486</v>
      </c>
      <c r="G382" s="1507"/>
    </row>
    <row r="383" spans="2:10" ht="15" customHeight="1">
      <c r="B383" s="1509"/>
      <c r="C383" s="1478"/>
      <c r="D383" s="1475"/>
      <c r="E383" s="1474"/>
      <c r="F383" s="368" t="s">
        <v>7489</v>
      </c>
      <c r="G383" s="1507"/>
      <c r="J383" s="354" t="s">
        <v>9728</v>
      </c>
    </row>
    <row r="384" spans="2:10" ht="15" customHeight="1">
      <c r="B384" s="1509"/>
      <c r="C384" s="1478"/>
      <c r="D384" s="1475"/>
      <c r="E384" s="565"/>
      <c r="F384" s="368" t="s">
        <v>9729</v>
      </c>
    </row>
    <row r="385" spans="2:7" ht="15" customHeight="1">
      <c r="B385" s="1509"/>
      <c r="C385" s="1478"/>
      <c r="D385" s="1475"/>
      <c r="E385" s="683" t="s">
        <v>9730</v>
      </c>
      <c r="F385" s="683" t="s">
        <v>900</v>
      </c>
    </row>
    <row r="386" spans="2:7" ht="15" customHeight="1">
      <c r="B386" s="1509"/>
      <c r="C386" s="1478"/>
      <c r="D386" s="1475"/>
      <c r="E386" s="683" t="s">
        <v>9731</v>
      </c>
      <c r="F386" s="683" t="s">
        <v>9732</v>
      </c>
      <c r="G386" s="1507" t="s">
        <v>756</v>
      </c>
    </row>
    <row r="387" spans="2:7" ht="15" customHeight="1">
      <c r="B387" s="1509"/>
      <c r="C387" s="1478"/>
      <c r="D387" s="1475"/>
      <c r="E387" s="683" t="s">
        <v>9733</v>
      </c>
      <c r="F387" s="683" t="s">
        <v>9734</v>
      </c>
      <c r="G387" s="1507"/>
    </row>
    <row r="388" spans="2:7" ht="15" customHeight="1">
      <c r="B388" s="1509"/>
      <c r="C388" s="1478"/>
      <c r="D388" s="1475"/>
      <c r="E388" s="683" t="s">
        <v>9735</v>
      </c>
      <c r="F388" s="683" t="s">
        <v>9736</v>
      </c>
      <c r="G388" s="1507"/>
    </row>
    <row r="389" spans="2:7" ht="15" customHeight="1">
      <c r="B389" s="1509"/>
      <c r="C389" s="1478"/>
      <c r="D389" s="1475"/>
      <c r="E389" s="683" t="s">
        <v>9737</v>
      </c>
      <c r="F389" s="683" t="s">
        <v>9738</v>
      </c>
      <c r="G389" s="1507"/>
    </row>
    <row r="390" spans="2:7" ht="15" customHeight="1">
      <c r="B390" s="1509"/>
      <c r="C390" s="1478"/>
      <c r="D390" s="1475"/>
      <c r="E390" s="683" t="s">
        <v>9739</v>
      </c>
      <c r="F390" s="683" t="s">
        <v>9740</v>
      </c>
      <c r="G390" s="1507"/>
    </row>
    <row r="391" spans="2:7" ht="15" customHeight="1">
      <c r="B391" s="1509"/>
      <c r="C391" s="1478"/>
      <c r="D391" s="1475"/>
      <c r="E391" s="683" t="s">
        <v>9741</v>
      </c>
      <c r="F391" s="683" t="s">
        <v>9742</v>
      </c>
      <c r="G391" s="1507"/>
    </row>
    <row r="392" spans="2:7" ht="15" customHeight="1">
      <c r="B392" s="1509"/>
      <c r="C392" s="1478"/>
      <c r="D392" s="1475"/>
      <c r="E392" s="683" t="s">
        <v>9743</v>
      </c>
      <c r="F392" s="683" t="s">
        <v>9744</v>
      </c>
      <c r="G392" s="1507"/>
    </row>
    <row r="393" spans="2:7" ht="15" customHeight="1">
      <c r="B393" s="1509"/>
      <c r="C393" s="1478"/>
      <c r="D393" s="1475"/>
      <c r="E393" s="683" t="s">
        <v>9745</v>
      </c>
      <c r="F393" s="683" t="s">
        <v>9746</v>
      </c>
      <c r="G393" s="1507"/>
    </row>
    <row r="394" spans="2:7" ht="15" customHeight="1">
      <c r="B394" s="1509"/>
      <c r="C394" s="1478"/>
      <c r="D394" s="1475"/>
      <c r="E394" s="683" t="s">
        <v>9747</v>
      </c>
      <c r="F394" s="683" t="s">
        <v>9748</v>
      </c>
      <c r="G394" s="1507"/>
    </row>
    <row r="395" spans="2:7" ht="15" customHeight="1">
      <c r="B395" s="1509"/>
      <c r="C395" s="1478"/>
      <c r="D395" s="1475"/>
      <c r="E395" s="683" t="s">
        <v>9749</v>
      </c>
      <c r="F395" s="683" t="s">
        <v>9750</v>
      </c>
      <c r="G395" s="1507"/>
    </row>
    <row r="396" spans="2:7" ht="15" customHeight="1">
      <c r="B396" s="1509"/>
      <c r="C396" s="1478"/>
      <c r="D396" s="1475"/>
      <c r="E396" s="683" t="s">
        <v>9751</v>
      </c>
      <c r="F396" s="683" t="s">
        <v>9752</v>
      </c>
      <c r="G396" s="1507"/>
    </row>
    <row r="397" spans="2:7" ht="15" customHeight="1">
      <c r="B397" s="1509"/>
      <c r="C397" s="1478"/>
      <c r="D397" s="1475"/>
      <c r="E397" s="683" t="s">
        <v>9753</v>
      </c>
      <c r="F397" s="683" t="s">
        <v>9754</v>
      </c>
      <c r="G397" s="1507"/>
    </row>
    <row r="398" spans="2:7" ht="15" customHeight="1">
      <c r="B398" s="1509"/>
      <c r="C398" s="1478"/>
      <c r="D398" s="1475"/>
      <c r="E398" s="683" t="s">
        <v>9755</v>
      </c>
      <c r="F398" s="683" t="s">
        <v>9756</v>
      </c>
      <c r="G398" s="1507"/>
    </row>
    <row r="399" spans="2:7" ht="15" customHeight="1">
      <c r="B399" s="1509"/>
      <c r="C399" s="1478"/>
      <c r="D399" s="1475"/>
      <c r="E399" s="683" t="s">
        <v>9757</v>
      </c>
      <c r="F399" s="683" t="s">
        <v>9758</v>
      </c>
      <c r="G399" s="1507"/>
    </row>
    <row r="400" spans="2:7" ht="15" customHeight="1">
      <c r="B400" s="1509"/>
      <c r="C400" s="1478"/>
      <c r="D400" s="1475"/>
      <c r="E400" s="683" t="s">
        <v>9759</v>
      </c>
      <c r="F400" s="683" t="s">
        <v>9760</v>
      </c>
      <c r="G400" s="1507"/>
    </row>
    <row r="401" spans="2:7" ht="15" customHeight="1">
      <c r="B401" s="1509"/>
      <c r="C401" s="1478"/>
      <c r="D401" s="1475"/>
      <c r="E401" s="683" t="s">
        <v>9761</v>
      </c>
      <c r="F401" s="683" t="s">
        <v>9762</v>
      </c>
      <c r="G401" s="1507"/>
    </row>
    <row r="402" spans="2:7" ht="15" customHeight="1">
      <c r="B402" s="1509"/>
      <c r="C402" s="1478"/>
      <c r="D402" s="1475"/>
      <c r="E402" s="683" t="s">
        <v>9763</v>
      </c>
      <c r="F402" s="683" t="s">
        <v>9764</v>
      </c>
      <c r="G402" s="1507"/>
    </row>
    <row r="403" spans="2:7" ht="15" customHeight="1">
      <c r="B403" s="1509"/>
      <c r="C403" s="1478"/>
      <c r="D403" s="1475"/>
      <c r="E403" s="683" t="s">
        <v>9765</v>
      </c>
      <c r="F403" s="683" t="s">
        <v>9766</v>
      </c>
      <c r="G403" s="1507"/>
    </row>
    <row r="404" spans="2:7" ht="15" customHeight="1">
      <c r="B404" s="1509"/>
      <c r="C404" s="1478"/>
      <c r="D404" s="1475"/>
      <c r="E404" s="683" t="s">
        <v>9767</v>
      </c>
      <c r="F404" s="683" t="s">
        <v>9768</v>
      </c>
      <c r="G404" s="1507"/>
    </row>
    <row r="405" spans="2:7" ht="15" customHeight="1">
      <c r="B405" s="1509"/>
      <c r="C405" s="1478"/>
      <c r="D405" s="1475"/>
      <c r="E405" s="683" t="s">
        <v>9769</v>
      </c>
      <c r="F405" s="683" t="s">
        <v>9770</v>
      </c>
      <c r="G405" s="1507"/>
    </row>
    <row r="406" spans="2:7" ht="15" customHeight="1">
      <c r="B406" s="1509"/>
      <c r="C406" s="1478"/>
      <c r="D406" s="1475"/>
      <c r="E406" s="683" t="s">
        <v>9771</v>
      </c>
      <c r="F406" s="683" t="s">
        <v>9772</v>
      </c>
      <c r="G406" s="1507"/>
    </row>
    <row r="407" spans="2:7" ht="15" customHeight="1">
      <c r="B407" s="1509"/>
      <c r="C407" s="1478"/>
      <c r="D407" s="1475"/>
      <c r="E407" s="683" t="s">
        <v>9773</v>
      </c>
      <c r="F407" s="683" t="s">
        <v>9774</v>
      </c>
      <c r="G407" s="1507"/>
    </row>
    <row r="408" spans="2:7" ht="15" customHeight="1">
      <c r="B408" s="1509"/>
      <c r="C408" s="1478"/>
      <c r="D408" s="1475"/>
      <c r="E408" s="683" t="s">
        <v>9775</v>
      </c>
      <c r="F408" s="683" t="s">
        <v>9776</v>
      </c>
      <c r="G408" s="1507"/>
    </row>
    <row r="409" spans="2:7" ht="15" customHeight="1">
      <c r="B409" s="1509"/>
      <c r="C409" s="1478"/>
      <c r="D409" s="1475"/>
      <c r="E409" s="683" t="s">
        <v>9777</v>
      </c>
      <c r="F409" s="683" t="s">
        <v>9778</v>
      </c>
      <c r="G409" s="1507"/>
    </row>
    <row r="410" spans="2:7" ht="15" customHeight="1">
      <c r="B410" s="1509"/>
      <c r="C410" s="1478"/>
      <c r="D410" s="1508"/>
      <c r="E410" s="866" t="s">
        <v>9779</v>
      </c>
      <c r="F410" s="866" t="s">
        <v>9780</v>
      </c>
      <c r="G410" s="1507"/>
    </row>
    <row r="411" spans="2:7" ht="75" customHeight="1">
      <c r="B411" s="1474"/>
      <c r="C411" s="1324">
        <v>44791</v>
      </c>
      <c r="D411" s="565" t="s">
        <v>132</v>
      </c>
      <c r="E411" s="565" t="s">
        <v>94</v>
      </c>
      <c r="F411" s="368" t="s">
        <v>9781</v>
      </c>
      <c r="G411" s="354" t="s">
        <v>9782</v>
      </c>
    </row>
    <row r="412" spans="2:7" ht="15" customHeight="1">
      <c r="B412" s="1474"/>
      <c r="C412" s="929">
        <v>44792</v>
      </c>
      <c r="D412" s="730" t="s">
        <v>461</v>
      </c>
      <c r="E412" s="1296" t="s">
        <v>94</v>
      </c>
      <c r="F412" s="730" t="s">
        <v>773</v>
      </c>
    </row>
    <row r="413" spans="2:7">
      <c r="B413" s="1480"/>
      <c r="C413" s="944">
        <v>44792</v>
      </c>
      <c r="D413" s="945" t="s">
        <v>461</v>
      </c>
      <c r="E413" s="946" t="s">
        <v>252</v>
      </c>
      <c r="F413" s="946" t="s">
        <v>776</v>
      </c>
    </row>
    <row r="414" spans="2:7">
      <c r="B414" s="375" t="s">
        <v>9783</v>
      </c>
      <c r="C414" s="1248">
        <v>44792</v>
      </c>
      <c r="D414" s="1249" t="s">
        <v>90</v>
      </c>
      <c r="E414" s="1250" t="s">
        <v>9784</v>
      </c>
      <c r="F414" s="1251" t="s">
        <v>9785</v>
      </c>
    </row>
    <row r="415" spans="2:7" ht="66">
      <c r="B415" s="1501" t="s">
        <v>9786</v>
      </c>
      <c r="C415" s="1320">
        <v>44797</v>
      </c>
      <c r="D415" s="1318" t="s">
        <v>5112</v>
      </c>
      <c r="E415" s="1318" t="s">
        <v>320</v>
      </c>
      <c r="F415" s="356" t="s">
        <v>9787</v>
      </c>
    </row>
    <row r="416" spans="2:7">
      <c r="B416" s="1493"/>
      <c r="C416" s="1320">
        <v>44796</v>
      </c>
      <c r="D416" s="1318"/>
      <c r="E416" s="1318"/>
      <c r="F416" s="381" t="s">
        <v>9788</v>
      </c>
    </row>
    <row r="417" spans="2:6" ht="49.5">
      <c r="B417" s="1493"/>
      <c r="C417" s="1320">
        <v>44798</v>
      </c>
      <c r="D417" s="1318" t="s">
        <v>605</v>
      </c>
      <c r="E417" s="1318" t="s">
        <v>175</v>
      </c>
      <c r="F417" s="356" t="s">
        <v>9789</v>
      </c>
    </row>
    <row r="418" spans="2:6" ht="247.5">
      <c r="B418" s="1493"/>
      <c r="C418" s="1320">
        <v>44799</v>
      </c>
      <c r="D418" s="1318" t="s">
        <v>226</v>
      </c>
      <c r="E418" s="1318" t="s">
        <v>9790</v>
      </c>
      <c r="F418" s="356" t="s">
        <v>9791</v>
      </c>
    </row>
    <row r="419" spans="2:6">
      <c r="B419" s="1493"/>
      <c r="C419" s="1320">
        <v>44802</v>
      </c>
      <c r="D419" s="1318" t="s">
        <v>277</v>
      </c>
      <c r="E419" s="1318" t="s">
        <v>278</v>
      </c>
      <c r="F419" s="381" t="s">
        <v>9792</v>
      </c>
    </row>
    <row r="420" spans="2:6" ht="87" customHeight="1">
      <c r="B420" s="1493"/>
      <c r="C420" s="1320">
        <v>44802</v>
      </c>
      <c r="D420" s="1318" t="s">
        <v>5112</v>
      </c>
      <c r="E420" s="1318" t="s">
        <v>320</v>
      </c>
      <c r="F420" s="356" t="s">
        <v>9793</v>
      </c>
    </row>
    <row r="421" spans="2:6" ht="64.5" customHeight="1">
      <c r="B421" s="1493"/>
      <c r="C421" s="1320">
        <v>44802</v>
      </c>
      <c r="D421" s="1318" t="s">
        <v>5112</v>
      </c>
      <c r="E421" s="1318" t="s">
        <v>320</v>
      </c>
      <c r="F421" s="356" t="s">
        <v>9794</v>
      </c>
    </row>
    <row r="422" spans="2:6" ht="63.75" customHeight="1">
      <c r="B422" s="1493"/>
      <c r="C422" s="1320">
        <v>44802</v>
      </c>
      <c r="D422" s="1318" t="s">
        <v>5112</v>
      </c>
      <c r="E422" s="1318" t="s">
        <v>320</v>
      </c>
      <c r="F422" s="356" t="s">
        <v>9795</v>
      </c>
    </row>
    <row r="423" spans="2:6">
      <c r="B423" s="1493"/>
      <c r="C423" s="1495">
        <v>44802</v>
      </c>
      <c r="D423" s="1493" t="s">
        <v>6</v>
      </c>
      <c r="E423" s="1493" t="s">
        <v>94</v>
      </c>
      <c r="F423" s="1252" t="s">
        <v>5860</v>
      </c>
    </row>
    <row r="424" spans="2:6">
      <c r="B424" s="1493"/>
      <c r="C424" s="1495"/>
      <c r="D424" s="1493"/>
      <c r="E424" s="1493"/>
      <c r="F424" s="1252" t="s">
        <v>5863</v>
      </c>
    </row>
    <row r="425" spans="2:6">
      <c r="B425" s="1493"/>
      <c r="C425" s="1495"/>
      <c r="D425" s="1493"/>
      <c r="E425" s="1493"/>
      <c r="F425" s="1253" t="s">
        <v>7645</v>
      </c>
    </row>
    <row r="426" spans="2:6">
      <c r="B426" s="1493"/>
      <c r="C426" s="1495"/>
      <c r="D426" s="1493"/>
      <c r="E426" s="1493"/>
      <c r="F426" s="1253" t="s">
        <v>7649</v>
      </c>
    </row>
    <row r="427" spans="2:6">
      <c r="B427" s="1493"/>
      <c r="C427" s="1495"/>
      <c r="D427" s="1493"/>
      <c r="E427" s="1493"/>
      <c r="F427" s="1253" t="s">
        <v>7652</v>
      </c>
    </row>
    <row r="428" spans="2:6">
      <c r="B428" s="1493"/>
      <c r="C428" s="1495"/>
      <c r="D428" s="1493"/>
      <c r="E428" s="1493"/>
      <c r="F428" s="1253" t="s">
        <v>7655</v>
      </c>
    </row>
    <row r="429" spans="2:6">
      <c r="B429" s="1493"/>
      <c r="C429" s="1495"/>
      <c r="D429" s="1493"/>
      <c r="E429" s="1493"/>
      <c r="F429" s="1253" t="s">
        <v>7658</v>
      </c>
    </row>
    <row r="430" spans="2:6">
      <c r="B430" s="1493"/>
      <c r="C430" s="1495"/>
      <c r="D430" s="1493"/>
      <c r="E430" s="1493"/>
      <c r="F430" s="1253" t="s">
        <v>7748</v>
      </c>
    </row>
    <row r="431" spans="2:6">
      <c r="B431" s="1493"/>
      <c r="C431" s="1495"/>
      <c r="D431" s="1493"/>
      <c r="E431" s="1493"/>
      <c r="F431" s="1253" t="s">
        <v>7752</v>
      </c>
    </row>
    <row r="432" spans="2:6">
      <c r="B432" s="1493"/>
      <c r="C432" s="1495"/>
      <c r="D432" s="1493"/>
      <c r="E432" s="1493"/>
      <c r="F432" s="1253" t="s">
        <v>7764</v>
      </c>
    </row>
    <row r="433" spans="2:6">
      <c r="B433" s="1493"/>
      <c r="C433" s="1495"/>
      <c r="D433" s="1493"/>
      <c r="E433" s="1493"/>
      <c r="F433" s="1253" t="s">
        <v>7767</v>
      </c>
    </row>
    <row r="434" spans="2:6">
      <c r="B434" s="1493"/>
      <c r="C434" s="1495"/>
      <c r="D434" s="1493"/>
      <c r="E434" s="1493"/>
      <c r="F434" s="1253" t="s">
        <v>7770</v>
      </c>
    </row>
    <row r="435" spans="2:6">
      <c r="B435" s="1493"/>
      <c r="C435" s="1495"/>
      <c r="D435" s="1493"/>
      <c r="E435" s="1493"/>
      <c r="F435" s="1253" t="s">
        <v>7773</v>
      </c>
    </row>
    <row r="436" spans="2:6">
      <c r="B436" s="1493"/>
      <c r="C436" s="1495"/>
      <c r="D436" s="1493"/>
      <c r="E436" s="1493"/>
      <c r="F436" s="1253" t="s">
        <v>7777</v>
      </c>
    </row>
    <row r="437" spans="2:6">
      <c r="B437" s="1493"/>
      <c r="C437" s="1495"/>
      <c r="D437" s="1493"/>
      <c r="E437" s="1493"/>
      <c r="F437" s="1253" t="s">
        <v>7780</v>
      </c>
    </row>
    <row r="438" spans="2:6">
      <c r="B438" s="1493"/>
      <c r="C438" s="1495"/>
      <c r="D438" s="1493"/>
      <c r="E438" s="1493"/>
      <c r="F438" s="1253" t="s">
        <v>7784</v>
      </c>
    </row>
    <row r="439" spans="2:6">
      <c r="B439" s="1493"/>
      <c r="C439" s="1495"/>
      <c r="D439" s="1493"/>
      <c r="E439" s="1493"/>
      <c r="F439" s="1253" t="s">
        <v>7788</v>
      </c>
    </row>
    <row r="440" spans="2:6">
      <c r="B440" s="1493"/>
      <c r="C440" s="1495"/>
      <c r="D440" s="1493"/>
      <c r="E440" s="1493"/>
      <c r="F440" s="1253" t="s">
        <v>7791</v>
      </c>
    </row>
    <row r="441" spans="2:6">
      <c r="B441" s="1493"/>
      <c r="C441" s="1495"/>
      <c r="D441" s="1493"/>
      <c r="E441" s="1493"/>
      <c r="F441" s="1253" t="s">
        <v>7794</v>
      </c>
    </row>
    <row r="442" spans="2:6">
      <c r="B442" s="1493"/>
      <c r="C442" s="1495"/>
      <c r="D442" s="1493"/>
      <c r="E442" s="1493"/>
      <c r="F442" s="1253" t="s">
        <v>7798</v>
      </c>
    </row>
    <row r="443" spans="2:6">
      <c r="B443" s="1493"/>
      <c r="C443" s="1495"/>
      <c r="D443" s="1493"/>
      <c r="E443" s="1493"/>
      <c r="F443" s="1253" t="s">
        <v>7802</v>
      </c>
    </row>
    <row r="444" spans="2:6">
      <c r="B444" s="1493"/>
      <c r="C444" s="1495"/>
      <c r="D444" s="1493"/>
      <c r="E444" s="1493"/>
      <c r="F444" s="1253" t="s">
        <v>7806</v>
      </c>
    </row>
    <row r="445" spans="2:6">
      <c r="B445" s="1493"/>
      <c r="C445" s="1495"/>
      <c r="D445" s="1493"/>
      <c r="E445" s="1493"/>
      <c r="F445" s="1253" t="s">
        <v>7824</v>
      </c>
    </row>
    <row r="446" spans="2:6">
      <c r="B446" s="1493"/>
      <c r="C446" s="1495"/>
      <c r="D446" s="1493"/>
      <c r="E446" s="1493"/>
      <c r="F446" s="1253" t="s">
        <v>7827</v>
      </c>
    </row>
    <row r="447" spans="2:6">
      <c r="B447" s="1493"/>
      <c r="C447" s="1495"/>
      <c r="D447" s="1493"/>
      <c r="E447" s="1493"/>
      <c r="F447" s="1253" t="s">
        <v>7830</v>
      </c>
    </row>
    <row r="448" spans="2:6">
      <c r="B448" s="1493"/>
      <c r="C448" s="1495"/>
      <c r="D448" s="1493"/>
      <c r="E448" s="1493"/>
      <c r="F448" s="1253" t="s">
        <v>7833</v>
      </c>
    </row>
    <row r="449" spans="2:6">
      <c r="B449" s="1493"/>
      <c r="C449" s="1495"/>
      <c r="D449" s="1493"/>
      <c r="E449" s="1493"/>
      <c r="F449" s="1253" t="s">
        <v>7836</v>
      </c>
    </row>
    <row r="450" spans="2:6">
      <c r="B450" s="1493"/>
      <c r="C450" s="1495"/>
      <c r="D450" s="1493"/>
      <c r="E450" s="1493"/>
      <c r="F450" s="1253" t="s">
        <v>7839</v>
      </c>
    </row>
    <row r="451" spans="2:6">
      <c r="B451" s="1493"/>
      <c r="C451" s="1495"/>
      <c r="D451" s="1493"/>
      <c r="E451" s="1493"/>
      <c r="F451" s="1253" t="s">
        <v>7842</v>
      </c>
    </row>
    <row r="452" spans="2:6">
      <c r="B452" s="1493"/>
      <c r="C452" s="1495"/>
      <c r="D452" s="1493"/>
      <c r="E452" s="1493"/>
      <c r="F452" s="1253" t="s">
        <v>7845</v>
      </c>
    </row>
    <row r="453" spans="2:6">
      <c r="B453" s="1493"/>
      <c r="C453" s="1495"/>
      <c r="D453" s="1493"/>
      <c r="E453" s="1493"/>
      <c r="F453" s="1253" t="s">
        <v>7848</v>
      </c>
    </row>
    <row r="454" spans="2:6">
      <c r="B454" s="1493"/>
      <c r="C454" s="1495"/>
      <c r="D454" s="1493"/>
      <c r="E454" s="1493"/>
      <c r="F454" s="1253" t="s">
        <v>7853</v>
      </c>
    </row>
    <row r="455" spans="2:6">
      <c r="B455" s="1493"/>
      <c r="C455" s="1495"/>
      <c r="D455" s="1493"/>
      <c r="E455" s="1493"/>
      <c r="F455" s="1253" t="s">
        <v>7856</v>
      </c>
    </row>
    <row r="456" spans="2:6">
      <c r="B456" s="1493"/>
      <c r="C456" s="1495"/>
      <c r="D456" s="1493"/>
      <c r="E456" s="1493"/>
      <c r="F456" s="38" t="s">
        <v>7879</v>
      </c>
    </row>
    <row r="457" spans="2:6">
      <c r="B457" s="1493"/>
      <c r="C457" s="1495"/>
      <c r="D457" s="1493"/>
      <c r="E457" s="1493"/>
      <c r="F457" s="1254" t="s">
        <v>7882</v>
      </c>
    </row>
    <row r="458" spans="2:6">
      <c r="B458" s="1493"/>
      <c r="C458" s="1495"/>
      <c r="D458" s="1493"/>
      <c r="E458" s="1493"/>
      <c r="F458" s="1255" t="s">
        <v>7897</v>
      </c>
    </row>
    <row r="459" spans="2:6">
      <c r="B459" s="1493"/>
      <c r="C459" s="1495"/>
      <c r="D459" s="1493"/>
      <c r="E459" s="1493"/>
      <c r="F459" s="1256" t="s">
        <v>3895</v>
      </c>
    </row>
    <row r="460" spans="2:6">
      <c r="B460" s="1493"/>
      <c r="C460" s="1495"/>
      <c r="D460" s="1493"/>
      <c r="E460" s="1493"/>
      <c r="F460" s="38" t="s">
        <v>9796</v>
      </c>
    </row>
    <row r="461" spans="2:6">
      <c r="B461" s="1493"/>
      <c r="C461" s="1495"/>
      <c r="D461" s="1493"/>
      <c r="E461" s="1493"/>
      <c r="F461" s="299" t="s">
        <v>9797</v>
      </c>
    </row>
    <row r="462" spans="2:6" ht="33">
      <c r="B462" s="1493"/>
      <c r="C462" s="1320">
        <v>44802</v>
      </c>
      <c r="D462" s="1318" t="s">
        <v>605</v>
      </c>
      <c r="E462" s="1318" t="s">
        <v>175</v>
      </c>
      <c r="F462" s="356" t="s">
        <v>9798</v>
      </c>
    </row>
    <row r="463" spans="2:6" ht="181.5">
      <c r="B463" s="1493"/>
      <c r="C463" s="1320">
        <v>44802</v>
      </c>
      <c r="D463" s="1318" t="s">
        <v>223</v>
      </c>
      <c r="E463" s="1318" t="s">
        <v>787</v>
      </c>
      <c r="F463" s="356" t="s">
        <v>9799</v>
      </c>
    </row>
    <row r="464" spans="2:6">
      <c r="B464" s="1493"/>
      <c r="C464" s="1495">
        <v>44802</v>
      </c>
      <c r="D464" s="1493" t="s">
        <v>143</v>
      </c>
      <c r="E464" s="1493" t="s">
        <v>158</v>
      </c>
      <c r="F464" s="382" t="s">
        <v>9800</v>
      </c>
    </row>
    <row r="465" spans="2:8">
      <c r="B465" s="1493"/>
      <c r="C465" s="1495"/>
      <c r="D465" s="1493"/>
      <c r="E465" s="1493"/>
      <c r="F465" s="382" t="s">
        <v>9801</v>
      </c>
    </row>
    <row r="466" spans="2:8">
      <c r="B466" s="1493"/>
      <c r="C466" s="1495"/>
      <c r="D466" s="1493"/>
      <c r="E466" s="1493"/>
      <c r="F466" s="381" t="s">
        <v>9802</v>
      </c>
    </row>
    <row r="467" spans="2:8">
      <c r="B467" s="1493"/>
      <c r="C467" s="1495"/>
      <c r="D467" s="1493"/>
      <c r="E467" s="1493"/>
      <c r="F467" s="381" t="s">
        <v>9803</v>
      </c>
    </row>
    <row r="468" spans="2:8" ht="150" customHeight="1">
      <c r="B468" s="1493"/>
      <c r="C468" s="1320">
        <v>44803</v>
      </c>
      <c r="D468" s="1318" t="s">
        <v>5112</v>
      </c>
      <c r="E468" s="1318" t="s">
        <v>320</v>
      </c>
      <c r="F468" s="381" t="s">
        <v>9804</v>
      </c>
    </row>
    <row r="469" spans="2:8" ht="201.75" customHeight="1">
      <c r="B469" s="1493"/>
      <c r="C469" s="1320">
        <v>44803</v>
      </c>
      <c r="D469" s="1318" t="s">
        <v>5112</v>
      </c>
      <c r="E469" s="1318" t="s">
        <v>320</v>
      </c>
      <c r="F469" s="381" t="s">
        <v>9805</v>
      </c>
    </row>
    <row r="470" spans="2:8" ht="114" customHeight="1">
      <c r="B470" s="1493"/>
      <c r="C470" s="1320">
        <v>44803</v>
      </c>
      <c r="D470" s="1318" t="s">
        <v>5112</v>
      </c>
      <c r="E470" s="1318" t="s">
        <v>320</v>
      </c>
      <c r="F470" s="356" t="s">
        <v>9806</v>
      </c>
    </row>
    <row r="471" spans="2:8" ht="107.25" customHeight="1">
      <c r="B471" s="1493"/>
      <c r="C471" s="1320">
        <v>44803</v>
      </c>
      <c r="D471" s="1318" t="s">
        <v>5112</v>
      </c>
      <c r="E471" s="1318" t="s">
        <v>320</v>
      </c>
      <c r="F471" s="356" t="s">
        <v>9807</v>
      </c>
    </row>
    <row r="472" spans="2:8">
      <c r="B472" s="1493"/>
      <c r="C472" s="1320">
        <v>44804</v>
      </c>
      <c r="D472" s="1318" t="s">
        <v>9318</v>
      </c>
      <c r="E472" s="1318" t="s">
        <v>9808</v>
      </c>
      <c r="F472" s="381" t="s">
        <v>9809</v>
      </c>
      <c r="H472"/>
    </row>
    <row r="473" spans="2:8" ht="33">
      <c r="B473" s="1493"/>
      <c r="C473" s="1320">
        <v>44805</v>
      </c>
      <c r="D473" s="1318" t="s">
        <v>5112</v>
      </c>
      <c r="E473" s="1318" t="s">
        <v>320</v>
      </c>
      <c r="F473" s="356" t="s">
        <v>9810</v>
      </c>
      <c r="H473"/>
    </row>
    <row r="474" spans="2:8">
      <c r="B474" s="1493"/>
      <c r="C474" s="1320">
        <v>44805</v>
      </c>
      <c r="D474" s="1318" t="s">
        <v>9318</v>
      </c>
      <c r="E474" s="320" t="s">
        <v>3719</v>
      </c>
      <c r="F474" s="381" t="s">
        <v>9811</v>
      </c>
      <c r="H474"/>
    </row>
    <row r="475" spans="2:8">
      <c r="H475"/>
    </row>
    <row r="476" spans="2:8">
      <c r="H476"/>
    </row>
  </sheetData>
  <autoFilter ref="B2:F346" xr:uid="{602A83A8-07EA-4860-8692-DE5391277E07}"/>
  <mergeCells count="146">
    <mergeCell ref="D464:D467"/>
    <mergeCell ref="E464:E467"/>
    <mergeCell ref="C464:C467"/>
    <mergeCell ref="B339:B365"/>
    <mergeCell ref="E79:E83"/>
    <mergeCell ref="D320:D322"/>
    <mergeCell ref="B122:B149"/>
    <mergeCell ref="D136:D138"/>
    <mergeCell ref="C136:C138"/>
    <mergeCell ref="E136:E138"/>
    <mergeCell ref="D172:D174"/>
    <mergeCell ref="E167:E168"/>
    <mergeCell ref="D167:D168"/>
    <mergeCell ref="C291:C293"/>
    <mergeCell ref="C172:C174"/>
    <mergeCell ref="E131:E132"/>
    <mergeCell ref="C131:C134"/>
    <mergeCell ref="D131:D134"/>
    <mergeCell ref="E133:E134"/>
    <mergeCell ref="E128:E130"/>
    <mergeCell ref="E84:E86"/>
    <mergeCell ref="E89:E90"/>
    <mergeCell ref="E99:E103"/>
    <mergeCell ref="E423:E461"/>
    <mergeCell ref="D423:D461"/>
    <mergeCell ref="C423:C461"/>
    <mergeCell ref="G373:G383"/>
    <mergeCell ref="E372:E383"/>
    <mergeCell ref="C372:C410"/>
    <mergeCell ref="D372:D410"/>
    <mergeCell ref="B115:B121"/>
    <mergeCell ref="D124:D125"/>
    <mergeCell ref="C123:C125"/>
    <mergeCell ref="E297:E299"/>
    <mergeCell ref="E124:E125"/>
    <mergeCell ref="B366:B413"/>
    <mergeCell ref="G386:G410"/>
    <mergeCell ref="D353:D354"/>
    <mergeCell ref="C353:C354"/>
    <mergeCell ref="C341:C349"/>
    <mergeCell ref="D341:D349"/>
    <mergeCell ref="E341:E349"/>
    <mergeCell ref="B323:B327"/>
    <mergeCell ref="F178:F222"/>
    <mergeCell ref="F223:F268"/>
    <mergeCell ref="D334:D336"/>
    <mergeCell ref="B415:B474"/>
    <mergeCell ref="B150:B160"/>
    <mergeCell ref="D74:D86"/>
    <mergeCell ref="C104:C107"/>
    <mergeCell ref="D104:D107"/>
    <mergeCell ref="C94:C95"/>
    <mergeCell ref="D94:D95"/>
    <mergeCell ref="C118:C119"/>
    <mergeCell ref="B74:B114"/>
    <mergeCell ref="D88:D92"/>
    <mergeCell ref="C99:C103"/>
    <mergeCell ref="D118:D119"/>
    <mergeCell ref="B61:B72"/>
    <mergeCell ref="C61:C64"/>
    <mergeCell ref="D61:D64"/>
    <mergeCell ref="C66:C72"/>
    <mergeCell ref="D66:D72"/>
    <mergeCell ref="B41:B60"/>
    <mergeCell ref="C41:C60"/>
    <mergeCell ref="D41:D43"/>
    <mergeCell ref="E75:E78"/>
    <mergeCell ref="E44:E46"/>
    <mergeCell ref="E47:E49"/>
    <mergeCell ref="E56:E57"/>
    <mergeCell ref="E59:E60"/>
    <mergeCell ref="E54:E55"/>
    <mergeCell ref="D47:D55"/>
    <mergeCell ref="D56:D57"/>
    <mergeCell ref="D58:D60"/>
    <mergeCell ref="E61:E64"/>
    <mergeCell ref="E50:E53"/>
    <mergeCell ref="E66:E67"/>
    <mergeCell ref="D44:D46"/>
    <mergeCell ref="E41:E43"/>
    <mergeCell ref="E68:E70"/>
    <mergeCell ref="C74:C86"/>
    <mergeCell ref="E36:E37"/>
    <mergeCell ref="B4:B22"/>
    <mergeCell ref="C4:C22"/>
    <mergeCell ref="D5:D7"/>
    <mergeCell ref="E5:E7"/>
    <mergeCell ref="D10:D20"/>
    <mergeCell ref="E12:E13"/>
    <mergeCell ref="E16:E20"/>
    <mergeCell ref="B23:B33"/>
    <mergeCell ref="C23:C33"/>
    <mergeCell ref="D23:D30"/>
    <mergeCell ref="E24:E25"/>
    <mergeCell ref="E29:E30"/>
    <mergeCell ref="D31:D32"/>
    <mergeCell ref="E31:E32"/>
    <mergeCell ref="C36:C37"/>
    <mergeCell ref="D36:D37"/>
    <mergeCell ref="B34:B40"/>
    <mergeCell ref="C34:C35"/>
    <mergeCell ref="D34:D35"/>
    <mergeCell ref="C38:C40"/>
    <mergeCell ref="D38:D40"/>
    <mergeCell ref="E94:E95"/>
    <mergeCell ref="E109:E113"/>
    <mergeCell ref="E282:E284"/>
    <mergeCell ref="D282:D284"/>
    <mergeCell ref="C282:C284"/>
    <mergeCell ref="D109:D113"/>
    <mergeCell ref="D128:D130"/>
    <mergeCell ref="C128:C130"/>
    <mergeCell ref="C88:C92"/>
    <mergeCell ref="C109:C113"/>
    <mergeCell ref="D99:D103"/>
    <mergeCell ref="D273:D275"/>
    <mergeCell ref="E273:E275"/>
    <mergeCell ref="C273:C275"/>
    <mergeCell ref="E271:E272"/>
    <mergeCell ref="D271:D272"/>
    <mergeCell ref="C271:C272"/>
    <mergeCell ref="E176:E269"/>
    <mergeCell ref="D176:D269"/>
    <mergeCell ref="C176:C269"/>
    <mergeCell ref="E334:E336"/>
    <mergeCell ref="C334:C336"/>
    <mergeCell ref="E329:E330"/>
    <mergeCell ref="D329:D330"/>
    <mergeCell ref="B161:B275"/>
    <mergeCell ref="C167:C168"/>
    <mergeCell ref="C169:C170"/>
    <mergeCell ref="D169:D170"/>
    <mergeCell ref="E309:E310"/>
    <mergeCell ref="C320:C322"/>
    <mergeCell ref="B288:B322"/>
    <mergeCell ref="E291:E293"/>
    <mergeCell ref="D291:D293"/>
    <mergeCell ref="B328:B338"/>
    <mergeCell ref="E331:E332"/>
    <mergeCell ref="D331:D332"/>
    <mergeCell ref="C331:C332"/>
    <mergeCell ref="D309:D310"/>
    <mergeCell ref="C309:C310"/>
    <mergeCell ref="B276:B287"/>
    <mergeCell ref="C297:C299"/>
    <mergeCell ref="D297:D299"/>
  </mergeCells>
  <phoneticPr fontId="1" type="noConversion"/>
  <conditionalFormatting sqref="F423:F424">
    <cfRule type="duplicateValues" dxfId="102" priority="29"/>
  </conditionalFormatting>
  <conditionalFormatting sqref="F423:F424">
    <cfRule type="duplicateValues" dxfId="101" priority="30"/>
  </conditionalFormatting>
  <conditionalFormatting sqref="F425:F429">
    <cfRule type="duplicateValues" dxfId="100" priority="27"/>
  </conditionalFormatting>
  <conditionalFormatting sqref="F425:F429">
    <cfRule type="duplicateValues" dxfId="99" priority="28"/>
  </conditionalFormatting>
  <conditionalFormatting sqref="F461">
    <cfRule type="duplicateValues" dxfId="98" priority="24"/>
  </conditionalFormatting>
  <conditionalFormatting sqref="F461">
    <cfRule type="duplicateValues" dxfId="97" priority="25"/>
  </conditionalFormatting>
  <conditionalFormatting sqref="F461">
    <cfRule type="duplicateValues" dxfId="96" priority="26"/>
  </conditionalFormatting>
  <conditionalFormatting sqref="F430">
    <cfRule type="duplicateValues" dxfId="95" priority="21"/>
  </conditionalFormatting>
  <conditionalFormatting sqref="F431">
    <cfRule type="duplicateValues" dxfId="94" priority="19"/>
  </conditionalFormatting>
  <conditionalFormatting sqref="F431">
    <cfRule type="duplicateValues" dxfId="93" priority="20"/>
  </conditionalFormatting>
  <conditionalFormatting sqref="F430">
    <cfRule type="duplicateValues" dxfId="92" priority="22"/>
  </conditionalFormatting>
  <conditionalFormatting sqref="F430:F431">
    <cfRule type="duplicateValues" dxfId="91" priority="23"/>
  </conditionalFormatting>
  <conditionalFormatting sqref="F432">
    <cfRule type="duplicateValues" dxfId="90" priority="15"/>
  </conditionalFormatting>
  <conditionalFormatting sqref="F432">
    <cfRule type="duplicateValues" dxfId="89" priority="16"/>
  </conditionalFormatting>
  <conditionalFormatting sqref="F440">
    <cfRule type="duplicateValues" dxfId="88" priority="13"/>
  </conditionalFormatting>
  <conditionalFormatting sqref="F440">
    <cfRule type="duplicateValues" dxfId="87" priority="14"/>
  </conditionalFormatting>
  <conditionalFormatting sqref="F441">
    <cfRule type="duplicateValues" dxfId="86" priority="11"/>
  </conditionalFormatting>
  <conditionalFormatting sqref="F441">
    <cfRule type="duplicateValues" dxfId="85" priority="12"/>
  </conditionalFormatting>
  <conditionalFormatting sqref="F442">
    <cfRule type="duplicateValues" dxfId="84" priority="9"/>
  </conditionalFormatting>
  <conditionalFormatting sqref="F442">
    <cfRule type="duplicateValues" dxfId="83" priority="10"/>
  </conditionalFormatting>
  <conditionalFormatting sqref="F433:F439 F443:F444">
    <cfRule type="duplicateValues" dxfId="82" priority="17"/>
  </conditionalFormatting>
  <conditionalFormatting sqref="F432:F444">
    <cfRule type="duplicateValues" dxfId="81" priority="18"/>
  </conditionalFormatting>
  <conditionalFormatting sqref="F445:F453">
    <cfRule type="duplicateValues" dxfId="80" priority="7"/>
  </conditionalFormatting>
  <conditionalFormatting sqref="F445:F453">
    <cfRule type="duplicateValues" dxfId="79" priority="8"/>
  </conditionalFormatting>
  <conditionalFormatting sqref="F454:F455">
    <cfRule type="duplicateValues" dxfId="78" priority="5"/>
  </conditionalFormatting>
  <conditionalFormatting sqref="F454:F455">
    <cfRule type="duplicateValues" dxfId="77" priority="6"/>
  </conditionalFormatting>
  <conditionalFormatting sqref="F456:F457">
    <cfRule type="duplicateValues" dxfId="76" priority="3"/>
  </conditionalFormatting>
  <conditionalFormatting sqref="F456:F457">
    <cfRule type="duplicateValues" dxfId="75" priority="4"/>
  </conditionalFormatting>
  <conditionalFormatting sqref="F458">
    <cfRule type="duplicateValues" dxfId="74" priority="1"/>
  </conditionalFormatting>
  <conditionalFormatting sqref="F458">
    <cfRule type="duplicateValues" dxfId="73" priority="2"/>
  </conditionalFormatting>
  <pageMargins left="0.75" right="0.75" top="1" bottom="1" header="0.5" footer="0.5"/>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CE3D2-7954-48B8-B949-A547AD1B26A0}">
  <sheetPr>
    <tabColor rgb="FF92D050"/>
  </sheetPr>
  <dimension ref="A1:BM3007"/>
  <sheetViews>
    <sheetView zoomScale="80" zoomScaleNormal="80" workbookViewId="0">
      <pane xSplit="14" ySplit="7" topLeftCell="AJ95" activePane="bottomRight" state="frozen"/>
      <selection pane="topRight" activeCell="Z1" sqref="Z1"/>
      <selection pane="bottomLeft" activeCell="A8" sqref="A8"/>
      <selection pane="bottomRight" activeCell="AR105" sqref="AR105"/>
    </sheetView>
  </sheetViews>
  <sheetFormatPr defaultColWidth="9" defaultRowHeight="16.5" outlineLevelCol="1"/>
  <cols>
    <col min="1" max="2" width="9" style="393" customWidth="1"/>
    <col min="3" max="12" width="1.75" style="539" customWidth="1" outlineLevel="1"/>
    <col min="13" max="13" width="8.5" style="213" customWidth="1"/>
    <col min="14" max="14" width="20" style="213" customWidth="1"/>
    <col min="15" max="16" width="9" style="213" customWidth="1"/>
    <col min="17" max="34" width="11.625" style="393" customWidth="1" outlineLevel="1"/>
    <col min="35" max="35" width="9" style="393" customWidth="1"/>
    <col min="36" max="37" width="9" style="388" customWidth="1"/>
    <col min="38" max="38" width="49.625" style="390" customWidth="1"/>
    <col min="39" max="44" width="9" style="388" customWidth="1"/>
    <col min="45" max="45" width="9" style="389" customWidth="1"/>
    <col min="46" max="65" width="9" style="388" customWidth="1"/>
    <col min="66" max="16348" width="9" style="387" customWidth="1"/>
    <col min="16349" max="16384" width="9" style="387"/>
  </cols>
  <sheetData>
    <row r="1" spans="1:65">
      <c r="K1" s="1224"/>
      <c r="L1" s="1224"/>
      <c r="Q1" s="1225" t="s">
        <v>9812</v>
      </c>
      <c r="R1" s="1225" t="s">
        <v>9812</v>
      </c>
      <c r="S1" s="1225" t="s">
        <v>9812</v>
      </c>
      <c r="T1" s="1225" t="s">
        <v>9812</v>
      </c>
      <c r="U1" s="1225" t="s">
        <v>9812</v>
      </c>
      <c r="V1" s="1225" t="s">
        <v>9812</v>
      </c>
      <c r="W1" s="1226" t="s">
        <v>9812</v>
      </c>
      <c r="X1" s="1225" t="s">
        <v>9812</v>
      </c>
      <c r="Y1" s="1225" t="s">
        <v>6524</v>
      </c>
      <c r="Z1" s="1227" t="s">
        <v>9813</v>
      </c>
      <c r="AA1" s="1227" t="s">
        <v>9813</v>
      </c>
      <c r="AB1" s="559" t="s">
        <v>9812</v>
      </c>
      <c r="AC1" s="559" t="s">
        <v>6524</v>
      </c>
      <c r="AD1" s="559" t="s">
        <v>9812</v>
      </c>
      <c r="AE1" s="559" t="s">
        <v>6524</v>
      </c>
      <c r="AF1" s="1227" t="s">
        <v>9813</v>
      </c>
      <c r="AG1" s="559" t="s">
        <v>6524</v>
      </c>
      <c r="AH1" s="559" t="s">
        <v>9812</v>
      </c>
      <c r="AI1" s="620"/>
      <c r="AJ1" s="429"/>
      <c r="AL1" s="425"/>
      <c r="AM1" s="424"/>
      <c r="AN1" s="425"/>
      <c r="AO1" s="424"/>
      <c r="AP1" s="425"/>
      <c r="AQ1" s="425"/>
      <c r="AR1" s="425"/>
      <c r="AS1" s="428" t="s">
        <v>9814</v>
      </c>
      <c r="AT1" s="428"/>
      <c r="AU1" s="427"/>
      <c r="AV1" s="424"/>
    </row>
    <row r="2" spans="1:65" ht="48" customHeight="1">
      <c r="K2" s="1224"/>
      <c r="L2" s="1224"/>
      <c r="Q2" s="1228" t="s">
        <v>9815</v>
      </c>
      <c r="R2" s="1228" t="s">
        <v>9815</v>
      </c>
      <c r="S2" s="1228" t="s">
        <v>9815</v>
      </c>
      <c r="T2" s="1228" t="s">
        <v>9815</v>
      </c>
      <c r="U2" s="1229" t="s">
        <v>9816</v>
      </c>
      <c r="V2" s="1229" t="s">
        <v>9816</v>
      </c>
      <c r="W2" s="1228" t="s">
        <v>9815</v>
      </c>
      <c r="X2" s="1230" t="s">
        <v>9817</v>
      </c>
      <c r="Y2" s="1230" t="s">
        <v>9817</v>
      </c>
      <c r="Z2" s="1231" t="s">
        <v>9818</v>
      </c>
      <c r="AA2" s="1231" t="s">
        <v>9818</v>
      </c>
      <c r="AB2" s="1232" t="s">
        <v>9818</v>
      </c>
      <c r="AC2" s="1232" t="s">
        <v>9818</v>
      </c>
      <c r="AD2" s="1232" t="s">
        <v>9818</v>
      </c>
      <c r="AE2" s="1232" t="s">
        <v>9818</v>
      </c>
      <c r="AF2" s="1233" t="s">
        <v>9819</v>
      </c>
      <c r="AG2" s="1234" t="s">
        <v>9819</v>
      </c>
      <c r="AH2" s="1234" t="s">
        <v>9819</v>
      </c>
      <c r="AI2" s="1235"/>
      <c r="AJ2" s="424"/>
      <c r="AK2" s="424"/>
      <c r="AL2" s="425"/>
      <c r="AM2" s="424"/>
      <c r="AN2" s="425"/>
      <c r="AO2" s="424"/>
      <c r="AP2" s="425"/>
      <c r="AQ2" s="425"/>
      <c r="AR2" s="425"/>
      <c r="AS2" s="426"/>
      <c r="AT2" s="425"/>
      <c r="AU2" s="425"/>
      <c r="AV2" s="424"/>
    </row>
    <row r="3" spans="1:65">
      <c r="K3" s="1224"/>
      <c r="L3" s="1224"/>
      <c r="P3" s="213" t="s">
        <v>5026</v>
      </c>
      <c r="Q3" s="1236" t="s">
        <v>9820</v>
      </c>
      <c r="R3" s="1236" t="s">
        <v>9820</v>
      </c>
      <c r="S3" s="1236" t="s">
        <v>9820</v>
      </c>
      <c r="T3" s="1236" t="s">
        <v>9820</v>
      </c>
      <c r="U3" s="1236" t="s">
        <v>9820</v>
      </c>
      <c r="V3" s="1236" t="s">
        <v>9820</v>
      </c>
      <c r="W3" s="1237" t="s">
        <v>9821</v>
      </c>
      <c r="X3" s="1236" t="s">
        <v>9820</v>
      </c>
      <c r="Y3" s="410" t="s">
        <v>9822</v>
      </c>
      <c r="Z3" s="1236" t="s">
        <v>9820</v>
      </c>
      <c r="AA3" s="410" t="s">
        <v>9822</v>
      </c>
      <c r="AB3" s="410" t="s">
        <v>9822</v>
      </c>
      <c r="AC3" s="410" t="s">
        <v>9822</v>
      </c>
      <c r="AD3" s="1236" t="s">
        <v>9820</v>
      </c>
      <c r="AE3" s="410" t="s">
        <v>9822</v>
      </c>
      <c r="AF3" s="1237" t="s">
        <v>9821</v>
      </c>
      <c r="AG3" s="1237" t="s">
        <v>9821</v>
      </c>
      <c r="AH3" s="1237" t="s">
        <v>9821</v>
      </c>
      <c r="AK3" s="424"/>
      <c r="AL3" s="425"/>
      <c r="AM3" s="424"/>
      <c r="AN3" s="425"/>
      <c r="AO3" s="424"/>
      <c r="AP3" s="425"/>
      <c r="AQ3" s="425"/>
      <c r="AR3" s="425"/>
      <c r="AS3" s="426"/>
      <c r="AT3" s="425"/>
      <c r="AU3" s="425"/>
      <c r="AV3" s="424"/>
    </row>
    <row r="4" spans="1:65" s="388" customFormat="1">
      <c r="A4" s="393"/>
      <c r="B4" s="393"/>
      <c r="C4" s="539"/>
      <c r="D4" s="539"/>
      <c r="E4" s="539"/>
      <c r="F4" s="539"/>
      <c r="G4" s="539"/>
      <c r="H4" s="539"/>
      <c r="I4" s="539"/>
      <c r="J4" s="539"/>
      <c r="K4" s="539"/>
      <c r="L4" s="539"/>
      <c r="M4" s="213"/>
      <c r="N4" s="213"/>
      <c r="O4" s="1238"/>
      <c r="P4" s="1239" t="s">
        <v>9823</v>
      </c>
      <c r="Q4" s="1240">
        <v>48002672</v>
      </c>
      <c r="R4" s="1240">
        <v>48002671</v>
      </c>
      <c r="S4" s="1240">
        <v>48002670</v>
      </c>
      <c r="T4" s="1240">
        <v>48002669</v>
      </c>
      <c r="U4" s="1240">
        <v>48002666</v>
      </c>
      <c r="V4" s="1240">
        <v>48002665</v>
      </c>
      <c r="W4" s="1240">
        <v>48002725</v>
      </c>
      <c r="X4" s="1240">
        <v>48002668</v>
      </c>
      <c r="Y4" s="1240">
        <v>48002667</v>
      </c>
      <c r="Z4" s="1240">
        <v>48002674</v>
      </c>
      <c r="AA4" s="1240">
        <v>48002673</v>
      </c>
      <c r="AB4" s="1240">
        <v>48002662</v>
      </c>
      <c r="AC4" s="1240">
        <v>48002661</v>
      </c>
      <c r="AD4" s="1240">
        <v>48002663</v>
      </c>
      <c r="AE4" s="1240">
        <v>48002664</v>
      </c>
      <c r="AF4" s="1240">
        <v>48002711</v>
      </c>
      <c r="AG4" s="1240">
        <v>48002712</v>
      </c>
      <c r="AH4" s="1240">
        <v>48002713</v>
      </c>
      <c r="AI4" s="1240"/>
      <c r="AJ4" s="423"/>
    </row>
    <row r="5" spans="1:65" s="388" customFormat="1" ht="14.25" customHeight="1">
      <c r="A5" s="393"/>
      <c r="B5" s="393"/>
      <c r="C5" s="539"/>
      <c r="D5" s="539"/>
      <c r="E5" s="539"/>
      <c r="F5" s="539"/>
      <c r="G5" s="539"/>
      <c r="H5" s="539"/>
      <c r="I5" s="539"/>
      <c r="J5" s="539"/>
      <c r="K5" s="539"/>
      <c r="L5" s="539"/>
      <c r="M5" s="213"/>
      <c r="N5" s="213"/>
      <c r="O5" s="213"/>
      <c r="P5" s="1239" t="s">
        <v>9824</v>
      </c>
      <c r="Q5" s="1240">
        <v>48002649</v>
      </c>
      <c r="R5" s="1240">
        <v>48002650</v>
      </c>
      <c r="S5" s="1240">
        <v>48002651</v>
      </c>
      <c r="T5" s="1240">
        <v>48002652</v>
      </c>
      <c r="U5" s="1240">
        <v>48002655</v>
      </c>
      <c r="V5" s="1240">
        <v>48002656</v>
      </c>
      <c r="W5" s="1240">
        <v>48002726</v>
      </c>
      <c r="X5" s="1240">
        <v>48002653</v>
      </c>
      <c r="Y5" s="1240">
        <v>48002654</v>
      </c>
      <c r="Z5" s="1240">
        <v>48002647</v>
      </c>
      <c r="AA5" s="1240">
        <v>48002648</v>
      </c>
      <c r="AB5" s="1240">
        <v>48002659</v>
      </c>
      <c r="AC5" s="1240">
        <v>48002660</v>
      </c>
      <c r="AD5" s="1240">
        <v>48002658</v>
      </c>
      <c r="AE5" s="1240">
        <v>48002657</v>
      </c>
      <c r="AF5" s="1240">
        <v>48002720</v>
      </c>
      <c r="AG5" s="1240">
        <v>48002721</v>
      </c>
      <c r="AH5" s="1240">
        <v>48002722</v>
      </c>
      <c r="AI5" s="1240"/>
      <c r="AJ5" s="423"/>
      <c r="AL5" s="388" t="s">
        <v>999</v>
      </c>
      <c r="AS5" s="422"/>
      <c r="AT5" s="422"/>
      <c r="AU5" s="422"/>
      <c r="AV5" s="422"/>
      <c r="AW5" s="422"/>
      <c r="AX5" s="403"/>
      <c r="AY5" s="403"/>
      <c r="AZ5" s="403"/>
      <c r="BA5" s="403"/>
      <c r="BC5" s="403"/>
      <c r="BD5" s="403"/>
      <c r="BE5" s="403"/>
      <c r="BF5" s="403"/>
      <c r="BG5" s="403"/>
      <c r="BH5" s="403"/>
      <c r="BI5" s="403"/>
      <c r="BJ5" s="403"/>
      <c r="BK5" s="403"/>
      <c r="BL5" s="403"/>
      <c r="BM5" s="403"/>
    </row>
    <row r="6" spans="1:65" s="388" customFormat="1" ht="14.25" customHeight="1">
      <c r="A6" s="393"/>
      <c r="B6" s="393"/>
      <c r="C6" s="539"/>
      <c r="D6" s="539"/>
      <c r="E6" s="539"/>
      <c r="F6" s="539"/>
      <c r="G6" s="539"/>
      <c r="H6" s="539"/>
      <c r="I6" s="539"/>
      <c r="J6" s="539"/>
      <c r="K6" s="539"/>
      <c r="L6" s="539"/>
      <c r="M6" s="213"/>
      <c r="N6" s="213"/>
      <c r="O6" s="213"/>
      <c r="P6" s="1239"/>
      <c r="Q6" s="1241" t="s">
        <v>9825</v>
      </c>
      <c r="R6" s="1241" t="s">
        <v>9825</v>
      </c>
      <c r="S6" s="1241" t="s">
        <v>9825</v>
      </c>
      <c r="T6" s="1241" t="s">
        <v>9825</v>
      </c>
      <c r="U6" s="1241" t="s">
        <v>9825</v>
      </c>
      <c r="V6" s="1241" t="s">
        <v>9825</v>
      </c>
      <c r="W6" s="1241" t="s">
        <v>9825</v>
      </c>
      <c r="X6" s="1241" t="s">
        <v>9825</v>
      </c>
      <c r="Y6" s="1241" t="s">
        <v>9825</v>
      </c>
      <c r="Z6" s="1241" t="s">
        <v>9825</v>
      </c>
      <c r="AA6" s="1241" t="s">
        <v>9825</v>
      </c>
      <c r="AB6" s="1241" t="s">
        <v>9825</v>
      </c>
      <c r="AC6" s="1241" t="s">
        <v>9825</v>
      </c>
      <c r="AD6" s="1241" t="s">
        <v>9825</v>
      </c>
      <c r="AE6" s="1241" t="s">
        <v>9825</v>
      </c>
      <c r="AF6" s="1241" t="s">
        <v>9825</v>
      </c>
      <c r="AG6" s="1241" t="s">
        <v>9825</v>
      </c>
      <c r="AH6" s="1241" t="s">
        <v>9825</v>
      </c>
      <c r="AI6" s="1241"/>
      <c r="AJ6" s="638"/>
      <c r="AS6" s="422"/>
      <c r="AT6" s="422"/>
      <c r="AU6" s="422"/>
      <c r="AV6" s="422"/>
      <c r="AW6" s="422"/>
      <c r="AX6" s="403"/>
      <c r="AY6" s="403"/>
      <c r="AZ6" s="403"/>
      <c r="BA6" s="403"/>
      <c r="BC6" s="403"/>
      <c r="BD6" s="403"/>
      <c r="BE6" s="403"/>
      <c r="BF6" s="403"/>
      <c r="BG6" s="403"/>
      <c r="BH6" s="403"/>
      <c r="BI6" s="403"/>
      <c r="BJ6" s="403"/>
      <c r="BK6" s="403"/>
      <c r="BL6" s="403"/>
      <c r="BM6" s="403"/>
    </row>
    <row r="7" spans="1:65" s="388" customFormat="1" ht="32.25" customHeight="1">
      <c r="A7" s="393" t="s">
        <v>3</v>
      </c>
      <c r="B7" s="393" t="s">
        <v>876</v>
      </c>
      <c r="C7" s="539">
        <v>1</v>
      </c>
      <c r="D7" s="539">
        <v>2</v>
      </c>
      <c r="E7" s="539">
        <v>3</v>
      </c>
      <c r="F7" s="539">
        <v>4</v>
      </c>
      <c r="G7" s="539">
        <v>5</v>
      </c>
      <c r="H7" s="539">
        <v>6</v>
      </c>
      <c r="I7" s="539">
        <v>7</v>
      </c>
      <c r="J7" s="539">
        <v>8</v>
      </c>
      <c r="K7" s="539">
        <v>9</v>
      </c>
      <c r="L7" s="539">
        <v>10</v>
      </c>
      <c r="M7" s="213" t="s">
        <v>877</v>
      </c>
      <c r="N7" s="1242" t="s">
        <v>9826</v>
      </c>
      <c r="O7" s="1243" t="s">
        <v>879</v>
      </c>
      <c r="P7" s="1243" t="s">
        <v>9827</v>
      </c>
      <c r="Q7" s="1244" t="s">
        <v>9828</v>
      </c>
      <c r="R7" s="1244" t="s">
        <v>9829</v>
      </c>
      <c r="S7" s="1244" t="s">
        <v>9830</v>
      </c>
      <c r="T7" s="1244" t="s">
        <v>9831</v>
      </c>
      <c r="U7" s="1244" t="s">
        <v>9832</v>
      </c>
      <c r="V7" s="1244" t="s">
        <v>9833</v>
      </c>
      <c r="W7" s="1245" t="s">
        <v>9834</v>
      </c>
      <c r="X7" s="1245" t="s">
        <v>9835</v>
      </c>
      <c r="Y7" s="1245" t="s">
        <v>9836</v>
      </c>
      <c r="Z7" s="1246" t="s">
        <v>9837</v>
      </c>
      <c r="AA7" s="1245" t="s">
        <v>9838</v>
      </c>
      <c r="AB7" s="1245" t="s">
        <v>9839</v>
      </c>
      <c r="AC7" s="1245" t="s">
        <v>9840</v>
      </c>
      <c r="AD7" s="1245" t="s">
        <v>9841</v>
      </c>
      <c r="AE7" s="1245" t="s">
        <v>9842</v>
      </c>
      <c r="AF7" s="1245" t="s">
        <v>9843</v>
      </c>
      <c r="AG7" s="1245" t="s">
        <v>9844</v>
      </c>
      <c r="AH7" s="1245" t="s">
        <v>9845</v>
      </c>
      <c r="AI7" s="1245"/>
      <c r="AJ7" s="1223" t="s">
        <v>9846</v>
      </c>
      <c r="AK7" s="421" t="s">
        <v>899</v>
      </c>
      <c r="AL7" s="393" t="s">
        <v>900</v>
      </c>
      <c r="AM7" s="421" t="s">
        <v>901</v>
      </c>
      <c r="AN7" s="421" t="s">
        <v>902</v>
      </c>
      <c r="AO7" s="420" t="s">
        <v>9847</v>
      </c>
      <c r="AP7" s="420" t="s">
        <v>904</v>
      </c>
      <c r="AQ7" s="419" t="s">
        <v>905</v>
      </c>
      <c r="AR7" s="418" t="s">
        <v>9848</v>
      </c>
      <c r="AS7" s="417" t="s">
        <v>9849</v>
      </c>
      <c r="AT7" s="415" t="s">
        <v>911</v>
      </c>
      <c r="AU7" s="415" t="s">
        <v>912</v>
      </c>
      <c r="AV7" s="415" t="s">
        <v>9850</v>
      </c>
      <c r="AW7" s="416" t="s">
        <v>914</v>
      </c>
      <c r="AX7" s="415" t="s">
        <v>915</v>
      </c>
      <c r="AY7" s="415" t="s">
        <v>916</v>
      </c>
      <c r="AZ7" s="415" t="s">
        <v>917</v>
      </c>
      <c r="BA7" s="415" t="s">
        <v>9851</v>
      </c>
      <c r="BB7" s="415" t="s">
        <v>919</v>
      </c>
      <c r="BC7" s="212" t="s">
        <v>920</v>
      </c>
      <c r="BD7" s="212" t="s">
        <v>921</v>
      </c>
      <c r="BE7" s="212" t="s">
        <v>922</v>
      </c>
      <c r="BF7" s="212" t="s">
        <v>923</v>
      </c>
      <c r="BG7" s="212" t="s">
        <v>924</v>
      </c>
      <c r="BH7" s="212" t="s">
        <v>925</v>
      </c>
      <c r="BI7" s="212" t="s">
        <v>926</v>
      </c>
      <c r="BJ7" s="212" t="s">
        <v>927</v>
      </c>
      <c r="BK7" s="212" t="s">
        <v>928</v>
      </c>
      <c r="BL7" s="212" t="s">
        <v>929</v>
      </c>
      <c r="BM7" s="212" t="s">
        <v>930</v>
      </c>
    </row>
    <row r="8" spans="1:65" s="390" customFormat="1">
      <c r="A8" s="398">
        <v>1</v>
      </c>
      <c r="B8" s="398" t="s">
        <v>936</v>
      </c>
      <c r="C8" s="408" t="s">
        <v>9297</v>
      </c>
      <c r="D8" s="407"/>
      <c r="E8" s="408"/>
      <c r="F8" s="407"/>
      <c r="G8" s="408"/>
      <c r="H8" s="407"/>
      <c r="I8" s="408"/>
      <c r="J8" s="407"/>
      <c r="K8" s="408"/>
      <c r="L8" s="407"/>
      <c r="M8" s="213" t="s">
        <v>7324</v>
      </c>
      <c r="N8" s="213" t="s">
        <v>9297</v>
      </c>
      <c r="O8" s="213" t="s">
        <v>4773</v>
      </c>
      <c r="P8" s="1247" t="s">
        <v>940</v>
      </c>
      <c r="Q8" s="213" t="s">
        <v>941</v>
      </c>
      <c r="R8" s="541"/>
      <c r="S8" s="213" t="s">
        <v>941</v>
      </c>
      <c r="T8" s="213" t="s">
        <v>941</v>
      </c>
      <c r="U8" s="213" t="s">
        <v>941</v>
      </c>
      <c r="V8" s="213" t="s">
        <v>941</v>
      </c>
      <c r="W8" s="541"/>
      <c r="X8" s="213" t="s">
        <v>941</v>
      </c>
      <c r="Y8" s="213"/>
      <c r="Z8" s="541"/>
      <c r="AA8" s="541"/>
      <c r="AB8" s="541"/>
      <c r="AC8" s="213"/>
      <c r="AD8" s="541"/>
      <c r="AE8" s="213"/>
      <c r="AF8" s="541"/>
      <c r="AG8" s="541"/>
      <c r="AH8" s="541"/>
      <c r="AI8" s="213"/>
      <c r="AJ8" s="404"/>
      <c r="AK8" s="189" t="s">
        <v>473</v>
      </c>
      <c r="AL8" s="174" t="s">
        <v>7325</v>
      </c>
      <c r="AM8" s="106">
        <v>1</v>
      </c>
      <c r="AN8" s="894" t="s">
        <v>945</v>
      </c>
      <c r="AO8" s="189" t="s">
        <v>946</v>
      </c>
      <c r="AP8" s="189">
        <v>0</v>
      </c>
      <c r="AQ8" s="189" t="s">
        <v>947</v>
      </c>
      <c r="AR8" s="189"/>
      <c r="AS8" s="69" t="s">
        <v>949</v>
      </c>
      <c r="AT8" s="69" t="s">
        <v>949</v>
      </c>
      <c r="AU8" s="69" t="s">
        <v>949</v>
      </c>
      <c r="AV8" s="69" t="s">
        <v>949</v>
      </c>
      <c r="AW8" s="69" t="s">
        <v>949</v>
      </c>
      <c r="AX8" s="69" t="s">
        <v>949</v>
      </c>
      <c r="AY8" s="69" t="s">
        <v>949</v>
      </c>
      <c r="AZ8" s="69" t="s">
        <v>949</v>
      </c>
      <c r="BA8" s="69" t="s">
        <v>949</v>
      </c>
      <c r="BB8" s="69" t="s">
        <v>949</v>
      </c>
      <c r="BC8" s="69" t="s">
        <v>949</v>
      </c>
      <c r="BD8" s="69" t="s">
        <v>949</v>
      </c>
      <c r="BE8" s="69" t="s">
        <v>949</v>
      </c>
      <c r="BF8" s="69" t="s">
        <v>949</v>
      </c>
      <c r="BG8" s="69" t="s">
        <v>949</v>
      </c>
      <c r="BH8" s="69" t="s">
        <v>949</v>
      </c>
      <c r="BI8" s="69" t="s">
        <v>949</v>
      </c>
      <c r="BJ8" s="69" t="s">
        <v>949</v>
      </c>
      <c r="BK8" s="69" t="s">
        <v>949</v>
      </c>
      <c r="BL8" s="69" t="s">
        <v>949</v>
      </c>
      <c r="BM8" s="69" t="s">
        <v>949</v>
      </c>
    </row>
    <row r="9" spans="1:65" s="390" customFormat="1">
      <c r="A9" s="398">
        <v>2</v>
      </c>
      <c r="B9" s="398" t="s">
        <v>936</v>
      </c>
      <c r="C9" s="408" t="s">
        <v>9298</v>
      </c>
      <c r="D9" s="407"/>
      <c r="E9" s="408"/>
      <c r="F9" s="407"/>
      <c r="G9" s="408"/>
      <c r="H9" s="407"/>
      <c r="I9" s="408"/>
      <c r="J9" s="407"/>
      <c r="K9" s="408"/>
      <c r="L9" s="407"/>
      <c r="M9" s="213" t="s">
        <v>7324</v>
      </c>
      <c r="N9" s="213" t="s">
        <v>9298</v>
      </c>
      <c r="O9" s="213" t="s">
        <v>4773</v>
      </c>
      <c r="P9" s="1247" t="s">
        <v>940</v>
      </c>
      <c r="Q9" s="213"/>
      <c r="R9" s="541" t="s">
        <v>941</v>
      </c>
      <c r="S9" s="213"/>
      <c r="T9" s="213"/>
      <c r="U9" s="213"/>
      <c r="V9" s="213"/>
      <c r="W9" s="541" t="s">
        <v>941</v>
      </c>
      <c r="X9" s="213"/>
      <c r="Y9" s="213"/>
      <c r="Z9" s="541" t="s">
        <v>941</v>
      </c>
      <c r="AA9" s="541" t="s">
        <v>941</v>
      </c>
      <c r="AB9" s="541" t="s">
        <v>941</v>
      </c>
      <c r="AC9" s="213"/>
      <c r="AD9" s="541" t="s">
        <v>941</v>
      </c>
      <c r="AE9" s="213"/>
      <c r="AF9" s="541" t="s">
        <v>941</v>
      </c>
      <c r="AG9" s="541"/>
      <c r="AH9" s="541" t="s">
        <v>941</v>
      </c>
      <c r="AI9" s="213"/>
      <c r="AJ9" s="404"/>
      <c r="AK9" s="189" t="s">
        <v>473</v>
      </c>
      <c r="AL9" s="174" t="s">
        <v>9299</v>
      </c>
      <c r="AM9" s="106">
        <v>1</v>
      </c>
      <c r="AN9" s="894" t="s">
        <v>945</v>
      </c>
      <c r="AO9" s="189" t="s">
        <v>946</v>
      </c>
      <c r="AP9" s="189">
        <v>0</v>
      </c>
      <c r="AQ9" s="189" t="s">
        <v>947</v>
      </c>
      <c r="AR9" s="189"/>
      <c r="AS9" s="69" t="s">
        <v>949</v>
      </c>
      <c r="AT9" s="69" t="s">
        <v>949</v>
      </c>
      <c r="AU9" s="69" t="s">
        <v>949</v>
      </c>
      <c r="AV9" s="69" t="s">
        <v>949</v>
      </c>
      <c r="AW9" s="69" t="s">
        <v>949</v>
      </c>
      <c r="AX9" s="69" t="s">
        <v>949</v>
      </c>
      <c r="AY9" s="69" t="s">
        <v>949</v>
      </c>
      <c r="AZ9" s="69" t="s">
        <v>949</v>
      </c>
      <c r="BA9" s="69" t="s">
        <v>949</v>
      </c>
      <c r="BB9" s="69" t="s">
        <v>949</v>
      </c>
      <c r="BC9" s="69" t="s">
        <v>949</v>
      </c>
      <c r="BD9" s="69" t="s">
        <v>949</v>
      </c>
      <c r="BE9" s="69" t="s">
        <v>949</v>
      </c>
      <c r="BF9" s="69" t="s">
        <v>949</v>
      </c>
      <c r="BG9" s="69" t="s">
        <v>949</v>
      </c>
      <c r="BH9" s="69" t="s">
        <v>949</v>
      </c>
      <c r="BI9" s="69" t="s">
        <v>949</v>
      </c>
      <c r="BJ9" s="69" t="s">
        <v>949</v>
      </c>
      <c r="BK9" s="69" t="s">
        <v>949</v>
      </c>
      <c r="BL9" s="69" t="s">
        <v>949</v>
      </c>
      <c r="BM9" s="69" t="s">
        <v>949</v>
      </c>
    </row>
    <row r="10" spans="1:65" s="390" customFormat="1">
      <c r="A10" s="398">
        <v>3</v>
      </c>
      <c r="B10" s="398" t="s">
        <v>936</v>
      </c>
      <c r="C10" s="408" t="s">
        <v>9294</v>
      </c>
      <c r="D10" s="407"/>
      <c r="E10" s="408"/>
      <c r="F10" s="407"/>
      <c r="G10" s="408"/>
      <c r="H10" s="407"/>
      <c r="I10" s="408"/>
      <c r="J10" s="407"/>
      <c r="K10" s="408"/>
      <c r="L10" s="407"/>
      <c r="M10" s="213" t="s">
        <v>7328</v>
      </c>
      <c r="N10" s="213" t="s">
        <v>9294</v>
      </c>
      <c r="O10" s="213" t="s">
        <v>4773</v>
      </c>
      <c r="P10" s="1247" t="s">
        <v>1320</v>
      </c>
      <c r="Q10" s="213"/>
      <c r="R10" s="541"/>
      <c r="S10" s="213"/>
      <c r="T10" s="213"/>
      <c r="U10" s="213"/>
      <c r="V10" s="213"/>
      <c r="W10" s="541"/>
      <c r="X10" s="213"/>
      <c r="Y10" s="213" t="s">
        <v>941</v>
      </c>
      <c r="Z10" s="541"/>
      <c r="AA10" s="541"/>
      <c r="AB10" s="541"/>
      <c r="AC10" s="213" t="s">
        <v>941</v>
      </c>
      <c r="AD10" s="541"/>
      <c r="AE10" s="213" t="s">
        <v>941</v>
      </c>
      <c r="AF10" s="541"/>
      <c r="AG10" s="541" t="s">
        <v>941</v>
      </c>
      <c r="AH10" s="541"/>
      <c r="AI10" s="213"/>
      <c r="AJ10" s="404"/>
      <c r="AK10" s="189" t="s">
        <v>473</v>
      </c>
      <c r="AL10" s="174" t="s">
        <v>9852</v>
      </c>
      <c r="AM10" s="106">
        <v>1</v>
      </c>
      <c r="AN10" s="894" t="s">
        <v>945</v>
      </c>
      <c r="AO10" s="189" t="s">
        <v>946</v>
      </c>
      <c r="AP10" s="189">
        <v>0</v>
      </c>
      <c r="AQ10" s="189" t="s">
        <v>947</v>
      </c>
      <c r="AR10" s="189"/>
      <c r="AS10" s="69" t="s">
        <v>949</v>
      </c>
      <c r="AT10" s="69" t="s">
        <v>949</v>
      </c>
      <c r="AU10" s="69" t="s">
        <v>949</v>
      </c>
      <c r="AV10" s="69" t="s">
        <v>949</v>
      </c>
      <c r="AW10" s="69" t="s">
        <v>949</v>
      </c>
      <c r="AX10" s="69" t="s">
        <v>949</v>
      </c>
      <c r="AY10" s="69" t="s">
        <v>949</v>
      </c>
      <c r="AZ10" s="69" t="s">
        <v>949</v>
      </c>
      <c r="BA10" s="69" t="s">
        <v>949</v>
      </c>
      <c r="BB10" s="69" t="s">
        <v>949</v>
      </c>
      <c r="BC10" s="69" t="s">
        <v>949</v>
      </c>
      <c r="BD10" s="69" t="s">
        <v>949</v>
      </c>
      <c r="BE10" s="69" t="s">
        <v>949</v>
      </c>
      <c r="BF10" s="69" t="s">
        <v>949</v>
      </c>
      <c r="BG10" s="69" t="s">
        <v>949</v>
      </c>
      <c r="BH10" s="69" t="s">
        <v>949</v>
      </c>
      <c r="BI10" s="69" t="s">
        <v>949</v>
      </c>
      <c r="BJ10" s="69" t="s">
        <v>949</v>
      </c>
      <c r="BK10" s="69" t="s">
        <v>949</v>
      </c>
      <c r="BL10" s="69" t="s">
        <v>949</v>
      </c>
      <c r="BM10" s="69" t="s">
        <v>949</v>
      </c>
    </row>
    <row r="11" spans="1:65" s="390" customFormat="1">
      <c r="A11" s="398">
        <v>4</v>
      </c>
      <c r="B11" s="398" t="s">
        <v>936</v>
      </c>
      <c r="C11" s="408"/>
      <c r="D11" s="407" t="s">
        <v>1156</v>
      </c>
      <c r="E11" s="408"/>
      <c r="F11" s="407"/>
      <c r="G11" s="408"/>
      <c r="H11" s="407"/>
      <c r="I11" s="408"/>
      <c r="J11" s="407"/>
      <c r="K11" s="408"/>
      <c r="L11" s="407"/>
      <c r="M11" s="213" t="s">
        <v>1156</v>
      </c>
      <c r="N11" s="213" t="s">
        <v>1156</v>
      </c>
      <c r="O11" s="213" t="s">
        <v>4778</v>
      </c>
      <c r="P11" s="1247" t="s">
        <v>989</v>
      </c>
      <c r="Q11" s="213" t="s">
        <v>941</v>
      </c>
      <c r="R11" s="541" t="s">
        <v>941</v>
      </c>
      <c r="S11" s="213" t="s">
        <v>941</v>
      </c>
      <c r="T11" s="213" t="s">
        <v>941</v>
      </c>
      <c r="U11" s="213" t="s">
        <v>941</v>
      </c>
      <c r="V11" s="213" t="s">
        <v>941</v>
      </c>
      <c r="W11" s="541" t="s">
        <v>941</v>
      </c>
      <c r="X11" s="213" t="s">
        <v>941</v>
      </c>
      <c r="Y11" s="213" t="s">
        <v>941</v>
      </c>
      <c r="Z11" s="541" t="s">
        <v>941</v>
      </c>
      <c r="AA11" s="541" t="s">
        <v>941</v>
      </c>
      <c r="AB11" s="541" t="s">
        <v>941</v>
      </c>
      <c r="AC11" s="213" t="s">
        <v>941</v>
      </c>
      <c r="AD11" s="541" t="s">
        <v>941</v>
      </c>
      <c r="AE11" s="213" t="s">
        <v>941</v>
      </c>
      <c r="AF11" s="541" t="s">
        <v>941</v>
      </c>
      <c r="AG11" s="541" t="s">
        <v>941</v>
      </c>
      <c r="AH11" s="541" t="s">
        <v>941</v>
      </c>
      <c r="AI11" s="213"/>
      <c r="AJ11" s="404"/>
      <c r="AK11" s="189" t="s">
        <v>132</v>
      </c>
      <c r="AL11" s="174" t="s">
        <v>1160</v>
      </c>
      <c r="AM11" s="106">
        <v>1</v>
      </c>
      <c r="AN11" s="894" t="s">
        <v>945</v>
      </c>
      <c r="AO11" s="189" t="s">
        <v>946</v>
      </c>
      <c r="AP11" s="189">
        <v>1</v>
      </c>
      <c r="AQ11" s="189" t="s">
        <v>979</v>
      </c>
      <c r="AR11" s="189"/>
      <c r="AS11" s="69" t="s">
        <v>949</v>
      </c>
      <c r="AT11" s="69">
        <v>0.05</v>
      </c>
      <c r="AU11" s="69" t="s">
        <v>949</v>
      </c>
      <c r="AV11" s="69" t="s">
        <v>949</v>
      </c>
      <c r="AW11" s="69" t="s">
        <v>1161</v>
      </c>
      <c r="AX11" s="69" t="s">
        <v>1162</v>
      </c>
      <c r="AY11" s="69" t="s">
        <v>1163</v>
      </c>
      <c r="AZ11" s="69" t="s">
        <v>1164</v>
      </c>
      <c r="BA11" s="69" t="s">
        <v>1165</v>
      </c>
      <c r="BB11" s="69" t="s">
        <v>949</v>
      </c>
      <c r="BC11" s="69" t="s">
        <v>1166</v>
      </c>
      <c r="BD11" s="69" t="s">
        <v>949</v>
      </c>
      <c r="BE11" s="69" t="s">
        <v>949</v>
      </c>
      <c r="BF11" s="69" t="s">
        <v>949</v>
      </c>
      <c r="BG11" s="69" t="s">
        <v>949</v>
      </c>
      <c r="BH11" s="69" t="s">
        <v>949</v>
      </c>
      <c r="BI11" s="69" t="s">
        <v>949</v>
      </c>
      <c r="BJ11" s="69" t="s">
        <v>949</v>
      </c>
      <c r="BK11" s="69" t="s">
        <v>949</v>
      </c>
      <c r="BL11" s="69" t="s">
        <v>949</v>
      </c>
      <c r="BM11" s="69" t="s">
        <v>949</v>
      </c>
    </row>
    <row r="12" spans="1:65" s="390" customFormat="1">
      <c r="A12" s="398">
        <v>5</v>
      </c>
      <c r="B12" s="398" t="s">
        <v>936</v>
      </c>
      <c r="C12" s="408"/>
      <c r="D12" s="407" t="s">
        <v>9296</v>
      </c>
      <c r="E12" s="408"/>
      <c r="F12" s="407"/>
      <c r="G12" s="408"/>
      <c r="H12" s="407"/>
      <c r="I12" s="408"/>
      <c r="J12" s="407"/>
      <c r="K12" s="408"/>
      <c r="L12" s="407"/>
      <c r="M12" s="213" t="s">
        <v>7326</v>
      </c>
      <c r="N12" s="213" t="s">
        <v>9296</v>
      </c>
      <c r="O12" s="213" t="s">
        <v>4773</v>
      </c>
      <c r="P12" s="1247" t="s">
        <v>940</v>
      </c>
      <c r="Q12" s="213" t="s">
        <v>941</v>
      </c>
      <c r="R12" s="541" t="s">
        <v>941</v>
      </c>
      <c r="S12" s="213" t="s">
        <v>941</v>
      </c>
      <c r="T12" s="213" t="s">
        <v>941</v>
      </c>
      <c r="U12" s="213" t="s">
        <v>941</v>
      </c>
      <c r="V12" s="213" t="s">
        <v>941</v>
      </c>
      <c r="W12" s="541" t="s">
        <v>941</v>
      </c>
      <c r="X12" s="213" t="s">
        <v>941</v>
      </c>
      <c r="Y12" s="213" t="s">
        <v>941</v>
      </c>
      <c r="Z12" s="541" t="s">
        <v>941</v>
      </c>
      <c r="AA12" s="541" t="s">
        <v>941</v>
      </c>
      <c r="AB12" s="541" t="s">
        <v>941</v>
      </c>
      <c r="AC12" s="213" t="s">
        <v>941</v>
      </c>
      <c r="AD12" s="541" t="s">
        <v>941</v>
      </c>
      <c r="AE12" s="213" t="s">
        <v>941</v>
      </c>
      <c r="AF12" s="541" t="s">
        <v>941</v>
      </c>
      <c r="AG12" s="541" t="s">
        <v>941</v>
      </c>
      <c r="AH12" s="541" t="s">
        <v>941</v>
      </c>
      <c r="AI12" s="213"/>
      <c r="AJ12" s="404"/>
      <c r="AK12" s="189" t="s">
        <v>473</v>
      </c>
      <c r="AL12" s="174" t="s">
        <v>7327</v>
      </c>
      <c r="AM12" s="106">
        <v>1</v>
      </c>
      <c r="AN12" s="894" t="s">
        <v>945</v>
      </c>
      <c r="AO12" s="189" t="s">
        <v>946</v>
      </c>
      <c r="AP12" s="189">
        <v>0</v>
      </c>
      <c r="AQ12" s="189" t="s">
        <v>947</v>
      </c>
      <c r="AR12" s="189"/>
      <c r="AS12" s="69" t="s">
        <v>949</v>
      </c>
      <c r="AT12" s="69" t="s">
        <v>949</v>
      </c>
      <c r="AU12" s="69" t="s">
        <v>949</v>
      </c>
      <c r="AV12" s="69" t="s">
        <v>949</v>
      </c>
      <c r="AW12" s="69" t="s">
        <v>949</v>
      </c>
      <c r="AX12" s="69" t="s">
        <v>949</v>
      </c>
      <c r="AY12" s="69" t="s">
        <v>949</v>
      </c>
      <c r="AZ12" s="69" t="s">
        <v>949</v>
      </c>
      <c r="BA12" s="69" t="s">
        <v>949</v>
      </c>
      <c r="BB12" s="69" t="s">
        <v>949</v>
      </c>
      <c r="BC12" s="69" t="s">
        <v>949</v>
      </c>
      <c r="BD12" s="69" t="s">
        <v>949</v>
      </c>
      <c r="BE12" s="69" t="s">
        <v>949</v>
      </c>
      <c r="BF12" s="69" t="s">
        <v>949</v>
      </c>
      <c r="BG12" s="69" t="s">
        <v>949</v>
      </c>
      <c r="BH12" s="69" t="s">
        <v>949</v>
      </c>
      <c r="BI12" s="69" t="s">
        <v>949</v>
      </c>
      <c r="BJ12" s="69" t="s">
        <v>949</v>
      </c>
      <c r="BK12" s="69" t="s">
        <v>949</v>
      </c>
      <c r="BL12" s="69" t="s">
        <v>949</v>
      </c>
      <c r="BM12" s="69" t="s">
        <v>949</v>
      </c>
    </row>
    <row r="13" spans="1:65" s="390" customFormat="1">
      <c r="A13" s="398">
        <v>6</v>
      </c>
      <c r="B13" s="398" t="s">
        <v>936</v>
      </c>
      <c r="C13" s="408"/>
      <c r="D13" s="407"/>
      <c r="E13" s="408" t="s">
        <v>7553</v>
      </c>
      <c r="F13" s="407"/>
      <c r="G13" s="408"/>
      <c r="H13" s="407"/>
      <c r="I13" s="408"/>
      <c r="J13" s="407"/>
      <c r="K13" s="408"/>
      <c r="L13" s="407"/>
      <c r="M13" s="213" t="s">
        <v>7552</v>
      </c>
      <c r="N13" s="213" t="s">
        <v>7553</v>
      </c>
      <c r="O13" s="213" t="s">
        <v>4773</v>
      </c>
      <c r="P13" s="1247" t="s">
        <v>5144</v>
      </c>
      <c r="Q13" s="213" t="s">
        <v>941</v>
      </c>
      <c r="R13" s="541" t="s">
        <v>941</v>
      </c>
      <c r="S13" s="213" t="s">
        <v>941</v>
      </c>
      <c r="T13" s="213" t="s">
        <v>941</v>
      </c>
      <c r="U13" s="213" t="s">
        <v>941</v>
      </c>
      <c r="V13" s="213" t="s">
        <v>941</v>
      </c>
      <c r="W13" s="541" t="s">
        <v>941</v>
      </c>
      <c r="X13" s="213" t="s">
        <v>941</v>
      </c>
      <c r="Y13" s="213" t="s">
        <v>941</v>
      </c>
      <c r="Z13" s="541" t="s">
        <v>941</v>
      </c>
      <c r="AA13" s="541" t="s">
        <v>941</v>
      </c>
      <c r="AB13" s="541" t="s">
        <v>941</v>
      </c>
      <c r="AC13" s="213" t="s">
        <v>941</v>
      </c>
      <c r="AD13" s="541" t="s">
        <v>941</v>
      </c>
      <c r="AE13" s="213" t="s">
        <v>941</v>
      </c>
      <c r="AF13" s="541" t="s">
        <v>941</v>
      </c>
      <c r="AG13" s="541" t="s">
        <v>941</v>
      </c>
      <c r="AH13" s="541" t="s">
        <v>941</v>
      </c>
      <c r="AI13" s="213"/>
      <c r="AJ13" s="404"/>
      <c r="AK13" s="189" t="s">
        <v>473</v>
      </c>
      <c r="AL13" s="174" t="s">
        <v>5169</v>
      </c>
      <c r="AM13" s="106">
        <v>1</v>
      </c>
      <c r="AN13" s="894" t="s">
        <v>945</v>
      </c>
      <c r="AO13" s="189" t="s">
        <v>946</v>
      </c>
      <c r="AP13" s="189">
        <v>0</v>
      </c>
      <c r="AQ13" s="189" t="s">
        <v>1008</v>
      </c>
      <c r="AR13" s="189"/>
      <c r="AS13" s="69">
        <v>666016</v>
      </c>
      <c r="AT13" s="69">
        <v>2</v>
      </c>
      <c r="AU13" s="69">
        <v>1.4</v>
      </c>
      <c r="AV13" s="69">
        <v>932.42239999999993</v>
      </c>
      <c r="AW13" s="69" t="s">
        <v>5658</v>
      </c>
      <c r="AX13" s="69" t="s">
        <v>995</v>
      </c>
      <c r="AY13" s="69" t="s">
        <v>1010</v>
      </c>
      <c r="AZ13" s="69" t="s">
        <v>5170</v>
      </c>
      <c r="BA13" s="69" t="s">
        <v>1012</v>
      </c>
      <c r="BB13" s="69" t="s">
        <v>2226</v>
      </c>
      <c r="BC13" s="69" t="s">
        <v>1142</v>
      </c>
      <c r="BD13" s="69" t="s">
        <v>945</v>
      </c>
      <c r="BE13" s="69">
        <v>0</v>
      </c>
      <c r="BF13" s="69" t="s">
        <v>473</v>
      </c>
      <c r="BG13" s="69">
        <v>0</v>
      </c>
      <c r="BH13" s="69">
        <v>1</v>
      </c>
      <c r="BI13" s="69">
        <v>1</v>
      </c>
      <c r="BJ13" s="69">
        <v>0</v>
      </c>
      <c r="BK13" s="69">
        <v>0</v>
      </c>
      <c r="BL13" s="69">
        <v>0</v>
      </c>
      <c r="BM13" s="69">
        <v>0</v>
      </c>
    </row>
    <row r="14" spans="1:65" s="390" customFormat="1">
      <c r="A14" s="398">
        <v>7</v>
      </c>
      <c r="B14" s="398" t="s">
        <v>936</v>
      </c>
      <c r="C14" s="408"/>
      <c r="D14" s="407"/>
      <c r="E14" s="408" t="s">
        <v>1033</v>
      </c>
      <c r="F14" s="407"/>
      <c r="G14" s="408"/>
      <c r="H14" s="407"/>
      <c r="I14" s="408"/>
      <c r="J14" s="407"/>
      <c r="K14" s="408"/>
      <c r="L14" s="407"/>
      <c r="M14" s="213" t="s">
        <v>9853</v>
      </c>
      <c r="N14" s="213" t="s">
        <v>1033</v>
      </c>
      <c r="O14" s="213" t="s">
        <v>3103</v>
      </c>
      <c r="P14" s="1247"/>
      <c r="Q14" s="213" t="s">
        <v>941</v>
      </c>
      <c r="R14" s="541" t="s">
        <v>941</v>
      </c>
      <c r="S14" s="213" t="s">
        <v>941</v>
      </c>
      <c r="T14" s="213" t="s">
        <v>941</v>
      </c>
      <c r="U14" s="213" t="s">
        <v>941</v>
      </c>
      <c r="V14" s="213" t="s">
        <v>941</v>
      </c>
      <c r="W14" s="541" t="s">
        <v>941</v>
      </c>
      <c r="X14" s="213" t="s">
        <v>941</v>
      </c>
      <c r="Y14" s="213" t="s">
        <v>941</v>
      </c>
      <c r="Z14" s="541" t="s">
        <v>941</v>
      </c>
      <c r="AA14" s="541" t="s">
        <v>941</v>
      </c>
      <c r="AB14" s="541" t="s">
        <v>941</v>
      </c>
      <c r="AC14" s="213" t="s">
        <v>941</v>
      </c>
      <c r="AD14" s="541" t="s">
        <v>941</v>
      </c>
      <c r="AE14" s="213" t="s">
        <v>941</v>
      </c>
      <c r="AF14" s="541" t="s">
        <v>941</v>
      </c>
      <c r="AG14" s="541" t="s">
        <v>941</v>
      </c>
      <c r="AH14" s="541" t="s">
        <v>941</v>
      </c>
      <c r="AI14" s="213"/>
      <c r="AJ14" s="404"/>
      <c r="AK14" s="189" t="s">
        <v>473</v>
      </c>
      <c r="AL14" s="174" t="s">
        <v>1035</v>
      </c>
      <c r="AM14" s="106">
        <v>9</v>
      </c>
      <c r="AN14" s="894" t="s">
        <v>945</v>
      </c>
      <c r="AO14" s="189" t="s">
        <v>946</v>
      </c>
      <c r="AP14" s="189">
        <v>1</v>
      </c>
      <c r="AQ14" s="189" t="s">
        <v>993</v>
      </c>
      <c r="AR14" s="189"/>
      <c r="AS14" s="69" t="s">
        <v>949</v>
      </c>
      <c r="AT14" s="69" t="s">
        <v>949</v>
      </c>
      <c r="AU14" s="69" t="s">
        <v>949</v>
      </c>
      <c r="AV14" s="69" t="s">
        <v>949</v>
      </c>
      <c r="AW14" s="69" t="s">
        <v>949</v>
      </c>
      <c r="AX14" s="69" t="s">
        <v>949</v>
      </c>
      <c r="AY14" s="69" t="s">
        <v>949</v>
      </c>
      <c r="AZ14" s="69" t="s">
        <v>949</v>
      </c>
      <c r="BA14" s="69" t="s">
        <v>949</v>
      </c>
      <c r="BB14" s="69" t="s">
        <v>949</v>
      </c>
      <c r="BC14" s="69" t="s">
        <v>1024</v>
      </c>
      <c r="BD14" s="69">
        <v>0</v>
      </c>
      <c r="BE14" s="69">
        <v>0</v>
      </c>
      <c r="BF14" s="69">
        <v>0</v>
      </c>
      <c r="BG14" s="69">
        <v>0</v>
      </c>
      <c r="BH14" s="69">
        <v>0</v>
      </c>
      <c r="BI14" s="69">
        <v>0</v>
      </c>
      <c r="BJ14" s="69">
        <v>0</v>
      </c>
      <c r="BK14" s="69">
        <v>0</v>
      </c>
      <c r="BL14" s="69">
        <v>0</v>
      </c>
      <c r="BM14" s="69">
        <v>0</v>
      </c>
    </row>
    <row r="15" spans="1:65" s="390" customFormat="1">
      <c r="A15" s="398">
        <v>8</v>
      </c>
      <c r="B15" s="398" t="s">
        <v>936</v>
      </c>
      <c r="C15" s="408"/>
      <c r="D15" s="407"/>
      <c r="E15" s="408" t="s">
        <v>1040</v>
      </c>
      <c r="F15" s="407"/>
      <c r="G15" s="408"/>
      <c r="H15" s="407"/>
      <c r="I15" s="408"/>
      <c r="J15" s="407"/>
      <c r="K15" s="408"/>
      <c r="L15" s="407"/>
      <c r="M15" s="213" t="s">
        <v>1040</v>
      </c>
      <c r="N15" s="213" t="s">
        <v>1040</v>
      </c>
      <c r="O15" s="213" t="s">
        <v>4778</v>
      </c>
      <c r="P15" s="1247"/>
      <c r="Q15" s="213" t="s">
        <v>941</v>
      </c>
      <c r="R15" s="541" t="s">
        <v>941</v>
      </c>
      <c r="S15" s="213" t="s">
        <v>941</v>
      </c>
      <c r="T15" s="213" t="s">
        <v>941</v>
      </c>
      <c r="U15" s="213" t="s">
        <v>941</v>
      </c>
      <c r="V15" s="213" t="s">
        <v>941</v>
      </c>
      <c r="W15" s="541" t="s">
        <v>941</v>
      </c>
      <c r="X15" s="213" t="s">
        <v>941</v>
      </c>
      <c r="Y15" s="213" t="s">
        <v>941</v>
      </c>
      <c r="Z15" s="541" t="s">
        <v>941</v>
      </c>
      <c r="AA15" s="541" t="s">
        <v>941</v>
      </c>
      <c r="AB15" s="541" t="s">
        <v>941</v>
      </c>
      <c r="AC15" s="213" t="s">
        <v>941</v>
      </c>
      <c r="AD15" s="541" t="s">
        <v>941</v>
      </c>
      <c r="AE15" s="213" t="s">
        <v>941</v>
      </c>
      <c r="AF15" s="541" t="s">
        <v>941</v>
      </c>
      <c r="AG15" s="541" t="s">
        <v>941</v>
      </c>
      <c r="AH15" s="541" t="s">
        <v>941</v>
      </c>
      <c r="AI15" s="213"/>
      <c r="AJ15" s="404"/>
      <c r="AK15" s="189" t="s">
        <v>473</v>
      </c>
      <c r="AL15" s="174" t="s">
        <v>1042</v>
      </c>
      <c r="AM15" s="106">
        <v>3</v>
      </c>
      <c r="AN15" s="894" t="s">
        <v>945</v>
      </c>
      <c r="AO15" s="189" t="s">
        <v>946</v>
      </c>
      <c r="AP15" s="189">
        <v>1</v>
      </c>
      <c r="AQ15" s="189" t="s">
        <v>993</v>
      </c>
      <c r="AR15" s="189"/>
      <c r="AS15" s="69" t="s">
        <v>949</v>
      </c>
      <c r="AT15" s="69" t="s">
        <v>949</v>
      </c>
      <c r="AU15" s="69" t="s">
        <v>949</v>
      </c>
      <c r="AV15" s="69" t="s">
        <v>949</v>
      </c>
      <c r="AW15" s="69" t="s">
        <v>949</v>
      </c>
      <c r="AX15" s="69" t="s">
        <v>949</v>
      </c>
      <c r="AY15" s="69" t="s">
        <v>949</v>
      </c>
      <c r="AZ15" s="69" t="s">
        <v>949</v>
      </c>
      <c r="BA15" s="69" t="s">
        <v>949</v>
      </c>
      <c r="BB15" s="69" t="s">
        <v>949</v>
      </c>
      <c r="BC15" s="69" t="s">
        <v>986</v>
      </c>
      <c r="BD15" s="69" t="s">
        <v>949</v>
      </c>
      <c r="BE15" s="69" t="s">
        <v>949</v>
      </c>
      <c r="BF15" s="69">
        <v>0</v>
      </c>
      <c r="BG15" s="69">
        <v>0</v>
      </c>
      <c r="BH15" s="69">
        <v>0</v>
      </c>
      <c r="BI15" s="69">
        <v>0</v>
      </c>
      <c r="BJ15" s="69">
        <v>0</v>
      </c>
      <c r="BK15" s="69">
        <v>0</v>
      </c>
      <c r="BL15" s="69">
        <v>0</v>
      </c>
      <c r="BM15" s="69">
        <v>0</v>
      </c>
    </row>
    <row r="16" spans="1:65" s="390" customFormat="1">
      <c r="A16" s="398">
        <v>9</v>
      </c>
      <c r="B16" s="398" t="s">
        <v>936</v>
      </c>
      <c r="C16" s="408"/>
      <c r="D16" s="407"/>
      <c r="E16" s="408" t="s">
        <v>1036</v>
      </c>
      <c r="F16" s="407"/>
      <c r="G16" s="408"/>
      <c r="H16" s="407"/>
      <c r="I16" s="408"/>
      <c r="J16" s="407"/>
      <c r="K16" s="408"/>
      <c r="L16" s="407"/>
      <c r="M16" s="213" t="s">
        <v>1036</v>
      </c>
      <c r="N16" s="213" t="s">
        <v>1036</v>
      </c>
      <c r="O16" s="213" t="s">
        <v>4778</v>
      </c>
      <c r="P16" s="1247"/>
      <c r="Q16" s="213" t="s">
        <v>941</v>
      </c>
      <c r="R16" s="541" t="s">
        <v>941</v>
      </c>
      <c r="S16" s="213" t="s">
        <v>941</v>
      </c>
      <c r="T16" s="213" t="s">
        <v>941</v>
      </c>
      <c r="U16" s="213" t="s">
        <v>941</v>
      </c>
      <c r="V16" s="213" t="s">
        <v>941</v>
      </c>
      <c r="W16" s="541" t="s">
        <v>941</v>
      </c>
      <c r="X16" s="213" t="s">
        <v>941</v>
      </c>
      <c r="Y16" s="213" t="s">
        <v>941</v>
      </c>
      <c r="Z16" s="541" t="s">
        <v>941</v>
      </c>
      <c r="AA16" s="541" t="s">
        <v>941</v>
      </c>
      <c r="AB16" s="541" t="s">
        <v>941</v>
      </c>
      <c r="AC16" s="213" t="s">
        <v>941</v>
      </c>
      <c r="AD16" s="541" t="s">
        <v>941</v>
      </c>
      <c r="AE16" s="213" t="s">
        <v>941</v>
      </c>
      <c r="AF16" s="541" t="s">
        <v>941</v>
      </c>
      <c r="AG16" s="541" t="s">
        <v>941</v>
      </c>
      <c r="AH16" s="541" t="s">
        <v>941</v>
      </c>
      <c r="AI16" s="213"/>
      <c r="AJ16" s="404"/>
      <c r="AK16" s="189" t="s">
        <v>473</v>
      </c>
      <c r="AL16" s="174" t="s">
        <v>1039</v>
      </c>
      <c r="AM16" s="106">
        <v>1</v>
      </c>
      <c r="AN16" s="894" t="s">
        <v>945</v>
      </c>
      <c r="AO16" s="189" t="s">
        <v>946</v>
      </c>
      <c r="AP16" s="189">
        <v>1</v>
      </c>
      <c r="AQ16" s="189" t="s">
        <v>993</v>
      </c>
      <c r="AR16" s="189"/>
      <c r="AS16" s="69" t="s">
        <v>949</v>
      </c>
      <c r="AT16" s="69" t="s">
        <v>949</v>
      </c>
      <c r="AU16" s="69" t="s">
        <v>949</v>
      </c>
      <c r="AV16" s="69" t="s">
        <v>949</v>
      </c>
      <c r="AW16" s="69" t="s">
        <v>949</v>
      </c>
      <c r="AX16" s="69" t="s">
        <v>949</v>
      </c>
      <c r="AY16" s="69" t="s">
        <v>949</v>
      </c>
      <c r="AZ16" s="69" t="s">
        <v>949</v>
      </c>
      <c r="BA16" s="69" t="s">
        <v>949</v>
      </c>
      <c r="BB16" s="69" t="s">
        <v>949</v>
      </c>
      <c r="BC16" s="69" t="s">
        <v>986</v>
      </c>
      <c r="BD16" s="69" t="s">
        <v>949</v>
      </c>
      <c r="BE16" s="69" t="s">
        <v>949</v>
      </c>
      <c r="BF16" s="69">
        <v>0</v>
      </c>
      <c r="BG16" s="69">
        <v>0</v>
      </c>
      <c r="BH16" s="69">
        <v>0</v>
      </c>
      <c r="BI16" s="69">
        <v>0</v>
      </c>
      <c r="BJ16" s="69">
        <v>0</v>
      </c>
      <c r="BK16" s="69">
        <v>0</v>
      </c>
      <c r="BL16" s="69">
        <v>0</v>
      </c>
      <c r="BM16" s="69">
        <v>0</v>
      </c>
    </row>
    <row r="17" spans="1:65" s="390" customFormat="1">
      <c r="A17" s="398">
        <v>10</v>
      </c>
      <c r="B17" s="398" t="s">
        <v>936</v>
      </c>
      <c r="C17" s="408"/>
      <c r="D17" s="407"/>
      <c r="E17" s="408" t="s">
        <v>1045</v>
      </c>
      <c r="F17" s="407"/>
      <c r="G17" s="408"/>
      <c r="H17" s="407"/>
      <c r="I17" s="408"/>
      <c r="J17" s="407"/>
      <c r="K17" s="408"/>
      <c r="L17" s="407"/>
      <c r="M17" s="213" t="s">
        <v>1045</v>
      </c>
      <c r="N17" s="213" t="s">
        <v>1045</v>
      </c>
      <c r="O17" s="213" t="s">
        <v>4778</v>
      </c>
      <c r="P17" s="1247" t="s">
        <v>989</v>
      </c>
      <c r="Q17" s="213" t="s">
        <v>941</v>
      </c>
      <c r="R17" s="541" t="s">
        <v>941</v>
      </c>
      <c r="S17" s="213" t="s">
        <v>941</v>
      </c>
      <c r="T17" s="213" t="s">
        <v>941</v>
      </c>
      <c r="U17" s="213" t="s">
        <v>941</v>
      </c>
      <c r="V17" s="213" t="s">
        <v>941</v>
      </c>
      <c r="W17" s="541" t="s">
        <v>941</v>
      </c>
      <c r="X17" s="213" t="s">
        <v>941</v>
      </c>
      <c r="Y17" s="213" t="s">
        <v>941</v>
      </c>
      <c r="Z17" s="541" t="s">
        <v>941</v>
      </c>
      <c r="AA17" s="541" t="s">
        <v>941</v>
      </c>
      <c r="AB17" s="541" t="s">
        <v>941</v>
      </c>
      <c r="AC17" s="213" t="s">
        <v>941</v>
      </c>
      <c r="AD17" s="541" t="s">
        <v>941</v>
      </c>
      <c r="AE17" s="213" t="s">
        <v>941</v>
      </c>
      <c r="AF17" s="541" t="s">
        <v>941</v>
      </c>
      <c r="AG17" s="541" t="s">
        <v>941</v>
      </c>
      <c r="AH17" s="541" t="s">
        <v>941</v>
      </c>
      <c r="AI17" s="213"/>
      <c r="AJ17" s="404"/>
      <c r="AK17" s="189" t="s">
        <v>473</v>
      </c>
      <c r="AL17" s="174" t="s">
        <v>5689</v>
      </c>
      <c r="AM17" s="106">
        <v>1</v>
      </c>
      <c r="AN17" s="894" t="s">
        <v>945</v>
      </c>
      <c r="AO17" s="189" t="s">
        <v>946</v>
      </c>
      <c r="AP17" s="189">
        <v>1</v>
      </c>
      <c r="AQ17" s="189" t="s">
        <v>1048</v>
      </c>
      <c r="AR17" s="189"/>
      <c r="AS17" s="69">
        <v>124.46</v>
      </c>
      <c r="AT17" s="69" t="s">
        <v>1049</v>
      </c>
      <c r="AU17" s="69" t="s">
        <v>949</v>
      </c>
      <c r="AV17" s="69" t="s">
        <v>949</v>
      </c>
      <c r="AW17" s="69" t="s">
        <v>5690</v>
      </c>
      <c r="AX17" s="69" t="s">
        <v>949</v>
      </c>
      <c r="AY17" s="69" t="s">
        <v>1051</v>
      </c>
      <c r="AZ17" s="69" t="s">
        <v>949</v>
      </c>
      <c r="BA17" s="69" t="s">
        <v>949</v>
      </c>
      <c r="BB17" s="69">
        <v>0</v>
      </c>
      <c r="BC17" s="69" t="s">
        <v>1068</v>
      </c>
      <c r="BD17" s="69" t="s">
        <v>945</v>
      </c>
      <c r="BE17" s="69" t="s">
        <v>945</v>
      </c>
      <c r="BF17" s="69">
        <v>0</v>
      </c>
      <c r="BG17" s="69">
        <v>0</v>
      </c>
      <c r="BH17" s="69">
        <v>0</v>
      </c>
      <c r="BI17" s="69">
        <v>0</v>
      </c>
      <c r="BJ17" s="69">
        <v>0</v>
      </c>
      <c r="BK17" s="69">
        <v>0</v>
      </c>
      <c r="BL17" s="69">
        <v>0</v>
      </c>
      <c r="BM17" s="69">
        <v>0</v>
      </c>
    </row>
    <row r="18" spans="1:65" s="390" customFormat="1">
      <c r="A18" s="398">
        <v>11</v>
      </c>
      <c r="B18" s="398" t="s">
        <v>936</v>
      </c>
      <c r="C18" s="408"/>
      <c r="D18" s="407"/>
      <c r="E18" s="408" t="s">
        <v>1054</v>
      </c>
      <c r="F18" s="407"/>
      <c r="G18" s="408"/>
      <c r="H18" s="407"/>
      <c r="I18" s="408"/>
      <c r="J18" s="407"/>
      <c r="K18" s="408"/>
      <c r="L18" s="407"/>
      <c r="M18" s="213" t="s">
        <v>1054</v>
      </c>
      <c r="N18" s="213" t="s">
        <v>1054</v>
      </c>
      <c r="O18" s="213" t="s">
        <v>4778</v>
      </c>
      <c r="P18" s="1247" t="s">
        <v>989</v>
      </c>
      <c r="Q18" s="213" t="s">
        <v>941</v>
      </c>
      <c r="R18" s="541" t="s">
        <v>941</v>
      </c>
      <c r="S18" s="213" t="s">
        <v>941</v>
      </c>
      <c r="T18" s="213" t="s">
        <v>941</v>
      </c>
      <c r="U18" s="213" t="s">
        <v>941</v>
      </c>
      <c r="V18" s="213" t="s">
        <v>941</v>
      </c>
      <c r="W18" s="541" t="s">
        <v>941</v>
      </c>
      <c r="X18" s="213" t="s">
        <v>941</v>
      </c>
      <c r="Y18" s="213" t="s">
        <v>941</v>
      </c>
      <c r="Z18" s="541" t="s">
        <v>941</v>
      </c>
      <c r="AA18" s="541" t="s">
        <v>941</v>
      </c>
      <c r="AB18" s="541" t="s">
        <v>941</v>
      </c>
      <c r="AC18" s="213" t="s">
        <v>941</v>
      </c>
      <c r="AD18" s="541" t="s">
        <v>941</v>
      </c>
      <c r="AE18" s="213" t="s">
        <v>941</v>
      </c>
      <c r="AF18" s="541" t="s">
        <v>941</v>
      </c>
      <c r="AG18" s="541" t="s">
        <v>941</v>
      </c>
      <c r="AH18" s="541" t="s">
        <v>941</v>
      </c>
      <c r="AI18" s="213"/>
      <c r="AJ18" s="404"/>
      <c r="AK18" s="189" t="s">
        <v>473</v>
      </c>
      <c r="AL18" s="174" t="s">
        <v>5691</v>
      </c>
      <c r="AM18" s="106">
        <v>1</v>
      </c>
      <c r="AN18" s="894" t="s">
        <v>945</v>
      </c>
      <c r="AO18" s="189" t="s">
        <v>946</v>
      </c>
      <c r="AP18" s="189">
        <v>1</v>
      </c>
      <c r="AQ18" s="189" t="s">
        <v>1048</v>
      </c>
      <c r="AR18" s="189"/>
      <c r="AS18" s="69">
        <v>113.67</v>
      </c>
      <c r="AT18" s="69" t="s">
        <v>1049</v>
      </c>
      <c r="AU18" s="69" t="s">
        <v>949</v>
      </c>
      <c r="AV18" s="69" t="s">
        <v>949</v>
      </c>
      <c r="AW18" s="69" t="s">
        <v>5692</v>
      </c>
      <c r="AX18" s="69" t="s">
        <v>949</v>
      </c>
      <c r="AY18" s="69" t="s">
        <v>1051</v>
      </c>
      <c r="AZ18" s="69" t="s">
        <v>949</v>
      </c>
      <c r="BA18" s="69" t="s">
        <v>949</v>
      </c>
      <c r="BB18" s="69">
        <v>0</v>
      </c>
      <c r="BC18" s="69" t="s">
        <v>1068</v>
      </c>
      <c r="BD18" s="69" t="s">
        <v>945</v>
      </c>
      <c r="BE18" s="69" t="s">
        <v>945</v>
      </c>
      <c r="BF18" s="69">
        <v>0</v>
      </c>
      <c r="BG18" s="69">
        <v>0</v>
      </c>
      <c r="BH18" s="69">
        <v>0</v>
      </c>
      <c r="BI18" s="69">
        <v>0</v>
      </c>
      <c r="BJ18" s="69">
        <v>0</v>
      </c>
      <c r="BK18" s="69">
        <v>0</v>
      </c>
      <c r="BL18" s="69">
        <v>0</v>
      </c>
      <c r="BM18" s="69">
        <v>0</v>
      </c>
    </row>
    <row r="19" spans="1:65" s="390" customFormat="1">
      <c r="A19" s="398">
        <v>12</v>
      </c>
      <c r="B19" s="398" t="s">
        <v>936</v>
      </c>
      <c r="C19" s="408"/>
      <c r="D19" s="407"/>
      <c r="E19" s="408" t="s">
        <v>1060</v>
      </c>
      <c r="F19" s="407"/>
      <c r="G19" s="408"/>
      <c r="H19" s="407"/>
      <c r="I19" s="408"/>
      <c r="J19" s="407"/>
      <c r="K19" s="408"/>
      <c r="L19" s="407"/>
      <c r="M19" s="213" t="s">
        <v>1060</v>
      </c>
      <c r="N19" s="213" t="s">
        <v>1060</v>
      </c>
      <c r="O19" s="213" t="s">
        <v>4778</v>
      </c>
      <c r="P19" s="1247"/>
      <c r="Q19" s="213" t="s">
        <v>941</v>
      </c>
      <c r="R19" s="541" t="s">
        <v>941</v>
      </c>
      <c r="S19" s="213" t="s">
        <v>941</v>
      </c>
      <c r="T19" s="213" t="s">
        <v>941</v>
      </c>
      <c r="U19" s="213" t="s">
        <v>941</v>
      </c>
      <c r="V19" s="213" t="s">
        <v>941</v>
      </c>
      <c r="W19" s="541" t="s">
        <v>941</v>
      </c>
      <c r="X19" s="213" t="s">
        <v>941</v>
      </c>
      <c r="Y19" s="213" t="s">
        <v>941</v>
      </c>
      <c r="Z19" s="541" t="s">
        <v>941</v>
      </c>
      <c r="AA19" s="541" t="s">
        <v>941</v>
      </c>
      <c r="AB19" s="541" t="s">
        <v>941</v>
      </c>
      <c r="AC19" s="213" t="s">
        <v>941</v>
      </c>
      <c r="AD19" s="541" t="s">
        <v>941</v>
      </c>
      <c r="AE19" s="213" t="s">
        <v>941</v>
      </c>
      <c r="AF19" s="541" t="s">
        <v>941</v>
      </c>
      <c r="AG19" s="541" t="s">
        <v>941</v>
      </c>
      <c r="AH19" s="541" t="s">
        <v>941</v>
      </c>
      <c r="AI19" s="213"/>
      <c r="AJ19" s="404"/>
      <c r="AK19" s="189" t="s">
        <v>473</v>
      </c>
      <c r="AL19" s="174" t="s">
        <v>5693</v>
      </c>
      <c r="AM19" s="106">
        <v>1</v>
      </c>
      <c r="AN19" s="894" t="s">
        <v>945</v>
      </c>
      <c r="AO19" s="189" t="s">
        <v>946</v>
      </c>
      <c r="AP19" s="189">
        <v>1</v>
      </c>
      <c r="AQ19" s="189" t="s">
        <v>1048</v>
      </c>
      <c r="AR19" s="189"/>
      <c r="AS19" s="69">
        <v>150.07</v>
      </c>
      <c r="AT19" s="69" t="s">
        <v>1049</v>
      </c>
      <c r="AU19" s="69" t="s">
        <v>949</v>
      </c>
      <c r="AV19" s="69" t="s">
        <v>949</v>
      </c>
      <c r="AW19" s="69" t="s">
        <v>5694</v>
      </c>
      <c r="AX19" s="69" t="s">
        <v>949</v>
      </c>
      <c r="AY19" s="69" t="s">
        <v>1051</v>
      </c>
      <c r="AZ19" s="69" t="s">
        <v>949</v>
      </c>
      <c r="BA19" s="69" t="s">
        <v>949</v>
      </c>
      <c r="BB19" s="69">
        <v>0</v>
      </c>
      <c r="BC19" s="69" t="s">
        <v>1068</v>
      </c>
      <c r="BD19" s="69" t="s">
        <v>945</v>
      </c>
      <c r="BE19" s="69" t="s">
        <v>945</v>
      </c>
      <c r="BF19" s="69">
        <v>0</v>
      </c>
      <c r="BG19" s="69">
        <v>0</v>
      </c>
      <c r="BH19" s="69">
        <v>0</v>
      </c>
      <c r="BI19" s="69">
        <v>0</v>
      </c>
      <c r="BJ19" s="69">
        <v>0</v>
      </c>
      <c r="BK19" s="69">
        <v>0</v>
      </c>
      <c r="BL19" s="69">
        <v>0</v>
      </c>
      <c r="BM19" s="69">
        <v>0</v>
      </c>
    </row>
    <row r="20" spans="1:65" s="390" customFormat="1">
      <c r="A20" s="398">
        <v>13</v>
      </c>
      <c r="B20" s="398" t="s">
        <v>936</v>
      </c>
      <c r="C20" s="408"/>
      <c r="D20" s="407"/>
      <c r="E20" s="408" t="s">
        <v>1073</v>
      </c>
      <c r="F20" s="407"/>
      <c r="G20" s="408"/>
      <c r="H20" s="407"/>
      <c r="I20" s="408"/>
      <c r="J20" s="407"/>
      <c r="K20" s="408"/>
      <c r="L20" s="407"/>
      <c r="M20" s="213" t="s">
        <v>1073</v>
      </c>
      <c r="N20" s="213" t="s">
        <v>1073</v>
      </c>
      <c r="O20" s="213" t="s">
        <v>4778</v>
      </c>
      <c r="P20" s="1247"/>
      <c r="Q20" s="213" t="s">
        <v>941</v>
      </c>
      <c r="R20" s="541" t="s">
        <v>941</v>
      </c>
      <c r="S20" s="213" t="s">
        <v>941</v>
      </c>
      <c r="T20" s="213" t="s">
        <v>941</v>
      </c>
      <c r="U20" s="213" t="s">
        <v>941</v>
      </c>
      <c r="V20" s="213" t="s">
        <v>941</v>
      </c>
      <c r="W20" s="541" t="s">
        <v>941</v>
      </c>
      <c r="X20" s="213" t="s">
        <v>941</v>
      </c>
      <c r="Y20" s="213" t="s">
        <v>941</v>
      </c>
      <c r="Z20" s="541" t="s">
        <v>941</v>
      </c>
      <c r="AA20" s="541" t="s">
        <v>941</v>
      </c>
      <c r="AB20" s="541" t="s">
        <v>941</v>
      </c>
      <c r="AC20" s="213" t="s">
        <v>941</v>
      </c>
      <c r="AD20" s="541" t="s">
        <v>941</v>
      </c>
      <c r="AE20" s="213" t="s">
        <v>941</v>
      </c>
      <c r="AF20" s="541" t="s">
        <v>941</v>
      </c>
      <c r="AG20" s="541" t="s">
        <v>941</v>
      </c>
      <c r="AH20" s="541" t="s">
        <v>941</v>
      </c>
      <c r="AI20" s="213"/>
      <c r="AJ20" s="404"/>
      <c r="AK20" s="189" t="s">
        <v>473</v>
      </c>
      <c r="AL20" s="174" t="s">
        <v>5695</v>
      </c>
      <c r="AM20" s="106">
        <v>1</v>
      </c>
      <c r="AN20" s="894" t="s">
        <v>945</v>
      </c>
      <c r="AO20" s="189" t="s">
        <v>946</v>
      </c>
      <c r="AP20" s="189">
        <v>1</v>
      </c>
      <c r="AQ20" s="189" t="s">
        <v>1048</v>
      </c>
      <c r="AR20" s="189"/>
      <c r="AS20" s="69">
        <v>67.849999999999994</v>
      </c>
      <c r="AT20" s="69" t="s">
        <v>1049</v>
      </c>
      <c r="AU20" s="69" t="s">
        <v>949</v>
      </c>
      <c r="AV20" s="69" t="s">
        <v>949</v>
      </c>
      <c r="AW20" s="69" t="s">
        <v>5696</v>
      </c>
      <c r="AX20" s="69" t="s">
        <v>949</v>
      </c>
      <c r="AY20" s="69" t="s">
        <v>1051</v>
      </c>
      <c r="AZ20" s="69" t="s">
        <v>949</v>
      </c>
      <c r="BA20" s="69" t="s">
        <v>949</v>
      </c>
      <c r="BB20" s="69">
        <v>0</v>
      </c>
      <c r="BC20" s="69" t="s">
        <v>1068</v>
      </c>
      <c r="BD20" s="69" t="s">
        <v>945</v>
      </c>
      <c r="BE20" s="69" t="s">
        <v>945</v>
      </c>
      <c r="BF20" s="69">
        <v>0</v>
      </c>
      <c r="BG20" s="69">
        <v>0</v>
      </c>
      <c r="BH20" s="69">
        <v>0</v>
      </c>
      <c r="BI20" s="69">
        <v>0</v>
      </c>
      <c r="BJ20" s="69">
        <v>0</v>
      </c>
      <c r="BK20" s="69">
        <v>0</v>
      </c>
      <c r="BL20" s="69">
        <v>0</v>
      </c>
      <c r="BM20" s="69">
        <v>0</v>
      </c>
    </row>
    <row r="21" spans="1:65" s="390" customFormat="1">
      <c r="A21" s="398">
        <v>14</v>
      </c>
      <c r="B21" s="398" t="s">
        <v>936</v>
      </c>
      <c r="C21" s="408"/>
      <c r="D21" s="407"/>
      <c r="E21" s="408" t="s">
        <v>1078</v>
      </c>
      <c r="F21" s="407"/>
      <c r="G21" s="408"/>
      <c r="H21" s="407"/>
      <c r="I21" s="408"/>
      <c r="J21" s="407"/>
      <c r="K21" s="408"/>
      <c r="L21" s="407"/>
      <c r="M21" s="213" t="s">
        <v>1078</v>
      </c>
      <c r="N21" s="213" t="s">
        <v>1078</v>
      </c>
      <c r="O21" s="213" t="s">
        <v>4778</v>
      </c>
      <c r="P21" s="1247" t="s">
        <v>989</v>
      </c>
      <c r="Q21" s="213" t="s">
        <v>941</v>
      </c>
      <c r="R21" s="541" t="s">
        <v>941</v>
      </c>
      <c r="S21" s="213" t="s">
        <v>941</v>
      </c>
      <c r="T21" s="213" t="s">
        <v>941</v>
      </c>
      <c r="U21" s="213" t="s">
        <v>941</v>
      </c>
      <c r="V21" s="213" t="s">
        <v>941</v>
      </c>
      <c r="W21" s="541" t="s">
        <v>941</v>
      </c>
      <c r="X21" s="213" t="s">
        <v>941</v>
      </c>
      <c r="Y21" s="213" t="s">
        <v>941</v>
      </c>
      <c r="Z21" s="541" t="s">
        <v>941</v>
      </c>
      <c r="AA21" s="541" t="s">
        <v>941</v>
      </c>
      <c r="AB21" s="541" t="s">
        <v>941</v>
      </c>
      <c r="AC21" s="213" t="s">
        <v>941</v>
      </c>
      <c r="AD21" s="541" t="s">
        <v>941</v>
      </c>
      <c r="AE21" s="213" t="s">
        <v>941</v>
      </c>
      <c r="AF21" s="541" t="s">
        <v>941</v>
      </c>
      <c r="AG21" s="541" t="s">
        <v>941</v>
      </c>
      <c r="AH21" s="541" t="s">
        <v>941</v>
      </c>
      <c r="AI21" s="213"/>
      <c r="AJ21" s="404"/>
      <c r="AK21" s="189" t="s">
        <v>473</v>
      </c>
      <c r="AL21" s="174" t="s">
        <v>1080</v>
      </c>
      <c r="AM21" s="106">
        <v>1</v>
      </c>
      <c r="AN21" s="894" t="s">
        <v>945</v>
      </c>
      <c r="AO21" s="189" t="s">
        <v>946</v>
      </c>
      <c r="AP21" s="189">
        <v>1</v>
      </c>
      <c r="AQ21" s="189" t="s">
        <v>1081</v>
      </c>
      <c r="AR21" s="189"/>
      <c r="AS21" s="69">
        <v>78.47</v>
      </c>
      <c r="AT21" s="69">
        <v>0.3</v>
      </c>
      <c r="AU21" s="69">
        <v>7.93</v>
      </c>
      <c r="AV21" s="69">
        <v>0</v>
      </c>
      <c r="AW21" s="69" t="s">
        <v>5642</v>
      </c>
      <c r="AX21" s="69" t="s">
        <v>1083</v>
      </c>
      <c r="AY21" s="69" t="s">
        <v>1084</v>
      </c>
      <c r="AZ21" s="69" t="s">
        <v>1085</v>
      </c>
      <c r="BA21" s="69" t="s">
        <v>949</v>
      </c>
      <c r="BB21" s="69">
        <v>0</v>
      </c>
      <c r="BC21" s="69" t="s">
        <v>1087</v>
      </c>
      <c r="BD21" s="69" t="s">
        <v>945</v>
      </c>
      <c r="BE21" s="69" t="s">
        <v>945</v>
      </c>
      <c r="BF21" s="69">
        <v>0</v>
      </c>
      <c r="BG21" s="69">
        <v>0</v>
      </c>
      <c r="BH21" s="69" t="s">
        <v>1078</v>
      </c>
      <c r="BI21" s="69" t="s">
        <v>1087</v>
      </c>
      <c r="BJ21" s="69">
        <v>0</v>
      </c>
      <c r="BK21" s="69">
        <v>0</v>
      </c>
      <c r="BL21" s="69">
        <v>0</v>
      </c>
      <c r="BM21" s="69">
        <v>0</v>
      </c>
    </row>
    <row r="22" spans="1:65" s="390" customFormat="1">
      <c r="A22" s="398">
        <v>15</v>
      </c>
      <c r="B22" s="398" t="s">
        <v>936</v>
      </c>
      <c r="C22" s="408"/>
      <c r="D22" s="407"/>
      <c r="E22" s="408" t="s">
        <v>1089</v>
      </c>
      <c r="F22" s="407"/>
      <c r="G22" s="408"/>
      <c r="H22" s="407"/>
      <c r="I22" s="408"/>
      <c r="J22" s="407"/>
      <c r="K22" s="408"/>
      <c r="L22" s="407"/>
      <c r="M22" s="213" t="s">
        <v>1089</v>
      </c>
      <c r="N22" s="213" t="s">
        <v>1089</v>
      </c>
      <c r="O22" s="213" t="s">
        <v>4778</v>
      </c>
      <c r="P22" s="1247" t="s">
        <v>1126</v>
      </c>
      <c r="Q22" s="213" t="s">
        <v>941</v>
      </c>
      <c r="R22" s="541" t="s">
        <v>941</v>
      </c>
      <c r="S22" s="213" t="s">
        <v>941</v>
      </c>
      <c r="T22" s="213" t="s">
        <v>941</v>
      </c>
      <c r="U22" s="213" t="s">
        <v>941</v>
      </c>
      <c r="V22" s="213" t="s">
        <v>941</v>
      </c>
      <c r="W22" s="541" t="s">
        <v>941</v>
      </c>
      <c r="X22" s="213" t="s">
        <v>941</v>
      </c>
      <c r="Y22" s="213" t="s">
        <v>941</v>
      </c>
      <c r="Z22" s="541" t="s">
        <v>941</v>
      </c>
      <c r="AA22" s="541" t="s">
        <v>941</v>
      </c>
      <c r="AB22" s="541" t="s">
        <v>941</v>
      </c>
      <c r="AC22" s="213" t="s">
        <v>941</v>
      </c>
      <c r="AD22" s="541" t="s">
        <v>941</v>
      </c>
      <c r="AE22" s="213" t="s">
        <v>941</v>
      </c>
      <c r="AF22" s="541" t="s">
        <v>941</v>
      </c>
      <c r="AG22" s="541" t="s">
        <v>941</v>
      </c>
      <c r="AH22" s="541" t="s">
        <v>941</v>
      </c>
      <c r="AI22" s="213"/>
      <c r="AJ22" s="404"/>
      <c r="AK22" s="189" t="s">
        <v>473</v>
      </c>
      <c r="AL22" s="174" t="s">
        <v>1091</v>
      </c>
      <c r="AM22" s="106">
        <v>1</v>
      </c>
      <c r="AN22" s="894" t="s">
        <v>945</v>
      </c>
      <c r="AO22" s="189" t="s">
        <v>946</v>
      </c>
      <c r="AP22" s="189">
        <v>1</v>
      </c>
      <c r="AQ22" s="189" t="s">
        <v>1081</v>
      </c>
      <c r="AR22" s="189"/>
      <c r="AS22" s="69">
        <v>152.53</v>
      </c>
      <c r="AT22" s="69">
        <v>0.2</v>
      </c>
      <c r="AU22" s="69">
        <v>7.93</v>
      </c>
      <c r="AV22" s="69">
        <v>0</v>
      </c>
      <c r="AW22" s="69" t="s">
        <v>5643</v>
      </c>
      <c r="AX22" s="69" t="s">
        <v>1083</v>
      </c>
      <c r="AY22" s="69" t="s">
        <v>1084</v>
      </c>
      <c r="AZ22" s="69" t="s">
        <v>1085</v>
      </c>
      <c r="BA22" s="69" t="s">
        <v>949</v>
      </c>
      <c r="BB22" s="69">
        <v>0</v>
      </c>
      <c r="BC22" s="69" t="s">
        <v>1087</v>
      </c>
      <c r="BD22" s="69" t="s">
        <v>945</v>
      </c>
      <c r="BE22" s="69" t="s">
        <v>945</v>
      </c>
      <c r="BF22" s="69">
        <v>0</v>
      </c>
      <c r="BG22" s="69">
        <v>0</v>
      </c>
      <c r="BH22" s="69" t="s">
        <v>1089</v>
      </c>
      <c r="BI22" s="69" t="s">
        <v>1087</v>
      </c>
      <c r="BJ22" s="69">
        <v>0</v>
      </c>
      <c r="BK22" s="69">
        <v>0</v>
      </c>
      <c r="BL22" s="69">
        <v>0</v>
      </c>
      <c r="BM22" s="69">
        <v>0</v>
      </c>
    </row>
    <row r="23" spans="1:65" s="390" customFormat="1">
      <c r="A23" s="398">
        <v>16</v>
      </c>
      <c r="B23" s="398" t="s">
        <v>936</v>
      </c>
      <c r="C23" s="408"/>
      <c r="D23" s="407"/>
      <c r="E23" s="408" t="s">
        <v>1093</v>
      </c>
      <c r="F23" s="407"/>
      <c r="G23" s="408"/>
      <c r="H23" s="407"/>
      <c r="I23" s="408"/>
      <c r="J23" s="407"/>
      <c r="K23" s="408"/>
      <c r="L23" s="407"/>
      <c r="M23" s="213" t="s">
        <v>1093</v>
      </c>
      <c r="N23" s="213" t="s">
        <v>1093</v>
      </c>
      <c r="O23" s="213" t="s">
        <v>4778</v>
      </c>
      <c r="P23" s="1247" t="s">
        <v>989</v>
      </c>
      <c r="Q23" s="213" t="s">
        <v>941</v>
      </c>
      <c r="R23" s="541" t="s">
        <v>941</v>
      </c>
      <c r="S23" s="213" t="s">
        <v>941</v>
      </c>
      <c r="T23" s="213" t="s">
        <v>941</v>
      </c>
      <c r="U23" s="213" t="s">
        <v>941</v>
      </c>
      <c r="V23" s="213" t="s">
        <v>941</v>
      </c>
      <c r="W23" s="541" t="s">
        <v>941</v>
      </c>
      <c r="X23" s="213" t="s">
        <v>941</v>
      </c>
      <c r="Y23" s="213" t="s">
        <v>941</v>
      </c>
      <c r="Z23" s="541" t="s">
        <v>941</v>
      </c>
      <c r="AA23" s="541" t="s">
        <v>941</v>
      </c>
      <c r="AB23" s="541" t="s">
        <v>941</v>
      </c>
      <c r="AC23" s="213" t="s">
        <v>941</v>
      </c>
      <c r="AD23" s="541" t="s">
        <v>941</v>
      </c>
      <c r="AE23" s="213" t="s">
        <v>941</v>
      </c>
      <c r="AF23" s="541" t="s">
        <v>941</v>
      </c>
      <c r="AG23" s="541" t="s">
        <v>941</v>
      </c>
      <c r="AH23" s="541" t="s">
        <v>941</v>
      </c>
      <c r="AI23" s="213"/>
      <c r="AJ23" s="404"/>
      <c r="AK23" s="189" t="s">
        <v>473</v>
      </c>
      <c r="AL23" s="174" t="s">
        <v>1095</v>
      </c>
      <c r="AM23" s="106">
        <v>1</v>
      </c>
      <c r="AN23" s="894" t="s">
        <v>945</v>
      </c>
      <c r="AO23" s="189" t="s">
        <v>946</v>
      </c>
      <c r="AP23" s="189">
        <v>1</v>
      </c>
      <c r="AQ23" s="189" t="s">
        <v>1081</v>
      </c>
      <c r="AR23" s="189"/>
      <c r="AS23" s="69">
        <v>117.96</v>
      </c>
      <c r="AT23" s="69">
        <v>0.2</v>
      </c>
      <c r="AU23" s="69">
        <v>7.93</v>
      </c>
      <c r="AV23" s="69">
        <v>0.5</v>
      </c>
      <c r="AW23" s="69" t="s">
        <v>1096</v>
      </c>
      <c r="AX23" s="69" t="s">
        <v>1083</v>
      </c>
      <c r="AY23" s="69" t="s">
        <v>1084</v>
      </c>
      <c r="AZ23" s="69" t="s">
        <v>1085</v>
      </c>
      <c r="BA23" s="69" t="s">
        <v>1086</v>
      </c>
      <c r="BB23" s="69">
        <v>0</v>
      </c>
      <c r="BC23" s="69" t="s">
        <v>1087</v>
      </c>
      <c r="BD23" s="69" t="s">
        <v>949</v>
      </c>
      <c r="BE23" s="69" t="s">
        <v>949</v>
      </c>
      <c r="BF23" s="69">
        <v>0</v>
      </c>
      <c r="BG23" s="69">
        <v>0</v>
      </c>
      <c r="BH23" s="69" t="s">
        <v>1093</v>
      </c>
      <c r="BI23" s="69" t="s">
        <v>1087</v>
      </c>
      <c r="BJ23" s="69">
        <v>0</v>
      </c>
      <c r="BK23" s="69">
        <v>0</v>
      </c>
      <c r="BL23" s="69">
        <v>0</v>
      </c>
      <c r="BM23" s="69">
        <v>0</v>
      </c>
    </row>
    <row r="24" spans="1:65" s="390" customFormat="1">
      <c r="A24" s="398">
        <v>17</v>
      </c>
      <c r="B24" s="398" t="s">
        <v>936</v>
      </c>
      <c r="C24" s="408"/>
      <c r="D24" s="407"/>
      <c r="E24" s="408" t="s">
        <v>1097</v>
      </c>
      <c r="F24" s="407"/>
      <c r="G24" s="408"/>
      <c r="H24" s="407"/>
      <c r="I24" s="408"/>
      <c r="J24" s="407"/>
      <c r="K24" s="408"/>
      <c r="L24" s="407"/>
      <c r="M24" s="213" t="s">
        <v>1097</v>
      </c>
      <c r="N24" s="213" t="s">
        <v>1097</v>
      </c>
      <c r="O24" s="213" t="s">
        <v>4778</v>
      </c>
      <c r="P24" s="1247" t="s">
        <v>989</v>
      </c>
      <c r="Q24" s="213" t="s">
        <v>941</v>
      </c>
      <c r="R24" s="541" t="s">
        <v>941</v>
      </c>
      <c r="S24" s="213" t="s">
        <v>941</v>
      </c>
      <c r="T24" s="213" t="s">
        <v>941</v>
      </c>
      <c r="U24" s="213" t="s">
        <v>941</v>
      </c>
      <c r="V24" s="213" t="s">
        <v>941</v>
      </c>
      <c r="W24" s="541" t="s">
        <v>941</v>
      </c>
      <c r="X24" s="213" t="s">
        <v>941</v>
      </c>
      <c r="Y24" s="213" t="s">
        <v>941</v>
      </c>
      <c r="Z24" s="541" t="s">
        <v>941</v>
      </c>
      <c r="AA24" s="541" t="s">
        <v>941</v>
      </c>
      <c r="AB24" s="541" t="s">
        <v>941</v>
      </c>
      <c r="AC24" s="213" t="s">
        <v>941</v>
      </c>
      <c r="AD24" s="541" t="s">
        <v>941</v>
      </c>
      <c r="AE24" s="213" t="s">
        <v>941</v>
      </c>
      <c r="AF24" s="541" t="s">
        <v>941</v>
      </c>
      <c r="AG24" s="541" t="s">
        <v>941</v>
      </c>
      <c r="AH24" s="541" t="s">
        <v>941</v>
      </c>
      <c r="AI24" s="213"/>
      <c r="AJ24" s="404"/>
      <c r="AK24" s="189" t="s">
        <v>473</v>
      </c>
      <c r="AL24" s="174" t="s">
        <v>1099</v>
      </c>
      <c r="AM24" s="106">
        <v>1</v>
      </c>
      <c r="AN24" s="894" t="s">
        <v>945</v>
      </c>
      <c r="AO24" s="189" t="s">
        <v>946</v>
      </c>
      <c r="AP24" s="189">
        <v>1</v>
      </c>
      <c r="AQ24" s="189" t="s">
        <v>1048</v>
      </c>
      <c r="AR24" s="189"/>
      <c r="AS24" s="69">
        <v>128.08000000000001</v>
      </c>
      <c r="AT24" s="69">
        <v>1</v>
      </c>
      <c r="AU24" s="69">
        <v>7.85</v>
      </c>
      <c r="AV24" s="69">
        <v>1</v>
      </c>
      <c r="AW24" s="69" t="s">
        <v>1100</v>
      </c>
      <c r="AX24" s="69" t="s">
        <v>949</v>
      </c>
      <c r="AY24" s="69" t="s">
        <v>1051</v>
      </c>
      <c r="AZ24" s="69" t="s">
        <v>949</v>
      </c>
      <c r="BA24" s="69" t="s">
        <v>949</v>
      </c>
      <c r="BB24" s="69">
        <v>0</v>
      </c>
      <c r="BC24" s="69" t="s">
        <v>1068</v>
      </c>
      <c r="BD24" s="69" t="s">
        <v>949</v>
      </c>
      <c r="BE24" s="69" t="s">
        <v>949</v>
      </c>
      <c r="BF24" s="69">
        <v>0</v>
      </c>
      <c r="BG24" s="69">
        <v>0</v>
      </c>
      <c r="BH24" s="69">
        <v>0</v>
      </c>
      <c r="BI24" s="69">
        <v>0</v>
      </c>
      <c r="BJ24" s="69">
        <v>0</v>
      </c>
      <c r="BK24" s="69">
        <v>0</v>
      </c>
      <c r="BL24" s="69">
        <v>0</v>
      </c>
      <c r="BM24" s="69">
        <v>0</v>
      </c>
    </row>
    <row r="25" spans="1:65" s="390" customFormat="1">
      <c r="A25" s="398">
        <v>18</v>
      </c>
      <c r="B25" s="398" t="s">
        <v>936</v>
      </c>
      <c r="C25" s="408"/>
      <c r="D25" s="407"/>
      <c r="E25" s="408" t="s">
        <v>1101</v>
      </c>
      <c r="F25" s="407"/>
      <c r="G25" s="408"/>
      <c r="H25" s="407"/>
      <c r="I25" s="408"/>
      <c r="J25" s="407"/>
      <c r="K25" s="408"/>
      <c r="L25" s="407"/>
      <c r="M25" s="213" t="s">
        <v>1101</v>
      </c>
      <c r="N25" s="213" t="s">
        <v>1101</v>
      </c>
      <c r="O25" s="213" t="s">
        <v>4778</v>
      </c>
      <c r="P25" s="1247" t="s">
        <v>989</v>
      </c>
      <c r="Q25" s="213" t="s">
        <v>941</v>
      </c>
      <c r="R25" s="541" t="s">
        <v>941</v>
      </c>
      <c r="S25" s="213" t="s">
        <v>941</v>
      </c>
      <c r="T25" s="213" t="s">
        <v>941</v>
      </c>
      <c r="U25" s="213" t="s">
        <v>941</v>
      </c>
      <c r="V25" s="213" t="s">
        <v>941</v>
      </c>
      <c r="W25" s="541" t="s">
        <v>941</v>
      </c>
      <c r="X25" s="213" t="s">
        <v>941</v>
      </c>
      <c r="Y25" s="213" t="s">
        <v>941</v>
      </c>
      <c r="Z25" s="541" t="s">
        <v>941</v>
      </c>
      <c r="AA25" s="541" t="s">
        <v>941</v>
      </c>
      <c r="AB25" s="541" t="s">
        <v>941</v>
      </c>
      <c r="AC25" s="213" t="s">
        <v>941</v>
      </c>
      <c r="AD25" s="541" t="s">
        <v>941</v>
      </c>
      <c r="AE25" s="213" t="s">
        <v>941</v>
      </c>
      <c r="AF25" s="541" t="s">
        <v>941</v>
      </c>
      <c r="AG25" s="541" t="s">
        <v>941</v>
      </c>
      <c r="AH25" s="541" t="s">
        <v>941</v>
      </c>
      <c r="AI25" s="213"/>
      <c r="AJ25" s="404"/>
      <c r="AK25" s="189" t="s">
        <v>473</v>
      </c>
      <c r="AL25" s="174" t="s">
        <v>1103</v>
      </c>
      <c r="AM25" s="106">
        <v>1</v>
      </c>
      <c r="AN25" s="894" t="s">
        <v>945</v>
      </c>
      <c r="AO25" s="189" t="s">
        <v>946</v>
      </c>
      <c r="AP25" s="189">
        <v>1</v>
      </c>
      <c r="AQ25" s="189" t="s">
        <v>1048</v>
      </c>
      <c r="AR25" s="189"/>
      <c r="AS25" s="69">
        <v>128.08000000000001</v>
      </c>
      <c r="AT25" s="69">
        <v>1</v>
      </c>
      <c r="AU25" s="69">
        <v>7.85</v>
      </c>
      <c r="AV25" s="69">
        <v>1</v>
      </c>
      <c r="AW25" s="69" t="s">
        <v>1104</v>
      </c>
      <c r="AX25" s="69" t="s">
        <v>949</v>
      </c>
      <c r="AY25" s="69" t="s">
        <v>1051</v>
      </c>
      <c r="AZ25" s="69" t="s">
        <v>949</v>
      </c>
      <c r="BA25" s="69" t="s">
        <v>949</v>
      </c>
      <c r="BB25" s="69">
        <v>0</v>
      </c>
      <c r="BC25" s="69" t="s">
        <v>1068</v>
      </c>
      <c r="BD25" s="69" t="s">
        <v>949</v>
      </c>
      <c r="BE25" s="69" t="s">
        <v>949</v>
      </c>
      <c r="BF25" s="69">
        <v>0</v>
      </c>
      <c r="BG25" s="69">
        <v>0</v>
      </c>
      <c r="BH25" s="69">
        <v>0</v>
      </c>
      <c r="BI25" s="69">
        <v>0</v>
      </c>
      <c r="BJ25" s="69">
        <v>0</v>
      </c>
      <c r="BK25" s="69">
        <v>0</v>
      </c>
      <c r="BL25" s="69">
        <v>0</v>
      </c>
      <c r="BM25" s="69">
        <v>0</v>
      </c>
    </row>
    <row r="26" spans="1:65" s="390" customFormat="1">
      <c r="A26" s="398">
        <v>19</v>
      </c>
      <c r="B26" s="398" t="s">
        <v>936</v>
      </c>
      <c r="C26" s="408"/>
      <c r="D26" s="407"/>
      <c r="E26" s="408" t="s">
        <v>1106</v>
      </c>
      <c r="F26" s="407"/>
      <c r="G26" s="408"/>
      <c r="H26" s="407"/>
      <c r="I26" s="408"/>
      <c r="J26" s="407"/>
      <c r="K26" s="408"/>
      <c r="L26" s="407"/>
      <c r="M26" s="213" t="s">
        <v>1106</v>
      </c>
      <c r="N26" s="213" t="s">
        <v>5646</v>
      </c>
      <c r="O26" s="213" t="s">
        <v>4778</v>
      </c>
      <c r="P26" s="1247" t="s">
        <v>989</v>
      </c>
      <c r="Q26" s="213" t="s">
        <v>941</v>
      </c>
      <c r="R26" s="541" t="s">
        <v>941</v>
      </c>
      <c r="S26" s="213" t="s">
        <v>941</v>
      </c>
      <c r="T26" s="213" t="s">
        <v>941</v>
      </c>
      <c r="U26" s="213" t="s">
        <v>941</v>
      </c>
      <c r="V26" s="213" t="s">
        <v>941</v>
      </c>
      <c r="W26" s="541" t="s">
        <v>941</v>
      </c>
      <c r="X26" s="213" t="s">
        <v>941</v>
      </c>
      <c r="Y26" s="213" t="s">
        <v>941</v>
      </c>
      <c r="Z26" s="541" t="s">
        <v>941</v>
      </c>
      <c r="AA26" s="541" t="s">
        <v>941</v>
      </c>
      <c r="AB26" s="541" t="s">
        <v>941</v>
      </c>
      <c r="AC26" s="213" t="s">
        <v>941</v>
      </c>
      <c r="AD26" s="541" t="s">
        <v>941</v>
      </c>
      <c r="AE26" s="213" t="s">
        <v>941</v>
      </c>
      <c r="AF26" s="541" t="s">
        <v>941</v>
      </c>
      <c r="AG26" s="541" t="s">
        <v>941</v>
      </c>
      <c r="AH26" s="541" t="s">
        <v>941</v>
      </c>
      <c r="AI26" s="213"/>
      <c r="AJ26" s="404"/>
      <c r="AK26" s="189" t="s">
        <v>473</v>
      </c>
      <c r="AL26" s="174" t="s">
        <v>1108</v>
      </c>
      <c r="AM26" s="106">
        <v>1</v>
      </c>
      <c r="AN26" s="894" t="s">
        <v>945</v>
      </c>
      <c r="AO26" s="189" t="s">
        <v>946</v>
      </c>
      <c r="AP26" s="189">
        <v>1</v>
      </c>
      <c r="AQ26" s="189" t="s">
        <v>1081</v>
      </c>
      <c r="AR26" s="189"/>
      <c r="AS26" s="69">
        <v>277.67</v>
      </c>
      <c r="AT26" s="69">
        <v>0.2</v>
      </c>
      <c r="AU26" s="69">
        <v>7.93</v>
      </c>
      <c r="AV26" s="69" t="s">
        <v>949</v>
      </c>
      <c r="AW26" s="69" t="s">
        <v>5647</v>
      </c>
      <c r="AX26" s="69" t="s">
        <v>1083</v>
      </c>
      <c r="AY26" s="69" t="s">
        <v>1084</v>
      </c>
      <c r="AZ26" s="69" t="s">
        <v>1085</v>
      </c>
      <c r="BA26" s="69" t="s">
        <v>949</v>
      </c>
      <c r="BB26" s="69">
        <v>0</v>
      </c>
      <c r="BC26" s="69" t="s">
        <v>1087</v>
      </c>
      <c r="BD26" s="69" t="s">
        <v>945</v>
      </c>
      <c r="BE26" s="69" t="s">
        <v>945</v>
      </c>
      <c r="BF26" s="69">
        <v>0</v>
      </c>
      <c r="BG26" s="69">
        <v>0</v>
      </c>
      <c r="BH26" s="69" t="s">
        <v>1106</v>
      </c>
      <c r="BI26" s="69" t="s">
        <v>1087</v>
      </c>
      <c r="BJ26" s="69">
        <v>0</v>
      </c>
      <c r="BK26" s="69">
        <v>0</v>
      </c>
      <c r="BL26" s="69">
        <v>0</v>
      </c>
      <c r="BM26" s="69">
        <v>0</v>
      </c>
    </row>
    <row r="27" spans="1:65" s="390" customFormat="1">
      <c r="A27" s="398">
        <v>20</v>
      </c>
      <c r="B27" s="398" t="s">
        <v>936</v>
      </c>
      <c r="C27" s="408"/>
      <c r="D27" s="407"/>
      <c r="E27" s="408" t="s">
        <v>1111</v>
      </c>
      <c r="F27" s="407"/>
      <c r="G27" s="408"/>
      <c r="H27" s="407"/>
      <c r="I27" s="408"/>
      <c r="J27" s="407"/>
      <c r="K27" s="408"/>
      <c r="L27" s="407"/>
      <c r="M27" s="213" t="s">
        <v>1111</v>
      </c>
      <c r="N27" s="213" t="s">
        <v>1111</v>
      </c>
      <c r="O27" s="213" t="s">
        <v>4778</v>
      </c>
      <c r="P27" s="1247" t="s">
        <v>1059</v>
      </c>
      <c r="Q27" s="213" t="s">
        <v>941</v>
      </c>
      <c r="R27" s="541" t="s">
        <v>941</v>
      </c>
      <c r="S27" s="213" t="s">
        <v>941</v>
      </c>
      <c r="T27" s="213" t="s">
        <v>941</v>
      </c>
      <c r="U27" s="213" t="s">
        <v>941</v>
      </c>
      <c r="V27" s="213" t="s">
        <v>941</v>
      </c>
      <c r="W27" s="541" t="s">
        <v>941</v>
      </c>
      <c r="X27" s="213" t="s">
        <v>941</v>
      </c>
      <c r="Y27" s="213" t="s">
        <v>941</v>
      </c>
      <c r="Z27" s="541" t="s">
        <v>941</v>
      </c>
      <c r="AA27" s="541" t="s">
        <v>941</v>
      </c>
      <c r="AB27" s="541" t="s">
        <v>941</v>
      </c>
      <c r="AC27" s="213" t="s">
        <v>941</v>
      </c>
      <c r="AD27" s="541" t="s">
        <v>941</v>
      </c>
      <c r="AE27" s="213" t="s">
        <v>941</v>
      </c>
      <c r="AF27" s="541" t="s">
        <v>941</v>
      </c>
      <c r="AG27" s="541" t="s">
        <v>941</v>
      </c>
      <c r="AH27" s="541" t="s">
        <v>941</v>
      </c>
      <c r="AI27" s="213"/>
      <c r="AJ27" s="404"/>
      <c r="AK27" s="189" t="s">
        <v>473</v>
      </c>
      <c r="AL27" s="174" t="s">
        <v>1113</v>
      </c>
      <c r="AM27" s="106">
        <v>1</v>
      </c>
      <c r="AN27" s="894" t="s">
        <v>945</v>
      </c>
      <c r="AO27" s="189" t="s">
        <v>946</v>
      </c>
      <c r="AP27" s="189">
        <v>1</v>
      </c>
      <c r="AQ27" s="189" t="s">
        <v>1081</v>
      </c>
      <c r="AR27" s="189"/>
      <c r="AS27" s="69">
        <v>91.79</v>
      </c>
      <c r="AT27" s="69">
        <v>0.2</v>
      </c>
      <c r="AU27" s="69">
        <v>7.93</v>
      </c>
      <c r="AV27" s="69" t="s">
        <v>949</v>
      </c>
      <c r="AW27" s="69" t="s">
        <v>5648</v>
      </c>
      <c r="AX27" s="69" t="s">
        <v>1083</v>
      </c>
      <c r="AY27" s="69" t="s">
        <v>1084</v>
      </c>
      <c r="AZ27" s="69" t="s">
        <v>1085</v>
      </c>
      <c r="BA27" s="69" t="s">
        <v>949</v>
      </c>
      <c r="BB27" s="69">
        <v>0</v>
      </c>
      <c r="BC27" s="69" t="s">
        <v>1087</v>
      </c>
      <c r="BD27" s="69" t="s">
        <v>945</v>
      </c>
      <c r="BE27" s="69" t="s">
        <v>945</v>
      </c>
      <c r="BF27" s="69">
        <v>0</v>
      </c>
      <c r="BG27" s="69">
        <v>0</v>
      </c>
      <c r="BH27" s="69" t="s">
        <v>1111</v>
      </c>
      <c r="BI27" s="69" t="s">
        <v>1087</v>
      </c>
      <c r="BJ27" s="69">
        <v>0</v>
      </c>
      <c r="BK27" s="69">
        <v>0</v>
      </c>
      <c r="BL27" s="69">
        <v>0</v>
      </c>
      <c r="BM27" s="69">
        <v>0</v>
      </c>
    </row>
    <row r="28" spans="1:65" s="390" customFormat="1">
      <c r="A28" s="398">
        <v>21</v>
      </c>
      <c r="B28" s="398" t="s">
        <v>936</v>
      </c>
      <c r="C28" s="408"/>
      <c r="D28" s="407"/>
      <c r="E28" s="408" t="s">
        <v>1116</v>
      </c>
      <c r="F28" s="407"/>
      <c r="G28" s="408"/>
      <c r="H28" s="407"/>
      <c r="I28" s="408"/>
      <c r="J28" s="407"/>
      <c r="K28" s="408"/>
      <c r="L28" s="407"/>
      <c r="M28" s="213" t="s">
        <v>1116</v>
      </c>
      <c r="N28" s="213" t="s">
        <v>1116</v>
      </c>
      <c r="O28" s="213" t="s">
        <v>4778</v>
      </c>
      <c r="P28" s="1247" t="s">
        <v>979</v>
      </c>
      <c r="Q28" s="213" t="s">
        <v>941</v>
      </c>
      <c r="R28" s="541" t="s">
        <v>941</v>
      </c>
      <c r="S28" s="213" t="s">
        <v>941</v>
      </c>
      <c r="T28" s="213" t="s">
        <v>941</v>
      </c>
      <c r="U28" s="213" t="s">
        <v>941</v>
      </c>
      <c r="V28" s="213" t="s">
        <v>941</v>
      </c>
      <c r="W28" s="541" t="s">
        <v>941</v>
      </c>
      <c r="X28" s="213" t="s">
        <v>941</v>
      </c>
      <c r="Y28" s="213" t="s">
        <v>941</v>
      </c>
      <c r="Z28" s="541" t="s">
        <v>941</v>
      </c>
      <c r="AA28" s="541" t="s">
        <v>941</v>
      </c>
      <c r="AB28" s="541" t="s">
        <v>941</v>
      </c>
      <c r="AC28" s="213" t="s">
        <v>941</v>
      </c>
      <c r="AD28" s="541" t="s">
        <v>941</v>
      </c>
      <c r="AE28" s="213" t="s">
        <v>941</v>
      </c>
      <c r="AF28" s="541" t="s">
        <v>941</v>
      </c>
      <c r="AG28" s="541" t="s">
        <v>941</v>
      </c>
      <c r="AH28" s="541" t="s">
        <v>941</v>
      </c>
      <c r="AI28" s="213"/>
      <c r="AJ28" s="404"/>
      <c r="AK28" s="189" t="s">
        <v>473</v>
      </c>
      <c r="AL28" s="174" t="s">
        <v>1118</v>
      </c>
      <c r="AM28" s="106">
        <v>1</v>
      </c>
      <c r="AN28" s="894" t="s">
        <v>945</v>
      </c>
      <c r="AO28" s="189" t="s">
        <v>946</v>
      </c>
      <c r="AP28" s="189">
        <v>1</v>
      </c>
      <c r="AQ28" s="189" t="s">
        <v>1081</v>
      </c>
      <c r="AR28" s="189"/>
      <c r="AS28" s="69">
        <v>133.47999999999999</v>
      </c>
      <c r="AT28" s="69">
        <v>0.2</v>
      </c>
      <c r="AU28" s="69">
        <v>7.93</v>
      </c>
      <c r="AV28" s="69">
        <v>0</v>
      </c>
      <c r="AW28" s="69" t="s">
        <v>5651</v>
      </c>
      <c r="AX28" s="69" t="s">
        <v>1083</v>
      </c>
      <c r="AY28" s="69" t="s">
        <v>1084</v>
      </c>
      <c r="AZ28" s="69" t="s">
        <v>1085</v>
      </c>
      <c r="BA28" s="69" t="s">
        <v>949</v>
      </c>
      <c r="BB28" s="69">
        <v>0</v>
      </c>
      <c r="BC28" s="69" t="s">
        <v>1087</v>
      </c>
      <c r="BD28" s="69" t="s">
        <v>945</v>
      </c>
      <c r="BE28" s="69" t="s">
        <v>945</v>
      </c>
      <c r="BF28" s="69">
        <v>0</v>
      </c>
      <c r="BG28" s="69">
        <v>0</v>
      </c>
      <c r="BH28" s="69" t="s">
        <v>1116</v>
      </c>
      <c r="BI28" s="69" t="s">
        <v>1087</v>
      </c>
      <c r="BJ28" s="69">
        <v>0</v>
      </c>
      <c r="BK28" s="69">
        <v>0</v>
      </c>
      <c r="BL28" s="69">
        <v>0</v>
      </c>
      <c r="BM28" s="69">
        <v>0</v>
      </c>
    </row>
    <row r="29" spans="1:65" s="390" customFormat="1">
      <c r="A29" s="398">
        <v>22</v>
      </c>
      <c r="B29" s="398" t="s">
        <v>936</v>
      </c>
      <c r="C29" s="408"/>
      <c r="D29" s="407"/>
      <c r="E29" s="408" t="s">
        <v>1120</v>
      </c>
      <c r="F29" s="407"/>
      <c r="G29" s="408"/>
      <c r="H29" s="407"/>
      <c r="I29" s="408"/>
      <c r="J29" s="407"/>
      <c r="K29" s="408"/>
      <c r="L29" s="407"/>
      <c r="M29" s="213" t="s">
        <v>1120</v>
      </c>
      <c r="N29" s="213" t="s">
        <v>9854</v>
      </c>
      <c r="O29" s="213" t="s">
        <v>4778</v>
      </c>
      <c r="P29" s="1247" t="s">
        <v>1059</v>
      </c>
      <c r="Q29" s="213" t="s">
        <v>941</v>
      </c>
      <c r="R29" s="541" t="s">
        <v>941</v>
      </c>
      <c r="S29" s="213" t="s">
        <v>941</v>
      </c>
      <c r="T29" s="213" t="s">
        <v>941</v>
      </c>
      <c r="U29" s="213" t="s">
        <v>941</v>
      </c>
      <c r="V29" s="213" t="s">
        <v>941</v>
      </c>
      <c r="W29" s="541" t="s">
        <v>941</v>
      </c>
      <c r="X29" s="213" t="s">
        <v>941</v>
      </c>
      <c r="Y29" s="213" t="s">
        <v>941</v>
      </c>
      <c r="Z29" s="541" t="s">
        <v>941</v>
      </c>
      <c r="AA29" s="541" t="s">
        <v>941</v>
      </c>
      <c r="AB29" s="541" t="s">
        <v>941</v>
      </c>
      <c r="AC29" s="213" t="s">
        <v>941</v>
      </c>
      <c r="AD29" s="541" t="s">
        <v>941</v>
      </c>
      <c r="AE29" s="213" t="s">
        <v>941</v>
      </c>
      <c r="AF29" s="541" t="s">
        <v>941</v>
      </c>
      <c r="AG29" s="541" t="s">
        <v>941</v>
      </c>
      <c r="AH29" s="541" t="s">
        <v>941</v>
      </c>
      <c r="AI29" s="213"/>
      <c r="AJ29" s="404"/>
      <c r="AK29" s="189" t="s">
        <v>473</v>
      </c>
      <c r="AL29" s="174" t="s">
        <v>1122</v>
      </c>
      <c r="AM29" s="106">
        <v>1</v>
      </c>
      <c r="AN29" s="894" t="s">
        <v>945</v>
      </c>
      <c r="AO29" s="189" t="s">
        <v>946</v>
      </c>
      <c r="AP29" s="189">
        <v>1</v>
      </c>
      <c r="AQ29" s="189" t="s">
        <v>1081</v>
      </c>
      <c r="AR29" s="189"/>
      <c r="AS29" s="69">
        <v>84.73</v>
      </c>
      <c r="AT29" s="69">
        <v>0.2</v>
      </c>
      <c r="AU29" s="69">
        <v>7.93</v>
      </c>
      <c r="AV29" s="69">
        <v>0.5</v>
      </c>
      <c r="AW29" s="69" t="s">
        <v>1123</v>
      </c>
      <c r="AX29" s="69" t="s">
        <v>1083</v>
      </c>
      <c r="AY29" s="69" t="s">
        <v>1084</v>
      </c>
      <c r="AZ29" s="69" t="s">
        <v>1085</v>
      </c>
      <c r="BA29" s="69" t="s">
        <v>1086</v>
      </c>
      <c r="BB29" s="69">
        <v>0</v>
      </c>
      <c r="BC29" s="69" t="s">
        <v>1087</v>
      </c>
      <c r="BD29" s="69" t="s">
        <v>949</v>
      </c>
      <c r="BE29" s="69" t="s">
        <v>949</v>
      </c>
      <c r="BF29" s="69">
        <v>0</v>
      </c>
      <c r="BG29" s="69">
        <v>0</v>
      </c>
      <c r="BH29" s="69" t="s">
        <v>1120</v>
      </c>
      <c r="BI29" s="69" t="s">
        <v>1087</v>
      </c>
      <c r="BJ29" s="69">
        <v>0</v>
      </c>
      <c r="BK29" s="69">
        <v>0</v>
      </c>
      <c r="BL29" s="69">
        <v>0</v>
      </c>
      <c r="BM29" s="69">
        <v>0</v>
      </c>
    </row>
    <row r="30" spans="1:65" s="390" customFormat="1">
      <c r="A30" s="398">
        <v>23</v>
      </c>
      <c r="B30" s="398" t="s">
        <v>936</v>
      </c>
      <c r="C30" s="408"/>
      <c r="D30" s="407"/>
      <c r="E30" s="408" t="s">
        <v>1144</v>
      </c>
      <c r="F30" s="407"/>
      <c r="G30" s="408"/>
      <c r="H30" s="407"/>
      <c r="I30" s="408"/>
      <c r="J30" s="407"/>
      <c r="K30" s="408"/>
      <c r="L30" s="407"/>
      <c r="M30" s="213" t="s">
        <v>1144</v>
      </c>
      <c r="N30" s="213" t="s">
        <v>1144</v>
      </c>
      <c r="O30" s="213" t="s">
        <v>4778</v>
      </c>
      <c r="P30" s="1247" t="s">
        <v>1126</v>
      </c>
      <c r="Q30" s="213" t="s">
        <v>941</v>
      </c>
      <c r="R30" s="541" t="s">
        <v>941</v>
      </c>
      <c r="S30" s="213" t="s">
        <v>941</v>
      </c>
      <c r="T30" s="213" t="s">
        <v>941</v>
      </c>
      <c r="U30" s="213" t="s">
        <v>941</v>
      </c>
      <c r="V30" s="213" t="s">
        <v>941</v>
      </c>
      <c r="W30" s="541" t="s">
        <v>941</v>
      </c>
      <c r="X30" s="213" t="s">
        <v>941</v>
      </c>
      <c r="Y30" s="213" t="s">
        <v>941</v>
      </c>
      <c r="Z30" s="541" t="s">
        <v>941</v>
      </c>
      <c r="AA30" s="541" t="s">
        <v>941</v>
      </c>
      <c r="AB30" s="541" t="s">
        <v>941</v>
      </c>
      <c r="AC30" s="213" t="s">
        <v>941</v>
      </c>
      <c r="AD30" s="541" t="s">
        <v>941</v>
      </c>
      <c r="AE30" s="213" t="s">
        <v>941</v>
      </c>
      <c r="AF30" s="541" t="s">
        <v>941</v>
      </c>
      <c r="AG30" s="541" t="s">
        <v>941</v>
      </c>
      <c r="AH30" s="541" t="s">
        <v>941</v>
      </c>
      <c r="AI30" s="213"/>
      <c r="AJ30" s="404"/>
      <c r="AK30" s="189" t="s">
        <v>473</v>
      </c>
      <c r="AL30" s="174" t="s">
        <v>1146</v>
      </c>
      <c r="AM30" s="106">
        <v>1</v>
      </c>
      <c r="AN30" s="894" t="s">
        <v>945</v>
      </c>
      <c r="AO30" s="189" t="s">
        <v>946</v>
      </c>
      <c r="AP30" s="189">
        <v>1</v>
      </c>
      <c r="AQ30" s="189" t="s">
        <v>1008</v>
      </c>
      <c r="AR30" s="189"/>
      <c r="AS30" s="69">
        <v>6564.5</v>
      </c>
      <c r="AT30" s="69">
        <v>1.5</v>
      </c>
      <c r="AU30" s="69">
        <v>1.04</v>
      </c>
      <c r="AV30" s="69" t="s">
        <v>949</v>
      </c>
      <c r="AW30" s="69" t="s">
        <v>5667</v>
      </c>
      <c r="AX30" s="69" t="s">
        <v>1083</v>
      </c>
      <c r="AY30" s="69" t="s">
        <v>1130</v>
      </c>
      <c r="AZ30" s="69" t="s">
        <v>5203</v>
      </c>
      <c r="BA30" s="69" t="s">
        <v>5204</v>
      </c>
      <c r="BB30" s="69" t="s">
        <v>1133</v>
      </c>
      <c r="BC30" s="69" t="s">
        <v>1087</v>
      </c>
      <c r="BD30" s="69" t="s">
        <v>945</v>
      </c>
      <c r="BE30" s="69" t="s">
        <v>945</v>
      </c>
      <c r="BF30" s="69">
        <v>0</v>
      </c>
      <c r="BG30" s="69">
        <v>0</v>
      </c>
      <c r="BH30" s="69" t="s">
        <v>1144</v>
      </c>
      <c r="BI30" s="69" t="s">
        <v>1087</v>
      </c>
      <c r="BJ30" s="69">
        <v>0</v>
      </c>
      <c r="BK30" s="69">
        <v>0</v>
      </c>
      <c r="BL30" s="69">
        <v>0</v>
      </c>
      <c r="BM30" s="69">
        <v>0</v>
      </c>
    </row>
    <row r="31" spans="1:65" s="390" customFormat="1">
      <c r="A31" s="398">
        <v>24</v>
      </c>
      <c r="B31" s="398" t="s">
        <v>936</v>
      </c>
      <c r="C31" s="408"/>
      <c r="D31" s="407" t="s">
        <v>6540</v>
      </c>
      <c r="E31" s="408"/>
      <c r="F31" s="407"/>
      <c r="G31" s="408"/>
      <c r="H31" s="407"/>
      <c r="I31" s="408"/>
      <c r="J31" s="407"/>
      <c r="K31" s="408"/>
      <c r="L31" s="407"/>
      <c r="M31" s="213" t="s">
        <v>1153</v>
      </c>
      <c r="N31" s="213" t="s">
        <v>6540</v>
      </c>
      <c r="O31" s="213" t="s">
        <v>4773</v>
      </c>
      <c r="P31" s="1247" t="s">
        <v>940</v>
      </c>
      <c r="Q31" s="213" t="s">
        <v>941</v>
      </c>
      <c r="R31" s="541" t="s">
        <v>941</v>
      </c>
      <c r="S31" s="213" t="s">
        <v>941</v>
      </c>
      <c r="T31" s="213" t="s">
        <v>941</v>
      </c>
      <c r="U31" s="213" t="s">
        <v>941</v>
      </c>
      <c r="V31" s="213" t="s">
        <v>941</v>
      </c>
      <c r="W31" s="541" t="s">
        <v>941</v>
      </c>
      <c r="X31" s="213" t="s">
        <v>941</v>
      </c>
      <c r="Y31" s="213" t="s">
        <v>941</v>
      </c>
      <c r="Z31" s="541" t="s">
        <v>941</v>
      </c>
      <c r="AA31" s="541" t="s">
        <v>941</v>
      </c>
      <c r="AB31" s="541" t="s">
        <v>941</v>
      </c>
      <c r="AC31" s="213" t="s">
        <v>941</v>
      </c>
      <c r="AD31" s="541" t="s">
        <v>941</v>
      </c>
      <c r="AE31" s="213" t="s">
        <v>941</v>
      </c>
      <c r="AF31" s="541" t="s">
        <v>941</v>
      </c>
      <c r="AG31" s="541" t="s">
        <v>941</v>
      </c>
      <c r="AH31" s="541" t="s">
        <v>941</v>
      </c>
      <c r="AI31" s="213"/>
      <c r="AJ31" s="404"/>
      <c r="AK31" s="189" t="s">
        <v>473</v>
      </c>
      <c r="AL31" s="174" t="s">
        <v>6541</v>
      </c>
      <c r="AM31" s="106">
        <v>1</v>
      </c>
      <c r="AN31" s="894" t="s">
        <v>945</v>
      </c>
      <c r="AO31" s="189" t="s">
        <v>946</v>
      </c>
      <c r="AP31" s="189">
        <v>0</v>
      </c>
      <c r="AQ31" s="189" t="s">
        <v>947</v>
      </c>
      <c r="AR31" s="189"/>
      <c r="AS31" s="69" t="s">
        <v>949</v>
      </c>
      <c r="AT31" s="69" t="s">
        <v>949</v>
      </c>
      <c r="AU31" s="69" t="s">
        <v>949</v>
      </c>
      <c r="AV31" s="69" t="s">
        <v>949</v>
      </c>
      <c r="AW31" s="69" t="s">
        <v>949</v>
      </c>
      <c r="AX31" s="69" t="s">
        <v>949</v>
      </c>
      <c r="AY31" s="69" t="s">
        <v>949</v>
      </c>
      <c r="AZ31" s="69" t="s">
        <v>949</v>
      </c>
      <c r="BA31" s="69" t="s">
        <v>949</v>
      </c>
      <c r="BB31" s="69" t="s">
        <v>949</v>
      </c>
      <c r="BC31" s="69" t="s">
        <v>949</v>
      </c>
      <c r="BD31" s="69" t="s">
        <v>949</v>
      </c>
      <c r="BE31" s="69" t="s">
        <v>949</v>
      </c>
      <c r="BF31" s="69" t="s">
        <v>949</v>
      </c>
      <c r="BG31" s="69" t="s">
        <v>949</v>
      </c>
      <c r="BH31" s="69" t="s">
        <v>949</v>
      </c>
      <c r="BI31" s="69" t="s">
        <v>949</v>
      </c>
      <c r="BJ31" s="69" t="s">
        <v>949</v>
      </c>
      <c r="BK31" s="69" t="s">
        <v>949</v>
      </c>
      <c r="BL31" s="69" t="s">
        <v>949</v>
      </c>
      <c r="BM31" s="69" t="s">
        <v>949</v>
      </c>
    </row>
    <row r="32" spans="1:65" s="390" customFormat="1">
      <c r="A32" s="398">
        <v>25</v>
      </c>
      <c r="B32" s="398" t="s">
        <v>936</v>
      </c>
      <c r="C32" s="408"/>
      <c r="D32" s="407"/>
      <c r="E32" s="408" t="s">
        <v>1028</v>
      </c>
      <c r="F32" s="407"/>
      <c r="G32" s="408"/>
      <c r="H32" s="407"/>
      <c r="I32" s="408"/>
      <c r="J32" s="407"/>
      <c r="K32" s="408"/>
      <c r="L32" s="407"/>
      <c r="M32" s="213" t="s">
        <v>9855</v>
      </c>
      <c r="N32" s="213" t="s">
        <v>1028</v>
      </c>
      <c r="O32" s="213" t="s">
        <v>3103</v>
      </c>
      <c r="P32" s="1247"/>
      <c r="Q32" s="213" t="s">
        <v>941</v>
      </c>
      <c r="R32" s="541" t="s">
        <v>941</v>
      </c>
      <c r="S32" s="213" t="s">
        <v>941</v>
      </c>
      <c r="T32" s="213" t="s">
        <v>941</v>
      </c>
      <c r="U32" s="213" t="s">
        <v>941</v>
      </c>
      <c r="V32" s="213" t="s">
        <v>941</v>
      </c>
      <c r="W32" s="541" t="s">
        <v>941</v>
      </c>
      <c r="X32" s="213" t="s">
        <v>941</v>
      </c>
      <c r="Y32" s="213" t="s">
        <v>941</v>
      </c>
      <c r="Z32" s="541" t="s">
        <v>941</v>
      </c>
      <c r="AA32" s="541" t="s">
        <v>941</v>
      </c>
      <c r="AB32" s="541" t="s">
        <v>941</v>
      </c>
      <c r="AC32" s="213" t="s">
        <v>941</v>
      </c>
      <c r="AD32" s="541" t="s">
        <v>941</v>
      </c>
      <c r="AE32" s="213" t="s">
        <v>941</v>
      </c>
      <c r="AF32" s="541" t="s">
        <v>941</v>
      </c>
      <c r="AG32" s="541" t="s">
        <v>941</v>
      </c>
      <c r="AH32" s="541" t="s">
        <v>941</v>
      </c>
      <c r="AI32" s="213"/>
      <c r="AJ32" s="404"/>
      <c r="AK32" s="189" t="s">
        <v>473</v>
      </c>
      <c r="AL32" s="174" t="s">
        <v>1030</v>
      </c>
      <c r="AM32" s="106">
        <v>4</v>
      </c>
      <c r="AN32" s="894" t="s">
        <v>945</v>
      </c>
      <c r="AO32" s="189" t="s">
        <v>946</v>
      </c>
      <c r="AP32" s="189">
        <v>1</v>
      </c>
      <c r="AQ32" s="189" t="s">
        <v>993</v>
      </c>
      <c r="AR32" s="189"/>
      <c r="AS32" s="69" t="s">
        <v>949</v>
      </c>
      <c r="AT32" s="69" t="s">
        <v>949</v>
      </c>
      <c r="AU32" s="69" t="s">
        <v>949</v>
      </c>
      <c r="AV32" s="69" t="s">
        <v>949</v>
      </c>
      <c r="AW32" s="69" t="s">
        <v>949</v>
      </c>
      <c r="AX32" s="69" t="s">
        <v>949</v>
      </c>
      <c r="AY32" s="69" t="s">
        <v>1023</v>
      </c>
      <c r="AZ32" s="69" t="s">
        <v>949</v>
      </c>
      <c r="BA32" s="69" t="s">
        <v>949</v>
      </c>
      <c r="BB32" s="69" t="s">
        <v>949</v>
      </c>
      <c r="BC32" s="69" t="s">
        <v>986</v>
      </c>
      <c r="BD32" s="69" t="s">
        <v>1024</v>
      </c>
      <c r="BE32" s="69" t="s">
        <v>949</v>
      </c>
      <c r="BF32" s="69">
        <v>0</v>
      </c>
      <c r="BG32" s="69">
        <v>0</v>
      </c>
      <c r="BH32" s="69">
        <v>0</v>
      </c>
      <c r="BI32" s="69">
        <v>0</v>
      </c>
      <c r="BJ32" s="69">
        <v>0</v>
      </c>
      <c r="BK32" s="69">
        <v>0</v>
      </c>
      <c r="BL32" s="69">
        <v>0</v>
      </c>
      <c r="BM32" s="69">
        <v>0</v>
      </c>
    </row>
    <row r="33" spans="1:65" s="390" customFormat="1">
      <c r="A33" s="398">
        <v>26</v>
      </c>
      <c r="B33" s="398" t="s">
        <v>936</v>
      </c>
      <c r="C33" s="408"/>
      <c r="D33" s="407"/>
      <c r="E33" s="408" t="s">
        <v>1168</v>
      </c>
      <c r="F33" s="407"/>
      <c r="G33" s="408"/>
      <c r="H33" s="407"/>
      <c r="I33" s="408"/>
      <c r="J33" s="407"/>
      <c r="K33" s="408"/>
      <c r="L33" s="407"/>
      <c r="M33" s="213" t="s">
        <v>1168</v>
      </c>
      <c r="N33" s="213" t="s">
        <v>1168</v>
      </c>
      <c r="O33" s="213" t="s">
        <v>4778</v>
      </c>
      <c r="P33" s="1247" t="s">
        <v>948</v>
      </c>
      <c r="Q33" s="213" t="s">
        <v>941</v>
      </c>
      <c r="R33" s="541" t="s">
        <v>941</v>
      </c>
      <c r="S33" s="213" t="s">
        <v>941</v>
      </c>
      <c r="T33" s="213" t="s">
        <v>941</v>
      </c>
      <c r="U33" s="213" t="s">
        <v>941</v>
      </c>
      <c r="V33" s="213" t="s">
        <v>941</v>
      </c>
      <c r="W33" s="541" t="s">
        <v>941</v>
      </c>
      <c r="X33" s="213" t="s">
        <v>941</v>
      </c>
      <c r="Y33" s="213" t="s">
        <v>941</v>
      </c>
      <c r="Z33" s="541" t="s">
        <v>941</v>
      </c>
      <c r="AA33" s="541" t="s">
        <v>941</v>
      </c>
      <c r="AB33" s="541" t="s">
        <v>941</v>
      </c>
      <c r="AC33" s="213" t="s">
        <v>941</v>
      </c>
      <c r="AD33" s="541" t="s">
        <v>941</v>
      </c>
      <c r="AE33" s="213" t="s">
        <v>941</v>
      </c>
      <c r="AF33" s="541" t="s">
        <v>941</v>
      </c>
      <c r="AG33" s="541" t="s">
        <v>941</v>
      </c>
      <c r="AH33" s="541" t="s">
        <v>941</v>
      </c>
      <c r="AI33" s="213"/>
      <c r="AJ33" s="404"/>
      <c r="AK33" s="189" t="s">
        <v>473</v>
      </c>
      <c r="AL33" s="174" t="s">
        <v>1170</v>
      </c>
      <c r="AM33" s="106">
        <v>1</v>
      </c>
      <c r="AN33" s="894" t="s">
        <v>945</v>
      </c>
      <c r="AO33" s="189" t="s">
        <v>946</v>
      </c>
      <c r="AP33" s="189">
        <v>1</v>
      </c>
      <c r="AQ33" s="189" t="s">
        <v>1008</v>
      </c>
      <c r="AR33" s="189"/>
      <c r="AS33" s="69">
        <v>83002.600000000006</v>
      </c>
      <c r="AT33" s="69">
        <v>2</v>
      </c>
      <c r="AU33" s="69">
        <v>1.4</v>
      </c>
      <c r="AV33" s="69">
        <v>116.2</v>
      </c>
      <c r="AW33" s="69" t="s">
        <v>1171</v>
      </c>
      <c r="AX33" s="69" t="s">
        <v>995</v>
      </c>
      <c r="AY33" s="69" t="s">
        <v>1172</v>
      </c>
      <c r="AZ33" s="69" t="s">
        <v>1173</v>
      </c>
      <c r="BA33" s="69" t="s">
        <v>1132</v>
      </c>
      <c r="BB33" s="69" t="s">
        <v>1174</v>
      </c>
      <c r="BC33" s="69" t="s">
        <v>1087</v>
      </c>
      <c r="BD33" s="69" t="s">
        <v>945</v>
      </c>
      <c r="BE33" s="69" t="s">
        <v>945</v>
      </c>
      <c r="BF33" s="69">
        <v>0</v>
      </c>
      <c r="BG33" s="69">
        <v>0</v>
      </c>
      <c r="BH33" s="69" t="s">
        <v>1168</v>
      </c>
      <c r="BI33" s="69" t="s">
        <v>1087</v>
      </c>
      <c r="BJ33" s="69">
        <v>0</v>
      </c>
      <c r="BK33" s="69">
        <v>0</v>
      </c>
      <c r="BL33" s="69">
        <v>0</v>
      </c>
      <c r="BM33" s="69">
        <v>0</v>
      </c>
    </row>
    <row r="34" spans="1:65" s="390" customFormat="1">
      <c r="A34" s="398">
        <v>27</v>
      </c>
      <c r="B34" s="398" t="s">
        <v>936</v>
      </c>
      <c r="C34" s="408"/>
      <c r="D34" s="407"/>
      <c r="E34" s="408" t="s">
        <v>1175</v>
      </c>
      <c r="F34" s="407"/>
      <c r="G34" s="408"/>
      <c r="H34" s="407"/>
      <c r="I34" s="408"/>
      <c r="J34" s="407"/>
      <c r="K34" s="408"/>
      <c r="L34" s="407"/>
      <c r="M34" s="213" t="s">
        <v>1175</v>
      </c>
      <c r="N34" s="213" t="s">
        <v>1175</v>
      </c>
      <c r="O34" s="213" t="s">
        <v>4778</v>
      </c>
      <c r="P34" s="1247"/>
      <c r="Q34" s="213" t="s">
        <v>941</v>
      </c>
      <c r="R34" s="541" t="s">
        <v>941</v>
      </c>
      <c r="S34" s="213" t="s">
        <v>941</v>
      </c>
      <c r="T34" s="213" t="s">
        <v>941</v>
      </c>
      <c r="U34" s="213" t="s">
        <v>941</v>
      </c>
      <c r="V34" s="213" t="s">
        <v>941</v>
      </c>
      <c r="W34" s="541" t="s">
        <v>941</v>
      </c>
      <c r="X34" s="213" t="s">
        <v>941</v>
      </c>
      <c r="Y34" s="213" t="s">
        <v>941</v>
      </c>
      <c r="Z34" s="541" t="s">
        <v>941</v>
      </c>
      <c r="AA34" s="541" t="s">
        <v>941</v>
      </c>
      <c r="AB34" s="541" t="s">
        <v>941</v>
      </c>
      <c r="AC34" s="213" t="s">
        <v>941</v>
      </c>
      <c r="AD34" s="541" t="s">
        <v>941</v>
      </c>
      <c r="AE34" s="213" t="s">
        <v>941</v>
      </c>
      <c r="AF34" s="541" t="s">
        <v>941</v>
      </c>
      <c r="AG34" s="541" t="s">
        <v>941</v>
      </c>
      <c r="AH34" s="541" t="s">
        <v>941</v>
      </c>
      <c r="AI34" s="213"/>
      <c r="AJ34" s="404"/>
      <c r="AK34" s="189" t="s">
        <v>473</v>
      </c>
      <c r="AL34" s="174" t="s">
        <v>1177</v>
      </c>
      <c r="AM34" s="106">
        <v>5</v>
      </c>
      <c r="AN34" s="894" t="s">
        <v>945</v>
      </c>
      <c r="AO34" s="189" t="s">
        <v>946</v>
      </c>
      <c r="AP34" s="189">
        <v>1</v>
      </c>
      <c r="AQ34" s="189" t="s">
        <v>1008</v>
      </c>
      <c r="AR34" s="189"/>
      <c r="AS34" s="69">
        <v>5.4169999999999998</v>
      </c>
      <c r="AT34" s="69">
        <v>0.25</v>
      </c>
      <c r="AU34" s="69">
        <v>1.37</v>
      </c>
      <c r="AV34" s="69">
        <v>7.0000000000000001E-3</v>
      </c>
      <c r="AW34" s="69" t="s">
        <v>1178</v>
      </c>
      <c r="AX34" s="69" t="s">
        <v>1083</v>
      </c>
      <c r="AY34" s="69" t="s">
        <v>1179</v>
      </c>
      <c r="AZ34" s="69" t="s">
        <v>1180</v>
      </c>
      <c r="BA34" s="69" t="s">
        <v>1181</v>
      </c>
      <c r="BB34" s="69">
        <v>0</v>
      </c>
      <c r="BC34" s="69" t="s">
        <v>1166</v>
      </c>
      <c r="BD34" s="69" t="s">
        <v>949</v>
      </c>
      <c r="BE34" s="69" t="s">
        <v>949</v>
      </c>
      <c r="BF34" s="69">
        <v>0</v>
      </c>
      <c r="BG34" s="69">
        <v>0</v>
      </c>
      <c r="BH34" s="69">
        <v>0</v>
      </c>
      <c r="BI34" s="69">
        <v>0</v>
      </c>
      <c r="BJ34" s="69">
        <v>0</v>
      </c>
      <c r="BK34" s="69">
        <v>0</v>
      </c>
      <c r="BL34" s="69">
        <v>0</v>
      </c>
      <c r="BM34" s="69">
        <v>0</v>
      </c>
    </row>
    <row r="35" spans="1:65" s="390" customFormat="1">
      <c r="A35" s="398">
        <v>28</v>
      </c>
      <c r="B35" s="398" t="s">
        <v>936</v>
      </c>
      <c r="C35" s="408"/>
      <c r="D35" s="407" t="s">
        <v>6542</v>
      </c>
      <c r="E35" s="408"/>
      <c r="F35" s="407"/>
      <c r="G35" s="408"/>
      <c r="H35" s="407"/>
      <c r="I35" s="408"/>
      <c r="J35" s="407"/>
      <c r="K35" s="408"/>
      <c r="L35" s="407"/>
      <c r="M35" s="213" t="s">
        <v>1184</v>
      </c>
      <c r="N35" s="213" t="s">
        <v>6542</v>
      </c>
      <c r="O35" s="213" t="s">
        <v>4773</v>
      </c>
      <c r="P35" s="1247" t="s">
        <v>940</v>
      </c>
      <c r="Q35" s="213" t="s">
        <v>941</v>
      </c>
      <c r="R35" s="541" t="s">
        <v>941</v>
      </c>
      <c r="S35" s="213" t="s">
        <v>941</v>
      </c>
      <c r="T35" s="213" t="s">
        <v>941</v>
      </c>
      <c r="U35" s="213" t="s">
        <v>941</v>
      </c>
      <c r="V35" s="213" t="s">
        <v>941</v>
      </c>
      <c r="W35" s="541" t="s">
        <v>941</v>
      </c>
      <c r="X35" s="213" t="s">
        <v>941</v>
      </c>
      <c r="Y35" s="213" t="s">
        <v>941</v>
      </c>
      <c r="Z35" s="541" t="s">
        <v>941</v>
      </c>
      <c r="AA35" s="541" t="s">
        <v>941</v>
      </c>
      <c r="AB35" s="541" t="s">
        <v>941</v>
      </c>
      <c r="AC35" s="213" t="s">
        <v>941</v>
      </c>
      <c r="AD35" s="541" t="s">
        <v>941</v>
      </c>
      <c r="AE35" s="213" t="s">
        <v>941</v>
      </c>
      <c r="AF35" s="541" t="s">
        <v>941</v>
      </c>
      <c r="AG35" s="541" t="s">
        <v>941</v>
      </c>
      <c r="AH35" s="541" t="s">
        <v>941</v>
      </c>
      <c r="AI35" s="213"/>
      <c r="AJ35" s="404"/>
      <c r="AK35" s="189" t="s">
        <v>473</v>
      </c>
      <c r="AL35" s="174" t="s">
        <v>6543</v>
      </c>
      <c r="AM35" s="106">
        <v>1</v>
      </c>
      <c r="AN35" s="894" t="s">
        <v>945</v>
      </c>
      <c r="AO35" s="189" t="s">
        <v>946</v>
      </c>
      <c r="AP35" s="189">
        <v>0</v>
      </c>
      <c r="AQ35" s="189" t="s">
        <v>947</v>
      </c>
      <c r="AR35" s="189"/>
      <c r="AS35" s="69" t="s">
        <v>949</v>
      </c>
      <c r="AT35" s="69" t="s">
        <v>949</v>
      </c>
      <c r="AU35" s="69" t="s">
        <v>949</v>
      </c>
      <c r="AV35" s="69" t="s">
        <v>949</v>
      </c>
      <c r="AW35" s="69" t="s">
        <v>949</v>
      </c>
      <c r="AX35" s="69" t="s">
        <v>949</v>
      </c>
      <c r="AY35" s="69" t="s">
        <v>949</v>
      </c>
      <c r="AZ35" s="69" t="s">
        <v>949</v>
      </c>
      <c r="BA35" s="69" t="s">
        <v>949</v>
      </c>
      <c r="BB35" s="69" t="s">
        <v>949</v>
      </c>
      <c r="BC35" s="69" t="s">
        <v>949</v>
      </c>
      <c r="BD35" s="69" t="s">
        <v>949</v>
      </c>
      <c r="BE35" s="69" t="s">
        <v>949</v>
      </c>
      <c r="BF35" s="69" t="s">
        <v>949</v>
      </c>
      <c r="BG35" s="69" t="s">
        <v>949</v>
      </c>
      <c r="BH35" s="69" t="s">
        <v>949</v>
      </c>
      <c r="BI35" s="69" t="s">
        <v>949</v>
      </c>
      <c r="BJ35" s="69" t="s">
        <v>949</v>
      </c>
      <c r="BK35" s="69" t="s">
        <v>949</v>
      </c>
      <c r="BL35" s="69" t="s">
        <v>949</v>
      </c>
      <c r="BM35" s="69" t="s">
        <v>949</v>
      </c>
    </row>
    <row r="36" spans="1:65" s="390" customFormat="1">
      <c r="A36" s="398">
        <v>29</v>
      </c>
      <c r="B36" s="398" t="s">
        <v>936</v>
      </c>
      <c r="C36" s="408"/>
      <c r="D36" s="407"/>
      <c r="E36" s="408" t="s">
        <v>1188</v>
      </c>
      <c r="F36" s="407"/>
      <c r="G36" s="408"/>
      <c r="H36" s="407"/>
      <c r="I36" s="408"/>
      <c r="J36" s="407"/>
      <c r="K36" s="408"/>
      <c r="L36" s="407"/>
      <c r="M36" s="213" t="s">
        <v>1188</v>
      </c>
      <c r="N36" s="213" t="s">
        <v>1188</v>
      </c>
      <c r="O36" s="213" t="s">
        <v>4778</v>
      </c>
      <c r="P36" s="1247"/>
      <c r="Q36" s="213" t="s">
        <v>941</v>
      </c>
      <c r="R36" s="541" t="s">
        <v>941</v>
      </c>
      <c r="S36" s="213" t="s">
        <v>941</v>
      </c>
      <c r="T36" s="213" t="s">
        <v>941</v>
      </c>
      <c r="U36" s="213" t="s">
        <v>941</v>
      </c>
      <c r="V36" s="213" t="s">
        <v>941</v>
      </c>
      <c r="W36" s="541" t="s">
        <v>941</v>
      </c>
      <c r="X36" s="213" t="s">
        <v>941</v>
      </c>
      <c r="Y36" s="213" t="s">
        <v>941</v>
      </c>
      <c r="Z36" s="541" t="s">
        <v>941</v>
      </c>
      <c r="AA36" s="541" t="s">
        <v>941</v>
      </c>
      <c r="AB36" s="541" t="s">
        <v>941</v>
      </c>
      <c r="AC36" s="213" t="s">
        <v>941</v>
      </c>
      <c r="AD36" s="541" t="s">
        <v>941</v>
      </c>
      <c r="AE36" s="213" t="s">
        <v>941</v>
      </c>
      <c r="AF36" s="541" t="s">
        <v>941</v>
      </c>
      <c r="AG36" s="541" t="s">
        <v>941</v>
      </c>
      <c r="AH36" s="541" t="s">
        <v>941</v>
      </c>
      <c r="AI36" s="213"/>
      <c r="AJ36" s="404"/>
      <c r="AK36" s="189" t="s">
        <v>473</v>
      </c>
      <c r="AL36" s="174" t="s">
        <v>5649</v>
      </c>
      <c r="AM36" s="106">
        <v>1</v>
      </c>
      <c r="AN36" s="894" t="s">
        <v>945</v>
      </c>
      <c r="AO36" s="189" t="s">
        <v>946</v>
      </c>
      <c r="AP36" s="189">
        <v>1</v>
      </c>
      <c r="AQ36" s="189" t="s">
        <v>1081</v>
      </c>
      <c r="AR36" s="189"/>
      <c r="AS36" s="69">
        <v>1167.96</v>
      </c>
      <c r="AT36" s="69">
        <v>0.8</v>
      </c>
      <c r="AU36" s="69">
        <v>7.93</v>
      </c>
      <c r="AV36" s="69">
        <v>0</v>
      </c>
      <c r="AW36" s="69" t="s">
        <v>5650</v>
      </c>
      <c r="AX36" s="69" t="s">
        <v>949</v>
      </c>
      <c r="AY36" s="69" t="s">
        <v>1192</v>
      </c>
      <c r="AZ36" s="69" t="s">
        <v>1193</v>
      </c>
      <c r="BA36" s="69" t="s">
        <v>1194</v>
      </c>
      <c r="BB36" s="69">
        <v>0</v>
      </c>
      <c r="BC36" s="69" t="s">
        <v>1712</v>
      </c>
      <c r="BD36" s="69" t="s">
        <v>945</v>
      </c>
      <c r="BE36" s="69" t="s">
        <v>945</v>
      </c>
      <c r="BF36" s="69">
        <v>0</v>
      </c>
      <c r="BG36" s="69">
        <v>0</v>
      </c>
      <c r="BH36" s="69" t="s">
        <v>1188</v>
      </c>
      <c r="BI36" s="69" t="s">
        <v>1459</v>
      </c>
      <c r="BJ36" s="69">
        <v>0</v>
      </c>
      <c r="BK36" s="69">
        <v>0</v>
      </c>
      <c r="BL36" s="69">
        <v>0</v>
      </c>
      <c r="BM36" s="69">
        <v>0</v>
      </c>
    </row>
    <row r="37" spans="1:65" s="390" customFormat="1">
      <c r="A37" s="398">
        <v>30</v>
      </c>
      <c r="B37" s="398" t="s">
        <v>936</v>
      </c>
      <c r="C37" s="408"/>
      <c r="D37" s="407"/>
      <c r="E37" s="408" t="s">
        <v>7548</v>
      </c>
      <c r="F37" s="407"/>
      <c r="G37" s="408"/>
      <c r="H37" s="407"/>
      <c r="I37" s="408"/>
      <c r="J37" s="407"/>
      <c r="K37" s="408"/>
      <c r="L37" s="407"/>
      <c r="M37" s="213" t="s">
        <v>7548</v>
      </c>
      <c r="N37" s="213" t="s">
        <v>7548</v>
      </c>
      <c r="O37" s="213" t="s">
        <v>4773</v>
      </c>
      <c r="P37" s="1247" t="s">
        <v>989</v>
      </c>
      <c r="Q37" s="213" t="s">
        <v>941</v>
      </c>
      <c r="R37" s="541" t="s">
        <v>941</v>
      </c>
      <c r="S37" s="213" t="s">
        <v>941</v>
      </c>
      <c r="T37" s="213" t="s">
        <v>941</v>
      </c>
      <c r="U37" s="213" t="s">
        <v>941</v>
      </c>
      <c r="V37" s="213" t="s">
        <v>941</v>
      </c>
      <c r="W37" s="541" t="s">
        <v>941</v>
      </c>
      <c r="X37" s="213" t="s">
        <v>941</v>
      </c>
      <c r="Y37" s="213" t="s">
        <v>941</v>
      </c>
      <c r="Z37" s="541" t="s">
        <v>941</v>
      </c>
      <c r="AA37" s="541" t="s">
        <v>941</v>
      </c>
      <c r="AB37" s="541" t="s">
        <v>941</v>
      </c>
      <c r="AC37" s="213" t="s">
        <v>941</v>
      </c>
      <c r="AD37" s="541" t="s">
        <v>941</v>
      </c>
      <c r="AE37" s="213" t="s">
        <v>941</v>
      </c>
      <c r="AF37" s="541" t="s">
        <v>941</v>
      </c>
      <c r="AG37" s="541" t="s">
        <v>941</v>
      </c>
      <c r="AH37" s="541" t="s">
        <v>941</v>
      </c>
      <c r="AI37" s="213"/>
      <c r="AJ37" s="404"/>
      <c r="AK37" s="189" t="s">
        <v>473</v>
      </c>
      <c r="AL37" s="174" t="s">
        <v>7549</v>
      </c>
      <c r="AM37" s="106">
        <v>1</v>
      </c>
      <c r="AN37" s="894" t="s">
        <v>945</v>
      </c>
      <c r="AO37" s="189" t="s">
        <v>946</v>
      </c>
      <c r="AP37" s="189">
        <v>1</v>
      </c>
      <c r="AQ37" s="189" t="s">
        <v>979</v>
      </c>
      <c r="AR37" s="189"/>
      <c r="AS37" s="69">
        <v>1542.53</v>
      </c>
      <c r="AT37" s="69">
        <v>0.17499999999999999</v>
      </c>
      <c r="AU37" s="69" t="s">
        <v>949</v>
      </c>
      <c r="AV37" s="69" t="s">
        <v>949</v>
      </c>
      <c r="AW37" s="69" t="s">
        <v>949</v>
      </c>
      <c r="AX37" s="69" t="s">
        <v>2769</v>
      </c>
      <c r="AY37" s="69" t="s">
        <v>1172</v>
      </c>
      <c r="AZ37" s="69" t="s">
        <v>5637</v>
      </c>
      <c r="BA37" s="69" t="s">
        <v>5638</v>
      </c>
      <c r="BB37" s="69">
        <v>0</v>
      </c>
      <c r="BC37" s="69" t="s">
        <v>1166</v>
      </c>
      <c r="BD37" s="69" t="s">
        <v>945</v>
      </c>
      <c r="BE37" s="69" t="s">
        <v>945</v>
      </c>
      <c r="BF37" s="69">
        <v>0</v>
      </c>
      <c r="BG37" s="69">
        <v>0</v>
      </c>
      <c r="BH37" s="69">
        <v>0</v>
      </c>
      <c r="BI37" s="69">
        <v>0</v>
      </c>
      <c r="BJ37" s="69">
        <v>0</v>
      </c>
      <c r="BK37" s="69">
        <v>0</v>
      </c>
      <c r="BL37" s="69">
        <v>0</v>
      </c>
      <c r="BM37" s="69">
        <v>0</v>
      </c>
    </row>
    <row r="38" spans="1:65" s="390" customFormat="1">
      <c r="A38" s="398">
        <v>31</v>
      </c>
      <c r="B38" s="398" t="s">
        <v>936</v>
      </c>
      <c r="C38" s="408"/>
      <c r="D38" s="407"/>
      <c r="E38" s="408" t="s">
        <v>1033</v>
      </c>
      <c r="F38" s="407"/>
      <c r="G38" s="408"/>
      <c r="H38" s="407"/>
      <c r="I38" s="408"/>
      <c r="J38" s="407"/>
      <c r="K38" s="408"/>
      <c r="L38" s="407"/>
      <c r="M38" s="213" t="s">
        <v>9853</v>
      </c>
      <c r="N38" s="213" t="s">
        <v>1033</v>
      </c>
      <c r="O38" s="213" t="s">
        <v>3103</v>
      </c>
      <c r="P38" s="1247"/>
      <c r="Q38" s="213" t="s">
        <v>941</v>
      </c>
      <c r="R38" s="541" t="s">
        <v>941</v>
      </c>
      <c r="S38" s="213" t="s">
        <v>941</v>
      </c>
      <c r="T38" s="213" t="s">
        <v>941</v>
      </c>
      <c r="U38" s="213" t="s">
        <v>941</v>
      </c>
      <c r="V38" s="213" t="s">
        <v>941</v>
      </c>
      <c r="W38" s="541" t="s">
        <v>941</v>
      </c>
      <c r="X38" s="213" t="s">
        <v>941</v>
      </c>
      <c r="Y38" s="213" t="s">
        <v>941</v>
      </c>
      <c r="Z38" s="541" t="s">
        <v>941</v>
      </c>
      <c r="AA38" s="541" t="s">
        <v>941</v>
      </c>
      <c r="AB38" s="541" t="s">
        <v>941</v>
      </c>
      <c r="AC38" s="213" t="s">
        <v>941</v>
      </c>
      <c r="AD38" s="541" t="s">
        <v>941</v>
      </c>
      <c r="AE38" s="213" t="s">
        <v>941</v>
      </c>
      <c r="AF38" s="541" t="s">
        <v>941</v>
      </c>
      <c r="AG38" s="541" t="s">
        <v>941</v>
      </c>
      <c r="AH38" s="541" t="s">
        <v>941</v>
      </c>
      <c r="AI38" s="213"/>
      <c r="AJ38" s="404"/>
      <c r="AK38" s="189" t="s">
        <v>473</v>
      </c>
      <c r="AL38" s="174" t="s">
        <v>1035</v>
      </c>
      <c r="AM38" s="106">
        <v>3</v>
      </c>
      <c r="AN38" s="894" t="s">
        <v>945</v>
      </c>
      <c r="AO38" s="189" t="s">
        <v>946</v>
      </c>
      <c r="AP38" s="189">
        <v>1</v>
      </c>
      <c r="AQ38" s="189" t="s">
        <v>993</v>
      </c>
      <c r="AR38" s="189"/>
      <c r="AS38" s="69" t="s">
        <v>949</v>
      </c>
      <c r="AT38" s="69" t="s">
        <v>949</v>
      </c>
      <c r="AU38" s="69" t="s">
        <v>949</v>
      </c>
      <c r="AV38" s="69" t="s">
        <v>949</v>
      </c>
      <c r="AW38" s="69" t="s">
        <v>949</v>
      </c>
      <c r="AX38" s="69" t="s">
        <v>949</v>
      </c>
      <c r="AY38" s="69" t="s">
        <v>949</v>
      </c>
      <c r="AZ38" s="69" t="s">
        <v>949</v>
      </c>
      <c r="BA38" s="69" t="s">
        <v>949</v>
      </c>
      <c r="BB38" s="69" t="s">
        <v>949</v>
      </c>
      <c r="BC38" s="69" t="s">
        <v>1024</v>
      </c>
      <c r="BD38" s="69">
        <v>0</v>
      </c>
      <c r="BE38" s="69">
        <v>0</v>
      </c>
      <c r="BF38" s="69">
        <v>0</v>
      </c>
      <c r="BG38" s="69">
        <v>0</v>
      </c>
      <c r="BH38" s="69">
        <v>0</v>
      </c>
      <c r="BI38" s="69">
        <v>0</v>
      </c>
      <c r="BJ38" s="69">
        <v>0</v>
      </c>
      <c r="BK38" s="69">
        <v>0</v>
      </c>
      <c r="BL38" s="69">
        <v>0</v>
      </c>
      <c r="BM38" s="69">
        <v>0</v>
      </c>
    </row>
    <row r="39" spans="1:65" s="390" customFormat="1">
      <c r="A39" s="398">
        <v>32</v>
      </c>
      <c r="B39" s="398" t="s">
        <v>936</v>
      </c>
      <c r="C39" s="408"/>
      <c r="D39" s="407"/>
      <c r="E39" s="408" t="s">
        <v>1652</v>
      </c>
      <c r="F39" s="407"/>
      <c r="G39" s="408"/>
      <c r="H39" s="407"/>
      <c r="I39" s="408"/>
      <c r="J39" s="407"/>
      <c r="K39" s="408"/>
      <c r="L39" s="407"/>
      <c r="M39" s="213" t="s">
        <v>1652</v>
      </c>
      <c r="N39" s="213" t="s">
        <v>1652</v>
      </c>
      <c r="O39" s="213" t="s">
        <v>4778</v>
      </c>
      <c r="P39" s="1247"/>
      <c r="Q39" s="213" t="s">
        <v>941</v>
      </c>
      <c r="R39" s="541" t="s">
        <v>941</v>
      </c>
      <c r="S39" s="213" t="s">
        <v>941</v>
      </c>
      <c r="T39" s="213" t="s">
        <v>941</v>
      </c>
      <c r="U39" s="213" t="s">
        <v>941</v>
      </c>
      <c r="V39" s="213" t="s">
        <v>941</v>
      </c>
      <c r="W39" s="541" t="s">
        <v>941</v>
      </c>
      <c r="X39" s="213" t="s">
        <v>941</v>
      </c>
      <c r="Y39" s="213" t="s">
        <v>941</v>
      </c>
      <c r="Z39" s="541" t="s">
        <v>941</v>
      </c>
      <c r="AA39" s="541" t="s">
        <v>941</v>
      </c>
      <c r="AB39" s="541" t="s">
        <v>941</v>
      </c>
      <c r="AC39" s="213" t="s">
        <v>941</v>
      </c>
      <c r="AD39" s="541" t="s">
        <v>941</v>
      </c>
      <c r="AE39" s="213" t="s">
        <v>941</v>
      </c>
      <c r="AF39" s="541" t="s">
        <v>941</v>
      </c>
      <c r="AG39" s="541" t="s">
        <v>941</v>
      </c>
      <c r="AH39" s="541" t="s">
        <v>941</v>
      </c>
      <c r="AI39" s="213"/>
      <c r="AJ39" s="404"/>
      <c r="AK39" s="189" t="s">
        <v>473</v>
      </c>
      <c r="AL39" s="174" t="s">
        <v>1655</v>
      </c>
      <c r="AM39" s="106">
        <v>1</v>
      </c>
      <c r="AN39" s="894" t="s">
        <v>945</v>
      </c>
      <c r="AO39" s="189" t="s">
        <v>946</v>
      </c>
      <c r="AP39" s="189">
        <v>1</v>
      </c>
      <c r="AQ39" s="189" t="s">
        <v>993</v>
      </c>
      <c r="AR39" s="189"/>
      <c r="AS39" s="69" t="s">
        <v>949</v>
      </c>
      <c r="AT39" s="69" t="s">
        <v>949</v>
      </c>
      <c r="AU39" s="69" t="s">
        <v>949</v>
      </c>
      <c r="AV39" s="69" t="s">
        <v>949</v>
      </c>
      <c r="AW39" s="69" t="s">
        <v>949</v>
      </c>
      <c r="AX39" s="69">
        <v>0</v>
      </c>
      <c r="AY39" s="69" t="s">
        <v>1023</v>
      </c>
      <c r="AZ39" s="69">
        <v>0</v>
      </c>
      <c r="BA39" s="69" t="s">
        <v>945</v>
      </c>
      <c r="BB39" s="69">
        <v>0</v>
      </c>
      <c r="BC39" s="69" t="s">
        <v>986</v>
      </c>
      <c r="BD39" s="69" t="s">
        <v>1024</v>
      </c>
      <c r="BE39" s="69" t="s">
        <v>949</v>
      </c>
      <c r="BF39" s="69">
        <v>0</v>
      </c>
      <c r="BG39" s="69">
        <v>0</v>
      </c>
      <c r="BH39" s="69">
        <v>0</v>
      </c>
      <c r="BI39" s="69">
        <v>0</v>
      </c>
      <c r="BJ39" s="69">
        <v>0</v>
      </c>
      <c r="BK39" s="69">
        <v>0</v>
      </c>
      <c r="BL39" s="69">
        <v>0</v>
      </c>
      <c r="BM39" s="69">
        <v>0</v>
      </c>
    </row>
    <row r="40" spans="1:65" s="390" customFormat="1">
      <c r="A40" s="398">
        <v>33</v>
      </c>
      <c r="B40" s="398" t="s">
        <v>936</v>
      </c>
      <c r="C40" s="408"/>
      <c r="D40" s="407" t="s">
        <v>9292</v>
      </c>
      <c r="E40" s="408"/>
      <c r="F40" s="407"/>
      <c r="G40" s="408"/>
      <c r="H40" s="407"/>
      <c r="I40" s="408"/>
      <c r="J40" s="407"/>
      <c r="K40" s="408"/>
      <c r="L40" s="407"/>
      <c r="M40" s="213" t="s">
        <v>7332</v>
      </c>
      <c r="N40" s="213" t="s">
        <v>9292</v>
      </c>
      <c r="O40" s="213" t="s">
        <v>4773</v>
      </c>
      <c r="P40" s="1247" t="s">
        <v>940</v>
      </c>
      <c r="Q40" s="213" t="s">
        <v>941</v>
      </c>
      <c r="R40" s="541" t="s">
        <v>941</v>
      </c>
      <c r="S40" s="213" t="s">
        <v>941</v>
      </c>
      <c r="T40" s="213" t="s">
        <v>941</v>
      </c>
      <c r="U40" s="213" t="s">
        <v>941</v>
      </c>
      <c r="V40" s="213" t="s">
        <v>941</v>
      </c>
      <c r="W40" s="541" t="s">
        <v>941</v>
      </c>
      <c r="X40" s="213" t="s">
        <v>941</v>
      </c>
      <c r="Y40" s="213" t="s">
        <v>941</v>
      </c>
      <c r="Z40" s="541" t="s">
        <v>941</v>
      </c>
      <c r="AA40" s="541" t="s">
        <v>941</v>
      </c>
      <c r="AB40" s="541" t="s">
        <v>941</v>
      </c>
      <c r="AC40" s="213" t="s">
        <v>941</v>
      </c>
      <c r="AD40" s="541" t="s">
        <v>941</v>
      </c>
      <c r="AE40" s="213" t="s">
        <v>941</v>
      </c>
      <c r="AF40" s="541" t="s">
        <v>941</v>
      </c>
      <c r="AG40" s="541" t="s">
        <v>941</v>
      </c>
      <c r="AH40" s="541" t="s">
        <v>941</v>
      </c>
      <c r="AI40" s="213"/>
      <c r="AJ40" s="404"/>
      <c r="AK40" s="189" t="s">
        <v>473</v>
      </c>
      <c r="AL40" s="174" t="s">
        <v>5248</v>
      </c>
      <c r="AM40" s="106">
        <v>1</v>
      </c>
      <c r="AN40" s="894" t="s">
        <v>945</v>
      </c>
      <c r="AO40" s="189" t="s">
        <v>946</v>
      </c>
      <c r="AP40" s="189">
        <v>0</v>
      </c>
      <c r="AQ40" s="189" t="s">
        <v>947</v>
      </c>
      <c r="AR40" s="189"/>
      <c r="AS40" s="69" t="s">
        <v>949</v>
      </c>
      <c r="AT40" s="69" t="s">
        <v>949</v>
      </c>
      <c r="AU40" s="69" t="s">
        <v>949</v>
      </c>
      <c r="AV40" s="69" t="s">
        <v>949</v>
      </c>
      <c r="AW40" s="69" t="s">
        <v>949</v>
      </c>
      <c r="AX40" s="69" t="s">
        <v>949</v>
      </c>
      <c r="AY40" s="69" t="s">
        <v>949</v>
      </c>
      <c r="AZ40" s="69" t="s">
        <v>949</v>
      </c>
      <c r="BA40" s="69" t="s">
        <v>949</v>
      </c>
      <c r="BB40" s="69" t="s">
        <v>949</v>
      </c>
      <c r="BC40" s="69" t="s">
        <v>949</v>
      </c>
      <c r="BD40" s="69" t="s">
        <v>949</v>
      </c>
      <c r="BE40" s="69" t="s">
        <v>949</v>
      </c>
      <c r="BF40" s="69" t="s">
        <v>949</v>
      </c>
      <c r="BG40" s="69" t="s">
        <v>949</v>
      </c>
      <c r="BH40" s="69" t="s">
        <v>949</v>
      </c>
      <c r="BI40" s="69" t="s">
        <v>949</v>
      </c>
      <c r="BJ40" s="69" t="s">
        <v>949</v>
      </c>
      <c r="BK40" s="69" t="s">
        <v>949</v>
      </c>
      <c r="BL40" s="69" t="s">
        <v>949</v>
      </c>
      <c r="BM40" s="69" t="s">
        <v>949</v>
      </c>
    </row>
    <row r="41" spans="1:65" s="390" customFormat="1">
      <c r="A41" s="398">
        <v>34</v>
      </c>
      <c r="B41" s="398" t="s">
        <v>936</v>
      </c>
      <c r="C41" s="408"/>
      <c r="D41" s="407"/>
      <c r="E41" s="408" t="s">
        <v>1652</v>
      </c>
      <c r="F41" s="407"/>
      <c r="G41" s="408"/>
      <c r="H41" s="407"/>
      <c r="I41" s="408"/>
      <c r="J41" s="407"/>
      <c r="K41" s="408"/>
      <c r="L41" s="407"/>
      <c r="M41" s="213" t="s">
        <v>1652</v>
      </c>
      <c r="N41" s="213" t="s">
        <v>1652</v>
      </c>
      <c r="O41" s="213" t="s">
        <v>4778</v>
      </c>
      <c r="P41" s="1247"/>
      <c r="Q41" s="213" t="s">
        <v>941</v>
      </c>
      <c r="R41" s="541" t="s">
        <v>941</v>
      </c>
      <c r="S41" s="213" t="s">
        <v>941</v>
      </c>
      <c r="T41" s="213" t="s">
        <v>941</v>
      </c>
      <c r="U41" s="213" t="s">
        <v>941</v>
      </c>
      <c r="V41" s="213" t="s">
        <v>941</v>
      </c>
      <c r="W41" s="541" t="s">
        <v>941</v>
      </c>
      <c r="X41" s="213" t="s">
        <v>941</v>
      </c>
      <c r="Y41" s="213" t="s">
        <v>941</v>
      </c>
      <c r="Z41" s="541" t="s">
        <v>941</v>
      </c>
      <c r="AA41" s="541" t="s">
        <v>941</v>
      </c>
      <c r="AB41" s="541" t="s">
        <v>941</v>
      </c>
      <c r="AC41" s="213" t="s">
        <v>941</v>
      </c>
      <c r="AD41" s="541" t="s">
        <v>941</v>
      </c>
      <c r="AE41" s="213" t="s">
        <v>941</v>
      </c>
      <c r="AF41" s="541" t="s">
        <v>941</v>
      </c>
      <c r="AG41" s="541" t="s">
        <v>941</v>
      </c>
      <c r="AH41" s="541" t="s">
        <v>941</v>
      </c>
      <c r="AI41" s="213"/>
      <c r="AJ41" s="404"/>
      <c r="AK41" s="189" t="s">
        <v>473</v>
      </c>
      <c r="AL41" s="174" t="s">
        <v>1655</v>
      </c>
      <c r="AM41" s="106">
        <v>4</v>
      </c>
      <c r="AN41" s="894" t="s">
        <v>945</v>
      </c>
      <c r="AO41" s="189" t="s">
        <v>946</v>
      </c>
      <c r="AP41" s="189">
        <v>1</v>
      </c>
      <c r="AQ41" s="189" t="s">
        <v>993</v>
      </c>
      <c r="AR41" s="189"/>
      <c r="AS41" s="69" t="s">
        <v>949</v>
      </c>
      <c r="AT41" s="69" t="s">
        <v>949</v>
      </c>
      <c r="AU41" s="69" t="s">
        <v>949</v>
      </c>
      <c r="AV41" s="69" t="s">
        <v>949</v>
      </c>
      <c r="AW41" s="69" t="s">
        <v>949</v>
      </c>
      <c r="AX41" s="69">
        <v>0</v>
      </c>
      <c r="AY41" s="69" t="s">
        <v>1023</v>
      </c>
      <c r="AZ41" s="69">
        <v>0</v>
      </c>
      <c r="BA41" s="69" t="s">
        <v>945</v>
      </c>
      <c r="BB41" s="69">
        <v>0</v>
      </c>
      <c r="BC41" s="69" t="s">
        <v>986</v>
      </c>
      <c r="BD41" s="69" t="s">
        <v>1024</v>
      </c>
      <c r="BE41" s="69" t="s">
        <v>949</v>
      </c>
      <c r="BF41" s="69">
        <v>0</v>
      </c>
      <c r="BG41" s="69">
        <v>0</v>
      </c>
      <c r="BH41" s="69">
        <v>0</v>
      </c>
      <c r="BI41" s="69">
        <v>0</v>
      </c>
      <c r="BJ41" s="69">
        <v>0</v>
      </c>
      <c r="BK41" s="69">
        <v>0</v>
      </c>
      <c r="BL41" s="69">
        <v>0</v>
      </c>
      <c r="BM41" s="69">
        <v>0</v>
      </c>
    </row>
    <row r="42" spans="1:65" s="390" customFormat="1">
      <c r="A42" s="398">
        <v>35</v>
      </c>
      <c r="B42" s="398" t="s">
        <v>936</v>
      </c>
      <c r="C42" s="408"/>
      <c r="D42" s="407"/>
      <c r="E42" s="408" t="s">
        <v>1033</v>
      </c>
      <c r="F42" s="407"/>
      <c r="G42" s="408"/>
      <c r="H42" s="407"/>
      <c r="I42" s="408"/>
      <c r="J42" s="407"/>
      <c r="K42" s="408"/>
      <c r="L42" s="407"/>
      <c r="M42" s="213" t="s">
        <v>9853</v>
      </c>
      <c r="N42" s="213" t="s">
        <v>1033</v>
      </c>
      <c r="O42" s="213" t="s">
        <v>3103</v>
      </c>
      <c r="P42" s="1247"/>
      <c r="Q42" s="213" t="s">
        <v>941</v>
      </c>
      <c r="R42" s="541" t="s">
        <v>941</v>
      </c>
      <c r="S42" s="213" t="s">
        <v>941</v>
      </c>
      <c r="T42" s="213" t="s">
        <v>941</v>
      </c>
      <c r="U42" s="213" t="s">
        <v>941</v>
      </c>
      <c r="V42" s="213" t="s">
        <v>941</v>
      </c>
      <c r="W42" s="541" t="s">
        <v>941</v>
      </c>
      <c r="X42" s="213" t="s">
        <v>941</v>
      </c>
      <c r="Y42" s="213" t="s">
        <v>941</v>
      </c>
      <c r="Z42" s="541" t="s">
        <v>941</v>
      </c>
      <c r="AA42" s="541" t="s">
        <v>941</v>
      </c>
      <c r="AB42" s="541" t="s">
        <v>941</v>
      </c>
      <c r="AC42" s="213" t="s">
        <v>941</v>
      </c>
      <c r="AD42" s="541" t="s">
        <v>941</v>
      </c>
      <c r="AE42" s="213" t="s">
        <v>941</v>
      </c>
      <c r="AF42" s="541" t="s">
        <v>941</v>
      </c>
      <c r="AG42" s="541" t="s">
        <v>941</v>
      </c>
      <c r="AH42" s="541" t="s">
        <v>941</v>
      </c>
      <c r="AI42" s="213"/>
      <c r="AJ42" s="404"/>
      <c r="AK42" s="189" t="s">
        <v>473</v>
      </c>
      <c r="AL42" s="174" t="s">
        <v>1035</v>
      </c>
      <c r="AM42" s="106">
        <v>2</v>
      </c>
      <c r="AN42" s="894" t="s">
        <v>945</v>
      </c>
      <c r="AO42" s="189" t="s">
        <v>946</v>
      </c>
      <c r="AP42" s="189">
        <v>1</v>
      </c>
      <c r="AQ42" s="189" t="s">
        <v>993</v>
      </c>
      <c r="AR42" s="189"/>
      <c r="AS42" s="69" t="s">
        <v>949</v>
      </c>
      <c r="AT42" s="69" t="s">
        <v>949</v>
      </c>
      <c r="AU42" s="69" t="s">
        <v>949</v>
      </c>
      <c r="AV42" s="69" t="s">
        <v>949</v>
      </c>
      <c r="AW42" s="69" t="s">
        <v>949</v>
      </c>
      <c r="AX42" s="69" t="s">
        <v>949</v>
      </c>
      <c r="AY42" s="69" t="s">
        <v>949</v>
      </c>
      <c r="AZ42" s="69" t="s">
        <v>949</v>
      </c>
      <c r="BA42" s="69" t="s">
        <v>949</v>
      </c>
      <c r="BB42" s="69" t="s">
        <v>949</v>
      </c>
      <c r="BC42" s="69" t="s">
        <v>1024</v>
      </c>
      <c r="BD42" s="69">
        <v>0</v>
      </c>
      <c r="BE42" s="69">
        <v>0</v>
      </c>
      <c r="BF42" s="69">
        <v>0</v>
      </c>
      <c r="BG42" s="69">
        <v>0</v>
      </c>
      <c r="BH42" s="69">
        <v>0</v>
      </c>
      <c r="BI42" s="69">
        <v>0</v>
      </c>
      <c r="BJ42" s="69">
        <v>0</v>
      </c>
      <c r="BK42" s="69">
        <v>0</v>
      </c>
      <c r="BL42" s="69">
        <v>0</v>
      </c>
      <c r="BM42" s="69">
        <v>0</v>
      </c>
    </row>
    <row r="43" spans="1:65" s="390" customFormat="1">
      <c r="A43" s="398">
        <v>36</v>
      </c>
      <c r="B43" s="398" t="s">
        <v>936</v>
      </c>
      <c r="C43" s="408"/>
      <c r="D43" s="407"/>
      <c r="E43" s="408" t="s">
        <v>1228</v>
      </c>
      <c r="F43" s="407"/>
      <c r="G43" s="408"/>
      <c r="H43" s="407"/>
      <c r="I43" s="408"/>
      <c r="J43" s="407"/>
      <c r="K43" s="408"/>
      <c r="L43" s="407"/>
      <c r="M43" s="213" t="s">
        <v>9856</v>
      </c>
      <c r="N43" s="213" t="s">
        <v>9856</v>
      </c>
      <c r="O43" s="213" t="s">
        <v>4778</v>
      </c>
      <c r="P43" s="1247" t="s">
        <v>989</v>
      </c>
      <c r="Q43" s="213" t="s">
        <v>941</v>
      </c>
      <c r="R43" s="541" t="s">
        <v>941</v>
      </c>
      <c r="S43" s="213" t="s">
        <v>941</v>
      </c>
      <c r="T43" s="213" t="s">
        <v>941</v>
      </c>
      <c r="U43" s="213" t="s">
        <v>941</v>
      </c>
      <c r="V43" s="213" t="s">
        <v>941</v>
      </c>
      <c r="W43" s="541" t="s">
        <v>941</v>
      </c>
      <c r="X43" s="213" t="s">
        <v>941</v>
      </c>
      <c r="Y43" s="213" t="s">
        <v>941</v>
      </c>
      <c r="Z43" s="541" t="s">
        <v>941</v>
      </c>
      <c r="AA43" s="541" t="s">
        <v>941</v>
      </c>
      <c r="AB43" s="541" t="s">
        <v>941</v>
      </c>
      <c r="AC43" s="213" t="s">
        <v>941</v>
      </c>
      <c r="AD43" s="541" t="s">
        <v>941</v>
      </c>
      <c r="AE43" s="213" t="s">
        <v>941</v>
      </c>
      <c r="AF43" s="541" t="s">
        <v>941</v>
      </c>
      <c r="AG43" s="541" t="s">
        <v>941</v>
      </c>
      <c r="AH43" s="541" t="s">
        <v>941</v>
      </c>
      <c r="AI43" s="213"/>
      <c r="AJ43" s="404"/>
      <c r="AK43" s="189" t="s">
        <v>473</v>
      </c>
      <c r="AL43" s="174" t="s">
        <v>1231</v>
      </c>
      <c r="AM43" s="106">
        <v>5</v>
      </c>
      <c r="AN43" s="894" t="s">
        <v>945</v>
      </c>
      <c r="AO43" s="189" t="s">
        <v>946</v>
      </c>
      <c r="AP43" s="189">
        <v>1</v>
      </c>
      <c r="AQ43" s="189" t="s">
        <v>993</v>
      </c>
      <c r="AR43" s="189"/>
      <c r="AS43" s="69" t="s">
        <v>949</v>
      </c>
      <c r="AT43" s="69" t="s">
        <v>949</v>
      </c>
      <c r="AU43" s="69" t="s">
        <v>949</v>
      </c>
      <c r="AV43" s="69" t="s">
        <v>949</v>
      </c>
      <c r="AW43" s="69" t="s">
        <v>949</v>
      </c>
      <c r="AX43" s="69" t="s">
        <v>949</v>
      </c>
      <c r="AY43" s="69" t="s">
        <v>949</v>
      </c>
      <c r="AZ43" s="69" t="s">
        <v>949</v>
      </c>
      <c r="BA43" s="69" t="s">
        <v>949</v>
      </c>
      <c r="BB43" s="69" t="s">
        <v>949</v>
      </c>
      <c r="BC43" s="69" t="s">
        <v>986</v>
      </c>
      <c r="BD43" s="69" t="s">
        <v>1232</v>
      </c>
      <c r="BE43" s="69" t="s">
        <v>949</v>
      </c>
      <c r="BF43" s="69">
        <v>0</v>
      </c>
      <c r="BG43" s="69">
        <v>0</v>
      </c>
      <c r="BH43" s="69">
        <v>0</v>
      </c>
      <c r="BI43" s="69">
        <v>0</v>
      </c>
      <c r="BJ43" s="69">
        <v>0</v>
      </c>
      <c r="BK43" s="69">
        <v>0</v>
      </c>
      <c r="BL43" s="69">
        <v>0</v>
      </c>
      <c r="BM43" s="69">
        <v>0</v>
      </c>
    </row>
    <row r="44" spans="1:65" s="390" customFormat="1">
      <c r="A44" s="398">
        <v>37</v>
      </c>
      <c r="B44" s="398" t="s">
        <v>936</v>
      </c>
      <c r="C44" s="408"/>
      <c r="D44" s="407"/>
      <c r="E44" s="408" t="s">
        <v>1224</v>
      </c>
      <c r="F44" s="407"/>
      <c r="G44" s="408"/>
      <c r="H44" s="407"/>
      <c r="I44" s="408"/>
      <c r="J44" s="407"/>
      <c r="K44" s="408"/>
      <c r="L44" s="407"/>
      <c r="M44" s="213" t="s">
        <v>1224</v>
      </c>
      <c r="N44" s="213" t="s">
        <v>1224</v>
      </c>
      <c r="O44" s="213" t="s">
        <v>4778</v>
      </c>
      <c r="P44" s="1247" t="s">
        <v>1126</v>
      </c>
      <c r="Q44" s="213" t="s">
        <v>941</v>
      </c>
      <c r="R44" s="541" t="s">
        <v>941</v>
      </c>
      <c r="S44" s="213" t="s">
        <v>941</v>
      </c>
      <c r="T44" s="213" t="s">
        <v>941</v>
      </c>
      <c r="U44" s="213" t="s">
        <v>941</v>
      </c>
      <c r="V44" s="213" t="s">
        <v>941</v>
      </c>
      <c r="W44" s="541" t="s">
        <v>941</v>
      </c>
      <c r="X44" s="213" t="s">
        <v>941</v>
      </c>
      <c r="Y44" s="213" t="s">
        <v>941</v>
      </c>
      <c r="Z44" s="541" t="s">
        <v>941</v>
      </c>
      <c r="AA44" s="541" t="s">
        <v>941</v>
      </c>
      <c r="AB44" s="541" t="s">
        <v>941</v>
      </c>
      <c r="AC44" s="213" t="s">
        <v>941</v>
      </c>
      <c r="AD44" s="541" t="s">
        <v>941</v>
      </c>
      <c r="AE44" s="213" t="s">
        <v>941</v>
      </c>
      <c r="AF44" s="541" t="s">
        <v>941</v>
      </c>
      <c r="AG44" s="541" t="s">
        <v>941</v>
      </c>
      <c r="AH44" s="541" t="s">
        <v>941</v>
      </c>
      <c r="AI44" s="213"/>
      <c r="AJ44" s="404"/>
      <c r="AK44" s="189" t="s">
        <v>473</v>
      </c>
      <c r="AL44" s="174" t="s">
        <v>5644</v>
      </c>
      <c r="AM44" s="106">
        <v>1</v>
      </c>
      <c r="AN44" s="894" t="s">
        <v>945</v>
      </c>
      <c r="AO44" s="189" t="s">
        <v>946</v>
      </c>
      <c r="AP44" s="189">
        <v>1</v>
      </c>
      <c r="AQ44" s="189" t="s">
        <v>1081</v>
      </c>
      <c r="AR44" s="189"/>
      <c r="AS44" s="69">
        <v>5454.77</v>
      </c>
      <c r="AT44" s="69">
        <v>0.2</v>
      </c>
      <c r="AU44" s="69">
        <v>7.93</v>
      </c>
      <c r="AV44" s="69" t="s">
        <v>949</v>
      </c>
      <c r="AW44" s="69" t="s">
        <v>5645</v>
      </c>
      <c r="AX44" s="69" t="s">
        <v>1083</v>
      </c>
      <c r="AY44" s="69" t="s">
        <v>1084</v>
      </c>
      <c r="AZ44" s="69" t="s">
        <v>1085</v>
      </c>
      <c r="BA44" s="69" t="s">
        <v>1194</v>
      </c>
      <c r="BB44" s="69">
        <v>0</v>
      </c>
      <c r="BC44" s="69" t="s">
        <v>1087</v>
      </c>
      <c r="BD44" s="69" t="s">
        <v>945</v>
      </c>
      <c r="BE44" s="69" t="s">
        <v>945</v>
      </c>
      <c r="BF44" s="69">
        <v>0</v>
      </c>
      <c r="BG44" s="69">
        <v>0</v>
      </c>
      <c r="BH44" s="69" t="s">
        <v>1224</v>
      </c>
      <c r="BI44" s="69" t="s">
        <v>1087</v>
      </c>
      <c r="BJ44" s="69">
        <v>0</v>
      </c>
      <c r="BK44" s="69">
        <v>0</v>
      </c>
      <c r="BL44" s="69">
        <v>0</v>
      </c>
      <c r="BM44" s="69">
        <v>0</v>
      </c>
    </row>
    <row r="45" spans="1:65" s="390" customFormat="1">
      <c r="A45" s="398">
        <v>38</v>
      </c>
      <c r="B45" s="398" t="s">
        <v>936</v>
      </c>
      <c r="C45" s="408"/>
      <c r="D45" s="407"/>
      <c r="E45" s="408" t="s">
        <v>1229</v>
      </c>
      <c r="F45" s="407"/>
      <c r="G45" s="408"/>
      <c r="H45" s="407"/>
      <c r="I45" s="408"/>
      <c r="J45" s="407"/>
      <c r="K45" s="408"/>
      <c r="L45" s="407"/>
      <c r="M45" s="213" t="s">
        <v>1229</v>
      </c>
      <c r="N45" s="213" t="s">
        <v>1229</v>
      </c>
      <c r="O45" s="213" t="s">
        <v>4778</v>
      </c>
      <c r="P45" s="1247" t="s">
        <v>1059</v>
      </c>
      <c r="Q45" s="213" t="s">
        <v>941</v>
      </c>
      <c r="R45" s="541" t="s">
        <v>941</v>
      </c>
      <c r="S45" s="213" t="s">
        <v>941</v>
      </c>
      <c r="T45" s="213" t="s">
        <v>941</v>
      </c>
      <c r="U45" s="213" t="s">
        <v>941</v>
      </c>
      <c r="V45" s="213" t="s">
        <v>941</v>
      </c>
      <c r="W45" s="541" t="s">
        <v>941</v>
      </c>
      <c r="X45" s="213" t="s">
        <v>941</v>
      </c>
      <c r="Y45" s="213" t="s">
        <v>941</v>
      </c>
      <c r="Z45" s="541" t="s">
        <v>941</v>
      </c>
      <c r="AA45" s="541" t="s">
        <v>941</v>
      </c>
      <c r="AB45" s="541" t="s">
        <v>941</v>
      </c>
      <c r="AC45" s="213" t="s">
        <v>941</v>
      </c>
      <c r="AD45" s="541" t="s">
        <v>941</v>
      </c>
      <c r="AE45" s="213" t="s">
        <v>941</v>
      </c>
      <c r="AF45" s="541" t="s">
        <v>941</v>
      </c>
      <c r="AG45" s="541" t="s">
        <v>941</v>
      </c>
      <c r="AH45" s="541" t="s">
        <v>941</v>
      </c>
      <c r="AI45" s="213"/>
      <c r="AJ45" s="404"/>
      <c r="AK45" s="189" t="s">
        <v>473</v>
      </c>
      <c r="AL45" s="174" t="s">
        <v>5655</v>
      </c>
      <c r="AM45" s="106">
        <v>1</v>
      </c>
      <c r="AN45" s="894" t="s">
        <v>945</v>
      </c>
      <c r="AO45" s="189" t="s">
        <v>946</v>
      </c>
      <c r="AP45" s="189">
        <v>1</v>
      </c>
      <c r="AQ45" s="189" t="s">
        <v>1081</v>
      </c>
      <c r="AR45" s="189"/>
      <c r="AS45" s="69">
        <v>881.51</v>
      </c>
      <c r="AT45" s="69">
        <v>1</v>
      </c>
      <c r="AU45" s="69" t="s">
        <v>949</v>
      </c>
      <c r="AV45" s="69" t="s">
        <v>949</v>
      </c>
      <c r="AW45" s="69" t="s">
        <v>5656</v>
      </c>
      <c r="AX45" s="69" t="s">
        <v>949</v>
      </c>
      <c r="AY45" s="69" t="s">
        <v>1192</v>
      </c>
      <c r="AZ45" s="69" t="s">
        <v>1193</v>
      </c>
      <c r="BA45" s="69" t="s">
        <v>1194</v>
      </c>
      <c r="BB45" s="69">
        <v>0</v>
      </c>
      <c r="BC45" s="69" t="s">
        <v>1712</v>
      </c>
      <c r="BD45" s="69" t="s">
        <v>945</v>
      </c>
      <c r="BE45" s="69" t="s">
        <v>945</v>
      </c>
      <c r="BF45" s="69">
        <v>0</v>
      </c>
      <c r="BG45" s="69">
        <v>0</v>
      </c>
      <c r="BH45" s="69" t="s">
        <v>1229</v>
      </c>
      <c r="BI45" s="69" t="s">
        <v>1459</v>
      </c>
      <c r="BJ45" s="69">
        <v>0</v>
      </c>
      <c r="BK45" s="69">
        <v>0</v>
      </c>
      <c r="BL45" s="69">
        <v>0</v>
      </c>
      <c r="BM45" s="69">
        <v>0</v>
      </c>
    </row>
    <row r="46" spans="1:65" s="390" customFormat="1">
      <c r="A46" s="398">
        <v>39</v>
      </c>
      <c r="B46" s="398" t="s">
        <v>936</v>
      </c>
      <c r="C46" s="408"/>
      <c r="D46" s="407"/>
      <c r="E46" s="408" t="s">
        <v>5652</v>
      </c>
      <c r="F46" s="407"/>
      <c r="G46" s="408"/>
      <c r="H46" s="407"/>
      <c r="I46" s="408"/>
      <c r="J46" s="407"/>
      <c r="K46" s="408"/>
      <c r="L46" s="407"/>
      <c r="M46" s="213" t="s">
        <v>5652</v>
      </c>
      <c r="N46" s="213" t="s">
        <v>5652</v>
      </c>
      <c r="O46" s="213" t="s">
        <v>4778</v>
      </c>
      <c r="P46" s="1247"/>
      <c r="Q46" s="213" t="s">
        <v>941</v>
      </c>
      <c r="R46" s="541" t="s">
        <v>941</v>
      </c>
      <c r="S46" s="213" t="s">
        <v>941</v>
      </c>
      <c r="T46" s="213" t="s">
        <v>941</v>
      </c>
      <c r="U46" s="213" t="s">
        <v>941</v>
      </c>
      <c r="V46" s="213" t="s">
        <v>941</v>
      </c>
      <c r="W46" s="541" t="s">
        <v>941</v>
      </c>
      <c r="X46" s="213" t="s">
        <v>941</v>
      </c>
      <c r="Y46" s="213" t="s">
        <v>941</v>
      </c>
      <c r="Z46" s="541" t="s">
        <v>941</v>
      </c>
      <c r="AA46" s="541" t="s">
        <v>941</v>
      </c>
      <c r="AB46" s="541" t="s">
        <v>941</v>
      </c>
      <c r="AC46" s="213" t="s">
        <v>941</v>
      </c>
      <c r="AD46" s="541" t="s">
        <v>941</v>
      </c>
      <c r="AE46" s="213" t="s">
        <v>941</v>
      </c>
      <c r="AF46" s="541" t="s">
        <v>941</v>
      </c>
      <c r="AG46" s="541" t="s">
        <v>941</v>
      </c>
      <c r="AH46" s="541" t="s">
        <v>941</v>
      </c>
      <c r="AI46" s="213"/>
      <c r="AJ46" s="404"/>
      <c r="AK46" s="189" t="s">
        <v>473</v>
      </c>
      <c r="AL46" s="174" t="s">
        <v>5653</v>
      </c>
      <c r="AM46" s="106">
        <v>1</v>
      </c>
      <c r="AN46" s="894" t="s">
        <v>945</v>
      </c>
      <c r="AO46" s="189" t="s">
        <v>946</v>
      </c>
      <c r="AP46" s="189">
        <v>1</v>
      </c>
      <c r="AQ46" s="189" t="s">
        <v>1081</v>
      </c>
      <c r="AR46" s="189"/>
      <c r="AS46" s="69">
        <v>377.99</v>
      </c>
      <c r="AT46" s="69">
        <v>1</v>
      </c>
      <c r="AU46" s="69" t="s">
        <v>949</v>
      </c>
      <c r="AV46" s="69" t="s">
        <v>949</v>
      </c>
      <c r="AW46" s="69" t="s">
        <v>5654</v>
      </c>
      <c r="AX46" s="69" t="s">
        <v>949</v>
      </c>
      <c r="AY46" s="69" t="s">
        <v>1192</v>
      </c>
      <c r="AZ46" s="69" t="s">
        <v>1193</v>
      </c>
      <c r="BA46" s="69" t="s">
        <v>949</v>
      </c>
      <c r="BB46" s="69">
        <v>0</v>
      </c>
      <c r="BC46" s="69" t="s">
        <v>1712</v>
      </c>
      <c r="BD46" s="69" t="s">
        <v>945</v>
      </c>
      <c r="BE46" s="69" t="s">
        <v>945</v>
      </c>
      <c r="BF46" s="69">
        <v>0</v>
      </c>
      <c r="BG46" s="69">
        <v>0</v>
      </c>
      <c r="BH46" s="69" t="s">
        <v>5652</v>
      </c>
      <c r="BI46" s="69" t="s">
        <v>1459</v>
      </c>
      <c r="BJ46" s="69">
        <v>0</v>
      </c>
      <c r="BK46" s="69">
        <v>0</v>
      </c>
      <c r="BL46" s="69">
        <v>0</v>
      </c>
      <c r="BM46" s="69">
        <v>0</v>
      </c>
    </row>
    <row r="47" spans="1:65" s="390" customFormat="1">
      <c r="A47" s="398">
        <v>40</v>
      </c>
      <c r="B47" s="398" t="s">
        <v>936</v>
      </c>
      <c r="C47" s="408"/>
      <c r="D47" s="407" t="s">
        <v>6544</v>
      </c>
      <c r="E47" s="408"/>
      <c r="F47" s="407"/>
      <c r="G47" s="408"/>
      <c r="H47" s="407"/>
      <c r="I47" s="408"/>
      <c r="J47" s="407"/>
      <c r="K47" s="408"/>
      <c r="L47" s="407"/>
      <c r="M47" s="213" t="s">
        <v>1235</v>
      </c>
      <c r="N47" s="213" t="s">
        <v>6544</v>
      </c>
      <c r="O47" s="213" t="s">
        <v>4773</v>
      </c>
      <c r="P47" s="1247" t="s">
        <v>940</v>
      </c>
      <c r="Q47" s="213" t="s">
        <v>941</v>
      </c>
      <c r="R47" s="541" t="s">
        <v>941</v>
      </c>
      <c r="S47" s="213" t="s">
        <v>941</v>
      </c>
      <c r="T47" s="213" t="s">
        <v>941</v>
      </c>
      <c r="U47" s="213" t="s">
        <v>941</v>
      </c>
      <c r="V47" s="213" t="s">
        <v>941</v>
      </c>
      <c r="W47" s="541" t="s">
        <v>941</v>
      </c>
      <c r="X47" s="213" t="s">
        <v>941</v>
      </c>
      <c r="Y47" s="213" t="s">
        <v>941</v>
      </c>
      <c r="Z47" s="541" t="s">
        <v>941</v>
      </c>
      <c r="AA47" s="541" t="s">
        <v>941</v>
      </c>
      <c r="AB47" s="541" t="s">
        <v>941</v>
      </c>
      <c r="AC47" s="213" t="s">
        <v>941</v>
      </c>
      <c r="AD47" s="541" t="s">
        <v>941</v>
      </c>
      <c r="AE47" s="213" t="s">
        <v>941</v>
      </c>
      <c r="AF47" s="541" t="s">
        <v>941</v>
      </c>
      <c r="AG47" s="541" t="s">
        <v>941</v>
      </c>
      <c r="AH47" s="541" t="s">
        <v>941</v>
      </c>
      <c r="AI47" s="213"/>
      <c r="AJ47" s="404"/>
      <c r="AK47" s="189" t="s">
        <v>473</v>
      </c>
      <c r="AL47" s="174" t="s">
        <v>5250</v>
      </c>
      <c r="AM47" s="106">
        <v>1</v>
      </c>
      <c r="AN47" s="894" t="s">
        <v>945</v>
      </c>
      <c r="AO47" s="189" t="s">
        <v>946</v>
      </c>
      <c r="AP47" s="189">
        <v>0</v>
      </c>
      <c r="AQ47" s="189" t="s">
        <v>947</v>
      </c>
      <c r="AR47" s="189"/>
      <c r="AS47" s="69" t="s">
        <v>949</v>
      </c>
      <c r="AT47" s="69" t="s">
        <v>949</v>
      </c>
      <c r="AU47" s="69" t="s">
        <v>949</v>
      </c>
      <c r="AV47" s="69" t="s">
        <v>949</v>
      </c>
      <c r="AW47" s="69" t="s">
        <v>949</v>
      </c>
      <c r="AX47" s="69" t="s">
        <v>949</v>
      </c>
      <c r="AY47" s="69" t="s">
        <v>949</v>
      </c>
      <c r="AZ47" s="69" t="s">
        <v>949</v>
      </c>
      <c r="BA47" s="69" t="s">
        <v>949</v>
      </c>
      <c r="BB47" s="69" t="s">
        <v>949</v>
      </c>
      <c r="BC47" s="69" t="s">
        <v>949</v>
      </c>
      <c r="BD47" s="69" t="s">
        <v>949</v>
      </c>
      <c r="BE47" s="69" t="s">
        <v>949</v>
      </c>
      <c r="BF47" s="69" t="s">
        <v>949</v>
      </c>
      <c r="BG47" s="69" t="s">
        <v>949</v>
      </c>
      <c r="BH47" s="69" t="s">
        <v>949</v>
      </c>
      <c r="BI47" s="69" t="s">
        <v>949</v>
      </c>
      <c r="BJ47" s="69" t="s">
        <v>949</v>
      </c>
      <c r="BK47" s="69" t="s">
        <v>949</v>
      </c>
      <c r="BL47" s="69" t="s">
        <v>949</v>
      </c>
      <c r="BM47" s="69" t="s">
        <v>949</v>
      </c>
    </row>
    <row r="48" spans="1:65" s="390" customFormat="1">
      <c r="A48" s="398">
        <v>41</v>
      </c>
      <c r="B48" s="398" t="s">
        <v>936</v>
      </c>
      <c r="C48" s="408"/>
      <c r="D48" s="407"/>
      <c r="E48" s="408" t="s">
        <v>1241</v>
      </c>
      <c r="F48" s="407"/>
      <c r="G48" s="408"/>
      <c r="H48" s="407"/>
      <c r="I48" s="408"/>
      <c r="J48" s="407"/>
      <c r="K48" s="408"/>
      <c r="L48" s="407"/>
      <c r="M48" s="213" t="s">
        <v>1241</v>
      </c>
      <c r="N48" s="213" t="s">
        <v>1241</v>
      </c>
      <c r="O48" s="213" t="s">
        <v>4778</v>
      </c>
      <c r="P48" s="1247" t="s">
        <v>1126</v>
      </c>
      <c r="Q48" s="213" t="s">
        <v>941</v>
      </c>
      <c r="R48" s="541" t="s">
        <v>941</v>
      </c>
      <c r="S48" s="213" t="s">
        <v>941</v>
      </c>
      <c r="T48" s="213" t="s">
        <v>941</v>
      </c>
      <c r="U48" s="213" t="s">
        <v>941</v>
      </c>
      <c r="V48" s="213" t="s">
        <v>941</v>
      </c>
      <c r="W48" s="541" t="s">
        <v>941</v>
      </c>
      <c r="X48" s="213" t="s">
        <v>941</v>
      </c>
      <c r="Y48" s="213" t="s">
        <v>941</v>
      </c>
      <c r="Z48" s="541" t="s">
        <v>941</v>
      </c>
      <c r="AA48" s="541" t="s">
        <v>941</v>
      </c>
      <c r="AB48" s="541" t="s">
        <v>941</v>
      </c>
      <c r="AC48" s="213" t="s">
        <v>941</v>
      </c>
      <c r="AD48" s="541" t="s">
        <v>941</v>
      </c>
      <c r="AE48" s="213" t="s">
        <v>941</v>
      </c>
      <c r="AF48" s="541" t="s">
        <v>941</v>
      </c>
      <c r="AG48" s="541" t="s">
        <v>941</v>
      </c>
      <c r="AH48" s="541" t="s">
        <v>941</v>
      </c>
      <c r="AI48" s="213"/>
      <c r="AJ48" s="404"/>
      <c r="AK48" s="189" t="s">
        <v>473</v>
      </c>
      <c r="AL48" s="174" t="s">
        <v>1243</v>
      </c>
      <c r="AM48" s="106">
        <v>1</v>
      </c>
      <c r="AN48" s="894" t="s">
        <v>945</v>
      </c>
      <c r="AO48" s="189" t="s">
        <v>946</v>
      </c>
      <c r="AP48" s="189">
        <v>1</v>
      </c>
      <c r="AQ48" s="189" t="s">
        <v>1244</v>
      </c>
      <c r="AR48" s="189"/>
      <c r="AS48" s="69">
        <v>11907.642</v>
      </c>
      <c r="AT48" s="69" t="s">
        <v>949</v>
      </c>
      <c r="AU48" s="69" t="s">
        <v>949</v>
      </c>
      <c r="AV48" s="69" t="s">
        <v>949</v>
      </c>
      <c r="AW48" s="69" t="s">
        <v>1246</v>
      </c>
      <c r="AX48" s="69" t="s">
        <v>949</v>
      </c>
      <c r="AY48" s="69" t="s">
        <v>949</v>
      </c>
      <c r="AZ48" s="69" t="s">
        <v>949</v>
      </c>
      <c r="BA48" s="69" t="s">
        <v>1247</v>
      </c>
      <c r="BB48" s="69">
        <v>0</v>
      </c>
      <c r="BC48" s="69" t="s">
        <v>1247</v>
      </c>
      <c r="BD48" s="69" t="s">
        <v>949</v>
      </c>
      <c r="BE48" s="69" t="s">
        <v>949</v>
      </c>
      <c r="BF48" s="69">
        <v>0</v>
      </c>
      <c r="BG48" s="69">
        <v>0</v>
      </c>
      <c r="BH48" s="69">
        <v>0</v>
      </c>
      <c r="BI48" s="69">
        <v>0</v>
      </c>
      <c r="BJ48" s="69">
        <v>0</v>
      </c>
      <c r="BK48" s="69">
        <v>0</v>
      </c>
      <c r="BL48" s="69">
        <v>0</v>
      </c>
      <c r="BM48" s="69">
        <v>0</v>
      </c>
    </row>
    <row r="49" spans="1:65" s="390" customFormat="1">
      <c r="A49" s="398">
        <v>42</v>
      </c>
      <c r="B49" s="398" t="s">
        <v>936</v>
      </c>
      <c r="C49" s="408"/>
      <c r="D49" s="407"/>
      <c r="E49" s="408" t="s">
        <v>1033</v>
      </c>
      <c r="F49" s="407"/>
      <c r="G49" s="408"/>
      <c r="H49" s="407"/>
      <c r="I49" s="408"/>
      <c r="J49" s="407"/>
      <c r="K49" s="408"/>
      <c r="L49" s="407"/>
      <c r="M49" s="213" t="s">
        <v>9853</v>
      </c>
      <c r="N49" s="213" t="s">
        <v>1033</v>
      </c>
      <c r="O49" s="213" t="s">
        <v>3103</v>
      </c>
      <c r="P49" s="1247"/>
      <c r="Q49" s="213" t="s">
        <v>941</v>
      </c>
      <c r="R49" s="541" t="s">
        <v>941</v>
      </c>
      <c r="S49" s="213" t="s">
        <v>941</v>
      </c>
      <c r="T49" s="213" t="s">
        <v>941</v>
      </c>
      <c r="U49" s="213" t="s">
        <v>941</v>
      </c>
      <c r="V49" s="213" t="s">
        <v>941</v>
      </c>
      <c r="W49" s="541" t="s">
        <v>941</v>
      </c>
      <c r="X49" s="213" t="s">
        <v>941</v>
      </c>
      <c r="Y49" s="213" t="s">
        <v>941</v>
      </c>
      <c r="Z49" s="541" t="s">
        <v>941</v>
      </c>
      <c r="AA49" s="541" t="s">
        <v>941</v>
      </c>
      <c r="AB49" s="541" t="s">
        <v>941</v>
      </c>
      <c r="AC49" s="213" t="s">
        <v>941</v>
      </c>
      <c r="AD49" s="541" t="s">
        <v>941</v>
      </c>
      <c r="AE49" s="213" t="s">
        <v>941</v>
      </c>
      <c r="AF49" s="541" t="s">
        <v>941</v>
      </c>
      <c r="AG49" s="541" t="s">
        <v>941</v>
      </c>
      <c r="AH49" s="541" t="s">
        <v>941</v>
      </c>
      <c r="AI49" s="213"/>
      <c r="AJ49" s="404"/>
      <c r="AK49" s="189" t="s">
        <v>473</v>
      </c>
      <c r="AL49" s="174" t="s">
        <v>1035</v>
      </c>
      <c r="AM49" s="106">
        <v>2</v>
      </c>
      <c r="AN49" s="894" t="s">
        <v>945</v>
      </c>
      <c r="AO49" s="189" t="s">
        <v>946</v>
      </c>
      <c r="AP49" s="189">
        <v>1</v>
      </c>
      <c r="AQ49" s="189" t="s">
        <v>993</v>
      </c>
      <c r="AR49" s="189"/>
      <c r="AS49" s="69" t="s">
        <v>949</v>
      </c>
      <c r="AT49" s="69" t="s">
        <v>949</v>
      </c>
      <c r="AU49" s="69" t="s">
        <v>949</v>
      </c>
      <c r="AV49" s="69" t="s">
        <v>949</v>
      </c>
      <c r="AW49" s="69" t="s">
        <v>949</v>
      </c>
      <c r="AX49" s="69" t="s">
        <v>949</v>
      </c>
      <c r="AY49" s="69" t="s">
        <v>949</v>
      </c>
      <c r="AZ49" s="69" t="s">
        <v>949</v>
      </c>
      <c r="BA49" s="69" t="s">
        <v>949</v>
      </c>
      <c r="BB49" s="69" t="s">
        <v>949</v>
      </c>
      <c r="BC49" s="69" t="s">
        <v>1024</v>
      </c>
      <c r="BD49" s="69">
        <v>0</v>
      </c>
      <c r="BE49" s="69">
        <v>0</v>
      </c>
      <c r="BF49" s="69">
        <v>0</v>
      </c>
      <c r="BG49" s="69">
        <v>0</v>
      </c>
      <c r="BH49" s="69">
        <v>0</v>
      </c>
      <c r="BI49" s="69">
        <v>0</v>
      </c>
      <c r="BJ49" s="69">
        <v>0</v>
      </c>
      <c r="BK49" s="69">
        <v>0</v>
      </c>
      <c r="BL49" s="69">
        <v>0</v>
      </c>
      <c r="BM49" s="69">
        <v>0</v>
      </c>
    </row>
    <row r="50" spans="1:65" s="390" customFormat="1">
      <c r="A50" s="398">
        <v>43</v>
      </c>
      <c r="B50" s="398" t="s">
        <v>936</v>
      </c>
      <c r="C50" s="408"/>
      <c r="D50" s="407"/>
      <c r="E50" s="408" t="s">
        <v>1249</v>
      </c>
      <c r="F50" s="407"/>
      <c r="G50" s="408"/>
      <c r="H50" s="407"/>
      <c r="I50" s="408"/>
      <c r="J50" s="407"/>
      <c r="K50" s="408"/>
      <c r="L50" s="407"/>
      <c r="M50" s="213" t="s">
        <v>1249</v>
      </c>
      <c r="N50" s="213" t="s">
        <v>1249</v>
      </c>
      <c r="O50" s="213" t="s">
        <v>4778</v>
      </c>
      <c r="P50" s="1247" t="s">
        <v>989</v>
      </c>
      <c r="Q50" s="213" t="s">
        <v>941</v>
      </c>
      <c r="R50" s="541" t="s">
        <v>941</v>
      </c>
      <c r="S50" s="213" t="s">
        <v>941</v>
      </c>
      <c r="T50" s="213" t="s">
        <v>941</v>
      </c>
      <c r="U50" s="213" t="s">
        <v>941</v>
      </c>
      <c r="V50" s="213" t="s">
        <v>941</v>
      </c>
      <c r="W50" s="541" t="s">
        <v>941</v>
      </c>
      <c r="X50" s="213" t="s">
        <v>941</v>
      </c>
      <c r="Y50" s="213" t="s">
        <v>941</v>
      </c>
      <c r="Z50" s="541" t="s">
        <v>941</v>
      </c>
      <c r="AA50" s="541" t="s">
        <v>941</v>
      </c>
      <c r="AB50" s="541" t="s">
        <v>941</v>
      </c>
      <c r="AC50" s="213" t="s">
        <v>941</v>
      </c>
      <c r="AD50" s="541" t="s">
        <v>941</v>
      </c>
      <c r="AE50" s="213" t="s">
        <v>941</v>
      </c>
      <c r="AF50" s="541" t="s">
        <v>941</v>
      </c>
      <c r="AG50" s="541" t="s">
        <v>941</v>
      </c>
      <c r="AH50" s="541" t="s">
        <v>941</v>
      </c>
      <c r="AI50" s="213"/>
      <c r="AJ50" s="404"/>
      <c r="AK50" s="189" t="s">
        <v>473</v>
      </c>
      <c r="AL50" s="174" t="s">
        <v>5142</v>
      </c>
      <c r="AM50" s="106">
        <v>2</v>
      </c>
      <c r="AN50" s="894" t="s">
        <v>945</v>
      </c>
      <c r="AO50" s="189" t="s">
        <v>946</v>
      </c>
      <c r="AP50" s="189">
        <v>1</v>
      </c>
      <c r="AQ50" s="189" t="s">
        <v>979</v>
      </c>
      <c r="AR50" s="189"/>
      <c r="AS50" s="69" t="s">
        <v>949</v>
      </c>
      <c r="AT50" s="69" t="s">
        <v>949</v>
      </c>
      <c r="AU50" s="69" t="s">
        <v>949</v>
      </c>
      <c r="AV50" s="69" t="s">
        <v>949</v>
      </c>
      <c r="AW50" s="69" t="s">
        <v>949</v>
      </c>
      <c r="AX50" s="69" t="s">
        <v>949</v>
      </c>
      <c r="AY50" s="69" t="s">
        <v>949</v>
      </c>
      <c r="AZ50" s="69" t="s">
        <v>949</v>
      </c>
      <c r="BA50" s="69" t="s">
        <v>949</v>
      </c>
      <c r="BB50" s="69" t="s">
        <v>949</v>
      </c>
      <c r="BC50" s="69" t="s">
        <v>1166</v>
      </c>
      <c r="BD50" s="69" t="s">
        <v>945</v>
      </c>
      <c r="BE50" s="69" t="s">
        <v>945</v>
      </c>
      <c r="BF50" s="69">
        <v>0</v>
      </c>
      <c r="BG50" s="69">
        <v>0</v>
      </c>
      <c r="BH50" s="69">
        <v>0</v>
      </c>
      <c r="BI50" s="69">
        <v>0</v>
      </c>
      <c r="BJ50" s="69">
        <v>0</v>
      </c>
      <c r="BK50" s="69">
        <v>0</v>
      </c>
      <c r="BL50" s="69">
        <v>0</v>
      </c>
      <c r="BM50" s="69">
        <v>0</v>
      </c>
    </row>
    <row r="51" spans="1:65" s="390" customFormat="1">
      <c r="A51" s="398">
        <v>44</v>
      </c>
      <c r="B51" s="398" t="s">
        <v>936</v>
      </c>
      <c r="C51" s="408"/>
      <c r="D51" s="407"/>
      <c r="E51" s="408" t="s">
        <v>5681</v>
      </c>
      <c r="F51" s="407"/>
      <c r="G51" s="408"/>
      <c r="H51" s="407"/>
      <c r="I51" s="408"/>
      <c r="J51" s="407"/>
      <c r="K51" s="408"/>
      <c r="L51" s="407"/>
      <c r="M51" s="213" t="s">
        <v>5681</v>
      </c>
      <c r="N51" s="213" t="s">
        <v>5681</v>
      </c>
      <c r="O51" s="213" t="s">
        <v>4778</v>
      </c>
      <c r="P51" s="1247" t="s">
        <v>1126</v>
      </c>
      <c r="Q51" s="213" t="s">
        <v>941</v>
      </c>
      <c r="R51" s="541" t="s">
        <v>941</v>
      </c>
      <c r="S51" s="213" t="s">
        <v>941</v>
      </c>
      <c r="T51" s="213" t="s">
        <v>941</v>
      </c>
      <c r="U51" s="213" t="s">
        <v>941</v>
      </c>
      <c r="V51" s="213" t="s">
        <v>941</v>
      </c>
      <c r="W51" s="541" t="s">
        <v>941</v>
      </c>
      <c r="X51" s="213" t="s">
        <v>941</v>
      </c>
      <c r="Y51" s="213" t="s">
        <v>941</v>
      </c>
      <c r="Z51" s="541" t="s">
        <v>941</v>
      </c>
      <c r="AA51" s="541" t="s">
        <v>941</v>
      </c>
      <c r="AB51" s="541" t="s">
        <v>941</v>
      </c>
      <c r="AC51" s="213" t="s">
        <v>941</v>
      </c>
      <c r="AD51" s="541" t="s">
        <v>941</v>
      </c>
      <c r="AE51" s="213" t="s">
        <v>941</v>
      </c>
      <c r="AF51" s="541" t="s">
        <v>941</v>
      </c>
      <c r="AG51" s="541" t="s">
        <v>941</v>
      </c>
      <c r="AH51" s="541" t="s">
        <v>941</v>
      </c>
      <c r="AI51" s="213"/>
      <c r="AJ51" s="404"/>
      <c r="AK51" s="189" t="s">
        <v>473</v>
      </c>
      <c r="AL51" s="174" t="s">
        <v>5682</v>
      </c>
      <c r="AM51" s="106">
        <v>1</v>
      </c>
      <c r="AN51" s="894" t="s">
        <v>945</v>
      </c>
      <c r="AO51" s="189" t="s">
        <v>946</v>
      </c>
      <c r="AP51" s="189">
        <v>1</v>
      </c>
      <c r="AQ51" s="189" t="s">
        <v>1008</v>
      </c>
      <c r="AR51" s="189"/>
      <c r="AS51" s="69">
        <v>31454.1</v>
      </c>
      <c r="AT51" s="69" t="s">
        <v>949</v>
      </c>
      <c r="AU51" s="69">
        <v>1.04</v>
      </c>
      <c r="AV51" s="69" t="s">
        <v>949</v>
      </c>
      <c r="AW51" s="69" t="s">
        <v>5683</v>
      </c>
      <c r="AX51" s="69" t="s">
        <v>995</v>
      </c>
      <c r="AY51" s="69" t="s">
        <v>1130</v>
      </c>
      <c r="AZ51" s="69" t="s">
        <v>1990</v>
      </c>
      <c r="BA51" s="69" t="s">
        <v>1991</v>
      </c>
      <c r="BB51" s="69" t="s">
        <v>1133</v>
      </c>
      <c r="BC51" s="69" t="s">
        <v>1712</v>
      </c>
      <c r="BD51" s="69" t="s">
        <v>945</v>
      </c>
      <c r="BE51" s="69" t="s">
        <v>945</v>
      </c>
      <c r="BF51" s="69">
        <v>0</v>
      </c>
      <c r="BG51" s="69">
        <v>0</v>
      </c>
      <c r="BH51" s="69" t="s">
        <v>5681</v>
      </c>
      <c r="BI51" s="69" t="s">
        <v>1459</v>
      </c>
      <c r="BJ51" s="69">
        <v>0</v>
      </c>
      <c r="BK51" s="69">
        <v>0</v>
      </c>
      <c r="BL51" s="69">
        <v>0</v>
      </c>
      <c r="BM51" s="69">
        <v>0</v>
      </c>
    </row>
    <row r="52" spans="1:65" s="390" customFormat="1">
      <c r="A52" s="398">
        <v>45</v>
      </c>
      <c r="B52" s="398" t="s">
        <v>936</v>
      </c>
      <c r="C52" s="408"/>
      <c r="D52" s="407" t="s">
        <v>9291</v>
      </c>
      <c r="E52" s="408"/>
      <c r="F52" s="407"/>
      <c r="G52" s="408"/>
      <c r="H52" s="407"/>
      <c r="I52" s="408"/>
      <c r="J52" s="407"/>
      <c r="K52" s="408"/>
      <c r="L52" s="407"/>
      <c r="M52" s="213" t="s">
        <v>1285</v>
      </c>
      <c r="N52" s="213" t="s">
        <v>9291</v>
      </c>
      <c r="O52" s="213" t="s">
        <v>4773</v>
      </c>
      <c r="P52" s="1247" t="s">
        <v>940</v>
      </c>
      <c r="Q52" s="213" t="s">
        <v>941</v>
      </c>
      <c r="R52" s="541" t="s">
        <v>941</v>
      </c>
      <c r="S52" s="213" t="s">
        <v>941</v>
      </c>
      <c r="T52" s="213" t="s">
        <v>941</v>
      </c>
      <c r="U52" s="213" t="s">
        <v>941</v>
      </c>
      <c r="V52" s="213" t="s">
        <v>941</v>
      </c>
      <c r="W52" s="541" t="s">
        <v>941</v>
      </c>
      <c r="X52" s="213" t="s">
        <v>941</v>
      </c>
      <c r="Y52" s="213" t="s">
        <v>941</v>
      </c>
      <c r="Z52" s="541" t="s">
        <v>941</v>
      </c>
      <c r="AA52" s="541" t="s">
        <v>941</v>
      </c>
      <c r="AB52" s="541" t="s">
        <v>941</v>
      </c>
      <c r="AC52" s="213" t="s">
        <v>941</v>
      </c>
      <c r="AD52" s="541" t="s">
        <v>941</v>
      </c>
      <c r="AE52" s="213" t="s">
        <v>941</v>
      </c>
      <c r="AF52" s="541" t="s">
        <v>941</v>
      </c>
      <c r="AG52" s="541" t="s">
        <v>941</v>
      </c>
      <c r="AH52" s="541" t="s">
        <v>941</v>
      </c>
      <c r="AI52" s="213"/>
      <c r="AJ52" s="404"/>
      <c r="AK52" s="189" t="s">
        <v>473</v>
      </c>
      <c r="AL52" s="174" t="s">
        <v>5254</v>
      </c>
      <c r="AM52" s="106">
        <v>1</v>
      </c>
      <c r="AN52" s="894" t="s">
        <v>945</v>
      </c>
      <c r="AO52" s="189" t="s">
        <v>946</v>
      </c>
      <c r="AP52" s="189">
        <v>0</v>
      </c>
      <c r="AQ52" s="189" t="s">
        <v>947</v>
      </c>
      <c r="AR52" s="189"/>
      <c r="AS52" s="69" t="s">
        <v>949</v>
      </c>
      <c r="AT52" s="69" t="s">
        <v>949</v>
      </c>
      <c r="AU52" s="69" t="s">
        <v>949</v>
      </c>
      <c r="AV52" s="69" t="s">
        <v>949</v>
      </c>
      <c r="AW52" s="69" t="s">
        <v>949</v>
      </c>
      <c r="AX52" s="69" t="s">
        <v>949</v>
      </c>
      <c r="AY52" s="69" t="s">
        <v>949</v>
      </c>
      <c r="AZ52" s="69" t="s">
        <v>949</v>
      </c>
      <c r="BA52" s="69" t="s">
        <v>949</v>
      </c>
      <c r="BB52" s="69" t="s">
        <v>949</v>
      </c>
      <c r="BC52" s="69" t="s">
        <v>949</v>
      </c>
      <c r="BD52" s="69" t="s">
        <v>949</v>
      </c>
      <c r="BE52" s="69" t="s">
        <v>949</v>
      </c>
      <c r="BF52" s="69" t="s">
        <v>949</v>
      </c>
      <c r="BG52" s="69" t="s">
        <v>949</v>
      </c>
      <c r="BH52" s="69" t="s">
        <v>949</v>
      </c>
      <c r="BI52" s="69" t="s">
        <v>949</v>
      </c>
      <c r="BJ52" s="69" t="s">
        <v>949</v>
      </c>
      <c r="BK52" s="69" t="s">
        <v>949</v>
      </c>
      <c r="BL52" s="69" t="s">
        <v>949</v>
      </c>
      <c r="BM52" s="69" t="s">
        <v>949</v>
      </c>
    </row>
    <row r="53" spans="1:65" s="390" customFormat="1">
      <c r="A53" s="398">
        <v>46</v>
      </c>
      <c r="B53" s="398" t="s">
        <v>936</v>
      </c>
      <c r="C53" s="408"/>
      <c r="D53" s="407"/>
      <c r="E53" s="408" t="s">
        <v>1033</v>
      </c>
      <c r="F53" s="407"/>
      <c r="G53" s="408"/>
      <c r="H53" s="407"/>
      <c r="I53" s="408"/>
      <c r="J53" s="407"/>
      <c r="K53" s="408"/>
      <c r="L53" s="407"/>
      <c r="M53" s="213" t="s">
        <v>9853</v>
      </c>
      <c r="N53" s="213" t="s">
        <v>1033</v>
      </c>
      <c r="O53" s="213" t="s">
        <v>3103</v>
      </c>
      <c r="P53" s="1247"/>
      <c r="Q53" s="213" t="s">
        <v>941</v>
      </c>
      <c r="R53" s="541" t="s">
        <v>941</v>
      </c>
      <c r="S53" s="213" t="s">
        <v>941</v>
      </c>
      <c r="T53" s="213" t="s">
        <v>941</v>
      </c>
      <c r="U53" s="213" t="s">
        <v>941</v>
      </c>
      <c r="V53" s="213" t="s">
        <v>941</v>
      </c>
      <c r="W53" s="541" t="s">
        <v>941</v>
      </c>
      <c r="X53" s="213" t="s">
        <v>941</v>
      </c>
      <c r="Y53" s="213" t="s">
        <v>941</v>
      </c>
      <c r="Z53" s="541" t="s">
        <v>941</v>
      </c>
      <c r="AA53" s="541" t="s">
        <v>941</v>
      </c>
      <c r="AB53" s="541" t="s">
        <v>941</v>
      </c>
      <c r="AC53" s="213" t="s">
        <v>941</v>
      </c>
      <c r="AD53" s="541" t="s">
        <v>941</v>
      </c>
      <c r="AE53" s="213" t="s">
        <v>941</v>
      </c>
      <c r="AF53" s="541" t="s">
        <v>941</v>
      </c>
      <c r="AG53" s="541" t="s">
        <v>941</v>
      </c>
      <c r="AH53" s="541" t="s">
        <v>941</v>
      </c>
      <c r="AI53" s="213"/>
      <c r="AJ53" s="404"/>
      <c r="AK53" s="189" t="s">
        <v>473</v>
      </c>
      <c r="AL53" s="174" t="s">
        <v>1035</v>
      </c>
      <c r="AM53" s="106">
        <v>1</v>
      </c>
      <c r="AN53" s="894" t="s">
        <v>945</v>
      </c>
      <c r="AO53" s="189" t="s">
        <v>946</v>
      </c>
      <c r="AP53" s="189">
        <v>1</v>
      </c>
      <c r="AQ53" s="189" t="s">
        <v>993</v>
      </c>
      <c r="AR53" s="189"/>
      <c r="AS53" s="69" t="s">
        <v>949</v>
      </c>
      <c r="AT53" s="69" t="s">
        <v>949</v>
      </c>
      <c r="AU53" s="69" t="s">
        <v>949</v>
      </c>
      <c r="AV53" s="69" t="s">
        <v>949</v>
      </c>
      <c r="AW53" s="69" t="s">
        <v>949</v>
      </c>
      <c r="AX53" s="69" t="s">
        <v>949</v>
      </c>
      <c r="AY53" s="69" t="s">
        <v>949</v>
      </c>
      <c r="AZ53" s="69" t="s">
        <v>949</v>
      </c>
      <c r="BA53" s="69" t="s">
        <v>949</v>
      </c>
      <c r="BB53" s="69" t="s">
        <v>949</v>
      </c>
      <c r="BC53" s="69" t="s">
        <v>1024</v>
      </c>
      <c r="BD53" s="69">
        <v>0</v>
      </c>
      <c r="BE53" s="69">
        <v>0</v>
      </c>
      <c r="BF53" s="69">
        <v>0</v>
      </c>
      <c r="BG53" s="69">
        <v>0</v>
      </c>
      <c r="BH53" s="69">
        <v>0</v>
      </c>
      <c r="BI53" s="69">
        <v>0</v>
      </c>
      <c r="BJ53" s="69">
        <v>0</v>
      </c>
      <c r="BK53" s="69">
        <v>0</v>
      </c>
      <c r="BL53" s="69">
        <v>0</v>
      </c>
      <c r="BM53" s="69">
        <v>0</v>
      </c>
    </row>
    <row r="54" spans="1:65" s="390" customFormat="1">
      <c r="A54" s="398">
        <v>47</v>
      </c>
      <c r="B54" s="398" t="s">
        <v>936</v>
      </c>
      <c r="C54" s="408"/>
      <c r="D54" s="407"/>
      <c r="E54" s="408" t="s">
        <v>5199</v>
      </c>
      <c r="F54" s="407"/>
      <c r="G54" s="408"/>
      <c r="H54" s="407"/>
      <c r="I54" s="408"/>
      <c r="J54" s="407"/>
      <c r="K54" s="408"/>
      <c r="L54" s="407"/>
      <c r="M54" s="213" t="s">
        <v>5199</v>
      </c>
      <c r="N54" s="213" t="s">
        <v>5199</v>
      </c>
      <c r="O54" s="213" t="s">
        <v>4778</v>
      </c>
      <c r="P54" s="1247" t="s">
        <v>989</v>
      </c>
      <c r="Q54" s="213" t="s">
        <v>941</v>
      </c>
      <c r="R54" s="541" t="s">
        <v>941</v>
      </c>
      <c r="S54" s="213" t="s">
        <v>941</v>
      </c>
      <c r="T54" s="213" t="s">
        <v>941</v>
      </c>
      <c r="U54" s="213" t="s">
        <v>941</v>
      </c>
      <c r="V54" s="213" t="s">
        <v>941</v>
      </c>
      <c r="W54" s="541" t="s">
        <v>941</v>
      </c>
      <c r="X54" s="213" t="s">
        <v>941</v>
      </c>
      <c r="Y54" s="213" t="s">
        <v>941</v>
      </c>
      <c r="Z54" s="541" t="s">
        <v>941</v>
      </c>
      <c r="AA54" s="541" t="s">
        <v>941</v>
      </c>
      <c r="AB54" s="541" t="s">
        <v>941</v>
      </c>
      <c r="AC54" s="213" t="s">
        <v>941</v>
      </c>
      <c r="AD54" s="541" t="s">
        <v>941</v>
      </c>
      <c r="AE54" s="213" t="s">
        <v>941</v>
      </c>
      <c r="AF54" s="541" t="s">
        <v>941</v>
      </c>
      <c r="AG54" s="541" t="s">
        <v>941</v>
      </c>
      <c r="AH54" s="541" t="s">
        <v>941</v>
      </c>
      <c r="AI54" s="213"/>
      <c r="AJ54" s="404"/>
      <c r="AK54" s="189" t="s">
        <v>473</v>
      </c>
      <c r="AL54" s="174" t="s">
        <v>5200</v>
      </c>
      <c r="AM54" s="106">
        <v>1</v>
      </c>
      <c r="AN54" s="894" t="s">
        <v>945</v>
      </c>
      <c r="AO54" s="189" t="s">
        <v>946</v>
      </c>
      <c r="AP54" s="189">
        <v>1</v>
      </c>
      <c r="AQ54" s="189" t="s">
        <v>1008</v>
      </c>
      <c r="AR54" s="189"/>
      <c r="AS54" s="69">
        <v>998.851</v>
      </c>
      <c r="AT54" s="69" t="s">
        <v>949</v>
      </c>
      <c r="AU54" s="69">
        <v>1.2</v>
      </c>
      <c r="AV54" s="69" t="s">
        <v>949</v>
      </c>
      <c r="AW54" s="69" t="s">
        <v>949</v>
      </c>
      <c r="AX54" s="69" t="s">
        <v>995</v>
      </c>
      <c r="AY54" s="69" t="s">
        <v>1130</v>
      </c>
      <c r="AZ54" s="69" t="s">
        <v>1990</v>
      </c>
      <c r="BA54" s="69" t="s">
        <v>1991</v>
      </c>
      <c r="BB54" s="69" t="s">
        <v>1133</v>
      </c>
      <c r="BC54" s="69" t="s">
        <v>1142</v>
      </c>
      <c r="BD54" s="69" t="s">
        <v>945</v>
      </c>
      <c r="BE54" s="69" t="s">
        <v>945</v>
      </c>
      <c r="BF54" s="69">
        <v>0</v>
      </c>
      <c r="BG54" s="69">
        <v>0</v>
      </c>
      <c r="BH54" s="69" t="s">
        <v>5199</v>
      </c>
      <c r="BI54" s="69" t="s">
        <v>1142</v>
      </c>
      <c r="BJ54" s="69">
        <v>0</v>
      </c>
      <c r="BK54" s="69">
        <v>0</v>
      </c>
      <c r="BL54" s="69">
        <v>0</v>
      </c>
      <c r="BM54" s="69">
        <v>0</v>
      </c>
    </row>
    <row r="55" spans="1:65" s="390" customFormat="1">
      <c r="A55" s="398">
        <v>48</v>
      </c>
      <c r="B55" s="398" t="s">
        <v>936</v>
      </c>
      <c r="C55" s="408"/>
      <c r="D55" s="407" t="s">
        <v>6545</v>
      </c>
      <c r="E55" s="408"/>
      <c r="F55" s="407"/>
      <c r="G55" s="408"/>
      <c r="H55" s="407"/>
      <c r="I55" s="408"/>
      <c r="J55" s="407"/>
      <c r="K55" s="408"/>
      <c r="L55" s="407"/>
      <c r="M55" s="213" t="s">
        <v>5697</v>
      </c>
      <c r="N55" s="213" t="s">
        <v>6545</v>
      </c>
      <c r="O55" s="213" t="s">
        <v>4773</v>
      </c>
      <c r="P55" s="1247" t="s">
        <v>940</v>
      </c>
      <c r="Q55" s="213" t="s">
        <v>941</v>
      </c>
      <c r="R55" s="541" t="s">
        <v>941</v>
      </c>
      <c r="S55" s="213" t="s">
        <v>941</v>
      </c>
      <c r="T55" s="213" t="s">
        <v>941</v>
      </c>
      <c r="U55" s="213" t="s">
        <v>941</v>
      </c>
      <c r="V55" s="213" t="s">
        <v>941</v>
      </c>
      <c r="W55" s="541" t="s">
        <v>941</v>
      </c>
      <c r="X55" s="213" t="s">
        <v>941</v>
      </c>
      <c r="Y55" s="213" t="s">
        <v>941</v>
      </c>
      <c r="Z55" s="541" t="s">
        <v>941</v>
      </c>
      <c r="AA55" s="541" t="s">
        <v>941</v>
      </c>
      <c r="AB55" s="541" t="s">
        <v>941</v>
      </c>
      <c r="AC55" s="213" t="s">
        <v>941</v>
      </c>
      <c r="AD55" s="541" t="s">
        <v>941</v>
      </c>
      <c r="AE55" s="213" t="s">
        <v>941</v>
      </c>
      <c r="AF55" s="541" t="s">
        <v>941</v>
      </c>
      <c r="AG55" s="541" t="s">
        <v>941</v>
      </c>
      <c r="AH55" s="541" t="s">
        <v>941</v>
      </c>
      <c r="AI55" s="213"/>
      <c r="AJ55" s="404"/>
      <c r="AK55" s="189" t="s">
        <v>473</v>
      </c>
      <c r="AL55" s="174" t="s">
        <v>5254</v>
      </c>
      <c r="AM55" s="106">
        <v>1</v>
      </c>
      <c r="AN55" s="894" t="s">
        <v>945</v>
      </c>
      <c r="AO55" s="189" t="s">
        <v>946</v>
      </c>
      <c r="AP55" s="189">
        <v>0</v>
      </c>
      <c r="AQ55" s="189" t="s">
        <v>947</v>
      </c>
      <c r="AR55" s="189"/>
      <c r="AS55" s="69" t="s">
        <v>949</v>
      </c>
      <c r="AT55" s="69" t="s">
        <v>949</v>
      </c>
      <c r="AU55" s="69" t="s">
        <v>949</v>
      </c>
      <c r="AV55" s="69" t="s">
        <v>949</v>
      </c>
      <c r="AW55" s="69" t="s">
        <v>949</v>
      </c>
      <c r="AX55" s="69" t="s">
        <v>949</v>
      </c>
      <c r="AY55" s="69" t="s">
        <v>949</v>
      </c>
      <c r="AZ55" s="69" t="s">
        <v>949</v>
      </c>
      <c r="BA55" s="69" t="s">
        <v>949</v>
      </c>
      <c r="BB55" s="69" t="s">
        <v>949</v>
      </c>
      <c r="BC55" s="69" t="s">
        <v>949</v>
      </c>
      <c r="BD55" s="69" t="s">
        <v>949</v>
      </c>
      <c r="BE55" s="69" t="s">
        <v>949</v>
      </c>
      <c r="BF55" s="69" t="s">
        <v>949</v>
      </c>
      <c r="BG55" s="69" t="s">
        <v>949</v>
      </c>
      <c r="BH55" s="69" t="s">
        <v>949</v>
      </c>
      <c r="BI55" s="69" t="s">
        <v>949</v>
      </c>
      <c r="BJ55" s="69" t="s">
        <v>949</v>
      </c>
      <c r="BK55" s="69" t="s">
        <v>949</v>
      </c>
      <c r="BL55" s="69" t="s">
        <v>949</v>
      </c>
      <c r="BM55" s="69" t="s">
        <v>949</v>
      </c>
    </row>
    <row r="56" spans="1:65" s="390" customFormat="1">
      <c r="A56" s="398">
        <v>49</v>
      </c>
      <c r="B56" s="398" t="s">
        <v>936</v>
      </c>
      <c r="C56" s="408"/>
      <c r="D56" s="407"/>
      <c r="E56" s="408" t="s">
        <v>1020</v>
      </c>
      <c r="F56" s="407"/>
      <c r="G56" s="408"/>
      <c r="H56" s="407"/>
      <c r="I56" s="408"/>
      <c r="J56" s="407"/>
      <c r="K56" s="408"/>
      <c r="L56" s="407"/>
      <c r="M56" s="213" t="s">
        <v>9857</v>
      </c>
      <c r="N56" s="213" t="s">
        <v>1020</v>
      </c>
      <c r="O56" s="213" t="s">
        <v>3103</v>
      </c>
      <c r="P56" s="1247"/>
      <c r="Q56" s="213" t="s">
        <v>941</v>
      </c>
      <c r="R56" s="541" t="s">
        <v>941</v>
      </c>
      <c r="S56" s="213" t="s">
        <v>941</v>
      </c>
      <c r="T56" s="213" t="s">
        <v>941</v>
      </c>
      <c r="U56" s="213" t="s">
        <v>941</v>
      </c>
      <c r="V56" s="213" t="s">
        <v>941</v>
      </c>
      <c r="W56" s="541" t="s">
        <v>941</v>
      </c>
      <c r="X56" s="213" t="s">
        <v>941</v>
      </c>
      <c r="Y56" s="213" t="s">
        <v>941</v>
      </c>
      <c r="Z56" s="541" t="s">
        <v>941</v>
      </c>
      <c r="AA56" s="541" t="s">
        <v>941</v>
      </c>
      <c r="AB56" s="541" t="s">
        <v>941</v>
      </c>
      <c r="AC56" s="213" t="s">
        <v>941</v>
      </c>
      <c r="AD56" s="541" t="s">
        <v>941</v>
      </c>
      <c r="AE56" s="213" t="s">
        <v>941</v>
      </c>
      <c r="AF56" s="541" t="s">
        <v>941</v>
      </c>
      <c r="AG56" s="541" t="s">
        <v>941</v>
      </c>
      <c r="AH56" s="541" t="s">
        <v>941</v>
      </c>
      <c r="AI56" s="213"/>
      <c r="AJ56" s="404"/>
      <c r="AK56" s="189" t="s">
        <v>473</v>
      </c>
      <c r="AL56" s="174" t="s">
        <v>1022</v>
      </c>
      <c r="AM56" s="106">
        <v>1</v>
      </c>
      <c r="AN56" s="894" t="s">
        <v>945</v>
      </c>
      <c r="AO56" s="189" t="s">
        <v>946</v>
      </c>
      <c r="AP56" s="189">
        <v>1</v>
      </c>
      <c r="AQ56" s="189" t="s">
        <v>993</v>
      </c>
      <c r="AR56" s="189"/>
      <c r="AS56" s="69" t="s">
        <v>949</v>
      </c>
      <c r="AT56" s="69" t="s">
        <v>949</v>
      </c>
      <c r="AU56" s="69" t="s">
        <v>949</v>
      </c>
      <c r="AV56" s="69" t="s">
        <v>949</v>
      </c>
      <c r="AW56" s="69" t="s">
        <v>949</v>
      </c>
      <c r="AX56" s="69" t="s">
        <v>949</v>
      </c>
      <c r="AY56" s="69" t="s">
        <v>1023</v>
      </c>
      <c r="AZ56" s="69" t="s">
        <v>949</v>
      </c>
      <c r="BA56" s="69" t="s">
        <v>949</v>
      </c>
      <c r="BB56" s="69" t="s">
        <v>949</v>
      </c>
      <c r="BC56" s="69" t="s">
        <v>986</v>
      </c>
      <c r="BD56" s="69" t="s">
        <v>1024</v>
      </c>
      <c r="BE56" s="69" t="s">
        <v>949</v>
      </c>
      <c r="BF56" s="69">
        <v>0</v>
      </c>
      <c r="BG56" s="69">
        <v>0</v>
      </c>
      <c r="BH56" s="69">
        <v>0</v>
      </c>
      <c r="BI56" s="69">
        <v>0</v>
      </c>
      <c r="BJ56" s="69">
        <v>0</v>
      </c>
      <c r="BK56" s="69">
        <v>0</v>
      </c>
      <c r="BL56" s="69">
        <v>0</v>
      </c>
      <c r="BM56" s="69">
        <v>0</v>
      </c>
    </row>
    <row r="57" spans="1:65" s="390" customFormat="1">
      <c r="A57" s="398">
        <v>50</v>
      </c>
      <c r="B57" s="398" t="s">
        <v>936</v>
      </c>
      <c r="C57" s="408"/>
      <c r="D57" s="407" t="s">
        <v>9289</v>
      </c>
      <c r="E57" s="408"/>
      <c r="F57" s="407"/>
      <c r="G57" s="408"/>
      <c r="H57" s="407"/>
      <c r="I57" s="408"/>
      <c r="J57" s="407"/>
      <c r="K57" s="408"/>
      <c r="L57" s="407"/>
      <c r="M57" s="213" t="s">
        <v>7330</v>
      </c>
      <c r="N57" s="213" t="s">
        <v>9289</v>
      </c>
      <c r="O57" s="213" t="s">
        <v>4773</v>
      </c>
      <c r="P57" s="1247" t="s">
        <v>940</v>
      </c>
      <c r="Q57" s="213" t="s">
        <v>941</v>
      </c>
      <c r="R57" s="541" t="s">
        <v>941</v>
      </c>
      <c r="S57" s="213" t="s">
        <v>941</v>
      </c>
      <c r="T57" s="213" t="s">
        <v>941</v>
      </c>
      <c r="U57" s="213" t="s">
        <v>941</v>
      </c>
      <c r="V57" s="213" t="s">
        <v>941</v>
      </c>
      <c r="W57" s="541" t="s">
        <v>941</v>
      </c>
      <c r="X57" s="213" t="s">
        <v>941</v>
      </c>
      <c r="Y57" s="213" t="s">
        <v>941</v>
      </c>
      <c r="Z57" s="541" t="s">
        <v>941</v>
      </c>
      <c r="AA57" s="541" t="s">
        <v>941</v>
      </c>
      <c r="AB57" s="541" t="s">
        <v>941</v>
      </c>
      <c r="AC57" s="213" t="s">
        <v>941</v>
      </c>
      <c r="AD57" s="541" t="s">
        <v>941</v>
      </c>
      <c r="AE57" s="213" t="s">
        <v>941</v>
      </c>
      <c r="AF57" s="541" t="s">
        <v>941</v>
      </c>
      <c r="AG57" s="541" t="s">
        <v>941</v>
      </c>
      <c r="AH57" s="541" t="s">
        <v>941</v>
      </c>
      <c r="AI57" s="213"/>
      <c r="AJ57" s="404"/>
      <c r="AK57" s="189" t="s">
        <v>473</v>
      </c>
      <c r="AL57" s="174" t="s">
        <v>9290</v>
      </c>
      <c r="AM57" s="106">
        <v>1</v>
      </c>
      <c r="AN57" s="894" t="s">
        <v>945</v>
      </c>
      <c r="AO57" s="189" t="s">
        <v>946</v>
      </c>
      <c r="AP57" s="189">
        <v>0</v>
      </c>
      <c r="AQ57" s="189" t="s">
        <v>947</v>
      </c>
      <c r="AR57" s="189"/>
      <c r="AS57" s="69" t="s">
        <v>949</v>
      </c>
      <c r="AT57" s="69" t="s">
        <v>949</v>
      </c>
      <c r="AU57" s="69" t="s">
        <v>949</v>
      </c>
      <c r="AV57" s="69" t="s">
        <v>949</v>
      </c>
      <c r="AW57" s="69" t="s">
        <v>949</v>
      </c>
      <c r="AX57" s="69" t="s">
        <v>949</v>
      </c>
      <c r="AY57" s="69" t="s">
        <v>949</v>
      </c>
      <c r="AZ57" s="69" t="s">
        <v>949</v>
      </c>
      <c r="BA57" s="69" t="s">
        <v>949</v>
      </c>
      <c r="BB57" s="69" t="s">
        <v>949</v>
      </c>
      <c r="BC57" s="69" t="s">
        <v>949</v>
      </c>
      <c r="BD57" s="69" t="s">
        <v>949</v>
      </c>
      <c r="BE57" s="69" t="s">
        <v>949</v>
      </c>
      <c r="BF57" s="69" t="s">
        <v>949</v>
      </c>
      <c r="BG57" s="69" t="s">
        <v>949</v>
      </c>
      <c r="BH57" s="69" t="s">
        <v>949</v>
      </c>
      <c r="BI57" s="69" t="s">
        <v>949</v>
      </c>
      <c r="BJ57" s="69" t="s">
        <v>949</v>
      </c>
      <c r="BK57" s="69" t="s">
        <v>949</v>
      </c>
      <c r="BL57" s="69" t="s">
        <v>949</v>
      </c>
      <c r="BM57" s="69" t="s">
        <v>949</v>
      </c>
    </row>
    <row r="58" spans="1:65" s="390" customFormat="1">
      <c r="A58" s="398">
        <v>51</v>
      </c>
      <c r="B58" s="398" t="s">
        <v>936</v>
      </c>
      <c r="C58" s="408"/>
      <c r="D58" s="407" t="s">
        <v>6547</v>
      </c>
      <c r="E58" s="408"/>
      <c r="F58" s="407"/>
      <c r="G58" s="408"/>
      <c r="H58" s="407"/>
      <c r="I58" s="408"/>
      <c r="J58" s="407"/>
      <c r="K58" s="408"/>
      <c r="L58" s="407"/>
      <c r="M58" s="213" t="s">
        <v>6546</v>
      </c>
      <c r="N58" s="213" t="s">
        <v>6547</v>
      </c>
      <c r="O58" s="213" t="s">
        <v>4773</v>
      </c>
      <c r="P58" s="1247" t="s">
        <v>940</v>
      </c>
      <c r="Q58" s="213" t="s">
        <v>941</v>
      </c>
      <c r="R58" s="541" t="s">
        <v>945</v>
      </c>
      <c r="S58" s="213" t="s">
        <v>941</v>
      </c>
      <c r="T58" s="213" t="s">
        <v>941</v>
      </c>
      <c r="U58" s="213" t="s">
        <v>941</v>
      </c>
      <c r="V58" s="213" t="s">
        <v>941</v>
      </c>
      <c r="W58" s="541"/>
      <c r="X58" s="213" t="s">
        <v>941</v>
      </c>
      <c r="Y58" s="213"/>
      <c r="Z58" s="541"/>
      <c r="AA58" s="541"/>
      <c r="AB58" s="541"/>
      <c r="AC58" s="213"/>
      <c r="AD58" s="541"/>
      <c r="AE58" s="213"/>
      <c r="AF58" s="541"/>
      <c r="AG58" s="541"/>
      <c r="AH58" s="541"/>
      <c r="AI58" s="213"/>
      <c r="AJ58" s="404"/>
      <c r="AK58" s="189" t="s">
        <v>473</v>
      </c>
      <c r="AL58" s="174" t="s">
        <v>6548</v>
      </c>
      <c r="AM58" s="106">
        <v>1</v>
      </c>
      <c r="AN58" s="894" t="s">
        <v>945</v>
      </c>
      <c r="AO58" s="189" t="s">
        <v>946</v>
      </c>
      <c r="AP58" s="189">
        <v>0</v>
      </c>
      <c r="AQ58" s="189" t="s">
        <v>947</v>
      </c>
      <c r="AR58" s="189"/>
      <c r="AS58" s="69" t="s">
        <v>949</v>
      </c>
      <c r="AT58" s="69" t="s">
        <v>949</v>
      </c>
      <c r="AU58" s="69" t="s">
        <v>949</v>
      </c>
      <c r="AV58" s="69" t="s">
        <v>949</v>
      </c>
      <c r="AW58" s="69" t="s">
        <v>949</v>
      </c>
      <c r="AX58" s="69" t="s">
        <v>949</v>
      </c>
      <c r="AY58" s="69" t="s">
        <v>949</v>
      </c>
      <c r="AZ58" s="69" t="s">
        <v>949</v>
      </c>
      <c r="BA58" s="69" t="s">
        <v>949</v>
      </c>
      <c r="BB58" s="69" t="s">
        <v>949</v>
      </c>
      <c r="BC58" s="69" t="s">
        <v>1372</v>
      </c>
      <c r="BD58" s="69" t="s">
        <v>949</v>
      </c>
      <c r="BE58" s="69" t="s">
        <v>949</v>
      </c>
      <c r="BF58" s="69" t="s">
        <v>949</v>
      </c>
      <c r="BG58" s="69" t="s">
        <v>949</v>
      </c>
      <c r="BH58" s="69" t="s">
        <v>949</v>
      </c>
      <c r="BI58" s="69" t="s">
        <v>949</v>
      </c>
      <c r="BJ58" s="69" t="s">
        <v>949</v>
      </c>
      <c r="BK58" s="69" t="s">
        <v>949</v>
      </c>
      <c r="BL58" s="69" t="s">
        <v>949</v>
      </c>
      <c r="BM58" s="69" t="s">
        <v>949</v>
      </c>
    </row>
    <row r="59" spans="1:65" s="390" customFormat="1">
      <c r="A59" s="398">
        <v>52</v>
      </c>
      <c r="B59" s="398" t="s">
        <v>936</v>
      </c>
      <c r="C59" s="408"/>
      <c r="D59" s="407"/>
      <c r="E59" s="408" t="s">
        <v>9858</v>
      </c>
      <c r="F59" s="407"/>
      <c r="G59" s="408"/>
      <c r="H59" s="407"/>
      <c r="I59" s="408"/>
      <c r="J59" s="407"/>
      <c r="K59" s="408"/>
      <c r="L59" s="407"/>
      <c r="M59" s="213" t="s">
        <v>7546</v>
      </c>
      <c r="N59" s="213" t="s">
        <v>9858</v>
      </c>
      <c r="O59" s="213" t="s">
        <v>9859</v>
      </c>
      <c r="P59" s="1247"/>
      <c r="Q59" s="213" t="s">
        <v>941</v>
      </c>
      <c r="R59" s="541" t="s">
        <v>945</v>
      </c>
      <c r="S59" s="213" t="s">
        <v>941</v>
      </c>
      <c r="T59" s="213" t="s">
        <v>941</v>
      </c>
      <c r="U59" s="213" t="s">
        <v>941</v>
      </c>
      <c r="V59" s="213" t="s">
        <v>941</v>
      </c>
      <c r="W59" s="541"/>
      <c r="X59" s="213" t="s">
        <v>941</v>
      </c>
      <c r="Y59" s="213"/>
      <c r="Z59" s="541" t="s">
        <v>945</v>
      </c>
      <c r="AA59" s="541" t="s">
        <v>945</v>
      </c>
      <c r="AB59" s="541" t="s">
        <v>945</v>
      </c>
      <c r="AC59" s="213" t="s">
        <v>945</v>
      </c>
      <c r="AD59" s="541" t="s">
        <v>945</v>
      </c>
      <c r="AE59" s="213" t="s">
        <v>945</v>
      </c>
      <c r="AF59" s="541"/>
      <c r="AG59" s="541"/>
      <c r="AH59" s="541"/>
      <c r="AI59" s="213"/>
      <c r="AJ59" s="404"/>
      <c r="AK59" s="189" t="s">
        <v>5453</v>
      </c>
      <c r="AL59" s="174" t="s">
        <v>7547</v>
      </c>
      <c r="AM59" s="106">
        <v>1</v>
      </c>
      <c r="AN59" s="894" t="s">
        <v>945</v>
      </c>
      <c r="AO59" s="189" t="s">
        <v>946</v>
      </c>
      <c r="AP59" s="189">
        <v>1</v>
      </c>
      <c r="AQ59" s="189" t="s">
        <v>1244</v>
      </c>
      <c r="AR59" s="189"/>
      <c r="AS59" s="69">
        <v>0</v>
      </c>
      <c r="AT59" s="69">
        <v>0</v>
      </c>
      <c r="AU59" s="69">
        <v>0</v>
      </c>
      <c r="AV59" s="69">
        <v>0</v>
      </c>
      <c r="AW59" s="69">
        <v>0</v>
      </c>
      <c r="AX59" s="69">
        <v>0</v>
      </c>
      <c r="AY59" s="69">
        <v>0</v>
      </c>
      <c r="AZ59" s="69">
        <v>0</v>
      </c>
      <c r="BA59" s="69">
        <v>0</v>
      </c>
      <c r="BB59" s="69">
        <v>0</v>
      </c>
      <c r="BC59" s="69" t="s">
        <v>1372</v>
      </c>
      <c r="BD59" s="69">
        <v>0</v>
      </c>
      <c r="BE59" s="69">
        <v>0</v>
      </c>
      <c r="BF59" s="69">
        <v>0</v>
      </c>
      <c r="BG59" s="69">
        <v>0</v>
      </c>
      <c r="BH59" s="69">
        <v>0</v>
      </c>
      <c r="BI59" s="69">
        <v>0</v>
      </c>
      <c r="BJ59" s="69">
        <v>0</v>
      </c>
      <c r="BK59" s="69">
        <v>0</v>
      </c>
      <c r="BL59" s="69">
        <v>0</v>
      </c>
      <c r="BM59" s="69">
        <v>0</v>
      </c>
    </row>
    <row r="60" spans="1:65" s="390" customFormat="1">
      <c r="A60" s="398">
        <v>53</v>
      </c>
      <c r="B60" s="398" t="s">
        <v>9808</v>
      </c>
      <c r="C60" s="408" t="s">
        <v>9860</v>
      </c>
      <c r="D60" s="407"/>
      <c r="E60" s="408"/>
      <c r="F60" s="407"/>
      <c r="G60" s="408"/>
      <c r="H60" s="407"/>
      <c r="I60" s="408"/>
      <c r="J60" s="407"/>
      <c r="K60" s="408"/>
      <c r="L60" s="407"/>
      <c r="M60" s="213"/>
      <c r="N60" s="213" t="s">
        <v>9860</v>
      </c>
      <c r="O60" s="213"/>
      <c r="P60" s="1247" t="s">
        <v>1320</v>
      </c>
      <c r="Q60" s="213" t="s">
        <v>941</v>
      </c>
      <c r="R60" s="541"/>
      <c r="S60" s="213"/>
      <c r="T60" s="213"/>
      <c r="U60" s="213"/>
      <c r="V60" s="213"/>
      <c r="W60" s="541"/>
      <c r="X60" s="213"/>
      <c r="Y60" s="213"/>
      <c r="Z60" s="541"/>
      <c r="AA60" s="541"/>
      <c r="AB60" s="541"/>
      <c r="AC60" s="213"/>
      <c r="AD60" s="541"/>
      <c r="AE60" s="213"/>
      <c r="AF60" s="541"/>
      <c r="AG60" s="541"/>
      <c r="AH60" s="541"/>
      <c r="AI60" s="213"/>
      <c r="AJ60" s="404"/>
      <c r="AK60" s="189" t="s">
        <v>5453</v>
      </c>
      <c r="AL60" s="174" t="s">
        <v>9861</v>
      </c>
      <c r="AM60" s="106">
        <v>1</v>
      </c>
      <c r="AN60" s="894"/>
      <c r="AO60" s="189" t="s">
        <v>946</v>
      </c>
      <c r="AP60" s="189">
        <v>0</v>
      </c>
      <c r="AQ60" s="189" t="s">
        <v>947</v>
      </c>
      <c r="AR60" s="189"/>
      <c r="AS60" s="69"/>
      <c r="AT60" s="69"/>
      <c r="AU60" s="69"/>
      <c r="AV60" s="69"/>
      <c r="AW60" s="69"/>
      <c r="AX60" s="69"/>
      <c r="AY60" s="69"/>
      <c r="AZ60" s="69"/>
      <c r="BA60" s="69"/>
      <c r="BB60" s="69"/>
      <c r="BC60" s="69"/>
      <c r="BD60" s="69"/>
      <c r="BE60" s="69"/>
      <c r="BF60" s="69"/>
      <c r="BG60" s="69"/>
      <c r="BH60" s="69"/>
      <c r="BI60" s="69"/>
      <c r="BJ60" s="69"/>
      <c r="BK60" s="69"/>
      <c r="BL60" s="69"/>
      <c r="BM60" s="69"/>
    </row>
    <row r="61" spans="1:65" s="390" customFormat="1">
      <c r="A61" s="398">
        <v>54</v>
      </c>
      <c r="B61" s="398" t="s">
        <v>9808</v>
      </c>
      <c r="C61" s="408" t="s">
        <v>9862</v>
      </c>
      <c r="D61" s="407"/>
      <c r="E61" s="408"/>
      <c r="F61" s="407"/>
      <c r="G61" s="408"/>
      <c r="H61" s="407"/>
      <c r="I61" s="408"/>
      <c r="J61" s="407"/>
      <c r="K61" s="408"/>
      <c r="L61" s="407"/>
      <c r="M61" s="213"/>
      <c r="N61" s="213" t="s">
        <v>9862</v>
      </c>
      <c r="O61" s="213"/>
      <c r="P61" s="1247" t="s">
        <v>1320</v>
      </c>
      <c r="Q61" s="213"/>
      <c r="R61" s="541" t="s">
        <v>941</v>
      </c>
      <c r="S61" s="213"/>
      <c r="T61" s="213"/>
      <c r="U61" s="213"/>
      <c r="V61" s="213"/>
      <c r="W61" s="541"/>
      <c r="X61" s="213"/>
      <c r="Y61" s="213" t="s">
        <v>941</v>
      </c>
      <c r="Z61" s="541"/>
      <c r="AA61" s="541"/>
      <c r="AB61" s="541"/>
      <c r="AC61" s="213"/>
      <c r="AD61" s="541"/>
      <c r="AE61" s="213"/>
      <c r="AF61" s="541"/>
      <c r="AG61" s="541"/>
      <c r="AH61" s="541"/>
      <c r="AI61" s="213"/>
      <c r="AJ61" s="404"/>
      <c r="AK61" s="189" t="s">
        <v>5453</v>
      </c>
      <c r="AL61" s="174" t="s">
        <v>9863</v>
      </c>
      <c r="AM61" s="106">
        <v>1</v>
      </c>
      <c r="AN61" s="894"/>
      <c r="AO61" s="189" t="s">
        <v>946</v>
      </c>
      <c r="AP61" s="189">
        <v>0</v>
      </c>
      <c r="AQ61" s="189" t="s">
        <v>947</v>
      </c>
      <c r="AR61" s="189"/>
      <c r="AS61" s="69"/>
      <c r="AT61" s="69"/>
      <c r="AU61" s="69"/>
      <c r="AV61" s="69"/>
      <c r="AW61" s="69"/>
      <c r="AX61" s="69"/>
      <c r="AY61" s="69"/>
      <c r="AZ61" s="69"/>
      <c r="BA61" s="69"/>
      <c r="BB61" s="69"/>
      <c r="BC61" s="69"/>
      <c r="BD61" s="69"/>
      <c r="BE61" s="69"/>
      <c r="BF61" s="69"/>
      <c r="BG61" s="69"/>
      <c r="BH61" s="69"/>
      <c r="BI61" s="69"/>
      <c r="BJ61" s="69"/>
      <c r="BK61" s="69"/>
      <c r="BL61" s="69"/>
      <c r="BM61" s="69"/>
    </row>
    <row r="62" spans="1:65" s="390" customFormat="1">
      <c r="A62" s="398">
        <v>55</v>
      </c>
      <c r="B62" s="398" t="s">
        <v>9808</v>
      </c>
      <c r="C62" s="408" t="s">
        <v>9864</v>
      </c>
      <c r="D62" s="407"/>
      <c r="E62" s="408"/>
      <c r="F62" s="407"/>
      <c r="G62" s="408"/>
      <c r="H62" s="407"/>
      <c r="I62" s="408"/>
      <c r="J62" s="407"/>
      <c r="K62" s="408"/>
      <c r="L62" s="407"/>
      <c r="M62" s="213"/>
      <c r="N62" s="213" t="s">
        <v>9864</v>
      </c>
      <c r="O62" s="213"/>
      <c r="P62" s="1247" t="s">
        <v>1320</v>
      </c>
      <c r="Q62" s="213"/>
      <c r="R62" s="541"/>
      <c r="S62" s="213"/>
      <c r="T62" s="213"/>
      <c r="U62" s="213"/>
      <c r="V62" s="213"/>
      <c r="W62" s="541"/>
      <c r="X62" s="213"/>
      <c r="Y62" s="213"/>
      <c r="Z62" s="541" t="s">
        <v>941</v>
      </c>
      <c r="AA62" s="541" t="s">
        <v>941</v>
      </c>
      <c r="AB62" s="541" t="s">
        <v>941</v>
      </c>
      <c r="AC62" s="213" t="s">
        <v>941</v>
      </c>
      <c r="AD62" s="541" t="s">
        <v>941</v>
      </c>
      <c r="AE62" s="213" t="s">
        <v>941</v>
      </c>
      <c r="AF62" s="541" t="s">
        <v>941</v>
      </c>
      <c r="AG62" s="541" t="s">
        <v>941</v>
      </c>
      <c r="AH62" s="541" t="s">
        <v>941</v>
      </c>
      <c r="AI62" s="213"/>
      <c r="AJ62" s="404"/>
      <c r="AK62" s="189" t="s">
        <v>5453</v>
      </c>
      <c r="AL62" s="174" t="s">
        <v>9865</v>
      </c>
      <c r="AM62" s="106">
        <v>1</v>
      </c>
      <c r="AN62" s="894"/>
      <c r="AO62" s="189" t="s">
        <v>946</v>
      </c>
      <c r="AP62" s="189">
        <v>0</v>
      </c>
      <c r="AQ62" s="189" t="s">
        <v>947</v>
      </c>
      <c r="AR62" s="189"/>
      <c r="AS62" s="69"/>
      <c r="AT62" s="69"/>
      <c r="AU62" s="69"/>
      <c r="AV62" s="69"/>
      <c r="AW62" s="69"/>
      <c r="AX62" s="69"/>
      <c r="AY62" s="69"/>
      <c r="AZ62" s="69"/>
      <c r="BA62" s="69"/>
      <c r="BB62" s="69"/>
      <c r="BC62" s="69"/>
      <c r="BD62" s="69"/>
      <c r="BE62" s="69"/>
      <c r="BF62" s="69"/>
      <c r="BG62" s="69"/>
      <c r="BH62" s="69"/>
      <c r="BI62" s="69"/>
      <c r="BJ62" s="69"/>
      <c r="BK62" s="69"/>
      <c r="BL62" s="69"/>
      <c r="BM62" s="69"/>
    </row>
    <row r="63" spans="1:65" s="390" customFormat="1">
      <c r="A63" s="398">
        <v>56</v>
      </c>
      <c r="B63" s="398" t="s">
        <v>9808</v>
      </c>
      <c r="C63" s="408" t="s">
        <v>9866</v>
      </c>
      <c r="D63" s="407"/>
      <c r="E63" s="408"/>
      <c r="F63" s="407"/>
      <c r="G63" s="408"/>
      <c r="H63" s="407"/>
      <c r="I63" s="408"/>
      <c r="J63" s="407"/>
      <c r="K63" s="408"/>
      <c r="L63" s="407"/>
      <c r="M63" s="213"/>
      <c r="N63" s="213" t="s">
        <v>9866</v>
      </c>
      <c r="O63" s="213"/>
      <c r="P63" s="1247" t="s">
        <v>1320</v>
      </c>
      <c r="Q63" s="213"/>
      <c r="R63" s="541"/>
      <c r="S63" s="213" t="s">
        <v>941</v>
      </c>
      <c r="T63" s="213" t="s">
        <v>941</v>
      </c>
      <c r="U63" s="213" t="s">
        <v>941</v>
      </c>
      <c r="V63" s="213" t="s">
        <v>941</v>
      </c>
      <c r="W63" s="541"/>
      <c r="X63" s="213" t="s">
        <v>941</v>
      </c>
      <c r="Y63" s="213"/>
      <c r="Z63" s="541"/>
      <c r="AA63" s="541"/>
      <c r="AB63" s="541"/>
      <c r="AC63" s="213"/>
      <c r="AD63" s="541"/>
      <c r="AE63" s="213"/>
      <c r="AF63" s="541"/>
      <c r="AG63" s="541"/>
      <c r="AH63" s="541"/>
      <c r="AI63" s="213"/>
      <c r="AJ63" s="404"/>
      <c r="AK63" s="189" t="s">
        <v>5453</v>
      </c>
      <c r="AL63" s="174" t="s">
        <v>9867</v>
      </c>
      <c r="AM63" s="106">
        <v>1</v>
      </c>
      <c r="AN63" s="894"/>
      <c r="AO63" s="189" t="s">
        <v>946</v>
      </c>
      <c r="AP63" s="189">
        <v>0</v>
      </c>
      <c r="AQ63" s="189" t="s">
        <v>947</v>
      </c>
      <c r="AR63" s="189"/>
      <c r="AS63" s="69"/>
      <c r="AT63" s="69"/>
      <c r="AU63" s="69"/>
      <c r="AV63" s="69"/>
      <c r="AW63" s="69"/>
      <c r="AX63" s="69"/>
      <c r="AY63" s="69"/>
      <c r="AZ63" s="69"/>
      <c r="BA63" s="69"/>
      <c r="BB63" s="69"/>
      <c r="BC63" s="69"/>
      <c r="BD63" s="69"/>
      <c r="BE63" s="69"/>
      <c r="BF63" s="69"/>
      <c r="BG63" s="69"/>
      <c r="BH63" s="69"/>
      <c r="BI63" s="69"/>
      <c r="BJ63" s="69"/>
      <c r="BK63" s="69"/>
      <c r="BL63" s="69"/>
      <c r="BM63" s="69"/>
    </row>
    <row r="64" spans="1:65" s="390" customFormat="1">
      <c r="A64" s="398">
        <v>57</v>
      </c>
      <c r="B64" s="398" t="s">
        <v>9808</v>
      </c>
      <c r="C64" s="408" t="s">
        <v>9868</v>
      </c>
      <c r="D64" s="407"/>
      <c r="E64" s="408"/>
      <c r="F64" s="407"/>
      <c r="G64" s="408"/>
      <c r="H64" s="407"/>
      <c r="I64" s="408"/>
      <c r="J64" s="407"/>
      <c r="K64" s="408"/>
      <c r="L64" s="407"/>
      <c r="M64" s="213"/>
      <c r="N64" s="213" t="s">
        <v>9868</v>
      </c>
      <c r="O64" s="213"/>
      <c r="P64" s="1247" t="s">
        <v>1320</v>
      </c>
      <c r="Q64" s="213"/>
      <c r="R64" s="541"/>
      <c r="S64" s="213"/>
      <c r="T64" s="213"/>
      <c r="U64" s="213"/>
      <c r="V64" s="213"/>
      <c r="W64" s="541" t="s">
        <v>941</v>
      </c>
      <c r="X64" s="213"/>
      <c r="Y64" s="213"/>
      <c r="Z64" s="541"/>
      <c r="AA64" s="541"/>
      <c r="AB64" s="541"/>
      <c r="AC64" s="213"/>
      <c r="AD64" s="541"/>
      <c r="AE64" s="213"/>
      <c r="AF64" s="541"/>
      <c r="AG64" s="541"/>
      <c r="AH64" s="541"/>
      <c r="AI64" s="213"/>
      <c r="AJ64" s="404"/>
      <c r="AK64" s="189" t="s">
        <v>5453</v>
      </c>
      <c r="AL64" s="174" t="s">
        <v>9869</v>
      </c>
      <c r="AM64" s="106">
        <v>1</v>
      </c>
      <c r="AN64" s="894"/>
      <c r="AO64" s="189" t="s">
        <v>946</v>
      </c>
      <c r="AP64" s="189">
        <v>0</v>
      </c>
      <c r="AQ64" s="189" t="s">
        <v>947</v>
      </c>
      <c r="AR64" s="189"/>
      <c r="AS64" s="69"/>
      <c r="AT64" s="69"/>
      <c r="AU64" s="69"/>
      <c r="AV64" s="69"/>
      <c r="AW64" s="69"/>
      <c r="AX64" s="69"/>
      <c r="AY64" s="69"/>
      <c r="AZ64" s="69"/>
      <c r="BA64" s="69"/>
      <c r="BB64" s="69"/>
      <c r="BC64" s="69"/>
      <c r="BD64" s="69"/>
      <c r="BE64" s="69"/>
      <c r="BF64" s="69"/>
      <c r="BG64" s="69"/>
      <c r="BH64" s="69"/>
      <c r="BI64" s="69"/>
      <c r="BJ64" s="69"/>
      <c r="BK64" s="69"/>
      <c r="BL64" s="69"/>
      <c r="BM64" s="69"/>
    </row>
    <row r="65" spans="1:65" s="390" customFormat="1">
      <c r="A65" s="398">
        <v>58</v>
      </c>
      <c r="B65" s="398" t="s">
        <v>9808</v>
      </c>
      <c r="C65" s="408"/>
      <c r="D65" s="407" t="s">
        <v>7433</v>
      </c>
      <c r="E65" s="408"/>
      <c r="F65" s="407"/>
      <c r="G65" s="408"/>
      <c r="H65" s="407"/>
      <c r="I65" s="408"/>
      <c r="J65" s="407"/>
      <c r="K65" s="408"/>
      <c r="L65" s="407"/>
      <c r="M65" s="213" t="s">
        <v>7432</v>
      </c>
      <c r="N65" s="213" t="s">
        <v>7433</v>
      </c>
      <c r="O65" s="213" t="s">
        <v>9859</v>
      </c>
      <c r="P65" s="1247"/>
      <c r="Q65" s="213" t="s">
        <v>941</v>
      </c>
      <c r="R65" s="541" t="s">
        <v>945</v>
      </c>
      <c r="S65" s="213" t="s">
        <v>941</v>
      </c>
      <c r="T65" s="213" t="s">
        <v>941</v>
      </c>
      <c r="U65" s="213" t="s">
        <v>941</v>
      </c>
      <c r="V65" s="213" t="s">
        <v>941</v>
      </c>
      <c r="W65" s="541"/>
      <c r="X65" s="213" t="s">
        <v>941</v>
      </c>
      <c r="Y65" s="213"/>
      <c r="Z65" s="541"/>
      <c r="AA65" s="541"/>
      <c r="AB65" s="541"/>
      <c r="AC65" s="213"/>
      <c r="AD65" s="541"/>
      <c r="AE65" s="213"/>
      <c r="AF65" s="541"/>
      <c r="AG65" s="541"/>
      <c r="AH65" s="541"/>
      <c r="AI65" s="213"/>
      <c r="AJ65" s="404"/>
      <c r="AK65" s="189" t="s">
        <v>5453</v>
      </c>
      <c r="AL65" s="174" t="s">
        <v>7434</v>
      </c>
      <c r="AM65" s="106">
        <v>1</v>
      </c>
      <c r="AN65" s="894" t="s">
        <v>945</v>
      </c>
      <c r="AO65" s="189" t="s">
        <v>946</v>
      </c>
      <c r="AP65" s="189">
        <v>1</v>
      </c>
      <c r="AQ65" s="189" t="s">
        <v>1244</v>
      </c>
      <c r="AR65" s="189"/>
      <c r="AS65" s="69">
        <v>0</v>
      </c>
      <c r="AT65" s="69">
        <v>0</v>
      </c>
      <c r="AU65" s="69">
        <v>0</v>
      </c>
      <c r="AV65" s="69">
        <v>0</v>
      </c>
      <c r="AW65" s="69">
        <v>0</v>
      </c>
      <c r="AX65" s="69">
        <v>0</v>
      </c>
      <c r="AY65" s="69">
        <v>0</v>
      </c>
      <c r="AZ65" s="69">
        <v>0</v>
      </c>
      <c r="BA65" s="69">
        <v>0</v>
      </c>
      <c r="BB65" s="69">
        <v>0</v>
      </c>
      <c r="BC65" s="69" t="s">
        <v>1372</v>
      </c>
      <c r="BD65" s="69">
        <v>0</v>
      </c>
      <c r="BE65" s="69">
        <v>0</v>
      </c>
      <c r="BF65" s="69">
        <v>0</v>
      </c>
      <c r="BG65" s="69">
        <v>0</v>
      </c>
      <c r="BH65" s="69">
        <v>0</v>
      </c>
      <c r="BI65" s="69">
        <v>0</v>
      </c>
      <c r="BJ65" s="69">
        <v>0</v>
      </c>
      <c r="BK65" s="69">
        <v>0</v>
      </c>
      <c r="BL65" s="69">
        <v>0</v>
      </c>
      <c r="BM65" s="69">
        <v>0</v>
      </c>
    </row>
    <row r="66" spans="1:65" s="390" customFormat="1">
      <c r="A66" s="398">
        <v>59</v>
      </c>
      <c r="B66" s="398" t="s">
        <v>9808</v>
      </c>
      <c r="C66" s="408"/>
      <c r="D66" s="407" t="s">
        <v>7402</v>
      </c>
      <c r="E66" s="408"/>
      <c r="F66" s="407"/>
      <c r="G66" s="408"/>
      <c r="H66" s="407"/>
      <c r="I66" s="408"/>
      <c r="J66" s="407"/>
      <c r="K66" s="408"/>
      <c r="L66" s="407"/>
      <c r="M66" s="213" t="s">
        <v>7401</v>
      </c>
      <c r="N66" s="213" t="s">
        <v>7402</v>
      </c>
      <c r="O66" s="213" t="s">
        <v>9859</v>
      </c>
      <c r="P66" s="1247"/>
      <c r="Q66" s="213"/>
      <c r="R66" s="541"/>
      <c r="S66" s="213"/>
      <c r="T66" s="213"/>
      <c r="U66" s="213"/>
      <c r="V66" s="213"/>
      <c r="W66" s="541"/>
      <c r="X66" s="213"/>
      <c r="Y66" s="213"/>
      <c r="Z66" s="541" t="s">
        <v>941</v>
      </c>
      <c r="AA66" s="541" t="s">
        <v>941</v>
      </c>
      <c r="AB66" s="541" t="s">
        <v>941</v>
      </c>
      <c r="AC66" s="213" t="s">
        <v>941</v>
      </c>
      <c r="AD66" s="541" t="s">
        <v>941</v>
      </c>
      <c r="AE66" s="213" t="s">
        <v>941</v>
      </c>
      <c r="AF66" s="541" t="s">
        <v>941</v>
      </c>
      <c r="AG66" s="541" t="s">
        <v>941</v>
      </c>
      <c r="AH66" s="541" t="s">
        <v>941</v>
      </c>
      <c r="AI66" s="213"/>
      <c r="AJ66" s="404"/>
      <c r="AK66" s="189" t="s">
        <v>5453</v>
      </c>
      <c r="AL66" s="174" t="s">
        <v>7403</v>
      </c>
      <c r="AM66" s="106">
        <v>1</v>
      </c>
      <c r="AN66" s="894" t="s">
        <v>945</v>
      </c>
      <c r="AO66" s="189" t="s">
        <v>946</v>
      </c>
      <c r="AP66" s="189">
        <v>1</v>
      </c>
      <c r="AQ66" s="189" t="s">
        <v>1244</v>
      </c>
      <c r="AR66" s="189"/>
      <c r="AS66" s="69">
        <v>0</v>
      </c>
      <c r="AT66" s="69">
        <v>0</v>
      </c>
      <c r="AU66" s="69">
        <v>0</v>
      </c>
      <c r="AV66" s="69">
        <v>0</v>
      </c>
      <c r="AW66" s="69">
        <v>0</v>
      </c>
      <c r="AX66" s="69">
        <v>0</v>
      </c>
      <c r="AY66" s="69">
        <v>0</v>
      </c>
      <c r="AZ66" s="69">
        <v>0</v>
      </c>
      <c r="BA66" s="69">
        <v>0</v>
      </c>
      <c r="BB66" s="69">
        <v>0</v>
      </c>
      <c r="BC66" s="69" t="s">
        <v>1372</v>
      </c>
      <c r="BD66" s="69">
        <v>0</v>
      </c>
      <c r="BE66" s="69">
        <v>0</v>
      </c>
      <c r="BF66" s="69">
        <v>0</v>
      </c>
      <c r="BG66" s="69">
        <v>0</v>
      </c>
      <c r="BH66" s="69">
        <v>0</v>
      </c>
      <c r="BI66" s="69">
        <v>0</v>
      </c>
      <c r="BJ66" s="69">
        <v>0</v>
      </c>
      <c r="BK66" s="69">
        <v>0</v>
      </c>
      <c r="BL66" s="69">
        <v>0</v>
      </c>
      <c r="BM66" s="69">
        <v>0</v>
      </c>
    </row>
    <row r="67" spans="1:65" s="390" customFormat="1">
      <c r="A67" s="398">
        <v>60</v>
      </c>
      <c r="B67" s="398" t="s">
        <v>9808</v>
      </c>
      <c r="C67" s="408"/>
      <c r="D67" s="407" t="s">
        <v>7399</v>
      </c>
      <c r="E67" s="408"/>
      <c r="F67" s="407"/>
      <c r="G67" s="408"/>
      <c r="H67" s="407"/>
      <c r="I67" s="408"/>
      <c r="J67" s="407"/>
      <c r="K67" s="408"/>
      <c r="L67" s="407"/>
      <c r="M67" s="213" t="s">
        <v>9248</v>
      </c>
      <c r="N67" s="213" t="s">
        <v>7399</v>
      </c>
      <c r="O67" s="213" t="s">
        <v>9859</v>
      </c>
      <c r="P67" s="1247"/>
      <c r="Q67" s="213" t="s">
        <v>945</v>
      </c>
      <c r="R67" s="541" t="s">
        <v>941</v>
      </c>
      <c r="S67" s="213" t="s">
        <v>941</v>
      </c>
      <c r="T67" s="213" t="s">
        <v>941</v>
      </c>
      <c r="U67" s="213" t="s">
        <v>941</v>
      </c>
      <c r="V67" s="213" t="s">
        <v>941</v>
      </c>
      <c r="W67" s="541"/>
      <c r="X67" s="213" t="s">
        <v>941</v>
      </c>
      <c r="Y67" s="213" t="s">
        <v>941</v>
      </c>
      <c r="Z67" s="541" t="s">
        <v>941</v>
      </c>
      <c r="AA67" s="541" t="s">
        <v>941</v>
      </c>
      <c r="AB67" s="541" t="s">
        <v>941</v>
      </c>
      <c r="AC67" s="213" t="s">
        <v>941</v>
      </c>
      <c r="AD67" s="541" t="s">
        <v>941</v>
      </c>
      <c r="AE67" s="213" t="s">
        <v>941</v>
      </c>
      <c r="AF67" s="541" t="s">
        <v>941</v>
      </c>
      <c r="AG67" s="541" t="s">
        <v>941</v>
      </c>
      <c r="AH67" s="541" t="s">
        <v>941</v>
      </c>
      <c r="AI67" s="213"/>
      <c r="AJ67" s="404"/>
      <c r="AK67" s="189" t="s">
        <v>5453</v>
      </c>
      <c r="AL67" s="174" t="s">
        <v>7400</v>
      </c>
      <c r="AM67" s="106">
        <v>1</v>
      </c>
      <c r="AN67" s="894" t="s">
        <v>945</v>
      </c>
      <c r="AO67" s="189" t="s">
        <v>946</v>
      </c>
      <c r="AP67" s="189">
        <v>1</v>
      </c>
      <c r="AQ67" s="189" t="s">
        <v>1244</v>
      </c>
      <c r="AR67" s="189"/>
      <c r="AS67" s="69">
        <v>0</v>
      </c>
      <c r="AT67" s="69">
        <v>0</v>
      </c>
      <c r="AU67" s="69">
        <v>0</v>
      </c>
      <c r="AV67" s="69">
        <v>0</v>
      </c>
      <c r="AW67" s="69">
        <v>0</v>
      </c>
      <c r="AX67" s="69">
        <v>0</v>
      </c>
      <c r="AY67" s="69">
        <v>0</v>
      </c>
      <c r="AZ67" s="69">
        <v>0</v>
      </c>
      <c r="BA67" s="69">
        <v>0</v>
      </c>
      <c r="BB67" s="69">
        <v>0</v>
      </c>
      <c r="BC67" s="69" t="s">
        <v>1372</v>
      </c>
      <c r="BD67" s="69">
        <v>0</v>
      </c>
      <c r="BE67" s="69">
        <v>0</v>
      </c>
      <c r="BF67" s="69">
        <v>0</v>
      </c>
      <c r="BG67" s="69">
        <v>0</v>
      </c>
      <c r="BH67" s="69">
        <v>0</v>
      </c>
      <c r="BI67" s="69">
        <v>0</v>
      </c>
      <c r="BJ67" s="69">
        <v>0</v>
      </c>
      <c r="BK67" s="69">
        <v>0</v>
      </c>
      <c r="BL67" s="69">
        <v>0</v>
      </c>
      <c r="BM67" s="69">
        <v>0</v>
      </c>
    </row>
    <row r="68" spans="1:65" s="390" customFormat="1">
      <c r="A68" s="398">
        <v>61</v>
      </c>
      <c r="B68" s="398" t="s">
        <v>9808</v>
      </c>
      <c r="C68" s="408"/>
      <c r="D68" s="407" t="s">
        <v>9870</v>
      </c>
      <c r="E68" s="408"/>
      <c r="F68" s="407"/>
      <c r="G68" s="408"/>
      <c r="H68" s="407"/>
      <c r="I68" s="408"/>
      <c r="J68" s="407"/>
      <c r="K68" s="408"/>
      <c r="L68" s="407"/>
      <c r="M68" s="213" t="s">
        <v>7390</v>
      </c>
      <c r="N68" s="213" t="s">
        <v>9870</v>
      </c>
      <c r="O68" s="213" t="s">
        <v>9859</v>
      </c>
      <c r="P68" s="1247"/>
      <c r="Q68" s="213" t="s">
        <v>941</v>
      </c>
      <c r="R68" s="541" t="s">
        <v>941</v>
      </c>
      <c r="S68" s="213" t="s">
        <v>941</v>
      </c>
      <c r="T68" s="213" t="s">
        <v>941</v>
      </c>
      <c r="U68" s="213" t="s">
        <v>941</v>
      </c>
      <c r="V68" s="213" t="s">
        <v>941</v>
      </c>
      <c r="W68" s="541" t="s">
        <v>941</v>
      </c>
      <c r="X68" s="213" t="s">
        <v>941</v>
      </c>
      <c r="Y68" s="213" t="s">
        <v>941</v>
      </c>
      <c r="Z68" s="541" t="s">
        <v>941</v>
      </c>
      <c r="AA68" s="541" t="s">
        <v>941</v>
      </c>
      <c r="AB68" s="541" t="s">
        <v>941</v>
      </c>
      <c r="AC68" s="213" t="s">
        <v>941</v>
      </c>
      <c r="AD68" s="541" t="s">
        <v>941</v>
      </c>
      <c r="AE68" s="213" t="s">
        <v>941</v>
      </c>
      <c r="AF68" s="541" t="s">
        <v>941</v>
      </c>
      <c r="AG68" s="541" t="s">
        <v>941</v>
      </c>
      <c r="AH68" s="541" t="s">
        <v>941</v>
      </c>
      <c r="AI68" s="213"/>
      <c r="AJ68" s="404"/>
      <c r="AK68" s="189" t="s">
        <v>5453</v>
      </c>
      <c r="AL68" s="174" t="s">
        <v>7391</v>
      </c>
      <c r="AM68" s="106">
        <v>1</v>
      </c>
      <c r="AN68" s="894" t="s">
        <v>945</v>
      </c>
      <c r="AO68" s="189" t="s">
        <v>946</v>
      </c>
      <c r="AP68" s="189">
        <v>1</v>
      </c>
      <c r="AQ68" s="189" t="s">
        <v>1244</v>
      </c>
      <c r="AR68" s="189"/>
      <c r="AS68" s="69">
        <v>0</v>
      </c>
      <c r="AT68" s="69">
        <v>0</v>
      </c>
      <c r="AU68" s="69">
        <v>0</v>
      </c>
      <c r="AV68" s="69">
        <v>0</v>
      </c>
      <c r="AW68" s="69">
        <v>0</v>
      </c>
      <c r="AX68" s="69">
        <v>0</v>
      </c>
      <c r="AY68" s="69">
        <v>0</v>
      </c>
      <c r="AZ68" s="69">
        <v>0</v>
      </c>
      <c r="BA68" s="69">
        <v>0</v>
      </c>
      <c r="BB68" s="69">
        <v>0</v>
      </c>
      <c r="BC68" s="69" t="s">
        <v>1372</v>
      </c>
      <c r="BD68" s="69">
        <v>0</v>
      </c>
      <c r="BE68" s="69">
        <v>0</v>
      </c>
      <c r="BF68" s="69">
        <v>0</v>
      </c>
      <c r="BG68" s="69">
        <v>0</v>
      </c>
      <c r="BH68" s="69">
        <v>0</v>
      </c>
      <c r="BI68" s="69">
        <v>0</v>
      </c>
      <c r="BJ68" s="69">
        <v>0</v>
      </c>
      <c r="BK68" s="69">
        <v>0</v>
      </c>
      <c r="BL68" s="69">
        <v>0</v>
      </c>
      <c r="BM68" s="69">
        <v>0</v>
      </c>
    </row>
    <row r="69" spans="1:65" s="390" customFormat="1">
      <c r="A69" s="398">
        <v>62</v>
      </c>
      <c r="B69" s="398" t="s">
        <v>9808</v>
      </c>
      <c r="C69" s="408"/>
      <c r="D69" s="407" t="s">
        <v>9871</v>
      </c>
      <c r="E69" s="408"/>
      <c r="F69" s="407"/>
      <c r="G69" s="408"/>
      <c r="H69" s="407"/>
      <c r="I69" s="408"/>
      <c r="J69" s="407"/>
      <c r="K69" s="408"/>
      <c r="L69" s="407"/>
      <c r="M69" s="213" t="s">
        <v>7397</v>
      </c>
      <c r="N69" s="213" t="s">
        <v>9871</v>
      </c>
      <c r="O69" s="213" t="s">
        <v>9859</v>
      </c>
      <c r="P69" s="1247"/>
      <c r="Q69" s="213" t="s">
        <v>941</v>
      </c>
      <c r="R69" s="541" t="s">
        <v>941</v>
      </c>
      <c r="S69" s="213" t="s">
        <v>941</v>
      </c>
      <c r="T69" s="213" t="s">
        <v>941</v>
      </c>
      <c r="U69" s="213" t="s">
        <v>941</v>
      </c>
      <c r="V69" s="213" t="s">
        <v>941</v>
      </c>
      <c r="W69" s="541" t="s">
        <v>941</v>
      </c>
      <c r="X69" s="213" t="s">
        <v>941</v>
      </c>
      <c r="Y69" s="213" t="s">
        <v>941</v>
      </c>
      <c r="Z69" s="541" t="s">
        <v>941</v>
      </c>
      <c r="AA69" s="541" t="s">
        <v>941</v>
      </c>
      <c r="AB69" s="541" t="s">
        <v>941</v>
      </c>
      <c r="AC69" s="213" t="s">
        <v>941</v>
      </c>
      <c r="AD69" s="541" t="s">
        <v>941</v>
      </c>
      <c r="AE69" s="213" t="s">
        <v>941</v>
      </c>
      <c r="AF69" s="541" t="s">
        <v>941</v>
      </c>
      <c r="AG69" s="541" t="s">
        <v>941</v>
      </c>
      <c r="AH69" s="541" t="s">
        <v>941</v>
      </c>
      <c r="AI69" s="213"/>
      <c r="AJ69" s="404"/>
      <c r="AK69" s="189" t="s">
        <v>5453</v>
      </c>
      <c r="AL69" s="174" t="s">
        <v>7398</v>
      </c>
      <c r="AM69" s="106">
        <v>1</v>
      </c>
      <c r="AN69" s="894" t="s">
        <v>945</v>
      </c>
      <c r="AO69" s="189" t="s">
        <v>946</v>
      </c>
      <c r="AP69" s="189">
        <v>1</v>
      </c>
      <c r="AQ69" s="189" t="s">
        <v>1244</v>
      </c>
      <c r="AR69" s="189"/>
      <c r="AS69" s="69">
        <v>0</v>
      </c>
      <c r="AT69" s="69">
        <v>0</v>
      </c>
      <c r="AU69" s="69">
        <v>0</v>
      </c>
      <c r="AV69" s="69">
        <v>0</v>
      </c>
      <c r="AW69" s="69">
        <v>0</v>
      </c>
      <c r="AX69" s="69">
        <v>0</v>
      </c>
      <c r="AY69" s="69">
        <v>0</v>
      </c>
      <c r="AZ69" s="69">
        <v>0</v>
      </c>
      <c r="BA69" s="69">
        <v>0</v>
      </c>
      <c r="BB69" s="69">
        <v>0</v>
      </c>
      <c r="BC69" s="69" t="s">
        <v>1372</v>
      </c>
      <c r="BD69" s="69">
        <v>0</v>
      </c>
      <c r="BE69" s="69">
        <v>0</v>
      </c>
      <c r="BF69" s="69">
        <v>0</v>
      </c>
      <c r="BG69" s="69">
        <v>0</v>
      </c>
      <c r="BH69" s="69">
        <v>0</v>
      </c>
      <c r="BI69" s="69">
        <v>0</v>
      </c>
      <c r="BJ69" s="69">
        <v>0</v>
      </c>
      <c r="BK69" s="69">
        <v>0</v>
      </c>
      <c r="BL69" s="69">
        <v>0</v>
      </c>
      <c r="BM69" s="69">
        <v>0</v>
      </c>
    </row>
    <row r="70" spans="1:65" s="390" customFormat="1">
      <c r="A70" s="398">
        <v>63</v>
      </c>
      <c r="B70" s="398" t="s">
        <v>9808</v>
      </c>
      <c r="C70" s="408"/>
      <c r="D70" s="407" t="s">
        <v>5640</v>
      </c>
      <c r="E70" s="408"/>
      <c r="F70" s="407"/>
      <c r="G70" s="408"/>
      <c r="H70" s="407"/>
      <c r="I70" s="408"/>
      <c r="J70" s="407"/>
      <c r="K70" s="408"/>
      <c r="L70" s="407"/>
      <c r="M70" s="213" t="s">
        <v>5640</v>
      </c>
      <c r="N70" s="213" t="s">
        <v>5640</v>
      </c>
      <c r="O70" s="213" t="s">
        <v>4778</v>
      </c>
      <c r="P70" s="1247"/>
      <c r="Q70" s="213" t="s">
        <v>941</v>
      </c>
      <c r="R70" s="541" t="s">
        <v>941</v>
      </c>
      <c r="S70" s="213" t="s">
        <v>941</v>
      </c>
      <c r="T70" s="213" t="s">
        <v>941</v>
      </c>
      <c r="U70" s="213" t="s">
        <v>941</v>
      </c>
      <c r="V70" s="213" t="s">
        <v>941</v>
      </c>
      <c r="W70" s="541" t="s">
        <v>941</v>
      </c>
      <c r="X70" s="213" t="s">
        <v>941</v>
      </c>
      <c r="Y70" s="213" t="s">
        <v>941</v>
      </c>
      <c r="Z70" s="541" t="s">
        <v>941</v>
      </c>
      <c r="AA70" s="541" t="s">
        <v>941</v>
      </c>
      <c r="AB70" s="541" t="s">
        <v>941</v>
      </c>
      <c r="AC70" s="213" t="s">
        <v>941</v>
      </c>
      <c r="AD70" s="541" t="s">
        <v>941</v>
      </c>
      <c r="AE70" s="213" t="s">
        <v>941</v>
      </c>
      <c r="AF70" s="541" t="s">
        <v>941</v>
      </c>
      <c r="AG70" s="541" t="s">
        <v>941</v>
      </c>
      <c r="AH70" s="541" t="s">
        <v>941</v>
      </c>
      <c r="AI70" s="213"/>
      <c r="AJ70" s="404"/>
      <c r="AK70" s="189" t="s">
        <v>5453</v>
      </c>
      <c r="AL70" s="174" t="s">
        <v>5641</v>
      </c>
      <c r="AM70" s="106">
        <v>1</v>
      </c>
      <c r="AN70" s="894" t="s">
        <v>945</v>
      </c>
      <c r="AO70" s="189" t="s">
        <v>946</v>
      </c>
      <c r="AP70" s="189">
        <v>1</v>
      </c>
      <c r="AQ70" s="189" t="s">
        <v>1244</v>
      </c>
      <c r="AR70" s="189"/>
      <c r="AS70" s="69">
        <v>5275.79</v>
      </c>
      <c r="AT70" s="69" t="s">
        <v>949</v>
      </c>
      <c r="AU70" s="69" t="s">
        <v>949</v>
      </c>
      <c r="AV70" s="69" t="s">
        <v>949</v>
      </c>
      <c r="AW70" s="69" t="s">
        <v>949</v>
      </c>
      <c r="AX70" s="69" t="s">
        <v>949</v>
      </c>
      <c r="AY70" s="69" t="s">
        <v>949</v>
      </c>
      <c r="AZ70" s="69" t="s">
        <v>949</v>
      </c>
      <c r="BA70" s="69" t="s">
        <v>949</v>
      </c>
      <c r="BB70" s="69">
        <v>0</v>
      </c>
      <c r="BC70" s="69" t="s">
        <v>5147</v>
      </c>
      <c r="BD70" s="69" t="s">
        <v>945</v>
      </c>
      <c r="BE70" s="69" t="s">
        <v>945</v>
      </c>
      <c r="BF70" s="69">
        <v>0</v>
      </c>
      <c r="BG70" s="69">
        <v>0</v>
      </c>
      <c r="BH70" s="69">
        <v>0</v>
      </c>
      <c r="BI70" s="69">
        <v>0</v>
      </c>
      <c r="BJ70" s="69">
        <v>0</v>
      </c>
      <c r="BK70" s="69">
        <v>0</v>
      </c>
      <c r="BL70" s="69">
        <v>0</v>
      </c>
      <c r="BM70" s="69">
        <v>0</v>
      </c>
    </row>
    <row r="71" spans="1:65" s="390" customFormat="1">
      <c r="A71" s="398">
        <v>64</v>
      </c>
      <c r="B71" s="398" t="s">
        <v>9808</v>
      </c>
      <c r="C71" s="408"/>
      <c r="D71" s="407" t="s">
        <v>7395</v>
      </c>
      <c r="E71" s="408"/>
      <c r="F71" s="407"/>
      <c r="G71" s="408"/>
      <c r="H71" s="407"/>
      <c r="I71" s="408"/>
      <c r="J71" s="407"/>
      <c r="K71" s="408"/>
      <c r="L71" s="407"/>
      <c r="M71" s="213" t="s">
        <v>7394</v>
      </c>
      <c r="N71" s="213" t="s">
        <v>7395</v>
      </c>
      <c r="O71" s="213" t="s">
        <v>9859</v>
      </c>
      <c r="P71" s="1247"/>
      <c r="Q71" s="213" t="s">
        <v>941</v>
      </c>
      <c r="R71" s="541" t="s">
        <v>941</v>
      </c>
      <c r="S71" s="213" t="s">
        <v>941</v>
      </c>
      <c r="T71" s="213" t="s">
        <v>941</v>
      </c>
      <c r="U71" s="213" t="s">
        <v>941</v>
      </c>
      <c r="V71" s="213" t="s">
        <v>941</v>
      </c>
      <c r="W71" s="541" t="s">
        <v>941</v>
      </c>
      <c r="X71" s="213" t="s">
        <v>941</v>
      </c>
      <c r="Y71" s="213" t="s">
        <v>941</v>
      </c>
      <c r="Z71" s="541" t="s">
        <v>941</v>
      </c>
      <c r="AA71" s="541" t="s">
        <v>941</v>
      </c>
      <c r="AB71" s="541" t="s">
        <v>941</v>
      </c>
      <c r="AC71" s="213" t="s">
        <v>941</v>
      </c>
      <c r="AD71" s="541" t="s">
        <v>941</v>
      </c>
      <c r="AE71" s="213" t="s">
        <v>941</v>
      </c>
      <c r="AF71" s="541" t="s">
        <v>941</v>
      </c>
      <c r="AG71" s="541" t="s">
        <v>941</v>
      </c>
      <c r="AH71" s="541" t="s">
        <v>941</v>
      </c>
      <c r="AI71" s="213"/>
      <c r="AJ71" s="404"/>
      <c r="AK71" s="189" t="s">
        <v>5453</v>
      </c>
      <c r="AL71" s="174" t="s">
        <v>7396</v>
      </c>
      <c r="AM71" s="106">
        <v>1</v>
      </c>
      <c r="AN71" s="894" t="s">
        <v>945</v>
      </c>
      <c r="AO71" s="189" t="s">
        <v>946</v>
      </c>
      <c r="AP71" s="189">
        <v>1</v>
      </c>
      <c r="AQ71" s="189" t="s">
        <v>1244</v>
      </c>
      <c r="AR71" s="189"/>
      <c r="AS71" s="69">
        <v>0</v>
      </c>
      <c r="AT71" s="69">
        <v>0</v>
      </c>
      <c r="AU71" s="69">
        <v>0</v>
      </c>
      <c r="AV71" s="69">
        <v>0</v>
      </c>
      <c r="AW71" s="69">
        <v>0</v>
      </c>
      <c r="AX71" s="69">
        <v>0</v>
      </c>
      <c r="AY71" s="69">
        <v>0</v>
      </c>
      <c r="AZ71" s="69">
        <v>0</v>
      </c>
      <c r="BA71" s="69">
        <v>0</v>
      </c>
      <c r="BB71" s="69">
        <v>0</v>
      </c>
      <c r="BC71" s="69" t="s">
        <v>1372</v>
      </c>
      <c r="BD71" s="69">
        <v>0</v>
      </c>
      <c r="BE71" s="69">
        <v>0</v>
      </c>
      <c r="BF71" s="69">
        <v>0</v>
      </c>
      <c r="BG71" s="69">
        <v>0</v>
      </c>
      <c r="BH71" s="69">
        <v>0</v>
      </c>
      <c r="BI71" s="69">
        <v>0</v>
      </c>
      <c r="BJ71" s="69">
        <v>0</v>
      </c>
      <c r="BK71" s="69">
        <v>0</v>
      </c>
      <c r="BL71" s="69">
        <v>0</v>
      </c>
      <c r="BM71" s="69">
        <v>0</v>
      </c>
    </row>
    <row r="72" spans="1:65" s="390" customFormat="1">
      <c r="A72" s="398">
        <v>65</v>
      </c>
      <c r="B72" s="398" t="s">
        <v>1318</v>
      </c>
      <c r="C72" s="408"/>
      <c r="D72" s="407" t="s">
        <v>1330</v>
      </c>
      <c r="E72" s="408"/>
      <c r="F72" s="407"/>
      <c r="G72" s="408"/>
      <c r="H72" s="407"/>
      <c r="I72" s="408"/>
      <c r="J72" s="407"/>
      <c r="K72" s="408"/>
      <c r="L72" s="407"/>
      <c r="M72" s="213" t="s">
        <v>1330</v>
      </c>
      <c r="N72" s="213" t="s">
        <v>1330</v>
      </c>
      <c r="O72" s="213" t="s">
        <v>4778</v>
      </c>
      <c r="P72" s="1247"/>
      <c r="Q72" s="213" t="s">
        <v>941</v>
      </c>
      <c r="R72" s="541" t="s">
        <v>941</v>
      </c>
      <c r="S72" s="213" t="s">
        <v>941</v>
      </c>
      <c r="T72" s="213" t="s">
        <v>941</v>
      </c>
      <c r="U72" s="213" t="s">
        <v>941</v>
      </c>
      <c r="V72" s="213" t="s">
        <v>941</v>
      </c>
      <c r="W72" s="541" t="s">
        <v>941</v>
      </c>
      <c r="X72" s="213" t="s">
        <v>941</v>
      </c>
      <c r="Y72" s="213" t="s">
        <v>941</v>
      </c>
      <c r="Z72" s="541" t="s">
        <v>941</v>
      </c>
      <c r="AA72" s="541" t="s">
        <v>941</v>
      </c>
      <c r="AB72" s="541" t="s">
        <v>941</v>
      </c>
      <c r="AC72" s="213" t="s">
        <v>941</v>
      </c>
      <c r="AD72" s="541" t="s">
        <v>941</v>
      </c>
      <c r="AE72" s="213" t="s">
        <v>941</v>
      </c>
      <c r="AF72" s="541" t="s">
        <v>941</v>
      </c>
      <c r="AG72" s="541" t="s">
        <v>941</v>
      </c>
      <c r="AH72" s="541" t="s">
        <v>941</v>
      </c>
      <c r="AI72" s="213"/>
      <c r="AJ72" s="404"/>
      <c r="AK72" s="189" t="s">
        <v>9872</v>
      </c>
      <c r="AL72" s="174" t="s">
        <v>5785</v>
      </c>
      <c r="AM72" s="106">
        <v>1</v>
      </c>
      <c r="AN72" s="894" t="s">
        <v>945</v>
      </c>
      <c r="AO72" s="189" t="s">
        <v>946</v>
      </c>
      <c r="AP72" s="189">
        <v>1</v>
      </c>
      <c r="AQ72" s="189" t="s">
        <v>1244</v>
      </c>
      <c r="AR72" s="189"/>
      <c r="AS72" s="69">
        <v>29787.5</v>
      </c>
      <c r="AT72" s="69" t="s">
        <v>949</v>
      </c>
      <c r="AU72" s="69" t="s">
        <v>949</v>
      </c>
      <c r="AV72" s="69" t="s">
        <v>949</v>
      </c>
      <c r="AW72" s="69" t="s">
        <v>5786</v>
      </c>
      <c r="AX72" s="69" t="s">
        <v>949</v>
      </c>
      <c r="AY72" s="69" t="s">
        <v>949</v>
      </c>
      <c r="AZ72" s="69" t="s">
        <v>949</v>
      </c>
      <c r="BA72" s="69" t="s">
        <v>949</v>
      </c>
      <c r="BB72" s="69">
        <v>0</v>
      </c>
      <c r="BC72" s="69" t="s">
        <v>1372</v>
      </c>
      <c r="BD72" s="69" t="s">
        <v>945</v>
      </c>
      <c r="BE72" s="69" t="s">
        <v>945</v>
      </c>
      <c r="BF72" s="69">
        <v>0</v>
      </c>
      <c r="BG72" s="69">
        <v>0</v>
      </c>
      <c r="BH72" s="69">
        <v>0</v>
      </c>
      <c r="BI72" s="69">
        <v>0</v>
      </c>
      <c r="BJ72" s="69">
        <v>0</v>
      </c>
      <c r="BK72" s="69">
        <v>0</v>
      </c>
      <c r="BL72" s="69">
        <v>0</v>
      </c>
      <c r="BM72" s="69">
        <v>0</v>
      </c>
    </row>
    <row r="73" spans="1:65" s="390" customFormat="1">
      <c r="A73" s="398">
        <v>66</v>
      </c>
      <c r="B73" s="398" t="s">
        <v>1318</v>
      </c>
      <c r="C73" s="408"/>
      <c r="D73" s="407" t="s">
        <v>6207</v>
      </c>
      <c r="E73" s="408"/>
      <c r="F73" s="407"/>
      <c r="G73" s="408"/>
      <c r="H73" s="407"/>
      <c r="I73" s="408"/>
      <c r="J73" s="407"/>
      <c r="K73" s="408"/>
      <c r="L73" s="407"/>
      <c r="M73" s="213" t="s">
        <v>6207</v>
      </c>
      <c r="N73" s="213" t="s">
        <v>6207</v>
      </c>
      <c r="O73" s="213" t="s">
        <v>4778</v>
      </c>
      <c r="P73" s="1247"/>
      <c r="Q73" s="213" t="s">
        <v>941</v>
      </c>
      <c r="R73" s="541" t="s">
        <v>941</v>
      </c>
      <c r="S73" s="213" t="s">
        <v>941</v>
      </c>
      <c r="T73" s="213" t="s">
        <v>941</v>
      </c>
      <c r="U73" s="213" t="s">
        <v>941</v>
      </c>
      <c r="V73" s="213" t="s">
        <v>941</v>
      </c>
      <c r="W73" s="541" t="s">
        <v>941</v>
      </c>
      <c r="X73" s="213" t="s">
        <v>941</v>
      </c>
      <c r="Y73" s="213" t="s">
        <v>941</v>
      </c>
      <c r="Z73" s="541" t="s">
        <v>941</v>
      </c>
      <c r="AA73" s="541" t="s">
        <v>941</v>
      </c>
      <c r="AB73" s="541" t="s">
        <v>941</v>
      </c>
      <c r="AC73" s="213" t="s">
        <v>941</v>
      </c>
      <c r="AD73" s="541" t="s">
        <v>941</v>
      </c>
      <c r="AE73" s="213" t="s">
        <v>941</v>
      </c>
      <c r="AF73" s="541" t="s">
        <v>941</v>
      </c>
      <c r="AG73" s="541" t="s">
        <v>941</v>
      </c>
      <c r="AH73" s="541" t="s">
        <v>941</v>
      </c>
      <c r="AI73" s="213"/>
      <c r="AJ73" s="404"/>
      <c r="AK73" s="189" t="s">
        <v>9872</v>
      </c>
      <c r="AL73" s="174" t="s">
        <v>6208</v>
      </c>
      <c r="AM73" s="106">
        <v>1</v>
      </c>
      <c r="AN73" s="894" t="s">
        <v>945</v>
      </c>
      <c r="AO73" s="189" t="s">
        <v>946</v>
      </c>
      <c r="AP73" s="189">
        <v>1</v>
      </c>
      <c r="AQ73" s="189" t="s">
        <v>9873</v>
      </c>
      <c r="AR73" s="189"/>
      <c r="AS73" s="69">
        <v>60019.6</v>
      </c>
      <c r="AT73" s="69" t="s">
        <v>949</v>
      </c>
      <c r="AU73" s="69" t="s">
        <v>949</v>
      </c>
      <c r="AV73" s="69" t="s">
        <v>949</v>
      </c>
      <c r="AW73" s="69" t="s">
        <v>1333</v>
      </c>
      <c r="AX73" s="69" t="s">
        <v>949</v>
      </c>
      <c r="AY73" s="69" t="s">
        <v>949</v>
      </c>
      <c r="AZ73" s="69" t="s">
        <v>949</v>
      </c>
      <c r="BA73" s="69" t="s">
        <v>949</v>
      </c>
      <c r="BB73" s="69">
        <v>0</v>
      </c>
      <c r="BC73" s="69" t="s">
        <v>1372</v>
      </c>
      <c r="BD73" s="69" t="s">
        <v>945</v>
      </c>
      <c r="BE73" s="69" t="s">
        <v>945</v>
      </c>
      <c r="BF73" s="69">
        <v>0</v>
      </c>
      <c r="BG73" s="69">
        <v>0</v>
      </c>
      <c r="BH73" s="69">
        <v>0</v>
      </c>
      <c r="BI73" s="69">
        <v>0</v>
      </c>
      <c r="BJ73" s="69">
        <v>0</v>
      </c>
      <c r="BK73" s="69">
        <v>0</v>
      </c>
      <c r="BL73" s="69">
        <v>0</v>
      </c>
      <c r="BM73" s="69">
        <v>0</v>
      </c>
    </row>
    <row r="74" spans="1:65" s="390" customFormat="1">
      <c r="A74" s="398">
        <v>67</v>
      </c>
      <c r="B74" s="398" t="s">
        <v>9808</v>
      </c>
      <c r="C74" s="408"/>
      <c r="D74" s="407" t="s">
        <v>9874</v>
      </c>
      <c r="E74" s="408"/>
      <c r="F74" s="407"/>
      <c r="G74" s="408"/>
      <c r="H74" s="407"/>
      <c r="I74" s="408"/>
      <c r="J74" s="407"/>
      <c r="K74" s="408"/>
      <c r="L74" s="407"/>
      <c r="M74" s="213" t="s">
        <v>7404</v>
      </c>
      <c r="N74" s="213" t="s">
        <v>9874</v>
      </c>
      <c r="O74" s="213" t="s">
        <v>9859</v>
      </c>
      <c r="P74" s="1247"/>
      <c r="Q74" s="213" t="s">
        <v>941</v>
      </c>
      <c r="R74" s="541" t="s">
        <v>941</v>
      </c>
      <c r="S74" s="213" t="s">
        <v>941</v>
      </c>
      <c r="T74" s="213" t="s">
        <v>941</v>
      </c>
      <c r="U74" s="213" t="s">
        <v>941</v>
      </c>
      <c r="V74" s="213" t="s">
        <v>941</v>
      </c>
      <c r="W74" s="541" t="s">
        <v>941</v>
      </c>
      <c r="X74" s="213" t="s">
        <v>941</v>
      </c>
      <c r="Y74" s="213" t="s">
        <v>941</v>
      </c>
      <c r="Z74" s="541" t="s">
        <v>941</v>
      </c>
      <c r="AA74" s="541" t="s">
        <v>941</v>
      </c>
      <c r="AB74" s="541" t="s">
        <v>941</v>
      </c>
      <c r="AC74" s="213" t="s">
        <v>941</v>
      </c>
      <c r="AD74" s="541" t="s">
        <v>941</v>
      </c>
      <c r="AE74" s="213" t="s">
        <v>941</v>
      </c>
      <c r="AF74" s="541" t="s">
        <v>941</v>
      </c>
      <c r="AG74" s="541" t="s">
        <v>941</v>
      </c>
      <c r="AH74" s="541" t="s">
        <v>941</v>
      </c>
      <c r="AI74" s="213"/>
      <c r="AJ74" s="404"/>
      <c r="AK74" s="189" t="s">
        <v>5453</v>
      </c>
      <c r="AL74" s="174" t="s">
        <v>7406</v>
      </c>
      <c r="AM74" s="106">
        <v>1</v>
      </c>
      <c r="AN74" s="894" t="s">
        <v>945</v>
      </c>
      <c r="AO74" s="189" t="s">
        <v>946</v>
      </c>
      <c r="AP74" s="189">
        <v>1</v>
      </c>
      <c r="AQ74" s="189" t="s">
        <v>1244</v>
      </c>
      <c r="AR74" s="189"/>
      <c r="AS74" s="69">
        <v>0</v>
      </c>
      <c r="AT74" s="69">
        <v>0</v>
      </c>
      <c r="AU74" s="69">
        <v>0</v>
      </c>
      <c r="AV74" s="69">
        <v>0</v>
      </c>
      <c r="AW74" s="69">
        <v>0</v>
      </c>
      <c r="AX74" s="69">
        <v>0</v>
      </c>
      <c r="AY74" s="69">
        <v>0</v>
      </c>
      <c r="AZ74" s="69">
        <v>0</v>
      </c>
      <c r="BA74" s="69">
        <v>0</v>
      </c>
      <c r="BB74" s="69">
        <v>0</v>
      </c>
      <c r="BC74" s="69" t="s">
        <v>1372</v>
      </c>
      <c r="BD74" s="69">
        <v>0</v>
      </c>
      <c r="BE74" s="69">
        <v>0</v>
      </c>
      <c r="BF74" s="69">
        <v>0</v>
      </c>
      <c r="BG74" s="69">
        <v>0</v>
      </c>
      <c r="BH74" s="69">
        <v>0</v>
      </c>
      <c r="BI74" s="69">
        <v>0</v>
      </c>
      <c r="BJ74" s="69">
        <v>0</v>
      </c>
      <c r="BK74" s="69">
        <v>0</v>
      </c>
      <c r="BL74" s="69">
        <v>0</v>
      </c>
      <c r="BM74" s="69">
        <v>0</v>
      </c>
    </row>
    <row r="75" spans="1:65" s="390" customFormat="1">
      <c r="A75" s="398">
        <v>68</v>
      </c>
      <c r="B75" s="398" t="s">
        <v>9808</v>
      </c>
      <c r="C75" s="408"/>
      <c r="D75" s="407" t="s">
        <v>1350</v>
      </c>
      <c r="E75" s="408"/>
      <c r="F75" s="407"/>
      <c r="G75" s="408"/>
      <c r="H75" s="407"/>
      <c r="I75" s="408"/>
      <c r="J75" s="407"/>
      <c r="K75" s="408"/>
      <c r="L75" s="407"/>
      <c r="M75" s="213" t="s">
        <v>1350</v>
      </c>
      <c r="N75" s="213" t="s">
        <v>9875</v>
      </c>
      <c r="O75" s="213" t="s">
        <v>4778</v>
      </c>
      <c r="P75" s="1247"/>
      <c r="Q75" s="213" t="s">
        <v>941</v>
      </c>
      <c r="R75" s="541" t="s">
        <v>941</v>
      </c>
      <c r="S75" s="213" t="s">
        <v>941</v>
      </c>
      <c r="T75" s="213" t="s">
        <v>941</v>
      </c>
      <c r="U75" s="213" t="s">
        <v>941</v>
      </c>
      <c r="V75" s="213" t="s">
        <v>941</v>
      </c>
      <c r="W75" s="541" t="s">
        <v>941</v>
      </c>
      <c r="X75" s="213" t="s">
        <v>941</v>
      </c>
      <c r="Y75" s="213" t="s">
        <v>941</v>
      </c>
      <c r="Z75" s="541" t="s">
        <v>941</v>
      </c>
      <c r="AA75" s="541" t="s">
        <v>941</v>
      </c>
      <c r="AB75" s="541" t="s">
        <v>941</v>
      </c>
      <c r="AC75" s="213" t="s">
        <v>941</v>
      </c>
      <c r="AD75" s="541" t="s">
        <v>941</v>
      </c>
      <c r="AE75" s="213" t="s">
        <v>941</v>
      </c>
      <c r="AF75" s="541" t="s">
        <v>941</v>
      </c>
      <c r="AG75" s="541" t="s">
        <v>941</v>
      </c>
      <c r="AH75" s="541" t="s">
        <v>941</v>
      </c>
      <c r="AI75" s="213"/>
      <c r="AJ75" s="404"/>
      <c r="AK75" s="189" t="s">
        <v>9872</v>
      </c>
      <c r="AL75" s="174" t="s">
        <v>5794</v>
      </c>
      <c r="AM75" s="106">
        <v>1</v>
      </c>
      <c r="AN75" s="894" t="s">
        <v>945</v>
      </c>
      <c r="AO75" s="189" t="s">
        <v>946</v>
      </c>
      <c r="AP75" s="189">
        <v>1</v>
      </c>
      <c r="AQ75" s="189" t="s">
        <v>1244</v>
      </c>
      <c r="AR75" s="189"/>
      <c r="AS75" s="69" t="s">
        <v>949</v>
      </c>
      <c r="AT75" s="69" t="s">
        <v>949</v>
      </c>
      <c r="AU75" s="69" t="s">
        <v>949</v>
      </c>
      <c r="AV75" s="69" t="s">
        <v>949</v>
      </c>
      <c r="AW75" s="69" t="s">
        <v>949</v>
      </c>
      <c r="AX75" s="69" t="s">
        <v>949</v>
      </c>
      <c r="AY75" s="69" t="s">
        <v>949</v>
      </c>
      <c r="AZ75" s="69" t="s">
        <v>949</v>
      </c>
      <c r="BA75" s="69" t="s">
        <v>949</v>
      </c>
      <c r="BB75" s="69">
        <v>0</v>
      </c>
      <c r="BC75" s="69" t="s">
        <v>5147</v>
      </c>
      <c r="BD75" s="69" t="s">
        <v>945</v>
      </c>
      <c r="BE75" s="69" t="s">
        <v>945</v>
      </c>
      <c r="BF75" s="69">
        <v>0</v>
      </c>
      <c r="BG75" s="69">
        <v>0</v>
      </c>
      <c r="BH75" s="69">
        <v>0</v>
      </c>
      <c r="BI75" s="69">
        <v>0</v>
      </c>
      <c r="BJ75" s="69">
        <v>0</v>
      </c>
      <c r="BK75" s="69">
        <v>0</v>
      </c>
      <c r="BL75" s="69">
        <v>0</v>
      </c>
      <c r="BM75" s="69">
        <v>0</v>
      </c>
    </row>
    <row r="76" spans="1:65" s="390" customFormat="1">
      <c r="A76" s="398">
        <v>69</v>
      </c>
      <c r="B76" s="398" t="s">
        <v>787</v>
      </c>
      <c r="C76" s="408" t="s">
        <v>6723</v>
      </c>
      <c r="D76" s="407"/>
      <c r="E76" s="408"/>
      <c r="F76" s="407"/>
      <c r="G76" s="408"/>
      <c r="H76" s="407"/>
      <c r="I76" s="408"/>
      <c r="J76" s="407"/>
      <c r="K76" s="408"/>
      <c r="L76" s="407"/>
      <c r="M76" s="213" t="s">
        <v>6723</v>
      </c>
      <c r="N76" s="213" t="s">
        <v>6723</v>
      </c>
      <c r="O76" s="213" t="s">
        <v>9876</v>
      </c>
      <c r="P76" s="1247" t="s">
        <v>940</v>
      </c>
      <c r="Q76" s="213"/>
      <c r="R76" s="541"/>
      <c r="S76" s="213"/>
      <c r="T76" s="213"/>
      <c r="U76" s="213"/>
      <c r="V76" s="213"/>
      <c r="W76" s="541"/>
      <c r="X76" s="213"/>
      <c r="Y76" s="213"/>
      <c r="Z76" s="541"/>
      <c r="AA76" s="541"/>
      <c r="AB76" s="541" t="s">
        <v>941</v>
      </c>
      <c r="AC76" s="213" t="s">
        <v>941</v>
      </c>
      <c r="AD76" s="541" t="s">
        <v>941</v>
      </c>
      <c r="AE76" s="213" t="s">
        <v>941</v>
      </c>
      <c r="AF76" s="541"/>
      <c r="AG76" s="541"/>
      <c r="AH76" s="541"/>
      <c r="AI76" s="213"/>
      <c r="AJ76" s="404" t="s">
        <v>9877</v>
      </c>
      <c r="AK76" s="189" t="s">
        <v>223</v>
      </c>
      <c r="AL76" s="174" t="s">
        <v>6724</v>
      </c>
      <c r="AM76" s="106">
        <v>1</v>
      </c>
      <c r="AN76" s="894" t="s">
        <v>945</v>
      </c>
      <c r="AO76" s="189" t="s">
        <v>946</v>
      </c>
      <c r="AP76" s="189">
        <v>0</v>
      </c>
      <c r="AQ76" s="189" t="s">
        <v>947</v>
      </c>
      <c r="AR76" s="189"/>
      <c r="AS76" s="69" t="s">
        <v>949</v>
      </c>
      <c r="AT76" s="69" t="s">
        <v>949</v>
      </c>
      <c r="AU76" s="69" t="s">
        <v>949</v>
      </c>
      <c r="AV76" s="69" t="s">
        <v>949</v>
      </c>
      <c r="AW76" s="69" t="s">
        <v>949</v>
      </c>
      <c r="AX76" s="69" t="s">
        <v>949</v>
      </c>
      <c r="AY76" s="69" t="s">
        <v>949</v>
      </c>
      <c r="AZ76" s="69" t="s">
        <v>949</v>
      </c>
      <c r="BA76" s="69" t="s">
        <v>949</v>
      </c>
      <c r="BB76" s="69" t="s">
        <v>949</v>
      </c>
      <c r="BC76" s="69" t="s">
        <v>949</v>
      </c>
      <c r="BD76" s="69" t="s">
        <v>949</v>
      </c>
      <c r="BE76" s="69" t="s">
        <v>949</v>
      </c>
      <c r="BF76" s="69" t="s">
        <v>949</v>
      </c>
      <c r="BG76" s="69" t="s">
        <v>949</v>
      </c>
      <c r="BH76" s="69" t="s">
        <v>949</v>
      </c>
      <c r="BI76" s="69" t="s">
        <v>949</v>
      </c>
      <c r="BJ76" s="69" t="s">
        <v>949</v>
      </c>
      <c r="BK76" s="69" t="s">
        <v>949</v>
      </c>
      <c r="BL76" s="69" t="s">
        <v>949</v>
      </c>
      <c r="BM76" s="69" t="s">
        <v>949</v>
      </c>
    </row>
    <row r="77" spans="1:65" s="390" customFormat="1">
      <c r="A77" s="398">
        <v>70</v>
      </c>
      <c r="B77" s="398" t="s">
        <v>787</v>
      </c>
      <c r="C77" s="408" t="s">
        <v>6765</v>
      </c>
      <c r="D77" s="407"/>
      <c r="E77" s="408"/>
      <c r="F77" s="407"/>
      <c r="G77" s="408"/>
      <c r="H77" s="407"/>
      <c r="I77" s="408"/>
      <c r="J77" s="407"/>
      <c r="K77" s="408"/>
      <c r="L77" s="407"/>
      <c r="M77" s="213" t="s">
        <v>6765</v>
      </c>
      <c r="N77" s="213" t="s">
        <v>6765</v>
      </c>
      <c r="O77" s="213" t="s">
        <v>4773</v>
      </c>
      <c r="P77" s="1247" t="s">
        <v>940</v>
      </c>
      <c r="Q77" s="213"/>
      <c r="R77" s="541"/>
      <c r="S77" s="213"/>
      <c r="T77" s="213"/>
      <c r="U77" s="213"/>
      <c r="V77" s="213"/>
      <c r="W77" s="541"/>
      <c r="X77" s="213" t="s">
        <v>941</v>
      </c>
      <c r="Y77" s="213" t="s">
        <v>941</v>
      </c>
      <c r="Z77" s="541"/>
      <c r="AA77" s="541"/>
      <c r="AB77" s="541"/>
      <c r="AC77" s="213"/>
      <c r="AD77" s="541"/>
      <c r="AE77" s="213"/>
      <c r="AF77" s="541"/>
      <c r="AG77" s="541"/>
      <c r="AH77" s="541"/>
      <c r="AI77" s="213"/>
      <c r="AJ77" s="404"/>
      <c r="AK77" s="189" t="s">
        <v>223</v>
      </c>
      <c r="AL77" s="174" t="s">
        <v>6766</v>
      </c>
      <c r="AM77" s="106">
        <v>1</v>
      </c>
      <c r="AN77" s="894" t="s">
        <v>945</v>
      </c>
      <c r="AO77" s="189" t="s">
        <v>946</v>
      </c>
      <c r="AP77" s="189">
        <v>0</v>
      </c>
      <c r="AQ77" s="189" t="s">
        <v>947</v>
      </c>
      <c r="AR77" s="189"/>
      <c r="AS77" s="69"/>
      <c r="AT77" s="69"/>
      <c r="AU77" s="69"/>
      <c r="AV77" s="69"/>
      <c r="AW77" s="69"/>
      <c r="AX77" s="69"/>
      <c r="AY77" s="69"/>
      <c r="AZ77" s="69"/>
      <c r="BA77" s="69"/>
      <c r="BB77" s="69"/>
      <c r="BC77" s="69"/>
      <c r="BD77" s="69"/>
      <c r="BE77" s="69"/>
      <c r="BF77" s="69"/>
      <c r="BG77" s="69"/>
      <c r="BH77" s="69"/>
      <c r="BI77" s="69"/>
      <c r="BJ77" s="69"/>
      <c r="BK77" s="69"/>
      <c r="BL77" s="69"/>
      <c r="BM77" s="69"/>
    </row>
    <row r="78" spans="1:65" s="390" customFormat="1">
      <c r="A78" s="398">
        <v>71</v>
      </c>
      <c r="B78" s="398" t="s">
        <v>787</v>
      </c>
      <c r="C78" s="408" t="s">
        <v>6725</v>
      </c>
      <c r="D78" s="407"/>
      <c r="E78" s="408"/>
      <c r="F78" s="407"/>
      <c r="G78" s="408"/>
      <c r="H78" s="407"/>
      <c r="I78" s="408"/>
      <c r="J78" s="407"/>
      <c r="K78" s="408"/>
      <c r="L78" s="407"/>
      <c r="M78" s="213" t="s">
        <v>6725</v>
      </c>
      <c r="N78" s="213" t="s">
        <v>6725</v>
      </c>
      <c r="O78" s="213" t="s">
        <v>9876</v>
      </c>
      <c r="P78" s="1247" t="s">
        <v>940</v>
      </c>
      <c r="Q78" s="213" t="s">
        <v>941</v>
      </c>
      <c r="R78" s="541" t="s">
        <v>941</v>
      </c>
      <c r="S78" s="213" t="s">
        <v>941</v>
      </c>
      <c r="T78" s="213" t="s">
        <v>941</v>
      </c>
      <c r="U78" s="213"/>
      <c r="V78" s="213"/>
      <c r="W78" s="541" t="s">
        <v>941</v>
      </c>
      <c r="X78" s="213"/>
      <c r="Y78" s="213"/>
      <c r="Z78" s="541"/>
      <c r="AA78" s="541"/>
      <c r="AB78" s="541"/>
      <c r="AC78" s="213"/>
      <c r="AD78" s="541"/>
      <c r="AE78" s="213"/>
      <c r="AF78" s="541"/>
      <c r="AG78" s="541"/>
      <c r="AH78" s="541"/>
      <c r="AI78" s="213"/>
      <c r="AJ78" s="404"/>
      <c r="AK78" s="189" t="s">
        <v>223</v>
      </c>
      <c r="AL78" s="174" t="s">
        <v>6726</v>
      </c>
      <c r="AM78" s="106">
        <v>1</v>
      </c>
      <c r="AN78" s="894" t="s">
        <v>945</v>
      </c>
      <c r="AO78" s="189" t="s">
        <v>946</v>
      </c>
      <c r="AP78" s="189">
        <v>0</v>
      </c>
      <c r="AQ78" s="189" t="s">
        <v>947</v>
      </c>
      <c r="AR78" s="189"/>
      <c r="AS78" s="69" t="s">
        <v>949</v>
      </c>
      <c r="AT78" s="69" t="s">
        <v>949</v>
      </c>
      <c r="AU78" s="69" t="s">
        <v>949</v>
      </c>
      <c r="AV78" s="69" t="s">
        <v>949</v>
      </c>
      <c r="AW78" s="69" t="s">
        <v>949</v>
      </c>
      <c r="AX78" s="69" t="s">
        <v>949</v>
      </c>
      <c r="AY78" s="69" t="s">
        <v>949</v>
      </c>
      <c r="AZ78" s="69" t="s">
        <v>949</v>
      </c>
      <c r="BA78" s="69" t="s">
        <v>949</v>
      </c>
      <c r="BB78" s="69" t="s">
        <v>949</v>
      </c>
      <c r="BC78" s="69" t="s">
        <v>949</v>
      </c>
      <c r="BD78" s="69" t="s">
        <v>949</v>
      </c>
      <c r="BE78" s="69" t="s">
        <v>949</v>
      </c>
      <c r="BF78" s="69" t="s">
        <v>949</v>
      </c>
      <c r="BG78" s="69" t="s">
        <v>949</v>
      </c>
      <c r="BH78" s="69" t="s">
        <v>949</v>
      </c>
      <c r="BI78" s="69" t="s">
        <v>949</v>
      </c>
      <c r="BJ78" s="69" t="s">
        <v>949</v>
      </c>
      <c r="BK78" s="69" t="s">
        <v>949</v>
      </c>
      <c r="BL78" s="69" t="s">
        <v>949</v>
      </c>
      <c r="BM78" s="69" t="s">
        <v>949</v>
      </c>
    </row>
    <row r="79" spans="1:65" s="390" customFormat="1">
      <c r="A79" s="398">
        <v>72</v>
      </c>
      <c r="B79" s="398" t="s">
        <v>787</v>
      </c>
      <c r="C79" s="408" t="s">
        <v>6727</v>
      </c>
      <c r="D79" s="407"/>
      <c r="E79" s="408"/>
      <c r="F79" s="407"/>
      <c r="G79" s="408"/>
      <c r="H79" s="407"/>
      <c r="I79" s="408"/>
      <c r="J79" s="407"/>
      <c r="K79" s="408"/>
      <c r="L79" s="407"/>
      <c r="M79" s="213" t="s">
        <v>6727</v>
      </c>
      <c r="N79" s="213" t="s">
        <v>6727</v>
      </c>
      <c r="O79" s="213" t="s">
        <v>9876</v>
      </c>
      <c r="P79" s="1247" t="s">
        <v>940</v>
      </c>
      <c r="Q79" s="213"/>
      <c r="R79" s="541"/>
      <c r="S79" s="213"/>
      <c r="T79" s="213"/>
      <c r="U79" s="213"/>
      <c r="V79" s="213"/>
      <c r="W79" s="541"/>
      <c r="X79" s="213"/>
      <c r="Y79" s="213"/>
      <c r="Z79" s="541" t="s">
        <v>941</v>
      </c>
      <c r="AA79" s="541" t="s">
        <v>941</v>
      </c>
      <c r="AB79" s="541"/>
      <c r="AC79" s="213"/>
      <c r="AD79" s="541"/>
      <c r="AE79" s="213"/>
      <c r="AF79" s="541"/>
      <c r="AG79" s="541"/>
      <c r="AH79" s="541"/>
      <c r="AI79" s="213"/>
      <c r="AJ79" s="404"/>
      <c r="AK79" s="189" t="s">
        <v>223</v>
      </c>
      <c r="AL79" s="174" t="s">
        <v>6728</v>
      </c>
      <c r="AM79" s="106">
        <v>1</v>
      </c>
      <c r="AN79" s="894" t="s">
        <v>945</v>
      </c>
      <c r="AO79" s="189" t="s">
        <v>946</v>
      </c>
      <c r="AP79" s="189">
        <v>0</v>
      </c>
      <c r="AQ79" s="189" t="s">
        <v>947</v>
      </c>
      <c r="AR79" s="189"/>
      <c r="AS79" s="69" t="s">
        <v>949</v>
      </c>
      <c r="AT79" s="69" t="s">
        <v>949</v>
      </c>
      <c r="AU79" s="69" t="s">
        <v>949</v>
      </c>
      <c r="AV79" s="69" t="s">
        <v>949</v>
      </c>
      <c r="AW79" s="69" t="s">
        <v>949</v>
      </c>
      <c r="AX79" s="69" t="s">
        <v>949</v>
      </c>
      <c r="AY79" s="69" t="s">
        <v>949</v>
      </c>
      <c r="AZ79" s="69" t="s">
        <v>949</v>
      </c>
      <c r="BA79" s="69" t="s">
        <v>949</v>
      </c>
      <c r="BB79" s="69" t="s">
        <v>949</v>
      </c>
      <c r="BC79" s="69" t="s">
        <v>949</v>
      </c>
      <c r="BD79" s="69" t="s">
        <v>949</v>
      </c>
      <c r="BE79" s="69" t="s">
        <v>949</v>
      </c>
      <c r="BF79" s="69" t="s">
        <v>949</v>
      </c>
      <c r="BG79" s="69" t="s">
        <v>949</v>
      </c>
      <c r="BH79" s="69" t="s">
        <v>949</v>
      </c>
      <c r="BI79" s="69" t="s">
        <v>949</v>
      </c>
      <c r="BJ79" s="69" t="s">
        <v>949</v>
      </c>
      <c r="BK79" s="69" t="s">
        <v>949</v>
      </c>
      <c r="BL79" s="69" t="s">
        <v>949</v>
      </c>
      <c r="BM79" s="69" t="s">
        <v>949</v>
      </c>
    </row>
    <row r="80" spans="1:65" s="390" customFormat="1">
      <c r="A80" s="398">
        <v>73</v>
      </c>
      <c r="B80" s="398" t="s">
        <v>787</v>
      </c>
      <c r="C80" s="408" t="s">
        <v>6731</v>
      </c>
      <c r="D80" s="407"/>
      <c r="E80" s="408"/>
      <c r="F80" s="407"/>
      <c r="G80" s="408"/>
      <c r="H80" s="407"/>
      <c r="I80" s="408"/>
      <c r="J80" s="407"/>
      <c r="K80" s="408"/>
      <c r="L80" s="407"/>
      <c r="M80" s="213" t="s">
        <v>6731</v>
      </c>
      <c r="N80" s="213" t="s">
        <v>6731</v>
      </c>
      <c r="O80" s="213" t="s">
        <v>9876</v>
      </c>
      <c r="P80" s="1247" t="s">
        <v>940</v>
      </c>
      <c r="Q80" s="213"/>
      <c r="R80" s="541"/>
      <c r="S80" s="213"/>
      <c r="T80" s="213"/>
      <c r="U80" s="213"/>
      <c r="V80" s="213"/>
      <c r="W80" s="541"/>
      <c r="X80" s="213"/>
      <c r="Y80" s="213"/>
      <c r="Z80" s="541"/>
      <c r="AA80" s="541"/>
      <c r="AB80" s="541"/>
      <c r="AC80" s="213"/>
      <c r="AD80" s="541"/>
      <c r="AE80" s="213"/>
      <c r="AF80" s="541"/>
      <c r="AG80" s="541" t="s">
        <v>941</v>
      </c>
      <c r="AH80" s="541" t="s">
        <v>941</v>
      </c>
      <c r="AI80" s="213"/>
      <c r="AJ80" s="404"/>
      <c r="AK80" s="189" t="s">
        <v>223</v>
      </c>
      <c r="AL80" s="174" t="s">
        <v>6732</v>
      </c>
      <c r="AM80" s="106">
        <v>1</v>
      </c>
      <c r="AN80" s="894" t="s">
        <v>945</v>
      </c>
      <c r="AO80" s="189" t="s">
        <v>946</v>
      </c>
      <c r="AP80" s="189">
        <v>0</v>
      </c>
      <c r="AQ80" s="189" t="s">
        <v>947</v>
      </c>
      <c r="AR80" s="189"/>
      <c r="AS80" s="69" t="s">
        <v>949</v>
      </c>
      <c r="AT80" s="69" t="s">
        <v>949</v>
      </c>
      <c r="AU80" s="69" t="s">
        <v>949</v>
      </c>
      <c r="AV80" s="69" t="s">
        <v>949</v>
      </c>
      <c r="AW80" s="69" t="s">
        <v>949</v>
      </c>
      <c r="AX80" s="69" t="s">
        <v>949</v>
      </c>
      <c r="AY80" s="69" t="s">
        <v>949</v>
      </c>
      <c r="AZ80" s="69" t="s">
        <v>949</v>
      </c>
      <c r="BA80" s="69" t="s">
        <v>949</v>
      </c>
      <c r="BB80" s="69" t="s">
        <v>949</v>
      </c>
      <c r="BC80" s="69" t="s">
        <v>949</v>
      </c>
      <c r="BD80" s="69" t="s">
        <v>949</v>
      </c>
      <c r="BE80" s="69" t="s">
        <v>949</v>
      </c>
      <c r="BF80" s="69" t="s">
        <v>949</v>
      </c>
      <c r="BG80" s="69" t="s">
        <v>949</v>
      </c>
      <c r="BH80" s="69" t="s">
        <v>949</v>
      </c>
      <c r="BI80" s="69" t="s">
        <v>949</v>
      </c>
      <c r="BJ80" s="69" t="s">
        <v>949</v>
      </c>
      <c r="BK80" s="69" t="s">
        <v>949</v>
      </c>
      <c r="BL80" s="69" t="s">
        <v>949</v>
      </c>
      <c r="BM80" s="69" t="s">
        <v>949</v>
      </c>
    </row>
    <row r="81" spans="1:65" s="390" customFormat="1">
      <c r="A81" s="398">
        <v>74</v>
      </c>
      <c r="B81" s="398" t="s">
        <v>787</v>
      </c>
      <c r="C81" s="408" t="s">
        <v>6733</v>
      </c>
      <c r="D81" s="407"/>
      <c r="E81" s="408"/>
      <c r="F81" s="407"/>
      <c r="G81" s="408"/>
      <c r="H81" s="407"/>
      <c r="I81" s="408"/>
      <c r="J81" s="407"/>
      <c r="K81" s="408"/>
      <c r="L81" s="407"/>
      <c r="M81" s="213" t="s">
        <v>6733</v>
      </c>
      <c r="N81" s="213" t="s">
        <v>6733</v>
      </c>
      <c r="O81" s="213" t="s">
        <v>9876</v>
      </c>
      <c r="P81" s="1247" t="s">
        <v>940</v>
      </c>
      <c r="Q81" s="213"/>
      <c r="R81" s="541"/>
      <c r="S81" s="213"/>
      <c r="T81" s="213"/>
      <c r="U81" s="213" t="s">
        <v>941</v>
      </c>
      <c r="V81" s="213" t="s">
        <v>941</v>
      </c>
      <c r="W81" s="541"/>
      <c r="X81" s="213"/>
      <c r="Y81" s="213"/>
      <c r="Z81" s="541"/>
      <c r="AA81" s="541"/>
      <c r="AB81" s="541"/>
      <c r="AC81" s="213"/>
      <c r="AD81" s="541"/>
      <c r="AE81" s="213"/>
      <c r="AF81" s="541"/>
      <c r="AG81" s="541"/>
      <c r="AH81" s="541"/>
      <c r="AI81" s="213"/>
      <c r="AJ81" s="404"/>
      <c r="AK81" s="189" t="s">
        <v>223</v>
      </c>
      <c r="AL81" s="174" t="s">
        <v>6734</v>
      </c>
      <c r="AM81" s="106">
        <v>1</v>
      </c>
      <c r="AN81" s="894" t="s">
        <v>945</v>
      </c>
      <c r="AO81" s="189" t="s">
        <v>946</v>
      </c>
      <c r="AP81" s="189">
        <v>0</v>
      </c>
      <c r="AQ81" s="189" t="s">
        <v>947</v>
      </c>
      <c r="AR81" s="189"/>
      <c r="AS81" s="69" t="s">
        <v>949</v>
      </c>
      <c r="AT81" s="69" t="s">
        <v>949</v>
      </c>
      <c r="AU81" s="69" t="s">
        <v>949</v>
      </c>
      <c r="AV81" s="69" t="s">
        <v>949</v>
      </c>
      <c r="AW81" s="69" t="s">
        <v>949</v>
      </c>
      <c r="AX81" s="69" t="s">
        <v>949</v>
      </c>
      <c r="AY81" s="69" t="s">
        <v>949</v>
      </c>
      <c r="AZ81" s="69" t="s">
        <v>949</v>
      </c>
      <c r="BA81" s="69" t="s">
        <v>949</v>
      </c>
      <c r="BB81" s="69" t="s">
        <v>949</v>
      </c>
      <c r="BC81" s="69" t="s">
        <v>949</v>
      </c>
      <c r="BD81" s="69" t="s">
        <v>949</v>
      </c>
      <c r="BE81" s="69" t="s">
        <v>949</v>
      </c>
      <c r="BF81" s="69" t="s">
        <v>949</v>
      </c>
      <c r="BG81" s="69" t="s">
        <v>949</v>
      </c>
      <c r="BH81" s="69" t="s">
        <v>949</v>
      </c>
      <c r="BI81" s="69" t="s">
        <v>949</v>
      </c>
      <c r="BJ81" s="69" t="s">
        <v>949</v>
      </c>
      <c r="BK81" s="69" t="s">
        <v>949</v>
      </c>
      <c r="BL81" s="69" t="s">
        <v>949</v>
      </c>
      <c r="BM81" s="69" t="s">
        <v>949</v>
      </c>
    </row>
    <row r="82" spans="1:65" s="390" customFormat="1">
      <c r="A82" s="398">
        <v>75</v>
      </c>
      <c r="B82" s="398" t="s">
        <v>787</v>
      </c>
      <c r="C82" s="408" t="s">
        <v>6735</v>
      </c>
      <c r="D82" s="407"/>
      <c r="E82" s="408"/>
      <c r="F82" s="407"/>
      <c r="G82" s="408"/>
      <c r="H82" s="407"/>
      <c r="I82" s="408"/>
      <c r="J82" s="407"/>
      <c r="K82" s="408"/>
      <c r="L82" s="407"/>
      <c r="M82" s="213" t="s">
        <v>6735</v>
      </c>
      <c r="N82" s="213" t="s">
        <v>6735</v>
      </c>
      <c r="O82" s="213" t="s">
        <v>9876</v>
      </c>
      <c r="P82" s="1247" t="s">
        <v>940</v>
      </c>
      <c r="Q82" s="213"/>
      <c r="R82" s="541"/>
      <c r="S82" s="213"/>
      <c r="T82" s="213"/>
      <c r="U82" s="213"/>
      <c r="V82" s="213"/>
      <c r="W82" s="541"/>
      <c r="X82" s="213"/>
      <c r="Y82" s="213"/>
      <c r="Z82" s="541"/>
      <c r="AA82" s="541"/>
      <c r="AB82" s="541"/>
      <c r="AC82" s="213"/>
      <c r="AD82" s="541"/>
      <c r="AE82" s="213"/>
      <c r="AF82" s="541" t="s">
        <v>941</v>
      </c>
      <c r="AG82" s="541"/>
      <c r="AH82" s="541"/>
      <c r="AI82" s="213"/>
      <c r="AJ82" s="404"/>
      <c r="AK82" s="189" t="s">
        <v>223</v>
      </c>
      <c r="AL82" s="174" t="s">
        <v>6736</v>
      </c>
      <c r="AM82" s="106">
        <v>1</v>
      </c>
      <c r="AN82" s="894" t="s">
        <v>945</v>
      </c>
      <c r="AO82" s="189" t="s">
        <v>946</v>
      </c>
      <c r="AP82" s="189">
        <v>0</v>
      </c>
      <c r="AQ82" s="189" t="s">
        <v>947</v>
      </c>
      <c r="AR82" s="189"/>
      <c r="AS82" s="69" t="s">
        <v>949</v>
      </c>
      <c r="AT82" s="69" t="s">
        <v>949</v>
      </c>
      <c r="AU82" s="69" t="s">
        <v>949</v>
      </c>
      <c r="AV82" s="69" t="s">
        <v>949</v>
      </c>
      <c r="AW82" s="69" t="s">
        <v>949</v>
      </c>
      <c r="AX82" s="69" t="s">
        <v>949</v>
      </c>
      <c r="AY82" s="69" t="s">
        <v>949</v>
      </c>
      <c r="AZ82" s="69" t="s">
        <v>949</v>
      </c>
      <c r="BA82" s="69" t="s">
        <v>949</v>
      </c>
      <c r="BB82" s="69" t="s">
        <v>949</v>
      </c>
      <c r="BC82" s="69" t="s">
        <v>949</v>
      </c>
      <c r="BD82" s="69" t="s">
        <v>949</v>
      </c>
      <c r="BE82" s="69" t="s">
        <v>949</v>
      </c>
      <c r="BF82" s="69" t="s">
        <v>949</v>
      </c>
      <c r="BG82" s="69" t="s">
        <v>949</v>
      </c>
      <c r="BH82" s="69" t="s">
        <v>949</v>
      </c>
      <c r="BI82" s="69" t="s">
        <v>949</v>
      </c>
      <c r="BJ82" s="69" t="s">
        <v>949</v>
      </c>
      <c r="BK82" s="69" t="s">
        <v>949</v>
      </c>
      <c r="BL82" s="69" t="s">
        <v>949</v>
      </c>
      <c r="BM82" s="69" t="s">
        <v>949</v>
      </c>
    </row>
    <row r="83" spans="1:65" s="390" customFormat="1">
      <c r="A83" s="398">
        <v>76</v>
      </c>
      <c r="B83" s="398" t="s">
        <v>787</v>
      </c>
      <c r="C83" s="408"/>
      <c r="D83" s="407" t="s">
        <v>1028</v>
      </c>
      <c r="E83" s="408"/>
      <c r="F83" s="407"/>
      <c r="G83" s="408"/>
      <c r="H83" s="407"/>
      <c r="I83" s="408"/>
      <c r="J83" s="407"/>
      <c r="K83" s="408"/>
      <c r="L83" s="407"/>
      <c r="M83" s="213" t="s">
        <v>9855</v>
      </c>
      <c r="N83" s="213" t="s">
        <v>1028</v>
      </c>
      <c r="O83" s="213" t="s">
        <v>3103</v>
      </c>
      <c r="P83" s="1247"/>
      <c r="Q83" s="213" t="s">
        <v>941</v>
      </c>
      <c r="R83" s="541" t="s">
        <v>941</v>
      </c>
      <c r="S83" s="213" t="s">
        <v>941</v>
      </c>
      <c r="T83" s="213" t="s">
        <v>941</v>
      </c>
      <c r="U83" s="213" t="s">
        <v>941</v>
      </c>
      <c r="V83" s="213" t="s">
        <v>941</v>
      </c>
      <c r="W83" s="541" t="s">
        <v>941</v>
      </c>
      <c r="X83" s="213" t="s">
        <v>941</v>
      </c>
      <c r="Y83" s="213" t="s">
        <v>941</v>
      </c>
      <c r="Z83" s="541"/>
      <c r="AA83" s="541"/>
      <c r="AB83" s="541" t="s">
        <v>941</v>
      </c>
      <c r="AC83" s="213" t="s">
        <v>941</v>
      </c>
      <c r="AD83" s="541" t="s">
        <v>941</v>
      </c>
      <c r="AE83" s="213" t="s">
        <v>941</v>
      </c>
      <c r="AF83" s="541"/>
      <c r="AG83" s="541" t="s">
        <v>941</v>
      </c>
      <c r="AH83" s="541" t="s">
        <v>941</v>
      </c>
      <c r="AI83" s="213"/>
      <c r="AJ83" s="404"/>
      <c r="AK83" s="189" t="s">
        <v>223</v>
      </c>
      <c r="AL83" s="174" t="s">
        <v>1030</v>
      </c>
      <c r="AM83" s="106">
        <v>4</v>
      </c>
      <c r="AN83" s="894" t="s">
        <v>945</v>
      </c>
      <c r="AO83" s="189" t="s">
        <v>946</v>
      </c>
      <c r="AP83" s="189">
        <v>1</v>
      </c>
      <c r="AQ83" s="189" t="s">
        <v>993</v>
      </c>
      <c r="AR83" s="189"/>
      <c r="AS83" s="69" t="s">
        <v>949</v>
      </c>
      <c r="AT83" s="69" t="s">
        <v>949</v>
      </c>
      <c r="AU83" s="69" t="s">
        <v>949</v>
      </c>
      <c r="AV83" s="69" t="s">
        <v>949</v>
      </c>
      <c r="AW83" s="69" t="s">
        <v>949</v>
      </c>
      <c r="AX83" s="69" t="s">
        <v>949</v>
      </c>
      <c r="AY83" s="69" t="s">
        <v>1023</v>
      </c>
      <c r="AZ83" s="69" t="s">
        <v>949</v>
      </c>
      <c r="BA83" s="69" t="s">
        <v>949</v>
      </c>
      <c r="BB83" s="69" t="s">
        <v>949</v>
      </c>
      <c r="BC83" s="69" t="s">
        <v>986</v>
      </c>
      <c r="BD83" s="69" t="s">
        <v>1024</v>
      </c>
      <c r="BE83" s="69" t="s">
        <v>949</v>
      </c>
      <c r="BF83" s="69">
        <v>0</v>
      </c>
      <c r="BG83" s="69">
        <v>0</v>
      </c>
      <c r="BH83" s="69">
        <v>0</v>
      </c>
      <c r="BI83" s="69">
        <v>0</v>
      </c>
      <c r="BJ83" s="69">
        <v>0</v>
      </c>
      <c r="BK83" s="69">
        <v>0</v>
      </c>
      <c r="BL83" s="69">
        <v>0</v>
      </c>
      <c r="BM83" s="69">
        <v>0</v>
      </c>
    </row>
    <row r="84" spans="1:65" s="390" customFormat="1">
      <c r="A84" s="398">
        <v>77</v>
      </c>
      <c r="B84" s="398" t="s">
        <v>787</v>
      </c>
      <c r="C84" s="408"/>
      <c r="D84" s="407" t="s">
        <v>1033</v>
      </c>
      <c r="E84" s="408"/>
      <c r="F84" s="407"/>
      <c r="G84" s="408"/>
      <c r="H84" s="407"/>
      <c r="I84" s="408"/>
      <c r="J84" s="407"/>
      <c r="K84" s="408"/>
      <c r="L84" s="407"/>
      <c r="M84" s="213" t="s">
        <v>9853</v>
      </c>
      <c r="N84" s="213" t="s">
        <v>1033</v>
      </c>
      <c r="O84" s="213" t="s">
        <v>3103</v>
      </c>
      <c r="P84" s="1247"/>
      <c r="Q84" s="213" t="s">
        <v>941</v>
      </c>
      <c r="R84" s="541" t="s">
        <v>941</v>
      </c>
      <c r="S84" s="213" t="s">
        <v>941</v>
      </c>
      <c r="T84" s="213" t="s">
        <v>941</v>
      </c>
      <c r="U84" s="213" t="s">
        <v>941</v>
      </c>
      <c r="V84" s="213" t="s">
        <v>941</v>
      </c>
      <c r="W84" s="541" t="s">
        <v>941</v>
      </c>
      <c r="X84" s="213" t="s">
        <v>941</v>
      </c>
      <c r="Y84" s="213" t="s">
        <v>941</v>
      </c>
      <c r="Z84" s="541" t="s">
        <v>941</v>
      </c>
      <c r="AA84" s="541" t="s">
        <v>941</v>
      </c>
      <c r="AB84" s="541" t="s">
        <v>941</v>
      </c>
      <c r="AC84" s="213" t="s">
        <v>941</v>
      </c>
      <c r="AD84" s="541" t="s">
        <v>941</v>
      </c>
      <c r="AE84" s="213" t="s">
        <v>941</v>
      </c>
      <c r="AF84" s="541" t="s">
        <v>941</v>
      </c>
      <c r="AG84" s="541" t="s">
        <v>941</v>
      </c>
      <c r="AH84" s="541" t="s">
        <v>941</v>
      </c>
      <c r="AI84" s="213"/>
      <c r="AJ84" s="404"/>
      <c r="AK84" s="189" t="s">
        <v>223</v>
      </c>
      <c r="AL84" s="174" t="s">
        <v>1035</v>
      </c>
      <c r="AM84" s="106">
        <v>4</v>
      </c>
      <c r="AN84" s="894" t="s">
        <v>945</v>
      </c>
      <c r="AO84" s="189" t="s">
        <v>946</v>
      </c>
      <c r="AP84" s="189">
        <v>1</v>
      </c>
      <c r="AQ84" s="189" t="s">
        <v>993</v>
      </c>
      <c r="AR84" s="189"/>
      <c r="AS84" s="69" t="s">
        <v>949</v>
      </c>
      <c r="AT84" s="69" t="s">
        <v>949</v>
      </c>
      <c r="AU84" s="69" t="s">
        <v>949</v>
      </c>
      <c r="AV84" s="69" t="s">
        <v>949</v>
      </c>
      <c r="AW84" s="69" t="s">
        <v>949</v>
      </c>
      <c r="AX84" s="69" t="s">
        <v>949</v>
      </c>
      <c r="AY84" s="69" t="s">
        <v>949</v>
      </c>
      <c r="AZ84" s="69" t="s">
        <v>949</v>
      </c>
      <c r="BA84" s="69" t="s">
        <v>949</v>
      </c>
      <c r="BB84" s="69" t="s">
        <v>949</v>
      </c>
      <c r="BC84" s="69" t="s">
        <v>1024</v>
      </c>
      <c r="BD84" s="69">
        <v>0</v>
      </c>
      <c r="BE84" s="69">
        <v>0</v>
      </c>
      <c r="BF84" s="69">
        <v>0</v>
      </c>
      <c r="BG84" s="69">
        <v>0</v>
      </c>
      <c r="BH84" s="69">
        <v>0</v>
      </c>
      <c r="BI84" s="69">
        <v>0</v>
      </c>
      <c r="BJ84" s="69">
        <v>0</v>
      </c>
      <c r="BK84" s="69">
        <v>0</v>
      </c>
      <c r="BL84" s="69">
        <v>0</v>
      </c>
      <c r="BM84" s="69">
        <v>0</v>
      </c>
    </row>
    <row r="85" spans="1:65" s="390" customFormat="1">
      <c r="A85" s="398">
        <v>78</v>
      </c>
      <c r="B85" s="398" t="s">
        <v>787</v>
      </c>
      <c r="C85" s="408"/>
      <c r="D85" s="407" t="s">
        <v>5686</v>
      </c>
      <c r="E85" s="408"/>
      <c r="F85" s="407"/>
      <c r="G85" s="408"/>
      <c r="H85" s="407"/>
      <c r="I85" s="408"/>
      <c r="J85" s="407"/>
      <c r="K85" s="408"/>
      <c r="L85" s="407"/>
      <c r="M85" s="213" t="s">
        <v>5686</v>
      </c>
      <c r="N85" s="213" t="s">
        <v>5686</v>
      </c>
      <c r="O85" s="213" t="s">
        <v>4778</v>
      </c>
      <c r="P85" s="1247" t="s">
        <v>948</v>
      </c>
      <c r="Q85" s="213" t="s">
        <v>941</v>
      </c>
      <c r="R85" s="541" t="s">
        <v>941</v>
      </c>
      <c r="S85" s="213" t="s">
        <v>941</v>
      </c>
      <c r="T85" s="213" t="s">
        <v>941</v>
      </c>
      <c r="U85" s="213" t="s">
        <v>941</v>
      </c>
      <c r="V85" s="213" t="s">
        <v>941</v>
      </c>
      <c r="W85" s="541" t="s">
        <v>941</v>
      </c>
      <c r="X85" s="213"/>
      <c r="Y85" s="213"/>
      <c r="Z85" s="541"/>
      <c r="AA85" s="541"/>
      <c r="AB85" s="541"/>
      <c r="AC85" s="213"/>
      <c r="AD85" s="541"/>
      <c r="AE85" s="213"/>
      <c r="AF85" s="541"/>
      <c r="AG85" s="541"/>
      <c r="AH85" s="541"/>
      <c r="AI85" s="213"/>
      <c r="AJ85" s="404"/>
      <c r="AK85" s="189" t="s">
        <v>223</v>
      </c>
      <c r="AL85" s="174" t="s">
        <v>5687</v>
      </c>
      <c r="AM85" s="106">
        <v>1</v>
      </c>
      <c r="AN85" s="894" t="s">
        <v>945</v>
      </c>
      <c r="AO85" s="189" t="s">
        <v>946</v>
      </c>
      <c r="AP85" s="189">
        <v>1</v>
      </c>
      <c r="AQ85" s="189" t="s">
        <v>1008</v>
      </c>
      <c r="AR85" s="189"/>
      <c r="AS85" s="69">
        <v>105018</v>
      </c>
      <c r="AT85" s="69">
        <v>2.5</v>
      </c>
      <c r="AU85" s="69">
        <v>1.04</v>
      </c>
      <c r="AV85" s="69">
        <v>120.5</v>
      </c>
      <c r="AW85" s="69" t="s">
        <v>949</v>
      </c>
      <c r="AX85" s="69" t="s">
        <v>5688</v>
      </c>
      <c r="AY85" s="69" t="s">
        <v>1148</v>
      </c>
      <c r="AZ85" s="69" t="s">
        <v>1474</v>
      </c>
      <c r="BA85" s="69" t="s">
        <v>1132</v>
      </c>
      <c r="BB85" s="69" t="s">
        <v>1475</v>
      </c>
      <c r="BC85" s="69" t="s">
        <v>1142</v>
      </c>
      <c r="BD85" s="69" t="s">
        <v>945</v>
      </c>
      <c r="BE85" s="69" t="s">
        <v>945</v>
      </c>
      <c r="BF85" s="69">
        <v>0</v>
      </c>
      <c r="BG85" s="69">
        <v>0</v>
      </c>
      <c r="BH85" s="69" t="s">
        <v>5686</v>
      </c>
      <c r="BI85" s="69" t="s">
        <v>1142</v>
      </c>
      <c r="BJ85" s="69">
        <v>0</v>
      </c>
      <c r="BK85" s="69">
        <v>0</v>
      </c>
      <c r="BL85" s="69">
        <v>0</v>
      </c>
      <c r="BM85" s="69">
        <v>0</v>
      </c>
    </row>
    <row r="86" spans="1:65" s="390" customFormat="1">
      <c r="A86" s="398">
        <v>79</v>
      </c>
      <c r="B86" s="398" t="s">
        <v>787</v>
      </c>
      <c r="C86" s="408"/>
      <c r="D86" s="407" t="s">
        <v>6167</v>
      </c>
      <c r="E86" s="408"/>
      <c r="F86" s="407"/>
      <c r="G86" s="408"/>
      <c r="H86" s="407"/>
      <c r="I86" s="408"/>
      <c r="J86" s="407"/>
      <c r="K86" s="408"/>
      <c r="L86" s="407"/>
      <c r="M86" s="213" t="s">
        <v>6167</v>
      </c>
      <c r="N86" s="213" t="s">
        <v>6167</v>
      </c>
      <c r="O86" s="213" t="s">
        <v>4778</v>
      </c>
      <c r="P86" s="1247" t="s">
        <v>948</v>
      </c>
      <c r="Q86" s="213"/>
      <c r="R86" s="541"/>
      <c r="S86" s="213"/>
      <c r="T86" s="213"/>
      <c r="U86" s="213"/>
      <c r="V86" s="213"/>
      <c r="W86" s="541"/>
      <c r="X86" s="213" t="s">
        <v>941</v>
      </c>
      <c r="Y86" s="213" t="s">
        <v>941</v>
      </c>
      <c r="Z86" s="541" t="s">
        <v>941</v>
      </c>
      <c r="AA86" s="541" t="s">
        <v>941</v>
      </c>
      <c r="AB86" s="541" t="s">
        <v>941</v>
      </c>
      <c r="AC86" s="213" t="s">
        <v>941</v>
      </c>
      <c r="AD86" s="541" t="s">
        <v>941</v>
      </c>
      <c r="AE86" s="213" t="s">
        <v>941</v>
      </c>
      <c r="AF86" s="541" t="s">
        <v>941</v>
      </c>
      <c r="AG86" s="541" t="s">
        <v>941</v>
      </c>
      <c r="AH86" s="541" t="s">
        <v>941</v>
      </c>
      <c r="AI86" s="213"/>
      <c r="AJ86" s="404"/>
      <c r="AK86" s="189" t="s">
        <v>223</v>
      </c>
      <c r="AL86" s="174" t="s">
        <v>6168</v>
      </c>
      <c r="AM86" s="106">
        <v>1</v>
      </c>
      <c r="AN86" s="894" t="s">
        <v>945</v>
      </c>
      <c r="AO86" s="189" t="s">
        <v>946</v>
      </c>
      <c r="AP86" s="189">
        <v>1</v>
      </c>
      <c r="AQ86" s="189" t="s">
        <v>1008</v>
      </c>
      <c r="AR86" s="189"/>
      <c r="AS86" s="69">
        <v>105018</v>
      </c>
      <c r="AT86" s="69">
        <v>2.5</v>
      </c>
      <c r="AU86" s="69">
        <v>1.04</v>
      </c>
      <c r="AV86" s="69">
        <v>120.5</v>
      </c>
      <c r="AW86" s="69">
        <v>120.5</v>
      </c>
      <c r="AX86" s="69" t="s">
        <v>6169</v>
      </c>
      <c r="AY86" s="69" t="s">
        <v>1148</v>
      </c>
      <c r="AZ86" s="69" t="s">
        <v>1474</v>
      </c>
      <c r="BA86" s="69" t="s">
        <v>1132</v>
      </c>
      <c r="BB86" s="69" t="s">
        <v>1475</v>
      </c>
      <c r="BC86" s="69" t="s">
        <v>1142</v>
      </c>
      <c r="BD86" s="69" t="s">
        <v>945</v>
      </c>
      <c r="BE86" s="69" t="s">
        <v>945</v>
      </c>
      <c r="BF86" s="69">
        <v>0</v>
      </c>
      <c r="BG86" s="69">
        <v>0</v>
      </c>
      <c r="BH86" s="69" t="s">
        <v>6167</v>
      </c>
      <c r="BI86" s="69" t="s">
        <v>1142</v>
      </c>
      <c r="BJ86" s="69">
        <v>0</v>
      </c>
      <c r="BK86" s="69">
        <v>0</v>
      </c>
      <c r="BL86" s="69">
        <v>0</v>
      </c>
      <c r="BM86" s="69">
        <v>0</v>
      </c>
    </row>
    <row r="87" spans="1:65" s="390" customFormat="1">
      <c r="A87" s="398">
        <v>80</v>
      </c>
      <c r="B87" s="398" t="s">
        <v>787</v>
      </c>
      <c r="C87" s="408"/>
      <c r="D87" s="407" t="s">
        <v>6739</v>
      </c>
      <c r="E87" s="408"/>
      <c r="F87" s="407"/>
      <c r="G87" s="408"/>
      <c r="H87" s="407"/>
      <c r="I87" s="408"/>
      <c r="J87" s="407"/>
      <c r="K87" s="408"/>
      <c r="L87" s="407"/>
      <c r="M87" s="213" t="s">
        <v>6739</v>
      </c>
      <c r="N87" s="213" t="s">
        <v>6739</v>
      </c>
      <c r="O87" s="213" t="s">
        <v>9876</v>
      </c>
      <c r="P87" s="1247" t="s">
        <v>5144</v>
      </c>
      <c r="Q87" s="213"/>
      <c r="R87" s="541"/>
      <c r="S87" s="213"/>
      <c r="T87" s="213"/>
      <c r="U87" s="213"/>
      <c r="V87" s="213"/>
      <c r="W87" s="541"/>
      <c r="X87" s="213" t="s">
        <v>941</v>
      </c>
      <c r="Y87" s="213" t="s">
        <v>941</v>
      </c>
      <c r="Z87" s="541" t="s">
        <v>941</v>
      </c>
      <c r="AA87" s="541" t="s">
        <v>941</v>
      </c>
      <c r="AB87" s="541" t="s">
        <v>941</v>
      </c>
      <c r="AC87" s="213" t="s">
        <v>941</v>
      </c>
      <c r="AD87" s="541" t="s">
        <v>941</v>
      </c>
      <c r="AE87" s="213" t="s">
        <v>941</v>
      </c>
      <c r="AF87" s="541"/>
      <c r="AG87" s="541"/>
      <c r="AH87" s="541"/>
      <c r="AI87" s="213"/>
      <c r="AJ87" s="404" t="s">
        <v>9878</v>
      </c>
      <c r="AK87" s="189" t="s">
        <v>223</v>
      </c>
      <c r="AL87" s="174" t="s">
        <v>6740</v>
      </c>
      <c r="AM87" s="106">
        <v>1</v>
      </c>
      <c r="AN87" s="894" t="s">
        <v>945</v>
      </c>
      <c r="AO87" s="189" t="s">
        <v>946</v>
      </c>
      <c r="AP87" s="189">
        <v>1</v>
      </c>
      <c r="AQ87" s="189" t="s">
        <v>1126</v>
      </c>
      <c r="AR87" s="189"/>
      <c r="AS87" s="69" t="s">
        <v>949</v>
      </c>
      <c r="AT87" s="69" t="s">
        <v>949</v>
      </c>
      <c r="AU87" s="69" t="s">
        <v>949</v>
      </c>
      <c r="AV87" s="69" t="s">
        <v>949</v>
      </c>
      <c r="AW87" s="69" t="s">
        <v>949</v>
      </c>
      <c r="AX87" s="69" t="s">
        <v>949</v>
      </c>
      <c r="AY87" s="69" t="s">
        <v>949</v>
      </c>
      <c r="AZ87" s="69" t="s">
        <v>949</v>
      </c>
      <c r="BA87" s="69" t="s">
        <v>949</v>
      </c>
      <c r="BB87" s="69" t="s">
        <v>949</v>
      </c>
      <c r="BC87" s="69" t="s">
        <v>1142</v>
      </c>
      <c r="BD87" s="69" t="s">
        <v>949</v>
      </c>
      <c r="BE87" s="69" t="s">
        <v>949</v>
      </c>
      <c r="BF87" s="69">
        <v>0</v>
      </c>
      <c r="BG87" s="69">
        <v>0</v>
      </c>
      <c r="BH87" s="69">
        <v>0</v>
      </c>
      <c r="BI87" s="69">
        <v>0</v>
      </c>
      <c r="BJ87" s="69">
        <v>0</v>
      </c>
      <c r="BK87" s="69">
        <v>0</v>
      </c>
      <c r="BL87" s="69">
        <v>0</v>
      </c>
      <c r="BM87" s="69">
        <v>0</v>
      </c>
    </row>
    <row r="88" spans="1:65" s="390" customFormat="1">
      <c r="A88" s="398">
        <v>81</v>
      </c>
      <c r="B88" s="398" t="s">
        <v>787</v>
      </c>
      <c r="C88" s="408"/>
      <c r="D88" s="407" t="s">
        <v>6741</v>
      </c>
      <c r="E88" s="408"/>
      <c r="F88" s="407"/>
      <c r="G88" s="408"/>
      <c r="H88" s="407"/>
      <c r="I88" s="408"/>
      <c r="J88" s="407"/>
      <c r="K88" s="408"/>
      <c r="L88" s="407"/>
      <c r="M88" s="213" t="s">
        <v>6741</v>
      </c>
      <c r="N88" s="213" t="s">
        <v>6741</v>
      </c>
      <c r="O88" s="213" t="s">
        <v>9876</v>
      </c>
      <c r="P88" s="1247" t="s">
        <v>5144</v>
      </c>
      <c r="Q88" s="213" t="s">
        <v>941</v>
      </c>
      <c r="R88" s="541" t="s">
        <v>941</v>
      </c>
      <c r="S88" s="213" t="s">
        <v>941</v>
      </c>
      <c r="T88" s="213" t="s">
        <v>941</v>
      </c>
      <c r="U88" s="213"/>
      <c r="V88" s="213"/>
      <c r="W88" s="541" t="s">
        <v>941</v>
      </c>
      <c r="X88" s="213"/>
      <c r="Y88" s="213"/>
      <c r="Z88" s="541"/>
      <c r="AA88" s="541"/>
      <c r="AB88" s="541"/>
      <c r="AC88" s="213"/>
      <c r="AD88" s="541"/>
      <c r="AE88" s="213"/>
      <c r="AF88" s="541"/>
      <c r="AG88" s="541"/>
      <c r="AH88" s="541"/>
      <c r="AI88" s="213"/>
      <c r="AJ88" s="404"/>
      <c r="AK88" s="189" t="s">
        <v>223</v>
      </c>
      <c r="AL88" s="174" t="s">
        <v>6742</v>
      </c>
      <c r="AM88" s="106">
        <v>1</v>
      </c>
      <c r="AN88" s="894" t="s">
        <v>945</v>
      </c>
      <c r="AO88" s="189" t="s">
        <v>946</v>
      </c>
      <c r="AP88" s="189">
        <v>1</v>
      </c>
      <c r="AQ88" s="189" t="s">
        <v>1126</v>
      </c>
      <c r="AR88" s="189"/>
      <c r="AS88" s="69" t="s">
        <v>949</v>
      </c>
      <c r="AT88" s="69" t="s">
        <v>949</v>
      </c>
      <c r="AU88" s="69" t="s">
        <v>949</v>
      </c>
      <c r="AV88" s="69" t="s">
        <v>949</v>
      </c>
      <c r="AW88" s="69" t="s">
        <v>949</v>
      </c>
      <c r="AX88" s="69" t="s">
        <v>949</v>
      </c>
      <c r="AY88" s="69" t="s">
        <v>949</v>
      </c>
      <c r="AZ88" s="69" t="s">
        <v>949</v>
      </c>
      <c r="BA88" s="69" t="s">
        <v>949</v>
      </c>
      <c r="BB88" s="69" t="s">
        <v>949</v>
      </c>
      <c r="BC88" s="69" t="s">
        <v>1142</v>
      </c>
      <c r="BD88" s="69" t="s">
        <v>949</v>
      </c>
      <c r="BE88" s="69" t="s">
        <v>949</v>
      </c>
      <c r="BF88" s="69">
        <v>0</v>
      </c>
      <c r="BG88" s="69">
        <v>0</v>
      </c>
      <c r="BH88" s="69">
        <v>0</v>
      </c>
      <c r="BI88" s="69">
        <v>0</v>
      </c>
      <c r="BJ88" s="69">
        <v>0</v>
      </c>
      <c r="BK88" s="69">
        <v>0</v>
      </c>
      <c r="BL88" s="69">
        <v>0</v>
      </c>
      <c r="BM88" s="69">
        <v>0</v>
      </c>
    </row>
    <row r="89" spans="1:65" s="390" customFormat="1">
      <c r="A89" s="398">
        <v>82</v>
      </c>
      <c r="B89" s="398" t="s">
        <v>787</v>
      </c>
      <c r="C89" s="408"/>
      <c r="D89" s="407" t="s">
        <v>6743</v>
      </c>
      <c r="E89" s="408"/>
      <c r="F89" s="407"/>
      <c r="G89" s="408"/>
      <c r="H89" s="407"/>
      <c r="I89" s="408"/>
      <c r="J89" s="407"/>
      <c r="K89" s="408"/>
      <c r="L89" s="407"/>
      <c r="M89" s="213" t="s">
        <v>6743</v>
      </c>
      <c r="N89" s="213" t="s">
        <v>6743</v>
      </c>
      <c r="O89" s="213" t="s">
        <v>9876</v>
      </c>
      <c r="P89" s="1247" t="s">
        <v>5144</v>
      </c>
      <c r="Q89" s="213"/>
      <c r="R89" s="541"/>
      <c r="S89" s="213"/>
      <c r="T89" s="213"/>
      <c r="U89" s="213"/>
      <c r="V89" s="213"/>
      <c r="W89" s="541"/>
      <c r="X89" s="213"/>
      <c r="Y89" s="213"/>
      <c r="Z89" s="541"/>
      <c r="AA89" s="541"/>
      <c r="AB89" s="541"/>
      <c r="AC89" s="213"/>
      <c r="AD89" s="541"/>
      <c r="AE89" s="213"/>
      <c r="AF89" s="541" t="s">
        <v>941</v>
      </c>
      <c r="AG89" s="541" t="s">
        <v>941</v>
      </c>
      <c r="AH89" s="541" t="s">
        <v>941</v>
      </c>
      <c r="AI89" s="213"/>
      <c r="AJ89" s="404"/>
      <c r="AK89" s="189" t="s">
        <v>223</v>
      </c>
      <c r="AL89" s="174" t="s">
        <v>6744</v>
      </c>
      <c r="AM89" s="106">
        <v>1</v>
      </c>
      <c r="AN89" s="894" t="s">
        <v>945</v>
      </c>
      <c r="AO89" s="189" t="s">
        <v>946</v>
      </c>
      <c r="AP89" s="189">
        <v>1</v>
      </c>
      <c r="AQ89" s="189" t="s">
        <v>1126</v>
      </c>
      <c r="AR89" s="189"/>
      <c r="AS89" s="69" t="s">
        <v>949</v>
      </c>
      <c r="AT89" s="69" t="s">
        <v>949</v>
      </c>
      <c r="AU89" s="69" t="s">
        <v>949</v>
      </c>
      <c r="AV89" s="69" t="s">
        <v>949</v>
      </c>
      <c r="AW89" s="69" t="s">
        <v>949</v>
      </c>
      <c r="AX89" s="69" t="s">
        <v>949</v>
      </c>
      <c r="AY89" s="69" t="s">
        <v>949</v>
      </c>
      <c r="AZ89" s="69" t="s">
        <v>949</v>
      </c>
      <c r="BA89" s="69" t="s">
        <v>949</v>
      </c>
      <c r="BB89" s="69" t="s">
        <v>949</v>
      </c>
      <c r="BC89" s="69" t="s">
        <v>1142</v>
      </c>
      <c r="BD89" s="69" t="s">
        <v>949</v>
      </c>
      <c r="BE89" s="69" t="s">
        <v>949</v>
      </c>
      <c r="BF89" s="69">
        <v>0</v>
      </c>
      <c r="BG89" s="69">
        <v>0</v>
      </c>
      <c r="BH89" s="69">
        <v>0</v>
      </c>
      <c r="BI89" s="69">
        <v>0</v>
      </c>
      <c r="BJ89" s="69">
        <v>0</v>
      </c>
      <c r="BK89" s="69">
        <v>0</v>
      </c>
      <c r="BL89" s="69">
        <v>0</v>
      </c>
      <c r="BM89" s="69">
        <v>0</v>
      </c>
    </row>
    <row r="90" spans="1:65" s="390" customFormat="1">
      <c r="A90" s="398">
        <v>83</v>
      </c>
      <c r="B90" s="398" t="s">
        <v>787</v>
      </c>
      <c r="C90" s="408"/>
      <c r="D90" s="407" t="s">
        <v>6745</v>
      </c>
      <c r="E90" s="408"/>
      <c r="F90" s="407"/>
      <c r="G90" s="408"/>
      <c r="H90" s="407"/>
      <c r="I90" s="408"/>
      <c r="J90" s="407"/>
      <c r="K90" s="408"/>
      <c r="L90" s="407"/>
      <c r="M90" s="213" t="s">
        <v>6745</v>
      </c>
      <c r="N90" s="213" t="s">
        <v>6745</v>
      </c>
      <c r="O90" s="213" t="s">
        <v>9876</v>
      </c>
      <c r="P90" s="1247" t="s">
        <v>5144</v>
      </c>
      <c r="Q90" s="213"/>
      <c r="R90" s="541"/>
      <c r="S90" s="213"/>
      <c r="T90" s="213"/>
      <c r="U90" s="213" t="s">
        <v>941</v>
      </c>
      <c r="V90" s="213" t="s">
        <v>941</v>
      </c>
      <c r="W90" s="541"/>
      <c r="X90" s="213"/>
      <c r="Y90" s="213"/>
      <c r="Z90" s="541"/>
      <c r="AA90" s="541"/>
      <c r="AB90" s="541"/>
      <c r="AC90" s="213"/>
      <c r="AD90" s="541"/>
      <c r="AE90" s="213"/>
      <c r="AF90" s="541"/>
      <c r="AG90" s="541"/>
      <c r="AH90" s="541"/>
      <c r="AI90" s="213"/>
      <c r="AJ90" s="404"/>
      <c r="AK90" s="189" t="s">
        <v>223</v>
      </c>
      <c r="AL90" s="174" t="s">
        <v>6746</v>
      </c>
      <c r="AM90" s="106">
        <v>1</v>
      </c>
      <c r="AN90" s="894" t="s">
        <v>945</v>
      </c>
      <c r="AO90" s="189" t="s">
        <v>946</v>
      </c>
      <c r="AP90" s="189">
        <v>1</v>
      </c>
      <c r="AQ90" s="189" t="s">
        <v>1126</v>
      </c>
      <c r="AR90" s="189"/>
      <c r="AS90" s="69" t="s">
        <v>949</v>
      </c>
      <c r="AT90" s="69" t="s">
        <v>949</v>
      </c>
      <c r="AU90" s="69" t="s">
        <v>949</v>
      </c>
      <c r="AV90" s="69" t="s">
        <v>949</v>
      </c>
      <c r="AW90" s="69" t="s">
        <v>949</v>
      </c>
      <c r="AX90" s="69" t="s">
        <v>949</v>
      </c>
      <c r="AY90" s="69" t="s">
        <v>949</v>
      </c>
      <c r="AZ90" s="69" t="s">
        <v>949</v>
      </c>
      <c r="BA90" s="69" t="s">
        <v>949</v>
      </c>
      <c r="BB90" s="69" t="s">
        <v>949</v>
      </c>
      <c r="BC90" s="69" t="s">
        <v>1142</v>
      </c>
      <c r="BD90" s="69" t="s">
        <v>949</v>
      </c>
      <c r="BE90" s="69" t="s">
        <v>949</v>
      </c>
      <c r="BF90" s="69">
        <v>0</v>
      </c>
      <c r="BG90" s="69">
        <v>0</v>
      </c>
      <c r="BH90" s="69">
        <v>0</v>
      </c>
      <c r="BI90" s="69">
        <v>0</v>
      </c>
      <c r="BJ90" s="69">
        <v>0</v>
      </c>
      <c r="BK90" s="69">
        <v>0</v>
      </c>
      <c r="BL90" s="69">
        <v>0</v>
      </c>
      <c r="BM90" s="69">
        <v>0</v>
      </c>
    </row>
    <row r="91" spans="1:65" s="390" customFormat="1">
      <c r="A91" s="398">
        <v>84</v>
      </c>
      <c r="B91" s="398" t="s">
        <v>787</v>
      </c>
      <c r="C91" s="408"/>
      <c r="D91" s="407"/>
      <c r="E91" s="408" t="s">
        <v>1443</v>
      </c>
      <c r="F91" s="407"/>
      <c r="G91" s="408"/>
      <c r="H91" s="407"/>
      <c r="I91" s="408"/>
      <c r="J91" s="407"/>
      <c r="K91" s="408"/>
      <c r="L91" s="407"/>
      <c r="M91" s="213" t="s">
        <v>1443</v>
      </c>
      <c r="N91" s="213" t="s">
        <v>1443</v>
      </c>
      <c r="O91" s="213" t="s">
        <v>4778</v>
      </c>
      <c r="P91" s="1247" t="s">
        <v>5144</v>
      </c>
      <c r="Q91" s="213" t="s">
        <v>941</v>
      </c>
      <c r="R91" s="541" t="s">
        <v>941</v>
      </c>
      <c r="S91" s="213" t="s">
        <v>941</v>
      </c>
      <c r="T91" s="213" t="s">
        <v>941</v>
      </c>
      <c r="U91" s="213" t="s">
        <v>941</v>
      </c>
      <c r="V91" s="213" t="s">
        <v>941</v>
      </c>
      <c r="W91" s="541" t="s">
        <v>941</v>
      </c>
      <c r="X91" s="213" t="s">
        <v>941</v>
      </c>
      <c r="Y91" s="213" t="s">
        <v>941</v>
      </c>
      <c r="Z91" s="541" t="s">
        <v>941</v>
      </c>
      <c r="AA91" s="541" t="s">
        <v>941</v>
      </c>
      <c r="AB91" s="541" t="s">
        <v>941</v>
      </c>
      <c r="AC91" s="213" t="s">
        <v>941</v>
      </c>
      <c r="AD91" s="541" t="s">
        <v>941</v>
      </c>
      <c r="AE91" s="213" t="s">
        <v>941</v>
      </c>
      <c r="AF91" s="541" t="s">
        <v>941</v>
      </c>
      <c r="AG91" s="541" t="s">
        <v>941</v>
      </c>
      <c r="AH91" s="541" t="s">
        <v>941</v>
      </c>
      <c r="AI91" s="213"/>
      <c r="AJ91" s="404"/>
      <c r="AK91" s="189" t="s">
        <v>223</v>
      </c>
      <c r="AL91" s="174" t="s">
        <v>5143</v>
      </c>
      <c r="AM91" s="106">
        <v>2</v>
      </c>
      <c r="AN91" s="894" t="s">
        <v>945</v>
      </c>
      <c r="AO91" s="189" t="s">
        <v>946</v>
      </c>
      <c r="AP91" s="189">
        <v>0</v>
      </c>
      <c r="AQ91" s="189" t="s">
        <v>979</v>
      </c>
      <c r="AR91" s="189"/>
      <c r="AS91" s="69" t="s">
        <v>949</v>
      </c>
      <c r="AT91" s="69" t="s">
        <v>949</v>
      </c>
      <c r="AU91" s="69" t="s">
        <v>949</v>
      </c>
      <c r="AV91" s="69" t="s">
        <v>949</v>
      </c>
      <c r="AW91" s="69" t="s">
        <v>949</v>
      </c>
      <c r="AX91" s="69" t="s">
        <v>995</v>
      </c>
      <c r="AY91" s="69" t="s">
        <v>949</v>
      </c>
      <c r="AZ91" s="69" t="s">
        <v>949</v>
      </c>
      <c r="BA91" s="69" t="s">
        <v>949</v>
      </c>
      <c r="BB91" s="69" t="s">
        <v>949</v>
      </c>
      <c r="BC91" s="69" t="s">
        <v>1166</v>
      </c>
      <c r="BD91" s="69" t="s">
        <v>945</v>
      </c>
      <c r="BE91" s="69" t="s">
        <v>945</v>
      </c>
      <c r="BF91" s="69">
        <v>0</v>
      </c>
      <c r="BG91" s="69">
        <v>0</v>
      </c>
      <c r="BH91" s="69">
        <v>0</v>
      </c>
      <c r="BI91" s="69">
        <v>0</v>
      </c>
      <c r="BJ91" s="69">
        <v>0</v>
      </c>
      <c r="BK91" s="69">
        <v>0</v>
      </c>
      <c r="BL91" s="69">
        <v>0</v>
      </c>
      <c r="BM91" s="69">
        <v>0</v>
      </c>
    </row>
    <row r="92" spans="1:65" s="390" customFormat="1">
      <c r="A92" s="398">
        <v>85</v>
      </c>
      <c r="B92" s="398" t="s">
        <v>787</v>
      </c>
      <c r="C92" s="408"/>
      <c r="D92" s="407"/>
      <c r="E92" s="408" t="s">
        <v>7553</v>
      </c>
      <c r="F92" s="407"/>
      <c r="G92" s="408"/>
      <c r="H92" s="407"/>
      <c r="I92" s="408"/>
      <c r="J92" s="407"/>
      <c r="K92" s="408"/>
      <c r="L92" s="407"/>
      <c r="M92" s="213" t="s">
        <v>7552</v>
      </c>
      <c r="N92" s="213" t="s">
        <v>9879</v>
      </c>
      <c r="O92" s="213" t="s">
        <v>4773</v>
      </c>
      <c r="P92" s="1247" t="s">
        <v>5144</v>
      </c>
      <c r="Q92" s="213" t="s">
        <v>941</v>
      </c>
      <c r="R92" s="541" t="s">
        <v>941</v>
      </c>
      <c r="S92" s="213" t="s">
        <v>941</v>
      </c>
      <c r="T92" s="213" t="s">
        <v>941</v>
      </c>
      <c r="U92" s="213" t="s">
        <v>941</v>
      </c>
      <c r="V92" s="213" t="s">
        <v>941</v>
      </c>
      <c r="W92" s="541" t="s">
        <v>941</v>
      </c>
      <c r="X92" s="213" t="s">
        <v>941</v>
      </c>
      <c r="Y92" s="213" t="s">
        <v>941</v>
      </c>
      <c r="Z92" s="541" t="s">
        <v>941</v>
      </c>
      <c r="AA92" s="541" t="s">
        <v>941</v>
      </c>
      <c r="AB92" s="541" t="s">
        <v>941</v>
      </c>
      <c r="AC92" s="213" t="s">
        <v>941</v>
      </c>
      <c r="AD92" s="541" t="s">
        <v>941</v>
      </c>
      <c r="AE92" s="213" t="s">
        <v>941</v>
      </c>
      <c r="AF92" s="541" t="s">
        <v>941</v>
      </c>
      <c r="AG92" s="541" t="s">
        <v>941</v>
      </c>
      <c r="AH92" s="541" t="s">
        <v>941</v>
      </c>
      <c r="AI92" s="213"/>
      <c r="AJ92" s="404"/>
      <c r="AK92" s="189" t="s">
        <v>9880</v>
      </c>
      <c r="AL92" s="174" t="s">
        <v>5169</v>
      </c>
      <c r="AM92" s="106">
        <v>1</v>
      </c>
      <c r="AN92" s="894" t="s">
        <v>945</v>
      </c>
      <c r="AO92" s="189" t="s">
        <v>946</v>
      </c>
      <c r="AP92" s="189">
        <v>0</v>
      </c>
      <c r="AQ92" s="189" t="s">
        <v>1008</v>
      </c>
      <c r="AR92" s="189"/>
      <c r="AS92" s="69">
        <v>666016</v>
      </c>
      <c r="AT92" s="69">
        <v>2</v>
      </c>
      <c r="AU92" s="69">
        <v>1.4</v>
      </c>
      <c r="AV92" s="69">
        <v>932.42239999999993</v>
      </c>
      <c r="AW92" s="69" t="s">
        <v>5658</v>
      </c>
      <c r="AX92" s="69" t="s">
        <v>995</v>
      </c>
      <c r="AY92" s="69" t="s">
        <v>1010</v>
      </c>
      <c r="AZ92" s="69" t="s">
        <v>5170</v>
      </c>
      <c r="BA92" s="69" t="s">
        <v>1012</v>
      </c>
      <c r="BB92" s="69" t="s">
        <v>2226</v>
      </c>
      <c r="BC92" s="69" t="s">
        <v>1142</v>
      </c>
      <c r="BD92" s="69" t="s">
        <v>945</v>
      </c>
      <c r="BE92" s="69">
        <v>0</v>
      </c>
      <c r="BF92" s="69" t="s">
        <v>473</v>
      </c>
      <c r="BG92" s="69">
        <v>0</v>
      </c>
      <c r="BH92" s="69">
        <v>1</v>
      </c>
      <c r="BI92" s="69">
        <v>1</v>
      </c>
      <c r="BJ92" s="69">
        <v>0</v>
      </c>
      <c r="BK92" s="69">
        <v>0</v>
      </c>
      <c r="BL92" s="69">
        <v>0</v>
      </c>
      <c r="BM92" s="69">
        <v>0</v>
      </c>
    </row>
    <row r="93" spans="1:65" s="390" customFormat="1">
      <c r="A93" s="398">
        <v>86</v>
      </c>
      <c r="B93" s="398" t="s">
        <v>787</v>
      </c>
      <c r="C93" s="408"/>
      <c r="D93" s="407"/>
      <c r="E93" s="408" t="s">
        <v>7629</v>
      </c>
      <c r="F93" s="407"/>
      <c r="G93" s="408"/>
      <c r="H93" s="407"/>
      <c r="I93" s="408"/>
      <c r="J93" s="407"/>
      <c r="K93" s="408"/>
      <c r="L93" s="407"/>
      <c r="M93" s="213" t="s">
        <v>7629</v>
      </c>
      <c r="N93" s="213" t="s">
        <v>7629</v>
      </c>
      <c r="O93" s="213" t="s">
        <v>9876</v>
      </c>
      <c r="P93" s="1247" t="s">
        <v>5144</v>
      </c>
      <c r="Q93" s="213" t="s">
        <v>941</v>
      </c>
      <c r="R93" s="541" t="s">
        <v>941</v>
      </c>
      <c r="S93" s="213" t="s">
        <v>941</v>
      </c>
      <c r="T93" s="213" t="s">
        <v>941</v>
      </c>
      <c r="U93" s="213"/>
      <c r="V93" s="213"/>
      <c r="W93" s="541" t="s">
        <v>941</v>
      </c>
      <c r="X93" s="213"/>
      <c r="Y93" s="213"/>
      <c r="Z93" s="541"/>
      <c r="AA93" s="541"/>
      <c r="AB93" s="541"/>
      <c r="AC93" s="213"/>
      <c r="AD93" s="541"/>
      <c r="AE93" s="213"/>
      <c r="AF93" s="541"/>
      <c r="AG93" s="541"/>
      <c r="AH93" s="541"/>
      <c r="AI93" s="213"/>
      <c r="AJ93" s="404" t="s">
        <v>9881</v>
      </c>
      <c r="AK93" s="189" t="s">
        <v>223</v>
      </c>
      <c r="AL93" s="174" t="s">
        <v>7630</v>
      </c>
      <c r="AM93" s="106">
        <v>1</v>
      </c>
      <c r="AN93" s="894" t="s">
        <v>945</v>
      </c>
      <c r="AO93" s="189" t="s">
        <v>946</v>
      </c>
      <c r="AP93" s="189">
        <v>0</v>
      </c>
      <c r="AQ93" s="189" t="s">
        <v>1008</v>
      </c>
      <c r="AR93" s="189"/>
      <c r="AS93" s="69">
        <v>540399</v>
      </c>
      <c r="AT93" s="69">
        <v>2.5</v>
      </c>
      <c r="AU93" s="69">
        <v>1.04</v>
      </c>
      <c r="AV93" s="69">
        <v>641.67999999999995</v>
      </c>
      <c r="AW93" s="69" t="s">
        <v>7628</v>
      </c>
      <c r="AX93" s="69" t="s">
        <v>5207</v>
      </c>
      <c r="AY93" s="69" t="s">
        <v>1148</v>
      </c>
      <c r="AZ93" s="69" t="s">
        <v>1149</v>
      </c>
      <c r="BA93" s="69" t="s">
        <v>1132</v>
      </c>
      <c r="BB93" s="69" t="s">
        <v>1150</v>
      </c>
      <c r="BC93" s="69" t="s">
        <v>1142</v>
      </c>
      <c r="BD93" s="69" t="s">
        <v>945</v>
      </c>
      <c r="BE93" s="69" t="s">
        <v>945</v>
      </c>
      <c r="BF93" s="69">
        <v>0</v>
      </c>
      <c r="BG93" s="69">
        <v>0</v>
      </c>
      <c r="BH93" s="69">
        <v>0</v>
      </c>
      <c r="BI93" s="69">
        <v>0</v>
      </c>
      <c r="BJ93" s="69">
        <v>0</v>
      </c>
      <c r="BK93" s="69">
        <v>0</v>
      </c>
      <c r="BL93" s="69">
        <v>0</v>
      </c>
      <c r="BM93" s="69">
        <v>0</v>
      </c>
    </row>
    <row r="94" spans="1:65" s="390" customFormat="1">
      <c r="A94" s="398">
        <v>87</v>
      </c>
      <c r="B94" s="398" t="s">
        <v>787</v>
      </c>
      <c r="C94" s="408"/>
      <c r="D94" s="407"/>
      <c r="E94" s="408" t="s">
        <v>7626</v>
      </c>
      <c r="F94" s="407"/>
      <c r="G94" s="408"/>
      <c r="H94" s="407"/>
      <c r="I94" s="408"/>
      <c r="J94" s="407"/>
      <c r="K94" s="408"/>
      <c r="L94" s="407"/>
      <c r="M94" s="213" t="s">
        <v>7626</v>
      </c>
      <c r="N94" s="213" t="s">
        <v>7626</v>
      </c>
      <c r="O94" s="213" t="s">
        <v>9876</v>
      </c>
      <c r="P94" s="1247" t="s">
        <v>5144</v>
      </c>
      <c r="Q94" s="213"/>
      <c r="R94" s="541"/>
      <c r="S94" s="213"/>
      <c r="T94" s="213"/>
      <c r="U94" s="213"/>
      <c r="V94" s="213"/>
      <c r="W94" s="541"/>
      <c r="X94" s="213" t="s">
        <v>941</v>
      </c>
      <c r="Y94" s="213" t="s">
        <v>941</v>
      </c>
      <c r="Z94" s="541" t="s">
        <v>941</v>
      </c>
      <c r="AA94" s="541" t="s">
        <v>941</v>
      </c>
      <c r="AB94" s="541" t="s">
        <v>941</v>
      </c>
      <c r="AC94" s="213" t="s">
        <v>941</v>
      </c>
      <c r="AD94" s="541" t="s">
        <v>941</v>
      </c>
      <c r="AE94" s="213" t="s">
        <v>941</v>
      </c>
      <c r="AF94" s="541"/>
      <c r="AG94" s="541"/>
      <c r="AH94" s="541"/>
      <c r="AI94" s="213"/>
      <c r="AJ94" s="404"/>
      <c r="AK94" s="189" t="s">
        <v>223</v>
      </c>
      <c r="AL94" s="174" t="s">
        <v>7627</v>
      </c>
      <c r="AM94" s="106">
        <v>1</v>
      </c>
      <c r="AN94" s="894" t="s">
        <v>945</v>
      </c>
      <c r="AO94" s="189" t="s">
        <v>946</v>
      </c>
      <c r="AP94" s="189">
        <v>0</v>
      </c>
      <c r="AQ94" s="189" t="s">
        <v>1008</v>
      </c>
      <c r="AR94" s="189"/>
      <c r="AS94" s="69">
        <v>597663</v>
      </c>
      <c r="AT94" s="69">
        <v>2.5</v>
      </c>
      <c r="AU94" s="69">
        <v>1.04</v>
      </c>
      <c r="AV94" s="69">
        <v>641.67999999999995</v>
      </c>
      <c r="AW94" s="69" t="s">
        <v>7628</v>
      </c>
      <c r="AX94" s="69" t="s">
        <v>6174</v>
      </c>
      <c r="AY94" s="69" t="s">
        <v>1148</v>
      </c>
      <c r="AZ94" s="69" t="s">
        <v>1456</v>
      </c>
      <c r="BA94" s="69" t="s">
        <v>1132</v>
      </c>
      <c r="BB94" s="69" t="s">
        <v>1457</v>
      </c>
      <c r="BC94" s="69" t="s">
        <v>1142</v>
      </c>
      <c r="BD94" s="69" t="s">
        <v>945</v>
      </c>
      <c r="BE94" s="69" t="s">
        <v>945</v>
      </c>
      <c r="BF94" s="69">
        <v>0</v>
      </c>
      <c r="BG94" s="69">
        <v>0</v>
      </c>
      <c r="BH94" s="69">
        <v>0</v>
      </c>
      <c r="BI94" s="69">
        <v>0</v>
      </c>
      <c r="BJ94" s="69">
        <v>0</v>
      </c>
      <c r="BK94" s="69">
        <v>0</v>
      </c>
      <c r="BL94" s="69">
        <v>0</v>
      </c>
      <c r="BM94" s="69">
        <v>0</v>
      </c>
    </row>
    <row r="95" spans="1:65" s="390" customFormat="1">
      <c r="A95" s="398">
        <v>88</v>
      </c>
      <c r="B95" s="398" t="s">
        <v>787</v>
      </c>
      <c r="C95" s="408"/>
      <c r="D95" s="407"/>
      <c r="E95" s="408" t="s">
        <v>7633</v>
      </c>
      <c r="F95" s="407"/>
      <c r="G95" s="408"/>
      <c r="H95" s="407"/>
      <c r="I95" s="408"/>
      <c r="J95" s="407"/>
      <c r="K95" s="408"/>
      <c r="L95" s="407"/>
      <c r="M95" s="213" t="s">
        <v>7633</v>
      </c>
      <c r="N95" s="213" t="s">
        <v>7633</v>
      </c>
      <c r="O95" s="213" t="s">
        <v>9876</v>
      </c>
      <c r="P95" s="1247" t="s">
        <v>5144</v>
      </c>
      <c r="Q95" s="213"/>
      <c r="R95" s="541"/>
      <c r="S95" s="213"/>
      <c r="T95" s="213"/>
      <c r="U95" s="213" t="s">
        <v>941</v>
      </c>
      <c r="V95" s="213" t="s">
        <v>941</v>
      </c>
      <c r="W95" s="541"/>
      <c r="X95" s="213"/>
      <c r="Y95" s="213"/>
      <c r="Z95" s="541"/>
      <c r="AA95" s="541"/>
      <c r="AB95" s="541"/>
      <c r="AC95" s="213"/>
      <c r="AD95" s="541"/>
      <c r="AE95" s="213"/>
      <c r="AF95" s="541"/>
      <c r="AG95" s="541"/>
      <c r="AH95" s="541"/>
      <c r="AI95" s="213"/>
      <c r="AJ95" s="404"/>
      <c r="AK95" s="189" t="s">
        <v>223</v>
      </c>
      <c r="AL95" s="174" t="s">
        <v>7634</v>
      </c>
      <c r="AM95" s="106">
        <v>1</v>
      </c>
      <c r="AN95" s="894" t="s">
        <v>945</v>
      </c>
      <c r="AO95" s="189" t="s">
        <v>946</v>
      </c>
      <c r="AP95" s="189">
        <v>0</v>
      </c>
      <c r="AQ95" s="189" t="s">
        <v>1008</v>
      </c>
      <c r="AR95" s="189"/>
      <c r="AS95" s="69">
        <v>540399</v>
      </c>
      <c r="AT95" s="69">
        <v>2.5</v>
      </c>
      <c r="AU95" s="69">
        <v>1.04</v>
      </c>
      <c r="AV95" s="69">
        <v>641.67999999999995</v>
      </c>
      <c r="AW95" s="69" t="s">
        <v>7628</v>
      </c>
      <c r="AX95" s="69" t="s">
        <v>5207</v>
      </c>
      <c r="AY95" s="69" t="s">
        <v>1148</v>
      </c>
      <c r="AZ95" s="69" t="s">
        <v>1149</v>
      </c>
      <c r="BA95" s="69" t="s">
        <v>1132</v>
      </c>
      <c r="BB95" s="69" t="s">
        <v>1150</v>
      </c>
      <c r="BC95" s="69" t="s">
        <v>1142</v>
      </c>
      <c r="BD95" s="69" t="s">
        <v>945</v>
      </c>
      <c r="BE95" s="69" t="s">
        <v>945</v>
      </c>
      <c r="BF95" s="69">
        <v>0</v>
      </c>
      <c r="BG95" s="69">
        <v>0</v>
      </c>
      <c r="BH95" s="69">
        <v>0</v>
      </c>
      <c r="BI95" s="69">
        <v>0</v>
      </c>
      <c r="BJ95" s="69">
        <v>0</v>
      </c>
      <c r="BK95" s="69">
        <v>0</v>
      </c>
      <c r="BL95" s="69">
        <v>0</v>
      </c>
      <c r="BM95" s="69">
        <v>0</v>
      </c>
    </row>
    <row r="96" spans="1:65" s="390" customFormat="1">
      <c r="A96" s="398">
        <v>89</v>
      </c>
      <c r="B96" s="398" t="s">
        <v>787</v>
      </c>
      <c r="C96" s="408"/>
      <c r="D96" s="407"/>
      <c r="E96" s="408" t="s">
        <v>7631</v>
      </c>
      <c r="F96" s="407"/>
      <c r="G96" s="408"/>
      <c r="H96" s="407"/>
      <c r="I96" s="408"/>
      <c r="J96" s="407"/>
      <c r="K96" s="408"/>
      <c r="L96" s="407"/>
      <c r="M96" s="213" t="s">
        <v>7631</v>
      </c>
      <c r="N96" s="213" t="s">
        <v>7631</v>
      </c>
      <c r="O96" s="213" t="s">
        <v>9876</v>
      </c>
      <c r="P96" s="1247" t="s">
        <v>5144</v>
      </c>
      <c r="Q96" s="213"/>
      <c r="R96" s="541"/>
      <c r="S96" s="213"/>
      <c r="T96" s="213"/>
      <c r="U96" s="213"/>
      <c r="V96" s="213"/>
      <c r="W96" s="541"/>
      <c r="X96" s="213"/>
      <c r="Y96" s="213"/>
      <c r="Z96" s="541"/>
      <c r="AA96" s="541"/>
      <c r="AB96" s="541"/>
      <c r="AC96" s="213"/>
      <c r="AD96" s="541"/>
      <c r="AE96" s="213"/>
      <c r="AF96" s="541" t="s">
        <v>941</v>
      </c>
      <c r="AG96" s="541" t="s">
        <v>941</v>
      </c>
      <c r="AH96" s="541" t="s">
        <v>941</v>
      </c>
      <c r="AI96" s="213"/>
      <c r="AJ96" s="404"/>
      <c r="AK96" s="189" t="s">
        <v>223</v>
      </c>
      <c r="AL96" s="174" t="s">
        <v>7632</v>
      </c>
      <c r="AM96" s="106">
        <v>1</v>
      </c>
      <c r="AN96" s="894" t="s">
        <v>945</v>
      </c>
      <c r="AO96" s="189" t="s">
        <v>946</v>
      </c>
      <c r="AP96" s="189">
        <v>0</v>
      </c>
      <c r="AQ96" s="189" t="s">
        <v>1008</v>
      </c>
      <c r="AR96" s="189"/>
      <c r="AS96" s="69">
        <v>597663</v>
      </c>
      <c r="AT96" s="69">
        <v>2.5</v>
      </c>
      <c r="AU96" s="69">
        <v>1.04</v>
      </c>
      <c r="AV96" s="69">
        <v>641.67999999999995</v>
      </c>
      <c r="AW96" s="69" t="s">
        <v>7628</v>
      </c>
      <c r="AX96" s="69" t="s">
        <v>6174</v>
      </c>
      <c r="AY96" s="69" t="s">
        <v>1148</v>
      </c>
      <c r="AZ96" s="69" t="s">
        <v>1456</v>
      </c>
      <c r="BA96" s="69" t="s">
        <v>1132</v>
      </c>
      <c r="BB96" s="69" t="s">
        <v>1457</v>
      </c>
      <c r="BC96" s="69" t="s">
        <v>1142</v>
      </c>
      <c r="BD96" s="69" t="s">
        <v>945</v>
      </c>
      <c r="BE96" s="69" t="s">
        <v>945</v>
      </c>
      <c r="BF96" s="69">
        <v>0</v>
      </c>
      <c r="BG96" s="69">
        <v>0</v>
      </c>
      <c r="BH96" s="69">
        <v>0</v>
      </c>
      <c r="BI96" s="69">
        <v>0</v>
      </c>
      <c r="BJ96" s="69">
        <v>0</v>
      </c>
      <c r="BK96" s="69">
        <v>0</v>
      </c>
      <c r="BL96" s="69">
        <v>0</v>
      </c>
      <c r="BM96" s="69">
        <v>0</v>
      </c>
    </row>
    <row r="97" spans="1:65" s="390" customFormat="1">
      <c r="A97" s="398">
        <v>90</v>
      </c>
      <c r="B97" s="398" t="s">
        <v>787</v>
      </c>
      <c r="C97" s="408"/>
      <c r="D97" s="407"/>
      <c r="E97" s="408"/>
      <c r="F97" s="407" t="s">
        <v>7596</v>
      </c>
      <c r="G97" s="408"/>
      <c r="H97" s="407"/>
      <c r="I97" s="408"/>
      <c r="J97" s="407"/>
      <c r="K97" s="408"/>
      <c r="L97" s="407"/>
      <c r="M97" s="213" t="s">
        <v>7595</v>
      </c>
      <c r="N97" s="213" t="s">
        <v>7596</v>
      </c>
      <c r="O97" s="213" t="s">
        <v>4773</v>
      </c>
      <c r="P97" s="1247" t="s">
        <v>989</v>
      </c>
      <c r="Q97" s="213" t="s">
        <v>941</v>
      </c>
      <c r="R97" s="541" t="s">
        <v>941</v>
      </c>
      <c r="S97" s="213" t="s">
        <v>941</v>
      </c>
      <c r="T97" s="213" t="s">
        <v>941</v>
      </c>
      <c r="U97" s="213"/>
      <c r="V97" s="213"/>
      <c r="W97" s="541" t="s">
        <v>941</v>
      </c>
      <c r="X97" s="213" t="s">
        <v>941</v>
      </c>
      <c r="Y97" s="213" t="s">
        <v>941</v>
      </c>
      <c r="Z97" s="541" t="s">
        <v>941</v>
      </c>
      <c r="AA97" s="541" t="s">
        <v>941</v>
      </c>
      <c r="AB97" s="541" t="s">
        <v>941</v>
      </c>
      <c r="AC97" s="213" t="s">
        <v>941</v>
      </c>
      <c r="AD97" s="541" t="s">
        <v>941</v>
      </c>
      <c r="AE97" s="213" t="s">
        <v>941</v>
      </c>
      <c r="AF97" s="541"/>
      <c r="AG97" s="541"/>
      <c r="AH97" s="541"/>
      <c r="AI97" s="213"/>
      <c r="AJ97" s="404" t="s">
        <v>1510</v>
      </c>
      <c r="AK97" s="189" t="s">
        <v>223</v>
      </c>
      <c r="AL97" s="174" t="s">
        <v>7597</v>
      </c>
      <c r="AM97" s="106">
        <v>1</v>
      </c>
      <c r="AN97" s="894" t="s">
        <v>945</v>
      </c>
      <c r="AO97" s="189" t="s">
        <v>946</v>
      </c>
      <c r="AP97" s="189">
        <v>0</v>
      </c>
      <c r="AQ97" s="189" t="s">
        <v>993</v>
      </c>
      <c r="AR97" s="189"/>
      <c r="AS97" s="69" t="s">
        <v>949</v>
      </c>
      <c r="AT97" s="69" t="s">
        <v>949</v>
      </c>
      <c r="AU97" s="69" t="s">
        <v>949</v>
      </c>
      <c r="AV97" s="69" t="s">
        <v>949</v>
      </c>
      <c r="AW97" s="69" t="s">
        <v>949</v>
      </c>
      <c r="AX97" s="69" t="s">
        <v>949</v>
      </c>
      <c r="AY97" s="69" t="s">
        <v>949</v>
      </c>
      <c r="AZ97" s="69" t="s">
        <v>949</v>
      </c>
      <c r="BA97" s="69" t="s">
        <v>949</v>
      </c>
      <c r="BB97" s="69" t="s">
        <v>949</v>
      </c>
      <c r="BC97" s="69" t="s">
        <v>949</v>
      </c>
      <c r="BD97" s="69" t="s">
        <v>949</v>
      </c>
      <c r="BE97" s="69" t="s">
        <v>949</v>
      </c>
      <c r="BF97" s="69">
        <v>0</v>
      </c>
      <c r="BG97" s="69">
        <v>0</v>
      </c>
      <c r="BH97" s="69">
        <v>0</v>
      </c>
      <c r="BI97" s="69">
        <v>0</v>
      </c>
      <c r="BJ97" s="69">
        <v>0</v>
      </c>
      <c r="BK97" s="69">
        <v>0</v>
      </c>
      <c r="BL97" s="69">
        <v>0</v>
      </c>
      <c r="BM97" s="69">
        <v>0</v>
      </c>
    </row>
    <row r="98" spans="1:65" s="390" customFormat="1">
      <c r="A98" s="398">
        <v>91</v>
      </c>
      <c r="B98" s="398" t="s">
        <v>787</v>
      </c>
      <c r="C98" s="408"/>
      <c r="D98" s="407"/>
      <c r="E98" s="408"/>
      <c r="F98" s="407" t="s">
        <v>7598</v>
      </c>
      <c r="G98" s="408"/>
      <c r="H98" s="407"/>
      <c r="I98" s="408"/>
      <c r="J98" s="407"/>
      <c r="K98" s="408"/>
      <c r="L98" s="407"/>
      <c r="M98" s="213" t="s">
        <v>7595</v>
      </c>
      <c r="N98" s="213" t="s">
        <v>7598</v>
      </c>
      <c r="O98" s="213" t="s">
        <v>4773</v>
      </c>
      <c r="P98" s="1247" t="s">
        <v>989</v>
      </c>
      <c r="Q98" s="213" t="s">
        <v>941</v>
      </c>
      <c r="R98" s="541" t="s">
        <v>941</v>
      </c>
      <c r="S98" s="213" t="s">
        <v>941</v>
      </c>
      <c r="T98" s="213" t="s">
        <v>941</v>
      </c>
      <c r="U98" s="213"/>
      <c r="V98" s="213"/>
      <c r="W98" s="541" t="s">
        <v>941</v>
      </c>
      <c r="X98" s="213" t="s">
        <v>941</v>
      </c>
      <c r="Y98" s="213" t="s">
        <v>941</v>
      </c>
      <c r="Z98" s="541" t="s">
        <v>941</v>
      </c>
      <c r="AA98" s="541" t="s">
        <v>941</v>
      </c>
      <c r="AB98" s="541" t="s">
        <v>941</v>
      </c>
      <c r="AC98" s="213" t="s">
        <v>941</v>
      </c>
      <c r="AD98" s="541" t="s">
        <v>941</v>
      </c>
      <c r="AE98" s="213" t="s">
        <v>941</v>
      </c>
      <c r="AF98" s="541"/>
      <c r="AG98" s="541"/>
      <c r="AH98" s="541"/>
      <c r="AI98" s="213"/>
      <c r="AJ98" s="404" t="s">
        <v>1510</v>
      </c>
      <c r="AK98" s="189" t="s">
        <v>223</v>
      </c>
      <c r="AL98" s="174" t="s">
        <v>7599</v>
      </c>
      <c r="AM98" s="106">
        <v>1</v>
      </c>
      <c r="AN98" s="894" t="s">
        <v>945</v>
      </c>
      <c r="AO98" s="189" t="s">
        <v>946</v>
      </c>
      <c r="AP98" s="189">
        <v>0</v>
      </c>
      <c r="AQ98" s="189" t="s">
        <v>993</v>
      </c>
      <c r="AR98" s="189"/>
      <c r="AS98" s="69" t="s">
        <v>949</v>
      </c>
      <c r="AT98" s="69" t="s">
        <v>949</v>
      </c>
      <c r="AU98" s="69" t="s">
        <v>949</v>
      </c>
      <c r="AV98" s="69" t="s">
        <v>949</v>
      </c>
      <c r="AW98" s="69" t="s">
        <v>949</v>
      </c>
      <c r="AX98" s="69" t="s">
        <v>949</v>
      </c>
      <c r="AY98" s="69" t="s">
        <v>949</v>
      </c>
      <c r="AZ98" s="69" t="s">
        <v>949</v>
      </c>
      <c r="BA98" s="69" t="s">
        <v>949</v>
      </c>
      <c r="BB98" s="69" t="s">
        <v>949</v>
      </c>
      <c r="BC98" s="69" t="s">
        <v>949</v>
      </c>
      <c r="BD98" s="69" t="s">
        <v>949</v>
      </c>
      <c r="BE98" s="69" t="s">
        <v>949</v>
      </c>
      <c r="BF98" s="69">
        <v>0</v>
      </c>
      <c r="BG98" s="69">
        <v>0</v>
      </c>
      <c r="BH98" s="69">
        <v>0</v>
      </c>
      <c r="BI98" s="69">
        <v>0</v>
      </c>
      <c r="BJ98" s="69">
        <v>0</v>
      </c>
      <c r="BK98" s="69">
        <v>0</v>
      </c>
      <c r="BL98" s="69">
        <v>0</v>
      </c>
      <c r="BM98" s="69">
        <v>0</v>
      </c>
    </row>
    <row r="99" spans="1:65" s="390" customFormat="1">
      <c r="A99" s="398">
        <v>92</v>
      </c>
      <c r="B99" s="398" t="s">
        <v>787</v>
      </c>
      <c r="C99" s="408"/>
      <c r="D99" s="407"/>
      <c r="E99" s="408"/>
      <c r="F99" s="407" t="s">
        <v>7601</v>
      </c>
      <c r="G99" s="408"/>
      <c r="H99" s="407"/>
      <c r="I99" s="408"/>
      <c r="J99" s="407"/>
      <c r="K99" s="408"/>
      <c r="L99" s="407"/>
      <c r="M99" s="213" t="s">
        <v>7600</v>
      </c>
      <c r="N99" s="213" t="s">
        <v>7601</v>
      </c>
      <c r="O99" s="213" t="s">
        <v>4773</v>
      </c>
      <c r="P99" s="1247" t="s">
        <v>989</v>
      </c>
      <c r="Q99" s="213"/>
      <c r="R99" s="541"/>
      <c r="S99" s="213"/>
      <c r="T99" s="213"/>
      <c r="U99" s="213" t="s">
        <v>941</v>
      </c>
      <c r="V99" s="213" t="s">
        <v>941</v>
      </c>
      <c r="W99" s="541"/>
      <c r="X99" s="213"/>
      <c r="Y99" s="213"/>
      <c r="Z99" s="541"/>
      <c r="AA99" s="541"/>
      <c r="AB99" s="541"/>
      <c r="AC99" s="213"/>
      <c r="AD99" s="541"/>
      <c r="AE99" s="213"/>
      <c r="AF99" s="541" t="s">
        <v>941</v>
      </c>
      <c r="AG99" s="541" t="s">
        <v>941</v>
      </c>
      <c r="AH99" s="541" t="s">
        <v>941</v>
      </c>
      <c r="AI99" s="213"/>
      <c r="AJ99" s="404" t="s">
        <v>1510</v>
      </c>
      <c r="AK99" s="189" t="s">
        <v>223</v>
      </c>
      <c r="AL99" s="174" t="s">
        <v>7602</v>
      </c>
      <c r="AM99" s="106">
        <v>1</v>
      </c>
      <c r="AN99" s="894" t="s">
        <v>945</v>
      </c>
      <c r="AO99" s="189" t="s">
        <v>946</v>
      </c>
      <c r="AP99" s="189">
        <v>0</v>
      </c>
      <c r="AQ99" s="189" t="s">
        <v>993</v>
      </c>
      <c r="AR99" s="189"/>
      <c r="AS99" s="69" t="s">
        <v>949</v>
      </c>
      <c r="AT99" s="69" t="s">
        <v>949</v>
      </c>
      <c r="AU99" s="69" t="s">
        <v>949</v>
      </c>
      <c r="AV99" s="69" t="s">
        <v>949</v>
      </c>
      <c r="AW99" s="69" t="s">
        <v>949</v>
      </c>
      <c r="AX99" s="69" t="s">
        <v>949</v>
      </c>
      <c r="AY99" s="69" t="s">
        <v>949</v>
      </c>
      <c r="AZ99" s="69" t="s">
        <v>949</v>
      </c>
      <c r="BA99" s="69" t="s">
        <v>949</v>
      </c>
      <c r="BB99" s="69" t="s">
        <v>949</v>
      </c>
      <c r="BC99" s="69" t="s">
        <v>949</v>
      </c>
      <c r="BD99" s="69" t="s">
        <v>949</v>
      </c>
      <c r="BE99" s="69" t="s">
        <v>949</v>
      </c>
      <c r="BF99" s="69">
        <v>0</v>
      </c>
      <c r="BG99" s="69">
        <v>0</v>
      </c>
      <c r="BH99" s="69">
        <v>0</v>
      </c>
      <c r="BI99" s="69">
        <v>0</v>
      </c>
      <c r="BJ99" s="69">
        <v>0</v>
      </c>
      <c r="BK99" s="69">
        <v>0</v>
      </c>
      <c r="BL99" s="69">
        <v>0</v>
      </c>
      <c r="BM99" s="69">
        <v>0</v>
      </c>
    </row>
    <row r="100" spans="1:65" s="390" customFormat="1">
      <c r="A100" s="398">
        <v>93</v>
      </c>
      <c r="B100" s="398" t="s">
        <v>787</v>
      </c>
      <c r="C100" s="408"/>
      <c r="D100" s="407"/>
      <c r="E100" s="408"/>
      <c r="F100" s="407" t="s">
        <v>7603</v>
      </c>
      <c r="G100" s="408"/>
      <c r="H100" s="407"/>
      <c r="I100" s="408"/>
      <c r="J100" s="407"/>
      <c r="K100" s="408"/>
      <c r="L100" s="407"/>
      <c r="M100" s="213" t="s">
        <v>7600</v>
      </c>
      <c r="N100" s="213" t="s">
        <v>7603</v>
      </c>
      <c r="O100" s="213" t="s">
        <v>4773</v>
      </c>
      <c r="P100" s="1247" t="s">
        <v>989</v>
      </c>
      <c r="Q100" s="213"/>
      <c r="R100" s="541"/>
      <c r="S100" s="213"/>
      <c r="T100" s="213"/>
      <c r="U100" s="213" t="s">
        <v>941</v>
      </c>
      <c r="V100" s="213" t="s">
        <v>941</v>
      </c>
      <c r="W100" s="541"/>
      <c r="X100" s="213"/>
      <c r="Y100" s="213"/>
      <c r="Z100" s="541"/>
      <c r="AA100" s="541"/>
      <c r="AB100" s="541"/>
      <c r="AC100" s="213"/>
      <c r="AD100" s="541"/>
      <c r="AE100" s="213"/>
      <c r="AF100" s="541" t="s">
        <v>941</v>
      </c>
      <c r="AG100" s="541" t="s">
        <v>941</v>
      </c>
      <c r="AH100" s="541" t="s">
        <v>941</v>
      </c>
      <c r="AI100" s="213"/>
      <c r="AJ100" s="404" t="s">
        <v>1510</v>
      </c>
      <c r="AK100" s="189" t="s">
        <v>223</v>
      </c>
      <c r="AL100" s="174" t="s">
        <v>7604</v>
      </c>
      <c r="AM100" s="106">
        <v>1</v>
      </c>
      <c r="AN100" s="894" t="s">
        <v>945</v>
      </c>
      <c r="AO100" s="189" t="s">
        <v>946</v>
      </c>
      <c r="AP100" s="189">
        <v>0</v>
      </c>
      <c r="AQ100" s="189" t="s">
        <v>993</v>
      </c>
      <c r="AR100" s="189"/>
      <c r="AS100" s="69" t="s">
        <v>949</v>
      </c>
      <c r="AT100" s="69" t="s">
        <v>949</v>
      </c>
      <c r="AU100" s="69" t="s">
        <v>949</v>
      </c>
      <c r="AV100" s="69" t="s">
        <v>949</v>
      </c>
      <c r="AW100" s="69" t="s">
        <v>949</v>
      </c>
      <c r="AX100" s="69" t="s">
        <v>949</v>
      </c>
      <c r="AY100" s="69" t="s">
        <v>949</v>
      </c>
      <c r="AZ100" s="69" t="s">
        <v>949</v>
      </c>
      <c r="BA100" s="69" t="s">
        <v>949</v>
      </c>
      <c r="BB100" s="69" t="s">
        <v>949</v>
      </c>
      <c r="BC100" s="69" t="s">
        <v>949</v>
      </c>
      <c r="BD100" s="69" t="s">
        <v>949</v>
      </c>
      <c r="BE100" s="69" t="s">
        <v>949</v>
      </c>
      <c r="BF100" s="69">
        <v>0</v>
      </c>
      <c r="BG100" s="69">
        <v>0</v>
      </c>
      <c r="BH100" s="69">
        <v>0</v>
      </c>
      <c r="BI100" s="69">
        <v>0</v>
      </c>
      <c r="BJ100" s="69">
        <v>0</v>
      </c>
      <c r="BK100" s="69">
        <v>0</v>
      </c>
      <c r="BL100" s="69">
        <v>0</v>
      </c>
      <c r="BM100" s="69">
        <v>0</v>
      </c>
    </row>
    <row r="101" spans="1:65" s="390" customFormat="1">
      <c r="A101" s="398">
        <v>94</v>
      </c>
      <c r="B101" s="398" t="s">
        <v>787</v>
      </c>
      <c r="C101" s="408"/>
      <c r="D101" s="407"/>
      <c r="E101" s="408" t="s">
        <v>5668</v>
      </c>
      <c r="F101" s="407"/>
      <c r="G101" s="408"/>
      <c r="H101" s="407"/>
      <c r="I101" s="408"/>
      <c r="J101" s="407"/>
      <c r="K101" s="408"/>
      <c r="L101" s="407"/>
      <c r="M101" s="213" t="s">
        <v>9882</v>
      </c>
      <c r="N101" s="213" t="s">
        <v>9882</v>
      </c>
      <c r="O101" s="213" t="s">
        <v>4778</v>
      </c>
      <c r="P101" s="1247" t="s">
        <v>979</v>
      </c>
      <c r="Q101" s="213" t="s">
        <v>941</v>
      </c>
      <c r="R101" s="541" t="s">
        <v>941</v>
      </c>
      <c r="S101" s="213" t="s">
        <v>941</v>
      </c>
      <c r="T101" s="213" t="s">
        <v>941</v>
      </c>
      <c r="U101" s="213" t="s">
        <v>941</v>
      </c>
      <c r="V101" s="213" t="s">
        <v>941</v>
      </c>
      <c r="W101" s="541" t="s">
        <v>941</v>
      </c>
      <c r="X101" s="213" t="s">
        <v>941</v>
      </c>
      <c r="Y101" s="213" t="s">
        <v>941</v>
      </c>
      <c r="Z101" s="541" t="s">
        <v>941</v>
      </c>
      <c r="AA101" s="541" t="s">
        <v>941</v>
      </c>
      <c r="AB101" s="541" t="s">
        <v>941</v>
      </c>
      <c r="AC101" s="213" t="s">
        <v>941</v>
      </c>
      <c r="AD101" s="541" t="s">
        <v>941</v>
      </c>
      <c r="AE101" s="213" t="s">
        <v>941</v>
      </c>
      <c r="AF101" s="541" t="s">
        <v>941</v>
      </c>
      <c r="AG101" s="541" t="s">
        <v>941</v>
      </c>
      <c r="AH101" s="541" t="s">
        <v>941</v>
      </c>
      <c r="AI101" s="213"/>
      <c r="AJ101" s="404"/>
      <c r="AK101" s="189" t="s">
        <v>223</v>
      </c>
      <c r="AL101" s="174" t="s">
        <v>5669</v>
      </c>
      <c r="AM101" s="106">
        <v>1</v>
      </c>
      <c r="AN101" s="894" t="s">
        <v>945</v>
      </c>
      <c r="AO101" s="189" t="s">
        <v>946</v>
      </c>
      <c r="AP101" s="189">
        <v>0</v>
      </c>
      <c r="AQ101" s="189" t="s">
        <v>1008</v>
      </c>
      <c r="AR101" s="189"/>
      <c r="AS101" s="69">
        <v>16078.9</v>
      </c>
      <c r="AT101" s="69">
        <v>2</v>
      </c>
      <c r="AU101" s="69">
        <v>1.04</v>
      </c>
      <c r="AV101" s="69">
        <v>19.100000000000001</v>
      </c>
      <c r="AW101" s="69" t="s">
        <v>5670</v>
      </c>
      <c r="AX101" s="69" t="s">
        <v>5671</v>
      </c>
      <c r="AY101" s="69" t="s">
        <v>1148</v>
      </c>
      <c r="AZ101" s="69" t="s">
        <v>1149</v>
      </c>
      <c r="BA101" s="69" t="s">
        <v>1132</v>
      </c>
      <c r="BB101" s="69" t="s">
        <v>1150</v>
      </c>
      <c r="BC101" s="69" t="s">
        <v>1142</v>
      </c>
      <c r="BD101" s="69" t="s">
        <v>945</v>
      </c>
      <c r="BE101" s="69" t="s">
        <v>945</v>
      </c>
      <c r="BF101" s="69">
        <v>0</v>
      </c>
      <c r="BG101" s="69">
        <v>0</v>
      </c>
      <c r="BH101" s="69" t="s">
        <v>5668</v>
      </c>
      <c r="BI101" s="69" t="s">
        <v>1142</v>
      </c>
      <c r="BJ101" s="69">
        <v>0</v>
      </c>
      <c r="BK101" s="69">
        <v>0</v>
      </c>
      <c r="BL101" s="69">
        <v>0</v>
      </c>
      <c r="BM101" s="69">
        <v>0</v>
      </c>
    </row>
    <row r="102" spans="1:65" s="390" customFormat="1">
      <c r="A102" s="398">
        <v>95</v>
      </c>
      <c r="B102" s="398" t="s">
        <v>787</v>
      </c>
      <c r="C102" s="408"/>
      <c r="D102" s="407"/>
      <c r="E102" s="408" t="s">
        <v>5672</v>
      </c>
      <c r="F102" s="407"/>
      <c r="G102" s="408"/>
      <c r="H102" s="407"/>
      <c r="I102" s="408"/>
      <c r="J102" s="407"/>
      <c r="K102" s="408"/>
      <c r="L102" s="407"/>
      <c r="M102" s="213" t="s">
        <v>9883</v>
      </c>
      <c r="N102" s="213" t="s">
        <v>9883</v>
      </c>
      <c r="O102" s="213" t="s">
        <v>4778</v>
      </c>
      <c r="P102" s="1247" t="s">
        <v>979</v>
      </c>
      <c r="Q102" s="213" t="s">
        <v>941</v>
      </c>
      <c r="R102" s="541" t="s">
        <v>941</v>
      </c>
      <c r="S102" s="213" t="s">
        <v>941</v>
      </c>
      <c r="T102" s="213" t="s">
        <v>941</v>
      </c>
      <c r="U102" s="213" t="s">
        <v>941</v>
      </c>
      <c r="V102" s="213" t="s">
        <v>941</v>
      </c>
      <c r="W102" s="541" t="s">
        <v>941</v>
      </c>
      <c r="X102" s="213" t="s">
        <v>941</v>
      </c>
      <c r="Y102" s="213" t="s">
        <v>941</v>
      </c>
      <c r="Z102" s="541" t="s">
        <v>941</v>
      </c>
      <c r="AA102" s="541" t="s">
        <v>941</v>
      </c>
      <c r="AB102" s="541" t="s">
        <v>941</v>
      </c>
      <c r="AC102" s="213" t="s">
        <v>941</v>
      </c>
      <c r="AD102" s="541" t="s">
        <v>941</v>
      </c>
      <c r="AE102" s="213" t="s">
        <v>941</v>
      </c>
      <c r="AF102" s="541" t="s">
        <v>941</v>
      </c>
      <c r="AG102" s="541" t="s">
        <v>941</v>
      </c>
      <c r="AH102" s="541" t="s">
        <v>941</v>
      </c>
      <c r="AI102" s="213"/>
      <c r="AJ102" s="404"/>
      <c r="AK102" s="189" t="s">
        <v>223</v>
      </c>
      <c r="AL102" s="174" t="s">
        <v>5673</v>
      </c>
      <c r="AM102" s="106">
        <v>1</v>
      </c>
      <c r="AN102" s="894" t="s">
        <v>945</v>
      </c>
      <c r="AO102" s="189" t="s">
        <v>946</v>
      </c>
      <c r="AP102" s="189">
        <v>0</v>
      </c>
      <c r="AQ102" s="189" t="s">
        <v>1008</v>
      </c>
      <c r="AR102" s="189"/>
      <c r="AS102" s="69">
        <v>17113.900000000001</v>
      </c>
      <c r="AT102" s="69">
        <v>2</v>
      </c>
      <c r="AU102" s="69">
        <v>1.04</v>
      </c>
      <c r="AV102" s="69">
        <v>18.43</v>
      </c>
      <c r="AW102" s="69" t="s">
        <v>5670</v>
      </c>
      <c r="AX102" s="69" t="s">
        <v>5671</v>
      </c>
      <c r="AY102" s="69" t="s">
        <v>1148</v>
      </c>
      <c r="AZ102" s="69" t="s">
        <v>1149</v>
      </c>
      <c r="BA102" s="69" t="s">
        <v>1132</v>
      </c>
      <c r="BB102" s="69" t="s">
        <v>1150</v>
      </c>
      <c r="BC102" s="69" t="s">
        <v>1142</v>
      </c>
      <c r="BD102" s="69" t="s">
        <v>945</v>
      </c>
      <c r="BE102" s="69" t="s">
        <v>945</v>
      </c>
      <c r="BF102" s="69">
        <v>0</v>
      </c>
      <c r="BG102" s="69">
        <v>0</v>
      </c>
      <c r="BH102" s="69" t="s">
        <v>5672</v>
      </c>
      <c r="BI102" s="69" t="s">
        <v>1142</v>
      </c>
      <c r="BJ102" s="69">
        <v>0</v>
      </c>
      <c r="BK102" s="69">
        <v>0</v>
      </c>
      <c r="BL102" s="69">
        <v>0</v>
      </c>
      <c r="BM102" s="69">
        <v>0</v>
      </c>
    </row>
    <row r="103" spans="1:65" s="390" customFormat="1">
      <c r="A103" s="398">
        <v>96</v>
      </c>
      <c r="B103" s="398" t="s">
        <v>787</v>
      </c>
      <c r="C103" s="408"/>
      <c r="D103" s="407" t="s">
        <v>6759</v>
      </c>
      <c r="E103" s="408"/>
      <c r="F103" s="407"/>
      <c r="G103" s="408"/>
      <c r="H103" s="407"/>
      <c r="I103" s="408"/>
      <c r="J103" s="407"/>
      <c r="K103" s="408"/>
      <c r="L103" s="407"/>
      <c r="M103" s="213" t="s">
        <v>8844</v>
      </c>
      <c r="N103" s="213" t="s">
        <v>6759</v>
      </c>
      <c r="O103" s="213" t="s">
        <v>4773</v>
      </c>
      <c r="P103" s="1247" t="s">
        <v>940</v>
      </c>
      <c r="Q103" s="213" t="s">
        <v>941</v>
      </c>
      <c r="R103" s="541" t="s">
        <v>941</v>
      </c>
      <c r="S103" s="213" t="s">
        <v>941</v>
      </c>
      <c r="T103" s="213" t="s">
        <v>941</v>
      </c>
      <c r="U103" s="213" t="s">
        <v>941</v>
      </c>
      <c r="V103" s="213" t="s">
        <v>941</v>
      </c>
      <c r="W103" s="541" t="s">
        <v>941</v>
      </c>
      <c r="X103" s="213"/>
      <c r="Y103" s="213"/>
      <c r="Z103" s="541"/>
      <c r="AA103" s="541"/>
      <c r="AB103" s="541"/>
      <c r="AC103" s="213"/>
      <c r="AD103" s="541"/>
      <c r="AE103" s="213"/>
      <c r="AF103" s="541"/>
      <c r="AG103" s="541"/>
      <c r="AH103" s="541"/>
      <c r="AI103" s="213"/>
      <c r="AJ103" s="404"/>
      <c r="AK103" s="189" t="s">
        <v>223</v>
      </c>
      <c r="AL103" s="174" t="s">
        <v>6760</v>
      </c>
      <c r="AM103" s="106">
        <v>1</v>
      </c>
      <c r="AN103" s="894" t="s">
        <v>945</v>
      </c>
      <c r="AO103" s="189" t="s">
        <v>946</v>
      </c>
      <c r="AP103" s="189">
        <v>0</v>
      </c>
      <c r="AQ103" s="189" t="s">
        <v>947</v>
      </c>
      <c r="AR103" s="189"/>
      <c r="AS103" s="69" t="s">
        <v>949</v>
      </c>
      <c r="AT103" s="69" t="s">
        <v>949</v>
      </c>
      <c r="AU103" s="69" t="s">
        <v>949</v>
      </c>
      <c r="AV103" s="69" t="s">
        <v>949</v>
      </c>
      <c r="AW103" s="69" t="s">
        <v>949</v>
      </c>
      <c r="AX103" s="69" t="s">
        <v>949</v>
      </c>
      <c r="AY103" s="69" t="s">
        <v>949</v>
      </c>
      <c r="AZ103" s="69" t="s">
        <v>949</v>
      </c>
      <c r="BA103" s="69" t="s">
        <v>949</v>
      </c>
      <c r="BB103" s="69" t="s">
        <v>949</v>
      </c>
      <c r="BC103" s="69" t="s">
        <v>949</v>
      </c>
      <c r="BD103" s="69" t="s">
        <v>949</v>
      </c>
      <c r="BE103" s="69" t="s">
        <v>949</v>
      </c>
      <c r="BF103" s="69" t="s">
        <v>949</v>
      </c>
      <c r="BG103" s="69" t="s">
        <v>949</v>
      </c>
      <c r="BH103" s="69" t="s">
        <v>949</v>
      </c>
      <c r="BI103" s="69" t="s">
        <v>949</v>
      </c>
      <c r="BJ103" s="69" t="s">
        <v>949</v>
      </c>
      <c r="BK103" s="69" t="s">
        <v>949</v>
      </c>
      <c r="BL103" s="69" t="s">
        <v>949</v>
      </c>
      <c r="BM103" s="69" t="s">
        <v>949</v>
      </c>
    </row>
    <row r="104" spans="1:65" s="390" customFormat="1">
      <c r="A104" s="398">
        <v>97</v>
      </c>
      <c r="B104" s="398" t="s">
        <v>787</v>
      </c>
      <c r="C104" s="408"/>
      <c r="D104" s="407" t="s">
        <v>6761</v>
      </c>
      <c r="E104" s="408"/>
      <c r="F104" s="407"/>
      <c r="G104" s="408"/>
      <c r="H104" s="407"/>
      <c r="I104" s="408"/>
      <c r="J104" s="407"/>
      <c r="K104" s="408"/>
      <c r="L104" s="407"/>
      <c r="M104" s="213" t="s">
        <v>8996</v>
      </c>
      <c r="N104" s="213" t="s">
        <v>6761</v>
      </c>
      <c r="O104" s="213" t="s">
        <v>4773</v>
      </c>
      <c r="P104" s="1247" t="s">
        <v>940</v>
      </c>
      <c r="Q104" s="213"/>
      <c r="R104" s="541"/>
      <c r="S104" s="213"/>
      <c r="T104" s="213"/>
      <c r="U104" s="213"/>
      <c r="V104" s="213"/>
      <c r="W104" s="541"/>
      <c r="X104" s="213" t="s">
        <v>941</v>
      </c>
      <c r="Y104" s="213" t="s">
        <v>941</v>
      </c>
      <c r="Z104" s="541" t="s">
        <v>941</v>
      </c>
      <c r="AA104" s="541" t="s">
        <v>941</v>
      </c>
      <c r="AB104" s="541" t="s">
        <v>941</v>
      </c>
      <c r="AC104" s="213" t="s">
        <v>941</v>
      </c>
      <c r="AD104" s="541" t="s">
        <v>941</v>
      </c>
      <c r="AE104" s="213" t="s">
        <v>941</v>
      </c>
      <c r="AF104" s="541" t="s">
        <v>941</v>
      </c>
      <c r="AG104" s="541" t="s">
        <v>941</v>
      </c>
      <c r="AH104" s="541" t="s">
        <v>941</v>
      </c>
      <c r="AI104" s="213"/>
      <c r="AJ104" s="404"/>
      <c r="AK104" s="189" t="s">
        <v>223</v>
      </c>
      <c r="AL104" s="174" t="s">
        <v>6762</v>
      </c>
      <c r="AM104" s="106">
        <v>1</v>
      </c>
      <c r="AN104" s="894" t="s">
        <v>945</v>
      </c>
      <c r="AO104" s="189" t="s">
        <v>946</v>
      </c>
      <c r="AP104" s="189">
        <v>0</v>
      </c>
      <c r="AQ104" s="189" t="s">
        <v>947</v>
      </c>
      <c r="AR104" s="189"/>
      <c r="AS104" s="69" t="s">
        <v>949</v>
      </c>
      <c r="AT104" s="69" t="s">
        <v>949</v>
      </c>
      <c r="AU104" s="69" t="s">
        <v>949</v>
      </c>
      <c r="AV104" s="69" t="s">
        <v>949</v>
      </c>
      <c r="AW104" s="69" t="s">
        <v>949</v>
      </c>
      <c r="AX104" s="69" t="s">
        <v>949</v>
      </c>
      <c r="AY104" s="69" t="s">
        <v>949</v>
      </c>
      <c r="AZ104" s="69" t="s">
        <v>949</v>
      </c>
      <c r="BA104" s="69" t="s">
        <v>949</v>
      </c>
      <c r="BB104" s="69" t="s">
        <v>949</v>
      </c>
      <c r="BC104" s="69" t="s">
        <v>949</v>
      </c>
      <c r="BD104" s="69" t="s">
        <v>949</v>
      </c>
      <c r="BE104" s="69" t="s">
        <v>949</v>
      </c>
      <c r="BF104" s="69" t="s">
        <v>949</v>
      </c>
      <c r="BG104" s="69" t="s">
        <v>949</v>
      </c>
      <c r="BH104" s="69" t="s">
        <v>949</v>
      </c>
      <c r="BI104" s="69" t="s">
        <v>949</v>
      </c>
      <c r="BJ104" s="69" t="s">
        <v>949</v>
      </c>
      <c r="BK104" s="69" t="s">
        <v>949</v>
      </c>
      <c r="BL104" s="69" t="s">
        <v>949</v>
      </c>
      <c r="BM104" s="69" t="s">
        <v>949</v>
      </c>
    </row>
    <row r="105" spans="1:65" s="390" customFormat="1">
      <c r="A105" s="398">
        <v>98</v>
      </c>
      <c r="B105" s="398" t="s">
        <v>787</v>
      </c>
      <c r="C105" s="408"/>
      <c r="D105" s="1272"/>
      <c r="E105" s="1272" t="s">
        <v>5205</v>
      </c>
      <c r="F105" s="1272"/>
      <c r="G105" s="1272"/>
      <c r="H105" s="1272"/>
      <c r="I105" s="1272"/>
      <c r="J105" s="1272"/>
      <c r="K105" s="1272"/>
      <c r="L105" s="1272"/>
      <c r="M105" s="1273" t="s">
        <v>5205</v>
      </c>
      <c r="N105" s="213" t="s">
        <v>5205</v>
      </c>
      <c r="O105" s="213" t="s">
        <v>4778</v>
      </c>
      <c r="P105" s="1247" t="s">
        <v>5144</v>
      </c>
      <c r="Q105" s="213" t="s">
        <v>941</v>
      </c>
      <c r="R105" s="541" t="s">
        <v>941</v>
      </c>
      <c r="S105" s="213" t="s">
        <v>941</v>
      </c>
      <c r="T105" s="213" t="s">
        <v>941</v>
      </c>
      <c r="U105" s="213" t="s">
        <v>941</v>
      </c>
      <c r="V105" s="213" t="s">
        <v>941</v>
      </c>
      <c r="W105" s="541" t="s">
        <v>941</v>
      </c>
      <c r="X105" s="213"/>
      <c r="Y105" s="213"/>
      <c r="Z105" s="541"/>
      <c r="AA105" s="541"/>
      <c r="AB105" s="541"/>
      <c r="AC105" s="213"/>
      <c r="AD105" s="541"/>
      <c r="AE105" s="213"/>
      <c r="AF105" s="541"/>
      <c r="AG105" s="541"/>
      <c r="AH105" s="541"/>
      <c r="AI105" s="213"/>
      <c r="AJ105" s="404"/>
      <c r="AK105" s="189" t="s">
        <v>223</v>
      </c>
      <c r="AL105" s="174" t="s">
        <v>5206</v>
      </c>
      <c r="AM105" s="106">
        <v>1</v>
      </c>
      <c r="AN105" s="894" t="s">
        <v>945</v>
      </c>
      <c r="AO105" s="189" t="s">
        <v>946</v>
      </c>
      <c r="AP105" s="189">
        <v>1</v>
      </c>
      <c r="AQ105" s="189" t="s">
        <v>1008</v>
      </c>
      <c r="AR105" s="189"/>
      <c r="AS105" s="69">
        <v>671.923</v>
      </c>
      <c r="AT105" s="69">
        <v>1</v>
      </c>
      <c r="AU105" s="69">
        <v>1.04</v>
      </c>
      <c r="AV105" s="69">
        <v>0.75</v>
      </c>
      <c r="AW105" s="69" t="s">
        <v>949</v>
      </c>
      <c r="AX105" s="69" t="s">
        <v>5207</v>
      </c>
      <c r="AY105" s="69" t="s">
        <v>1148</v>
      </c>
      <c r="AZ105" s="69" t="s">
        <v>1149</v>
      </c>
      <c r="BA105" s="69" t="s">
        <v>1132</v>
      </c>
      <c r="BB105" s="69" t="s">
        <v>1150</v>
      </c>
      <c r="BC105" s="69" t="s">
        <v>1712</v>
      </c>
      <c r="BD105" s="69" t="s">
        <v>945</v>
      </c>
      <c r="BE105" s="69" t="s">
        <v>945</v>
      </c>
      <c r="BF105" s="69">
        <v>0</v>
      </c>
      <c r="BG105" s="69">
        <v>0</v>
      </c>
      <c r="BH105" s="69" t="s">
        <v>5205</v>
      </c>
      <c r="BI105" s="69" t="s">
        <v>1459</v>
      </c>
      <c r="BJ105" s="69">
        <v>0</v>
      </c>
      <c r="BK105" s="69">
        <v>0</v>
      </c>
      <c r="BL105" s="69">
        <v>0</v>
      </c>
      <c r="BM105" s="69">
        <v>0</v>
      </c>
    </row>
    <row r="106" spans="1:65" s="390" customFormat="1">
      <c r="A106" s="398">
        <v>99</v>
      </c>
      <c r="B106" s="398" t="s">
        <v>787</v>
      </c>
      <c r="C106" s="408"/>
      <c r="D106" s="1272"/>
      <c r="E106" s="1272" t="s">
        <v>6172</v>
      </c>
      <c r="F106" s="1272"/>
      <c r="G106" s="1272"/>
      <c r="H106" s="1272"/>
      <c r="I106" s="1272"/>
      <c r="J106" s="1272"/>
      <c r="K106" s="1272"/>
      <c r="L106" s="1272"/>
      <c r="M106" s="1273" t="s">
        <v>6172</v>
      </c>
      <c r="N106" s="213" t="s">
        <v>9884</v>
      </c>
      <c r="O106" s="213" t="s">
        <v>4778</v>
      </c>
      <c r="P106" s="1247" t="s">
        <v>1059</v>
      </c>
      <c r="Q106" s="213"/>
      <c r="R106" s="541"/>
      <c r="S106" s="213"/>
      <c r="T106" s="213"/>
      <c r="U106" s="213"/>
      <c r="V106" s="213"/>
      <c r="W106" s="541"/>
      <c r="X106" s="213" t="s">
        <v>941</v>
      </c>
      <c r="Y106" s="213" t="s">
        <v>941</v>
      </c>
      <c r="Z106" s="541" t="s">
        <v>941</v>
      </c>
      <c r="AA106" s="541" t="s">
        <v>941</v>
      </c>
      <c r="AB106" s="541" t="s">
        <v>941</v>
      </c>
      <c r="AC106" s="213" t="s">
        <v>941</v>
      </c>
      <c r="AD106" s="541" t="s">
        <v>941</v>
      </c>
      <c r="AE106" s="213" t="s">
        <v>941</v>
      </c>
      <c r="AF106" s="541" t="s">
        <v>941</v>
      </c>
      <c r="AG106" s="541" t="s">
        <v>941</v>
      </c>
      <c r="AH106" s="541" t="s">
        <v>941</v>
      </c>
      <c r="AI106" s="213"/>
      <c r="AJ106" s="404"/>
      <c r="AK106" s="189" t="s">
        <v>223</v>
      </c>
      <c r="AL106" s="174" t="s">
        <v>6173</v>
      </c>
      <c r="AM106" s="106">
        <v>1</v>
      </c>
      <c r="AN106" s="894" t="s">
        <v>945</v>
      </c>
      <c r="AO106" s="189" t="s">
        <v>946</v>
      </c>
      <c r="AP106" s="189">
        <v>1</v>
      </c>
      <c r="AQ106" s="189" t="s">
        <v>1008</v>
      </c>
      <c r="AR106" s="189"/>
      <c r="AS106" s="69">
        <v>671.85</v>
      </c>
      <c r="AT106" s="69">
        <v>1</v>
      </c>
      <c r="AU106" s="69">
        <v>1.04</v>
      </c>
      <c r="AV106" s="69">
        <v>0.75</v>
      </c>
      <c r="AW106" s="69" t="s">
        <v>949</v>
      </c>
      <c r="AX106" s="69" t="s">
        <v>6174</v>
      </c>
      <c r="AY106" s="69" t="s">
        <v>1148</v>
      </c>
      <c r="AZ106" s="69" t="s">
        <v>1149</v>
      </c>
      <c r="BA106" s="69" t="s">
        <v>1132</v>
      </c>
      <c r="BB106" s="69">
        <v>0</v>
      </c>
      <c r="BC106" s="69" t="s">
        <v>1712</v>
      </c>
      <c r="BD106" s="69" t="s">
        <v>945</v>
      </c>
      <c r="BE106" s="69" t="s">
        <v>945</v>
      </c>
      <c r="BF106" s="69">
        <v>0</v>
      </c>
      <c r="BG106" s="69">
        <v>0</v>
      </c>
      <c r="BH106" s="69">
        <v>0</v>
      </c>
      <c r="BI106" s="69">
        <v>0</v>
      </c>
      <c r="BJ106" s="69">
        <v>0</v>
      </c>
      <c r="BK106" s="69">
        <v>0</v>
      </c>
      <c r="BL106" s="69">
        <v>0</v>
      </c>
      <c r="BM106" s="69">
        <v>0</v>
      </c>
    </row>
    <row r="107" spans="1:65" s="390" customFormat="1">
      <c r="A107" s="398">
        <v>100</v>
      </c>
      <c r="B107" s="398" t="s">
        <v>787</v>
      </c>
      <c r="C107" s="408"/>
      <c r="D107" s="1272"/>
      <c r="E107" s="1272" t="s">
        <v>5662</v>
      </c>
      <c r="F107" s="1272"/>
      <c r="G107" s="1272"/>
      <c r="H107" s="1272"/>
      <c r="I107" s="1272"/>
      <c r="J107" s="1272"/>
      <c r="K107" s="1272"/>
      <c r="L107" s="1272"/>
      <c r="M107" s="1273" t="s">
        <v>9885</v>
      </c>
      <c r="N107" s="213" t="s">
        <v>9885</v>
      </c>
      <c r="O107" s="213" t="s">
        <v>4778</v>
      </c>
      <c r="P107" s="1247" t="s">
        <v>5144</v>
      </c>
      <c r="Q107" s="213" t="s">
        <v>941</v>
      </c>
      <c r="R107" s="541" t="s">
        <v>941</v>
      </c>
      <c r="S107" s="213" t="s">
        <v>941</v>
      </c>
      <c r="T107" s="213" t="s">
        <v>941</v>
      </c>
      <c r="U107" s="213" t="s">
        <v>941</v>
      </c>
      <c r="V107" s="213" t="s">
        <v>941</v>
      </c>
      <c r="W107" s="541" t="s">
        <v>941</v>
      </c>
      <c r="X107" s="213" t="s">
        <v>941</v>
      </c>
      <c r="Y107" s="213" t="s">
        <v>941</v>
      </c>
      <c r="Z107" s="541" t="s">
        <v>941</v>
      </c>
      <c r="AA107" s="541" t="s">
        <v>941</v>
      </c>
      <c r="AB107" s="541" t="s">
        <v>941</v>
      </c>
      <c r="AC107" s="213" t="s">
        <v>941</v>
      </c>
      <c r="AD107" s="541" t="s">
        <v>941</v>
      </c>
      <c r="AE107" s="213" t="s">
        <v>941</v>
      </c>
      <c r="AF107" s="541" t="s">
        <v>941</v>
      </c>
      <c r="AG107" s="541" t="s">
        <v>941</v>
      </c>
      <c r="AH107" s="541" t="s">
        <v>941</v>
      </c>
      <c r="AI107" s="213"/>
      <c r="AJ107" s="404"/>
      <c r="AK107" s="189" t="s">
        <v>223</v>
      </c>
      <c r="AL107" s="174" t="s">
        <v>5663</v>
      </c>
      <c r="AM107" s="106">
        <v>1</v>
      </c>
      <c r="AN107" s="894" t="s">
        <v>945</v>
      </c>
      <c r="AO107" s="189" t="s">
        <v>946</v>
      </c>
      <c r="AP107" s="189">
        <v>1</v>
      </c>
      <c r="AQ107" s="189" t="s">
        <v>1008</v>
      </c>
      <c r="AR107" s="189"/>
      <c r="AS107" s="69">
        <v>4456.3</v>
      </c>
      <c r="AT107" s="69">
        <v>2</v>
      </c>
      <c r="AU107" s="69">
        <v>1.1499999999999999</v>
      </c>
      <c r="AV107" s="69">
        <v>312</v>
      </c>
      <c r="AW107" s="69" t="s">
        <v>5664</v>
      </c>
      <c r="AX107" s="69" t="s">
        <v>995</v>
      </c>
      <c r="AY107" s="69" t="s">
        <v>1130</v>
      </c>
      <c r="AZ107" s="69" t="s">
        <v>1990</v>
      </c>
      <c r="BA107" s="69" t="s">
        <v>1991</v>
      </c>
      <c r="BB107" s="69" t="s">
        <v>1133</v>
      </c>
      <c r="BC107" s="69" t="s">
        <v>1087</v>
      </c>
      <c r="BD107" s="69" t="s">
        <v>945</v>
      </c>
      <c r="BE107" s="69" t="s">
        <v>945</v>
      </c>
      <c r="BF107" s="69">
        <v>0</v>
      </c>
      <c r="BG107" s="69">
        <v>0</v>
      </c>
      <c r="BH107" s="69" t="s">
        <v>5662</v>
      </c>
      <c r="BI107" s="69" t="s">
        <v>1087</v>
      </c>
      <c r="BJ107" s="69">
        <v>0</v>
      </c>
      <c r="BK107" s="69">
        <v>0</v>
      </c>
      <c r="BL107" s="69">
        <v>0</v>
      </c>
      <c r="BM107" s="69">
        <v>0</v>
      </c>
    </row>
    <row r="108" spans="1:65" s="390" customFormat="1">
      <c r="A108" s="398">
        <v>101</v>
      </c>
      <c r="B108" s="398" t="s">
        <v>787</v>
      </c>
      <c r="C108" s="408"/>
      <c r="D108" s="1272"/>
      <c r="E108" s="1272" t="s">
        <v>5451</v>
      </c>
      <c r="F108" s="1272"/>
      <c r="G108" s="1272"/>
      <c r="H108" s="1272"/>
      <c r="I108" s="1272"/>
      <c r="J108" s="1272"/>
      <c r="K108" s="1272"/>
      <c r="L108" s="1272"/>
      <c r="M108" s="1273" t="s">
        <v>9886</v>
      </c>
      <c r="N108" s="213" t="s">
        <v>5451</v>
      </c>
      <c r="O108" s="213" t="s">
        <v>4778</v>
      </c>
      <c r="P108" s="1247"/>
      <c r="Q108" s="213" t="s">
        <v>941</v>
      </c>
      <c r="R108" s="541" t="s">
        <v>941</v>
      </c>
      <c r="S108" s="213" t="s">
        <v>941</v>
      </c>
      <c r="T108" s="213" t="s">
        <v>941</v>
      </c>
      <c r="U108" s="213" t="s">
        <v>941</v>
      </c>
      <c r="V108" s="213" t="s">
        <v>941</v>
      </c>
      <c r="W108" s="541" t="s">
        <v>941</v>
      </c>
      <c r="X108" s="213" t="s">
        <v>941</v>
      </c>
      <c r="Y108" s="213" t="s">
        <v>941</v>
      </c>
      <c r="Z108" s="541" t="s">
        <v>941</v>
      </c>
      <c r="AA108" s="541" t="s">
        <v>941</v>
      </c>
      <c r="AB108" s="541" t="s">
        <v>941</v>
      </c>
      <c r="AC108" s="213" t="s">
        <v>941</v>
      </c>
      <c r="AD108" s="541" t="s">
        <v>941</v>
      </c>
      <c r="AE108" s="213" t="s">
        <v>941</v>
      </c>
      <c r="AF108" s="541" t="s">
        <v>941</v>
      </c>
      <c r="AG108" s="541" t="s">
        <v>941</v>
      </c>
      <c r="AH108" s="541" t="s">
        <v>941</v>
      </c>
      <c r="AI108" s="213"/>
      <c r="AJ108" s="404"/>
      <c r="AK108" s="189" t="s">
        <v>5453</v>
      </c>
      <c r="AL108" s="174" t="s">
        <v>5452</v>
      </c>
      <c r="AM108" s="106">
        <v>1</v>
      </c>
      <c r="AN108" s="894" t="s">
        <v>945</v>
      </c>
      <c r="AO108" s="189" t="s">
        <v>946</v>
      </c>
      <c r="AP108" s="189">
        <v>1</v>
      </c>
      <c r="AQ108" s="189" t="s">
        <v>1244</v>
      </c>
      <c r="AR108" s="189"/>
      <c r="AS108" s="69" t="s">
        <v>949</v>
      </c>
      <c r="AT108" s="69" t="s">
        <v>949</v>
      </c>
      <c r="AU108" s="69" t="s">
        <v>949</v>
      </c>
      <c r="AV108" s="69" t="s">
        <v>949</v>
      </c>
      <c r="AW108" s="69" t="s">
        <v>949</v>
      </c>
      <c r="AX108" s="69" t="s">
        <v>949</v>
      </c>
      <c r="AY108" s="69" t="s">
        <v>949</v>
      </c>
      <c r="AZ108" s="69" t="s">
        <v>949</v>
      </c>
      <c r="BA108" s="69" t="s">
        <v>949</v>
      </c>
      <c r="BB108" s="69">
        <v>0</v>
      </c>
      <c r="BC108" s="69" t="s">
        <v>1334</v>
      </c>
      <c r="BD108" s="69" t="s">
        <v>945</v>
      </c>
      <c r="BE108" s="69" t="s">
        <v>945</v>
      </c>
      <c r="BF108" s="69">
        <v>0</v>
      </c>
      <c r="BG108" s="69">
        <v>0</v>
      </c>
      <c r="BH108" s="69">
        <v>0</v>
      </c>
      <c r="BI108" s="69">
        <v>0</v>
      </c>
      <c r="BJ108" s="69">
        <v>0</v>
      </c>
      <c r="BK108" s="69">
        <v>0</v>
      </c>
      <c r="BL108" s="69">
        <v>0</v>
      </c>
      <c r="BM108" s="69">
        <v>0</v>
      </c>
    </row>
    <row r="109" spans="1:65" s="390" customFormat="1">
      <c r="A109" s="398">
        <v>102</v>
      </c>
      <c r="B109" s="398" t="s">
        <v>787</v>
      </c>
      <c r="C109" s="408"/>
      <c r="D109" s="1272" t="s">
        <v>5810</v>
      </c>
      <c r="F109" s="1272"/>
      <c r="G109" s="1272"/>
      <c r="H109" s="1272"/>
      <c r="I109" s="1272"/>
      <c r="J109" s="1272"/>
      <c r="K109" s="1272"/>
      <c r="L109" s="1272"/>
      <c r="M109" s="1273" t="s">
        <v>5810</v>
      </c>
      <c r="N109" s="213" t="s">
        <v>5810</v>
      </c>
      <c r="O109" s="213" t="s">
        <v>4778</v>
      </c>
      <c r="P109" s="1247" t="s">
        <v>989</v>
      </c>
      <c r="Q109" s="213" t="s">
        <v>941</v>
      </c>
      <c r="R109" s="541" t="s">
        <v>941</v>
      </c>
      <c r="S109" s="213" t="s">
        <v>941</v>
      </c>
      <c r="T109" s="213" t="s">
        <v>941</v>
      </c>
      <c r="U109" s="213" t="s">
        <v>941</v>
      </c>
      <c r="V109" s="213" t="s">
        <v>941</v>
      </c>
      <c r="W109" s="541" t="s">
        <v>941</v>
      </c>
      <c r="X109" s="213" t="s">
        <v>941</v>
      </c>
      <c r="Y109" s="213" t="s">
        <v>941</v>
      </c>
      <c r="Z109" s="541" t="s">
        <v>941</v>
      </c>
      <c r="AA109" s="541" t="s">
        <v>941</v>
      </c>
      <c r="AB109" s="541" t="s">
        <v>941</v>
      </c>
      <c r="AC109" s="213" t="s">
        <v>941</v>
      </c>
      <c r="AD109" s="541" t="s">
        <v>941</v>
      </c>
      <c r="AE109" s="213" t="s">
        <v>941</v>
      </c>
      <c r="AF109" s="541" t="s">
        <v>941</v>
      </c>
      <c r="AG109" s="541" t="s">
        <v>941</v>
      </c>
      <c r="AH109" s="541" t="s">
        <v>941</v>
      </c>
      <c r="AI109" s="213"/>
      <c r="AJ109" s="404" t="s">
        <v>5810</v>
      </c>
      <c r="AK109" s="189" t="s">
        <v>132</v>
      </c>
      <c r="AL109" s="174" t="s">
        <v>5811</v>
      </c>
      <c r="AM109" s="106">
        <v>1</v>
      </c>
      <c r="AN109" s="894" t="s">
        <v>945</v>
      </c>
      <c r="AO109" s="189" t="s">
        <v>946</v>
      </c>
      <c r="AP109" s="189">
        <v>1</v>
      </c>
      <c r="AQ109" s="189" t="s">
        <v>979</v>
      </c>
      <c r="AR109" s="189"/>
      <c r="AS109" s="69">
        <v>2448</v>
      </c>
      <c r="AT109" s="69" t="s">
        <v>949</v>
      </c>
      <c r="AU109" s="69" t="s">
        <v>949</v>
      </c>
      <c r="AV109" s="69" t="s">
        <v>949</v>
      </c>
      <c r="AW109" s="69" t="s">
        <v>5812</v>
      </c>
      <c r="AX109" s="69" t="s">
        <v>5813</v>
      </c>
      <c r="AY109" s="69" t="s">
        <v>1163</v>
      </c>
      <c r="AZ109" s="69" t="s">
        <v>949</v>
      </c>
      <c r="BA109" s="69" t="s">
        <v>949</v>
      </c>
      <c r="BB109" s="69" t="s">
        <v>949</v>
      </c>
      <c r="BC109" s="69" t="s">
        <v>1166</v>
      </c>
      <c r="BD109" s="69" t="s">
        <v>949</v>
      </c>
      <c r="BE109" s="69" t="s">
        <v>949</v>
      </c>
      <c r="BF109" s="69" t="s">
        <v>949</v>
      </c>
      <c r="BG109" s="69" t="s">
        <v>949</v>
      </c>
      <c r="BH109" s="69" t="s">
        <v>949</v>
      </c>
      <c r="BI109" s="69" t="s">
        <v>949</v>
      </c>
      <c r="BJ109" s="69" t="s">
        <v>949</v>
      </c>
      <c r="BK109" s="69" t="s">
        <v>949</v>
      </c>
      <c r="BL109" s="69" t="s">
        <v>949</v>
      </c>
      <c r="BM109" s="69" t="s">
        <v>949</v>
      </c>
    </row>
    <row r="110" spans="1:65" s="390" customFormat="1">
      <c r="A110" s="398">
        <v>103</v>
      </c>
      <c r="B110" s="398" t="s">
        <v>787</v>
      </c>
      <c r="C110" s="408"/>
      <c r="D110" s="407" t="s">
        <v>6751</v>
      </c>
      <c r="E110" s="408"/>
      <c r="F110" s="407"/>
      <c r="G110" s="408"/>
      <c r="H110" s="407"/>
      <c r="I110" s="408"/>
      <c r="J110" s="407"/>
      <c r="K110" s="408"/>
      <c r="L110" s="407"/>
      <c r="M110" s="213" t="s">
        <v>6751</v>
      </c>
      <c r="N110" s="213" t="s">
        <v>6751</v>
      </c>
      <c r="O110" s="213" t="s">
        <v>9876</v>
      </c>
      <c r="P110" s="1247" t="s">
        <v>1059</v>
      </c>
      <c r="Q110" s="213"/>
      <c r="R110" s="541"/>
      <c r="S110" s="213"/>
      <c r="T110" s="213"/>
      <c r="U110" s="213"/>
      <c r="V110" s="213"/>
      <c r="W110" s="541"/>
      <c r="X110" s="213"/>
      <c r="Y110" s="213"/>
      <c r="Z110" s="541" t="s">
        <v>941</v>
      </c>
      <c r="AA110" s="541" t="s">
        <v>941</v>
      </c>
      <c r="AB110" s="541"/>
      <c r="AC110" s="213"/>
      <c r="AD110" s="541"/>
      <c r="AE110" s="213"/>
      <c r="AF110" s="541" t="s">
        <v>941</v>
      </c>
      <c r="AG110" s="541"/>
      <c r="AH110" s="541"/>
      <c r="AI110" s="213"/>
      <c r="AJ110" s="404" t="s">
        <v>9887</v>
      </c>
      <c r="AK110" s="189" t="s">
        <v>223</v>
      </c>
      <c r="AL110" s="174" t="s">
        <v>6752</v>
      </c>
      <c r="AM110" s="106">
        <v>1</v>
      </c>
      <c r="AN110" s="894" t="s">
        <v>945</v>
      </c>
      <c r="AO110" s="189" t="s">
        <v>946</v>
      </c>
      <c r="AP110" s="189">
        <v>1</v>
      </c>
      <c r="AQ110" s="189" t="s">
        <v>1126</v>
      </c>
      <c r="AR110" s="189"/>
      <c r="AS110" s="69" t="s">
        <v>949</v>
      </c>
      <c r="AT110" s="69" t="s">
        <v>949</v>
      </c>
      <c r="AU110" s="69" t="s">
        <v>949</v>
      </c>
      <c r="AV110" s="69" t="s">
        <v>949</v>
      </c>
      <c r="AW110" s="69" t="s">
        <v>949</v>
      </c>
      <c r="AX110" s="69" t="s">
        <v>949</v>
      </c>
      <c r="AY110" s="69" t="s">
        <v>949</v>
      </c>
      <c r="AZ110" s="69" t="s">
        <v>949</v>
      </c>
      <c r="BA110" s="69" t="s">
        <v>949</v>
      </c>
      <c r="BB110" s="69" t="s">
        <v>949</v>
      </c>
      <c r="BC110" s="69" t="s">
        <v>1142</v>
      </c>
      <c r="BD110" s="69" t="s">
        <v>949</v>
      </c>
      <c r="BE110" s="69" t="s">
        <v>949</v>
      </c>
      <c r="BF110" s="69">
        <v>0</v>
      </c>
      <c r="BG110" s="69">
        <v>0</v>
      </c>
      <c r="BH110" s="69">
        <v>0</v>
      </c>
      <c r="BI110" s="69">
        <v>0</v>
      </c>
      <c r="BJ110" s="69">
        <v>0</v>
      </c>
      <c r="BK110" s="69">
        <v>0</v>
      </c>
      <c r="BL110" s="69">
        <v>0</v>
      </c>
      <c r="BM110" s="69">
        <v>0</v>
      </c>
    </row>
    <row r="111" spans="1:65" s="390" customFormat="1">
      <c r="A111" s="398">
        <v>104</v>
      </c>
      <c r="B111" s="398" t="s">
        <v>787</v>
      </c>
      <c r="C111" s="408"/>
      <c r="D111" s="407" t="s">
        <v>6747</v>
      </c>
      <c r="E111" s="408"/>
      <c r="F111" s="407"/>
      <c r="G111" s="408"/>
      <c r="H111" s="407"/>
      <c r="I111" s="408"/>
      <c r="J111" s="407"/>
      <c r="K111" s="408"/>
      <c r="L111" s="407"/>
      <c r="M111" s="213" t="s">
        <v>6747</v>
      </c>
      <c r="N111" s="213" t="s">
        <v>6747</v>
      </c>
      <c r="O111" s="213" t="s">
        <v>9876</v>
      </c>
      <c r="P111" s="1247" t="s">
        <v>5144</v>
      </c>
      <c r="Q111" s="213"/>
      <c r="R111" s="541"/>
      <c r="S111" s="213"/>
      <c r="T111" s="213"/>
      <c r="U111" s="213"/>
      <c r="V111" s="213"/>
      <c r="W111" s="541"/>
      <c r="X111" s="213" t="s">
        <v>941</v>
      </c>
      <c r="Y111" s="213" t="s">
        <v>941</v>
      </c>
      <c r="Z111" s="541"/>
      <c r="AA111" s="541"/>
      <c r="AB111" s="541" t="s">
        <v>941</v>
      </c>
      <c r="AC111" s="213" t="s">
        <v>941</v>
      </c>
      <c r="AD111" s="541" t="s">
        <v>941</v>
      </c>
      <c r="AE111" s="213" t="s">
        <v>941</v>
      </c>
      <c r="AF111" s="541"/>
      <c r="AG111" s="541" t="s">
        <v>941</v>
      </c>
      <c r="AH111" s="541" t="s">
        <v>941</v>
      </c>
      <c r="AI111" s="213"/>
      <c r="AJ111" s="404"/>
      <c r="AK111" s="189" t="s">
        <v>223</v>
      </c>
      <c r="AL111" s="174" t="s">
        <v>6748</v>
      </c>
      <c r="AM111" s="106">
        <v>1</v>
      </c>
      <c r="AN111" s="894" t="s">
        <v>945</v>
      </c>
      <c r="AO111" s="189" t="s">
        <v>946</v>
      </c>
      <c r="AP111" s="189">
        <v>1</v>
      </c>
      <c r="AQ111" s="189" t="s">
        <v>1126</v>
      </c>
      <c r="AR111" s="189"/>
      <c r="AS111" s="69" t="s">
        <v>949</v>
      </c>
      <c r="AT111" s="69" t="s">
        <v>949</v>
      </c>
      <c r="AU111" s="69" t="s">
        <v>949</v>
      </c>
      <c r="AV111" s="69" t="s">
        <v>949</v>
      </c>
      <c r="AW111" s="69" t="s">
        <v>949</v>
      </c>
      <c r="AX111" s="69" t="s">
        <v>949</v>
      </c>
      <c r="AY111" s="69" t="s">
        <v>949</v>
      </c>
      <c r="AZ111" s="69" t="s">
        <v>949</v>
      </c>
      <c r="BA111" s="69" t="s">
        <v>949</v>
      </c>
      <c r="BB111" s="69" t="s">
        <v>949</v>
      </c>
      <c r="BC111" s="69" t="s">
        <v>1142</v>
      </c>
      <c r="BD111" s="69" t="s">
        <v>949</v>
      </c>
      <c r="BE111" s="69" t="s">
        <v>949</v>
      </c>
      <c r="BF111" s="69">
        <v>0</v>
      </c>
      <c r="BG111" s="69">
        <v>0</v>
      </c>
      <c r="BH111" s="69">
        <v>0</v>
      </c>
      <c r="BI111" s="69">
        <v>0</v>
      </c>
      <c r="BJ111" s="69">
        <v>0</v>
      </c>
      <c r="BK111" s="69">
        <v>0</v>
      </c>
      <c r="BL111" s="69">
        <v>0</v>
      </c>
      <c r="BM111" s="69">
        <v>0</v>
      </c>
    </row>
    <row r="112" spans="1:65" s="390" customFormat="1">
      <c r="A112" s="398">
        <v>105</v>
      </c>
      <c r="B112" s="398" t="s">
        <v>787</v>
      </c>
      <c r="C112" s="408"/>
      <c r="D112" s="407" t="s">
        <v>6749</v>
      </c>
      <c r="E112" s="408"/>
      <c r="F112" s="407"/>
      <c r="G112" s="408"/>
      <c r="H112" s="407"/>
      <c r="I112" s="408"/>
      <c r="J112" s="407"/>
      <c r="K112" s="408"/>
      <c r="L112" s="407"/>
      <c r="M112" s="213" t="s">
        <v>6749</v>
      </c>
      <c r="N112" s="213" t="s">
        <v>6749</v>
      </c>
      <c r="O112" s="213" t="s">
        <v>9876</v>
      </c>
      <c r="P112" s="1247" t="s">
        <v>5144</v>
      </c>
      <c r="Q112" s="213" t="s">
        <v>941</v>
      </c>
      <c r="R112" s="541" t="s">
        <v>941</v>
      </c>
      <c r="S112" s="213" t="s">
        <v>941</v>
      </c>
      <c r="T112" s="213" t="s">
        <v>941</v>
      </c>
      <c r="U112" s="213" t="s">
        <v>941</v>
      </c>
      <c r="V112" s="213" t="s">
        <v>941</v>
      </c>
      <c r="W112" s="541" t="s">
        <v>941</v>
      </c>
      <c r="X112" s="213"/>
      <c r="Y112" s="213"/>
      <c r="Z112" s="541"/>
      <c r="AA112" s="541"/>
      <c r="AB112" s="541"/>
      <c r="AC112" s="213"/>
      <c r="AD112" s="541"/>
      <c r="AE112" s="213"/>
      <c r="AF112" s="541"/>
      <c r="AG112" s="541"/>
      <c r="AH112" s="541"/>
      <c r="AI112" s="213"/>
      <c r="AJ112" s="404"/>
      <c r="AK112" s="189" t="s">
        <v>223</v>
      </c>
      <c r="AL112" s="174" t="s">
        <v>6750</v>
      </c>
      <c r="AM112" s="106">
        <v>1</v>
      </c>
      <c r="AN112" s="894" t="s">
        <v>945</v>
      </c>
      <c r="AO112" s="189" t="s">
        <v>946</v>
      </c>
      <c r="AP112" s="189">
        <v>1</v>
      </c>
      <c r="AQ112" s="189" t="s">
        <v>1126</v>
      </c>
      <c r="AR112" s="189"/>
      <c r="AS112" s="69" t="s">
        <v>949</v>
      </c>
      <c r="AT112" s="69" t="s">
        <v>949</v>
      </c>
      <c r="AU112" s="69" t="s">
        <v>949</v>
      </c>
      <c r="AV112" s="69" t="s">
        <v>949</v>
      </c>
      <c r="AW112" s="69" t="s">
        <v>949</v>
      </c>
      <c r="AX112" s="69" t="s">
        <v>949</v>
      </c>
      <c r="AY112" s="69" t="s">
        <v>949</v>
      </c>
      <c r="AZ112" s="69" t="s">
        <v>949</v>
      </c>
      <c r="BA112" s="69" t="s">
        <v>949</v>
      </c>
      <c r="BB112" s="69" t="s">
        <v>949</v>
      </c>
      <c r="BC112" s="69" t="s">
        <v>1142</v>
      </c>
      <c r="BD112" s="69" t="s">
        <v>949</v>
      </c>
      <c r="BE112" s="69" t="s">
        <v>949</v>
      </c>
      <c r="BF112" s="69">
        <v>0</v>
      </c>
      <c r="BG112" s="69">
        <v>0</v>
      </c>
      <c r="BH112" s="69">
        <v>0</v>
      </c>
      <c r="BI112" s="69">
        <v>0</v>
      </c>
      <c r="BJ112" s="69">
        <v>0</v>
      </c>
      <c r="BK112" s="69">
        <v>0</v>
      </c>
      <c r="BL112" s="69">
        <v>0</v>
      </c>
      <c r="BM112" s="69">
        <v>0</v>
      </c>
    </row>
    <row r="113" spans="1:65" s="390" customFormat="1">
      <c r="A113" s="398">
        <v>106</v>
      </c>
      <c r="B113" s="398" t="s">
        <v>787</v>
      </c>
      <c r="C113" s="408"/>
      <c r="D113" s="407"/>
      <c r="E113" s="408" t="s">
        <v>5659</v>
      </c>
      <c r="F113" s="407"/>
      <c r="G113" s="408"/>
      <c r="H113" s="407"/>
      <c r="I113" s="408"/>
      <c r="J113" s="407"/>
      <c r="K113" s="408"/>
      <c r="L113" s="407"/>
      <c r="M113" s="213" t="s">
        <v>5659</v>
      </c>
      <c r="N113" s="213" t="s">
        <v>5659</v>
      </c>
      <c r="O113" s="213" t="s">
        <v>4778</v>
      </c>
      <c r="P113" s="1247" t="s">
        <v>1245</v>
      </c>
      <c r="Q113" s="213"/>
      <c r="R113" s="541"/>
      <c r="S113" s="213"/>
      <c r="T113" s="213"/>
      <c r="U113" s="213"/>
      <c r="V113" s="213"/>
      <c r="W113" s="541"/>
      <c r="X113" s="213"/>
      <c r="Y113" s="213"/>
      <c r="Z113" s="541" t="s">
        <v>941</v>
      </c>
      <c r="AA113" s="541" t="s">
        <v>941</v>
      </c>
      <c r="AB113" s="541"/>
      <c r="AC113" s="213"/>
      <c r="AD113" s="541"/>
      <c r="AE113" s="213"/>
      <c r="AF113" s="541" t="s">
        <v>941</v>
      </c>
      <c r="AG113" s="541"/>
      <c r="AH113" s="541"/>
      <c r="AI113" s="213"/>
      <c r="AJ113" s="404"/>
      <c r="AK113" s="189" t="s">
        <v>223</v>
      </c>
      <c r="AL113" s="174" t="s">
        <v>5660</v>
      </c>
      <c r="AM113" s="106">
        <v>1</v>
      </c>
      <c r="AN113" s="894" t="s">
        <v>945</v>
      </c>
      <c r="AO113" s="189" t="s">
        <v>946</v>
      </c>
      <c r="AP113" s="189">
        <v>0</v>
      </c>
      <c r="AQ113" s="189" t="s">
        <v>1008</v>
      </c>
      <c r="AR113" s="189"/>
      <c r="AS113" s="69">
        <v>285241</v>
      </c>
      <c r="AT113" s="69">
        <v>2</v>
      </c>
      <c r="AU113" s="69">
        <v>1.1499999999999999</v>
      </c>
      <c r="AV113" s="69">
        <v>312</v>
      </c>
      <c r="AW113" s="69" t="s">
        <v>5661</v>
      </c>
      <c r="AX113" s="69" t="s">
        <v>2409</v>
      </c>
      <c r="AY113" s="69" t="s">
        <v>1130</v>
      </c>
      <c r="AZ113" s="69" t="s">
        <v>1131</v>
      </c>
      <c r="BA113" s="69" t="s">
        <v>1132</v>
      </c>
      <c r="BB113" s="69" t="s">
        <v>1133</v>
      </c>
      <c r="BC113" s="69" t="s">
        <v>1142</v>
      </c>
      <c r="BD113" s="69" t="s">
        <v>945</v>
      </c>
      <c r="BE113" s="69" t="s">
        <v>945</v>
      </c>
      <c r="BF113" s="69">
        <v>0</v>
      </c>
      <c r="BG113" s="69">
        <v>0</v>
      </c>
      <c r="BH113" s="69" t="s">
        <v>5659</v>
      </c>
      <c r="BI113" s="69" t="s">
        <v>1142</v>
      </c>
      <c r="BJ113" s="69">
        <v>0</v>
      </c>
      <c r="BK113" s="69">
        <v>0</v>
      </c>
      <c r="BL113" s="69">
        <v>0</v>
      </c>
      <c r="BM113" s="69">
        <v>0</v>
      </c>
    </row>
    <row r="114" spans="1:65" s="390" customFormat="1">
      <c r="A114" s="398">
        <v>107</v>
      </c>
      <c r="B114" s="398" t="s">
        <v>787</v>
      </c>
      <c r="C114" s="408"/>
      <c r="D114" s="407"/>
      <c r="E114" s="408" t="s">
        <v>1585</v>
      </c>
      <c r="F114" s="407"/>
      <c r="G114" s="408"/>
      <c r="H114" s="407"/>
      <c r="I114" s="408"/>
      <c r="J114" s="407"/>
      <c r="K114" s="408"/>
      <c r="L114" s="407"/>
      <c r="M114" s="213" t="s">
        <v>9888</v>
      </c>
      <c r="N114" s="213" t="s">
        <v>9888</v>
      </c>
      <c r="O114" s="213" t="s">
        <v>4778</v>
      </c>
      <c r="P114" s="1247" t="s">
        <v>1081</v>
      </c>
      <c r="Q114" s="213"/>
      <c r="R114" s="541"/>
      <c r="S114" s="213"/>
      <c r="T114" s="213"/>
      <c r="U114" s="213"/>
      <c r="V114" s="213"/>
      <c r="W114" s="541"/>
      <c r="X114" s="213" t="s">
        <v>941</v>
      </c>
      <c r="Y114" s="213" t="s">
        <v>941</v>
      </c>
      <c r="Z114" s="541"/>
      <c r="AA114" s="541"/>
      <c r="AB114" s="541" t="s">
        <v>941</v>
      </c>
      <c r="AC114" s="213" t="s">
        <v>941</v>
      </c>
      <c r="AD114" s="541" t="s">
        <v>941</v>
      </c>
      <c r="AE114" s="213" t="s">
        <v>941</v>
      </c>
      <c r="AF114" s="541"/>
      <c r="AG114" s="541" t="s">
        <v>941</v>
      </c>
      <c r="AH114" s="541" t="s">
        <v>941</v>
      </c>
      <c r="AI114" s="213"/>
      <c r="AJ114" s="404"/>
      <c r="AK114" s="189" t="s">
        <v>223</v>
      </c>
      <c r="AL114" s="174" t="s">
        <v>5940</v>
      </c>
      <c r="AM114" s="106">
        <v>1</v>
      </c>
      <c r="AN114" s="894" t="s">
        <v>945</v>
      </c>
      <c r="AO114" s="189" t="s">
        <v>946</v>
      </c>
      <c r="AP114" s="189">
        <v>0</v>
      </c>
      <c r="AQ114" s="189" t="s">
        <v>1008</v>
      </c>
      <c r="AR114" s="189"/>
      <c r="AS114" s="69">
        <v>266179</v>
      </c>
      <c r="AT114" s="69">
        <v>2.5</v>
      </c>
      <c r="AU114" s="69">
        <v>1.04</v>
      </c>
      <c r="AV114" s="69">
        <v>282.25</v>
      </c>
      <c r="AW114" s="69" t="s">
        <v>4876</v>
      </c>
      <c r="AX114" s="69" t="s">
        <v>5941</v>
      </c>
      <c r="AY114" s="69" t="s">
        <v>1148</v>
      </c>
      <c r="AZ114" s="69" t="s">
        <v>1474</v>
      </c>
      <c r="BA114" s="69" t="s">
        <v>1132</v>
      </c>
      <c r="BB114" s="69" t="s">
        <v>1475</v>
      </c>
      <c r="BC114" s="69" t="s">
        <v>1142</v>
      </c>
      <c r="BD114" s="69" t="s">
        <v>945</v>
      </c>
      <c r="BE114" s="69" t="s">
        <v>945</v>
      </c>
      <c r="BF114" s="69">
        <v>0</v>
      </c>
      <c r="BG114" s="69">
        <v>0</v>
      </c>
      <c r="BH114" s="69" t="s">
        <v>1585</v>
      </c>
      <c r="BI114" s="69" t="s">
        <v>1142</v>
      </c>
      <c r="BJ114" s="69">
        <v>0</v>
      </c>
      <c r="BK114" s="69">
        <v>0</v>
      </c>
      <c r="BL114" s="69">
        <v>0</v>
      </c>
      <c r="BM114" s="69">
        <v>0</v>
      </c>
    </row>
    <row r="115" spans="1:65" s="390" customFormat="1">
      <c r="A115" s="398">
        <v>108</v>
      </c>
      <c r="B115" s="398" t="s">
        <v>787</v>
      </c>
      <c r="C115" s="408"/>
      <c r="D115" s="407"/>
      <c r="E115" s="408" t="s">
        <v>7618</v>
      </c>
      <c r="F115" s="407"/>
      <c r="G115" s="408"/>
      <c r="H115" s="407"/>
      <c r="I115" s="408"/>
      <c r="J115" s="407"/>
      <c r="K115" s="408"/>
      <c r="L115" s="407"/>
      <c r="M115" s="213" t="s">
        <v>7618</v>
      </c>
      <c r="N115" s="213" t="s">
        <v>7618</v>
      </c>
      <c r="O115" s="213" t="s">
        <v>9876</v>
      </c>
      <c r="P115" s="1247" t="s">
        <v>1081</v>
      </c>
      <c r="Q115" s="213" t="s">
        <v>941</v>
      </c>
      <c r="R115" s="541" t="s">
        <v>941</v>
      </c>
      <c r="S115" s="213" t="s">
        <v>941</v>
      </c>
      <c r="T115" s="213" t="s">
        <v>941</v>
      </c>
      <c r="U115" s="213" t="s">
        <v>941</v>
      </c>
      <c r="V115" s="213" t="s">
        <v>941</v>
      </c>
      <c r="W115" s="541" t="s">
        <v>941</v>
      </c>
      <c r="X115" s="213"/>
      <c r="Y115" s="213"/>
      <c r="Z115" s="541"/>
      <c r="AA115" s="541"/>
      <c r="AB115" s="541"/>
      <c r="AC115" s="213"/>
      <c r="AD115" s="541"/>
      <c r="AE115" s="213"/>
      <c r="AF115" s="541"/>
      <c r="AG115" s="541"/>
      <c r="AH115" s="541"/>
      <c r="AI115" s="213"/>
      <c r="AJ115" s="404" t="s">
        <v>9888</v>
      </c>
      <c r="AK115" s="189" t="s">
        <v>223</v>
      </c>
      <c r="AL115" s="174" t="s">
        <v>7619</v>
      </c>
      <c r="AM115" s="106">
        <v>1</v>
      </c>
      <c r="AN115" s="894" t="s">
        <v>945</v>
      </c>
      <c r="AO115" s="189" t="s">
        <v>946</v>
      </c>
      <c r="AP115" s="189">
        <v>0</v>
      </c>
      <c r="AQ115" s="189" t="s">
        <v>1008</v>
      </c>
      <c r="AR115" s="189"/>
      <c r="AS115" s="69">
        <v>266179</v>
      </c>
      <c r="AT115" s="69">
        <v>2.5</v>
      </c>
      <c r="AU115" s="69">
        <v>1.04</v>
      </c>
      <c r="AV115" s="69">
        <v>282.25</v>
      </c>
      <c r="AW115" s="69" t="s">
        <v>5661</v>
      </c>
      <c r="AX115" s="69" t="s">
        <v>5688</v>
      </c>
      <c r="AY115" s="69" t="s">
        <v>1148</v>
      </c>
      <c r="AZ115" s="69" t="s">
        <v>1474</v>
      </c>
      <c r="BA115" s="69" t="s">
        <v>1132</v>
      </c>
      <c r="BB115" s="69" t="s">
        <v>1475</v>
      </c>
      <c r="BC115" s="69" t="s">
        <v>1142</v>
      </c>
      <c r="BD115" s="69" t="s">
        <v>945</v>
      </c>
      <c r="BE115" s="69" t="s">
        <v>945</v>
      </c>
      <c r="BF115" s="69">
        <v>0</v>
      </c>
      <c r="BG115" s="69">
        <v>0</v>
      </c>
      <c r="BH115" s="69">
        <v>0</v>
      </c>
      <c r="BI115" s="69">
        <v>0</v>
      </c>
      <c r="BJ115" s="69">
        <v>0</v>
      </c>
      <c r="BK115" s="69">
        <v>0</v>
      </c>
      <c r="BL115" s="69">
        <v>0</v>
      </c>
      <c r="BM115" s="69">
        <v>0</v>
      </c>
    </row>
    <row r="116" spans="1:65" s="390" customFormat="1">
      <c r="A116" s="398">
        <v>109</v>
      </c>
      <c r="B116" s="398" t="s">
        <v>787</v>
      </c>
      <c r="C116" s="408"/>
      <c r="D116" s="407"/>
      <c r="E116" s="408" t="s">
        <v>4874</v>
      </c>
      <c r="F116" s="407"/>
      <c r="G116" s="408"/>
      <c r="H116" s="407"/>
      <c r="I116" s="408"/>
      <c r="J116" s="407"/>
      <c r="K116" s="408"/>
      <c r="L116" s="407"/>
      <c r="M116" s="213" t="s">
        <v>4874</v>
      </c>
      <c r="N116" s="213" t="s">
        <v>4874</v>
      </c>
      <c r="O116" s="213" t="s">
        <v>4778</v>
      </c>
      <c r="P116" s="1247" t="s">
        <v>979</v>
      </c>
      <c r="Q116" s="213"/>
      <c r="R116" s="541"/>
      <c r="S116" s="213"/>
      <c r="T116" s="213"/>
      <c r="U116" s="213"/>
      <c r="V116" s="213"/>
      <c r="W116" s="541"/>
      <c r="X116" s="213"/>
      <c r="Y116" s="213"/>
      <c r="Z116" s="541" t="s">
        <v>941</v>
      </c>
      <c r="AA116" s="541" t="s">
        <v>941</v>
      </c>
      <c r="AB116" s="541"/>
      <c r="AC116" s="213"/>
      <c r="AD116" s="541"/>
      <c r="AE116" s="213"/>
      <c r="AF116" s="541" t="s">
        <v>941</v>
      </c>
      <c r="AG116" s="541"/>
      <c r="AH116" s="541"/>
      <c r="AI116" s="213"/>
      <c r="AJ116" s="404"/>
      <c r="AK116" s="189" t="s">
        <v>223</v>
      </c>
      <c r="AL116" s="174" t="s">
        <v>4875</v>
      </c>
      <c r="AM116" s="106">
        <v>2</v>
      </c>
      <c r="AN116" s="894" t="s">
        <v>945</v>
      </c>
      <c r="AO116" s="189" t="s">
        <v>946</v>
      </c>
      <c r="AP116" s="189">
        <v>0</v>
      </c>
      <c r="AQ116" s="189" t="s">
        <v>1008</v>
      </c>
      <c r="AR116" s="189"/>
      <c r="AS116" s="69">
        <v>2214.65</v>
      </c>
      <c r="AT116" s="69">
        <v>2</v>
      </c>
      <c r="AU116" s="69">
        <v>1.1499999999999999</v>
      </c>
      <c r="AV116" s="69">
        <v>2.2999999999999998</v>
      </c>
      <c r="AW116" s="69" t="s">
        <v>4876</v>
      </c>
      <c r="AX116" s="69" t="s">
        <v>1600</v>
      </c>
      <c r="AY116" s="69" t="s">
        <v>1130</v>
      </c>
      <c r="AZ116" s="69" t="s">
        <v>1131</v>
      </c>
      <c r="BA116" s="69" t="s">
        <v>1132</v>
      </c>
      <c r="BB116" s="69" t="s">
        <v>1133</v>
      </c>
      <c r="BC116" s="69" t="s">
        <v>1142</v>
      </c>
      <c r="BD116" s="69">
        <v>0</v>
      </c>
      <c r="BE116" s="69">
        <v>0</v>
      </c>
      <c r="BF116" s="69">
        <v>0</v>
      </c>
      <c r="BG116" s="69">
        <v>0</v>
      </c>
      <c r="BH116" s="69" t="s">
        <v>4874</v>
      </c>
      <c r="BI116" s="69" t="s">
        <v>1142</v>
      </c>
      <c r="BJ116" s="69">
        <v>0</v>
      </c>
      <c r="BK116" s="69">
        <v>0</v>
      </c>
      <c r="BL116" s="69">
        <v>0</v>
      </c>
      <c r="BM116" s="69">
        <v>0</v>
      </c>
    </row>
    <row r="117" spans="1:65" s="390" customFormat="1">
      <c r="A117" s="398">
        <v>110</v>
      </c>
      <c r="B117" s="398" t="s">
        <v>787</v>
      </c>
      <c r="C117" s="408"/>
      <c r="D117" s="407"/>
      <c r="E117" s="408" t="s">
        <v>1596</v>
      </c>
      <c r="F117" s="407"/>
      <c r="G117" s="408"/>
      <c r="H117" s="407"/>
      <c r="I117" s="408"/>
      <c r="J117" s="407"/>
      <c r="K117" s="408"/>
      <c r="L117" s="407"/>
      <c r="M117" s="213" t="s">
        <v>1596</v>
      </c>
      <c r="N117" s="213" t="s">
        <v>1596</v>
      </c>
      <c r="O117" s="213" t="s">
        <v>4778</v>
      </c>
      <c r="P117" s="1247" t="s">
        <v>979</v>
      </c>
      <c r="Q117" s="213"/>
      <c r="R117" s="541"/>
      <c r="S117" s="213"/>
      <c r="T117" s="213"/>
      <c r="U117" s="213"/>
      <c r="V117" s="213"/>
      <c r="W117" s="541"/>
      <c r="X117" s="213" t="s">
        <v>941</v>
      </c>
      <c r="Y117" s="213" t="s">
        <v>941</v>
      </c>
      <c r="Z117" s="541"/>
      <c r="AA117" s="541"/>
      <c r="AB117" s="541" t="s">
        <v>941</v>
      </c>
      <c r="AC117" s="213" t="s">
        <v>941</v>
      </c>
      <c r="AD117" s="541" t="s">
        <v>941</v>
      </c>
      <c r="AE117" s="213" t="s">
        <v>941</v>
      </c>
      <c r="AF117" s="541"/>
      <c r="AG117" s="541" t="s">
        <v>941</v>
      </c>
      <c r="AH117" s="541" t="s">
        <v>941</v>
      </c>
      <c r="AI117" s="213"/>
      <c r="AJ117" s="404"/>
      <c r="AK117" s="189" t="s">
        <v>223</v>
      </c>
      <c r="AL117" s="174" t="s">
        <v>1598</v>
      </c>
      <c r="AM117" s="106">
        <v>2</v>
      </c>
      <c r="AN117" s="894" t="s">
        <v>945</v>
      </c>
      <c r="AO117" s="189" t="s">
        <v>946</v>
      </c>
      <c r="AP117" s="189">
        <v>0</v>
      </c>
      <c r="AQ117" s="189" t="s">
        <v>1008</v>
      </c>
      <c r="AR117" s="189"/>
      <c r="AS117" s="69">
        <v>2912.62</v>
      </c>
      <c r="AT117" s="69">
        <v>2</v>
      </c>
      <c r="AU117" s="69">
        <v>1.1499999999999999</v>
      </c>
      <c r="AV117" s="69">
        <v>0.38</v>
      </c>
      <c r="AW117" s="69" t="s">
        <v>1599</v>
      </c>
      <c r="AX117" s="69" t="s">
        <v>1600</v>
      </c>
      <c r="AY117" s="69" t="s">
        <v>1130</v>
      </c>
      <c r="AZ117" s="69" t="s">
        <v>1131</v>
      </c>
      <c r="BA117" s="69" t="s">
        <v>1132</v>
      </c>
      <c r="BB117" s="69" t="s">
        <v>1133</v>
      </c>
      <c r="BC117" s="69" t="s">
        <v>1142</v>
      </c>
      <c r="BD117" s="69" t="s">
        <v>949</v>
      </c>
      <c r="BE117" s="69" t="s">
        <v>949</v>
      </c>
      <c r="BF117" s="69">
        <v>0</v>
      </c>
      <c r="BG117" s="69">
        <v>0</v>
      </c>
      <c r="BH117" s="69" t="s">
        <v>1596</v>
      </c>
      <c r="BI117" s="69" t="s">
        <v>1142</v>
      </c>
      <c r="BJ117" s="69">
        <v>0</v>
      </c>
      <c r="BK117" s="69">
        <v>0</v>
      </c>
      <c r="BL117" s="69">
        <v>0</v>
      </c>
      <c r="BM117" s="69">
        <v>0</v>
      </c>
    </row>
    <row r="118" spans="1:65" s="390" customFormat="1">
      <c r="A118" s="398">
        <v>111</v>
      </c>
      <c r="B118" s="398" t="s">
        <v>787</v>
      </c>
      <c r="C118" s="408"/>
      <c r="D118" s="407"/>
      <c r="E118" s="408" t="s">
        <v>7635</v>
      </c>
      <c r="F118" s="407"/>
      <c r="G118" s="408"/>
      <c r="H118" s="407"/>
      <c r="I118" s="408"/>
      <c r="J118" s="407"/>
      <c r="K118" s="408"/>
      <c r="L118" s="407"/>
      <c r="M118" s="213" t="s">
        <v>7635</v>
      </c>
      <c r="N118" s="213" t="s">
        <v>7635</v>
      </c>
      <c r="O118" s="213" t="s">
        <v>9876</v>
      </c>
      <c r="P118" s="1247" t="s">
        <v>979</v>
      </c>
      <c r="Q118" s="213" t="s">
        <v>941</v>
      </c>
      <c r="R118" s="541" t="s">
        <v>941</v>
      </c>
      <c r="S118" s="213" t="s">
        <v>941</v>
      </c>
      <c r="T118" s="213" t="s">
        <v>941</v>
      </c>
      <c r="U118" s="213" t="s">
        <v>941</v>
      </c>
      <c r="V118" s="213" t="s">
        <v>941</v>
      </c>
      <c r="W118" s="541" t="s">
        <v>941</v>
      </c>
      <c r="X118" s="213"/>
      <c r="Y118" s="213"/>
      <c r="Z118" s="541"/>
      <c r="AA118" s="541"/>
      <c r="AB118" s="541"/>
      <c r="AC118" s="213"/>
      <c r="AD118" s="541"/>
      <c r="AE118" s="213"/>
      <c r="AF118" s="541"/>
      <c r="AG118" s="541"/>
      <c r="AH118" s="541"/>
      <c r="AI118" s="213"/>
      <c r="AJ118" s="404" t="s">
        <v>1596</v>
      </c>
      <c r="AK118" s="189" t="s">
        <v>223</v>
      </c>
      <c r="AL118" s="174" t="s">
        <v>7636</v>
      </c>
      <c r="AM118" s="106">
        <v>2</v>
      </c>
      <c r="AN118" s="894" t="s">
        <v>945</v>
      </c>
      <c r="AO118" s="189" t="s">
        <v>946</v>
      </c>
      <c r="AP118" s="189">
        <v>0</v>
      </c>
      <c r="AQ118" s="189" t="s">
        <v>1008</v>
      </c>
      <c r="AR118" s="189"/>
      <c r="AS118" s="69">
        <v>2214.65</v>
      </c>
      <c r="AT118" s="69">
        <v>2</v>
      </c>
      <c r="AU118" s="69">
        <v>1.1499999999999999</v>
      </c>
      <c r="AV118" s="69">
        <v>3</v>
      </c>
      <c r="AW118" s="69" t="s">
        <v>4876</v>
      </c>
      <c r="AX118" s="69" t="s">
        <v>7617</v>
      </c>
      <c r="AY118" s="69" t="s">
        <v>1130</v>
      </c>
      <c r="AZ118" s="69" t="s">
        <v>1131</v>
      </c>
      <c r="BA118" s="69" t="s">
        <v>1132</v>
      </c>
      <c r="BB118" s="69" t="s">
        <v>1133</v>
      </c>
      <c r="BC118" s="69" t="s">
        <v>1142</v>
      </c>
      <c r="BD118" s="69">
        <v>0</v>
      </c>
      <c r="BE118" s="69">
        <v>0</v>
      </c>
      <c r="BF118" s="69">
        <v>0</v>
      </c>
      <c r="BG118" s="69">
        <v>0</v>
      </c>
      <c r="BH118" s="69">
        <v>0</v>
      </c>
      <c r="BI118" s="69">
        <v>0</v>
      </c>
      <c r="BJ118" s="69">
        <v>0</v>
      </c>
      <c r="BK118" s="69">
        <v>0</v>
      </c>
      <c r="BL118" s="69">
        <v>0</v>
      </c>
      <c r="BM118" s="69">
        <v>0</v>
      </c>
    </row>
    <row r="119" spans="1:65" s="390" customFormat="1">
      <c r="A119" s="398">
        <v>112</v>
      </c>
      <c r="B119" s="398" t="s">
        <v>787</v>
      </c>
      <c r="C119" s="408"/>
      <c r="D119" s="407"/>
      <c r="E119" s="408" t="s">
        <v>1608</v>
      </c>
      <c r="F119" s="407"/>
      <c r="G119" s="408"/>
      <c r="H119" s="407"/>
      <c r="I119" s="408"/>
      <c r="J119" s="407"/>
      <c r="K119" s="408"/>
      <c r="L119" s="407"/>
      <c r="M119" s="213" t="s">
        <v>1608</v>
      </c>
      <c r="N119" s="213" t="s">
        <v>1608</v>
      </c>
      <c r="O119" s="213" t="s">
        <v>4778</v>
      </c>
      <c r="P119" s="1247" t="s">
        <v>948</v>
      </c>
      <c r="Q119" s="213"/>
      <c r="R119" s="541"/>
      <c r="S119" s="213"/>
      <c r="T119" s="213"/>
      <c r="U119" s="213"/>
      <c r="V119" s="213"/>
      <c r="W119" s="541"/>
      <c r="X119" s="213" t="s">
        <v>941</v>
      </c>
      <c r="Y119" s="213" t="s">
        <v>941</v>
      </c>
      <c r="Z119" s="541" t="s">
        <v>941</v>
      </c>
      <c r="AA119" s="541" t="s">
        <v>941</v>
      </c>
      <c r="AB119" s="541" t="s">
        <v>941</v>
      </c>
      <c r="AC119" s="213" t="s">
        <v>941</v>
      </c>
      <c r="AD119" s="541" t="s">
        <v>941</v>
      </c>
      <c r="AE119" s="213" t="s">
        <v>941</v>
      </c>
      <c r="AF119" s="541" t="s">
        <v>941</v>
      </c>
      <c r="AG119" s="541" t="s">
        <v>941</v>
      </c>
      <c r="AH119" s="541" t="s">
        <v>941</v>
      </c>
      <c r="AI119" s="213"/>
      <c r="AJ119" s="404"/>
      <c r="AK119" s="189" t="s">
        <v>223</v>
      </c>
      <c r="AL119" s="174" t="s">
        <v>5665</v>
      </c>
      <c r="AM119" s="106">
        <v>1</v>
      </c>
      <c r="AN119" s="894" t="s">
        <v>945</v>
      </c>
      <c r="AO119" s="189" t="s">
        <v>946</v>
      </c>
      <c r="AP119" s="189">
        <v>0</v>
      </c>
      <c r="AQ119" s="189" t="s">
        <v>1008</v>
      </c>
      <c r="AR119" s="189"/>
      <c r="AS119" s="69">
        <v>22913.8</v>
      </c>
      <c r="AT119" s="69">
        <v>2</v>
      </c>
      <c r="AU119" s="69">
        <v>1.1499999999999999</v>
      </c>
      <c r="AV119" s="69">
        <v>5.72</v>
      </c>
      <c r="AW119" s="69" t="s">
        <v>5666</v>
      </c>
      <c r="AX119" s="69" t="s">
        <v>2409</v>
      </c>
      <c r="AY119" s="69" t="s">
        <v>1130</v>
      </c>
      <c r="AZ119" s="69" t="s">
        <v>1131</v>
      </c>
      <c r="BA119" s="69" t="s">
        <v>1132</v>
      </c>
      <c r="BB119" s="69" t="s">
        <v>1133</v>
      </c>
      <c r="BC119" s="69" t="s">
        <v>1142</v>
      </c>
      <c r="BD119" s="69" t="s">
        <v>945</v>
      </c>
      <c r="BE119" s="69" t="s">
        <v>945</v>
      </c>
      <c r="BF119" s="69">
        <v>0</v>
      </c>
      <c r="BG119" s="69">
        <v>0</v>
      </c>
      <c r="BH119" s="69" t="s">
        <v>1608</v>
      </c>
      <c r="BI119" s="69" t="s">
        <v>1142</v>
      </c>
      <c r="BJ119" s="69">
        <v>0</v>
      </c>
      <c r="BK119" s="69">
        <v>0</v>
      </c>
      <c r="BL119" s="69">
        <v>0</v>
      </c>
      <c r="BM119" s="69">
        <v>0</v>
      </c>
    </row>
    <row r="120" spans="1:65" s="390" customFormat="1">
      <c r="A120" s="398">
        <v>113</v>
      </c>
      <c r="B120" s="398" t="s">
        <v>787</v>
      </c>
      <c r="C120" s="408"/>
      <c r="D120" s="407"/>
      <c r="E120" s="408" t="s">
        <v>1603</v>
      </c>
      <c r="F120" s="407"/>
      <c r="G120" s="408"/>
      <c r="H120" s="407"/>
      <c r="I120" s="408"/>
      <c r="J120" s="407"/>
      <c r="K120" s="408"/>
      <c r="L120" s="407"/>
      <c r="M120" s="213" t="s">
        <v>1603</v>
      </c>
      <c r="N120" s="213" t="s">
        <v>1603</v>
      </c>
      <c r="O120" s="213" t="s">
        <v>4778</v>
      </c>
      <c r="P120" s="1247" t="s">
        <v>5144</v>
      </c>
      <c r="Q120" s="213"/>
      <c r="R120" s="541"/>
      <c r="S120" s="213"/>
      <c r="T120" s="213"/>
      <c r="U120" s="213"/>
      <c r="V120" s="213"/>
      <c r="W120" s="541"/>
      <c r="X120" s="213" t="s">
        <v>941</v>
      </c>
      <c r="Y120" s="213" t="s">
        <v>941</v>
      </c>
      <c r="Z120" s="541" t="s">
        <v>941</v>
      </c>
      <c r="AA120" s="541" t="s">
        <v>941</v>
      </c>
      <c r="AB120" s="541" t="s">
        <v>941</v>
      </c>
      <c r="AC120" s="213" t="s">
        <v>941</v>
      </c>
      <c r="AD120" s="541" t="s">
        <v>941</v>
      </c>
      <c r="AE120" s="213" t="s">
        <v>941</v>
      </c>
      <c r="AF120" s="541" t="s">
        <v>941</v>
      </c>
      <c r="AG120" s="541" t="s">
        <v>941</v>
      </c>
      <c r="AH120" s="541" t="s">
        <v>941</v>
      </c>
      <c r="AI120" s="213"/>
      <c r="AJ120" s="404"/>
      <c r="AK120" s="189" t="s">
        <v>223</v>
      </c>
      <c r="AL120" s="174" t="s">
        <v>5684</v>
      </c>
      <c r="AM120" s="106">
        <v>1</v>
      </c>
      <c r="AN120" s="894" t="s">
        <v>945</v>
      </c>
      <c r="AO120" s="189" t="s">
        <v>946</v>
      </c>
      <c r="AP120" s="189">
        <v>0</v>
      </c>
      <c r="AQ120" s="189" t="s">
        <v>1008</v>
      </c>
      <c r="AR120" s="189"/>
      <c r="AS120" s="69">
        <v>6728.25</v>
      </c>
      <c r="AT120" s="69">
        <v>2</v>
      </c>
      <c r="AU120" s="69">
        <v>1.1499999999999999</v>
      </c>
      <c r="AV120" s="69">
        <v>7.1</v>
      </c>
      <c r="AW120" s="69" t="s">
        <v>5685</v>
      </c>
      <c r="AX120" s="69" t="s">
        <v>2409</v>
      </c>
      <c r="AY120" s="69" t="s">
        <v>1130</v>
      </c>
      <c r="AZ120" s="69" t="s">
        <v>1131</v>
      </c>
      <c r="BA120" s="69" t="s">
        <v>1132</v>
      </c>
      <c r="BB120" s="69" t="s">
        <v>1133</v>
      </c>
      <c r="BC120" s="69" t="s">
        <v>1142</v>
      </c>
      <c r="BD120" s="69" t="s">
        <v>945</v>
      </c>
      <c r="BE120" s="69" t="s">
        <v>945</v>
      </c>
      <c r="BF120" s="69">
        <v>0</v>
      </c>
      <c r="BG120" s="69">
        <v>0</v>
      </c>
      <c r="BH120" s="69" t="s">
        <v>1603</v>
      </c>
      <c r="BI120" s="69" t="s">
        <v>1142</v>
      </c>
      <c r="BJ120" s="69">
        <v>0</v>
      </c>
      <c r="BK120" s="69">
        <v>0</v>
      </c>
      <c r="BL120" s="69">
        <v>0</v>
      </c>
      <c r="BM120" s="69">
        <v>0</v>
      </c>
    </row>
    <row r="121" spans="1:65" s="390" customFormat="1">
      <c r="A121" s="398">
        <v>114</v>
      </c>
      <c r="B121" s="398" t="s">
        <v>787</v>
      </c>
      <c r="C121" s="408"/>
      <c r="D121" s="407"/>
      <c r="E121" s="408" t="s">
        <v>7620</v>
      </c>
      <c r="F121" s="407"/>
      <c r="G121" s="408"/>
      <c r="H121" s="407"/>
      <c r="I121" s="408"/>
      <c r="J121" s="407"/>
      <c r="K121" s="408"/>
      <c r="L121" s="407"/>
      <c r="M121" s="213" t="s">
        <v>7620</v>
      </c>
      <c r="N121" s="213" t="s">
        <v>7620</v>
      </c>
      <c r="O121" s="213" t="s">
        <v>9876</v>
      </c>
      <c r="P121" s="1247" t="s">
        <v>948</v>
      </c>
      <c r="Q121" s="213" t="s">
        <v>941</v>
      </c>
      <c r="R121" s="541" t="s">
        <v>941</v>
      </c>
      <c r="S121" s="213" t="s">
        <v>941</v>
      </c>
      <c r="T121" s="213" t="s">
        <v>941</v>
      </c>
      <c r="U121" s="213" t="s">
        <v>941</v>
      </c>
      <c r="V121" s="213" t="s">
        <v>941</v>
      </c>
      <c r="W121" s="541" t="s">
        <v>941</v>
      </c>
      <c r="X121" s="213"/>
      <c r="Y121" s="213"/>
      <c r="Z121" s="541"/>
      <c r="AA121" s="541"/>
      <c r="AB121" s="541"/>
      <c r="AC121" s="213"/>
      <c r="AD121" s="541"/>
      <c r="AE121" s="213"/>
      <c r="AF121" s="541"/>
      <c r="AG121" s="541"/>
      <c r="AH121" s="541"/>
      <c r="AI121" s="213"/>
      <c r="AJ121" s="404" t="s">
        <v>1608</v>
      </c>
      <c r="AK121" s="189" t="s">
        <v>223</v>
      </c>
      <c r="AL121" s="174" t="s">
        <v>7621</v>
      </c>
      <c r="AM121" s="106">
        <v>1</v>
      </c>
      <c r="AN121" s="894" t="s">
        <v>945</v>
      </c>
      <c r="AO121" s="189" t="s">
        <v>946</v>
      </c>
      <c r="AP121" s="189">
        <v>0</v>
      </c>
      <c r="AQ121" s="189" t="s">
        <v>1008</v>
      </c>
      <c r="AR121" s="189"/>
      <c r="AS121" s="69">
        <v>22913.8</v>
      </c>
      <c r="AT121" s="69">
        <v>2</v>
      </c>
      <c r="AU121" s="69">
        <v>1.1499999999999999</v>
      </c>
      <c r="AV121" s="69">
        <v>5.72</v>
      </c>
      <c r="AW121" s="69" t="s">
        <v>5666</v>
      </c>
      <c r="AX121" s="69" t="s">
        <v>7617</v>
      </c>
      <c r="AY121" s="69" t="s">
        <v>1130</v>
      </c>
      <c r="AZ121" s="69" t="s">
        <v>1131</v>
      </c>
      <c r="BA121" s="69" t="s">
        <v>1132</v>
      </c>
      <c r="BB121" s="69" t="s">
        <v>1133</v>
      </c>
      <c r="BC121" s="69" t="s">
        <v>1142</v>
      </c>
      <c r="BD121" s="69" t="s">
        <v>945</v>
      </c>
      <c r="BE121" s="69" t="s">
        <v>945</v>
      </c>
      <c r="BF121" s="69">
        <v>0</v>
      </c>
      <c r="BG121" s="69">
        <v>0</v>
      </c>
      <c r="BH121" s="69">
        <v>0</v>
      </c>
      <c r="BI121" s="69">
        <v>0</v>
      </c>
      <c r="BJ121" s="69">
        <v>0</v>
      </c>
      <c r="BK121" s="69">
        <v>0</v>
      </c>
      <c r="BL121" s="69">
        <v>0</v>
      </c>
      <c r="BM121" s="69">
        <v>0</v>
      </c>
    </row>
    <row r="122" spans="1:65" s="390" customFormat="1">
      <c r="A122" s="398">
        <v>115</v>
      </c>
      <c r="B122" s="398" t="s">
        <v>787</v>
      </c>
      <c r="C122" s="408"/>
      <c r="D122" s="407"/>
      <c r="E122" s="408" t="s">
        <v>7622</v>
      </c>
      <c r="F122" s="407"/>
      <c r="G122" s="408"/>
      <c r="H122" s="407"/>
      <c r="I122" s="408"/>
      <c r="J122" s="407"/>
      <c r="K122" s="408"/>
      <c r="L122" s="407"/>
      <c r="M122" s="213" t="s">
        <v>7622</v>
      </c>
      <c r="N122" s="213" t="s">
        <v>7622</v>
      </c>
      <c r="O122" s="213" t="s">
        <v>9876</v>
      </c>
      <c r="P122" s="1247" t="s">
        <v>1126</v>
      </c>
      <c r="Q122" s="213" t="s">
        <v>941</v>
      </c>
      <c r="R122" s="541" t="s">
        <v>941</v>
      </c>
      <c r="S122" s="213" t="s">
        <v>941</v>
      </c>
      <c r="T122" s="213" t="s">
        <v>941</v>
      </c>
      <c r="U122" s="213" t="s">
        <v>941</v>
      </c>
      <c r="V122" s="213" t="s">
        <v>941</v>
      </c>
      <c r="W122" s="541" t="s">
        <v>941</v>
      </c>
      <c r="X122" s="213"/>
      <c r="Y122" s="213"/>
      <c r="Z122" s="541"/>
      <c r="AA122" s="541"/>
      <c r="AB122" s="541"/>
      <c r="AC122" s="213"/>
      <c r="AD122" s="541"/>
      <c r="AE122" s="213"/>
      <c r="AF122" s="541"/>
      <c r="AG122" s="541"/>
      <c r="AH122" s="541"/>
      <c r="AI122" s="213"/>
      <c r="AJ122" s="404" t="s">
        <v>1603</v>
      </c>
      <c r="AK122" s="189" t="s">
        <v>223</v>
      </c>
      <c r="AL122" s="174" t="s">
        <v>7623</v>
      </c>
      <c r="AM122" s="106">
        <v>1</v>
      </c>
      <c r="AN122" s="894" t="s">
        <v>945</v>
      </c>
      <c r="AO122" s="189" t="s">
        <v>946</v>
      </c>
      <c r="AP122" s="189">
        <v>0</v>
      </c>
      <c r="AQ122" s="189" t="s">
        <v>1008</v>
      </c>
      <c r="AR122" s="189"/>
      <c r="AS122" s="69">
        <v>6728.25</v>
      </c>
      <c r="AT122" s="69">
        <v>2</v>
      </c>
      <c r="AU122" s="69">
        <v>1.1499999999999999</v>
      </c>
      <c r="AV122" s="69">
        <v>7.1</v>
      </c>
      <c r="AW122" s="69" t="s">
        <v>5685</v>
      </c>
      <c r="AX122" s="69" t="s">
        <v>7617</v>
      </c>
      <c r="AY122" s="69" t="s">
        <v>1130</v>
      </c>
      <c r="AZ122" s="69" t="s">
        <v>1131</v>
      </c>
      <c r="BA122" s="69" t="s">
        <v>1132</v>
      </c>
      <c r="BB122" s="69" t="s">
        <v>1133</v>
      </c>
      <c r="BC122" s="69" t="s">
        <v>1142</v>
      </c>
      <c r="BD122" s="69" t="s">
        <v>945</v>
      </c>
      <c r="BE122" s="69" t="s">
        <v>945</v>
      </c>
      <c r="BF122" s="69">
        <v>0</v>
      </c>
      <c r="BG122" s="69">
        <v>0</v>
      </c>
      <c r="BH122" s="69">
        <v>0</v>
      </c>
      <c r="BI122" s="69">
        <v>0</v>
      </c>
      <c r="BJ122" s="69">
        <v>0</v>
      </c>
      <c r="BK122" s="69">
        <v>0</v>
      </c>
      <c r="BL122" s="69">
        <v>0</v>
      </c>
      <c r="BM122" s="69">
        <v>0</v>
      </c>
    </row>
    <row r="123" spans="1:65" s="390" customFormat="1">
      <c r="A123" s="398">
        <v>116</v>
      </c>
      <c r="B123" s="398" t="s">
        <v>787</v>
      </c>
      <c r="C123" s="408"/>
      <c r="D123" s="407" t="s">
        <v>1028</v>
      </c>
      <c r="E123" s="408"/>
      <c r="F123" s="407"/>
      <c r="G123" s="408"/>
      <c r="H123" s="407"/>
      <c r="I123" s="408"/>
      <c r="J123" s="407"/>
      <c r="K123" s="408"/>
      <c r="L123" s="407"/>
      <c r="M123" s="213" t="s">
        <v>9855</v>
      </c>
      <c r="N123" s="213" t="s">
        <v>1028</v>
      </c>
      <c r="O123" s="213" t="s">
        <v>3103</v>
      </c>
      <c r="P123" s="1247"/>
      <c r="Q123" s="213" t="s">
        <v>941</v>
      </c>
      <c r="R123" s="541" t="s">
        <v>941</v>
      </c>
      <c r="S123" s="213" t="s">
        <v>941</v>
      </c>
      <c r="T123" s="213" t="s">
        <v>941</v>
      </c>
      <c r="U123" s="213" t="s">
        <v>941</v>
      </c>
      <c r="V123" s="213" t="s">
        <v>941</v>
      </c>
      <c r="W123" s="541" t="s">
        <v>941</v>
      </c>
      <c r="X123" s="213" t="s">
        <v>941</v>
      </c>
      <c r="Y123" s="213" t="s">
        <v>941</v>
      </c>
      <c r="Z123" s="541" t="s">
        <v>941</v>
      </c>
      <c r="AA123" s="541" t="s">
        <v>941</v>
      </c>
      <c r="AB123" s="541" t="s">
        <v>941</v>
      </c>
      <c r="AC123" s="213" t="s">
        <v>941</v>
      </c>
      <c r="AD123" s="541" t="s">
        <v>941</v>
      </c>
      <c r="AE123" s="213" t="s">
        <v>941</v>
      </c>
      <c r="AF123" s="541" t="s">
        <v>941</v>
      </c>
      <c r="AG123" s="541" t="s">
        <v>941</v>
      </c>
      <c r="AH123" s="541" t="s">
        <v>941</v>
      </c>
      <c r="AI123" s="213"/>
      <c r="AJ123" s="404"/>
      <c r="AK123" s="189" t="s">
        <v>223</v>
      </c>
      <c r="AL123" s="174" t="s">
        <v>1030</v>
      </c>
      <c r="AM123" s="106">
        <v>1</v>
      </c>
      <c r="AN123" s="894" t="s">
        <v>945</v>
      </c>
      <c r="AO123" s="189" t="s">
        <v>946</v>
      </c>
      <c r="AP123" s="189">
        <v>1</v>
      </c>
      <c r="AQ123" s="189" t="s">
        <v>993</v>
      </c>
      <c r="AR123" s="189"/>
      <c r="AS123" s="69" t="s">
        <v>949</v>
      </c>
      <c r="AT123" s="69" t="s">
        <v>949</v>
      </c>
      <c r="AU123" s="69" t="s">
        <v>949</v>
      </c>
      <c r="AV123" s="69" t="s">
        <v>949</v>
      </c>
      <c r="AW123" s="69" t="s">
        <v>949</v>
      </c>
      <c r="AX123" s="69" t="s">
        <v>949</v>
      </c>
      <c r="AY123" s="69" t="s">
        <v>1023</v>
      </c>
      <c r="AZ123" s="69" t="s">
        <v>949</v>
      </c>
      <c r="BA123" s="69" t="s">
        <v>949</v>
      </c>
      <c r="BB123" s="69" t="s">
        <v>949</v>
      </c>
      <c r="BC123" s="69" t="s">
        <v>986</v>
      </c>
      <c r="BD123" s="69" t="s">
        <v>1024</v>
      </c>
      <c r="BE123" s="69" t="s">
        <v>949</v>
      </c>
      <c r="BF123" s="69">
        <v>0</v>
      </c>
      <c r="BG123" s="69">
        <v>0</v>
      </c>
      <c r="BH123" s="69">
        <v>0</v>
      </c>
      <c r="BI123" s="69">
        <v>0</v>
      </c>
      <c r="BJ123" s="69">
        <v>0</v>
      </c>
      <c r="BK123" s="69">
        <v>0</v>
      </c>
      <c r="BL123" s="69">
        <v>0</v>
      </c>
      <c r="BM123" s="69">
        <v>0</v>
      </c>
    </row>
    <row r="124" spans="1:65" s="390" customFormat="1">
      <c r="A124" s="398">
        <v>117</v>
      </c>
      <c r="B124" s="398" t="s">
        <v>787</v>
      </c>
      <c r="C124" s="408"/>
      <c r="D124" s="407" t="s">
        <v>7551</v>
      </c>
      <c r="E124" s="408"/>
      <c r="F124" s="407"/>
      <c r="G124" s="408"/>
      <c r="H124" s="407"/>
      <c r="I124" s="408"/>
      <c r="J124" s="407"/>
      <c r="K124" s="408"/>
      <c r="L124" s="407"/>
      <c r="M124" s="213" t="s">
        <v>7550</v>
      </c>
      <c r="N124" s="213" t="s">
        <v>7551</v>
      </c>
      <c r="O124" s="213" t="s">
        <v>4773</v>
      </c>
      <c r="P124" s="1247" t="s">
        <v>976</v>
      </c>
      <c r="Q124" s="213"/>
      <c r="R124" s="541"/>
      <c r="S124" s="213"/>
      <c r="T124" s="213"/>
      <c r="U124" s="213"/>
      <c r="V124" s="213"/>
      <c r="W124" s="541"/>
      <c r="X124" s="213"/>
      <c r="Y124" s="213"/>
      <c r="Z124" s="541" t="s">
        <v>941</v>
      </c>
      <c r="AA124" s="541" t="s">
        <v>941</v>
      </c>
      <c r="AB124" s="541"/>
      <c r="AC124" s="213"/>
      <c r="AD124" s="541"/>
      <c r="AE124" s="213"/>
      <c r="AF124" s="541" t="s">
        <v>941</v>
      </c>
      <c r="AG124" s="541"/>
      <c r="AH124" s="541"/>
      <c r="AI124" s="213"/>
      <c r="AJ124" s="404" t="s">
        <v>1555</v>
      </c>
      <c r="AK124" s="189" t="s">
        <v>473</v>
      </c>
      <c r="AL124" s="174" t="s">
        <v>1558</v>
      </c>
      <c r="AM124" s="106">
        <v>1</v>
      </c>
      <c r="AN124" s="894" t="s">
        <v>945</v>
      </c>
      <c r="AO124" s="189" t="s">
        <v>946</v>
      </c>
      <c r="AP124" s="189">
        <v>1</v>
      </c>
      <c r="AQ124" s="189" t="s">
        <v>1008</v>
      </c>
      <c r="AR124" s="189"/>
      <c r="AS124" s="69">
        <v>2733.48</v>
      </c>
      <c r="AT124" s="69">
        <v>2.5</v>
      </c>
      <c r="AU124" s="69">
        <v>1.41</v>
      </c>
      <c r="AV124" s="69">
        <v>3.854212</v>
      </c>
      <c r="AW124" s="69" t="s">
        <v>949</v>
      </c>
      <c r="AX124" s="69" t="s">
        <v>995</v>
      </c>
      <c r="AY124" s="69" t="s">
        <v>1293</v>
      </c>
      <c r="AZ124" s="69" t="s">
        <v>1294</v>
      </c>
      <c r="BA124" s="69" t="s">
        <v>1295</v>
      </c>
      <c r="BB124" s="69" t="s">
        <v>1559</v>
      </c>
      <c r="BC124" s="69" t="s">
        <v>1142</v>
      </c>
      <c r="BD124" s="69" t="s">
        <v>949</v>
      </c>
      <c r="BE124" s="69" t="s">
        <v>949</v>
      </c>
      <c r="BF124" s="69">
        <v>0</v>
      </c>
      <c r="BG124" s="69">
        <v>0</v>
      </c>
      <c r="BH124" s="69" t="s">
        <v>7550</v>
      </c>
      <c r="BI124" s="69" t="s">
        <v>1142</v>
      </c>
      <c r="BJ124" s="69">
        <v>0</v>
      </c>
      <c r="BK124" s="69">
        <v>0</v>
      </c>
      <c r="BL124" s="69">
        <v>0</v>
      </c>
      <c r="BM124" s="69">
        <v>0</v>
      </c>
    </row>
    <row r="125" spans="1:65" s="390" customFormat="1">
      <c r="A125" s="398">
        <v>118</v>
      </c>
      <c r="B125" s="398" t="s">
        <v>787</v>
      </c>
      <c r="C125" s="408"/>
      <c r="D125" s="407" t="s">
        <v>5942</v>
      </c>
      <c r="E125" s="408"/>
      <c r="F125" s="407"/>
      <c r="G125" s="408"/>
      <c r="H125" s="407"/>
      <c r="I125" s="408"/>
      <c r="J125" s="407"/>
      <c r="K125" s="408"/>
      <c r="L125" s="407"/>
      <c r="M125" s="213" t="s">
        <v>9889</v>
      </c>
      <c r="N125" s="213" t="s">
        <v>9889</v>
      </c>
      <c r="O125" s="213" t="s">
        <v>4778</v>
      </c>
      <c r="P125" s="1247" t="s">
        <v>1209</v>
      </c>
      <c r="Q125" s="213" t="s">
        <v>941</v>
      </c>
      <c r="R125" s="541" t="s">
        <v>941</v>
      </c>
      <c r="S125" s="213" t="s">
        <v>941</v>
      </c>
      <c r="T125" s="213" t="s">
        <v>941</v>
      </c>
      <c r="U125" s="213" t="s">
        <v>941</v>
      </c>
      <c r="V125" s="213" t="s">
        <v>941</v>
      </c>
      <c r="W125" s="541" t="s">
        <v>941</v>
      </c>
      <c r="X125" s="213" t="s">
        <v>941</v>
      </c>
      <c r="Y125" s="213" t="s">
        <v>941</v>
      </c>
      <c r="Z125" s="541"/>
      <c r="AA125" s="541"/>
      <c r="AB125" s="541" t="s">
        <v>941</v>
      </c>
      <c r="AC125" s="213" t="s">
        <v>941</v>
      </c>
      <c r="AD125" s="541" t="s">
        <v>941</v>
      </c>
      <c r="AE125" s="213" t="s">
        <v>941</v>
      </c>
      <c r="AF125" s="541"/>
      <c r="AG125" s="541" t="s">
        <v>941</v>
      </c>
      <c r="AH125" s="541" t="s">
        <v>941</v>
      </c>
      <c r="AI125" s="213"/>
      <c r="AJ125" s="404"/>
      <c r="AK125" s="189" t="s">
        <v>223</v>
      </c>
      <c r="AL125" s="174" t="s">
        <v>5943</v>
      </c>
      <c r="AM125" s="106">
        <v>1</v>
      </c>
      <c r="AN125" s="894" t="s">
        <v>945</v>
      </c>
      <c r="AO125" s="189" t="s">
        <v>946</v>
      </c>
      <c r="AP125" s="189">
        <v>1</v>
      </c>
      <c r="AQ125" s="189" t="s">
        <v>1008</v>
      </c>
      <c r="AR125" s="189"/>
      <c r="AS125" s="69">
        <v>3392.88</v>
      </c>
      <c r="AT125" s="69">
        <v>2</v>
      </c>
      <c r="AU125" s="69">
        <v>1.41</v>
      </c>
      <c r="AV125" s="69">
        <v>3.7</v>
      </c>
      <c r="AW125" s="69" t="s">
        <v>949</v>
      </c>
      <c r="AX125" s="69" t="s">
        <v>995</v>
      </c>
      <c r="AY125" s="69" t="s">
        <v>1312</v>
      </c>
      <c r="AZ125" s="69" t="s">
        <v>5944</v>
      </c>
      <c r="BA125" s="69" t="s">
        <v>1132</v>
      </c>
      <c r="BB125" s="69">
        <v>0</v>
      </c>
      <c r="BC125" s="69" t="s">
        <v>1142</v>
      </c>
      <c r="BD125" s="69" t="s">
        <v>945</v>
      </c>
      <c r="BE125" s="69" t="s">
        <v>945</v>
      </c>
      <c r="BF125" s="69">
        <v>0</v>
      </c>
      <c r="BG125" s="69">
        <v>0</v>
      </c>
      <c r="BH125" s="69" t="s">
        <v>5942</v>
      </c>
      <c r="BI125" s="69" t="s">
        <v>1142</v>
      </c>
      <c r="BJ125" s="69">
        <v>0</v>
      </c>
      <c r="BK125" s="69">
        <v>0</v>
      </c>
      <c r="BL125" s="69">
        <v>0</v>
      </c>
      <c r="BM125" s="69">
        <v>0</v>
      </c>
    </row>
    <row r="126" spans="1:65" s="390" customFormat="1">
      <c r="A126" s="398">
        <v>119</v>
      </c>
      <c r="B126" s="398" t="s">
        <v>787</v>
      </c>
      <c r="C126" s="408"/>
      <c r="D126" s="407" t="s">
        <v>7637</v>
      </c>
      <c r="E126" s="408"/>
      <c r="F126" s="407"/>
      <c r="G126" s="408"/>
      <c r="H126" s="407"/>
      <c r="I126" s="408"/>
      <c r="J126" s="407"/>
      <c r="K126" s="408"/>
      <c r="L126" s="407"/>
      <c r="M126" s="213" t="s">
        <v>7637</v>
      </c>
      <c r="N126" s="213" t="s">
        <v>7637</v>
      </c>
      <c r="O126" s="213" t="s">
        <v>9890</v>
      </c>
      <c r="P126" s="1247" t="s">
        <v>948</v>
      </c>
      <c r="Q126" s="213" t="s">
        <v>941</v>
      </c>
      <c r="R126" s="541" t="s">
        <v>941</v>
      </c>
      <c r="S126" s="213" t="s">
        <v>941</v>
      </c>
      <c r="T126" s="213" t="s">
        <v>941</v>
      </c>
      <c r="U126" s="213" t="s">
        <v>941</v>
      </c>
      <c r="V126" s="213" t="s">
        <v>941</v>
      </c>
      <c r="W126" s="541" t="s">
        <v>941</v>
      </c>
      <c r="X126" s="213" t="s">
        <v>941</v>
      </c>
      <c r="Y126" s="213" t="s">
        <v>941</v>
      </c>
      <c r="Z126" s="541" t="s">
        <v>941</v>
      </c>
      <c r="AA126" s="541" t="s">
        <v>941</v>
      </c>
      <c r="AB126" s="541" t="s">
        <v>941</v>
      </c>
      <c r="AC126" s="213" t="s">
        <v>941</v>
      </c>
      <c r="AD126" s="541" t="s">
        <v>941</v>
      </c>
      <c r="AE126" s="213" t="s">
        <v>941</v>
      </c>
      <c r="AF126" s="541" t="s">
        <v>941</v>
      </c>
      <c r="AG126" s="541" t="s">
        <v>941</v>
      </c>
      <c r="AH126" s="541" t="s">
        <v>941</v>
      </c>
      <c r="AI126" s="213"/>
      <c r="AJ126" s="404" t="s">
        <v>5197</v>
      </c>
      <c r="AK126" s="189" t="s">
        <v>223</v>
      </c>
      <c r="AL126" s="174" t="s">
        <v>7638</v>
      </c>
      <c r="AM126" s="106">
        <v>1</v>
      </c>
      <c r="AN126" s="894" t="s">
        <v>945</v>
      </c>
      <c r="AO126" s="189" t="s">
        <v>946</v>
      </c>
      <c r="AP126" s="189">
        <v>1</v>
      </c>
      <c r="AQ126" s="189" t="s">
        <v>1008</v>
      </c>
      <c r="AR126" s="189"/>
      <c r="AS126" s="69">
        <v>5046.3</v>
      </c>
      <c r="AT126" s="69" t="s">
        <v>949</v>
      </c>
      <c r="AU126" s="69">
        <v>1.41</v>
      </c>
      <c r="AV126" s="69" t="s">
        <v>949</v>
      </c>
      <c r="AW126" s="69" t="s">
        <v>949</v>
      </c>
      <c r="AX126" s="69" t="s">
        <v>995</v>
      </c>
      <c r="AY126" s="69" t="s">
        <v>1293</v>
      </c>
      <c r="AZ126" s="69" t="s">
        <v>1294</v>
      </c>
      <c r="BA126" s="69" t="s">
        <v>1295</v>
      </c>
      <c r="BB126" s="69">
        <v>0</v>
      </c>
      <c r="BC126" s="69" t="s">
        <v>1142</v>
      </c>
      <c r="BD126" s="69" t="s">
        <v>945</v>
      </c>
      <c r="BE126" s="69" t="s">
        <v>945</v>
      </c>
      <c r="BF126" s="69">
        <v>0</v>
      </c>
      <c r="BG126" s="69">
        <v>0</v>
      </c>
      <c r="BH126" s="69" t="s">
        <v>5197</v>
      </c>
      <c r="BI126" s="69" t="s">
        <v>1142</v>
      </c>
      <c r="BJ126" s="69">
        <v>0</v>
      </c>
      <c r="BK126" s="69">
        <v>0</v>
      </c>
      <c r="BL126" s="69">
        <v>0</v>
      </c>
      <c r="BM126" s="69">
        <v>0</v>
      </c>
    </row>
    <row r="127" spans="1:65" s="390" customFormat="1">
      <c r="A127" s="398">
        <v>120</v>
      </c>
      <c r="B127" s="398" t="s">
        <v>787</v>
      </c>
      <c r="C127" s="408"/>
      <c r="D127" s="407" t="s">
        <v>6763</v>
      </c>
      <c r="E127" s="408"/>
      <c r="F127" s="407"/>
      <c r="G127" s="408"/>
      <c r="H127" s="407"/>
      <c r="I127" s="408"/>
      <c r="J127" s="407"/>
      <c r="K127" s="408"/>
      <c r="L127" s="407"/>
      <c r="M127" s="213" t="s">
        <v>8992</v>
      </c>
      <c r="N127" s="213" t="s">
        <v>6763</v>
      </c>
      <c r="O127" s="213" t="s">
        <v>4773</v>
      </c>
      <c r="P127" s="1247" t="s">
        <v>940</v>
      </c>
      <c r="Q127" s="213"/>
      <c r="R127" s="541"/>
      <c r="S127" s="213"/>
      <c r="T127" s="213"/>
      <c r="U127" s="213"/>
      <c r="V127" s="213"/>
      <c r="W127" s="541"/>
      <c r="X127" s="213"/>
      <c r="Y127" s="213"/>
      <c r="Z127" s="541" t="s">
        <v>941</v>
      </c>
      <c r="AA127" s="541" t="s">
        <v>941</v>
      </c>
      <c r="AB127" s="541" t="s">
        <v>941</v>
      </c>
      <c r="AC127" s="213" t="s">
        <v>941</v>
      </c>
      <c r="AD127" s="541" t="s">
        <v>941</v>
      </c>
      <c r="AE127" s="213" t="s">
        <v>941</v>
      </c>
      <c r="AF127" s="541" t="s">
        <v>941</v>
      </c>
      <c r="AG127" s="541" t="s">
        <v>941</v>
      </c>
      <c r="AH127" s="541" t="s">
        <v>941</v>
      </c>
      <c r="AI127" s="213"/>
      <c r="AJ127" s="404"/>
      <c r="AK127" s="189" t="s">
        <v>223</v>
      </c>
      <c r="AL127" s="174" t="s">
        <v>6764</v>
      </c>
      <c r="AM127" s="106">
        <v>1</v>
      </c>
      <c r="AN127" s="894" t="s">
        <v>945</v>
      </c>
      <c r="AO127" s="189" t="s">
        <v>946</v>
      </c>
      <c r="AP127" s="189">
        <v>0</v>
      </c>
      <c r="AQ127" s="189" t="s">
        <v>947</v>
      </c>
      <c r="AR127" s="189"/>
      <c r="AS127" s="69" t="s">
        <v>949</v>
      </c>
      <c r="AT127" s="69" t="s">
        <v>949</v>
      </c>
      <c r="AU127" s="69" t="s">
        <v>949</v>
      </c>
      <c r="AV127" s="69" t="s">
        <v>949</v>
      </c>
      <c r="AW127" s="69" t="s">
        <v>949</v>
      </c>
      <c r="AX127" s="69" t="s">
        <v>949</v>
      </c>
      <c r="AY127" s="69" t="s">
        <v>949</v>
      </c>
      <c r="AZ127" s="69" t="s">
        <v>949</v>
      </c>
      <c r="BA127" s="69" t="s">
        <v>949</v>
      </c>
      <c r="BB127" s="69" t="s">
        <v>949</v>
      </c>
      <c r="BC127" s="69" t="s">
        <v>949</v>
      </c>
      <c r="BD127" s="69" t="s">
        <v>949</v>
      </c>
      <c r="BE127" s="69" t="s">
        <v>949</v>
      </c>
      <c r="BF127" s="69" t="s">
        <v>949</v>
      </c>
      <c r="BG127" s="69" t="s">
        <v>949</v>
      </c>
      <c r="BH127" s="69" t="s">
        <v>949</v>
      </c>
      <c r="BI127" s="69" t="s">
        <v>949</v>
      </c>
      <c r="BJ127" s="69" t="s">
        <v>949</v>
      </c>
      <c r="BK127" s="69" t="s">
        <v>949</v>
      </c>
      <c r="BL127" s="69" t="s">
        <v>949</v>
      </c>
      <c r="BM127" s="69" t="s">
        <v>949</v>
      </c>
    </row>
    <row r="128" spans="1:65" s="390" customFormat="1">
      <c r="A128" s="398">
        <v>121</v>
      </c>
      <c r="B128" s="398" t="s">
        <v>787</v>
      </c>
      <c r="C128" s="408"/>
      <c r="D128" s="407"/>
      <c r="E128" s="408" t="s">
        <v>6164</v>
      </c>
      <c r="F128" s="407"/>
      <c r="G128" s="408"/>
      <c r="H128" s="407"/>
      <c r="I128" s="408"/>
      <c r="J128" s="407"/>
      <c r="K128" s="408"/>
      <c r="L128" s="407"/>
      <c r="M128" s="213" t="s">
        <v>6164</v>
      </c>
      <c r="N128" s="213" t="s">
        <v>6164</v>
      </c>
      <c r="O128" s="213" t="s">
        <v>4778</v>
      </c>
      <c r="P128" s="1247" t="s">
        <v>1059</v>
      </c>
      <c r="Q128" s="213"/>
      <c r="R128" s="541"/>
      <c r="S128" s="213"/>
      <c r="T128" s="213"/>
      <c r="U128" s="213"/>
      <c r="V128" s="213"/>
      <c r="W128" s="541"/>
      <c r="X128" s="213"/>
      <c r="Y128" s="213"/>
      <c r="Z128" s="541" t="s">
        <v>941</v>
      </c>
      <c r="AA128" s="541" t="s">
        <v>941</v>
      </c>
      <c r="AB128" s="541" t="s">
        <v>941</v>
      </c>
      <c r="AC128" s="213" t="s">
        <v>941</v>
      </c>
      <c r="AD128" s="541" t="s">
        <v>941</v>
      </c>
      <c r="AE128" s="213" t="s">
        <v>941</v>
      </c>
      <c r="AF128" s="541" t="s">
        <v>941</v>
      </c>
      <c r="AG128" s="541" t="s">
        <v>941</v>
      </c>
      <c r="AH128" s="541" t="s">
        <v>941</v>
      </c>
      <c r="AI128" s="213"/>
      <c r="AJ128" s="404"/>
      <c r="AK128" s="189" t="s">
        <v>223</v>
      </c>
      <c r="AL128" s="174" t="s">
        <v>6165</v>
      </c>
      <c r="AM128" s="106">
        <v>1</v>
      </c>
      <c r="AN128" s="894" t="s">
        <v>945</v>
      </c>
      <c r="AO128" s="189" t="s">
        <v>946</v>
      </c>
      <c r="AP128" s="189">
        <v>1</v>
      </c>
      <c r="AQ128" s="189" t="s">
        <v>1008</v>
      </c>
      <c r="AR128" s="189"/>
      <c r="AS128" s="69" t="s">
        <v>949</v>
      </c>
      <c r="AT128" s="69">
        <v>2</v>
      </c>
      <c r="AU128" s="69">
        <v>1.04</v>
      </c>
      <c r="AV128" s="69">
        <v>2.89</v>
      </c>
      <c r="AW128" s="69" t="s">
        <v>949</v>
      </c>
      <c r="AX128" s="69" t="s">
        <v>6166</v>
      </c>
      <c r="AY128" s="69" t="s">
        <v>1148</v>
      </c>
      <c r="AZ128" s="69" t="s">
        <v>1474</v>
      </c>
      <c r="BA128" s="69" t="s">
        <v>1132</v>
      </c>
      <c r="BB128" s="69" t="s">
        <v>1475</v>
      </c>
      <c r="BC128" s="69" t="s">
        <v>1142</v>
      </c>
      <c r="BD128" s="69" t="s">
        <v>945</v>
      </c>
      <c r="BE128" s="69" t="s">
        <v>945</v>
      </c>
      <c r="BF128" s="69">
        <v>0</v>
      </c>
      <c r="BG128" s="69">
        <v>0</v>
      </c>
      <c r="BH128" s="69">
        <v>0</v>
      </c>
      <c r="BI128" s="69">
        <v>0</v>
      </c>
      <c r="BJ128" s="69">
        <v>0</v>
      </c>
      <c r="BK128" s="69">
        <v>0</v>
      </c>
      <c r="BL128" s="69">
        <v>0</v>
      </c>
      <c r="BM128" s="69">
        <v>0</v>
      </c>
    </row>
    <row r="129" spans="1:65" s="390" customFormat="1">
      <c r="A129" s="398">
        <v>122</v>
      </c>
      <c r="B129" s="398" t="s">
        <v>787</v>
      </c>
      <c r="C129" s="408"/>
      <c r="D129" s="407"/>
      <c r="E129" s="408" t="s">
        <v>6175</v>
      </c>
      <c r="F129" s="407"/>
      <c r="G129" s="408"/>
      <c r="H129" s="407"/>
      <c r="I129" s="408"/>
      <c r="J129" s="407"/>
      <c r="K129" s="408"/>
      <c r="L129" s="407"/>
      <c r="M129" s="213" t="s">
        <v>6175</v>
      </c>
      <c r="N129" s="213" t="s">
        <v>6175</v>
      </c>
      <c r="O129" s="213" t="s">
        <v>4778</v>
      </c>
      <c r="P129" s="1247" t="s">
        <v>1244</v>
      </c>
      <c r="Q129" s="213"/>
      <c r="R129" s="541"/>
      <c r="S129" s="213"/>
      <c r="T129" s="213"/>
      <c r="U129" s="213"/>
      <c r="V129" s="213"/>
      <c r="W129" s="541"/>
      <c r="X129" s="213"/>
      <c r="Y129" s="213"/>
      <c r="Z129" s="541" t="s">
        <v>941</v>
      </c>
      <c r="AA129" s="541" t="s">
        <v>941</v>
      </c>
      <c r="AB129" s="541" t="s">
        <v>941</v>
      </c>
      <c r="AC129" s="213" t="s">
        <v>941</v>
      </c>
      <c r="AD129" s="541" t="s">
        <v>941</v>
      </c>
      <c r="AE129" s="213" t="s">
        <v>941</v>
      </c>
      <c r="AF129" s="541" t="s">
        <v>941</v>
      </c>
      <c r="AG129" s="541" t="s">
        <v>941</v>
      </c>
      <c r="AH129" s="541" t="s">
        <v>941</v>
      </c>
      <c r="AI129" s="213"/>
      <c r="AJ129" s="404"/>
      <c r="AK129" s="189" t="s">
        <v>223</v>
      </c>
      <c r="AL129" s="174" t="s">
        <v>6176</v>
      </c>
      <c r="AM129" s="106">
        <v>2</v>
      </c>
      <c r="AN129" s="894" t="s">
        <v>945</v>
      </c>
      <c r="AO129" s="189" t="s">
        <v>946</v>
      </c>
      <c r="AP129" s="189">
        <v>1</v>
      </c>
      <c r="AQ129" s="189" t="s">
        <v>1048</v>
      </c>
      <c r="AR129" s="189"/>
      <c r="AS129" s="69" t="s">
        <v>949</v>
      </c>
      <c r="AT129" s="69" t="s">
        <v>949</v>
      </c>
      <c r="AU129" s="69" t="s">
        <v>949</v>
      </c>
      <c r="AV129" s="69" t="s">
        <v>949</v>
      </c>
      <c r="AW129" s="69" t="s">
        <v>949</v>
      </c>
      <c r="AX129" s="69" t="s">
        <v>949</v>
      </c>
      <c r="AY129" s="69" t="s">
        <v>949</v>
      </c>
      <c r="AZ129" s="69" t="s">
        <v>949</v>
      </c>
      <c r="BA129" s="69" t="s">
        <v>949</v>
      </c>
      <c r="BB129" s="69">
        <v>0</v>
      </c>
      <c r="BC129" s="69" t="s">
        <v>1068</v>
      </c>
      <c r="BD129" s="69" t="s">
        <v>945</v>
      </c>
      <c r="BE129" s="69" t="s">
        <v>945</v>
      </c>
      <c r="BF129" s="69">
        <v>0</v>
      </c>
      <c r="BG129" s="69">
        <v>0</v>
      </c>
      <c r="BH129" s="69">
        <v>0</v>
      </c>
      <c r="BI129" s="69">
        <v>0</v>
      </c>
      <c r="BJ129" s="69">
        <v>0</v>
      </c>
      <c r="BK129" s="69">
        <v>0</v>
      </c>
      <c r="BL129" s="69">
        <v>0</v>
      </c>
      <c r="BM129" s="69">
        <v>0</v>
      </c>
    </row>
    <row r="130" spans="1:65" s="390" customFormat="1">
      <c r="A130" s="398">
        <v>123</v>
      </c>
      <c r="B130" s="398" t="s">
        <v>787</v>
      </c>
      <c r="C130" s="408"/>
      <c r="D130" s="407"/>
      <c r="E130" s="408" t="s">
        <v>6177</v>
      </c>
      <c r="F130" s="407"/>
      <c r="G130" s="408"/>
      <c r="H130" s="407"/>
      <c r="I130" s="408"/>
      <c r="J130" s="407"/>
      <c r="K130" s="408"/>
      <c r="L130" s="407"/>
      <c r="M130" s="213" t="s">
        <v>6177</v>
      </c>
      <c r="N130" s="213" t="s">
        <v>6177</v>
      </c>
      <c r="O130" s="213" t="s">
        <v>4778</v>
      </c>
      <c r="P130" s="1247" t="s">
        <v>6179</v>
      </c>
      <c r="Q130" s="213"/>
      <c r="R130" s="541"/>
      <c r="S130" s="213"/>
      <c r="T130" s="213"/>
      <c r="U130" s="213"/>
      <c r="V130" s="213"/>
      <c r="W130" s="541"/>
      <c r="X130" s="213"/>
      <c r="Y130" s="213"/>
      <c r="Z130" s="541" t="s">
        <v>941</v>
      </c>
      <c r="AA130" s="541" t="s">
        <v>941</v>
      </c>
      <c r="AB130" s="541" t="s">
        <v>941</v>
      </c>
      <c r="AC130" s="213" t="s">
        <v>941</v>
      </c>
      <c r="AD130" s="541" t="s">
        <v>941</v>
      </c>
      <c r="AE130" s="213" t="s">
        <v>941</v>
      </c>
      <c r="AF130" s="541" t="s">
        <v>941</v>
      </c>
      <c r="AG130" s="541" t="s">
        <v>941</v>
      </c>
      <c r="AH130" s="541" t="s">
        <v>941</v>
      </c>
      <c r="AI130" s="213"/>
      <c r="AJ130" s="404"/>
      <c r="AK130" s="189" t="s">
        <v>223</v>
      </c>
      <c r="AL130" s="174" t="s">
        <v>6178</v>
      </c>
      <c r="AM130" s="106">
        <v>2</v>
      </c>
      <c r="AN130" s="894" t="s">
        <v>945</v>
      </c>
      <c r="AO130" s="189" t="s">
        <v>946</v>
      </c>
      <c r="AP130" s="189">
        <v>1</v>
      </c>
      <c r="AQ130" s="189" t="s">
        <v>1048</v>
      </c>
      <c r="AR130" s="189"/>
      <c r="AS130" s="69" t="s">
        <v>949</v>
      </c>
      <c r="AT130" s="69" t="s">
        <v>949</v>
      </c>
      <c r="AU130" s="69" t="s">
        <v>949</v>
      </c>
      <c r="AV130" s="69" t="s">
        <v>949</v>
      </c>
      <c r="AW130" s="69" t="s">
        <v>949</v>
      </c>
      <c r="AX130" s="69" t="s">
        <v>949</v>
      </c>
      <c r="AY130" s="69" t="s">
        <v>949</v>
      </c>
      <c r="AZ130" s="69" t="s">
        <v>949</v>
      </c>
      <c r="BA130" s="69" t="s">
        <v>949</v>
      </c>
      <c r="BB130" s="69">
        <v>0</v>
      </c>
      <c r="BC130" s="69" t="s">
        <v>1068</v>
      </c>
      <c r="BD130" s="69" t="s">
        <v>945</v>
      </c>
      <c r="BE130" s="69" t="s">
        <v>945</v>
      </c>
      <c r="BF130" s="69">
        <v>0</v>
      </c>
      <c r="BG130" s="69">
        <v>0</v>
      </c>
      <c r="BH130" s="69">
        <v>0</v>
      </c>
      <c r="BI130" s="69">
        <v>0</v>
      </c>
      <c r="BJ130" s="69">
        <v>0</v>
      </c>
      <c r="BK130" s="69">
        <v>0</v>
      </c>
      <c r="BL130" s="69">
        <v>0</v>
      </c>
      <c r="BM130" s="69">
        <v>0</v>
      </c>
    </row>
    <row r="131" spans="1:65" s="390" customFormat="1">
      <c r="A131" s="398">
        <v>124</v>
      </c>
      <c r="B131" s="398" t="s">
        <v>787</v>
      </c>
      <c r="C131" s="408"/>
      <c r="D131" s="407"/>
      <c r="E131" s="408" t="s">
        <v>1028</v>
      </c>
      <c r="F131" s="407"/>
      <c r="G131" s="408"/>
      <c r="H131" s="407"/>
      <c r="I131" s="408"/>
      <c r="J131" s="407"/>
      <c r="K131" s="408"/>
      <c r="L131" s="407"/>
      <c r="M131" s="213" t="s">
        <v>9855</v>
      </c>
      <c r="N131" s="213" t="s">
        <v>1028</v>
      </c>
      <c r="O131" s="213" t="s">
        <v>3103</v>
      </c>
      <c r="P131" s="1247"/>
      <c r="Q131" s="213"/>
      <c r="R131" s="541"/>
      <c r="S131" s="213"/>
      <c r="T131" s="213"/>
      <c r="U131" s="213"/>
      <c r="V131" s="213"/>
      <c r="W131" s="541"/>
      <c r="X131" s="213"/>
      <c r="Y131" s="213"/>
      <c r="Z131" s="541" t="s">
        <v>941</v>
      </c>
      <c r="AA131" s="541" t="s">
        <v>941</v>
      </c>
      <c r="AB131" s="541" t="s">
        <v>941</v>
      </c>
      <c r="AC131" s="213" t="s">
        <v>941</v>
      </c>
      <c r="AD131" s="541" t="s">
        <v>941</v>
      </c>
      <c r="AE131" s="213" t="s">
        <v>941</v>
      </c>
      <c r="AF131" s="541" t="s">
        <v>941</v>
      </c>
      <c r="AG131" s="541" t="s">
        <v>941</v>
      </c>
      <c r="AH131" s="541" t="s">
        <v>941</v>
      </c>
      <c r="AI131" s="213"/>
      <c r="AJ131" s="404"/>
      <c r="AK131" s="189" t="s">
        <v>223</v>
      </c>
      <c r="AL131" s="174" t="s">
        <v>1030</v>
      </c>
      <c r="AM131" s="106">
        <v>1</v>
      </c>
      <c r="AN131" s="894" t="s">
        <v>945</v>
      </c>
      <c r="AO131" s="189" t="s">
        <v>946</v>
      </c>
      <c r="AP131" s="189">
        <v>1</v>
      </c>
      <c r="AQ131" s="189" t="s">
        <v>993</v>
      </c>
      <c r="AR131" s="189"/>
      <c r="AS131" s="69" t="s">
        <v>949</v>
      </c>
      <c r="AT131" s="69" t="s">
        <v>949</v>
      </c>
      <c r="AU131" s="69" t="s">
        <v>949</v>
      </c>
      <c r="AV131" s="69" t="s">
        <v>949</v>
      </c>
      <c r="AW131" s="69" t="s">
        <v>949</v>
      </c>
      <c r="AX131" s="69" t="s">
        <v>949</v>
      </c>
      <c r="AY131" s="69" t="s">
        <v>1023</v>
      </c>
      <c r="AZ131" s="69" t="s">
        <v>949</v>
      </c>
      <c r="BA131" s="69" t="s">
        <v>949</v>
      </c>
      <c r="BB131" s="69" t="s">
        <v>949</v>
      </c>
      <c r="BC131" s="69" t="s">
        <v>986</v>
      </c>
      <c r="BD131" s="69" t="s">
        <v>1024</v>
      </c>
      <c r="BE131" s="69" t="s">
        <v>949</v>
      </c>
      <c r="BF131" s="69">
        <v>0</v>
      </c>
      <c r="BG131" s="69">
        <v>0</v>
      </c>
      <c r="BH131" s="69">
        <v>0</v>
      </c>
      <c r="BI131" s="69">
        <v>0</v>
      </c>
      <c r="BJ131" s="69">
        <v>0</v>
      </c>
      <c r="BK131" s="69">
        <v>0</v>
      </c>
      <c r="BL131" s="69">
        <v>0</v>
      </c>
      <c r="BM131" s="69">
        <v>0</v>
      </c>
    </row>
    <row r="132" spans="1:65" s="390" customFormat="1">
      <c r="A132" s="398">
        <v>125</v>
      </c>
      <c r="B132" s="398" t="s">
        <v>787</v>
      </c>
      <c r="C132" s="408"/>
      <c r="D132" s="407"/>
      <c r="E132" s="408" t="s">
        <v>5089</v>
      </c>
      <c r="F132" s="407"/>
      <c r="G132" s="408"/>
      <c r="H132" s="407"/>
      <c r="I132" s="408"/>
      <c r="J132" s="407"/>
      <c r="K132" s="408"/>
      <c r="L132" s="407"/>
      <c r="M132" s="213" t="s">
        <v>5089</v>
      </c>
      <c r="N132" s="213" t="s">
        <v>5089</v>
      </c>
      <c r="O132" s="213" t="s">
        <v>4778</v>
      </c>
      <c r="P132" s="1247"/>
      <c r="Q132" s="213"/>
      <c r="R132" s="541"/>
      <c r="S132" s="213"/>
      <c r="T132" s="213"/>
      <c r="U132" s="213"/>
      <c r="V132" s="213"/>
      <c r="W132" s="541"/>
      <c r="X132" s="213"/>
      <c r="Y132" s="213"/>
      <c r="Z132" s="541" t="s">
        <v>941</v>
      </c>
      <c r="AA132" s="541" t="s">
        <v>941</v>
      </c>
      <c r="AB132" s="541" t="s">
        <v>941</v>
      </c>
      <c r="AC132" s="213" t="s">
        <v>941</v>
      </c>
      <c r="AD132" s="541" t="s">
        <v>941</v>
      </c>
      <c r="AE132" s="213" t="s">
        <v>941</v>
      </c>
      <c r="AF132" s="541" t="s">
        <v>941</v>
      </c>
      <c r="AG132" s="541" t="s">
        <v>941</v>
      </c>
      <c r="AH132" s="541" t="s">
        <v>941</v>
      </c>
      <c r="AI132" s="213"/>
      <c r="AJ132" s="404"/>
      <c r="AK132" s="189" t="s">
        <v>223</v>
      </c>
      <c r="AL132" s="174" t="s">
        <v>5090</v>
      </c>
      <c r="AM132" s="106">
        <v>4</v>
      </c>
      <c r="AN132" s="894" t="s">
        <v>945</v>
      </c>
      <c r="AO132" s="189" t="s">
        <v>946</v>
      </c>
      <c r="AP132" s="189">
        <v>1</v>
      </c>
      <c r="AQ132" s="189" t="s">
        <v>993</v>
      </c>
      <c r="AR132" s="189"/>
      <c r="AS132" s="69" t="s">
        <v>949</v>
      </c>
      <c r="AT132" s="69" t="s">
        <v>949</v>
      </c>
      <c r="AU132" s="69" t="s">
        <v>949</v>
      </c>
      <c r="AV132" s="69" t="s">
        <v>949</v>
      </c>
      <c r="AW132" s="69" t="s">
        <v>949</v>
      </c>
      <c r="AX132" s="69" t="s">
        <v>949</v>
      </c>
      <c r="AY132" s="69" t="s">
        <v>949</v>
      </c>
      <c r="AZ132" s="69" t="s">
        <v>949</v>
      </c>
      <c r="BA132" s="69" t="s">
        <v>949</v>
      </c>
      <c r="BB132" s="69" t="s">
        <v>949</v>
      </c>
      <c r="BC132" s="69" t="s">
        <v>1024</v>
      </c>
      <c r="BD132" s="69" t="s">
        <v>945</v>
      </c>
      <c r="BE132" s="69" t="s">
        <v>945</v>
      </c>
      <c r="BF132" s="69">
        <v>0</v>
      </c>
      <c r="BG132" s="69">
        <v>0</v>
      </c>
      <c r="BH132" s="69">
        <v>0</v>
      </c>
      <c r="BI132" s="69">
        <v>0</v>
      </c>
      <c r="BJ132" s="69">
        <v>0</v>
      </c>
      <c r="BK132" s="69">
        <v>0</v>
      </c>
      <c r="BL132" s="69">
        <v>0</v>
      </c>
      <c r="BM132" s="69">
        <v>0</v>
      </c>
    </row>
    <row r="133" spans="1:65" s="390" customFormat="1">
      <c r="A133" s="398">
        <v>126</v>
      </c>
      <c r="B133" s="398" t="s">
        <v>787</v>
      </c>
      <c r="C133" s="408"/>
      <c r="D133" s="407" t="s">
        <v>1028</v>
      </c>
      <c r="E133" s="408"/>
      <c r="F133" s="407"/>
      <c r="G133" s="408"/>
      <c r="H133" s="407"/>
      <c r="I133" s="408"/>
      <c r="J133" s="407"/>
      <c r="K133" s="408"/>
      <c r="L133" s="407"/>
      <c r="M133" s="213" t="s">
        <v>9855</v>
      </c>
      <c r="N133" s="213" t="s">
        <v>1028</v>
      </c>
      <c r="O133" s="213" t="s">
        <v>3103</v>
      </c>
      <c r="P133" s="1247"/>
      <c r="Q133" s="213" t="s">
        <v>941</v>
      </c>
      <c r="R133" s="541" t="s">
        <v>941</v>
      </c>
      <c r="S133" s="213" t="s">
        <v>941</v>
      </c>
      <c r="T133" s="213" t="s">
        <v>941</v>
      </c>
      <c r="U133" s="213" t="s">
        <v>941</v>
      </c>
      <c r="V133" s="213" t="s">
        <v>941</v>
      </c>
      <c r="W133" s="541" t="s">
        <v>941</v>
      </c>
      <c r="X133" s="213" t="s">
        <v>941</v>
      </c>
      <c r="Y133" s="213" t="s">
        <v>941</v>
      </c>
      <c r="Z133" s="541"/>
      <c r="AA133" s="541"/>
      <c r="AB133" s="541" t="s">
        <v>941</v>
      </c>
      <c r="AC133" s="213" t="s">
        <v>941</v>
      </c>
      <c r="AD133" s="541" t="s">
        <v>941</v>
      </c>
      <c r="AE133" s="213" t="s">
        <v>941</v>
      </c>
      <c r="AF133" s="541"/>
      <c r="AG133" s="541" t="s">
        <v>941</v>
      </c>
      <c r="AH133" s="541" t="s">
        <v>941</v>
      </c>
      <c r="AI133" s="213"/>
      <c r="AJ133" s="404"/>
      <c r="AK133" s="189" t="s">
        <v>223</v>
      </c>
      <c r="AL133" s="174" t="s">
        <v>1030</v>
      </c>
      <c r="AM133" s="106">
        <v>4</v>
      </c>
      <c r="AN133" s="894" t="s">
        <v>945</v>
      </c>
      <c r="AO133" s="189" t="s">
        <v>946</v>
      </c>
      <c r="AP133" s="189">
        <v>1</v>
      </c>
      <c r="AQ133" s="189" t="s">
        <v>993</v>
      </c>
      <c r="AR133" s="189"/>
      <c r="AS133" s="69" t="s">
        <v>949</v>
      </c>
      <c r="AT133" s="69" t="s">
        <v>949</v>
      </c>
      <c r="AU133" s="69" t="s">
        <v>949</v>
      </c>
      <c r="AV133" s="69" t="s">
        <v>949</v>
      </c>
      <c r="AW133" s="69" t="s">
        <v>949</v>
      </c>
      <c r="AX133" s="69" t="s">
        <v>949</v>
      </c>
      <c r="AY133" s="69" t="s">
        <v>1023</v>
      </c>
      <c r="AZ133" s="69" t="s">
        <v>949</v>
      </c>
      <c r="BA133" s="69" t="s">
        <v>949</v>
      </c>
      <c r="BB133" s="69" t="s">
        <v>949</v>
      </c>
      <c r="BC133" s="69" t="s">
        <v>986</v>
      </c>
      <c r="BD133" s="69" t="s">
        <v>1024</v>
      </c>
      <c r="BE133" s="69" t="s">
        <v>949</v>
      </c>
      <c r="BF133" s="69">
        <v>0</v>
      </c>
      <c r="BG133" s="69">
        <v>0</v>
      </c>
      <c r="BH133" s="69">
        <v>0</v>
      </c>
      <c r="BI133" s="69">
        <v>0</v>
      </c>
      <c r="BJ133" s="69">
        <v>0</v>
      </c>
      <c r="BK133" s="69">
        <v>0</v>
      </c>
      <c r="BL133" s="69">
        <v>0</v>
      </c>
      <c r="BM133" s="69">
        <v>0</v>
      </c>
    </row>
    <row r="134" spans="1:65" s="390" customFormat="1">
      <c r="A134" s="398">
        <v>127</v>
      </c>
      <c r="B134" s="398" t="s">
        <v>787</v>
      </c>
      <c r="C134" s="408"/>
      <c r="D134" s="407" t="s">
        <v>1028</v>
      </c>
      <c r="E134" s="408"/>
      <c r="F134" s="407"/>
      <c r="G134" s="408"/>
      <c r="H134" s="407"/>
      <c r="I134" s="408"/>
      <c r="J134" s="407"/>
      <c r="K134" s="408"/>
      <c r="L134" s="407"/>
      <c r="M134" s="213" t="s">
        <v>9855</v>
      </c>
      <c r="N134" s="213" t="s">
        <v>1028</v>
      </c>
      <c r="O134" s="213" t="s">
        <v>3103</v>
      </c>
      <c r="P134" s="1247"/>
      <c r="Q134" s="213"/>
      <c r="R134" s="541"/>
      <c r="S134" s="213"/>
      <c r="T134" s="213"/>
      <c r="U134" s="213"/>
      <c r="V134" s="213"/>
      <c r="W134" s="541"/>
      <c r="X134" s="213"/>
      <c r="Y134" s="213"/>
      <c r="Z134" s="541" t="s">
        <v>941</v>
      </c>
      <c r="AA134" s="541" t="s">
        <v>941</v>
      </c>
      <c r="AB134" s="541"/>
      <c r="AC134" s="213"/>
      <c r="AD134" s="541"/>
      <c r="AE134" s="213"/>
      <c r="AF134" s="541" t="s">
        <v>941</v>
      </c>
      <c r="AG134" s="541"/>
      <c r="AH134" s="541"/>
      <c r="AI134" s="213"/>
      <c r="AJ134" s="404"/>
      <c r="AK134" s="189" t="s">
        <v>223</v>
      </c>
      <c r="AL134" s="174" t="s">
        <v>1030</v>
      </c>
      <c r="AM134" s="106">
        <v>2</v>
      </c>
      <c r="AN134" s="894" t="s">
        <v>945</v>
      </c>
      <c r="AO134" s="189" t="s">
        <v>946</v>
      </c>
      <c r="AP134" s="189">
        <v>1</v>
      </c>
      <c r="AQ134" s="189" t="s">
        <v>993</v>
      </c>
      <c r="AR134" s="189"/>
      <c r="AS134" s="69" t="s">
        <v>949</v>
      </c>
      <c r="AT134" s="69" t="s">
        <v>949</v>
      </c>
      <c r="AU134" s="69" t="s">
        <v>949</v>
      </c>
      <c r="AV134" s="69" t="s">
        <v>949</v>
      </c>
      <c r="AW134" s="69" t="s">
        <v>949</v>
      </c>
      <c r="AX134" s="69" t="s">
        <v>949</v>
      </c>
      <c r="AY134" s="69" t="s">
        <v>1023</v>
      </c>
      <c r="AZ134" s="69" t="s">
        <v>949</v>
      </c>
      <c r="BA134" s="69" t="s">
        <v>949</v>
      </c>
      <c r="BB134" s="69" t="s">
        <v>949</v>
      </c>
      <c r="BC134" s="69" t="s">
        <v>986</v>
      </c>
      <c r="BD134" s="69" t="s">
        <v>1024</v>
      </c>
      <c r="BE134" s="69" t="s">
        <v>949</v>
      </c>
      <c r="BF134" s="69">
        <v>0</v>
      </c>
      <c r="BG134" s="69">
        <v>0</v>
      </c>
      <c r="BH134" s="69">
        <v>0</v>
      </c>
      <c r="BI134" s="69">
        <v>0</v>
      </c>
      <c r="BJ134" s="69">
        <v>0</v>
      </c>
      <c r="BK134" s="69">
        <v>0</v>
      </c>
      <c r="BL134" s="69">
        <v>0</v>
      </c>
      <c r="BM134" s="69">
        <v>0</v>
      </c>
    </row>
    <row r="135" spans="1:65" s="390" customFormat="1">
      <c r="A135" s="398">
        <v>128</v>
      </c>
      <c r="B135" s="398" t="s">
        <v>787</v>
      </c>
      <c r="C135" s="408"/>
      <c r="D135" s="407" t="s">
        <v>5945</v>
      </c>
      <c r="E135" s="408"/>
      <c r="F135" s="407"/>
      <c r="G135" s="408"/>
      <c r="H135" s="407"/>
      <c r="I135" s="408"/>
      <c r="J135" s="407"/>
      <c r="K135" s="408"/>
      <c r="L135" s="407"/>
      <c r="M135" s="213" t="s">
        <v>5945</v>
      </c>
      <c r="N135" s="213" t="s">
        <v>5945</v>
      </c>
      <c r="O135" s="213" t="s">
        <v>4778</v>
      </c>
      <c r="P135" s="1247" t="s">
        <v>979</v>
      </c>
      <c r="Q135" s="213" t="s">
        <v>941</v>
      </c>
      <c r="R135" s="541" t="s">
        <v>941</v>
      </c>
      <c r="S135" s="213" t="s">
        <v>941</v>
      </c>
      <c r="T135" s="213" t="s">
        <v>941</v>
      </c>
      <c r="U135" s="213" t="s">
        <v>941</v>
      </c>
      <c r="V135" s="213" t="s">
        <v>941</v>
      </c>
      <c r="W135" s="541" t="s">
        <v>941</v>
      </c>
      <c r="X135" s="213"/>
      <c r="Y135" s="213"/>
      <c r="Z135" s="541"/>
      <c r="AA135" s="541"/>
      <c r="AB135" s="541"/>
      <c r="AC135" s="213"/>
      <c r="AD135" s="541"/>
      <c r="AE135" s="213"/>
      <c r="AF135" s="541"/>
      <c r="AG135" s="541"/>
      <c r="AH135" s="541"/>
      <c r="AI135" s="213"/>
      <c r="AJ135" s="404"/>
      <c r="AK135" s="189" t="s">
        <v>223</v>
      </c>
      <c r="AL135" s="174" t="s">
        <v>5946</v>
      </c>
      <c r="AM135" s="106">
        <v>1</v>
      </c>
      <c r="AN135" s="894" t="s">
        <v>945</v>
      </c>
      <c r="AO135" s="189" t="s">
        <v>946</v>
      </c>
      <c r="AP135" s="189">
        <v>1</v>
      </c>
      <c r="AQ135" s="189" t="s">
        <v>1008</v>
      </c>
      <c r="AR135" s="189"/>
      <c r="AS135" s="69">
        <v>5557.03</v>
      </c>
      <c r="AT135" s="69">
        <v>2.5</v>
      </c>
      <c r="AU135" s="69">
        <v>1.41</v>
      </c>
      <c r="AV135" s="69">
        <v>5.7793060000000001</v>
      </c>
      <c r="AW135" s="69" t="s">
        <v>949</v>
      </c>
      <c r="AX135" s="69" t="s">
        <v>981</v>
      </c>
      <c r="AY135" s="69" t="s">
        <v>1293</v>
      </c>
      <c r="AZ135" s="69" t="s">
        <v>1294</v>
      </c>
      <c r="BA135" s="69" t="s">
        <v>1295</v>
      </c>
      <c r="BB135" s="69" t="s">
        <v>5677</v>
      </c>
      <c r="BC135" s="69" t="s">
        <v>1142</v>
      </c>
      <c r="BD135" s="69" t="s">
        <v>945</v>
      </c>
      <c r="BE135" s="69" t="s">
        <v>945</v>
      </c>
      <c r="BF135" s="69">
        <v>0</v>
      </c>
      <c r="BG135" s="69">
        <v>0</v>
      </c>
      <c r="BH135" s="69" t="s">
        <v>5945</v>
      </c>
      <c r="BI135" s="69" t="s">
        <v>1142</v>
      </c>
      <c r="BJ135" s="69">
        <v>0</v>
      </c>
      <c r="BK135" s="69">
        <v>0</v>
      </c>
      <c r="BL135" s="69">
        <v>0</v>
      </c>
      <c r="BM135" s="69">
        <v>0</v>
      </c>
    </row>
    <row r="136" spans="1:65" s="390" customFormat="1">
      <c r="A136" s="398">
        <v>129</v>
      </c>
      <c r="B136" s="398" t="s">
        <v>787</v>
      </c>
      <c r="C136" s="408"/>
      <c r="D136" s="407" t="s">
        <v>5947</v>
      </c>
      <c r="E136" s="408"/>
      <c r="F136" s="407"/>
      <c r="G136" s="408"/>
      <c r="H136" s="407"/>
      <c r="I136" s="408"/>
      <c r="J136" s="407"/>
      <c r="K136" s="408"/>
      <c r="L136" s="407"/>
      <c r="M136" s="213" t="s">
        <v>5947</v>
      </c>
      <c r="N136" s="213" t="s">
        <v>5947</v>
      </c>
      <c r="O136" s="213" t="s">
        <v>4778</v>
      </c>
      <c r="P136" s="1247" t="s">
        <v>979</v>
      </c>
      <c r="Q136" s="213" t="s">
        <v>941</v>
      </c>
      <c r="R136" s="541" t="s">
        <v>941</v>
      </c>
      <c r="S136" s="213" t="s">
        <v>941</v>
      </c>
      <c r="T136" s="213" t="s">
        <v>941</v>
      </c>
      <c r="U136" s="213" t="s">
        <v>941</v>
      </c>
      <c r="V136" s="213" t="s">
        <v>941</v>
      </c>
      <c r="W136" s="541" t="s">
        <v>941</v>
      </c>
      <c r="X136" s="213"/>
      <c r="Y136" s="213"/>
      <c r="Z136" s="541"/>
      <c r="AA136" s="541"/>
      <c r="AB136" s="541"/>
      <c r="AC136" s="213"/>
      <c r="AD136" s="541"/>
      <c r="AE136" s="213"/>
      <c r="AF136" s="541"/>
      <c r="AG136" s="541"/>
      <c r="AH136" s="541"/>
      <c r="AI136" s="213"/>
      <c r="AJ136" s="404"/>
      <c r="AK136" s="189" t="s">
        <v>223</v>
      </c>
      <c r="AL136" s="174" t="s">
        <v>5948</v>
      </c>
      <c r="AM136" s="106">
        <v>1</v>
      </c>
      <c r="AN136" s="894" t="s">
        <v>945</v>
      </c>
      <c r="AO136" s="189" t="s">
        <v>946</v>
      </c>
      <c r="AP136" s="189">
        <v>1</v>
      </c>
      <c r="AQ136" s="189" t="s">
        <v>1008</v>
      </c>
      <c r="AR136" s="189"/>
      <c r="AS136" s="69">
        <v>5496.35</v>
      </c>
      <c r="AT136" s="69">
        <v>2.5</v>
      </c>
      <c r="AU136" s="69">
        <v>1.41</v>
      </c>
      <c r="AV136" s="69">
        <v>5.7162030000000001</v>
      </c>
      <c r="AW136" s="69" t="s">
        <v>949</v>
      </c>
      <c r="AX136" s="69" t="s">
        <v>981</v>
      </c>
      <c r="AY136" s="69" t="s">
        <v>1293</v>
      </c>
      <c r="AZ136" s="69" t="s">
        <v>1294</v>
      </c>
      <c r="BA136" s="69" t="s">
        <v>1295</v>
      </c>
      <c r="BB136" s="69" t="s">
        <v>5677</v>
      </c>
      <c r="BC136" s="69" t="s">
        <v>1142</v>
      </c>
      <c r="BD136" s="69" t="s">
        <v>945</v>
      </c>
      <c r="BE136" s="69" t="s">
        <v>945</v>
      </c>
      <c r="BF136" s="69">
        <v>0</v>
      </c>
      <c r="BG136" s="69">
        <v>0</v>
      </c>
      <c r="BH136" s="69" t="s">
        <v>5947</v>
      </c>
      <c r="BI136" s="69" t="s">
        <v>1142</v>
      </c>
      <c r="BJ136" s="69">
        <v>0</v>
      </c>
      <c r="BK136" s="69">
        <v>0</v>
      </c>
      <c r="BL136" s="69">
        <v>0</v>
      </c>
      <c r="BM136" s="69">
        <v>0</v>
      </c>
    </row>
    <row r="137" spans="1:65" s="390" customFormat="1">
      <c r="A137" s="398">
        <v>130</v>
      </c>
      <c r="B137" s="398" t="s">
        <v>787</v>
      </c>
      <c r="C137" s="408"/>
      <c r="D137" s="407" t="s">
        <v>6159</v>
      </c>
      <c r="E137" s="408"/>
      <c r="F137" s="407"/>
      <c r="G137" s="408"/>
      <c r="H137" s="407"/>
      <c r="I137" s="408"/>
      <c r="J137" s="407"/>
      <c r="K137" s="408"/>
      <c r="L137" s="407"/>
      <c r="M137" s="213" t="s">
        <v>6159</v>
      </c>
      <c r="N137" s="213" t="s">
        <v>6159</v>
      </c>
      <c r="O137" s="213" t="s">
        <v>4778</v>
      </c>
      <c r="P137" s="1247" t="s">
        <v>989</v>
      </c>
      <c r="Q137" s="213"/>
      <c r="R137" s="541"/>
      <c r="S137" s="213"/>
      <c r="T137" s="213"/>
      <c r="U137" s="213"/>
      <c r="V137" s="213"/>
      <c r="W137" s="541"/>
      <c r="X137" s="213"/>
      <c r="Y137" s="213"/>
      <c r="Z137" s="541" t="s">
        <v>941</v>
      </c>
      <c r="AA137" s="541" t="s">
        <v>941</v>
      </c>
      <c r="AB137" s="541"/>
      <c r="AC137" s="213"/>
      <c r="AD137" s="541"/>
      <c r="AE137" s="213"/>
      <c r="AF137" s="541" t="s">
        <v>941</v>
      </c>
      <c r="AG137" s="541"/>
      <c r="AH137" s="541"/>
      <c r="AI137" s="213"/>
      <c r="AJ137" s="404"/>
      <c r="AK137" s="189" t="s">
        <v>223</v>
      </c>
      <c r="AL137" s="174" t="s">
        <v>6160</v>
      </c>
      <c r="AM137" s="106">
        <v>1</v>
      </c>
      <c r="AN137" s="894" t="s">
        <v>945</v>
      </c>
      <c r="AO137" s="189" t="s">
        <v>946</v>
      </c>
      <c r="AP137" s="189">
        <v>1</v>
      </c>
      <c r="AQ137" s="189" t="s">
        <v>1008</v>
      </c>
      <c r="AR137" s="189"/>
      <c r="AS137" s="69">
        <v>5315.31</v>
      </c>
      <c r="AT137" s="69">
        <v>2.5</v>
      </c>
      <c r="AU137" s="69">
        <v>1.41</v>
      </c>
      <c r="AV137" s="69">
        <v>5.7793060000000001</v>
      </c>
      <c r="AW137" s="69" t="s">
        <v>5676</v>
      </c>
      <c r="AX137" s="69" t="s">
        <v>6161</v>
      </c>
      <c r="AY137" s="69" t="s">
        <v>1293</v>
      </c>
      <c r="AZ137" s="69" t="s">
        <v>1294</v>
      </c>
      <c r="BA137" s="69" t="s">
        <v>1295</v>
      </c>
      <c r="BB137" s="69" t="s">
        <v>5677</v>
      </c>
      <c r="BC137" s="69" t="s">
        <v>1142</v>
      </c>
      <c r="BD137" s="69" t="s">
        <v>945</v>
      </c>
      <c r="BE137" s="69" t="s">
        <v>945</v>
      </c>
      <c r="BF137" s="69">
        <v>0</v>
      </c>
      <c r="BG137" s="69">
        <v>0</v>
      </c>
      <c r="BH137" s="69">
        <v>0</v>
      </c>
      <c r="BI137" s="69">
        <v>0</v>
      </c>
      <c r="BJ137" s="69">
        <v>0</v>
      </c>
      <c r="BK137" s="69">
        <v>0</v>
      </c>
      <c r="BL137" s="69">
        <v>0</v>
      </c>
      <c r="BM137" s="69">
        <v>0</v>
      </c>
    </row>
    <row r="138" spans="1:65" s="390" customFormat="1">
      <c r="A138" s="398">
        <v>131</v>
      </c>
      <c r="B138" s="398" t="s">
        <v>787</v>
      </c>
      <c r="C138" s="408"/>
      <c r="D138" s="407" t="s">
        <v>6162</v>
      </c>
      <c r="E138" s="408"/>
      <c r="F138" s="407"/>
      <c r="G138" s="408"/>
      <c r="H138" s="407"/>
      <c r="I138" s="408"/>
      <c r="J138" s="407"/>
      <c r="K138" s="408"/>
      <c r="L138" s="407"/>
      <c r="M138" s="213" t="s">
        <v>6162</v>
      </c>
      <c r="N138" s="213" t="s">
        <v>6162</v>
      </c>
      <c r="O138" s="213" t="s">
        <v>4778</v>
      </c>
      <c r="P138" s="1247" t="s">
        <v>989</v>
      </c>
      <c r="Q138" s="213"/>
      <c r="R138" s="541"/>
      <c r="S138" s="213"/>
      <c r="T138" s="213"/>
      <c r="U138" s="213"/>
      <c r="V138" s="213"/>
      <c r="W138" s="541"/>
      <c r="X138" s="213"/>
      <c r="Y138" s="213"/>
      <c r="Z138" s="541" t="s">
        <v>941</v>
      </c>
      <c r="AA138" s="541" t="s">
        <v>941</v>
      </c>
      <c r="AB138" s="541"/>
      <c r="AC138" s="213"/>
      <c r="AD138" s="541"/>
      <c r="AE138" s="213"/>
      <c r="AF138" s="541" t="s">
        <v>941</v>
      </c>
      <c r="AG138" s="541"/>
      <c r="AH138" s="541"/>
      <c r="AI138" s="213"/>
      <c r="AJ138" s="404"/>
      <c r="AK138" s="189" t="s">
        <v>223</v>
      </c>
      <c r="AL138" s="174" t="s">
        <v>6163</v>
      </c>
      <c r="AM138" s="106">
        <v>1</v>
      </c>
      <c r="AN138" s="894" t="s">
        <v>945</v>
      </c>
      <c r="AO138" s="189" t="s">
        <v>946</v>
      </c>
      <c r="AP138" s="189">
        <v>1</v>
      </c>
      <c r="AQ138" s="189" t="s">
        <v>1008</v>
      </c>
      <c r="AR138" s="189"/>
      <c r="AS138" s="69">
        <v>4990.83</v>
      </c>
      <c r="AT138" s="69">
        <v>2.5</v>
      </c>
      <c r="AU138" s="69">
        <v>1.41</v>
      </c>
      <c r="AV138" s="69">
        <v>5.7162030000000001</v>
      </c>
      <c r="AW138" s="69" t="s">
        <v>5680</v>
      </c>
      <c r="AX138" s="69" t="s">
        <v>6161</v>
      </c>
      <c r="AY138" s="69" t="s">
        <v>1293</v>
      </c>
      <c r="AZ138" s="69" t="s">
        <v>1294</v>
      </c>
      <c r="BA138" s="69" t="s">
        <v>1295</v>
      </c>
      <c r="BB138" s="69" t="s">
        <v>5677</v>
      </c>
      <c r="BC138" s="69" t="s">
        <v>1142</v>
      </c>
      <c r="BD138" s="69" t="s">
        <v>945</v>
      </c>
      <c r="BE138" s="69" t="s">
        <v>945</v>
      </c>
      <c r="BF138" s="69">
        <v>0</v>
      </c>
      <c r="BG138" s="69">
        <v>0</v>
      </c>
      <c r="BH138" s="69">
        <v>0</v>
      </c>
      <c r="BI138" s="69">
        <v>0</v>
      </c>
      <c r="BJ138" s="69">
        <v>0</v>
      </c>
      <c r="BK138" s="69">
        <v>0</v>
      </c>
      <c r="BL138" s="69">
        <v>0</v>
      </c>
      <c r="BM138" s="69">
        <v>0</v>
      </c>
    </row>
    <row r="139" spans="1:65" s="390" customFormat="1">
      <c r="A139" s="398">
        <v>132</v>
      </c>
      <c r="B139" s="398" t="s">
        <v>787</v>
      </c>
      <c r="C139" s="408"/>
      <c r="D139" s="407" t="s">
        <v>6302</v>
      </c>
      <c r="E139" s="408"/>
      <c r="F139" s="407"/>
      <c r="G139" s="408"/>
      <c r="H139" s="407"/>
      <c r="I139" s="408"/>
      <c r="J139" s="407"/>
      <c r="K139" s="408"/>
      <c r="L139" s="407"/>
      <c r="M139" s="213" t="s">
        <v>6302</v>
      </c>
      <c r="N139" s="213" t="s">
        <v>6302</v>
      </c>
      <c r="O139" s="213" t="s">
        <v>4778</v>
      </c>
      <c r="P139" s="1247" t="s">
        <v>989</v>
      </c>
      <c r="Q139" s="213"/>
      <c r="R139" s="541"/>
      <c r="S139" s="213"/>
      <c r="T139" s="213"/>
      <c r="U139" s="213"/>
      <c r="V139" s="213"/>
      <c r="W139" s="541"/>
      <c r="X139" s="213" t="s">
        <v>941</v>
      </c>
      <c r="Y139" s="213" t="s">
        <v>941</v>
      </c>
      <c r="Z139" s="541"/>
      <c r="AA139" s="541"/>
      <c r="AB139" s="541" t="s">
        <v>941</v>
      </c>
      <c r="AC139" s="213" t="s">
        <v>941</v>
      </c>
      <c r="AD139" s="541" t="s">
        <v>941</v>
      </c>
      <c r="AE139" s="213" t="s">
        <v>941</v>
      </c>
      <c r="AF139" s="541"/>
      <c r="AG139" s="541" t="s">
        <v>941</v>
      </c>
      <c r="AH139" s="541" t="s">
        <v>941</v>
      </c>
      <c r="AI139" s="213"/>
      <c r="AJ139" s="404"/>
      <c r="AK139" s="189" t="s">
        <v>223</v>
      </c>
      <c r="AL139" s="174" t="s">
        <v>6303</v>
      </c>
      <c r="AM139" s="106">
        <v>1</v>
      </c>
      <c r="AN139" s="894" t="s">
        <v>945</v>
      </c>
      <c r="AO139" s="189" t="s">
        <v>946</v>
      </c>
      <c r="AP139" s="189">
        <v>1</v>
      </c>
      <c r="AQ139" s="189" t="s">
        <v>1008</v>
      </c>
      <c r="AR139" s="189"/>
      <c r="AS139" s="69">
        <v>5557.03</v>
      </c>
      <c r="AT139" s="69">
        <v>2.5</v>
      </c>
      <c r="AU139" s="69">
        <v>1.41</v>
      </c>
      <c r="AV139" s="69">
        <v>5.8</v>
      </c>
      <c r="AW139" s="69" t="s">
        <v>949</v>
      </c>
      <c r="AX139" s="69" t="s">
        <v>6161</v>
      </c>
      <c r="AY139" s="69" t="s">
        <v>1293</v>
      </c>
      <c r="AZ139" s="69" t="s">
        <v>1294</v>
      </c>
      <c r="BA139" s="69" t="s">
        <v>1295</v>
      </c>
      <c r="BB139" s="69" t="s">
        <v>5677</v>
      </c>
      <c r="BC139" s="69" t="s">
        <v>1142</v>
      </c>
      <c r="BD139" s="69" t="s">
        <v>945</v>
      </c>
      <c r="BE139" s="69" t="s">
        <v>945</v>
      </c>
      <c r="BF139" s="69">
        <v>0</v>
      </c>
      <c r="BG139" s="69">
        <v>0</v>
      </c>
      <c r="BH139" s="69">
        <v>0</v>
      </c>
      <c r="BI139" s="69">
        <v>0</v>
      </c>
      <c r="BJ139" s="69">
        <v>0</v>
      </c>
      <c r="BK139" s="69">
        <v>0</v>
      </c>
      <c r="BL139" s="69">
        <v>0</v>
      </c>
      <c r="BM139" s="69">
        <v>0</v>
      </c>
    </row>
    <row r="140" spans="1:65" s="390" customFormat="1">
      <c r="A140" s="398">
        <v>133</v>
      </c>
      <c r="B140" s="398" t="s">
        <v>787</v>
      </c>
      <c r="C140" s="408"/>
      <c r="D140" s="407" t="s">
        <v>6304</v>
      </c>
      <c r="E140" s="408"/>
      <c r="F140" s="407"/>
      <c r="G140" s="408"/>
      <c r="H140" s="407"/>
      <c r="I140" s="408"/>
      <c r="J140" s="407"/>
      <c r="K140" s="408"/>
      <c r="L140" s="407"/>
      <c r="M140" s="213" t="s">
        <v>6304</v>
      </c>
      <c r="N140" s="213" t="s">
        <v>6304</v>
      </c>
      <c r="O140" s="213" t="s">
        <v>4778</v>
      </c>
      <c r="P140" s="1247" t="s">
        <v>989</v>
      </c>
      <c r="Q140" s="213"/>
      <c r="R140" s="541"/>
      <c r="S140" s="213"/>
      <c r="T140" s="213"/>
      <c r="U140" s="213"/>
      <c r="V140" s="213"/>
      <c r="W140" s="541"/>
      <c r="X140" s="213" t="s">
        <v>941</v>
      </c>
      <c r="Y140" s="213" t="s">
        <v>941</v>
      </c>
      <c r="Z140" s="541"/>
      <c r="AA140" s="541"/>
      <c r="AB140" s="541" t="s">
        <v>941</v>
      </c>
      <c r="AC140" s="213" t="s">
        <v>941</v>
      </c>
      <c r="AD140" s="541" t="s">
        <v>941</v>
      </c>
      <c r="AE140" s="213" t="s">
        <v>941</v>
      </c>
      <c r="AF140" s="541"/>
      <c r="AG140" s="541" t="s">
        <v>941</v>
      </c>
      <c r="AH140" s="541" t="s">
        <v>941</v>
      </c>
      <c r="AI140" s="213"/>
      <c r="AJ140" s="404"/>
      <c r="AK140" s="189" t="s">
        <v>223</v>
      </c>
      <c r="AL140" s="174" t="s">
        <v>6305</v>
      </c>
      <c r="AM140" s="106">
        <v>1</v>
      </c>
      <c r="AN140" s="894" t="s">
        <v>945</v>
      </c>
      <c r="AO140" s="189" t="s">
        <v>946</v>
      </c>
      <c r="AP140" s="189">
        <v>1</v>
      </c>
      <c r="AQ140" s="189" t="s">
        <v>1008</v>
      </c>
      <c r="AR140" s="189"/>
      <c r="AS140" s="69">
        <v>5496.35</v>
      </c>
      <c r="AT140" s="69">
        <v>2.5</v>
      </c>
      <c r="AU140" s="69">
        <v>1.41</v>
      </c>
      <c r="AV140" s="69">
        <v>5.8</v>
      </c>
      <c r="AW140" s="69" t="s">
        <v>949</v>
      </c>
      <c r="AX140" s="69" t="s">
        <v>6161</v>
      </c>
      <c r="AY140" s="69" t="s">
        <v>1293</v>
      </c>
      <c r="AZ140" s="69" t="s">
        <v>1294</v>
      </c>
      <c r="BA140" s="69" t="s">
        <v>1295</v>
      </c>
      <c r="BB140" s="69" t="s">
        <v>5677</v>
      </c>
      <c r="BC140" s="69" t="s">
        <v>1142</v>
      </c>
      <c r="BD140" s="69" t="s">
        <v>945</v>
      </c>
      <c r="BE140" s="69" t="s">
        <v>945</v>
      </c>
      <c r="BF140" s="69">
        <v>0</v>
      </c>
      <c r="BG140" s="69">
        <v>0</v>
      </c>
      <c r="BH140" s="69">
        <v>0</v>
      </c>
      <c r="BI140" s="69">
        <v>0</v>
      </c>
      <c r="BJ140" s="69">
        <v>0</v>
      </c>
      <c r="BK140" s="69">
        <v>0</v>
      </c>
      <c r="BL140" s="69">
        <v>0</v>
      </c>
      <c r="BM140" s="69">
        <v>0</v>
      </c>
    </row>
    <row r="141" spans="1:65" s="390" customFormat="1">
      <c r="A141" s="398">
        <v>134</v>
      </c>
      <c r="B141" s="398" t="s">
        <v>657</v>
      </c>
      <c r="C141" s="408" t="s">
        <v>7561</v>
      </c>
      <c r="D141" s="407"/>
      <c r="E141" s="408"/>
      <c r="F141" s="407"/>
      <c r="G141" s="408"/>
      <c r="H141" s="407"/>
      <c r="I141" s="408"/>
      <c r="J141" s="407"/>
      <c r="K141" s="408"/>
      <c r="L141" s="407"/>
      <c r="M141" s="213" t="s">
        <v>7560</v>
      </c>
      <c r="N141" s="213" t="s">
        <v>7561</v>
      </c>
      <c r="O141" s="213" t="s">
        <v>4773</v>
      </c>
      <c r="P141" s="1247" t="s">
        <v>940</v>
      </c>
      <c r="Q141" s="213"/>
      <c r="R141" s="541"/>
      <c r="S141" s="213"/>
      <c r="T141" s="213"/>
      <c r="U141" s="213"/>
      <c r="V141" s="213"/>
      <c r="W141" s="541" t="s">
        <v>941</v>
      </c>
      <c r="X141" s="213"/>
      <c r="Y141" s="213"/>
      <c r="Z141" s="541"/>
      <c r="AA141" s="541"/>
      <c r="AB141" s="541"/>
      <c r="AC141" s="213"/>
      <c r="AD141" s="541"/>
      <c r="AE141" s="213"/>
      <c r="AF141" s="541"/>
      <c r="AG141" s="541"/>
      <c r="AH141" s="541"/>
      <c r="AI141" s="213"/>
      <c r="AJ141" s="404"/>
      <c r="AK141" s="189" t="s">
        <v>623</v>
      </c>
      <c r="AL141" s="174" t="s">
        <v>7562</v>
      </c>
      <c r="AM141" s="106">
        <v>1</v>
      </c>
      <c r="AN141" s="894" t="s">
        <v>945</v>
      </c>
      <c r="AO141" s="189" t="s">
        <v>946</v>
      </c>
      <c r="AP141" s="189">
        <v>0</v>
      </c>
      <c r="AQ141" s="189" t="s">
        <v>947</v>
      </c>
      <c r="AR141" s="189"/>
      <c r="AS141" s="69" t="s">
        <v>949</v>
      </c>
      <c r="AT141" s="69" t="s">
        <v>949</v>
      </c>
      <c r="AU141" s="69" t="s">
        <v>949</v>
      </c>
      <c r="AV141" s="69" t="s">
        <v>949</v>
      </c>
      <c r="AW141" s="69" t="s">
        <v>949</v>
      </c>
      <c r="AX141" s="69" t="s">
        <v>949</v>
      </c>
      <c r="AY141" s="69" t="s">
        <v>949</v>
      </c>
      <c r="AZ141" s="69" t="s">
        <v>949</v>
      </c>
      <c r="BA141" s="69" t="s">
        <v>949</v>
      </c>
      <c r="BB141" s="69" t="s">
        <v>949</v>
      </c>
      <c r="BC141" s="69" t="s">
        <v>949</v>
      </c>
      <c r="BD141" s="69" t="s">
        <v>949</v>
      </c>
      <c r="BE141" s="69" t="s">
        <v>949</v>
      </c>
      <c r="BF141" s="69" t="s">
        <v>949</v>
      </c>
      <c r="BG141" s="69" t="s">
        <v>949</v>
      </c>
      <c r="BH141" s="69" t="s">
        <v>949</v>
      </c>
      <c r="BI141" s="69" t="s">
        <v>949</v>
      </c>
      <c r="BJ141" s="69" t="s">
        <v>949</v>
      </c>
      <c r="BK141" s="69" t="s">
        <v>949</v>
      </c>
      <c r="BL141" s="69" t="s">
        <v>949</v>
      </c>
      <c r="BM141" s="69" t="s">
        <v>949</v>
      </c>
    </row>
    <row r="142" spans="1:65" s="390" customFormat="1">
      <c r="A142" s="398">
        <v>135</v>
      </c>
      <c r="B142" s="398" t="s">
        <v>657</v>
      </c>
      <c r="C142" s="408" t="s">
        <v>8514</v>
      </c>
      <c r="D142" s="407"/>
      <c r="E142" s="408"/>
      <c r="F142" s="407"/>
      <c r="G142" s="408"/>
      <c r="H142" s="407"/>
      <c r="I142" s="408"/>
      <c r="J142" s="407"/>
      <c r="K142" s="408"/>
      <c r="L142" s="407"/>
      <c r="M142" s="213"/>
      <c r="N142" s="213" t="s">
        <v>8514</v>
      </c>
      <c r="O142" s="213" t="s">
        <v>4773</v>
      </c>
      <c r="P142" s="1247" t="s">
        <v>940</v>
      </c>
      <c r="Q142" s="213" t="s">
        <v>941</v>
      </c>
      <c r="R142" s="541"/>
      <c r="S142" s="213"/>
      <c r="T142" s="213"/>
      <c r="U142" s="213"/>
      <c r="V142" s="213"/>
      <c r="W142" s="541"/>
      <c r="X142" s="213"/>
      <c r="Y142" s="213"/>
      <c r="Z142" s="541"/>
      <c r="AA142" s="541"/>
      <c r="AB142" s="541"/>
      <c r="AC142" s="213"/>
      <c r="AD142" s="541"/>
      <c r="AE142" s="213"/>
      <c r="AF142" s="541"/>
      <c r="AG142" s="541"/>
      <c r="AH142" s="541"/>
      <c r="AI142" s="213"/>
      <c r="AJ142" s="404"/>
      <c r="AK142" s="189" t="s">
        <v>623</v>
      </c>
      <c r="AL142" s="174" t="s">
        <v>8515</v>
      </c>
      <c r="AM142" s="106">
        <v>1</v>
      </c>
      <c r="AN142" s="894" t="s">
        <v>945</v>
      </c>
      <c r="AO142" s="189" t="s">
        <v>946</v>
      </c>
      <c r="AP142" s="189">
        <v>0</v>
      </c>
      <c r="AQ142" s="189" t="s">
        <v>947</v>
      </c>
      <c r="AR142" s="189"/>
      <c r="AS142" s="69" t="s">
        <v>949</v>
      </c>
      <c r="AT142" s="69" t="s">
        <v>949</v>
      </c>
      <c r="AU142" s="69" t="s">
        <v>949</v>
      </c>
      <c r="AV142" s="69" t="s">
        <v>949</v>
      </c>
      <c r="AW142" s="69" t="s">
        <v>949</v>
      </c>
      <c r="AX142" s="69" t="s">
        <v>949</v>
      </c>
      <c r="AY142" s="69" t="s">
        <v>949</v>
      </c>
      <c r="AZ142" s="69" t="s">
        <v>949</v>
      </c>
      <c r="BA142" s="69" t="s">
        <v>949</v>
      </c>
      <c r="BB142" s="69" t="s">
        <v>949</v>
      </c>
      <c r="BC142" s="69" t="s">
        <v>949</v>
      </c>
      <c r="BD142" s="69" t="s">
        <v>949</v>
      </c>
      <c r="BE142" s="69" t="s">
        <v>949</v>
      </c>
      <c r="BF142" s="69" t="s">
        <v>949</v>
      </c>
      <c r="BG142" s="69" t="s">
        <v>949</v>
      </c>
      <c r="BH142" s="69" t="s">
        <v>949</v>
      </c>
      <c r="BI142" s="69" t="s">
        <v>949</v>
      </c>
      <c r="BJ142" s="69" t="s">
        <v>949</v>
      </c>
      <c r="BK142" s="69" t="s">
        <v>949</v>
      </c>
      <c r="BL142" s="69" t="s">
        <v>949</v>
      </c>
      <c r="BM142" s="69" t="s">
        <v>949</v>
      </c>
    </row>
    <row r="143" spans="1:65" s="390" customFormat="1">
      <c r="A143" s="398">
        <v>136</v>
      </c>
      <c r="B143" s="398" t="s">
        <v>657</v>
      </c>
      <c r="C143" s="408" t="s">
        <v>6569</v>
      </c>
      <c r="D143" s="407"/>
      <c r="E143" s="408"/>
      <c r="F143" s="407"/>
      <c r="G143" s="408"/>
      <c r="H143" s="407"/>
      <c r="I143" s="408"/>
      <c r="J143" s="407"/>
      <c r="K143" s="408"/>
      <c r="L143" s="407"/>
      <c r="M143" s="213" t="s">
        <v>6568</v>
      </c>
      <c r="N143" s="213" t="s">
        <v>6569</v>
      </c>
      <c r="O143" s="213" t="s">
        <v>4773</v>
      </c>
      <c r="P143" s="1247" t="s">
        <v>940</v>
      </c>
      <c r="Q143" s="213"/>
      <c r="R143" s="541" t="s">
        <v>941</v>
      </c>
      <c r="S143" s="213"/>
      <c r="T143" s="213"/>
      <c r="U143" s="213"/>
      <c r="V143" s="213"/>
      <c r="W143" s="541"/>
      <c r="X143" s="213"/>
      <c r="Y143" s="213" t="s">
        <v>941</v>
      </c>
      <c r="Z143" s="541" t="s">
        <v>941</v>
      </c>
      <c r="AA143" s="541" t="s">
        <v>941</v>
      </c>
      <c r="AB143" s="541" t="s">
        <v>941</v>
      </c>
      <c r="AC143" s="213" t="s">
        <v>941</v>
      </c>
      <c r="AD143" s="541" t="s">
        <v>941</v>
      </c>
      <c r="AE143" s="213" t="s">
        <v>941</v>
      </c>
      <c r="AF143" s="541" t="s">
        <v>941</v>
      </c>
      <c r="AG143" s="541" t="s">
        <v>941</v>
      </c>
      <c r="AH143" s="541" t="s">
        <v>941</v>
      </c>
      <c r="AI143" s="213"/>
      <c r="AJ143" s="404"/>
      <c r="AK143" s="189" t="s">
        <v>623</v>
      </c>
      <c r="AL143" s="174" t="s">
        <v>6570</v>
      </c>
      <c r="AM143" s="106">
        <v>1</v>
      </c>
      <c r="AN143" s="894" t="s">
        <v>945</v>
      </c>
      <c r="AO143" s="189" t="s">
        <v>946</v>
      </c>
      <c r="AP143" s="189">
        <v>0</v>
      </c>
      <c r="AQ143" s="189" t="s">
        <v>947</v>
      </c>
      <c r="AR143" s="189"/>
      <c r="AS143" s="69" t="s">
        <v>949</v>
      </c>
      <c r="AT143" s="69" t="s">
        <v>949</v>
      </c>
      <c r="AU143" s="69" t="s">
        <v>949</v>
      </c>
      <c r="AV143" s="69" t="s">
        <v>949</v>
      </c>
      <c r="AW143" s="69" t="s">
        <v>949</v>
      </c>
      <c r="AX143" s="69" t="s">
        <v>949</v>
      </c>
      <c r="AY143" s="69" t="s">
        <v>949</v>
      </c>
      <c r="AZ143" s="69" t="s">
        <v>949</v>
      </c>
      <c r="BA143" s="69" t="s">
        <v>949</v>
      </c>
      <c r="BB143" s="69" t="s">
        <v>949</v>
      </c>
      <c r="BC143" s="69" t="s">
        <v>949</v>
      </c>
      <c r="BD143" s="69" t="s">
        <v>949</v>
      </c>
      <c r="BE143" s="69" t="s">
        <v>949</v>
      </c>
      <c r="BF143" s="69" t="s">
        <v>949</v>
      </c>
      <c r="BG143" s="69" t="s">
        <v>949</v>
      </c>
      <c r="BH143" s="69" t="s">
        <v>949</v>
      </c>
      <c r="BI143" s="69" t="s">
        <v>949</v>
      </c>
      <c r="BJ143" s="69" t="s">
        <v>949</v>
      </c>
      <c r="BK143" s="69" t="s">
        <v>949</v>
      </c>
      <c r="BL143" s="69" t="s">
        <v>949</v>
      </c>
      <c r="BM143" s="69" t="s">
        <v>949</v>
      </c>
    </row>
    <row r="144" spans="1:65" s="390" customFormat="1">
      <c r="A144" s="398">
        <v>137</v>
      </c>
      <c r="B144" s="398" t="s">
        <v>657</v>
      </c>
      <c r="C144" s="408" t="s">
        <v>7558</v>
      </c>
      <c r="D144" s="407"/>
      <c r="E144" s="408"/>
      <c r="F144" s="407"/>
      <c r="G144" s="408"/>
      <c r="H144" s="407"/>
      <c r="I144" s="408"/>
      <c r="J144" s="407"/>
      <c r="K144" s="408"/>
      <c r="L144" s="407"/>
      <c r="M144" s="213"/>
      <c r="N144" s="213" t="s">
        <v>7558</v>
      </c>
      <c r="O144" s="213" t="s">
        <v>4773</v>
      </c>
      <c r="P144" s="1247" t="s">
        <v>940</v>
      </c>
      <c r="Q144" s="213"/>
      <c r="R144" s="541"/>
      <c r="S144" s="213" t="s">
        <v>941</v>
      </c>
      <c r="T144" s="213" t="s">
        <v>941</v>
      </c>
      <c r="U144" s="213" t="s">
        <v>941</v>
      </c>
      <c r="V144" s="213" t="s">
        <v>941</v>
      </c>
      <c r="W144" s="541"/>
      <c r="X144" s="213" t="s">
        <v>941</v>
      </c>
      <c r="Y144" s="213"/>
      <c r="Z144" s="541"/>
      <c r="AA144" s="541"/>
      <c r="AB144" s="541"/>
      <c r="AC144" s="213"/>
      <c r="AD144" s="541"/>
      <c r="AE144" s="213"/>
      <c r="AF144" s="541"/>
      <c r="AG144" s="541"/>
      <c r="AH144" s="541"/>
      <c r="AI144" s="213"/>
      <c r="AJ144" s="404"/>
      <c r="AK144" s="189" t="s">
        <v>623</v>
      </c>
      <c r="AL144" s="174" t="s">
        <v>7559</v>
      </c>
      <c r="AM144" s="106">
        <v>1</v>
      </c>
      <c r="AN144" s="894" t="s">
        <v>945</v>
      </c>
      <c r="AO144" s="189" t="s">
        <v>946</v>
      </c>
      <c r="AP144" s="189">
        <v>0</v>
      </c>
      <c r="AQ144" s="189" t="s">
        <v>947</v>
      </c>
      <c r="AR144" s="189"/>
      <c r="AS144" s="69" t="s">
        <v>949</v>
      </c>
      <c r="AT144" s="69" t="s">
        <v>949</v>
      </c>
      <c r="AU144" s="69" t="s">
        <v>949</v>
      </c>
      <c r="AV144" s="69" t="s">
        <v>949</v>
      </c>
      <c r="AW144" s="69" t="s">
        <v>949</v>
      </c>
      <c r="AX144" s="69" t="s">
        <v>949</v>
      </c>
      <c r="AY144" s="69" t="s">
        <v>949</v>
      </c>
      <c r="AZ144" s="69" t="s">
        <v>949</v>
      </c>
      <c r="BA144" s="69" t="s">
        <v>949</v>
      </c>
      <c r="BB144" s="69" t="s">
        <v>949</v>
      </c>
      <c r="BC144" s="69" t="s">
        <v>949</v>
      </c>
      <c r="BD144" s="69" t="s">
        <v>949</v>
      </c>
      <c r="BE144" s="69" t="s">
        <v>949</v>
      </c>
      <c r="BF144" s="69" t="s">
        <v>949</v>
      </c>
      <c r="BG144" s="69" t="s">
        <v>949</v>
      </c>
      <c r="BH144" s="69" t="s">
        <v>949</v>
      </c>
      <c r="BI144" s="69" t="s">
        <v>949</v>
      </c>
      <c r="BJ144" s="69" t="s">
        <v>949</v>
      </c>
      <c r="BK144" s="69" t="s">
        <v>949</v>
      </c>
      <c r="BL144" s="69" t="s">
        <v>949</v>
      </c>
      <c r="BM144" s="69" t="s">
        <v>949</v>
      </c>
    </row>
    <row r="145" spans="1:65" s="390" customFormat="1">
      <c r="A145" s="398">
        <v>138</v>
      </c>
      <c r="B145" s="398" t="s">
        <v>657</v>
      </c>
      <c r="C145" s="408"/>
      <c r="D145" s="407" t="s">
        <v>7563</v>
      </c>
      <c r="E145" s="408"/>
      <c r="F145" s="407"/>
      <c r="G145" s="408"/>
      <c r="H145" s="407"/>
      <c r="I145" s="408"/>
      <c r="J145" s="407"/>
      <c r="K145" s="408"/>
      <c r="L145" s="407"/>
      <c r="M145" s="213" t="s">
        <v>6557</v>
      </c>
      <c r="N145" s="213" t="s">
        <v>7563</v>
      </c>
      <c r="O145" s="213" t="s">
        <v>4773</v>
      </c>
      <c r="P145" s="1247" t="s">
        <v>940</v>
      </c>
      <c r="Q145" s="213" t="s">
        <v>941</v>
      </c>
      <c r="R145" s="541"/>
      <c r="S145" s="213"/>
      <c r="T145" s="213"/>
      <c r="U145" s="213"/>
      <c r="V145" s="213"/>
      <c r="W145" s="541" t="s">
        <v>941</v>
      </c>
      <c r="X145" s="213"/>
      <c r="Y145" s="213"/>
      <c r="Z145" s="541"/>
      <c r="AA145" s="541"/>
      <c r="AB145" s="541"/>
      <c r="AC145" s="213"/>
      <c r="AD145" s="541"/>
      <c r="AE145" s="213"/>
      <c r="AF145" s="541"/>
      <c r="AG145" s="541"/>
      <c r="AH145" s="541"/>
      <c r="AI145" s="213"/>
      <c r="AJ145" s="404"/>
      <c r="AK145" s="189" t="s">
        <v>623</v>
      </c>
      <c r="AL145" s="174" t="s">
        <v>7564</v>
      </c>
      <c r="AM145" s="106">
        <v>1</v>
      </c>
      <c r="AN145" s="894" t="s">
        <v>945</v>
      </c>
      <c r="AO145" s="189" t="s">
        <v>946</v>
      </c>
      <c r="AP145" s="189">
        <v>0</v>
      </c>
      <c r="AQ145" s="189" t="s">
        <v>947</v>
      </c>
      <c r="AR145" s="189"/>
      <c r="AS145" s="69" t="s">
        <v>949</v>
      </c>
      <c r="AT145" s="69" t="s">
        <v>949</v>
      </c>
      <c r="AU145" s="69" t="s">
        <v>949</v>
      </c>
      <c r="AV145" s="69" t="s">
        <v>949</v>
      </c>
      <c r="AW145" s="69" t="s">
        <v>949</v>
      </c>
      <c r="AX145" s="69" t="s">
        <v>949</v>
      </c>
      <c r="AY145" s="69" t="s">
        <v>949</v>
      </c>
      <c r="AZ145" s="69" t="s">
        <v>949</v>
      </c>
      <c r="BA145" s="69" t="s">
        <v>949</v>
      </c>
      <c r="BB145" s="69" t="s">
        <v>949</v>
      </c>
      <c r="BC145" s="69" t="s">
        <v>949</v>
      </c>
      <c r="BD145" s="69" t="s">
        <v>949</v>
      </c>
      <c r="BE145" s="69" t="s">
        <v>949</v>
      </c>
      <c r="BF145" s="69" t="s">
        <v>949</v>
      </c>
      <c r="BG145" s="69" t="s">
        <v>949</v>
      </c>
      <c r="BH145" s="69" t="s">
        <v>949</v>
      </c>
      <c r="BI145" s="69" t="s">
        <v>949</v>
      </c>
      <c r="BJ145" s="69" t="s">
        <v>949</v>
      </c>
      <c r="BK145" s="69" t="s">
        <v>949</v>
      </c>
      <c r="BL145" s="69" t="s">
        <v>949</v>
      </c>
      <c r="BM145" s="69" t="s">
        <v>949</v>
      </c>
    </row>
    <row r="146" spans="1:65" s="390" customFormat="1">
      <c r="A146" s="398">
        <v>139</v>
      </c>
      <c r="B146" s="398" t="s">
        <v>657</v>
      </c>
      <c r="C146" s="408"/>
      <c r="D146" s="407" t="s">
        <v>6571</v>
      </c>
      <c r="E146" s="408"/>
      <c r="F146" s="407"/>
      <c r="G146" s="408"/>
      <c r="H146" s="407"/>
      <c r="I146" s="408"/>
      <c r="J146" s="407"/>
      <c r="K146" s="408"/>
      <c r="L146" s="407"/>
      <c r="M146" s="213" t="s">
        <v>1665</v>
      </c>
      <c r="N146" s="213" t="s">
        <v>6571</v>
      </c>
      <c r="O146" s="213" t="s">
        <v>4773</v>
      </c>
      <c r="P146" s="1247" t="s">
        <v>940</v>
      </c>
      <c r="Q146" s="213"/>
      <c r="R146" s="541" t="s">
        <v>941</v>
      </c>
      <c r="S146" s="213" t="s">
        <v>941</v>
      </c>
      <c r="T146" s="213" t="s">
        <v>941</v>
      </c>
      <c r="U146" s="213" t="s">
        <v>941</v>
      </c>
      <c r="V146" s="213" t="s">
        <v>941</v>
      </c>
      <c r="W146" s="541"/>
      <c r="X146" s="213" t="s">
        <v>941</v>
      </c>
      <c r="Y146" s="213" t="s">
        <v>941</v>
      </c>
      <c r="Z146" s="541" t="s">
        <v>941</v>
      </c>
      <c r="AA146" s="541" t="s">
        <v>941</v>
      </c>
      <c r="AB146" s="541" t="s">
        <v>941</v>
      </c>
      <c r="AC146" s="213" t="s">
        <v>941</v>
      </c>
      <c r="AD146" s="541" t="s">
        <v>941</v>
      </c>
      <c r="AE146" s="213" t="s">
        <v>941</v>
      </c>
      <c r="AF146" s="541" t="s">
        <v>941</v>
      </c>
      <c r="AG146" s="541" t="s">
        <v>941</v>
      </c>
      <c r="AH146" s="541" t="s">
        <v>941</v>
      </c>
      <c r="AI146" s="213"/>
      <c r="AJ146" s="404"/>
      <c r="AK146" s="189" t="s">
        <v>623</v>
      </c>
      <c r="AL146" s="174" t="s">
        <v>6572</v>
      </c>
      <c r="AM146" s="106">
        <v>1</v>
      </c>
      <c r="AN146" s="894" t="s">
        <v>945</v>
      </c>
      <c r="AO146" s="189" t="s">
        <v>946</v>
      </c>
      <c r="AP146" s="189">
        <v>0</v>
      </c>
      <c r="AQ146" s="189" t="s">
        <v>947</v>
      </c>
      <c r="AR146" s="189"/>
      <c r="AS146" s="69" t="s">
        <v>949</v>
      </c>
      <c r="AT146" s="69" t="s">
        <v>949</v>
      </c>
      <c r="AU146" s="69" t="s">
        <v>949</v>
      </c>
      <c r="AV146" s="69" t="s">
        <v>949</v>
      </c>
      <c r="AW146" s="69" t="s">
        <v>949</v>
      </c>
      <c r="AX146" s="69" t="s">
        <v>949</v>
      </c>
      <c r="AY146" s="69" t="s">
        <v>949</v>
      </c>
      <c r="AZ146" s="69" t="s">
        <v>949</v>
      </c>
      <c r="BA146" s="69" t="s">
        <v>949</v>
      </c>
      <c r="BB146" s="69" t="s">
        <v>949</v>
      </c>
      <c r="BC146" s="69" t="s">
        <v>949</v>
      </c>
      <c r="BD146" s="69" t="s">
        <v>949</v>
      </c>
      <c r="BE146" s="69" t="s">
        <v>949</v>
      </c>
      <c r="BF146" s="69" t="s">
        <v>949</v>
      </c>
      <c r="BG146" s="69" t="s">
        <v>949</v>
      </c>
      <c r="BH146" s="69" t="s">
        <v>949</v>
      </c>
      <c r="BI146" s="69" t="s">
        <v>949</v>
      </c>
      <c r="BJ146" s="69" t="s">
        <v>949</v>
      </c>
      <c r="BK146" s="69" t="s">
        <v>949</v>
      </c>
      <c r="BL146" s="69" t="s">
        <v>949</v>
      </c>
      <c r="BM146" s="69" t="s">
        <v>949</v>
      </c>
    </row>
    <row r="147" spans="1:65" s="390" customFormat="1">
      <c r="A147" s="398">
        <v>140</v>
      </c>
      <c r="B147" s="398" t="s">
        <v>657</v>
      </c>
      <c r="C147" s="408"/>
      <c r="D147" s="407"/>
      <c r="E147" s="408" t="s">
        <v>1687</v>
      </c>
      <c r="F147" s="407"/>
      <c r="G147" s="408"/>
      <c r="H147" s="407"/>
      <c r="I147" s="408"/>
      <c r="J147" s="407"/>
      <c r="K147" s="408"/>
      <c r="L147" s="407"/>
      <c r="M147" s="213" t="s">
        <v>1687</v>
      </c>
      <c r="N147" s="213" t="s">
        <v>1687</v>
      </c>
      <c r="O147" s="213" t="s">
        <v>4778</v>
      </c>
      <c r="P147" s="1247" t="s">
        <v>989</v>
      </c>
      <c r="Q147" s="213"/>
      <c r="R147" s="541" t="s">
        <v>941</v>
      </c>
      <c r="S147" s="213" t="s">
        <v>941</v>
      </c>
      <c r="T147" s="213" t="s">
        <v>941</v>
      </c>
      <c r="U147" s="213" t="s">
        <v>941</v>
      </c>
      <c r="V147" s="213" t="s">
        <v>941</v>
      </c>
      <c r="W147" s="541"/>
      <c r="X147" s="213" t="s">
        <v>941</v>
      </c>
      <c r="Y147" s="213" t="s">
        <v>941</v>
      </c>
      <c r="Z147" s="541" t="s">
        <v>941</v>
      </c>
      <c r="AA147" s="541" t="s">
        <v>941</v>
      </c>
      <c r="AB147" s="541" t="s">
        <v>941</v>
      </c>
      <c r="AC147" s="213" t="s">
        <v>941</v>
      </c>
      <c r="AD147" s="541" t="s">
        <v>941</v>
      </c>
      <c r="AE147" s="213" t="s">
        <v>941</v>
      </c>
      <c r="AF147" s="541" t="s">
        <v>941</v>
      </c>
      <c r="AG147" s="541" t="s">
        <v>941</v>
      </c>
      <c r="AH147" s="541" t="s">
        <v>941</v>
      </c>
      <c r="AI147" s="213"/>
      <c r="AJ147" s="404"/>
      <c r="AK147" s="189" t="s">
        <v>623</v>
      </c>
      <c r="AL147" s="174" t="s">
        <v>1689</v>
      </c>
      <c r="AM147" s="106">
        <v>1</v>
      </c>
      <c r="AN147" s="894" t="s">
        <v>945</v>
      </c>
      <c r="AO147" s="189" t="s">
        <v>946</v>
      </c>
      <c r="AP147" s="189">
        <v>1</v>
      </c>
      <c r="AQ147" s="189" t="s">
        <v>1008</v>
      </c>
      <c r="AR147" s="189"/>
      <c r="AS147" s="69">
        <v>1615.79</v>
      </c>
      <c r="AT147" s="69">
        <v>1.5</v>
      </c>
      <c r="AU147" s="69">
        <v>1.41</v>
      </c>
      <c r="AV147" s="69" t="s">
        <v>949</v>
      </c>
      <c r="AW147" s="69" t="s">
        <v>1690</v>
      </c>
      <c r="AX147" s="69" t="s">
        <v>1083</v>
      </c>
      <c r="AY147" s="69" t="s">
        <v>1293</v>
      </c>
      <c r="AZ147" s="69" t="s">
        <v>1294</v>
      </c>
      <c r="BA147" s="69" t="s">
        <v>1295</v>
      </c>
      <c r="BB147" s="69">
        <v>0</v>
      </c>
      <c r="BC147" s="69" t="s">
        <v>1672</v>
      </c>
      <c r="BD147" s="69" t="s">
        <v>949</v>
      </c>
      <c r="BE147" s="69" t="s">
        <v>949</v>
      </c>
      <c r="BF147" s="69">
        <v>0</v>
      </c>
      <c r="BG147" s="69">
        <v>0</v>
      </c>
      <c r="BH147" s="69" t="s">
        <v>1687</v>
      </c>
      <c r="BI147" s="69" t="s">
        <v>1672</v>
      </c>
      <c r="BJ147" s="69">
        <v>0</v>
      </c>
      <c r="BK147" s="69">
        <v>0</v>
      </c>
      <c r="BL147" s="69">
        <v>0</v>
      </c>
      <c r="BM147" s="69">
        <v>0</v>
      </c>
    </row>
    <row r="148" spans="1:65" s="390" customFormat="1">
      <c r="A148" s="398">
        <v>141</v>
      </c>
      <c r="B148" s="398" t="s">
        <v>657</v>
      </c>
      <c r="C148" s="408"/>
      <c r="D148" s="407"/>
      <c r="E148" s="408" t="s">
        <v>1681</v>
      </c>
      <c r="F148" s="407"/>
      <c r="G148" s="408"/>
      <c r="H148" s="407"/>
      <c r="I148" s="408"/>
      <c r="J148" s="407"/>
      <c r="K148" s="408"/>
      <c r="L148" s="407"/>
      <c r="M148" s="213" t="s">
        <v>1681</v>
      </c>
      <c r="N148" s="213" t="s">
        <v>1681</v>
      </c>
      <c r="O148" s="213" t="s">
        <v>4778</v>
      </c>
      <c r="P148" s="1247" t="s">
        <v>1126</v>
      </c>
      <c r="Q148" s="213" t="s">
        <v>941</v>
      </c>
      <c r="R148" s="541" t="s">
        <v>941</v>
      </c>
      <c r="S148" s="213" t="s">
        <v>941</v>
      </c>
      <c r="T148" s="213" t="s">
        <v>941</v>
      </c>
      <c r="U148" s="213" t="s">
        <v>941</v>
      </c>
      <c r="V148" s="213" t="s">
        <v>941</v>
      </c>
      <c r="W148" s="541" t="s">
        <v>941</v>
      </c>
      <c r="X148" s="213" t="s">
        <v>941</v>
      </c>
      <c r="Y148" s="213" t="s">
        <v>941</v>
      </c>
      <c r="Z148" s="541" t="s">
        <v>941</v>
      </c>
      <c r="AA148" s="541" t="s">
        <v>941</v>
      </c>
      <c r="AB148" s="541" t="s">
        <v>941</v>
      </c>
      <c r="AC148" s="213" t="s">
        <v>941</v>
      </c>
      <c r="AD148" s="541" t="s">
        <v>941</v>
      </c>
      <c r="AE148" s="213" t="s">
        <v>941</v>
      </c>
      <c r="AF148" s="541" t="s">
        <v>941</v>
      </c>
      <c r="AG148" s="541" t="s">
        <v>941</v>
      </c>
      <c r="AH148" s="541" t="s">
        <v>941</v>
      </c>
      <c r="AI148" s="213"/>
      <c r="AJ148" s="404"/>
      <c r="AK148" s="189" t="s">
        <v>623</v>
      </c>
      <c r="AL148" s="174" t="s">
        <v>1683</v>
      </c>
      <c r="AM148" s="106">
        <v>1</v>
      </c>
      <c r="AN148" s="894" t="s">
        <v>945</v>
      </c>
      <c r="AO148" s="189" t="s">
        <v>946</v>
      </c>
      <c r="AP148" s="189">
        <v>1</v>
      </c>
      <c r="AQ148" s="189" t="s">
        <v>1008</v>
      </c>
      <c r="AR148" s="189"/>
      <c r="AS148" s="69">
        <v>12207.14</v>
      </c>
      <c r="AT148" s="69">
        <v>1.5</v>
      </c>
      <c r="AU148" s="69">
        <v>1.41</v>
      </c>
      <c r="AV148" s="69">
        <v>17.212067000000001</v>
      </c>
      <c r="AW148" s="69" t="s">
        <v>1684</v>
      </c>
      <c r="AX148" s="69" t="s">
        <v>1083</v>
      </c>
      <c r="AY148" s="69" t="s">
        <v>1293</v>
      </c>
      <c r="AZ148" s="69" t="s">
        <v>1685</v>
      </c>
      <c r="BA148" s="69" t="s">
        <v>1686</v>
      </c>
      <c r="BB148" s="69" t="s">
        <v>1296</v>
      </c>
      <c r="BC148" s="69" t="s">
        <v>1672</v>
      </c>
      <c r="BD148" s="69" t="s">
        <v>949</v>
      </c>
      <c r="BE148" s="69" t="s">
        <v>949</v>
      </c>
      <c r="BF148" s="69">
        <v>0</v>
      </c>
      <c r="BG148" s="69">
        <v>0</v>
      </c>
      <c r="BH148" s="69" t="s">
        <v>1681</v>
      </c>
      <c r="BI148" s="69" t="s">
        <v>1672</v>
      </c>
      <c r="BJ148" s="69">
        <v>0</v>
      </c>
      <c r="BK148" s="69">
        <v>0</v>
      </c>
      <c r="BL148" s="69">
        <v>0</v>
      </c>
      <c r="BM148" s="69">
        <v>0</v>
      </c>
    </row>
    <row r="149" spans="1:65" s="390" customFormat="1">
      <c r="A149" s="398">
        <v>142</v>
      </c>
      <c r="B149" s="398" t="s">
        <v>657</v>
      </c>
      <c r="C149" s="408"/>
      <c r="D149" s="407"/>
      <c r="E149" s="408" t="s">
        <v>1677</v>
      </c>
      <c r="F149" s="407"/>
      <c r="G149" s="408"/>
      <c r="H149" s="407"/>
      <c r="I149" s="408"/>
      <c r="J149" s="407"/>
      <c r="K149" s="408"/>
      <c r="L149" s="407"/>
      <c r="M149" s="213" t="s">
        <v>1677</v>
      </c>
      <c r="N149" s="213" t="s">
        <v>1677</v>
      </c>
      <c r="O149" s="213" t="s">
        <v>4778</v>
      </c>
      <c r="P149" s="1247" t="s">
        <v>989</v>
      </c>
      <c r="Q149" s="213" t="s">
        <v>941</v>
      </c>
      <c r="R149" s="541" t="s">
        <v>941</v>
      </c>
      <c r="S149" s="213" t="s">
        <v>941</v>
      </c>
      <c r="T149" s="213" t="s">
        <v>941</v>
      </c>
      <c r="U149" s="213" t="s">
        <v>941</v>
      </c>
      <c r="V149" s="213" t="s">
        <v>941</v>
      </c>
      <c r="W149" s="541" t="s">
        <v>941</v>
      </c>
      <c r="X149" s="213" t="s">
        <v>941</v>
      </c>
      <c r="Y149" s="213" t="s">
        <v>941</v>
      </c>
      <c r="Z149" s="541" t="s">
        <v>941</v>
      </c>
      <c r="AA149" s="541" t="s">
        <v>941</v>
      </c>
      <c r="AB149" s="541" t="s">
        <v>941</v>
      </c>
      <c r="AC149" s="213" t="s">
        <v>941</v>
      </c>
      <c r="AD149" s="541" t="s">
        <v>941</v>
      </c>
      <c r="AE149" s="213" t="s">
        <v>941</v>
      </c>
      <c r="AF149" s="541" t="s">
        <v>941</v>
      </c>
      <c r="AG149" s="541" t="s">
        <v>941</v>
      </c>
      <c r="AH149" s="541" t="s">
        <v>941</v>
      </c>
      <c r="AI149" s="213"/>
      <c r="AJ149" s="404"/>
      <c r="AK149" s="189" t="s">
        <v>623</v>
      </c>
      <c r="AL149" s="174" t="s">
        <v>1679</v>
      </c>
      <c r="AM149" s="106">
        <v>1</v>
      </c>
      <c r="AN149" s="894" t="s">
        <v>945</v>
      </c>
      <c r="AO149" s="189" t="s">
        <v>946</v>
      </c>
      <c r="AP149" s="189">
        <v>1</v>
      </c>
      <c r="AQ149" s="189" t="s">
        <v>1008</v>
      </c>
      <c r="AR149" s="189"/>
      <c r="AS149" s="69">
        <v>1219.81</v>
      </c>
      <c r="AT149" s="69">
        <v>1.5</v>
      </c>
      <c r="AU149" s="69">
        <v>1.41</v>
      </c>
      <c r="AV149" s="69" t="s">
        <v>949</v>
      </c>
      <c r="AW149" s="69" t="s">
        <v>1680</v>
      </c>
      <c r="AX149" s="69" t="s">
        <v>1083</v>
      </c>
      <c r="AY149" s="69" t="s">
        <v>1293</v>
      </c>
      <c r="AZ149" s="69" t="s">
        <v>1294</v>
      </c>
      <c r="BA149" s="69" t="s">
        <v>1295</v>
      </c>
      <c r="BB149" s="69">
        <v>0</v>
      </c>
      <c r="BC149" s="69" t="s">
        <v>1672</v>
      </c>
      <c r="BD149" s="69" t="s">
        <v>949</v>
      </c>
      <c r="BE149" s="69" t="s">
        <v>949</v>
      </c>
      <c r="BF149" s="69">
        <v>0</v>
      </c>
      <c r="BG149" s="69">
        <v>0</v>
      </c>
      <c r="BH149" s="69" t="s">
        <v>1677</v>
      </c>
      <c r="BI149" s="69" t="s">
        <v>1672</v>
      </c>
      <c r="BJ149" s="69">
        <v>0</v>
      </c>
      <c r="BK149" s="69">
        <v>0</v>
      </c>
      <c r="BL149" s="69">
        <v>0</v>
      </c>
      <c r="BM149" s="69">
        <v>0</v>
      </c>
    </row>
    <row r="150" spans="1:65" s="390" customFormat="1">
      <c r="A150" s="398">
        <v>143</v>
      </c>
      <c r="B150" s="398" t="s">
        <v>657</v>
      </c>
      <c r="C150" s="408"/>
      <c r="D150" s="407"/>
      <c r="E150" s="408" t="s">
        <v>1673</v>
      </c>
      <c r="F150" s="407"/>
      <c r="G150" s="408"/>
      <c r="H150" s="407"/>
      <c r="I150" s="408"/>
      <c r="J150" s="407"/>
      <c r="K150" s="408"/>
      <c r="L150" s="407"/>
      <c r="M150" s="213" t="s">
        <v>1673</v>
      </c>
      <c r="N150" s="213" t="s">
        <v>1673</v>
      </c>
      <c r="O150" s="213" t="s">
        <v>4778</v>
      </c>
      <c r="P150" s="1247" t="s">
        <v>1059</v>
      </c>
      <c r="Q150" s="213"/>
      <c r="R150" s="541" t="s">
        <v>941</v>
      </c>
      <c r="S150" s="213" t="s">
        <v>941</v>
      </c>
      <c r="T150" s="213" t="s">
        <v>941</v>
      </c>
      <c r="U150" s="213" t="s">
        <v>941</v>
      </c>
      <c r="V150" s="213" t="s">
        <v>941</v>
      </c>
      <c r="W150" s="541"/>
      <c r="X150" s="213" t="s">
        <v>941</v>
      </c>
      <c r="Y150" s="213" t="s">
        <v>941</v>
      </c>
      <c r="Z150" s="541" t="s">
        <v>941</v>
      </c>
      <c r="AA150" s="541" t="s">
        <v>941</v>
      </c>
      <c r="AB150" s="541" t="s">
        <v>941</v>
      </c>
      <c r="AC150" s="213" t="s">
        <v>941</v>
      </c>
      <c r="AD150" s="541" t="s">
        <v>941</v>
      </c>
      <c r="AE150" s="213" t="s">
        <v>941</v>
      </c>
      <c r="AF150" s="541" t="s">
        <v>941</v>
      </c>
      <c r="AG150" s="541" t="s">
        <v>941</v>
      </c>
      <c r="AH150" s="541" t="s">
        <v>941</v>
      </c>
      <c r="AI150" s="213"/>
      <c r="AJ150" s="404"/>
      <c r="AK150" s="189" t="s">
        <v>623</v>
      </c>
      <c r="AL150" s="174" t="s">
        <v>1675</v>
      </c>
      <c r="AM150" s="106">
        <v>1</v>
      </c>
      <c r="AN150" s="894" t="s">
        <v>945</v>
      </c>
      <c r="AO150" s="189" t="s">
        <v>946</v>
      </c>
      <c r="AP150" s="189">
        <v>1</v>
      </c>
      <c r="AQ150" s="189" t="s">
        <v>1008</v>
      </c>
      <c r="AR150" s="189"/>
      <c r="AS150" s="69">
        <v>1532.6489999999999</v>
      </c>
      <c r="AT150" s="69">
        <v>1.5</v>
      </c>
      <c r="AU150" s="69">
        <v>1.41</v>
      </c>
      <c r="AV150" s="69">
        <v>2.1610350999999999</v>
      </c>
      <c r="AW150" s="69" t="s">
        <v>1676</v>
      </c>
      <c r="AX150" s="69" t="s">
        <v>1083</v>
      </c>
      <c r="AY150" s="69" t="s">
        <v>1293</v>
      </c>
      <c r="AZ150" s="69" t="s">
        <v>1294</v>
      </c>
      <c r="BA150" s="69" t="s">
        <v>1295</v>
      </c>
      <c r="BB150" s="69" t="s">
        <v>1296</v>
      </c>
      <c r="BC150" s="69" t="s">
        <v>1672</v>
      </c>
      <c r="BD150" s="69" t="s">
        <v>949</v>
      </c>
      <c r="BE150" s="69" t="s">
        <v>949</v>
      </c>
      <c r="BF150" s="69">
        <v>0</v>
      </c>
      <c r="BG150" s="69">
        <v>0</v>
      </c>
      <c r="BH150" s="69" t="s">
        <v>1673</v>
      </c>
      <c r="BI150" s="69" t="s">
        <v>1672</v>
      </c>
      <c r="BJ150" s="69">
        <v>0</v>
      </c>
      <c r="BK150" s="69">
        <v>0</v>
      </c>
      <c r="BL150" s="69">
        <v>0</v>
      </c>
      <c r="BM150" s="69">
        <v>0</v>
      </c>
    </row>
    <row r="151" spans="1:65" s="390" customFormat="1">
      <c r="A151" s="398">
        <v>144</v>
      </c>
      <c r="B151" s="398" t="s">
        <v>657</v>
      </c>
      <c r="C151" s="408"/>
      <c r="D151" s="407"/>
      <c r="E151" s="408" t="s">
        <v>1668</v>
      </c>
      <c r="F151" s="407"/>
      <c r="G151" s="408"/>
      <c r="H151" s="407"/>
      <c r="I151" s="408"/>
      <c r="J151" s="407"/>
      <c r="K151" s="408"/>
      <c r="L151" s="407"/>
      <c r="M151" s="213" t="s">
        <v>1668</v>
      </c>
      <c r="N151" s="213" t="s">
        <v>1668</v>
      </c>
      <c r="O151" s="213" t="s">
        <v>4778</v>
      </c>
      <c r="P151" s="1247" t="s">
        <v>1059</v>
      </c>
      <c r="Q151" s="213"/>
      <c r="R151" s="541" t="s">
        <v>941</v>
      </c>
      <c r="S151" s="213" t="s">
        <v>941</v>
      </c>
      <c r="T151" s="213" t="s">
        <v>941</v>
      </c>
      <c r="U151" s="213" t="s">
        <v>941</v>
      </c>
      <c r="V151" s="213" t="s">
        <v>941</v>
      </c>
      <c r="W151" s="541"/>
      <c r="X151" s="213" t="s">
        <v>941</v>
      </c>
      <c r="Y151" s="213" t="s">
        <v>941</v>
      </c>
      <c r="Z151" s="541" t="s">
        <v>941</v>
      </c>
      <c r="AA151" s="541" t="s">
        <v>941</v>
      </c>
      <c r="AB151" s="541" t="s">
        <v>941</v>
      </c>
      <c r="AC151" s="213" t="s">
        <v>941</v>
      </c>
      <c r="AD151" s="541" t="s">
        <v>941</v>
      </c>
      <c r="AE151" s="213" t="s">
        <v>941</v>
      </c>
      <c r="AF151" s="541" t="s">
        <v>941</v>
      </c>
      <c r="AG151" s="541" t="s">
        <v>941</v>
      </c>
      <c r="AH151" s="541" t="s">
        <v>941</v>
      </c>
      <c r="AI151" s="213"/>
      <c r="AJ151" s="404"/>
      <c r="AK151" s="189" t="s">
        <v>623</v>
      </c>
      <c r="AL151" s="174" t="s">
        <v>1670</v>
      </c>
      <c r="AM151" s="106">
        <v>1</v>
      </c>
      <c r="AN151" s="894" t="s">
        <v>945</v>
      </c>
      <c r="AO151" s="189" t="s">
        <v>946</v>
      </c>
      <c r="AP151" s="189">
        <v>1</v>
      </c>
      <c r="AQ151" s="189" t="s">
        <v>1008</v>
      </c>
      <c r="AR151" s="189"/>
      <c r="AS151" s="69">
        <v>1608.36</v>
      </c>
      <c r="AT151" s="69">
        <v>1.5</v>
      </c>
      <c r="AU151" s="69">
        <v>1.41</v>
      </c>
      <c r="AV151" s="69" t="s">
        <v>949</v>
      </c>
      <c r="AW151" s="69" t="s">
        <v>1671</v>
      </c>
      <c r="AX151" s="69" t="s">
        <v>1083</v>
      </c>
      <c r="AY151" s="69" t="s">
        <v>1293</v>
      </c>
      <c r="AZ151" s="69" t="s">
        <v>1294</v>
      </c>
      <c r="BA151" s="69" t="s">
        <v>1295</v>
      </c>
      <c r="BB151" s="69">
        <v>0</v>
      </c>
      <c r="BC151" s="69" t="s">
        <v>1672</v>
      </c>
      <c r="BD151" s="69" t="s">
        <v>949</v>
      </c>
      <c r="BE151" s="69" t="s">
        <v>949</v>
      </c>
      <c r="BF151" s="69">
        <v>0</v>
      </c>
      <c r="BG151" s="69">
        <v>0</v>
      </c>
      <c r="BH151" s="69" t="s">
        <v>1668</v>
      </c>
      <c r="BI151" s="69" t="s">
        <v>1672</v>
      </c>
      <c r="BJ151" s="69">
        <v>0</v>
      </c>
      <c r="BK151" s="69">
        <v>0</v>
      </c>
      <c r="BL151" s="69">
        <v>0</v>
      </c>
      <c r="BM151" s="69">
        <v>0</v>
      </c>
    </row>
    <row r="152" spans="1:65" s="390" customFormat="1">
      <c r="A152" s="398">
        <v>145</v>
      </c>
      <c r="B152" s="398" t="s">
        <v>657</v>
      </c>
      <c r="C152" s="408"/>
      <c r="D152" s="407"/>
      <c r="E152" s="408" t="s">
        <v>5715</v>
      </c>
      <c r="F152" s="407"/>
      <c r="G152" s="408"/>
      <c r="H152" s="407"/>
      <c r="I152" s="408"/>
      <c r="J152" s="407"/>
      <c r="K152" s="408"/>
      <c r="L152" s="407"/>
      <c r="M152" s="213" t="s">
        <v>5715</v>
      </c>
      <c r="N152" s="213" t="s">
        <v>5715</v>
      </c>
      <c r="O152" s="213" t="s">
        <v>4778</v>
      </c>
      <c r="P152" s="1247" t="s">
        <v>1059</v>
      </c>
      <c r="Q152" s="213" t="s">
        <v>941</v>
      </c>
      <c r="R152" s="541"/>
      <c r="S152" s="213"/>
      <c r="T152" s="213"/>
      <c r="U152" s="213"/>
      <c r="V152" s="213"/>
      <c r="W152" s="541" t="s">
        <v>941</v>
      </c>
      <c r="X152" s="213"/>
      <c r="Y152" s="213"/>
      <c r="Z152" s="541"/>
      <c r="AA152" s="541"/>
      <c r="AB152" s="541"/>
      <c r="AC152" s="213"/>
      <c r="AD152" s="541"/>
      <c r="AE152" s="213"/>
      <c r="AF152" s="541"/>
      <c r="AG152" s="541"/>
      <c r="AH152" s="541"/>
      <c r="AI152" s="213"/>
      <c r="AJ152" s="404"/>
      <c r="AK152" s="189" t="s">
        <v>623</v>
      </c>
      <c r="AL152" s="174" t="s">
        <v>5716</v>
      </c>
      <c r="AM152" s="106">
        <v>1</v>
      </c>
      <c r="AN152" s="894" t="s">
        <v>945</v>
      </c>
      <c r="AO152" s="189" t="s">
        <v>946</v>
      </c>
      <c r="AP152" s="189">
        <v>1</v>
      </c>
      <c r="AQ152" s="189" t="s">
        <v>1008</v>
      </c>
      <c r="AR152" s="189"/>
      <c r="AS152" s="69">
        <v>4514.92</v>
      </c>
      <c r="AT152" s="69">
        <v>1.5</v>
      </c>
      <c r="AU152" s="69">
        <v>1.41</v>
      </c>
      <c r="AV152" s="69" t="s">
        <v>949</v>
      </c>
      <c r="AW152" s="69" t="s">
        <v>5717</v>
      </c>
      <c r="AX152" s="69" t="s">
        <v>1083</v>
      </c>
      <c r="AY152" s="69" t="s">
        <v>1293</v>
      </c>
      <c r="AZ152" s="69" t="s">
        <v>1294</v>
      </c>
      <c r="BA152" s="69" t="s">
        <v>1295</v>
      </c>
      <c r="BB152" s="69">
        <v>0</v>
      </c>
      <c r="BC152" s="69" t="s">
        <v>1672</v>
      </c>
      <c r="BD152" s="69" t="s">
        <v>945</v>
      </c>
      <c r="BE152" s="69" t="s">
        <v>945</v>
      </c>
      <c r="BF152" s="69">
        <v>0</v>
      </c>
      <c r="BG152" s="69">
        <v>0</v>
      </c>
      <c r="BH152" s="69" t="s">
        <v>5715</v>
      </c>
      <c r="BI152" s="69" t="s">
        <v>1672</v>
      </c>
      <c r="BJ152" s="69">
        <v>0</v>
      </c>
      <c r="BK152" s="69">
        <v>0</v>
      </c>
      <c r="BL152" s="69">
        <v>0</v>
      </c>
      <c r="BM152" s="69">
        <v>0</v>
      </c>
    </row>
    <row r="153" spans="1:65" s="390" customFormat="1">
      <c r="A153" s="398">
        <v>146</v>
      </c>
      <c r="B153" s="398" t="s">
        <v>657</v>
      </c>
      <c r="C153" s="408"/>
      <c r="D153" s="407"/>
      <c r="E153" s="408" t="s">
        <v>1639</v>
      </c>
      <c r="F153" s="407"/>
      <c r="G153" s="408"/>
      <c r="H153" s="407"/>
      <c r="I153" s="408"/>
      <c r="J153" s="407"/>
      <c r="K153" s="408"/>
      <c r="L153" s="407"/>
      <c r="M153" s="213" t="s">
        <v>1640</v>
      </c>
      <c r="N153" s="213" t="s">
        <v>1639</v>
      </c>
      <c r="O153" s="213" t="s">
        <v>3103</v>
      </c>
      <c r="P153" s="1247" t="s">
        <v>989</v>
      </c>
      <c r="Q153" s="213"/>
      <c r="R153" s="541" t="s">
        <v>941</v>
      </c>
      <c r="S153" s="213" t="s">
        <v>941</v>
      </c>
      <c r="T153" s="213" t="s">
        <v>941</v>
      </c>
      <c r="U153" s="213" t="s">
        <v>941</v>
      </c>
      <c r="V153" s="213" t="s">
        <v>941</v>
      </c>
      <c r="W153" s="541"/>
      <c r="X153" s="213" t="s">
        <v>941</v>
      </c>
      <c r="Y153" s="213" t="s">
        <v>941</v>
      </c>
      <c r="Z153" s="541" t="s">
        <v>941</v>
      </c>
      <c r="AA153" s="541" t="s">
        <v>941</v>
      </c>
      <c r="AB153" s="541" t="s">
        <v>941</v>
      </c>
      <c r="AC153" s="213" t="s">
        <v>941</v>
      </c>
      <c r="AD153" s="541" t="s">
        <v>941</v>
      </c>
      <c r="AE153" s="213" t="s">
        <v>941</v>
      </c>
      <c r="AF153" s="541" t="s">
        <v>941</v>
      </c>
      <c r="AG153" s="541" t="s">
        <v>941</v>
      </c>
      <c r="AH153" s="541" t="s">
        <v>941</v>
      </c>
      <c r="AI153" s="213"/>
      <c r="AJ153" s="404"/>
      <c r="AK153" s="189" t="s">
        <v>623</v>
      </c>
      <c r="AL153" s="174" t="s">
        <v>1642</v>
      </c>
      <c r="AM153" s="106">
        <v>2</v>
      </c>
      <c r="AN153" s="894" t="s">
        <v>945</v>
      </c>
      <c r="AO153" s="189" t="s">
        <v>946</v>
      </c>
      <c r="AP153" s="189">
        <v>1</v>
      </c>
      <c r="AQ153" s="189" t="s">
        <v>1244</v>
      </c>
      <c r="AR153" s="189"/>
      <c r="AS153" s="69">
        <v>10261.460999999999</v>
      </c>
      <c r="AT153" s="69">
        <v>1.5</v>
      </c>
      <c r="AU153" s="69" t="s">
        <v>949</v>
      </c>
      <c r="AV153" s="69" t="s">
        <v>949</v>
      </c>
      <c r="AW153" s="69" t="s">
        <v>1643</v>
      </c>
      <c r="AX153" s="69" t="s">
        <v>949</v>
      </c>
      <c r="AY153" s="69" t="s">
        <v>949</v>
      </c>
      <c r="AZ153" s="69" t="s">
        <v>949</v>
      </c>
      <c r="BA153" s="69" t="s">
        <v>949</v>
      </c>
      <c r="BB153" s="69">
        <v>0</v>
      </c>
      <c r="BC153" s="69" t="s">
        <v>1644</v>
      </c>
      <c r="BD153" s="69"/>
      <c r="BE153" s="69" t="s">
        <v>949</v>
      </c>
      <c r="BF153" s="69">
        <v>0</v>
      </c>
      <c r="BG153" s="69">
        <v>0</v>
      </c>
      <c r="BH153" s="69">
        <v>0</v>
      </c>
      <c r="BI153" s="69">
        <v>0</v>
      </c>
      <c r="BJ153" s="69">
        <v>0</v>
      </c>
      <c r="BK153" s="69">
        <v>0</v>
      </c>
      <c r="BL153" s="69">
        <v>0</v>
      </c>
      <c r="BM153" s="69">
        <v>0</v>
      </c>
    </row>
    <row r="154" spans="1:65" s="390" customFormat="1">
      <c r="A154" s="398">
        <v>147</v>
      </c>
      <c r="B154" s="398" t="s">
        <v>657</v>
      </c>
      <c r="C154" s="408"/>
      <c r="D154" s="407"/>
      <c r="E154" s="408" t="s">
        <v>1692</v>
      </c>
      <c r="F154" s="407"/>
      <c r="G154" s="408"/>
      <c r="H154" s="407"/>
      <c r="I154" s="408"/>
      <c r="J154" s="407"/>
      <c r="K154" s="408"/>
      <c r="L154" s="407"/>
      <c r="M154" s="213" t="s">
        <v>9891</v>
      </c>
      <c r="N154" s="213" t="s">
        <v>9891</v>
      </c>
      <c r="O154" s="213" t="s">
        <v>4778</v>
      </c>
      <c r="P154" s="1247" t="s">
        <v>979</v>
      </c>
      <c r="Q154" s="213" t="s">
        <v>941</v>
      </c>
      <c r="R154" s="541" t="s">
        <v>941</v>
      </c>
      <c r="S154" s="213" t="s">
        <v>941</v>
      </c>
      <c r="T154" s="213" t="s">
        <v>941</v>
      </c>
      <c r="U154" s="213" t="s">
        <v>941</v>
      </c>
      <c r="V154" s="213" t="s">
        <v>941</v>
      </c>
      <c r="W154" s="541" t="s">
        <v>941</v>
      </c>
      <c r="X154" s="213" t="s">
        <v>941</v>
      </c>
      <c r="Y154" s="213" t="s">
        <v>941</v>
      </c>
      <c r="Z154" s="541" t="s">
        <v>941</v>
      </c>
      <c r="AA154" s="541" t="s">
        <v>941</v>
      </c>
      <c r="AB154" s="541" t="s">
        <v>941</v>
      </c>
      <c r="AC154" s="213" t="s">
        <v>941</v>
      </c>
      <c r="AD154" s="541" t="s">
        <v>941</v>
      </c>
      <c r="AE154" s="213" t="s">
        <v>941</v>
      </c>
      <c r="AF154" s="541" t="s">
        <v>941</v>
      </c>
      <c r="AG154" s="541" t="s">
        <v>941</v>
      </c>
      <c r="AH154" s="541" t="s">
        <v>941</v>
      </c>
      <c r="AI154" s="213"/>
      <c r="AJ154" s="404"/>
      <c r="AK154" s="189" t="s">
        <v>623</v>
      </c>
      <c r="AL154" s="174" t="s">
        <v>1694</v>
      </c>
      <c r="AM154" s="106">
        <v>1</v>
      </c>
      <c r="AN154" s="894" t="s">
        <v>945</v>
      </c>
      <c r="AO154" s="189" t="s">
        <v>946</v>
      </c>
      <c r="AP154" s="189">
        <v>1</v>
      </c>
      <c r="AQ154" s="189" t="s">
        <v>1081</v>
      </c>
      <c r="AR154" s="189"/>
      <c r="AS154" s="69">
        <v>4369.08</v>
      </c>
      <c r="AT154" s="69">
        <v>1.5</v>
      </c>
      <c r="AU154" s="69">
        <v>1.45</v>
      </c>
      <c r="AV154" s="69" t="s">
        <v>949</v>
      </c>
      <c r="AW154" s="69" t="s">
        <v>1695</v>
      </c>
      <c r="AX154" s="69" t="s">
        <v>949</v>
      </c>
      <c r="AY154" s="69" t="s">
        <v>1192</v>
      </c>
      <c r="AZ154" s="69" t="s">
        <v>1193</v>
      </c>
      <c r="BA154" s="69" t="s">
        <v>1295</v>
      </c>
      <c r="BB154" s="69">
        <v>0</v>
      </c>
      <c r="BC154" s="69" t="s">
        <v>1712</v>
      </c>
      <c r="BD154" s="69" t="s">
        <v>945</v>
      </c>
      <c r="BE154" s="69" t="s">
        <v>945</v>
      </c>
      <c r="BF154" s="69">
        <v>0</v>
      </c>
      <c r="BG154" s="69">
        <v>0</v>
      </c>
      <c r="BH154" s="69" t="s">
        <v>1692</v>
      </c>
      <c r="BI154" s="69" t="s">
        <v>1459</v>
      </c>
      <c r="BJ154" s="69">
        <v>0</v>
      </c>
      <c r="BK154" s="69">
        <v>0</v>
      </c>
      <c r="BL154" s="69">
        <v>0</v>
      </c>
      <c r="BM154" s="69">
        <v>0</v>
      </c>
    </row>
    <row r="155" spans="1:65" s="390" customFormat="1">
      <c r="A155" s="398">
        <v>148</v>
      </c>
      <c r="B155" s="398" t="s">
        <v>657</v>
      </c>
      <c r="C155" s="408"/>
      <c r="D155" s="407"/>
      <c r="E155" s="408" t="s">
        <v>1028</v>
      </c>
      <c r="F155" s="407"/>
      <c r="G155" s="408"/>
      <c r="H155" s="407"/>
      <c r="I155" s="408"/>
      <c r="J155" s="407"/>
      <c r="K155" s="408"/>
      <c r="L155" s="407"/>
      <c r="M155" s="213" t="s">
        <v>9855</v>
      </c>
      <c r="N155" s="213" t="s">
        <v>1028</v>
      </c>
      <c r="O155" s="213" t="s">
        <v>3103</v>
      </c>
      <c r="P155" s="1247"/>
      <c r="Q155" s="213" t="s">
        <v>941</v>
      </c>
      <c r="R155" s="541" t="s">
        <v>941</v>
      </c>
      <c r="S155" s="213" t="s">
        <v>941</v>
      </c>
      <c r="T155" s="213" t="s">
        <v>941</v>
      </c>
      <c r="U155" s="213" t="s">
        <v>941</v>
      </c>
      <c r="V155" s="213" t="s">
        <v>941</v>
      </c>
      <c r="W155" s="541" t="s">
        <v>941</v>
      </c>
      <c r="X155" s="213" t="s">
        <v>941</v>
      </c>
      <c r="Y155" s="213" t="s">
        <v>941</v>
      </c>
      <c r="Z155" s="541" t="s">
        <v>941</v>
      </c>
      <c r="AA155" s="541" t="s">
        <v>941</v>
      </c>
      <c r="AB155" s="541" t="s">
        <v>941</v>
      </c>
      <c r="AC155" s="213" t="s">
        <v>941</v>
      </c>
      <c r="AD155" s="541" t="s">
        <v>941</v>
      </c>
      <c r="AE155" s="213" t="s">
        <v>941</v>
      </c>
      <c r="AF155" s="541" t="s">
        <v>941</v>
      </c>
      <c r="AG155" s="541" t="s">
        <v>941</v>
      </c>
      <c r="AH155" s="541" t="s">
        <v>941</v>
      </c>
      <c r="AI155" s="213"/>
      <c r="AJ155" s="404"/>
      <c r="AK155" s="189" t="s">
        <v>623</v>
      </c>
      <c r="AL155" s="174" t="s">
        <v>1030</v>
      </c>
      <c r="AM155" s="106">
        <v>2</v>
      </c>
      <c r="AN155" s="894" t="s">
        <v>945</v>
      </c>
      <c r="AO155" s="189" t="s">
        <v>946</v>
      </c>
      <c r="AP155" s="189">
        <v>1</v>
      </c>
      <c r="AQ155" s="189" t="s">
        <v>993</v>
      </c>
      <c r="AR155" s="189"/>
      <c r="AS155" s="69" t="s">
        <v>949</v>
      </c>
      <c r="AT155" s="69" t="s">
        <v>949</v>
      </c>
      <c r="AU155" s="69" t="s">
        <v>949</v>
      </c>
      <c r="AV155" s="69" t="s">
        <v>949</v>
      </c>
      <c r="AW155" s="69" t="s">
        <v>949</v>
      </c>
      <c r="AX155" s="69" t="s">
        <v>949</v>
      </c>
      <c r="AY155" s="69" t="s">
        <v>1023</v>
      </c>
      <c r="AZ155" s="69" t="s">
        <v>949</v>
      </c>
      <c r="BA155" s="69" t="s">
        <v>949</v>
      </c>
      <c r="BB155" s="69" t="s">
        <v>949</v>
      </c>
      <c r="BC155" s="69" t="s">
        <v>986</v>
      </c>
      <c r="BD155" s="69" t="s">
        <v>1024</v>
      </c>
      <c r="BE155" s="69" t="s">
        <v>949</v>
      </c>
      <c r="BF155" s="69">
        <v>0</v>
      </c>
      <c r="BG155" s="69">
        <v>0</v>
      </c>
      <c r="BH155" s="69">
        <v>0</v>
      </c>
      <c r="BI155" s="69">
        <v>0</v>
      </c>
      <c r="BJ155" s="69">
        <v>0</v>
      </c>
      <c r="BK155" s="69">
        <v>0</v>
      </c>
      <c r="BL155" s="69">
        <v>0</v>
      </c>
      <c r="BM155" s="69">
        <v>0</v>
      </c>
    </row>
    <row r="156" spans="1:65" s="390" customFormat="1">
      <c r="A156" s="398">
        <v>149</v>
      </c>
      <c r="B156" s="398" t="s">
        <v>657</v>
      </c>
      <c r="C156" s="408"/>
      <c r="D156" s="407" t="s">
        <v>7566</v>
      </c>
      <c r="E156" s="408"/>
      <c r="F156" s="407"/>
      <c r="G156" s="408"/>
      <c r="H156" s="407"/>
      <c r="I156" s="408"/>
      <c r="J156" s="407"/>
      <c r="K156" s="408"/>
      <c r="L156" s="407"/>
      <c r="M156" s="213" t="s">
        <v>7565</v>
      </c>
      <c r="N156" s="213" t="s">
        <v>7566</v>
      </c>
      <c r="O156" s="213" t="s">
        <v>4773</v>
      </c>
      <c r="P156" s="1247" t="s">
        <v>940</v>
      </c>
      <c r="Q156" s="213" t="s">
        <v>941</v>
      </c>
      <c r="R156" s="541"/>
      <c r="S156" s="213"/>
      <c r="T156" s="213"/>
      <c r="U156" s="213"/>
      <c r="V156" s="213"/>
      <c r="W156" s="541" t="s">
        <v>941</v>
      </c>
      <c r="X156" s="213"/>
      <c r="Y156" s="213"/>
      <c r="Z156" s="541"/>
      <c r="AA156" s="541"/>
      <c r="AB156" s="541"/>
      <c r="AC156" s="213"/>
      <c r="AD156" s="541"/>
      <c r="AE156" s="213"/>
      <c r="AF156" s="541"/>
      <c r="AG156" s="541"/>
      <c r="AH156" s="541"/>
      <c r="AI156" s="213"/>
      <c r="AJ156" s="404"/>
      <c r="AK156" s="189" t="s">
        <v>623</v>
      </c>
      <c r="AL156" s="174" t="s">
        <v>7567</v>
      </c>
      <c r="AM156" s="106">
        <v>1</v>
      </c>
      <c r="AN156" s="894" t="s">
        <v>945</v>
      </c>
      <c r="AO156" s="189" t="s">
        <v>946</v>
      </c>
      <c r="AP156" s="189">
        <v>0</v>
      </c>
      <c r="AQ156" s="189" t="s">
        <v>947</v>
      </c>
      <c r="AR156" s="189"/>
      <c r="AS156" s="69" t="s">
        <v>949</v>
      </c>
      <c r="AT156" s="69" t="s">
        <v>949</v>
      </c>
      <c r="AU156" s="69" t="s">
        <v>949</v>
      </c>
      <c r="AV156" s="69" t="s">
        <v>949</v>
      </c>
      <c r="AW156" s="69" t="s">
        <v>949</v>
      </c>
      <c r="AX156" s="69" t="s">
        <v>949</v>
      </c>
      <c r="AY156" s="69" t="s">
        <v>949</v>
      </c>
      <c r="AZ156" s="69" t="s">
        <v>949</v>
      </c>
      <c r="BA156" s="69" t="s">
        <v>949</v>
      </c>
      <c r="BB156" s="69" t="s">
        <v>949</v>
      </c>
      <c r="BC156" s="69" t="s">
        <v>949</v>
      </c>
      <c r="BD156" s="69" t="s">
        <v>949</v>
      </c>
      <c r="BE156" s="69" t="s">
        <v>949</v>
      </c>
      <c r="BF156" s="69" t="s">
        <v>949</v>
      </c>
      <c r="BG156" s="69" t="s">
        <v>949</v>
      </c>
      <c r="BH156" s="69" t="s">
        <v>949</v>
      </c>
      <c r="BI156" s="69" t="s">
        <v>949</v>
      </c>
      <c r="BJ156" s="69" t="s">
        <v>949</v>
      </c>
      <c r="BK156" s="69" t="s">
        <v>949</v>
      </c>
      <c r="BL156" s="69" t="s">
        <v>949</v>
      </c>
      <c r="BM156" s="69" t="s">
        <v>949</v>
      </c>
    </row>
    <row r="157" spans="1:65" s="390" customFormat="1">
      <c r="A157" s="398">
        <v>150</v>
      </c>
      <c r="B157" s="398" t="s">
        <v>657</v>
      </c>
      <c r="C157" s="408"/>
      <c r="D157" s="407" t="s">
        <v>7217</v>
      </c>
      <c r="E157" s="408"/>
      <c r="F157" s="407"/>
      <c r="G157" s="408"/>
      <c r="H157" s="407"/>
      <c r="I157" s="408"/>
      <c r="J157" s="407"/>
      <c r="K157" s="408"/>
      <c r="L157" s="407"/>
      <c r="M157" s="213" t="s">
        <v>7216</v>
      </c>
      <c r="N157" s="213" t="s">
        <v>7217</v>
      </c>
      <c r="O157" s="213" t="s">
        <v>4773</v>
      </c>
      <c r="P157" s="1247" t="s">
        <v>940</v>
      </c>
      <c r="Q157" s="213"/>
      <c r="R157" s="541" t="s">
        <v>941</v>
      </c>
      <c r="S157" s="213" t="s">
        <v>941</v>
      </c>
      <c r="T157" s="213" t="s">
        <v>941</v>
      </c>
      <c r="U157" s="213" t="s">
        <v>941</v>
      </c>
      <c r="V157" s="213" t="s">
        <v>941</v>
      </c>
      <c r="W157" s="541"/>
      <c r="X157" s="213" t="s">
        <v>941</v>
      </c>
      <c r="Y157" s="213" t="s">
        <v>941</v>
      </c>
      <c r="Z157" s="541" t="s">
        <v>941</v>
      </c>
      <c r="AA157" s="541" t="s">
        <v>941</v>
      </c>
      <c r="AB157" s="541" t="s">
        <v>941</v>
      </c>
      <c r="AC157" s="213" t="s">
        <v>941</v>
      </c>
      <c r="AD157" s="541" t="s">
        <v>941</v>
      </c>
      <c r="AE157" s="213" t="s">
        <v>941</v>
      </c>
      <c r="AF157" s="541" t="s">
        <v>941</v>
      </c>
      <c r="AG157" s="541" t="s">
        <v>941</v>
      </c>
      <c r="AH157" s="541" t="s">
        <v>941</v>
      </c>
      <c r="AI157" s="213"/>
      <c r="AJ157" s="404"/>
      <c r="AK157" s="189" t="s">
        <v>623</v>
      </c>
      <c r="AL157" s="174" t="s">
        <v>7218</v>
      </c>
      <c r="AM157" s="106">
        <v>1</v>
      </c>
      <c r="AN157" s="894" t="s">
        <v>945</v>
      </c>
      <c r="AO157" s="189" t="s">
        <v>946</v>
      </c>
      <c r="AP157" s="189">
        <v>0</v>
      </c>
      <c r="AQ157" s="189" t="s">
        <v>947</v>
      </c>
      <c r="AR157" s="189"/>
      <c r="AS157" s="69" t="s">
        <v>949</v>
      </c>
      <c r="AT157" s="69" t="s">
        <v>949</v>
      </c>
      <c r="AU157" s="69" t="s">
        <v>949</v>
      </c>
      <c r="AV157" s="69" t="s">
        <v>949</v>
      </c>
      <c r="AW157" s="69" t="s">
        <v>949</v>
      </c>
      <c r="AX157" s="69" t="s">
        <v>949</v>
      </c>
      <c r="AY157" s="69" t="s">
        <v>949</v>
      </c>
      <c r="AZ157" s="69" t="s">
        <v>949</v>
      </c>
      <c r="BA157" s="69" t="s">
        <v>949</v>
      </c>
      <c r="BB157" s="69" t="s">
        <v>949</v>
      </c>
      <c r="BC157" s="69" t="s">
        <v>949</v>
      </c>
      <c r="BD157" s="69" t="s">
        <v>949</v>
      </c>
      <c r="BE157" s="69" t="s">
        <v>949</v>
      </c>
      <c r="BF157" s="69" t="s">
        <v>949</v>
      </c>
      <c r="BG157" s="69" t="s">
        <v>949</v>
      </c>
      <c r="BH157" s="69" t="s">
        <v>949</v>
      </c>
      <c r="BI157" s="69" t="s">
        <v>949</v>
      </c>
      <c r="BJ157" s="69" t="s">
        <v>949</v>
      </c>
      <c r="BK157" s="69" t="s">
        <v>949</v>
      </c>
      <c r="BL157" s="69" t="s">
        <v>949</v>
      </c>
      <c r="BM157" s="69" t="s">
        <v>949</v>
      </c>
    </row>
    <row r="158" spans="1:65" s="390" customFormat="1">
      <c r="A158" s="398">
        <v>151</v>
      </c>
      <c r="B158" s="398" t="s">
        <v>657</v>
      </c>
      <c r="C158" s="408"/>
      <c r="D158" s="407"/>
      <c r="E158" s="408" t="s">
        <v>7569</v>
      </c>
      <c r="F158" s="407"/>
      <c r="G158" s="408"/>
      <c r="H158" s="407"/>
      <c r="I158" s="408"/>
      <c r="J158" s="407"/>
      <c r="K158" s="408"/>
      <c r="L158" s="407"/>
      <c r="M158" s="213" t="s">
        <v>7568</v>
      </c>
      <c r="N158" s="213" t="s">
        <v>7569</v>
      </c>
      <c r="O158" s="213" t="s">
        <v>4773</v>
      </c>
      <c r="P158" s="1247" t="s">
        <v>940</v>
      </c>
      <c r="Q158" s="213" t="s">
        <v>941</v>
      </c>
      <c r="R158" s="541"/>
      <c r="S158" s="213"/>
      <c r="T158" s="213"/>
      <c r="U158" s="213"/>
      <c r="V158" s="213"/>
      <c r="W158" s="541" t="s">
        <v>941</v>
      </c>
      <c r="X158" s="213"/>
      <c r="Y158" s="213"/>
      <c r="Z158" s="541"/>
      <c r="AA158" s="541"/>
      <c r="AB158" s="541"/>
      <c r="AC158" s="213"/>
      <c r="AD158" s="541"/>
      <c r="AE158" s="213"/>
      <c r="AF158" s="541"/>
      <c r="AG158" s="541"/>
      <c r="AH158" s="541"/>
      <c r="AI158" s="213"/>
      <c r="AJ158" s="404"/>
      <c r="AK158" s="189" t="s">
        <v>623</v>
      </c>
      <c r="AL158" s="174" t="s">
        <v>7570</v>
      </c>
      <c r="AM158" s="106">
        <v>1</v>
      </c>
      <c r="AN158" s="894" t="s">
        <v>945</v>
      </c>
      <c r="AO158" s="189" t="s">
        <v>946</v>
      </c>
      <c r="AP158" s="189">
        <v>0</v>
      </c>
      <c r="AQ158" s="189" t="s">
        <v>947</v>
      </c>
      <c r="AR158" s="189"/>
      <c r="AS158" s="69" t="s">
        <v>949</v>
      </c>
      <c r="AT158" s="69" t="s">
        <v>949</v>
      </c>
      <c r="AU158" s="69" t="s">
        <v>949</v>
      </c>
      <c r="AV158" s="69" t="s">
        <v>949</v>
      </c>
      <c r="AW158" s="69" t="s">
        <v>949</v>
      </c>
      <c r="AX158" s="69" t="s">
        <v>949</v>
      </c>
      <c r="AY158" s="69" t="s">
        <v>949</v>
      </c>
      <c r="AZ158" s="69" t="s">
        <v>949</v>
      </c>
      <c r="BA158" s="69" t="s">
        <v>949</v>
      </c>
      <c r="BB158" s="69" t="s">
        <v>949</v>
      </c>
      <c r="BC158" s="69" t="s">
        <v>949</v>
      </c>
      <c r="BD158" s="69" t="s">
        <v>949</v>
      </c>
      <c r="BE158" s="69" t="s">
        <v>949</v>
      </c>
      <c r="BF158" s="69" t="s">
        <v>949</v>
      </c>
      <c r="BG158" s="69" t="s">
        <v>949</v>
      </c>
      <c r="BH158" s="69" t="s">
        <v>949</v>
      </c>
      <c r="BI158" s="69" t="s">
        <v>949</v>
      </c>
      <c r="BJ158" s="69" t="s">
        <v>949</v>
      </c>
      <c r="BK158" s="69" t="s">
        <v>949</v>
      </c>
      <c r="BL158" s="69" t="s">
        <v>949</v>
      </c>
      <c r="BM158" s="69" t="s">
        <v>949</v>
      </c>
    </row>
    <row r="159" spans="1:65" s="390" customFormat="1">
      <c r="A159" s="398">
        <v>152</v>
      </c>
      <c r="B159" s="398" t="s">
        <v>657</v>
      </c>
      <c r="C159" s="408"/>
      <c r="D159" s="407"/>
      <c r="E159" s="408" t="s">
        <v>7556</v>
      </c>
      <c r="F159" s="407"/>
      <c r="G159" s="408"/>
      <c r="H159" s="407"/>
      <c r="I159" s="408"/>
      <c r="J159" s="407"/>
      <c r="K159" s="408"/>
      <c r="L159" s="407"/>
      <c r="M159" s="213" t="s">
        <v>7555</v>
      </c>
      <c r="N159" s="213" t="s">
        <v>7556</v>
      </c>
      <c r="O159" s="213" t="s">
        <v>4773</v>
      </c>
      <c r="P159" s="1247" t="s">
        <v>940</v>
      </c>
      <c r="Q159" s="213"/>
      <c r="R159" s="541" t="s">
        <v>941</v>
      </c>
      <c r="S159" s="213" t="s">
        <v>941</v>
      </c>
      <c r="T159" s="213" t="s">
        <v>941</v>
      </c>
      <c r="U159" s="213" t="s">
        <v>941</v>
      </c>
      <c r="V159" s="213" t="s">
        <v>941</v>
      </c>
      <c r="W159" s="541"/>
      <c r="X159" s="213" t="s">
        <v>941</v>
      </c>
      <c r="Y159" s="213" t="s">
        <v>941</v>
      </c>
      <c r="Z159" s="541" t="s">
        <v>941</v>
      </c>
      <c r="AA159" s="541" t="s">
        <v>941</v>
      </c>
      <c r="AB159" s="541" t="s">
        <v>941</v>
      </c>
      <c r="AC159" s="213" t="s">
        <v>941</v>
      </c>
      <c r="AD159" s="541" t="s">
        <v>941</v>
      </c>
      <c r="AE159" s="213" t="s">
        <v>941</v>
      </c>
      <c r="AF159" s="541" t="s">
        <v>941</v>
      </c>
      <c r="AG159" s="541" t="s">
        <v>941</v>
      </c>
      <c r="AH159" s="541" t="s">
        <v>941</v>
      </c>
      <c r="AI159" s="213"/>
      <c r="AJ159" s="404"/>
      <c r="AK159" s="189" t="s">
        <v>623</v>
      </c>
      <c r="AL159" s="174" t="s">
        <v>7557</v>
      </c>
      <c r="AM159" s="106">
        <v>1</v>
      </c>
      <c r="AN159" s="894" t="s">
        <v>945</v>
      </c>
      <c r="AO159" s="189" t="s">
        <v>946</v>
      </c>
      <c r="AP159" s="189">
        <v>0</v>
      </c>
      <c r="AQ159" s="189" t="s">
        <v>947</v>
      </c>
      <c r="AR159" s="189"/>
      <c r="AS159" s="69" t="s">
        <v>949</v>
      </c>
      <c r="AT159" s="69" t="s">
        <v>949</v>
      </c>
      <c r="AU159" s="69" t="s">
        <v>949</v>
      </c>
      <c r="AV159" s="69" t="s">
        <v>949</v>
      </c>
      <c r="AW159" s="69" t="s">
        <v>949</v>
      </c>
      <c r="AX159" s="69" t="s">
        <v>949</v>
      </c>
      <c r="AY159" s="69" t="s">
        <v>949</v>
      </c>
      <c r="AZ159" s="69" t="s">
        <v>949</v>
      </c>
      <c r="BA159" s="69" t="s">
        <v>949</v>
      </c>
      <c r="BB159" s="69" t="s">
        <v>949</v>
      </c>
      <c r="BC159" s="69" t="s">
        <v>949</v>
      </c>
      <c r="BD159" s="69" t="s">
        <v>949</v>
      </c>
      <c r="BE159" s="69" t="s">
        <v>949</v>
      </c>
      <c r="BF159" s="69" t="s">
        <v>949</v>
      </c>
      <c r="BG159" s="69" t="s">
        <v>949</v>
      </c>
      <c r="BH159" s="69" t="s">
        <v>949</v>
      </c>
      <c r="BI159" s="69" t="s">
        <v>949</v>
      </c>
      <c r="BJ159" s="69" t="s">
        <v>949</v>
      </c>
      <c r="BK159" s="69" t="s">
        <v>949</v>
      </c>
      <c r="BL159" s="69" t="s">
        <v>949</v>
      </c>
      <c r="BM159" s="69" t="s">
        <v>949</v>
      </c>
    </row>
    <row r="160" spans="1:65" s="390" customFormat="1">
      <c r="A160" s="398">
        <v>153</v>
      </c>
      <c r="B160" s="398" t="s">
        <v>657</v>
      </c>
      <c r="C160" s="408"/>
      <c r="D160" s="407"/>
      <c r="E160" s="408"/>
      <c r="F160" s="407" t="s">
        <v>5270</v>
      </c>
      <c r="G160" s="408"/>
      <c r="H160" s="407"/>
      <c r="I160" s="408"/>
      <c r="J160" s="407"/>
      <c r="K160" s="408"/>
      <c r="L160" s="407"/>
      <c r="M160" s="213" t="s">
        <v>5269</v>
      </c>
      <c r="N160" s="213" t="s">
        <v>5270</v>
      </c>
      <c r="O160" s="213" t="s">
        <v>4773</v>
      </c>
      <c r="P160" s="1247" t="s">
        <v>1059</v>
      </c>
      <c r="Q160" s="213" t="s">
        <v>941</v>
      </c>
      <c r="R160" s="541"/>
      <c r="S160" s="213"/>
      <c r="T160" s="213"/>
      <c r="U160" s="213"/>
      <c r="V160" s="213"/>
      <c r="W160" s="541" t="s">
        <v>941</v>
      </c>
      <c r="X160" s="213"/>
      <c r="Y160" s="213"/>
      <c r="Z160" s="541"/>
      <c r="AA160" s="541"/>
      <c r="AB160" s="541"/>
      <c r="AC160" s="213"/>
      <c r="AD160" s="541"/>
      <c r="AE160" s="213"/>
      <c r="AF160" s="541"/>
      <c r="AG160" s="541"/>
      <c r="AH160" s="541"/>
      <c r="AI160" s="213"/>
      <c r="AJ160" s="404" t="s">
        <v>9892</v>
      </c>
      <c r="AK160" s="189" t="s">
        <v>623</v>
      </c>
      <c r="AL160" s="174" t="s">
        <v>5271</v>
      </c>
      <c r="AM160" s="106">
        <v>1</v>
      </c>
      <c r="AN160" s="894" t="s">
        <v>945</v>
      </c>
      <c r="AO160" s="189" t="s">
        <v>946</v>
      </c>
      <c r="AP160" s="189">
        <v>1</v>
      </c>
      <c r="AQ160" s="189" t="s">
        <v>1126</v>
      </c>
      <c r="AR160" s="189"/>
      <c r="AS160" s="69">
        <v>17951.400000000001</v>
      </c>
      <c r="AT160" s="69" t="s">
        <v>949</v>
      </c>
      <c r="AU160" s="69" t="s">
        <v>949</v>
      </c>
      <c r="AV160" s="69" t="s">
        <v>949</v>
      </c>
      <c r="AW160" s="69" t="s">
        <v>5115</v>
      </c>
      <c r="AX160" s="69" t="s">
        <v>949</v>
      </c>
      <c r="AY160" s="69" t="s">
        <v>949</v>
      </c>
      <c r="AZ160" s="69" t="s">
        <v>949</v>
      </c>
      <c r="BA160" s="69" t="s">
        <v>949</v>
      </c>
      <c r="BB160" s="69">
        <v>0</v>
      </c>
      <c r="BC160" s="69" t="s">
        <v>1712</v>
      </c>
      <c r="BD160" s="69" t="s">
        <v>945</v>
      </c>
      <c r="BE160" s="69" t="s">
        <v>945</v>
      </c>
      <c r="BF160" s="69">
        <v>0</v>
      </c>
      <c r="BG160" s="69">
        <v>0</v>
      </c>
      <c r="BH160" s="69">
        <v>0</v>
      </c>
      <c r="BI160" s="69">
        <v>0</v>
      </c>
      <c r="BJ160" s="69">
        <v>0</v>
      </c>
      <c r="BK160" s="69">
        <v>0</v>
      </c>
      <c r="BL160" s="69">
        <v>0</v>
      </c>
      <c r="BM160" s="69">
        <v>0</v>
      </c>
    </row>
    <row r="161" spans="1:65" s="390" customFormat="1">
      <c r="A161" s="398">
        <v>154</v>
      </c>
      <c r="B161" s="398" t="s">
        <v>657</v>
      </c>
      <c r="C161" s="408"/>
      <c r="D161" s="407"/>
      <c r="E161" s="408"/>
      <c r="F161" s="407" t="s">
        <v>5119</v>
      </c>
      <c r="G161" s="408"/>
      <c r="H161" s="407"/>
      <c r="I161" s="408"/>
      <c r="J161" s="407"/>
      <c r="K161" s="408"/>
      <c r="L161" s="407"/>
      <c r="M161" s="213" t="s">
        <v>5118</v>
      </c>
      <c r="N161" s="213" t="s">
        <v>5119</v>
      </c>
      <c r="O161" s="213" t="s">
        <v>4773</v>
      </c>
      <c r="P161" s="1247" t="s">
        <v>1059</v>
      </c>
      <c r="Q161" s="213"/>
      <c r="R161" s="541" t="s">
        <v>941</v>
      </c>
      <c r="S161" s="213" t="s">
        <v>941</v>
      </c>
      <c r="T161" s="213" t="s">
        <v>941</v>
      </c>
      <c r="U161" s="213" t="s">
        <v>941</v>
      </c>
      <c r="V161" s="213" t="s">
        <v>941</v>
      </c>
      <c r="W161" s="541"/>
      <c r="X161" s="213" t="s">
        <v>941</v>
      </c>
      <c r="Y161" s="213" t="s">
        <v>941</v>
      </c>
      <c r="Z161" s="541" t="s">
        <v>941</v>
      </c>
      <c r="AA161" s="541" t="s">
        <v>941</v>
      </c>
      <c r="AB161" s="541" t="s">
        <v>941</v>
      </c>
      <c r="AC161" s="213" t="s">
        <v>941</v>
      </c>
      <c r="AD161" s="541" t="s">
        <v>941</v>
      </c>
      <c r="AE161" s="213" t="s">
        <v>941</v>
      </c>
      <c r="AF161" s="541" t="s">
        <v>941</v>
      </c>
      <c r="AG161" s="541" t="s">
        <v>941</v>
      </c>
      <c r="AH161" s="541" t="s">
        <v>941</v>
      </c>
      <c r="AI161" s="213"/>
      <c r="AJ161" s="404" t="s">
        <v>5116</v>
      </c>
      <c r="AK161" s="189" t="s">
        <v>623</v>
      </c>
      <c r="AL161" s="174" t="s">
        <v>5120</v>
      </c>
      <c r="AM161" s="106">
        <v>1</v>
      </c>
      <c r="AN161" s="894" t="s">
        <v>945</v>
      </c>
      <c r="AO161" s="189" t="s">
        <v>946</v>
      </c>
      <c r="AP161" s="189">
        <v>1</v>
      </c>
      <c r="AQ161" s="189" t="s">
        <v>1126</v>
      </c>
      <c r="AR161" s="189"/>
      <c r="AS161" s="69">
        <v>18433.7</v>
      </c>
      <c r="AT161" s="69" t="s">
        <v>949</v>
      </c>
      <c r="AU161" s="69" t="s">
        <v>949</v>
      </c>
      <c r="AV161" s="69" t="s">
        <v>949</v>
      </c>
      <c r="AW161" s="69" t="s">
        <v>5115</v>
      </c>
      <c r="AX161" s="69" t="s">
        <v>949</v>
      </c>
      <c r="AY161" s="69" t="s">
        <v>949</v>
      </c>
      <c r="AZ161" s="69" t="s">
        <v>949</v>
      </c>
      <c r="BA161" s="69" t="s">
        <v>949</v>
      </c>
      <c r="BB161" s="69">
        <v>0</v>
      </c>
      <c r="BC161" s="69" t="s">
        <v>1712</v>
      </c>
      <c r="BD161" s="69" t="s">
        <v>945</v>
      </c>
      <c r="BE161" s="69" t="s">
        <v>945</v>
      </c>
      <c r="BF161" s="69">
        <v>0</v>
      </c>
      <c r="BG161" s="69">
        <v>0</v>
      </c>
      <c r="BH161" s="69">
        <v>0</v>
      </c>
      <c r="BI161" s="69">
        <v>0</v>
      </c>
      <c r="BJ161" s="69">
        <v>0</v>
      </c>
      <c r="BK161" s="69">
        <v>0</v>
      </c>
      <c r="BL161" s="69">
        <v>0</v>
      </c>
      <c r="BM161" s="69">
        <v>0</v>
      </c>
    </row>
    <row r="162" spans="1:65" s="390" customFormat="1">
      <c r="A162" s="398">
        <v>155</v>
      </c>
      <c r="B162" s="398" t="s">
        <v>657</v>
      </c>
      <c r="C162" s="408"/>
      <c r="D162" s="407"/>
      <c r="E162" s="408"/>
      <c r="F162" s="407"/>
      <c r="G162" s="408" t="s">
        <v>5286</v>
      </c>
      <c r="H162" s="407"/>
      <c r="I162" s="408"/>
      <c r="J162" s="407"/>
      <c r="K162" s="408"/>
      <c r="L162" s="407"/>
      <c r="M162" s="213" t="s">
        <v>5285</v>
      </c>
      <c r="N162" s="213" t="s">
        <v>5286</v>
      </c>
      <c r="O162" s="213" t="s">
        <v>4773</v>
      </c>
      <c r="P162" s="1247" t="s">
        <v>1059</v>
      </c>
      <c r="Q162" s="213" t="s">
        <v>941</v>
      </c>
      <c r="R162" s="541" t="s">
        <v>941</v>
      </c>
      <c r="S162" s="213" t="s">
        <v>941</v>
      </c>
      <c r="T162" s="213" t="s">
        <v>941</v>
      </c>
      <c r="U162" s="213" t="s">
        <v>941</v>
      </c>
      <c r="V162" s="213" t="s">
        <v>941</v>
      </c>
      <c r="W162" s="541" t="s">
        <v>941</v>
      </c>
      <c r="X162" s="213" t="s">
        <v>941</v>
      </c>
      <c r="Y162" s="213" t="s">
        <v>941</v>
      </c>
      <c r="Z162" s="541" t="s">
        <v>941</v>
      </c>
      <c r="AA162" s="541" t="s">
        <v>941</v>
      </c>
      <c r="AB162" s="541" t="s">
        <v>941</v>
      </c>
      <c r="AC162" s="213" t="s">
        <v>941</v>
      </c>
      <c r="AD162" s="541" t="s">
        <v>941</v>
      </c>
      <c r="AE162" s="213" t="s">
        <v>941</v>
      </c>
      <c r="AF162" s="541" t="s">
        <v>941</v>
      </c>
      <c r="AG162" s="541" t="s">
        <v>941</v>
      </c>
      <c r="AH162" s="541" t="s">
        <v>941</v>
      </c>
      <c r="AI162" s="213"/>
      <c r="AJ162" s="404" t="s">
        <v>9893</v>
      </c>
      <c r="AK162" s="189" t="s">
        <v>623</v>
      </c>
      <c r="AL162" s="174" t="s">
        <v>1795</v>
      </c>
      <c r="AM162" s="106">
        <v>1</v>
      </c>
      <c r="AN162" s="894" t="s">
        <v>945</v>
      </c>
      <c r="AO162" s="189" t="s">
        <v>946</v>
      </c>
      <c r="AP162" s="189">
        <v>0</v>
      </c>
      <c r="AQ162" s="189" t="s">
        <v>1081</v>
      </c>
      <c r="AR162" s="189"/>
      <c r="AS162" s="69">
        <v>13483.4</v>
      </c>
      <c r="AT162" s="69">
        <v>1</v>
      </c>
      <c r="AU162" s="69" t="s">
        <v>949</v>
      </c>
      <c r="AV162" s="69" t="s">
        <v>949</v>
      </c>
      <c r="AW162" s="69" t="s">
        <v>5284</v>
      </c>
      <c r="AX162" s="69" t="s">
        <v>949</v>
      </c>
      <c r="AY162" s="69" t="s">
        <v>1192</v>
      </c>
      <c r="AZ162" s="69" t="s">
        <v>1797</v>
      </c>
      <c r="BA162" s="69" t="s">
        <v>1194</v>
      </c>
      <c r="BB162" s="69">
        <v>0</v>
      </c>
      <c r="BC162" s="69" t="s">
        <v>1712</v>
      </c>
      <c r="BD162" s="69" t="s">
        <v>945</v>
      </c>
      <c r="BE162" s="69" t="s">
        <v>945</v>
      </c>
      <c r="BF162" s="69">
        <v>0</v>
      </c>
      <c r="BG162" s="69">
        <v>0</v>
      </c>
      <c r="BH162" s="69">
        <v>0</v>
      </c>
      <c r="BI162" s="69">
        <v>0</v>
      </c>
      <c r="BJ162" s="69">
        <v>0</v>
      </c>
      <c r="BK162" s="69">
        <v>0</v>
      </c>
      <c r="BL162" s="69">
        <v>0</v>
      </c>
      <c r="BM162" s="69">
        <v>0</v>
      </c>
    </row>
    <row r="163" spans="1:65" s="390" customFormat="1">
      <c r="A163" s="398">
        <v>156</v>
      </c>
      <c r="B163" s="398" t="s">
        <v>657</v>
      </c>
      <c r="C163" s="408"/>
      <c r="D163" s="407"/>
      <c r="E163" s="408"/>
      <c r="F163" s="407"/>
      <c r="G163" s="408" t="s">
        <v>5790</v>
      </c>
      <c r="H163" s="407"/>
      <c r="I163" s="408"/>
      <c r="J163" s="407"/>
      <c r="K163" s="408"/>
      <c r="L163" s="407"/>
      <c r="M163" s="213" t="s">
        <v>5789</v>
      </c>
      <c r="N163" s="213" t="s">
        <v>5790</v>
      </c>
      <c r="O163" s="213" t="s">
        <v>4773</v>
      </c>
      <c r="P163" s="1247" t="s">
        <v>989</v>
      </c>
      <c r="Q163" s="213" t="s">
        <v>941</v>
      </c>
      <c r="R163" s="541" t="s">
        <v>941</v>
      </c>
      <c r="S163" s="213" t="s">
        <v>941</v>
      </c>
      <c r="T163" s="213" t="s">
        <v>941</v>
      </c>
      <c r="U163" s="213" t="s">
        <v>941</v>
      </c>
      <c r="V163" s="213" t="s">
        <v>941</v>
      </c>
      <c r="W163" s="541" t="s">
        <v>941</v>
      </c>
      <c r="X163" s="213" t="s">
        <v>941</v>
      </c>
      <c r="Y163" s="213" t="s">
        <v>941</v>
      </c>
      <c r="Z163" s="541" t="s">
        <v>941</v>
      </c>
      <c r="AA163" s="541" t="s">
        <v>941</v>
      </c>
      <c r="AB163" s="541" t="s">
        <v>941</v>
      </c>
      <c r="AC163" s="213" t="s">
        <v>941</v>
      </c>
      <c r="AD163" s="541" t="s">
        <v>941</v>
      </c>
      <c r="AE163" s="213" t="s">
        <v>941</v>
      </c>
      <c r="AF163" s="541" t="s">
        <v>941</v>
      </c>
      <c r="AG163" s="541" t="s">
        <v>941</v>
      </c>
      <c r="AH163" s="541" t="s">
        <v>941</v>
      </c>
      <c r="AI163" s="213"/>
      <c r="AJ163" s="404"/>
      <c r="AK163" s="189" t="s">
        <v>623</v>
      </c>
      <c r="AL163" s="174" t="s">
        <v>5791</v>
      </c>
      <c r="AM163" s="106">
        <v>2</v>
      </c>
      <c r="AN163" s="894" t="s">
        <v>945</v>
      </c>
      <c r="AO163" s="189" t="s">
        <v>946</v>
      </c>
      <c r="AP163" s="189">
        <v>0</v>
      </c>
      <c r="AQ163" s="189" t="s">
        <v>1783</v>
      </c>
      <c r="AR163" s="189"/>
      <c r="AS163" s="69">
        <v>780</v>
      </c>
      <c r="AT163" s="69" t="s">
        <v>5792</v>
      </c>
      <c r="AU163" s="69">
        <v>7.82</v>
      </c>
      <c r="AV163" s="69">
        <v>6.125</v>
      </c>
      <c r="AW163" s="69" t="s">
        <v>5793</v>
      </c>
      <c r="AX163" s="69" t="s">
        <v>949</v>
      </c>
      <c r="AY163" s="69" t="s">
        <v>1785</v>
      </c>
      <c r="AZ163" s="69" t="s">
        <v>1786</v>
      </c>
      <c r="BA163" s="69" t="s">
        <v>949</v>
      </c>
      <c r="BB163" s="69">
        <v>0</v>
      </c>
      <c r="BC163" s="69" t="s">
        <v>1712</v>
      </c>
      <c r="BD163" s="69" t="s">
        <v>945</v>
      </c>
      <c r="BE163" s="69" t="s">
        <v>945</v>
      </c>
      <c r="BF163" s="69">
        <v>0</v>
      </c>
      <c r="BG163" s="69">
        <v>0</v>
      </c>
      <c r="BH163" s="69">
        <v>0</v>
      </c>
      <c r="BI163" s="69">
        <v>0</v>
      </c>
      <c r="BJ163" s="69">
        <v>0</v>
      </c>
      <c r="BK163" s="69">
        <v>0</v>
      </c>
      <c r="BL163" s="69">
        <v>0</v>
      </c>
      <c r="BM163" s="69">
        <v>0</v>
      </c>
    </row>
    <row r="164" spans="1:65" s="390" customFormat="1">
      <c r="A164" s="398">
        <v>157</v>
      </c>
      <c r="B164" s="398" t="s">
        <v>657</v>
      </c>
      <c r="C164" s="408"/>
      <c r="D164" s="407"/>
      <c r="E164" s="408"/>
      <c r="F164" s="407"/>
      <c r="G164" s="408" t="s">
        <v>1790</v>
      </c>
      <c r="H164" s="407"/>
      <c r="I164" s="408"/>
      <c r="J164" s="407"/>
      <c r="K164" s="408"/>
      <c r="L164" s="407"/>
      <c r="M164" s="213" t="s">
        <v>1790</v>
      </c>
      <c r="N164" s="213" t="s">
        <v>1790</v>
      </c>
      <c r="O164" s="213" t="s">
        <v>4778</v>
      </c>
      <c r="P164" s="1247" t="s">
        <v>1059</v>
      </c>
      <c r="Q164" s="213" t="s">
        <v>941</v>
      </c>
      <c r="R164" s="541" t="s">
        <v>941</v>
      </c>
      <c r="S164" s="213" t="s">
        <v>941</v>
      </c>
      <c r="T164" s="213" t="s">
        <v>941</v>
      </c>
      <c r="U164" s="213" t="s">
        <v>941</v>
      </c>
      <c r="V164" s="213" t="s">
        <v>941</v>
      </c>
      <c r="W164" s="541" t="s">
        <v>941</v>
      </c>
      <c r="X164" s="213" t="s">
        <v>941</v>
      </c>
      <c r="Y164" s="213" t="s">
        <v>941</v>
      </c>
      <c r="Z164" s="541" t="s">
        <v>941</v>
      </c>
      <c r="AA164" s="541" t="s">
        <v>941</v>
      </c>
      <c r="AB164" s="541" t="s">
        <v>941</v>
      </c>
      <c r="AC164" s="213" t="s">
        <v>941</v>
      </c>
      <c r="AD164" s="541" t="s">
        <v>941</v>
      </c>
      <c r="AE164" s="213" t="s">
        <v>941</v>
      </c>
      <c r="AF164" s="541" t="s">
        <v>941</v>
      </c>
      <c r="AG164" s="541" t="s">
        <v>941</v>
      </c>
      <c r="AH164" s="541" t="s">
        <v>941</v>
      </c>
      <c r="AI164" s="213"/>
      <c r="AJ164" s="404"/>
      <c r="AK164" s="189" t="s">
        <v>623</v>
      </c>
      <c r="AL164" s="174" t="s">
        <v>1791</v>
      </c>
      <c r="AM164" s="106">
        <v>1</v>
      </c>
      <c r="AN164" s="894" t="s">
        <v>945</v>
      </c>
      <c r="AO164" s="189" t="s">
        <v>946</v>
      </c>
      <c r="AP164" s="189">
        <v>0</v>
      </c>
      <c r="AQ164" s="189" t="s">
        <v>1783</v>
      </c>
      <c r="AR164" s="189"/>
      <c r="AS164" s="69">
        <v>350.09</v>
      </c>
      <c r="AT164" s="69" t="s">
        <v>949</v>
      </c>
      <c r="AU164" s="69" t="s">
        <v>949</v>
      </c>
      <c r="AV164" s="69" t="s">
        <v>949</v>
      </c>
      <c r="AW164" s="69" t="s">
        <v>1792</v>
      </c>
      <c r="AX164" s="69" t="s">
        <v>949</v>
      </c>
      <c r="AY164" s="69" t="s">
        <v>1785</v>
      </c>
      <c r="AZ164" s="69" t="s">
        <v>1786</v>
      </c>
      <c r="BA164" s="69" t="s">
        <v>949</v>
      </c>
      <c r="BB164" s="69">
        <v>0</v>
      </c>
      <c r="BC164" s="69">
        <v>0</v>
      </c>
      <c r="BD164" s="69" t="s">
        <v>949</v>
      </c>
      <c r="BE164" s="69" t="s">
        <v>949</v>
      </c>
      <c r="BF164" s="69">
        <v>0</v>
      </c>
      <c r="BG164" s="69">
        <v>0</v>
      </c>
      <c r="BH164" s="69">
        <v>0</v>
      </c>
      <c r="BI164" s="69">
        <v>0</v>
      </c>
      <c r="BJ164" s="69">
        <v>0</v>
      </c>
      <c r="BK164" s="69">
        <v>0</v>
      </c>
      <c r="BL164" s="69">
        <v>0</v>
      </c>
      <c r="BM164" s="69">
        <v>0</v>
      </c>
    </row>
    <row r="165" spans="1:65" s="390" customFormat="1">
      <c r="A165" s="398">
        <v>158</v>
      </c>
      <c r="B165" s="398" t="s">
        <v>657</v>
      </c>
      <c r="C165" s="408"/>
      <c r="D165" s="407"/>
      <c r="E165" s="408"/>
      <c r="F165" s="407"/>
      <c r="G165" s="408" t="s">
        <v>1787</v>
      </c>
      <c r="H165" s="407"/>
      <c r="I165" s="408"/>
      <c r="J165" s="407"/>
      <c r="K165" s="408"/>
      <c r="L165" s="407"/>
      <c r="M165" s="213" t="s">
        <v>1787</v>
      </c>
      <c r="N165" s="213" t="s">
        <v>1787</v>
      </c>
      <c r="O165" s="213" t="s">
        <v>4778</v>
      </c>
      <c r="P165" s="1247" t="s">
        <v>1126</v>
      </c>
      <c r="Q165" s="213" t="s">
        <v>941</v>
      </c>
      <c r="R165" s="541" t="s">
        <v>941</v>
      </c>
      <c r="S165" s="213" t="s">
        <v>941</v>
      </c>
      <c r="T165" s="213" t="s">
        <v>941</v>
      </c>
      <c r="U165" s="213" t="s">
        <v>941</v>
      </c>
      <c r="V165" s="213" t="s">
        <v>941</v>
      </c>
      <c r="W165" s="541" t="s">
        <v>941</v>
      </c>
      <c r="X165" s="213" t="s">
        <v>941</v>
      </c>
      <c r="Y165" s="213" t="s">
        <v>941</v>
      </c>
      <c r="Z165" s="541" t="s">
        <v>941</v>
      </c>
      <c r="AA165" s="541" t="s">
        <v>941</v>
      </c>
      <c r="AB165" s="541" t="s">
        <v>941</v>
      </c>
      <c r="AC165" s="213" t="s">
        <v>941</v>
      </c>
      <c r="AD165" s="541" t="s">
        <v>941</v>
      </c>
      <c r="AE165" s="213" t="s">
        <v>941</v>
      </c>
      <c r="AF165" s="541" t="s">
        <v>941</v>
      </c>
      <c r="AG165" s="541" t="s">
        <v>941</v>
      </c>
      <c r="AH165" s="541" t="s">
        <v>941</v>
      </c>
      <c r="AI165" s="213"/>
      <c r="AJ165" s="404"/>
      <c r="AK165" s="189" t="s">
        <v>623</v>
      </c>
      <c r="AL165" s="174" t="s">
        <v>1788</v>
      </c>
      <c r="AM165" s="106">
        <v>1</v>
      </c>
      <c r="AN165" s="894" t="s">
        <v>945</v>
      </c>
      <c r="AO165" s="189" t="s">
        <v>946</v>
      </c>
      <c r="AP165" s="189">
        <v>0</v>
      </c>
      <c r="AQ165" s="189" t="s">
        <v>1783</v>
      </c>
      <c r="AR165" s="189"/>
      <c r="AS165" s="69">
        <v>1902.625</v>
      </c>
      <c r="AT165" s="69" t="s">
        <v>949</v>
      </c>
      <c r="AU165" s="69" t="s">
        <v>949</v>
      </c>
      <c r="AV165" s="69" t="s">
        <v>949</v>
      </c>
      <c r="AW165" s="69" t="s">
        <v>1789</v>
      </c>
      <c r="AX165" s="69" t="s">
        <v>949</v>
      </c>
      <c r="AY165" s="69" t="s">
        <v>1785</v>
      </c>
      <c r="AZ165" s="69" t="s">
        <v>1786</v>
      </c>
      <c r="BA165" s="69" t="s">
        <v>949</v>
      </c>
      <c r="BB165" s="69" t="s">
        <v>949</v>
      </c>
      <c r="BC165" s="69">
        <v>0</v>
      </c>
      <c r="BD165" s="69" t="s">
        <v>949</v>
      </c>
      <c r="BE165" s="69" t="s">
        <v>949</v>
      </c>
      <c r="BF165" s="69">
        <v>0</v>
      </c>
      <c r="BG165" s="69">
        <v>0</v>
      </c>
      <c r="BH165" s="69">
        <v>0</v>
      </c>
      <c r="BI165" s="69">
        <v>0</v>
      </c>
      <c r="BJ165" s="69">
        <v>0</v>
      </c>
      <c r="BK165" s="69">
        <v>0</v>
      </c>
      <c r="BL165" s="69">
        <v>0</v>
      </c>
      <c r="BM165" s="69">
        <v>0</v>
      </c>
    </row>
    <row r="166" spans="1:65" s="390" customFormat="1">
      <c r="A166" s="398">
        <v>159</v>
      </c>
      <c r="B166" s="398" t="s">
        <v>657</v>
      </c>
      <c r="C166" s="408"/>
      <c r="D166" s="407"/>
      <c r="E166" s="408"/>
      <c r="F166" s="407"/>
      <c r="G166" s="408" t="s">
        <v>1781</v>
      </c>
      <c r="H166" s="407"/>
      <c r="I166" s="408"/>
      <c r="J166" s="407"/>
      <c r="K166" s="408"/>
      <c r="L166" s="407"/>
      <c r="M166" s="213" t="s">
        <v>1781</v>
      </c>
      <c r="N166" s="213" t="s">
        <v>1781</v>
      </c>
      <c r="O166" s="213" t="s">
        <v>4778</v>
      </c>
      <c r="P166" s="1247" t="s">
        <v>1059</v>
      </c>
      <c r="Q166" s="213" t="s">
        <v>941</v>
      </c>
      <c r="R166" s="541" t="s">
        <v>941</v>
      </c>
      <c r="S166" s="213" t="s">
        <v>941</v>
      </c>
      <c r="T166" s="213" t="s">
        <v>941</v>
      </c>
      <c r="U166" s="213" t="s">
        <v>941</v>
      </c>
      <c r="V166" s="213" t="s">
        <v>941</v>
      </c>
      <c r="W166" s="541" t="s">
        <v>941</v>
      </c>
      <c r="X166" s="213" t="s">
        <v>941</v>
      </c>
      <c r="Y166" s="213" t="s">
        <v>941</v>
      </c>
      <c r="Z166" s="541" t="s">
        <v>941</v>
      </c>
      <c r="AA166" s="541" t="s">
        <v>941</v>
      </c>
      <c r="AB166" s="541" t="s">
        <v>941</v>
      </c>
      <c r="AC166" s="213" t="s">
        <v>941</v>
      </c>
      <c r="AD166" s="541" t="s">
        <v>941</v>
      </c>
      <c r="AE166" s="213" t="s">
        <v>941</v>
      </c>
      <c r="AF166" s="541" t="s">
        <v>941</v>
      </c>
      <c r="AG166" s="541" t="s">
        <v>941</v>
      </c>
      <c r="AH166" s="541" t="s">
        <v>941</v>
      </c>
      <c r="AI166" s="213"/>
      <c r="AJ166" s="404"/>
      <c r="AK166" s="189" t="s">
        <v>623</v>
      </c>
      <c r="AL166" s="174" t="s">
        <v>1782</v>
      </c>
      <c r="AM166" s="106">
        <v>1</v>
      </c>
      <c r="AN166" s="894" t="s">
        <v>945</v>
      </c>
      <c r="AO166" s="189" t="s">
        <v>946</v>
      </c>
      <c r="AP166" s="189">
        <v>0</v>
      </c>
      <c r="AQ166" s="189" t="s">
        <v>1783</v>
      </c>
      <c r="AR166" s="189"/>
      <c r="AS166" s="69">
        <v>2215.21</v>
      </c>
      <c r="AT166" s="69" t="s">
        <v>949</v>
      </c>
      <c r="AU166" s="69" t="s">
        <v>949</v>
      </c>
      <c r="AV166" s="69" t="s">
        <v>949</v>
      </c>
      <c r="AW166" s="69" t="s">
        <v>1784</v>
      </c>
      <c r="AX166" s="69" t="s">
        <v>949</v>
      </c>
      <c r="AY166" s="69" t="s">
        <v>1785</v>
      </c>
      <c r="AZ166" s="69" t="s">
        <v>1786</v>
      </c>
      <c r="BA166" s="69" t="s">
        <v>949</v>
      </c>
      <c r="BB166" s="69">
        <v>0</v>
      </c>
      <c r="BC166" s="69">
        <v>0</v>
      </c>
      <c r="BD166" s="69" t="s">
        <v>949</v>
      </c>
      <c r="BE166" s="69" t="s">
        <v>949</v>
      </c>
      <c r="BF166" s="69">
        <v>0</v>
      </c>
      <c r="BG166" s="69">
        <v>0</v>
      </c>
      <c r="BH166" s="69">
        <v>0</v>
      </c>
      <c r="BI166" s="69">
        <v>0</v>
      </c>
      <c r="BJ166" s="69">
        <v>0</v>
      </c>
      <c r="BK166" s="69">
        <v>0</v>
      </c>
      <c r="BL166" s="69">
        <v>0</v>
      </c>
      <c r="BM166" s="69">
        <v>0</v>
      </c>
    </row>
    <row r="167" spans="1:65" s="390" customFormat="1">
      <c r="A167" s="398">
        <v>160</v>
      </c>
      <c r="B167" s="398" t="s">
        <v>657</v>
      </c>
      <c r="C167" s="408"/>
      <c r="D167" s="407"/>
      <c r="E167" s="408"/>
      <c r="F167" s="407"/>
      <c r="G167" s="408" t="s">
        <v>1798</v>
      </c>
      <c r="H167" s="407"/>
      <c r="I167" s="408"/>
      <c r="J167" s="407"/>
      <c r="K167" s="408"/>
      <c r="L167" s="407"/>
      <c r="M167" s="213" t="s">
        <v>1798</v>
      </c>
      <c r="N167" s="213" t="s">
        <v>1798</v>
      </c>
      <c r="O167" s="213" t="s">
        <v>4778</v>
      </c>
      <c r="P167" s="1247" t="s">
        <v>1059</v>
      </c>
      <c r="Q167" s="213"/>
      <c r="R167" s="541" t="s">
        <v>941</v>
      </c>
      <c r="S167" s="213" t="s">
        <v>941</v>
      </c>
      <c r="T167" s="213" t="s">
        <v>941</v>
      </c>
      <c r="U167" s="213" t="s">
        <v>941</v>
      </c>
      <c r="V167" s="213" t="s">
        <v>941</v>
      </c>
      <c r="W167" s="541"/>
      <c r="X167" s="213" t="s">
        <v>941</v>
      </c>
      <c r="Y167" s="213" t="s">
        <v>941</v>
      </c>
      <c r="Z167" s="541" t="s">
        <v>941</v>
      </c>
      <c r="AA167" s="541" t="s">
        <v>941</v>
      </c>
      <c r="AB167" s="541" t="s">
        <v>941</v>
      </c>
      <c r="AC167" s="213" t="s">
        <v>941</v>
      </c>
      <c r="AD167" s="541" t="s">
        <v>941</v>
      </c>
      <c r="AE167" s="213" t="s">
        <v>941</v>
      </c>
      <c r="AF167" s="541" t="s">
        <v>941</v>
      </c>
      <c r="AG167" s="541" t="s">
        <v>941</v>
      </c>
      <c r="AH167" s="541" t="s">
        <v>941</v>
      </c>
      <c r="AI167" s="213"/>
      <c r="AJ167" s="404"/>
      <c r="AK167" s="189" t="s">
        <v>623</v>
      </c>
      <c r="AL167" s="174" t="s">
        <v>1799</v>
      </c>
      <c r="AM167" s="106">
        <v>1</v>
      </c>
      <c r="AN167" s="894" t="s">
        <v>945</v>
      </c>
      <c r="AO167" s="189" t="s">
        <v>946</v>
      </c>
      <c r="AP167" s="189">
        <v>0</v>
      </c>
      <c r="AQ167" s="189" t="s">
        <v>1783</v>
      </c>
      <c r="AR167" s="189"/>
      <c r="AS167" s="69">
        <v>481.35899999999998</v>
      </c>
      <c r="AT167" s="69" t="s">
        <v>949</v>
      </c>
      <c r="AU167" s="69" t="s">
        <v>949</v>
      </c>
      <c r="AV167" s="69" t="s">
        <v>949</v>
      </c>
      <c r="AW167" s="69" t="s">
        <v>1800</v>
      </c>
      <c r="AX167" s="69" t="s">
        <v>949</v>
      </c>
      <c r="AY167" s="69" t="s">
        <v>1785</v>
      </c>
      <c r="AZ167" s="69" t="s">
        <v>1786</v>
      </c>
      <c r="BA167" s="69" t="s">
        <v>949</v>
      </c>
      <c r="BB167" s="69" t="s">
        <v>949</v>
      </c>
      <c r="BC167" s="69">
        <v>0</v>
      </c>
      <c r="BD167" s="69" t="s">
        <v>949</v>
      </c>
      <c r="BE167" s="69" t="s">
        <v>949</v>
      </c>
      <c r="BF167" s="69">
        <v>0</v>
      </c>
      <c r="BG167" s="69">
        <v>0</v>
      </c>
      <c r="BH167" s="69">
        <v>0</v>
      </c>
      <c r="BI167" s="69">
        <v>0</v>
      </c>
      <c r="BJ167" s="69">
        <v>0</v>
      </c>
      <c r="BK167" s="69">
        <v>0</v>
      </c>
      <c r="BL167" s="69">
        <v>0</v>
      </c>
      <c r="BM167" s="69">
        <v>0</v>
      </c>
    </row>
    <row r="168" spans="1:65" s="390" customFormat="1">
      <c r="A168" s="398">
        <v>161</v>
      </c>
      <c r="B168" s="398" t="s">
        <v>657</v>
      </c>
      <c r="C168" s="408"/>
      <c r="D168" s="407"/>
      <c r="E168" s="408"/>
      <c r="F168" s="407" t="s">
        <v>5274</v>
      </c>
      <c r="G168" s="408"/>
      <c r="H168" s="407"/>
      <c r="I168" s="408"/>
      <c r="J168" s="407"/>
      <c r="K168" s="408"/>
      <c r="L168" s="407"/>
      <c r="M168" s="213" t="s">
        <v>5274</v>
      </c>
      <c r="N168" s="213" t="s">
        <v>5274</v>
      </c>
      <c r="O168" s="213" t="s">
        <v>4778</v>
      </c>
      <c r="P168" s="1247" t="s">
        <v>1059</v>
      </c>
      <c r="Q168" s="213" t="s">
        <v>941</v>
      </c>
      <c r="R168" s="541" t="s">
        <v>941</v>
      </c>
      <c r="S168" s="213" t="s">
        <v>941</v>
      </c>
      <c r="T168" s="213" t="s">
        <v>941</v>
      </c>
      <c r="U168" s="213" t="s">
        <v>941</v>
      </c>
      <c r="V168" s="213" t="s">
        <v>941</v>
      </c>
      <c r="W168" s="541" t="s">
        <v>941</v>
      </c>
      <c r="X168" s="213" t="s">
        <v>941</v>
      </c>
      <c r="Y168" s="213" t="s">
        <v>941</v>
      </c>
      <c r="Z168" s="541" t="s">
        <v>941</v>
      </c>
      <c r="AA168" s="541" t="s">
        <v>941</v>
      </c>
      <c r="AB168" s="541" t="s">
        <v>941</v>
      </c>
      <c r="AC168" s="213" t="s">
        <v>941</v>
      </c>
      <c r="AD168" s="541" t="s">
        <v>941</v>
      </c>
      <c r="AE168" s="213" t="s">
        <v>941</v>
      </c>
      <c r="AF168" s="541" t="s">
        <v>941</v>
      </c>
      <c r="AG168" s="541" t="s">
        <v>941</v>
      </c>
      <c r="AH168" s="541" t="s">
        <v>941</v>
      </c>
      <c r="AI168" s="213"/>
      <c r="AJ168" s="404"/>
      <c r="AK168" s="189" t="s">
        <v>623</v>
      </c>
      <c r="AL168" s="174" t="s">
        <v>5275</v>
      </c>
      <c r="AM168" s="106">
        <v>1</v>
      </c>
      <c r="AN168" s="894" t="s">
        <v>945</v>
      </c>
      <c r="AO168" s="189" t="s">
        <v>946</v>
      </c>
      <c r="AP168" s="189">
        <v>1</v>
      </c>
      <c r="AQ168" s="189" t="s">
        <v>1244</v>
      </c>
      <c r="AR168" s="189" t="s">
        <v>1245</v>
      </c>
      <c r="AS168" s="69">
        <v>22558.7</v>
      </c>
      <c r="AT168" s="69" t="s">
        <v>949</v>
      </c>
      <c r="AU168" s="69" t="s">
        <v>949</v>
      </c>
      <c r="AV168" s="69" t="s">
        <v>949</v>
      </c>
      <c r="AW168" s="69" t="s">
        <v>949</v>
      </c>
      <c r="AX168" s="69" t="s">
        <v>949</v>
      </c>
      <c r="AY168" s="69" t="s">
        <v>949</v>
      </c>
      <c r="AZ168" s="69" t="s">
        <v>949</v>
      </c>
      <c r="BA168" s="69" t="s">
        <v>949</v>
      </c>
      <c r="BB168" s="69">
        <v>0</v>
      </c>
      <c r="BC168" s="69" t="s">
        <v>1768</v>
      </c>
      <c r="BD168" s="69" t="s">
        <v>945</v>
      </c>
      <c r="BE168" s="69" t="s">
        <v>945</v>
      </c>
      <c r="BF168" s="69">
        <v>0</v>
      </c>
      <c r="BG168" s="69">
        <v>0</v>
      </c>
      <c r="BH168" s="69">
        <v>0</v>
      </c>
      <c r="BI168" s="69">
        <v>0</v>
      </c>
      <c r="BJ168" s="69">
        <v>0</v>
      </c>
      <c r="BK168" s="69">
        <v>0</v>
      </c>
      <c r="BL168" s="69">
        <v>0</v>
      </c>
      <c r="BM168" s="69">
        <v>0</v>
      </c>
    </row>
    <row r="169" spans="1:65" s="390" customFormat="1">
      <c r="A169" s="398">
        <v>162</v>
      </c>
      <c r="B169" s="398" t="s">
        <v>657</v>
      </c>
      <c r="C169" s="408"/>
      <c r="D169" s="407"/>
      <c r="E169" s="408"/>
      <c r="F169" s="407" t="s">
        <v>1772</v>
      </c>
      <c r="G169" s="408"/>
      <c r="H169" s="407"/>
      <c r="I169" s="408"/>
      <c r="J169" s="407"/>
      <c r="K169" s="408"/>
      <c r="L169" s="407"/>
      <c r="M169" s="213" t="s">
        <v>1772</v>
      </c>
      <c r="N169" s="213" t="s">
        <v>1772</v>
      </c>
      <c r="O169" s="213" t="s">
        <v>4778</v>
      </c>
      <c r="P169" s="1247"/>
      <c r="Q169" s="213" t="s">
        <v>941</v>
      </c>
      <c r="R169" s="541" t="s">
        <v>941</v>
      </c>
      <c r="S169" s="213" t="s">
        <v>941</v>
      </c>
      <c r="T169" s="213" t="s">
        <v>941</v>
      </c>
      <c r="U169" s="213" t="s">
        <v>941</v>
      </c>
      <c r="V169" s="213" t="s">
        <v>941</v>
      </c>
      <c r="W169" s="541" t="s">
        <v>941</v>
      </c>
      <c r="X169" s="213" t="s">
        <v>941</v>
      </c>
      <c r="Y169" s="213" t="s">
        <v>941</v>
      </c>
      <c r="Z169" s="541" t="s">
        <v>941</v>
      </c>
      <c r="AA169" s="541" t="s">
        <v>941</v>
      </c>
      <c r="AB169" s="541" t="s">
        <v>941</v>
      </c>
      <c r="AC169" s="213" t="s">
        <v>941</v>
      </c>
      <c r="AD169" s="541" t="s">
        <v>941</v>
      </c>
      <c r="AE169" s="213" t="s">
        <v>941</v>
      </c>
      <c r="AF169" s="541" t="s">
        <v>941</v>
      </c>
      <c r="AG169" s="541" t="s">
        <v>941</v>
      </c>
      <c r="AH169" s="541" t="s">
        <v>941</v>
      </c>
      <c r="AI169" s="213"/>
      <c r="AJ169" s="404"/>
      <c r="AK169" s="189" t="s">
        <v>623</v>
      </c>
      <c r="AL169" s="174" t="s">
        <v>1774</v>
      </c>
      <c r="AM169" s="106">
        <v>3</v>
      </c>
      <c r="AN169" s="894" t="s">
        <v>945</v>
      </c>
      <c r="AO169" s="189" t="s">
        <v>946</v>
      </c>
      <c r="AP169" s="189">
        <v>1</v>
      </c>
      <c r="AQ169" s="189" t="s">
        <v>993</v>
      </c>
      <c r="AR169" s="189"/>
      <c r="AS169" s="69" t="s">
        <v>949</v>
      </c>
      <c r="AT169" s="69" t="s">
        <v>949</v>
      </c>
      <c r="AU169" s="69" t="s">
        <v>949</v>
      </c>
      <c r="AV169" s="69" t="s">
        <v>949</v>
      </c>
      <c r="AW169" s="69" t="s">
        <v>949</v>
      </c>
      <c r="AX169" s="69">
        <v>0</v>
      </c>
      <c r="AY169" s="69">
        <v>0</v>
      </c>
      <c r="AZ169" s="69">
        <v>0</v>
      </c>
      <c r="BA169" s="69" t="s">
        <v>945</v>
      </c>
      <c r="BB169" s="69">
        <v>0</v>
      </c>
      <c r="BC169" s="69" t="s">
        <v>986</v>
      </c>
      <c r="BD169" s="69" t="s">
        <v>1024</v>
      </c>
      <c r="BE169" s="69" t="s">
        <v>949</v>
      </c>
      <c r="BF169" s="69">
        <v>0</v>
      </c>
      <c r="BG169" s="69">
        <v>0</v>
      </c>
      <c r="BH169" s="69">
        <v>0</v>
      </c>
      <c r="BI169" s="69">
        <v>0</v>
      </c>
      <c r="BJ169" s="69">
        <v>0</v>
      </c>
      <c r="BK169" s="69">
        <v>0</v>
      </c>
      <c r="BL169" s="69">
        <v>0</v>
      </c>
      <c r="BM169" s="69">
        <v>0</v>
      </c>
    </row>
    <row r="170" spans="1:65" s="390" customFormat="1">
      <c r="A170" s="398">
        <v>163</v>
      </c>
      <c r="B170" s="398" t="s">
        <v>657</v>
      </c>
      <c r="C170" s="408"/>
      <c r="D170" s="407"/>
      <c r="E170" s="408" t="s">
        <v>1639</v>
      </c>
      <c r="F170" s="407"/>
      <c r="G170" s="408"/>
      <c r="H170" s="407"/>
      <c r="I170" s="408"/>
      <c r="J170" s="407"/>
      <c r="K170" s="408"/>
      <c r="L170" s="407"/>
      <c r="M170" s="213" t="s">
        <v>1640</v>
      </c>
      <c r="N170" s="213" t="s">
        <v>1639</v>
      </c>
      <c r="O170" s="213" t="s">
        <v>3103</v>
      </c>
      <c r="P170" s="1247" t="s">
        <v>989</v>
      </c>
      <c r="Q170" s="213" t="s">
        <v>941</v>
      </c>
      <c r="R170" s="541" t="s">
        <v>941</v>
      </c>
      <c r="S170" s="213" t="s">
        <v>941</v>
      </c>
      <c r="T170" s="213" t="s">
        <v>941</v>
      </c>
      <c r="U170" s="213" t="s">
        <v>941</v>
      </c>
      <c r="V170" s="213" t="s">
        <v>941</v>
      </c>
      <c r="W170" s="541" t="s">
        <v>941</v>
      </c>
      <c r="X170" s="213" t="s">
        <v>941</v>
      </c>
      <c r="Y170" s="213" t="s">
        <v>941</v>
      </c>
      <c r="Z170" s="541" t="s">
        <v>941</v>
      </c>
      <c r="AA170" s="541" t="s">
        <v>941</v>
      </c>
      <c r="AB170" s="541" t="s">
        <v>941</v>
      </c>
      <c r="AC170" s="213" t="s">
        <v>941</v>
      </c>
      <c r="AD170" s="541" t="s">
        <v>941</v>
      </c>
      <c r="AE170" s="213" t="s">
        <v>941</v>
      </c>
      <c r="AF170" s="541" t="s">
        <v>941</v>
      </c>
      <c r="AG170" s="541" t="s">
        <v>941</v>
      </c>
      <c r="AH170" s="541" t="s">
        <v>941</v>
      </c>
      <c r="AI170" s="213"/>
      <c r="AJ170" s="404"/>
      <c r="AK170" s="189" t="s">
        <v>623</v>
      </c>
      <c r="AL170" s="174" t="s">
        <v>1642</v>
      </c>
      <c r="AM170" s="106">
        <v>1</v>
      </c>
      <c r="AN170" s="894" t="s">
        <v>945</v>
      </c>
      <c r="AO170" s="189" t="s">
        <v>946</v>
      </c>
      <c r="AP170" s="189">
        <v>1</v>
      </c>
      <c r="AQ170" s="189" t="s">
        <v>1244</v>
      </c>
      <c r="AR170" s="189"/>
      <c r="AS170" s="69">
        <v>10261.460999999999</v>
      </c>
      <c r="AT170" s="69">
        <v>1.5</v>
      </c>
      <c r="AU170" s="69" t="s">
        <v>949</v>
      </c>
      <c r="AV170" s="69" t="s">
        <v>949</v>
      </c>
      <c r="AW170" s="69" t="s">
        <v>1643</v>
      </c>
      <c r="AX170" s="69" t="s">
        <v>949</v>
      </c>
      <c r="AY170" s="69" t="s">
        <v>949</v>
      </c>
      <c r="AZ170" s="69" t="s">
        <v>949</v>
      </c>
      <c r="BA170" s="69" t="s">
        <v>949</v>
      </c>
      <c r="BB170" s="69">
        <v>0</v>
      </c>
      <c r="BC170" s="69" t="s">
        <v>1644</v>
      </c>
      <c r="BD170" s="69"/>
      <c r="BE170" s="69" t="s">
        <v>949</v>
      </c>
      <c r="BF170" s="69">
        <v>0</v>
      </c>
      <c r="BG170" s="69">
        <v>0</v>
      </c>
      <c r="BH170" s="69">
        <v>0</v>
      </c>
      <c r="BI170" s="69">
        <v>0</v>
      </c>
      <c r="BJ170" s="69">
        <v>0</v>
      </c>
      <c r="BK170" s="69">
        <v>0</v>
      </c>
      <c r="BL170" s="69">
        <v>0</v>
      </c>
      <c r="BM170" s="69">
        <v>0</v>
      </c>
    </row>
    <row r="171" spans="1:65" s="390" customFormat="1">
      <c r="A171" s="398">
        <v>164</v>
      </c>
      <c r="B171" s="398" t="s">
        <v>657</v>
      </c>
      <c r="C171" s="408"/>
      <c r="D171" s="407"/>
      <c r="E171" s="408" t="s">
        <v>5292</v>
      </c>
      <c r="F171" s="407"/>
      <c r="G171" s="408"/>
      <c r="H171" s="407"/>
      <c r="I171" s="408"/>
      <c r="J171" s="407"/>
      <c r="K171" s="408"/>
      <c r="L171" s="407"/>
      <c r="M171" s="213" t="s">
        <v>5292</v>
      </c>
      <c r="N171" s="213" t="s">
        <v>5292</v>
      </c>
      <c r="O171" s="213" t="s">
        <v>4778</v>
      </c>
      <c r="P171" s="1247"/>
      <c r="Q171" s="213" t="s">
        <v>941</v>
      </c>
      <c r="R171" s="541" t="s">
        <v>941</v>
      </c>
      <c r="S171" s="213" t="s">
        <v>941</v>
      </c>
      <c r="T171" s="213" t="s">
        <v>941</v>
      </c>
      <c r="U171" s="213" t="s">
        <v>941</v>
      </c>
      <c r="V171" s="213" t="s">
        <v>941</v>
      </c>
      <c r="W171" s="541" t="s">
        <v>941</v>
      </c>
      <c r="X171" s="213" t="s">
        <v>941</v>
      </c>
      <c r="Y171" s="213" t="s">
        <v>941</v>
      </c>
      <c r="Z171" s="541" t="s">
        <v>941</v>
      </c>
      <c r="AA171" s="541" t="s">
        <v>941</v>
      </c>
      <c r="AB171" s="541" t="s">
        <v>941</v>
      </c>
      <c r="AC171" s="213" t="s">
        <v>941</v>
      </c>
      <c r="AD171" s="541" t="s">
        <v>941</v>
      </c>
      <c r="AE171" s="213" t="s">
        <v>941</v>
      </c>
      <c r="AF171" s="541" t="s">
        <v>941</v>
      </c>
      <c r="AG171" s="541" t="s">
        <v>941</v>
      </c>
      <c r="AH171" s="541" t="s">
        <v>941</v>
      </c>
      <c r="AI171" s="213"/>
      <c r="AJ171" s="404"/>
      <c r="AK171" s="189" t="s">
        <v>623</v>
      </c>
      <c r="AL171" s="174" t="s">
        <v>5293</v>
      </c>
      <c r="AM171" s="106">
        <v>1</v>
      </c>
      <c r="AN171" s="894" t="s">
        <v>945</v>
      </c>
      <c r="AO171" s="189" t="s">
        <v>946</v>
      </c>
      <c r="AP171" s="189">
        <v>1</v>
      </c>
      <c r="AQ171" s="189" t="s">
        <v>1008</v>
      </c>
      <c r="AR171" s="189"/>
      <c r="AS171" s="69">
        <v>4709.0200000000004</v>
      </c>
      <c r="AT171" s="69" t="s">
        <v>949</v>
      </c>
      <c r="AU171" s="69">
        <v>1.41</v>
      </c>
      <c r="AV171" s="69">
        <v>0.28999999999999998</v>
      </c>
      <c r="AW171" s="69" t="s">
        <v>949</v>
      </c>
      <c r="AX171" s="69" t="s">
        <v>1083</v>
      </c>
      <c r="AY171" s="69" t="s">
        <v>1293</v>
      </c>
      <c r="AZ171" s="69" t="s">
        <v>1685</v>
      </c>
      <c r="BA171" s="69" t="s">
        <v>1686</v>
      </c>
      <c r="BB171" s="69">
        <v>0</v>
      </c>
      <c r="BC171" s="69" t="s">
        <v>1712</v>
      </c>
      <c r="BD171" s="69" t="s">
        <v>945</v>
      </c>
      <c r="BE171" s="69" t="s">
        <v>945</v>
      </c>
      <c r="BF171" s="69">
        <v>0</v>
      </c>
      <c r="BG171" s="69">
        <v>0</v>
      </c>
      <c r="BH171" s="69" t="s">
        <v>5292</v>
      </c>
      <c r="BI171" s="69" t="s">
        <v>1459</v>
      </c>
      <c r="BJ171" s="69">
        <v>0</v>
      </c>
      <c r="BK171" s="69">
        <v>0</v>
      </c>
      <c r="BL171" s="69">
        <v>0</v>
      </c>
      <c r="BM171" s="69">
        <v>0</v>
      </c>
    </row>
    <row r="172" spans="1:65" s="390" customFormat="1">
      <c r="A172" s="398">
        <v>165</v>
      </c>
      <c r="B172" s="398" t="s">
        <v>657</v>
      </c>
      <c r="C172" s="408"/>
      <c r="D172" s="407"/>
      <c r="E172" s="408" t="s">
        <v>1706</v>
      </c>
      <c r="F172" s="407"/>
      <c r="G172" s="408"/>
      <c r="H172" s="407"/>
      <c r="I172" s="408"/>
      <c r="J172" s="407"/>
      <c r="K172" s="408"/>
      <c r="L172" s="407"/>
      <c r="M172" s="213" t="s">
        <v>1706</v>
      </c>
      <c r="N172" s="213" t="s">
        <v>1706</v>
      </c>
      <c r="O172" s="213" t="s">
        <v>4778</v>
      </c>
      <c r="P172" s="1247" t="s">
        <v>989</v>
      </c>
      <c r="Q172" s="213" t="s">
        <v>941</v>
      </c>
      <c r="R172" s="541" t="s">
        <v>941</v>
      </c>
      <c r="S172" s="213" t="s">
        <v>941</v>
      </c>
      <c r="T172" s="213" t="s">
        <v>941</v>
      </c>
      <c r="U172" s="213" t="s">
        <v>941</v>
      </c>
      <c r="V172" s="213" t="s">
        <v>941</v>
      </c>
      <c r="W172" s="541" t="s">
        <v>941</v>
      </c>
      <c r="X172" s="213" t="s">
        <v>941</v>
      </c>
      <c r="Y172" s="213" t="s">
        <v>941</v>
      </c>
      <c r="Z172" s="541" t="s">
        <v>941</v>
      </c>
      <c r="AA172" s="541" t="s">
        <v>941</v>
      </c>
      <c r="AB172" s="541" t="s">
        <v>941</v>
      </c>
      <c r="AC172" s="213" t="s">
        <v>941</v>
      </c>
      <c r="AD172" s="541" t="s">
        <v>941</v>
      </c>
      <c r="AE172" s="213" t="s">
        <v>941</v>
      </c>
      <c r="AF172" s="541" t="s">
        <v>941</v>
      </c>
      <c r="AG172" s="541" t="s">
        <v>941</v>
      </c>
      <c r="AH172" s="541" t="s">
        <v>941</v>
      </c>
      <c r="AI172" s="213"/>
      <c r="AJ172" s="404"/>
      <c r="AK172" s="189" t="s">
        <v>623</v>
      </c>
      <c r="AL172" s="174" t="s">
        <v>1708</v>
      </c>
      <c r="AM172" s="106">
        <v>1</v>
      </c>
      <c r="AN172" s="894" t="s">
        <v>945</v>
      </c>
      <c r="AO172" s="189" t="s">
        <v>946</v>
      </c>
      <c r="AP172" s="189">
        <v>1</v>
      </c>
      <c r="AQ172" s="189" t="s">
        <v>1008</v>
      </c>
      <c r="AR172" s="189"/>
      <c r="AS172" s="69">
        <v>5638.7629999999999</v>
      </c>
      <c r="AT172" s="69" t="s">
        <v>949</v>
      </c>
      <c r="AU172" s="69">
        <v>1.41</v>
      </c>
      <c r="AV172" s="69">
        <v>0.93</v>
      </c>
      <c r="AW172" s="69" t="s">
        <v>949</v>
      </c>
      <c r="AX172" s="69" t="s">
        <v>1083</v>
      </c>
      <c r="AY172" s="69" t="s">
        <v>1709</v>
      </c>
      <c r="AZ172" s="69" t="s">
        <v>1710</v>
      </c>
      <c r="BA172" s="69" t="s">
        <v>1711</v>
      </c>
      <c r="BB172" s="69">
        <v>0</v>
      </c>
      <c r="BC172" s="69" t="s">
        <v>1712</v>
      </c>
      <c r="BD172" s="69" t="s">
        <v>949</v>
      </c>
      <c r="BE172" s="69" t="s">
        <v>949</v>
      </c>
      <c r="BF172" s="69">
        <v>0</v>
      </c>
      <c r="BG172" s="69">
        <v>0</v>
      </c>
      <c r="BH172" s="69" t="s">
        <v>1706</v>
      </c>
      <c r="BI172" s="69" t="s">
        <v>1459</v>
      </c>
      <c r="BJ172" s="69">
        <v>0</v>
      </c>
      <c r="BK172" s="69">
        <v>0</v>
      </c>
      <c r="BL172" s="69">
        <v>0</v>
      </c>
      <c r="BM172" s="69">
        <v>0</v>
      </c>
    </row>
    <row r="173" spans="1:65" s="390" customFormat="1">
      <c r="A173" s="398">
        <v>166</v>
      </c>
      <c r="B173" s="398" t="s">
        <v>657</v>
      </c>
      <c r="C173" s="408"/>
      <c r="D173" s="407"/>
      <c r="E173" s="408" t="s">
        <v>1735</v>
      </c>
      <c r="F173" s="407"/>
      <c r="G173" s="408"/>
      <c r="H173" s="407"/>
      <c r="I173" s="408"/>
      <c r="J173" s="407"/>
      <c r="K173" s="408"/>
      <c r="L173" s="407"/>
      <c r="M173" s="213" t="s">
        <v>1735</v>
      </c>
      <c r="N173" s="213" t="s">
        <v>1735</v>
      </c>
      <c r="O173" s="213" t="s">
        <v>4778</v>
      </c>
      <c r="P173" s="1247" t="s">
        <v>1059</v>
      </c>
      <c r="Q173" s="213" t="s">
        <v>941</v>
      </c>
      <c r="R173" s="541" t="s">
        <v>941</v>
      </c>
      <c r="S173" s="213" t="s">
        <v>941</v>
      </c>
      <c r="T173" s="213" t="s">
        <v>941</v>
      </c>
      <c r="U173" s="213" t="s">
        <v>941</v>
      </c>
      <c r="V173" s="213" t="s">
        <v>941</v>
      </c>
      <c r="W173" s="541" t="s">
        <v>941</v>
      </c>
      <c r="X173" s="213" t="s">
        <v>941</v>
      </c>
      <c r="Y173" s="213" t="s">
        <v>941</v>
      </c>
      <c r="Z173" s="541" t="s">
        <v>941</v>
      </c>
      <c r="AA173" s="541" t="s">
        <v>941</v>
      </c>
      <c r="AB173" s="541" t="s">
        <v>941</v>
      </c>
      <c r="AC173" s="213" t="s">
        <v>941</v>
      </c>
      <c r="AD173" s="541" t="s">
        <v>941</v>
      </c>
      <c r="AE173" s="213" t="s">
        <v>941</v>
      </c>
      <c r="AF173" s="541" t="s">
        <v>941</v>
      </c>
      <c r="AG173" s="541" t="s">
        <v>941</v>
      </c>
      <c r="AH173" s="541" t="s">
        <v>941</v>
      </c>
      <c r="AI173" s="213"/>
      <c r="AJ173" s="404"/>
      <c r="AK173" s="189" t="s">
        <v>623</v>
      </c>
      <c r="AL173" s="174" t="s">
        <v>1737</v>
      </c>
      <c r="AM173" s="106">
        <v>1</v>
      </c>
      <c r="AN173" s="894" t="s">
        <v>945</v>
      </c>
      <c r="AO173" s="189" t="s">
        <v>946</v>
      </c>
      <c r="AP173" s="189">
        <v>1</v>
      </c>
      <c r="AQ173" s="189" t="s">
        <v>1008</v>
      </c>
      <c r="AR173" s="189"/>
      <c r="AS173" s="69">
        <v>439.60199999999998</v>
      </c>
      <c r="AT173" s="69" t="s">
        <v>949</v>
      </c>
      <c r="AU173" s="69">
        <v>1.45</v>
      </c>
      <c r="AV173" s="69" t="s">
        <v>949</v>
      </c>
      <c r="AW173" s="69" t="s">
        <v>949</v>
      </c>
      <c r="AX173" s="69" t="s">
        <v>1083</v>
      </c>
      <c r="AY173" s="69" t="s">
        <v>1709</v>
      </c>
      <c r="AZ173" s="69" t="s">
        <v>1710</v>
      </c>
      <c r="BA173" s="69" t="s">
        <v>1711</v>
      </c>
      <c r="BB173" s="69">
        <v>0</v>
      </c>
      <c r="BC173" s="69" t="s">
        <v>1712</v>
      </c>
      <c r="BD173" s="69" t="s">
        <v>949</v>
      </c>
      <c r="BE173" s="69" t="s">
        <v>949</v>
      </c>
      <c r="BF173" s="69">
        <v>0</v>
      </c>
      <c r="BG173" s="69">
        <v>0</v>
      </c>
      <c r="BH173" s="69" t="s">
        <v>1735</v>
      </c>
      <c r="BI173" s="69" t="s">
        <v>1459</v>
      </c>
      <c r="BJ173" s="69">
        <v>0</v>
      </c>
      <c r="BK173" s="69">
        <v>0</v>
      </c>
      <c r="BL173" s="69">
        <v>0</v>
      </c>
      <c r="BM173" s="69">
        <v>0</v>
      </c>
    </row>
    <row r="174" spans="1:65" s="390" customFormat="1">
      <c r="A174" s="398">
        <v>167</v>
      </c>
      <c r="B174" s="398" t="s">
        <v>657</v>
      </c>
      <c r="C174" s="408"/>
      <c r="D174" s="407"/>
      <c r="E174" s="408" t="s">
        <v>1687</v>
      </c>
      <c r="F174" s="407"/>
      <c r="G174" s="408"/>
      <c r="H174" s="407"/>
      <c r="I174" s="408"/>
      <c r="J174" s="407"/>
      <c r="K174" s="408"/>
      <c r="L174" s="407"/>
      <c r="M174" s="213" t="s">
        <v>1687</v>
      </c>
      <c r="N174" s="213" t="s">
        <v>1687</v>
      </c>
      <c r="O174" s="213" t="s">
        <v>4778</v>
      </c>
      <c r="P174" s="1247" t="s">
        <v>989</v>
      </c>
      <c r="Q174" s="213" t="s">
        <v>941</v>
      </c>
      <c r="R174" s="541" t="s">
        <v>941</v>
      </c>
      <c r="S174" s="213" t="s">
        <v>941</v>
      </c>
      <c r="T174" s="213" t="s">
        <v>941</v>
      </c>
      <c r="U174" s="213" t="s">
        <v>941</v>
      </c>
      <c r="V174" s="213" t="s">
        <v>941</v>
      </c>
      <c r="W174" s="541" t="s">
        <v>941</v>
      </c>
      <c r="X174" s="213" t="s">
        <v>941</v>
      </c>
      <c r="Y174" s="213" t="s">
        <v>941</v>
      </c>
      <c r="Z174" s="541" t="s">
        <v>941</v>
      </c>
      <c r="AA174" s="541" t="s">
        <v>941</v>
      </c>
      <c r="AB174" s="541" t="s">
        <v>941</v>
      </c>
      <c r="AC174" s="213" t="s">
        <v>941</v>
      </c>
      <c r="AD174" s="541" t="s">
        <v>941</v>
      </c>
      <c r="AE174" s="213" t="s">
        <v>941</v>
      </c>
      <c r="AF174" s="541" t="s">
        <v>941</v>
      </c>
      <c r="AG174" s="541" t="s">
        <v>941</v>
      </c>
      <c r="AH174" s="541" t="s">
        <v>941</v>
      </c>
      <c r="AI174" s="213"/>
      <c r="AJ174" s="404"/>
      <c r="AK174" s="189" t="s">
        <v>623</v>
      </c>
      <c r="AL174" s="174" t="s">
        <v>1689</v>
      </c>
      <c r="AM174" s="106">
        <v>1</v>
      </c>
      <c r="AN174" s="894" t="s">
        <v>945</v>
      </c>
      <c r="AO174" s="189" t="s">
        <v>946</v>
      </c>
      <c r="AP174" s="189">
        <v>1</v>
      </c>
      <c r="AQ174" s="189" t="s">
        <v>1008</v>
      </c>
      <c r="AR174" s="189"/>
      <c r="AS174" s="69">
        <v>1615.79</v>
      </c>
      <c r="AT174" s="69">
        <v>1.5</v>
      </c>
      <c r="AU174" s="69">
        <v>1.41</v>
      </c>
      <c r="AV174" s="69" t="s">
        <v>949</v>
      </c>
      <c r="AW174" s="69" t="s">
        <v>1690</v>
      </c>
      <c r="AX174" s="69" t="s">
        <v>1083</v>
      </c>
      <c r="AY174" s="69" t="s">
        <v>1293</v>
      </c>
      <c r="AZ174" s="69" t="s">
        <v>1294</v>
      </c>
      <c r="BA174" s="69" t="s">
        <v>1295</v>
      </c>
      <c r="BB174" s="69">
        <v>0</v>
      </c>
      <c r="BC174" s="69" t="s">
        <v>1672</v>
      </c>
      <c r="BD174" s="69" t="s">
        <v>949</v>
      </c>
      <c r="BE174" s="69" t="s">
        <v>949</v>
      </c>
      <c r="BF174" s="69">
        <v>0</v>
      </c>
      <c r="BG174" s="69">
        <v>0</v>
      </c>
      <c r="BH174" s="69" t="s">
        <v>1687</v>
      </c>
      <c r="BI174" s="69" t="s">
        <v>1672</v>
      </c>
      <c r="BJ174" s="69">
        <v>0</v>
      </c>
      <c r="BK174" s="69">
        <v>0</v>
      </c>
      <c r="BL174" s="69">
        <v>0</v>
      </c>
      <c r="BM174" s="69">
        <v>0</v>
      </c>
    </row>
    <row r="175" spans="1:65" s="390" customFormat="1">
      <c r="A175" s="398">
        <v>168</v>
      </c>
      <c r="B175" s="398" t="s">
        <v>657</v>
      </c>
      <c r="C175" s="408"/>
      <c r="D175" s="407"/>
      <c r="E175" s="408" t="s">
        <v>5725</v>
      </c>
      <c r="F175" s="407"/>
      <c r="G175" s="408"/>
      <c r="H175" s="407"/>
      <c r="I175" s="408"/>
      <c r="J175" s="407"/>
      <c r="K175" s="408"/>
      <c r="L175" s="407"/>
      <c r="M175" s="213" t="s">
        <v>5724</v>
      </c>
      <c r="N175" s="213" t="s">
        <v>5725</v>
      </c>
      <c r="O175" s="213" t="s">
        <v>4773</v>
      </c>
      <c r="P175" s="1247" t="s">
        <v>976</v>
      </c>
      <c r="Q175" s="213" t="s">
        <v>941</v>
      </c>
      <c r="R175" s="541" t="s">
        <v>941</v>
      </c>
      <c r="S175" s="213" t="s">
        <v>941</v>
      </c>
      <c r="T175" s="213" t="s">
        <v>941</v>
      </c>
      <c r="U175" s="213" t="s">
        <v>941</v>
      </c>
      <c r="V175" s="213" t="s">
        <v>941</v>
      </c>
      <c r="W175" s="541" t="s">
        <v>941</v>
      </c>
      <c r="X175" s="213" t="s">
        <v>941</v>
      </c>
      <c r="Y175" s="213" t="s">
        <v>941</v>
      </c>
      <c r="Z175" s="541" t="s">
        <v>941</v>
      </c>
      <c r="AA175" s="541" t="s">
        <v>941</v>
      </c>
      <c r="AB175" s="541" t="s">
        <v>941</v>
      </c>
      <c r="AC175" s="213" t="s">
        <v>941</v>
      </c>
      <c r="AD175" s="541" t="s">
        <v>941</v>
      </c>
      <c r="AE175" s="213" t="s">
        <v>941</v>
      </c>
      <c r="AF175" s="541" t="s">
        <v>941</v>
      </c>
      <c r="AG175" s="541" t="s">
        <v>941</v>
      </c>
      <c r="AH175" s="541" t="s">
        <v>941</v>
      </c>
      <c r="AI175" s="213"/>
      <c r="AJ175" s="404"/>
      <c r="AK175" s="189" t="s">
        <v>623</v>
      </c>
      <c r="AL175" s="174" t="s">
        <v>1729</v>
      </c>
      <c r="AM175" s="106">
        <v>1</v>
      </c>
      <c r="AN175" s="894" t="s">
        <v>945</v>
      </c>
      <c r="AO175" s="189" t="s">
        <v>946</v>
      </c>
      <c r="AP175" s="189">
        <v>1</v>
      </c>
      <c r="AQ175" s="189" t="s">
        <v>1008</v>
      </c>
      <c r="AR175" s="189"/>
      <c r="AS175" s="69">
        <v>10260.1</v>
      </c>
      <c r="AT175" s="69">
        <v>1.5</v>
      </c>
      <c r="AU175" s="69">
        <v>1.41</v>
      </c>
      <c r="AV175" s="69">
        <v>0</v>
      </c>
      <c r="AW175" s="69" t="s">
        <v>5707</v>
      </c>
      <c r="AX175" s="69" t="s">
        <v>1083</v>
      </c>
      <c r="AY175" s="69" t="s">
        <v>1293</v>
      </c>
      <c r="AZ175" s="69" t="s">
        <v>1294</v>
      </c>
      <c r="BA175" s="69" t="s">
        <v>1295</v>
      </c>
      <c r="BB175" s="69">
        <v>0</v>
      </c>
      <c r="BC175" s="69" t="s">
        <v>1672</v>
      </c>
      <c r="BD175" s="69" t="s">
        <v>945</v>
      </c>
      <c r="BE175" s="69" t="s">
        <v>945</v>
      </c>
      <c r="BF175" s="69">
        <v>0</v>
      </c>
      <c r="BG175" s="69">
        <v>0</v>
      </c>
      <c r="BH175" s="69" t="s">
        <v>1727</v>
      </c>
      <c r="BI175" s="69" t="s">
        <v>1672</v>
      </c>
      <c r="BJ175" s="69">
        <v>0</v>
      </c>
      <c r="BK175" s="69">
        <v>0</v>
      </c>
      <c r="BL175" s="69">
        <v>0</v>
      </c>
      <c r="BM175" s="69">
        <v>0</v>
      </c>
    </row>
    <row r="176" spans="1:65" s="390" customFormat="1">
      <c r="A176" s="398">
        <v>169</v>
      </c>
      <c r="B176" s="398" t="s">
        <v>657</v>
      </c>
      <c r="C176" s="408"/>
      <c r="D176" s="407"/>
      <c r="E176" s="408" t="s">
        <v>1744</v>
      </c>
      <c r="F176" s="407"/>
      <c r="G176" s="408"/>
      <c r="H176" s="407"/>
      <c r="I176" s="408"/>
      <c r="J176" s="407"/>
      <c r="K176" s="408"/>
      <c r="L176" s="407"/>
      <c r="M176" s="213" t="s">
        <v>1744</v>
      </c>
      <c r="N176" s="213" t="s">
        <v>1744</v>
      </c>
      <c r="O176" s="213" t="s">
        <v>4778</v>
      </c>
      <c r="P176" s="1247" t="s">
        <v>1059</v>
      </c>
      <c r="Q176" s="213"/>
      <c r="R176" s="541" t="s">
        <v>941</v>
      </c>
      <c r="S176" s="213" t="s">
        <v>941</v>
      </c>
      <c r="T176" s="213" t="s">
        <v>941</v>
      </c>
      <c r="U176" s="213" t="s">
        <v>941</v>
      </c>
      <c r="V176" s="213" t="s">
        <v>941</v>
      </c>
      <c r="W176" s="541"/>
      <c r="X176" s="213" t="s">
        <v>941</v>
      </c>
      <c r="Y176" s="213" t="s">
        <v>941</v>
      </c>
      <c r="Z176" s="541" t="s">
        <v>941</v>
      </c>
      <c r="AA176" s="541" t="s">
        <v>941</v>
      </c>
      <c r="AB176" s="541" t="s">
        <v>941</v>
      </c>
      <c r="AC176" s="213" t="s">
        <v>941</v>
      </c>
      <c r="AD176" s="541" t="s">
        <v>941</v>
      </c>
      <c r="AE176" s="213" t="s">
        <v>941</v>
      </c>
      <c r="AF176" s="541" t="s">
        <v>941</v>
      </c>
      <c r="AG176" s="541" t="s">
        <v>941</v>
      </c>
      <c r="AH176" s="541" t="s">
        <v>941</v>
      </c>
      <c r="AI176" s="213"/>
      <c r="AJ176" s="404"/>
      <c r="AK176" s="189" t="s">
        <v>623</v>
      </c>
      <c r="AL176" s="174" t="s">
        <v>1746</v>
      </c>
      <c r="AM176" s="106">
        <v>1</v>
      </c>
      <c r="AN176" s="894" t="s">
        <v>945</v>
      </c>
      <c r="AO176" s="189" t="s">
        <v>946</v>
      </c>
      <c r="AP176" s="189">
        <v>1</v>
      </c>
      <c r="AQ176" s="189" t="s">
        <v>1008</v>
      </c>
      <c r="AR176" s="189"/>
      <c r="AS176" s="69">
        <v>3025.74</v>
      </c>
      <c r="AT176" s="69">
        <v>1.5</v>
      </c>
      <c r="AU176" s="69">
        <v>1.41</v>
      </c>
      <c r="AV176" s="69">
        <v>0</v>
      </c>
      <c r="AW176" s="69" t="s">
        <v>5708</v>
      </c>
      <c r="AX176" s="69" t="s">
        <v>1083</v>
      </c>
      <c r="AY176" s="69" t="s">
        <v>1293</v>
      </c>
      <c r="AZ176" s="69" t="s">
        <v>1294</v>
      </c>
      <c r="BA176" s="69" t="s">
        <v>1295</v>
      </c>
      <c r="BB176" s="69">
        <v>0</v>
      </c>
      <c r="BC176" s="69" t="s">
        <v>1672</v>
      </c>
      <c r="BD176" s="69" t="s">
        <v>945</v>
      </c>
      <c r="BE176" s="69" t="s">
        <v>945</v>
      </c>
      <c r="BF176" s="69">
        <v>0</v>
      </c>
      <c r="BG176" s="69">
        <v>0</v>
      </c>
      <c r="BH176" s="69" t="s">
        <v>1744</v>
      </c>
      <c r="BI176" s="69" t="s">
        <v>1672</v>
      </c>
      <c r="BJ176" s="69">
        <v>0</v>
      </c>
      <c r="BK176" s="69">
        <v>0</v>
      </c>
      <c r="BL176" s="69">
        <v>0</v>
      </c>
      <c r="BM176" s="69">
        <v>0</v>
      </c>
    </row>
    <row r="177" spans="1:65" s="390" customFormat="1">
      <c r="A177" s="398">
        <v>170</v>
      </c>
      <c r="B177" s="398" t="s">
        <v>657</v>
      </c>
      <c r="C177" s="408"/>
      <c r="D177" s="407"/>
      <c r="E177" s="408" t="s">
        <v>1803</v>
      </c>
      <c r="F177" s="407"/>
      <c r="G177" s="408"/>
      <c r="H177" s="407"/>
      <c r="I177" s="408"/>
      <c r="J177" s="407"/>
      <c r="K177" s="408"/>
      <c r="L177" s="407"/>
      <c r="M177" s="213" t="s">
        <v>1803</v>
      </c>
      <c r="N177" s="213" t="s">
        <v>1803</v>
      </c>
      <c r="O177" s="213" t="s">
        <v>4778</v>
      </c>
      <c r="P177" s="1247" t="s">
        <v>1059</v>
      </c>
      <c r="Q177" s="213"/>
      <c r="R177" s="541" t="s">
        <v>941</v>
      </c>
      <c r="S177" s="213" t="s">
        <v>941</v>
      </c>
      <c r="T177" s="213" t="s">
        <v>941</v>
      </c>
      <c r="U177" s="213" t="s">
        <v>941</v>
      </c>
      <c r="V177" s="213" t="s">
        <v>941</v>
      </c>
      <c r="W177" s="541"/>
      <c r="X177" s="213" t="s">
        <v>941</v>
      </c>
      <c r="Y177" s="213" t="s">
        <v>941</v>
      </c>
      <c r="Z177" s="541" t="s">
        <v>941</v>
      </c>
      <c r="AA177" s="541" t="s">
        <v>941</v>
      </c>
      <c r="AB177" s="541" t="s">
        <v>941</v>
      </c>
      <c r="AC177" s="213" t="s">
        <v>941</v>
      </c>
      <c r="AD177" s="541" t="s">
        <v>941</v>
      </c>
      <c r="AE177" s="213" t="s">
        <v>941</v>
      </c>
      <c r="AF177" s="541" t="s">
        <v>941</v>
      </c>
      <c r="AG177" s="541" t="s">
        <v>941</v>
      </c>
      <c r="AH177" s="541" t="s">
        <v>941</v>
      </c>
      <c r="AI177" s="213"/>
      <c r="AJ177" s="404"/>
      <c r="AK177" s="189" t="s">
        <v>623</v>
      </c>
      <c r="AL177" s="174" t="s">
        <v>1805</v>
      </c>
      <c r="AM177" s="106">
        <v>1</v>
      </c>
      <c r="AN177" s="894" t="s">
        <v>945</v>
      </c>
      <c r="AO177" s="189" t="s">
        <v>946</v>
      </c>
      <c r="AP177" s="189">
        <v>1</v>
      </c>
      <c r="AQ177" s="189" t="s">
        <v>1008</v>
      </c>
      <c r="AR177" s="189"/>
      <c r="AS177" s="69">
        <v>3378.181</v>
      </c>
      <c r="AT177" s="69">
        <v>1.5</v>
      </c>
      <c r="AU177" s="69" t="s">
        <v>949</v>
      </c>
      <c r="AV177" s="69" t="s">
        <v>949</v>
      </c>
      <c r="AW177" s="69" t="s">
        <v>1806</v>
      </c>
      <c r="AX177" s="69" t="s">
        <v>1083</v>
      </c>
      <c r="AY177" s="69" t="s">
        <v>1293</v>
      </c>
      <c r="AZ177" s="69" t="s">
        <v>1294</v>
      </c>
      <c r="BA177" s="69" t="s">
        <v>1295</v>
      </c>
      <c r="BB177" s="69">
        <v>0</v>
      </c>
      <c r="BC177" s="69" t="s">
        <v>1672</v>
      </c>
      <c r="BD177" s="69" t="s">
        <v>949</v>
      </c>
      <c r="BE177" s="69" t="s">
        <v>949</v>
      </c>
      <c r="BF177" s="69">
        <v>0</v>
      </c>
      <c r="BG177" s="69">
        <v>0</v>
      </c>
      <c r="BH177" s="69" t="s">
        <v>1803</v>
      </c>
      <c r="BI177" s="69" t="s">
        <v>1672</v>
      </c>
      <c r="BJ177" s="69">
        <v>0</v>
      </c>
      <c r="BK177" s="69">
        <v>0</v>
      </c>
      <c r="BL177" s="69">
        <v>0</v>
      </c>
      <c r="BM177" s="69">
        <v>0</v>
      </c>
    </row>
    <row r="178" spans="1:65" s="390" customFormat="1">
      <c r="A178" s="398">
        <v>171</v>
      </c>
      <c r="B178" s="398" t="s">
        <v>657</v>
      </c>
      <c r="C178" s="408"/>
      <c r="D178" s="407"/>
      <c r="E178" s="408" t="s">
        <v>1731</v>
      </c>
      <c r="F178" s="407"/>
      <c r="G178" s="408"/>
      <c r="H178" s="407"/>
      <c r="I178" s="408"/>
      <c r="J178" s="407"/>
      <c r="K178" s="408"/>
      <c r="L178" s="407"/>
      <c r="M178" s="213" t="s">
        <v>1731</v>
      </c>
      <c r="N178" s="213" t="s">
        <v>1731</v>
      </c>
      <c r="O178" s="213" t="s">
        <v>4778</v>
      </c>
      <c r="P178" s="1247" t="s">
        <v>1126</v>
      </c>
      <c r="Q178" s="213" t="s">
        <v>941</v>
      </c>
      <c r="R178" s="541" t="s">
        <v>941</v>
      </c>
      <c r="S178" s="213" t="s">
        <v>941</v>
      </c>
      <c r="T178" s="213" t="s">
        <v>941</v>
      </c>
      <c r="U178" s="213" t="s">
        <v>941</v>
      </c>
      <c r="V178" s="213" t="s">
        <v>941</v>
      </c>
      <c r="W178" s="541" t="s">
        <v>941</v>
      </c>
      <c r="X178" s="213" t="s">
        <v>941</v>
      </c>
      <c r="Y178" s="213" t="s">
        <v>941</v>
      </c>
      <c r="Z178" s="541" t="s">
        <v>941</v>
      </c>
      <c r="AA178" s="541" t="s">
        <v>941</v>
      </c>
      <c r="AB178" s="541" t="s">
        <v>941</v>
      </c>
      <c r="AC178" s="213" t="s">
        <v>941</v>
      </c>
      <c r="AD178" s="541" t="s">
        <v>941</v>
      </c>
      <c r="AE178" s="213" t="s">
        <v>941</v>
      </c>
      <c r="AF178" s="541" t="s">
        <v>941</v>
      </c>
      <c r="AG178" s="541" t="s">
        <v>941</v>
      </c>
      <c r="AH178" s="541" t="s">
        <v>941</v>
      </c>
      <c r="AI178" s="213"/>
      <c r="AJ178" s="404"/>
      <c r="AK178" s="189" t="s">
        <v>623</v>
      </c>
      <c r="AL178" s="174" t="s">
        <v>1733</v>
      </c>
      <c r="AM178" s="106">
        <v>1</v>
      </c>
      <c r="AN178" s="894" t="s">
        <v>945</v>
      </c>
      <c r="AO178" s="189" t="s">
        <v>946</v>
      </c>
      <c r="AP178" s="189">
        <v>1</v>
      </c>
      <c r="AQ178" s="189" t="s">
        <v>1008</v>
      </c>
      <c r="AR178" s="189"/>
      <c r="AS178" s="69">
        <v>12633.602999999999</v>
      </c>
      <c r="AT178" s="69">
        <v>1.5</v>
      </c>
      <c r="AU178" s="69">
        <v>1.41</v>
      </c>
      <c r="AV178" s="69">
        <v>17.813379999999999</v>
      </c>
      <c r="AW178" s="69" t="s">
        <v>1734</v>
      </c>
      <c r="AX178" s="69" t="s">
        <v>995</v>
      </c>
      <c r="AY178" s="69" t="s">
        <v>1293</v>
      </c>
      <c r="AZ178" s="69" t="s">
        <v>1685</v>
      </c>
      <c r="BA178" s="69" t="s">
        <v>1686</v>
      </c>
      <c r="BB178" s="69" t="s">
        <v>1296</v>
      </c>
      <c r="BC178" s="69" t="s">
        <v>1672</v>
      </c>
      <c r="BD178" s="69" t="s">
        <v>949</v>
      </c>
      <c r="BE178" s="69" t="s">
        <v>949</v>
      </c>
      <c r="BF178" s="69">
        <v>0</v>
      </c>
      <c r="BG178" s="69">
        <v>0</v>
      </c>
      <c r="BH178" s="69" t="s">
        <v>1731</v>
      </c>
      <c r="BI178" s="69" t="s">
        <v>1672</v>
      </c>
      <c r="BJ178" s="69">
        <v>0</v>
      </c>
      <c r="BK178" s="69">
        <v>0</v>
      </c>
      <c r="BL178" s="69">
        <v>0</v>
      </c>
      <c r="BM178" s="69">
        <v>0</v>
      </c>
    </row>
    <row r="179" spans="1:65" s="390" customFormat="1">
      <c r="A179" s="398">
        <v>172</v>
      </c>
      <c r="B179" s="398" t="s">
        <v>657</v>
      </c>
      <c r="C179" s="408"/>
      <c r="D179" s="407"/>
      <c r="E179" s="408" t="s">
        <v>1717</v>
      </c>
      <c r="F179" s="407"/>
      <c r="G179" s="408"/>
      <c r="H179" s="407"/>
      <c r="I179" s="408"/>
      <c r="J179" s="407"/>
      <c r="K179" s="408"/>
      <c r="L179" s="407"/>
      <c r="M179" s="213" t="s">
        <v>9894</v>
      </c>
      <c r="N179" s="213" t="s">
        <v>9894</v>
      </c>
      <c r="O179" s="213" t="s">
        <v>4778</v>
      </c>
      <c r="P179" s="1247" t="s">
        <v>1126</v>
      </c>
      <c r="Q179" s="213" t="s">
        <v>941</v>
      </c>
      <c r="R179" s="541" t="s">
        <v>941</v>
      </c>
      <c r="S179" s="213" t="s">
        <v>941</v>
      </c>
      <c r="T179" s="213" t="s">
        <v>941</v>
      </c>
      <c r="U179" s="213" t="s">
        <v>941</v>
      </c>
      <c r="V179" s="213" t="s">
        <v>941</v>
      </c>
      <c r="W179" s="541" t="s">
        <v>941</v>
      </c>
      <c r="X179" s="213" t="s">
        <v>941</v>
      </c>
      <c r="Y179" s="213" t="s">
        <v>941</v>
      </c>
      <c r="Z179" s="541" t="s">
        <v>941</v>
      </c>
      <c r="AA179" s="541" t="s">
        <v>941</v>
      </c>
      <c r="AB179" s="541" t="s">
        <v>941</v>
      </c>
      <c r="AC179" s="213" t="s">
        <v>941</v>
      </c>
      <c r="AD179" s="541" t="s">
        <v>941</v>
      </c>
      <c r="AE179" s="213" t="s">
        <v>941</v>
      </c>
      <c r="AF179" s="541" t="s">
        <v>941</v>
      </c>
      <c r="AG179" s="541" t="s">
        <v>941</v>
      </c>
      <c r="AH179" s="541" t="s">
        <v>941</v>
      </c>
      <c r="AI179" s="213"/>
      <c r="AJ179" s="404"/>
      <c r="AK179" s="189" t="s">
        <v>623</v>
      </c>
      <c r="AL179" s="174" t="s">
        <v>1724</v>
      </c>
      <c r="AM179" s="106">
        <v>1</v>
      </c>
      <c r="AN179" s="894" t="s">
        <v>945</v>
      </c>
      <c r="AO179" s="189" t="s">
        <v>946</v>
      </c>
      <c r="AP179" s="189">
        <v>1</v>
      </c>
      <c r="AQ179" s="189" t="s">
        <v>1008</v>
      </c>
      <c r="AR179" s="189"/>
      <c r="AS179" s="69">
        <v>5952.59</v>
      </c>
      <c r="AT179" s="69">
        <v>1.5</v>
      </c>
      <c r="AU179" s="69">
        <v>1.41</v>
      </c>
      <c r="AV179" s="69" t="s">
        <v>949</v>
      </c>
      <c r="AW179" s="69" t="s">
        <v>5709</v>
      </c>
      <c r="AX179" s="69" t="s">
        <v>1083</v>
      </c>
      <c r="AY179" s="69" t="s">
        <v>1293</v>
      </c>
      <c r="AZ179" s="69" t="s">
        <v>1294</v>
      </c>
      <c r="BA179" s="69" t="s">
        <v>1295</v>
      </c>
      <c r="BB179" s="69">
        <v>0</v>
      </c>
      <c r="BC179" s="69" t="s">
        <v>1672</v>
      </c>
      <c r="BD179" s="69" t="s">
        <v>945</v>
      </c>
      <c r="BE179" s="69" t="s">
        <v>945</v>
      </c>
      <c r="BF179" s="69">
        <v>0</v>
      </c>
      <c r="BG179" s="69">
        <v>0</v>
      </c>
      <c r="BH179" s="69" t="s">
        <v>1717</v>
      </c>
      <c r="BI179" s="69" t="s">
        <v>1672</v>
      </c>
      <c r="BJ179" s="69">
        <v>0</v>
      </c>
      <c r="BK179" s="69">
        <v>0</v>
      </c>
      <c r="BL179" s="69">
        <v>0</v>
      </c>
      <c r="BM179" s="69">
        <v>0</v>
      </c>
    </row>
    <row r="180" spans="1:65" s="390" customFormat="1">
      <c r="A180" s="398">
        <v>173</v>
      </c>
      <c r="B180" s="398" t="s">
        <v>657</v>
      </c>
      <c r="C180" s="408"/>
      <c r="D180" s="407"/>
      <c r="E180" s="408" t="s">
        <v>1713</v>
      </c>
      <c r="F180" s="407"/>
      <c r="G180" s="408"/>
      <c r="H180" s="407"/>
      <c r="I180" s="408"/>
      <c r="J180" s="407"/>
      <c r="K180" s="408"/>
      <c r="L180" s="407"/>
      <c r="M180" s="213" t="s">
        <v>1713</v>
      </c>
      <c r="N180" s="213" t="s">
        <v>1713</v>
      </c>
      <c r="O180" s="213" t="s">
        <v>4778</v>
      </c>
      <c r="P180" s="1247" t="s">
        <v>979</v>
      </c>
      <c r="Q180" s="213" t="s">
        <v>941</v>
      </c>
      <c r="R180" s="541" t="s">
        <v>941</v>
      </c>
      <c r="S180" s="213" t="s">
        <v>941</v>
      </c>
      <c r="T180" s="213" t="s">
        <v>941</v>
      </c>
      <c r="U180" s="213" t="s">
        <v>941</v>
      </c>
      <c r="V180" s="213" t="s">
        <v>941</v>
      </c>
      <c r="W180" s="541" t="s">
        <v>941</v>
      </c>
      <c r="X180" s="213" t="s">
        <v>941</v>
      </c>
      <c r="Y180" s="213" t="s">
        <v>941</v>
      </c>
      <c r="Z180" s="541" t="s">
        <v>941</v>
      </c>
      <c r="AA180" s="541" t="s">
        <v>941</v>
      </c>
      <c r="AB180" s="541" t="s">
        <v>941</v>
      </c>
      <c r="AC180" s="213" t="s">
        <v>941</v>
      </c>
      <c r="AD180" s="541" t="s">
        <v>941</v>
      </c>
      <c r="AE180" s="213" t="s">
        <v>941</v>
      </c>
      <c r="AF180" s="541" t="s">
        <v>941</v>
      </c>
      <c r="AG180" s="541" t="s">
        <v>941</v>
      </c>
      <c r="AH180" s="541" t="s">
        <v>941</v>
      </c>
      <c r="AI180" s="213"/>
      <c r="AJ180" s="404"/>
      <c r="AK180" s="189" t="s">
        <v>623</v>
      </c>
      <c r="AL180" s="174" t="s">
        <v>1715</v>
      </c>
      <c r="AM180" s="106">
        <v>1</v>
      </c>
      <c r="AN180" s="894" t="s">
        <v>945</v>
      </c>
      <c r="AO180" s="189" t="s">
        <v>946</v>
      </c>
      <c r="AP180" s="189">
        <v>1</v>
      </c>
      <c r="AQ180" s="189" t="s">
        <v>1008</v>
      </c>
      <c r="AR180" s="189"/>
      <c r="AS180" s="69">
        <v>10845.92</v>
      </c>
      <c r="AT180" s="69">
        <v>1.5</v>
      </c>
      <c r="AU180" s="69">
        <v>1.41</v>
      </c>
      <c r="AV180" s="69" t="s">
        <v>949</v>
      </c>
      <c r="AW180" s="69" t="s">
        <v>1684</v>
      </c>
      <c r="AX180" s="69" t="s">
        <v>1083</v>
      </c>
      <c r="AY180" s="69" t="s">
        <v>1293</v>
      </c>
      <c r="AZ180" s="69" t="s">
        <v>1294</v>
      </c>
      <c r="BA180" s="69" t="s">
        <v>1295</v>
      </c>
      <c r="BB180" s="69">
        <v>0</v>
      </c>
      <c r="BC180" s="69" t="s">
        <v>1672</v>
      </c>
      <c r="BD180" s="69" t="s">
        <v>949</v>
      </c>
      <c r="BE180" s="69" t="s">
        <v>949</v>
      </c>
      <c r="BF180" s="69">
        <v>0</v>
      </c>
      <c r="BG180" s="69">
        <v>0</v>
      </c>
      <c r="BH180" s="69" t="s">
        <v>1713</v>
      </c>
      <c r="BI180" s="69" t="s">
        <v>1672</v>
      </c>
      <c r="BJ180" s="69">
        <v>0</v>
      </c>
      <c r="BK180" s="69">
        <v>0</v>
      </c>
      <c r="BL180" s="69">
        <v>0</v>
      </c>
      <c r="BM180" s="69">
        <v>0</v>
      </c>
    </row>
    <row r="181" spans="1:65" s="390" customFormat="1">
      <c r="A181" s="398">
        <v>174</v>
      </c>
      <c r="B181" s="398" t="s">
        <v>657</v>
      </c>
      <c r="C181" s="408"/>
      <c r="D181" s="407"/>
      <c r="E181" s="408" t="s">
        <v>5711</v>
      </c>
      <c r="F181" s="407"/>
      <c r="G181" s="408"/>
      <c r="H181" s="407"/>
      <c r="I181" s="408"/>
      <c r="J181" s="407"/>
      <c r="K181" s="408"/>
      <c r="L181" s="407"/>
      <c r="M181" s="213" t="s">
        <v>5711</v>
      </c>
      <c r="N181" s="213" t="s">
        <v>5711</v>
      </c>
      <c r="O181" s="213" t="s">
        <v>4778</v>
      </c>
      <c r="P181" s="1247" t="s">
        <v>1556</v>
      </c>
      <c r="Q181" s="213" t="s">
        <v>941</v>
      </c>
      <c r="R181" s="541" t="s">
        <v>941</v>
      </c>
      <c r="S181" s="213" t="s">
        <v>941</v>
      </c>
      <c r="T181" s="213" t="s">
        <v>941</v>
      </c>
      <c r="U181" s="213" t="s">
        <v>941</v>
      </c>
      <c r="V181" s="213" t="s">
        <v>941</v>
      </c>
      <c r="W181" s="541" t="s">
        <v>941</v>
      </c>
      <c r="X181" s="213" t="s">
        <v>941</v>
      </c>
      <c r="Y181" s="213" t="s">
        <v>941</v>
      </c>
      <c r="Z181" s="541" t="s">
        <v>941</v>
      </c>
      <c r="AA181" s="541" t="s">
        <v>941</v>
      </c>
      <c r="AB181" s="541" t="s">
        <v>941</v>
      </c>
      <c r="AC181" s="213" t="s">
        <v>941</v>
      </c>
      <c r="AD181" s="541" t="s">
        <v>941</v>
      </c>
      <c r="AE181" s="213" t="s">
        <v>941</v>
      </c>
      <c r="AF181" s="541" t="s">
        <v>941</v>
      </c>
      <c r="AG181" s="541" t="s">
        <v>941</v>
      </c>
      <c r="AH181" s="541" t="s">
        <v>941</v>
      </c>
      <c r="AI181" s="213"/>
      <c r="AJ181" s="404"/>
      <c r="AK181" s="189" t="s">
        <v>623</v>
      </c>
      <c r="AL181" s="174" t="s">
        <v>5712</v>
      </c>
      <c r="AM181" s="106">
        <v>1</v>
      </c>
      <c r="AN181" s="894" t="s">
        <v>945</v>
      </c>
      <c r="AO181" s="189" t="s">
        <v>946</v>
      </c>
      <c r="AP181" s="189">
        <v>1</v>
      </c>
      <c r="AQ181" s="189" t="s">
        <v>1008</v>
      </c>
      <c r="AR181" s="189"/>
      <c r="AS181" s="69">
        <v>27291.8</v>
      </c>
      <c r="AT181" s="69">
        <v>2</v>
      </c>
      <c r="AU181" s="69" t="s">
        <v>949</v>
      </c>
      <c r="AV181" s="69" t="s">
        <v>949</v>
      </c>
      <c r="AW181" s="69" t="s">
        <v>5713</v>
      </c>
      <c r="AX181" s="69" t="s">
        <v>995</v>
      </c>
      <c r="AY181" s="69" t="s">
        <v>1148</v>
      </c>
      <c r="AZ181" s="69" t="s">
        <v>1474</v>
      </c>
      <c r="BA181" s="69" t="s">
        <v>1132</v>
      </c>
      <c r="BB181" s="69" t="s">
        <v>1475</v>
      </c>
      <c r="BC181" s="69" t="s">
        <v>1712</v>
      </c>
      <c r="BD181" s="69" t="s">
        <v>945</v>
      </c>
      <c r="BE181" s="69" t="s">
        <v>945</v>
      </c>
      <c r="BF181" s="69">
        <v>0</v>
      </c>
      <c r="BG181" s="69">
        <v>0</v>
      </c>
      <c r="BH181" s="69" t="s">
        <v>5711</v>
      </c>
      <c r="BI181" s="69" t="s">
        <v>1459</v>
      </c>
      <c r="BJ181" s="69">
        <v>0</v>
      </c>
      <c r="BK181" s="69">
        <v>0</v>
      </c>
      <c r="BL181" s="69">
        <v>0</v>
      </c>
      <c r="BM181" s="69">
        <v>0</v>
      </c>
    </row>
    <row r="182" spans="1:65" s="390" customFormat="1">
      <c r="A182" s="398">
        <v>175</v>
      </c>
      <c r="B182" s="398" t="s">
        <v>657</v>
      </c>
      <c r="C182" s="408"/>
      <c r="D182" s="407"/>
      <c r="E182" s="408" t="s">
        <v>1701</v>
      </c>
      <c r="F182" s="407"/>
      <c r="G182" s="408"/>
      <c r="H182" s="407"/>
      <c r="I182" s="408"/>
      <c r="J182" s="407"/>
      <c r="K182" s="408"/>
      <c r="L182" s="407"/>
      <c r="M182" s="213" t="s">
        <v>9895</v>
      </c>
      <c r="N182" s="213" t="s">
        <v>9895</v>
      </c>
      <c r="O182" s="213" t="s">
        <v>4778</v>
      </c>
      <c r="P182" s="1247" t="s">
        <v>1059</v>
      </c>
      <c r="Q182" s="213" t="s">
        <v>941</v>
      </c>
      <c r="R182" s="541" t="s">
        <v>941</v>
      </c>
      <c r="S182" s="213" t="s">
        <v>941</v>
      </c>
      <c r="T182" s="213" t="s">
        <v>941</v>
      </c>
      <c r="U182" s="213" t="s">
        <v>941</v>
      </c>
      <c r="V182" s="213" t="s">
        <v>941</v>
      </c>
      <c r="W182" s="541" t="s">
        <v>941</v>
      </c>
      <c r="X182" s="213" t="s">
        <v>941</v>
      </c>
      <c r="Y182" s="213" t="s">
        <v>941</v>
      </c>
      <c r="Z182" s="541" t="s">
        <v>941</v>
      </c>
      <c r="AA182" s="541" t="s">
        <v>941</v>
      </c>
      <c r="AB182" s="541" t="s">
        <v>941</v>
      </c>
      <c r="AC182" s="213" t="s">
        <v>941</v>
      </c>
      <c r="AD182" s="541" t="s">
        <v>941</v>
      </c>
      <c r="AE182" s="213" t="s">
        <v>941</v>
      </c>
      <c r="AF182" s="541" t="s">
        <v>941</v>
      </c>
      <c r="AG182" s="541" t="s">
        <v>941</v>
      </c>
      <c r="AH182" s="541" t="s">
        <v>941</v>
      </c>
      <c r="AI182" s="213"/>
      <c r="AJ182" s="404"/>
      <c r="AK182" s="189" t="s">
        <v>623</v>
      </c>
      <c r="AL182" s="174" t="s">
        <v>1703</v>
      </c>
      <c r="AM182" s="106">
        <v>1</v>
      </c>
      <c r="AN182" s="894" t="s">
        <v>945</v>
      </c>
      <c r="AO182" s="189" t="s">
        <v>946</v>
      </c>
      <c r="AP182" s="189">
        <v>1</v>
      </c>
      <c r="AQ182" s="189" t="s">
        <v>1008</v>
      </c>
      <c r="AR182" s="189"/>
      <c r="AS182" s="69">
        <v>11603.5</v>
      </c>
      <c r="AT182" s="69">
        <v>1.5</v>
      </c>
      <c r="AU182" s="69">
        <v>1.41</v>
      </c>
      <c r="AV182" s="69" t="s">
        <v>949</v>
      </c>
      <c r="AW182" s="69" t="s">
        <v>1704</v>
      </c>
      <c r="AX182" s="69" t="s">
        <v>1083</v>
      </c>
      <c r="AY182" s="69" t="s">
        <v>1293</v>
      </c>
      <c r="AZ182" s="69" t="s">
        <v>5714</v>
      </c>
      <c r="BA182" s="69" t="s">
        <v>1295</v>
      </c>
      <c r="BB182" s="69">
        <v>0</v>
      </c>
      <c r="BC182" s="69" t="s">
        <v>1672</v>
      </c>
      <c r="BD182" s="69" t="s">
        <v>945</v>
      </c>
      <c r="BE182" s="69" t="s">
        <v>945</v>
      </c>
      <c r="BF182" s="69">
        <v>0</v>
      </c>
      <c r="BG182" s="69">
        <v>0</v>
      </c>
      <c r="BH182" s="69" t="s">
        <v>1701</v>
      </c>
      <c r="BI182" s="69" t="s">
        <v>1672</v>
      </c>
      <c r="BJ182" s="69">
        <v>0</v>
      </c>
      <c r="BK182" s="69">
        <v>0</v>
      </c>
      <c r="BL182" s="69">
        <v>0</v>
      </c>
      <c r="BM182" s="69">
        <v>0</v>
      </c>
    </row>
    <row r="183" spans="1:65" s="390" customFormat="1">
      <c r="A183" s="398">
        <v>176</v>
      </c>
      <c r="B183" s="398" t="s">
        <v>657</v>
      </c>
      <c r="C183" s="408"/>
      <c r="D183" s="407"/>
      <c r="E183" s="408" t="s">
        <v>1750</v>
      </c>
      <c r="F183" s="407"/>
      <c r="G183" s="408"/>
      <c r="H183" s="407"/>
      <c r="I183" s="408"/>
      <c r="J183" s="407"/>
      <c r="K183" s="408"/>
      <c r="L183" s="407"/>
      <c r="M183" s="213" t="s">
        <v>1750</v>
      </c>
      <c r="N183" s="213" t="s">
        <v>1750</v>
      </c>
      <c r="O183" s="213" t="s">
        <v>4778</v>
      </c>
      <c r="P183" s="1247"/>
      <c r="Q183" s="213"/>
      <c r="R183" s="541" t="s">
        <v>941</v>
      </c>
      <c r="S183" s="213" t="s">
        <v>941</v>
      </c>
      <c r="T183" s="213" t="s">
        <v>941</v>
      </c>
      <c r="U183" s="213" t="s">
        <v>941</v>
      </c>
      <c r="V183" s="213" t="s">
        <v>941</v>
      </c>
      <c r="W183" s="541"/>
      <c r="X183" s="213" t="s">
        <v>941</v>
      </c>
      <c r="Y183" s="213" t="s">
        <v>941</v>
      </c>
      <c r="Z183" s="541" t="s">
        <v>941</v>
      </c>
      <c r="AA183" s="541" t="s">
        <v>941</v>
      </c>
      <c r="AB183" s="541" t="s">
        <v>941</v>
      </c>
      <c r="AC183" s="213" t="s">
        <v>941</v>
      </c>
      <c r="AD183" s="541" t="s">
        <v>941</v>
      </c>
      <c r="AE183" s="213" t="s">
        <v>941</v>
      </c>
      <c r="AF183" s="541" t="s">
        <v>941</v>
      </c>
      <c r="AG183" s="541" t="s">
        <v>941</v>
      </c>
      <c r="AH183" s="541" t="s">
        <v>941</v>
      </c>
      <c r="AI183" s="213"/>
      <c r="AJ183" s="404"/>
      <c r="AK183" s="189" t="s">
        <v>623</v>
      </c>
      <c r="AL183" s="174" t="s">
        <v>1752</v>
      </c>
      <c r="AM183" s="106">
        <v>1</v>
      </c>
      <c r="AN183" s="894" t="s">
        <v>945</v>
      </c>
      <c r="AO183" s="189" t="s">
        <v>946</v>
      </c>
      <c r="AP183" s="189">
        <v>1</v>
      </c>
      <c r="AQ183" s="189" t="s">
        <v>993</v>
      </c>
      <c r="AR183" s="189"/>
      <c r="AS183" s="69">
        <v>2627.3960000000002</v>
      </c>
      <c r="AT183" s="69" t="s">
        <v>949</v>
      </c>
      <c r="AU183" s="69" t="s">
        <v>949</v>
      </c>
      <c r="AV183" s="69" t="s">
        <v>949</v>
      </c>
      <c r="AW183" s="69" t="s">
        <v>1753</v>
      </c>
      <c r="AX183" s="69" t="s">
        <v>949</v>
      </c>
      <c r="AY183" s="69" t="s">
        <v>1754</v>
      </c>
      <c r="AZ183" s="69" t="s">
        <v>1755</v>
      </c>
      <c r="BA183" s="69" t="s">
        <v>949</v>
      </c>
      <c r="BB183" s="69">
        <v>0</v>
      </c>
      <c r="BC183" s="69" t="s">
        <v>1756</v>
      </c>
      <c r="BD183" s="69" t="s">
        <v>1757</v>
      </c>
      <c r="BE183" s="69" t="s">
        <v>949</v>
      </c>
      <c r="BF183" s="69">
        <v>0</v>
      </c>
      <c r="BG183" s="69">
        <v>0</v>
      </c>
      <c r="BH183" s="69">
        <v>0</v>
      </c>
      <c r="BI183" s="69">
        <v>0</v>
      </c>
      <c r="BJ183" s="69">
        <v>0</v>
      </c>
      <c r="BK183" s="69">
        <v>0</v>
      </c>
      <c r="BL183" s="69">
        <v>0</v>
      </c>
      <c r="BM183" s="69">
        <v>0</v>
      </c>
    </row>
    <row r="184" spans="1:65" s="390" customFormat="1">
      <c r="A184" s="398">
        <v>177</v>
      </c>
      <c r="B184" s="398" t="s">
        <v>657</v>
      </c>
      <c r="C184" s="408"/>
      <c r="D184" s="407"/>
      <c r="E184" s="408" t="s">
        <v>1028</v>
      </c>
      <c r="F184" s="407"/>
      <c r="G184" s="408"/>
      <c r="H184" s="407"/>
      <c r="I184" s="408"/>
      <c r="J184" s="407"/>
      <c r="K184" s="408"/>
      <c r="L184" s="407"/>
      <c r="M184" s="213" t="s">
        <v>9855</v>
      </c>
      <c r="N184" s="213" t="s">
        <v>1028</v>
      </c>
      <c r="O184" s="213" t="s">
        <v>3103</v>
      </c>
      <c r="P184" s="1247"/>
      <c r="Q184" s="213" t="s">
        <v>941</v>
      </c>
      <c r="R184" s="541" t="s">
        <v>941</v>
      </c>
      <c r="S184" s="213" t="s">
        <v>941</v>
      </c>
      <c r="T184" s="213" t="s">
        <v>941</v>
      </c>
      <c r="U184" s="213" t="s">
        <v>941</v>
      </c>
      <c r="V184" s="213" t="s">
        <v>941</v>
      </c>
      <c r="W184" s="541" t="s">
        <v>941</v>
      </c>
      <c r="X184" s="213" t="s">
        <v>941</v>
      </c>
      <c r="Y184" s="213" t="s">
        <v>941</v>
      </c>
      <c r="Z184" s="541" t="s">
        <v>941</v>
      </c>
      <c r="AA184" s="541" t="s">
        <v>941</v>
      </c>
      <c r="AB184" s="541" t="s">
        <v>941</v>
      </c>
      <c r="AC184" s="213" t="s">
        <v>941</v>
      </c>
      <c r="AD184" s="541" t="s">
        <v>941</v>
      </c>
      <c r="AE184" s="213" t="s">
        <v>941</v>
      </c>
      <c r="AF184" s="541" t="s">
        <v>941</v>
      </c>
      <c r="AG184" s="541" t="s">
        <v>941</v>
      </c>
      <c r="AH184" s="541" t="s">
        <v>941</v>
      </c>
      <c r="AI184" s="213"/>
      <c r="AJ184" s="404"/>
      <c r="AK184" s="189" t="s">
        <v>623</v>
      </c>
      <c r="AL184" s="174" t="s">
        <v>1030</v>
      </c>
      <c r="AM184" s="106">
        <v>3</v>
      </c>
      <c r="AN184" s="894" t="s">
        <v>945</v>
      </c>
      <c r="AO184" s="189" t="s">
        <v>946</v>
      </c>
      <c r="AP184" s="189">
        <v>1</v>
      </c>
      <c r="AQ184" s="189" t="s">
        <v>993</v>
      </c>
      <c r="AR184" s="189"/>
      <c r="AS184" s="69" t="s">
        <v>949</v>
      </c>
      <c r="AT184" s="69" t="s">
        <v>949</v>
      </c>
      <c r="AU184" s="69" t="s">
        <v>949</v>
      </c>
      <c r="AV184" s="69" t="s">
        <v>949</v>
      </c>
      <c r="AW184" s="69" t="s">
        <v>949</v>
      </c>
      <c r="AX184" s="69" t="s">
        <v>949</v>
      </c>
      <c r="AY184" s="69" t="s">
        <v>1023</v>
      </c>
      <c r="AZ184" s="69" t="s">
        <v>949</v>
      </c>
      <c r="BA184" s="69" t="s">
        <v>949</v>
      </c>
      <c r="BB184" s="69" t="s">
        <v>949</v>
      </c>
      <c r="BC184" s="69" t="s">
        <v>986</v>
      </c>
      <c r="BD184" s="69" t="s">
        <v>1024</v>
      </c>
      <c r="BE184" s="69" t="s">
        <v>949</v>
      </c>
      <c r="BF184" s="69">
        <v>0</v>
      </c>
      <c r="BG184" s="69">
        <v>0</v>
      </c>
      <c r="BH184" s="69">
        <v>0</v>
      </c>
      <c r="BI184" s="69">
        <v>0</v>
      </c>
      <c r="BJ184" s="69">
        <v>0</v>
      </c>
      <c r="BK184" s="69">
        <v>0</v>
      </c>
      <c r="BL184" s="69">
        <v>0</v>
      </c>
      <c r="BM184" s="69">
        <v>0</v>
      </c>
    </row>
    <row r="185" spans="1:65" s="390" customFormat="1">
      <c r="A185" s="398">
        <v>178</v>
      </c>
      <c r="B185" s="398" t="s">
        <v>657</v>
      </c>
      <c r="C185" s="408"/>
      <c r="D185" s="407"/>
      <c r="E185" s="408" t="s">
        <v>1652</v>
      </c>
      <c r="F185" s="407"/>
      <c r="G185" s="408"/>
      <c r="H185" s="407"/>
      <c r="I185" s="408"/>
      <c r="J185" s="407"/>
      <c r="K185" s="408"/>
      <c r="L185" s="407"/>
      <c r="M185" s="213" t="s">
        <v>1652</v>
      </c>
      <c r="N185" s="213" t="s">
        <v>1652</v>
      </c>
      <c r="O185" s="213" t="s">
        <v>4778</v>
      </c>
      <c r="P185" s="1247"/>
      <c r="Q185" s="213" t="s">
        <v>941</v>
      </c>
      <c r="R185" s="541" t="s">
        <v>941</v>
      </c>
      <c r="S185" s="213" t="s">
        <v>941</v>
      </c>
      <c r="T185" s="213" t="s">
        <v>941</v>
      </c>
      <c r="U185" s="213" t="s">
        <v>941</v>
      </c>
      <c r="V185" s="213" t="s">
        <v>941</v>
      </c>
      <c r="W185" s="541" t="s">
        <v>941</v>
      </c>
      <c r="X185" s="213" t="s">
        <v>941</v>
      </c>
      <c r="Y185" s="213" t="s">
        <v>941</v>
      </c>
      <c r="Z185" s="541" t="s">
        <v>941</v>
      </c>
      <c r="AA185" s="541" t="s">
        <v>941</v>
      </c>
      <c r="AB185" s="541" t="s">
        <v>941</v>
      </c>
      <c r="AC185" s="213" t="s">
        <v>941</v>
      </c>
      <c r="AD185" s="541" t="s">
        <v>941</v>
      </c>
      <c r="AE185" s="213" t="s">
        <v>941</v>
      </c>
      <c r="AF185" s="541" t="s">
        <v>941</v>
      </c>
      <c r="AG185" s="541" t="s">
        <v>941</v>
      </c>
      <c r="AH185" s="541" t="s">
        <v>941</v>
      </c>
      <c r="AI185" s="213"/>
      <c r="AJ185" s="404"/>
      <c r="AK185" s="189" t="s">
        <v>623</v>
      </c>
      <c r="AL185" s="174" t="s">
        <v>1655</v>
      </c>
      <c r="AM185" s="106">
        <v>1</v>
      </c>
      <c r="AN185" s="894" t="s">
        <v>945</v>
      </c>
      <c r="AO185" s="189" t="s">
        <v>946</v>
      </c>
      <c r="AP185" s="189">
        <v>1</v>
      </c>
      <c r="AQ185" s="189" t="s">
        <v>993</v>
      </c>
      <c r="AR185" s="189"/>
      <c r="AS185" s="69" t="s">
        <v>949</v>
      </c>
      <c r="AT185" s="69" t="s">
        <v>949</v>
      </c>
      <c r="AU185" s="69" t="s">
        <v>949</v>
      </c>
      <c r="AV185" s="69" t="s">
        <v>949</v>
      </c>
      <c r="AW185" s="69" t="s">
        <v>949</v>
      </c>
      <c r="AX185" s="69">
        <v>0</v>
      </c>
      <c r="AY185" s="69" t="s">
        <v>1023</v>
      </c>
      <c r="AZ185" s="69">
        <v>0</v>
      </c>
      <c r="BA185" s="69" t="s">
        <v>945</v>
      </c>
      <c r="BB185" s="69">
        <v>0</v>
      </c>
      <c r="BC185" s="69" t="s">
        <v>986</v>
      </c>
      <c r="BD185" s="69" t="s">
        <v>1024</v>
      </c>
      <c r="BE185" s="69" t="s">
        <v>949</v>
      </c>
      <c r="BF185" s="69">
        <v>0</v>
      </c>
      <c r="BG185" s="69">
        <v>0</v>
      </c>
      <c r="BH185" s="69">
        <v>0</v>
      </c>
      <c r="BI185" s="69">
        <v>0</v>
      </c>
      <c r="BJ185" s="69">
        <v>0</v>
      </c>
      <c r="BK185" s="69">
        <v>0</v>
      </c>
      <c r="BL185" s="69">
        <v>0</v>
      </c>
      <c r="BM185" s="69">
        <v>0</v>
      </c>
    </row>
    <row r="186" spans="1:65" s="390" customFormat="1">
      <c r="A186" s="398">
        <v>179</v>
      </c>
      <c r="B186" s="398" t="s">
        <v>657</v>
      </c>
      <c r="C186" s="408"/>
      <c r="D186" s="407"/>
      <c r="E186" s="408" t="s">
        <v>1740</v>
      </c>
      <c r="F186" s="407"/>
      <c r="G186" s="408"/>
      <c r="H186" s="407"/>
      <c r="I186" s="408"/>
      <c r="J186" s="407"/>
      <c r="K186" s="408"/>
      <c r="L186" s="407"/>
      <c r="M186" s="213" t="s">
        <v>1740</v>
      </c>
      <c r="N186" s="213" t="s">
        <v>1740</v>
      </c>
      <c r="O186" s="213" t="s">
        <v>4778</v>
      </c>
      <c r="P186" s="1247"/>
      <c r="Q186" s="213" t="s">
        <v>941</v>
      </c>
      <c r="R186" s="541" t="s">
        <v>941</v>
      </c>
      <c r="S186" s="213" t="s">
        <v>941</v>
      </c>
      <c r="T186" s="213" t="s">
        <v>941</v>
      </c>
      <c r="U186" s="213" t="s">
        <v>941</v>
      </c>
      <c r="V186" s="213" t="s">
        <v>941</v>
      </c>
      <c r="W186" s="541" t="s">
        <v>941</v>
      </c>
      <c r="X186" s="213" t="s">
        <v>941</v>
      </c>
      <c r="Y186" s="213" t="s">
        <v>941</v>
      </c>
      <c r="Z186" s="541" t="s">
        <v>941</v>
      </c>
      <c r="AA186" s="541" t="s">
        <v>941</v>
      </c>
      <c r="AB186" s="541" t="s">
        <v>941</v>
      </c>
      <c r="AC186" s="213" t="s">
        <v>941</v>
      </c>
      <c r="AD186" s="541" t="s">
        <v>941</v>
      </c>
      <c r="AE186" s="213" t="s">
        <v>941</v>
      </c>
      <c r="AF186" s="541" t="s">
        <v>941</v>
      </c>
      <c r="AG186" s="541" t="s">
        <v>941</v>
      </c>
      <c r="AH186" s="541" t="s">
        <v>941</v>
      </c>
      <c r="AI186" s="213"/>
      <c r="AJ186" s="404"/>
      <c r="AK186" s="189" t="s">
        <v>623</v>
      </c>
      <c r="AL186" s="174" t="s">
        <v>1742</v>
      </c>
      <c r="AM186" s="106">
        <v>1</v>
      </c>
      <c r="AN186" s="894" t="s">
        <v>945</v>
      </c>
      <c r="AO186" s="189" t="s">
        <v>946</v>
      </c>
      <c r="AP186" s="189">
        <v>1</v>
      </c>
      <c r="AQ186" s="189" t="s">
        <v>993</v>
      </c>
      <c r="AR186" s="189"/>
      <c r="AS186" s="69" t="s">
        <v>949</v>
      </c>
      <c r="AT186" s="69" t="s">
        <v>949</v>
      </c>
      <c r="AU186" s="69" t="s">
        <v>949</v>
      </c>
      <c r="AV186" s="69" t="s">
        <v>949</v>
      </c>
      <c r="AW186" s="69" t="s">
        <v>949</v>
      </c>
      <c r="AX186" s="69">
        <v>0</v>
      </c>
      <c r="AY186" s="69">
        <v>0</v>
      </c>
      <c r="AZ186" s="69">
        <v>0</v>
      </c>
      <c r="BA186" s="69" t="s">
        <v>945</v>
      </c>
      <c r="BB186" s="69">
        <v>0</v>
      </c>
      <c r="BC186" s="69" t="s">
        <v>986</v>
      </c>
      <c r="BD186" s="69" t="s">
        <v>1024</v>
      </c>
      <c r="BE186" s="69" t="s">
        <v>949</v>
      </c>
      <c r="BF186" s="69">
        <v>0</v>
      </c>
      <c r="BG186" s="69">
        <v>0</v>
      </c>
      <c r="BH186" s="69">
        <v>0</v>
      </c>
      <c r="BI186" s="69">
        <v>0</v>
      </c>
      <c r="BJ186" s="69">
        <v>0</v>
      </c>
      <c r="BK186" s="69">
        <v>0</v>
      </c>
      <c r="BL186" s="69">
        <v>0</v>
      </c>
      <c r="BM186" s="69">
        <v>0</v>
      </c>
    </row>
    <row r="187" spans="1:65" s="390" customFormat="1">
      <c r="A187" s="398">
        <v>180</v>
      </c>
      <c r="B187" s="398" t="s">
        <v>657</v>
      </c>
      <c r="C187" s="408"/>
      <c r="D187" s="407" t="s">
        <v>1656</v>
      </c>
      <c r="E187" s="408"/>
      <c r="F187" s="407"/>
      <c r="G187" s="408"/>
      <c r="H187" s="407"/>
      <c r="I187" s="408"/>
      <c r="J187" s="407"/>
      <c r="K187" s="408"/>
      <c r="L187" s="407"/>
      <c r="M187" s="213" t="s">
        <v>1656</v>
      </c>
      <c r="N187" s="213" t="s">
        <v>1656</v>
      </c>
      <c r="O187" s="213" t="s">
        <v>4778</v>
      </c>
      <c r="P187" s="1247"/>
      <c r="Q187" s="213" t="s">
        <v>941</v>
      </c>
      <c r="R187" s="541" t="s">
        <v>941</v>
      </c>
      <c r="S187" s="213" t="s">
        <v>941</v>
      </c>
      <c r="T187" s="213" t="s">
        <v>941</v>
      </c>
      <c r="U187" s="213" t="s">
        <v>941</v>
      </c>
      <c r="V187" s="213" t="s">
        <v>941</v>
      </c>
      <c r="W187" s="541" t="s">
        <v>941</v>
      </c>
      <c r="X187" s="213" t="s">
        <v>941</v>
      </c>
      <c r="Y187" s="213" t="s">
        <v>941</v>
      </c>
      <c r="Z187" s="541" t="s">
        <v>941</v>
      </c>
      <c r="AA187" s="541" t="s">
        <v>941</v>
      </c>
      <c r="AB187" s="541" t="s">
        <v>941</v>
      </c>
      <c r="AC187" s="213" t="s">
        <v>941</v>
      </c>
      <c r="AD187" s="541" t="s">
        <v>941</v>
      </c>
      <c r="AE187" s="213" t="s">
        <v>941</v>
      </c>
      <c r="AF187" s="541" t="s">
        <v>941</v>
      </c>
      <c r="AG187" s="541" t="s">
        <v>941</v>
      </c>
      <c r="AH187" s="541" t="s">
        <v>941</v>
      </c>
      <c r="AI187" s="213"/>
      <c r="AJ187" s="404"/>
      <c r="AK187" s="189" t="s">
        <v>623</v>
      </c>
      <c r="AL187" s="174" t="s">
        <v>1658</v>
      </c>
      <c r="AM187" s="106">
        <v>1.37</v>
      </c>
      <c r="AN187" s="894" t="s">
        <v>945</v>
      </c>
      <c r="AO187" s="189" t="s">
        <v>1563</v>
      </c>
      <c r="AP187" s="189">
        <v>1</v>
      </c>
      <c r="AQ187" s="189" t="s">
        <v>993</v>
      </c>
      <c r="AR187" s="189"/>
      <c r="AS187" s="69" t="s">
        <v>949</v>
      </c>
      <c r="AT187" s="69" t="s">
        <v>949</v>
      </c>
      <c r="AU187" s="69" t="s">
        <v>949</v>
      </c>
      <c r="AV187" s="69" t="s">
        <v>949</v>
      </c>
      <c r="AW187" s="69" t="s">
        <v>949</v>
      </c>
      <c r="AX187" s="69" t="s">
        <v>949</v>
      </c>
      <c r="AY187" s="69" t="s">
        <v>949</v>
      </c>
      <c r="AZ187" s="69" t="s">
        <v>949</v>
      </c>
      <c r="BA187" s="69" t="s">
        <v>949</v>
      </c>
      <c r="BB187" s="69" t="s">
        <v>949</v>
      </c>
      <c r="BC187" s="69" t="s">
        <v>1564</v>
      </c>
      <c r="BD187" s="69" t="s">
        <v>949</v>
      </c>
      <c r="BE187" s="69" t="s">
        <v>949</v>
      </c>
      <c r="BF187" s="69">
        <v>0</v>
      </c>
      <c r="BG187" s="69">
        <v>0</v>
      </c>
      <c r="BH187" s="69">
        <v>0</v>
      </c>
      <c r="BI187" s="69">
        <v>0</v>
      </c>
      <c r="BJ187" s="69">
        <v>0</v>
      </c>
      <c r="BK187" s="69">
        <v>0</v>
      </c>
      <c r="BL187" s="69">
        <v>0</v>
      </c>
      <c r="BM187" s="69">
        <v>0</v>
      </c>
    </row>
    <row r="188" spans="1:65" s="390" customFormat="1">
      <c r="A188" s="398">
        <v>181</v>
      </c>
      <c r="B188" s="398" t="s">
        <v>657</v>
      </c>
      <c r="C188" s="408"/>
      <c r="D188" s="407" t="s">
        <v>1560</v>
      </c>
      <c r="E188" s="408"/>
      <c r="F188" s="407"/>
      <c r="G188" s="408"/>
      <c r="H188" s="407"/>
      <c r="I188" s="408"/>
      <c r="J188" s="407"/>
      <c r="K188" s="408"/>
      <c r="L188" s="407"/>
      <c r="M188" s="213" t="s">
        <v>1560</v>
      </c>
      <c r="N188" s="213" t="s">
        <v>1560</v>
      </c>
      <c r="O188" s="213" t="s">
        <v>4778</v>
      </c>
      <c r="P188" s="1247"/>
      <c r="Q188" s="213" t="s">
        <v>941</v>
      </c>
      <c r="R188" s="541" t="s">
        <v>941</v>
      </c>
      <c r="S188" s="213" t="s">
        <v>941</v>
      </c>
      <c r="T188" s="213" t="s">
        <v>941</v>
      </c>
      <c r="U188" s="213" t="s">
        <v>941</v>
      </c>
      <c r="V188" s="213" t="s">
        <v>941</v>
      </c>
      <c r="W188" s="541" t="s">
        <v>941</v>
      </c>
      <c r="X188" s="213" t="s">
        <v>941</v>
      </c>
      <c r="Y188" s="213" t="s">
        <v>941</v>
      </c>
      <c r="Z188" s="541" t="s">
        <v>941</v>
      </c>
      <c r="AA188" s="541" t="s">
        <v>941</v>
      </c>
      <c r="AB188" s="541" t="s">
        <v>941</v>
      </c>
      <c r="AC188" s="213" t="s">
        <v>941</v>
      </c>
      <c r="AD188" s="541" t="s">
        <v>941</v>
      </c>
      <c r="AE188" s="213" t="s">
        <v>941</v>
      </c>
      <c r="AF188" s="541" t="s">
        <v>941</v>
      </c>
      <c r="AG188" s="541" t="s">
        <v>941</v>
      </c>
      <c r="AH188" s="541" t="s">
        <v>941</v>
      </c>
      <c r="AI188" s="213"/>
      <c r="AJ188" s="404"/>
      <c r="AK188" s="189" t="s">
        <v>623</v>
      </c>
      <c r="AL188" s="174" t="s">
        <v>1562</v>
      </c>
      <c r="AM188" s="106">
        <v>0.2</v>
      </c>
      <c r="AN188" s="894" t="s">
        <v>945</v>
      </c>
      <c r="AO188" s="189" t="s">
        <v>1563</v>
      </c>
      <c r="AP188" s="189">
        <v>1</v>
      </c>
      <c r="AQ188" s="189" t="s">
        <v>993</v>
      </c>
      <c r="AR188" s="189"/>
      <c r="AS188" s="69" t="s">
        <v>949</v>
      </c>
      <c r="AT188" s="69" t="s">
        <v>949</v>
      </c>
      <c r="AU188" s="69" t="s">
        <v>949</v>
      </c>
      <c r="AV188" s="69" t="s">
        <v>949</v>
      </c>
      <c r="AW188" s="69" t="s">
        <v>949</v>
      </c>
      <c r="AX188" s="69" t="s">
        <v>949</v>
      </c>
      <c r="AY188" s="69" t="s">
        <v>949</v>
      </c>
      <c r="AZ188" s="69" t="s">
        <v>949</v>
      </c>
      <c r="BA188" s="69" t="s">
        <v>949</v>
      </c>
      <c r="BB188" s="69" t="s">
        <v>949</v>
      </c>
      <c r="BC188" s="69" t="s">
        <v>1564</v>
      </c>
      <c r="BD188" s="69" t="s">
        <v>949</v>
      </c>
      <c r="BE188" s="69" t="s">
        <v>949</v>
      </c>
      <c r="BF188" s="69">
        <v>0</v>
      </c>
      <c r="BG188" s="69">
        <v>0</v>
      </c>
      <c r="BH188" s="69">
        <v>0</v>
      </c>
      <c r="BI188" s="69">
        <v>0</v>
      </c>
      <c r="BJ188" s="69">
        <v>0</v>
      </c>
      <c r="BK188" s="69">
        <v>0</v>
      </c>
      <c r="BL188" s="69">
        <v>0</v>
      </c>
      <c r="BM188" s="69">
        <v>0</v>
      </c>
    </row>
    <row r="189" spans="1:65" s="390" customFormat="1">
      <c r="A189" s="398">
        <v>182</v>
      </c>
      <c r="B189" s="398" t="s">
        <v>657</v>
      </c>
      <c r="C189" s="408"/>
      <c r="D189" s="407" t="s">
        <v>1314</v>
      </c>
      <c r="E189" s="408"/>
      <c r="F189" s="407"/>
      <c r="G189" s="408"/>
      <c r="H189" s="407"/>
      <c r="I189" s="408"/>
      <c r="J189" s="407"/>
      <c r="K189" s="408"/>
      <c r="L189" s="407"/>
      <c r="M189" s="213" t="s">
        <v>1314</v>
      </c>
      <c r="N189" s="213" t="s">
        <v>1314</v>
      </c>
      <c r="O189" s="213" t="s">
        <v>4778</v>
      </c>
      <c r="P189" s="1247" t="s">
        <v>989</v>
      </c>
      <c r="Q189" s="213" t="s">
        <v>941</v>
      </c>
      <c r="R189" s="541" t="s">
        <v>945</v>
      </c>
      <c r="S189" s="213" t="s">
        <v>941</v>
      </c>
      <c r="T189" s="213" t="s">
        <v>941</v>
      </c>
      <c r="U189" s="213" t="s">
        <v>941</v>
      </c>
      <c r="V189" s="213" t="s">
        <v>941</v>
      </c>
      <c r="W189" s="541" t="s">
        <v>945</v>
      </c>
      <c r="X189" s="213" t="s">
        <v>941</v>
      </c>
      <c r="Y189" s="213"/>
      <c r="Z189" s="541" t="s">
        <v>945</v>
      </c>
      <c r="AA189" s="541" t="s">
        <v>945</v>
      </c>
      <c r="AB189" s="541" t="s">
        <v>945</v>
      </c>
      <c r="AC189" s="213" t="s">
        <v>945</v>
      </c>
      <c r="AD189" s="541" t="s">
        <v>945</v>
      </c>
      <c r="AE189" s="213" t="s">
        <v>945</v>
      </c>
      <c r="AF189" s="541" t="s">
        <v>945</v>
      </c>
      <c r="AG189" s="541" t="s">
        <v>945</v>
      </c>
      <c r="AH189" s="541" t="s">
        <v>945</v>
      </c>
      <c r="AI189" s="213"/>
      <c r="AJ189" s="404" t="s">
        <v>945</v>
      </c>
      <c r="AK189" s="189" t="s">
        <v>5453</v>
      </c>
      <c r="AL189" s="174" t="s">
        <v>1316</v>
      </c>
      <c r="AM189" s="106">
        <v>1</v>
      </c>
      <c r="AN189" s="894" t="s">
        <v>945</v>
      </c>
      <c r="AO189" s="189" t="s">
        <v>1008</v>
      </c>
      <c r="AP189" s="189">
        <v>1</v>
      </c>
      <c r="AQ189" s="189" t="s">
        <v>1244</v>
      </c>
      <c r="AR189" s="189" t="s">
        <v>945</v>
      </c>
      <c r="AS189" s="69" t="s">
        <v>949</v>
      </c>
      <c r="AT189" s="69" t="s">
        <v>949</v>
      </c>
      <c r="AU189" s="69" t="s">
        <v>949</v>
      </c>
      <c r="AV189" s="69" t="s">
        <v>949</v>
      </c>
      <c r="AW189" s="69" t="s">
        <v>949</v>
      </c>
      <c r="AX189" s="69" t="s">
        <v>949</v>
      </c>
      <c r="AY189" s="69" t="s">
        <v>949</v>
      </c>
      <c r="AZ189" s="69" t="s">
        <v>949</v>
      </c>
      <c r="BA189" s="69" t="s">
        <v>949</v>
      </c>
      <c r="BB189" s="69" t="s">
        <v>949</v>
      </c>
      <c r="BC189" s="69" t="s">
        <v>1317</v>
      </c>
      <c r="BD189" s="69">
        <v>0</v>
      </c>
      <c r="BE189" s="69" t="s">
        <v>949</v>
      </c>
      <c r="BF189" s="69">
        <v>0</v>
      </c>
      <c r="BG189" s="69">
        <v>0</v>
      </c>
      <c r="BH189" s="69">
        <v>0</v>
      </c>
      <c r="BI189" s="69">
        <v>0</v>
      </c>
      <c r="BJ189" s="69">
        <v>0</v>
      </c>
      <c r="BK189" s="69">
        <v>0</v>
      </c>
      <c r="BL189" s="69">
        <v>0</v>
      </c>
      <c r="BM189" s="69">
        <v>0</v>
      </c>
    </row>
    <row r="190" spans="1:65" s="390" customFormat="1">
      <c r="A190" s="398">
        <v>183</v>
      </c>
      <c r="B190" s="398" t="s">
        <v>278</v>
      </c>
      <c r="C190" s="408" t="s">
        <v>9288</v>
      </c>
      <c r="D190" s="407"/>
      <c r="E190" s="408"/>
      <c r="F190" s="407"/>
      <c r="G190" s="408"/>
      <c r="H190" s="407"/>
      <c r="I190" s="408"/>
      <c r="J190" s="407"/>
      <c r="K190" s="408"/>
      <c r="L190" s="407"/>
      <c r="M190" s="213" t="s">
        <v>9288</v>
      </c>
      <c r="N190" s="213" t="s">
        <v>9288</v>
      </c>
      <c r="O190" s="213" t="s">
        <v>4773</v>
      </c>
      <c r="P190" s="1247" t="s">
        <v>940</v>
      </c>
      <c r="Q190" s="213" t="s">
        <v>941</v>
      </c>
      <c r="R190" s="541" t="s">
        <v>941</v>
      </c>
      <c r="S190" s="213" t="s">
        <v>941</v>
      </c>
      <c r="T190" s="213" t="s">
        <v>941</v>
      </c>
      <c r="U190" s="213" t="s">
        <v>941</v>
      </c>
      <c r="V190" s="213" t="s">
        <v>941</v>
      </c>
      <c r="W190" s="541" t="s">
        <v>941</v>
      </c>
      <c r="X190" s="213" t="s">
        <v>941</v>
      </c>
      <c r="Y190" s="213" t="s">
        <v>941</v>
      </c>
      <c r="Z190" s="541" t="s">
        <v>941</v>
      </c>
      <c r="AA190" s="541" t="s">
        <v>941</v>
      </c>
      <c r="AB190" s="541" t="s">
        <v>941</v>
      </c>
      <c r="AC190" s="213" t="s">
        <v>941</v>
      </c>
      <c r="AD190" s="541" t="s">
        <v>941</v>
      </c>
      <c r="AE190" s="213" t="s">
        <v>941</v>
      </c>
      <c r="AF190" s="541" t="s">
        <v>941</v>
      </c>
      <c r="AG190" s="541" t="s">
        <v>941</v>
      </c>
      <c r="AH190" s="541" t="s">
        <v>941</v>
      </c>
      <c r="AI190" s="213"/>
      <c r="AJ190" s="404"/>
      <c r="AK190" s="189" t="s">
        <v>277</v>
      </c>
      <c r="AL190" s="174" t="s">
        <v>1811</v>
      </c>
      <c r="AM190" s="106">
        <v>1</v>
      </c>
      <c r="AN190" s="894" t="s">
        <v>945</v>
      </c>
      <c r="AO190" s="189" t="s">
        <v>946</v>
      </c>
      <c r="AP190" s="189">
        <v>0</v>
      </c>
      <c r="AQ190" s="189" t="s">
        <v>947</v>
      </c>
      <c r="AR190" s="189"/>
      <c r="AS190" s="69" t="s">
        <v>949</v>
      </c>
      <c r="AT190" s="69" t="s">
        <v>949</v>
      </c>
      <c r="AU190" s="69" t="s">
        <v>949</v>
      </c>
      <c r="AV190" s="69" t="s">
        <v>949</v>
      </c>
      <c r="AW190" s="69" t="s">
        <v>949</v>
      </c>
      <c r="AX190" s="69" t="s">
        <v>949</v>
      </c>
      <c r="AY190" s="69" t="s">
        <v>949</v>
      </c>
      <c r="AZ190" s="69" t="s">
        <v>949</v>
      </c>
      <c r="BA190" s="69" t="s">
        <v>949</v>
      </c>
      <c r="BB190" s="69" t="s">
        <v>949</v>
      </c>
      <c r="BC190" s="69" t="s">
        <v>949</v>
      </c>
      <c r="BD190" s="69" t="s">
        <v>949</v>
      </c>
      <c r="BE190" s="69" t="s">
        <v>949</v>
      </c>
      <c r="BF190" s="69" t="s">
        <v>949</v>
      </c>
      <c r="BG190" s="69" t="s">
        <v>949</v>
      </c>
      <c r="BH190" s="69" t="s">
        <v>949</v>
      </c>
      <c r="BI190" s="69" t="s">
        <v>949</v>
      </c>
      <c r="BJ190" s="69" t="s">
        <v>949</v>
      </c>
      <c r="BK190" s="69" t="s">
        <v>949</v>
      </c>
      <c r="BL190" s="69" t="s">
        <v>949</v>
      </c>
      <c r="BM190" s="69" t="s">
        <v>949</v>
      </c>
    </row>
    <row r="191" spans="1:65" s="390" customFormat="1">
      <c r="A191" s="398">
        <v>184</v>
      </c>
      <c r="B191" s="398" t="s">
        <v>9492</v>
      </c>
      <c r="C191" s="408"/>
      <c r="D191" s="407" t="s">
        <v>9896</v>
      </c>
      <c r="E191" s="408"/>
      <c r="F191" s="407"/>
      <c r="G191" s="408"/>
      <c r="H191" s="407"/>
      <c r="I191" s="408"/>
      <c r="J191" s="407"/>
      <c r="K191" s="408"/>
      <c r="L191" s="407"/>
      <c r="M191" s="213" t="s">
        <v>7392</v>
      </c>
      <c r="N191" s="213" t="s">
        <v>9896</v>
      </c>
      <c r="O191" s="213" t="s">
        <v>9859</v>
      </c>
      <c r="P191" s="1247"/>
      <c r="Q191" s="213" t="s">
        <v>941</v>
      </c>
      <c r="R191" s="541" t="s">
        <v>941</v>
      </c>
      <c r="S191" s="213" t="s">
        <v>941</v>
      </c>
      <c r="T191" s="213" t="s">
        <v>941</v>
      </c>
      <c r="U191" s="213" t="s">
        <v>941</v>
      </c>
      <c r="V191" s="213" t="s">
        <v>941</v>
      </c>
      <c r="W191" s="541" t="s">
        <v>941</v>
      </c>
      <c r="X191" s="213" t="s">
        <v>941</v>
      </c>
      <c r="Y191" s="213" t="s">
        <v>941</v>
      </c>
      <c r="Z191" s="541" t="s">
        <v>941</v>
      </c>
      <c r="AA191" s="541" t="s">
        <v>941</v>
      </c>
      <c r="AB191" s="541" t="s">
        <v>941</v>
      </c>
      <c r="AC191" s="213" t="s">
        <v>941</v>
      </c>
      <c r="AD191" s="541" t="s">
        <v>941</v>
      </c>
      <c r="AE191" s="213" t="s">
        <v>941</v>
      </c>
      <c r="AF191" s="541" t="s">
        <v>941</v>
      </c>
      <c r="AG191" s="541" t="s">
        <v>941</v>
      </c>
      <c r="AH191" s="541" t="s">
        <v>941</v>
      </c>
      <c r="AI191" s="213"/>
      <c r="AJ191" s="404"/>
      <c r="AK191" s="189" t="s">
        <v>5453</v>
      </c>
      <c r="AL191" s="174" t="s">
        <v>7393</v>
      </c>
      <c r="AM191" s="106">
        <v>1</v>
      </c>
      <c r="AN191" s="894" t="s">
        <v>945</v>
      </c>
      <c r="AO191" s="189" t="s">
        <v>946</v>
      </c>
      <c r="AP191" s="189">
        <v>1</v>
      </c>
      <c r="AQ191" s="189" t="s">
        <v>1244</v>
      </c>
      <c r="AR191" s="189"/>
      <c r="AS191" s="69">
        <v>0</v>
      </c>
      <c r="AT191" s="69">
        <v>0</v>
      </c>
      <c r="AU191" s="69">
        <v>0</v>
      </c>
      <c r="AV191" s="69">
        <v>0</v>
      </c>
      <c r="AW191" s="69">
        <v>0</v>
      </c>
      <c r="AX191" s="69">
        <v>0</v>
      </c>
      <c r="AY191" s="69">
        <v>0</v>
      </c>
      <c r="AZ191" s="69">
        <v>0</v>
      </c>
      <c r="BA191" s="69">
        <v>0</v>
      </c>
      <c r="BB191" s="69">
        <v>0</v>
      </c>
      <c r="BC191" s="69" t="s">
        <v>1372</v>
      </c>
      <c r="BD191" s="69">
        <v>0</v>
      </c>
      <c r="BE191" s="69">
        <v>0</v>
      </c>
      <c r="BF191" s="69">
        <v>0</v>
      </c>
      <c r="BG191" s="69">
        <v>0</v>
      </c>
      <c r="BH191" s="69">
        <v>0</v>
      </c>
      <c r="BI191" s="69">
        <v>0</v>
      </c>
      <c r="BJ191" s="69">
        <v>0</v>
      </c>
      <c r="BK191" s="69">
        <v>0</v>
      </c>
      <c r="BL191" s="69">
        <v>0</v>
      </c>
      <c r="BM191" s="69">
        <v>0</v>
      </c>
    </row>
    <row r="192" spans="1:65" s="390" customFormat="1">
      <c r="A192" s="398">
        <v>185</v>
      </c>
      <c r="B192" s="398" t="s">
        <v>278</v>
      </c>
      <c r="C192" s="408"/>
      <c r="D192" s="407" t="s">
        <v>1815</v>
      </c>
      <c r="E192" s="408"/>
      <c r="F192" s="407"/>
      <c r="G192" s="408"/>
      <c r="H192" s="407"/>
      <c r="I192" s="408"/>
      <c r="J192" s="407"/>
      <c r="K192" s="408"/>
      <c r="L192" s="407"/>
      <c r="M192" s="213" t="s">
        <v>1815</v>
      </c>
      <c r="N192" s="213" t="s">
        <v>1815</v>
      </c>
      <c r="O192" s="213" t="s">
        <v>4778</v>
      </c>
      <c r="P192" s="1247"/>
      <c r="Q192" s="213" t="s">
        <v>941</v>
      </c>
      <c r="R192" s="541" t="s">
        <v>941</v>
      </c>
      <c r="S192" s="213" t="s">
        <v>941</v>
      </c>
      <c r="T192" s="213" t="s">
        <v>941</v>
      </c>
      <c r="U192" s="213" t="s">
        <v>941</v>
      </c>
      <c r="V192" s="213" t="s">
        <v>941</v>
      </c>
      <c r="W192" s="541" t="s">
        <v>941</v>
      </c>
      <c r="X192" s="213" t="s">
        <v>941</v>
      </c>
      <c r="Y192" s="213" t="s">
        <v>941</v>
      </c>
      <c r="Z192" s="541" t="s">
        <v>941</v>
      </c>
      <c r="AA192" s="541" t="s">
        <v>941</v>
      </c>
      <c r="AB192" s="541" t="s">
        <v>941</v>
      </c>
      <c r="AC192" s="213" t="s">
        <v>941</v>
      </c>
      <c r="AD192" s="541" t="s">
        <v>941</v>
      </c>
      <c r="AE192" s="213" t="s">
        <v>941</v>
      </c>
      <c r="AF192" s="541" t="s">
        <v>941</v>
      </c>
      <c r="AG192" s="541" t="s">
        <v>941</v>
      </c>
      <c r="AH192" s="541" t="s">
        <v>941</v>
      </c>
      <c r="AI192" s="213"/>
      <c r="AJ192" s="404"/>
      <c r="AK192" s="189" t="s">
        <v>277</v>
      </c>
      <c r="AL192" s="174" t="s">
        <v>1817</v>
      </c>
      <c r="AM192" s="106">
        <v>4</v>
      </c>
      <c r="AN192" s="894" t="s">
        <v>945</v>
      </c>
      <c r="AO192" s="189" t="s">
        <v>946</v>
      </c>
      <c r="AP192" s="189">
        <v>1</v>
      </c>
      <c r="AQ192" s="189" t="s">
        <v>1783</v>
      </c>
      <c r="AR192" s="189"/>
      <c r="AS192" s="69" t="s">
        <v>949</v>
      </c>
      <c r="AT192" s="69" t="s">
        <v>949</v>
      </c>
      <c r="AU192" s="69" t="s">
        <v>949</v>
      </c>
      <c r="AV192" s="69" t="s">
        <v>949</v>
      </c>
      <c r="AW192" s="69" t="s">
        <v>949</v>
      </c>
      <c r="AX192" s="69" t="s">
        <v>949</v>
      </c>
      <c r="AY192" s="69" t="s">
        <v>1818</v>
      </c>
      <c r="AZ192" s="69" t="s">
        <v>949</v>
      </c>
      <c r="BA192" s="69" t="s">
        <v>949</v>
      </c>
      <c r="BB192" s="69">
        <v>0</v>
      </c>
      <c r="BC192" s="69" t="s">
        <v>1024</v>
      </c>
      <c r="BD192" s="69" t="s">
        <v>949</v>
      </c>
      <c r="BE192" s="69" t="s">
        <v>949</v>
      </c>
      <c r="BF192" s="69">
        <v>0</v>
      </c>
      <c r="BG192" s="69">
        <v>0</v>
      </c>
      <c r="BH192" s="69">
        <v>0</v>
      </c>
      <c r="BI192" s="69">
        <v>0</v>
      </c>
      <c r="BJ192" s="69">
        <v>0</v>
      </c>
      <c r="BK192" s="69">
        <v>0</v>
      </c>
      <c r="BL192" s="69">
        <v>0</v>
      </c>
      <c r="BM192" s="69">
        <v>0</v>
      </c>
    </row>
    <row r="193" spans="1:65" s="390" customFormat="1">
      <c r="A193" s="398">
        <v>186</v>
      </c>
      <c r="B193" s="398" t="s">
        <v>278</v>
      </c>
      <c r="C193" s="408"/>
      <c r="D193" s="407" t="s">
        <v>1819</v>
      </c>
      <c r="E193" s="408"/>
      <c r="F193" s="407"/>
      <c r="G193" s="408"/>
      <c r="H193" s="407"/>
      <c r="I193" s="408"/>
      <c r="J193" s="407"/>
      <c r="K193" s="408"/>
      <c r="L193" s="407"/>
      <c r="M193" s="213" t="s">
        <v>1819</v>
      </c>
      <c r="N193" s="213" t="s">
        <v>1819</v>
      </c>
      <c r="O193" s="213" t="s">
        <v>4778</v>
      </c>
      <c r="P193" s="1247" t="s">
        <v>989</v>
      </c>
      <c r="Q193" s="213" t="s">
        <v>941</v>
      </c>
      <c r="R193" s="541" t="s">
        <v>941</v>
      </c>
      <c r="S193" s="213" t="s">
        <v>941</v>
      </c>
      <c r="T193" s="213" t="s">
        <v>941</v>
      </c>
      <c r="U193" s="213" t="s">
        <v>941</v>
      </c>
      <c r="V193" s="213" t="s">
        <v>941</v>
      </c>
      <c r="W193" s="541" t="s">
        <v>941</v>
      </c>
      <c r="X193" s="213" t="s">
        <v>941</v>
      </c>
      <c r="Y193" s="213" t="s">
        <v>941</v>
      </c>
      <c r="Z193" s="541" t="s">
        <v>941</v>
      </c>
      <c r="AA193" s="541" t="s">
        <v>941</v>
      </c>
      <c r="AB193" s="541" t="s">
        <v>941</v>
      </c>
      <c r="AC193" s="213" t="s">
        <v>941</v>
      </c>
      <c r="AD193" s="541" t="s">
        <v>941</v>
      </c>
      <c r="AE193" s="213" t="s">
        <v>941</v>
      </c>
      <c r="AF193" s="541" t="s">
        <v>941</v>
      </c>
      <c r="AG193" s="541" t="s">
        <v>941</v>
      </c>
      <c r="AH193" s="541" t="s">
        <v>941</v>
      </c>
      <c r="AI193" s="213"/>
      <c r="AJ193" s="404"/>
      <c r="AK193" s="189" t="s">
        <v>277</v>
      </c>
      <c r="AL193" s="174" t="s">
        <v>1821</v>
      </c>
      <c r="AM193" s="106">
        <v>4</v>
      </c>
      <c r="AN193" s="894" t="s">
        <v>945</v>
      </c>
      <c r="AO193" s="189" t="s">
        <v>946</v>
      </c>
      <c r="AP193" s="189">
        <v>1</v>
      </c>
      <c r="AQ193" s="189" t="s">
        <v>1048</v>
      </c>
      <c r="AR193" s="189"/>
      <c r="AS193" s="69">
        <v>27.35</v>
      </c>
      <c r="AT193" s="69" t="s">
        <v>949</v>
      </c>
      <c r="AU193" s="69" t="s">
        <v>949</v>
      </c>
      <c r="AV193" s="69" t="s">
        <v>949</v>
      </c>
      <c r="AW193" s="69" t="s">
        <v>949</v>
      </c>
      <c r="AX193" s="69" t="s">
        <v>949</v>
      </c>
      <c r="AY193" s="69" t="s">
        <v>1051</v>
      </c>
      <c r="AZ193" s="69" t="s">
        <v>949</v>
      </c>
      <c r="BA193" s="69" t="s">
        <v>949</v>
      </c>
      <c r="BB193" s="69">
        <v>0</v>
      </c>
      <c r="BC193" s="69" t="s">
        <v>1068</v>
      </c>
      <c r="BD193" s="69" t="s">
        <v>949</v>
      </c>
      <c r="BE193" s="69" t="s">
        <v>949</v>
      </c>
      <c r="BF193" s="69">
        <v>0</v>
      </c>
      <c r="BG193" s="69">
        <v>0</v>
      </c>
      <c r="BH193" s="69">
        <v>0</v>
      </c>
      <c r="BI193" s="69">
        <v>0</v>
      </c>
      <c r="BJ193" s="69">
        <v>0</v>
      </c>
      <c r="BK193" s="69">
        <v>0</v>
      </c>
      <c r="BL193" s="69">
        <v>0</v>
      </c>
      <c r="BM193" s="69">
        <v>0</v>
      </c>
    </row>
    <row r="194" spans="1:65" s="390" customFormat="1">
      <c r="A194" s="398">
        <v>187</v>
      </c>
      <c r="B194" s="398" t="s">
        <v>278</v>
      </c>
      <c r="C194" s="408"/>
      <c r="D194" s="407" t="s">
        <v>1823</v>
      </c>
      <c r="E194" s="408"/>
      <c r="F194" s="407"/>
      <c r="G194" s="408"/>
      <c r="H194" s="407"/>
      <c r="I194" s="408"/>
      <c r="J194" s="407"/>
      <c r="K194" s="408"/>
      <c r="L194" s="407"/>
      <c r="M194" s="213" t="s">
        <v>1823</v>
      </c>
      <c r="N194" s="213" t="s">
        <v>1823</v>
      </c>
      <c r="O194" s="213" t="s">
        <v>4778</v>
      </c>
      <c r="P194" s="1247" t="s">
        <v>1059</v>
      </c>
      <c r="Q194" s="213" t="s">
        <v>941</v>
      </c>
      <c r="R194" s="541" t="s">
        <v>941</v>
      </c>
      <c r="S194" s="213" t="s">
        <v>941</v>
      </c>
      <c r="T194" s="213" t="s">
        <v>941</v>
      </c>
      <c r="U194" s="213" t="s">
        <v>941</v>
      </c>
      <c r="V194" s="213" t="s">
        <v>941</v>
      </c>
      <c r="W194" s="541" t="s">
        <v>941</v>
      </c>
      <c r="X194" s="213" t="s">
        <v>941</v>
      </c>
      <c r="Y194" s="213" t="s">
        <v>941</v>
      </c>
      <c r="Z194" s="541" t="s">
        <v>941</v>
      </c>
      <c r="AA194" s="541" t="s">
        <v>941</v>
      </c>
      <c r="AB194" s="541" t="s">
        <v>941</v>
      </c>
      <c r="AC194" s="213" t="s">
        <v>941</v>
      </c>
      <c r="AD194" s="541" t="s">
        <v>941</v>
      </c>
      <c r="AE194" s="213" t="s">
        <v>941</v>
      </c>
      <c r="AF194" s="541" t="s">
        <v>941</v>
      </c>
      <c r="AG194" s="541" t="s">
        <v>941</v>
      </c>
      <c r="AH194" s="541" t="s">
        <v>941</v>
      </c>
      <c r="AI194" s="213"/>
      <c r="AJ194" s="404"/>
      <c r="AK194" s="189" t="s">
        <v>277</v>
      </c>
      <c r="AL194" s="174" t="s">
        <v>1825</v>
      </c>
      <c r="AM194" s="106">
        <v>1</v>
      </c>
      <c r="AN194" s="894" t="s">
        <v>945</v>
      </c>
      <c r="AO194" s="189" t="s">
        <v>946</v>
      </c>
      <c r="AP194" s="189">
        <v>1</v>
      </c>
      <c r="AQ194" s="189" t="s">
        <v>947</v>
      </c>
      <c r="AR194" s="189"/>
      <c r="AS194" s="69" t="s">
        <v>949</v>
      </c>
      <c r="AT194" s="69" t="s">
        <v>949</v>
      </c>
      <c r="AU194" s="69" t="s">
        <v>949</v>
      </c>
      <c r="AV194" s="69" t="s">
        <v>949</v>
      </c>
      <c r="AW194" s="69" t="s">
        <v>949</v>
      </c>
      <c r="AX194" s="69" t="s">
        <v>949</v>
      </c>
      <c r="AY194" s="69" t="s">
        <v>949</v>
      </c>
      <c r="AZ194" s="69" t="s">
        <v>949</v>
      </c>
      <c r="BA194" s="69" t="s">
        <v>949</v>
      </c>
      <c r="BB194" s="69" t="s">
        <v>949</v>
      </c>
      <c r="BC194" s="69" t="s">
        <v>4891</v>
      </c>
      <c r="BD194" s="69" t="s">
        <v>949</v>
      </c>
      <c r="BE194" s="69" t="s">
        <v>949</v>
      </c>
      <c r="BF194" s="69" t="s">
        <v>949</v>
      </c>
      <c r="BG194" s="69" t="s">
        <v>949</v>
      </c>
      <c r="BH194" s="69" t="s">
        <v>949</v>
      </c>
      <c r="BI194" s="69" t="s">
        <v>949</v>
      </c>
      <c r="BJ194" s="69" t="s">
        <v>949</v>
      </c>
      <c r="BK194" s="69" t="s">
        <v>949</v>
      </c>
      <c r="BL194" s="69" t="s">
        <v>949</v>
      </c>
      <c r="BM194" s="69" t="s">
        <v>949</v>
      </c>
    </row>
    <row r="195" spans="1:65" s="390" customFormat="1">
      <c r="A195" s="398">
        <v>188</v>
      </c>
      <c r="B195" s="398" t="s">
        <v>4156</v>
      </c>
      <c r="C195" s="408" t="s">
        <v>6645</v>
      </c>
      <c r="D195" s="407"/>
      <c r="E195" s="408"/>
      <c r="F195" s="407"/>
      <c r="G195" s="408"/>
      <c r="H195" s="407"/>
      <c r="I195" s="408"/>
      <c r="J195" s="407"/>
      <c r="K195" s="408"/>
      <c r="L195" s="407"/>
      <c r="M195" s="213" t="s">
        <v>1845</v>
      </c>
      <c r="N195" s="213" t="s">
        <v>6645</v>
      </c>
      <c r="O195" s="213" t="s">
        <v>4773</v>
      </c>
      <c r="P195" s="1247" t="s">
        <v>940</v>
      </c>
      <c r="Q195" s="213" t="s">
        <v>941</v>
      </c>
      <c r="R195" s="541" t="s">
        <v>941</v>
      </c>
      <c r="S195" s="213" t="s">
        <v>941</v>
      </c>
      <c r="T195" s="213" t="s">
        <v>941</v>
      </c>
      <c r="U195" s="213"/>
      <c r="V195" s="213"/>
      <c r="W195" s="541" t="s">
        <v>941</v>
      </c>
      <c r="X195" s="213"/>
      <c r="Y195" s="213"/>
      <c r="Z195" s="541"/>
      <c r="AA195" s="541"/>
      <c r="AB195" s="541"/>
      <c r="AC195" s="213"/>
      <c r="AD195" s="541"/>
      <c r="AE195" s="213"/>
      <c r="AF195" s="541"/>
      <c r="AG195" s="541"/>
      <c r="AH195" s="541"/>
      <c r="AI195" s="213"/>
      <c r="AJ195" s="404"/>
      <c r="AK195" s="189" t="s">
        <v>9499</v>
      </c>
      <c r="AL195" s="174" t="s">
        <v>9897</v>
      </c>
      <c r="AM195" s="106">
        <v>1</v>
      </c>
      <c r="AN195" s="894" t="s">
        <v>945</v>
      </c>
      <c r="AO195" s="189" t="s">
        <v>946</v>
      </c>
      <c r="AP195" s="189">
        <v>0</v>
      </c>
      <c r="AQ195" s="189" t="s">
        <v>947</v>
      </c>
      <c r="AR195" s="189"/>
      <c r="AS195" s="69" t="s">
        <v>949</v>
      </c>
      <c r="AT195" s="69" t="s">
        <v>949</v>
      </c>
      <c r="AU195" s="69" t="s">
        <v>949</v>
      </c>
      <c r="AV195" s="69" t="s">
        <v>949</v>
      </c>
      <c r="AW195" s="69" t="s">
        <v>949</v>
      </c>
      <c r="AX195" s="69" t="s">
        <v>949</v>
      </c>
      <c r="AY195" s="69" t="s">
        <v>949</v>
      </c>
      <c r="AZ195" s="69" t="s">
        <v>949</v>
      </c>
      <c r="BA195" s="69" t="s">
        <v>949</v>
      </c>
      <c r="BB195" s="69" t="s">
        <v>949</v>
      </c>
      <c r="BC195" s="69" t="s">
        <v>949</v>
      </c>
      <c r="BD195" s="69" t="s">
        <v>949</v>
      </c>
      <c r="BE195" s="69" t="s">
        <v>949</v>
      </c>
      <c r="BF195" s="69" t="s">
        <v>949</v>
      </c>
      <c r="BG195" s="69" t="s">
        <v>949</v>
      </c>
      <c r="BH195" s="69" t="s">
        <v>949</v>
      </c>
      <c r="BI195" s="69" t="s">
        <v>949</v>
      </c>
      <c r="BJ195" s="69" t="s">
        <v>949</v>
      </c>
      <c r="BK195" s="69" t="s">
        <v>949</v>
      </c>
      <c r="BL195" s="69" t="s">
        <v>949</v>
      </c>
      <c r="BM195" s="69" t="s">
        <v>949</v>
      </c>
    </row>
    <row r="196" spans="1:65" s="390" customFormat="1">
      <c r="A196" s="398">
        <v>189</v>
      </c>
      <c r="B196" s="398" t="s">
        <v>4156</v>
      </c>
      <c r="C196" s="408" t="s">
        <v>6648</v>
      </c>
      <c r="D196" s="407"/>
      <c r="E196" s="408"/>
      <c r="F196" s="407"/>
      <c r="G196" s="408"/>
      <c r="H196" s="407"/>
      <c r="I196" s="408"/>
      <c r="J196" s="407"/>
      <c r="K196" s="408"/>
      <c r="L196" s="407"/>
      <c r="M196" s="213" t="s">
        <v>6647</v>
      </c>
      <c r="N196" s="213" t="s">
        <v>6648</v>
      </c>
      <c r="O196" s="213" t="s">
        <v>4773</v>
      </c>
      <c r="P196" s="1247" t="s">
        <v>940</v>
      </c>
      <c r="Q196" s="213"/>
      <c r="R196" s="541"/>
      <c r="S196" s="213"/>
      <c r="T196" s="213"/>
      <c r="U196" s="213"/>
      <c r="V196" s="213"/>
      <c r="W196" s="541"/>
      <c r="X196" s="213"/>
      <c r="Y196" s="213"/>
      <c r="Z196" s="541" t="s">
        <v>941</v>
      </c>
      <c r="AA196" s="541"/>
      <c r="AB196" s="541"/>
      <c r="AC196" s="213"/>
      <c r="AD196" s="541"/>
      <c r="AE196" s="213" t="s">
        <v>941</v>
      </c>
      <c r="AF196" s="541"/>
      <c r="AG196" s="541"/>
      <c r="AH196" s="541"/>
      <c r="AI196" s="213"/>
      <c r="AJ196" s="404"/>
      <c r="AK196" s="189" t="s">
        <v>9499</v>
      </c>
      <c r="AL196" s="174" t="s">
        <v>9898</v>
      </c>
      <c r="AM196" s="106">
        <v>1</v>
      </c>
      <c r="AN196" s="894" t="s">
        <v>945</v>
      </c>
      <c r="AO196" s="189" t="s">
        <v>946</v>
      </c>
      <c r="AP196" s="189">
        <v>0</v>
      </c>
      <c r="AQ196" s="189" t="s">
        <v>947</v>
      </c>
      <c r="AR196" s="189"/>
      <c r="AS196" s="69" t="s">
        <v>949</v>
      </c>
      <c r="AT196" s="69" t="s">
        <v>949</v>
      </c>
      <c r="AU196" s="69" t="s">
        <v>949</v>
      </c>
      <c r="AV196" s="69" t="s">
        <v>949</v>
      </c>
      <c r="AW196" s="69" t="s">
        <v>949</v>
      </c>
      <c r="AX196" s="69" t="s">
        <v>949</v>
      </c>
      <c r="AY196" s="69" t="s">
        <v>949</v>
      </c>
      <c r="AZ196" s="69" t="s">
        <v>949</v>
      </c>
      <c r="BA196" s="69" t="s">
        <v>949</v>
      </c>
      <c r="BB196" s="69" t="s">
        <v>949</v>
      </c>
      <c r="BC196" s="69" t="s">
        <v>949</v>
      </c>
      <c r="BD196" s="69" t="s">
        <v>949</v>
      </c>
      <c r="BE196" s="69" t="s">
        <v>949</v>
      </c>
      <c r="BF196" s="69" t="s">
        <v>949</v>
      </c>
      <c r="BG196" s="69" t="s">
        <v>949</v>
      </c>
      <c r="BH196" s="69" t="s">
        <v>949</v>
      </c>
      <c r="BI196" s="69" t="s">
        <v>949</v>
      </c>
      <c r="BJ196" s="69" t="s">
        <v>949</v>
      </c>
      <c r="BK196" s="69" t="s">
        <v>949</v>
      </c>
      <c r="BL196" s="69" t="s">
        <v>949</v>
      </c>
      <c r="BM196" s="69" t="s">
        <v>949</v>
      </c>
    </row>
    <row r="197" spans="1:65" s="390" customFormat="1">
      <c r="A197" s="398">
        <v>190</v>
      </c>
      <c r="B197" s="398" t="s">
        <v>4156</v>
      </c>
      <c r="C197" s="408" t="s">
        <v>6651</v>
      </c>
      <c r="D197" s="407"/>
      <c r="E197" s="408"/>
      <c r="F197" s="407"/>
      <c r="G197" s="408"/>
      <c r="H197" s="407"/>
      <c r="I197" s="408"/>
      <c r="J197" s="407"/>
      <c r="K197" s="408"/>
      <c r="L197" s="407"/>
      <c r="M197" s="213" t="s">
        <v>6650</v>
      </c>
      <c r="N197" s="213" t="s">
        <v>6651</v>
      </c>
      <c r="O197" s="213" t="s">
        <v>4773</v>
      </c>
      <c r="P197" s="1247" t="s">
        <v>940</v>
      </c>
      <c r="Q197" s="213"/>
      <c r="R197" s="541"/>
      <c r="S197" s="213"/>
      <c r="T197" s="213"/>
      <c r="U197" s="213"/>
      <c r="V197" s="213"/>
      <c r="W197" s="541"/>
      <c r="X197" s="213"/>
      <c r="Y197" s="213"/>
      <c r="Z197" s="541"/>
      <c r="AA197" s="541" t="s">
        <v>941</v>
      </c>
      <c r="AB197" s="541" t="s">
        <v>941</v>
      </c>
      <c r="AC197" s="213" t="s">
        <v>941</v>
      </c>
      <c r="AD197" s="541"/>
      <c r="AE197" s="213"/>
      <c r="AF197" s="541"/>
      <c r="AG197" s="541"/>
      <c r="AH197" s="541"/>
      <c r="AI197" s="213"/>
      <c r="AJ197" s="404"/>
      <c r="AK197" s="189" t="s">
        <v>9499</v>
      </c>
      <c r="AL197" s="174" t="s">
        <v>9899</v>
      </c>
      <c r="AM197" s="106">
        <v>1</v>
      </c>
      <c r="AN197" s="894" t="s">
        <v>945</v>
      </c>
      <c r="AO197" s="189" t="s">
        <v>946</v>
      </c>
      <c r="AP197" s="189">
        <v>0</v>
      </c>
      <c r="AQ197" s="189" t="s">
        <v>947</v>
      </c>
      <c r="AR197" s="189"/>
      <c r="AS197" s="69" t="s">
        <v>949</v>
      </c>
      <c r="AT197" s="69" t="s">
        <v>949</v>
      </c>
      <c r="AU197" s="69" t="s">
        <v>949</v>
      </c>
      <c r="AV197" s="69" t="s">
        <v>949</v>
      </c>
      <c r="AW197" s="69" t="s">
        <v>949</v>
      </c>
      <c r="AX197" s="69" t="s">
        <v>949</v>
      </c>
      <c r="AY197" s="69" t="s">
        <v>949</v>
      </c>
      <c r="AZ197" s="69" t="s">
        <v>949</v>
      </c>
      <c r="BA197" s="69" t="s">
        <v>949</v>
      </c>
      <c r="BB197" s="69" t="s">
        <v>949</v>
      </c>
      <c r="BC197" s="69" t="s">
        <v>949</v>
      </c>
      <c r="BD197" s="69" t="s">
        <v>949</v>
      </c>
      <c r="BE197" s="69" t="s">
        <v>949</v>
      </c>
      <c r="BF197" s="69" t="s">
        <v>949</v>
      </c>
      <c r="BG197" s="69" t="s">
        <v>949</v>
      </c>
      <c r="BH197" s="69" t="s">
        <v>949</v>
      </c>
      <c r="BI197" s="69" t="s">
        <v>949</v>
      </c>
      <c r="BJ197" s="69" t="s">
        <v>949</v>
      </c>
      <c r="BK197" s="69" t="s">
        <v>949</v>
      </c>
      <c r="BL197" s="69" t="s">
        <v>949</v>
      </c>
      <c r="BM197" s="69" t="s">
        <v>949</v>
      </c>
    </row>
    <row r="198" spans="1:65" s="390" customFormat="1">
      <c r="A198" s="398">
        <v>191</v>
      </c>
      <c r="B198" s="398" t="s">
        <v>4156</v>
      </c>
      <c r="C198" s="408" t="s">
        <v>6654</v>
      </c>
      <c r="D198" s="407"/>
      <c r="E198" s="408"/>
      <c r="F198" s="407"/>
      <c r="G198" s="408"/>
      <c r="H198" s="407"/>
      <c r="I198" s="408"/>
      <c r="J198" s="407"/>
      <c r="K198" s="408"/>
      <c r="L198" s="407"/>
      <c r="M198" s="213" t="s">
        <v>6653</v>
      </c>
      <c r="N198" s="213" t="s">
        <v>6654</v>
      </c>
      <c r="O198" s="213" t="s">
        <v>4773</v>
      </c>
      <c r="P198" s="1247" t="s">
        <v>940</v>
      </c>
      <c r="Q198" s="213"/>
      <c r="R198" s="541"/>
      <c r="S198" s="213"/>
      <c r="T198" s="213"/>
      <c r="U198" s="213"/>
      <c r="V198" s="213"/>
      <c r="W198" s="541"/>
      <c r="X198" s="213"/>
      <c r="Y198" s="213"/>
      <c r="Z198" s="541"/>
      <c r="AA198" s="541"/>
      <c r="AB198" s="541"/>
      <c r="AC198" s="213"/>
      <c r="AD198" s="541" t="s">
        <v>941</v>
      </c>
      <c r="AE198" s="213"/>
      <c r="AF198" s="541"/>
      <c r="AG198" s="541"/>
      <c r="AH198" s="541"/>
      <c r="AI198" s="213"/>
      <c r="AJ198" s="404"/>
      <c r="AK198" s="189" t="s">
        <v>9499</v>
      </c>
      <c r="AL198" s="174" t="s">
        <v>9900</v>
      </c>
      <c r="AM198" s="106">
        <v>1</v>
      </c>
      <c r="AN198" s="894" t="s">
        <v>945</v>
      </c>
      <c r="AO198" s="189" t="s">
        <v>946</v>
      </c>
      <c r="AP198" s="189">
        <v>0</v>
      </c>
      <c r="AQ198" s="189" t="s">
        <v>947</v>
      </c>
      <c r="AR198" s="189"/>
      <c r="AS198" s="69" t="s">
        <v>949</v>
      </c>
      <c r="AT198" s="69" t="s">
        <v>949</v>
      </c>
      <c r="AU198" s="69" t="s">
        <v>949</v>
      </c>
      <c r="AV198" s="69" t="s">
        <v>949</v>
      </c>
      <c r="AW198" s="69" t="s">
        <v>949</v>
      </c>
      <c r="AX198" s="69" t="s">
        <v>949</v>
      </c>
      <c r="AY198" s="69" t="s">
        <v>949</v>
      </c>
      <c r="AZ198" s="69" t="s">
        <v>949</v>
      </c>
      <c r="BA198" s="69" t="s">
        <v>949</v>
      </c>
      <c r="BB198" s="69" t="s">
        <v>949</v>
      </c>
      <c r="BC198" s="69" t="s">
        <v>949</v>
      </c>
      <c r="BD198" s="69" t="s">
        <v>949</v>
      </c>
      <c r="BE198" s="69" t="s">
        <v>949</v>
      </c>
      <c r="BF198" s="69" t="s">
        <v>949</v>
      </c>
      <c r="BG198" s="69" t="s">
        <v>949</v>
      </c>
      <c r="BH198" s="69" t="s">
        <v>949</v>
      </c>
      <c r="BI198" s="69" t="s">
        <v>949</v>
      </c>
      <c r="BJ198" s="69" t="s">
        <v>949</v>
      </c>
      <c r="BK198" s="69" t="s">
        <v>949</v>
      </c>
      <c r="BL198" s="69" t="s">
        <v>949</v>
      </c>
      <c r="BM198" s="69" t="s">
        <v>949</v>
      </c>
    </row>
    <row r="199" spans="1:65" s="390" customFormat="1">
      <c r="A199" s="398">
        <v>192</v>
      </c>
      <c r="B199" s="398" t="s">
        <v>4156</v>
      </c>
      <c r="C199" s="408" t="s">
        <v>6609</v>
      </c>
      <c r="D199" s="407"/>
      <c r="E199" s="408"/>
      <c r="F199" s="407"/>
      <c r="G199" s="408"/>
      <c r="H199" s="407"/>
      <c r="I199" s="408"/>
      <c r="J199" s="407"/>
      <c r="K199" s="408"/>
      <c r="L199" s="407"/>
      <c r="M199" s="213" t="s">
        <v>6609</v>
      </c>
      <c r="N199" s="213" t="s">
        <v>6609</v>
      </c>
      <c r="O199" s="213" t="s">
        <v>9901</v>
      </c>
      <c r="P199" s="1247" t="s">
        <v>940</v>
      </c>
      <c r="Q199" s="213"/>
      <c r="R199" s="541"/>
      <c r="S199" s="213"/>
      <c r="T199" s="213"/>
      <c r="U199" s="213" t="s">
        <v>941</v>
      </c>
      <c r="V199" s="213" t="s">
        <v>941</v>
      </c>
      <c r="W199" s="541"/>
      <c r="X199" s="213"/>
      <c r="Y199" s="213"/>
      <c r="Z199" s="541"/>
      <c r="AA199" s="541"/>
      <c r="AB199" s="541"/>
      <c r="AC199" s="213"/>
      <c r="AD199" s="541"/>
      <c r="AE199" s="213"/>
      <c r="AF199" s="541"/>
      <c r="AG199" s="541"/>
      <c r="AH199" s="541"/>
      <c r="AI199" s="213"/>
      <c r="AJ199" s="404"/>
      <c r="AK199" s="189" t="s">
        <v>9499</v>
      </c>
      <c r="AL199" s="174" t="s">
        <v>9902</v>
      </c>
      <c r="AM199" s="106">
        <v>1</v>
      </c>
      <c r="AN199" s="894" t="s">
        <v>945</v>
      </c>
      <c r="AO199" s="189" t="s">
        <v>946</v>
      </c>
      <c r="AP199" s="189">
        <v>0</v>
      </c>
      <c r="AQ199" s="189" t="s">
        <v>947</v>
      </c>
      <c r="AR199" s="189"/>
      <c r="AS199" s="69" t="s">
        <v>949</v>
      </c>
      <c r="AT199" s="69" t="s">
        <v>949</v>
      </c>
      <c r="AU199" s="69" t="s">
        <v>949</v>
      </c>
      <c r="AV199" s="69" t="s">
        <v>949</v>
      </c>
      <c r="AW199" s="69" t="s">
        <v>949</v>
      </c>
      <c r="AX199" s="69" t="s">
        <v>949</v>
      </c>
      <c r="AY199" s="69" t="s">
        <v>949</v>
      </c>
      <c r="AZ199" s="69" t="s">
        <v>949</v>
      </c>
      <c r="BA199" s="69" t="s">
        <v>949</v>
      </c>
      <c r="BB199" s="69" t="s">
        <v>949</v>
      </c>
      <c r="BC199" s="69" t="s">
        <v>949</v>
      </c>
      <c r="BD199" s="69" t="s">
        <v>949</v>
      </c>
      <c r="BE199" s="69" t="s">
        <v>949</v>
      </c>
      <c r="BF199" s="69" t="s">
        <v>949</v>
      </c>
      <c r="BG199" s="69" t="s">
        <v>949</v>
      </c>
      <c r="BH199" s="69" t="s">
        <v>949</v>
      </c>
      <c r="BI199" s="69" t="s">
        <v>949</v>
      </c>
      <c r="BJ199" s="69" t="s">
        <v>949</v>
      </c>
      <c r="BK199" s="69" t="s">
        <v>949</v>
      </c>
      <c r="BL199" s="69" t="s">
        <v>949</v>
      </c>
      <c r="BM199" s="69" t="s">
        <v>949</v>
      </c>
    </row>
    <row r="200" spans="1:65" s="390" customFormat="1">
      <c r="A200" s="398">
        <v>193</v>
      </c>
      <c r="B200" s="398" t="s">
        <v>4156</v>
      </c>
      <c r="C200" s="408" t="s">
        <v>6611</v>
      </c>
      <c r="D200" s="407"/>
      <c r="E200" s="408"/>
      <c r="F200" s="407"/>
      <c r="G200" s="408"/>
      <c r="H200" s="407"/>
      <c r="I200" s="408"/>
      <c r="J200" s="407"/>
      <c r="K200" s="408"/>
      <c r="L200" s="407"/>
      <c r="M200" s="213" t="s">
        <v>6611</v>
      </c>
      <c r="N200" s="213" t="s">
        <v>6611</v>
      </c>
      <c r="O200" s="213" t="s">
        <v>9901</v>
      </c>
      <c r="P200" s="1247" t="s">
        <v>940</v>
      </c>
      <c r="Q200" s="213"/>
      <c r="R200" s="541"/>
      <c r="S200" s="213"/>
      <c r="T200" s="213"/>
      <c r="U200" s="213"/>
      <c r="V200" s="213"/>
      <c r="W200" s="541"/>
      <c r="X200" s="213"/>
      <c r="Y200" s="213"/>
      <c r="Z200" s="541"/>
      <c r="AA200" s="541"/>
      <c r="AB200" s="541"/>
      <c r="AC200" s="213"/>
      <c r="AD200" s="541"/>
      <c r="AE200" s="213"/>
      <c r="AF200" s="541" t="s">
        <v>941</v>
      </c>
      <c r="AG200" s="541" t="s">
        <v>941</v>
      </c>
      <c r="AH200" s="541" t="s">
        <v>941</v>
      </c>
      <c r="AI200" s="213"/>
      <c r="AJ200" s="404"/>
      <c r="AK200" s="189" t="s">
        <v>9499</v>
      </c>
      <c r="AL200" s="174" t="s">
        <v>9903</v>
      </c>
      <c r="AM200" s="106">
        <v>1</v>
      </c>
      <c r="AN200" s="894" t="s">
        <v>945</v>
      </c>
      <c r="AO200" s="189" t="s">
        <v>946</v>
      </c>
      <c r="AP200" s="189">
        <v>0</v>
      </c>
      <c r="AQ200" s="189" t="s">
        <v>947</v>
      </c>
      <c r="AR200" s="189"/>
      <c r="AS200" s="69" t="s">
        <v>949</v>
      </c>
      <c r="AT200" s="69" t="s">
        <v>949</v>
      </c>
      <c r="AU200" s="69" t="s">
        <v>949</v>
      </c>
      <c r="AV200" s="69" t="s">
        <v>949</v>
      </c>
      <c r="AW200" s="69" t="s">
        <v>949</v>
      </c>
      <c r="AX200" s="69" t="s">
        <v>949</v>
      </c>
      <c r="AY200" s="69" t="s">
        <v>949</v>
      </c>
      <c r="AZ200" s="69" t="s">
        <v>949</v>
      </c>
      <c r="BA200" s="69" t="s">
        <v>949</v>
      </c>
      <c r="BB200" s="69" t="s">
        <v>949</v>
      </c>
      <c r="BC200" s="69" t="s">
        <v>949</v>
      </c>
      <c r="BD200" s="69" t="s">
        <v>949</v>
      </c>
      <c r="BE200" s="69" t="s">
        <v>949</v>
      </c>
      <c r="BF200" s="69" t="s">
        <v>949</v>
      </c>
      <c r="BG200" s="69" t="s">
        <v>949</v>
      </c>
      <c r="BH200" s="69" t="s">
        <v>949</v>
      </c>
      <c r="BI200" s="69" t="s">
        <v>949</v>
      </c>
      <c r="BJ200" s="69" t="s">
        <v>949</v>
      </c>
      <c r="BK200" s="69" t="s">
        <v>949</v>
      </c>
      <c r="BL200" s="69" t="s">
        <v>949</v>
      </c>
      <c r="BM200" s="69" t="s">
        <v>949</v>
      </c>
    </row>
    <row r="201" spans="1:65" s="390" customFormat="1">
      <c r="A201" s="398">
        <v>194</v>
      </c>
      <c r="B201" s="398" t="s">
        <v>4156</v>
      </c>
      <c r="C201" s="408" t="s">
        <v>6705</v>
      </c>
      <c r="D201" s="407"/>
      <c r="E201" s="408"/>
      <c r="F201" s="407"/>
      <c r="G201" s="408"/>
      <c r="H201" s="407"/>
      <c r="I201" s="408"/>
      <c r="J201" s="407"/>
      <c r="K201" s="408"/>
      <c r="L201" s="407"/>
      <c r="M201" s="213" t="s">
        <v>9904</v>
      </c>
      <c r="N201" s="213" t="s">
        <v>6705</v>
      </c>
      <c r="O201" s="213" t="s">
        <v>9901</v>
      </c>
      <c r="P201" s="1247" t="s">
        <v>940</v>
      </c>
      <c r="Q201" s="213"/>
      <c r="R201" s="541"/>
      <c r="S201" s="213"/>
      <c r="T201" s="213"/>
      <c r="U201" s="213"/>
      <c r="V201" s="213"/>
      <c r="W201" s="541"/>
      <c r="X201" s="213" t="s">
        <v>941</v>
      </c>
      <c r="Y201" s="213" t="s">
        <v>941</v>
      </c>
      <c r="Z201" s="541"/>
      <c r="AA201" s="541"/>
      <c r="AB201" s="541"/>
      <c r="AC201" s="213"/>
      <c r="AD201" s="541"/>
      <c r="AE201" s="213"/>
      <c r="AF201" s="541"/>
      <c r="AG201" s="541"/>
      <c r="AH201" s="541"/>
      <c r="AI201" s="213"/>
      <c r="AJ201" s="404"/>
      <c r="AK201" s="189" t="s">
        <v>9499</v>
      </c>
      <c r="AL201" s="174" t="s">
        <v>9897</v>
      </c>
      <c r="AM201" s="106">
        <v>1</v>
      </c>
      <c r="AN201" s="894" t="s">
        <v>945</v>
      </c>
      <c r="AO201" s="189" t="s">
        <v>946</v>
      </c>
      <c r="AP201" s="189">
        <v>0</v>
      </c>
      <c r="AQ201" s="189" t="s">
        <v>947</v>
      </c>
      <c r="AR201" s="189"/>
      <c r="AS201" s="69" t="s">
        <v>949</v>
      </c>
      <c r="AT201" s="69" t="s">
        <v>949</v>
      </c>
      <c r="AU201" s="69" t="s">
        <v>949</v>
      </c>
      <c r="AV201" s="69" t="s">
        <v>949</v>
      </c>
      <c r="AW201" s="69" t="s">
        <v>949</v>
      </c>
      <c r="AX201" s="69" t="s">
        <v>949</v>
      </c>
      <c r="AY201" s="69" t="s">
        <v>949</v>
      </c>
      <c r="AZ201" s="69" t="s">
        <v>949</v>
      </c>
      <c r="BA201" s="69" t="s">
        <v>949</v>
      </c>
      <c r="BB201" s="69" t="s">
        <v>949</v>
      </c>
      <c r="BC201" s="69" t="s">
        <v>949</v>
      </c>
      <c r="BD201" s="69" t="s">
        <v>949</v>
      </c>
      <c r="BE201" s="69" t="s">
        <v>949</v>
      </c>
      <c r="BF201" s="69" t="s">
        <v>949</v>
      </c>
      <c r="BG201" s="69" t="s">
        <v>949</v>
      </c>
      <c r="BH201" s="69" t="s">
        <v>949</v>
      </c>
      <c r="BI201" s="69" t="s">
        <v>949</v>
      </c>
      <c r="BJ201" s="69" t="s">
        <v>949</v>
      </c>
      <c r="BK201" s="69" t="s">
        <v>949</v>
      </c>
      <c r="BL201" s="69" t="s">
        <v>949</v>
      </c>
      <c r="BM201" s="69" t="s">
        <v>949</v>
      </c>
    </row>
    <row r="202" spans="1:65" s="390" customFormat="1">
      <c r="A202" s="398">
        <v>195</v>
      </c>
      <c r="B202" s="398" t="s">
        <v>4156</v>
      </c>
      <c r="C202" s="408"/>
      <c r="D202" s="407" t="s">
        <v>6662</v>
      </c>
      <c r="E202" s="408"/>
      <c r="F202" s="407"/>
      <c r="G202" s="408"/>
      <c r="H202" s="407"/>
      <c r="I202" s="408"/>
      <c r="J202" s="407"/>
      <c r="K202" s="408"/>
      <c r="L202" s="407"/>
      <c r="M202" s="213" t="s">
        <v>1894</v>
      </c>
      <c r="N202" s="213" t="s">
        <v>6662</v>
      </c>
      <c r="O202" s="213" t="s">
        <v>4773</v>
      </c>
      <c r="P202" s="1247" t="s">
        <v>940</v>
      </c>
      <c r="Q202" s="213" t="s">
        <v>941</v>
      </c>
      <c r="R202" s="541" t="s">
        <v>941</v>
      </c>
      <c r="S202" s="213" t="s">
        <v>941</v>
      </c>
      <c r="T202" s="213" t="s">
        <v>941</v>
      </c>
      <c r="U202" s="213"/>
      <c r="V202" s="213"/>
      <c r="W202" s="541" t="s">
        <v>941</v>
      </c>
      <c r="X202" s="213"/>
      <c r="Y202" s="213"/>
      <c r="Z202" s="541"/>
      <c r="AA202" s="541"/>
      <c r="AB202" s="541"/>
      <c r="AC202" s="213"/>
      <c r="AD202" s="541"/>
      <c r="AE202" s="213"/>
      <c r="AF202" s="541"/>
      <c r="AG202" s="541"/>
      <c r="AH202" s="541"/>
      <c r="AI202" s="213"/>
      <c r="AJ202" s="404"/>
      <c r="AK202" s="189" t="s">
        <v>9499</v>
      </c>
      <c r="AL202" s="174" t="s">
        <v>9905</v>
      </c>
      <c r="AM202" s="106">
        <v>1</v>
      </c>
      <c r="AN202" s="894" t="s">
        <v>945</v>
      </c>
      <c r="AO202" s="189" t="s">
        <v>946</v>
      </c>
      <c r="AP202" s="189">
        <v>0</v>
      </c>
      <c r="AQ202" s="189" t="s">
        <v>947</v>
      </c>
      <c r="AR202" s="189"/>
      <c r="AS202" s="69" t="s">
        <v>949</v>
      </c>
      <c r="AT202" s="69" t="s">
        <v>949</v>
      </c>
      <c r="AU202" s="69" t="s">
        <v>949</v>
      </c>
      <c r="AV202" s="69" t="s">
        <v>949</v>
      </c>
      <c r="AW202" s="69" t="s">
        <v>949</v>
      </c>
      <c r="AX202" s="69" t="s">
        <v>949</v>
      </c>
      <c r="AY202" s="69" t="s">
        <v>949</v>
      </c>
      <c r="AZ202" s="69" t="s">
        <v>949</v>
      </c>
      <c r="BA202" s="69" t="s">
        <v>949</v>
      </c>
      <c r="BB202" s="69" t="s">
        <v>949</v>
      </c>
      <c r="BC202" s="69" t="s">
        <v>949</v>
      </c>
      <c r="BD202" s="69" t="s">
        <v>949</v>
      </c>
      <c r="BE202" s="69" t="s">
        <v>949</v>
      </c>
      <c r="BF202" s="69" t="s">
        <v>949</v>
      </c>
      <c r="BG202" s="69" t="s">
        <v>949</v>
      </c>
      <c r="BH202" s="69" t="s">
        <v>949</v>
      </c>
      <c r="BI202" s="69" t="s">
        <v>949</v>
      </c>
      <c r="BJ202" s="69" t="s">
        <v>949</v>
      </c>
      <c r="BK202" s="69" t="s">
        <v>949</v>
      </c>
      <c r="BL202" s="69" t="s">
        <v>949</v>
      </c>
      <c r="BM202" s="69" t="s">
        <v>949</v>
      </c>
    </row>
    <row r="203" spans="1:65" s="390" customFormat="1">
      <c r="A203" s="398">
        <v>196</v>
      </c>
      <c r="B203" s="398" t="s">
        <v>4156</v>
      </c>
      <c r="C203" s="408"/>
      <c r="D203" s="407" t="s">
        <v>6665</v>
      </c>
      <c r="E203" s="408"/>
      <c r="F203" s="407"/>
      <c r="G203" s="408"/>
      <c r="H203" s="407"/>
      <c r="I203" s="408"/>
      <c r="J203" s="407"/>
      <c r="K203" s="408"/>
      <c r="L203" s="407"/>
      <c r="M203" s="213" t="s">
        <v>6664</v>
      </c>
      <c r="N203" s="213" t="s">
        <v>6665</v>
      </c>
      <c r="O203" s="213" t="s">
        <v>4773</v>
      </c>
      <c r="P203" s="1247" t="s">
        <v>940</v>
      </c>
      <c r="Q203" s="213"/>
      <c r="R203" s="541"/>
      <c r="S203" s="213"/>
      <c r="T203" s="213"/>
      <c r="U203" s="213"/>
      <c r="V203" s="213"/>
      <c r="W203" s="541"/>
      <c r="X203" s="213"/>
      <c r="Y203" s="213"/>
      <c r="Z203" s="541" t="s">
        <v>941</v>
      </c>
      <c r="AA203" s="541"/>
      <c r="AB203" s="541"/>
      <c r="AC203" s="213"/>
      <c r="AD203" s="541"/>
      <c r="AE203" s="213" t="s">
        <v>941</v>
      </c>
      <c r="AF203" s="541"/>
      <c r="AG203" s="541"/>
      <c r="AH203" s="541"/>
      <c r="AI203" s="213"/>
      <c r="AJ203" s="404"/>
      <c r="AK203" s="189" t="s">
        <v>9499</v>
      </c>
      <c r="AL203" s="174" t="s">
        <v>9906</v>
      </c>
      <c r="AM203" s="106">
        <v>1</v>
      </c>
      <c r="AN203" s="894" t="s">
        <v>945</v>
      </c>
      <c r="AO203" s="189" t="s">
        <v>946</v>
      </c>
      <c r="AP203" s="189">
        <v>0</v>
      </c>
      <c r="AQ203" s="189" t="s">
        <v>947</v>
      </c>
      <c r="AR203" s="189"/>
      <c r="AS203" s="69" t="s">
        <v>949</v>
      </c>
      <c r="AT203" s="69" t="s">
        <v>949</v>
      </c>
      <c r="AU203" s="69" t="s">
        <v>949</v>
      </c>
      <c r="AV203" s="69" t="s">
        <v>949</v>
      </c>
      <c r="AW203" s="69" t="s">
        <v>949</v>
      </c>
      <c r="AX203" s="69" t="s">
        <v>949</v>
      </c>
      <c r="AY203" s="69" t="s">
        <v>949</v>
      </c>
      <c r="AZ203" s="69" t="s">
        <v>949</v>
      </c>
      <c r="BA203" s="69" t="s">
        <v>949</v>
      </c>
      <c r="BB203" s="69" t="s">
        <v>949</v>
      </c>
      <c r="BC203" s="69" t="s">
        <v>949</v>
      </c>
      <c r="BD203" s="69" t="s">
        <v>949</v>
      </c>
      <c r="BE203" s="69" t="s">
        <v>949</v>
      </c>
      <c r="BF203" s="69" t="s">
        <v>949</v>
      </c>
      <c r="BG203" s="69" t="s">
        <v>949</v>
      </c>
      <c r="BH203" s="69" t="s">
        <v>949</v>
      </c>
      <c r="BI203" s="69" t="s">
        <v>949</v>
      </c>
      <c r="BJ203" s="69" t="s">
        <v>949</v>
      </c>
      <c r="BK203" s="69" t="s">
        <v>949</v>
      </c>
      <c r="BL203" s="69" t="s">
        <v>949</v>
      </c>
      <c r="BM203" s="69" t="s">
        <v>949</v>
      </c>
    </row>
    <row r="204" spans="1:65" s="390" customFormat="1">
      <c r="A204" s="398">
        <v>197</v>
      </c>
      <c r="B204" s="398" t="s">
        <v>4156</v>
      </c>
      <c r="C204" s="408"/>
      <c r="D204" s="407" t="s">
        <v>6668</v>
      </c>
      <c r="E204" s="408"/>
      <c r="F204" s="407"/>
      <c r="G204" s="408"/>
      <c r="H204" s="407"/>
      <c r="I204" s="408"/>
      <c r="J204" s="407"/>
      <c r="K204" s="408"/>
      <c r="L204" s="407"/>
      <c r="M204" s="213" t="s">
        <v>6667</v>
      </c>
      <c r="N204" s="213" t="s">
        <v>6668</v>
      </c>
      <c r="O204" s="213" t="s">
        <v>4773</v>
      </c>
      <c r="P204" s="1247" t="s">
        <v>940</v>
      </c>
      <c r="Q204" s="213"/>
      <c r="R204" s="541"/>
      <c r="S204" s="213"/>
      <c r="T204" s="213"/>
      <c r="U204" s="213"/>
      <c r="V204" s="213"/>
      <c r="W204" s="541"/>
      <c r="X204" s="213"/>
      <c r="Y204" s="213"/>
      <c r="Z204" s="541"/>
      <c r="AA204" s="541" t="s">
        <v>941</v>
      </c>
      <c r="AB204" s="541" t="s">
        <v>941</v>
      </c>
      <c r="AC204" s="213" t="s">
        <v>941</v>
      </c>
      <c r="AD204" s="541"/>
      <c r="AE204" s="213"/>
      <c r="AF204" s="541"/>
      <c r="AG204" s="541"/>
      <c r="AH204" s="541"/>
      <c r="AI204" s="213"/>
      <c r="AJ204" s="404"/>
      <c r="AK204" s="189" t="s">
        <v>9499</v>
      </c>
      <c r="AL204" s="174" t="s">
        <v>9907</v>
      </c>
      <c r="AM204" s="106">
        <v>1</v>
      </c>
      <c r="AN204" s="894" t="s">
        <v>945</v>
      </c>
      <c r="AO204" s="189" t="s">
        <v>946</v>
      </c>
      <c r="AP204" s="189">
        <v>0</v>
      </c>
      <c r="AQ204" s="189" t="s">
        <v>947</v>
      </c>
      <c r="AR204" s="189"/>
      <c r="AS204" s="69" t="s">
        <v>949</v>
      </c>
      <c r="AT204" s="69" t="s">
        <v>949</v>
      </c>
      <c r="AU204" s="69" t="s">
        <v>949</v>
      </c>
      <c r="AV204" s="69" t="s">
        <v>949</v>
      </c>
      <c r="AW204" s="69" t="s">
        <v>949</v>
      </c>
      <c r="AX204" s="69" t="s">
        <v>949</v>
      </c>
      <c r="AY204" s="69" t="s">
        <v>949</v>
      </c>
      <c r="AZ204" s="69" t="s">
        <v>949</v>
      </c>
      <c r="BA204" s="69" t="s">
        <v>949</v>
      </c>
      <c r="BB204" s="69" t="s">
        <v>949</v>
      </c>
      <c r="BC204" s="69" t="s">
        <v>949</v>
      </c>
      <c r="BD204" s="69" t="s">
        <v>949</v>
      </c>
      <c r="BE204" s="69" t="s">
        <v>949</v>
      </c>
      <c r="BF204" s="69" t="s">
        <v>949</v>
      </c>
      <c r="BG204" s="69" t="s">
        <v>949</v>
      </c>
      <c r="BH204" s="69" t="s">
        <v>949</v>
      </c>
      <c r="BI204" s="69" t="s">
        <v>949</v>
      </c>
      <c r="BJ204" s="69" t="s">
        <v>949</v>
      </c>
      <c r="BK204" s="69" t="s">
        <v>949</v>
      </c>
      <c r="BL204" s="69" t="s">
        <v>949</v>
      </c>
      <c r="BM204" s="69" t="s">
        <v>949</v>
      </c>
    </row>
    <row r="205" spans="1:65" s="390" customFormat="1">
      <c r="A205" s="398">
        <v>198</v>
      </c>
      <c r="B205" s="398" t="s">
        <v>4156</v>
      </c>
      <c r="C205" s="408"/>
      <c r="D205" s="407" t="s">
        <v>6671</v>
      </c>
      <c r="E205" s="408"/>
      <c r="F205" s="407"/>
      <c r="G205" s="408"/>
      <c r="H205" s="407"/>
      <c r="I205" s="408"/>
      <c r="J205" s="407"/>
      <c r="K205" s="408"/>
      <c r="L205" s="407"/>
      <c r="M205" s="213" t="s">
        <v>9908</v>
      </c>
      <c r="N205" s="213" t="s">
        <v>6671</v>
      </c>
      <c r="O205" s="213" t="s">
        <v>4773</v>
      </c>
      <c r="P205" s="1247" t="s">
        <v>940</v>
      </c>
      <c r="Q205" s="213"/>
      <c r="R205" s="541"/>
      <c r="S205" s="213"/>
      <c r="T205" s="213"/>
      <c r="U205" s="213"/>
      <c r="V205" s="213"/>
      <c r="W205" s="541"/>
      <c r="X205" s="213"/>
      <c r="Y205" s="213"/>
      <c r="Z205" s="541"/>
      <c r="AA205" s="541"/>
      <c r="AB205" s="541"/>
      <c r="AC205" s="213"/>
      <c r="AD205" s="541" t="s">
        <v>941</v>
      </c>
      <c r="AE205" s="213"/>
      <c r="AF205" s="541"/>
      <c r="AG205" s="541"/>
      <c r="AH205" s="541"/>
      <c r="AI205" s="213"/>
      <c r="AJ205" s="404"/>
      <c r="AK205" s="189" t="s">
        <v>9499</v>
      </c>
      <c r="AL205" s="174" t="s">
        <v>9909</v>
      </c>
      <c r="AM205" s="106">
        <v>1</v>
      </c>
      <c r="AN205" s="894" t="s">
        <v>945</v>
      </c>
      <c r="AO205" s="189" t="s">
        <v>946</v>
      </c>
      <c r="AP205" s="189">
        <v>0</v>
      </c>
      <c r="AQ205" s="189" t="s">
        <v>947</v>
      </c>
      <c r="AR205" s="189"/>
      <c r="AS205" s="69" t="s">
        <v>949</v>
      </c>
      <c r="AT205" s="69" t="s">
        <v>949</v>
      </c>
      <c r="AU205" s="69" t="s">
        <v>949</v>
      </c>
      <c r="AV205" s="69" t="s">
        <v>949</v>
      </c>
      <c r="AW205" s="69" t="s">
        <v>949</v>
      </c>
      <c r="AX205" s="69" t="s">
        <v>949</v>
      </c>
      <c r="AY205" s="69" t="s">
        <v>949</v>
      </c>
      <c r="AZ205" s="69" t="s">
        <v>949</v>
      </c>
      <c r="BA205" s="69" t="s">
        <v>949</v>
      </c>
      <c r="BB205" s="69" t="s">
        <v>949</v>
      </c>
      <c r="BC205" s="69" t="s">
        <v>949</v>
      </c>
      <c r="BD205" s="69" t="s">
        <v>949</v>
      </c>
      <c r="BE205" s="69" t="s">
        <v>949</v>
      </c>
      <c r="BF205" s="69" t="s">
        <v>949</v>
      </c>
      <c r="BG205" s="69" t="s">
        <v>949</v>
      </c>
      <c r="BH205" s="69" t="s">
        <v>949</v>
      </c>
      <c r="BI205" s="69" t="s">
        <v>949</v>
      </c>
      <c r="BJ205" s="69" t="s">
        <v>949</v>
      </c>
      <c r="BK205" s="69" t="s">
        <v>949</v>
      </c>
      <c r="BL205" s="69" t="s">
        <v>949</v>
      </c>
      <c r="BM205" s="69" t="s">
        <v>949</v>
      </c>
    </row>
    <row r="206" spans="1:65" s="390" customFormat="1">
      <c r="A206" s="398">
        <v>199</v>
      </c>
      <c r="B206" s="398" t="s">
        <v>4156</v>
      </c>
      <c r="C206" s="408"/>
      <c r="D206" s="407" t="s">
        <v>6615</v>
      </c>
      <c r="E206" s="408"/>
      <c r="F206" s="407"/>
      <c r="G206" s="408"/>
      <c r="H206" s="407"/>
      <c r="I206" s="408"/>
      <c r="J206" s="407"/>
      <c r="K206" s="408"/>
      <c r="L206" s="407"/>
      <c r="M206" s="213" t="s">
        <v>9910</v>
      </c>
      <c r="N206" s="213" t="s">
        <v>9910</v>
      </c>
      <c r="O206" s="213" t="s">
        <v>9901</v>
      </c>
      <c r="P206" s="1247" t="s">
        <v>940</v>
      </c>
      <c r="Q206" s="213"/>
      <c r="R206" s="541"/>
      <c r="S206" s="213"/>
      <c r="T206" s="213"/>
      <c r="U206" s="213" t="s">
        <v>941</v>
      </c>
      <c r="V206" s="213" t="s">
        <v>941</v>
      </c>
      <c r="W206" s="541"/>
      <c r="X206" s="213"/>
      <c r="Y206" s="213"/>
      <c r="Z206" s="541"/>
      <c r="AA206" s="541"/>
      <c r="AB206" s="541"/>
      <c r="AC206" s="213"/>
      <c r="AD206" s="541"/>
      <c r="AE206" s="213"/>
      <c r="AF206" s="541"/>
      <c r="AG206" s="541"/>
      <c r="AH206" s="541"/>
      <c r="AI206" s="213"/>
      <c r="AJ206" s="404"/>
      <c r="AK206" s="189" t="s">
        <v>9499</v>
      </c>
      <c r="AL206" s="174" t="s">
        <v>9911</v>
      </c>
      <c r="AM206" s="106">
        <v>1</v>
      </c>
      <c r="AN206" s="894" t="s">
        <v>945</v>
      </c>
      <c r="AO206" s="189" t="s">
        <v>946</v>
      </c>
      <c r="AP206" s="189">
        <v>0</v>
      </c>
      <c r="AQ206" s="189" t="s">
        <v>947</v>
      </c>
      <c r="AR206" s="189"/>
      <c r="AS206" s="69" t="s">
        <v>949</v>
      </c>
      <c r="AT206" s="69" t="s">
        <v>949</v>
      </c>
      <c r="AU206" s="69" t="s">
        <v>949</v>
      </c>
      <c r="AV206" s="69" t="s">
        <v>949</v>
      </c>
      <c r="AW206" s="69" t="s">
        <v>949</v>
      </c>
      <c r="AX206" s="69" t="s">
        <v>949</v>
      </c>
      <c r="AY206" s="69" t="s">
        <v>949</v>
      </c>
      <c r="AZ206" s="69" t="s">
        <v>949</v>
      </c>
      <c r="BA206" s="69" t="s">
        <v>949</v>
      </c>
      <c r="BB206" s="69" t="s">
        <v>949</v>
      </c>
      <c r="BC206" s="69" t="s">
        <v>949</v>
      </c>
      <c r="BD206" s="69" t="s">
        <v>949</v>
      </c>
      <c r="BE206" s="69" t="s">
        <v>949</v>
      </c>
      <c r="BF206" s="69" t="s">
        <v>949</v>
      </c>
      <c r="BG206" s="69" t="s">
        <v>949</v>
      </c>
      <c r="BH206" s="69" t="s">
        <v>949</v>
      </c>
      <c r="BI206" s="69" t="s">
        <v>949</v>
      </c>
      <c r="BJ206" s="69" t="s">
        <v>949</v>
      </c>
      <c r="BK206" s="69" t="s">
        <v>949</v>
      </c>
      <c r="BL206" s="69" t="s">
        <v>949</v>
      </c>
      <c r="BM206" s="69" t="s">
        <v>949</v>
      </c>
    </row>
    <row r="207" spans="1:65" s="390" customFormat="1">
      <c r="A207" s="398">
        <v>200</v>
      </c>
      <c r="B207" s="398" t="s">
        <v>4156</v>
      </c>
      <c r="C207" s="408"/>
      <c r="D207" s="407" t="s">
        <v>6617</v>
      </c>
      <c r="E207" s="408"/>
      <c r="F207" s="407"/>
      <c r="G207" s="408"/>
      <c r="H207" s="407"/>
      <c r="I207" s="408"/>
      <c r="J207" s="407"/>
      <c r="K207" s="408"/>
      <c r="L207" s="407"/>
      <c r="M207" s="213" t="s">
        <v>9912</v>
      </c>
      <c r="N207" s="213" t="s">
        <v>9912</v>
      </c>
      <c r="O207" s="213" t="s">
        <v>9901</v>
      </c>
      <c r="P207" s="1247" t="s">
        <v>940</v>
      </c>
      <c r="Q207" s="213"/>
      <c r="R207" s="541"/>
      <c r="S207" s="213"/>
      <c r="T207" s="213"/>
      <c r="U207" s="213"/>
      <c r="V207" s="213"/>
      <c r="W207" s="541"/>
      <c r="X207" s="213"/>
      <c r="Y207" s="213"/>
      <c r="Z207" s="541"/>
      <c r="AA207" s="541"/>
      <c r="AB207" s="541"/>
      <c r="AC207" s="213"/>
      <c r="AD207" s="541"/>
      <c r="AE207" s="213"/>
      <c r="AF207" s="541" t="s">
        <v>941</v>
      </c>
      <c r="AG207" s="541" t="s">
        <v>941</v>
      </c>
      <c r="AH207" s="541" t="s">
        <v>941</v>
      </c>
      <c r="AI207" s="213"/>
      <c r="AJ207" s="404"/>
      <c r="AK207" s="189" t="s">
        <v>9499</v>
      </c>
      <c r="AL207" s="174" t="s">
        <v>9913</v>
      </c>
      <c r="AM207" s="106">
        <v>1</v>
      </c>
      <c r="AN207" s="894" t="s">
        <v>945</v>
      </c>
      <c r="AO207" s="189" t="s">
        <v>946</v>
      </c>
      <c r="AP207" s="189">
        <v>0</v>
      </c>
      <c r="AQ207" s="189" t="s">
        <v>947</v>
      </c>
      <c r="AR207" s="189"/>
      <c r="AS207" s="69" t="s">
        <v>949</v>
      </c>
      <c r="AT207" s="69" t="s">
        <v>949</v>
      </c>
      <c r="AU207" s="69" t="s">
        <v>949</v>
      </c>
      <c r="AV207" s="69" t="s">
        <v>949</v>
      </c>
      <c r="AW207" s="69" t="s">
        <v>949</v>
      </c>
      <c r="AX207" s="69" t="s">
        <v>949</v>
      </c>
      <c r="AY207" s="69" t="s">
        <v>949</v>
      </c>
      <c r="AZ207" s="69" t="s">
        <v>949</v>
      </c>
      <c r="BA207" s="69" t="s">
        <v>949</v>
      </c>
      <c r="BB207" s="69" t="s">
        <v>949</v>
      </c>
      <c r="BC207" s="69" t="s">
        <v>949</v>
      </c>
      <c r="BD207" s="69" t="s">
        <v>949</v>
      </c>
      <c r="BE207" s="69" t="s">
        <v>949</v>
      </c>
      <c r="BF207" s="69" t="s">
        <v>949</v>
      </c>
      <c r="BG207" s="69" t="s">
        <v>949</v>
      </c>
      <c r="BH207" s="69" t="s">
        <v>949</v>
      </c>
      <c r="BI207" s="69" t="s">
        <v>949</v>
      </c>
      <c r="BJ207" s="69" t="s">
        <v>949</v>
      </c>
      <c r="BK207" s="69" t="s">
        <v>949</v>
      </c>
      <c r="BL207" s="69" t="s">
        <v>949</v>
      </c>
      <c r="BM207" s="69" t="s">
        <v>949</v>
      </c>
    </row>
    <row r="208" spans="1:65" s="390" customFormat="1">
      <c r="A208" s="398">
        <v>201</v>
      </c>
      <c r="B208" s="398" t="s">
        <v>4156</v>
      </c>
      <c r="C208" s="408"/>
      <c r="D208" s="407" t="s">
        <v>6707</v>
      </c>
      <c r="E208" s="408"/>
      <c r="F208" s="407"/>
      <c r="G208" s="408"/>
      <c r="H208" s="407"/>
      <c r="I208" s="408"/>
      <c r="J208" s="407"/>
      <c r="K208" s="408"/>
      <c r="L208" s="407"/>
      <c r="M208" s="213" t="s">
        <v>6707</v>
      </c>
      <c r="N208" s="213" t="s">
        <v>6707</v>
      </c>
      <c r="O208" s="213" t="s">
        <v>9901</v>
      </c>
      <c r="P208" s="1247" t="s">
        <v>940</v>
      </c>
      <c r="Q208" s="213"/>
      <c r="R208" s="541"/>
      <c r="S208" s="213"/>
      <c r="T208" s="213"/>
      <c r="U208" s="213"/>
      <c r="V208" s="213"/>
      <c r="W208" s="541"/>
      <c r="X208" s="213" t="s">
        <v>941</v>
      </c>
      <c r="Y208" s="213" t="s">
        <v>941</v>
      </c>
      <c r="Z208" s="541"/>
      <c r="AA208" s="541"/>
      <c r="AB208" s="541"/>
      <c r="AC208" s="213"/>
      <c r="AD208" s="541"/>
      <c r="AE208" s="213"/>
      <c r="AF208" s="541"/>
      <c r="AG208" s="541"/>
      <c r="AH208" s="541"/>
      <c r="AI208" s="213"/>
      <c r="AJ208" s="404"/>
      <c r="AK208" s="189" t="s">
        <v>9499</v>
      </c>
      <c r="AL208" s="174" t="s">
        <v>9914</v>
      </c>
      <c r="AM208" s="106">
        <v>1</v>
      </c>
      <c r="AN208" s="894" t="s">
        <v>945</v>
      </c>
      <c r="AO208" s="189" t="s">
        <v>946</v>
      </c>
      <c r="AP208" s="189">
        <v>0</v>
      </c>
      <c r="AQ208" s="189" t="s">
        <v>947</v>
      </c>
      <c r="AR208" s="189"/>
      <c r="AS208" s="69" t="s">
        <v>949</v>
      </c>
      <c r="AT208" s="69" t="s">
        <v>949</v>
      </c>
      <c r="AU208" s="69" t="s">
        <v>949</v>
      </c>
      <c r="AV208" s="69" t="s">
        <v>949</v>
      </c>
      <c r="AW208" s="69" t="s">
        <v>949</v>
      </c>
      <c r="AX208" s="69" t="s">
        <v>949</v>
      </c>
      <c r="AY208" s="69" t="s">
        <v>949</v>
      </c>
      <c r="AZ208" s="69" t="s">
        <v>949</v>
      </c>
      <c r="BA208" s="69" t="s">
        <v>949</v>
      </c>
      <c r="BB208" s="69" t="s">
        <v>949</v>
      </c>
      <c r="BC208" s="69" t="s">
        <v>949</v>
      </c>
      <c r="BD208" s="69" t="s">
        <v>949</v>
      </c>
      <c r="BE208" s="69" t="s">
        <v>949</v>
      </c>
      <c r="BF208" s="69" t="s">
        <v>949</v>
      </c>
      <c r="BG208" s="69" t="s">
        <v>949</v>
      </c>
      <c r="BH208" s="69" t="s">
        <v>949</v>
      </c>
      <c r="BI208" s="69" t="s">
        <v>949</v>
      </c>
      <c r="BJ208" s="69" t="s">
        <v>949</v>
      </c>
      <c r="BK208" s="69" t="s">
        <v>949</v>
      </c>
      <c r="BL208" s="69" t="s">
        <v>949</v>
      </c>
      <c r="BM208" s="69" t="s">
        <v>949</v>
      </c>
    </row>
    <row r="209" spans="1:65" s="390" customFormat="1">
      <c r="A209" s="398">
        <v>202</v>
      </c>
      <c r="B209" s="398" t="s">
        <v>4156</v>
      </c>
      <c r="C209" s="408"/>
      <c r="D209" s="407"/>
      <c r="E209" s="408" t="s">
        <v>1656</v>
      </c>
      <c r="F209" s="407"/>
      <c r="G209" s="408"/>
      <c r="H209" s="407"/>
      <c r="I209" s="408"/>
      <c r="J209" s="407"/>
      <c r="K209" s="408"/>
      <c r="L209" s="407"/>
      <c r="M209" s="213" t="s">
        <v>9915</v>
      </c>
      <c r="N209" s="213" t="s">
        <v>1656</v>
      </c>
      <c r="O209" s="213" t="s">
        <v>4778</v>
      </c>
      <c r="P209" s="1247"/>
      <c r="Q209" s="213" t="s">
        <v>941</v>
      </c>
      <c r="R209" s="541" t="s">
        <v>941</v>
      </c>
      <c r="S209" s="213" t="s">
        <v>941</v>
      </c>
      <c r="T209" s="213" t="s">
        <v>941</v>
      </c>
      <c r="U209" s="213" t="s">
        <v>941</v>
      </c>
      <c r="V209" s="213" t="s">
        <v>941</v>
      </c>
      <c r="W209" s="541" t="s">
        <v>941</v>
      </c>
      <c r="X209" s="213" t="s">
        <v>941</v>
      </c>
      <c r="Y209" s="213" t="s">
        <v>941</v>
      </c>
      <c r="Z209" s="541" t="s">
        <v>941</v>
      </c>
      <c r="AA209" s="541" t="s">
        <v>941</v>
      </c>
      <c r="AB209" s="541" t="s">
        <v>941</v>
      </c>
      <c r="AC209" s="213" t="s">
        <v>941</v>
      </c>
      <c r="AD209" s="541" t="s">
        <v>941</v>
      </c>
      <c r="AE209" s="213" t="s">
        <v>941</v>
      </c>
      <c r="AF209" s="541" t="s">
        <v>941</v>
      </c>
      <c r="AG209" s="541" t="s">
        <v>941</v>
      </c>
      <c r="AH209" s="541" t="s">
        <v>941</v>
      </c>
      <c r="AI209" s="213"/>
      <c r="AJ209" s="404"/>
      <c r="AK209" s="189" t="s">
        <v>9499</v>
      </c>
      <c r="AL209" s="174" t="s">
        <v>1658</v>
      </c>
      <c r="AM209" s="106">
        <v>0.1</v>
      </c>
      <c r="AN209" s="894" t="s">
        <v>945</v>
      </c>
      <c r="AO209" s="189" t="s">
        <v>1563</v>
      </c>
      <c r="AP209" s="189">
        <v>1</v>
      </c>
      <c r="AQ209" s="189" t="s">
        <v>993</v>
      </c>
      <c r="AR209" s="189"/>
      <c r="AS209" s="69" t="s">
        <v>949</v>
      </c>
      <c r="AT209" s="69" t="s">
        <v>949</v>
      </c>
      <c r="AU209" s="69" t="s">
        <v>949</v>
      </c>
      <c r="AV209" s="69" t="s">
        <v>949</v>
      </c>
      <c r="AW209" s="69" t="s">
        <v>949</v>
      </c>
      <c r="AX209" s="69" t="s">
        <v>949</v>
      </c>
      <c r="AY209" s="69" t="s">
        <v>949</v>
      </c>
      <c r="AZ209" s="69" t="s">
        <v>949</v>
      </c>
      <c r="BA209" s="69" t="s">
        <v>949</v>
      </c>
      <c r="BB209" s="69" t="s">
        <v>949</v>
      </c>
      <c r="BC209" s="69" t="s">
        <v>1564</v>
      </c>
      <c r="BD209" s="69" t="s">
        <v>949</v>
      </c>
      <c r="BE209" s="69" t="s">
        <v>949</v>
      </c>
      <c r="BF209" s="69">
        <v>0</v>
      </c>
      <c r="BG209" s="69">
        <v>0</v>
      </c>
      <c r="BH209" s="69">
        <v>0</v>
      </c>
      <c r="BI209" s="69">
        <v>0</v>
      </c>
      <c r="BJ209" s="69">
        <v>0</v>
      </c>
      <c r="BK209" s="69">
        <v>0</v>
      </c>
      <c r="BL209" s="69">
        <v>0</v>
      </c>
      <c r="BM209" s="69">
        <v>0</v>
      </c>
    </row>
    <row r="210" spans="1:65" s="390" customFormat="1">
      <c r="A210" s="398">
        <v>203</v>
      </c>
      <c r="B210" s="398" t="s">
        <v>4156</v>
      </c>
      <c r="C210" s="408"/>
      <c r="D210" s="407"/>
      <c r="E210" s="408" t="s">
        <v>1560</v>
      </c>
      <c r="F210" s="407"/>
      <c r="G210" s="408"/>
      <c r="H210" s="407"/>
      <c r="I210" s="408"/>
      <c r="J210" s="407"/>
      <c r="K210" s="408"/>
      <c r="L210" s="407"/>
      <c r="M210" s="213" t="s">
        <v>1560</v>
      </c>
      <c r="N210" s="213" t="s">
        <v>1560</v>
      </c>
      <c r="O210" s="213" t="s">
        <v>4778</v>
      </c>
      <c r="P210" s="1247"/>
      <c r="Q210" s="213" t="s">
        <v>941</v>
      </c>
      <c r="R210" s="541" t="s">
        <v>941</v>
      </c>
      <c r="S210" s="213" t="s">
        <v>941</v>
      </c>
      <c r="T210" s="213" t="s">
        <v>941</v>
      </c>
      <c r="U210" s="213" t="s">
        <v>941</v>
      </c>
      <c r="V210" s="213" t="s">
        <v>941</v>
      </c>
      <c r="W210" s="541" t="s">
        <v>941</v>
      </c>
      <c r="X210" s="213" t="s">
        <v>941</v>
      </c>
      <c r="Y210" s="213" t="s">
        <v>941</v>
      </c>
      <c r="Z210" s="541" t="s">
        <v>941</v>
      </c>
      <c r="AA210" s="541" t="s">
        <v>941</v>
      </c>
      <c r="AB210" s="541" t="s">
        <v>941</v>
      </c>
      <c r="AC210" s="213" t="s">
        <v>941</v>
      </c>
      <c r="AD210" s="541" t="s">
        <v>941</v>
      </c>
      <c r="AE210" s="213" t="s">
        <v>941</v>
      </c>
      <c r="AF210" s="541" t="s">
        <v>941</v>
      </c>
      <c r="AG210" s="541" t="s">
        <v>941</v>
      </c>
      <c r="AH210" s="541" t="s">
        <v>941</v>
      </c>
      <c r="AI210" s="213"/>
      <c r="AJ210" s="404"/>
      <c r="AK210" s="189" t="s">
        <v>9499</v>
      </c>
      <c r="AL210" s="174" t="s">
        <v>1562</v>
      </c>
      <c r="AM210" s="106">
        <v>0.15</v>
      </c>
      <c r="AN210" s="894" t="s">
        <v>945</v>
      </c>
      <c r="AO210" s="189" t="s">
        <v>1563</v>
      </c>
      <c r="AP210" s="189">
        <v>1</v>
      </c>
      <c r="AQ210" s="189" t="s">
        <v>993</v>
      </c>
      <c r="AR210" s="189"/>
      <c r="AS210" s="69" t="s">
        <v>949</v>
      </c>
      <c r="AT210" s="69" t="s">
        <v>949</v>
      </c>
      <c r="AU210" s="69" t="s">
        <v>949</v>
      </c>
      <c r="AV210" s="69" t="s">
        <v>949</v>
      </c>
      <c r="AW210" s="69" t="s">
        <v>949</v>
      </c>
      <c r="AX210" s="69" t="s">
        <v>949</v>
      </c>
      <c r="AY210" s="69" t="s">
        <v>949</v>
      </c>
      <c r="AZ210" s="69" t="s">
        <v>949</v>
      </c>
      <c r="BA210" s="69" t="s">
        <v>949</v>
      </c>
      <c r="BB210" s="69" t="s">
        <v>949</v>
      </c>
      <c r="BC210" s="69" t="s">
        <v>1564</v>
      </c>
      <c r="BD210" s="69" t="s">
        <v>949</v>
      </c>
      <c r="BE210" s="69" t="s">
        <v>949</v>
      </c>
      <c r="BF210" s="69">
        <v>0</v>
      </c>
      <c r="BG210" s="69">
        <v>0</v>
      </c>
      <c r="BH210" s="69">
        <v>0</v>
      </c>
      <c r="BI210" s="69">
        <v>0</v>
      </c>
      <c r="BJ210" s="69">
        <v>0</v>
      </c>
      <c r="BK210" s="69">
        <v>0</v>
      </c>
      <c r="BL210" s="69">
        <v>0</v>
      </c>
      <c r="BM210" s="69">
        <v>0</v>
      </c>
    </row>
    <row r="211" spans="1:65" s="390" customFormat="1">
      <c r="A211" s="398">
        <v>204</v>
      </c>
      <c r="B211" s="398" t="s">
        <v>4156</v>
      </c>
      <c r="C211" s="408"/>
      <c r="D211" s="407"/>
      <c r="E211" s="408" t="s">
        <v>1868</v>
      </c>
      <c r="F211" s="407"/>
      <c r="G211" s="408"/>
      <c r="H211" s="407"/>
      <c r="I211" s="408"/>
      <c r="J211" s="407"/>
      <c r="K211" s="408"/>
      <c r="L211" s="407"/>
      <c r="M211" s="213" t="s">
        <v>1868</v>
      </c>
      <c r="N211" s="213" t="s">
        <v>1868</v>
      </c>
      <c r="O211" s="213" t="s">
        <v>4778</v>
      </c>
      <c r="P211" s="1247"/>
      <c r="Q211" s="213" t="s">
        <v>941</v>
      </c>
      <c r="R211" s="541" t="s">
        <v>941</v>
      </c>
      <c r="S211" s="213" t="s">
        <v>941</v>
      </c>
      <c r="T211" s="213" t="s">
        <v>941</v>
      </c>
      <c r="U211" s="213" t="s">
        <v>941</v>
      </c>
      <c r="V211" s="213" t="s">
        <v>941</v>
      </c>
      <c r="W211" s="541" t="s">
        <v>941</v>
      </c>
      <c r="X211" s="213" t="s">
        <v>941</v>
      </c>
      <c r="Y211" s="213" t="s">
        <v>941</v>
      </c>
      <c r="Z211" s="541" t="s">
        <v>941</v>
      </c>
      <c r="AA211" s="541" t="s">
        <v>941</v>
      </c>
      <c r="AB211" s="541" t="s">
        <v>941</v>
      </c>
      <c r="AC211" s="213" t="s">
        <v>941</v>
      </c>
      <c r="AD211" s="541" t="s">
        <v>941</v>
      </c>
      <c r="AE211" s="213" t="s">
        <v>941</v>
      </c>
      <c r="AF211" s="541" t="s">
        <v>941</v>
      </c>
      <c r="AG211" s="541" t="s">
        <v>941</v>
      </c>
      <c r="AH211" s="541" t="s">
        <v>941</v>
      </c>
      <c r="AI211" s="213"/>
      <c r="AJ211" s="404"/>
      <c r="AK211" s="189" t="s">
        <v>9499</v>
      </c>
      <c r="AL211" s="174" t="s">
        <v>1870</v>
      </c>
      <c r="AM211" s="106">
        <v>0.03</v>
      </c>
      <c r="AN211" s="894" t="s">
        <v>945</v>
      </c>
      <c r="AO211" s="189" t="s">
        <v>1563</v>
      </c>
      <c r="AP211" s="189">
        <v>1</v>
      </c>
      <c r="AQ211" s="189" t="s">
        <v>993</v>
      </c>
      <c r="AR211" s="189"/>
      <c r="AS211" s="69" t="s">
        <v>949</v>
      </c>
      <c r="AT211" s="69" t="s">
        <v>949</v>
      </c>
      <c r="AU211" s="69" t="s">
        <v>949</v>
      </c>
      <c r="AV211" s="69" t="s">
        <v>949</v>
      </c>
      <c r="AW211" s="69" t="s">
        <v>949</v>
      </c>
      <c r="AX211" s="69" t="s">
        <v>949</v>
      </c>
      <c r="AY211" s="69" t="s">
        <v>949</v>
      </c>
      <c r="AZ211" s="69" t="s">
        <v>949</v>
      </c>
      <c r="BA211" s="69" t="s">
        <v>949</v>
      </c>
      <c r="BB211" s="69" t="s">
        <v>949</v>
      </c>
      <c r="BC211" s="69" t="s">
        <v>1564</v>
      </c>
      <c r="BD211" s="69" t="s">
        <v>949</v>
      </c>
      <c r="BE211" s="69" t="s">
        <v>949</v>
      </c>
      <c r="BF211" s="69">
        <v>0</v>
      </c>
      <c r="BG211" s="69">
        <v>0</v>
      </c>
      <c r="BH211" s="69">
        <v>0</v>
      </c>
      <c r="BI211" s="69">
        <v>0</v>
      </c>
      <c r="BJ211" s="69">
        <v>0</v>
      </c>
      <c r="BK211" s="69">
        <v>0</v>
      </c>
      <c r="BL211" s="69">
        <v>0</v>
      </c>
      <c r="BM211" s="69">
        <v>0</v>
      </c>
    </row>
    <row r="212" spans="1:65" s="390" customFormat="1">
      <c r="A212" s="398">
        <v>205</v>
      </c>
      <c r="B212" s="398" t="s">
        <v>4156</v>
      </c>
      <c r="C212" s="408"/>
      <c r="D212" s="407"/>
      <c r="E212" s="408" t="s">
        <v>1861</v>
      </c>
      <c r="F212" s="407"/>
      <c r="G212" s="408"/>
      <c r="H212" s="407"/>
      <c r="I212" s="408"/>
      <c r="J212" s="407"/>
      <c r="K212" s="408"/>
      <c r="L212" s="407"/>
      <c r="M212" s="213" t="s">
        <v>1861</v>
      </c>
      <c r="N212" s="213" t="s">
        <v>1861</v>
      </c>
      <c r="O212" s="213" t="s">
        <v>4778</v>
      </c>
      <c r="P212" s="1247"/>
      <c r="Q212" s="213" t="s">
        <v>941</v>
      </c>
      <c r="R212" s="541" t="s">
        <v>941</v>
      </c>
      <c r="S212" s="213" t="s">
        <v>941</v>
      </c>
      <c r="T212" s="213" t="s">
        <v>941</v>
      </c>
      <c r="U212" s="213" t="s">
        <v>941</v>
      </c>
      <c r="V212" s="213" t="s">
        <v>941</v>
      </c>
      <c r="W212" s="541" t="s">
        <v>941</v>
      </c>
      <c r="X212" s="213" t="s">
        <v>941</v>
      </c>
      <c r="Y212" s="213" t="s">
        <v>941</v>
      </c>
      <c r="Z212" s="541" t="s">
        <v>941</v>
      </c>
      <c r="AA212" s="541" t="s">
        <v>941</v>
      </c>
      <c r="AB212" s="541" t="s">
        <v>941</v>
      </c>
      <c r="AC212" s="213" t="s">
        <v>941</v>
      </c>
      <c r="AD212" s="541" t="s">
        <v>941</v>
      </c>
      <c r="AE212" s="213" t="s">
        <v>941</v>
      </c>
      <c r="AF212" s="541" t="s">
        <v>941</v>
      </c>
      <c r="AG212" s="541" t="s">
        <v>941</v>
      </c>
      <c r="AH212" s="541" t="s">
        <v>941</v>
      </c>
      <c r="AI212" s="213"/>
      <c r="AJ212" s="404"/>
      <c r="AK212" s="189" t="s">
        <v>5112</v>
      </c>
      <c r="AL212" s="174" t="s">
        <v>1863</v>
      </c>
      <c r="AM212" s="106">
        <v>0.8</v>
      </c>
      <c r="AN212" s="894" t="s">
        <v>945</v>
      </c>
      <c r="AO212" s="189" t="s">
        <v>1563</v>
      </c>
      <c r="AP212" s="189">
        <v>1</v>
      </c>
      <c r="AQ212" s="189" t="s">
        <v>993</v>
      </c>
      <c r="AR212" s="189"/>
      <c r="AS212" s="69" t="s">
        <v>949</v>
      </c>
      <c r="AT212" s="69" t="s">
        <v>949</v>
      </c>
      <c r="AU212" s="69" t="s">
        <v>949</v>
      </c>
      <c r="AV212" s="69" t="s">
        <v>949</v>
      </c>
      <c r="AW212" s="69" t="s">
        <v>949</v>
      </c>
      <c r="AX212" s="69" t="s">
        <v>949</v>
      </c>
      <c r="AY212" s="69" t="s">
        <v>949</v>
      </c>
      <c r="AZ212" s="69">
        <v>0</v>
      </c>
      <c r="BA212" s="69" t="s">
        <v>945</v>
      </c>
      <c r="BB212" s="69">
        <v>0</v>
      </c>
      <c r="BC212" s="69" t="s">
        <v>986</v>
      </c>
      <c r="BD212" s="69" t="s">
        <v>1166</v>
      </c>
      <c r="BE212" s="69" t="s">
        <v>949</v>
      </c>
      <c r="BF212" s="69">
        <v>0</v>
      </c>
      <c r="BG212" s="69">
        <v>0</v>
      </c>
      <c r="BH212" s="69">
        <v>0</v>
      </c>
      <c r="BI212" s="69">
        <v>0</v>
      </c>
      <c r="BJ212" s="69">
        <v>0</v>
      </c>
      <c r="BK212" s="69">
        <v>0</v>
      </c>
      <c r="BL212" s="69">
        <v>0</v>
      </c>
      <c r="BM212" s="69">
        <v>0</v>
      </c>
    </row>
    <row r="213" spans="1:65" s="390" customFormat="1">
      <c r="A213" s="398">
        <v>206</v>
      </c>
      <c r="B213" s="398" t="s">
        <v>4156</v>
      </c>
      <c r="C213" s="408"/>
      <c r="D213" s="407"/>
      <c r="E213" s="408" t="s">
        <v>6204</v>
      </c>
      <c r="F213" s="407"/>
      <c r="G213" s="408"/>
      <c r="H213" s="407"/>
      <c r="I213" s="408"/>
      <c r="J213" s="407"/>
      <c r="K213" s="408"/>
      <c r="L213" s="407"/>
      <c r="M213" s="213" t="s">
        <v>6204</v>
      </c>
      <c r="N213" s="213" t="s">
        <v>6204</v>
      </c>
      <c r="O213" s="213" t="s">
        <v>4778</v>
      </c>
      <c r="P213" s="1247"/>
      <c r="Q213" s="213"/>
      <c r="R213" s="541"/>
      <c r="S213" s="213"/>
      <c r="T213" s="213"/>
      <c r="U213" s="213"/>
      <c r="V213" s="213"/>
      <c r="W213" s="541"/>
      <c r="X213" s="213"/>
      <c r="Y213" s="213"/>
      <c r="Z213" s="541" t="s">
        <v>941</v>
      </c>
      <c r="AA213" s="541" t="s">
        <v>941</v>
      </c>
      <c r="AB213" s="541" t="s">
        <v>941</v>
      </c>
      <c r="AC213" s="213" t="s">
        <v>941</v>
      </c>
      <c r="AD213" s="541" t="s">
        <v>941</v>
      </c>
      <c r="AE213" s="213" t="s">
        <v>941</v>
      </c>
      <c r="AF213" s="541" t="s">
        <v>941</v>
      </c>
      <c r="AG213" s="541" t="s">
        <v>941</v>
      </c>
      <c r="AH213" s="541" t="s">
        <v>941</v>
      </c>
      <c r="AI213" s="213"/>
      <c r="AJ213" s="404"/>
      <c r="AK213" s="189" t="s">
        <v>5112</v>
      </c>
      <c r="AL213" s="174" t="s">
        <v>6206</v>
      </c>
      <c r="AM213" s="106">
        <v>1</v>
      </c>
      <c r="AN213" s="894" t="s">
        <v>945</v>
      </c>
      <c r="AO213" s="189" t="s">
        <v>946</v>
      </c>
      <c r="AP213" s="189">
        <v>1</v>
      </c>
      <c r="AQ213" s="189" t="s">
        <v>1244</v>
      </c>
      <c r="AR213" s="189"/>
      <c r="AS213" s="69" t="s">
        <v>949</v>
      </c>
      <c r="AT213" s="69" t="s">
        <v>949</v>
      </c>
      <c r="AU213" s="69" t="s">
        <v>949</v>
      </c>
      <c r="AV213" s="69" t="s">
        <v>949</v>
      </c>
      <c r="AW213" s="69" t="s">
        <v>949</v>
      </c>
      <c r="AX213" s="69" t="s">
        <v>949</v>
      </c>
      <c r="AY213" s="69" t="s">
        <v>1334</v>
      </c>
      <c r="AZ213" s="69" t="s">
        <v>949</v>
      </c>
      <c r="BA213" s="69" t="s">
        <v>949</v>
      </c>
      <c r="BB213" s="69">
        <v>0</v>
      </c>
      <c r="BC213" s="69" t="s">
        <v>1334</v>
      </c>
      <c r="BD213" s="69" t="s">
        <v>945</v>
      </c>
      <c r="BE213" s="69" t="s">
        <v>945</v>
      </c>
      <c r="BF213" s="69">
        <v>0</v>
      </c>
      <c r="BG213" s="69">
        <v>0</v>
      </c>
      <c r="BH213" s="69">
        <v>0</v>
      </c>
      <c r="BI213" s="69">
        <v>0</v>
      </c>
      <c r="BJ213" s="69">
        <v>0</v>
      </c>
      <c r="BK213" s="69">
        <v>0</v>
      </c>
      <c r="BL213" s="69">
        <v>0</v>
      </c>
      <c r="BM213" s="69">
        <v>0</v>
      </c>
    </row>
    <row r="214" spans="1:65" s="390" customFormat="1">
      <c r="A214" s="398">
        <v>207</v>
      </c>
      <c r="B214" s="398" t="s">
        <v>4156</v>
      </c>
      <c r="C214" s="408"/>
      <c r="D214" s="407"/>
      <c r="E214" s="408" t="s">
        <v>1898</v>
      </c>
      <c r="F214" s="407"/>
      <c r="G214" s="408"/>
      <c r="H214" s="407"/>
      <c r="I214" s="408"/>
      <c r="J214" s="407"/>
      <c r="K214" s="408"/>
      <c r="L214" s="407"/>
      <c r="M214" s="213" t="s">
        <v>1898</v>
      </c>
      <c r="N214" s="213" t="s">
        <v>1898</v>
      </c>
      <c r="O214" s="213" t="s">
        <v>4778</v>
      </c>
      <c r="P214" s="1247"/>
      <c r="Q214" s="213" t="s">
        <v>941</v>
      </c>
      <c r="R214" s="541" t="s">
        <v>941</v>
      </c>
      <c r="S214" s="213" t="s">
        <v>941</v>
      </c>
      <c r="T214" s="213" t="s">
        <v>941</v>
      </c>
      <c r="U214" s="213" t="s">
        <v>941</v>
      </c>
      <c r="V214" s="213" t="s">
        <v>941</v>
      </c>
      <c r="W214" s="541" t="s">
        <v>941</v>
      </c>
      <c r="X214" s="213" t="s">
        <v>941</v>
      </c>
      <c r="Y214" s="213" t="s">
        <v>941</v>
      </c>
      <c r="Z214" s="541" t="s">
        <v>941</v>
      </c>
      <c r="AA214" s="541" t="s">
        <v>941</v>
      </c>
      <c r="AB214" s="541" t="s">
        <v>941</v>
      </c>
      <c r="AC214" s="213" t="s">
        <v>941</v>
      </c>
      <c r="AD214" s="541" t="s">
        <v>941</v>
      </c>
      <c r="AE214" s="213" t="s">
        <v>941</v>
      </c>
      <c r="AF214" s="541" t="s">
        <v>941</v>
      </c>
      <c r="AG214" s="541" t="s">
        <v>941</v>
      </c>
      <c r="AH214" s="541" t="s">
        <v>941</v>
      </c>
      <c r="AI214" s="213"/>
      <c r="AJ214" s="404"/>
      <c r="AK214" s="189" t="s">
        <v>5112</v>
      </c>
      <c r="AL214" s="174" t="s">
        <v>1900</v>
      </c>
      <c r="AM214" s="106">
        <v>2</v>
      </c>
      <c r="AN214" s="894" t="s">
        <v>945</v>
      </c>
      <c r="AO214" s="189" t="s">
        <v>946</v>
      </c>
      <c r="AP214" s="189">
        <v>1</v>
      </c>
      <c r="AQ214" s="189" t="s">
        <v>993</v>
      </c>
      <c r="AR214" s="189"/>
      <c r="AS214" s="69" t="s">
        <v>949</v>
      </c>
      <c r="AT214" s="69" t="s">
        <v>949</v>
      </c>
      <c r="AU214" s="69" t="s">
        <v>949</v>
      </c>
      <c r="AV214" s="69" t="s">
        <v>949</v>
      </c>
      <c r="AW214" s="69" t="s">
        <v>949</v>
      </c>
      <c r="AX214" s="69" t="s">
        <v>949</v>
      </c>
      <c r="AY214" s="69" t="s">
        <v>1023</v>
      </c>
      <c r="AZ214" s="69">
        <v>0</v>
      </c>
      <c r="BA214" s="69" t="s">
        <v>945</v>
      </c>
      <c r="BB214" s="69" t="s">
        <v>945</v>
      </c>
      <c r="BC214" s="69" t="s">
        <v>986</v>
      </c>
      <c r="BD214" s="69" t="s">
        <v>1024</v>
      </c>
      <c r="BE214" s="69" t="s">
        <v>949</v>
      </c>
      <c r="BF214" s="69">
        <v>0</v>
      </c>
      <c r="BG214" s="69">
        <v>0</v>
      </c>
      <c r="BH214" s="69">
        <v>0</v>
      </c>
      <c r="BI214" s="69">
        <v>0</v>
      </c>
      <c r="BJ214" s="69">
        <v>0</v>
      </c>
      <c r="BK214" s="69">
        <v>0</v>
      </c>
      <c r="BL214" s="69">
        <v>0</v>
      </c>
      <c r="BM214" s="69">
        <v>0</v>
      </c>
    </row>
    <row r="215" spans="1:65" s="390" customFormat="1">
      <c r="A215" s="398">
        <v>208</v>
      </c>
      <c r="B215" s="398" t="s">
        <v>4156</v>
      </c>
      <c r="C215" s="408"/>
      <c r="D215" s="407"/>
      <c r="E215" s="408" t="s">
        <v>1901</v>
      </c>
      <c r="F215" s="407"/>
      <c r="G215" s="408"/>
      <c r="H215" s="407"/>
      <c r="I215" s="408"/>
      <c r="J215" s="407"/>
      <c r="K215" s="408"/>
      <c r="L215" s="407"/>
      <c r="M215" s="213" t="s">
        <v>1901</v>
      </c>
      <c r="N215" s="213" t="s">
        <v>1901</v>
      </c>
      <c r="O215" s="213" t="s">
        <v>4778</v>
      </c>
      <c r="P215" s="1247"/>
      <c r="Q215" s="213" t="s">
        <v>941</v>
      </c>
      <c r="R215" s="541" t="s">
        <v>941</v>
      </c>
      <c r="S215" s="213" t="s">
        <v>941</v>
      </c>
      <c r="T215" s="213" t="s">
        <v>941</v>
      </c>
      <c r="U215" s="213" t="s">
        <v>941</v>
      </c>
      <c r="V215" s="213" t="s">
        <v>941</v>
      </c>
      <c r="W215" s="541" t="s">
        <v>941</v>
      </c>
      <c r="X215" s="213" t="s">
        <v>941</v>
      </c>
      <c r="Y215" s="213" t="s">
        <v>941</v>
      </c>
      <c r="Z215" s="541" t="s">
        <v>941</v>
      </c>
      <c r="AA215" s="541" t="s">
        <v>941</v>
      </c>
      <c r="AB215" s="541" t="s">
        <v>941</v>
      </c>
      <c r="AC215" s="213" t="s">
        <v>941</v>
      </c>
      <c r="AD215" s="541" t="s">
        <v>941</v>
      </c>
      <c r="AE215" s="213" t="s">
        <v>941</v>
      </c>
      <c r="AF215" s="541" t="s">
        <v>941</v>
      </c>
      <c r="AG215" s="541" t="s">
        <v>941</v>
      </c>
      <c r="AH215" s="541" t="s">
        <v>941</v>
      </c>
      <c r="AI215" s="213"/>
      <c r="AJ215" s="404"/>
      <c r="AK215" s="189" t="s">
        <v>5112</v>
      </c>
      <c r="AL215" s="174" t="s">
        <v>1903</v>
      </c>
      <c r="AM215" s="106">
        <v>2</v>
      </c>
      <c r="AN215" s="894" t="s">
        <v>945</v>
      </c>
      <c r="AO215" s="189" t="s">
        <v>946</v>
      </c>
      <c r="AP215" s="189">
        <v>1</v>
      </c>
      <c r="AQ215" s="189" t="s">
        <v>993</v>
      </c>
      <c r="AR215" s="189"/>
      <c r="AS215" s="69" t="s">
        <v>949</v>
      </c>
      <c r="AT215" s="69" t="s">
        <v>949</v>
      </c>
      <c r="AU215" s="69" t="s">
        <v>949</v>
      </c>
      <c r="AV215" s="69" t="s">
        <v>949</v>
      </c>
      <c r="AW215" s="69" t="s">
        <v>949</v>
      </c>
      <c r="AX215" s="69" t="s">
        <v>949</v>
      </c>
      <c r="AY215" s="69" t="s">
        <v>949</v>
      </c>
      <c r="AZ215" s="69" t="s">
        <v>949</v>
      </c>
      <c r="BA215" s="69" t="s">
        <v>949</v>
      </c>
      <c r="BB215" s="69" t="s">
        <v>949</v>
      </c>
      <c r="BC215" s="69" t="s">
        <v>1166</v>
      </c>
      <c r="BD215" s="69" t="s">
        <v>949</v>
      </c>
      <c r="BE215" s="69" t="s">
        <v>949</v>
      </c>
      <c r="BF215" s="69">
        <v>0</v>
      </c>
      <c r="BG215" s="69">
        <v>0</v>
      </c>
      <c r="BH215" s="69">
        <v>0</v>
      </c>
      <c r="BI215" s="69">
        <v>0</v>
      </c>
      <c r="BJ215" s="69">
        <v>0</v>
      </c>
      <c r="BK215" s="69">
        <v>0</v>
      </c>
      <c r="BL215" s="69">
        <v>0</v>
      </c>
      <c r="BM215" s="69">
        <v>0</v>
      </c>
    </row>
    <row r="216" spans="1:65" s="390" customFormat="1">
      <c r="A216" s="398">
        <v>209</v>
      </c>
      <c r="B216" s="398" t="s">
        <v>4156</v>
      </c>
      <c r="C216" s="408"/>
      <c r="D216" s="407"/>
      <c r="E216" s="408" t="s">
        <v>1904</v>
      </c>
      <c r="F216" s="407"/>
      <c r="G216" s="408"/>
      <c r="H216" s="407"/>
      <c r="I216" s="408"/>
      <c r="J216" s="407"/>
      <c r="K216" s="408"/>
      <c r="L216" s="407"/>
      <c r="M216" s="213" t="s">
        <v>9916</v>
      </c>
      <c r="N216" s="213" t="s">
        <v>9916</v>
      </c>
      <c r="O216" s="213" t="s">
        <v>4778</v>
      </c>
      <c r="P216" s="1247" t="s">
        <v>989</v>
      </c>
      <c r="Q216" s="213" t="s">
        <v>941</v>
      </c>
      <c r="R216" s="541" t="s">
        <v>941</v>
      </c>
      <c r="S216" s="213" t="s">
        <v>941</v>
      </c>
      <c r="T216" s="213" t="s">
        <v>941</v>
      </c>
      <c r="U216" s="213" t="s">
        <v>941</v>
      </c>
      <c r="V216" s="213" t="s">
        <v>941</v>
      </c>
      <c r="W216" s="541" t="s">
        <v>941</v>
      </c>
      <c r="X216" s="213" t="s">
        <v>941</v>
      </c>
      <c r="Y216" s="213" t="s">
        <v>941</v>
      </c>
      <c r="Z216" s="541" t="s">
        <v>941</v>
      </c>
      <c r="AA216" s="541" t="s">
        <v>941</v>
      </c>
      <c r="AB216" s="541" t="s">
        <v>941</v>
      </c>
      <c r="AC216" s="213" t="s">
        <v>941</v>
      </c>
      <c r="AD216" s="541" t="s">
        <v>941</v>
      </c>
      <c r="AE216" s="213" t="s">
        <v>941</v>
      </c>
      <c r="AF216" s="541" t="s">
        <v>941</v>
      </c>
      <c r="AG216" s="541" t="s">
        <v>941</v>
      </c>
      <c r="AH216" s="541" t="s">
        <v>941</v>
      </c>
      <c r="AI216" s="213"/>
      <c r="AJ216" s="404"/>
      <c r="AK216" s="189" t="s">
        <v>5112</v>
      </c>
      <c r="AL216" s="174" t="s">
        <v>1907</v>
      </c>
      <c r="AM216" s="106">
        <v>1</v>
      </c>
      <c r="AN216" s="894" t="s">
        <v>945</v>
      </c>
      <c r="AO216" s="189" t="s">
        <v>946</v>
      </c>
      <c r="AP216" s="189">
        <v>1</v>
      </c>
      <c r="AQ216" s="189" t="s">
        <v>979</v>
      </c>
      <c r="AR216" s="189"/>
      <c r="AS216" s="69">
        <v>301.41068300000001</v>
      </c>
      <c r="AT216" s="69" t="s">
        <v>949</v>
      </c>
      <c r="AU216" s="69" t="s">
        <v>949</v>
      </c>
      <c r="AV216" s="69" t="s">
        <v>949</v>
      </c>
      <c r="AW216" s="69" t="s">
        <v>1908</v>
      </c>
      <c r="AX216" s="69" t="s">
        <v>949</v>
      </c>
      <c r="AY216" s="69" t="s">
        <v>1253</v>
      </c>
      <c r="AZ216" s="69" t="s">
        <v>1909</v>
      </c>
      <c r="BA216" s="69" t="s">
        <v>949</v>
      </c>
      <c r="BB216" s="69" t="s">
        <v>949</v>
      </c>
      <c r="BC216" s="69" t="s">
        <v>1166</v>
      </c>
      <c r="BD216" s="69" t="s">
        <v>949</v>
      </c>
      <c r="BE216" s="69" t="s">
        <v>949</v>
      </c>
      <c r="BF216" s="69">
        <v>0</v>
      </c>
      <c r="BG216" s="69">
        <v>0</v>
      </c>
      <c r="BH216" s="69">
        <v>0</v>
      </c>
      <c r="BI216" s="69">
        <v>0</v>
      </c>
      <c r="BJ216" s="69">
        <v>0</v>
      </c>
      <c r="BK216" s="69">
        <v>0</v>
      </c>
      <c r="BL216" s="69">
        <v>0</v>
      </c>
      <c r="BM216" s="69">
        <v>0</v>
      </c>
    </row>
    <row r="217" spans="1:65" s="390" customFormat="1">
      <c r="A217" s="398">
        <v>210</v>
      </c>
      <c r="B217" s="398" t="s">
        <v>4156</v>
      </c>
      <c r="C217" s="408"/>
      <c r="D217" s="407"/>
      <c r="E217" s="408" t="s">
        <v>1910</v>
      </c>
      <c r="F217" s="407"/>
      <c r="G217" s="408"/>
      <c r="H217" s="407"/>
      <c r="I217" s="408"/>
      <c r="J217" s="407"/>
      <c r="K217" s="408"/>
      <c r="L217" s="407"/>
      <c r="M217" s="213" t="s">
        <v>1910</v>
      </c>
      <c r="N217" s="213" t="s">
        <v>1910</v>
      </c>
      <c r="O217" s="213" t="s">
        <v>4778</v>
      </c>
      <c r="P217" s="1247" t="s">
        <v>1059</v>
      </c>
      <c r="Q217" s="213" t="s">
        <v>941</v>
      </c>
      <c r="R217" s="541" t="s">
        <v>941</v>
      </c>
      <c r="S217" s="213" t="s">
        <v>941</v>
      </c>
      <c r="T217" s="213" t="s">
        <v>941</v>
      </c>
      <c r="U217" s="213" t="s">
        <v>941</v>
      </c>
      <c r="V217" s="213" t="s">
        <v>941</v>
      </c>
      <c r="W217" s="541" t="s">
        <v>941</v>
      </c>
      <c r="X217" s="213" t="s">
        <v>941</v>
      </c>
      <c r="Y217" s="213" t="s">
        <v>941</v>
      </c>
      <c r="Z217" s="541" t="s">
        <v>941</v>
      </c>
      <c r="AA217" s="541" t="s">
        <v>941</v>
      </c>
      <c r="AB217" s="541" t="s">
        <v>941</v>
      </c>
      <c r="AC217" s="213" t="s">
        <v>941</v>
      </c>
      <c r="AD217" s="541" t="s">
        <v>941</v>
      </c>
      <c r="AE217" s="213" t="s">
        <v>941</v>
      </c>
      <c r="AF217" s="541" t="s">
        <v>941</v>
      </c>
      <c r="AG217" s="541" t="s">
        <v>941</v>
      </c>
      <c r="AH217" s="541" t="s">
        <v>941</v>
      </c>
      <c r="AI217" s="213"/>
      <c r="AJ217" s="404"/>
      <c r="AK217" s="189" t="s">
        <v>5112</v>
      </c>
      <c r="AL217" s="174" t="s">
        <v>1912</v>
      </c>
      <c r="AM217" s="106">
        <v>1</v>
      </c>
      <c r="AN217" s="894" t="s">
        <v>945</v>
      </c>
      <c r="AO217" s="189" t="s">
        <v>946</v>
      </c>
      <c r="AP217" s="189">
        <v>1</v>
      </c>
      <c r="AQ217" s="189" t="s">
        <v>1008</v>
      </c>
      <c r="AR217" s="189"/>
      <c r="AS217" s="69">
        <v>102.494</v>
      </c>
      <c r="AT217" s="69" t="s">
        <v>949</v>
      </c>
      <c r="AU217" s="69">
        <v>1.41</v>
      </c>
      <c r="AV217" s="69">
        <v>0.14451654</v>
      </c>
      <c r="AW217" s="69" t="s">
        <v>949</v>
      </c>
      <c r="AX217" s="69" t="s">
        <v>1083</v>
      </c>
      <c r="AY217" s="69" t="s">
        <v>1293</v>
      </c>
      <c r="AZ217" s="69" t="s">
        <v>1294</v>
      </c>
      <c r="BA217" s="69" t="s">
        <v>1295</v>
      </c>
      <c r="BB217" s="69">
        <v>0</v>
      </c>
      <c r="BC217" s="69" t="s">
        <v>1142</v>
      </c>
      <c r="BD217" s="69" t="s">
        <v>949</v>
      </c>
      <c r="BE217" s="69" t="s">
        <v>949</v>
      </c>
      <c r="BF217" s="69">
        <v>0</v>
      </c>
      <c r="BG217" s="69">
        <v>0</v>
      </c>
      <c r="BH217" s="69" t="s">
        <v>1910</v>
      </c>
      <c r="BI217" s="69" t="s">
        <v>1142</v>
      </c>
      <c r="BJ217" s="69">
        <v>0</v>
      </c>
      <c r="BK217" s="69">
        <v>0</v>
      </c>
      <c r="BL217" s="69">
        <v>0</v>
      </c>
      <c r="BM217" s="69">
        <v>0</v>
      </c>
    </row>
    <row r="218" spans="1:65" s="390" customFormat="1">
      <c r="A218" s="398">
        <v>211</v>
      </c>
      <c r="B218" s="398" t="s">
        <v>4156</v>
      </c>
      <c r="C218" s="408"/>
      <c r="D218" s="407"/>
      <c r="E218" s="408" t="s">
        <v>1959</v>
      </c>
      <c r="F218" s="407"/>
      <c r="G218" s="408"/>
      <c r="H218" s="407"/>
      <c r="I218" s="408"/>
      <c r="J218" s="407"/>
      <c r="K218" s="408"/>
      <c r="L218" s="407"/>
      <c r="M218" s="213" t="s">
        <v>4686</v>
      </c>
      <c r="N218" s="213" t="s">
        <v>4686</v>
      </c>
      <c r="O218" s="213" t="s">
        <v>4778</v>
      </c>
      <c r="P218" s="1247" t="s">
        <v>989</v>
      </c>
      <c r="Q218" s="213" t="s">
        <v>941</v>
      </c>
      <c r="R218" s="541" t="s">
        <v>941</v>
      </c>
      <c r="S218" s="213" t="s">
        <v>941</v>
      </c>
      <c r="T218" s="213" t="s">
        <v>941</v>
      </c>
      <c r="U218" s="213" t="s">
        <v>941</v>
      </c>
      <c r="V218" s="213" t="s">
        <v>941</v>
      </c>
      <c r="W218" s="541" t="s">
        <v>941</v>
      </c>
      <c r="X218" s="213" t="s">
        <v>941</v>
      </c>
      <c r="Y218" s="213" t="s">
        <v>941</v>
      </c>
      <c r="Z218" s="541" t="s">
        <v>941</v>
      </c>
      <c r="AA218" s="541" t="s">
        <v>941</v>
      </c>
      <c r="AB218" s="541" t="s">
        <v>941</v>
      </c>
      <c r="AC218" s="213" t="s">
        <v>941</v>
      </c>
      <c r="AD218" s="541" t="s">
        <v>941</v>
      </c>
      <c r="AE218" s="213" t="s">
        <v>941</v>
      </c>
      <c r="AF218" s="541" t="s">
        <v>941</v>
      </c>
      <c r="AG218" s="541" t="s">
        <v>941</v>
      </c>
      <c r="AH218" s="541" t="s">
        <v>941</v>
      </c>
      <c r="AI218" s="213"/>
      <c r="AJ218" s="404"/>
      <c r="AK218" s="189" t="s">
        <v>9499</v>
      </c>
      <c r="AL218" s="174" t="s">
        <v>1962</v>
      </c>
      <c r="AM218" s="106">
        <v>1</v>
      </c>
      <c r="AN218" s="894" t="s">
        <v>945</v>
      </c>
      <c r="AO218" s="189" t="s">
        <v>9917</v>
      </c>
      <c r="AP218" s="189">
        <v>1</v>
      </c>
      <c r="AQ218" s="189" t="s">
        <v>1126</v>
      </c>
      <c r="AR218" s="189"/>
      <c r="AS218" s="69">
        <v>95.15</v>
      </c>
      <c r="AT218" s="69">
        <v>0.1</v>
      </c>
      <c r="AU218" s="69">
        <v>7.93</v>
      </c>
      <c r="AV218" s="69">
        <v>0.75453950000000003</v>
      </c>
      <c r="AW218" s="69" t="s">
        <v>1963</v>
      </c>
      <c r="AX218" s="69" t="s">
        <v>949</v>
      </c>
      <c r="AY218" s="69" t="s">
        <v>1084</v>
      </c>
      <c r="AZ218" s="69" t="s">
        <v>1085</v>
      </c>
      <c r="BA218" s="69" t="s">
        <v>949</v>
      </c>
      <c r="BB218" s="69">
        <v>0</v>
      </c>
      <c r="BC218" s="69" t="s">
        <v>1166</v>
      </c>
      <c r="BD218" s="69" t="s">
        <v>949</v>
      </c>
      <c r="BE218" s="69" t="s">
        <v>949</v>
      </c>
      <c r="BF218" s="69">
        <v>0</v>
      </c>
      <c r="BG218" s="69">
        <v>0</v>
      </c>
      <c r="BH218" s="69">
        <v>0</v>
      </c>
      <c r="BI218" s="69">
        <v>0</v>
      </c>
      <c r="BJ218" s="69">
        <v>0</v>
      </c>
      <c r="BK218" s="69">
        <v>0</v>
      </c>
      <c r="BL218" s="69">
        <v>0</v>
      </c>
      <c r="BM218" s="69">
        <v>0</v>
      </c>
    </row>
    <row r="219" spans="1:65" s="390" customFormat="1">
      <c r="A219" s="398">
        <v>212</v>
      </c>
      <c r="B219" s="398" t="s">
        <v>4156</v>
      </c>
      <c r="C219" s="408"/>
      <c r="D219" s="407"/>
      <c r="E219" s="408" t="s">
        <v>1913</v>
      </c>
      <c r="F219" s="407"/>
      <c r="G219" s="408"/>
      <c r="H219" s="407"/>
      <c r="I219" s="408"/>
      <c r="J219" s="407"/>
      <c r="K219" s="408"/>
      <c r="L219" s="407"/>
      <c r="M219" s="213" t="s">
        <v>1913</v>
      </c>
      <c r="N219" s="213" t="s">
        <v>1913</v>
      </c>
      <c r="O219" s="213" t="s">
        <v>4778</v>
      </c>
      <c r="P219" s="1247"/>
      <c r="Q219" s="213" t="s">
        <v>941</v>
      </c>
      <c r="R219" s="541" t="s">
        <v>941</v>
      </c>
      <c r="S219" s="213" t="s">
        <v>941</v>
      </c>
      <c r="T219" s="213" t="s">
        <v>941</v>
      </c>
      <c r="U219" s="213" t="s">
        <v>941</v>
      </c>
      <c r="V219" s="213" t="s">
        <v>941</v>
      </c>
      <c r="W219" s="541" t="s">
        <v>941</v>
      </c>
      <c r="X219" s="213" t="s">
        <v>941</v>
      </c>
      <c r="Y219" s="213" t="s">
        <v>941</v>
      </c>
      <c r="Z219" s="541" t="s">
        <v>941</v>
      </c>
      <c r="AA219" s="541" t="s">
        <v>941</v>
      </c>
      <c r="AB219" s="541" t="s">
        <v>941</v>
      </c>
      <c r="AC219" s="213" t="s">
        <v>941</v>
      </c>
      <c r="AD219" s="541" t="s">
        <v>941</v>
      </c>
      <c r="AE219" s="213" t="s">
        <v>941</v>
      </c>
      <c r="AF219" s="541" t="s">
        <v>941</v>
      </c>
      <c r="AG219" s="541" t="s">
        <v>941</v>
      </c>
      <c r="AH219" s="541" t="s">
        <v>941</v>
      </c>
      <c r="AI219" s="213"/>
      <c r="AJ219" s="404"/>
      <c r="AK219" s="189" t="s">
        <v>9499</v>
      </c>
      <c r="AL219" s="174" t="s">
        <v>1915</v>
      </c>
      <c r="AM219" s="106">
        <v>2</v>
      </c>
      <c r="AN219" s="894" t="s">
        <v>945</v>
      </c>
      <c r="AO219" s="189" t="s">
        <v>946</v>
      </c>
      <c r="AP219" s="189">
        <v>1</v>
      </c>
      <c r="AQ219" s="189" t="s">
        <v>979</v>
      </c>
      <c r="AR219" s="189"/>
      <c r="AS219" s="69">
        <v>100.31498000000001</v>
      </c>
      <c r="AT219" s="69" t="s">
        <v>949</v>
      </c>
      <c r="AU219" s="69" t="s">
        <v>949</v>
      </c>
      <c r="AV219" s="69" t="s">
        <v>949</v>
      </c>
      <c r="AW219" s="69" t="s">
        <v>949</v>
      </c>
      <c r="AX219" s="69" t="s">
        <v>949</v>
      </c>
      <c r="AY219" s="69" t="s">
        <v>1253</v>
      </c>
      <c r="AZ219" s="69" t="s">
        <v>1916</v>
      </c>
      <c r="BA219" s="69" t="s">
        <v>949</v>
      </c>
      <c r="BB219" s="69">
        <v>0</v>
      </c>
      <c r="BC219" s="69" t="s">
        <v>1166</v>
      </c>
      <c r="BD219" s="69" t="s">
        <v>949</v>
      </c>
      <c r="BE219" s="69" t="s">
        <v>949</v>
      </c>
      <c r="BF219" s="69">
        <v>0</v>
      </c>
      <c r="BG219" s="69">
        <v>0</v>
      </c>
      <c r="BH219" s="69">
        <v>0</v>
      </c>
      <c r="BI219" s="69">
        <v>0</v>
      </c>
      <c r="BJ219" s="69">
        <v>0</v>
      </c>
      <c r="BK219" s="69">
        <v>0</v>
      </c>
      <c r="BL219" s="69">
        <v>0</v>
      </c>
      <c r="BM219" s="69">
        <v>0</v>
      </c>
    </row>
    <row r="220" spans="1:65" s="390" customFormat="1">
      <c r="A220" s="398">
        <v>213</v>
      </c>
      <c r="B220" s="398" t="s">
        <v>4156</v>
      </c>
      <c r="C220" s="408"/>
      <c r="D220" s="407"/>
      <c r="E220" s="408" t="s">
        <v>1918</v>
      </c>
      <c r="F220" s="407"/>
      <c r="G220" s="408"/>
      <c r="H220" s="407"/>
      <c r="I220" s="408"/>
      <c r="J220" s="407"/>
      <c r="K220" s="408"/>
      <c r="L220" s="407"/>
      <c r="M220" s="213" t="s">
        <v>1918</v>
      </c>
      <c r="N220" s="213" t="s">
        <v>9918</v>
      </c>
      <c r="O220" s="213" t="s">
        <v>4778</v>
      </c>
      <c r="P220" s="1247"/>
      <c r="Q220" s="213" t="s">
        <v>941</v>
      </c>
      <c r="R220" s="541" t="s">
        <v>941</v>
      </c>
      <c r="S220" s="213" t="s">
        <v>941</v>
      </c>
      <c r="T220" s="213" t="s">
        <v>941</v>
      </c>
      <c r="U220" s="213" t="s">
        <v>941</v>
      </c>
      <c r="V220" s="213" t="s">
        <v>941</v>
      </c>
      <c r="W220" s="541" t="s">
        <v>941</v>
      </c>
      <c r="X220" s="213" t="s">
        <v>941</v>
      </c>
      <c r="Y220" s="213" t="s">
        <v>941</v>
      </c>
      <c r="Z220" s="541" t="s">
        <v>941</v>
      </c>
      <c r="AA220" s="541" t="s">
        <v>941</v>
      </c>
      <c r="AB220" s="541" t="s">
        <v>941</v>
      </c>
      <c r="AC220" s="213" t="s">
        <v>941</v>
      </c>
      <c r="AD220" s="541" t="s">
        <v>941</v>
      </c>
      <c r="AE220" s="213" t="s">
        <v>941</v>
      </c>
      <c r="AF220" s="541" t="s">
        <v>941</v>
      </c>
      <c r="AG220" s="541" t="s">
        <v>941</v>
      </c>
      <c r="AH220" s="541" t="s">
        <v>941</v>
      </c>
      <c r="AI220" s="213"/>
      <c r="AJ220" s="404"/>
      <c r="AK220" s="189" t="s">
        <v>9499</v>
      </c>
      <c r="AL220" s="174" t="s">
        <v>1920</v>
      </c>
      <c r="AM220" s="106">
        <v>1</v>
      </c>
      <c r="AN220" s="894" t="s">
        <v>945</v>
      </c>
      <c r="AO220" s="189" t="s">
        <v>946</v>
      </c>
      <c r="AP220" s="189">
        <v>1</v>
      </c>
      <c r="AQ220" s="189" t="s">
        <v>1921</v>
      </c>
      <c r="AR220" s="189"/>
      <c r="AS220" s="69" t="s">
        <v>949</v>
      </c>
      <c r="AT220" s="69" t="s">
        <v>949</v>
      </c>
      <c r="AU220" s="69" t="s">
        <v>949</v>
      </c>
      <c r="AV220" s="69" t="s">
        <v>949</v>
      </c>
      <c r="AW220" s="69" t="s">
        <v>949</v>
      </c>
      <c r="AX220" s="69" t="s">
        <v>949</v>
      </c>
      <c r="AY220" s="69" t="s">
        <v>949</v>
      </c>
      <c r="AZ220" s="69" t="s">
        <v>949</v>
      </c>
      <c r="BA220" s="69" t="s">
        <v>949</v>
      </c>
      <c r="BB220" s="69">
        <v>0</v>
      </c>
      <c r="BC220" s="69" t="s">
        <v>1923</v>
      </c>
      <c r="BD220" s="69" t="s">
        <v>945</v>
      </c>
      <c r="BE220" s="69" t="s">
        <v>945</v>
      </c>
      <c r="BF220" s="69">
        <v>0</v>
      </c>
      <c r="BG220" s="69">
        <v>0</v>
      </c>
      <c r="BH220" s="69">
        <v>0</v>
      </c>
      <c r="BI220" s="69">
        <v>0</v>
      </c>
      <c r="BJ220" s="69">
        <v>0</v>
      </c>
      <c r="BK220" s="69">
        <v>0</v>
      </c>
      <c r="BL220" s="69">
        <v>0</v>
      </c>
      <c r="BM220" s="69">
        <v>0</v>
      </c>
    </row>
    <row r="221" spans="1:65" s="390" customFormat="1">
      <c r="A221" s="398">
        <v>214</v>
      </c>
      <c r="B221" s="398" t="s">
        <v>4156</v>
      </c>
      <c r="C221" s="408"/>
      <c r="D221" s="407"/>
      <c r="E221" s="408" t="s">
        <v>1924</v>
      </c>
      <c r="F221" s="407"/>
      <c r="G221" s="408"/>
      <c r="H221" s="407"/>
      <c r="I221" s="408"/>
      <c r="J221" s="407"/>
      <c r="K221" s="408"/>
      <c r="L221" s="407"/>
      <c r="M221" s="213" t="s">
        <v>1924</v>
      </c>
      <c r="N221" s="213" t="s">
        <v>1924</v>
      </c>
      <c r="O221" s="213" t="s">
        <v>4778</v>
      </c>
      <c r="P221" s="1247" t="s">
        <v>1126</v>
      </c>
      <c r="Q221" s="213" t="s">
        <v>941</v>
      </c>
      <c r="R221" s="541" t="s">
        <v>941</v>
      </c>
      <c r="S221" s="213" t="s">
        <v>941</v>
      </c>
      <c r="T221" s="213" t="s">
        <v>941</v>
      </c>
      <c r="U221" s="213" t="s">
        <v>941</v>
      </c>
      <c r="V221" s="213" t="s">
        <v>941</v>
      </c>
      <c r="W221" s="541" t="s">
        <v>941</v>
      </c>
      <c r="X221" s="213" t="s">
        <v>941</v>
      </c>
      <c r="Y221" s="213" t="s">
        <v>941</v>
      </c>
      <c r="Z221" s="541" t="s">
        <v>941</v>
      </c>
      <c r="AA221" s="541" t="s">
        <v>941</v>
      </c>
      <c r="AB221" s="541" t="s">
        <v>941</v>
      </c>
      <c r="AC221" s="213" t="s">
        <v>941</v>
      </c>
      <c r="AD221" s="541" t="s">
        <v>941</v>
      </c>
      <c r="AE221" s="213" t="s">
        <v>941</v>
      </c>
      <c r="AF221" s="541" t="s">
        <v>941</v>
      </c>
      <c r="AG221" s="541" t="s">
        <v>941</v>
      </c>
      <c r="AH221" s="541" t="s">
        <v>941</v>
      </c>
      <c r="AI221" s="213"/>
      <c r="AJ221" s="404"/>
      <c r="AK221" s="189" t="s">
        <v>9499</v>
      </c>
      <c r="AL221" s="174" t="s">
        <v>1926</v>
      </c>
      <c r="AM221" s="106">
        <v>1</v>
      </c>
      <c r="AN221" s="894" t="s">
        <v>945</v>
      </c>
      <c r="AO221" s="189" t="s">
        <v>946</v>
      </c>
      <c r="AP221" s="189">
        <v>1</v>
      </c>
      <c r="AQ221" s="189" t="s">
        <v>1008</v>
      </c>
      <c r="AR221" s="189"/>
      <c r="AS221" s="69">
        <v>249.292</v>
      </c>
      <c r="AT221" s="69" t="s">
        <v>949</v>
      </c>
      <c r="AU221" s="69">
        <v>1.41</v>
      </c>
      <c r="AV221" s="69">
        <v>0.35150171999999996</v>
      </c>
      <c r="AW221" s="69" t="s">
        <v>949</v>
      </c>
      <c r="AX221" s="69" t="s">
        <v>1083</v>
      </c>
      <c r="AY221" s="69" t="s">
        <v>1293</v>
      </c>
      <c r="AZ221" s="69" t="s">
        <v>1294</v>
      </c>
      <c r="BA221" s="69" t="s">
        <v>1295</v>
      </c>
      <c r="BB221" s="69">
        <v>0</v>
      </c>
      <c r="BC221" s="69" t="s">
        <v>1142</v>
      </c>
      <c r="BD221" s="69" t="s">
        <v>949</v>
      </c>
      <c r="BE221" s="69" t="s">
        <v>949</v>
      </c>
      <c r="BF221" s="69">
        <v>0</v>
      </c>
      <c r="BG221" s="69">
        <v>0</v>
      </c>
      <c r="BH221" s="69" t="s">
        <v>1924</v>
      </c>
      <c r="BI221" s="69" t="s">
        <v>1142</v>
      </c>
      <c r="BJ221" s="69">
        <v>0</v>
      </c>
      <c r="BK221" s="69">
        <v>0</v>
      </c>
      <c r="BL221" s="69">
        <v>0</v>
      </c>
      <c r="BM221" s="69">
        <v>0</v>
      </c>
    </row>
    <row r="222" spans="1:65" s="390" customFormat="1">
      <c r="A222" s="398">
        <v>215</v>
      </c>
      <c r="B222" s="398" t="s">
        <v>4156</v>
      </c>
      <c r="C222" s="408"/>
      <c r="D222" s="407"/>
      <c r="E222" s="408" t="s">
        <v>1927</v>
      </c>
      <c r="F222" s="407"/>
      <c r="G222" s="408"/>
      <c r="H222" s="407"/>
      <c r="I222" s="408"/>
      <c r="J222" s="407"/>
      <c r="K222" s="408"/>
      <c r="L222" s="407"/>
      <c r="M222" s="213" t="s">
        <v>1927</v>
      </c>
      <c r="N222" s="213" t="s">
        <v>1927</v>
      </c>
      <c r="O222" s="213" t="s">
        <v>4778</v>
      </c>
      <c r="P222" s="1247" t="s">
        <v>1059</v>
      </c>
      <c r="Q222" s="213" t="s">
        <v>941</v>
      </c>
      <c r="R222" s="541" t="s">
        <v>941</v>
      </c>
      <c r="S222" s="213" t="s">
        <v>941</v>
      </c>
      <c r="T222" s="213" t="s">
        <v>941</v>
      </c>
      <c r="U222" s="213" t="s">
        <v>941</v>
      </c>
      <c r="V222" s="213" t="s">
        <v>941</v>
      </c>
      <c r="W222" s="541" t="s">
        <v>941</v>
      </c>
      <c r="X222" s="213" t="s">
        <v>941</v>
      </c>
      <c r="Y222" s="213" t="s">
        <v>941</v>
      </c>
      <c r="Z222" s="541" t="s">
        <v>941</v>
      </c>
      <c r="AA222" s="541" t="s">
        <v>941</v>
      </c>
      <c r="AB222" s="541" t="s">
        <v>941</v>
      </c>
      <c r="AC222" s="213" t="s">
        <v>941</v>
      </c>
      <c r="AD222" s="541" t="s">
        <v>941</v>
      </c>
      <c r="AE222" s="213" t="s">
        <v>941</v>
      </c>
      <c r="AF222" s="541" t="s">
        <v>941</v>
      </c>
      <c r="AG222" s="541" t="s">
        <v>941</v>
      </c>
      <c r="AH222" s="541" t="s">
        <v>941</v>
      </c>
      <c r="AI222" s="213"/>
      <c r="AJ222" s="404"/>
      <c r="AK222" s="189" t="s">
        <v>9499</v>
      </c>
      <c r="AL222" s="174" t="s">
        <v>1929</v>
      </c>
      <c r="AM222" s="106">
        <v>1</v>
      </c>
      <c r="AN222" s="894" t="s">
        <v>945</v>
      </c>
      <c r="AO222" s="189" t="s">
        <v>946</v>
      </c>
      <c r="AP222" s="189">
        <v>1</v>
      </c>
      <c r="AQ222" s="189" t="s">
        <v>979</v>
      </c>
      <c r="AR222" s="189"/>
      <c r="AS222" s="69">
        <v>61.695</v>
      </c>
      <c r="AT222" s="69" t="s">
        <v>949</v>
      </c>
      <c r="AU222" s="69" t="s">
        <v>949</v>
      </c>
      <c r="AV222" s="69" t="s">
        <v>949</v>
      </c>
      <c r="AW222" s="69" t="s">
        <v>949</v>
      </c>
      <c r="AX222" s="69" t="s">
        <v>949</v>
      </c>
      <c r="AY222" s="69" t="s">
        <v>1930</v>
      </c>
      <c r="AZ222" s="69" t="s">
        <v>1931</v>
      </c>
      <c r="BA222" s="69" t="s">
        <v>949</v>
      </c>
      <c r="BB222" s="69">
        <v>0</v>
      </c>
      <c r="BC222" s="69" t="s">
        <v>1166</v>
      </c>
      <c r="BD222" s="69" t="s">
        <v>949</v>
      </c>
      <c r="BE222" s="69" t="s">
        <v>949</v>
      </c>
      <c r="BF222" s="69">
        <v>0</v>
      </c>
      <c r="BG222" s="69">
        <v>0</v>
      </c>
      <c r="BH222" s="69">
        <v>0</v>
      </c>
      <c r="BI222" s="69">
        <v>0</v>
      </c>
      <c r="BJ222" s="69">
        <v>0</v>
      </c>
      <c r="BK222" s="69">
        <v>0</v>
      </c>
      <c r="BL222" s="69">
        <v>0</v>
      </c>
      <c r="BM222" s="69">
        <v>0</v>
      </c>
    </row>
    <row r="223" spans="1:65" s="390" customFormat="1">
      <c r="A223" s="398">
        <v>216</v>
      </c>
      <c r="B223" s="398" t="s">
        <v>4156</v>
      </c>
      <c r="C223" s="408"/>
      <c r="D223" s="407"/>
      <c r="E223" s="408" t="s">
        <v>1932</v>
      </c>
      <c r="F223" s="407"/>
      <c r="G223" s="408"/>
      <c r="H223" s="407"/>
      <c r="I223" s="408"/>
      <c r="J223" s="407"/>
      <c r="K223" s="408"/>
      <c r="L223" s="407"/>
      <c r="M223" s="213" t="s">
        <v>1932</v>
      </c>
      <c r="N223" s="213" t="s">
        <v>1932</v>
      </c>
      <c r="O223" s="213" t="s">
        <v>4778</v>
      </c>
      <c r="P223" s="1247" t="s">
        <v>1059</v>
      </c>
      <c r="Q223" s="213" t="s">
        <v>941</v>
      </c>
      <c r="R223" s="541" t="s">
        <v>941</v>
      </c>
      <c r="S223" s="213" t="s">
        <v>941</v>
      </c>
      <c r="T223" s="213" t="s">
        <v>941</v>
      </c>
      <c r="U223" s="213" t="s">
        <v>941</v>
      </c>
      <c r="V223" s="213" t="s">
        <v>941</v>
      </c>
      <c r="W223" s="541" t="s">
        <v>941</v>
      </c>
      <c r="X223" s="213" t="s">
        <v>941</v>
      </c>
      <c r="Y223" s="213" t="s">
        <v>941</v>
      </c>
      <c r="Z223" s="541" t="s">
        <v>941</v>
      </c>
      <c r="AA223" s="541" t="s">
        <v>941</v>
      </c>
      <c r="AB223" s="541" t="s">
        <v>941</v>
      </c>
      <c r="AC223" s="213" t="s">
        <v>941</v>
      </c>
      <c r="AD223" s="541" t="s">
        <v>941</v>
      </c>
      <c r="AE223" s="213" t="s">
        <v>941</v>
      </c>
      <c r="AF223" s="541" t="s">
        <v>941</v>
      </c>
      <c r="AG223" s="541" t="s">
        <v>941</v>
      </c>
      <c r="AH223" s="541" t="s">
        <v>941</v>
      </c>
      <c r="AI223" s="213"/>
      <c r="AJ223" s="404"/>
      <c r="AK223" s="189" t="s">
        <v>9499</v>
      </c>
      <c r="AL223" s="174" t="s">
        <v>1934</v>
      </c>
      <c r="AM223" s="106">
        <v>1</v>
      </c>
      <c r="AN223" s="894" t="s">
        <v>945</v>
      </c>
      <c r="AO223" s="189" t="s">
        <v>946</v>
      </c>
      <c r="AP223" s="189">
        <v>1</v>
      </c>
      <c r="AQ223" s="189" t="s">
        <v>979</v>
      </c>
      <c r="AR223" s="189"/>
      <c r="AS223" s="69">
        <v>61.695</v>
      </c>
      <c r="AT223" s="69" t="s">
        <v>949</v>
      </c>
      <c r="AU223" s="69" t="s">
        <v>949</v>
      </c>
      <c r="AV223" s="69" t="s">
        <v>949</v>
      </c>
      <c r="AW223" s="69" t="s">
        <v>1935</v>
      </c>
      <c r="AX223" s="69" t="s">
        <v>949</v>
      </c>
      <c r="AY223" s="69" t="s">
        <v>1930</v>
      </c>
      <c r="AZ223" s="69" t="s">
        <v>1931</v>
      </c>
      <c r="BA223" s="69" t="s">
        <v>949</v>
      </c>
      <c r="BB223" s="69">
        <v>0</v>
      </c>
      <c r="BC223" s="69" t="s">
        <v>1166</v>
      </c>
      <c r="BD223" s="69" t="s">
        <v>949</v>
      </c>
      <c r="BE223" s="69" t="s">
        <v>949</v>
      </c>
      <c r="BF223" s="69">
        <v>0</v>
      </c>
      <c r="BG223" s="69">
        <v>0</v>
      </c>
      <c r="BH223" s="69">
        <v>0</v>
      </c>
      <c r="BI223" s="69">
        <v>0</v>
      </c>
      <c r="BJ223" s="69">
        <v>0</v>
      </c>
      <c r="BK223" s="69">
        <v>0</v>
      </c>
      <c r="BL223" s="69">
        <v>0</v>
      </c>
      <c r="BM223" s="69">
        <v>0</v>
      </c>
    </row>
    <row r="224" spans="1:65" s="390" customFormat="1">
      <c r="A224" s="398">
        <v>217</v>
      </c>
      <c r="B224" s="398" t="s">
        <v>4156</v>
      </c>
      <c r="C224" s="408"/>
      <c r="D224" s="407"/>
      <c r="E224" s="408" t="s">
        <v>1936</v>
      </c>
      <c r="F224" s="407"/>
      <c r="G224" s="408"/>
      <c r="H224" s="407"/>
      <c r="I224" s="408"/>
      <c r="J224" s="407"/>
      <c r="K224" s="408"/>
      <c r="L224" s="407"/>
      <c r="M224" s="213" t="s">
        <v>1937</v>
      </c>
      <c r="N224" s="213" t="s">
        <v>1937</v>
      </c>
      <c r="O224" s="213" t="s">
        <v>4778</v>
      </c>
      <c r="P224" s="1247" t="s">
        <v>989</v>
      </c>
      <c r="Q224" s="213" t="s">
        <v>941</v>
      </c>
      <c r="R224" s="541" t="s">
        <v>941</v>
      </c>
      <c r="S224" s="213" t="s">
        <v>941</v>
      </c>
      <c r="T224" s="213" t="s">
        <v>941</v>
      </c>
      <c r="U224" s="213" t="s">
        <v>941</v>
      </c>
      <c r="V224" s="213" t="s">
        <v>941</v>
      </c>
      <c r="W224" s="541" t="s">
        <v>941</v>
      </c>
      <c r="X224" s="213" t="s">
        <v>941</v>
      </c>
      <c r="Y224" s="213" t="s">
        <v>941</v>
      </c>
      <c r="Z224" s="541" t="s">
        <v>941</v>
      </c>
      <c r="AA224" s="541" t="s">
        <v>941</v>
      </c>
      <c r="AB224" s="541" t="s">
        <v>941</v>
      </c>
      <c r="AC224" s="213" t="s">
        <v>941</v>
      </c>
      <c r="AD224" s="541" t="s">
        <v>941</v>
      </c>
      <c r="AE224" s="213" t="s">
        <v>941</v>
      </c>
      <c r="AF224" s="541" t="s">
        <v>941</v>
      </c>
      <c r="AG224" s="541" t="s">
        <v>941</v>
      </c>
      <c r="AH224" s="541" t="s">
        <v>941</v>
      </c>
      <c r="AI224" s="213"/>
      <c r="AJ224" s="404"/>
      <c r="AK224" s="189" t="s">
        <v>9499</v>
      </c>
      <c r="AL224" s="174" t="s">
        <v>1940</v>
      </c>
      <c r="AM224" s="106">
        <v>1</v>
      </c>
      <c r="AN224" s="894" t="s">
        <v>945</v>
      </c>
      <c r="AO224" s="189" t="s">
        <v>946</v>
      </c>
      <c r="AP224" s="189">
        <v>1</v>
      </c>
      <c r="AQ224" s="189" t="s">
        <v>979</v>
      </c>
      <c r="AR224" s="189"/>
      <c r="AS224" s="69">
        <v>265.48185999999998</v>
      </c>
      <c r="AT224" s="69" t="s">
        <v>949</v>
      </c>
      <c r="AU224" s="69" t="s">
        <v>949</v>
      </c>
      <c r="AV224" s="69" t="s">
        <v>949</v>
      </c>
      <c r="AW224" s="69" t="s">
        <v>1941</v>
      </c>
      <c r="AX224" s="69" t="s">
        <v>949</v>
      </c>
      <c r="AY224" s="69" t="s">
        <v>1253</v>
      </c>
      <c r="AZ224" s="69" t="s">
        <v>1909</v>
      </c>
      <c r="BA224" s="69" t="s">
        <v>949</v>
      </c>
      <c r="BB224" s="69" t="s">
        <v>949</v>
      </c>
      <c r="BC224" s="69" t="s">
        <v>1166</v>
      </c>
      <c r="BD224" s="69" t="s">
        <v>949</v>
      </c>
      <c r="BE224" s="69" t="s">
        <v>949</v>
      </c>
      <c r="BF224" s="69">
        <v>0</v>
      </c>
      <c r="BG224" s="69">
        <v>0</v>
      </c>
      <c r="BH224" s="69">
        <v>0</v>
      </c>
      <c r="BI224" s="69">
        <v>0</v>
      </c>
      <c r="BJ224" s="69">
        <v>0</v>
      </c>
      <c r="BK224" s="69">
        <v>0</v>
      </c>
      <c r="BL224" s="69">
        <v>0</v>
      </c>
      <c r="BM224" s="69">
        <v>0</v>
      </c>
    </row>
    <row r="225" spans="1:65" s="390" customFormat="1">
      <c r="A225" s="398">
        <v>218</v>
      </c>
      <c r="B225" s="398" t="s">
        <v>4156</v>
      </c>
      <c r="C225" s="408"/>
      <c r="D225" s="407"/>
      <c r="E225" s="408" t="s">
        <v>1942</v>
      </c>
      <c r="F225" s="407"/>
      <c r="G225" s="408"/>
      <c r="H225" s="407"/>
      <c r="I225" s="408"/>
      <c r="J225" s="407"/>
      <c r="K225" s="408"/>
      <c r="L225" s="407"/>
      <c r="M225" s="213" t="s">
        <v>1942</v>
      </c>
      <c r="N225" s="213" t="s">
        <v>9919</v>
      </c>
      <c r="O225" s="213" t="s">
        <v>4778</v>
      </c>
      <c r="P225" s="1247" t="s">
        <v>989</v>
      </c>
      <c r="Q225" s="213" t="s">
        <v>941</v>
      </c>
      <c r="R225" s="541" t="s">
        <v>941</v>
      </c>
      <c r="S225" s="213" t="s">
        <v>941</v>
      </c>
      <c r="T225" s="213" t="s">
        <v>941</v>
      </c>
      <c r="U225" s="213" t="s">
        <v>941</v>
      </c>
      <c r="V225" s="213" t="s">
        <v>941</v>
      </c>
      <c r="W225" s="541" t="s">
        <v>941</v>
      </c>
      <c r="X225" s="213" t="s">
        <v>941</v>
      </c>
      <c r="Y225" s="213" t="s">
        <v>941</v>
      </c>
      <c r="Z225" s="541" t="s">
        <v>941</v>
      </c>
      <c r="AA225" s="541" t="s">
        <v>941</v>
      </c>
      <c r="AB225" s="541" t="s">
        <v>941</v>
      </c>
      <c r="AC225" s="213" t="s">
        <v>941</v>
      </c>
      <c r="AD225" s="541" t="s">
        <v>941</v>
      </c>
      <c r="AE225" s="213" t="s">
        <v>941</v>
      </c>
      <c r="AF225" s="541" t="s">
        <v>941</v>
      </c>
      <c r="AG225" s="541" t="s">
        <v>941</v>
      </c>
      <c r="AH225" s="541" t="s">
        <v>941</v>
      </c>
      <c r="AI225" s="213"/>
      <c r="AJ225" s="404"/>
      <c r="AK225" s="189" t="s">
        <v>9499</v>
      </c>
      <c r="AL225" s="174" t="s">
        <v>1945</v>
      </c>
      <c r="AM225" s="106">
        <v>1</v>
      </c>
      <c r="AN225" s="894" t="s">
        <v>945</v>
      </c>
      <c r="AO225" s="189" t="s">
        <v>946</v>
      </c>
      <c r="AP225" s="189">
        <v>1</v>
      </c>
      <c r="AQ225" s="189" t="s">
        <v>979</v>
      </c>
      <c r="AR225" s="189"/>
      <c r="AS225" s="69">
        <v>4039.1110979999999</v>
      </c>
      <c r="AT225" s="69" t="s">
        <v>949</v>
      </c>
      <c r="AU225" s="69" t="s">
        <v>949</v>
      </c>
      <c r="AV225" s="69" t="s">
        <v>949</v>
      </c>
      <c r="AW225" s="69" t="s">
        <v>1946</v>
      </c>
      <c r="AX225" s="69" t="s">
        <v>949</v>
      </c>
      <c r="AY225" s="69" t="s">
        <v>1253</v>
      </c>
      <c r="AZ225" s="69" t="s">
        <v>1947</v>
      </c>
      <c r="BA225" s="69" t="s">
        <v>949</v>
      </c>
      <c r="BB225" s="69" t="s">
        <v>949</v>
      </c>
      <c r="BC225" s="69" t="s">
        <v>1166</v>
      </c>
      <c r="BD225" s="69" t="s">
        <v>949</v>
      </c>
      <c r="BE225" s="69" t="s">
        <v>949</v>
      </c>
      <c r="BF225" s="69">
        <v>0</v>
      </c>
      <c r="BG225" s="69">
        <v>0</v>
      </c>
      <c r="BH225" s="69">
        <v>0</v>
      </c>
      <c r="BI225" s="69">
        <v>0</v>
      </c>
      <c r="BJ225" s="69">
        <v>0</v>
      </c>
      <c r="BK225" s="69">
        <v>0</v>
      </c>
      <c r="BL225" s="69">
        <v>0</v>
      </c>
      <c r="BM225" s="69">
        <v>0</v>
      </c>
    </row>
    <row r="226" spans="1:65" s="390" customFormat="1">
      <c r="A226" s="398">
        <v>219</v>
      </c>
      <c r="B226" s="398" t="s">
        <v>4156</v>
      </c>
      <c r="C226" s="408"/>
      <c r="D226" s="407"/>
      <c r="E226" s="408" t="s">
        <v>1954</v>
      </c>
      <c r="F226" s="407"/>
      <c r="G226" s="408"/>
      <c r="H226" s="407"/>
      <c r="I226" s="408"/>
      <c r="J226" s="407"/>
      <c r="K226" s="408"/>
      <c r="L226" s="407"/>
      <c r="M226" s="213" t="s">
        <v>4684</v>
      </c>
      <c r="N226" s="213" t="s">
        <v>4684</v>
      </c>
      <c r="O226" s="213" t="s">
        <v>4778</v>
      </c>
      <c r="P226" s="1247" t="s">
        <v>989</v>
      </c>
      <c r="Q226" s="213" t="s">
        <v>941</v>
      </c>
      <c r="R226" s="541" t="s">
        <v>941</v>
      </c>
      <c r="S226" s="213" t="s">
        <v>941</v>
      </c>
      <c r="T226" s="213" t="s">
        <v>941</v>
      </c>
      <c r="U226" s="213" t="s">
        <v>941</v>
      </c>
      <c r="V226" s="213" t="s">
        <v>941</v>
      </c>
      <c r="W226" s="541" t="s">
        <v>941</v>
      </c>
      <c r="X226" s="213" t="s">
        <v>941</v>
      </c>
      <c r="Y226" s="213" t="s">
        <v>941</v>
      </c>
      <c r="Z226" s="541" t="s">
        <v>941</v>
      </c>
      <c r="AA226" s="541" t="s">
        <v>941</v>
      </c>
      <c r="AB226" s="541" t="s">
        <v>941</v>
      </c>
      <c r="AC226" s="213" t="s">
        <v>941</v>
      </c>
      <c r="AD226" s="541" t="s">
        <v>941</v>
      </c>
      <c r="AE226" s="213" t="s">
        <v>941</v>
      </c>
      <c r="AF226" s="541" t="s">
        <v>941</v>
      </c>
      <c r="AG226" s="541" t="s">
        <v>941</v>
      </c>
      <c r="AH226" s="541" t="s">
        <v>941</v>
      </c>
      <c r="AI226" s="213"/>
      <c r="AJ226" s="404"/>
      <c r="AK226" s="189" t="s">
        <v>9499</v>
      </c>
      <c r="AL226" s="174" t="s">
        <v>1957</v>
      </c>
      <c r="AM226" s="106">
        <v>1</v>
      </c>
      <c r="AN226" s="894" t="s">
        <v>945</v>
      </c>
      <c r="AO226" s="189" t="s">
        <v>946</v>
      </c>
      <c r="AP226" s="189">
        <v>1</v>
      </c>
      <c r="AQ226" s="189" t="s">
        <v>979</v>
      </c>
      <c r="AR226" s="189"/>
      <c r="AS226" s="69">
        <v>210.6</v>
      </c>
      <c r="AT226" s="69" t="s">
        <v>949</v>
      </c>
      <c r="AU226" s="69" t="s">
        <v>949</v>
      </c>
      <c r="AV226" s="69" t="s">
        <v>949</v>
      </c>
      <c r="AW226" s="69" t="s">
        <v>1958</v>
      </c>
      <c r="AX226" s="69" t="s">
        <v>949</v>
      </c>
      <c r="AY226" s="69" t="s">
        <v>1952</v>
      </c>
      <c r="AZ226" s="69" t="s">
        <v>1953</v>
      </c>
      <c r="BA226" s="69" t="s">
        <v>949</v>
      </c>
      <c r="BB226" s="69" t="s">
        <v>949</v>
      </c>
      <c r="BC226" s="69" t="s">
        <v>1166</v>
      </c>
      <c r="BD226" s="69" t="s">
        <v>949</v>
      </c>
      <c r="BE226" s="69" t="s">
        <v>949</v>
      </c>
      <c r="BF226" s="69">
        <v>0</v>
      </c>
      <c r="BG226" s="69">
        <v>0</v>
      </c>
      <c r="BH226" s="69">
        <v>0</v>
      </c>
      <c r="BI226" s="69">
        <v>0</v>
      </c>
      <c r="BJ226" s="69">
        <v>0</v>
      </c>
      <c r="BK226" s="69">
        <v>0</v>
      </c>
      <c r="BL226" s="69">
        <v>0</v>
      </c>
      <c r="BM226" s="69">
        <v>0</v>
      </c>
    </row>
    <row r="227" spans="1:65" s="390" customFormat="1">
      <c r="A227" s="398">
        <v>220</v>
      </c>
      <c r="B227" s="398" t="s">
        <v>4156</v>
      </c>
      <c r="C227" s="408"/>
      <c r="D227" s="407"/>
      <c r="E227" s="408" t="s">
        <v>1964</v>
      </c>
      <c r="F227" s="407"/>
      <c r="G227" s="408"/>
      <c r="H227" s="407"/>
      <c r="I227" s="408"/>
      <c r="J227" s="407"/>
      <c r="K227" s="408"/>
      <c r="L227" s="407"/>
      <c r="M227" s="213" t="s">
        <v>4895</v>
      </c>
      <c r="N227" s="213" t="s">
        <v>1964</v>
      </c>
      <c r="O227" s="213" t="s">
        <v>3103</v>
      </c>
      <c r="P227" s="1247" t="s">
        <v>1059</v>
      </c>
      <c r="Q227" s="213" t="s">
        <v>941</v>
      </c>
      <c r="R227" s="541" t="s">
        <v>941</v>
      </c>
      <c r="S227" s="213" t="s">
        <v>941</v>
      </c>
      <c r="T227" s="213" t="s">
        <v>941</v>
      </c>
      <c r="U227" s="213" t="s">
        <v>941</v>
      </c>
      <c r="V227" s="213" t="s">
        <v>941</v>
      </c>
      <c r="W227" s="541" t="s">
        <v>941</v>
      </c>
      <c r="X227" s="213" t="s">
        <v>941</v>
      </c>
      <c r="Y227" s="213" t="s">
        <v>941</v>
      </c>
      <c r="Z227" s="541" t="s">
        <v>941</v>
      </c>
      <c r="AA227" s="541" t="s">
        <v>941</v>
      </c>
      <c r="AB227" s="541" t="s">
        <v>941</v>
      </c>
      <c r="AC227" s="213" t="s">
        <v>941</v>
      </c>
      <c r="AD227" s="541" t="s">
        <v>941</v>
      </c>
      <c r="AE227" s="213" t="s">
        <v>941</v>
      </c>
      <c r="AF227" s="541" t="s">
        <v>941</v>
      </c>
      <c r="AG227" s="541" t="s">
        <v>941</v>
      </c>
      <c r="AH227" s="541" t="s">
        <v>941</v>
      </c>
      <c r="AI227" s="213"/>
      <c r="AJ227" s="404"/>
      <c r="AK227" s="189" t="s">
        <v>9499</v>
      </c>
      <c r="AL227" s="174" t="s">
        <v>1966</v>
      </c>
      <c r="AM227" s="106">
        <v>1</v>
      </c>
      <c r="AN227" s="894" t="s">
        <v>945</v>
      </c>
      <c r="AO227" s="189" t="s">
        <v>946</v>
      </c>
      <c r="AP227" s="189">
        <v>1</v>
      </c>
      <c r="AQ227" s="189" t="s">
        <v>1081</v>
      </c>
      <c r="AR227" s="189"/>
      <c r="AS227" s="69" t="s">
        <v>949</v>
      </c>
      <c r="AT227" s="69" t="s">
        <v>949</v>
      </c>
      <c r="AU227" s="69" t="s">
        <v>949</v>
      </c>
      <c r="AV227" s="69" t="s">
        <v>949</v>
      </c>
      <c r="AW227" s="69" t="s">
        <v>1967</v>
      </c>
      <c r="AX227" s="69" t="s">
        <v>949</v>
      </c>
      <c r="AY227" s="69" t="s">
        <v>949</v>
      </c>
      <c r="AZ227" s="69" t="s">
        <v>949</v>
      </c>
      <c r="BA227" s="69" t="s">
        <v>949</v>
      </c>
      <c r="BB227" s="69">
        <v>0</v>
      </c>
      <c r="BC227" s="69" t="s">
        <v>1968</v>
      </c>
      <c r="BD227" s="69">
        <v>0</v>
      </c>
      <c r="BE227" s="69">
        <v>0</v>
      </c>
      <c r="BF227" s="69">
        <v>0</v>
      </c>
      <c r="BG227" s="69">
        <v>0</v>
      </c>
      <c r="BH227" s="69">
        <v>0</v>
      </c>
      <c r="BI227" s="69">
        <v>0</v>
      </c>
      <c r="BJ227" s="69">
        <v>0</v>
      </c>
      <c r="BK227" s="69">
        <v>0</v>
      </c>
      <c r="BL227" s="69">
        <v>0</v>
      </c>
      <c r="BM227" s="69">
        <v>0</v>
      </c>
    </row>
    <row r="228" spans="1:65" s="390" customFormat="1">
      <c r="A228" s="398">
        <v>221</v>
      </c>
      <c r="B228" s="398" t="s">
        <v>4156</v>
      </c>
      <c r="C228" s="408"/>
      <c r="D228" s="407"/>
      <c r="E228" s="408" t="s">
        <v>9920</v>
      </c>
      <c r="F228" s="407"/>
      <c r="G228" s="408"/>
      <c r="H228" s="407"/>
      <c r="I228" s="408"/>
      <c r="J228" s="407"/>
      <c r="K228" s="408"/>
      <c r="L228" s="407"/>
      <c r="M228" s="213" t="s">
        <v>1971</v>
      </c>
      <c r="N228" s="213" t="s">
        <v>6696</v>
      </c>
      <c r="O228" s="213" t="s">
        <v>4773</v>
      </c>
      <c r="P228" s="1247" t="s">
        <v>940</v>
      </c>
      <c r="Q228" s="213" t="s">
        <v>941</v>
      </c>
      <c r="R228" s="541" t="s">
        <v>941</v>
      </c>
      <c r="S228" s="213" t="s">
        <v>941</v>
      </c>
      <c r="T228" s="213" t="s">
        <v>941</v>
      </c>
      <c r="U228" s="213" t="s">
        <v>941</v>
      </c>
      <c r="V228" s="213" t="s">
        <v>941</v>
      </c>
      <c r="W228" s="541" t="s">
        <v>941</v>
      </c>
      <c r="X228" s="213" t="s">
        <v>941</v>
      </c>
      <c r="Y228" s="213" t="s">
        <v>941</v>
      </c>
      <c r="Z228" s="541"/>
      <c r="AA228" s="541"/>
      <c r="AB228" s="541"/>
      <c r="AC228" s="213"/>
      <c r="AD228" s="541"/>
      <c r="AE228" s="213"/>
      <c r="AF228" s="541"/>
      <c r="AG228" s="541"/>
      <c r="AH228" s="541"/>
      <c r="AI228" s="213"/>
      <c r="AJ228" s="404"/>
      <c r="AK228" s="189" t="s">
        <v>9499</v>
      </c>
      <c r="AL228" s="174" t="s">
        <v>6697</v>
      </c>
      <c r="AM228" s="106">
        <v>1</v>
      </c>
      <c r="AN228" s="894" t="s">
        <v>945</v>
      </c>
      <c r="AO228" s="189" t="s">
        <v>946</v>
      </c>
      <c r="AP228" s="189">
        <v>0</v>
      </c>
      <c r="AQ228" s="189" t="s">
        <v>1126</v>
      </c>
      <c r="AR228" s="189"/>
      <c r="AS228" s="69" t="s">
        <v>949</v>
      </c>
      <c r="AT228" s="69" t="s">
        <v>949</v>
      </c>
      <c r="AU228" s="69" t="s">
        <v>949</v>
      </c>
      <c r="AV228" s="69">
        <v>54.683540000000001</v>
      </c>
      <c r="AW228" s="69">
        <v>5.3999999999999999E-2</v>
      </c>
      <c r="AX228" s="69" t="s">
        <v>949</v>
      </c>
      <c r="AY228" s="69" t="s">
        <v>949</v>
      </c>
      <c r="AZ228" s="69" t="s">
        <v>949</v>
      </c>
      <c r="BA228" s="69" t="s">
        <v>949</v>
      </c>
      <c r="BB228" s="69">
        <v>0</v>
      </c>
      <c r="BC228" s="69" t="s">
        <v>1923</v>
      </c>
      <c r="BD228" s="69" t="s">
        <v>945</v>
      </c>
      <c r="BE228" s="69" t="s">
        <v>945</v>
      </c>
      <c r="BF228" s="69">
        <v>0</v>
      </c>
      <c r="BG228" s="69">
        <v>0</v>
      </c>
      <c r="BH228" s="69">
        <v>0</v>
      </c>
      <c r="BI228" s="69">
        <v>0</v>
      </c>
      <c r="BJ228" s="69">
        <v>0</v>
      </c>
      <c r="BK228" s="69">
        <v>0</v>
      </c>
      <c r="BL228" s="69">
        <v>0</v>
      </c>
      <c r="BM228" s="69">
        <v>0</v>
      </c>
    </row>
    <row r="229" spans="1:65" s="390" customFormat="1">
      <c r="A229" s="398">
        <v>222</v>
      </c>
      <c r="B229" s="398" t="s">
        <v>4156</v>
      </c>
      <c r="C229" s="408"/>
      <c r="D229" s="407"/>
      <c r="E229" s="408" t="s">
        <v>9921</v>
      </c>
      <c r="F229" s="407"/>
      <c r="G229" s="408"/>
      <c r="H229" s="407"/>
      <c r="I229" s="408"/>
      <c r="J229" s="407"/>
      <c r="K229" s="408"/>
      <c r="L229" s="407"/>
      <c r="M229" s="213" t="s">
        <v>6698</v>
      </c>
      <c r="N229" s="213" t="s">
        <v>6699</v>
      </c>
      <c r="O229" s="213" t="s">
        <v>4773</v>
      </c>
      <c r="P229" s="1247" t="s">
        <v>940</v>
      </c>
      <c r="Q229" s="213"/>
      <c r="R229" s="541"/>
      <c r="S229" s="213"/>
      <c r="T229" s="213"/>
      <c r="U229" s="213"/>
      <c r="V229" s="213"/>
      <c r="W229" s="541"/>
      <c r="X229" s="213"/>
      <c r="Y229" s="213"/>
      <c r="Z229" s="541" t="s">
        <v>941</v>
      </c>
      <c r="AA229" s="541" t="s">
        <v>941</v>
      </c>
      <c r="AB229" s="541" t="s">
        <v>941</v>
      </c>
      <c r="AC229" s="213" t="s">
        <v>941</v>
      </c>
      <c r="AD229" s="541" t="s">
        <v>941</v>
      </c>
      <c r="AE229" s="213" t="s">
        <v>941</v>
      </c>
      <c r="AF229" s="541" t="s">
        <v>941</v>
      </c>
      <c r="AG229" s="541" t="s">
        <v>941</v>
      </c>
      <c r="AH229" s="541" t="s">
        <v>941</v>
      </c>
      <c r="AI229" s="213"/>
      <c r="AJ229" s="404"/>
      <c r="AK229" s="189" t="s">
        <v>9499</v>
      </c>
      <c r="AL229" s="174" t="s">
        <v>6700</v>
      </c>
      <c r="AM229" s="106">
        <v>1</v>
      </c>
      <c r="AN229" s="894" t="s">
        <v>945</v>
      </c>
      <c r="AO229" s="189" t="s">
        <v>946</v>
      </c>
      <c r="AP229" s="189">
        <v>0</v>
      </c>
      <c r="AQ229" s="189" t="s">
        <v>1126</v>
      </c>
      <c r="AR229" s="189"/>
      <c r="AS229" s="69" t="s">
        <v>949</v>
      </c>
      <c r="AT229" s="69" t="s">
        <v>949</v>
      </c>
      <c r="AU229" s="69" t="s">
        <v>949</v>
      </c>
      <c r="AV229" s="69" t="s">
        <v>949</v>
      </c>
      <c r="AW229" s="69" t="s">
        <v>949</v>
      </c>
      <c r="AX229" s="69" t="s">
        <v>949</v>
      </c>
      <c r="AY229" s="69" t="s">
        <v>949</v>
      </c>
      <c r="AZ229" s="69" t="s">
        <v>949</v>
      </c>
      <c r="BA229" s="69" t="s">
        <v>949</v>
      </c>
      <c r="BB229" s="69">
        <v>0</v>
      </c>
      <c r="BC229" s="69" t="s">
        <v>1923</v>
      </c>
      <c r="BD229" s="69" t="s">
        <v>945</v>
      </c>
      <c r="BE229" s="69" t="s">
        <v>945</v>
      </c>
      <c r="BF229" s="69">
        <v>0</v>
      </c>
      <c r="BG229" s="69">
        <v>0</v>
      </c>
      <c r="BH229" s="69">
        <v>0</v>
      </c>
      <c r="BI229" s="69">
        <v>0</v>
      </c>
      <c r="BJ229" s="69">
        <v>0</v>
      </c>
      <c r="BK229" s="69">
        <v>0</v>
      </c>
      <c r="BL229" s="69">
        <v>0</v>
      </c>
      <c r="BM229" s="69">
        <v>0</v>
      </c>
    </row>
    <row r="230" spans="1:65" s="390" customFormat="1">
      <c r="A230" s="398">
        <v>223</v>
      </c>
      <c r="B230" s="398" t="s">
        <v>4156</v>
      </c>
      <c r="C230" s="408"/>
      <c r="D230" s="407"/>
      <c r="E230" s="408"/>
      <c r="F230" s="407" t="s">
        <v>1974</v>
      </c>
      <c r="G230" s="408"/>
      <c r="H230" s="407"/>
      <c r="I230" s="408"/>
      <c r="J230" s="407"/>
      <c r="K230" s="408"/>
      <c r="L230" s="407"/>
      <c r="M230" s="213" t="s">
        <v>1974</v>
      </c>
      <c r="N230" s="213" t="s">
        <v>1974</v>
      </c>
      <c r="O230" s="213" t="s">
        <v>4778</v>
      </c>
      <c r="P230" s="1247"/>
      <c r="Q230" s="213" t="s">
        <v>941</v>
      </c>
      <c r="R230" s="541" t="s">
        <v>941</v>
      </c>
      <c r="S230" s="213" t="s">
        <v>941</v>
      </c>
      <c r="T230" s="213" t="s">
        <v>941</v>
      </c>
      <c r="U230" s="213" t="s">
        <v>941</v>
      </c>
      <c r="V230" s="213" t="s">
        <v>941</v>
      </c>
      <c r="W230" s="541" t="s">
        <v>941</v>
      </c>
      <c r="X230" s="213" t="s">
        <v>941</v>
      </c>
      <c r="Y230" s="213" t="s">
        <v>941</v>
      </c>
      <c r="Z230" s="541" t="s">
        <v>941</v>
      </c>
      <c r="AA230" s="541" t="s">
        <v>941</v>
      </c>
      <c r="AB230" s="541" t="s">
        <v>941</v>
      </c>
      <c r="AC230" s="213" t="s">
        <v>941</v>
      </c>
      <c r="AD230" s="541" t="s">
        <v>941</v>
      </c>
      <c r="AE230" s="213" t="s">
        <v>941</v>
      </c>
      <c r="AF230" s="541" t="s">
        <v>941</v>
      </c>
      <c r="AG230" s="541" t="s">
        <v>941</v>
      </c>
      <c r="AH230" s="541" t="s">
        <v>941</v>
      </c>
      <c r="AI230" s="213"/>
      <c r="AJ230" s="404"/>
      <c r="AK230" s="189" t="s">
        <v>9499</v>
      </c>
      <c r="AL230" s="174" t="s">
        <v>1976</v>
      </c>
      <c r="AM230" s="106">
        <v>1</v>
      </c>
      <c r="AN230" s="894" t="s">
        <v>945</v>
      </c>
      <c r="AO230" s="189" t="s">
        <v>946</v>
      </c>
      <c r="AP230" s="189">
        <v>1</v>
      </c>
      <c r="AQ230" s="189" t="s">
        <v>979</v>
      </c>
      <c r="AR230" s="189"/>
      <c r="AS230" s="69">
        <v>25.132740999999999</v>
      </c>
      <c r="AT230" s="69">
        <v>0.2</v>
      </c>
      <c r="AU230" s="69" t="s">
        <v>949</v>
      </c>
      <c r="AV230" s="69" t="s">
        <v>949</v>
      </c>
      <c r="AW230" s="69" t="s">
        <v>1977</v>
      </c>
      <c r="AX230" s="69" t="s">
        <v>949</v>
      </c>
      <c r="AY230" s="69" t="s">
        <v>1952</v>
      </c>
      <c r="AZ230" s="69" t="s">
        <v>1953</v>
      </c>
      <c r="BA230" s="69" t="s">
        <v>949</v>
      </c>
      <c r="BB230" s="69">
        <v>0</v>
      </c>
      <c r="BC230" s="69" t="s">
        <v>1166</v>
      </c>
      <c r="BD230" s="69" t="s">
        <v>949</v>
      </c>
      <c r="BE230" s="69" t="s">
        <v>949</v>
      </c>
      <c r="BF230" s="69">
        <v>0</v>
      </c>
      <c r="BG230" s="69">
        <v>0</v>
      </c>
      <c r="BH230" s="69">
        <v>0</v>
      </c>
      <c r="BI230" s="69">
        <v>0</v>
      </c>
      <c r="BJ230" s="69">
        <v>0</v>
      </c>
      <c r="BK230" s="69">
        <v>0</v>
      </c>
      <c r="BL230" s="69">
        <v>0</v>
      </c>
      <c r="BM230" s="69">
        <v>0</v>
      </c>
    </row>
    <row r="231" spans="1:65" s="390" customFormat="1">
      <c r="A231" s="398">
        <v>224</v>
      </c>
      <c r="B231" s="398" t="s">
        <v>4156</v>
      </c>
      <c r="C231" s="408"/>
      <c r="D231" s="407"/>
      <c r="E231" s="408"/>
      <c r="F231" s="407" t="s">
        <v>1978</v>
      </c>
      <c r="G231" s="408"/>
      <c r="H231" s="407"/>
      <c r="I231" s="408"/>
      <c r="J231" s="407"/>
      <c r="K231" s="408"/>
      <c r="L231" s="407"/>
      <c r="M231" s="213" t="s">
        <v>1978</v>
      </c>
      <c r="N231" s="213" t="s">
        <v>1978</v>
      </c>
      <c r="O231" s="213" t="s">
        <v>4778</v>
      </c>
      <c r="P231" s="1247"/>
      <c r="Q231" s="213" t="s">
        <v>941</v>
      </c>
      <c r="R231" s="541" t="s">
        <v>941</v>
      </c>
      <c r="S231" s="213" t="s">
        <v>941</v>
      </c>
      <c r="T231" s="213" t="s">
        <v>941</v>
      </c>
      <c r="U231" s="213" t="s">
        <v>941</v>
      </c>
      <c r="V231" s="213" t="s">
        <v>941</v>
      </c>
      <c r="W231" s="541" t="s">
        <v>941</v>
      </c>
      <c r="X231" s="213" t="s">
        <v>941</v>
      </c>
      <c r="Y231" s="213" t="s">
        <v>941</v>
      </c>
      <c r="Z231" s="541" t="s">
        <v>941</v>
      </c>
      <c r="AA231" s="541" t="s">
        <v>941</v>
      </c>
      <c r="AB231" s="541" t="s">
        <v>941</v>
      </c>
      <c r="AC231" s="213" t="s">
        <v>941</v>
      </c>
      <c r="AD231" s="541" t="s">
        <v>941</v>
      </c>
      <c r="AE231" s="213" t="s">
        <v>941</v>
      </c>
      <c r="AF231" s="541" t="s">
        <v>941</v>
      </c>
      <c r="AG231" s="541" t="s">
        <v>941</v>
      </c>
      <c r="AH231" s="541" t="s">
        <v>941</v>
      </c>
      <c r="AI231" s="213"/>
      <c r="AJ231" s="404"/>
      <c r="AK231" s="189" t="s">
        <v>9499</v>
      </c>
      <c r="AL231" s="174" t="s">
        <v>1980</v>
      </c>
      <c r="AM231" s="106">
        <v>1</v>
      </c>
      <c r="AN231" s="894" t="s">
        <v>945</v>
      </c>
      <c r="AO231" s="189" t="s">
        <v>946</v>
      </c>
      <c r="AP231" s="189">
        <v>1</v>
      </c>
      <c r="AQ231" s="189" t="s">
        <v>979</v>
      </c>
      <c r="AR231" s="189"/>
      <c r="AS231" s="69">
        <v>537.21234400000003</v>
      </c>
      <c r="AT231" s="69" t="s">
        <v>949</v>
      </c>
      <c r="AU231" s="69" t="s">
        <v>949</v>
      </c>
      <c r="AV231" s="69" t="s">
        <v>949</v>
      </c>
      <c r="AW231" s="69" t="s">
        <v>1981</v>
      </c>
      <c r="AX231" s="69" t="s">
        <v>949</v>
      </c>
      <c r="AY231" s="69" t="s">
        <v>1982</v>
      </c>
      <c r="AZ231" s="69" t="s">
        <v>1983</v>
      </c>
      <c r="BA231" s="69" t="s">
        <v>949</v>
      </c>
      <c r="BB231" s="69">
        <v>0</v>
      </c>
      <c r="BC231" s="69" t="s">
        <v>1166</v>
      </c>
      <c r="BD231" s="69" t="s">
        <v>949</v>
      </c>
      <c r="BE231" s="69" t="s">
        <v>949</v>
      </c>
      <c r="BF231" s="69">
        <v>0</v>
      </c>
      <c r="BG231" s="69">
        <v>0</v>
      </c>
      <c r="BH231" s="69">
        <v>0</v>
      </c>
      <c r="BI231" s="69">
        <v>0</v>
      </c>
      <c r="BJ231" s="69">
        <v>0</v>
      </c>
      <c r="BK231" s="69">
        <v>0</v>
      </c>
      <c r="BL231" s="69">
        <v>0</v>
      </c>
      <c r="BM231" s="69">
        <v>0</v>
      </c>
    </row>
    <row r="232" spans="1:65" s="390" customFormat="1">
      <c r="A232" s="398">
        <v>225</v>
      </c>
      <c r="B232" s="398" t="s">
        <v>4156</v>
      </c>
      <c r="C232" s="408"/>
      <c r="D232" s="407"/>
      <c r="E232" s="408"/>
      <c r="F232" s="407" t="s">
        <v>1986</v>
      </c>
      <c r="G232" s="408"/>
      <c r="H232" s="407"/>
      <c r="I232" s="408"/>
      <c r="J232" s="407"/>
      <c r="K232" s="408"/>
      <c r="L232" s="407"/>
      <c r="M232" s="213" t="s">
        <v>9922</v>
      </c>
      <c r="N232" s="213" t="s">
        <v>9922</v>
      </c>
      <c r="O232" s="213" t="s">
        <v>4778</v>
      </c>
      <c r="P232" s="1247" t="s">
        <v>1004</v>
      </c>
      <c r="Q232" s="213" t="s">
        <v>941</v>
      </c>
      <c r="R232" s="541" t="s">
        <v>941</v>
      </c>
      <c r="S232" s="213" t="s">
        <v>941</v>
      </c>
      <c r="T232" s="213" t="s">
        <v>941</v>
      </c>
      <c r="U232" s="213" t="s">
        <v>941</v>
      </c>
      <c r="V232" s="213" t="s">
        <v>941</v>
      </c>
      <c r="W232" s="541" t="s">
        <v>941</v>
      </c>
      <c r="X232" s="213" t="s">
        <v>941</v>
      </c>
      <c r="Y232" s="213" t="s">
        <v>941</v>
      </c>
      <c r="Z232" s="541" t="s">
        <v>941</v>
      </c>
      <c r="AA232" s="541" t="s">
        <v>941</v>
      </c>
      <c r="AB232" s="541" t="s">
        <v>941</v>
      </c>
      <c r="AC232" s="213" t="s">
        <v>941</v>
      </c>
      <c r="AD232" s="541" t="s">
        <v>941</v>
      </c>
      <c r="AE232" s="213" t="s">
        <v>941</v>
      </c>
      <c r="AF232" s="541" t="s">
        <v>941</v>
      </c>
      <c r="AG232" s="541" t="s">
        <v>941</v>
      </c>
      <c r="AH232" s="541" t="s">
        <v>941</v>
      </c>
      <c r="AI232" s="213"/>
      <c r="AJ232" s="404"/>
      <c r="AK232" s="189" t="s">
        <v>9499</v>
      </c>
      <c r="AL232" s="174" t="s">
        <v>5760</v>
      </c>
      <c r="AM232" s="106">
        <v>1</v>
      </c>
      <c r="AN232" s="894" t="s">
        <v>945</v>
      </c>
      <c r="AO232" s="189" t="s">
        <v>946</v>
      </c>
      <c r="AP232" s="189">
        <v>1</v>
      </c>
      <c r="AQ232" s="189" t="s">
        <v>1008</v>
      </c>
      <c r="AR232" s="189"/>
      <c r="AS232" s="69">
        <v>64644.5</v>
      </c>
      <c r="AT232" s="69" t="s">
        <v>949</v>
      </c>
      <c r="AU232" s="69">
        <v>1.2</v>
      </c>
      <c r="AV232" s="69">
        <v>4.8499999999999996</v>
      </c>
      <c r="AW232" s="69">
        <v>0.01</v>
      </c>
      <c r="AX232" s="69" t="s">
        <v>995</v>
      </c>
      <c r="AY232" s="69" t="s">
        <v>1130</v>
      </c>
      <c r="AZ232" s="69" t="s">
        <v>1990</v>
      </c>
      <c r="BA232" s="69" t="s">
        <v>1991</v>
      </c>
      <c r="BB232" s="69" t="s">
        <v>1133</v>
      </c>
      <c r="BC232" s="69" t="s">
        <v>1142</v>
      </c>
      <c r="BD232" s="69" t="s">
        <v>945</v>
      </c>
      <c r="BE232" s="69" t="s">
        <v>945</v>
      </c>
      <c r="BF232" s="69">
        <v>0</v>
      </c>
      <c r="BG232" s="69">
        <v>0</v>
      </c>
      <c r="BH232" s="69" t="s">
        <v>1986</v>
      </c>
      <c r="BI232" s="69" t="s">
        <v>1142</v>
      </c>
      <c r="BJ232" s="69">
        <v>0</v>
      </c>
      <c r="BK232" s="69">
        <v>0</v>
      </c>
      <c r="BL232" s="69">
        <v>0</v>
      </c>
      <c r="BM232" s="69">
        <v>0</v>
      </c>
    </row>
    <row r="233" spans="1:65" s="390" customFormat="1">
      <c r="A233" s="398">
        <v>226</v>
      </c>
      <c r="B233" s="398" t="s">
        <v>4156</v>
      </c>
      <c r="C233" s="408"/>
      <c r="D233" s="407"/>
      <c r="E233" s="408"/>
      <c r="F233" s="407" t="s">
        <v>1993</v>
      </c>
      <c r="G233" s="408"/>
      <c r="H233" s="407"/>
      <c r="I233" s="408"/>
      <c r="J233" s="407"/>
      <c r="K233" s="408"/>
      <c r="L233" s="407"/>
      <c r="M233" s="213" t="s">
        <v>1993</v>
      </c>
      <c r="N233" s="213" t="s">
        <v>1993</v>
      </c>
      <c r="O233" s="213" t="s">
        <v>4778</v>
      </c>
      <c r="P233" s="1247" t="s">
        <v>1244</v>
      </c>
      <c r="Q233" s="213" t="s">
        <v>941</v>
      </c>
      <c r="R233" s="541" t="s">
        <v>941</v>
      </c>
      <c r="S233" s="213" t="s">
        <v>941</v>
      </c>
      <c r="T233" s="213" t="s">
        <v>941</v>
      </c>
      <c r="U233" s="213" t="s">
        <v>941</v>
      </c>
      <c r="V233" s="213" t="s">
        <v>941</v>
      </c>
      <c r="W233" s="541" t="s">
        <v>941</v>
      </c>
      <c r="X233" s="213" t="s">
        <v>941</v>
      </c>
      <c r="Y233" s="213" t="s">
        <v>941</v>
      </c>
      <c r="Z233" s="541"/>
      <c r="AA233" s="541"/>
      <c r="AB233" s="541"/>
      <c r="AC233" s="213"/>
      <c r="AD233" s="541"/>
      <c r="AE233" s="213"/>
      <c r="AF233" s="541"/>
      <c r="AG233" s="541"/>
      <c r="AH233" s="541"/>
      <c r="AI233" s="213"/>
      <c r="AJ233" s="404"/>
      <c r="AK233" s="189" t="s">
        <v>9499</v>
      </c>
      <c r="AL233" s="174" t="s">
        <v>5761</v>
      </c>
      <c r="AM233" s="106">
        <v>1</v>
      </c>
      <c r="AN233" s="894" t="s">
        <v>945</v>
      </c>
      <c r="AO233" s="189" t="s">
        <v>946</v>
      </c>
      <c r="AP233" s="189">
        <v>1</v>
      </c>
      <c r="AQ233" s="189" t="s">
        <v>1008</v>
      </c>
      <c r="AR233" s="189"/>
      <c r="AS233" s="69">
        <v>22630</v>
      </c>
      <c r="AT233" s="69" t="s">
        <v>949</v>
      </c>
      <c r="AU233" s="69">
        <v>1.2</v>
      </c>
      <c r="AV233" s="69">
        <v>27.16</v>
      </c>
      <c r="AW233" s="69" t="s">
        <v>949</v>
      </c>
      <c r="AX233" s="69" t="s">
        <v>995</v>
      </c>
      <c r="AY233" s="69" t="s">
        <v>1130</v>
      </c>
      <c r="AZ233" s="69" t="s">
        <v>1990</v>
      </c>
      <c r="BA233" s="69" t="s">
        <v>1991</v>
      </c>
      <c r="BB233" s="69" t="s">
        <v>1133</v>
      </c>
      <c r="BC233" s="69" t="s">
        <v>1142</v>
      </c>
      <c r="BD233" s="69" t="s">
        <v>945</v>
      </c>
      <c r="BE233" s="69" t="s">
        <v>945</v>
      </c>
      <c r="BF233" s="69">
        <v>0</v>
      </c>
      <c r="BG233" s="69">
        <v>0</v>
      </c>
      <c r="BH233" s="69" t="s">
        <v>1993</v>
      </c>
      <c r="BI233" s="69" t="s">
        <v>1142</v>
      </c>
      <c r="BJ233" s="69">
        <v>0</v>
      </c>
      <c r="BK233" s="69">
        <v>0</v>
      </c>
      <c r="BL233" s="69">
        <v>0</v>
      </c>
      <c r="BM233" s="69">
        <v>0</v>
      </c>
    </row>
    <row r="234" spans="1:65" s="390" customFormat="1">
      <c r="A234" s="398">
        <v>227</v>
      </c>
      <c r="B234" s="398" t="s">
        <v>4156</v>
      </c>
      <c r="C234" s="408"/>
      <c r="D234" s="407"/>
      <c r="E234" s="408"/>
      <c r="F234" s="407" t="s">
        <v>6183</v>
      </c>
      <c r="G234" s="408"/>
      <c r="H234" s="407"/>
      <c r="I234" s="408"/>
      <c r="J234" s="407"/>
      <c r="K234" s="408"/>
      <c r="L234" s="407"/>
      <c r="M234" s="213" t="s">
        <v>6183</v>
      </c>
      <c r="N234" s="213" t="s">
        <v>9923</v>
      </c>
      <c r="O234" s="213" t="s">
        <v>4778</v>
      </c>
      <c r="P234" s="1247" t="s">
        <v>1126</v>
      </c>
      <c r="Q234" s="213"/>
      <c r="R234" s="541"/>
      <c r="S234" s="213"/>
      <c r="T234" s="213"/>
      <c r="U234" s="213"/>
      <c r="V234" s="213"/>
      <c r="W234" s="541"/>
      <c r="X234" s="213"/>
      <c r="Y234" s="213"/>
      <c r="Z234" s="541" t="s">
        <v>941</v>
      </c>
      <c r="AA234" s="541" t="s">
        <v>941</v>
      </c>
      <c r="AB234" s="541" t="s">
        <v>941</v>
      </c>
      <c r="AC234" s="213" t="s">
        <v>941</v>
      </c>
      <c r="AD234" s="541" t="s">
        <v>941</v>
      </c>
      <c r="AE234" s="213" t="s">
        <v>941</v>
      </c>
      <c r="AF234" s="541" t="s">
        <v>941</v>
      </c>
      <c r="AG234" s="541" t="s">
        <v>941</v>
      </c>
      <c r="AH234" s="541" t="s">
        <v>941</v>
      </c>
      <c r="AI234" s="213"/>
      <c r="AJ234" s="404"/>
      <c r="AK234" s="189" t="s">
        <v>9499</v>
      </c>
      <c r="AL234" s="174" t="s">
        <v>6184</v>
      </c>
      <c r="AM234" s="106">
        <v>1</v>
      </c>
      <c r="AN234" s="894" t="s">
        <v>945</v>
      </c>
      <c r="AO234" s="189" t="s">
        <v>946</v>
      </c>
      <c r="AP234" s="189">
        <v>1</v>
      </c>
      <c r="AQ234" s="189" t="s">
        <v>1008</v>
      </c>
      <c r="AR234" s="189"/>
      <c r="AS234" s="69">
        <v>22630</v>
      </c>
      <c r="AT234" s="69" t="s">
        <v>949</v>
      </c>
      <c r="AU234" s="69">
        <v>1.2</v>
      </c>
      <c r="AV234" s="69" t="s">
        <v>949</v>
      </c>
      <c r="AW234" s="69" t="s">
        <v>949</v>
      </c>
      <c r="AX234" s="69" t="s">
        <v>995</v>
      </c>
      <c r="AY234" s="69" t="s">
        <v>1130</v>
      </c>
      <c r="AZ234" s="69" t="s">
        <v>1990</v>
      </c>
      <c r="BA234" s="69" t="s">
        <v>1991</v>
      </c>
      <c r="BB234" s="69" t="s">
        <v>1133</v>
      </c>
      <c r="BC234" s="69" t="s">
        <v>1142</v>
      </c>
      <c r="BD234" s="69" t="s">
        <v>945</v>
      </c>
      <c r="BE234" s="69" t="s">
        <v>945</v>
      </c>
      <c r="BF234" s="69">
        <v>0</v>
      </c>
      <c r="BG234" s="69">
        <v>0</v>
      </c>
      <c r="BH234" s="69">
        <v>0</v>
      </c>
      <c r="BI234" s="69">
        <v>0</v>
      </c>
      <c r="BJ234" s="69">
        <v>0</v>
      </c>
      <c r="BK234" s="69">
        <v>0</v>
      </c>
      <c r="BL234" s="69">
        <v>0</v>
      </c>
      <c r="BM234" s="69">
        <v>0</v>
      </c>
    </row>
    <row r="235" spans="1:65" s="390" customFormat="1">
      <c r="A235" s="398">
        <v>228</v>
      </c>
      <c r="B235" s="398" t="s">
        <v>4156</v>
      </c>
      <c r="C235" s="408"/>
      <c r="D235" s="407"/>
      <c r="E235" s="408"/>
      <c r="F235" s="407" t="s">
        <v>9924</v>
      </c>
      <c r="G235" s="408"/>
      <c r="H235" s="407"/>
      <c r="I235" s="408"/>
      <c r="J235" s="407"/>
      <c r="K235" s="408"/>
      <c r="L235" s="407"/>
      <c r="M235" s="213" t="s">
        <v>1999</v>
      </c>
      <c r="N235" s="213" t="s">
        <v>6701</v>
      </c>
      <c r="O235" s="213" t="s">
        <v>4773</v>
      </c>
      <c r="P235" s="1247" t="s">
        <v>940</v>
      </c>
      <c r="Q235" s="213" t="s">
        <v>941</v>
      </c>
      <c r="R235" s="541" t="s">
        <v>941</v>
      </c>
      <c r="S235" s="213" t="s">
        <v>941</v>
      </c>
      <c r="T235" s="213" t="s">
        <v>941</v>
      </c>
      <c r="U235" s="213" t="s">
        <v>941</v>
      </c>
      <c r="V235" s="213" t="s">
        <v>941</v>
      </c>
      <c r="W235" s="541" t="s">
        <v>941</v>
      </c>
      <c r="X235" s="213" t="s">
        <v>941</v>
      </c>
      <c r="Y235" s="213" t="s">
        <v>941</v>
      </c>
      <c r="Z235" s="541" t="s">
        <v>941</v>
      </c>
      <c r="AA235" s="541" t="s">
        <v>941</v>
      </c>
      <c r="AB235" s="541" t="s">
        <v>941</v>
      </c>
      <c r="AC235" s="213" t="s">
        <v>941</v>
      </c>
      <c r="AD235" s="541" t="s">
        <v>941</v>
      </c>
      <c r="AE235" s="213" t="s">
        <v>941</v>
      </c>
      <c r="AF235" s="541" t="s">
        <v>941</v>
      </c>
      <c r="AG235" s="541" t="s">
        <v>941</v>
      </c>
      <c r="AH235" s="541" t="s">
        <v>941</v>
      </c>
      <c r="AI235" s="213"/>
      <c r="AJ235" s="404"/>
      <c r="AK235" s="189" t="s">
        <v>9499</v>
      </c>
      <c r="AL235" s="174" t="s">
        <v>2001</v>
      </c>
      <c r="AM235" s="106">
        <v>1</v>
      </c>
      <c r="AN235" s="894" t="s">
        <v>945</v>
      </c>
      <c r="AO235" s="189" t="s">
        <v>946</v>
      </c>
      <c r="AP235" s="189">
        <v>0</v>
      </c>
      <c r="AQ235" s="189" t="s">
        <v>1126</v>
      </c>
      <c r="AR235" s="189"/>
      <c r="AS235" s="69" t="s">
        <v>949</v>
      </c>
      <c r="AT235" s="69" t="s">
        <v>949</v>
      </c>
      <c r="AU235" s="69" t="s">
        <v>949</v>
      </c>
      <c r="AV235" s="69" t="s">
        <v>949</v>
      </c>
      <c r="AW235" s="69" t="s">
        <v>949</v>
      </c>
      <c r="AX235" s="69" t="s">
        <v>949</v>
      </c>
      <c r="AY235" s="69" t="s">
        <v>949</v>
      </c>
      <c r="AZ235" s="69" t="s">
        <v>949</v>
      </c>
      <c r="BA235" s="69" t="s">
        <v>949</v>
      </c>
      <c r="BB235" s="69">
        <v>0</v>
      </c>
      <c r="BC235" s="69" t="s">
        <v>1923</v>
      </c>
      <c r="BD235" s="69">
        <v>0</v>
      </c>
      <c r="BE235" s="69">
        <v>0</v>
      </c>
      <c r="BF235" s="69">
        <v>0</v>
      </c>
      <c r="BG235" s="69">
        <v>0</v>
      </c>
      <c r="BH235" s="69">
        <v>0</v>
      </c>
      <c r="BI235" s="69">
        <v>0</v>
      </c>
      <c r="BJ235" s="69">
        <v>0</v>
      </c>
      <c r="BK235" s="69">
        <v>0</v>
      </c>
      <c r="BL235" s="69">
        <v>0</v>
      </c>
      <c r="BM235" s="69">
        <v>0</v>
      </c>
    </row>
    <row r="236" spans="1:65" s="390" customFormat="1">
      <c r="A236" s="398">
        <v>229</v>
      </c>
      <c r="B236" s="398" t="s">
        <v>4156</v>
      </c>
      <c r="C236" s="408"/>
      <c r="D236" s="407"/>
      <c r="E236" s="408"/>
      <c r="F236" s="407"/>
      <c r="G236" s="408" t="s">
        <v>2003</v>
      </c>
      <c r="H236" s="407"/>
      <c r="I236" s="408"/>
      <c r="J236" s="407"/>
      <c r="K236" s="408"/>
      <c r="L236" s="407"/>
      <c r="M236" s="213" t="s">
        <v>2003</v>
      </c>
      <c r="N236" s="213" t="s">
        <v>2003</v>
      </c>
      <c r="O236" s="213" t="s">
        <v>4778</v>
      </c>
      <c r="P236" s="1247" t="s">
        <v>1126</v>
      </c>
      <c r="Q236" s="213" t="s">
        <v>941</v>
      </c>
      <c r="R236" s="541" t="s">
        <v>941</v>
      </c>
      <c r="S236" s="213" t="s">
        <v>941</v>
      </c>
      <c r="T236" s="213" t="s">
        <v>941</v>
      </c>
      <c r="U236" s="213" t="s">
        <v>941</v>
      </c>
      <c r="V236" s="213" t="s">
        <v>941</v>
      </c>
      <c r="W236" s="541" t="s">
        <v>941</v>
      </c>
      <c r="X236" s="213" t="s">
        <v>941</v>
      </c>
      <c r="Y236" s="213" t="s">
        <v>941</v>
      </c>
      <c r="Z236" s="541" t="s">
        <v>941</v>
      </c>
      <c r="AA236" s="541" t="s">
        <v>941</v>
      </c>
      <c r="AB236" s="541" t="s">
        <v>941</v>
      </c>
      <c r="AC236" s="213" t="s">
        <v>941</v>
      </c>
      <c r="AD236" s="541" t="s">
        <v>941</v>
      </c>
      <c r="AE236" s="213" t="s">
        <v>941</v>
      </c>
      <c r="AF236" s="541" t="s">
        <v>941</v>
      </c>
      <c r="AG236" s="541" t="s">
        <v>941</v>
      </c>
      <c r="AH236" s="541" t="s">
        <v>941</v>
      </c>
      <c r="AI236" s="213"/>
      <c r="AJ236" s="404"/>
      <c r="AK236" s="189" t="s">
        <v>9499</v>
      </c>
      <c r="AL236" s="174" t="s">
        <v>5333</v>
      </c>
      <c r="AM236" s="106">
        <v>1</v>
      </c>
      <c r="AN236" s="894" t="s">
        <v>945</v>
      </c>
      <c r="AO236" s="189" t="s">
        <v>946</v>
      </c>
      <c r="AP236" s="189">
        <v>1</v>
      </c>
      <c r="AQ236" s="189" t="s">
        <v>1008</v>
      </c>
      <c r="AR236" s="189"/>
      <c r="AS236" s="69">
        <v>4199.88</v>
      </c>
      <c r="AT236" s="69" t="s">
        <v>949</v>
      </c>
      <c r="AU236" s="69">
        <v>1.41</v>
      </c>
      <c r="AV236" s="69" t="s">
        <v>949</v>
      </c>
      <c r="AW236" s="69" t="s">
        <v>949</v>
      </c>
      <c r="AX236" s="69" t="s">
        <v>995</v>
      </c>
      <c r="AY236" s="69" t="s">
        <v>1130</v>
      </c>
      <c r="AZ236" s="69" t="s">
        <v>1990</v>
      </c>
      <c r="BA236" s="69" t="s">
        <v>1991</v>
      </c>
      <c r="BB236" s="69" t="s">
        <v>1133</v>
      </c>
      <c r="BC236" s="69" t="s">
        <v>1142</v>
      </c>
      <c r="BD236" s="69" t="s">
        <v>945</v>
      </c>
      <c r="BE236" s="69" t="s">
        <v>945</v>
      </c>
      <c r="BF236" s="69">
        <v>0</v>
      </c>
      <c r="BG236" s="69">
        <v>0</v>
      </c>
      <c r="BH236" s="69" t="s">
        <v>2003</v>
      </c>
      <c r="BI236" s="69" t="s">
        <v>1142</v>
      </c>
      <c r="BJ236" s="69">
        <v>0</v>
      </c>
      <c r="BK236" s="69">
        <v>0</v>
      </c>
      <c r="BL236" s="69">
        <v>0</v>
      </c>
      <c r="BM236" s="69">
        <v>0</v>
      </c>
    </row>
    <row r="237" spans="1:65" s="390" customFormat="1">
      <c r="A237" s="398">
        <v>230</v>
      </c>
      <c r="B237" s="398" t="s">
        <v>4156</v>
      </c>
      <c r="C237" s="408"/>
      <c r="D237" s="407"/>
      <c r="E237" s="408"/>
      <c r="F237" s="407"/>
      <c r="G237" s="408" t="s">
        <v>2009</v>
      </c>
      <c r="H237" s="407"/>
      <c r="I237" s="408"/>
      <c r="J237" s="407"/>
      <c r="K237" s="408"/>
      <c r="L237" s="407"/>
      <c r="M237" s="213" t="s">
        <v>2009</v>
      </c>
      <c r="N237" s="213" t="s">
        <v>2009</v>
      </c>
      <c r="O237" s="213" t="s">
        <v>4778</v>
      </c>
      <c r="P237" s="1247"/>
      <c r="Q237" s="213" t="s">
        <v>941</v>
      </c>
      <c r="R237" s="541" t="s">
        <v>941</v>
      </c>
      <c r="S237" s="213" t="s">
        <v>941</v>
      </c>
      <c r="T237" s="213" t="s">
        <v>941</v>
      </c>
      <c r="U237" s="213" t="s">
        <v>941</v>
      </c>
      <c r="V237" s="213" t="s">
        <v>941</v>
      </c>
      <c r="W237" s="541" t="s">
        <v>941</v>
      </c>
      <c r="X237" s="213" t="s">
        <v>941</v>
      </c>
      <c r="Y237" s="213" t="s">
        <v>941</v>
      </c>
      <c r="Z237" s="541" t="s">
        <v>941</v>
      </c>
      <c r="AA237" s="541" t="s">
        <v>941</v>
      </c>
      <c r="AB237" s="541" t="s">
        <v>941</v>
      </c>
      <c r="AC237" s="213" t="s">
        <v>941</v>
      </c>
      <c r="AD237" s="541" t="s">
        <v>941</v>
      </c>
      <c r="AE237" s="213" t="s">
        <v>941</v>
      </c>
      <c r="AF237" s="541" t="s">
        <v>941</v>
      </c>
      <c r="AG237" s="541" t="s">
        <v>941</v>
      </c>
      <c r="AH237" s="541" t="s">
        <v>941</v>
      </c>
      <c r="AI237" s="213"/>
      <c r="AJ237" s="404"/>
      <c r="AK237" s="189" t="s">
        <v>9499</v>
      </c>
      <c r="AL237" s="174" t="s">
        <v>2011</v>
      </c>
      <c r="AM237" s="106">
        <v>1</v>
      </c>
      <c r="AN237" s="894" t="s">
        <v>945</v>
      </c>
      <c r="AO237" s="189" t="s">
        <v>946</v>
      </c>
      <c r="AP237" s="189">
        <v>1</v>
      </c>
      <c r="AQ237" s="189" t="s">
        <v>979</v>
      </c>
      <c r="AR237" s="189"/>
      <c r="AS237" s="69" t="s">
        <v>949</v>
      </c>
      <c r="AT237" s="69" t="s">
        <v>949</v>
      </c>
      <c r="AU237" s="69" t="s">
        <v>949</v>
      </c>
      <c r="AV237" s="69">
        <v>7.1143609999999997</v>
      </c>
      <c r="AW237" s="69" t="s">
        <v>949</v>
      </c>
      <c r="AX237" s="69" t="s">
        <v>949</v>
      </c>
      <c r="AY237" s="69" t="s">
        <v>949</v>
      </c>
      <c r="AZ237" s="69" t="s">
        <v>949</v>
      </c>
      <c r="BA237" s="69" t="s">
        <v>949</v>
      </c>
      <c r="BB237" s="69">
        <v>0</v>
      </c>
      <c r="BC237" s="69" t="s">
        <v>1166</v>
      </c>
      <c r="BD237" s="69" t="s">
        <v>945</v>
      </c>
      <c r="BE237" s="69" t="s">
        <v>945</v>
      </c>
      <c r="BF237" s="69">
        <v>0</v>
      </c>
      <c r="BG237" s="69">
        <v>0</v>
      </c>
      <c r="BH237" s="69">
        <v>0</v>
      </c>
      <c r="BI237" s="69">
        <v>0</v>
      </c>
      <c r="BJ237" s="69">
        <v>0</v>
      </c>
      <c r="BK237" s="69">
        <v>0</v>
      </c>
      <c r="BL237" s="69">
        <v>0</v>
      </c>
      <c r="BM237" s="69">
        <v>0</v>
      </c>
    </row>
    <row r="238" spans="1:65" s="390" customFormat="1">
      <c r="A238" s="398">
        <v>231</v>
      </c>
      <c r="B238" s="398" t="s">
        <v>4156</v>
      </c>
      <c r="C238" s="408"/>
      <c r="D238" s="407"/>
      <c r="E238" s="408" t="s">
        <v>1948</v>
      </c>
      <c r="F238" s="407"/>
      <c r="G238" s="408"/>
      <c r="H238" s="407"/>
      <c r="I238" s="408"/>
      <c r="J238" s="407"/>
      <c r="K238" s="408"/>
      <c r="L238" s="407"/>
      <c r="M238" s="213" t="s">
        <v>1948</v>
      </c>
      <c r="N238" s="213" t="s">
        <v>1948</v>
      </c>
      <c r="O238" s="213" t="s">
        <v>4778</v>
      </c>
      <c r="P238" s="1247" t="s">
        <v>989</v>
      </c>
      <c r="Q238" s="213" t="s">
        <v>941</v>
      </c>
      <c r="R238" s="541" t="s">
        <v>941</v>
      </c>
      <c r="S238" s="213" t="s">
        <v>941</v>
      </c>
      <c r="T238" s="213" t="s">
        <v>941</v>
      </c>
      <c r="U238" s="213" t="s">
        <v>941</v>
      </c>
      <c r="V238" s="213" t="s">
        <v>941</v>
      </c>
      <c r="W238" s="541" t="s">
        <v>941</v>
      </c>
      <c r="X238" s="213" t="s">
        <v>941</v>
      </c>
      <c r="Y238" s="213" t="s">
        <v>941</v>
      </c>
      <c r="Z238" s="541" t="s">
        <v>941</v>
      </c>
      <c r="AA238" s="541" t="s">
        <v>941</v>
      </c>
      <c r="AB238" s="541" t="s">
        <v>941</v>
      </c>
      <c r="AC238" s="213" t="s">
        <v>941</v>
      </c>
      <c r="AD238" s="541" t="s">
        <v>941</v>
      </c>
      <c r="AE238" s="213" t="s">
        <v>941</v>
      </c>
      <c r="AF238" s="541" t="s">
        <v>941</v>
      </c>
      <c r="AG238" s="541" t="s">
        <v>941</v>
      </c>
      <c r="AH238" s="541" t="s">
        <v>941</v>
      </c>
      <c r="AI238" s="213"/>
      <c r="AJ238" s="404"/>
      <c r="AK238" s="189" t="s">
        <v>9499</v>
      </c>
      <c r="AL238" s="174" t="s">
        <v>1950</v>
      </c>
      <c r="AM238" s="106">
        <v>1</v>
      </c>
      <c r="AN238" s="894" t="s">
        <v>945</v>
      </c>
      <c r="AO238" s="189" t="s">
        <v>946</v>
      </c>
      <c r="AP238" s="189">
        <v>1</v>
      </c>
      <c r="AQ238" s="189" t="s">
        <v>979</v>
      </c>
      <c r="AR238" s="189"/>
      <c r="AS238" s="69">
        <v>219.74893700000001</v>
      </c>
      <c r="AT238" s="69">
        <v>0.1</v>
      </c>
      <c r="AU238" s="69" t="s">
        <v>949</v>
      </c>
      <c r="AV238" s="69" t="s">
        <v>949</v>
      </c>
      <c r="AW238" s="69" t="s">
        <v>1951</v>
      </c>
      <c r="AX238" s="69" t="s">
        <v>949</v>
      </c>
      <c r="AY238" s="69" t="s">
        <v>1952</v>
      </c>
      <c r="AZ238" s="69" t="s">
        <v>1953</v>
      </c>
      <c r="BA238" s="69" t="s">
        <v>949</v>
      </c>
      <c r="BB238" s="69">
        <v>0</v>
      </c>
      <c r="BC238" s="69" t="s">
        <v>1166</v>
      </c>
      <c r="BD238" s="69" t="s">
        <v>949</v>
      </c>
      <c r="BE238" s="69" t="s">
        <v>949</v>
      </c>
      <c r="BF238" s="69">
        <v>0</v>
      </c>
      <c r="BG238" s="69">
        <v>0</v>
      </c>
      <c r="BH238" s="69">
        <v>0</v>
      </c>
      <c r="BI238" s="69">
        <v>0</v>
      </c>
      <c r="BJ238" s="69">
        <v>0</v>
      </c>
      <c r="BK238" s="69">
        <v>0</v>
      </c>
      <c r="BL238" s="69">
        <v>0</v>
      </c>
      <c r="BM238" s="69">
        <v>0</v>
      </c>
    </row>
    <row r="239" spans="1:65" s="390" customFormat="1">
      <c r="A239" s="398">
        <v>232</v>
      </c>
      <c r="B239" s="398" t="s">
        <v>4156</v>
      </c>
      <c r="C239" s="408"/>
      <c r="D239" s="407"/>
      <c r="E239" s="408" t="s">
        <v>2050</v>
      </c>
      <c r="F239" s="407"/>
      <c r="G239" s="408"/>
      <c r="H239" s="407"/>
      <c r="I239" s="408"/>
      <c r="J239" s="407"/>
      <c r="K239" s="408"/>
      <c r="L239" s="407"/>
      <c r="M239" s="213" t="s">
        <v>2050</v>
      </c>
      <c r="N239" s="213" t="s">
        <v>2050</v>
      </c>
      <c r="O239" s="213" t="s">
        <v>4778</v>
      </c>
      <c r="P239" s="1247" t="s">
        <v>1059</v>
      </c>
      <c r="Q239" s="213" t="s">
        <v>941</v>
      </c>
      <c r="R239" s="541" t="s">
        <v>941</v>
      </c>
      <c r="S239" s="213" t="s">
        <v>941</v>
      </c>
      <c r="T239" s="213" t="s">
        <v>941</v>
      </c>
      <c r="U239" s="213" t="s">
        <v>941</v>
      </c>
      <c r="V239" s="213" t="s">
        <v>941</v>
      </c>
      <c r="W239" s="541" t="s">
        <v>941</v>
      </c>
      <c r="X239" s="213" t="s">
        <v>941</v>
      </c>
      <c r="Y239" s="213" t="s">
        <v>941</v>
      </c>
      <c r="Z239" s="541" t="s">
        <v>941</v>
      </c>
      <c r="AA239" s="541" t="s">
        <v>941</v>
      </c>
      <c r="AB239" s="541" t="s">
        <v>941</v>
      </c>
      <c r="AC239" s="213" t="s">
        <v>941</v>
      </c>
      <c r="AD239" s="541" t="s">
        <v>941</v>
      </c>
      <c r="AE239" s="213" t="s">
        <v>941</v>
      </c>
      <c r="AF239" s="541" t="s">
        <v>941</v>
      </c>
      <c r="AG239" s="541" t="s">
        <v>941</v>
      </c>
      <c r="AH239" s="541" t="s">
        <v>941</v>
      </c>
      <c r="AI239" s="213"/>
      <c r="AJ239" s="404"/>
      <c r="AK239" s="189" t="s">
        <v>9499</v>
      </c>
      <c r="AL239" s="174" t="s">
        <v>5334</v>
      </c>
      <c r="AM239" s="106">
        <v>1</v>
      </c>
      <c r="AN239" s="894" t="s">
        <v>945</v>
      </c>
      <c r="AO239" s="189" t="s">
        <v>946</v>
      </c>
      <c r="AP239" s="189">
        <v>1</v>
      </c>
      <c r="AQ239" s="189" t="s">
        <v>1008</v>
      </c>
      <c r="AR239" s="189"/>
      <c r="AS239" s="69">
        <v>1417.7</v>
      </c>
      <c r="AT239" s="69" t="s">
        <v>949</v>
      </c>
      <c r="AU239" s="69">
        <v>1.41</v>
      </c>
      <c r="AV239" s="69" t="s">
        <v>949</v>
      </c>
      <c r="AW239" s="69" t="s">
        <v>949</v>
      </c>
      <c r="AX239" s="69" t="s">
        <v>1083</v>
      </c>
      <c r="AY239" s="69" t="s">
        <v>1293</v>
      </c>
      <c r="AZ239" s="69" t="s">
        <v>1294</v>
      </c>
      <c r="BA239" s="69" t="s">
        <v>1295</v>
      </c>
      <c r="BB239" s="69">
        <v>0</v>
      </c>
      <c r="BC239" s="69" t="s">
        <v>1712</v>
      </c>
      <c r="BD239" s="69" t="s">
        <v>945</v>
      </c>
      <c r="BE239" s="69" t="s">
        <v>945</v>
      </c>
      <c r="BF239" s="69">
        <v>0</v>
      </c>
      <c r="BG239" s="69">
        <v>0</v>
      </c>
      <c r="BH239" s="69" t="s">
        <v>2050</v>
      </c>
      <c r="BI239" s="69" t="s">
        <v>1459</v>
      </c>
      <c r="BJ239" s="69">
        <v>0</v>
      </c>
      <c r="BK239" s="69">
        <v>0</v>
      </c>
      <c r="BL239" s="69">
        <v>0</v>
      </c>
      <c r="BM239" s="69">
        <v>0</v>
      </c>
    </row>
    <row r="240" spans="1:65" s="390" customFormat="1">
      <c r="A240" s="398">
        <v>233</v>
      </c>
      <c r="B240" s="398" t="s">
        <v>4156</v>
      </c>
      <c r="C240" s="408"/>
      <c r="D240" s="407"/>
      <c r="E240" s="408" t="s">
        <v>2026</v>
      </c>
      <c r="F240" s="407"/>
      <c r="G240" s="408"/>
      <c r="H240" s="407"/>
      <c r="I240" s="408"/>
      <c r="J240" s="407"/>
      <c r="K240" s="408"/>
      <c r="L240" s="407"/>
      <c r="M240" s="213" t="s">
        <v>2026</v>
      </c>
      <c r="N240" s="213" t="s">
        <v>2026</v>
      </c>
      <c r="O240" s="213" t="s">
        <v>4778</v>
      </c>
      <c r="P240" s="1247" t="s">
        <v>1059</v>
      </c>
      <c r="Q240" s="213" t="s">
        <v>941</v>
      </c>
      <c r="R240" s="541" t="s">
        <v>941</v>
      </c>
      <c r="S240" s="213" t="s">
        <v>941</v>
      </c>
      <c r="T240" s="213" t="s">
        <v>941</v>
      </c>
      <c r="U240" s="213" t="s">
        <v>941</v>
      </c>
      <c r="V240" s="213" t="s">
        <v>941</v>
      </c>
      <c r="W240" s="541" t="s">
        <v>941</v>
      </c>
      <c r="X240" s="213" t="s">
        <v>941</v>
      </c>
      <c r="Y240" s="213" t="s">
        <v>941</v>
      </c>
      <c r="Z240" s="541" t="s">
        <v>941</v>
      </c>
      <c r="AA240" s="541" t="s">
        <v>941</v>
      </c>
      <c r="AB240" s="541" t="s">
        <v>941</v>
      </c>
      <c r="AC240" s="213" t="s">
        <v>941</v>
      </c>
      <c r="AD240" s="541" t="s">
        <v>941</v>
      </c>
      <c r="AE240" s="213" t="s">
        <v>941</v>
      </c>
      <c r="AF240" s="541" t="s">
        <v>941</v>
      </c>
      <c r="AG240" s="541" t="s">
        <v>941</v>
      </c>
      <c r="AH240" s="541" t="s">
        <v>941</v>
      </c>
      <c r="AI240" s="213"/>
      <c r="AJ240" s="404"/>
      <c r="AK240" s="189" t="s">
        <v>9499</v>
      </c>
      <c r="AL240" s="174" t="s">
        <v>2028</v>
      </c>
      <c r="AM240" s="106">
        <v>1</v>
      </c>
      <c r="AN240" s="894" t="s">
        <v>945</v>
      </c>
      <c r="AO240" s="189" t="s">
        <v>946</v>
      </c>
      <c r="AP240" s="189">
        <v>1</v>
      </c>
      <c r="AQ240" s="189" t="s">
        <v>1008</v>
      </c>
      <c r="AR240" s="189"/>
      <c r="AS240" s="69">
        <v>232.465</v>
      </c>
      <c r="AT240" s="69" t="s">
        <v>949</v>
      </c>
      <c r="AU240" s="69">
        <v>1.41</v>
      </c>
      <c r="AV240" s="69" t="s">
        <v>949</v>
      </c>
      <c r="AW240" s="69" t="s">
        <v>949</v>
      </c>
      <c r="AX240" s="69" t="s">
        <v>1083</v>
      </c>
      <c r="AY240" s="69" t="s">
        <v>1293</v>
      </c>
      <c r="AZ240" s="69" t="s">
        <v>1294</v>
      </c>
      <c r="BA240" s="69" t="s">
        <v>1295</v>
      </c>
      <c r="BB240" s="69">
        <v>0</v>
      </c>
      <c r="BC240" s="69" t="s">
        <v>1712</v>
      </c>
      <c r="BD240" s="69" t="s">
        <v>945</v>
      </c>
      <c r="BE240" s="69" t="s">
        <v>945</v>
      </c>
      <c r="BF240" s="69">
        <v>0</v>
      </c>
      <c r="BG240" s="69">
        <v>0</v>
      </c>
      <c r="BH240" s="69" t="s">
        <v>2026</v>
      </c>
      <c r="BI240" s="69" t="s">
        <v>1459</v>
      </c>
      <c r="BJ240" s="69">
        <v>0</v>
      </c>
      <c r="BK240" s="69">
        <v>0</v>
      </c>
      <c r="BL240" s="69">
        <v>0</v>
      </c>
      <c r="BM240" s="69">
        <v>0</v>
      </c>
    </row>
    <row r="241" spans="1:65" s="390" customFormat="1">
      <c r="A241" s="398">
        <v>234</v>
      </c>
      <c r="B241" s="398" t="s">
        <v>4156</v>
      </c>
      <c r="C241" s="408"/>
      <c r="D241" s="407"/>
      <c r="E241" s="408" t="s">
        <v>2031</v>
      </c>
      <c r="F241" s="407"/>
      <c r="G241" s="408"/>
      <c r="H241" s="407"/>
      <c r="I241" s="408"/>
      <c r="J241" s="407"/>
      <c r="K241" s="408"/>
      <c r="L241" s="407"/>
      <c r="M241" s="213" t="s">
        <v>2031</v>
      </c>
      <c r="N241" s="213" t="s">
        <v>2031</v>
      </c>
      <c r="O241" s="213" t="s">
        <v>4778</v>
      </c>
      <c r="P241" s="1247" t="s">
        <v>1126</v>
      </c>
      <c r="Q241" s="213" t="s">
        <v>941</v>
      </c>
      <c r="R241" s="541" t="s">
        <v>941</v>
      </c>
      <c r="S241" s="213" t="s">
        <v>941</v>
      </c>
      <c r="T241" s="213" t="s">
        <v>941</v>
      </c>
      <c r="U241" s="213" t="s">
        <v>941</v>
      </c>
      <c r="V241" s="213" t="s">
        <v>941</v>
      </c>
      <c r="W241" s="541" t="s">
        <v>941</v>
      </c>
      <c r="X241" s="213" t="s">
        <v>941</v>
      </c>
      <c r="Y241" s="213" t="s">
        <v>941</v>
      </c>
      <c r="Z241" s="541" t="s">
        <v>941</v>
      </c>
      <c r="AA241" s="541" t="s">
        <v>941</v>
      </c>
      <c r="AB241" s="541" t="s">
        <v>941</v>
      </c>
      <c r="AC241" s="213" t="s">
        <v>941</v>
      </c>
      <c r="AD241" s="541" t="s">
        <v>941</v>
      </c>
      <c r="AE241" s="213" t="s">
        <v>941</v>
      </c>
      <c r="AF241" s="541" t="s">
        <v>941</v>
      </c>
      <c r="AG241" s="541" t="s">
        <v>941</v>
      </c>
      <c r="AH241" s="541" t="s">
        <v>941</v>
      </c>
      <c r="AI241" s="213"/>
      <c r="AJ241" s="404"/>
      <c r="AK241" s="189" t="s">
        <v>9499</v>
      </c>
      <c r="AL241" s="174" t="s">
        <v>2033</v>
      </c>
      <c r="AM241" s="106">
        <v>1</v>
      </c>
      <c r="AN241" s="894" t="s">
        <v>945</v>
      </c>
      <c r="AO241" s="189" t="s">
        <v>946</v>
      </c>
      <c r="AP241" s="189">
        <v>1</v>
      </c>
      <c r="AQ241" s="189" t="s">
        <v>1008</v>
      </c>
      <c r="AR241" s="189"/>
      <c r="AS241" s="69">
        <v>514.65099999999995</v>
      </c>
      <c r="AT241" s="69" t="s">
        <v>949</v>
      </c>
      <c r="AU241" s="69">
        <v>1.41</v>
      </c>
      <c r="AV241" s="69" t="s">
        <v>949</v>
      </c>
      <c r="AW241" s="69" t="s">
        <v>949</v>
      </c>
      <c r="AX241" s="69" t="s">
        <v>1083</v>
      </c>
      <c r="AY241" s="69" t="s">
        <v>1293</v>
      </c>
      <c r="AZ241" s="69" t="s">
        <v>1685</v>
      </c>
      <c r="BA241" s="69" t="s">
        <v>1686</v>
      </c>
      <c r="BB241" s="69">
        <v>0</v>
      </c>
      <c r="BC241" s="69" t="s">
        <v>1712</v>
      </c>
      <c r="BD241" s="69" t="s">
        <v>945</v>
      </c>
      <c r="BE241" s="69" t="s">
        <v>945</v>
      </c>
      <c r="BF241" s="69">
        <v>0</v>
      </c>
      <c r="BG241" s="69">
        <v>0</v>
      </c>
      <c r="BH241" s="69" t="s">
        <v>2031</v>
      </c>
      <c r="BI241" s="69" t="s">
        <v>1459</v>
      </c>
      <c r="BJ241" s="69">
        <v>0</v>
      </c>
      <c r="BK241" s="69">
        <v>0</v>
      </c>
      <c r="BL241" s="69">
        <v>0</v>
      </c>
      <c r="BM241" s="69">
        <v>0</v>
      </c>
    </row>
    <row r="242" spans="1:65" s="390" customFormat="1">
      <c r="A242" s="398">
        <v>235</v>
      </c>
      <c r="B242" s="398" t="s">
        <v>4156</v>
      </c>
      <c r="C242" s="408"/>
      <c r="D242" s="407"/>
      <c r="E242" s="408" t="s">
        <v>2035</v>
      </c>
      <c r="F242" s="407"/>
      <c r="G242" s="408"/>
      <c r="H242" s="407"/>
      <c r="I242" s="408"/>
      <c r="J242" s="407"/>
      <c r="K242" s="408"/>
      <c r="L242" s="407"/>
      <c r="M242" s="213" t="s">
        <v>2035</v>
      </c>
      <c r="N242" s="213" t="s">
        <v>2035</v>
      </c>
      <c r="O242" s="213" t="s">
        <v>4778</v>
      </c>
      <c r="P242" s="1247"/>
      <c r="Q242" s="213" t="s">
        <v>941</v>
      </c>
      <c r="R242" s="541" t="s">
        <v>941</v>
      </c>
      <c r="S242" s="213" t="s">
        <v>941</v>
      </c>
      <c r="T242" s="213" t="s">
        <v>941</v>
      </c>
      <c r="U242" s="213" t="s">
        <v>941</v>
      </c>
      <c r="V242" s="213" t="s">
        <v>941</v>
      </c>
      <c r="W242" s="541" t="s">
        <v>941</v>
      </c>
      <c r="X242" s="213" t="s">
        <v>941</v>
      </c>
      <c r="Y242" s="213" t="s">
        <v>941</v>
      </c>
      <c r="Z242" s="541" t="s">
        <v>941</v>
      </c>
      <c r="AA242" s="541" t="s">
        <v>941</v>
      </c>
      <c r="AB242" s="541" t="s">
        <v>941</v>
      </c>
      <c r="AC242" s="213" t="s">
        <v>941</v>
      </c>
      <c r="AD242" s="541" t="s">
        <v>941</v>
      </c>
      <c r="AE242" s="213" t="s">
        <v>941</v>
      </c>
      <c r="AF242" s="541" t="s">
        <v>941</v>
      </c>
      <c r="AG242" s="541" t="s">
        <v>941</v>
      </c>
      <c r="AH242" s="541" t="s">
        <v>941</v>
      </c>
      <c r="AI242" s="213"/>
      <c r="AJ242" s="404"/>
      <c r="AK242" s="189" t="s">
        <v>9499</v>
      </c>
      <c r="AL242" s="174" t="s">
        <v>2037</v>
      </c>
      <c r="AM242" s="106">
        <v>1</v>
      </c>
      <c r="AN242" s="894" t="s">
        <v>945</v>
      </c>
      <c r="AO242" s="189" t="s">
        <v>946</v>
      </c>
      <c r="AP242" s="189">
        <v>1</v>
      </c>
      <c r="AQ242" s="189" t="s">
        <v>1081</v>
      </c>
      <c r="AR242" s="189"/>
      <c r="AS242" s="69">
        <v>57.562527000000003</v>
      </c>
      <c r="AT242" s="69">
        <v>0.2</v>
      </c>
      <c r="AU242" s="69">
        <v>8.8000000000000007</v>
      </c>
      <c r="AV242" s="69">
        <v>0.50655023760000006</v>
      </c>
      <c r="AW242" s="69" t="s">
        <v>949</v>
      </c>
      <c r="AX242" s="69" t="s">
        <v>949</v>
      </c>
      <c r="AY242" s="69" t="s">
        <v>2038</v>
      </c>
      <c r="AZ242" s="69" t="s">
        <v>2039</v>
      </c>
      <c r="BA242" s="69" t="s">
        <v>949</v>
      </c>
      <c r="BB242" s="69">
        <v>0</v>
      </c>
      <c r="BC242" s="69" t="s">
        <v>2040</v>
      </c>
      <c r="BD242" s="69" t="s">
        <v>949</v>
      </c>
      <c r="BE242" s="69" t="s">
        <v>949</v>
      </c>
      <c r="BF242" s="69">
        <v>0</v>
      </c>
      <c r="BG242" s="69">
        <v>0</v>
      </c>
      <c r="BH242" s="69" t="s">
        <v>2035</v>
      </c>
      <c r="BI242" s="69" t="s">
        <v>2040</v>
      </c>
      <c r="BJ242" s="69">
        <v>0</v>
      </c>
      <c r="BK242" s="69">
        <v>0</v>
      </c>
      <c r="BL242" s="69">
        <v>0</v>
      </c>
      <c r="BM242" s="69">
        <v>0</v>
      </c>
    </row>
    <row r="243" spans="1:65" s="390" customFormat="1">
      <c r="A243" s="398">
        <v>236</v>
      </c>
      <c r="B243" s="398" t="s">
        <v>4156</v>
      </c>
      <c r="C243" s="408"/>
      <c r="D243" s="407"/>
      <c r="E243" s="408" t="s">
        <v>2041</v>
      </c>
      <c r="F243" s="407"/>
      <c r="G243" s="408"/>
      <c r="H243" s="407"/>
      <c r="I243" s="408"/>
      <c r="J243" s="407"/>
      <c r="K243" s="408"/>
      <c r="L243" s="407"/>
      <c r="M243" s="213" t="s">
        <v>2041</v>
      </c>
      <c r="N243" s="213" t="s">
        <v>2041</v>
      </c>
      <c r="O243" s="213" t="s">
        <v>4778</v>
      </c>
      <c r="P243" s="1247"/>
      <c r="Q243" s="213" t="s">
        <v>941</v>
      </c>
      <c r="R243" s="541" t="s">
        <v>941</v>
      </c>
      <c r="S243" s="213" t="s">
        <v>941</v>
      </c>
      <c r="T243" s="213" t="s">
        <v>941</v>
      </c>
      <c r="U243" s="213" t="s">
        <v>941</v>
      </c>
      <c r="V243" s="213" t="s">
        <v>941</v>
      </c>
      <c r="W243" s="541" t="s">
        <v>941</v>
      </c>
      <c r="X243" s="213" t="s">
        <v>941</v>
      </c>
      <c r="Y243" s="213" t="s">
        <v>941</v>
      </c>
      <c r="Z243" s="541" t="s">
        <v>941</v>
      </c>
      <c r="AA243" s="541" t="s">
        <v>941</v>
      </c>
      <c r="AB243" s="541" t="s">
        <v>941</v>
      </c>
      <c r="AC243" s="213" t="s">
        <v>941</v>
      </c>
      <c r="AD243" s="541" t="s">
        <v>941</v>
      </c>
      <c r="AE243" s="213" t="s">
        <v>941</v>
      </c>
      <c r="AF243" s="541" t="s">
        <v>941</v>
      </c>
      <c r="AG243" s="541" t="s">
        <v>941</v>
      </c>
      <c r="AH243" s="541" t="s">
        <v>941</v>
      </c>
      <c r="AI243" s="213"/>
      <c r="AJ243" s="404"/>
      <c r="AK243" s="189" t="s">
        <v>9499</v>
      </c>
      <c r="AL243" s="174" t="s">
        <v>2043</v>
      </c>
      <c r="AM243" s="106">
        <v>1</v>
      </c>
      <c r="AN243" s="894" t="s">
        <v>945</v>
      </c>
      <c r="AO243" s="189" t="s">
        <v>946</v>
      </c>
      <c r="AP243" s="189">
        <v>1</v>
      </c>
      <c r="AQ243" s="189" t="s">
        <v>1081</v>
      </c>
      <c r="AR243" s="189"/>
      <c r="AS243" s="69">
        <v>26.970195</v>
      </c>
      <c r="AT243" s="69">
        <v>0.2</v>
      </c>
      <c r="AU243" s="69">
        <v>8.8000000000000007</v>
      </c>
      <c r="AV243" s="69">
        <v>0.23733771600000003</v>
      </c>
      <c r="AW243" s="69" t="s">
        <v>949</v>
      </c>
      <c r="AX243" s="69" t="s">
        <v>949</v>
      </c>
      <c r="AY243" s="69" t="s">
        <v>2038</v>
      </c>
      <c r="AZ243" s="69" t="s">
        <v>2039</v>
      </c>
      <c r="BA243" s="69" t="s">
        <v>949</v>
      </c>
      <c r="BB243" s="69">
        <v>0</v>
      </c>
      <c r="BC243" s="69" t="s">
        <v>2040</v>
      </c>
      <c r="BD243" s="69" t="s">
        <v>949</v>
      </c>
      <c r="BE243" s="69" t="s">
        <v>949</v>
      </c>
      <c r="BF243" s="69">
        <v>0</v>
      </c>
      <c r="BG243" s="69">
        <v>0</v>
      </c>
      <c r="BH243" s="69" t="s">
        <v>2041</v>
      </c>
      <c r="BI243" s="69" t="s">
        <v>2040</v>
      </c>
      <c r="BJ243" s="69">
        <v>0</v>
      </c>
      <c r="BK243" s="69">
        <v>0</v>
      </c>
      <c r="BL243" s="69">
        <v>0</v>
      </c>
      <c r="BM243" s="69">
        <v>0</v>
      </c>
    </row>
    <row r="244" spans="1:65" s="390" customFormat="1">
      <c r="A244" s="398">
        <v>237</v>
      </c>
      <c r="B244" s="398" t="s">
        <v>4156</v>
      </c>
      <c r="C244" s="408"/>
      <c r="D244" s="407"/>
      <c r="E244" s="408" t="s">
        <v>2045</v>
      </c>
      <c r="F244" s="407"/>
      <c r="G244" s="408"/>
      <c r="H244" s="407"/>
      <c r="I244" s="408"/>
      <c r="J244" s="407"/>
      <c r="K244" s="408"/>
      <c r="L244" s="407"/>
      <c r="M244" s="213" t="s">
        <v>5374</v>
      </c>
      <c r="N244" s="213" t="s">
        <v>5374</v>
      </c>
      <c r="O244" s="213" t="s">
        <v>4778</v>
      </c>
      <c r="P244" s="1247" t="s">
        <v>1059</v>
      </c>
      <c r="Q244" s="213" t="s">
        <v>941</v>
      </c>
      <c r="R244" s="541" t="s">
        <v>941</v>
      </c>
      <c r="S244" s="213" t="s">
        <v>941</v>
      </c>
      <c r="T244" s="213" t="s">
        <v>941</v>
      </c>
      <c r="U244" s="213" t="s">
        <v>941</v>
      </c>
      <c r="V244" s="213" t="s">
        <v>941</v>
      </c>
      <c r="W244" s="541" t="s">
        <v>941</v>
      </c>
      <c r="X244" s="213" t="s">
        <v>941</v>
      </c>
      <c r="Y244" s="213" t="s">
        <v>941</v>
      </c>
      <c r="Z244" s="541" t="s">
        <v>941</v>
      </c>
      <c r="AA244" s="541" t="s">
        <v>941</v>
      </c>
      <c r="AB244" s="541" t="s">
        <v>941</v>
      </c>
      <c r="AC244" s="213" t="s">
        <v>941</v>
      </c>
      <c r="AD244" s="541" t="s">
        <v>941</v>
      </c>
      <c r="AE244" s="213" t="s">
        <v>941</v>
      </c>
      <c r="AF244" s="541" t="s">
        <v>941</v>
      </c>
      <c r="AG244" s="541" t="s">
        <v>941</v>
      </c>
      <c r="AH244" s="541" t="s">
        <v>941</v>
      </c>
      <c r="AI244" s="213"/>
      <c r="AJ244" s="404"/>
      <c r="AK244" s="189" t="s">
        <v>9499</v>
      </c>
      <c r="AL244" s="174" t="s">
        <v>5375</v>
      </c>
      <c r="AM244" s="106">
        <v>1</v>
      </c>
      <c r="AN244" s="894" t="s">
        <v>945</v>
      </c>
      <c r="AO244" s="189" t="s">
        <v>946</v>
      </c>
      <c r="AP244" s="189">
        <v>1</v>
      </c>
      <c r="AQ244" s="189" t="s">
        <v>1921</v>
      </c>
      <c r="AR244" s="189"/>
      <c r="AS244" s="69" t="s">
        <v>949</v>
      </c>
      <c r="AT244" s="69" t="s">
        <v>949</v>
      </c>
      <c r="AU244" s="69" t="s">
        <v>949</v>
      </c>
      <c r="AV244" s="69" t="s">
        <v>949</v>
      </c>
      <c r="AW244" s="69" t="s">
        <v>949</v>
      </c>
      <c r="AX244" s="69" t="s">
        <v>949</v>
      </c>
      <c r="AY244" s="69" t="s">
        <v>949</v>
      </c>
      <c r="AZ244" s="69" t="s">
        <v>949</v>
      </c>
      <c r="BA244" s="69" t="s">
        <v>949</v>
      </c>
      <c r="BB244" s="69">
        <v>0</v>
      </c>
      <c r="BC244" s="69" t="s">
        <v>1923</v>
      </c>
      <c r="BD244" s="69">
        <v>0</v>
      </c>
      <c r="BE244" s="69">
        <v>0</v>
      </c>
      <c r="BF244" s="69">
        <v>0</v>
      </c>
      <c r="BG244" s="69">
        <v>0</v>
      </c>
      <c r="BH244" s="69">
        <v>0</v>
      </c>
      <c r="BI244" s="69">
        <v>0</v>
      </c>
      <c r="BJ244" s="69">
        <v>0</v>
      </c>
      <c r="BK244" s="69">
        <v>0</v>
      </c>
      <c r="BL244" s="69">
        <v>0</v>
      </c>
      <c r="BM244" s="69">
        <v>0</v>
      </c>
    </row>
    <row r="245" spans="1:65" s="390" customFormat="1">
      <c r="A245" s="398">
        <v>238</v>
      </c>
      <c r="B245" s="398" t="s">
        <v>4156</v>
      </c>
      <c r="C245" s="408"/>
      <c r="D245" s="407"/>
      <c r="E245" s="408" t="s">
        <v>2021</v>
      </c>
      <c r="F245" s="407"/>
      <c r="G245" s="408"/>
      <c r="H245" s="407"/>
      <c r="I245" s="408"/>
      <c r="J245" s="407"/>
      <c r="K245" s="408"/>
      <c r="L245" s="407"/>
      <c r="M245" s="213" t="s">
        <v>2021</v>
      </c>
      <c r="N245" s="213" t="s">
        <v>2021</v>
      </c>
      <c r="O245" s="213" t="s">
        <v>4778</v>
      </c>
      <c r="P245" s="1247" t="s">
        <v>1059</v>
      </c>
      <c r="Q245" s="213" t="s">
        <v>941</v>
      </c>
      <c r="R245" s="541" t="s">
        <v>941</v>
      </c>
      <c r="S245" s="213" t="s">
        <v>941</v>
      </c>
      <c r="T245" s="213" t="s">
        <v>941</v>
      </c>
      <c r="U245" s="213" t="s">
        <v>941</v>
      </c>
      <c r="V245" s="213" t="s">
        <v>941</v>
      </c>
      <c r="W245" s="541" t="s">
        <v>941</v>
      </c>
      <c r="X245" s="213" t="s">
        <v>941</v>
      </c>
      <c r="Y245" s="213" t="s">
        <v>941</v>
      </c>
      <c r="Z245" s="541" t="s">
        <v>941</v>
      </c>
      <c r="AA245" s="541" t="s">
        <v>941</v>
      </c>
      <c r="AB245" s="541" t="s">
        <v>941</v>
      </c>
      <c r="AC245" s="213" t="s">
        <v>941</v>
      </c>
      <c r="AD245" s="541" t="s">
        <v>941</v>
      </c>
      <c r="AE245" s="213" t="s">
        <v>941</v>
      </c>
      <c r="AF245" s="541" t="s">
        <v>941</v>
      </c>
      <c r="AG245" s="541" t="s">
        <v>941</v>
      </c>
      <c r="AH245" s="541" t="s">
        <v>941</v>
      </c>
      <c r="AI245" s="213"/>
      <c r="AJ245" s="404"/>
      <c r="AK245" s="189" t="s">
        <v>9499</v>
      </c>
      <c r="AL245" s="174" t="s">
        <v>2023</v>
      </c>
      <c r="AM245" s="106">
        <v>1</v>
      </c>
      <c r="AN245" s="894" t="s">
        <v>945</v>
      </c>
      <c r="AO245" s="189" t="s">
        <v>946</v>
      </c>
      <c r="AP245" s="189">
        <v>1</v>
      </c>
      <c r="AQ245" s="189" t="s">
        <v>1008</v>
      </c>
      <c r="AR245" s="189"/>
      <c r="AS245" s="69">
        <v>386.952</v>
      </c>
      <c r="AT245" s="69" t="s">
        <v>949</v>
      </c>
      <c r="AU245" s="69">
        <v>1.41</v>
      </c>
      <c r="AV245" s="69" t="s">
        <v>949</v>
      </c>
      <c r="AW245" s="69" t="s">
        <v>949</v>
      </c>
      <c r="AX245" s="69" t="s">
        <v>1083</v>
      </c>
      <c r="AY245" s="69" t="s">
        <v>1293</v>
      </c>
      <c r="AZ245" s="69" t="s">
        <v>1685</v>
      </c>
      <c r="BA245" s="69" t="s">
        <v>1686</v>
      </c>
      <c r="BB245" s="69">
        <v>0</v>
      </c>
      <c r="BC245" s="69" t="s">
        <v>1712</v>
      </c>
      <c r="BD245" s="69" t="s">
        <v>945</v>
      </c>
      <c r="BE245" s="69" t="s">
        <v>945</v>
      </c>
      <c r="BF245" s="69">
        <v>0</v>
      </c>
      <c r="BG245" s="69">
        <v>0</v>
      </c>
      <c r="BH245" s="69" t="s">
        <v>2021</v>
      </c>
      <c r="BI245" s="69" t="s">
        <v>1459</v>
      </c>
      <c r="BJ245" s="69">
        <v>0</v>
      </c>
      <c r="BK245" s="69">
        <v>0</v>
      </c>
      <c r="BL245" s="69">
        <v>0</v>
      </c>
      <c r="BM245" s="69">
        <v>0</v>
      </c>
    </row>
    <row r="246" spans="1:65" s="390" customFormat="1">
      <c r="A246" s="398">
        <v>239</v>
      </c>
      <c r="B246" s="398" t="s">
        <v>4156</v>
      </c>
      <c r="C246" s="408"/>
      <c r="D246" s="407"/>
      <c r="E246" s="408" t="s">
        <v>2054</v>
      </c>
      <c r="F246" s="407"/>
      <c r="G246" s="408"/>
      <c r="H246" s="407"/>
      <c r="I246" s="408"/>
      <c r="J246" s="407"/>
      <c r="K246" s="408"/>
      <c r="L246" s="407"/>
      <c r="M246" s="213" t="s">
        <v>2054</v>
      </c>
      <c r="N246" s="213" t="s">
        <v>2054</v>
      </c>
      <c r="O246" s="213" t="s">
        <v>4778</v>
      </c>
      <c r="P246" s="1247" t="s">
        <v>1059</v>
      </c>
      <c r="Q246" s="213" t="s">
        <v>941</v>
      </c>
      <c r="R246" s="541" t="s">
        <v>941</v>
      </c>
      <c r="S246" s="213" t="s">
        <v>941</v>
      </c>
      <c r="T246" s="213" t="s">
        <v>941</v>
      </c>
      <c r="U246" s="213" t="s">
        <v>941</v>
      </c>
      <c r="V246" s="213" t="s">
        <v>941</v>
      </c>
      <c r="W246" s="541" t="s">
        <v>941</v>
      </c>
      <c r="X246" s="213" t="s">
        <v>941</v>
      </c>
      <c r="Y246" s="213" t="s">
        <v>941</v>
      </c>
      <c r="Z246" s="541" t="s">
        <v>941</v>
      </c>
      <c r="AA246" s="541" t="s">
        <v>941</v>
      </c>
      <c r="AB246" s="541" t="s">
        <v>941</v>
      </c>
      <c r="AC246" s="213" t="s">
        <v>941</v>
      </c>
      <c r="AD246" s="541" t="s">
        <v>941</v>
      </c>
      <c r="AE246" s="213" t="s">
        <v>941</v>
      </c>
      <c r="AF246" s="541" t="s">
        <v>941</v>
      </c>
      <c r="AG246" s="541" t="s">
        <v>941</v>
      </c>
      <c r="AH246" s="541" t="s">
        <v>941</v>
      </c>
      <c r="AI246" s="213"/>
      <c r="AJ246" s="404"/>
      <c r="AK246" s="189" t="s">
        <v>9499</v>
      </c>
      <c r="AL246" s="174" t="s">
        <v>2056</v>
      </c>
      <c r="AM246" s="106">
        <v>1</v>
      </c>
      <c r="AN246" s="894" t="s">
        <v>945</v>
      </c>
      <c r="AO246" s="189" t="s">
        <v>946</v>
      </c>
      <c r="AP246" s="189">
        <v>1</v>
      </c>
      <c r="AQ246" s="189" t="s">
        <v>1008</v>
      </c>
      <c r="AR246" s="189"/>
      <c r="AS246" s="69">
        <v>841.221</v>
      </c>
      <c r="AT246" s="69" t="s">
        <v>949</v>
      </c>
      <c r="AU246" s="69">
        <v>1.41</v>
      </c>
      <c r="AV246" s="69">
        <v>1.1861216099999998</v>
      </c>
      <c r="AW246" s="69" t="s">
        <v>949</v>
      </c>
      <c r="AX246" s="69" t="s">
        <v>1083</v>
      </c>
      <c r="AY246" s="69" t="s">
        <v>1293</v>
      </c>
      <c r="AZ246" s="69" t="s">
        <v>1294</v>
      </c>
      <c r="BA246" s="69" t="s">
        <v>1295</v>
      </c>
      <c r="BB246" s="69">
        <v>0</v>
      </c>
      <c r="BC246" s="69" t="s">
        <v>1712</v>
      </c>
      <c r="BD246" s="69" t="s">
        <v>949</v>
      </c>
      <c r="BE246" s="69" t="s">
        <v>949</v>
      </c>
      <c r="BF246" s="69">
        <v>0</v>
      </c>
      <c r="BG246" s="69">
        <v>0</v>
      </c>
      <c r="BH246" s="69" t="s">
        <v>2054</v>
      </c>
      <c r="BI246" s="69" t="s">
        <v>1459</v>
      </c>
      <c r="BJ246" s="69">
        <v>0</v>
      </c>
      <c r="BK246" s="69">
        <v>0</v>
      </c>
      <c r="BL246" s="69">
        <v>0</v>
      </c>
      <c r="BM246" s="69">
        <v>0</v>
      </c>
    </row>
    <row r="247" spans="1:65" s="390" customFormat="1">
      <c r="A247" s="398">
        <v>240</v>
      </c>
      <c r="B247" s="398" t="s">
        <v>4156</v>
      </c>
      <c r="C247" s="408"/>
      <c r="D247" s="407"/>
      <c r="E247" s="408" t="s">
        <v>2058</v>
      </c>
      <c r="F247" s="407"/>
      <c r="G247" s="408"/>
      <c r="H247" s="407"/>
      <c r="I247" s="408"/>
      <c r="J247" s="407"/>
      <c r="K247" s="408"/>
      <c r="L247" s="407"/>
      <c r="M247" s="213" t="s">
        <v>2058</v>
      </c>
      <c r="N247" s="213" t="s">
        <v>2058</v>
      </c>
      <c r="O247" s="213" t="s">
        <v>4778</v>
      </c>
      <c r="P247" s="1247" t="s">
        <v>989</v>
      </c>
      <c r="Q247" s="213" t="s">
        <v>941</v>
      </c>
      <c r="R247" s="541" t="s">
        <v>941</v>
      </c>
      <c r="S247" s="213" t="s">
        <v>941</v>
      </c>
      <c r="T247" s="213" t="s">
        <v>941</v>
      </c>
      <c r="U247" s="213" t="s">
        <v>941</v>
      </c>
      <c r="V247" s="213" t="s">
        <v>941</v>
      </c>
      <c r="W247" s="541" t="s">
        <v>941</v>
      </c>
      <c r="X247" s="213" t="s">
        <v>941</v>
      </c>
      <c r="Y247" s="213" t="s">
        <v>941</v>
      </c>
      <c r="Z247" s="541" t="s">
        <v>941</v>
      </c>
      <c r="AA247" s="541" t="s">
        <v>941</v>
      </c>
      <c r="AB247" s="541" t="s">
        <v>941</v>
      </c>
      <c r="AC247" s="213" t="s">
        <v>941</v>
      </c>
      <c r="AD247" s="541" t="s">
        <v>941</v>
      </c>
      <c r="AE247" s="213" t="s">
        <v>941</v>
      </c>
      <c r="AF247" s="541" t="s">
        <v>941</v>
      </c>
      <c r="AG247" s="541" t="s">
        <v>941</v>
      </c>
      <c r="AH247" s="541" t="s">
        <v>941</v>
      </c>
      <c r="AI247" s="213"/>
      <c r="AJ247" s="404"/>
      <c r="AK247" s="189" t="s">
        <v>9499</v>
      </c>
      <c r="AL247" s="174" t="s">
        <v>2060</v>
      </c>
      <c r="AM247" s="106">
        <v>1</v>
      </c>
      <c r="AN247" s="894" t="s">
        <v>945</v>
      </c>
      <c r="AO247" s="189" t="s">
        <v>946</v>
      </c>
      <c r="AP247" s="189">
        <v>1</v>
      </c>
      <c r="AQ247" s="189" t="s">
        <v>1008</v>
      </c>
      <c r="AR247" s="189"/>
      <c r="AS247" s="69">
        <v>207.27</v>
      </c>
      <c r="AT247" s="69" t="s">
        <v>949</v>
      </c>
      <c r="AU247" s="69">
        <v>1.41</v>
      </c>
      <c r="AV247" s="69" t="s">
        <v>949</v>
      </c>
      <c r="AW247" s="69" t="s">
        <v>949</v>
      </c>
      <c r="AX247" s="69" t="s">
        <v>1083</v>
      </c>
      <c r="AY247" s="69" t="s">
        <v>1293</v>
      </c>
      <c r="AZ247" s="69" t="s">
        <v>2062</v>
      </c>
      <c r="BA247" s="69" t="s">
        <v>1295</v>
      </c>
      <c r="BB247" s="69">
        <v>0</v>
      </c>
      <c r="BC247" s="69" t="s">
        <v>1142</v>
      </c>
      <c r="BD247" s="69" t="s">
        <v>945</v>
      </c>
      <c r="BE247" s="69" t="s">
        <v>945</v>
      </c>
      <c r="BF247" s="69">
        <v>0</v>
      </c>
      <c r="BG247" s="69">
        <v>0</v>
      </c>
      <c r="BH247" s="69" t="s">
        <v>2058</v>
      </c>
      <c r="BI247" s="69" t="s">
        <v>1142</v>
      </c>
      <c r="BJ247" s="69">
        <v>0</v>
      </c>
      <c r="BK247" s="69">
        <v>0</v>
      </c>
      <c r="BL247" s="69">
        <v>0</v>
      </c>
      <c r="BM247" s="69">
        <v>0</v>
      </c>
    </row>
    <row r="248" spans="1:65" s="390" customFormat="1">
      <c r="A248" s="398">
        <v>241</v>
      </c>
      <c r="B248" s="398" t="s">
        <v>4156</v>
      </c>
      <c r="C248" s="408"/>
      <c r="D248" s="407"/>
      <c r="E248" s="408" t="s">
        <v>2064</v>
      </c>
      <c r="F248" s="407"/>
      <c r="G248" s="408"/>
      <c r="H248" s="407"/>
      <c r="I248" s="408"/>
      <c r="J248" s="407"/>
      <c r="K248" s="408"/>
      <c r="L248" s="407"/>
      <c r="M248" s="213" t="s">
        <v>2064</v>
      </c>
      <c r="N248" s="213" t="s">
        <v>2064</v>
      </c>
      <c r="O248" s="213" t="s">
        <v>4778</v>
      </c>
      <c r="P248" s="1247" t="s">
        <v>989</v>
      </c>
      <c r="Q248" s="213" t="s">
        <v>941</v>
      </c>
      <c r="R248" s="541" t="s">
        <v>941</v>
      </c>
      <c r="S248" s="213" t="s">
        <v>941</v>
      </c>
      <c r="T248" s="213" t="s">
        <v>941</v>
      </c>
      <c r="U248" s="213" t="s">
        <v>941</v>
      </c>
      <c r="V248" s="213" t="s">
        <v>941</v>
      </c>
      <c r="W248" s="541" t="s">
        <v>941</v>
      </c>
      <c r="X248" s="213" t="s">
        <v>941</v>
      </c>
      <c r="Y248" s="213" t="s">
        <v>941</v>
      </c>
      <c r="Z248" s="541" t="s">
        <v>941</v>
      </c>
      <c r="AA248" s="541" t="s">
        <v>941</v>
      </c>
      <c r="AB248" s="541" t="s">
        <v>941</v>
      </c>
      <c r="AC248" s="213" t="s">
        <v>941</v>
      </c>
      <c r="AD248" s="541" t="s">
        <v>941</v>
      </c>
      <c r="AE248" s="213" t="s">
        <v>941</v>
      </c>
      <c r="AF248" s="541" t="s">
        <v>941</v>
      </c>
      <c r="AG248" s="541" t="s">
        <v>941</v>
      </c>
      <c r="AH248" s="541" t="s">
        <v>941</v>
      </c>
      <c r="AI248" s="213"/>
      <c r="AJ248" s="404"/>
      <c r="AK248" s="189" t="s">
        <v>9499</v>
      </c>
      <c r="AL248" s="174" t="s">
        <v>2066</v>
      </c>
      <c r="AM248" s="106">
        <v>1</v>
      </c>
      <c r="AN248" s="894" t="s">
        <v>945</v>
      </c>
      <c r="AO248" s="189" t="s">
        <v>946</v>
      </c>
      <c r="AP248" s="189">
        <v>1</v>
      </c>
      <c r="AQ248" s="189" t="s">
        <v>1008</v>
      </c>
      <c r="AR248" s="189"/>
      <c r="AS248" s="69">
        <v>211.15799999999999</v>
      </c>
      <c r="AT248" s="69" t="s">
        <v>949</v>
      </c>
      <c r="AU248" s="69">
        <v>1.41</v>
      </c>
      <c r="AV248" s="69" t="s">
        <v>949</v>
      </c>
      <c r="AW248" s="69" t="s">
        <v>949</v>
      </c>
      <c r="AX248" s="69" t="s">
        <v>1083</v>
      </c>
      <c r="AY248" s="69" t="s">
        <v>1293</v>
      </c>
      <c r="AZ248" s="69" t="s">
        <v>1294</v>
      </c>
      <c r="BA248" s="69" t="s">
        <v>1295</v>
      </c>
      <c r="BB248" s="69">
        <v>0</v>
      </c>
      <c r="BC248" s="69" t="s">
        <v>1142</v>
      </c>
      <c r="BD248" s="69" t="s">
        <v>945</v>
      </c>
      <c r="BE248" s="69" t="s">
        <v>945</v>
      </c>
      <c r="BF248" s="69">
        <v>0</v>
      </c>
      <c r="BG248" s="69">
        <v>0</v>
      </c>
      <c r="BH248" s="69" t="s">
        <v>2064</v>
      </c>
      <c r="BI248" s="69" t="s">
        <v>1142</v>
      </c>
      <c r="BJ248" s="69">
        <v>0</v>
      </c>
      <c r="BK248" s="69">
        <v>0</v>
      </c>
      <c r="BL248" s="69">
        <v>0</v>
      </c>
      <c r="BM248" s="69">
        <v>0</v>
      </c>
    </row>
    <row r="249" spans="1:65" s="390" customFormat="1">
      <c r="A249" s="398">
        <v>242</v>
      </c>
      <c r="B249" s="398" t="s">
        <v>4156</v>
      </c>
      <c r="C249" s="408"/>
      <c r="D249" s="407"/>
      <c r="E249" s="408" t="s">
        <v>2069</v>
      </c>
      <c r="F249" s="407"/>
      <c r="G249" s="408"/>
      <c r="H249" s="407"/>
      <c r="I249" s="408"/>
      <c r="J249" s="407"/>
      <c r="K249" s="408"/>
      <c r="L249" s="407"/>
      <c r="M249" s="213" t="s">
        <v>2069</v>
      </c>
      <c r="N249" s="213" t="s">
        <v>2069</v>
      </c>
      <c r="O249" s="213" t="s">
        <v>4778</v>
      </c>
      <c r="P249" s="1247" t="s">
        <v>989</v>
      </c>
      <c r="Q249" s="213" t="s">
        <v>941</v>
      </c>
      <c r="R249" s="541" t="s">
        <v>941</v>
      </c>
      <c r="S249" s="213" t="s">
        <v>941</v>
      </c>
      <c r="T249" s="213" t="s">
        <v>941</v>
      </c>
      <c r="U249" s="213" t="s">
        <v>941</v>
      </c>
      <c r="V249" s="213" t="s">
        <v>941</v>
      </c>
      <c r="W249" s="541" t="s">
        <v>941</v>
      </c>
      <c r="X249" s="213" t="s">
        <v>941</v>
      </c>
      <c r="Y249" s="213" t="s">
        <v>941</v>
      </c>
      <c r="Z249" s="541" t="s">
        <v>941</v>
      </c>
      <c r="AA249" s="541" t="s">
        <v>941</v>
      </c>
      <c r="AB249" s="541" t="s">
        <v>941</v>
      </c>
      <c r="AC249" s="213" t="s">
        <v>941</v>
      </c>
      <c r="AD249" s="541" t="s">
        <v>941</v>
      </c>
      <c r="AE249" s="213" t="s">
        <v>941</v>
      </c>
      <c r="AF249" s="541" t="s">
        <v>941</v>
      </c>
      <c r="AG249" s="541" t="s">
        <v>941</v>
      </c>
      <c r="AH249" s="541" t="s">
        <v>941</v>
      </c>
      <c r="AI249" s="213"/>
      <c r="AJ249" s="404"/>
      <c r="AK249" s="189" t="s">
        <v>9499</v>
      </c>
      <c r="AL249" s="174" t="s">
        <v>2074</v>
      </c>
      <c r="AM249" s="106">
        <v>1</v>
      </c>
      <c r="AN249" s="894" t="s">
        <v>945</v>
      </c>
      <c r="AO249" s="189" t="s">
        <v>946</v>
      </c>
      <c r="AP249" s="189">
        <v>1</v>
      </c>
      <c r="AQ249" s="189" t="s">
        <v>1008</v>
      </c>
      <c r="AR249" s="189"/>
      <c r="AS249" s="69">
        <v>39.270000000000003</v>
      </c>
      <c r="AT249" s="69" t="s">
        <v>949</v>
      </c>
      <c r="AU249" s="69">
        <v>1.41</v>
      </c>
      <c r="AV249" s="69">
        <v>5.5370700000000002E-2</v>
      </c>
      <c r="AW249" s="69" t="s">
        <v>2075</v>
      </c>
      <c r="AX249" s="69" t="s">
        <v>1083</v>
      </c>
      <c r="AY249" s="69" t="s">
        <v>1293</v>
      </c>
      <c r="AZ249" s="69" t="s">
        <v>1294</v>
      </c>
      <c r="BA249" s="69" t="s">
        <v>1295</v>
      </c>
      <c r="BB249" s="69">
        <v>0</v>
      </c>
      <c r="BC249" s="69" t="s">
        <v>1142</v>
      </c>
      <c r="BD249" s="69" t="s">
        <v>949</v>
      </c>
      <c r="BE249" s="69" t="s">
        <v>949</v>
      </c>
      <c r="BF249" s="69">
        <v>0</v>
      </c>
      <c r="BG249" s="69">
        <v>0</v>
      </c>
      <c r="BH249" s="69" t="s">
        <v>2069</v>
      </c>
      <c r="BI249" s="69" t="s">
        <v>1142</v>
      </c>
      <c r="BJ249" s="69">
        <v>0</v>
      </c>
      <c r="BK249" s="69">
        <v>0</v>
      </c>
      <c r="BL249" s="69">
        <v>0</v>
      </c>
      <c r="BM249" s="69">
        <v>0</v>
      </c>
    </row>
    <row r="250" spans="1:65" s="390" customFormat="1">
      <c r="A250" s="398">
        <v>243</v>
      </c>
      <c r="B250" s="398" t="s">
        <v>4156</v>
      </c>
      <c r="C250" s="408"/>
      <c r="D250" s="407"/>
      <c r="E250" s="408" t="s">
        <v>5335</v>
      </c>
      <c r="F250" s="407"/>
      <c r="G250" s="408"/>
      <c r="H250" s="407"/>
      <c r="I250" s="408"/>
      <c r="J250" s="407"/>
      <c r="K250" s="408"/>
      <c r="L250" s="407"/>
      <c r="M250" s="213" t="s">
        <v>5335</v>
      </c>
      <c r="N250" s="213" t="s">
        <v>5335</v>
      </c>
      <c r="O250" s="213" t="s">
        <v>4778</v>
      </c>
      <c r="P250" s="1247" t="s">
        <v>1126</v>
      </c>
      <c r="Q250" s="213" t="s">
        <v>941</v>
      </c>
      <c r="R250" s="541" t="s">
        <v>941</v>
      </c>
      <c r="S250" s="213" t="s">
        <v>941</v>
      </c>
      <c r="T250" s="213" t="s">
        <v>941</v>
      </c>
      <c r="U250" s="213" t="s">
        <v>941</v>
      </c>
      <c r="V250" s="213" t="s">
        <v>941</v>
      </c>
      <c r="W250" s="541" t="s">
        <v>941</v>
      </c>
      <c r="X250" s="213" t="s">
        <v>941</v>
      </c>
      <c r="Y250" s="213" t="s">
        <v>941</v>
      </c>
      <c r="Z250" s="541" t="s">
        <v>941</v>
      </c>
      <c r="AA250" s="541" t="s">
        <v>941</v>
      </c>
      <c r="AB250" s="541" t="s">
        <v>941</v>
      </c>
      <c r="AC250" s="213" t="s">
        <v>941</v>
      </c>
      <c r="AD250" s="541" t="s">
        <v>941</v>
      </c>
      <c r="AE250" s="213" t="s">
        <v>941</v>
      </c>
      <c r="AF250" s="541" t="s">
        <v>941</v>
      </c>
      <c r="AG250" s="541" t="s">
        <v>941</v>
      </c>
      <c r="AH250" s="541" t="s">
        <v>941</v>
      </c>
      <c r="AI250" s="213"/>
      <c r="AJ250" s="404"/>
      <c r="AK250" s="189" t="s">
        <v>9499</v>
      </c>
      <c r="AL250" s="174" t="s">
        <v>2071</v>
      </c>
      <c r="AM250" s="106">
        <v>1</v>
      </c>
      <c r="AN250" s="894" t="s">
        <v>945</v>
      </c>
      <c r="AO250" s="189" t="s">
        <v>946</v>
      </c>
      <c r="AP250" s="189">
        <v>1</v>
      </c>
      <c r="AQ250" s="189" t="s">
        <v>1008</v>
      </c>
      <c r="AR250" s="189"/>
      <c r="AS250" s="69">
        <v>63.46</v>
      </c>
      <c r="AT250" s="69" t="s">
        <v>949</v>
      </c>
      <c r="AU250" s="69">
        <v>1.41</v>
      </c>
      <c r="AV250" s="69" t="s">
        <v>949</v>
      </c>
      <c r="AW250" s="69" t="s">
        <v>949</v>
      </c>
      <c r="AX250" s="69" t="s">
        <v>1083</v>
      </c>
      <c r="AY250" s="69" t="s">
        <v>1293</v>
      </c>
      <c r="AZ250" s="69" t="s">
        <v>1294</v>
      </c>
      <c r="BA250" s="69" t="s">
        <v>1295</v>
      </c>
      <c r="BB250" s="69">
        <v>0</v>
      </c>
      <c r="BC250" s="69" t="s">
        <v>1142</v>
      </c>
      <c r="BD250" s="69" t="s">
        <v>945</v>
      </c>
      <c r="BE250" s="69" t="s">
        <v>945</v>
      </c>
      <c r="BF250" s="69">
        <v>0</v>
      </c>
      <c r="BG250" s="69">
        <v>0</v>
      </c>
      <c r="BH250" s="69" t="s">
        <v>5335</v>
      </c>
      <c r="BI250" s="69" t="s">
        <v>1142</v>
      </c>
      <c r="BJ250" s="69">
        <v>0</v>
      </c>
      <c r="BK250" s="69">
        <v>0</v>
      </c>
      <c r="BL250" s="69">
        <v>0</v>
      </c>
      <c r="BM250" s="69">
        <v>0</v>
      </c>
    </row>
    <row r="251" spans="1:65" s="390" customFormat="1">
      <c r="A251" s="398">
        <v>244</v>
      </c>
      <c r="B251" s="398" t="s">
        <v>4156</v>
      </c>
      <c r="C251" s="408"/>
      <c r="D251" s="407"/>
      <c r="E251" s="408" t="s">
        <v>2076</v>
      </c>
      <c r="F251" s="407"/>
      <c r="G251" s="408"/>
      <c r="H251" s="407"/>
      <c r="I251" s="408"/>
      <c r="J251" s="407"/>
      <c r="K251" s="408"/>
      <c r="L251" s="407"/>
      <c r="M251" s="213" t="s">
        <v>2076</v>
      </c>
      <c r="N251" s="213" t="s">
        <v>2076</v>
      </c>
      <c r="O251" s="213" t="s">
        <v>4778</v>
      </c>
      <c r="P251" s="1247" t="s">
        <v>1059</v>
      </c>
      <c r="Q251" s="213" t="s">
        <v>941</v>
      </c>
      <c r="R251" s="541" t="s">
        <v>941</v>
      </c>
      <c r="S251" s="213" t="s">
        <v>941</v>
      </c>
      <c r="T251" s="213" t="s">
        <v>941</v>
      </c>
      <c r="U251" s="213" t="s">
        <v>941</v>
      </c>
      <c r="V251" s="213" t="s">
        <v>941</v>
      </c>
      <c r="W251" s="541" t="s">
        <v>941</v>
      </c>
      <c r="X251" s="213" t="s">
        <v>941</v>
      </c>
      <c r="Y251" s="213" t="s">
        <v>941</v>
      </c>
      <c r="Z251" s="541" t="s">
        <v>941</v>
      </c>
      <c r="AA251" s="541" t="s">
        <v>941</v>
      </c>
      <c r="AB251" s="541" t="s">
        <v>941</v>
      </c>
      <c r="AC251" s="213" t="s">
        <v>941</v>
      </c>
      <c r="AD251" s="541" t="s">
        <v>941</v>
      </c>
      <c r="AE251" s="213" t="s">
        <v>941</v>
      </c>
      <c r="AF251" s="541" t="s">
        <v>941</v>
      </c>
      <c r="AG251" s="541" t="s">
        <v>941</v>
      </c>
      <c r="AH251" s="541" t="s">
        <v>941</v>
      </c>
      <c r="AI251" s="213"/>
      <c r="AJ251" s="404"/>
      <c r="AK251" s="189" t="s">
        <v>9499</v>
      </c>
      <c r="AL251" s="174" t="s">
        <v>2078</v>
      </c>
      <c r="AM251" s="106">
        <v>1</v>
      </c>
      <c r="AN251" s="894" t="s">
        <v>945</v>
      </c>
      <c r="AO251" s="189" t="s">
        <v>946</v>
      </c>
      <c r="AP251" s="189">
        <v>1</v>
      </c>
      <c r="AQ251" s="189" t="s">
        <v>1008</v>
      </c>
      <c r="AR251" s="189"/>
      <c r="AS251" s="69">
        <v>534.59500000000003</v>
      </c>
      <c r="AT251" s="69" t="s">
        <v>949</v>
      </c>
      <c r="AU251" s="69">
        <v>0.91</v>
      </c>
      <c r="AV251" s="69">
        <v>0.75377899999999998</v>
      </c>
      <c r="AW251" s="69" t="s">
        <v>2079</v>
      </c>
      <c r="AX251" s="69" t="s">
        <v>1083</v>
      </c>
      <c r="AY251" s="69" t="s">
        <v>2080</v>
      </c>
      <c r="AZ251" s="69" t="s">
        <v>2081</v>
      </c>
      <c r="BA251" s="69" t="s">
        <v>2082</v>
      </c>
      <c r="BB251" s="69">
        <v>0</v>
      </c>
      <c r="BC251" s="69" t="s">
        <v>1142</v>
      </c>
      <c r="BD251" s="69" t="s">
        <v>949</v>
      </c>
      <c r="BE251" s="69" t="s">
        <v>949</v>
      </c>
      <c r="BF251" s="69">
        <v>0</v>
      </c>
      <c r="BG251" s="69">
        <v>0</v>
      </c>
      <c r="BH251" s="69" t="s">
        <v>2076</v>
      </c>
      <c r="BI251" s="69" t="s">
        <v>1142</v>
      </c>
      <c r="BJ251" s="69">
        <v>0</v>
      </c>
      <c r="BK251" s="69">
        <v>0</v>
      </c>
      <c r="BL251" s="69">
        <v>0</v>
      </c>
      <c r="BM251" s="69">
        <v>0</v>
      </c>
    </row>
    <row r="252" spans="1:65" s="390" customFormat="1">
      <c r="A252" s="398">
        <v>245</v>
      </c>
      <c r="B252" s="398" t="s">
        <v>4156</v>
      </c>
      <c r="C252" s="408"/>
      <c r="D252" s="407"/>
      <c r="E252" s="408" t="s">
        <v>5103</v>
      </c>
      <c r="F252" s="407"/>
      <c r="G252" s="408"/>
      <c r="H252" s="407"/>
      <c r="I252" s="408"/>
      <c r="J252" s="407"/>
      <c r="K252" s="408"/>
      <c r="L252" s="407"/>
      <c r="M252" s="213" t="s">
        <v>5103</v>
      </c>
      <c r="N252" s="213" t="s">
        <v>5103</v>
      </c>
      <c r="O252" s="213" t="s">
        <v>4778</v>
      </c>
      <c r="P252" s="1247"/>
      <c r="Q252" s="213" t="s">
        <v>941</v>
      </c>
      <c r="R252" s="541" t="s">
        <v>941</v>
      </c>
      <c r="S252" s="213" t="s">
        <v>941</v>
      </c>
      <c r="T252" s="213" t="s">
        <v>941</v>
      </c>
      <c r="U252" s="213" t="s">
        <v>941</v>
      </c>
      <c r="V252" s="213" t="s">
        <v>941</v>
      </c>
      <c r="W252" s="541" t="s">
        <v>941</v>
      </c>
      <c r="X252" s="213" t="s">
        <v>941</v>
      </c>
      <c r="Y252" s="213" t="s">
        <v>941</v>
      </c>
      <c r="Z252" s="541" t="s">
        <v>941</v>
      </c>
      <c r="AA252" s="541" t="s">
        <v>941</v>
      </c>
      <c r="AB252" s="541" t="s">
        <v>941</v>
      </c>
      <c r="AC252" s="213" t="s">
        <v>941</v>
      </c>
      <c r="AD252" s="541" t="s">
        <v>941</v>
      </c>
      <c r="AE252" s="213" t="s">
        <v>941</v>
      </c>
      <c r="AF252" s="541" t="s">
        <v>941</v>
      </c>
      <c r="AG252" s="541" t="s">
        <v>941</v>
      </c>
      <c r="AH252" s="541" t="s">
        <v>941</v>
      </c>
      <c r="AI252" s="213"/>
      <c r="AJ252" s="404"/>
      <c r="AK252" s="189" t="s">
        <v>9499</v>
      </c>
      <c r="AL252" s="174" t="s">
        <v>5104</v>
      </c>
      <c r="AM252" s="106">
        <v>3</v>
      </c>
      <c r="AN252" s="894" t="s">
        <v>945</v>
      </c>
      <c r="AO252" s="189" t="s">
        <v>946</v>
      </c>
      <c r="AP252" s="189">
        <v>1</v>
      </c>
      <c r="AQ252" s="189" t="s">
        <v>993</v>
      </c>
      <c r="AR252" s="189"/>
      <c r="AS252" s="69" t="s">
        <v>949</v>
      </c>
      <c r="AT252" s="69" t="s">
        <v>949</v>
      </c>
      <c r="AU252" s="69" t="s">
        <v>949</v>
      </c>
      <c r="AV252" s="69" t="s">
        <v>949</v>
      </c>
      <c r="AW252" s="69" t="s">
        <v>949</v>
      </c>
      <c r="AX252" s="69" t="s">
        <v>949</v>
      </c>
      <c r="AY252" s="69" t="s">
        <v>949</v>
      </c>
      <c r="AZ252" s="69" t="s">
        <v>949</v>
      </c>
      <c r="BA252" s="69" t="s">
        <v>949</v>
      </c>
      <c r="BB252" s="69" t="s">
        <v>949</v>
      </c>
      <c r="BC252" s="69" t="s">
        <v>1166</v>
      </c>
      <c r="BD252" s="69" t="s">
        <v>945</v>
      </c>
      <c r="BE252" s="69" t="s">
        <v>945</v>
      </c>
      <c r="BF252" s="69">
        <v>0</v>
      </c>
      <c r="BG252" s="69">
        <v>0</v>
      </c>
      <c r="BH252" s="69">
        <v>0</v>
      </c>
      <c r="BI252" s="69">
        <v>0</v>
      </c>
      <c r="BJ252" s="69">
        <v>0</v>
      </c>
      <c r="BK252" s="69">
        <v>0</v>
      </c>
      <c r="BL252" s="69">
        <v>0</v>
      </c>
      <c r="BM252" s="69">
        <v>0</v>
      </c>
    </row>
    <row r="253" spans="1:65" s="390" customFormat="1">
      <c r="A253" s="398">
        <v>246</v>
      </c>
      <c r="B253" s="398" t="s">
        <v>4156</v>
      </c>
      <c r="C253" s="408"/>
      <c r="D253" s="407"/>
      <c r="E253" s="408" t="s">
        <v>5326</v>
      </c>
      <c r="F253" s="407"/>
      <c r="G253" s="408"/>
      <c r="H253" s="407"/>
      <c r="I253" s="408"/>
      <c r="J253" s="407"/>
      <c r="K253" s="408"/>
      <c r="L253" s="407"/>
      <c r="M253" s="213" t="s">
        <v>5326</v>
      </c>
      <c r="N253" s="213" t="s">
        <v>5326</v>
      </c>
      <c r="O253" s="213" t="s">
        <v>4778</v>
      </c>
      <c r="P253" s="1247" t="s">
        <v>989</v>
      </c>
      <c r="Q253" s="213" t="s">
        <v>941</v>
      </c>
      <c r="R253" s="541" t="s">
        <v>941</v>
      </c>
      <c r="S253" s="213" t="s">
        <v>941</v>
      </c>
      <c r="T253" s="213" t="s">
        <v>941</v>
      </c>
      <c r="U253" s="213" t="s">
        <v>941</v>
      </c>
      <c r="V253" s="213" t="s">
        <v>941</v>
      </c>
      <c r="W253" s="541" t="s">
        <v>941</v>
      </c>
      <c r="X253" s="213" t="s">
        <v>941</v>
      </c>
      <c r="Y253" s="213" t="s">
        <v>941</v>
      </c>
      <c r="Z253" s="541" t="s">
        <v>941</v>
      </c>
      <c r="AA253" s="541" t="s">
        <v>941</v>
      </c>
      <c r="AB253" s="541" t="s">
        <v>941</v>
      </c>
      <c r="AC253" s="213" t="s">
        <v>941</v>
      </c>
      <c r="AD253" s="541" t="s">
        <v>941</v>
      </c>
      <c r="AE253" s="213" t="s">
        <v>941</v>
      </c>
      <c r="AF253" s="541" t="s">
        <v>941</v>
      </c>
      <c r="AG253" s="541" t="s">
        <v>941</v>
      </c>
      <c r="AH253" s="541" t="s">
        <v>941</v>
      </c>
      <c r="AI253" s="213"/>
      <c r="AJ253" s="404"/>
      <c r="AK253" s="189" t="s">
        <v>9499</v>
      </c>
      <c r="AL253" s="174" t="s">
        <v>5328</v>
      </c>
      <c r="AM253" s="106">
        <v>1</v>
      </c>
      <c r="AN253" s="894" t="s">
        <v>945</v>
      </c>
      <c r="AO253" s="189" t="s">
        <v>946</v>
      </c>
      <c r="AP253" s="189">
        <v>1</v>
      </c>
      <c r="AQ253" s="189" t="s">
        <v>1081</v>
      </c>
      <c r="AR253" s="189"/>
      <c r="AS253" s="69" t="s">
        <v>949</v>
      </c>
      <c r="AT253" s="69">
        <v>0.2</v>
      </c>
      <c r="AU253" s="69" t="s">
        <v>949</v>
      </c>
      <c r="AV253" s="69" t="s">
        <v>949</v>
      </c>
      <c r="AW253" s="69" t="s">
        <v>949</v>
      </c>
      <c r="AX253" s="69" t="s">
        <v>949</v>
      </c>
      <c r="AY253" s="69" t="s">
        <v>1084</v>
      </c>
      <c r="AZ253" s="69" t="s">
        <v>1085</v>
      </c>
      <c r="BA253" s="69" t="s">
        <v>949</v>
      </c>
      <c r="BB253" s="69">
        <v>0</v>
      </c>
      <c r="BC253" s="69" t="s">
        <v>2040</v>
      </c>
      <c r="BD253" s="69" t="s">
        <v>945</v>
      </c>
      <c r="BE253" s="69" t="s">
        <v>945</v>
      </c>
      <c r="BF253" s="69">
        <v>0</v>
      </c>
      <c r="BG253" s="69">
        <v>0</v>
      </c>
      <c r="BH253" s="69" t="s">
        <v>5326</v>
      </c>
      <c r="BI253" s="69" t="s">
        <v>2040</v>
      </c>
      <c r="BJ253" s="69">
        <v>0</v>
      </c>
      <c r="BK253" s="69">
        <v>0</v>
      </c>
      <c r="BL253" s="69">
        <v>0</v>
      </c>
      <c r="BM253" s="69">
        <v>0</v>
      </c>
    </row>
    <row r="254" spans="1:65" s="390" customFormat="1">
      <c r="A254" s="398">
        <v>247</v>
      </c>
      <c r="B254" s="398" t="s">
        <v>4156</v>
      </c>
      <c r="C254" s="408"/>
      <c r="D254" s="407"/>
      <c r="E254" s="408" t="s">
        <v>2083</v>
      </c>
      <c r="F254" s="407"/>
      <c r="G254" s="408"/>
      <c r="H254" s="407"/>
      <c r="I254" s="408"/>
      <c r="J254" s="407"/>
      <c r="K254" s="408"/>
      <c r="L254" s="407"/>
      <c r="M254" s="213" t="s">
        <v>2083</v>
      </c>
      <c r="N254" s="213" t="s">
        <v>2083</v>
      </c>
      <c r="O254" s="213" t="s">
        <v>4778</v>
      </c>
      <c r="P254" s="1247"/>
      <c r="Q254" s="213" t="s">
        <v>941</v>
      </c>
      <c r="R254" s="541" t="s">
        <v>941</v>
      </c>
      <c r="S254" s="213" t="s">
        <v>941</v>
      </c>
      <c r="T254" s="213" t="s">
        <v>941</v>
      </c>
      <c r="U254" s="213" t="s">
        <v>941</v>
      </c>
      <c r="V254" s="213" t="s">
        <v>941</v>
      </c>
      <c r="W254" s="541" t="s">
        <v>941</v>
      </c>
      <c r="X254" s="213"/>
      <c r="Y254" s="213"/>
      <c r="Z254" s="541"/>
      <c r="AA254" s="541"/>
      <c r="AB254" s="541"/>
      <c r="AC254" s="213"/>
      <c r="AD254" s="541"/>
      <c r="AE254" s="213"/>
      <c r="AF254" s="541"/>
      <c r="AG254" s="541"/>
      <c r="AH254" s="541"/>
      <c r="AI254" s="213"/>
      <c r="AJ254" s="404"/>
      <c r="AK254" s="189" t="s">
        <v>9499</v>
      </c>
      <c r="AL254" s="174" t="s">
        <v>2085</v>
      </c>
      <c r="AM254" s="106">
        <v>35</v>
      </c>
      <c r="AN254" s="894" t="s">
        <v>945</v>
      </c>
      <c r="AO254" s="189" t="s">
        <v>1563</v>
      </c>
      <c r="AP254" s="189">
        <v>1</v>
      </c>
      <c r="AQ254" s="189" t="s">
        <v>993</v>
      </c>
      <c r="AR254" s="189"/>
      <c r="AS254" s="69" t="s">
        <v>949</v>
      </c>
      <c r="AT254" s="69" t="s">
        <v>949</v>
      </c>
      <c r="AU254" s="69" t="s">
        <v>949</v>
      </c>
      <c r="AV254" s="69">
        <v>19.680997000000001</v>
      </c>
      <c r="AW254" s="69" t="s">
        <v>949</v>
      </c>
      <c r="AX254" s="69" t="s">
        <v>949</v>
      </c>
      <c r="AY254" s="69" t="s">
        <v>949</v>
      </c>
      <c r="AZ254" s="69" t="s">
        <v>949</v>
      </c>
      <c r="BA254" s="69" t="s">
        <v>949</v>
      </c>
      <c r="BB254" s="69">
        <v>0</v>
      </c>
      <c r="BC254" s="69" t="s">
        <v>2086</v>
      </c>
      <c r="BD254" s="69" t="s">
        <v>949</v>
      </c>
      <c r="BE254" s="69" t="s">
        <v>949</v>
      </c>
      <c r="BF254" s="69">
        <v>0</v>
      </c>
      <c r="BG254" s="69">
        <v>0</v>
      </c>
      <c r="BH254" s="69">
        <v>0</v>
      </c>
      <c r="BI254" s="69">
        <v>0</v>
      </c>
      <c r="BJ254" s="69">
        <v>0</v>
      </c>
      <c r="BK254" s="69">
        <v>0</v>
      </c>
      <c r="BL254" s="69">
        <v>0</v>
      </c>
      <c r="BM254" s="69">
        <v>0</v>
      </c>
    </row>
    <row r="255" spans="1:65" s="390" customFormat="1">
      <c r="A255" s="398">
        <v>248</v>
      </c>
      <c r="B255" s="398" t="s">
        <v>4156</v>
      </c>
      <c r="C255" s="408"/>
      <c r="D255" s="407"/>
      <c r="E255" s="408" t="s">
        <v>2083</v>
      </c>
      <c r="F255" s="407"/>
      <c r="G255" s="408"/>
      <c r="H255" s="407"/>
      <c r="I255" s="408"/>
      <c r="J255" s="407"/>
      <c r="K255" s="408"/>
      <c r="L255" s="407"/>
      <c r="M255" s="213" t="s">
        <v>9925</v>
      </c>
      <c r="N255" s="213" t="s">
        <v>2083</v>
      </c>
      <c r="O255" s="213" t="s">
        <v>4778</v>
      </c>
      <c r="P255" s="1247"/>
      <c r="Q255" s="213"/>
      <c r="R255" s="541"/>
      <c r="S255" s="213"/>
      <c r="T255" s="213"/>
      <c r="U255" s="213"/>
      <c r="V255" s="213"/>
      <c r="W255" s="541"/>
      <c r="X255" s="213" t="s">
        <v>941</v>
      </c>
      <c r="Y255" s="213" t="s">
        <v>941</v>
      </c>
      <c r="Z255" s="541"/>
      <c r="AA255" s="541"/>
      <c r="AB255" s="541"/>
      <c r="AC255" s="213"/>
      <c r="AD255" s="541"/>
      <c r="AE255" s="213"/>
      <c r="AF255" s="541"/>
      <c r="AG255" s="541"/>
      <c r="AH255" s="541"/>
      <c r="AI255" s="213"/>
      <c r="AJ255" s="404"/>
      <c r="AK255" s="189" t="s">
        <v>9499</v>
      </c>
      <c r="AL255" s="174" t="s">
        <v>2085</v>
      </c>
      <c r="AM255" s="106">
        <v>50</v>
      </c>
      <c r="AN255" s="894" t="s">
        <v>945</v>
      </c>
      <c r="AO255" s="189" t="s">
        <v>1563</v>
      </c>
      <c r="AP255" s="189">
        <v>1</v>
      </c>
      <c r="AQ255" s="189" t="s">
        <v>993</v>
      </c>
      <c r="AR255" s="189"/>
      <c r="AS255" s="69" t="s">
        <v>949</v>
      </c>
      <c r="AT255" s="69" t="s">
        <v>949</v>
      </c>
      <c r="AU255" s="69" t="s">
        <v>949</v>
      </c>
      <c r="AV255" s="69">
        <v>19.680997000000001</v>
      </c>
      <c r="AW255" s="69" t="s">
        <v>949</v>
      </c>
      <c r="AX255" s="69" t="s">
        <v>949</v>
      </c>
      <c r="AY255" s="69" t="s">
        <v>949</v>
      </c>
      <c r="AZ255" s="69" t="s">
        <v>949</v>
      </c>
      <c r="BA255" s="69" t="s">
        <v>949</v>
      </c>
      <c r="BB255" s="69">
        <v>0</v>
      </c>
      <c r="BC255" s="69" t="s">
        <v>2086</v>
      </c>
      <c r="BD255" s="69" t="s">
        <v>949</v>
      </c>
      <c r="BE255" s="69" t="s">
        <v>949</v>
      </c>
      <c r="BF255" s="69">
        <v>0</v>
      </c>
      <c r="BG255" s="69">
        <v>0</v>
      </c>
      <c r="BH255" s="69">
        <v>0</v>
      </c>
      <c r="BI255" s="69">
        <v>0</v>
      </c>
      <c r="BJ255" s="69">
        <v>0</v>
      </c>
      <c r="BK255" s="69">
        <v>0</v>
      </c>
      <c r="BL255" s="69">
        <v>0</v>
      </c>
      <c r="BM255" s="69">
        <v>0</v>
      </c>
    </row>
    <row r="256" spans="1:65" s="390" customFormat="1">
      <c r="A256" s="398">
        <v>249</v>
      </c>
      <c r="B256" s="398" t="s">
        <v>4156</v>
      </c>
      <c r="C256" s="408"/>
      <c r="D256" s="407"/>
      <c r="E256" s="408" t="s">
        <v>2083</v>
      </c>
      <c r="F256" s="407"/>
      <c r="G256" s="408"/>
      <c r="H256" s="407"/>
      <c r="I256" s="408"/>
      <c r="J256" s="407"/>
      <c r="K256" s="408"/>
      <c r="L256" s="407"/>
      <c r="M256" s="213" t="s">
        <v>2083</v>
      </c>
      <c r="N256" s="213" t="s">
        <v>2083</v>
      </c>
      <c r="O256" s="213" t="s">
        <v>4778</v>
      </c>
      <c r="P256" s="1247"/>
      <c r="Q256" s="213"/>
      <c r="R256" s="541"/>
      <c r="S256" s="213"/>
      <c r="T256" s="213"/>
      <c r="U256" s="213"/>
      <c r="V256" s="213"/>
      <c r="W256" s="541"/>
      <c r="X256" s="213"/>
      <c r="Y256" s="213"/>
      <c r="Z256" s="541" t="s">
        <v>941</v>
      </c>
      <c r="AA256" s="541" t="s">
        <v>941</v>
      </c>
      <c r="AB256" s="541" t="s">
        <v>941</v>
      </c>
      <c r="AC256" s="213" t="s">
        <v>941</v>
      </c>
      <c r="AD256" s="541" t="s">
        <v>941</v>
      </c>
      <c r="AE256" s="213" t="s">
        <v>941</v>
      </c>
      <c r="AF256" s="541" t="s">
        <v>941</v>
      </c>
      <c r="AG256" s="541" t="s">
        <v>941</v>
      </c>
      <c r="AH256" s="541" t="s">
        <v>941</v>
      </c>
      <c r="AI256" s="213"/>
      <c r="AJ256" s="404"/>
      <c r="AK256" s="189" t="s">
        <v>9499</v>
      </c>
      <c r="AL256" s="174" t="s">
        <v>2085</v>
      </c>
      <c r="AM256" s="106">
        <v>70</v>
      </c>
      <c r="AN256" s="894" t="s">
        <v>945</v>
      </c>
      <c r="AO256" s="189" t="s">
        <v>1563</v>
      </c>
      <c r="AP256" s="189">
        <v>1</v>
      </c>
      <c r="AQ256" s="189" t="s">
        <v>993</v>
      </c>
      <c r="AR256" s="189"/>
      <c r="AS256" s="69" t="s">
        <v>949</v>
      </c>
      <c r="AT256" s="69" t="s">
        <v>949</v>
      </c>
      <c r="AU256" s="69" t="s">
        <v>949</v>
      </c>
      <c r="AV256" s="69">
        <v>19.680997000000001</v>
      </c>
      <c r="AW256" s="69" t="s">
        <v>949</v>
      </c>
      <c r="AX256" s="69" t="s">
        <v>949</v>
      </c>
      <c r="AY256" s="69" t="s">
        <v>949</v>
      </c>
      <c r="AZ256" s="69" t="s">
        <v>949</v>
      </c>
      <c r="BA256" s="69" t="s">
        <v>949</v>
      </c>
      <c r="BB256" s="69">
        <v>0</v>
      </c>
      <c r="BC256" s="69" t="s">
        <v>2086</v>
      </c>
      <c r="BD256" s="69" t="s">
        <v>949</v>
      </c>
      <c r="BE256" s="69" t="s">
        <v>949</v>
      </c>
      <c r="BF256" s="69">
        <v>0</v>
      </c>
      <c r="BG256" s="69">
        <v>0</v>
      </c>
      <c r="BH256" s="69">
        <v>0</v>
      </c>
      <c r="BI256" s="69">
        <v>0</v>
      </c>
      <c r="BJ256" s="69">
        <v>0</v>
      </c>
      <c r="BK256" s="69">
        <v>0</v>
      </c>
      <c r="BL256" s="69">
        <v>0</v>
      </c>
      <c r="BM256" s="69">
        <v>0</v>
      </c>
    </row>
    <row r="257" spans="1:65" s="390" customFormat="1">
      <c r="A257" s="398">
        <v>250</v>
      </c>
      <c r="B257" s="398" t="s">
        <v>4156</v>
      </c>
      <c r="C257" s="408"/>
      <c r="D257" s="407" t="s">
        <v>6679</v>
      </c>
      <c r="E257" s="408"/>
      <c r="F257" s="407"/>
      <c r="G257" s="408"/>
      <c r="H257" s="407"/>
      <c r="I257" s="408"/>
      <c r="J257" s="407"/>
      <c r="K257" s="408"/>
      <c r="L257" s="407"/>
      <c r="M257" s="213" t="s">
        <v>2138</v>
      </c>
      <c r="N257" s="213" t="s">
        <v>6679</v>
      </c>
      <c r="O257" s="213" t="s">
        <v>4773</v>
      </c>
      <c r="P257" s="1247" t="s">
        <v>940</v>
      </c>
      <c r="Q257" s="213" t="s">
        <v>941</v>
      </c>
      <c r="R257" s="541" t="s">
        <v>941</v>
      </c>
      <c r="S257" s="213" t="s">
        <v>941</v>
      </c>
      <c r="T257" s="213" t="s">
        <v>941</v>
      </c>
      <c r="U257" s="213"/>
      <c r="V257" s="213"/>
      <c r="W257" s="541" t="s">
        <v>941</v>
      </c>
      <c r="X257" s="213" t="s">
        <v>941</v>
      </c>
      <c r="Y257" s="213" t="s">
        <v>941</v>
      </c>
      <c r="Z257" s="541"/>
      <c r="AA257" s="541"/>
      <c r="AB257" s="541"/>
      <c r="AC257" s="213"/>
      <c r="AD257" s="541"/>
      <c r="AE257" s="213"/>
      <c r="AF257" s="541"/>
      <c r="AG257" s="541"/>
      <c r="AH257" s="541"/>
      <c r="AI257" s="213"/>
      <c r="AJ257" s="404"/>
      <c r="AK257" s="189" t="s">
        <v>9499</v>
      </c>
      <c r="AL257" s="174" t="s">
        <v>6680</v>
      </c>
      <c r="AM257" s="106">
        <v>1</v>
      </c>
      <c r="AN257" s="894" t="s">
        <v>945</v>
      </c>
      <c r="AO257" s="189" t="s">
        <v>946</v>
      </c>
      <c r="AP257" s="189">
        <v>0</v>
      </c>
      <c r="AQ257" s="189" t="s">
        <v>947</v>
      </c>
      <c r="AR257" s="189"/>
      <c r="AS257" s="69" t="s">
        <v>949</v>
      </c>
      <c r="AT257" s="69" t="s">
        <v>949</v>
      </c>
      <c r="AU257" s="69" t="s">
        <v>949</v>
      </c>
      <c r="AV257" s="69" t="s">
        <v>949</v>
      </c>
      <c r="AW257" s="69" t="s">
        <v>949</v>
      </c>
      <c r="AX257" s="69" t="s">
        <v>949</v>
      </c>
      <c r="AY257" s="69" t="s">
        <v>949</v>
      </c>
      <c r="AZ257" s="69" t="s">
        <v>949</v>
      </c>
      <c r="BA257" s="69" t="s">
        <v>949</v>
      </c>
      <c r="BB257" s="69" t="s">
        <v>949</v>
      </c>
      <c r="BC257" s="69" t="s">
        <v>949</v>
      </c>
      <c r="BD257" s="69" t="s">
        <v>949</v>
      </c>
      <c r="BE257" s="69" t="s">
        <v>949</v>
      </c>
      <c r="BF257" s="69" t="s">
        <v>949</v>
      </c>
      <c r="BG257" s="69" t="s">
        <v>949</v>
      </c>
      <c r="BH257" s="69" t="s">
        <v>949</v>
      </c>
      <c r="BI257" s="69" t="s">
        <v>949</v>
      </c>
      <c r="BJ257" s="69" t="s">
        <v>949</v>
      </c>
      <c r="BK257" s="69" t="s">
        <v>949</v>
      </c>
      <c r="BL257" s="69" t="s">
        <v>949</v>
      </c>
      <c r="BM257" s="69" t="s">
        <v>949</v>
      </c>
    </row>
    <row r="258" spans="1:65" s="390" customFormat="1">
      <c r="A258" s="398">
        <v>251</v>
      </c>
      <c r="B258" s="398" t="s">
        <v>4156</v>
      </c>
      <c r="C258" s="408"/>
      <c r="D258" s="407" t="s">
        <v>6682</v>
      </c>
      <c r="E258" s="408"/>
      <c r="F258" s="407"/>
      <c r="G258" s="408"/>
      <c r="H258" s="407"/>
      <c r="I258" s="408"/>
      <c r="J258" s="407"/>
      <c r="K258" s="408"/>
      <c r="L258" s="407"/>
      <c r="M258" s="213" t="s">
        <v>9926</v>
      </c>
      <c r="N258" s="213" t="s">
        <v>6682</v>
      </c>
      <c r="O258" s="213" t="s">
        <v>4773</v>
      </c>
      <c r="P258" s="1247" t="s">
        <v>940</v>
      </c>
      <c r="Q258" s="213"/>
      <c r="R258" s="541"/>
      <c r="S258" s="213"/>
      <c r="T258" s="213"/>
      <c r="U258" s="213"/>
      <c r="V258" s="213"/>
      <c r="W258" s="541"/>
      <c r="X258" s="213"/>
      <c r="Y258" s="213"/>
      <c r="Z258" s="541" t="s">
        <v>941</v>
      </c>
      <c r="AA258" s="541"/>
      <c r="AB258" s="541"/>
      <c r="AC258" s="213"/>
      <c r="AD258" s="541"/>
      <c r="AE258" s="213" t="s">
        <v>941</v>
      </c>
      <c r="AF258" s="541"/>
      <c r="AG258" s="541"/>
      <c r="AH258" s="541"/>
      <c r="AI258" s="213"/>
      <c r="AJ258" s="404"/>
      <c r="AK258" s="189" t="s">
        <v>9499</v>
      </c>
      <c r="AL258" s="174" t="s">
        <v>6683</v>
      </c>
      <c r="AM258" s="106">
        <v>1</v>
      </c>
      <c r="AN258" s="894" t="s">
        <v>945</v>
      </c>
      <c r="AO258" s="189" t="s">
        <v>946</v>
      </c>
      <c r="AP258" s="189">
        <v>0</v>
      </c>
      <c r="AQ258" s="189" t="s">
        <v>947</v>
      </c>
      <c r="AR258" s="189"/>
      <c r="AS258" s="69" t="s">
        <v>949</v>
      </c>
      <c r="AT258" s="69" t="s">
        <v>949</v>
      </c>
      <c r="AU258" s="69" t="s">
        <v>949</v>
      </c>
      <c r="AV258" s="69" t="s">
        <v>949</v>
      </c>
      <c r="AW258" s="69" t="s">
        <v>949</v>
      </c>
      <c r="AX258" s="69" t="s">
        <v>949</v>
      </c>
      <c r="AY258" s="69" t="s">
        <v>949</v>
      </c>
      <c r="AZ258" s="69" t="s">
        <v>949</v>
      </c>
      <c r="BA258" s="69" t="s">
        <v>949</v>
      </c>
      <c r="BB258" s="69" t="s">
        <v>949</v>
      </c>
      <c r="BC258" s="69" t="s">
        <v>949</v>
      </c>
      <c r="BD258" s="69" t="s">
        <v>949</v>
      </c>
      <c r="BE258" s="69" t="s">
        <v>949</v>
      </c>
      <c r="BF258" s="69" t="s">
        <v>949</v>
      </c>
      <c r="BG258" s="69" t="s">
        <v>949</v>
      </c>
      <c r="BH258" s="69" t="s">
        <v>949</v>
      </c>
      <c r="BI258" s="69" t="s">
        <v>949</v>
      </c>
      <c r="BJ258" s="69" t="s">
        <v>949</v>
      </c>
      <c r="BK258" s="69" t="s">
        <v>949</v>
      </c>
      <c r="BL258" s="69" t="s">
        <v>949</v>
      </c>
      <c r="BM258" s="69" t="s">
        <v>949</v>
      </c>
    </row>
    <row r="259" spans="1:65" s="390" customFormat="1">
      <c r="A259" s="398">
        <v>252</v>
      </c>
      <c r="B259" s="398" t="s">
        <v>4156</v>
      </c>
      <c r="C259" s="408"/>
      <c r="D259" s="407" t="s">
        <v>6685</v>
      </c>
      <c r="E259" s="408"/>
      <c r="F259" s="407"/>
      <c r="G259" s="408"/>
      <c r="H259" s="407"/>
      <c r="I259" s="408"/>
      <c r="J259" s="407"/>
      <c r="K259" s="408"/>
      <c r="L259" s="407"/>
      <c r="M259" s="213" t="s">
        <v>9927</v>
      </c>
      <c r="N259" s="213" t="s">
        <v>6685</v>
      </c>
      <c r="O259" s="213" t="s">
        <v>4773</v>
      </c>
      <c r="P259" s="1247" t="s">
        <v>940</v>
      </c>
      <c r="Q259" s="213"/>
      <c r="R259" s="541"/>
      <c r="S259" s="213"/>
      <c r="T259" s="213"/>
      <c r="U259" s="213"/>
      <c r="V259" s="213"/>
      <c r="W259" s="541"/>
      <c r="X259" s="213"/>
      <c r="Y259" s="213"/>
      <c r="Z259" s="541"/>
      <c r="AA259" s="541" t="s">
        <v>941</v>
      </c>
      <c r="AB259" s="541" t="s">
        <v>941</v>
      </c>
      <c r="AC259" s="213" t="s">
        <v>941</v>
      </c>
      <c r="AD259" s="541"/>
      <c r="AE259" s="213"/>
      <c r="AF259" s="541"/>
      <c r="AG259" s="541"/>
      <c r="AH259" s="541"/>
      <c r="AI259" s="213"/>
      <c r="AJ259" s="404"/>
      <c r="AK259" s="189" t="s">
        <v>9499</v>
      </c>
      <c r="AL259" s="174" t="s">
        <v>6686</v>
      </c>
      <c r="AM259" s="106">
        <v>1</v>
      </c>
      <c r="AN259" s="894" t="s">
        <v>945</v>
      </c>
      <c r="AO259" s="189" t="s">
        <v>946</v>
      </c>
      <c r="AP259" s="189">
        <v>0</v>
      </c>
      <c r="AQ259" s="189" t="s">
        <v>947</v>
      </c>
      <c r="AR259" s="189"/>
      <c r="AS259" s="69" t="s">
        <v>949</v>
      </c>
      <c r="AT259" s="69" t="s">
        <v>949</v>
      </c>
      <c r="AU259" s="69" t="s">
        <v>949</v>
      </c>
      <c r="AV259" s="69" t="s">
        <v>949</v>
      </c>
      <c r="AW259" s="69" t="s">
        <v>949</v>
      </c>
      <c r="AX259" s="69" t="s">
        <v>949</v>
      </c>
      <c r="AY259" s="69" t="s">
        <v>949</v>
      </c>
      <c r="AZ259" s="69" t="s">
        <v>949</v>
      </c>
      <c r="BA259" s="69" t="s">
        <v>949</v>
      </c>
      <c r="BB259" s="69" t="s">
        <v>949</v>
      </c>
      <c r="BC259" s="69" t="s">
        <v>949</v>
      </c>
      <c r="BD259" s="69" t="s">
        <v>949</v>
      </c>
      <c r="BE259" s="69" t="s">
        <v>949</v>
      </c>
      <c r="BF259" s="69" t="s">
        <v>949</v>
      </c>
      <c r="BG259" s="69" t="s">
        <v>949</v>
      </c>
      <c r="BH259" s="69" t="s">
        <v>949</v>
      </c>
      <c r="BI259" s="69" t="s">
        <v>949</v>
      </c>
      <c r="BJ259" s="69" t="s">
        <v>949</v>
      </c>
      <c r="BK259" s="69" t="s">
        <v>949</v>
      </c>
      <c r="BL259" s="69" t="s">
        <v>949</v>
      </c>
      <c r="BM259" s="69" t="s">
        <v>949</v>
      </c>
    </row>
    <row r="260" spans="1:65" s="390" customFormat="1">
      <c r="A260" s="398">
        <v>253</v>
      </c>
      <c r="B260" s="398" t="s">
        <v>4156</v>
      </c>
      <c r="C260" s="408"/>
      <c r="D260" s="407" t="s">
        <v>6688</v>
      </c>
      <c r="E260" s="408"/>
      <c r="F260" s="407"/>
      <c r="G260" s="408"/>
      <c r="H260" s="407"/>
      <c r="I260" s="408"/>
      <c r="J260" s="407"/>
      <c r="K260" s="408"/>
      <c r="L260" s="407"/>
      <c r="M260" s="213" t="s">
        <v>9928</v>
      </c>
      <c r="N260" s="213" t="s">
        <v>6688</v>
      </c>
      <c r="O260" s="213" t="s">
        <v>4773</v>
      </c>
      <c r="P260" s="1247" t="s">
        <v>940</v>
      </c>
      <c r="Q260" s="213"/>
      <c r="R260" s="541"/>
      <c r="S260" s="213"/>
      <c r="T260" s="213"/>
      <c r="U260" s="213"/>
      <c r="V260" s="213"/>
      <c r="W260" s="541"/>
      <c r="X260" s="213"/>
      <c r="Y260" s="213"/>
      <c r="Z260" s="541"/>
      <c r="AA260" s="541"/>
      <c r="AB260" s="541"/>
      <c r="AC260" s="213"/>
      <c r="AD260" s="541" t="s">
        <v>941</v>
      </c>
      <c r="AE260" s="213"/>
      <c r="AF260" s="541"/>
      <c r="AG260" s="541"/>
      <c r="AH260" s="541"/>
      <c r="AI260" s="213"/>
      <c r="AJ260" s="404"/>
      <c r="AK260" s="189" t="s">
        <v>9499</v>
      </c>
      <c r="AL260" s="174" t="s">
        <v>6689</v>
      </c>
      <c r="AM260" s="106">
        <v>1</v>
      </c>
      <c r="AN260" s="894" t="s">
        <v>945</v>
      </c>
      <c r="AO260" s="189" t="s">
        <v>946</v>
      </c>
      <c r="AP260" s="189">
        <v>0</v>
      </c>
      <c r="AQ260" s="189" t="s">
        <v>947</v>
      </c>
      <c r="AR260" s="189"/>
      <c r="AS260" s="69" t="s">
        <v>949</v>
      </c>
      <c r="AT260" s="69" t="s">
        <v>949</v>
      </c>
      <c r="AU260" s="69" t="s">
        <v>949</v>
      </c>
      <c r="AV260" s="69" t="s">
        <v>949</v>
      </c>
      <c r="AW260" s="69" t="s">
        <v>949</v>
      </c>
      <c r="AX260" s="69" t="s">
        <v>949</v>
      </c>
      <c r="AY260" s="69" t="s">
        <v>949</v>
      </c>
      <c r="AZ260" s="69" t="s">
        <v>949</v>
      </c>
      <c r="BA260" s="69" t="s">
        <v>949</v>
      </c>
      <c r="BB260" s="69" t="s">
        <v>949</v>
      </c>
      <c r="BC260" s="69" t="s">
        <v>949</v>
      </c>
      <c r="BD260" s="69" t="s">
        <v>949</v>
      </c>
      <c r="BE260" s="69" t="s">
        <v>949</v>
      </c>
      <c r="BF260" s="69" t="s">
        <v>949</v>
      </c>
      <c r="BG260" s="69" t="s">
        <v>949</v>
      </c>
      <c r="BH260" s="69" t="s">
        <v>949</v>
      </c>
      <c r="BI260" s="69" t="s">
        <v>949</v>
      </c>
      <c r="BJ260" s="69" t="s">
        <v>949</v>
      </c>
      <c r="BK260" s="69" t="s">
        <v>949</v>
      </c>
      <c r="BL260" s="69" t="s">
        <v>949</v>
      </c>
      <c r="BM260" s="69" t="s">
        <v>949</v>
      </c>
    </row>
    <row r="261" spans="1:65" s="390" customFormat="1">
      <c r="A261" s="398">
        <v>254</v>
      </c>
      <c r="B261" s="398" t="s">
        <v>4156</v>
      </c>
      <c r="C261" s="408"/>
      <c r="D261" s="407" t="s">
        <v>6621</v>
      </c>
      <c r="E261" s="408"/>
      <c r="F261" s="407"/>
      <c r="G261" s="408"/>
      <c r="H261" s="407"/>
      <c r="I261" s="408"/>
      <c r="J261" s="407"/>
      <c r="K261" s="408"/>
      <c r="L261" s="407"/>
      <c r="M261" s="213" t="s">
        <v>6621</v>
      </c>
      <c r="N261" s="213" t="s">
        <v>9929</v>
      </c>
      <c r="O261" s="213" t="s">
        <v>9876</v>
      </c>
      <c r="P261" s="1247" t="s">
        <v>940</v>
      </c>
      <c r="Q261" s="213"/>
      <c r="R261" s="541"/>
      <c r="S261" s="213"/>
      <c r="T261" s="213"/>
      <c r="U261" s="213" t="s">
        <v>941</v>
      </c>
      <c r="V261" s="213" t="s">
        <v>941</v>
      </c>
      <c r="W261" s="541"/>
      <c r="X261" s="213"/>
      <c r="Y261" s="213"/>
      <c r="Z261" s="541"/>
      <c r="AA261" s="541"/>
      <c r="AB261" s="541"/>
      <c r="AC261" s="213"/>
      <c r="AD261" s="541"/>
      <c r="AE261" s="213"/>
      <c r="AF261" s="541"/>
      <c r="AG261" s="541"/>
      <c r="AH261" s="541"/>
      <c r="AI261" s="213"/>
      <c r="AJ261" s="404"/>
      <c r="AK261" s="189" t="s">
        <v>9499</v>
      </c>
      <c r="AL261" s="174" t="s">
        <v>6622</v>
      </c>
      <c r="AM261" s="106">
        <v>1</v>
      </c>
      <c r="AN261" s="894" t="s">
        <v>945</v>
      </c>
      <c r="AO261" s="189" t="s">
        <v>946</v>
      </c>
      <c r="AP261" s="189">
        <v>0</v>
      </c>
      <c r="AQ261" s="189" t="s">
        <v>947</v>
      </c>
      <c r="AR261" s="189"/>
      <c r="AS261" s="69" t="s">
        <v>949</v>
      </c>
      <c r="AT261" s="69" t="s">
        <v>949</v>
      </c>
      <c r="AU261" s="69" t="s">
        <v>949</v>
      </c>
      <c r="AV261" s="69" t="s">
        <v>949</v>
      </c>
      <c r="AW261" s="69" t="s">
        <v>949</v>
      </c>
      <c r="AX261" s="69" t="s">
        <v>949</v>
      </c>
      <c r="AY261" s="69" t="s">
        <v>949</v>
      </c>
      <c r="AZ261" s="69" t="s">
        <v>949</v>
      </c>
      <c r="BA261" s="69" t="s">
        <v>949</v>
      </c>
      <c r="BB261" s="69" t="s">
        <v>949</v>
      </c>
      <c r="BC261" s="69" t="s">
        <v>949</v>
      </c>
      <c r="BD261" s="69" t="s">
        <v>949</v>
      </c>
      <c r="BE261" s="69" t="s">
        <v>949</v>
      </c>
      <c r="BF261" s="69" t="s">
        <v>949</v>
      </c>
      <c r="BG261" s="69" t="s">
        <v>949</v>
      </c>
      <c r="BH261" s="69" t="s">
        <v>949</v>
      </c>
      <c r="BI261" s="69" t="s">
        <v>949</v>
      </c>
      <c r="BJ261" s="69" t="s">
        <v>949</v>
      </c>
      <c r="BK261" s="69" t="s">
        <v>949</v>
      </c>
      <c r="BL261" s="69" t="s">
        <v>949</v>
      </c>
      <c r="BM261" s="69" t="s">
        <v>949</v>
      </c>
    </row>
    <row r="262" spans="1:65" s="390" customFormat="1">
      <c r="A262" s="398">
        <v>255</v>
      </c>
      <c r="B262" s="398" t="s">
        <v>4156</v>
      </c>
      <c r="C262" s="408"/>
      <c r="D262" s="407" t="s">
        <v>6623</v>
      </c>
      <c r="E262" s="408"/>
      <c r="F262" s="407"/>
      <c r="G262" s="408"/>
      <c r="H262" s="407"/>
      <c r="I262" s="408"/>
      <c r="J262" s="407"/>
      <c r="K262" s="408"/>
      <c r="L262" s="407"/>
      <c r="M262" s="213" t="s">
        <v>9930</v>
      </c>
      <c r="N262" s="213" t="s">
        <v>9930</v>
      </c>
      <c r="O262" s="213" t="s">
        <v>9876</v>
      </c>
      <c r="P262" s="1247" t="s">
        <v>940</v>
      </c>
      <c r="Q262" s="213"/>
      <c r="R262" s="541"/>
      <c r="S262" s="213"/>
      <c r="T262" s="213"/>
      <c r="U262" s="213"/>
      <c r="V262" s="213"/>
      <c r="W262" s="541"/>
      <c r="X262" s="213"/>
      <c r="Y262" s="213"/>
      <c r="Z262" s="541"/>
      <c r="AA262" s="541"/>
      <c r="AB262" s="541"/>
      <c r="AC262" s="213"/>
      <c r="AD262" s="541"/>
      <c r="AE262" s="213"/>
      <c r="AF262" s="541" t="s">
        <v>941</v>
      </c>
      <c r="AG262" s="541" t="s">
        <v>941</v>
      </c>
      <c r="AH262" s="541" t="s">
        <v>941</v>
      </c>
      <c r="AI262" s="213"/>
      <c r="AJ262" s="404"/>
      <c r="AK262" s="189" t="s">
        <v>9499</v>
      </c>
      <c r="AL262" s="174" t="s">
        <v>6624</v>
      </c>
      <c r="AM262" s="106">
        <v>1</v>
      </c>
      <c r="AN262" s="894" t="s">
        <v>945</v>
      </c>
      <c r="AO262" s="189" t="s">
        <v>946</v>
      </c>
      <c r="AP262" s="189">
        <v>0</v>
      </c>
      <c r="AQ262" s="189" t="s">
        <v>947</v>
      </c>
      <c r="AR262" s="189"/>
      <c r="AS262" s="69" t="s">
        <v>949</v>
      </c>
      <c r="AT262" s="69" t="s">
        <v>949</v>
      </c>
      <c r="AU262" s="69" t="s">
        <v>949</v>
      </c>
      <c r="AV262" s="69" t="s">
        <v>949</v>
      </c>
      <c r="AW262" s="69" t="s">
        <v>949</v>
      </c>
      <c r="AX262" s="69" t="s">
        <v>949</v>
      </c>
      <c r="AY262" s="69" t="s">
        <v>949</v>
      </c>
      <c r="AZ262" s="69" t="s">
        <v>949</v>
      </c>
      <c r="BA262" s="69" t="s">
        <v>949</v>
      </c>
      <c r="BB262" s="69" t="s">
        <v>949</v>
      </c>
      <c r="BC262" s="69" t="s">
        <v>949</v>
      </c>
      <c r="BD262" s="69" t="s">
        <v>949</v>
      </c>
      <c r="BE262" s="69" t="s">
        <v>949</v>
      </c>
      <c r="BF262" s="69" t="s">
        <v>949</v>
      </c>
      <c r="BG262" s="69" t="s">
        <v>949</v>
      </c>
      <c r="BH262" s="69" t="s">
        <v>949</v>
      </c>
      <c r="BI262" s="69" t="s">
        <v>949</v>
      </c>
      <c r="BJ262" s="69" t="s">
        <v>949</v>
      </c>
      <c r="BK262" s="69" t="s">
        <v>949</v>
      </c>
      <c r="BL262" s="69" t="s">
        <v>949</v>
      </c>
      <c r="BM262" s="69" t="s">
        <v>949</v>
      </c>
    </row>
    <row r="263" spans="1:65" s="390" customFormat="1">
      <c r="A263" s="398">
        <v>256</v>
      </c>
      <c r="B263" s="398" t="s">
        <v>4156</v>
      </c>
      <c r="C263" s="408"/>
      <c r="D263" s="407"/>
      <c r="E263" s="408" t="s">
        <v>5762</v>
      </c>
      <c r="F263" s="407"/>
      <c r="G263" s="408"/>
      <c r="H263" s="407"/>
      <c r="I263" s="408"/>
      <c r="J263" s="407"/>
      <c r="K263" s="408"/>
      <c r="L263" s="407"/>
      <c r="M263" s="213" t="s">
        <v>5762</v>
      </c>
      <c r="N263" s="213" t="s">
        <v>5762</v>
      </c>
      <c r="O263" s="213" t="s">
        <v>4778</v>
      </c>
      <c r="P263" s="1247" t="s">
        <v>1556</v>
      </c>
      <c r="Q263" s="213" t="s">
        <v>941</v>
      </c>
      <c r="R263" s="541" t="s">
        <v>941</v>
      </c>
      <c r="S263" s="213" t="s">
        <v>941</v>
      </c>
      <c r="T263" s="213" t="s">
        <v>941</v>
      </c>
      <c r="U263" s="213" t="s">
        <v>941</v>
      </c>
      <c r="V263" s="213" t="s">
        <v>941</v>
      </c>
      <c r="W263" s="541" t="s">
        <v>941</v>
      </c>
      <c r="X263" s="213" t="s">
        <v>941</v>
      </c>
      <c r="Y263" s="213" t="s">
        <v>941</v>
      </c>
      <c r="Z263" s="541" t="s">
        <v>941</v>
      </c>
      <c r="AA263" s="541" t="s">
        <v>941</v>
      </c>
      <c r="AB263" s="541" t="s">
        <v>941</v>
      </c>
      <c r="AC263" s="213" t="s">
        <v>941</v>
      </c>
      <c r="AD263" s="541" t="s">
        <v>941</v>
      </c>
      <c r="AE263" s="213" t="s">
        <v>941</v>
      </c>
      <c r="AF263" s="541" t="s">
        <v>941</v>
      </c>
      <c r="AG263" s="541" t="s">
        <v>941</v>
      </c>
      <c r="AH263" s="541" t="s">
        <v>941</v>
      </c>
      <c r="AI263" s="213"/>
      <c r="AJ263" s="404"/>
      <c r="AK263" s="189" t="s">
        <v>9499</v>
      </c>
      <c r="AL263" s="174" t="s">
        <v>5763</v>
      </c>
      <c r="AM263" s="106">
        <v>1</v>
      </c>
      <c r="AN263" s="894" t="s">
        <v>945</v>
      </c>
      <c r="AO263" s="189" t="s">
        <v>946</v>
      </c>
      <c r="AP263" s="189">
        <v>1</v>
      </c>
      <c r="AQ263" s="189" t="s">
        <v>1008</v>
      </c>
      <c r="AR263" s="189"/>
      <c r="AS263" s="69">
        <v>55294.3</v>
      </c>
      <c r="AT263" s="69" t="s">
        <v>949</v>
      </c>
      <c r="AU263" s="69">
        <v>1.2</v>
      </c>
      <c r="AV263" s="69">
        <v>66.349999999999994</v>
      </c>
      <c r="AW263" s="69" t="s">
        <v>949</v>
      </c>
      <c r="AX263" s="69" t="s">
        <v>995</v>
      </c>
      <c r="AY263" s="69" t="s">
        <v>1010</v>
      </c>
      <c r="AZ263" s="69" t="s">
        <v>5170</v>
      </c>
      <c r="BA263" s="69" t="s">
        <v>1012</v>
      </c>
      <c r="BB263" s="69">
        <v>0</v>
      </c>
      <c r="BC263" s="69" t="s">
        <v>1142</v>
      </c>
      <c r="BD263" s="69" t="s">
        <v>945</v>
      </c>
      <c r="BE263" s="69" t="s">
        <v>945</v>
      </c>
      <c r="BF263" s="69">
        <v>0</v>
      </c>
      <c r="BG263" s="69">
        <v>0</v>
      </c>
      <c r="BH263" s="69" t="s">
        <v>5762</v>
      </c>
      <c r="BI263" s="69" t="s">
        <v>1142</v>
      </c>
      <c r="BJ263" s="69">
        <v>0</v>
      </c>
      <c r="BK263" s="69">
        <v>0</v>
      </c>
      <c r="BL263" s="69">
        <v>0</v>
      </c>
      <c r="BM263" s="69">
        <v>0</v>
      </c>
    </row>
    <row r="264" spans="1:65" s="390" customFormat="1">
      <c r="A264" s="398">
        <v>257</v>
      </c>
      <c r="B264" s="398" t="s">
        <v>4156</v>
      </c>
      <c r="C264" s="408"/>
      <c r="D264" s="407"/>
      <c r="E264" s="408" t="s">
        <v>1898</v>
      </c>
      <c r="F264" s="407"/>
      <c r="G264" s="408"/>
      <c r="H264" s="407"/>
      <c r="I264" s="408"/>
      <c r="J264" s="407"/>
      <c r="K264" s="408"/>
      <c r="L264" s="407"/>
      <c r="M264" s="213" t="s">
        <v>1898</v>
      </c>
      <c r="N264" s="213" t="s">
        <v>1898</v>
      </c>
      <c r="O264" s="213" t="s">
        <v>4778</v>
      </c>
      <c r="P264" s="1247"/>
      <c r="Q264" s="213" t="s">
        <v>941</v>
      </c>
      <c r="R264" s="541" t="s">
        <v>941</v>
      </c>
      <c r="S264" s="213" t="s">
        <v>941</v>
      </c>
      <c r="T264" s="213" t="s">
        <v>941</v>
      </c>
      <c r="U264" s="213" t="s">
        <v>941</v>
      </c>
      <c r="V264" s="213" t="s">
        <v>941</v>
      </c>
      <c r="W264" s="541" t="s">
        <v>941</v>
      </c>
      <c r="X264" s="213" t="s">
        <v>941</v>
      </c>
      <c r="Y264" s="213" t="s">
        <v>941</v>
      </c>
      <c r="Z264" s="541" t="s">
        <v>941</v>
      </c>
      <c r="AA264" s="541" t="s">
        <v>941</v>
      </c>
      <c r="AB264" s="541" t="s">
        <v>941</v>
      </c>
      <c r="AC264" s="213" t="s">
        <v>941</v>
      </c>
      <c r="AD264" s="541" t="s">
        <v>941</v>
      </c>
      <c r="AE264" s="213" t="s">
        <v>941</v>
      </c>
      <c r="AF264" s="541" t="s">
        <v>941</v>
      </c>
      <c r="AG264" s="541" t="s">
        <v>941</v>
      </c>
      <c r="AH264" s="541" t="s">
        <v>941</v>
      </c>
      <c r="AI264" s="213"/>
      <c r="AJ264" s="404"/>
      <c r="AK264" s="189" t="s">
        <v>9499</v>
      </c>
      <c r="AL264" s="174" t="s">
        <v>1900</v>
      </c>
      <c r="AM264" s="106">
        <v>2</v>
      </c>
      <c r="AN264" s="894" t="s">
        <v>945</v>
      </c>
      <c r="AO264" s="189" t="s">
        <v>946</v>
      </c>
      <c r="AP264" s="189">
        <v>1</v>
      </c>
      <c r="AQ264" s="189" t="s">
        <v>993</v>
      </c>
      <c r="AR264" s="189"/>
      <c r="AS264" s="69" t="s">
        <v>949</v>
      </c>
      <c r="AT264" s="69" t="s">
        <v>949</v>
      </c>
      <c r="AU264" s="69" t="s">
        <v>949</v>
      </c>
      <c r="AV264" s="69" t="s">
        <v>949</v>
      </c>
      <c r="AW264" s="69" t="s">
        <v>949</v>
      </c>
      <c r="AX264" s="69" t="s">
        <v>949</v>
      </c>
      <c r="AY264" s="69" t="s">
        <v>1023</v>
      </c>
      <c r="AZ264" s="69">
        <v>0</v>
      </c>
      <c r="BA264" s="69" t="s">
        <v>945</v>
      </c>
      <c r="BB264" s="69" t="s">
        <v>945</v>
      </c>
      <c r="BC264" s="69" t="s">
        <v>986</v>
      </c>
      <c r="BD264" s="69" t="s">
        <v>1024</v>
      </c>
      <c r="BE264" s="69" t="s">
        <v>949</v>
      </c>
      <c r="BF264" s="69">
        <v>0</v>
      </c>
      <c r="BG264" s="69">
        <v>0</v>
      </c>
      <c r="BH264" s="69">
        <v>0</v>
      </c>
      <c r="BI264" s="69">
        <v>0</v>
      </c>
      <c r="BJ264" s="69">
        <v>0</v>
      </c>
      <c r="BK264" s="69">
        <v>0</v>
      </c>
      <c r="BL264" s="69">
        <v>0</v>
      </c>
      <c r="BM264" s="69">
        <v>0</v>
      </c>
    </row>
    <row r="265" spans="1:65" s="390" customFormat="1">
      <c r="A265" s="398">
        <v>258</v>
      </c>
      <c r="B265" s="398" t="s">
        <v>4156</v>
      </c>
      <c r="C265" s="408"/>
      <c r="D265" s="407"/>
      <c r="E265" s="408" t="s">
        <v>5378</v>
      </c>
      <c r="F265" s="407"/>
      <c r="G265" s="408"/>
      <c r="H265" s="407"/>
      <c r="I265" s="408"/>
      <c r="J265" s="407"/>
      <c r="K265" s="408"/>
      <c r="L265" s="407"/>
      <c r="M265" s="213" t="s">
        <v>5378</v>
      </c>
      <c r="N265" s="213" t="s">
        <v>5378</v>
      </c>
      <c r="O265" s="213" t="s">
        <v>4778</v>
      </c>
      <c r="P265" s="1247" t="s">
        <v>1126</v>
      </c>
      <c r="Q265" s="213" t="s">
        <v>941</v>
      </c>
      <c r="R265" s="541" t="s">
        <v>941</v>
      </c>
      <c r="S265" s="213" t="s">
        <v>941</v>
      </c>
      <c r="T265" s="213" t="s">
        <v>941</v>
      </c>
      <c r="U265" s="213" t="s">
        <v>941</v>
      </c>
      <c r="V265" s="213" t="s">
        <v>941</v>
      </c>
      <c r="W265" s="541" t="s">
        <v>941</v>
      </c>
      <c r="X265" s="213" t="s">
        <v>941</v>
      </c>
      <c r="Y265" s="213" t="s">
        <v>941</v>
      </c>
      <c r="Z265" s="541" t="s">
        <v>941</v>
      </c>
      <c r="AA265" s="541" t="s">
        <v>941</v>
      </c>
      <c r="AB265" s="541" t="s">
        <v>941</v>
      </c>
      <c r="AC265" s="213" t="s">
        <v>941</v>
      </c>
      <c r="AD265" s="541" t="s">
        <v>941</v>
      </c>
      <c r="AE265" s="213" t="s">
        <v>941</v>
      </c>
      <c r="AF265" s="541" t="s">
        <v>941</v>
      </c>
      <c r="AG265" s="541" t="s">
        <v>941</v>
      </c>
      <c r="AH265" s="541" t="s">
        <v>941</v>
      </c>
      <c r="AI265" s="213"/>
      <c r="AJ265" s="404"/>
      <c r="AK265" s="189" t="s">
        <v>9499</v>
      </c>
      <c r="AL265" s="174" t="s">
        <v>5379</v>
      </c>
      <c r="AM265" s="106">
        <v>1</v>
      </c>
      <c r="AN265" s="894" t="s">
        <v>945</v>
      </c>
      <c r="AO265" s="189" t="s">
        <v>946</v>
      </c>
      <c r="AP265" s="189">
        <v>1</v>
      </c>
      <c r="AQ265" s="189" t="s">
        <v>1048</v>
      </c>
      <c r="AR265" s="189"/>
      <c r="AS265" s="69" t="s">
        <v>949</v>
      </c>
      <c r="AT265" s="69" t="s">
        <v>949</v>
      </c>
      <c r="AU265" s="69" t="s">
        <v>949</v>
      </c>
      <c r="AV265" s="69">
        <v>16.36</v>
      </c>
      <c r="AW265" s="69" t="s">
        <v>949</v>
      </c>
      <c r="AX265" s="69" t="s">
        <v>949</v>
      </c>
      <c r="AY265" s="69" t="s">
        <v>949</v>
      </c>
      <c r="AZ265" s="69" t="s">
        <v>949</v>
      </c>
      <c r="BA265" s="69" t="s">
        <v>949</v>
      </c>
      <c r="BB265" s="69">
        <v>0</v>
      </c>
      <c r="BC265" s="69" t="s">
        <v>1068</v>
      </c>
      <c r="BD265" s="69" t="s">
        <v>945</v>
      </c>
      <c r="BE265" s="69" t="s">
        <v>945</v>
      </c>
      <c r="BF265" s="69">
        <v>0</v>
      </c>
      <c r="BG265" s="69">
        <v>0</v>
      </c>
      <c r="BH265" s="69">
        <v>0</v>
      </c>
      <c r="BI265" s="69">
        <v>0</v>
      </c>
      <c r="BJ265" s="69">
        <v>0</v>
      </c>
      <c r="BK265" s="69">
        <v>0</v>
      </c>
      <c r="BL265" s="69">
        <v>0</v>
      </c>
      <c r="BM265" s="69">
        <v>0</v>
      </c>
    </row>
    <row r="266" spans="1:65" s="390" customFormat="1">
      <c r="A266" s="398">
        <v>259</v>
      </c>
      <c r="B266" s="398" t="s">
        <v>4156</v>
      </c>
      <c r="C266" s="408"/>
      <c r="D266" s="407"/>
      <c r="E266" s="408" t="s">
        <v>5376</v>
      </c>
      <c r="F266" s="407"/>
      <c r="G266" s="408"/>
      <c r="H266" s="407"/>
      <c r="I266" s="408"/>
      <c r="J266" s="407"/>
      <c r="K266" s="408"/>
      <c r="L266" s="407"/>
      <c r="M266" s="213" t="s">
        <v>5376</v>
      </c>
      <c r="N266" s="213" t="s">
        <v>5376</v>
      </c>
      <c r="O266" s="213" t="s">
        <v>4778</v>
      </c>
      <c r="P266" s="1247" t="s">
        <v>1126</v>
      </c>
      <c r="Q266" s="213" t="s">
        <v>941</v>
      </c>
      <c r="R266" s="541" t="s">
        <v>941</v>
      </c>
      <c r="S266" s="213" t="s">
        <v>941</v>
      </c>
      <c r="T266" s="213" t="s">
        <v>941</v>
      </c>
      <c r="U266" s="213" t="s">
        <v>941</v>
      </c>
      <c r="V266" s="213" t="s">
        <v>941</v>
      </c>
      <c r="W266" s="541" t="s">
        <v>941</v>
      </c>
      <c r="X266" s="213" t="s">
        <v>941</v>
      </c>
      <c r="Y266" s="213" t="s">
        <v>941</v>
      </c>
      <c r="Z266" s="541" t="s">
        <v>941</v>
      </c>
      <c r="AA266" s="541" t="s">
        <v>941</v>
      </c>
      <c r="AB266" s="541" t="s">
        <v>941</v>
      </c>
      <c r="AC266" s="213" t="s">
        <v>941</v>
      </c>
      <c r="AD266" s="541" t="s">
        <v>941</v>
      </c>
      <c r="AE266" s="213" t="s">
        <v>941</v>
      </c>
      <c r="AF266" s="541" t="s">
        <v>941</v>
      </c>
      <c r="AG266" s="541" t="s">
        <v>941</v>
      </c>
      <c r="AH266" s="541" t="s">
        <v>941</v>
      </c>
      <c r="AI266" s="213"/>
      <c r="AJ266" s="404"/>
      <c r="AK266" s="189" t="s">
        <v>9499</v>
      </c>
      <c r="AL266" s="174" t="s">
        <v>5377</v>
      </c>
      <c r="AM266" s="106">
        <v>1</v>
      </c>
      <c r="AN266" s="894" t="s">
        <v>945</v>
      </c>
      <c r="AO266" s="189" t="s">
        <v>946</v>
      </c>
      <c r="AP266" s="189">
        <v>1</v>
      </c>
      <c r="AQ266" s="189" t="s">
        <v>1048</v>
      </c>
      <c r="AR266" s="189"/>
      <c r="AS266" s="69" t="s">
        <v>949</v>
      </c>
      <c r="AT266" s="69" t="s">
        <v>949</v>
      </c>
      <c r="AU266" s="69" t="s">
        <v>949</v>
      </c>
      <c r="AV266" s="69">
        <v>2.27</v>
      </c>
      <c r="AW266" s="69" t="s">
        <v>949</v>
      </c>
      <c r="AX266" s="69" t="s">
        <v>949</v>
      </c>
      <c r="AY266" s="69" t="s">
        <v>949</v>
      </c>
      <c r="AZ266" s="69" t="s">
        <v>949</v>
      </c>
      <c r="BA266" s="69" t="s">
        <v>949</v>
      </c>
      <c r="BB266" s="69">
        <v>0</v>
      </c>
      <c r="BC266" s="69" t="s">
        <v>1068</v>
      </c>
      <c r="BD266" s="69" t="s">
        <v>945</v>
      </c>
      <c r="BE266" s="69" t="s">
        <v>945</v>
      </c>
      <c r="BF266" s="69">
        <v>0</v>
      </c>
      <c r="BG266" s="69">
        <v>0</v>
      </c>
      <c r="BH266" s="69">
        <v>0</v>
      </c>
      <c r="BI266" s="69">
        <v>0</v>
      </c>
      <c r="BJ266" s="69">
        <v>0</v>
      </c>
      <c r="BK266" s="69">
        <v>0</v>
      </c>
      <c r="BL266" s="69">
        <v>0</v>
      </c>
      <c r="BM266" s="69">
        <v>0</v>
      </c>
    </row>
    <row r="267" spans="1:65" s="390" customFormat="1">
      <c r="A267" s="398">
        <v>260</v>
      </c>
      <c r="B267" s="398" t="s">
        <v>4156</v>
      </c>
      <c r="C267" s="408"/>
      <c r="D267" s="407"/>
      <c r="E267" s="408" t="s">
        <v>5110</v>
      </c>
      <c r="F267" s="407"/>
      <c r="G267" s="408"/>
      <c r="H267" s="407"/>
      <c r="I267" s="408"/>
      <c r="J267" s="407"/>
      <c r="K267" s="408"/>
      <c r="L267" s="407"/>
      <c r="M267" s="213" t="s">
        <v>5110</v>
      </c>
      <c r="N267" s="213" t="s">
        <v>5110</v>
      </c>
      <c r="O267" s="213" t="s">
        <v>4778</v>
      </c>
      <c r="P267" s="1247"/>
      <c r="Q267" s="213" t="s">
        <v>941</v>
      </c>
      <c r="R267" s="541" t="s">
        <v>941</v>
      </c>
      <c r="S267" s="213" t="s">
        <v>941</v>
      </c>
      <c r="T267" s="213" t="s">
        <v>941</v>
      </c>
      <c r="U267" s="213" t="s">
        <v>941</v>
      </c>
      <c r="V267" s="213" t="s">
        <v>941</v>
      </c>
      <c r="W267" s="541" t="s">
        <v>941</v>
      </c>
      <c r="X267" s="213" t="s">
        <v>941</v>
      </c>
      <c r="Y267" s="213" t="s">
        <v>941</v>
      </c>
      <c r="Z267" s="541" t="s">
        <v>941</v>
      </c>
      <c r="AA267" s="541" t="s">
        <v>941</v>
      </c>
      <c r="AB267" s="541" t="s">
        <v>941</v>
      </c>
      <c r="AC267" s="213" t="s">
        <v>941</v>
      </c>
      <c r="AD267" s="541" t="s">
        <v>941</v>
      </c>
      <c r="AE267" s="213" t="s">
        <v>941</v>
      </c>
      <c r="AF267" s="541" t="s">
        <v>941</v>
      </c>
      <c r="AG267" s="541" t="s">
        <v>941</v>
      </c>
      <c r="AH267" s="541" t="s">
        <v>941</v>
      </c>
      <c r="AI267" s="213"/>
      <c r="AJ267" s="404"/>
      <c r="AK267" s="189" t="s">
        <v>9499</v>
      </c>
      <c r="AL267" s="174" t="s">
        <v>5111</v>
      </c>
      <c r="AM267" s="106">
        <v>2</v>
      </c>
      <c r="AN267" s="894" t="s">
        <v>945</v>
      </c>
      <c r="AO267" s="189" t="s">
        <v>946</v>
      </c>
      <c r="AP267" s="189">
        <v>1</v>
      </c>
      <c r="AQ267" s="189" t="s">
        <v>993</v>
      </c>
      <c r="AR267" s="189"/>
      <c r="AS267" s="69" t="s">
        <v>949</v>
      </c>
      <c r="AT267" s="69" t="s">
        <v>949</v>
      </c>
      <c r="AU267" s="69" t="s">
        <v>949</v>
      </c>
      <c r="AV267" s="69" t="s">
        <v>949</v>
      </c>
      <c r="AW267" s="69" t="s">
        <v>949</v>
      </c>
      <c r="AX267" s="69" t="s">
        <v>949</v>
      </c>
      <c r="AY267" s="69" t="s">
        <v>949</v>
      </c>
      <c r="AZ267" s="69" t="s">
        <v>949</v>
      </c>
      <c r="BA267" s="69" t="s">
        <v>949</v>
      </c>
      <c r="BB267" s="69" t="s">
        <v>949</v>
      </c>
      <c r="BC267" s="69" t="s">
        <v>1166</v>
      </c>
      <c r="BD267" s="69" t="s">
        <v>945</v>
      </c>
      <c r="BE267" s="69" t="s">
        <v>945</v>
      </c>
      <c r="BF267" s="69">
        <v>0</v>
      </c>
      <c r="BG267" s="69">
        <v>0</v>
      </c>
      <c r="BH267" s="69">
        <v>0</v>
      </c>
      <c r="BI267" s="69">
        <v>0</v>
      </c>
      <c r="BJ267" s="69">
        <v>0</v>
      </c>
      <c r="BK267" s="69">
        <v>0</v>
      </c>
      <c r="BL267" s="69">
        <v>0</v>
      </c>
      <c r="BM267" s="69">
        <v>0</v>
      </c>
    </row>
    <row r="268" spans="1:65" s="390" customFormat="1">
      <c r="A268" s="398">
        <v>261</v>
      </c>
      <c r="B268" s="398" t="s">
        <v>4156</v>
      </c>
      <c r="C268" s="408"/>
      <c r="D268" s="407"/>
      <c r="E268" s="408" t="s">
        <v>1898</v>
      </c>
      <c r="F268" s="407"/>
      <c r="G268" s="408"/>
      <c r="H268" s="407"/>
      <c r="I268" s="408"/>
      <c r="J268" s="407"/>
      <c r="K268" s="408"/>
      <c r="L268" s="407"/>
      <c r="M268" s="213" t="s">
        <v>1898</v>
      </c>
      <c r="N268" s="213" t="s">
        <v>1898</v>
      </c>
      <c r="O268" s="213" t="s">
        <v>4778</v>
      </c>
      <c r="P268" s="1247"/>
      <c r="Q268" s="213" t="s">
        <v>941</v>
      </c>
      <c r="R268" s="541" t="s">
        <v>941</v>
      </c>
      <c r="S268" s="213" t="s">
        <v>941</v>
      </c>
      <c r="T268" s="213" t="s">
        <v>941</v>
      </c>
      <c r="U268" s="213" t="s">
        <v>941</v>
      </c>
      <c r="V268" s="213" t="s">
        <v>941</v>
      </c>
      <c r="W268" s="541" t="s">
        <v>941</v>
      </c>
      <c r="X268" s="213" t="s">
        <v>941</v>
      </c>
      <c r="Y268" s="213" t="s">
        <v>941</v>
      </c>
      <c r="Z268" s="541" t="s">
        <v>941</v>
      </c>
      <c r="AA268" s="541" t="s">
        <v>941</v>
      </c>
      <c r="AB268" s="541" t="s">
        <v>941</v>
      </c>
      <c r="AC268" s="213" t="s">
        <v>941</v>
      </c>
      <c r="AD268" s="541" t="s">
        <v>941</v>
      </c>
      <c r="AE268" s="213" t="s">
        <v>941</v>
      </c>
      <c r="AF268" s="541" t="s">
        <v>941</v>
      </c>
      <c r="AG268" s="541" t="s">
        <v>941</v>
      </c>
      <c r="AH268" s="541" t="s">
        <v>941</v>
      </c>
      <c r="AI268" s="213"/>
      <c r="AJ268" s="404"/>
      <c r="AK268" s="189" t="s">
        <v>9499</v>
      </c>
      <c r="AL268" s="174" t="s">
        <v>1900</v>
      </c>
      <c r="AM268" s="106">
        <v>2</v>
      </c>
      <c r="AN268" s="894" t="s">
        <v>945</v>
      </c>
      <c r="AO268" s="189" t="s">
        <v>946</v>
      </c>
      <c r="AP268" s="189">
        <v>1</v>
      </c>
      <c r="AQ268" s="189" t="s">
        <v>993</v>
      </c>
      <c r="AR268" s="189"/>
      <c r="AS268" s="69" t="s">
        <v>949</v>
      </c>
      <c r="AT268" s="69" t="s">
        <v>949</v>
      </c>
      <c r="AU268" s="69" t="s">
        <v>949</v>
      </c>
      <c r="AV268" s="69" t="s">
        <v>949</v>
      </c>
      <c r="AW268" s="69" t="s">
        <v>949</v>
      </c>
      <c r="AX268" s="69" t="s">
        <v>949</v>
      </c>
      <c r="AY268" s="69" t="s">
        <v>1023</v>
      </c>
      <c r="AZ268" s="69">
        <v>0</v>
      </c>
      <c r="BA268" s="69" t="s">
        <v>945</v>
      </c>
      <c r="BB268" s="69" t="s">
        <v>945</v>
      </c>
      <c r="BC268" s="69" t="s">
        <v>986</v>
      </c>
      <c r="BD268" s="69" t="s">
        <v>1024</v>
      </c>
      <c r="BE268" s="69" t="s">
        <v>949</v>
      </c>
      <c r="BF268" s="69">
        <v>0</v>
      </c>
      <c r="BG268" s="69">
        <v>0</v>
      </c>
      <c r="BH268" s="69">
        <v>0</v>
      </c>
      <c r="BI268" s="69">
        <v>0</v>
      </c>
      <c r="BJ268" s="69">
        <v>0</v>
      </c>
      <c r="BK268" s="69">
        <v>0</v>
      </c>
      <c r="BL268" s="69">
        <v>0</v>
      </c>
      <c r="BM268" s="69">
        <v>0</v>
      </c>
    </row>
    <row r="269" spans="1:65" s="390" customFormat="1">
      <c r="A269" s="398">
        <v>262</v>
      </c>
      <c r="B269" s="398" t="s">
        <v>4156</v>
      </c>
      <c r="C269" s="408"/>
      <c r="D269" s="407"/>
      <c r="E269" s="408" t="s">
        <v>2141</v>
      </c>
      <c r="F269" s="407"/>
      <c r="G269" s="408"/>
      <c r="H269" s="407"/>
      <c r="I269" s="408"/>
      <c r="J269" s="407"/>
      <c r="K269" s="408"/>
      <c r="L269" s="407"/>
      <c r="M269" s="213" t="s">
        <v>2141</v>
      </c>
      <c r="N269" s="213" t="s">
        <v>2141</v>
      </c>
      <c r="O269" s="213" t="s">
        <v>4778</v>
      </c>
      <c r="P269" s="1247" t="s">
        <v>989</v>
      </c>
      <c r="Q269" s="213" t="s">
        <v>941</v>
      </c>
      <c r="R269" s="541" t="s">
        <v>941</v>
      </c>
      <c r="S269" s="213" t="s">
        <v>941</v>
      </c>
      <c r="T269" s="213" t="s">
        <v>941</v>
      </c>
      <c r="U269" s="213" t="s">
        <v>941</v>
      </c>
      <c r="V269" s="213" t="s">
        <v>941</v>
      </c>
      <c r="W269" s="541" t="s">
        <v>941</v>
      </c>
      <c r="X269" s="213" t="s">
        <v>941</v>
      </c>
      <c r="Y269" s="213" t="s">
        <v>941</v>
      </c>
      <c r="Z269" s="541" t="s">
        <v>941</v>
      </c>
      <c r="AA269" s="541" t="s">
        <v>941</v>
      </c>
      <c r="AB269" s="541" t="s">
        <v>941</v>
      </c>
      <c r="AC269" s="213" t="s">
        <v>941</v>
      </c>
      <c r="AD269" s="541" t="s">
        <v>941</v>
      </c>
      <c r="AE269" s="213" t="s">
        <v>941</v>
      </c>
      <c r="AF269" s="541" t="s">
        <v>941</v>
      </c>
      <c r="AG269" s="541" t="s">
        <v>941</v>
      </c>
      <c r="AH269" s="541" t="s">
        <v>941</v>
      </c>
      <c r="AI269" s="213"/>
      <c r="AJ269" s="404"/>
      <c r="AK269" s="189" t="s">
        <v>9499</v>
      </c>
      <c r="AL269" s="174" t="s">
        <v>2143</v>
      </c>
      <c r="AM269" s="106">
        <v>2</v>
      </c>
      <c r="AN269" s="894" t="s">
        <v>945</v>
      </c>
      <c r="AO269" s="189" t="s">
        <v>946</v>
      </c>
      <c r="AP269" s="189">
        <v>1</v>
      </c>
      <c r="AQ269" s="189" t="s">
        <v>1048</v>
      </c>
      <c r="AR269" s="189"/>
      <c r="AS269" s="69">
        <v>6.5808330000000002</v>
      </c>
      <c r="AT269" s="69">
        <v>0.32</v>
      </c>
      <c r="AU269" s="69">
        <v>7.85</v>
      </c>
      <c r="AV269" s="69" t="s">
        <v>949</v>
      </c>
      <c r="AW269" s="69" t="s">
        <v>2144</v>
      </c>
      <c r="AX269" s="69" t="s">
        <v>949</v>
      </c>
      <c r="AY269" s="69" t="s">
        <v>949</v>
      </c>
      <c r="AZ269" s="69" t="s">
        <v>949</v>
      </c>
      <c r="BA269" s="69" t="s">
        <v>949</v>
      </c>
      <c r="BB269" s="69">
        <v>0</v>
      </c>
      <c r="BC269" s="69" t="s">
        <v>1068</v>
      </c>
      <c r="BD269" s="69" t="s">
        <v>949</v>
      </c>
      <c r="BE269" s="69">
        <v>0</v>
      </c>
      <c r="BF269" s="69">
        <v>0</v>
      </c>
      <c r="BG269" s="69">
        <v>0</v>
      </c>
      <c r="BH269" s="69">
        <v>0</v>
      </c>
      <c r="BI269" s="69">
        <v>0</v>
      </c>
      <c r="BJ269" s="69">
        <v>0</v>
      </c>
      <c r="BK269" s="69">
        <v>0</v>
      </c>
      <c r="BL269" s="69">
        <v>0</v>
      </c>
      <c r="BM269" s="69">
        <v>0</v>
      </c>
    </row>
    <row r="270" spans="1:65" s="390" customFormat="1">
      <c r="A270" s="398">
        <v>263</v>
      </c>
      <c r="B270" s="398" t="s">
        <v>4156</v>
      </c>
      <c r="C270" s="408"/>
      <c r="D270" s="407"/>
      <c r="E270" s="408" t="s">
        <v>2145</v>
      </c>
      <c r="F270" s="407"/>
      <c r="G270" s="408"/>
      <c r="H270" s="407"/>
      <c r="I270" s="408"/>
      <c r="J270" s="407"/>
      <c r="K270" s="408"/>
      <c r="L270" s="407"/>
      <c r="M270" s="213" t="s">
        <v>4896</v>
      </c>
      <c r="N270" s="213" t="s">
        <v>4995</v>
      </c>
      <c r="O270" s="213" t="s">
        <v>3103</v>
      </c>
      <c r="P270" s="1247"/>
      <c r="Q270" s="213" t="s">
        <v>941</v>
      </c>
      <c r="R270" s="541" t="s">
        <v>941</v>
      </c>
      <c r="S270" s="213" t="s">
        <v>941</v>
      </c>
      <c r="T270" s="213" t="s">
        <v>941</v>
      </c>
      <c r="U270" s="213" t="s">
        <v>941</v>
      </c>
      <c r="V270" s="213" t="s">
        <v>941</v>
      </c>
      <c r="W270" s="541" t="s">
        <v>941</v>
      </c>
      <c r="X270" s="213" t="s">
        <v>941</v>
      </c>
      <c r="Y270" s="213" t="s">
        <v>941</v>
      </c>
      <c r="Z270" s="541" t="s">
        <v>941</v>
      </c>
      <c r="AA270" s="541" t="s">
        <v>941</v>
      </c>
      <c r="AB270" s="541" t="s">
        <v>941</v>
      </c>
      <c r="AC270" s="213" t="s">
        <v>941</v>
      </c>
      <c r="AD270" s="541" t="s">
        <v>941</v>
      </c>
      <c r="AE270" s="213" t="s">
        <v>941</v>
      </c>
      <c r="AF270" s="541" t="s">
        <v>941</v>
      </c>
      <c r="AG270" s="541" t="s">
        <v>941</v>
      </c>
      <c r="AH270" s="541" t="s">
        <v>941</v>
      </c>
      <c r="AI270" s="213"/>
      <c r="AJ270" s="404"/>
      <c r="AK270" s="189" t="s">
        <v>9499</v>
      </c>
      <c r="AL270" s="174" t="s">
        <v>2147</v>
      </c>
      <c r="AM270" s="106">
        <v>1</v>
      </c>
      <c r="AN270" s="894" t="s">
        <v>945</v>
      </c>
      <c r="AO270" s="189" t="s">
        <v>946</v>
      </c>
      <c r="AP270" s="189">
        <v>1</v>
      </c>
      <c r="AQ270" s="189" t="s">
        <v>1921</v>
      </c>
      <c r="AR270" s="189"/>
      <c r="AS270" s="69">
        <v>16575.753045000001</v>
      </c>
      <c r="AT270" s="69" t="s">
        <v>949</v>
      </c>
      <c r="AU270" s="69" t="s">
        <v>949</v>
      </c>
      <c r="AV270" s="69" t="s">
        <v>949</v>
      </c>
      <c r="AW270" s="69" t="s">
        <v>2148</v>
      </c>
      <c r="AX270" s="69" t="s">
        <v>949</v>
      </c>
      <c r="AY270" s="69" t="s">
        <v>949</v>
      </c>
      <c r="AZ270" s="69" t="s">
        <v>949</v>
      </c>
      <c r="BA270" s="69" t="s">
        <v>949</v>
      </c>
      <c r="BB270" s="69">
        <v>0</v>
      </c>
      <c r="BC270" s="69" t="s">
        <v>1923</v>
      </c>
      <c r="BD270" s="69" t="s">
        <v>2149</v>
      </c>
      <c r="BE270" s="69">
        <v>0</v>
      </c>
      <c r="BF270" s="69">
        <v>0</v>
      </c>
      <c r="BG270" s="69">
        <v>0</v>
      </c>
      <c r="BH270" s="69">
        <v>0</v>
      </c>
      <c r="BI270" s="69">
        <v>0</v>
      </c>
      <c r="BJ270" s="69">
        <v>0</v>
      </c>
      <c r="BK270" s="69">
        <v>0</v>
      </c>
      <c r="BL270" s="69">
        <v>0</v>
      </c>
      <c r="BM270" s="69">
        <v>0</v>
      </c>
    </row>
    <row r="271" spans="1:65" s="390" customFormat="1">
      <c r="A271" s="398">
        <v>264</v>
      </c>
      <c r="B271" s="398" t="s">
        <v>4156</v>
      </c>
      <c r="C271" s="408"/>
      <c r="D271" s="407"/>
      <c r="E271" s="408" t="s">
        <v>2150</v>
      </c>
      <c r="F271" s="407"/>
      <c r="G271" s="408"/>
      <c r="H271" s="407"/>
      <c r="I271" s="408"/>
      <c r="J271" s="407"/>
      <c r="K271" s="408"/>
      <c r="L271" s="407"/>
      <c r="M271" s="213" t="s">
        <v>2150</v>
      </c>
      <c r="N271" s="213" t="s">
        <v>2150</v>
      </c>
      <c r="O271" s="213" t="s">
        <v>4778</v>
      </c>
      <c r="P271" s="1247"/>
      <c r="Q271" s="213" t="s">
        <v>941</v>
      </c>
      <c r="R271" s="541" t="s">
        <v>941</v>
      </c>
      <c r="S271" s="213" t="s">
        <v>941</v>
      </c>
      <c r="T271" s="213" t="s">
        <v>941</v>
      </c>
      <c r="U271" s="213" t="s">
        <v>941</v>
      </c>
      <c r="V271" s="213" t="s">
        <v>941</v>
      </c>
      <c r="W271" s="541" t="s">
        <v>941</v>
      </c>
      <c r="X271" s="213" t="s">
        <v>941</v>
      </c>
      <c r="Y271" s="213" t="s">
        <v>941</v>
      </c>
      <c r="Z271" s="541" t="s">
        <v>941</v>
      </c>
      <c r="AA271" s="541" t="s">
        <v>941</v>
      </c>
      <c r="AB271" s="541" t="s">
        <v>941</v>
      </c>
      <c r="AC271" s="213" t="s">
        <v>941</v>
      </c>
      <c r="AD271" s="541" t="s">
        <v>941</v>
      </c>
      <c r="AE271" s="213" t="s">
        <v>941</v>
      </c>
      <c r="AF271" s="541" t="s">
        <v>941</v>
      </c>
      <c r="AG271" s="541" t="s">
        <v>941</v>
      </c>
      <c r="AH271" s="541" t="s">
        <v>941</v>
      </c>
      <c r="AI271" s="213"/>
      <c r="AJ271" s="404"/>
      <c r="AK271" s="189" t="s">
        <v>9499</v>
      </c>
      <c r="AL271" s="174" t="s">
        <v>2152</v>
      </c>
      <c r="AM271" s="106">
        <v>2</v>
      </c>
      <c r="AN271" s="894" t="s">
        <v>945</v>
      </c>
      <c r="AO271" s="189" t="s">
        <v>946</v>
      </c>
      <c r="AP271" s="189">
        <v>1</v>
      </c>
      <c r="AQ271" s="189" t="s">
        <v>979</v>
      </c>
      <c r="AR271" s="189"/>
      <c r="AS271" s="69">
        <v>52.5</v>
      </c>
      <c r="AT271" s="69" t="s">
        <v>949</v>
      </c>
      <c r="AU271" s="69" t="s">
        <v>949</v>
      </c>
      <c r="AV271" s="69" t="s">
        <v>949</v>
      </c>
      <c r="AW271" s="69" t="s">
        <v>2153</v>
      </c>
      <c r="AX271" s="69" t="s">
        <v>949</v>
      </c>
      <c r="AY271" s="69" t="s">
        <v>1930</v>
      </c>
      <c r="AZ271" s="69" t="s">
        <v>2154</v>
      </c>
      <c r="BA271" s="69" t="s">
        <v>949</v>
      </c>
      <c r="BB271" s="69">
        <v>0</v>
      </c>
      <c r="BC271" s="69" t="s">
        <v>1166</v>
      </c>
      <c r="BD271" s="69" t="s">
        <v>949</v>
      </c>
      <c r="BE271" s="69" t="s">
        <v>949</v>
      </c>
      <c r="BF271" s="69">
        <v>0</v>
      </c>
      <c r="BG271" s="69">
        <v>0</v>
      </c>
      <c r="BH271" s="69">
        <v>0</v>
      </c>
      <c r="BI271" s="69">
        <v>0</v>
      </c>
      <c r="BJ271" s="69">
        <v>0</v>
      </c>
      <c r="BK271" s="69">
        <v>0</v>
      </c>
      <c r="BL271" s="69">
        <v>0</v>
      </c>
      <c r="BM271" s="69">
        <v>0</v>
      </c>
    </row>
    <row r="272" spans="1:65" s="390" customFormat="1">
      <c r="A272" s="398">
        <v>265</v>
      </c>
      <c r="B272" s="398" t="s">
        <v>4156</v>
      </c>
      <c r="C272" s="408"/>
      <c r="D272" s="407"/>
      <c r="E272" s="408" t="s">
        <v>2155</v>
      </c>
      <c r="F272" s="407"/>
      <c r="G272" s="408"/>
      <c r="H272" s="407"/>
      <c r="I272" s="408"/>
      <c r="J272" s="407"/>
      <c r="K272" s="408"/>
      <c r="L272" s="407"/>
      <c r="M272" s="213" t="s">
        <v>2155</v>
      </c>
      <c r="N272" s="213" t="s">
        <v>2155</v>
      </c>
      <c r="O272" s="213" t="s">
        <v>4778</v>
      </c>
      <c r="P272" s="1247" t="s">
        <v>1126</v>
      </c>
      <c r="Q272" s="213" t="s">
        <v>941</v>
      </c>
      <c r="R272" s="541" t="s">
        <v>941</v>
      </c>
      <c r="S272" s="213" t="s">
        <v>941</v>
      </c>
      <c r="T272" s="213" t="s">
        <v>941</v>
      </c>
      <c r="U272" s="213" t="s">
        <v>941</v>
      </c>
      <c r="V272" s="213" t="s">
        <v>941</v>
      </c>
      <c r="W272" s="541" t="s">
        <v>941</v>
      </c>
      <c r="X272" s="213" t="s">
        <v>941</v>
      </c>
      <c r="Y272" s="213" t="s">
        <v>941</v>
      </c>
      <c r="Z272" s="541" t="s">
        <v>941</v>
      </c>
      <c r="AA272" s="541" t="s">
        <v>941</v>
      </c>
      <c r="AB272" s="541" t="s">
        <v>941</v>
      </c>
      <c r="AC272" s="213" t="s">
        <v>941</v>
      </c>
      <c r="AD272" s="541" t="s">
        <v>941</v>
      </c>
      <c r="AE272" s="213" t="s">
        <v>941</v>
      </c>
      <c r="AF272" s="541" t="s">
        <v>941</v>
      </c>
      <c r="AG272" s="541" t="s">
        <v>941</v>
      </c>
      <c r="AH272" s="541" t="s">
        <v>941</v>
      </c>
      <c r="AI272" s="213"/>
      <c r="AJ272" s="404"/>
      <c r="AK272" s="189" t="s">
        <v>9499</v>
      </c>
      <c r="AL272" s="174" t="s">
        <v>2157</v>
      </c>
      <c r="AM272" s="106">
        <v>1</v>
      </c>
      <c r="AN272" s="894" t="s">
        <v>945</v>
      </c>
      <c r="AO272" s="189" t="s">
        <v>946</v>
      </c>
      <c r="AP272" s="189">
        <v>1</v>
      </c>
      <c r="AQ272" s="189" t="s">
        <v>1008</v>
      </c>
      <c r="AR272" s="189"/>
      <c r="AS272" s="69">
        <v>184.84</v>
      </c>
      <c r="AT272" s="69" t="s">
        <v>949</v>
      </c>
      <c r="AU272" s="69">
        <v>1.41</v>
      </c>
      <c r="AV272" s="69">
        <v>0.26062439999999998</v>
      </c>
      <c r="AW272" s="69" t="s">
        <v>949</v>
      </c>
      <c r="AX272" s="69" t="s">
        <v>1083</v>
      </c>
      <c r="AY272" s="69" t="s">
        <v>1293</v>
      </c>
      <c r="AZ272" s="69" t="s">
        <v>1294</v>
      </c>
      <c r="BA272" s="69" t="s">
        <v>1295</v>
      </c>
      <c r="BB272" s="69">
        <v>0</v>
      </c>
      <c r="BC272" s="69" t="s">
        <v>1142</v>
      </c>
      <c r="BD272" s="69" t="s">
        <v>949</v>
      </c>
      <c r="BE272" s="69" t="s">
        <v>949</v>
      </c>
      <c r="BF272" s="69">
        <v>0</v>
      </c>
      <c r="BG272" s="69">
        <v>0</v>
      </c>
      <c r="BH272" s="69" t="s">
        <v>2155</v>
      </c>
      <c r="BI272" s="69" t="s">
        <v>1142</v>
      </c>
      <c r="BJ272" s="69">
        <v>0</v>
      </c>
      <c r="BK272" s="69">
        <v>0</v>
      </c>
      <c r="BL272" s="69">
        <v>0</v>
      </c>
      <c r="BM272" s="69">
        <v>0</v>
      </c>
    </row>
    <row r="273" spans="1:65" s="390" customFormat="1">
      <c r="A273" s="398">
        <v>266</v>
      </c>
      <c r="B273" s="398" t="s">
        <v>4156</v>
      </c>
      <c r="C273" s="408"/>
      <c r="D273" s="407"/>
      <c r="E273" s="408" t="s">
        <v>2162</v>
      </c>
      <c r="F273" s="407"/>
      <c r="G273" s="408"/>
      <c r="H273" s="407"/>
      <c r="I273" s="408"/>
      <c r="J273" s="407"/>
      <c r="K273" s="408"/>
      <c r="L273" s="407"/>
      <c r="M273" s="213" t="s">
        <v>2162</v>
      </c>
      <c r="N273" s="213" t="s">
        <v>2162</v>
      </c>
      <c r="O273" s="213" t="s">
        <v>4778</v>
      </c>
      <c r="P273" s="1247"/>
      <c r="Q273" s="213" t="s">
        <v>941</v>
      </c>
      <c r="R273" s="541" t="s">
        <v>941</v>
      </c>
      <c r="S273" s="213" t="s">
        <v>941</v>
      </c>
      <c r="T273" s="213" t="s">
        <v>941</v>
      </c>
      <c r="U273" s="213" t="s">
        <v>941</v>
      </c>
      <c r="V273" s="213" t="s">
        <v>941</v>
      </c>
      <c r="W273" s="541" t="s">
        <v>941</v>
      </c>
      <c r="X273" s="213" t="s">
        <v>941</v>
      </c>
      <c r="Y273" s="213" t="s">
        <v>941</v>
      </c>
      <c r="Z273" s="541" t="s">
        <v>941</v>
      </c>
      <c r="AA273" s="541" t="s">
        <v>941</v>
      </c>
      <c r="AB273" s="541" t="s">
        <v>941</v>
      </c>
      <c r="AC273" s="213" t="s">
        <v>941</v>
      </c>
      <c r="AD273" s="541" t="s">
        <v>941</v>
      </c>
      <c r="AE273" s="213" t="s">
        <v>941</v>
      </c>
      <c r="AF273" s="541" t="s">
        <v>941</v>
      </c>
      <c r="AG273" s="541" t="s">
        <v>941</v>
      </c>
      <c r="AH273" s="541" t="s">
        <v>941</v>
      </c>
      <c r="AI273" s="213"/>
      <c r="AJ273" s="404"/>
      <c r="AK273" s="189" t="s">
        <v>9499</v>
      </c>
      <c r="AL273" s="174" t="s">
        <v>2164</v>
      </c>
      <c r="AM273" s="106">
        <v>1</v>
      </c>
      <c r="AN273" s="894" t="s">
        <v>945</v>
      </c>
      <c r="AO273" s="189" t="s">
        <v>946</v>
      </c>
      <c r="AP273" s="189">
        <v>1</v>
      </c>
      <c r="AQ273" s="189" t="s">
        <v>979</v>
      </c>
      <c r="AR273" s="189"/>
      <c r="AS273" s="69">
        <v>307.54599999999999</v>
      </c>
      <c r="AT273" s="69" t="s">
        <v>949</v>
      </c>
      <c r="AU273" s="69" t="s">
        <v>949</v>
      </c>
      <c r="AV273" s="69" t="s">
        <v>949</v>
      </c>
      <c r="AW273" s="69" t="s">
        <v>2165</v>
      </c>
      <c r="AX273" s="69" t="s">
        <v>949</v>
      </c>
      <c r="AY273" s="69" t="s">
        <v>949</v>
      </c>
      <c r="AZ273" s="69" t="s">
        <v>949</v>
      </c>
      <c r="BA273" s="69" t="s">
        <v>949</v>
      </c>
      <c r="BB273" s="69">
        <v>0</v>
      </c>
      <c r="BC273" s="69" t="s">
        <v>1166</v>
      </c>
      <c r="BD273" s="69" t="s">
        <v>945</v>
      </c>
      <c r="BE273" s="69" t="s">
        <v>945</v>
      </c>
      <c r="BF273" s="69">
        <v>0</v>
      </c>
      <c r="BG273" s="69">
        <v>0</v>
      </c>
      <c r="BH273" s="69">
        <v>0</v>
      </c>
      <c r="BI273" s="69">
        <v>0</v>
      </c>
      <c r="BJ273" s="69">
        <v>0</v>
      </c>
      <c r="BK273" s="69">
        <v>0</v>
      </c>
      <c r="BL273" s="69">
        <v>0</v>
      </c>
      <c r="BM273" s="69">
        <v>0</v>
      </c>
    </row>
    <row r="274" spans="1:65" s="390" customFormat="1">
      <c r="A274" s="398">
        <v>267</v>
      </c>
      <c r="B274" s="398" t="s">
        <v>4156</v>
      </c>
      <c r="C274" s="408"/>
      <c r="D274" s="407"/>
      <c r="E274" s="408" t="s">
        <v>2167</v>
      </c>
      <c r="F274" s="407"/>
      <c r="G274" s="408"/>
      <c r="H274" s="407"/>
      <c r="I274" s="408"/>
      <c r="J274" s="407"/>
      <c r="K274" s="408"/>
      <c r="L274" s="407"/>
      <c r="M274" s="213" t="s">
        <v>2167</v>
      </c>
      <c r="N274" s="213" t="s">
        <v>2167</v>
      </c>
      <c r="O274" s="213" t="s">
        <v>4778</v>
      </c>
      <c r="P274" s="1247"/>
      <c r="Q274" s="213" t="s">
        <v>941</v>
      </c>
      <c r="R274" s="541" t="s">
        <v>941</v>
      </c>
      <c r="S274" s="213" t="s">
        <v>941</v>
      </c>
      <c r="T274" s="213" t="s">
        <v>941</v>
      </c>
      <c r="U274" s="213" t="s">
        <v>941</v>
      </c>
      <c r="V274" s="213" t="s">
        <v>941</v>
      </c>
      <c r="W274" s="541" t="s">
        <v>941</v>
      </c>
      <c r="X274" s="213" t="s">
        <v>941</v>
      </c>
      <c r="Y274" s="213" t="s">
        <v>941</v>
      </c>
      <c r="Z274" s="541" t="s">
        <v>941</v>
      </c>
      <c r="AA274" s="541" t="s">
        <v>941</v>
      </c>
      <c r="AB274" s="541" t="s">
        <v>941</v>
      </c>
      <c r="AC274" s="213" t="s">
        <v>941</v>
      </c>
      <c r="AD274" s="541" t="s">
        <v>941</v>
      </c>
      <c r="AE274" s="213" t="s">
        <v>941</v>
      </c>
      <c r="AF274" s="541" t="s">
        <v>941</v>
      </c>
      <c r="AG274" s="541" t="s">
        <v>941</v>
      </c>
      <c r="AH274" s="541" t="s">
        <v>941</v>
      </c>
      <c r="AI274" s="213"/>
      <c r="AJ274" s="404"/>
      <c r="AK274" s="189" t="s">
        <v>9499</v>
      </c>
      <c r="AL274" s="174" t="s">
        <v>2169</v>
      </c>
      <c r="AM274" s="106">
        <v>1</v>
      </c>
      <c r="AN274" s="894" t="s">
        <v>945</v>
      </c>
      <c r="AO274" s="189" t="s">
        <v>946</v>
      </c>
      <c r="AP274" s="189">
        <v>1</v>
      </c>
      <c r="AQ274" s="189" t="s">
        <v>979</v>
      </c>
      <c r="AR274" s="189"/>
      <c r="AS274" s="69">
        <v>232.17099999999999</v>
      </c>
      <c r="AT274" s="69" t="s">
        <v>949</v>
      </c>
      <c r="AU274" s="69" t="s">
        <v>949</v>
      </c>
      <c r="AV274" s="69" t="s">
        <v>949</v>
      </c>
      <c r="AW274" s="69" t="s">
        <v>2170</v>
      </c>
      <c r="AX274" s="69" t="s">
        <v>949</v>
      </c>
      <c r="AY274" s="69" t="s">
        <v>949</v>
      </c>
      <c r="AZ274" s="69" t="s">
        <v>949</v>
      </c>
      <c r="BA274" s="69" t="s">
        <v>949</v>
      </c>
      <c r="BB274" s="69">
        <v>0</v>
      </c>
      <c r="BC274" s="69" t="s">
        <v>1166</v>
      </c>
      <c r="BD274" s="69" t="s">
        <v>945</v>
      </c>
      <c r="BE274" s="69" t="s">
        <v>945</v>
      </c>
      <c r="BF274" s="69">
        <v>0</v>
      </c>
      <c r="BG274" s="69">
        <v>0</v>
      </c>
      <c r="BH274" s="69">
        <v>0</v>
      </c>
      <c r="BI274" s="69">
        <v>0</v>
      </c>
      <c r="BJ274" s="69">
        <v>0</v>
      </c>
      <c r="BK274" s="69">
        <v>0</v>
      </c>
      <c r="BL274" s="69">
        <v>0</v>
      </c>
      <c r="BM274" s="69">
        <v>0</v>
      </c>
    </row>
    <row r="275" spans="1:65" s="390" customFormat="1">
      <c r="A275" s="398">
        <v>268</v>
      </c>
      <c r="B275" s="398" t="s">
        <v>4156</v>
      </c>
      <c r="C275" s="408"/>
      <c r="D275" s="407"/>
      <c r="E275" s="408" t="s">
        <v>7593</v>
      </c>
      <c r="F275" s="407"/>
      <c r="G275" s="408"/>
      <c r="H275" s="407"/>
      <c r="I275" s="408"/>
      <c r="J275" s="407"/>
      <c r="K275" s="408"/>
      <c r="L275" s="407"/>
      <c r="M275" s="213" t="s">
        <v>9931</v>
      </c>
      <c r="N275" s="213" t="s">
        <v>9931</v>
      </c>
      <c r="O275" s="213" t="s">
        <v>4778</v>
      </c>
      <c r="P275" s="1247" t="s">
        <v>989</v>
      </c>
      <c r="Q275" s="213" t="s">
        <v>941</v>
      </c>
      <c r="R275" s="541" t="s">
        <v>941</v>
      </c>
      <c r="S275" s="213" t="s">
        <v>941</v>
      </c>
      <c r="T275" s="213" t="s">
        <v>941</v>
      </c>
      <c r="U275" s="213" t="s">
        <v>941</v>
      </c>
      <c r="V275" s="213" t="s">
        <v>941</v>
      </c>
      <c r="W275" s="541" t="s">
        <v>941</v>
      </c>
      <c r="X275" s="213" t="s">
        <v>941</v>
      </c>
      <c r="Y275" s="213" t="s">
        <v>941</v>
      </c>
      <c r="Z275" s="541" t="s">
        <v>941</v>
      </c>
      <c r="AA275" s="541" t="s">
        <v>941</v>
      </c>
      <c r="AB275" s="541" t="s">
        <v>941</v>
      </c>
      <c r="AC275" s="213" t="s">
        <v>941</v>
      </c>
      <c r="AD275" s="541" t="s">
        <v>941</v>
      </c>
      <c r="AE275" s="213" t="s">
        <v>941</v>
      </c>
      <c r="AF275" s="541" t="s">
        <v>941</v>
      </c>
      <c r="AG275" s="541" t="s">
        <v>941</v>
      </c>
      <c r="AH275" s="541" t="s">
        <v>941</v>
      </c>
      <c r="AI275" s="213"/>
      <c r="AJ275" s="404"/>
      <c r="AK275" s="189" t="s">
        <v>9499</v>
      </c>
      <c r="AL275" s="174" t="s">
        <v>2173</v>
      </c>
      <c r="AM275" s="106">
        <v>1</v>
      </c>
      <c r="AN275" s="894" t="s">
        <v>945</v>
      </c>
      <c r="AO275" s="189" t="s">
        <v>946</v>
      </c>
      <c r="AP275" s="189">
        <v>1</v>
      </c>
      <c r="AQ275" s="189" t="s">
        <v>979</v>
      </c>
      <c r="AR275" s="189"/>
      <c r="AS275" s="69">
        <v>209.478069</v>
      </c>
      <c r="AT275" s="69">
        <v>0.1</v>
      </c>
      <c r="AU275" s="69" t="s">
        <v>949</v>
      </c>
      <c r="AV275" s="69" t="s">
        <v>949</v>
      </c>
      <c r="AW275" s="69" t="s">
        <v>2174</v>
      </c>
      <c r="AX275" s="69" t="s">
        <v>949</v>
      </c>
      <c r="AY275" s="69" t="s">
        <v>1952</v>
      </c>
      <c r="AZ275" s="69" t="s">
        <v>1953</v>
      </c>
      <c r="BA275" s="69">
        <v>0</v>
      </c>
      <c r="BB275" s="69">
        <v>0</v>
      </c>
      <c r="BC275" s="69" t="s">
        <v>1166</v>
      </c>
      <c r="BD275" s="69">
        <v>0</v>
      </c>
      <c r="BE275" s="69">
        <v>0</v>
      </c>
      <c r="BF275" s="69">
        <v>0</v>
      </c>
      <c r="BG275" s="69">
        <v>0</v>
      </c>
      <c r="BH275" s="69">
        <v>0</v>
      </c>
      <c r="BI275" s="69">
        <v>0</v>
      </c>
      <c r="BJ275" s="69">
        <v>0</v>
      </c>
      <c r="BK275" s="69">
        <v>0</v>
      </c>
      <c r="BL275" s="69">
        <v>0</v>
      </c>
      <c r="BM275" s="69">
        <v>0</v>
      </c>
    </row>
    <row r="276" spans="1:65" s="390" customFormat="1">
      <c r="A276" s="398">
        <v>269</v>
      </c>
      <c r="B276" s="398" t="s">
        <v>4156</v>
      </c>
      <c r="C276" s="408"/>
      <c r="D276" s="407"/>
      <c r="E276" s="408" t="s">
        <v>2158</v>
      </c>
      <c r="F276" s="407"/>
      <c r="G276" s="408"/>
      <c r="H276" s="407"/>
      <c r="I276" s="408"/>
      <c r="J276" s="407"/>
      <c r="K276" s="408"/>
      <c r="L276" s="407"/>
      <c r="M276" s="213" t="s">
        <v>2158</v>
      </c>
      <c r="N276" s="213" t="s">
        <v>2158</v>
      </c>
      <c r="O276" s="213" t="s">
        <v>4778</v>
      </c>
      <c r="P276" s="1247" t="s">
        <v>979</v>
      </c>
      <c r="Q276" s="213" t="s">
        <v>941</v>
      </c>
      <c r="R276" s="541" t="s">
        <v>941</v>
      </c>
      <c r="S276" s="213" t="s">
        <v>941</v>
      </c>
      <c r="T276" s="213" t="s">
        <v>941</v>
      </c>
      <c r="U276" s="213" t="s">
        <v>941</v>
      </c>
      <c r="V276" s="213" t="s">
        <v>941</v>
      </c>
      <c r="W276" s="541" t="s">
        <v>941</v>
      </c>
      <c r="X276" s="213" t="s">
        <v>941</v>
      </c>
      <c r="Y276" s="213" t="s">
        <v>941</v>
      </c>
      <c r="Z276" s="541" t="s">
        <v>941</v>
      </c>
      <c r="AA276" s="541" t="s">
        <v>941</v>
      </c>
      <c r="AB276" s="541" t="s">
        <v>941</v>
      </c>
      <c r="AC276" s="213" t="s">
        <v>941</v>
      </c>
      <c r="AD276" s="541" t="s">
        <v>941</v>
      </c>
      <c r="AE276" s="213" t="s">
        <v>941</v>
      </c>
      <c r="AF276" s="541" t="s">
        <v>941</v>
      </c>
      <c r="AG276" s="541" t="s">
        <v>941</v>
      </c>
      <c r="AH276" s="541" t="s">
        <v>941</v>
      </c>
      <c r="AI276" s="213"/>
      <c r="AJ276" s="404"/>
      <c r="AK276" s="189" t="s">
        <v>9499</v>
      </c>
      <c r="AL276" s="174" t="s">
        <v>2160</v>
      </c>
      <c r="AM276" s="106">
        <v>1</v>
      </c>
      <c r="AN276" s="894" t="s">
        <v>945</v>
      </c>
      <c r="AO276" s="189" t="s">
        <v>946</v>
      </c>
      <c r="AP276" s="189">
        <v>1</v>
      </c>
      <c r="AQ276" s="189" t="s">
        <v>1008</v>
      </c>
      <c r="AR276" s="189"/>
      <c r="AS276" s="69">
        <v>203.93299999999999</v>
      </c>
      <c r="AT276" s="69" t="s">
        <v>949</v>
      </c>
      <c r="AU276" s="69">
        <v>1.41</v>
      </c>
      <c r="AV276" s="69">
        <v>0.28754552999999999</v>
      </c>
      <c r="AW276" s="69" t="s">
        <v>949</v>
      </c>
      <c r="AX276" s="69" t="s">
        <v>1083</v>
      </c>
      <c r="AY276" s="69" t="s">
        <v>1293</v>
      </c>
      <c r="AZ276" s="69" t="s">
        <v>2062</v>
      </c>
      <c r="BA276" s="69" t="s">
        <v>1295</v>
      </c>
      <c r="BB276" s="69">
        <v>0</v>
      </c>
      <c r="BC276" s="69" t="s">
        <v>1142</v>
      </c>
      <c r="BD276" s="69" t="s">
        <v>949</v>
      </c>
      <c r="BE276" s="69" t="s">
        <v>949</v>
      </c>
      <c r="BF276" s="69">
        <v>0</v>
      </c>
      <c r="BG276" s="69">
        <v>0</v>
      </c>
      <c r="BH276" s="69" t="s">
        <v>2158</v>
      </c>
      <c r="BI276" s="69" t="s">
        <v>1142</v>
      </c>
      <c r="BJ276" s="69">
        <v>0</v>
      </c>
      <c r="BK276" s="69">
        <v>0</v>
      </c>
      <c r="BL276" s="69">
        <v>0</v>
      </c>
      <c r="BM276" s="69">
        <v>0</v>
      </c>
    </row>
    <row r="277" spans="1:65" s="390" customFormat="1">
      <c r="A277" s="398">
        <v>270</v>
      </c>
      <c r="B277" s="398" t="s">
        <v>4156</v>
      </c>
      <c r="C277" s="408"/>
      <c r="D277" s="407"/>
      <c r="E277" s="408" t="s">
        <v>5372</v>
      </c>
      <c r="F277" s="407"/>
      <c r="G277" s="408"/>
      <c r="H277" s="407"/>
      <c r="I277" s="408"/>
      <c r="J277" s="407"/>
      <c r="K277" s="408"/>
      <c r="L277" s="407"/>
      <c r="M277" s="213" t="s">
        <v>5372</v>
      </c>
      <c r="N277" s="213" t="s">
        <v>9932</v>
      </c>
      <c r="O277" s="213" t="s">
        <v>4778</v>
      </c>
      <c r="P277" s="1247" t="s">
        <v>1126</v>
      </c>
      <c r="Q277" s="213" t="s">
        <v>941</v>
      </c>
      <c r="R277" s="541" t="s">
        <v>941</v>
      </c>
      <c r="S277" s="213" t="s">
        <v>941</v>
      </c>
      <c r="T277" s="213" t="s">
        <v>941</v>
      </c>
      <c r="U277" s="213" t="s">
        <v>941</v>
      </c>
      <c r="V277" s="213" t="s">
        <v>941</v>
      </c>
      <c r="W277" s="541" t="s">
        <v>941</v>
      </c>
      <c r="X277" s="213" t="s">
        <v>941</v>
      </c>
      <c r="Y277" s="213" t="s">
        <v>941</v>
      </c>
      <c r="Z277" s="541" t="s">
        <v>941</v>
      </c>
      <c r="AA277" s="541" t="s">
        <v>941</v>
      </c>
      <c r="AB277" s="541" t="s">
        <v>941</v>
      </c>
      <c r="AC277" s="213" t="s">
        <v>941</v>
      </c>
      <c r="AD277" s="541" t="s">
        <v>941</v>
      </c>
      <c r="AE277" s="213" t="s">
        <v>941</v>
      </c>
      <c r="AF277" s="541" t="s">
        <v>941</v>
      </c>
      <c r="AG277" s="541" t="s">
        <v>941</v>
      </c>
      <c r="AH277" s="541" t="s">
        <v>941</v>
      </c>
      <c r="AI277" s="213"/>
      <c r="AJ277" s="404"/>
      <c r="AK277" s="189" t="s">
        <v>9499</v>
      </c>
      <c r="AL277" s="174" t="s">
        <v>5373</v>
      </c>
      <c r="AM277" s="106">
        <v>1</v>
      </c>
      <c r="AN277" s="894" t="s">
        <v>945</v>
      </c>
      <c r="AO277" s="189" t="s">
        <v>946</v>
      </c>
      <c r="AP277" s="189">
        <v>1</v>
      </c>
      <c r="AQ277" s="189" t="s">
        <v>1921</v>
      </c>
      <c r="AR277" s="189"/>
      <c r="AS277" s="69" t="s">
        <v>949</v>
      </c>
      <c r="AT277" s="69" t="s">
        <v>949</v>
      </c>
      <c r="AU277" s="69" t="s">
        <v>949</v>
      </c>
      <c r="AV277" s="69">
        <v>45.96</v>
      </c>
      <c r="AW277" s="69" t="s">
        <v>949</v>
      </c>
      <c r="AX277" s="69" t="s">
        <v>949</v>
      </c>
      <c r="AY277" s="69" t="s">
        <v>949</v>
      </c>
      <c r="AZ277" s="69" t="s">
        <v>949</v>
      </c>
      <c r="BA277" s="69" t="s">
        <v>949</v>
      </c>
      <c r="BB277" s="69">
        <v>0</v>
      </c>
      <c r="BC277" s="69" t="s">
        <v>5352</v>
      </c>
      <c r="BD277" s="69" t="s">
        <v>945</v>
      </c>
      <c r="BE277" s="69" t="s">
        <v>945</v>
      </c>
      <c r="BF277" s="69">
        <v>0</v>
      </c>
      <c r="BG277" s="69">
        <v>0</v>
      </c>
      <c r="BH277" s="69">
        <v>0</v>
      </c>
      <c r="BI277" s="69">
        <v>0</v>
      </c>
      <c r="BJ277" s="69">
        <v>0</v>
      </c>
      <c r="BK277" s="69">
        <v>0</v>
      </c>
      <c r="BL277" s="69">
        <v>0</v>
      </c>
      <c r="BM277" s="69">
        <v>0</v>
      </c>
    </row>
    <row r="278" spans="1:65" s="390" customFormat="1">
      <c r="A278" s="398">
        <v>271</v>
      </c>
      <c r="B278" s="398" t="s">
        <v>4156</v>
      </c>
      <c r="C278" s="408"/>
      <c r="D278" s="407"/>
      <c r="E278" s="408" t="s">
        <v>5380</v>
      </c>
      <c r="F278" s="407"/>
      <c r="G278" s="408"/>
      <c r="H278" s="407"/>
      <c r="I278" s="408"/>
      <c r="J278" s="407"/>
      <c r="K278" s="408"/>
      <c r="L278" s="407"/>
      <c r="M278" s="213" t="s">
        <v>5380</v>
      </c>
      <c r="N278" s="213" t="s">
        <v>5380</v>
      </c>
      <c r="O278" s="213" t="s">
        <v>4778</v>
      </c>
      <c r="P278" s="1247"/>
      <c r="Q278" s="213" t="s">
        <v>941</v>
      </c>
      <c r="R278" s="541" t="s">
        <v>941</v>
      </c>
      <c r="S278" s="213" t="s">
        <v>941</v>
      </c>
      <c r="T278" s="213" t="s">
        <v>941</v>
      </c>
      <c r="U278" s="213" t="s">
        <v>941</v>
      </c>
      <c r="V278" s="213" t="s">
        <v>941</v>
      </c>
      <c r="W278" s="541" t="s">
        <v>941</v>
      </c>
      <c r="X278" s="213" t="s">
        <v>941</v>
      </c>
      <c r="Y278" s="213" t="s">
        <v>941</v>
      </c>
      <c r="Z278" s="541" t="s">
        <v>941</v>
      </c>
      <c r="AA278" s="541" t="s">
        <v>941</v>
      </c>
      <c r="AB278" s="541" t="s">
        <v>941</v>
      </c>
      <c r="AC278" s="213" t="s">
        <v>941</v>
      </c>
      <c r="AD278" s="541" t="s">
        <v>941</v>
      </c>
      <c r="AE278" s="213" t="s">
        <v>941</v>
      </c>
      <c r="AF278" s="541" t="s">
        <v>941</v>
      </c>
      <c r="AG278" s="541" t="s">
        <v>941</v>
      </c>
      <c r="AH278" s="541" t="s">
        <v>941</v>
      </c>
      <c r="AI278" s="213"/>
      <c r="AJ278" s="404"/>
      <c r="AK278" s="189" t="s">
        <v>9499</v>
      </c>
      <c r="AL278" s="174" t="s">
        <v>5381</v>
      </c>
      <c r="AM278" s="106">
        <v>1</v>
      </c>
      <c r="AN278" s="894" t="s">
        <v>945</v>
      </c>
      <c r="AO278" s="189" t="s">
        <v>946</v>
      </c>
      <c r="AP278" s="189">
        <v>1</v>
      </c>
      <c r="AQ278" s="189" t="s">
        <v>1783</v>
      </c>
      <c r="AR278" s="189"/>
      <c r="AS278" s="69" t="s">
        <v>949</v>
      </c>
      <c r="AT278" s="69" t="s">
        <v>949</v>
      </c>
      <c r="AU278" s="69" t="s">
        <v>949</v>
      </c>
      <c r="AV278" s="69" t="s">
        <v>949</v>
      </c>
      <c r="AW278" s="69" t="s">
        <v>949</v>
      </c>
      <c r="AX278" s="69" t="s">
        <v>949</v>
      </c>
      <c r="AY278" s="69" t="s">
        <v>949</v>
      </c>
      <c r="AZ278" s="69" t="s">
        <v>949</v>
      </c>
      <c r="BA278" s="69" t="s">
        <v>949</v>
      </c>
      <c r="BB278" s="69">
        <v>0</v>
      </c>
      <c r="BC278" s="69" t="s">
        <v>1712</v>
      </c>
      <c r="BD278" s="69" t="s">
        <v>945</v>
      </c>
      <c r="BE278" s="69" t="s">
        <v>945</v>
      </c>
      <c r="BF278" s="69">
        <v>0</v>
      </c>
      <c r="BG278" s="69">
        <v>0</v>
      </c>
      <c r="BH278" s="69">
        <v>0</v>
      </c>
      <c r="BI278" s="69">
        <v>0</v>
      </c>
      <c r="BJ278" s="69">
        <v>0</v>
      </c>
      <c r="BK278" s="69">
        <v>0</v>
      </c>
      <c r="BL278" s="69">
        <v>0</v>
      </c>
      <c r="BM278" s="69">
        <v>0</v>
      </c>
    </row>
    <row r="279" spans="1:65" s="390" customFormat="1">
      <c r="A279" s="398">
        <v>272</v>
      </c>
      <c r="B279" s="398" t="s">
        <v>4156</v>
      </c>
      <c r="C279" s="408"/>
      <c r="D279" s="407"/>
      <c r="E279" s="408" t="s">
        <v>2175</v>
      </c>
      <c r="F279" s="407"/>
      <c r="G279" s="408"/>
      <c r="H279" s="407"/>
      <c r="I279" s="408"/>
      <c r="J279" s="407"/>
      <c r="K279" s="408"/>
      <c r="L279" s="407"/>
      <c r="M279" s="213" t="s">
        <v>2175</v>
      </c>
      <c r="N279" s="213" t="s">
        <v>2175</v>
      </c>
      <c r="O279" s="213" t="s">
        <v>4778</v>
      </c>
      <c r="P279" s="1247"/>
      <c r="Q279" s="213" t="s">
        <v>941</v>
      </c>
      <c r="R279" s="541" t="s">
        <v>941</v>
      </c>
      <c r="S279" s="213" t="s">
        <v>941</v>
      </c>
      <c r="T279" s="213" t="s">
        <v>941</v>
      </c>
      <c r="U279" s="213" t="s">
        <v>941</v>
      </c>
      <c r="V279" s="213" t="s">
        <v>941</v>
      </c>
      <c r="W279" s="541" t="s">
        <v>941</v>
      </c>
      <c r="X279" s="213" t="s">
        <v>941</v>
      </c>
      <c r="Y279" s="213" t="s">
        <v>941</v>
      </c>
      <c r="Z279" s="541" t="s">
        <v>941</v>
      </c>
      <c r="AA279" s="541" t="s">
        <v>941</v>
      </c>
      <c r="AB279" s="541" t="s">
        <v>941</v>
      </c>
      <c r="AC279" s="213" t="s">
        <v>941</v>
      </c>
      <c r="AD279" s="541" t="s">
        <v>941</v>
      </c>
      <c r="AE279" s="213" t="s">
        <v>941</v>
      </c>
      <c r="AF279" s="541" t="s">
        <v>941</v>
      </c>
      <c r="AG279" s="541" t="s">
        <v>941</v>
      </c>
      <c r="AH279" s="541" t="s">
        <v>941</v>
      </c>
      <c r="AI279" s="213"/>
      <c r="AJ279" s="404"/>
      <c r="AK279" s="189" t="s">
        <v>9499</v>
      </c>
      <c r="AL279" s="174" t="s">
        <v>2177</v>
      </c>
      <c r="AM279" s="106">
        <v>1</v>
      </c>
      <c r="AN279" s="894" t="s">
        <v>945</v>
      </c>
      <c r="AO279" s="189" t="s">
        <v>946</v>
      </c>
      <c r="AP279" s="189">
        <v>1</v>
      </c>
      <c r="AQ279" s="189" t="s">
        <v>979</v>
      </c>
      <c r="AR279" s="189"/>
      <c r="AS279" s="69">
        <v>298.83859899999999</v>
      </c>
      <c r="AT279" s="69" t="s">
        <v>949</v>
      </c>
      <c r="AU279" s="69" t="s">
        <v>949</v>
      </c>
      <c r="AV279" s="69" t="s">
        <v>949</v>
      </c>
      <c r="AW279" s="69" t="s">
        <v>2178</v>
      </c>
      <c r="AX279" s="69" t="s">
        <v>949</v>
      </c>
      <c r="AY279" s="69" t="s">
        <v>1930</v>
      </c>
      <c r="AZ279" s="69" t="s">
        <v>2154</v>
      </c>
      <c r="BA279" s="69" t="s">
        <v>949</v>
      </c>
      <c r="BB279" s="69">
        <v>0</v>
      </c>
      <c r="BC279" s="69" t="s">
        <v>1166</v>
      </c>
      <c r="BD279" s="69" t="s">
        <v>949</v>
      </c>
      <c r="BE279" s="69" t="s">
        <v>949</v>
      </c>
      <c r="BF279" s="69">
        <v>0</v>
      </c>
      <c r="BG279" s="69">
        <v>0</v>
      </c>
      <c r="BH279" s="69">
        <v>0</v>
      </c>
      <c r="BI279" s="69">
        <v>0</v>
      </c>
      <c r="BJ279" s="69">
        <v>0</v>
      </c>
      <c r="BK279" s="69">
        <v>0</v>
      </c>
      <c r="BL279" s="69">
        <v>0</v>
      </c>
      <c r="BM279" s="69">
        <v>0</v>
      </c>
    </row>
    <row r="280" spans="1:65" s="390" customFormat="1">
      <c r="A280" s="398">
        <v>273</v>
      </c>
      <c r="B280" s="398" t="s">
        <v>4156</v>
      </c>
      <c r="C280" s="408"/>
      <c r="D280" s="407"/>
      <c r="E280" s="408" t="s">
        <v>2179</v>
      </c>
      <c r="F280" s="407"/>
      <c r="G280" s="408"/>
      <c r="H280" s="407"/>
      <c r="I280" s="408"/>
      <c r="J280" s="407"/>
      <c r="K280" s="408"/>
      <c r="L280" s="407"/>
      <c r="M280" s="213" t="s">
        <v>2179</v>
      </c>
      <c r="N280" s="213" t="s">
        <v>2179</v>
      </c>
      <c r="O280" s="213" t="s">
        <v>4778</v>
      </c>
      <c r="P280" s="1247"/>
      <c r="Q280" s="213" t="s">
        <v>941</v>
      </c>
      <c r="R280" s="541" t="s">
        <v>941</v>
      </c>
      <c r="S280" s="213" t="s">
        <v>941</v>
      </c>
      <c r="T280" s="213" t="s">
        <v>941</v>
      </c>
      <c r="U280" s="213" t="s">
        <v>941</v>
      </c>
      <c r="V280" s="213" t="s">
        <v>941</v>
      </c>
      <c r="W280" s="541" t="s">
        <v>941</v>
      </c>
      <c r="X280" s="213" t="s">
        <v>941</v>
      </c>
      <c r="Y280" s="213" t="s">
        <v>941</v>
      </c>
      <c r="Z280" s="541" t="s">
        <v>941</v>
      </c>
      <c r="AA280" s="541" t="s">
        <v>941</v>
      </c>
      <c r="AB280" s="541" t="s">
        <v>941</v>
      </c>
      <c r="AC280" s="213" t="s">
        <v>941</v>
      </c>
      <c r="AD280" s="541" t="s">
        <v>941</v>
      </c>
      <c r="AE280" s="213" t="s">
        <v>941</v>
      </c>
      <c r="AF280" s="541" t="s">
        <v>941</v>
      </c>
      <c r="AG280" s="541" t="s">
        <v>941</v>
      </c>
      <c r="AH280" s="541" t="s">
        <v>941</v>
      </c>
      <c r="AI280" s="213"/>
      <c r="AJ280" s="404"/>
      <c r="AK280" s="189" t="s">
        <v>9499</v>
      </c>
      <c r="AL280" s="174" t="s">
        <v>2181</v>
      </c>
      <c r="AM280" s="106">
        <v>1</v>
      </c>
      <c r="AN280" s="894" t="s">
        <v>945</v>
      </c>
      <c r="AO280" s="189" t="s">
        <v>946</v>
      </c>
      <c r="AP280" s="189">
        <v>1</v>
      </c>
      <c r="AQ280" s="189" t="s">
        <v>979</v>
      </c>
      <c r="AR280" s="189"/>
      <c r="AS280" s="69">
        <v>318.99252100000001</v>
      </c>
      <c r="AT280" s="69" t="s">
        <v>949</v>
      </c>
      <c r="AU280" s="69" t="s">
        <v>949</v>
      </c>
      <c r="AV280" s="69" t="s">
        <v>949</v>
      </c>
      <c r="AW280" s="69" t="s">
        <v>2182</v>
      </c>
      <c r="AX280" s="69" t="s">
        <v>949</v>
      </c>
      <c r="AY280" s="69" t="s">
        <v>1930</v>
      </c>
      <c r="AZ280" s="69" t="s">
        <v>2154</v>
      </c>
      <c r="BA280" s="69" t="s">
        <v>949</v>
      </c>
      <c r="BB280" s="69">
        <v>0</v>
      </c>
      <c r="BC280" s="69" t="s">
        <v>1166</v>
      </c>
      <c r="BD280" s="69" t="s">
        <v>949</v>
      </c>
      <c r="BE280" s="69" t="s">
        <v>949</v>
      </c>
      <c r="BF280" s="69">
        <v>0</v>
      </c>
      <c r="BG280" s="69">
        <v>0</v>
      </c>
      <c r="BH280" s="69">
        <v>0</v>
      </c>
      <c r="BI280" s="69">
        <v>0</v>
      </c>
      <c r="BJ280" s="69">
        <v>0</v>
      </c>
      <c r="BK280" s="69">
        <v>0</v>
      </c>
      <c r="BL280" s="69">
        <v>0</v>
      </c>
      <c r="BM280" s="69">
        <v>0</v>
      </c>
    </row>
    <row r="281" spans="1:65" s="390" customFormat="1">
      <c r="A281" s="398">
        <v>274</v>
      </c>
      <c r="B281" s="398" t="s">
        <v>4156</v>
      </c>
      <c r="C281" s="408"/>
      <c r="D281" s="407"/>
      <c r="E281" s="408" t="s">
        <v>2189</v>
      </c>
      <c r="F281" s="407"/>
      <c r="G281" s="408"/>
      <c r="H281" s="407"/>
      <c r="I281" s="408"/>
      <c r="J281" s="407"/>
      <c r="K281" s="408"/>
      <c r="L281" s="407"/>
      <c r="M281" s="213" t="s">
        <v>2189</v>
      </c>
      <c r="N281" s="213" t="s">
        <v>2189</v>
      </c>
      <c r="O281" s="213" t="s">
        <v>4778</v>
      </c>
      <c r="P281" s="1247" t="s">
        <v>1556</v>
      </c>
      <c r="Q281" s="213" t="s">
        <v>941</v>
      </c>
      <c r="R281" s="541" t="s">
        <v>941</v>
      </c>
      <c r="S281" s="213" t="s">
        <v>941</v>
      </c>
      <c r="T281" s="213" t="s">
        <v>941</v>
      </c>
      <c r="U281" s="213" t="s">
        <v>941</v>
      </c>
      <c r="V281" s="213" t="s">
        <v>941</v>
      </c>
      <c r="W281" s="541" t="s">
        <v>941</v>
      </c>
      <c r="X281" s="213" t="s">
        <v>941</v>
      </c>
      <c r="Y281" s="213" t="s">
        <v>941</v>
      </c>
      <c r="Z281" s="541" t="s">
        <v>941</v>
      </c>
      <c r="AA281" s="541" t="s">
        <v>941</v>
      </c>
      <c r="AB281" s="541" t="s">
        <v>941</v>
      </c>
      <c r="AC281" s="213" t="s">
        <v>941</v>
      </c>
      <c r="AD281" s="541" t="s">
        <v>941</v>
      </c>
      <c r="AE281" s="213" t="s">
        <v>941</v>
      </c>
      <c r="AF281" s="541" t="s">
        <v>941</v>
      </c>
      <c r="AG281" s="541" t="s">
        <v>941</v>
      </c>
      <c r="AH281" s="541" t="s">
        <v>941</v>
      </c>
      <c r="AI281" s="213"/>
      <c r="AJ281" s="404"/>
      <c r="AK281" s="189" t="s">
        <v>9499</v>
      </c>
      <c r="AL281" s="174" t="s">
        <v>5764</v>
      </c>
      <c r="AM281" s="106">
        <v>1</v>
      </c>
      <c r="AN281" s="894" t="s">
        <v>945</v>
      </c>
      <c r="AO281" s="189" t="s">
        <v>946</v>
      </c>
      <c r="AP281" s="189">
        <v>1</v>
      </c>
      <c r="AQ281" s="189" t="s">
        <v>1008</v>
      </c>
      <c r="AR281" s="189"/>
      <c r="AS281" s="69">
        <v>54513.3</v>
      </c>
      <c r="AT281" s="69" t="s">
        <v>949</v>
      </c>
      <c r="AU281" s="69">
        <v>1.2</v>
      </c>
      <c r="AV281" s="69">
        <v>65.42</v>
      </c>
      <c r="AW281" s="69" t="s">
        <v>949</v>
      </c>
      <c r="AX281" s="69" t="s">
        <v>995</v>
      </c>
      <c r="AY281" s="69" t="s">
        <v>1130</v>
      </c>
      <c r="AZ281" s="69" t="s">
        <v>1990</v>
      </c>
      <c r="BA281" s="69" t="s">
        <v>1991</v>
      </c>
      <c r="BB281" s="69" t="s">
        <v>1133</v>
      </c>
      <c r="BC281" s="69" t="s">
        <v>1142</v>
      </c>
      <c r="BD281" s="69" t="s">
        <v>945</v>
      </c>
      <c r="BE281" s="69" t="s">
        <v>945</v>
      </c>
      <c r="BF281" s="69">
        <v>0</v>
      </c>
      <c r="BG281" s="69">
        <v>0</v>
      </c>
      <c r="BH281" s="69" t="s">
        <v>2189</v>
      </c>
      <c r="BI281" s="69" t="s">
        <v>1142</v>
      </c>
      <c r="BJ281" s="69">
        <v>0</v>
      </c>
      <c r="BK281" s="69">
        <v>0</v>
      </c>
      <c r="BL281" s="69">
        <v>0</v>
      </c>
      <c r="BM281" s="69">
        <v>0</v>
      </c>
    </row>
    <row r="282" spans="1:65" s="390" customFormat="1">
      <c r="A282" s="398">
        <v>275</v>
      </c>
      <c r="B282" s="398" t="s">
        <v>4156</v>
      </c>
      <c r="C282" s="408"/>
      <c r="D282" s="407"/>
      <c r="E282" s="408" t="s">
        <v>2199</v>
      </c>
      <c r="F282" s="407"/>
      <c r="G282" s="408"/>
      <c r="H282" s="407"/>
      <c r="I282" s="408"/>
      <c r="J282" s="407"/>
      <c r="K282" s="408"/>
      <c r="L282" s="407"/>
      <c r="M282" s="213" t="s">
        <v>2199</v>
      </c>
      <c r="N282" s="213" t="s">
        <v>9933</v>
      </c>
      <c r="O282" s="213" t="s">
        <v>4778</v>
      </c>
      <c r="P282" s="1247" t="s">
        <v>989</v>
      </c>
      <c r="Q282" s="213" t="s">
        <v>941</v>
      </c>
      <c r="R282" s="541" t="s">
        <v>941</v>
      </c>
      <c r="S282" s="213" t="s">
        <v>941</v>
      </c>
      <c r="T282" s="213" t="s">
        <v>941</v>
      </c>
      <c r="U282" s="213" t="s">
        <v>941</v>
      </c>
      <c r="V282" s="213" t="s">
        <v>941</v>
      </c>
      <c r="W282" s="541" t="s">
        <v>941</v>
      </c>
      <c r="X282" s="213" t="s">
        <v>941</v>
      </c>
      <c r="Y282" s="213" t="s">
        <v>941</v>
      </c>
      <c r="Z282" s="541" t="s">
        <v>941</v>
      </c>
      <c r="AA282" s="541" t="s">
        <v>941</v>
      </c>
      <c r="AB282" s="541" t="s">
        <v>941</v>
      </c>
      <c r="AC282" s="213" t="s">
        <v>941</v>
      </c>
      <c r="AD282" s="541" t="s">
        <v>941</v>
      </c>
      <c r="AE282" s="213" t="s">
        <v>941</v>
      </c>
      <c r="AF282" s="541" t="s">
        <v>941</v>
      </c>
      <c r="AG282" s="541" t="s">
        <v>941</v>
      </c>
      <c r="AH282" s="541" t="s">
        <v>941</v>
      </c>
      <c r="AI282" s="213"/>
      <c r="AJ282" s="404"/>
      <c r="AK282" s="189" t="s">
        <v>9499</v>
      </c>
      <c r="AL282" s="174" t="s">
        <v>2201</v>
      </c>
      <c r="AM282" s="106">
        <v>1</v>
      </c>
      <c r="AN282" s="894" t="s">
        <v>945</v>
      </c>
      <c r="AO282" s="189" t="s">
        <v>946</v>
      </c>
      <c r="AP282" s="189">
        <v>1</v>
      </c>
      <c r="AQ282" s="189" t="s">
        <v>1081</v>
      </c>
      <c r="AR282" s="189"/>
      <c r="AS282" s="69" t="s">
        <v>949</v>
      </c>
      <c r="AT282" s="69">
        <v>0.2</v>
      </c>
      <c r="AU282" s="69">
        <v>7.93</v>
      </c>
      <c r="AV282" s="69" t="s">
        <v>949</v>
      </c>
      <c r="AW282" s="69" t="s">
        <v>949</v>
      </c>
      <c r="AX282" s="69" t="s">
        <v>949</v>
      </c>
      <c r="AY282" s="69" t="s">
        <v>1084</v>
      </c>
      <c r="AZ282" s="69" t="s">
        <v>1085</v>
      </c>
      <c r="BA282" s="69" t="s">
        <v>949</v>
      </c>
      <c r="BB282" s="69">
        <v>0</v>
      </c>
      <c r="BC282" s="69" t="s">
        <v>1087</v>
      </c>
      <c r="BD282" s="69" t="s">
        <v>949</v>
      </c>
      <c r="BE282" s="69" t="s">
        <v>949</v>
      </c>
      <c r="BF282" s="69">
        <v>0</v>
      </c>
      <c r="BG282" s="69">
        <v>0</v>
      </c>
      <c r="BH282" s="69" t="s">
        <v>2199</v>
      </c>
      <c r="BI282" s="69" t="s">
        <v>1087</v>
      </c>
      <c r="BJ282" s="69">
        <v>0</v>
      </c>
      <c r="BK282" s="69">
        <v>0</v>
      </c>
      <c r="BL282" s="69">
        <v>0</v>
      </c>
      <c r="BM282" s="69">
        <v>0</v>
      </c>
    </row>
    <row r="283" spans="1:65" s="390" customFormat="1">
      <c r="A283" s="398">
        <v>276</v>
      </c>
      <c r="B283" s="398" t="s">
        <v>4156</v>
      </c>
      <c r="C283" s="408"/>
      <c r="D283" s="407"/>
      <c r="E283" s="408" t="s">
        <v>2183</v>
      </c>
      <c r="F283" s="407"/>
      <c r="G283" s="408"/>
      <c r="H283" s="407"/>
      <c r="I283" s="408"/>
      <c r="J283" s="407"/>
      <c r="K283" s="408"/>
      <c r="L283" s="407"/>
      <c r="M283" s="213" t="s">
        <v>2183</v>
      </c>
      <c r="N283" s="213" t="s">
        <v>2183</v>
      </c>
      <c r="O283" s="213" t="s">
        <v>4778</v>
      </c>
      <c r="P283" s="1247"/>
      <c r="Q283" s="213" t="s">
        <v>941</v>
      </c>
      <c r="R283" s="541" t="s">
        <v>941</v>
      </c>
      <c r="S283" s="213" t="s">
        <v>941</v>
      </c>
      <c r="T283" s="213" t="s">
        <v>941</v>
      </c>
      <c r="U283" s="213" t="s">
        <v>941</v>
      </c>
      <c r="V283" s="213" t="s">
        <v>941</v>
      </c>
      <c r="W283" s="541" t="s">
        <v>941</v>
      </c>
      <c r="X283" s="213" t="s">
        <v>941</v>
      </c>
      <c r="Y283" s="213" t="s">
        <v>941</v>
      </c>
      <c r="Z283" s="541" t="s">
        <v>941</v>
      </c>
      <c r="AA283" s="541" t="s">
        <v>941</v>
      </c>
      <c r="AB283" s="541" t="s">
        <v>941</v>
      </c>
      <c r="AC283" s="213" t="s">
        <v>941</v>
      </c>
      <c r="AD283" s="541" t="s">
        <v>941</v>
      </c>
      <c r="AE283" s="213" t="s">
        <v>941</v>
      </c>
      <c r="AF283" s="541" t="s">
        <v>941</v>
      </c>
      <c r="AG283" s="541" t="s">
        <v>941</v>
      </c>
      <c r="AH283" s="541" t="s">
        <v>941</v>
      </c>
      <c r="AI283" s="213"/>
      <c r="AJ283" s="404"/>
      <c r="AK283" s="189" t="s">
        <v>9499</v>
      </c>
      <c r="AL283" s="174" t="s">
        <v>2185</v>
      </c>
      <c r="AM283" s="106">
        <v>1</v>
      </c>
      <c r="AN283" s="894" t="s">
        <v>945</v>
      </c>
      <c r="AO283" s="189" t="s">
        <v>946</v>
      </c>
      <c r="AP283" s="189">
        <v>1</v>
      </c>
      <c r="AQ283" s="189" t="s">
        <v>979</v>
      </c>
      <c r="AR283" s="189"/>
      <c r="AS283" s="69">
        <v>2348.64</v>
      </c>
      <c r="AT283" s="69" t="s">
        <v>949</v>
      </c>
      <c r="AU283" s="69" t="s">
        <v>949</v>
      </c>
      <c r="AV283" s="69" t="s">
        <v>949</v>
      </c>
      <c r="AW283" s="69" t="s">
        <v>2186</v>
      </c>
      <c r="AX283" s="69" t="s">
        <v>949</v>
      </c>
      <c r="AY283" s="69" t="s">
        <v>1930</v>
      </c>
      <c r="AZ283" s="69" t="s">
        <v>2154</v>
      </c>
      <c r="BA283" s="69" t="s">
        <v>949</v>
      </c>
      <c r="BB283" s="69">
        <v>0</v>
      </c>
      <c r="BC283" s="69" t="s">
        <v>1166</v>
      </c>
      <c r="BD283" s="69" t="s">
        <v>949</v>
      </c>
      <c r="BE283" s="69" t="s">
        <v>949</v>
      </c>
      <c r="BF283" s="69">
        <v>0</v>
      </c>
      <c r="BG283" s="69">
        <v>0</v>
      </c>
      <c r="BH283" s="69">
        <v>0</v>
      </c>
      <c r="BI283" s="69">
        <v>0</v>
      </c>
      <c r="BJ283" s="69">
        <v>0</v>
      </c>
      <c r="BK283" s="69">
        <v>0</v>
      </c>
      <c r="BL283" s="69">
        <v>0</v>
      </c>
      <c r="BM283" s="69">
        <v>0</v>
      </c>
    </row>
    <row r="284" spans="1:65" s="390" customFormat="1">
      <c r="A284" s="398">
        <v>277</v>
      </c>
      <c r="B284" s="398" t="s">
        <v>4156</v>
      </c>
      <c r="C284" s="408"/>
      <c r="D284" s="407"/>
      <c r="E284" s="408" t="s">
        <v>2202</v>
      </c>
      <c r="F284" s="407"/>
      <c r="G284" s="408"/>
      <c r="H284" s="407"/>
      <c r="I284" s="408"/>
      <c r="J284" s="407"/>
      <c r="K284" s="408"/>
      <c r="L284" s="407"/>
      <c r="M284" s="213" t="s">
        <v>4897</v>
      </c>
      <c r="N284" s="213" t="s">
        <v>4997</v>
      </c>
      <c r="O284" s="213" t="s">
        <v>3103</v>
      </c>
      <c r="P284" s="1247" t="s">
        <v>1126</v>
      </c>
      <c r="Q284" s="213" t="s">
        <v>941</v>
      </c>
      <c r="R284" s="541" t="s">
        <v>941</v>
      </c>
      <c r="S284" s="213" t="s">
        <v>941</v>
      </c>
      <c r="T284" s="213" t="s">
        <v>941</v>
      </c>
      <c r="U284" s="213" t="s">
        <v>941</v>
      </c>
      <c r="V284" s="213" t="s">
        <v>941</v>
      </c>
      <c r="W284" s="541" t="s">
        <v>941</v>
      </c>
      <c r="X284" s="213" t="s">
        <v>941</v>
      </c>
      <c r="Y284" s="213" t="s">
        <v>941</v>
      </c>
      <c r="Z284" s="541" t="s">
        <v>941</v>
      </c>
      <c r="AA284" s="541" t="s">
        <v>941</v>
      </c>
      <c r="AB284" s="541" t="s">
        <v>941</v>
      </c>
      <c r="AC284" s="213" t="s">
        <v>941</v>
      </c>
      <c r="AD284" s="541" t="s">
        <v>941</v>
      </c>
      <c r="AE284" s="213" t="s">
        <v>941</v>
      </c>
      <c r="AF284" s="541" t="s">
        <v>941</v>
      </c>
      <c r="AG284" s="541" t="s">
        <v>941</v>
      </c>
      <c r="AH284" s="541" t="s">
        <v>941</v>
      </c>
      <c r="AI284" s="213"/>
      <c r="AJ284" s="404"/>
      <c r="AK284" s="189" t="s">
        <v>9499</v>
      </c>
      <c r="AL284" s="174" t="s">
        <v>2204</v>
      </c>
      <c r="AM284" s="106">
        <v>1</v>
      </c>
      <c r="AN284" s="894" t="s">
        <v>945</v>
      </c>
      <c r="AO284" s="189" t="s">
        <v>946</v>
      </c>
      <c r="AP284" s="189">
        <v>1</v>
      </c>
      <c r="AQ284" s="189" t="s">
        <v>1126</v>
      </c>
      <c r="AR284" s="189"/>
      <c r="AS284" s="69" t="s">
        <v>949</v>
      </c>
      <c r="AT284" s="69" t="s">
        <v>949</v>
      </c>
      <c r="AU284" s="69" t="s">
        <v>949</v>
      </c>
      <c r="AV284" s="69" t="s">
        <v>949</v>
      </c>
      <c r="AW284" s="69" t="s">
        <v>949</v>
      </c>
      <c r="AX284" s="69" t="s">
        <v>949</v>
      </c>
      <c r="AY284" s="69" t="s">
        <v>949</v>
      </c>
      <c r="AZ284" s="69" t="s">
        <v>949</v>
      </c>
      <c r="BA284" s="69" t="s">
        <v>949</v>
      </c>
      <c r="BB284" s="69">
        <v>0</v>
      </c>
      <c r="BC284" s="69" t="s">
        <v>1968</v>
      </c>
      <c r="BD284" s="69">
        <v>0</v>
      </c>
      <c r="BE284" s="69">
        <v>0</v>
      </c>
      <c r="BF284" s="69">
        <v>0</v>
      </c>
      <c r="BG284" s="69">
        <v>0</v>
      </c>
      <c r="BH284" s="69">
        <v>0</v>
      </c>
      <c r="BI284" s="69">
        <v>0</v>
      </c>
      <c r="BJ284" s="69">
        <v>0</v>
      </c>
      <c r="BK284" s="69">
        <v>0</v>
      </c>
      <c r="BL284" s="69">
        <v>0</v>
      </c>
      <c r="BM284" s="69">
        <v>0</v>
      </c>
    </row>
    <row r="285" spans="1:65" s="390" customFormat="1">
      <c r="A285" s="398">
        <v>278</v>
      </c>
      <c r="B285" s="398" t="s">
        <v>4156</v>
      </c>
      <c r="C285" s="408"/>
      <c r="D285" s="407"/>
      <c r="E285" s="408" t="s">
        <v>1865</v>
      </c>
      <c r="F285" s="407"/>
      <c r="G285" s="408"/>
      <c r="H285" s="407"/>
      <c r="I285" s="408"/>
      <c r="J285" s="407"/>
      <c r="K285" s="408"/>
      <c r="L285" s="407"/>
      <c r="M285" s="213" t="s">
        <v>1865</v>
      </c>
      <c r="N285" s="213" t="s">
        <v>1865</v>
      </c>
      <c r="O285" s="213" t="s">
        <v>4778</v>
      </c>
      <c r="P285" s="1247"/>
      <c r="Q285" s="213" t="s">
        <v>941</v>
      </c>
      <c r="R285" s="541" t="s">
        <v>941</v>
      </c>
      <c r="S285" s="213" t="s">
        <v>941</v>
      </c>
      <c r="T285" s="213" t="s">
        <v>941</v>
      </c>
      <c r="U285" s="213" t="s">
        <v>941</v>
      </c>
      <c r="V285" s="213" t="s">
        <v>941</v>
      </c>
      <c r="W285" s="541" t="s">
        <v>941</v>
      </c>
      <c r="X285" s="213" t="s">
        <v>941</v>
      </c>
      <c r="Y285" s="213" t="s">
        <v>941</v>
      </c>
      <c r="Z285" s="541" t="s">
        <v>941</v>
      </c>
      <c r="AA285" s="541" t="s">
        <v>941</v>
      </c>
      <c r="AB285" s="541" t="s">
        <v>941</v>
      </c>
      <c r="AC285" s="213" t="s">
        <v>941</v>
      </c>
      <c r="AD285" s="541" t="s">
        <v>941</v>
      </c>
      <c r="AE285" s="213" t="s">
        <v>941</v>
      </c>
      <c r="AF285" s="541" t="s">
        <v>941</v>
      </c>
      <c r="AG285" s="541" t="s">
        <v>941</v>
      </c>
      <c r="AH285" s="541" t="s">
        <v>941</v>
      </c>
      <c r="AI285" s="213"/>
      <c r="AJ285" s="404"/>
      <c r="AK285" s="189" t="s">
        <v>9499</v>
      </c>
      <c r="AL285" s="174" t="s">
        <v>1867</v>
      </c>
      <c r="AM285" s="106">
        <v>0.5</v>
      </c>
      <c r="AN285" s="894" t="s">
        <v>945</v>
      </c>
      <c r="AO285" s="189" t="s">
        <v>1563</v>
      </c>
      <c r="AP285" s="189">
        <v>1</v>
      </c>
      <c r="AQ285" s="189" t="s">
        <v>993</v>
      </c>
      <c r="AR285" s="189"/>
      <c r="AS285" s="69" t="s">
        <v>949</v>
      </c>
      <c r="AT285" s="69" t="s">
        <v>949</v>
      </c>
      <c r="AU285" s="69" t="s">
        <v>949</v>
      </c>
      <c r="AV285" s="69" t="s">
        <v>949</v>
      </c>
      <c r="AW285" s="69" t="s">
        <v>949</v>
      </c>
      <c r="AX285" s="69" t="s">
        <v>949</v>
      </c>
      <c r="AY285" s="69" t="s">
        <v>949</v>
      </c>
      <c r="AZ285" s="69">
        <v>0</v>
      </c>
      <c r="BA285" s="69" t="s">
        <v>945</v>
      </c>
      <c r="BB285" s="69">
        <v>0</v>
      </c>
      <c r="BC285" s="69" t="s">
        <v>986</v>
      </c>
      <c r="BD285" s="69" t="s">
        <v>1166</v>
      </c>
      <c r="BE285" s="69" t="s">
        <v>949</v>
      </c>
      <c r="BF285" s="69">
        <v>0</v>
      </c>
      <c r="BG285" s="69">
        <v>0</v>
      </c>
      <c r="BH285" s="69">
        <v>0</v>
      </c>
      <c r="BI285" s="69">
        <v>0</v>
      </c>
      <c r="BJ285" s="69">
        <v>0</v>
      </c>
      <c r="BK285" s="69">
        <v>0</v>
      </c>
      <c r="BL285" s="69">
        <v>0</v>
      </c>
      <c r="BM285" s="69">
        <v>0</v>
      </c>
    </row>
    <row r="286" spans="1:65" s="390" customFormat="1">
      <c r="A286" s="398">
        <v>279</v>
      </c>
      <c r="B286" s="398" t="s">
        <v>2335</v>
      </c>
      <c r="C286" s="408" t="s">
        <v>2337</v>
      </c>
      <c r="D286" s="407"/>
      <c r="E286" s="408"/>
      <c r="F286" s="407"/>
      <c r="G286" s="408"/>
      <c r="H286" s="407"/>
      <c r="I286" s="408"/>
      <c r="J286" s="407"/>
      <c r="K286" s="408"/>
      <c r="L286" s="407"/>
      <c r="M286" s="213" t="s">
        <v>2336</v>
      </c>
      <c r="N286" s="213" t="s">
        <v>2337</v>
      </c>
      <c r="O286" s="213" t="s">
        <v>4773</v>
      </c>
      <c r="P286" s="1247" t="s">
        <v>940</v>
      </c>
      <c r="Q286" s="213" t="s">
        <v>941</v>
      </c>
      <c r="R286" s="541" t="s">
        <v>941</v>
      </c>
      <c r="S286" s="213" t="s">
        <v>941</v>
      </c>
      <c r="T286" s="213" t="s">
        <v>941</v>
      </c>
      <c r="U286" s="213" t="s">
        <v>941</v>
      </c>
      <c r="V286" s="213" t="s">
        <v>941</v>
      </c>
      <c r="W286" s="541" t="s">
        <v>941</v>
      </c>
      <c r="X286" s="213" t="s">
        <v>941</v>
      </c>
      <c r="Y286" s="213" t="s">
        <v>941</v>
      </c>
      <c r="Z286" s="541" t="s">
        <v>941</v>
      </c>
      <c r="AA286" s="541" t="s">
        <v>941</v>
      </c>
      <c r="AB286" s="541" t="s">
        <v>941</v>
      </c>
      <c r="AC286" s="213" t="s">
        <v>941</v>
      </c>
      <c r="AD286" s="541" t="s">
        <v>941</v>
      </c>
      <c r="AE286" s="213" t="s">
        <v>941</v>
      </c>
      <c r="AF286" s="541" t="s">
        <v>941</v>
      </c>
      <c r="AG286" s="541" t="s">
        <v>941</v>
      </c>
      <c r="AH286" s="541" t="s">
        <v>941</v>
      </c>
      <c r="AI286" s="213"/>
      <c r="AJ286" s="404"/>
      <c r="AK286" s="189" t="s">
        <v>9499</v>
      </c>
      <c r="AL286" s="174" t="s">
        <v>2339</v>
      </c>
      <c r="AM286" s="106">
        <v>1</v>
      </c>
      <c r="AN286" s="894" t="s">
        <v>945</v>
      </c>
      <c r="AO286" s="189" t="s">
        <v>946</v>
      </c>
      <c r="AP286" s="189">
        <v>0</v>
      </c>
      <c r="AQ286" s="189" t="s">
        <v>947</v>
      </c>
      <c r="AR286" s="189"/>
      <c r="AS286" s="69" t="s">
        <v>949</v>
      </c>
      <c r="AT286" s="69" t="s">
        <v>949</v>
      </c>
      <c r="AU286" s="69" t="s">
        <v>949</v>
      </c>
      <c r="AV286" s="69" t="s">
        <v>949</v>
      </c>
      <c r="AW286" s="69" t="s">
        <v>949</v>
      </c>
      <c r="AX286" s="69" t="s">
        <v>949</v>
      </c>
      <c r="AY286" s="69" t="s">
        <v>949</v>
      </c>
      <c r="AZ286" s="69" t="s">
        <v>949</v>
      </c>
      <c r="BA286" s="69" t="s">
        <v>949</v>
      </c>
      <c r="BB286" s="69" t="s">
        <v>949</v>
      </c>
      <c r="BC286" s="69" t="s">
        <v>949</v>
      </c>
      <c r="BD286" s="69" t="s">
        <v>949</v>
      </c>
      <c r="BE286" s="69" t="s">
        <v>949</v>
      </c>
      <c r="BF286" s="69" t="s">
        <v>949</v>
      </c>
      <c r="BG286" s="69" t="s">
        <v>949</v>
      </c>
      <c r="BH286" s="69" t="s">
        <v>949</v>
      </c>
      <c r="BI286" s="69" t="s">
        <v>949</v>
      </c>
      <c r="BJ286" s="69" t="s">
        <v>949</v>
      </c>
      <c r="BK286" s="69" t="s">
        <v>949</v>
      </c>
      <c r="BL286" s="69" t="s">
        <v>949</v>
      </c>
      <c r="BM286" s="69" t="s">
        <v>949</v>
      </c>
    </row>
    <row r="287" spans="1:65" s="390" customFormat="1">
      <c r="A287" s="398">
        <v>280</v>
      </c>
      <c r="B287" s="398" t="s">
        <v>2335</v>
      </c>
      <c r="C287" s="408"/>
      <c r="D287" s="407" t="s">
        <v>2341</v>
      </c>
      <c r="E287" s="408"/>
      <c r="F287" s="407"/>
      <c r="G287" s="408"/>
      <c r="H287" s="407"/>
      <c r="I287" s="408"/>
      <c r="J287" s="407"/>
      <c r="K287" s="408"/>
      <c r="L287" s="407"/>
      <c r="M287" s="213" t="s">
        <v>2340</v>
      </c>
      <c r="N287" s="213" t="s">
        <v>2341</v>
      </c>
      <c r="O287" s="213" t="s">
        <v>4773</v>
      </c>
      <c r="P287" s="1247" t="s">
        <v>940</v>
      </c>
      <c r="Q287" s="213" t="s">
        <v>941</v>
      </c>
      <c r="R287" s="541" t="s">
        <v>941</v>
      </c>
      <c r="S287" s="213" t="s">
        <v>941</v>
      </c>
      <c r="T287" s="213" t="s">
        <v>941</v>
      </c>
      <c r="U287" s="213" t="s">
        <v>941</v>
      </c>
      <c r="V287" s="213" t="s">
        <v>941</v>
      </c>
      <c r="W287" s="541" t="s">
        <v>941</v>
      </c>
      <c r="X287" s="213" t="s">
        <v>941</v>
      </c>
      <c r="Y287" s="213" t="s">
        <v>941</v>
      </c>
      <c r="Z287" s="541" t="s">
        <v>941</v>
      </c>
      <c r="AA287" s="541" t="s">
        <v>941</v>
      </c>
      <c r="AB287" s="541" t="s">
        <v>941</v>
      </c>
      <c r="AC287" s="213" t="s">
        <v>941</v>
      </c>
      <c r="AD287" s="541" t="s">
        <v>941</v>
      </c>
      <c r="AE287" s="213" t="s">
        <v>941</v>
      </c>
      <c r="AF287" s="541" t="s">
        <v>941</v>
      </c>
      <c r="AG287" s="541" t="s">
        <v>941</v>
      </c>
      <c r="AH287" s="541" t="s">
        <v>941</v>
      </c>
      <c r="AI287" s="213"/>
      <c r="AJ287" s="404"/>
      <c r="AK287" s="189" t="s">
        <v>9499</v>
      </c>
      <c r="AL287" s="174" t="s">
        <v>2343</v>
      </c>
      <c r="AM287" s="106">
        <v>1</v>
      </c>
      <c r="AN287" s="894" t="s">
        <v>945</v>
      </c>
      <c r="AO287" s="189" t="s">
        <v>946</v>
      </c>
      <c r="AP287" s="189">
        <v>0</v>
      </c>
      <c r="AQ287" s="189" t="s">
        <v>947</v>
      </c>
      <c r="AR287" s="189"/>
      <c r="AS287" s="69" t="s">
        <v>949</v>
      </c>
      <c r="AT287" s="69" t="s">
        <v>949</v>
      </c>
      <c r="AU287" s="69" t="s">
        <v>949</v>
      </c>
      <c r="AV287" s="69" t="s">
        <v>949</v>
      </c>
      <c r="AW287" s="69" t="s">
        <v>949</v>
      </c>
      <c r="AX287" s="69" t="s">
        <v>949</v>
      </c>
      <c r="AY287" s="69" t="s">
        <v>949</v>
      </c>
      <c r="AZ287" s="69" t="s">
        <v>949</v>
      </c>
      <c r="BA287" s="69" t="s">
        <v>949</v>
      </c>
      <c r="BB287" s="69" t="s">
        <v>949</v>
      </c>
      <c r="BC287" s="69" t="s">
        <v>949</v>
      </c>
      <c r="BD287" s="69" t="s">
        <v>949</v>
      </c>
      <c r="BE287" s="69" t="s">
        <v>949</v>
      </c>
      <c r="BF287" s="69" t="s">
        <v>949</v>
      </c>
      <c r="BG287" s="69" t="s">
        <v>949</v>
      </c>
      <c r="BH287" s="69" t="s">
        <v>949</v>
      </c>
      <c r="BI287" s="69" t="s">
        <v>949</v>
      </c>
      <c r="BJ287" s="69" t="s">
        <v>949</v>
      </c>
      <c r="BK287" s="69" t="s">
        <v>949</v>
      </c>
      <c r="BL287" s="69" t="s">
        <v>949</v>
      </c>
      <c r="BM287" s="69" t="s">
        <v>949</v>
      </c>
    </row>
    <row r="288" spans="1:65" s="390" customFormat="1">
      <c r="A288" s="398">
        <v>281</v>
      </c>
      <c r="B288" s="398" t="s">
        <v>2335</v>
      </c>
      <c r="C288" s="408"/>
      <c r="D288" s="407"/>
      <c r="E288" s="408" t="s">
        <v>2344</v>
      </c>
      <c r="F288" s="407"/>
      <c r="G288" s="408"/>
      <c r="H288" s="407"/>
      <c r="I288" s="408"/>
      <c r="J288" s="407"/>
      <c r="K288" s="408"/>
      <c r="L288" s="407"/>
      <c r="M288" s="213" t="s">
        <v>2344</v>
      </c>
      <c r="N288" s="213" t="s">
        <v>2344</v>
      </c>
      <c r="O288" s="213" t="s">
        <v>4778</v>
      </c>
      <c r="P288" s="1247" t="s">
        <v>989</v>
      </c>
      <c r="Q288" s="213" t="s">
        <v>941</v>
      </c>
      <c r="R288" s="541" t="s">
        <v>941</v>
      </c>
      <c r="S288" s="213" t="s">
        <v>941</v>
      </c>
      <c r="T288" s="213" t="s">
        <v>941</v>
      </c>
      <c r="U288" s="213" t="s">
        <v>941</v>
      </c>
      <c r="V288" s="213" t="s">
        <v>941</v>
      </c>
      <c r="W288" s="541" t="s">
        <v>941</v>
      </c>
      <c r="X288" s="213" t="s">
        <v>941</v>
      </c>
      <c r="Y288" s="213" t="s">
        <v>941</v>
      </c>
      <c r="Z288" s="541" t="s">
        <v>941</v>
      </c>
      <c r="AA288" s="541" t="s">
        <v>941</v>
      </c>
      <c r="AB288" s="541" t="s">
        <v>941</v>
      </c>
      <c r="AC288" s="213" t="s">
        <v>941</v>
      </c>
      <c r="AD288" s="541" t="s">
        <v>941</v>
      </c>
      <c r="AE288" s="213" t="s">
        <v>941</v>
      </c>
      <c r="AF288" s="541" t="s">
        <v>941</v>
      </c>
      <c r="AG288" s="541" t="s">
        <v>941</v>
      </c>
      <c r="AH288" s="541" t="s">
        <v>941</v>
      </c>
      <c r="AI288" s="213"/>
      <c r="AJ288" s="404"/>
      <c r="AK288" s="189" t="s">
        <v>9499</v>
      </c>
      <c r="AL288" s="174" t="s">
        <v>2346</v>
      </c>
      <c r="AM288" s="106">
        <v>1</v>
      </c>
      <c r="AN288" s="894" t="s">
        <v>945</v>
      </c>
      <c r="AO288" s="189" t="s">
        <v>946</v>
      </c>
      <c r="AP288" s="189">
        <v>1</v>
      </c>
      <c r="AQ288" s="189" t="s">
        <v>1081</v>
      </c>
      <c r="AR288" s="189"/>
      <c r="AS288" s="69" t="s">
        <v>949</v>
      </c>
      <c r="AT288" s="69">
        <v>0.1</v>
      </c>
      <c r="AU288" s="69">
        <v>7.93</v>
      </c>
      <c r="AV288" s="69" t="s">
        <v>949</v>
      </c>
      <c r="AW288" s="69" t="s">
        <v>949</v>
      </c>
      <c r="AX288" s="69" t="s">
        <v>949</v>
      </c>
      <c r="AY288" s="69" t="s">
        <v>1084</v>
      </c>
      <c r="AZ288" s="69" t="s">
        <v>2347</v>
      </c>
      <c r="BA288" s="69" t="s">
        <v>949</v>
      </c>
      <c r="BB288" s="69">
        <v>0</v>
      </c>
      <c r="BC288" s="69" t="s">
        <v>2040</v>
      </c>
      <c r="BD288" s="69" t="s">
        <v>949</v>
      </c>
      <c r="BE288" s="69" t="s">
        <v>949</v>
      </c>
      <c r="BF288" s="69">
        <v>0</v>
      </c>
      <c r="BG288" s="69">
        <v>0</v>
      </c>
      <c r="BH288" s="69" t="s">
        <v>2344</v>
      </c>
      <c r="BI288" s="69" t="s">
        <v>2040</v>
      </c>
      <c r="BJ288" s="69">
        <v>0</v>
      </c>
      <c r="BK288" s="69">
        <v>0</v>
      </c>
      <c r="BL288" s="69">
        <v>0</v>
      </c>
      <c r="BM288" s="69">
        <v>0</v>
      </c>
    </row>
    <row r="289" spans="1:65" s="390" customFormat="1">
      <c r="A289" s="398">
        <v>282</v>
      </c>
      <c r="B289" s="398" t="s">
        <v>2335</v>
      </c>
      <c r="C289" s="408"/>
      <c r="D289" s="407"/>
      <c r="E289" s="408" t="s">
        <v>2349</v>
      </c>
      <c r="F289" s="407"/>
      <c r="G289" s="408"/>
      <c r="H289" s="407"/>
      <c r="I289" s="408"/>
      <c r="J289" s="407"/>
      <c r="K289" s="408"/>
      <c r="L289" s="407"/>
      <c r="M289" s="213" t="s">
        <v>2348</v>
      </c>
      <c r="N289" s="213" t="s">
        <v>2349</v>
      </c>
      <c r="O289" s="213" t="s">
        <v>3103</v>
      </c>
      <c r="P289" s="1247" t="s">
        <v>1126</v>
      </c>
      <c r="Q289" s="213" t="s">
        <v>941</v>
      </c>
      <c r="R289" s="541" t="s">
        <v>941</v>
      </c>
      <c r="S289" s="213" t="s">
        <v>941</v>
      </c>
      <c r="T289" s="213" t="s">
        <v>941</v>
      </c>
      <c r="U289" s="213" t="s">
        <v>941</v>
      </c>
      <c r="V289" s="213" t="s">
        <v>941</v>
      </c>
      <c r="W289" s="541" t="s">
        <v>941</v>
      </c>
      <c r="X289" s="213" t="s">
        <v>941</v>
      </c>
      <c r="Y289" s="213" t="s">
        <v>941</v>
      </c>
      <c r="Z289" s="541" t="s">
        <v>941</v>
      </c>
      <c r="AA289" s="541" t="s">
        <v>941</v>
      </c>
      <c r="AB289" s="541" t="s">
        <v>941</v>
      </c>
      <c r="AC289" s="213" t="s">
        <v>941</v>
      </c>
      <c r="AD289" s="541" t="s">
        <v>941</v>
      </c>
      <c r="AE289" s="213" t="s">
        <v>941</v>
      </c>
      <c r="AF289" s="541" t="s">
        <v>941</v>
      </c>
      <c r="AG289" s="541" t="s">
        <v>941</v>
      </c>
      <c r="AH289" s="541" t="s">
        <v>941</v>
      </c>
      <c r="AI289" s="213"/>
      <c r="AJ289" s="404"/>
      <c r="AK289" s="189" t="s">
        <v>9499</v>
      </c>
      <c r="AL289" s="174" t="s">
        <v>2351</v>
      </c>
      <c r="AM289" s="106">
        <v>1</v>
      </c>
      <c r="AN289" s="894" t="s">
        <v>945</v>
      </c>
      <c r="AO289" s="189" t="s">
        <v>946</v>
      </c>
      <c r="AP289" s="189">
        <v>1</v>
      </c>
      <c r="AQ289" s="189" t="s">
        <v>1008</v>
      </c>
      <c r="AR289" s="189"/>
      <c r="AS289" s="69">
        <v>6039.5770000000002</v>
      </c>
      <c r="AT289" s="69" t="s">
        <v>949</v>
      </c>
      <c r="AU289" s="69">
        <v>1.2</v>
      </c>
      <c r="AV289" s="69">
        <v>7.2474924000000005</v>
      </c>
      <c r="AW289" s="69" t="s">
        <v>949</v>
      </c>
      <c r="AX289" s="69" t="s">
        <v>995</v>
      </c>
      <c r="AY289" s="69" t="s">
        <v>1130</v>
      </c>
      <c r="AZ289" s="69" t="s">
        <v>1990</v>
      </c>
      <c r="BA289" s="69" t="s">
        <v>1991</v>
      </c>
      <c r="BB289" s="69" t="s">
        <v>1133</v>
      </c>
      <c r="BC289" s="69" t="s">
        <v>1142</v>
      </c>
      <c r="BD289" s="69" t="s">
        <v>1087</v>
      </c>
      <c r="BE289" s="69" t="s">
        <v>949</v>
      </c>
      <c r="BF289" s="69">
        <v>0</v>
      </c>
      <c r="BG289" s="69">
        <v>0</v>
      </c>
      <c r="BH289" s="69" t="s">
        <v>2348</v>
      </c>
      <c r="BI289" s="69" t="s">
        <v>1142</v>
      </c>
      <c r="BJ289" s="69" t="s">
        <v>2352</v>
      </c>
      <c r="BK289" s="69" t="s">
        <v>1087</v>
      </c>
      <c r="BL289" s="69" t="s">
        <v>949</v>
      </c>
      <c r="BM289" s="69" t="s">
        <v>949</v>
      </c>
    </row>
    <row r="290" spans="1:65" s="390" customFormat="1">
      <c r="A290" s="398">
        <v>283</v>
      </c>
      <c r="B290" s="398" t="s">
        <v>2335</v>
      </c>
      <c r="C290" s="408"/>
      <c r="D290" s="407" t="s">
        <v>2355</v>
      </c>
      <c r="E290" s="408"/>
      <c r="F290" s="407"/>
      <c r="G290" s="408"/>
      <c r="H290" s="407"/>
      <c r="I290" s="408"/>
      <c r="J290" s="407"/>
      <c r="K290" s="408"/>
      <c r="L290" s="407"/>
      <c r="M290" s="213" t="s">
        <v>2353</v>
      </c>
      <c r="N290" s="213" t="s">
        <v>2355</v>
      </c>
      <c r="O290" s="213" t="s">
        <v>4773</v>
      </c>
      <c r="P290" s="1247" t="s">
        <v>940</v>
      </c>
      <c r="Q290" s="213" t="s">
        <v>941</v>
      </c>
      <c r="R290" s="541" t="s">
        <v>941</v>
      </c>
      <c r="S290" s="213" t="s">
        <v>941</v>
      </c>
      <c r="T290" s="213" t="s">
        <v>941</v>
      </c>
      <c r="U290" s="213" t="s">
        <v>941</v>
      </c>
      <c r="V290" s="213" t="s">
        <v>941</v>
      </c>
      <c r="W290" s="541" t="s">
        <v>941</v>
      </c>
      <c r="X290" s="213" t="s">
        <v>941</v>
      </c>
      <c r="Y290" s="213" t="s">
        <v>941</v>
      </c>
      <c r="Z290" s="541" t="s">
        <v>941</v>
      </c>
      <c r="AA290" s="541" t="s">
        <v>941</v>
      </c>
      <c r="AB290" s="541" t="s">
        <v>941</v>
      </c>
      <c r="AC290" s="213" t="s">
        <v>941</v>
      </c>
      <c r="AD290" s="541" t="s">
        <v>941</v>
      </c>
      <c r="AE290" s="213" t="s">
        <v>941</v>
      </c>
      <c r="AF290" s="541" t="s">
        <v>941</v>
      </c>
      <c r="AG290" s="541" t="s">
        <v>941</v>
      </c>
      <c r="AH290" s="541" t="s">
        <v>941</v>
      </c>
      <c r="AI290" s="213"/>
      <c r="AJ290" s="404"/>
      <c r="AK290" s="189" t="s">
        <v>9499</v>
      </c>
      <c r="AL290" s="174" t="s">
        <v>2357</v>
      </c>
      <c r="AM290" s="106">
        <v>1</v>
      </c>
      <c r="AN290" s="894" t="s">
        <v>945</v>
      </c>
      <c r="AO290" s="189" t="s">
        <v>946</v>
      </c>
      <c r="AP290" s="189">
        <v>0</v>
      </c>
      <c r="AQ290" s="189" t="s">
        <v>947</v>
      </c>
      <c r="AR290" s="189"/>
      <c r="AS290" s="69" t="s">
        <v>949</v>
      </c>
      <c r="AT290" s="69" t="s">
        <v>949</v>
      </c>
      <c r="AU290" s="69" t="s">
        <v>949</v>
      </c>
      <c r="AV290" s="69" t="s">
        <v>949</v>
      </c>
      <c r="AW290" s="69" t="s">
        <v>949</v>
      </c>
      <c r="AX290" s="69" t="s">
        <v>949</v>
      </c>
      <c r="AY290" s="69" t="s">
        <v>949</v>
      </c>
      <c r="AZ290" s="69" t="s">
        <v>949</v>
      </c>
      <c r="BA290" s="69" t="s">
        <v>949</v>
      </c>
      <c r="BB290" s="69" t="s">
        <v>949</v>
      </c>
      <c r="BC290" s="69" t="s">
        <v>949</v>
      </c>
      <c r="BD290" s="69" t="s">
        <v>949</v>
      </c>
      <c r="BE290" s="69" t="s">
        <v>949</v>
      </c>
      <c r="BF290" s="69" t="s">
        <v>949</v>
      </c>
      <c r="BG290" s="69" t="s">
        <v>949</v>
      </c>
      <c r="BH290" s="69" t="s">
        <v>949</v>
      </c>
      <c r="BI290" s="69" t="s">
        <v>949</v>
      </c>
      <c r="BJ290" s="69" t="s">
        <v>949</v>
      </c>
      <c r="BK290" s="69" t="s">
        <v>949</v>
      </c>
      <c r="BL290" s="69" t="s">
        <v>949</v>
      </c>
      <c r="BM290" s="69" t="s">
        <v>949</v>
      </c>
    </row>
    <row r="291" spans="1:65" s="390" customFormat="1">
      <c r="A291" s="398">
        <v>284</v>
      </c>
      <c r="B291" s="398" t="s">
        <v>2335</v>
      </c>
      <c r="C291" s="408"/>
      <c r="D291" s="407"/>
      <c r="E291" s="408" t="s">
        <v>2359</v>
      </c>
      <c r="F291" s="407"/>
      <c r="G291" s="408"/>
      <c r="H291" s="407"/>
      <c r="I291" s="408"/>
      <c r="J291" s="407"/>
      <c r="K291" s="408"/>
      <c r="L291" s="407"/>
      <c r="M291" s="213" t="s">
        <v>2359</v>
      </c>
      <c r="N291" s="213" t="s">
        <v>4900</v>
      </c>
      <c r="O291" s="213" t="s">
        <v>4778</v>
      </c>
      <c r="P291" s="1247" t="s">
        <v>989</v>
      </c>
      <c r="Q291" s="213" t="s">
        <v>941</v>
      </c>
      <c r="R291" s="541" t="s">
        <v>941</v>
      </c>
      <c r="S291" s="213" t="s">
        <v>941</v>
      </c>
      <c r="T291" s="213" t="s">
        <v>941</v>
      </c>
      <c r="U291" s="213" t="s">
        <v>941</v>
      </c>
      <c r="V291" s="213" t="s">
        <v>941</v>
      </c>
      <c r="W291" s="541" t="s">
        <v>941</v>
      </c>
      <c r="X291" s="213" t="s">
        <v>941</v>
      </c>
      <c r="Y291" s="213" t="s">
        <v>941</v>
      </c>
      <c r="Z291" s="541" t="s">
        <v>941</v>
      </c>
      <c r="AA291" s="541" t="s">
        <v>941</v>
      </c>
      <c r="AB291" s="541" t="s">
        <v>941</v>
      </c>
      <c r="AC291" s="213" t="s">
        <v>941</v>
      </c>
      <c r="AD291" s="541" t="s">
        <v>941</v>
      </c>
      <c r="AE291" s="213" t="s">
        <v>941</v>
      </c>
      <c r="AF291" s="541" t="s">
        <v>941</v>
      </c>
      <c r="AG291" s="541" t="s">
        <v>941</v>
      </c>
      <c r="AH291" s="541" t="s">
        <v>941</v>
      </c>
      <c r="AI291" s="213"/>
      <c r="AJ291" s="404"/>
      <c r="AK291" s="189" t="s">
        <v>9499</v>
      </c>
      <c r="AL291" s="174" t="s">
        <v>2361</v>
      </c>
      <c r="AM291" s="106">
        <v>1</v>
      </c>
      <c r="AN291" s="894" t="s">
        <v>945</v>
      </c>
      <c r="AO291" s="189" t="s">
        <v>946</v>
      </c>
      <c r="AP291" s="189">
        <v>1</v>
      </c>
      <c r="AQ291" s="189" t="s">
        <v>1921</v>
      </c>
      <c r="AR291" s="189"/>
      <c r="AS291" s="69" t="s">
        <v>949</v>
      </c>
      <c r="AT291" s="69" t="s">
        <v>949</v>
      </c>
      <c r="AU291" s="69" t="s">
        <v>949</v>
      </c>
      <c r="AV291" s="69" t="s">
        <v>949</v>
      </c>
      <c r="AW291" s="69" t="s">
        <v>949</v>
      </c>
      <c r="AX291" s="69" t="s">
        <v>949</v>
      </c>
      <c r="AY291" s="69" t="s">
        <v>949</v>
      </c>
      <c r="AZ291" s="69" t="s">
        <v>949</v>
      </c>
      <c r="BA291" s="69" t="s">
        <v>949</v>
      </c>
      <c r="BB291" s="69">
        <v>0</v>
      </c>
      <c r="BC291" s="69" t="s">
        <v>1923</v>
      </c>
      <c r="BD291" s="69">
        <v>0</v>
      </c>
      <c r="BE291" s="69">
        <v>0</v>
      </c>
      <c r="BF291" s="69">
        <v>0</v>
      </c>
      <c r="BG291" s="69">
        <v>0</v>
      </c>
      <c r="BH291" s="69">
        <v>0</v>
      </c>
      <c r="BI291" s="69">
        <v>0</v>
      </c>
      <c r="BJ291" s="69">
        <v>0</v>
      </c>
      <c r="BK291" s="69">
        <v>0</v>
      </c>
      <c r="BL291" s="69">
        <v>0</v>
      </c>
      <c r="BM291" s="69">
        <v>0</v>
      </c>
    </row>
    <row r="292" spans="1:65" s="390" customFormat="1">
      <c r="A292" s="398">
        <v>285</v>
      </c>
      <c r="B292" s="398" t="s">
        <v>2335</v>
      </c>
      <c r="C292" s="408"/>
      <c r="D292" s="407"/>
      <c r="E292" s="408" t="s">
        <v>2362</v>
      </c>
      <c r="F292" s="407"/>
      <c r="G292" s="408"/>
      <c r="H292" s="407"/>
      <c r="I292" s="408"/>
      <c r="J292" s="407"/>
      <c r="K292" s="408"/>
      <c r="L292" s="407"/>
      <c r="M292" s="213" t="s">
        <v>2362</v>
      </c>
      <c r="N292" s="213" t="s">
        <v>2362</v>
      </c>
      <c r="O292" s="213" t="s">
        <v>4778</v>
      </c>
      <c r="P292" s="1247" t="s">
        <v>989</v>
      </c>
      <c r="Q292" s="213" t="s">
        <v>941</v>
      </c>
      <c r="R292" s="541" t="s">
        <v>941</v>
      </c>
      <c r="S292" s="213" t="s">
        <v>941</v>
      </c>
      <c r="T292" s="213" t="s">
        <v>941</v>
      </c>
      <c r="U292" s="213" t="s">
        <v>941</v>
      </c>
      <c r="V292" s="213" t="s">
        <v>941</v>
      </c>
      <c r="W292" s="541" t="s">
        <v>941</v>
      </c>
      <c r="X292" s="213" t="s">
        <v>941</v>
      </c>
      <c r="Y292" s="213" t="s">
        <v>941</v>
      </c>
      <c r="Z292" s="541" t="s">
        <v>941</v>
      </c>
      <c r="AA292" s="541" t="s">
        <v>941</v>
      </c>
      <c r="AB292" s="541" t="s">
        <v>941</v>
      </c>
      <c r="AC292" s="213" t="s">
        <v>941</v>
      </c>
      <c r="AD292" s="541" t="s">
        <v>941</v>
      </c>
      <c r="AE292" s="213" t="s">
        <v>941</v>
      </c>
      <c r="AF292" s="541" t="s">
        <v>941</v>
      </c>
      <c r="AG292" s="541" t="s">
        <v>941</v>
      </c>
      <c r="AH292" s="541" t="s">
        <v>941</v>
      </c>
      <c r="AI292" s="213"/>
      <c r="AJ292" s="404"/>
      <c r="AK292" s="189" t="s">
        <v>9499</v>
      </c>
      <c r="AL292" s="174" t="s">
        <v>2364</v>
      </c>
      <c r="AM292" s="106">
        <v>1</v>
      </c>
      <c r="AN292" s="894" t="s">
        <v>945</v>
      </c>
      <c r="AO292" s="189" t="s">
        <v>946</v>
      </c>
      <c r="AP292" s="189">
        <v>1</v>
      </c>
      <c r="AQ292" s="189" t="s">
        <v>1008</v>
      </c>
      <c r="AR292" s="189"/>
      <c r="AS292" s="69">
        <v>448.31200000000001</v>
      </c>
      <c r="AT292" s="69" t="s">
        <v>949</v>
      </c>
      <c r="AU292" s="69">
        <v>1.41</v>
      </c>
      <c r="AV292" s="69">
        <v>2.2000000000000002</v>
      </c>
      <c r="AW292" s="69" t="s">
        <v>949</v>
      </c>
      <c r="AX292" s="69" t="s">
        <v>1083</v>
      </c>
      <c r="AY292" s="69" t="s">
        <v>1293</v>
      </c>
      <c r="AZ292" s="69" t="s">
        <v>1294</v>
      </c>
      <c r="BA292" s="69" t="s">
        <v>1295</v>
      </c>
      <c r="BB292" s="69">
        <v>0</v>
      </c>
      <c r="BC292" s="69" t="s">
        <v>1712</v>
      </c>
      <c r="BD292" s="69" t="s">
        <v>949</v>
      </c>
      <c r="BE292" s="69" t="s">
        <v>949</v>
      </c>
      <c r="BF292" s="69">
        <v>0</v>
      </c>
      <c r="BG292" s="69">
        <v>0</v>
      </c>
      <c r="BH292" s="69" t="s">
        <v>2362</v>
      </c>
      <c r="BI292" s="69" t="s">
        <v>1459</v>
      </c>
      <c r="BJ292" s="69">
        <v>0</v>
      </c>
      <c r="BK292" s="69">
        <v>0</v>
      </c>
      <c r="BL292" s="69">
        <v>0</v>
      </c>
      <c r="BM292" s="69">
        <v>0</v>
      </c>
    </row>
    <row r="293" spans="1:65" s="390" customFormat="1">
      <c r="A293" s="398">
        <v>286</v>
      </c>
      <c r="B293" s="398" t="s">
        <v>2335</v>
      </c>
      <c r="C293" s="408"/>
      <c r="D293" s="407"/>
      <c r="E293" s="408" t="s">
        <v>2365</v>
      </c>
      <c r="F293" s="407"/>
      <c r="G293" s="408"/>
      <c r="H293" s="407"/>
      <c r="I293" s="408"/>
      <c r="J293" s="407"/>
      <c r="K293" s="408"/>
      <c r="L293" s="407"/>
      <c r="M293" s="213" t="s">
        <v>2365</v>
      </c>
      <c r="N293" s="213" t="s">
        <v>2365</v>
      </c>
      <c r="O293" s="213" t="s">
        <v>4778</v>
      </c>
      <c r="P293" s="1247" t="s">
        <v>989</v>
      </c>
      <c r="Q293" s="213" t="s">
        <v>941</v>
      </c>
      <c r="R293" s="541" t="s">
        <v>941</v>
      </c>
      <c r="S293" s="213" t="s">
        <v>941</v>
      </c>
      <c r="T293" s="213" t="s">
        <v>941</v>
      </c>
      <c r="U293" s="213" t="s">
        <v>941</v>
      </c>
      <c r="V293" s="213" t="s">
        <v>941</v>
      </c>
      <c r="W293" s="541" t="s">
        <v>941</v>
      </c>
      <c r="X293" s="213" t="s">
        <v>941</v>
      </c>
      <c r="Y293" s="213" t="s">
        <v>941</v>
      </c>
      <c r="Z293" s="541" t="s">
        <v>941</v>
      </c>
      <c r="AA293" s="541" t="s">
        <v>941</v>
      </c>
      <c r="AB293" s="541" t="s">
        <v>941</v>
      </c>
      <c r="AC293" s="213" t="s">
        <v>941</v>
      </c>
      <c r="AD293" s="541" t="s">
        <v>941</v>
      </c>
      <c r="AE293" s="213" t="s">
        <v>941</v>
      </c>
      <c r="AF293" s="541" t="s">
        <v>941</v>
      </c>
      <c r="AG293" s="541" t="s">
        <v>941</v>
      </c>
      <c r="AH293" s="541" t="s">
        <v>941</v>
      </c>
      <c r="AI293" s="213"/>
      <c r="AJ293" s="404"/>
      <c r="AK293" s="189" t="s">
        <v>9499</v>
      </c>
      <c r="AL293" s="174" t="s">
        <v>2367</v>
      </c>
      <c r="AM293" s="106">
        <v>2</v>
      </c>
      <c r="AN293" s="894" t="s">
        <v>945</v>
      </c>
      <c r="AO293" s="189" t="s">
        <v>946</v>
      </c>
      <c r="AP293" s="189">
        <v>1</v>
      </c>
      <c r="AQ293" s="189" t="s">
        <v>1008</v>
      </c>
      <c r="AR293" s="189"/>
      <c r="AS293" s="69">
        <v>198.06</v>
      </c>
      <c r="AT293" s="69" t="s">
        <v>949</v>
      </c>
      <c r="AU293" s="69">
        <v>1.41</v>
      </c>
      <c r="AV293" s="69">
        <v>0.27926459999999997</v>
      </c>
      <c r="AW293" s="69" t="s">
        <v>949</v>
      </c>
      <c r="AX293" s="69" t="s">
        <v>1083</v>
      </c>
      <c r="AY293" s="69" t="s">
        <v>1293</v>
      </c>
      <c r="AZ293" s="69" t="s">
        <v>1294</v>
      </c>
      <c r="BA293" s="69" t="s">
        <v>1295</v>
      </c>
      <c r="BB293" s="69" t="s">
        <v>1296</v>
      </c>
      <c r="BC293" s="69" t="s">
        <v>1142</v>
      </c>
      <c r="BD293" s="69" t="s">
        <v>949</v>
      </c>
      <c r="BE293" s="69" t="s">
        <v>949</v>
      </c>
      <c r="BF293" s="69">
        <v>0</v>
      </c>
      <c r="BG293" s="69">
        <v>0</v>
      </c>
      <c r="BH293" s="69" t="s">
        <v>2365</v>
      </c>
      <c r="BI293" s="69" t="s">
        <v>1142</v>
      </c>
      <c r="BJ293" s="69">
        <v>0</v>
      </c>
      <c r="BK293" s="69">
        <v>0</v>
      </c>
      <c r="BL293" s="69">
        <v>0</v>
      </c>
      <c r="BM293" s="69">
        <v>0</v>
      </c>
    </row>
    <row r="294" spans="1:65" s="390" customFormat="1">
      <c r="A294" s="398">
        <v>287</v>
      </c>
      <c r="B294" s="398" t="s">
        <v>2335</v>
      </c>
      <c r="C294" s="408"/>
      <c r="D294" s="407"/>
      <c r="E294" s="408" t="s">
        <v>2368</v>
      </c>
      <c r="F294" s="407"/>
      <c r="G294" s="408"/>
      <c r="H294" s="407"/>
      <c r="I294" s="408"/>
      <c r="J294" s="407"/>
      <c r="K294" s="408"/>
      <c r="L294" s="407"/>
      <c r="M294" s="213" t="s">
        <v>2368</v>
      </c>
      <c r="N294" s="213" t="s">
        <v>2368</v>
      </c>
      <c r="O294" s="213" t="s">
        <v>4778</v>
      </c>
      <c r="P294" s="1247" t="s">
        <v>989</v>
      </c>
      <c r="Q294" s="213" t="s">
        <v>941</v>
      </c>
      <c r="R294" s="541" t="s">
        <v>941</v>
      </c>
      <c r="S294" s="213" t="s">
        <v>941</v>
      </c>
      <c r="T294" s="213" t="s">
        <v>941</v>
      </c>
      <c r="U294" s="213" t="s">
        <v>941</v>
      </c>
      <c r="V294" s="213" t="s">
        <v>941</v>
      </c>
      <c r="W294" s="541" t="s">
        <v>941</v>
      </c>
      <c r="X294" s="213" t="s">
        <v>941</v>
      </c>
      <c r="Y294" s="213" t="s">
        <v>941</v>
      </c>
      <c r="Z294" s="541" t="s">
        <v>941</v>
      </c>
      <c r="AA294" s="541" t="s">
        <v>941</v>
      </c>
      <c r="AB294" s="541" t="s">
        <v>941</v>
      </c>
      <c r="AC294" s="213" t="s">
        <v>941</v>
      </c>
      <c r="AD294" s="541" t="s">
        <v>941</v>
      </c>
      <c r="AE294" s="213" t="s">
        <v>941</v>
      </c>
      <c r="AF294" s="541" t="s">
        <v>941</v>
      </c>
      <c r="AG294" s="541" t="s">
        <v>941</v>
      </c>
      <c r="AH294" s="541" t="s">
        <v>941</v>
      </c>
      <c r="AI294" s="213"/>
      <c r="AJ294" s="404"/>
      <c r="AK294" s="189" t="s">
        <v>9499</v>
      </c>
      <c r="AL294" s="174" t="s">
        <v>2370</v>
      </c>
      <c r="AM294" s="106">
        <v>1</v>
      </c>
      <c r="AN294" s="894" t="s">
        <v>945</v>
      </c>
      <c r="AO294" s="189" t="s">
        <v>946</v>
      </c>
      <c r="AP294" s="189">
        <v>1</v>
      </c>
      <c r="AQ294" s="189" t="s">
        <v>1008</v>
      </c>
      <c r="AR294" s="189"/>
      <c r="AS294" s="69">
        <v>662.875</v>
      </c>
      <c r="AT294" s="69" t="s">
        <v>949</v>
      </c>
      <c r="AU294" s="69">
        <v>1.41</v>
      </c>
      <c r="AV294" s="69">
        <v>0.67</v>
      </c>
      <c r="AW294" s="69" t="s">
        <v>949</v>
      </c>
      <c r="AX294" s="69" t="s">
        <v>995</v>
      </c>
      <c r="AY294" s="69" t="s">
        <v>1293</v>
      </c>
      <c r="AZ294" s="69" t="s">
        <v>2062</v>
      </c>
      <c r="BA294" s="69" t="s">
        <v>1295</v>
      </c>
      <c r="BB294" s="69">
        <v>0</v>
      </c>
      <c r="BC294" s="69" t="s">
        <v>1142</v>
      </c>
      <c r="BD294" s="69" t="s">
        <v>949</v>
      </c>
      <c r="BE294" s="69" t="s">
        <v>949</v>
      </c>
      <c r="BF294" s="69">
        <v>0</v>
      </c>
      <c r="BG294" s="69">
        <v>0</v>
      </c>
      <c r="BH294" s="69" t="s">
        <v>2368</v>
      </c>
      <c r="BI294" s="69" t="s">
        <v>1142</v>
      </c>
      <c r="BJ294" s="69">
        <v>0</v>
      </c>
      <c r="BK294" s="69">
        <v>0</v>
      </c>
      <c r="BL294" s="69">
        <v>0</v>
      </c>
      <c r="BM294" s="69">
        <v>0</v>
      </c>
    </row>
    <row r="295" spans="1:65" s="390" customFormat="1">
      <c r="A295" s="398">
        <v>288</v>
      </c>
      <c r="B295" s="398" t="s">
        <v>2335</v>
      </c>
      <c r="C295" s="408"/>
      <c r="D295" s="407"/>
      <c r="E295" s="408" t="s">
        <v>2371</v>
      </c>
      <c r="F295" s="407"/>
      <c r="G295" s="408"/>
      <c r="H295" s="407"/>
      <c r="I295" s="408"/>
      <c r="J295" s="407"/>
      <c r="K295" s="408"/>
      <c r="L295" s="407"/>
      <c r="M295" s="213" t="s">
        <v>9934</v>
      </c>
      <c r="N295" s="213" t="s">
        <v>2371</v>
      </c>
      <c r="O295" s="213" t="s">
        <v>4778</v>
      </c>
      <c r="P295" s="1247" t="s">
        <v>1059</v>
      </c>
      <c r="Q295" s="213" t="s">
        <v>941</v>
      </c>
      <c r="R295" s="541" t="s">
        <v>941</v>
      </c>
      <c r="S295" s="213" t="s">
        <v>941</v>
      </c>
      <c r="T295" s="213" t="s">
        <v>941</v>
      </c>
      <c r="U295" s="213" t="s">
        <v>941</v>
      </c>
      <c r="V295" s="213" t="s">
        <v>941</v>
      </c>
      <c r="W295" s="541" t="s">
        <v>941</v>
      </c>
      <c r="X295" s="213" t="s">
        <v>941</v>
      </c>
      <c r="Y295" s="213" t="s">
        <v>941</v>
      </c>
      <c r="Z295" s="541" t="s">
        <v>941</v>
      </c>
      <c r="AA295" s="541" t="s">
        <v>941</v>
      </c>
      <c r="AB295" s="541" t="s">
        <v>941</v>
      </c>
      <c r="AC295" s="213" t="s">
        <v>941</v>
      </c>
      <c r="AD295" s="541" t="s">
        <v>941</v>
      </c>
      <c r="AE295" s="213" t="s">
        <v>941</v>
      </c>
      <c r="AF295" s="541" t="s">
        <v>941</v>
      </c>
      <c r="AG295" s="541" t="s">
        <v>941</v>
      </c>
      <c r="AH295" s="541" t="s">
        <v>941</v>
      </c>
      <c r="AI295" s="213"/>
      <c r="AJ295" s="404"/>
      <c r="AK295" s="189" t="s">
        <v>9499</v>
      </c>
      <c r="AL295" s="174" t="s">
        <v>2373</v>
      </c>
      <c r="AM295" s="106">
        <v>1</v>
      </c>
      <c r="AN295" s="894" t="s">
        <v>945</v>
      </c>
      <c r="AO295" s="189" t="s">
        <v>946</v>
      </c>
      <c r="AP295" s="189">
        <v>1</v>
      </c>
      <c r="AQ295" s="189" t="s">
        <v>1008</v>
      </c>
      <c r="AR295" s="189"/>
      <c r="AS295" s="69">
        <v>699.702</v>
      </c>
      <c r="AT295" s="69" t="s">
        <v>949</v>
      </c>
      <c r="AU295" s="69">
        <v>1.41</v>
      </c>
      <c r="AV295" s="69">
        <v>0.98657980000000001</v>
      </c>
      <c r="AW295" s="69" t="s">
        <v>949</v>
      </c>
      <c r="AX295" s="69" t="s">
        <v>1083</v>
      </c>
      <c r="AY295" s="69" t="s">
        <v>1293</v>
      </c>
      <c r="AZ295" s="69" t="s">
        <v>1294</v>
      </c>
      <c r="BA295" s="69" t="s">
        <v>1295</v>
      </c>
      <c r="BB295" s="69" t="s">
        <v>1296</v>
      </c>
      <c r="BC295" s="69" t="s">
        <v>1142</v>
      </c>
      <c r="BD295" s="69" t="s">
        <v>949</v>
      </c>
      <c r="BE295" s="69" t="s">
        <v>949</v>
      </c>
      <c r="BF295" s="69">
        <v>0</v>
      </c>
      <c r="BG295" s="69">
        <v>0</v>
      </c>
      <c r="BH295" s="69" t="s">
        <v>2371</v>
      </c>
      <c r="BI295" s="69" t="s">
        <v>1142</v>
      </c>
      <c r="BJ295" s="69">
        <v>0</v>
      </c>
      <c r="BK295" s="69">
        <v>0</v>
      </c>
      <c r="BL295" s="69">
        <v>0</v>
      </c>
      <c r="BM295" s="69">
        <v>0</v>
      </c>
    </row>
    <row r="296" spans="1:65" s="390" customFormat="1">
      <c r="A296" s="398">
        <v>289</v>
      </c>
      <c r="B296" s="398" t="s">
        <v>2335</v>
      </c>
      <c r="C296" s="408"/>
      <c r="D296" s="407"/>
      <c r="E296" s="408" t="s">
        <v>2374</v>
      </c>
      <c r="F296" s="407"/>
      <c r="G296" s="408"/>
      <c r="H296" s="407"/>
      <c r="I296" s="408"/>
      <c r="J296" s="407"/>
      <c r="K296" s="408"/>
      <c r="L296" s="407"/>
      <c r="M296" s="213" t="s">
        <v>2374</v>
      </c>
      <c r="N296" s="213" t="s">
        <v>2374</v>
      </c>
      <c r="O296" s="213" t="s">
        <v>4778</v>
      </c>
      <c r="P296" s="1247" t="s">
        <v>989</v>
      </c>
      <c r="Q296" s="213" t="s">
        <v>941</v>
      </c>
      <c r="R296" s="541" t="s">
        <v>941</v>
      </c>
      <c r="S296" s="213" t="s">
        <v>941</v>
      </c>
      <c r="T296" s="213" t="s">
        <v>941</v>
      </c>
      <c r="U296" s="213" t="s">
        <v>941</v>
      </c>
      <c r="V296" s="213" t="s">
        <v>941</v>
      </c>
      <c r="W296" s="541" t="s">
        <v>941</v>
      </c>
      <c r="X296" s="213" t="s">
        <v>941</v>
      </c>
      <c r="Y296" s="213" t="s">
        <v>941</v>
      </c>
      <c r="Z296" s="541" t="s">
        <v>941</v>
      </c>
      <c r="AA296" s="541" t="s">
        <v>941</v>
      </c>
      <c r="AB296" s="541" t="s">
        <v>941</v>
      </c>
      <c r="AC296" s="213" t="s">
        <v>941</v>
      </c>
      <c r="AD296" s="541" t="s">
        <v>941</v>
      </c>
      <c r="AE296" s="213" t="s">
        <v>941</v>
      </c>
      <c r="AF296" s="541" t="s">
        <v>941</v>
      </c>
      <c r="AG296" s="541" t="s">
        <v>941</v>
      </c>
      <c r="AH296" s="541" t="s">
        <v>941</v>
      </c>
      <c r="AI296" s="213"/>
      <c r="AJ296" s="404"/>
      <c r="AK296" s="189" t="s">
        <v>9499</v>
      </c>
      <c r="AL296" s="174" t="s">
        <v>2376</v>
      </c>
      <c r="AM296" s="106">
        <v>2</v>
      </c>
      <c r="AN296" s="894" t="s">
        <v>945</v>
      </c>
      <c r="AO296" s="189" t="s">
        <v>946</v>
      </c>
      <c r="AP296" s="189">
        <v>1</v>
      </c>
      <c r="AQ296" s="189" t="s">
        <v>1048</v>
      </c>
      <c r="AR296" s="189"/>
      <c r="AS296" s="69" t="s">
        <v>949</v>
      </c>
      <c r="AT296" s="69">
        <v>0.65</v>
      </c>
      <c r="AU296" s="69">
        <v>7.85</v>
      </c>
      <c r="AV296" s="69" t="s">
        <v>949</v>
      </c>
      <c r="AW296" s="69" t="s">
        <v>949</v>
      </c>
      <c r="AX296" s="69" t="s">
        <v>949</v>
      </c>
      <c r="AY296" s="69" t="s">
        <v>1051</v>
      </c>
      <c r="AZ296" s="69" t="s">
        <v>949</v>
      </c>
      <c r="BA296" s="69" t="s">
        <v>949</v>
      </c>
      <c r="BB296" s="69">
        <v>0</v>
      </c>
      <c r="BC296" s="69" t="s">
        <v>1068</v>
      </c>
      <c r="BD296" s="69" t="s">
        <v>949</v>
      </c>
      <c r="BE296" s="69" t="s">
        <v>949</v>
      </c>
      <c r="BF296" s="69">
        <v>0</v>
      </c>
      <c r="BG296" s="69">
        <v>0</v>
      </c>
      <c r="BH296" s="69">
        <v>0</v>
      </c>
      <c r="BI296" s="69">
        <v>0</v>
      </c>
      <c r="BJ296" s="69">
        <v>0</v>
      </c>
      <c r="BK296" s="69">
        <v>0</v>
      </c>
      <c r="BL296" s="69">
        <v>0</v>
      </c>
      <c r="BM296" s="69">
        <v>0</v>
      </c>
    </row>
    <row r="297" spans="1:65" s="390" customFormat="1">
      <c r="A297" s="398">
        <v>290</v>
      </c>
      <c r="B297" s="398" t="s">
        <v>466</v>
      </c>
      <c r="C297" s="408" t="s">
        <v>6776</v>
      </c>
      <c r="D297" s="407"/>
      <c r="E297" s="408"/>
      <c r="F297" s="407"/>
      <c r="G297" s="408"/>
      <c r="H297" s="407"/>
      <c r="I297" s="408"/>
      <c r="J297" s="407"/>
      <c r="K297" s="408"/>
      <c r="L297" s="407"/>
      <c r="M297" s="213" t="s">
        <v>6776</v>
      </c>
      <c r="N297" s="213" t="s">
        <v>6776</v>
      </c>
      <c r="O297" s="213" t="s">
        <v>9876</v>
      </c>
      <c r="P297" s="1247" t="s">
        <v>940</v>
      </c>
      <c r="Q297" s="213" t="s">
        <v>941</v>
      </c>
      <c r="R297" s="541" t="s">
        <v>941</v>
      </c>
      <c r="S297" s="213" t="s">
        <v>941</v>
      </c>
      <c r="T297" s="213" t="s">
        <v>941</v>
      </c>
      <c r="U297" s="213" t="s">
        <v>941</v>
      </c>
      <c r="V297" s="213" t="s">
        <v>941</v>
      </c>
      <c r="W297" s="541" t="s">
        <v>941</v>
      </c>
      <c r="X297" s="213"/>
      <c r="Y297" s="213"/>
      <c r="Z297" s="541"/>
      <c r="AA297" s="541"/>
      <c r="AB297" s="541"/>
      <c r="AC297" s="213"/>
      <c r="AD297" s="541"/>
      <c r="AE297" s="213"/>
      <c r="AF297" s="541"/>
      <c r="AG297" s="541"/>
      <c r="AH297" s="541"/>
      <c r="AI297" s="213"/>
      <c r="AJ297" s="404"/>
      <c r="AK297" s="189" t="s">
        <v>90</v>
      </c>
      <c r="AL297" s="174" t="s">
        <v>2385</v>
      </c>
      <c r="AM297" s="106">
        <v>1</v>
      </c>
      <c r="AN297" s="894" t="s">
        <v>945</v>
      </c>
      <c r="AO297" s="189" t="s">
        <v>946</v>
      </c>
      <c r="AP297" s="189">
        <v>0</v>
      </c>
      <c r="AQ297" s="189" t="s">
        <v>947</v>
      </c>
      <c r="AR297" s="189"/>
      <c r="AS297" s="69" t="s">
        <v>949</v>
      </c>
      <c r="AT297" s="69" t="s">
        <v>949</v>
      </c>
      <c r="AU297" s="69" t="s">
        <v>949</v>
      </c>
      <c r="AV297" s="69" t="s">
        <v>949</v>
      </c>
      <c r="AW297" s="69" t="s">
        <v>949</v>
      </c>
      <c r="AX297" s="69" t="s">
        <v>949</v>
      </c>
      <c r="AY297" s="69" t="s">
        <v>949</v>
      </c>
      <c r="AZ297" s="69" t="s">
        <v>949</v>
      </c>
      <c r="BA297" s="69" t="s">
        <v>949</v>
      </c>
      <c r="BB297" s="69" t="s">
        <v>949</v>
      </c>
      <c r="BC297" s="69" t="s">
        <v>949</v>
      </c>
      <c r="BD297" s="69" t="s">
        <v>949</v>
      </c>
      <c r="BE297" s="69" t="s">
        <v>949</v>
      </c>
      <c r="BF297" s="69" t="s">
        <v>949</v>
      </c>
      <c r="BG297" s="69" t="s">
        <v>949</v>
      </c>
      <c r="BH297" s="69" t="s">
        <v>949</v>
      </c>
      <c r="BI297" s="69" t="s">
        <v>949</v>
      </c>
      <c r="BJ297" s="69" t="s">
        <v>949</v>
      </c>
      <c r="BK297" s="69" t="s">
        <v>949</v>
      </c>
      <c r="BL297" s="69" t="s">
        <v>949</v>
      </c>
      <c r="BM297" s="69" t="s">
        <v>949</v>
      </c>
    </row>
    <row r="298" spans="1:65" s="390" customFormat="1">
      <c r="A298" s="398">
        <v>291</v>
      </c>
      <c r="B298" s="398" t="s">
        <v>466</v>
      </c>
      <c r="C298" s="408" t="s">
        <v>6777</v>
      </c>
      <c r="D298" s="407"/>
      <c r="E298" s="408"/>
      <c r="F298" s="407"/>
      <c r="G298" s="408"/>
      <c r="H298" s="407"/>
      <c r="I298" s="408"/>
      <c r="J298" s="407"/>
      <c r="K298" s="408"/>
      <c r="L298" s="407"/>
      <c r="M298" s="213" t="s">
        <v>6777</v>
      </c>
      <c r="N298" s="213" t="s">
        <v>6777</v>
      </c>
      <c r="O298" s="213" t="s">
        <v>9876</v>
      </c>
      <c r="P298" s="1247" t="s">
        <v>940</v>
      </c>
      <c r="Q298" s="213"/>
      <c r="R298" s="541"/>
      <c r="S298" s="213"/>
      <c r="T298" s="213"/>
      <c r="U298" s="213"/>
      <c r="V298" s="213"/>
      <c r="W298" s="541"/>
      <c r="X298" s="213" t="s">
        <v>941</v>
      </c>
      <c r="Y298" s="213" t="s">
        <v>941</v>
      </c>
      <c r="Z298" s="541" t="s">
        <v>941</v>
      </c>
      <c r="AA298" s="541" t="s">
        <v>941</v>
      </c>
      <c r="AB298" s="541" t="s">
        <v>941</v>
      </c>
      <c r="AC298" s="213" t="s">
        <v>941</v>
      </c>
      <c r="AD298" s="541" t="s">
        <v>941</v>
      </c>
      <c r="AE298" s="213" t="s">
        <v>941</v>
      </c>
      <c r="AF298" s="541" t="s">
        <v>941</v>
      </c>
      <c r="AG298" s="541" t="s">
        <v>941</v>
      </c>
      <c r="AH298" s="541" t="s">
        <v>941</v>
      </c>
      <c r="AI298" s="213"/>
      <c r="AJ298" s="404"/>
      <c r="AK298" s="189" t="s">
        <v>90</v>
      </c>
      <c r="AL298" s="174" t="s">
        <v>6778</v>
      </c>
      <c r="AM298" s="106">
        <v>1</v>
      </c>
      <c r="AN298" s="894" t="s">
        <v>945</v>
      </c>
      <c r="AO298" s="189" t="s">
        <v>946</v>
      </c>
      <c r="AP298" s="189">
        <v>0</v>
      </c>
      <c r="AQ298" s="189" t="s">
        <v>947</v>
      </c>
      <c r="AR298" s="189"/>
      <c r="AS298" s="69" t="s">
        <v>949</v>
      </c>
      <c r="AT298" s="69" t="s">
        <v>949</v>
      </c>
      <c r="AU298" s="69" t="s">
        <v>949</v>
      </c>
      <c r="AV298" s="69" t="s">
        <v>949</v>
      </c>
      <c r="AW298" s="69" t="s">
        <v>949</v>
      </c>
      <c r="AX298" s="69" t="s">
        <v>949</v>
      </c>
      <c r="AY298" s="69" t="s">
        <v>949</v>
      </c>
      <c r="AZ298" s="69" t="s">
        <v>949</v>
      </c>
      <c r="BA298" s="69" t="s">
        <v>949</v>
      </c>
      <c r="BB298" s="69" t="s">
        <v>949</v>
      </c>
      <c r="BC298" s="69" t="s">
        <v>949</v>
      </c>
      <c r="BD298" s="69" t="s">
        <v>949</v>
      </c>
      <c r="BE298" s="69" t="s">
        <v>949</v>
      </c>
      <c r="BF298" s="69" t="s">
        <v>949</v>
      </c>
      <c r="BG298" s="69" t="s">
        <v>949</v>
      </c>
      <c r="BH298" s="69" t="s">
        <v>949</v>
      </c>
      <c r="BI298" s="69" t="s">
        <v>949</v>
      </c>
      <c r="BJ298" s="69" t="s">
        <v>949</v>
      </c>
      <c r="BK298" s="69" t="s">
        <v>949</v>
      </c>
      <c r="BL298" s="69" t="s">
        <v>949</v>
      </c>
      <c r="BM298" s="69" t="s">
        <v>949</v>
      </c>
    </row>
    <row r="299" spans="1:65" s="390" customFormat="1">
      <c r="A299" s="398">
        <v>292</v>
      </c>
      <c r="B299" s="398" t="s">
        <v>466</v>
      </c>
      <c r="C299" s="408"/>
      <c r="D299" s="407" t="s">
        <v>1656</v>
      </c>
      <c r="E299" s="408"/>
      <c r="F299" s="407"/>
      <c r="G299" s="408"/>
      <c r="H299" s="407"/>
      <c r="I299" s="408"/>
      <c r="J299" s="407"/>
      <c r="K299" s="408"/>
      <c r="L299" s="407"/>
      <c r="M299" s="213" t="s">
        <v>1656</v>
      </c>
      <c r="N299" s="213" t="s">
        <v>1656</v>
      </c>
      <c r="O299" s="213" t="s">
        <v>4778</v>
      </c>
      <c r="P299" s="1247"/>
      <c r="Q299" s="213" t="s">
        <v>941</v>
      </c>
      <c r="R299" s="541" t="s">
        <v>941</v>
      </c>
      <c r="S299" s="213" t="s">
        <v>941</v>
      </c>
      <c r="T299" s="213" t="s">
        <v>941</v>
      </c>
      <c r="U299" s="213" t="s">
        <v>941</v>
      </c>
      <c r="V299" s="213" t="s">
        <v>941</v>
      </c>
      <c r="W299" s="541" t="s">
        <v>941</v>
      </c>
      <c r="X299" s="213" t="s">
        <v>941</v>
      </c>
      <c r="Y299" s="213" t="s">
        <v>941</v>
      </c>
      <c r="Z299" s="541" t="s">
        <v>941</v>
      </c>
      <c r="AA299" s="541" t="s">
        <v>941</v>
      </c>
      <c r="AB299" s="541" t="s">
        <v>941</v>
      </c>
      <c r="AC299" s="213" t="s">
        <v>941</v>
      </c>
      <c r="AD299" s="541" t="s">
        <v>941</v>
      </c>
      <c r="AE299" s="213" t="s">
        <v>941</v>
      </c>
      <c r="AF299" s="541" t="s">
        <v>941</v>
      </c>
      <c r="AG299" s="541" t="s">
        <v>941</v>
      </c>
      <c r="AH299" s="541" t="s">
        <v>941</v>
      </c>
      <c r="AI299" s="213"/>
      <c r="AJ299" s="404"/>
      <c r="AK299" s="189" t="s">
        <v>90</v>
      </c>
      <c r="AL299" s="174" t="s">
        <v>1658</v>
      </c>
      <c r="AM299" s="106">
        <v>1</v>
      </c>
      <c r="AN299" s="894" t="s">
        <v>945</v>
      </c>
      <c r="AO299" s="189" t="s">
        <v>1563</v>
      </c>
      <c r="AP299" s="189">
        <v>1</v>
      </c>
      <c r="AQ299" s="189" t="s">
        <v>993</v>
      </c>
      <c r="AR299" s="189"/>
      <c r="AS299" s="69" t="s">
        <v>949</v>
      </c>
      <c r="AT299" s="69" t="s">
        <v>949</v>
      </c>
      <c r="AU299" s="69" t="s">
        <v>949</v>
      </c>
      <c r="AV299" s="69" t="s">
        <v>949</v>
      </c>
      <c r="AW299" s="69" t="s">
        <v>949</v>
      </c>
      <c r="AX299" s="69" t="s">
        <v>949</v>
      </c>
      <c r="AY299" s="69" t="s">
        <v>949</v>
      </c>
      <c r="AZ299" s="69" t="s">
        <v>949</v>
      </c>
      <c r="BA299" s="69" t="s">
        <v>949</v>
      </c>
      <c r="BB299" s="69" t="s">
        <v>949</v>
      </c>
      <c r="BC299" s="69" t="s">
        <v>1564</v>
      </c>
      <c r="BD299" s="69" t="s">
        <v>949</v>
      </c>
      <c r="BE299" s="69" t="s">
        <v>949</v>
      </c>
      <c r="BF299" s="69">
        <v>0</v>
      </c>
      <c r="BG299" s="69">
        <v>0</v>
      </c>
      <c r="BH299" s="69">
        <v>0</v>
      </c>
      <c r="BI299" s="69">
        <v>0</v>
      </c>
      <c r="BJ299" s="69">
        <v>0</v>
      </c>
      <c r="BK299" s="69">
        <v>0</v>
      </c>
      <c r="BL299" s="69">
        <v>0</v>
      </c>
      <c r="BM299" s="69">
        <v>0</v>
      </c>
    </row>
    <row r="300" spans="1:65" s="390" customFormat="1">
      <c r="A300" s="398">
        <v>293</v>
      </c>
      <c r="B300" s="398" t="s">
        <v>466</v>
      </c>
      <c r="C300" s="408"/>
      <c r="D300" s="407" t="s">
        <v>1560</v>
      </c>
      <c r="E300" s="408"/>
      <c r="F300" s="407"/>
      <c r="G300" s="408"/>
      <c r="H300" s="407"/>
      <c r="I300" s="408"/>
      <c r="J300" s="407"/>
      <c r="K300" s="408"/>
      <c r="L300" s="407"/>
      <c r="M300" s="213" t="s">
        <v>1560</v>
      </c>
      <c r="N300" s="213" t="s">
        <v>1560</v>
      </c>
      <c r="O300" s="213" t="s">
        <v>4778</v>
      </c>
      <c r="P300" s="1247"/>
      <c r="Q300" s="213" t="s">
        <v>941</v>
      </c>
      <c r="R300" s="541" t="s">
        <v>941</v>
      </c>
      <c r="S300" s="213" t="s">
        <v>941</v>
      </c>
      <c r="T300" s="213" t="s">
        <v>941</v>
      </c>
      <c r="U300" s="213" t="s">
        <v>941</v>
      </c>
      <c r="V300" s="213" t="s">
        <v>941</v>
      </c>
      <c r="W300" s="541" t="s">
        <v>941</v>
      </c>
      <c r="X300" s="213" t="s">
        <v>941</v>
      </c>
      <c r="Y300" s="213" t="s">
        <v>941</v>
      </c>
      <c r="Z300" s="541" t="s">
        <v>941</v>
      </c>
      <c r="AA300" s="541" t="s">
        <v>941</v>
      </c>
      <c r="AB300" s="541" t="s">
        <v>941</v>
      </c>
      <c r="AC300" s="213" t="s">
        <v>941</v>
      </c>
      <c r="AD300" s="541" t="s">
        <v>941</v>
      </c>
      <c r="AE300" s="213" t="s">
        <v>941</v>
      </c>
      <c r="AF300" s="541" t="s">
        <v>941</v>
      </c>
      <c r="AG300" s="541" t="s">
        <v>941</v>
      </c>
      <c r="AH300" s="541" t="s">
        <v>941</v>
      </c>
      <c r="AI300" s="213"/>
      <c r="AJ300" s="404"/>
      <c r="AK300" s="189" t="s">
        <v>90</v>
      </c>
      <c r="AL300" s="174" t="s">
        <v>1562</v>
      </c>
      <c r="AM300" s="106">
        <v>0.15</v>
      </c>
      <c r="AN300" s="894" t="s">
        <v>945</v>
      </c>
      <c r="AO300" s="189" t="s">
        <v>1563</v>
      </c>
      <c r="AP300" s="189">
        <v>1</v>
      </c>
      <c r="AQ300" s="189" t="s">
        <v>993</v>
      </c>
      <c r="AR300" s="189"/>
      <c r="AS300" s="69" t="s">
        <v>949</v>
      </c>
      <c r="AT300" s="69" t="s">
        <v>949</v>
      </c>
      <c r="AU300" s="69" t="s">
        <v>949</v>
      </c>
      <c r="AV300" s="69" t="s">
        <v>949</v>
      </c>
      <c r="AW300" s="69" t="s">
        <v>949</v>
      </c>
      <c r="AX300" s="69" t="s">
        <v>949</v>
      </c>
      <c r="AY300" s="69" t="s">
        <v>949</v>
      </c>
      <c r="AZ300" s="69" t="s">
        <v>949</v>
      </c>
      <c r="BA300" s="69" t="s">
        <v>949</v>
      </c>
      <c r="BB300" s="69" t="s">
        <v>949</v>
      </c>
      <c r="BC300" s="69" t="s">
        <v>1564</v>
      </c>
      <c r="BD300" s="69" t="s">
        <v>949</v>
      </c>
      <c r="BE300" s="69" t="s">
        <v>949</v>
      </c>
      <c r="BF300" s="69">
        <v>0</v>
      </c>
      <c r="BG300" s="69">
        <v>0</v>
      </c>
      <c r="BH300" s="69">
        <v>0</v>
      </c>
      <c r="BI300" s="69">
        <v>0</v>
      </c>
      <c r="BJ300" s="69">
        <v>0</v>
      </c>
      <c r="BK300" s="69">
        <v>0</v>
      </c>
      <c r="BL300" s="69">
        <v>0</v>
      </c>
      <c r="BM300" s="69">
        <v>0</v>
      </c>
    </row>
    <row r="301" spans="1:65" s="390" customFormat="1">
      <c r="A301" s="398">
        <v>294</v>
      </c>
      <c r="B301" s="398" t="s">
        <v>466</v>
      </c>
      <c r="C301" s="408"/>
      <c r="D301" s="407" t="s">
        <v>1868</v>
      </c>
      <c r="E301" s="408"/>
      <c r="F301" s="407"/>
      <c r="G301" s="408"/>
      <c r="H301" s="407"/>
      <c r="I301" s="408"/>
      <c r="J301" s="407"/>
      <c r="K301" s="408"/>
      <c r="L301" s="407"/>
      <c r="M301" s="213" t="s">
        <v>1868</v>
      </c>
      <c r="N301" s="213" t="s">
        <v>1868</v>
      </c>
      <c r="O301" s="213" t="s">
        <v>4778</v>
      </c>
      <c r="P301" s="1247"/>
      <c r="Q301" s="213" t="s">
        <v>941</v>
      </c>
      <c r="R301" s="541" t="s">
        <v>941</v>
      </c>
      <c r="S301" s="213" t="s">
        <v>941</v>
      </c>
      <c r="T301" s="213" t="s">
        <v>941</v>
      </c>
      <c r="U301" s="213" t="s">
        <v>941</v>
      </c>
      <c r="V301" s="213" t="s">
        <v>941</v>
      </c>
      <c r="W301" s="541" t="s">
        <v>941</v>
      </c>
      <c r="X301" s="213" t="s">
        <v>941</v>
      </c>
      <c r="Y301" s="213" t="s">
        <v>941</v>
      </c>
      <c r="Z301" s="541" t="s">
        <v>941</v>
      </c>
      <c r="AA301" s="541" t="s">
        <v>941</v>
      </c>
      <c r="AB301" s="541" t="s">
        <v>941</v>
      </c>
      <c r="AC301" s="213" t="s">
        <v>941</v>
      </c>
      <c r="AD301" s="541" t="s">
        <v>941</v>
      </c>
      <c r="AE301" s="213" t="s">
        <v>941</v>
      </c>
      <c r="AF301" s="541" t="s">
        <v>941</v>
      </c>
      <c r="AG301" s="541" t="s">
        <v>941</v>
      </c>
      <c r="AH301" s="541" t="s">
        <v>941</v>
      </c>
      <c r="AI301" s="213"/>
      <c r="AJ301" s="404"/>
      <c r="AK301" s="189" t="s">
        <v>90</v>
      </c>
      <c r="AL301" s="174" t="s">
        <v>1870</v>
      </c>
      <c r="AM301" s="106">
        <v>8.0000000000000002E-3</v>
      </c>
      <c r="AN301" s="894" t="s">
        <v>945</v>
      </c>
      <c r="AO301" s="189" t="s">
        <v>1563</v>
      </c>
      <c r="AP301" s="189">
        <v>1</v>
      </c>
      <c r="AQ301" s="189" t="s">
        <v>993</v>
      </c>
      <c r="AR301" s="189"/>
      <c r="AS301" s="69" t="s">
        <v>949</v>
      </c>
      <c r="AT301" s="69" t="s">
        <v>949</v>
      </c>
      <c r="AU301" s="69" t="s">
        <v>949</v>
      </c>
      <c r="AV301" s="69" t="s">
        <v>949</v>
      </c>
      <c r="AW301" s="69" t="s">
        <v>949</v>
      </c>
      <c r="AX301" s="69" t="s">
        <v>949</v>
      </c>
      <c r="AY301" s="69" t="s">
        <v>949</v>
      </c>
      <c r="AZ301" s="69" t="s">
        <v>949</v>
      </c>
      <c r="BA301" s="69" t="s">
        <v>949</v>
      </c>
      <c r="BB301" s="69" t="s">
        <v>949</v>
      </c>
      <c r="BC301" s="69" t="s">
        <v>1564</v>
      </c>
      <c r="BD301" s="69" t="s">
        <v>949</v>
      </c>
      <c r="BE301" s="69" t="s">
        <v>949</v>
      </c>
      <c r="BF301" s="69">
        <v>0</v>
      </c>
      <c r="BG301" s="69">
        <v>0</v>
      </c>
      <c r="BH301" s="69">
        <v>0</v>
      </c>
      <c r="BI301" s="69">
        <v>0</v>
      </c>
      <c r="BJ301" s="69">
        <v>0</v>
      </c>
      <c r="BK301" s="69">
        <v>0</v>
      </c>
      <c r="BL301" s="69">
        <v>0</v>
      </c>
      <c r="BM301" s="69">
        <v>0</v>
      </c>
    </row>
    <row r="302" spans="1:65" s="390" customFormat="1">
      <c r="A302" s="398">
        <v>295</v>
      </c>
      <c r="B302" s="398" t="s">
        <v>466</v>
      </c>
      <c r="C302" s="408"/>
      <c r="D302" s="407" t="s">
        <v>6779</v>
      </c>
      <c r="E302" s="408"/>
      <c r="F302" s="407"/>
      <c r="G302" s="408"/>
      <c r="H302" s="407"/>
      <c r="I302" s="408"/>
      <c r="J302" s="407"/>
      <c r="K302" s="408"/>
      <c r="L302" s="407"/>
      <c r="M302" s="213" t="s">
        <v>9203</v>
      </c>
      <c r="N302" s="213" t="s">
        <v>6779</v>
      </c>
      <c r="O302" s="213" t="s">
        <v>9935</v>
      </c>
      <c r="P302" s="1247" t="s">
        <v>940</v>
      </c>
      <c r="Q302" s="213" t="s">
        <v>941</v>
      </c>
      <c r="R302" s="541" t="s">
        <v>941</v>
      </c>
      <c r="S302" s="213" t="s">
        <v>941</v>
      </c>
      <c r="T302" s="213" t="s">
        <v>941</v>
      </c>
      <c r="U302" s="213" t="s">
        <v>941</v>
      </c>
      <c r="V302" s="213" t="s">
        <v>941</v>
      </c>
      <c r="W302" s="541" t="s">
        <v>941</v>
      </c>
      <c r="X302" s="213" t="s">
        <v>941</v>
      </c>
      <c r="Y302" s="213" t="s">
        <v>941</v>
      </c>
      <c r="Z302" s="541" t="s">
        <v>941</v>
      </c>
      <c r="AA302" s="541" t="s">
        <v>941</v>
      </c>
      <c r="AB302" s="541" t="s">
        <v>941</v>
      </c>
      <c r="AC302" s="213" t="s">
        <v>941</v>
      </c>
      <c r="AD302" s="541" t="s">
        <v>941</v>
      </c>
      <c r="AE302" s="213" t="s">
        <v>941</v>
      </c>
      <c r="AF302" s="541" t="s">
        <v>941</v>
      </c>
      <c r="AG302" s="541" t="s">
        <v>941</v>
      </c>
      <c r="AH302" s="541" t="s">
        <v>941</v>
      </c>
      <c r="AI302" s="213"/>
      <c r="AJ302" s="404"/>
      <c r="AK302" s="189" t="s">
        <v>90</v>
      </c>
      <c r="AL302" s="174" t="s">
        <v>2434</v>
      </c>
      <c r="AM302" s="106">
        <v>1</v>
      </c>
      <c r="AN302" s="894" t="s">
        <v>945</v>
      </c>
      <c r="AO302" s="189" t="s">
        <v>946</v>
      </c>
      <c r="AP302" s="189">
        <v>0</v>
      </c>
      <c r="AQ302" s="189" t="s">
        <v>947</v>
      </c>
      <c r="AR302" s="189"/>
      <c r="AS302" s="69" t="s">
        <v>949</v>
      </c>
      <c r="AT302" s="69" t="s">
        <v>949</v>
      </c>
      <c r="AU302" s="69" t="s">
        <v>949</v>
      </c>
      <c r="AV302" s="69" t="s">
        <v>949</v>
      </c>
      <c r="AW302" s="69" t="s">
        <v>949</v>
      </c>
      <c r="AX302" s="69" t="s">
        <v>949</v>
      </c>
      <c r="AY302" s="69" t="s">
        <v>949</v>
      </c>
      <c r="AZ302" s="69" t="s">
        <v>949</v>
      </c>
      <c r="BA302" s="69" t="s">
        <v>949</v>
      </c>
      <c r="BB302" s="69" t="s">
        <v>949</v>
      </c>
      <c r="BC302" s="69" t="s">
        <v>949</v>
      </c>
      <c r="BD302" s="69" t="s">
        <v>949</v>
      </c>
      <c r="BE302" s="69" t="s">
        <v>949</v>
      </c>
      <c r="BF302" s="69" t="s">
        <v>949</v>
      </c>
      <c r="BG302" s="69" t="s">
        <v>949</v>
      </c>
      <c r="BH302" s="69" t="s">
        <v>949</v>
      </c>
      <c r="BI302" s="69" t="s">
        <v>949</v>
      </c>
      <c r="BJ302" s="69" t="s">
        <v>949</v>
      </c>
      <c r="BK302" s="69" t="s">
        <v>949</v>
      </c>
      <c r="BL302" s="69" t="s">
        <v>949</v>
      </c>
      <c r="BM302" s="69" t="s">
        <v>949</v>
      </c>
    </row>
    <row r="303" spans="1:65" s="390" customFormat="1">
      <c r="A303" s="398">
        <v>296</v>
      </c>
      <c r="B303" s="398" t="s">
        <v>466</v>
      </c>
      <c r="C303" s="408"/>
      <c r="D303" s="407"/>
      <c r="E303" s="408" t="s">
        <v>5741</v>
      </c>
      <c r="F303" s="407"/>
      <c r="G303" s="408"/>
      <c r="H303" s="407"/>
      <c r="I303" s="408"/>
      <c r="J303" s="407"/>
      <c r="K303" s="408"/>
      <c r="L303" s="407"/>
      <c r="M303" s="213" t="s">
        <v>5741</v>
      </c>
      <c r="N303" s="213" t="s">
        <v>5741</v>
      </c>
      <c r="O303" s="213" t="s">
        <v>4778</v>
      </c>
      <c r="P303" s="1247" t="s">
        <v>1556</v>
      </c>
      <c r="Q303" s="213" t="s">
        <v>941</v>
      </c>
      <c r="R303" s="541" t="s">
        <v>941</v>
      </c>
      <c r="S303" s="213" t="s">
        <v>941</v>
      </c>
      <c r="T303" s="213" t="s">
        <v>941</v>
      </c>
      <c r="U303" s="213" t="s">
        <v>941</v>
      </c>
      <c r="V303" s="213" t="s">
        <v>941</v>
      </c>
      <c r="W303" s="541" t="s">
        <v>941</v>
      </c>
      <c r="X303" s="213" t="s">
        <v>941</v>
      </c>
      <c r="Y303" s="213" t="s">
        <v>941</v>
      </c>
      <c r="Z303" s="541" t="s">
        <v>941</v>
      </c>
      <c r="AA303" s="541" t="s">
        <v>941</v>
      </c>
      <c r="AB303" s="541" t="s">
        <v>941</v>
      </c>
      <c r="AC303" s="213" t="s">
        <v>941</v>
      </c>
      <c r="AD303" s="541" t="s">
        <v>941</v>
      </c>
      <c r="AE303" s="213" t="s">
        <v>941</v>
      </c>
      <c r="AF303" s="541" t="s">
        <v>941</v>
      </c>
      <c r="AG303" s="541" t="s">
        <v>941</v>
      </c>
      <c r="AH303" s="541" t="s">
        <v>941</v>
      </c>
      <c r="AI303" s="213"/>
      <c r="AJ303" s="404"/>
      <c r="AK303" s="189" t="s">
        <v>90</v>
      </c>
      <c r="AL303" s="174" t="s">
        <v>5740</v>
      </c>
      <c r="AM303" s="106">
        <v>1</v>
      </c>
      <c r="AN303" s="894" t="s">
        <v>945</v>
      </c>
      <c r="AO303" s="189" t="s">
        <v>946</v>
      </c>
      <c r="AP303" s="189">
        <v>1</v>
      </c>
      <c r="AQ303" s="189" t="s">
        <v>1008</v>
      </c>
      <c r="AR303" s="189"/>
      <c r="AS303" s="69">
        <v>71814.3</v>
      </c>
      <c r="AT303" s="69">
        <v>2</v>
      </c>
      <c r="AU303" s="69">
        <v>1.04</v>
      </c>
      <c r="AV303" s="69">
        <v>74.686872000000008</v>
      </c>
      <c r="AW303" s="69" t="s">
        <v>2396</v>
      </c>
      <c r="AX303" s="69" t="s">
        <v>995</v>
      </c>
      <c r="AY303" s="69" t="s">
        <v>1130</v>
      </c>
      <c r="AZ303" s="69" t="s">
        <v>1990</v>
      </c>
      <c r="BA303" s="69" t="s">
        <v>1991</v>
      </c>
      <c r="BB303" s="69" t="s">
        <v>1133</v>
      </c>
      <c r="BC303" s="69" t="s">
        <v>1142</v>
      </c>
      <c r="BD303" s="69" t="s">
        <v>945</v>
      </c>
      <c r="BE303" s="69" t="s">
        <v>945</v>
      </c>
      <c r="BF303" s="69">
        <v>0</v>
      </c>
      <c r="BG303" s="69">
        <v>0</v>
      </c>
      <c r="BH303" s="69">
        <v>0</v>
      </c>
      <c r="BI303" s="69">
        <v>0</v>
      </c>
      <c r="BJ303" s="69">
        <v>0</v>
      </c>
      <c r="BK303" s="69">
        <v>0</v>
      </c>
      <c r="BL303" s="69">
        <v>0</v>
      </c>
      <c r="BM303" s="69">
        <v>0</v>
      </c>
    </row>
    <row r="304" spans="1:65" s="390" customFormat="1">
      <c r="A304" s="398">
        <v>297</v>
      </c>
      <c r="B304" s="398" t="s">
        <v>466</v>
      </c>
      <c r="C304" s="408"/>
      <c r="D304" s="407"/>
      <c r="E304" s="408" t="s">
        <v>2398</v>
      </c>
      <c r="F304" s="407"/>
      <c r="G304" s="408"/>
      <c r="H304" s="407"/>
      <c r="I304" s="408"/>
      <c r="J304" s="407"/>
      <c r="K304" s="408"/>
      <c r="L304" s="407"/>
      <c r="M304" s="213" t="s">
        <v>2398</v>
      </c>
      <c r="N304" s="213" t="s">
        <v>2398</v>
      </c>
      <c r="O304" s="213" t="s">
        <v>4778</v>
      </c>
      <c r="P304" s="1247" t="s">
        <v>989</v>
      </c>
      <c r="Q304" s="213" t="s">
        <v>941</v>
      </c>
      <c r="R304" s="541" t="s">
        <v>941</v>
      </c>
      <c r="S304" s="213" t="s">
        <v>941</v>
      </c>
      <c r="T304" s="213" t="s">
        <v>941</v>
      </c>
      <c r="U304" s="213" t="s">
        <v>941</v>
      </c>
      <c r="V304" s="213" t="s">
        <v>941</v>
      </c>
      <c r="W304" s="541" t="s">
        <v>941</v>
      </c>
      <c r="X304" s="213" t="s">
        <v>941</v>
      </c>
      <c r="Y304" s="213" t="s">
        <v>941</v>
      </c>
      <c r="Z304" s="541" t="s">
        <v>941</v>
      </c>
      <c r="AA304" s="541" t="s">
        <v>941</v>
      </c>
      <c r="AB304" s="541" t="s">
        <v>941</v>
      </c>
      <c r="AC304" s="213" t="s">
        <v>941</v>
      </c>
      <c r="AD304" s="541" t="s">
        <v>941</v>
      </c>
      <c r="AE304" s="213" t="s">
        <v>941</v>
      </c>
      <c r="AF304" s="541" t="s">
        <v>941</v>
      </c>
      <c r="AG304" s="541" t="s">
        <v>941</v>
      </c>
      <c r="AH304" s="541" t="s">
        <v>941</v>
      </c>
      <c r="AI304" s="213"/>
      <c r="AJ304" s="404"/>
      <c r="AK304" s="189" t="s">
        <v>90</v>
      </c>
      <c r="AL304" s="174" t="s">
        <v>2401</v>
      </c>
      <c r="AM304" s="106">
        <v>1</v>
      </c>
      <c r="AN304" s="894" t="s">
        <v>945</v>
      </c>
      <c r="AO304" s="189" t="s">
        <v>946</v>
      </c>
      <c r="AP304" s="189">
        <v>1</v>
      </c>
      <c r="AQ304" s="189" t="s">
        <v>1008</v>
      </c>
      <c r="AR304" s="189"/>
      <c r="AS304" s="69">
        <v>4710.6400000000003</v>
      </c>
      <c r="AT304" s="69">
        <v>2</v>
      </c>
      <c r="AU304" s="69">
        <v>1.41</v>
      </c>
      <c r="AV304" s="69">
        <v>6.6419949999999996</v>
      </c>
      <c r="AW304" s="69" t="s">
        <v>2402</v>
      </c>
      <c r="AX304" s="69" t="s">
        <v>1083</v>
      </c>
      <c r="AY304" s="69" t="s">
        <v>1293</v>
      </c>
      <c r="AZ304" s="69" t="s">
        <v>1294</v>
      </c>
      <c r="BA304" s="69" t="s">
        <v>1295</v>
      </c>
      <c r="BB304" s="69" t="s">
        <v>1296</v>
      </c>
      <c r="BC304" s="69" t="s">
        <v>1087</v>
      </c>
      <c r="BD304" s="69" t="s">
        <v>945</v>
      </c>
      <c r="BE304" s="69" t="s">
        <v>945</v>
      </c>
      <c r="BF304" s="69">
        <v>0</v>
      </c>
      <c r="BG304" s="69">
        <v>0</v>
      </c>
      <c r="BH304" s="69" t="s">
        <v>2399</v>
      </c>
      <c r="BI304" s="69" t="s">
        <v>1087</v>
      </c>
      <c r="BJ304" s="69" t="s">
        <v>2403</v>
      </c>
      <c r="BK304" s="69" t="s">
        <v>1015</v>
      </c>
      <c r="BL304" s="69">
        <v>0</v>
      </c>
      <c r="BM304" s="69">
        <v>0</v>
      </c>
    </row>
    <row r="305" spans="1:65" s="390" customFormat="1">
      <c r="A305" s="398">
        <v>298</v>
      </c>
      <c r="B305" s="398" t="s">
        <v>466</v>
      </c>
      <c r="C305" s="408"/>
      <c r="D305" s="407"/>
      <c r="E305" s="408" t="s">
        <v>2410</v>
      </c>
      <c r="F305" s="407"/>
      <c r="G305" s="408"/>
      <c r="H305" s="407"/>
      <c r="I305" s="408"/>
      <c r="J305" s="407"/>
      <c r="K305" s="408"/>
      <c r="L305" s="407"/>
      <c r="M305" s="213" t="s">
        <v>2410</v>
      </c>
      <c r="N305" s="213" t="s">
        <v>2410</v>
      </c>
      <c r="O305" s="213" t="s">
        <v>9936</v>
      </c>
      <c r="P305" s="1247" t="s">
        <v>948</v>
      </c>
      <c r="Q305" s="213" t="s">
        <v>941</v>
      </c>
      <c r="R305" s="541" t="s">
        <v>941</v>
      </c>
      <c r="S305" s="213" t="s">
        <v>941</v>
      </c>
      <c r="T305" s="213" t="s">
        <v>941</v>
      </c>
      <c r="U305" s="213" t="s">
        <v>941</v>
      </c>
      <c r="V305" s="213" t="s">
        <v>941</v>
      </c>
      <c r="W305" s="541" t="s">
        <v>941</v>
      </c>
      <c r="X305" s="213" t="s">
        <v>941</v>
      </c>
      <c r="Y305" s="213" t="s">
        <v>941</v>
      </c>
      <c r="Z305" s="541" t="s">
        <v>941</v>
      </c>
      <c r="AA305" s="541" t="s">
        <v>941</v>
      </c>
      <c r="AB305" s="541" t="s">
        <v>941</v>
      </c>
      <c r="AC305" s="213" t="s">
        <v>941</v>
      </c>
      <c r="AD305" s="541" t="s">
        <v>941</v>
      </c>
      <c r="AE305" s="213" t="s">
        <v>941</v>
      </c>
      <c r="AF305" s="541" t="s">
        <v>941</v>
      </c>
      <c r="AG305" s="541" t="s">
        <v>941</v>
      </c>
      <c r="AH305" s="541" t="s">
        <v>941</v>
      </c>
      <c r="AI305" s="213"/>
      <c r="AJ305" s="404"/>
      <c r="AK305" s="189" t="s">
        <v>90</v>
      </c>
      <c r="AL305" s="174" t="s">
        <v>2414</v>
      </c>
      <c r="AM305" s="106">
        <v>1</v>
      </c>
      <c r="AN305" s="894" t="s">
        <v>945</v>
      </c>
      <c r="AO305" s="189" t="s">
        <v>946</v>
      </c>
      <c r="AP305" s="189">
        <v>1</v>
      </c>
      <c r="AQ305" s="189" t="s">
        <v>1921</v>
      </c>
      <c r="AR305" s="189"/>
      <c r="AS305" s="69">
        <v>18702.362000000001</v>
      </c>
      <c r="AT305" s="69" t="s">
        <v>949</v>
      </c>
      <c r="AU305" s="69" t="s">
        <v>949</v>
      </c>
      <c r="AV305" s="69" t="s">
        <v>949</v>
      </c>
      <c r="AW305" s="69" t="s">
        <v>2423</v>
      </c>
      <c r="AX305" s="69" t="s">
        <v>995</v>
      </c>
      <c r="AY305" s="69" t="s">
        <v>949</v>
      </c>
      <c r="AZ305" s="69" t="s">
        <v>2424</v>
      </c>
      <c r="BA305" s="69" t="s">
        <v>1554</v>
      </c>
      <c r="BB305" s="69">
        <v>0</v>
      </c>
      <c r="BC305" s="69" t="s">
        <v>1554</v>
      </c>
      <c r="BD305" s="69" t="s">
        <v>949</v>
      </c>
      <c r="BE305" s="69" t="s">
        <v>949</v>
      </c>
      <c r="BF305" s="69">
        <v>0</v>
      </c>
      <c r="BG305" s="69">
        <v>0</v>
      </c>
      <c r="BH305" s="69">
        <v>0</v>
      </c>
      <c r="BI305" s="69">
        <v>0</v>
      </c>
      <c r="BJ305" s="69">
        <v>0</v>
      </c>
      <c r="BK305" s="69">
        <v>0</v>
      </c>
      <c r="BL305" s="69">
        <v>0</v>
      </c>
      <c r="BM305" s="69">
        <v>0</v>
      </c>
    </row>
    <row r="306" spans="1:65" s="390" customFormat="1">
      <c r="A306" s="398">
        <v>299</v>
      </c>
      <c r="B306" s="398" t="s">
        <v>466</v>
      </c>
      <c r="C306" s="408"/>
      <c r="D306" s="407"/>
      <c r="E306" s="408"/>
      <c r="F306" s="407" t="s">
        <v>2415</v>
      </c>
      <c r="G306" s="408"/>
      <c r="H306" s="407"/>
      <c r="I306" s="408"/>
      <c r="J306" s="407"/>
      <c r="K306" s="408"/>
      <c r="L306" s="407"/>
      <c r="M306" s="213" t="s">
        <v>2415</v>
      </c>
      <c r="N306" s="213" t="s">
        <v>2415</v>
      </c>
      <c r="O306" s="213" t="s">
        <v>4778</v>
      </c>
      <c r="P306" s="1247" t="s">
        <v>1059</v>
      </c>
      <c r="Q306" s="213" t="s">
        <v>941</v>
      </c>
      <c r="R306" s="541" t="s">
        <v>941</v>
      </c>
      <c r="S306" s="213" t="s">
        <v>941</v>
      </c>
      <c r="T306" s="213" t="s">
        <v>941</v>
      </c>
      <c r="U306" s="213" t="s">
        <v>941</v>
      </c>
      <c r="V306" s="213" t="s">
        <v>941</v>
      </c>
      <c r="W306" s="541" t="s">
        <v>941</v>
      </c>
      <c r="X306" s="213" t="s">
        <v>941</v>
      </c>
      <c r="Y306" s="213" t="s">
        <v>941</v>
      </c>
      <c r="Z306" s="541" t="s">
        <v>941</v>
      </c>
      <c r="AA306" s="541" t="s">
        <v>941</v>
      </c>
      <c r="AB306" s="541" t="s">
        <v>941</v>
      </c>
      <c r="AC306" s="213" t="s">
        <v>941</v>
      </c>
      <c r="AD306" s="541" t="s">
        <v>941</v>
      </c>
      <c r="AE306" s="213" t="s">
        <v>941</v>
      </c>
      <c r="AF306" s="541" t="s">
        <v>941</v>
      </c>
      <c r="AG306" s="541" t="s">
        <v>941</v>
      </c>
      <c r="AH306" s="541" t="s">
        <v>941</v>
      </c>
      <c r="AI306" s="213"/>
      <c r="AJ306" s="404"/>
      <c r="AK306" s="189" t="s">
        <v>90</v>
      </c>
      <c r="AL306" s="174" t="s">
        <v>2416</v>
      </c>
      <c r="AM306" s="106">
        <v>1</v>
      </c>
      <c r="AN306" s="894" t="s">
        <v>945</v>
      </c>
      <c r="AO306" s="189" t="s">
        <v>946</v>
      </c>
      <c r="AP306" s="189">
        <v>0</v>
      </c>
      <c r="AQ306" s="189" t="s">
        <v>1008</v>
      </c>
      <c r="AR306" s="189"/>
      <c r="AS306" s="69">
        <v>6261.21</v>
      </c>
      <c r="AT306" s="69">
        <v>2</v>
      </c>
      <c r="AU306" s="69">
        <v>1.17</v>
      </c>
      <c r="AV306" s="69" t="s">
        <v>949</v>
      </c>
      <c r="AW306" s="69" t="s">
        <v>2417</v>
      </c>
      <c r="AX306" s="69" t="s">
        <v>981</v>
      </c>
      <c r="AY306" s="69" t="s">
        <v>1293</v>
      </c>
      <c r="AZ306" s="69" t="s">
        <v>1294</v>
      </c>
      <c r="BA306" s="69" t="s">
        <v>1295</v>
      </c>
      <c r="BB306" s="69">
        <v>0</v>
      </c>
      <c r="BC306" s="69" t="s">
        <v>1554</v>
      </c>
      <c r="BD306" s="69" t="s">
        <v>949</v>
      </c>
      <c r="BE306" s="69" t="s">
        <v>949</v>
      </c>
      <c r="BF306" s="69">
        <v>0</v>
      </c>
      <c r="BG306" s="69">
        <v>0</v>
      </c>
      <c r="BH306" s="69">
        <v>0</v>
      </c>
      <c r="BI306" s="69">
        <v>0</v>
      </c>
      <c r="BJ306" s="69">
        <v>0</v>
      </c>
      <c r="BK306" s="69">
        <v>0</v>
      </c>
      <c r="BL306" s="69">
        <v>0</v>
      </c>
      <c r="BM306" s="69">
        <v>0</v>
      </c>
    </row>
    <row r="307" spans="1:65" s="390" customFormat="1">
      <c r="A307" s="398">
        <v>300</v>
      </c>
      <c r="B307" s="398" t="s">
        <v>466</v>
      </c>
      <c r="C307" s="408"/>
      <c r="D307" s="407"/>
      <c r="E307" s="408"/>
      <c r="F307" s="407" t="s">
        <v>2420</v>
      </c>
      <c r="G307" s="408"/>
      <c r="H307" s="407"/>
      <c r="I307" s="408"/>
      <c r="J307" s="407"/>
      <c r="K307" s="408"/>
      <c r="L307" s="407"/>
      <c r="M307" s="213" t="s">
        <v>2420</v>
      </c>
      <c r="N307" s="213" t="s">
        <v>2420</v>
      </c>
      <c r="O307" s="213" t="s">
        <v>9936</v>
      </c>
      <c r="P307" s="1247" t="s">
        <v>948</v>
      </c>
      <c r="Q307" s="213" t="s">
        <v>941</v>
      </c>
      <c r="R307" s="541" t="s">
        <v>941</v>
      </c>
      <c r="S307" s="213" t="s">
        <v>941</v>
      </c>
      <c r="T307" s="213" t="s">
        <v>941</v>
      </c>
      <c r="U307" s="213" t="s">
        <v>941</v>
      </c>
      <c r="V307" s="213" t="s">
        <v>941</v>
      </c>
      <c r="W307" s="541" t="s">
        <v>941</v>
      </c>
      <c r="X307" s="213" t="s">
        <v>941</v>
      </c>
      <c r="Y307" s="213" t="s">
        <v>941</v>
      </c>
      <c r="Z307" s="541" t="s">
        <v>941</v>
      </c>
      <c r="AA307" s="541" t="s">
        <v>941</v>
      </c>
      <c r="AB307" s="541" t="s">
        <v>941</v>
      </c>
      <c r="AC307" s="213" t="s">
        <v>941</v>
      </c>
      <c r="AD307" s="541" t="s">
        <v>941</v>
      </c>
      <c r="AE307" s="213" t="s">
        <v>941</v>
      </c>
      <c r="AF307" s="541" t="s">
        <v>941</v>
      </c>
      <c r="AG307" s="541" t="s">
        <v>941</v>
      </c>
      <c r="AH307" s="541" t="s">
        <v>941</v>
      </c>
      <c r="AI307" s="213"/>
      <c r="AJ307" s="404"/>
      <c r="AK307" s="189" t="s">
        <v>90</v>
      </c>
      <c r="AL307" s="174" t="s">
        <v>2422</v>
      </c>
      <c r="AM307" s="106">
        <v>1</v>
      </c>
      <c r="AN307" s="894" t="s">
        <v>945</v>
      </c>
      <c r="AO307" s="189" t="s">
        <v>946</v>
      </c>
      <c r="AP307" s="189">
        <v>0</v>
      </c>
      <c r="AQ307" s="189" t="s">
        <v>979</v>
      </c>
      <c r="AR307" s="189"/>
      <c r="AS307" s="69">
        <v>15323.197514</v>
      </c>
      <c r="AT307" s="69">
        <v>4.75</v>
      </c>
      <c r="AU307" s="69" t="s">
        <v>945</v>
      </c>
      <c r="AV307" s="69" t="s">
        <v>945</v>
      </c>
      <c r="AW307" s="69" t="s">
        <v>2423</v>
      </c>
      <c r="AX307" s="69" t="s">
        <v>995</v>
      </c>
      <c r="AY307" s="69" t="s">
        <v>1754</v>
      </c>
      <c r="AZ307" s="69" t="s">
        <v>2424</v>
      </c>
      <c r="BA307" s="69" t="s">
        <v>1554</v>
      </c>
      <c r="BB307" s="69">
        <v>0</v>
      </c>
      <c r="BC307" s="69" t="s">
        <v>2425</v>
      </c>
      <c r="BD307" s="69" t="s">
        <v>949</v>
      </c>
      <c r="BE307" s="69" t="s">
        <v>949</v>
      </c>
      <c r="BF307" s="69">
        <v>0</v>
      </c>
      <c r="BG307" s="69">
        <v>0</v>
      </c>
      <c r="BH307" s="69">
        <v>0</v>
      </c>
      <c r="BI307" s="69">
        <v>0</v>
      </c>
      <c r="BJ307" s="69">
        <v>0</v>
      </c>
      <c r="BK307" s="69">
        <v>0</v>
      </c>
      <c r="BL307" s="69">
        <v>0</v>
      </c>
      <c r="BM307" s="69">
        <v>0</v>
      </c>
    </row>
    <row r="308" spans="1:65" s="390" customFormat="1">
      <c r="A308" s="398">
        <v>301</v>
      </c>
      <c r="B308" s="398" t="s">
        <v>466</v>
      </c>
      <c r="C308" s="408"/>
      <c r="D308" s="407"/>
      <c r="E308" s="408" t="s">
        <v>1033</v>
      </c>
      <c r="F308" s="407"/>
      <c r="G308" s="408"/>
      <c r="H308" s="407"/>
      <c r="I308" s="408"/>
      <c r="J308" s="407"/>
      <c r="K308" s="408"/>
      <c r="L308" s="407"/>
      <c r="M308" s="213" t="s">
        <v>9853</v>
      </c>
      <c r="N308" s="213" t="s">
        <v>1033</v>
      </c>
      <c r="O308" s="213" t="s">
        <v>3103</v>
      </c>
      <c r="P308" s="1247"/>
      <c r="Q308" s="213" t="s">
        <v>941</v>
      </c>
      <c r="R308" s="541" t="s">
        <v>941</v>
      </c>
      <c r="S308" s="213" t="s">
        <v>941</v>
      </c>
      <c r="T308" s="213" t="s">
        <v>941</v>
      </c>
      <c r="U308" s="213" t="s">
        <v>941</v>
      </c>
      <c r="V308" s="213" t="s">
        <v>941</v>
      </c>
      <c r="W308" s="541" t="s">
        <v>941</v>
      </c>
      <c r="X308" s="213" t="s">
        <v>941</v>
      </c>
      <c r="Y308" s="213" t="s">
        <v>941</v>
      </c>
      <c r="Z308" s="541" t="s">
        <v>941</v>
      </c>
      <c r="AA308" s="541" t="s">
        <v>941</v>
      </c>
      <c r="AB308" s="541" t="s">
        <v>941</v>
      </c>
      <c r="AC308" s="213" t="s">
        <v>941</v>
      </c>
      <c r="AD308" s="541" t="s">
        <v>941</v>
      </c>
      <c r="AE308" s="213" t="s">
        <v>941</v>
      </c>
      <c r="AF308" s="541" t="s">
        <v>941</v>
      </c>
      <c r="AG308" s="541" t="s">
        <v>941</v>
      </c>
      <c r="AH308" s="541" t="s">
        <v>941</v>
      </c>
      <c r="AI308" s="213"/>
      <c r="AJ308" s="404"/>
      <c r="AK308" s="189" t="s">
        <v>90</v>
      </c>
      <c r="AL308" s="174" t="s">
        <v>1035</v>
      </c>
      <c r="AM308" s="106">
        <v>2</v>
      </c>
      <c r="AN308" s="894" t="s">
        <v>945</v>
      </c>
      <c r="AO308" s="189" t="s">
        <v>946</v>
      </c>
      <c r="AP308" s="189">
        <v>1</v>
      </c>
      <c r="AQ308" s="189" t="s">
        <v>993</v>
      </c>
      <c r="AR308" s="189"/>
      <c r="AS308" s="69" t="s">
        <v>949</v>
      </c>
      <c r="AT308" s="69" t="s">
        <v>949</v>
      </c>
      <c r="AU308" s="69" t="s">
        <v>949</v>
      </c>
      <c r="AV308" s="69" t="s">
        <v>949</v>
      </c>
      <c r="AW308" s="69" t="s">
        <v>949</v>
      </c>
      <c r="AX308" s="69" t="s">
        <v>949</v>
      </c>
      <c r="AY308" s="69" t="s">
        <v>949</v>
      </c>
      <c r="AZ308" s="69" t="s">
        <v>949</v>
      </c>
      <c r="BA308" s="69" t="s">
        <v>949</v>
      </c>
      <c r="BB308" s="69" t="s">
        <v>949</v>
      </c>
      <c r="BC308" s="69" t="s">
        <v>1024</v>
      </c>
      <c r="BD308" s="69">
        <v>0</v>
      </c>
      <c r="BE308" s="69">
        <v>0</v>
      </c>
      <c r="BF308" s="69">
        <v>0</v>
      </c>
      <c r="BG308" s="69">
        <v>0</v>
      </c>
      <c r="BH308" s="69">
        <v>0</v>
      </c>
      <c r="BI308" s="69">
        <v>0</v>
      </c>
      <c r="BJ308" s="69">
        <v>0</v>
      </c>
      <c r="BK308" s="69">
        <v>0</v>
      </c>
      <c r="BL308" s="69">
        <v>0</v>
      </c>
      <c r="BM308" s="69">
        <v>0</v>
      </c>
    </row>
    <row r="309" spans="1:65" s="390" customFormat="1">
      <c r="A309" s="398">
        <v>302</v>
      </c>
      <c r="B309" s="398" t="s">
        <v>466</v>
      </c>
      <c r="C309" s="408"/>
      <c r="D309" s="407" t="s">
        <v>6780</v>
      </c>
      <c r="E309" s="408"/>
      <c r="F309" s="407"/>
      <c r="G309" s="408"/>
      <c r="H309" s="407"/>
      <c r="I309" s="408"/>
      <c r="J309" s="407"/>
      <c r="K309" s="408"/>
      <c r="L309" s="407"/>
      <c r="M309" s="213" t="s">
        <v>6780</v>
      </c>
      <c r="N309" s="213" t="s">
        <v>6780</v>
      </c>
      <c r="O309" s="213" t="s">
        <v>9876</v>
      </c>
      <c r="P309" s="1247" t="s">
        <v>940</v>
      </c>
      <c r="Q309" s="213" t="s">
        <v>941</v>
      </c>
      <c r="R309" s="541" t="s">
        <v>941</v>
      </c>
      <c r="S309" s="213" t="s">
        <v>941</v>
      </c>
      <c r="T309" s="213" t="s">
        <v>941</v>
      </c>
      <c r="U309" s="213" t="s">
        <v>941</v>
      </c>
      <c r="V309" s="213" t="s">
        <v>941</v>
      </c>
      <c r="W309" s="541" t="s">
        <v>941</v>
      </c>
      <c r="X309" s="213"/>
      <c r="Y309" s="213"/>
      <c r="Z309" s="541"/>
      <c r="AA309" s="541"/>
      <c r="AB309" s="541"/>
      <c r="AC309" s="213"/>
      <c r="AD309" s="541"/>
      <c r="AE309" s="213"/>
      <c r="AF309" s="541"/>
      <c r="AG309" s="541"/>
      <c r="AH309" s="541"/>
      <c r="AI309" s="213"/>
      <c r="AJ309" s="404"/>
      <c r="AK309" s="189" t="s">
        <v>90</v>
      </c>
      <c r="AL309" s="174" t="s">
        <v>2438</v>
      </c>
      <c r="AM309" s="106">
        <v>1</v>
      </c>
      <c r="AN309" s="894" t="s">
        <v>945</v>
      </c>
      <c r="AO309" s="189" t="s">
        <v>946</v>
      </c>
      <c r="AP309" s="189">
        <v>0</v>
      </c>
      <c r="AQ309" s="189" t="s">
        <v>947</v>
      </c>
      <c r="AR309" s="189"/>
      <c r="AS309" s="69" t="s">
        <v>949</v>
      </c>
      <c r="AT309" s="69" t="s">
        <v>949</v>
      </c>
      <c r="AU309" s="69" t="s">
        <v>949</v>
      </c>
      <c r="AV309" s="69" t="s">
        <v>949</v>
      </c>
      <c r="AW309" s="69" t="s">
        <v>949</v>
      </c>
      <c r="AX309" s="69" t="s">
        <v>949</v>
      </c>
      <c r="AY309" s="69" t="s">
        <v>949</v>
      </c>
      <c r="AZ309" s="69" t="s">
        <v>949</v>
      </c>
      <c r="BA309" s="69" t="s">
        <v>949</v>
      </c>
      <c r="BB309" s="69" t="s">
        <v>949</v>
      </c>
      <c r="BC309" s="69" t="s">
        <v>949</v>
      </c>
      <c r="BD309" s="69" t="s">
        <v>949</v>
      </c>
      <c r="BE309" s="69" t="s">
        <v>949</v>
      </c>
      <c r="BF309" s="69" t="s">
        <v>949</v>
      </c>
      <c r="BG309" s="69" t="s">
        <v>949</v>
      </c>
      <c r="BH309" s="69" t="s">
        <v>949</v>
      </c>
      <c r="BI309" s="69" t="s">
        <v>949</v>
      </c>
      <c r="BJ309" s="69" t="s">
        <v>949</v>
      </c>
      <c r="BK309" s="69" t="s">
        <v>949</v>
      </c>
      <c r="BL309" s="69" t="s">
        <v>949</v>
      </c>
      <c r="BM309" s="69" t="s">
        <v>949</v>
      </c>
    </row>
    <row r="310" spans="1:65" s="390" customFormat="1">
      <c r="A310" s="398">
        <v>303</v>
      </c>
      <c r="B310" s="398" t="s">
        <v>466</v>
      </c>
      <c r="C310" s="408"/>
      <c r="D310" s="407" t="s">
        <v>6781</v>
      </c>
      <c r="E310" s="408"/>
      <c r="F310" s="407"/>
      <c r="G310" s="408"/>
      <c r="H310" s="407"/>
      <c r="I310" s="408"/>
      <c r="J310" s="407"/>
      <c r="K310" s="408"/>
      <c r="L310" s="407"/>
      <c r="M310" s="213" t="s">
        <v>6781</v>
      </c>
      <c r="N310" s="213" t="s">
        <v>6781</v>
      </c>
      <c r="O310" s="213" t="s">
        <v>9876</v>
      </c>
      <c r="P310" s="1247" t="s">
        <v>940</v>
      </c>
      <c r="Q310" s="213"/>
      <c r="R310" s="541"/>
      <c r="S310" s="213"/>
      <c r="T310" s="213"/>
      <c r="U310" s="213"/>
      <c r="V310" s="213"/>
      <c r="W310" s="541"/>
      <c r="X310" s="213" t="s">
        <v>941</v>
      </c>
      <c r="Y310" s="213" t="s">
        <v>941</v>
      </c>
      <c r="Z310" s="541" t="s">
        <v>941</v>
      </c>
      <c r="AA310" s="541" t="s">
        <v>941</v>
      </c>
      <c r="AB310" s="541" t="s">
        <v>941</v>
      </c>
      <c r="AC310" s="213" t="s">
        <v>941</v>
      </c>
      <c r="AD310" s="541" t="s">
        <v>941</v>
      </c>
      <c r="AE310" s="213" t="s">
        <v>941</v>
      </c>
      <c r="AF310" s="541" t="s">
        <v>941</v>
      </c>
      <c r="AG310" s="541" t="s">
        <v>941</v>
      </c>
      <c r="AH310" s="541" t="s">
        <v>941</v>
      </c>
      <c r="AI310" s="213"/>
      <c r="AJ310" s="404"/>
      <c r="AK310" s="189" t="s">
        <v>90</v>
      </c>
      <c r="AL310" s="174" t="s">
        <v>6782</v>
      </c>
      <c r="AM310" s="106">
        <v>1</v>
      </c>
      <c r="AN310" s="894" t="s">
        <v>945</v>
      </c>
      <c r="AO310" s="189" t="s">
        <v>946</v>
      </c>
      <c r="AP310" s="189">
        <v>0</v>
      </c>
      <c r="AQ310" s="189" t="s">
        <v>947</v>
      </c>
      <c r="AR310" s="189"/>
      <c r="AS310" s="69" t="s">
        <v>949</v>
      </c>
      <c r="AT310" s="69" t="s">
        <v>949</v>
      </c>
      <c r="AU310" s="69" t="s">
        <v>949</v>
      </c>
      <c r="AV310" s="69" t="s">
        <v>949</v>
      </c>
      <c r="AW310" s="69" t="s">
        <v>949</v>
      </c>
      <c r="AX310" s="69" t="s">
        <v>949</v>
      </c>
      <c r="AY310" s="69" t="s">
        <v>949</v>
      </c>
      <c r="AZ310" s="69" t="s">
        <v>949</v>
      </c>
      <c r="BA310" s="69" t="s">
        <v>949</v>
      </c>
      <c r="BB310" s="69" t="s">
        <v>949</v>
      </c>
      <c r="BC310" s="69" t="s">
        <v>949</v>
      </c>
      <c r="BD310" s="69" t="s">
        <v>949</v>
      </c>
      <c r="BE310" s="69" t="s">
        <v>949</v>
      </c>
      <c r="BF310" s="69" t="s">
        <v>949</v>
      </c>
      <c r="BG310" s="69" t="s">
        <v>949</v>
      </c>
      <c r="BH310" s="69" t="s">
        <v>949</v>
      </c>
      <c r="BI310" s="69" t="s">
        <v>949</v>
      </c>
      <c r="BJ310" s="69" t="s">
        <v>949</v>
      </c>
      <c r="BK310" s="69" t="s">
        <v>949</v>
      </c>
      <c r="BL310" s="69" t="s">
        <v>949</v>
      </c>
      <c r="BM310" s="69" t="s">
        <v>949</v>
      </c>
    </row>
    <row r="311" spans="1:65" s="390" customFormat="1">
      <c r="A311" s="398">
        <v>304</v>
      </c>
      <c r="B311" s="398" t="s">
        <v>466</v>
      </c>
      <c r="C311" s="408"/>
      <c r="D311" s="407"/>
      <c r="E311" s="408" t="s">
        <v>2445</v>
      </c>
      <c r="F311" s="407"/>
      <c r="G311" s="408"/>
      <c r="H311" s="407"/>
      <c r="I311" s="408"/>
      <c r="J311" s="407"/>
      <c r="K311" s="408"/>
      <c r="L311" s="407"/>
      <c r="M311" s="213" t="s">
        <v>2445</v>
      </c>
      <c r="N311" s="213" t="s">
        <v>2445</v>
      </c>
      <c r="O311" s="213" t="s">
        <v>4778</v>
      </c>
      <c r="P311" s="1247" t="s">
        <v>1556</v>
      </c>
      <c r="Q311" s="213" t="s">
        <v>941</v>
      </c>
      <c r="R311" s="541" t="s">
        <v>941</v>
      </c>
      <c r="S311" s="213" t="s">
        <v>941</v>
      </c>
      <c r="T311" s="213" t="s">
        <v>941</v>
      </c>
      <c r="U311" s="213" t="s">
        <v>941</v>
      </c>
      <c r="V311" s="213" t="s">
        <v>941</v>
      </c>
      <c r="W311" s="541" t="s">
        <v>941</v>
      </c>
      <c r="X311" s="213"/>
      <c r="Y311" s="213"/>
      <c r="Z311" s="541"/>
      <c r="AA311" s="541"/>
      <c r="AB311" s="541"/>
      <c r="AC311" s="213"/>
      <c r="AD311" s="541"/>
      <c r="AE311" s="213"/>
      <c r="AF311" s="541"/>
      <c r="AG311" s="541"/>
      <c r="AH311" s="541"/>
      <c r="AI311" s="213"/>
      <c r="AJ311" s="404"/>
      <c r="AK311" s="189" t="s">
        <v>90</v>
      </c>
      <c r="AL311" s="174" t="s">
        <v>4912</v>
      </c>
      <c r="AM311" s="106">
        <v>1</v>
      </c>
      <c r="AN311" s="894" t="s">
        <v>945</v>
      </c>
      <c r="AO311" s="189" t="s">
        <v>946</v>
      </c>
      <c r="AP311" s="189">
        <v>1</v>
      </c>
      <c r="AQ311" s="189" t="s">
        <v>1008</v>
      </c>
      <c r="AR311" s="189"/>
      <c r="AS311" s="69">
        <v>270140</v>
      </c>
      <c r="AT311" s="69">
        <v>2</v>
      </c>
      <c r="AU311" s="69">
        <v>1.04</v>
      </c>
      <c r="AV311" s="69" t="s">
        <v>949</v>
      </c>
      <c r="AW311" s="69" t="s">
        <v>5744</v>
      </c>
      <c r="AX311" s="69" t="s">
        <v>5745</v>
      </c>
      <c r="AY311" s="69" t="s">
        <v>1148</v>
      </c>
      <c r="AZ311" s="69" t="s">
        <v>1474</v>
      </c>
      <c r="BA311" s="69" t="s">
        <v>1132</v>
      </c>
      <c r="BB311" s="69">
        <v>0</v>
      </c>
      <c r="BC311" s="69" t="s">
        <v>1142</v>
      </c>
      <c r="BD311" s="69" t="s">
        <v>945</v>
      </c>
      <c r="BE311" s="69" t="s">
        <v>945</v>
      </c>
      <c r="BF311" s="69">
        <v>0</v>
      </c>
      <c r="BG311" s="69">
        <v>0</v>
      </c>
      <c r="BH311" s="69">
        <v>0</v>
      </c>
      <c r="BI311" s="69">
        <v>0</v>
      </c>
      <c r="BJ311" s="69">
        <v>0</v>
      </c>
      <c r="BK311" s="69">
        <v>0</v>
      </c>
      <c r="BL311" s="69">
        <v>0</v>
      </c>
      <c r="BM311" s="69">
        <v>0</v>
      </c>
    </row>
    <row r="312" spans="1:65" s="390" customFormat="1">
      <c r="A312" s="398">
        <v>305</v>
      </c>
      <c r="B312" s="398" t="s">
        <v>466</v>
      </c>
      <c r="C312" s="408"/>
      <c r="D312" s="407"/>
      <c r="E312" s="408" t="s">
        <v>6180</v>
      </c>
      <c r="F312" s="407"/>
      <c r="G312" s="408"/>
      <c r="H312" s="407"/>
      <c r="I312" s="408"/>
      <c r="J312" s="407"/>
      <c r="K312" s="408"/>
      <c r="L312" s="407"/>
      <c r="M312" s="213" t="s">
        <v>6180</v>
      </c>
      <c r="N312" s="213" t="s">
        <v>6180</v>
      </c>
      <c r="O312" s="213" t="s">
        <v>4778</v>
      </c>
      <c r="P312" s="1247" t="s">
        <v>1556</v>
      </c>
      <c r="Q312" s="213"/>
      <c r="R312" s="541"/>
      <c r="S312" s="213"/>
      <c r="T312" s="213"/>
      <c r="U312" s="213"/>
      <c r="V312" s="213"/>
      <c r="W312" s="541"/>
      <c r="X312" s="213" t="s">
        <v>941</v>
      </c>
      <c r="Y312" s="213" t="s">
        <v>941</v>
      </c>
      <c r="Z312" s="541" t="s">
        <v>941</v>
      </c>
      <c r="AA312" s="541" t="s">
        <v>941</v>
      </c>
      <c r="AB312" s="541" t="s">
        <v>941</v>
      </c>
      <c r="AC312" s="213" t="s">
        <v>941</v>
      </c>
      <c r="AD312" s="541" t="s">
        <v>941</v>
      </c>
      <c r="AE312" s="213" t="s">
        <v>941</v>
      </c>
      <c r="AF312" s="541" t="s">
        <v>941</v>
      </c>
      <c r="AG312" s="541" t="s">
        <v>941</v>
      </c>
      <c r="AH312" s="541" t="s">
        <v>941</v>
      </c>
      <c r="AI312" s="213"/>
      <c r="AJ312" s="404"/>
      <c r="AK312" s="189" t="s">
        <v>90</v>
      </c>
      <c r="AL312" s="174" t="s">
        <v>4912</v>
      </c>
      <c r="AM312" s="106">
        <v>1</v>
      </c>
      <c r="AN312" s="894" t="s">
        <v>945</v>
      </c>
      <c r="AO312" s="189" t="s">
        <v>946</v>
      </c>
      <c r="AP312" s="189">
        <v>1</v>
      </c>
      <c r="AQ312" s="189" t="s">
        <v>1008</v>
      </c>
      <c r="AR312" s="189"/>
      <c r="AS312" s="69">
        <v>270140</v>
      </c>
      <c r="AT312" s="69">
        <v>2</v>
      </c>
      <c r="AU312" s="69">
        <v>1.04</v>
      </c>
      <c r="AV312" s="69" t="s">
        <v>949</v>
      </c>
      <c r="AW312" s="69" t="s">
        <v>5744</v>
      </c>
      <c r="AX312" s="69" t="s">
        <v>6181</v>
      </c>
      <c r="AY312" s="69" t="s">
        <v>1148</v>
      </c>
      <c r="AZ312" s="69" t="s">
        <v>1474</v>
      </c>
      <c r="BA312" s="69" t="s">
        <v>1132</v>
      </c>
      <c r="BB312" s="69">
        <v>0</v>
      </c>
      <c r="BC312" s="69" t="s">
        <v>1712</v>
      </c>
      <c r="BD312" s="69" t="s">
        <v>945</v>
      </c>
      <c r="BE312" s="69" t="s">
        <v>945</v>
      </c>
      <c r="BF312" s="69">
        <v>0</v>
      </c>
      <c r="BG312" s="69">
        <v>0</v>
      </c>
      <c r="BH312" s="69">
        <v>0</v>
      </c>
      <c r="BI312" s="69">
        <v>0</v>
      </c>
      <c r="BJ312" s="69">
        <v>0</v>
      </c>
      <c r="BK312" s="69">
        <v>0</v>
      </c>
      <c r="BL312" s="69">
        <v>0</v>
      </c>
      <c r="BM312" s="69">
        <v>0</v>
      </c>
    </row>
    <row r="313" spans="1:65" s="390" customFormat="1">
      <c r="A313" s="398">
        <v>306</v>
      </c>
      <c r="B313" s="398" t="s">
        <v>466</v>
      </c>
      <c r="C313" s="408"/>
      <c r="D313" s="407"/>
      <c r="E313" s="408" t="s">
        <v>2466</v>
      </c>
      <c r="F313" s="407"/>
      <c r="G313" s="408"/>
      <c r="H313" s="407"/>
      <c r="I313" s="408"/>
      <c r="J313" s="407"/>
      <c r="K313" s="408"/>
      <c r="L313" s="407"/>
      <c r="M313" s="213" t="s">
        <v>9937</v>
      </c>
      <c r="N313" s="213" t="s">
        <v>9937</v>
      </c>
      <c r="O313" s="213" t="s">
        <v>4778</v>
      </c>
      <c r="P313" s="1247" t="s">
        <v>1059</v>
      </c>
      <c r="Q313" s="213" t="s">
        <v>941</v>
      </c>
      <c r="R313" s="541" t="s">
        <v>941</v>
      </c>
      <c r="S313" s="213" t="s">
        <v>941</v>
      </c>
      <c r="T313" s="213" t="s">
        <v>941</v>
      </c>
      <c r="U313" s="213" t="s">
        <v>941</v>
      </c>
      <c r="V313" s="213" t="s">
        <v>941</v>
      </c>
      <c r="W313" s="541" t="s">
        <v>941</v>
      </c>
      <c r="X313" s="213" t="s">
        <v>941</v>
      </c>
      <c r="Y313" s="213" t="s">
        <v>941</v>
      </c>
      <c r="Z313" s="541" t="s">
        <v>941</v>
      </c>
      <c r="AA313" s="541" t="s">
        <v>941</v>
      </c>
      <c r="AB313" s="541" t="s">
        <v>941</v>
      </c>
      <c r="AC313" s="213" t="s">
        <v>941</v>
      </c>
      <c r="AD313" s="541" t="s">
        <v>941</v>
      </c>
      <c r="AE313" s="213" t="s">
        <v>941</v>
      </c>
      <c r="AF313" s="541" t="s">
        <v>941</v>
      </c>
      <c r="AG313" s="541" t="s">
        <v>941</v>
      </c>
      <c r="AH313" s="541" t="s">
        <v>941</v>
      </c>
      <c r="AI313" s="213"/>
      <c r="AJ313" s="404"/>
      <c r="AK313" s="189" t="s">
        <v>90</v>
      </c>
      <c r="AL313" s="174" t="s">
        <v>4919</v>
      </c>
      <c r="AM313" s="106">
        <v>1</v>
      </c>
      <c r="AN313" s="894" t="s">
        <v>945</v>
      </c>
      <c r="AO313" s="189" t="s">
        <v>946</v>
      </c>
      <c r="AP313" s="189">
        <v>1</v>
      </c>
      <c r="AQ313" s="189" t="s">
        <v>1008</v>
      </c>
      <c r="AR313" s="189"/>
      <c r="AS313" s="69">
        <v>11809.8</v>
      </c>
      <c r="AT313" s="69">
        <v>1.5</v>
      </c>
      <c r="AU313" s="69">
        <v>1.04</v>
      </c>
      <c r="AV313" s="69" t="s">
        <v>949</v>
      </c>
      <c r="AW313" s="69" t="s">
        <v>2469</v>
      </c>
      <c r="AX313" s="69" t="s">
        <v>5746</v>
      </c>
      <c r="AY313" s="69" t="s">
        <v>1148</v>
      </c>
      <c r="AZ313" s="69" t="s">
        <v>1474</v>
      </c>
      <c r="BA313" s="69" t="s">
        <v>1132</v>
      </c>
      <c r="BB313" s="69">
        <v>0</v>
      </c>
      <c r="BC313" s="69" t="s">
        <v>1712</v>
      </c>
      <c r="BD313" s="69" t="s">
        <v>945</v>
      </c>
      <c r="BE313" s="69" t="s">
        <v>945</v>
      </c>
      <c r="BF313" s="69">
        <v>0</v>
      </c>
      <c r="BG313" s="69">
        <v>0</v>
      </c>
      <c r="BH313" s="69" t="s">
        <v>2466</v>
      </c>
      <c r="BI313" s="69" t="s">
        <v>1459</v>
      </c>
      <c r="BJ313" s="69">
        <v>0</v>
      </c>
      <c r="BK313" s="69">
        <v>0</v>
      </c>
      <c r="BL313" s="69">
        <v>0</v>
      </c>
      <c r="BM313" s="69">
        <v>0</v>
      </c>
    </row>
    <row r="314" spans="1:65" s="390" customFormat="1">
      <c r="A314" s="398">
        <v>307</v>
      </c>
      <c r="B314" s="398" t="s">
        <v>466</v>
      </c>
      <c r="C314" s="408"/>
      <c r="D314" s="407"/>
      <c r="E314" s="408" t="s">
        <v>2479</v>
      </c>
      <c r="F314" s="407"/>
      <c r="G314" s="408"/>
      <c r="H314" s="407"/>
      <c r="I314" s="408"/>
      <c r="J314" s="407"/>
      <c r="K314" s="408"/>
      <c r="L314" s="407"/>
      <c r="M314" s="213" t="s">
        <v>9938</v>
      </c>
      <c r="N314" s="213" t="s">
        <v>9938</v>
      </c>
      <c r="O314" s="213" t="s">
        <v>4778</v>
      </c>
      <c r="P314" s="1247" t="s">
        <v>979</v>
      </c>
      <c r="Q314" s="213" t="s">
        <v>941</v>
      </c>
      <c r="R314" s="541" t="s">
        <v>941</v>
      </c>
      <c r="S314" s="213" t="s">
        <v>941</v>
      </c>
      <c r="T314" s="213" t="s">
        <v>941</v>
      </c>
      <c r="U314" s="213" t="s">
        <v>941</v>
      </c>
      <c r="V314" s="213" t="s">
        <v>941</v>
      </c>
      <c r="W314" s="541" t="s">
        <v>941</v>
      </c>
      <c r="X314" s="213" t="s">
        <v>941</v>
      </c>
      <c r="Y314" s="213" t="s">
        <v>941</v>
      </c>
      <c r="Z314" s="541" t="s">
        <v>941</v>
      </c>
      <c r="AA314" s="541" t="s">
        <v>941</v>
      </c>
      <c r="AB314" s="541" t="s">
        <v>941</v>
      </c>
      <c r="AC314" s="213" t="s">
        <v>941</v>
      </c>
      <c r="AD314" s="541" t="s">
        <v>941</v>
      </c>
      <c r="AE314" s="213" t="s">
        <v>941</v>
      </c>
      <c r="AF314" s="541" t="s">
        <v>941</v>
      </c>
      <c r="AG314" s="541" t="s">
        <v>941</v>
      </c>
      <c r="AH314" s="541" t="s">
        <v>941</v>
      </c>
      <c r="AI314" s="213"/>
      <c r="AJ314" s="404"/>
      <c r="AK314" s="189" t="s">
        <v>90</v>
      </c>
      <c r="AL314" s="174" t="s">
        <v>4922</v>
      </c>
      <c r="AM314" s="106">
        <v>1</v>
      </c>
      <c r="AN314" s="894" t="s">
        <v>945</v>
      </c>
      <c r="AO314" s="189" t="s">
        <v>946</v>
      </c>
      <c r="AP314" s="189">
        <v>1</v>
      </c>
      <c r="AQ314" s="189" t="s">
        <v>1008</v>
      </c>
      <c r="AR314" s="189"/>
      <c r="AS314" s="69">
        <v>14184.4</v>
      </c>
      <c r="AT314" s="69">
        <v>1.5</v>
      </c>
      <c r="AU314" s="69">
        <v>1.04</v>
      </c>
      <c r="AV314" s="69" t="s">
        <v>949</v>
      </c>
      <c r="AW314" s="69" t="s">
        <v>2469</v>
      </c>
      <c r="AX314" s="69" t="s">
        <v>5746</v>
      </c>
      <c r="AY314" s="69" t="s">
        <v>1148</v>
      </c>
      <c r="AZ314" s="69" t="s">
        <v>1474</v>
      </c>
      <c r="BA314" s="69" t="s">
        <v>1132</v>
      </c>
      <c r="BB314" s="69">
        <v>0</v>
      </c>
      <c r="BC314" s="69" t="s">
        <v>1712</v>
      </c>
      <c r="BD314" s="69" t="s">
        <v>945</v>
      </c>
      <c r="BE314" s="69" t="s">
        <v>945</v>
      </c>
      <c r="BF314" s="69">
        <v>0</v>
      </c>
      <c r="BG314" s="69">
        <v>0</v>
      </c>
      <c r="BH314" s="69" t="s">
        <v>2479</v>
      </c>
      <c r="BI314" s="69" t="s">
        <v>1459</v>
      </c>
      <c r="BJ314" s="69">
        <v>0</v>
      </c>
      <c r="BK314" s="69">
        <v>0</v>
      </c>
      <c r="BL314" s="69">
        <v>0</v>
      </c>
      <c r="BM314" s="69">
        <v>0</v>
      </c>
    </row>
    <row r="315" spans="1:65" s="390" customFormat="1">
      <c r="A315" s="398">
        <v>308</v>
      </c>
      <c r="B315" s="398" t="s">
        <v>466</v>
      </c>
      <c r="C315" s="408"/>
      <c r="D315" s="407"/>
      <c r="E315" s="408" t="s">
        <v>2488</v>
      </c>
      <c r="F315" s="407"/>
      <c r="G315" s="408"/>
      <c r="H315" s="407"/>
      <c r="I315" s="408"/>
      <c r="J315" s="407"/>
      <c r="K315" s="408"/>
      <c r="L315" s="407"/>
      <c r="M315" s="213" t="s">
        <v>9939</v>
      </c>
      <c r="N315" s="213" t="s">
        <v>9939</v>
      </c>
      <c r="O315" s="213" t="s">
        <v>4778</v>
      </c>
      <c r="P315" s="1247" t="s">
        <v>1059</v>
      </c>
      <c r="Q315" s="213" t="s">
        <v>941</v>
      </c>
      <c r="R315" s="541" t="s">
        <v>941</v>
      </c>
      <c r="S315" s="213" t="s">
        <v>941</v>
      </c>
      <c r="T315" s="213" t="s">
        <v>941</v>
      </c>
      <c r="U315" s="213" t="s">
        <v>941</v>
      </c>
      <c r="V315" s="213" t="s">
        <v>941</v>
      </c>
      <c r="W315" s="541" t="s">
        <v>941</v>
      </c>
      <c r="X315" s="213" t="s">
        <v>941</v>
      </c>
      <c r="Y315" s="213" t="s">
        <v>941</v>
      </c>
      <c r="Z315" s="541" t="s">
        <v>941</v>
      </c>
      <c r="AA315" s="541" t="s">
        <v>941</v>
      </c>
      <c r="AB315" s="541" t="s">
        <v>941</v>
      </c>
      <c r="AC315" s="213" t="s">
        <v>941</v>
      </c>
      <c r="AD315" s="541" t="s">
        <v>941</v>
      </c>
      <c r="AE315" s="213" t="s">
        <v>941</v>
      </c>
      <c r="AF315" s="541" t="s">
        <v>941</v>
      </c>
      <c r="AG315" s="541" t="s">
        <v>941</v>
      </c>
      <c r="AH315" s="541" t="s">
        <v>941</v>
      </c>
      <c r="AI315" s="213"/>
      <c r="AJ315" s="404"/>
      <c r="AK315" s="189" t="s">
        <v>90</v>
      </c>
      <c r="AL315" s="174" t="s">
        <v>5747</v>
      </c>
      <c r="AM315" s="106">
        <v>1</v>
      </c>
      <c r="AN315" s="894" t="s">
        <v>945</v>
      </c>
      <c r="AO315" s="189" t="s">
        <v>946</v>
      </c>
      <c r="AP315" s="189">
        <v>1</v>
      </c>
      <c r="AQ315" s="189" t="s">
        <v>1008</v>
      </c>
      <c r="AR315" s="189"/>
      <c r="AS315" s="69">
        <v>255.33</v>
      </c>
      <c r="AT315" s="69">
        <v>2.5</v>
      </c>
      <c r="AU315" s="69">
        <v>1.04</v>
      </c>
      <c r="AV315" s="69" t="s">
        <v>949</v>
      </c>
      <c r="AW315" s="69" t="s">
        <v>5748</v>
      </c>
      <c r="AX315" s="69" t="s">
        <v>5746</v>
      </c>
      <c r="AY315" s="69" t="s">
        <v>1148</v>
      </c>
      <c r="AZ315" s="69" t="s">
        <v>1474</v>
      </c>
      <c r="BA315" s="69" t="s">
        <v>1132</v>
      </c>
      <c r="BB315" s="69">
        <v>0</v>
      </c>
      <c r="BC315" s="69" t="s">
        <v>1712</v>
      </c>
      <c r="BD315" s="69" t="s">
        <v>945</v>
      </c>
      <c r="BE315" s="69" t="s">
        <v>945</v>
      </c>
      <c r="BF315" s="69">
        <v>0</v>
      </c>
      <c r="BG315" s="69">
        <v>0</v>
      </c>
      <c r="BH315" s="69" t="s">
        <v>2488</v>
      </c>
      <c r="BI315" s="69" t="s">
        <v>1459</v>
      </c>
      <c r="BJ315" s="69">
        <v>0</v>
      </c>
      <c r="BK315" s="69">
        <v>0</v>
      </c>
      <c r="BL315" s="69">
        <v>0</v>
      </c>
      <c r="BM315" s="69">
        <v>0</v>
      </c>
    </row>
    <row r="316" spans="1:65" s="390" customFormat="1">
      <c r="A316" s="398">
        <v>309</v>
      </c>
      <c r="B316" s="398" t="s">
        <v>466</v>
      </c>
      <c r="C316" s="408"/>
      <c r="D316" s="407"/>
      <c r="E316" s="408" t="s">
        <v>2493</v>
      </c>
      <c r="F316" s="407"/>
      <c r="G316" s="408"/>
      <c r="H316" s="407"/>
      <c r="I316" s="408"/>
      <c r="J316" s="407"/>
      <c r="K316" s="408"/>
      <c r="L316" s="407"/>
      <c r="M316" s="213" t="s">
        <v>2493</v>
      </c>
      <c r="N316" s="213" t="s">
        <v>2493</v>
      </c>
      <c r="O316" s="213" t="s">
        <v>4778</v>
      </c>
      <c r="P316" s="1247" t="s">
        <v>1059</v>
      </c>
      <c r="Q316" s="213" t="s">
        <v>941</v>
      </c>
      <c r="R316" s="541" t="s">
        <v>941</v>
      </c>
      <c r="S316" s="213" t="s">
        <v>941</v>
      </c>
      <c r="T316" s="213" t="s">
        <v>941</v>
      </c>
      <c r="U316" s="213" t="s">
        <v>941</v>
      </c>
      <c r="V316" s="213" t="s">
        <v>941</v>
      </c>
      <c r="W316" s="541" t="s">
        <v>941</v>
      </c>
      <c r="X316" s="213" t="s">
        <v>941</v>
      </c>
      <c r="Y316" s="213" t="s">
        <v>941</v>
      </c>
      <c r="Z316" s="541" t="s">
        <v>941</v>
      </c>
      <c r="AA316" s="541" t="s">
        <v>941</v>
      </c>
      <c r="AB316" s="541" t="s">
        <v>941</v>
      </c>
      <c r="AC316" s="213" t="s">
        <v>941</v>
      </c>
      <c r="AD316" s="541" t="s">
        <v>941</v>
      </c>
      <c r="AE316" s="213" t="s">
        <v>941</v>
      </c>
      <c r="AF316" s="541" t="s">
        <v>941</v>
      </c>
      <c r="AG316" s="541" t="s">
        <v>941</v>
      </c>
      <c r="AH316" s="541" t="s">
        <v>941</v>
      </c>
      <c r="AI316" s="213"/>
      <c r="AJ316" s="404"/>
      <c r="AK316" s="189" t="s">
        <v>90</v>
      </c>
      <c r="AL316" s="174" t="s">
        <v>2495</v>
      </c>
      <c r="AM316" s="106">
        <v>1</v>
      </c>
      <c r="AN316" s="894" t="s">
        <v>945</v>
      </c>
      <c r="AO316" s="189" t="s">
        <v>946</v>
      </c>
      <c r="AP316" s="189">
        <v>1</v>
      </c>
      <c r="AQ316" s="189" t="s">
        <v>1008</v>
      </c>
      <c r="AR316" s="189"/>
      <c r="AS316" s="69">
        <v>2745.2</v>
      </c>
      <c r="AT316" s="69">
        <v>1.5</v>
      </c>
      <c r="AU316" s="69">
        <v>1.41</v>
      </c>
      <c r="AV316" s="69" t="s">
        <v>949</v>
      </c>
      <c r="AW316" s="69" t="s">
        <v>2496</v>
      </c>
      <c r="AX316" s="69" t="s">
        <v>981</v>
      </c>
      <c r="AY316" s="69" t="s">
        <v>1293</v>
      </c>
      <c r="AZ316" s="69" t="s">
        <v>1294</v>
      </c>
      <c r="BA316" s="69" t="s">
        <v>1295</v>
      </c>
      <c r="BB316" s="69">
        <v>0</v>
      </c>
      <c r="BC316" s="69" t="s">
        <v>1712</v>
      </c>
      <c r="BD316" s="69" t="s">
        <v>949</v>
      </c>
      <c r="BE316" s="69" t="s">
        <v>949</v>
      </c>
      <c r="BF316" s="69">
        <v>0</v>
      </c>
      <c r="BG316" s="69">
        <v>0</v>
      </c>
      <c r="BH316" s="69" t="s">
        <v>2493</v>
      </c>
      <c r="BI316" s="69" t="s">
        <v>1459</v>
      </c>
      <c r="BJ316" s="69">
        <v>0</v>
      </c>
      <c r="BK316" s="69">
        <v>0</v>
      </c>
      <c r="BL316" s="69">
        <v>0</v>
      </c>
      <c r="BM316" s="69">
        <v>0</v>
      </c>
    </row>
    <row r="317" spans="1:65" s="390" customFormat="1">
      <c r="A317" s="398">
        <v>310</v>
      </c>
      <c r="B317" s="398" t="s">
        <v>466</v>
      </c>
      <c r="C317" s="408"/>
      <c r="D317" s="407"/>
      <c r="E317" s="408" t="s">
        <v>5749</v>
      </c>
      <c r="F317" s="407"/>
      <c r="G317" s="408"/>
      <c r="H317" s="407"/>
      <c r="I317" s="408"/>
      <c r="J317" s="407"/>
      <c r="K317" s="408"/>
      <c r="L317" s="407"/>
      <c r="M317" s="213" t="s">
        <v>9940</v>
      </c>
      <c r="N317" s="213" t="s">
        <v>5749</v>
      </c>
      <c r="O317" s="213" t="s">
        <v>4778</v>
      </c>
      <c r="P317" s="1247" t="s">
        <v>1244</v>
      </c>
      <c r="Q317" s="213" t="s">
        <v>941</v>
      </c>
      <c r="R317" s="541" t="s">
        <v>941</v>
      </c>
      <c r="S317" s="213" t="s">
        <v>941</v>
      </c>
      <c r="T317" s="213" t="s">
        <v>941</v>
      </c>
      <c r="U317" s="213" t="s">
        <v>941</v>
      </c>
      <c r="V317" s="213" t="s">
        <v>941</v>
      </c>
      <c r="W317" s="541" t="s">
        <v>941</v>
      </c>
      <c r="X317" s="213"/>
      <c r="Y317" s="213"/>
      <c r="Z317" s="541"/>
      <c r="AA317" s="541"/>
      <c r="AB317" s="541"/>
      <c r="AC317" s="213"/>
      <c r="AD317" s="541"/>
      <c r="AE317" s="213"/>
      <c r="AF317" s="541"/>
      <c r="AG317" s="541"/>
      <c r="AH317" s="541"/>
      <c r="AI317" s="213"/>
      <c r="AJ317" s="404"/>
      <c r="AK317" s="189" t="s">
        <v>90</v>
      </c>
      <c r="AL317" s="174" t="s">
        <v>5750</v>
      </c>
      <c r="AM317" s="106">
        <v>1</v>
      </c>
      <c r="AN317" s="894" t="s">
        <v>945</v>
      </c>
      <c r="AO317" s="189" t="s">
        <v>946</v>
      </c>
      <c r="AP317" s="189">
        <v>1</v>
      </c>
      <c r="AQ317" s="189" t="s">
        <v>1008</v>
      </c>
      <c r="AR317" s="189"/>
      <c r="AS317" s="69">
        <v>32682.400000000001</v>
      </c>
      <c r="AT317" s="69">
        <v>2</v>
      </c>
      <c r="AU317" s="69">
        <v>1.04</v>
      </c>
      <c r="AV317" s="69" t="s">
        <v>949</v>
      </c>
      <c r="AW317" s="69" t="s">
        <v>5751</v>
      </c>
      <c r="AX317" s="69" t="s">
        <v>5745</v>
      </c>
      <c r="AY317" s="69" t="s">
        <v>1148</v>
      </c>
      <c r="AZ317" s="69" t="s">
        <v>1474</v>
      </c>
      <c r="BA317" s="69" t="s">
        <v>1132</v>
      </c>
      <c r="BB317" s="69">
        <v>0</v>
      </c>
      <c r="BC317" s="69" t="s">
        <v>1712</v>
      </c>
      <c r="BD317" s="69" t="s">
        <v>945</v>
      </c>
      <c r="BE317" s="69" t="s">
        <v>945</v>
      </c>
      <c r="BF317" s="69">
        <v>0</v>
      </c>
      <c r="BG317" s="69">
        <v>0</v>
      </c>
      <c r="BH317" s="69" t="s">
        <v>5749</v>
      </c>
      <c r="BI317" s="69" t="s">
        <v>1459</v>
      </c>
      <c r="BJ317" s="69">
        <v>0</v>
      </c>
      <c r="BK317" s="69">
        <v>0</v>
      </c>
      <c r="BL317" s="69">
        <v>0</v>
      </c>
      <c r="BM317" s="69">
        <v>0</v>
      </c>
    </row>
    <row r="318" spans="1:65" s="390" customFormat="1">
      <c r="A318" s="398">
        <v>311</v>
      </c>
      <c r="B318" s="398" t="s">
        <v>466</v>
      </c>
      <c r="C318" s="408"/>
      <c r="D318" s="407"/>
      <c r="E318" s="408" t="s">
        <v>6182</v>
      </c>
      <c r="F318" s="407"/>
      <c r="G318" s="408"/>
      <c r="H318" s="407"/>
      <c r="I318" s="408"/>
      <c r="J318" s="407"/>
      <c r="K318" s="408"/>
      <c r="L318" s="407"/>
      <c r="M318" s="213" t="s">
        <v>6182</v>
      </c>
      <c r="N318" s="213" t="s">
        <v>6182</v>
      </c>
      <c r="O318" s="213" t="s">
        <v>4778</v>
      </c>
      <c r="P318" s="1247" t="s">
        <v>989</v>
      </c>
      <c r="Q318" s="213"/>
      <c r="R318" s="541"/>
      <c r="S318" s="213"/>
      <c r="T318" s="213"/>
      <c r="U318" s="213"/>
      <c r="V318" s="213"/>
      <c r="W318" s="541"/>
      <c r="X318" s="213" t="s">
        <v>941</v>
      </c>
      <c r="Y318" s="213" t="s">
        <v>941</v>
      </c>
      <c r="Z318" s="541" t="s">
        <v>941</v>
      </c>
      <c r="AA318" s="541" t="s">
        <v>941</v>
      </c>
      <c r="AB318" s="541" t="s">
        <v>941</v>
      </c>
      <c r="AC318" s="213" t="s">
        <v>941</v>
      </c>
      <c r="AD318" s="541" t="s">
        <v>941</v>
      </c>
      <c r="AE318" s="213" t="s">
        <v>941</v>
      </c>
      <c r="AF318" s="541" t="s">
        <v>941</v>
      </c>
      <c r="AG318" s="541" t="s">
        <v>941</v>
      </c>
      <c r="AH318" s="541" t="s">
        <v>941</v>
      </c>
      <c r="AI318" s="213"/>
      <c r="AJ318" s="404"/>
      <c r="AK318" s="189" t="s">
        <v>90</v>
      </c>
      <c r="AL318" s="174" t="s">
        <v>5750</v>
      </c>
      <c r="AM318" s="106">
        <v>1</v>
      </c>
      <c r="AN318" s="894" t="s">
        <v>945</v>
      </c>
      <c r="AO318" s="189" t="s">
        <v>946</v>
      </c>
      <c r="AP318" s="189">
        <v>1</v>
      </c>
      <c r="AQ318" s="189" t="s">
        <v>1008</v>
      </c>
      <c r="AR318" s="189"/>
      <c r="AS318" s="69">
        <v>32682.400000000001</v>
      </c>
      <c r="AT318" s="69">
        <v>2</v>
      </c>
      <c r="AU318" s="69">
        <v>1.04</v>
      </c>
      <c r="AV318" s="69" t="s">
        <v>949</v>
      </c>
      <c r="AW318" s="69" t="s">
        <v>5751</v>
      </c>
      <c r="AX318" s="69" t="s">
        <v>6181</v>
      </c>
      <c r="AY318" s="69" t="s">
        <v>1148</v>
      </c>
      <c r="AZ318" s="69" t="s">
        <v>1474</v>
      </c>
      <c r="BA318" s="69" t="s">
        <v>1132</v>
      </c>
      <c r="BB318" s="69">
        <v>0</v>
      </c>
      <c r="BC318" s="69" t="s">
        <v>1712</v>
      </c>
      <c r="BD318" s="69" t="s">
        <v>945</v>
      </c>
      <c r="BE318" s="69" t="s">
        <v>945</v>
      </c>
      <c r="BF318" s="69">
        <v>0</v>
      </c>
      <c r="BG318" s="69">
        <v>0</v>
      </c>
      <c r="BH318" s="69">
        <v>0</v>
      </c>
      <c r="BI318" s="69">
        <v>0</v>
      </c>
      <c r="BJ318" s="69">
        <v>0</v>
      </c>
      <c r="BK318" s="69">
        <v>0</v>
      </c>
      <c r="BL318" s="69">
        <v>0</v>
      </c>
      <c r="BM318" s="69">
        <v>0</v>
      </c>
    </row>
    <row r="319" spans="1:65" s="390" customFormat="1">
      <c r="A319" s="398">
        <v>312</v>
      </c>
      <c r="B319" s="398" t="s">
        <v>466</v>
      </c>
      <c r="C319" s="408"/>
      <c r="D319" s="407"/>
      <c r="E319" s="408" t="s">
        <v>9300</v>
      </c>
      <c r="F319" s="407"/>
      <c r="G319" s="408"/>
      <c r="H319" s="407"/>
      <c r="I319" s="408"/>
      <c r="J319" s="407"/>
      <c r="K319" s="408"/>
      <c r="L319" s="407"/>
      <c r="M319" s="213" t="s">
        <v>2519</v>
      </c>
      <c r="N319" s="213" t="s">
        <v>9300</v>
      </c>
      <c r="O319" s="213" t="s">
        <v>4773</v>
      </c>
      <c r="P319" s="1247" t="s">
        <v>940</v>
      </c>
      <c r="Q319" s="213" t="s">
        <v>941</v>
      </c>
      <c r="R319" s="541" t="s">
        <v>941</v>
      </c>
      <c r="S319" s="213" t="s">
        <v>941</v>
      </c>
      <c r="T319" s="213" t="s">
        <v>941</v>
      </c>
      <c r="U319" s="213" t="s">
        <v>941</v>
      </c>
      <c r="V319" s="213" t="s">
        <v>941</v>
      </c>
      <c r="W319" s="541" t="s">
        <v>941</v>
      </c>
      <c r="X319" s="213" t="s">
        <v>941</v>
      </c>
      <c r="Y319" s="213" t="s">
        <v>941</v>
      </c>
      <c r="Z319" s="541" t="s">
        <v>941</v>
      </c>
      <c r="AA319" s="541" t="s">
        <v>941</v>
      </c>
      <c r="AB319" s="541" t="s">
        <v>941</v>
      </c>
      <c r="AC319" s="213" t="s">
        <v>941</v>
      </c>
      <c r="AD319" s="541" t="s">
        <v>941</v>
      </c>
      <c r="AE319" s="213" t="s">
        <v>941</v>
      </c>
      <c r="AF319" s="541" t="s">
        <v>941</v>
      </c>
      <c r="AG319" s="541" t="s">
        <v>941</v>
      </c>
      <c r="AH319" s="541" t="s">
        <v>941</v>
      </c>
      <c r="AI319" s="213"/>
      <c r="AJ319" s="404"/>
      <c r="AK319" s="189" t="s">
        <v>90</v>
      </c>
      <c r="AL319" s="174" t="s">
        <v>2521</v>
      </c>
      <c r="AM319" s="106">
        <v>1</v>
      </c>
      <c r="AN319" s="894" t="s">
        <v>945</v>
      </c>
      <c r="AO319" s="189" t="s">
        <v>946</v>
      </c>
      <c r="AP319" s="189">
        <v>0</v>
      </c>
      <c r="AQ319" s="189" t="s">
        <v>947</v>
      </c>
      <c r="AR319" s="189"/>
      <c r="AS319" s="69" t="s">
        <v>949</v>
      </c>
      <c r="AT319" s="69" t="s">
        <v>949</v>
      </c>
      <c r="AU319" s="69" t="s">
        <v>949</v>
      </c>
      <c r="AV319" s="69" t="s">
        <v>949</v>
      </c>
      <c r="AW319" s="69" t="s">
        <v>949</v>
      </c>
      <c r="AX319" s="69" t="s">
        <v>949</v>
      </c>
      <c r="AY319" s="69" t="s">
        <v>949</v>
      </c>
      <c r="AZ319" s="69" t="s">
        <v>949</v>
      </c>
      <c r="BA319" s="69" t="s">
        <v>949</v>
      </c>
      <c r="BB319" s="69" t="s">
        <v>949</v>
      </c>
      <c r="BC319" s="69" t="s">
        <v>949</v>
      </c>
      <c r="BD319" s="69" t="s">
        <v>949</v>
      </c>
      <c r="BE319" s="69" t="s">
        <v>949</v>
      </c>
      <c r="BF319" s="69" t="s">
        <v>949</v>
      </c>
      <c r="BG319" s="69" t="s">
        <v>949</v>
      </c>
      <c r="BH319" s="69" t="s">
        <v>949</v>
      </c>
      <c r="BI319" s="69" t="s">
        <v>949</v>
      </c>
      <c r="BJ319" s="69" t="s">
        <v>949</v>
      </c>
      <c r="BK319" s="69" t="s">
        <v>949</v>
      </c>
      <c r="BL319" s="69" t="s">
        <v>949</v>
      </c>
      <c r="BM319" s="69" t="s">
        <v>949</v>
      </c>
    </row>
    <row r="320" spans="1:65" s="390" customFormat="1">
      <c r="A320" s="398">
        <v>313</v>
      </c>
      <c r="B320" s="398" t="s">
        <v>466</v>
      </c>
      <c r="C320" s="408"/>
      <c r="D320" s="407"/>
      <c r="E320" s="408"/>
      <c r="F320" s="407" t="s">
        <v>2524</v>
      </c>
      <c r="G320" s="408"/>
      <c r="H320" s="407"/>
      <c r="I320" s="408"/>
      <c r="J320" s="407"/>
      <c r="K320" s="408"/>
      <c r="L320" s="407"/>
      <c r="M320" s="213" t="s">
        <v>2524</v>
      </c>
      <c r="N320" s="213" t="s">
        <v>2524</v>
      </c>
      <c r="O320" s="213" t="s">
        <v>4778</v>
      </c>
      <c r="P320" s="1247"/>
      <c r="Q320" s="213" t="s">
        <v>941</v>
      </c>
      <c r="R320" s="541" t="s">
        <v>941</v>
      </c>
      <c r="S320" s="213" t="s">
        <v>941</v>
      </c>
      <c r="T320" s="213" t="s">
        <v>941</v>
      </c>
      <c r="U320" s="213" t="s">
        <v>941</v>
      </c>
      <c r="V320" s="213" t="s">
        <v>941</v>
      </c>
      <c r="W320" s="541" t="s">
        <v>941</v>
      </c>
      <c r="X320" s="213" t="s">
        <v>941</v>
      </c>
      <c r="Y320" s="213" t="s">
        <v>941</v>
      </c>
      <c r="Z320" s="541" t="s">
        <v>941</v>
      </c>
      <c r="AA320" s="541" t="s">
        <v>941</v>
      </c>
      <c r="AB320" s="541" t="s">
        <v>941</v>
      </c>
      <c r="AC320" s="213" t="s">
        <v>941</v>
      </c>
      <c r="AD320" s="541" t="s">
        <v>941</v>
      </c>
      <c r="AE320" s="213" t="s">
        <v>941</v>
      </c>
      <c r="AF320" s="541" t="s">
        <v>941</v>
      </c>
      <c r="AG320" s="541" t="s">
        <v>941</v>
      </c>
      <c r="AH320" s="541" t="s">
        <v>941</v>
      </c>
      <c r="AI320" s="213"/>
      <c r="AJ320" s="404"/>
      <c r="AK320" s="189" t="s">
        <v>90</v>
      </c>
      <c r="AL320" s="174" t="s">
        <v>2526</v>
      </c>
      <c r="AM320" s="106">
        <v>1</v>
      </c>
      <c r="AN320" s="894" t="s">
        <v>945</v>
      </c>
      <c r="AO320" s="189" t="s">
        <v>946</v>
      </c>
      <c r="AP320" s="189">
        <v>1</v>
      </c>
      <c r="AQ320" s="189" t="s">
        <v>1081</v>
      </c>
      <c r="AR320" s="189"/>
      <c r="AS320" s="69">
        <v>19997.099999999999</v>
      </c>
      <c r="AT320" s="69">
        <v>1</v>
      </c>
      <c r="AU320" s="69">
        <v>7.93</v>
      </c>
      <c r="AV320" s="69" t="s">
        <v>949</v>
      </c>
      <c r="AW320" s="69" t="s">
        <v>5080</v>
      </c>
      <c r="AX320" s="69" t="s">
        <v>949</v>
      </c>
      <c r="AY320" s="69" t="s">
        <v>1192</v>
      </c>
      <c r="AZ320" s="69" t="s">
        <v>1193</v>
      </c>
      <c r="BA320" s="69" t="s">
        <v>1194</v>
      </c>
      <c r="BB320" s="69">
        <v>0</v>
      </c>
      <c r="BC320" s="69" t="s">
        <v>1712</v>
      </c>
      <c r="BD320" s="69" t="s">
        <v>945</v>
      </c>
      <c r="BE320" s="69" t="s">
        <v>945</v>
      </c>
      <c r="BF320" s="69">
        <v>0</v>
      </c>
      <c r="BG320" s="69">
        <v>0</v>
      </c>
      <c r="BH320" s="69" t="s">
        <v>2524</v>
      </c>
      <c r="BI320" s="69" t="s">
        <v>1459</v>
      </c>
      <c r="BJ320" s="69">
        <v>0</v>
      </c>
      <c r="BK320" s="69">
        <v>0</v>
      </c>
      <c r="BL320" s="69">
        <v>0</v>
      </c>
      <c r="BM320" s="69">
        <v>0</v>
      </c>
    </row>
    <row r="321" spans="1:65" s="390" customFormat="1">
      <c r="A321" s="398">
        <v>314</v>
      </c>
      <c r="B321" s="398" t="s">
        <v>466</v>
      </c>
      <c r="C321" s="408"/>
      <c r="D321" s="407"/>
      <c r="E321" s="408"/>
      <c r="F321" s="407" t="s">
        <v>2528</v>
      </c>
      <c r="G321" s="408"/>
      <c r="H321" s="407"/>
      <c r="I321" s="408"/>
      <c r="J321" s="407"/>
      <c r="K321" s="408"/>
      <c r="L321" s="407"/>
      <c r="M321" s="213" t="s">
        <v>2528</v>
      </c>
      <c r="N321" s="213" t="s">
        <v>2528</v>
      </c>
      <c r="O321" s="213" t="s">
        <v>4778</v>
      </c>
      <c r="P321" s="1247" t="s">
        <v>1059</v>
      </c>
      <c r="Q321" s="213" t="s">
        <v>941</v>
      </c>
      <c r="R321" s="541" t="s">
        <v>941</v>
      </c>
      <c r="S321" s="213" t="s">
        <v>941</v>
      </c>
      <c r="T321" s="213" t="s">
        <v>941</v>
      </c>
      <c r="U321" s="213" t="s">
        <v>941</v>
      </c>
      <c r="V321" s="213" t="s">
        <v>941</v>
      </c>
      <c r="W321" s="541" t="s">
        <v>941</v>
      </c>
      <c r="X321" s="213" t="s">
        <v>941</v>
      </c>
      <c r="Y321" s="213" t="s">
        <v>941</v>
      </c>
      <c r="Z321" s="541" t="s">
        <v>941</v>
      </c>
      <c r="AA321" s="541" t="s">
        <v>941</v>
      </c>
      <c r="AB321" s="541" t="s">
        <v>941</v>
      </c>
      <c r="AC321" s="213" t="s">
        <v>941</v>
      </c>
      <c r="AD321" s="541" t="s">
        <v>941</v>
      </c>
      <c r="AE321" s="213" t="s">
        <v>941</v>
      </c>
      <c r="AF321" s="541" t="s">
        <v>941</v>
      </c>
      <c r="AG321" s="541" t="s">
        <v>941</v>
      </c>
      <c r="AH321" s="541" t="s">
        <v>941</v>
      </c>
      <c r="AI321" s="213"/>
      <c r="AJ321" s="404"/>
      <c r="AK321" s="189" t="s">
        <v>90</v>
      </c>
      <c r="AL321" s="174" t="s">
        <v>2530</v>
      </c>
      <c r="AM321" s="106">
        <v>1</v>
      </c>
      <c r="AN321" s="894" t="s">
        <v>945</v>
      </c>
      <c r="AO321" s="189" t="s">
        <v>946</v>
      </c>
      <c r="AP321" s="189">
        <v>1</v>
      </c>
      <c r="AQ321" s="189" t="s">
        <v>979</v>
      </c>
      <c r="AR321" s="189"/>
      <c r="AS321" s="69">
        <v>524.22300800000005</v>
      </c>
      <c r="AT321" s="69">
        <v>1.1000000000000001</v>
      </c>
      <c r="AU321" s="69" t="s">
        <v>949</v>
      </c>
      <c r="AV321" s="69">
        <v>1</v>
      </c>
      <c r="AW321" s="69" t="s">
        <v>2531</v>
      </c>
      <c r="AX321" s="69" t="s">
        <v>2532</v>
      </c>
      <c r="AY321" s="69" t="s">
        <v>2533</v>
      </c>
      <c r="AZ321" s="69" t="s">
        <v>949</v>
      </c>
      <c r="BA321" s="69" t="s">
        <v>949</v>
      </c>
      <c r="BB321" s="69">
        <v>0</v>
      </c>
      <c r="BC321" s="69" t="s">
        <v>1166</v>
      </c>
      <c r="BD321" s="69" t="s">
        <v>949</v>
      </c>
      <c r="BE321" s="69" t="s">
        <v>949</v>
      </c>
      <c r="BF321" s="69">
        <v>0</v>
      </c>
      <c r="BG321" s="69">
        <v>0</v>
      </c>
      <c r="BH321" s="69">
        <v>0</v>
      </c>
      <c r="BI321" s="69">
        <v>0</v>
      </c>
      <c r="BJ321" s="69">
        <v>0</v>
      </c>
      <c r="BK321" s="69">
        <v>0</v>
      </c>
      <c r="BL321" s="69">
        <v>0</v>
      </c>
      <c r="BM321" s="69">
        <v>0</v>
      </c>
    </row>
    <row r="322" spans="1:65" s="390" customFormat="1">
      <c r="A322" s="398">
        <v>315</v>
      </c>
      <c r="B322" s="398" t="s">
        <v>466</v>
      </c>
      <c r="C322" s="408"/>
      <c r="D322" s="407"/>
      <c r="E322" s="408" t="s">
        <v>2534</v>
      </c>
      <c r="F322" s="407"/>
      <c r="G322" s="408"/>
      <c r="H322" s="407"/>
      <c r="I322" s="408"/>
      <c r="J322" s="407"/>
      <c r="K322" s="408"/>
      <c r="L322" s="407"/>
      <c r="M322" s="213" t="s">
        <v>2534</v>
      </c>
      <c r="N322" s="213" t="s">
        <v>2534</v>
      </c>
      <c r="O322" s="213" t="s">
        <v>4778</v>
      </c>
      <c r="P322" s="1247" t="s">
        <v>989</v>
      </c>
      <c r="Q322" s="213" t="s">
        <v>941</v>
      </c>
      <c r="R322" s="541" t="s">
        <v>941</v>
      </c>
      <c r="S322" s="213" t="s">
        <v>941</v>
      </c>
      <c r="T322" s="213" t="s">
        <v>941</v>
      </c>
      <c r="U322" s="213" t="s">
        <v>941</v>
      </c>
      <c r="V322" s="213" t="s">
        <v>941</v>
      </c>
      <c r="W322" s="541" t="s">
        <v>941</v>
      </c>
      <c r="X322" s="213" t="s">
        <v>941</v>
      </c>
      <c r="Y322" s="213" t="s">
        <v>941</v>
      </c>
      <c r="Z322" s="541" t="s">
        <v>941</v>
      </c>
      <c r="AA322" s="541" t="s">
        <v>941</v>
      </c>
      <c r="AB322" s="541" t="s">
        <v>941</v>
      </c>
      <c r="AC322" s="213" t="s">
        <v>941</v>
      </c>
      <c r="AD322" s="541" t="s">
        <v>941</v>
      </c>
      <c r="AE322" s="213" t="s">
        <v>941</v>
      </c>
      <c r="AF322" s="541" t="s">
        <v>941</v>
      </c>
      <c r="AG322" s="541" t="s">
        <v>941</v>
      </c>
      <c r="AH322" s="541" t="s">
        <v>941</v>
      </c>
      <c r="AI322" s="213"/>
      <c r="AJ322" s="404"/>
      <c r="AK322" s="189" t="s">
        <v>90</v>
      </c>
      <c r="AL322" s="174" t="s">
        <v>2536</v>
      </c>
      <c r="AM322" s="106">
        <v>1</v>
      </c>
      <c r="AN322" s="894" t="s">
        <v>945</v>
      </c>
      <c r="AO322" s="189" t="s">
        <v>946</v>
      </c>
      <c r="AP322" s="189">
        <v>1</v>
      </c>
      <c r="AQ322" s="189" t="s">
        <v>1008</v>
      </c>
      <c r="AR322" s="189"/>
      <c r="AS322" s="69">
        <v>592.59900000000005</v>
      </c>
      <c r="AT322" s="69">
        <v>1</v>
      </c>
      <c r="AU322" s="69">
        <v>1.41</v>
      </c>
      <c r="AV322" s="69">
        <v>672.12122799999997</v>
      </c>
      <c r="AW322" s="69" t="s">
        <v>2537</v>
      </c>
      <c r="AX322" s="69" t="s">
        <v>1083</v>
      </c>
      <c r="AY322" s="69" t="s">
        <v>1293</v>
      </c>
      <c r="AZ322" s="69" t="s">
        <v>1294</v>
      </c>
      <c r="BA322" s="69" t="s">
        <v>1295</v>
      </c>
      <c r="BB322" s="69">
        <v>0</v>
      </c>
      <c r="BC322" s="69" t="s">
        <v>1712</v>
      </c>
      <c r="BD322" s="69" t="s">
        <v>949</v>
      </c>
      <c r="BE322" s="69" t="s">
        <v>949</v>
      </c>
      <c r="BF322" s="69">
        <v>0</v>
      </c>
      <c r="BG322" s="69">
        <v>0</v>
      </c>
      <c r="BH322" s="69" t="s">
        <v>2534</v>
      </c>
      <c r="BI322" s="69" t="s">
        <v>1459</v>
      </c>
      <c r="BJ322" s="69">
        <v>0</v>
      </c>
      <c r="BK322" s="69">
        <v>0</v>
      </c>
      <c r="BL322" s="69">
        <v>0</v>
      </c>
      <c r="BM322" s="69">
        <v>0</v>
      </c>
    </row>
    <row r="323" spans="1:65" s="390" customFormat="1">
      <c r="A323" s="398">
        <v>316</v>
      </c>
      <c r="B323" s="398" t="s">
        <v>466</v>
      </c>
      <c r="C323" s="408"/>
      <c r="D323" s="407"/>
      <c r="E323" s="408" t="s">
        <v>2538</v>
      </c>
      <c r="F323" s="407"/>
      <c r="G323" s="408"/>
      <c r="H323" s="407"/>
      <c r="I323" s="408"/>
      <c r="J323" s="407"/>
      <c r="K323" s="408"/>
      <c r="L323" s="407"/>
      <c r="M323" s="213" t="s">
        <v>2538</v>
      </c>
      <c r="N323" s="213" t="s">
        <v>2538</v>
      </c>
      <c r="O323" s="213" t="s">
        <v>4778</v>
      </c>
      <c r="P323" s="1247" t="s">
        <v>989</v>
      </c>
      <c r="Q323" s="213" t="s">
        <v>941</v>
      </c>
      <c r="R323" s="541" t="s">
        <v>941</v>
      </c>
      <c r="S323" s="213" t="s">
        <v>941</v>
      </c>
      <c r="T323" s="213" t="s">
        <v>941</v>
      </c>
      <c r="U323" s="213" t="s">
        <v>941</v>
      </c>
      <c r="V323" s="213" t="s">
        <v>941</v>
      </c>
      <c r="W323" s="541" t="s">
        <v>941</v>
      </c>
      <c r="X323" s="213" t="s">
        <v>941</v>
      </c>
      <c r="Y323" s="213" t="s">
        <v>941</v>
      </c>
      <c r="Z323" s="541" t="s">
        <v>941</v>
      </c>
      <c r="AA323" s="541" t="s">
        <v>941</v>
      </c>
      <c r="AB323" s="541" t="s">
        <v>941</v>
      </c>
      <c r="AC323" s="213" t="s">
        <v>941</v>
      </c>
      <c r="AD323" s="541" t="s">
        <v>941</v>
      </c>
      <c r="AE323" s="213" t="s">
        <v>941</v>
      </c>
      <c r="AF323" s="541" t="s">
        <v>941</v>
      </c>
      <c r="AG323" s="541" t="s">
        <v>941</v>
      </c>
      <c r="AH323" s="541" t="s">
        <v>941</v>
      </c>
      <c r="AI323" s="213"/>
      <c r="AJ323" s="404"/>
      <c r="AK323" s="189" t="s">
        <v>90</v>
      </c>
      <c r="AL323" s="174" t="s">
        <v>2540</v>
      </c>
      <c r="AM323" s="106">
        <v>1</v>
      </c>
      <c r="AN323" s="894" t="s">
        <v>945</v>
      </c>
      <c r="AO323" s="189" t="s">
        <v>946</v>
      </c>
      <c r="AP323" s="189">
        <v>1</v>
      </c>
      <c r="AQ323" s="189" t="s">
        <v>1048</v>
      </c>
      <c r="AR323" s="189"/>
      <c r="AS323" s="69">
        <v>16.920000000000002</v>
      </c>
      <c r="AT323" s="69" t="s">
        <v>2541</v>
      </c>
      <c r="AU323" s="69" t="s">
        <v>949</v>
      </c>
      <c r="AV323" s="69" t="s">
        <v>949</v>
      </c>
      <c r="AW323" s="69" t="s">
        <v>2542</v>
      </c>
      <c r="AX323" s="69" t="s">
        <v>1302</v>
      </c>
      <c r="AY323" s="69" t="s">
        <v>1051</v>
      </c>
      <c r="AZ323" s="69" t="s">
        <v>949</v>
      </c>
      <c r="BA323" s="69" t="s">
        <v>949</v>
      </c>
      <c r="BB323" s="69">
        <v>0</v>
      </c>
      <c r="BC323" s="69" t="s">
        <v>1068</v>
      </c>
      <c r="BD323" s="69" t="s">
        <v>949</v>
      </c>
      <c r="BE323" s="69" t="s">
        <v>949</v>
      </c>
      <c r="BF323" s="69">
        <v>0</v>
      </c>
      <c r="BG323" s="69">
        <v>0</v>
      </c>
      <c r="BH323" s="69">
        <v>0</v>
      </c>
      <c r="BI323" s="69">
        <v>0</v>
      </c>
      <c r="BJ323" s="69">
        <v>0</v>
      </c>
      <c r="BK323" s="69">
        <v>0</v>
      </c>
      <c r="BL323" s="69">
        <v>0</v>
      </c>
      <c r="BM323" s="69">
        <v>0</v>
      </c>
    </row>
    <row r="324" spans="1:65" s="390" customFormat="1">
      <c r="A324" s="398">
        <v>317</v>
      </c>
      <c r="B324" s="398" t="s">
        <v>466</v>
      </c>
      <c r="C324" s="408"/>
      <c r="D324" s="407"/>
      <c r="E324" s="408" t="s">
        <v>2543</v>
      </c>
      <c r="F324" s="407"/>
      <c r="G324" s="408"/>
      <c r="H324" s="407"/>
      <c r="I324" s="408"/>
      <c r="J324" s="407"/>
      <c r="K324" s="408"/>
      <c r="L324" s="407"/>
      <c r="M324" s="213" t="s">
        <v>2543</v>
      </c>
      <c r="N324" s="213" t="s">
        <v>2543</v>
      </c>
      <c r="O324" s="213" t="s">
        <v>4778</v>
      </c>
      <c r="P324" s="1247" t="s">
        <v>989</v>
      </c>
      <c r="Q324" s="213" t="s">
        <v>941</v>
      </c>
      <c r="R324" s="541" t="s">
        <v>941</v>
      </c>
      <c r="S324" s="213" t="s">
        <v>941</v>
      </c>
      <c r="T324" s="213" t="s">
        <v>941</v>
      </c>
      <c r="U324" s="213" t="s">
        <v>941</v>
      </c>
      <c r="V324" s="213" t="s">
        <v>941</v>
      </c>
      <c r="W324" s="541" t="s">
        <v>941</v>
      </c>
      <c r="X324" s="213" t="s">
        <v>941</v>
      </c>
      <c r="Y324" s="213" t="s">
        <v>941</v>
      </c>
      <c r="Z324" s="541" t="s">
        <v>941</v>
      </c>
      <c r="AA324" s="541" t="s">
        <v>941</v>
      </c>
      <c r="AB324" s="541" t="s">
        <v>941</v>
      </c>
      <c r="AC324" s="213" t="s">
        <v>941</v>
      </c>
      <c r="AD324" s="541" t="s">
        <v>941</v>
      </c>
      <c r="AE324" s="213" t="s">
        <v>941</v>
      </c>
      <c r="AF324" s="541" t="s">
        <v>941</v>
      </c>
      <c r="AG324" s="541" t="s">
        <v>941</v>
      </c>
      <c r="AH324" s="541" t="s">
        <v>941</v>
      </c>
      <c r="AI324" s="213"/>
      <c r="AJ324" s="404"/>
      <c r="AK324" s="189" t="s">
        <v>90</v>
      </c>
      <c r="AL324" s="174" t="s">
        <v>2545</v>
      </c>
      <c r="AM324" s="106">
        <v>1</v>
      </c>
      <c r="AN324" s="894" t="s">
        <v>945</v>
      </c>
      <c r="AO324" s="189" t="s">
        <v>946</v>
      </c>
      <c r="AP324" s="189">
        <v>1</v>
      </c>
      <c r="AQ324" s="189" t="s">
        <v>1048</v>
      </c>
      <c r="AR324" s="189"/>
      <c r="AS324" s="69">
        <v>375.11700000000002</v>
      </c>
      <c r="AT324" s="69" t="s">
        <v>2546</v>
      </c>
      <c r="AU324" s="69" t="s">
        <v>949</v>
      </c>
      <c r="AV324" s="69" t="s">
        <v>949</v>
      </c>
      <c r="AW324" s="69" t="s">
        <v>2547</v>
      </c>
      <c r="AX324" s="69" t="s">
        <v>1302</v>
      </c>
      <c r="AY324" s="69" t="s">
        <v>1051</v>
      </c>
      <c r="AZ324" s="69" t="s">
        <v>949</v>
      </c>
      <c r="BA324" s="69" t="s">
        <v>949</v>
      </c>
      <c r="BB324" s="69">
        <v>0</v>
      </c>
      <c r="BC324" s="69" t="s">
        <v>1068</v>
      </c>
      <c r="BD324" s="69" t="s">
        <v>949</v>
      </c>
      <c r="BE324" s="69" t="s">
        <v>949</v>
      </c>
      <c r="BF324" s="69">
        <v>0</v>
      </c>
      <c r="BG324" s="69">
        <v>0</v>
      </c>
      <c r="BH324" s="69">
        <v>0</v>
      </c>
      <c r="BI324" s="69">
        <v>0</v>
      </c>
      <c r="BJ324" s="69">
        <v>0</v>
      </c>
      <c r="BK324" s="69">
        <v>0</v>
      </c>
      <c r="BL324" s="69">
        <v>0</v>
      </c>
      <c r="BM324" s="69">
        <v>0</v>
      </c>
    </row>
    <row r="325" spans="1:65" s="390" customFormat="1">
      <c r="A325" s="398">
        <v>318</v>
      </c>
      <c r="B325" s="398" t="s">
        <v>466</v>
      </c>
      <c r="C325" s="408"/>
      <c r="D325" s="407"/>
      <c r="E325" s="408" t="s">
        <v>2550</v>
      </c>
      <c r="F325" s="407"/>
      <c r="G325" s="408"/>
      <c r="H325" s="407"/>
      <c r="I325" s="408"/>
      <c r="J325" s="407"/>
      <c r="K325" s="408"/>
      <c r="L325" s="407"/>
      <c r="M325" s="213" t="s">
        <v>2550</v>
      </c>
      <c r="N325" s="213" t="s">
        <v>2550</v>
      </c>
      <c r="O325" s="213" t="s">
        <v>4778</v>
      </c>
      <c r="P325" s="1247" t="s">
        <v>1244</v>
      </c>
      <c r="Q325" s="213" t="s">
        <v>941</v>
      </c>
      <c r="R325" s="541" t="s">
        <v>941</v>
      </c>
      <c r="S325" s="213" t="s">
        <v>941</v>
      </c>
      <c r="T325" s="213" t="s">
        <v>941</v>
      </c>
      <c r="U325" s="213" t="s">
        <v>941</v>
      </c>
      <c r="V325" s="213" t="s">
        <v>941</v>
      </c>
      <c r="W325" s="541" t="s">
        <v>941</v>
      </c>
      <c r="X325" s="213" t="s">
        <v>941</v>
      </c>
      <c r="Y325" s="213" t="s">
        <v>941</v>
      </c>
      <c r="Z325" s="541" t="s">
        <v>941</v>
      </c>
      <c r="AA325" s="541" t="s">
        <v>941</v>
      </c>
      <c r="AB325" s="541" t="s">
        <v>941</v>
      </c>
      <c r="AC325" s="213" t="s">
        <v>941</v>
      </c>
      <c r="AD325" s="541" t="s">
        <v>941</v>
      </c>
      <c r="AE325" s="213" t="s">
        <v>941</v>
      </c>
      <c r="AF325" s="541" t="s">
        <v>941</v>
      </c>
      <c r="AG325" s="541" t="s">
        <v>941</v>
      </c>
      <c r="AH325" s="541" t="s">
        <v>941</v>
      </c>
      <c r="AI325" s="213"/>
      <c r="AJ325" s="404"/>
      <c r="AK325" s="189" t="s">
        <v>90</v>
      </c>
      <c r="AL325" s="174" t="s">
        <v>4929</v>
      </c>
      <c r="AM325" s="106">
        <v>1</v>
      </c>
      <c r="AN325" s="894" t="s">
        <v>945</v>
      </c>
      <c r="AO325" s="189" t="s">
        <v>946</v>
      </c>
      <c r="AP325" s="189">
        <v>1</v>
      </c>
      <c r="AQ325" s="189" t="s">
        <v>1008</v>
      </c>
      <c r="AR325" s="189"/>
      <c r="AS325" s="69">
        <v>6193.04</v>
      </c>
      <c r="AT325" s="69">
        <v>2</v>
      </c>
      <c r="AU325" s="69">
        <v>1.04</v>
      </c>
      <c r="AV325" s="69" t="s">
        <v>949</v>
      </c>
      <c r="AW325" s="69" t="s">
        <v>2553</v>
      </c>
      <c r="AX325" s="69" t="s">
        <v>5746</v>
      </c>
      <c r="AY325" s="69" t="s">
        <v>1148</v>
      </c>
      <c r="AZ325" s="69" t="s">
        <v>1474</v>
      </c>
      <c r="BA325" s="69" t="s">
        <v>1132</v>
      </c>
      <c r="BB325" s="69">
        <v>0</v>
      </c>
      <c r="BC325" s="69" t="s">
        <v>1712</v>
      </c>
      <c r="BD325" s="69" t="s">
        <v>945</v>
      </c>
      <c r="BE325" s="69" t="s">
        <v>945</v>
      </c>
      <c r="BF325" s="69">
        <v>0</v>
      </c>
      <c r="BG325" s="69">
        <v>0</v>
      </c>
      <c r="BH325" s="69" t="s">
        <v>2550</v>
      </c>
      <c r="BI325" s="69" t="s">
        <v>1459</v>
      </c>
      <c r="BJ325" s="69">
        <v>0</v>
      </c>
      <c r="BK325" s="69">
        <v>0</v>
      </c>
      <c r="BL325" s="69">
        <v>0</v>
      </c>
      <c r="BM325" s="69">
        <v>0</v>
      </c>
    </row>
    <row r="326" spans="1:65" s="390" customFormat="1">
      <c r="A326" s="398">
        <v>319</v>
      </c>
      <c r="B326" s="398" t="s">
        <v>466</v>
      </c>
      <c r="C326" s="408"/>
      <c r="D326" s="407"/>
      <c r="E326" s="408" t="s">
        <v>2558</v>
      </c>
      <c r="F326" s="407"/>
      <c r="G326" s="408"/>
      <c r="H326" s="407"/>
      <c r="I326" s="408"/>
      <c r="J326" s="407"/>
      <c r="K326" s="408"/>
      <c r="L326" s="407"/>
      <c r="M326" s="213" t="s">
        <v>2558</v>
      </c>
      <c r="N326" s="213" t="s">
        <v>2558</v>
      </c>
      <c r="O326" s="213" t="s">
        <v>9941</v>
      </c>
      <c r="P326" s="1247" t="s">
        <v>940</v>
      </c>
      <c r="Q326" s="213" t="s">
        <v>941</v>
      </c>
      <c r="R326" s="541" t="s">
        <v>941</v>
      </c>
      <c r="S326" s="213" t="s">
        <v>941</v>
      </c>
      <c r="T326" s="213" t="s">
        <v>941</v>
      </c>
      <c r="U326" s="213" t="s">
        <v>941</v>
      </c>
      <c r="V326" s="213" t="s">
        <v>941</v>
      </c>
      <c r="W326" s="541" t="s">
        <v>941</v>
      </c>
      <c r="X326" s="213" t="s">
        <v>941</v>
      </c>
      <c r="Y326" s="213" t="s">
        <v>941</v>
      </c>
      <c r="Z326" s="541" t="s">
        <v>941</v>
      </c>
      <c r="AA326" s="541" t="s">
        <v>941</v>
      </c>
      <c r="AB326" s="541" t="s">
        <v>941</v>
      </c>
      <c r="AC326" s="213" t="s">
        <v>941</v>
      </c>
      <c r="AD326" s="541" t="s">
        <v>941</v>
      </c>
      <c r="AE326" s="213" t="s">
        <v>941</v>
      </c>
      <c r="AF326" s="541" t="s">
        <v>941</v>
      </c>
      <c r="AG326" s="541" t="s">
        <v>941</v>
      </c>
      <c r="AH326" s="541" t="s">
        <v>941</v>
      </c>
      <c r="AI326" s="213"/>
      <c r="AJ326" s="404"/>
      <c r="AK326" s="189" t="s">
        <v>90</v>
      </c>
      <c r="AL326" s="174" t="s">
        <v>2562</v>
      </c>
      <c r="AM326" s="106">
        <v>1</v>
      </c>
      <c r="AN326" s="894" t="s">
        <v>945</v>
      </c>
      <c r="AO326" s="189" t="s">
        <v>946</v>
      </c>
      <c r="AP326" s="189">
        <v>0</v>
      </c>
      <c r="AQ326" s="189" t="s">
        <v>947</v>
      </c>
      <c r="AR326" s="189"/>
      <c r="AS326" s="69" t="s">
        <v>949</v>
      </c>
      <c r="AT326" s="69" t="s">
        <v>949</v>
      </c>
      <c r="AU326" s="69" t="s">
        <v>949</v>
      </c>
      <c r="AV326" s="69" t="s">
        <v>949</v>
      </c>
      <c r="AW326" s="69" t="s">
        <v>949</v>
      </c>
      <c r="AX326" s="69" t="s">
        <v>949</v>
      </c>
      <c r="AY326" s="69" t="s">
        <v>949</v>
      </c>
      <c r="AZ326" s="69" t="s">
        <v>949</v>
      </c>
      <c r="BA326" s="69" t="s">
        <v>949</v>
      </c>
      <c r="BB326" s="69" t="s">
        <v>949</v>
      </c>
      <c r="BC326" s="69" t="s">
        <v>949</v>
      </c>
      <c r="BD326" s="69" t="s">
        <v>949</v>
      </c>
      <c r="BE326" s="69" t="s">
        <v>949</v>
      </c>
      <c r="BF326" s="69" t="s">
        <v>949</v>
      </c>
      <c r="BG326" s="69" t="s">
        <v>949</v>
      </c>
      <c r="BH326" s="69" t="s">
        <v>949</v>
      </c>
      <c r="BI326" s="69" t="s">
        <v>949</v>
      </c>
      <c r="BJ326" s="69" t="s">
        <v>949</v>
      </c>
      <c r="BK326" s="69" t="s">
        <v>949</v>
      </c>
      <c r="BL326" s="69" t="s">
        <v>949</v>
      </c>
      <c r="BM326" s="69" t="s">
        <v>949</v>
      </c>
    </row>
    <row r="327" spans="1:65" s="390" customFormat="1">
      <c r="A327" s="398">
        <v>320</v>
      </c>
      <c r="B327" s="398" t="s">
        <v>466</v>
      </c>
      <c r="C327" s="408"/>
      <c r="D327" s="407"/>
      <c r="E327" s="408"/>
      <c r="F327" s="407" t="s">
        <v>2563</v>
      </c>
      <c r="G327" s="408"/>
      <c r="H327" s="407"/>
      <c r="I327" s="408"/>
      <c r="J327" s="407"/>
      <c r="K327" s="408"/>
      <c r="L327" s="407"/>
      <c r="M327" s="213" t="s">
        <v>2563</v>
      </c>
      <c r="N327" s="213" t="s">
        <v>2563</v>
      </c>
      <c r="O327" s="213" t="s">
        <v>4778</v>
      </c>
      <c r="P327" s="1247" t="s">
        <v>989</v>
      </c>
      <c r="Q327" s="213" t="s">
        <v>941</v>
      </c>
      <c r="R327" s="541" t="s">
        <v>941</v>
      </c>
      <c r="S327" s="213" t="s">
        <v>941</v>
      </c>
      <c r="T327" s="213" t="s">
        <v>941</v>
      </c>
      <c r="U327" s="213" t="s">
        <v>941</v>
      </c>
      <c r="V327" s="213" t="s">
        <v>941</v>
      </c>
      <c r="W327" s="541" t="s">
        <v>941</v>
      </c>
      <c r="X327" s="213" t="s">
        <v>941</v>
      </c>
      <c r="Y327" s="213" t="s">
        <v>941</v>
      </c>
      <c r="Z327" s="541" t="s">
        <v>941</v>
      </c>
      <c r="AA327" s="541" t="s">
        <v>941</v>
      </c>
      <c r="AB327" s="541" t="s">
        <v>941</v>
      </c>
      <c r="AC327" s="213" t="s">
        <v>941</v>
      </c>
      <c r="AD327" s="541" t="s">
        <v>941</v>
      </c>
      <c r="AE327" s="213" t="s">
        <v>941</v>
      </c>
      <c r="AF327" s="541" t="s">
        <v>941</v>
      </c>
      <c r="AG327" s="541" t="s">
        <v>941</v>
      </c>
      <c r="AH327" s="541" t="s">
        <v>941</v>
      </c>
      <c r="AI327" s="213"/>
      <c r="AJ327" s="404"/>
      <c r="AK327" s="189" t="s">
        <v>90</v>
      </c>
      <c r="AL327" s="174" t="s">
        <v>1299</v>
      </c>
      <c r="AM327" s="106">
        <v>1</v>
      </c>
      <c r="AN327" s="894" t="s">
        <v>945</v>
      </c>
      <c r="AO327" s="189" t="s">
        <v>946</v>
      </c>
      <c r="AP327" s="189">
        <v>1</v>
      </c>
      <c r="AQ327" s="189" t="s">
        <v>1048</v>
      </c>
      <c r="AR327" s="189"/>
      <c r="AS327" s="69">
        <v>21.748000000000001</v>
      </c>
      <c r="AT327" s="69" t="s">
        <v>1300</v>
      </c>
      <c r="AU327" s="69" t="s">
        <v>949</v>
      </c>
      <c r="AV327" s="69" t="s">
        <v>949</v>
      </c>
      <c r="AW327" s="69" t="s">
        <v>1301</v>
      </c>
      <c r="AX327" s="69" t="s">
        <v>949</v>
      </c>
      <c r="AY327" s="69" t="s">
        <v>1051</v>
      </c>
      <c r="AZ327" s="69" t="s">
        <v>949</v>
      </c>
      <c r="BA327" s="69" t="s">
        <v>949</v>
      </c>
      <c r="BB327" s="69" t="s">
        <v>949</v>
      </c>
      <c r="BC327" s="69" t="s">
        <v>1068</v>
      </c>
      <c r="BD327" s="69" t="s">
        <v>949</v>
      </c>
      <c r="BE327" s="69" t="s">
        <v>949</v>
      </c>
      <c r="BF327" s="69">
        <v>0</v>
      </c>
      <c r="BG327" s="69">
        <v>0</v>
      </c>
      <c r="BH327" s="69">
        <v>0</v>
      </c>
      <c r="BI327" s="69">
        <v>0</v>
      </c>
      <c r="BJ327" s="69">
        <v>0</v>
      </c>
      <c r="BK327" s="69">
        <v>0</v>
      </c>
      <c r="BL327" s="69">
        <v>0</v>
      </c>
      <c r="BM327" s="69">
        <v>0</v>
      </c>
    </row>
    <row r="328" spans="1:65" s="390" customFormat="1">
      <c r="A328" s="398">
        <v>321</v>
      </c>
      <c r="B328" s="398" t="s">
        <v>466</v>
      </c>
      <c r="C328" s="408"/>
      <c r="D328" s="407"/>
      <c r="E328" s="408"/>
      <c r="F328" s="407" t="s">
        <v>2565</v>
      </c>
      <c r="G328" s="408"/>
      <c r="H328" s="407"/>
      <c r="I328" s="408"/>
      <c r="J328" s="407"/>
      <c r="K328" s="408"/>
      <c r="L328" s="407"/>
      <c r="M328" s="213" t="s">
        <v>2565</v>
      </c>
      <c r="N328" s="213" t="s">
        <v>2565</v>
      </c>
      <c r="O328" s="213" t="s">
        <v>9942</v>
      </c>
      <c r="P328" s="1247" t="s">
        <v>1059</v>
      </c>
      <c r="Q328" s="213" t="s">
        <v>941</v>
      </c>
      <c r="R328" s="541" t="s">
        <v>941</v>
      </c>
      <c r="S328" s="213" t="s">
        <v>941</v>
      </c>
      <c r="T328" s="213" t="s">
        <v>941</v>
      </c>
      <c r="U328" s="213" t="s">
        <v>941</v>
      </c>
      <c r="V328" s="213" t="s">
        <v>941</v>
      </c>
      <c r="W328" s="541" t="s">
        <v>941</v>
      </c>
      <c r="X328" s="213" t="s">
        <v>941</v>
      </c>
      <c r="Y328" s="213" t="s">
        <v>941</v>
      </c>
      <c r="Z328" s="541" t="s">
        <v>941</v>
      </c>
      <c r="AA328" s="541" t="s">
        <v>941</v>
      </c>
      <c r="AB328" s="541" t="s">
        <v>941</v>
      </c>
      <c r="AC328" s="213" t="s">
        <v>941</v>
      </c>
      <c r="AD328" s="541" t="s">
        <v>941</v>
      </c>
      <c r="AE328" s="213" t="s">
        <v>941</v>
      </c>
      <c r="AF328" s="541" t="s">
        <v>941</v>
      </c>
      <c r="AG328" s="541" t="s">
        <v>941</v>
      </c>
      <c r="AH328" s="541" t="s">
        <v>941</v>
      </c>
      <c r="AI328" s="213"/>
      <c r="AJ328" s="404" t="s">
        <v>2566</v>
      </c>
      <c r="AK328" s="189" t="s">
        <v>90</v>
      </c>
      <c r="AL328" s="174" t="s">
        <v>2569</v>
      </c>
      <c r="AM328" s="106">
        <v>1</v>
      </c>
      <c r="AN328" s="894" t="s">
        <v>945</v>
      </c>
      <c r="AO328" s="189" t="s">
        <v>946</v>
      </c>
      <c r="AP328" s="189">
        <v>1</v>
      </c>
      <c r="AQ328" s="189" t="s">
        <v>979</v>
      </c>
      <c r="AR328" s="189"/>
      <c r="AS328" s="69">
        <v>790.818355</v>
      </c>
      <c r="AT328" s="69">
        <v>1.2</v>
      </c>
      <c r="AU328" s="69" t="s">
        <v>949</v>
      </c>
      <c r="AV328" s="69" t="s">
        <v>949</v>
      </c>
      <c r="AW328" s="69" t="s">
        <v>2570</v>
      </c>
      <c r="AX328" s="69" t="s">
        <v>2571</v>
      </c>
      <c r="AY328" s="69" t="s">
        <v>2533</v>
      </c>
      <c r="AZ328" s="69" t="s">
        <v>949</v>
      </c>
      <c r="BA328" s="69" t="s">
        <v>949</v>
      </c>
      <c r="BB328" s="69">
        <v>0</v>
      </c>
      <c r="BC328" s="69" t="s">
        <v>1166</v>
      </c>
      <c r="BD328" s="69" t="s">
        <v>949</v>
      </c>
      <c r="BE328" s="69" t="s">
        <v>949</v>
      </c>
      <c r="BF328" s="69">
        <v>0</v>
      </c>
      <c r="BG328" s="69">
        <v>0</v>
      </c>
      <c r="BH328" s="69">
        <v>0</v>
      </c>
      <c r="BI328" s="69">
        <v>0</v>
      </c>
      <c r="BJ328" s="69">
        <v>0</v>
      </c>
      <c r="BK328" s="69">
        <v>0</v>
      </c>
      <c r="BL328" s="69">
        <v>0</v>
      </c>
      <c r="BM328" s="69">
        <v>0</v>
      </c>
    </row>
    <row r="329" spans="1:65" s="390" customFormat="1">
      <c r="A329" s="398">
        <v>322</v>
      </c>
      <c r="B329" s="398" t="s">
        <v>466</v>
      </c>
      <c r="C329" s="408"/>
      <c r="D329" s="407"/>
      <c r="E329" s="408"/>
      <c r="F329" s="407" t="s">
        <v>2572</v>
      </c>
      <c r="G329" s="408"/>
      <c r="H329" s="407"/>
      <c r="I329" s="408"/>
      <c r="J329" s="407"/>
      <c r="K329" s="408"/>
      <c r="L329" s="407"/>
      <c r="M329" s="213" t="s">
        <v>2572</v>
      </c>
      <c r="N329" s="213" t="s">
        <v>2572</v>
      </c>
      <c r="O329" s="213" t="s">
        <v>4778</v>
      </c>
      <c r="P329" s="1247" t="s">
        <v>1059</v>
      </c>
      <c r="Q329" s="213" t="s">
        <v>941</v>
      </c>
      <c r="R329" s="541" t="s">
        <v>941</v>
      </c>
      <c r="S329" s="213" t="s">
        <v>941</v>
      </c>
      <c r="T329" s="213" t="s">
        <v>941</v>
      </c>
      <c r="U329" s="213" t="s">
        <v>941</v>
      </c>
      <c r="V329" s="213" t="s">
        <v>941</v>
      </c>
      <c r="W329" s="541" t="s">
        <v>941</v>
      </c>
      <c r="X329" s="213" t="s">
        <v>941</v>
      </c>
      <c r="Y329" s="213" t="s">
        <v>941</v>
      </c>
      <c r="Z329" s="541" t="s">
        <v>941</v>
      </c>
      <c r="AA329" s="541" t="s">
        <v>941</v>
      </c>
      <c r="AB329" s="541" t="s">
        <v>941</v>
      </c>
      <c r="AC329" s="213" t="s">
        <v>941</v>
      </c>
      <c r="AD329" s="541" t="s">
        <v>941</v>
      </c>
      <c r="AE329" s="213" t="s">
        <v>941</v>
      </c>
      <c r="AF329" s="541" t="s">
        <v>941</v>
      </c>
      <c r="AG329" s="541" t="s">
        <v>941</v>
      </c>
      <c r="AH329" s="541" t="s">
        <v>941</v>
      </c>
      <c r="AI329" s="213"/>
      <c r="AJ329" s="404"/>
      <c r="AK329" s="189" t="s">
        <v>90</v>
      </c>
      <c r="AL329" s="174" t="s">
        <v>2574</v>
      </c>
      <c r="AM329" s="106">
        <v>1</v>
      </c>
      <c r="AN329" s="894" t="s">
        <v>945</v>
      </c>
      <c r="AO329" s="189" t="s">
        <v>946</v>
      </c>
      <c r="AP329" s="189">
        <v>1</v>
      </c>
      <c r="AQ329" s="189" t="s">
        <v>1008</v>
      </c>
      <c r="AR329" s="189"/>
      <c r="AS329" s="69">
        <v>3364.08</v>
      </c>
      <c r="AT329" s="69">
        <v>2</v>
      </c>
      <c r="AU329" s="69">
        <v>1.17</v>
      </c>
      <c r="AV329" s="69" t="s">
        <v>949</v>
      </c>
      <c r="AW329" s="69" t="s">
        <v>2575</v>
      </c>
      <c r="AX329" s="69" t="s">
        <v>995</v>
      </c>
      <c r="AY329" s="69" t="s">
        <v>1130</v>
      </c>
      <c r="AZ329" s="69" t="s">
        <v>1990</v>
      </c>
      <c r="BA329" s="69" t="s">
        <v>1991</v>
      </c>
      <c r="BB329" s="69" t="s">
        <v>1133</v>
      </c>
      <c r="BC329" s="69" t="s">
        <v>1712</v>
      </c>
      <c r="BD329" s="69" t="s">
        <v>949</v>
      </c>
      <c r="BE329" s="69" t="s">
        <v>949</v>
      </c>
      <c r="BF329" s="69">
        <v>0</v>
      </c>
      <c r="BG329" s="69">
        <v>0</v>
      </c>
      <c r="BH329" s="69" t="s">
        <v>2572</v>
      </c>
      <c r="BI329" s="69" t="s">
        <v>1459</v>
      </c>
      <c r="BJ329" s="69">
        <v>0</v>
      </c>
      <c r="BK329" s="69">
        <v>0</v>
      </c>
      <c r="BL329" s="69">
        <v>0</v>
      </c>
      <c r="BM329" s="69">
        <v>0</v>
      </c>
    </row>
    <row r="330" spans="1:65" s="390" customFormat="1">
      <c r="A330" s="398">
        <v>323</v>
      </c>
      <c r="B330" s="398" t="s">
        <v>466</v>
      </c>
      <c r="C330" s="408"/>
      <c r="D330" s="407"/>
      <c r="E330" s="408" t="s">
        <v>2576</v>
      </c>
      <c r="F330" s="407"/>
      <c r="G330" s="408"/>
      <c r="H330" s="407"/>
      <c r="I330" s="408"/>
      <c r="J330" s="407"/>
      <c r="K330" s="408"/>
      <c r="L330" s="407"/>
      <c r="M330" s="213" t="s">
        <v>2576</v>
      </c>
      <c r="N330" s="213" t="s">
        <v>2576</v>
      </c>
      <c r="O330" s="213" t="s">
        <v>4778</v>
      </c>
      <c r="P330" s="1247" t="s">
        <v>1059</v>
      </c>
      <c r="Q330" s="213" t="s">
        <v>941</v>
      </c>
      <c r="R330" s="541" t="s">
        <v>941</v>
      </c>
      <c r="S330" s="213" t="s">
        <v>941</v>
      </c>
      <c r="T330" s="213" t="s">
        <v>941</v>
      </c>
      <c r="U330" s="213" t="s">
        <v>941</v>
      </c>
      <c r="V330" s="213" t="s">
        <v>941</v>
      </c>
      <c r="W330" s="541" t="s">
        <v>941</v>
      </c>
      <c r="X330" s="213" t="s">
        <v>941</v>
      </c>
      <c r="Y330" s="213" t="s">
        <v>941</v>
      </c>
      <c r="Z330" s="541" t="s">
        <v>941</v>
      </c>
      <c r="AA330" s="541" t="s">
        <v>941</v>
      </c>
      <c r="AB330" s="541" t="s">
        <v>941</v>
      </c>
      <c r="AC330" s="213" t="s">
        <v>941</v>
      </c>
      <c r="AD330" s="541" t="s">
        <v>941</v>
      </c>
      <c r="AE330" s="213" t="s">
        <v>941</v>
      </c>
      <c r="AF330" s="541" t="s">
        <v>941</v>
      </c>
      <c r="AG330" s="541" t="s">
        <v>941</v>
      </c>
      <c r="AH330" s="541" t="s">
        <v>941</v>
      </c>
      <c r="AI330" s="213"/>
      <c r="AJ330" s="404"/>
      <c r="AK330" s="189" t="s">
        <v>90</v>
      </c>
      <c r="AL330" s="174" t="s">
        <v>2495</v>
      </c>
      <c r="AM330" s="106">
        <v>2</v>
      </c>
      <c r="AN330" s="894" t="s">
        <v>945</v>
      </c>
      <c r="AO330" s="189" t="s">
        <v>946</v>
      </c>
      <c r="AP330" s="189">
        <v>1</v>
      </c>
      <c r="AQ330" s="189" t="s">
        <v>1008</v>
      </c>
      <c r="AR330" s="189"/>
      <c r="AS330" s="69">
        <v>1330.0319999999999</v>
      </c>
      <c r="AT330" s="69">
        <v>1.5</v>
      </c>
      <c r="AU330" s="69">
        <v>1.41</v>
      </c>
      <c r="AV330" s="69">
        <v>1.8753451000000001</v>
      </c>
      <c r="AW330" s="69" t="s">
        <v>2578</v>
      </c>
      <c r="AX330" s="69" t="s">
        <v>981</v>
      </c>
      <c r="AY330" s="69" t="s">
        <v>1293</v>
      </c>
      <c r="AZ330" s="69" t="s">
        <v>1294</v>
      </c>
      <c r="BA330" s="69" t="s">
        <v>1295</v>
      </c>
      <c r="BB330" s="69" t="s">
        <v>1296</v>
      </c>
      <c r="BC330" s="69" t="s">
        <v>1459</v>
      </c>
      <c r="BD330" s="69" t="s">
        <v>949</v>
      </c>
      <c r="BE330" s="69" t="s">
        <v>949</v>
      </c>
      <c r="BF330" s="69">
        <v>0</v>
      </c>
      <c r="BG330" s="69">
        <v>0</v>
      </c>
      <c r="BH330" s="69" t="s">
        <v>2576</v>
      </c>
      <c r="BI330" s="69" t="s">
        <v>1459</v>
      </c>
      <c r="BJ330" s="69">
        <v>0</v>
      </c>
      <c r="BK330" s="69">
        <v>0</v>
      </c>
      <c r="BL330" s="69">
        <v>0</v>
      </c>
      <c r="BM330" s="69">
        <v>0</v>
      </c>
    </row>
    <row r="331" spans="1:65" s="390" customFormat="1">
      <c r="A331" s="398">
        <v>324</v>
      </c>
      <c r="B331" s="398" t="s">
        <v>466</v>
      </c>
      <c r="C331" s="408"/>
      <c r="D331" s="407"/>
      <c r="E331" s="408" t="s">
        <v>2579</v>
      </c>
      <c r="F331" s="407"/>
      <c r="G331" s="408"/>
      <c r="H331" s="407"/>
      <c r="I331" s="408"/>
      <c r="J331" s="407"/>
      <c r="K331" s="408"/>
      <c r="L331" s="407"/>
      <c r="M331" s="213" t="s">
        <v>2579</v>
      </c>
      <c r="N331" s="213" t="s">
        <v>2579</v>
      </c>
      <c r="O331" s="213" t="s">
        <v>4778</v>
      </c>
      <c r="P331" s="1247" t="s">
        <v>989</v>
      </c>
      <c r="Q331" s="213" t="s">
        <v>941</v>
      </c>
      <c r="R331" s="541" t="s">
        <v>941</v>
      </c>
      <c r="S331" s="213" t="s">
        <v>941</v>
      </c>
      <c r="T331" s="213" t="s">
        <v>941</v>
      </c>
      <c r="U331" s="213" t="s">
        <v>941</v>
      </c>
      <c r="V331" s="213" t="s">
        <v>941</v>
      </c>
      <c r="W331" s="541" t="s">
        <v>941</v>
      </c>
      <c r="X331" s="213" t="s">
        <v>941</v>
      </c>
      <c r="Y331" s="213" t="s">
        <v>941</v>
      </c>
      <c r="Z331" s="541" t="s">
        <v>941</v>
      </c>
      <c r="AA331" s="541" t="s">
        <v>941</v>
      </c>
      <c r="AB331" s="541" t="s">
        <v>941</v>
      </c>
      <c r="AC331" s="213" t="s">
        <v>941</v>
      </c>
      <c r="AD331" s="541" t="s">
        <v>941</v>
      </c>
      <c r="AE331" s="213" t="s">
        <v>941</v>
      </c>
      <c r="AF331" s="541" t="s">
        <v>941</v>
      </c>
      <c r="AG331" s="541" t="s">
        <v>941</v>
      </c>
      <c r="AH331" s="541" t="s">
        <v>941</v>
      </c>
      <c r="AI331" s="213"/>
      <c r="AJ331" s="404"/>
      <c r="AK331" s="189" t="s">
        <v>90</v>
      </c>
      <c r="AL331" s="174" t="s">
        <v>2581</v>
      </c>
      <c r="AM331" s="106">
        <v>2</v>
      </c>
      <c r="AN331" s="894" t="s">
        <v>945</v>
      </c>
      <c r="AO331" s="189" t="s">
        <v>946</v>
      </c>
      <c r="AP331" s="189">
        <v>1</v>
      </c>
      <c r="AQ331" s="189" t="s">
        <v>1048</v>
      </c>
      <c r="AR331" s="189"/>
      <c r="AS331" s="69">
        <v>57.710999999999999</v>
      </c>
      <c r="AT331" s="69" t="s">
        <v>2582</v>
      </c>
      <c r="AU331" s="69" t="s">
        <v>949</v>
      </c>
      <c r="AV331" s="69" t="s">
        <v>949</v>
      </c>
      <c r="AW331" s="69" t="s">
        <v>2583</v>
      </c>
      <c r="AX331" s="69" t="s">
        <v>1302</v>
      </c>
      <c r="AY331" s="69" t="s">
        <v>1051</v>
      </c>
      <c r="AZ331" s="69" t="s">
        <v>949</v>
      </c>
      <c r="BA331" s="69" t="s">
        <v>949</v>
      </c>
      <c r="BB331" s="69">
        <v>0</v>
      </c>
      <c r="BC331" s="69" t="s">
        <v>1068</v>
      </c>
      <c r="BD331" s="69" t="s">
        <v>949</v>
      </c>
      <c r="BE331" s="69" t="s">
        <v>949</v>
      </c>
      <c r="BF331" s="69">
        <v>0</v>
      </c>
      <c r="BG331" s="69">
        <v>0</v>
      </c>
      <c r="BH331" s="69">
        <v>0</v>
      </c>
      <c r="BI331" s="69">
        <v>0</v>
      </c>
      <c r="BJ331" s="69">
        <v>0</v>
      </c>
      <c r="BK331" s="69">
        <v>0</v>
      </c>
      <c r="BL331" s="69">
        <v>0</v>
      </c>
      <c r="BM331" s="69">
        <v>0</v>
      </c>
    </row>
    <row r="332" spans="1:65" s="390" customFormat="1">
      <c r="A332" s="398">
        <v>325</v>
      </c>
      <c r="B332" s="398" t="s">
        <v>2584</v>
      </c>
      <c r="C332" s="408" t="s">
        <v>2585</v>
      </c>
      <c r="D332" s="407"/>
      <c r="E332" s="408"/>
      <c r="F332" s="407"/>
      <c r="G332" s="408"/>
      <c r="H332" s="407"/>
      <c r="I332" s="408"/>
      <c r="J332" s="407"/>
      <c r="K332" s="408"/>
      <c r="L332" s="407"/>
      <c r="M332" s="213" t="s">
        <v>2587</v>
      </c>
      <c r="N332" s="213" t="s">
        <v>2585</v>
      </c>
      <c r="O332" s="213" t="s">
        <v>9935</v>
      </c>
      <c r="P332" s="1247" t="s">
        <v>940</v>
      </c>
      <c r="Q332" s="213" t="s">
        <v>941</v>
      </c>
      <c r="R332" s="541" t="s">
        <v>941</v>
      </c>
      <c r="S332" s="213" t="s">
        <v>941</v>
      </c>
      <c r="T332" s="213" t="s">
        <v>941</v>
      </c>
      <c r="U332" s="213" t="s">
        <v>941</v>
      </c>
      <c r="V332" s="213" t="s">
        <v>941</v>
      </c>
      <c r="W332" s="541" t="s">
        <v>941</v>
      </c>
      <c r="X332" s="213" t="s">
        <v>941</v>
      </c>
      <c r="Y332" s="213" t="s">
        <v>941</v>
      </c>
      <c r="Z332" s="541" t="s">
        <v>941</v>
      </c>
      <c r="AA332" s="541" t="s">
        <v>941</v>
      </c>
      <c r="AB332" s="541" t="s">
        <v>941</v>
      </c>
      <c r="AC332" s="213" t="s">
        <v>941</v>
      </c>
      <c r="AD332" s="541" t="s">
        <v>941</v>
      </c>
      <c r="AE332" s="213" t="s">
        <v>941</v>
      </c>
      <c r="AF332" s="541" t="s">
        <v>941</v>
      </c>
      <c r="AG332" s="541" t="s">
        <v>941</v>
      </c>
      <c r="AH332" s="541" t="s">
        <v>941</v>
      </c>
      <c r="AI332" s="213"/>
      <c r="AJ332" s="404"/>
      <c r="AK332" s="189" t="s">
        <v>90</v>
      </c>
      <c r="AL332" s="174" t="s">
        <v>2589</v>
      </c>
      <c r="AM332" s="106">
        <v>1</v>
      </c>
      <c r="AN332" s="894" t="s">
        <v>945</v>
      </c>
      <c r="AO332" s="189" t="s">
        <v>946</v>
      </c>
      <c r="AP332" s="189">
        <v>0</v>
      </c>
      <c r="AQ332" s="189" t="s">
        <v>947</v>
      </c>
      <c r="AR332" s="189"/>
      <c r="AS332" s="69" t="s">
        <v>949</v>
      </c>
      <c r="AT332" s="69" t="s">
        <v>949</v>
      </c>
      <c r="AU332" s="69" t="s">
        <v>949</v>
      </c>
      <c r="AV332" s="69" t="s">
        <v>949</v>
      </c>
      <c r="AW332" s="69" t="s">
        <v>949</v>
      </c>
      <c r="AX332" s="69" t="s">
        <v>949</v>
      </c>
      <c r="AY332" s="69" t="s">
        <v>949</v>
      </c>
      <c r="AZ332" s="69" t="s">
        <v>949</v>
      </c>
      <c r="BA332" s="69" t="s">
        <v>949</v>
      </c>
      <c r="BB332" s="69" t="s">
        <v>949</v>
      </c>
      <c r="BC332" s="69" t="s">
        <v>949</v>
      </c>
      <c r="BD332" s="69" t="s">
        <v>949</v>
      </c>
      <c r="BE332" s="69" t="s">
        <v>949</v>
      </c>
      <c r="BF332" s="69" t="s">
        <v>949</v>
      </c>
      <c r="BG332" s="69" t="s">
        <v>949</v>
      </c>
      <c r="BH332" s="69" t="s">
        <v>949</v>
      </c>
      <c r="BI332" s="69" t="s">
        <v>949</v>
      </c>
      <c r="BJ332" s="69" t="s">
        <v>949</v>
      </c>
      <c r="BK332" s="69" t="s">
        <v>949</v>
      </c>
      <c r="BL332" s="69" t="s">
        <v>949</v>
      </c>
      <c r="BM332" s="69" t="s">
        <v>949</v>
      </c>
    </row>
    <row r="333" spans="1:65" s="390" customFormat="1">
      <c r="A333" s="398">
        <v>326</v>
      </c>
      <c r="B333" s="398" t="s">
        <v>2584</v>
      </c>
      <c r="C333" s="408"/>
      <c r="D333" s="407" t="s">
        <v>2590</v>
      </c>
      <c r="E333" s="408"/>
      <c r="F333" s="407"/>
      <c r="G333" s="408"/>
      <c r="H333" s="407"/>
      <c r="I333" s="408"/>
      <c r="J333" s="407"/>
      <c r="K333" s="408"/>
      <c r="L333" s="407"/>
      <c r="M333" s="213" t="s">
        <v>2592</v>
      </c>
      <c r="N333" s="213" t="s">
        <v>2590</v>
      </c>
      <c r="O333" s="213" t="s">
        <v>9935</v>
      </c>
      <c r="P333" s="1247" t="s">
        <v>940</v>
      </c>
      <c r="Q333" s="213" t="s">
        <v>941</v>
      </c>
      <c r="R333" s="541" t="s">
        <v>941</v>
      </c>
      <c r="S333" s="213" t="s">
        <v>941</v>
      </c>
      <c r="T333" s="213" t="s">
        <v>941</v>
      </c>
      <c r="U333" s="213" t="s">
        <v>941</v>
      </c>
      <c r="V333" s="213" t="s">
        <v>941</v>
      </c>
      <c r="W333" s="541" t="s">
        <v>941</v>
      </c>
      <c r="X333" s="213" t="s">
        <v>941</v>
      </c>
      <c r="Y333" s="213" t="s">
        <v>941</v>
      </c>
      <c r="Z333" s="541" t="s">
        <v>941</v>
      </c>
      <c r="AA333" s="541" t="s">
        <v>941</v>
      </c>
      <c r="AB333" s="541" t="s">
        <v>941</v>
      </c>
      <c r="AC333" s="213" t="s">
        <v>941</v>
      </c>
      <c r="AD333" s="541" t="s">
        <v>941</v>
      </c>
      <c r="AE333" s="213" t="s">
        <v>941</v>
      </c>
      <c r="AF333" s="541" t="s">
        <v>941</v>
      </c>
      <c r="AG333" s="541" t="s">
        <v>941</v>
      </c>
      <c r="AH333" s="541" t="s">
        <v>941</v>
      </c>
      <c r="AI333" s="213"/>
      <c r="AJ333" s="404"/>
      <c r="AK333" s="189" t="s">
        <v>90</v>
      </c>
      <c r="AL333" s="174" t="s">
        <v>2594</v>
      </c>
      <c r="AM333" s="106">
        <v>1</v>
      </c>
      <c r="AN333" s="894" t="s">
        <v>945</v>
      </c>
      <c r="AO333" s="189" t="s">
        <v>946</v>
      </c>
      <c r="AP333" s="189">
        <v>0</v>
      </c>
      <c r="AQ333" s="189" t="s">
        <v>947</v>
      </c>
      <c r="AR333" s="189"/>
      <c r="AS333" s="69" t="s">
        <v>949</v>
      </c>
      <c r="AT333" s="69" t="s">
        <v>949</v>
      </c>
      <c r="AU333" s="69" t="s">
        <v>949</v>
      </c>
      <c r="AV333" s="69" t="s">
        <v>949</v>
      </c>
      <c r="AW333" s="69" t="s">
        <v>949</v>
      </c>
      <c r="AX333" s="69" t="s">
        <v>949</v>
      </c>
      <c r="AY333" s="69" t="s">
        <v>949</v>
      </c>
      <c r="AZ333" s="69" t="s">
        <v>949</v>
      </c>
      <c r="BA333" s="69" t="s">
        <v>949</v>
      </c>
      <c r="BB333" s="69" t="s">
        <v>949</v>
      </c>
      <c r="BC333" s="69" t="s">
        <v>949</v>
      </c>
      <c r="BD333" s="69" t="s">
        <v>949</v>
      </c>
      <c r="BE333" s="69" t="s">
        <v>949</v>
      </c>
      <c r="BF333" s="69" t="s">
        <v>949</v>
      </c>
      <c r="BG333" s="69" t="s">
        <v>949</v>
      </c>
      <c r="BH333" s="69" t="s">
        <v>949</v>
      </c>
      <c r="BI333" s="69" t="s">
        <v>949</v>
      </c>
      <c r="BJ333" s="69" t="s">
        <v>949</v>
      </c>
      <c r="BK333" s="69" t="s">
        <v>949</v>
      </c>
      <c r="BL333" s="69" t="s">
        <v>949</v>
      </c>
      <c r="BM333" s="69" t="s">
        <v>949</v>
      </c>
    </row>
    <row r="334" spans="1:65" s="390" customFormat="1">
      <c r="A334" s="398">
        <v>327</v>
      </c>
      <c r="B334" s="398" t="s">
        <v>2584</v>
      </c>
      <c r="C334" s="408"/>
      <c r="D334" s="407"/>
      <c r="E334" s="408" t="s">
        <v>2426</v>
      </c>
      <c r="F334" s="407"/>
      <c r="G334" s="408"/>
      <c r="H334" s="407"/>
      <c r="I334" s="408"/>
      <c r="J334" s="407"/>
      <c r="K334" s="408"/>
      <c r="L334" s="407"/>
      <c r="M334" s="213" t="s">
        <v>2426</v>
      </c>
      <c r="N334" s="213" t="s">
        <v>2426</v>
      </c>
      <c r="O334" s="213" t="s">
        <v>4778</v>
      </c>
      <c r="P334" s="1247"/>
      <c r="Q334" s="213" t="s">
        <v>941</v>
      </c>
      <c r="R334" s="541" t="s">
        <v>941</v>
      </c>
      <c r="S334" s="213" t="s">
        <v>941</v>
      </c>
      <c r="T334" s="213" t="s">
        <v>941</v>
      </c>
      <c r="U334" s="213" t="s">
        <v>941</v>
      </c>
      <c r="V334" s="213" t="s">
        <v>941</v>
      </c>
      <c r="W334" s="541" t="s">
        <v>941</v>
      </c>
      <c r="X334" s="213" t="s">
        <v>941</v>
      </c>
      <c r="Y334" s="213" t="s">
        <v>941</v>
      </c>
      <c r="Z334" s="541" t="s">
        <v>941</v>
      </c>
      <c r="AA334" s="541" t="s">
        <v>941</v>
      </c>
      <c r="AB334" s="541" t="s">
        <v>941</v>
      </c>
      <c r="AC334" s="213" t="s">
        <v>941</v>
      </c>
      <c r="AD334" s="541" t="s">
        <v>941</v>
      </c>
      <c r="AE334" s="213" t="s">
        <v>941</v>
      </c>
      <c r="AF334" s="541" t="s">
        <v>941</v>
      </c>
      <c r="AG334" s="541" t="s">
        <v>941</v>
      </c>
      <c r="AH334" s="541" t="s">
        <v>941</v>
      </c>
      <c r="AI334" s="213"/>
      <c r="AJ334" s="404"/>
      <c r="AK334" s="189" t="s">
        <v>9872</v>
      </c>
      <c r="AL334" s="174" t="s">
        <v>2428</v>
      </c>
      <c r="AM334" s="106">
        <v>1</v>
      </c>
      <c r="AN334" s="894" t="s">
        <v>945</v>
      </c>
      <c r="AO334" s="189" t="s">
        <v>946</v>
      </c>
      <c r="AP334" s="189">
        <v>1</v>
      </c>
      <c r="AQ334" s="189" t="s">
        <v>1126</v>
      </c>
      <c r="AR334" s="189"/>
      <c r="AS334" s="69" t="s">
        <v>949</v>
      </c>
      <c r="AT334" s="69" t="s">
        <v>949</v>
      </c>
      <c r="AU334" s="69" t="s">
        <v>949</v>
      </c>
      <c r="AV334" s="69" t="s">
        <v>949</v>
      </c>
      <c r="AW334" s="69" t="s">
        <v>949</v>
      </c>
      <c r="AX334" s="69" t="s">
        <v>949</v>
      </c>
      <c r="AY334" s="69" t="s">
        <v>949</v>
      </c>
      <c r="AZ334" s="69" t="s">
        <v>949</v>
      </c>
      <c r="BA334" s="69" t="s">
        <v>949</v>
      </c>
      <c r="BB334" s="69">
        <v>0</v>
      </c>
      <c r="BC334" s="69" t="s">
        <v>1334</v>
      </c>
      <c r="BD334" s="69" t="s">
        <v>949</v>
      </c>
      <c r="BE334" s="69" t="s">
        <v>949</v>
      </c>
      <c r="BF334" s="69">
        <v>0</v>
      </c>
      <c r="BG334" s="69">
        <v>0</v>
      </c>
      <c r="BH334" s="69">
        <v>0</v>
      </c>
      <c r="BI334" s="69">
        <v>0</v>
      </c>
      <c r="BJ334" s="69">
        <v>0</v>
      </c>
      <c r="BK334" s="69">
        <v>0</v>
      </c>
      <c r="BL334" s="69">
        <v>0</v>
      </c>
      <c r="BM334" s="69">
        <v>0</v>
      </c>
    </row>
    <row r="335" spans="1:65" s="390" customFormat="1">
      <c r="A335" s="398">
        <v>328</v>
      </c>
      <c r="B335" s="398" t="s">
        <v>2584</v>
      </c>
      <c r="C335" s="408"/>
      <c r="D335" s="407"/>
      <c r="E335" s="408" t="s">
        <v>2595</v>
      </c>
      <c r="F335" s="407"/>
      <c r="G335" s="408"/>
      <c r="H335" s="407"/>
      <c r="I335" s="408"/>
      <c r="J335" s="407"/>
      <c r="K335" s="408"/>
      <c r="L335" s="407"/>
      <c r="M335" s="213" t="s">
        <v>2595</v>
      </c>
      <c r="N335" s="213" t="s">
        <v>2595</v>
      </c>
      <c r="O335" s="213" t="s">
        <v>4778</v>
      </c>
      <c r="P335" s="1247" t="s">
        <v>1059</v>
      </c>
      <c r="Q335" s="213" t="s">
        <v>941</v>
      </c>
      <c r="R335" s="541" t="s">
        <v>941</v>
      </c>
      <c r="S335" s="213" t="s">
        <v>941</v>
      </c>
      <c r="T335" s="213" t="s">
        <v>941</v>
      </c>
      <c r="U335" s="213" t="s">
        <v>941</v>
      </c>
      <c r="V335" s="213" t="s">
        <v>941</v>
      </c>
      <c r="W335" s="541" t="s">
        <v>941</v>
      </c>
      <c r="X335" s="213" t="s">
        <v>941</v>
      </c>
      <c r="Y335" s="213" t="s">
        <v>941</v>
      </c>
      <c r="Z335" s="541" t="s">
        <v>941</v>
      </c>
      <c r="AA335" s="541" t="s">
        <v>941</v>
      </c>
      <c r="AB335" s="541" t="s">
        <v>941</v>
      </c>
      <c r="AC335" s="213" t="s">
        <v>941</v>
      </c>
      <c r="AD335" s="541" t="s">
        <v>941</v>
      </c>
      <c r="AE335" s="213" t="s">
        <v>941</v>
      </c>
      <c r="AF335" s="541" t="s">
        <v>941</v>
      </c>
      <c r="AG335" s="541" t="s">
        <v>941</v>
      </c>
      <c r="AH335" s="541" t="s">
        <v>941</v>
      </c>
      <c r="AI335" s="213"/>
      <c r="AJ335" s="404"/>
      <c r="AK335" s="189" t="s">
        <v>90</v>
      </c>
      <c r="AL335" s="174" t="s">
        <v>2597</v>
      </c>
      <c r="AM335" s="106">
        <v>1</v>
      </c>
      <c r="AN335" s="894" t="s">
        <v>945</v>
      </c>
      <c r="AO335" s="189" t="s">
        <v>946</v>
      </c>
      <c r="AP335" s="189">
        <v>1</v>
      </c>
      <c r="AQ335" s="189" t="s">
        <v>1008</v>
      </c>
      <c r="AR335" s="189"/>
      <c r="AS335" s="69">
        <v>487.71</v>
      </c>
      <c r="AT335" s="69" t="s">
        <v>949</v>
      </c>
      <c r="AU335" s="69">
        <v>1.04</v>
      </c>
      <c r="AV335" s="69" t="s">
        <v>949</v>
      </c>
      <c r="AW335" s="69" t="s">
        <v>2598</v>
      </c>
      <c r="AX335" s="69" t="s">
        <v>995</v>
      </c>
      <c r="AY335" s="69" t="s">
        <v>1130</v>
      </c>
      <c r="AZ335" s="69" t="s">
        <v>1990</v>
      </c>
      <c r="BA335" s="69" t="s">
        <v>1991</v>
      </c>
      <c r="BB335" s="69" t="s">
        <v>1133</v>
      </c>
      <c r="BC335" s="69" t="s">
        <v>1087</v>
      </c>
      <c r="BD335" s="69" t="s">
        <v>949</v>
      </c>
      <c r="BE335" s="69" t="s">
        <v>949</v>
      </c>
      <c r="BF335" s="69">
        <v>0</v>
      </c>
      <c r="BG335" s="69">
        <v>0</v>
      </c>
      <c r="BH335" s="69" t="s">
        <v>2595</v>
      </c>
      <c r="BI335" s="69" t="s">
        <v>1087</v>
      </c>
      <c r="BJ335" s="69">
        <v>0</v>
      </c>
      <c r="BK335" s="69">
        <v>0</v>
      </c>
      <c r="BL335" s="69">
        <v>0</v>
      </c>
      <c r="BM335" s="69">
        <v>0</v>
      </c>
    </row>
    <row r="336" spans="1:65" s="390" customFormat="1">
      <c r="A336" s="398">
        <v>329</v>
      </c>
      <c r="B336" s="398" t="s">
        <v>2584</v>
      </c>
      <c r="C336" s="408"/>
      <c r="D336" s="407"/>
      <c r="E336" s="408" t="s">
        <v>2599</v>
      </c>
      <c r="F336" s="407"/>
      <c r="G336" s="408"/>
      <c r="H336" s="407"/>
      <c r="I336" s="408"/>
      <c r="J336" s="407"/>
      <c r="K336" s="408"/>
      <c r="L336" s="407"/>
      <c r="M336" s="213" t="s">
        <v>2599</v>
      </c>
      <c r="N336" s="213" t="s">
        <v>2599</v>
      </c>
      <c r="O336" s="213" t="s">
        <v>4778</v>
      </c>
      <c r="P336" s="1247" t="s">
        <v>989</v>
      </c>
      <c r="Q336" s="213" t="s">
        <v>941</v>
      </c>
      <c r="R336" s="541" t="s">
        <v>941</v>
      </c>
      <c r="S336" s="213" t="s">
        <v>941</v>
      </c>
      <c r="T336" s="213" t="s">
        <v>941</v>
      </c>
      <c r="U336" s="213" t="s">
        <v>941</v>
      </c>
      <c r="V336" s="213" t="s">
        <v>941</v>
      </c>
      <c r="W336" s="541" t="s">
        <v>941</v>
      </c>
      <c r="X336" s="213" t="s">
        <v>941</v>
      </c>
      <c r="Y336" s="213" t="s">
        <v>941</v>
      </c>
      <c r="Z336" s="541" t="s">
        <v>941</v>
      </c>
      <c r="AA336" s="541" t="s">
        <v>941</v>
      </c>
      <c r="AB336" s="541" t="s">
        <v>941</v>
      </c>
      <c r="AC336" s="213" t="s">
        <v>941</v>
      </c>
      <c r="AD336" s="541" t="s">
        <v>941</v>
      </c>
      <c r="AE336" s="213" t="s">
        <v>941</v>
      </c>
      <c r="AF336" s="541" t="s">
        <v>941</v>
      </c>
      <c r="AG336" s="541" t="s">
        <v>941</v>
      </c>
      <c r="AH336" s="541" t="s">
        <v>941</v>
      </c>
      <c r="AI336" s="213"/>
      <c r="AJ336" s="404"/>
      <c r="AK336" s="189" t="s">
        <v>90</v>
      </c>
      <c r="AL336" s="174" t="s">
        <v>2602</v>
      </c>
      <c r="AM336" s="106">
        <v>1</v>
      </c>
      <c r="AN336" s="894" t="s">
        <v>945</v>
      </c>
      <c r="AO336" s="189" t="s">
        <v>946</v>
      </c>
      <c r="AP336" s="189">
        <v>1</v>
      </c>
      <c r="AQ336" s="189" t="s">
        <v>1048</v>
      </c>
      <c r="AR336" s="189"/>
      <c r="AS336" s="69" t="s">
        <v>949</v>
      </c>
      <c r="AT336" s="69" t="s">
        <v>949</v>
      </c>
      <c r="AU336" s="69" t="s">
        <v>949</v>
      </c>
      <c r="AV336" s="69">
        <v>184</v>
      </c>
      <c r="AW336" s="69" t="s">
        <v>949</v>
      </c>
      <c r="AX336" s="69" t="s">
        <v>1302</v>
      </c>
      <c r="AY336" s="69" t="s">
        <v>1051</v>
      </c>
      <c r="AZ336" s="69" t="s">
        <v>949</v>
      </c>
      <c r="BA336" s="69" t="s">
        <v>949</v>
      </c>
      <c r="BB336" s="69">
        <v>0</v>
      </c>
      <c r="BC336" s="69" t="s">
        <v>1068</v>
      </c>
      <c r="BD336" s="69" t="s">
        <v>949</v>
      </c>
      <c r="BE336" s="69" t="s">
        <v>949</v>
      </c>
      <c r="BF336" s="69">
        <v>0</v>
      </c>
      <c r="BG336" s="69">
        <v>0</v>
      </c>
      <c r="BH336" s="69">
        <v>0</v>
      </c>
      <c r="BI336" s="69">
        <v>0</v>
      </c>
      <c r="BJ336" s="69">
        <v>0</v>
      </c>
      <c r="BK336" s="69">
        <v>0</v>
      </c>
      <c r="BL336" s="69">
        <v>0</v>
      </c>
      <c r="BM336" s="69">
        <v>0</v>
      </c>
    </row>
    <row r="337" spans="1:65" s="390" customFormat="1">
      <c r="A337" s="398">
        <v>330</v>
      </c>
      <c r="B337" s="398" t="s">
        <v>2584</v>
      </c>
      <c r="C337" s="408"/>
      <c r="D337" s="407" t="s">
        <v>2603</v>
      </c>
      <c r="E337" s="408"/>
      <c r="F337" s="407"/>
      <c r="G337" s="408"/>
      <c r="H337" s="407"/>
      <c r="I337" s="408"/>
      <c r="J337" s="407"/>
      <c r="K337" s="408"/>
      <c r="L337" s="407"/>
      <c r="M337" s="213" t="s">
        <v>2603</v>
      </c>
      <c r="N337" s="213" t="s">
        <v>2603</v>
      </c>
      <c r="O337" s="213" t="s">
        <v>9943</v>
      </c>
      <c r="P337" s="1247" t="s">
        <v>1126</v>
      </c>
      <c r="Q337" s="213" t="s">
        <v>941</v>
      </c>
      <c r="R337" s="541" t="s">
        <v>941</v>
      </c>
      <c r="S337" s="213" t="s">
        <v>941</v>
      </c>
      <c r="T337" s="213" t="s">
        <v>941</v>
      </c>
      <c r="U337" s="213" t="s">
        <v>941</v>
      </c>
      <c r="V337" s="213" t="s">
        <v>941</v>
      </c>
      <c r="W337" s="541" t="s">
        <v>941</v>
      </c>
      <c r="X337" s="213" t="s">
        <v>941</v>
      </c>
      <c r="Y337" s="213" t="s">
        <v>941</v>
      </c>
      <c r="Z337" s="541" t="s">
        <v>941</v>
      </c>
      <c r="AA337" s="541" t="s">
        <v>941</v>
      </c>
      <c r="AB337" s="541" t="s">
        <v>941</v>
      </c>
      <c r="AC337" s="213" t="s">
        <v>941</v>
      </c>
      <c r="AD337" s="541" t="s">
        <v>941</v>
      </c>
      <c r="AE337" s="213" t="s">
        <v>941</v>
      </c>
      <c r="AF337" s="541" t="s">
        <v>941</v>
      </c>
      <c r="AG337" s="541" t="s">
        <v>941</v>
      </c>
      <c r="AH337" s="541" t="s">
        <v>941</v>
      </c>
      <c r="AI337" s="213"/>
      <c r="AJ337" s="404"/>
      <c r="AK337" s="189" t="s">
        <v>90</v>
      </c>
      <c r="AL337" s="174" t="s">
        <v>2606</v>
      </c>
      <c r="AM337" s="106">
        <v>1</v>
      </c>
      <c r="AN337" s="894" t="s">
        <v>945</v>
      </c>
      <c r="AO337" s="189" t="s">
        <v>946</v>
      </c>
      <c r="AP337" s="189">
        <v>1</v>
      </c>
      <c r="AQ337" s="189" t="s">
        <v>1921</v>
      </c>
      <c r="AR337" s="189"/>
      <c r="AS337" s="69">
        <v>8190.451</v>
      </c>
      <c r="AT337" s="69" t="s">
        <v>2607</v>
      </c>
      <c r="AU337" s="69" t="s">
        <v>949</v>
      </c>
      <c r="AV337" s="69" t="s">
        <v>949</v>
      </c>
      <c r="AW337" s="69" t="s">
        <v>2608</v>
      </c>
      <c r="AX337" s="69" t="s">
        <v>2609</v>
      </c>
      <c r="AY337" s="69" t="s">
        <v>2610</v>
      </c>
      <c r="AZ337" s="69" t="s">
        <v>2611</v>
      </c>
      <c r="BA337" s="69" t="s">
        <v>2612</v>
      </c>
      <c r="BB337" s="69" t="s">
        <v>949</v>
      </c>
      <c r="BC337" s="69" t="s">
        <v>2613</v>
      </c>
      <c r="BD337" s="69" t="s">
        <v>2614</v>
      </c>
      <c r="BE337" s="69" t="s">
        <v>2425</v>
      </c>
      <c r="BF337" s="69">
        <v>0</v>
      </c>
      <c r="BG337" s="69">
        <v>0</v>
      </c>
      <c r="BH337" s="69">
        <v>0</v>
      </c>
      <c r="BI337" s="69">
        <v>0</v>
      </c>
      <c r="BJ337" s="69">
        <v>0</v>
      </c>
      <c r="BK337" s="69">
        <v>0</v>
      </c>
      <c r="BL337" s="69">
        <v>0</v>
      </c>
      <c r="BM337" s="69">
        <v>0</v>
      </c>
    </row>
    <row r="338" spans="1:65" s="390" customFormat="1">
      <c r="A338" s="398">
        <v>331</v>
      </c>
      <c r="B338" s="398" t="s">
        <v>2584</v>
      </c>
      <c r="C338" s="408"/>
      <c r="D338" s="407" t="s">
        <v>2615</v>
      </c>
      <c r="E338" s="408"/>
      <c r="F338" s="407"/>
      <c r="G338" s="408"/>
      <c r="H338" s="407"/>
      <c r="I338" s="408"/>
      <c r="J338" s="407"/>
      <c r="K338" s="408"/>
      <c r="L338" s="407"/>
      <c r="M338" s="213" t="s">
        <v>2616</v>
      </c>
      <c r="N338" s="213" t="s">
        <v>2615</v>
      </c>
      <c r="O338" s="213" t="s">
        <v>9935</v>
      </c>
      <c r="P338" s="1247" t="s">
        <v>940</v>
      </c>
      <c r="Q338" s="213" t="s">
        <v>941</v>
      </c>
      <c r="R338" s="541" t="s">
        <v>941</v>
      </c>
      <c r="S338" s="213" t="s">
        <v>941</v>
      </c>
      <c r="T338" s="213" t="s">
        <v>941</v>
      </c>
      <c r="U338" s="213" t="s">
        <v>941</v>
      </c>
      <c r="V338" s="213" t="s">
        <v>941</v>
      </c>
      <c r="W338" s="541" t="s">
        <v>941</v>
      </c>
      <c r="X338" s="213" t="s">
        <v>941</v>
      </c>
      <c r="Y338" s="213" t="s">
        <v>941</v>
      </c>
      <c r="Z338" s="541" t="s">
        <v>941</v>
      </c>
      <c r="AA338" s="541" t="s">
        <v>941</v>
      </c>
      <c r="AB338" s="541" t="s">
        <v>941</v>
      </c>
      <c r="AC338" s="213" t="s">
        <v>941</v>
      </c>
      <c r="AD338" s="541" t="s">
        <v>941</v>
      </c>
      <c r="AE338" s="213" t="s">
        <v>941</v>
      </c>
      <c r="AF338" s="541" t="s">
        <v>941</v>
      </c>
      <c r="AG338" s="541" t="s">
        <v>941</v>
      </c>
      <c r="AH338" s="541" t="s">
        <v>941</v>
      </c>
      <c r="AI338" s="213"/>
      <c r="AJ338" s="404"/>
      <c r="AK338" s="189" t="s">
        <v>90</v>
      </c>
      <c r="AL338" s="174" t="s">
        <v>2618</v>
      </c>
      <c r="AM338" s="106">
        <v>1</v>
      </c>
      <c r="AN338" s="894" t="s">
        <v>945</v>
      </c>
      <c r="AO338" s="189" t="s">
        <v>946</v>
      </c>
      <c r="AP338" s="189">
        <v>0</v>
      </c>
      <c r="AQ338" s="189" t="s">
        <v>947</v>
      </c>
      <c r="AR338" s="189"/>
      <c r="AS338" s="69" t="s">
        <v>949</v>
      </c>
      <c r="AT338" s="69" t="s">
        <v>949</v>
      </c>
      <c r="AU338" s="69" t="s">
        <v>949</v>
      </c>
      <c r="AV338" s="69" t="s">
        <v>949</v>
      </c>
      <c r="AW338" s="69" t="s">
        <v>949</v>
      </c>
      <c r="AX338" s="69" t="s">
        <v>949</v>
      </c>
      <c r="AY338" s="69" t="s">
        <v>949</v>
      </c>
      <c r="AZ338" s="69" t="s">
        <v>949</v>
      </c>
      <c r="BA338" s="69" t="s">
        <v>949</v>
      </c>
      <c r="BB338" s="69" t="s">
        <v>949</v>
      </c>
      <c r="BC338" s="69" t="s">
        <v>949</v>
      </c>
      <c r="BD338" s="69" t="s">
        <v>949</v>
      </c>
      <c r="BE338" s="69" t="s">
        <v>949</v>
      </c>
      <c r="BF338" s="69" t="s">
        <v>949</v>
      </c>
      <c r="BG338" s="69" t="s">
        <v>949</v>
      </c>
      <c r="BH338" s="69" t="s">
        <v>949</v>
      </c>
      <c r="BI338" s="69" t="s">
        <v>949</v>
      </c>
      <c r="BJ338" s="69" t="s">
        <v>949</v>
      </c>
      <c r="BK338" s="69" t="s">
        <v>949</v>
      </c>
      <c r="BL338" s="69" t="s">
        <v>949</v>
      </c>
      <c r="BM338" s="69" t="s">
        <v>949</v>
      </c>
    </row>
    <row r="339" spans="1:65" s="390" customFormat="1">
      <c r="A339" s="398">
        <v>332</v>
      </c>
      <c r="B339" s="398" t="s">
        <v>2584</v>
      </c>
      <c r="C339" s="408"/>
      <c r="D339" s="407"/>
      <c r="E339" s="408" t="s">
        <v>2619</v>
      </c>
      <c r="F339" s="407"/>
      <c r="G339" s="408"/>
      <c r="H339" s="407"/>
      <c r="I339" s="408"/>
      <c r="J339" s="407"/>
      <c r="K339" s="408"/>
      <c r="L339" s="407"/>
      <c r="M339" s="213" t="s">
        <v>2620</v>
      </c>
      <c r="N339" s="213" t="s">
        <v>2619</v>
      </c>
      <c r="O339" s="213" t="s">
        <v>3103</v>
      </c>
      <c r="P339" s="1247" t="s">
        <v>989</v>
      </c>
      <c r="Q339" s="213" t="s">
        <v>941</v>
      </c>
      <c r="R339" s="541" t="s">
        <v>941</v>
      </c>
      <c r="S339" s="213" t="s">
        <v>941</v>
      </c>
      <c r="T339" s="213" t="s">
        <v>941</v>
      </c>
      <c r="U339" s="213" t="s">
        <v>941</v>
      </c>
      <c r="V339" s="213" t="s">
        <v>941</v>
      </c>
      <c r="W339" s="541" t="s">
        <v>941</v>
      </c>
      <c r="X339" s="213" t="s">
        <v>941</v>
      </c>
      <c r="Y339" s="213" t="s">
        <v>941</v>
      </c>
      <c r="Z339" s="541" t="s">
        <v>941</v>
      </c>
      <c r="AA339" s="541" t="s">
        <v>941</v>
      </c>
      <c r="AB339" s="541" t="s">
        <v>941</v>
      </c>
      <c r="AC339" s="213" t="s">
        <v>941</v>
      </c>
      <c r="AD339" s="541" t="s">
        <v>941</v>
      </c>
      <c r="AE339" s="213" t="s">
        <v>941</v>
      </c>
      <c r="AF339" s="541" t="s">
        <v>941</v>
      </c>
      <c r="AG339" s="541" t="s">
        <v>941</v>
      </c>
      <c r="AH339" s="541" t="s">
        <v>941</v>
      </c>
      <c r="AI339" s="213"/>
      <c r="AJ339" s="404"/>
      <c r="AK339" s="189" t="s">
        <v>90</v>
      </c>
      <c r="AL339" s="174" t="s">
        <v>2622</v>
      </c>
      <c r="AM339" s="106">
        <v>2</v>
      </c>
      <c r="AN339" s="894" t="s">
        <v>945</v>
      </c>
      <c r="AO339" s="189" t="s">
        <v>946</v>
      </c>
      <c r="AP339" s="189">
        <v>1</v>
      </c>
      <c r="AQ339" s="189" t="s">
        <v>1008</v>
      </c>
      <c r="AR339" s="189"/>
      <c r="AS339" s="69">
        <v>979.01</v>
      </c>
      <c r="AT339" s="69">
        <v>1</v>
      </c>
      <c r="AU339" s="69">
        <v>1.41</v>
      </c>
      <c r="AV339" s="69" t="s">
        <v>949</v>
      </c>
      <c r="AW339" s="69" t="s">
        <v>2623</v>
      </c>
      <c r="AX339" s="69" t="s">
        <v>995</v>
      </c>
      <c r="AY339" s="69" t="s">
        <v>1293</v>
      </c>
      <c r="AZ339" s="69" t="s">
        <v>1294</v>
      </c>
      <c r="BA339" s="69" t="s">
        <v>1295</v>
      </c>
      <c r="BB339" s="69">
        <v>0</v>
      </c>
      <c r="BC339" s="69" t="s">
        <v>1087</v>
      </c>
      <c r="BD339" s="69" t="s">
        <v>1458</v>
      </c>
      <c r="BE339" s="69" t="s">
        <v>945</v>
      </c>
      <c r="BF339" s="69">
        <v>0</v>
      </c>
      <c r="BG339" s="69">
        <v>0</v>
      </c>
      <c r="BH339" s="69" t="s">
        <v>2619</v>
      </c>
      <c r="BI339" s="69" t="s">
        <v>1087</v>
      </c>
      <c r="BJ339" s="69">
        <v>0</v>
      </c>
      <c r="BK339" s="69">
        <v>0</v>
      </c>
      <c r="BL339" s="69">
        <v>0</v>
      </c>
      <c r="BM339" s="69">
        <v>0</v>
      </c>
    </row>
    <row r="340" spans="1:65" s="390" customFormat="1">
      <c r="A340" s="398">
        <v>333</v>
      </c>
      <c r="B340" s="398" t="s">
        <v>2584</v>
      </c>
      <c r="C340" s="408"/>
      <c r="D340" s="407"/>
      <c r="E340" s="408" t="s">
        <v>2624</v>
      </c>
      <c r="F340" s="407"/>
      <c r="G340" s="408"/>
      <c r="H340" s="407"/>
      <c r="I340" s="408"/>
      <c r="J340" s="407"/>
      <c r="K340" s="408"/>
      <c r="L340" s="407"/>
      <c r="M340" s="213" t="s">
        <v>2624</v>
      </c>
      <c r="N340" s="213" t="s">
        <v>2624</v>
      </c>
      <c r="O340" s="213" t="s">
        <v>4778</v>
      </c>
      <c r="P340" s="1247" t="s">
        <v>989</v>
      </c>
      <c r="Q340" s="213" t="s">
        <v>941</v>
      </c>
      <c r="R340" s="541" t="s">
        <v>941</v>
      </c>
      <c r="S340" s="213" t="s">
        <v>941</v>
      </c>
      <c r="T340" s="213" t="s">
        <v>941</v>
      </c>
      <c r="U340" s="213" t="s">
        <v>941</v>
      </c>
      <c r="V340" s="213" t="s">
        <v>941</v>
      </c>
      <c r="W340" s="541" t="s">
        <v>941</v>
      </c>
      <c r="X340" s="213" t="s">
        <v>941</v>
      </c>
      <c r="Y340" s="213" t="s">
        <v>941</v>
      </c>
      <c r="Z340" s="541" t="s">
        <v>941</v>
      </c>
      <c r="AA340" s="541" t="s">
        <v>941</v>
      </c>
      <c r="AB340" s="541" t="s">
        <v>941</v>
      </c>
      <c r="AC340" s="213" t="s">
        <v>941</v>
      </c>
      <c r="AD340" s="541" t="s">
        <v>941</v>
      </c>
      <c r="AE340" s="213" t="s">
        <v>941</v>
      </c>
      <c r="AF340" s="541" t="s">
        <v>941</v>
      </c>
      <c r="AG340" s="541" t="s">
        <v>941</v>
      </c>
      <c r="AH340" s="541" t="s">
        <v>941</v>
      </c>
      <c r="AI340" s="213"/>
      <c r="AJ340" s="404"/>
      <c r="AK340" s="189" t="s">
        <v>90</v>
      </c>
      <c r="AL340" s="174" t="s">
        <v>2626</v>
      </c>
      <c r="AM340" s="106">
        <v>2</v>
      </c>
      <c r="AN340" s="894" t="s">
        <v>945</v>
      </c>
      <c r="AO340" s="189" t="s">
        <v>946</v>
      </c>
      <c r="AP340" s="189">
        <v>1</v>
      </c>
      <c r="AQ340" s="189" t="s">
        <v>1048</v>
      </c>
      <c r="AR340" s="189"/>
      <c r="AS340" s="69">
        <v>129.58000000000001</v>
      </c>
      <c r="AT340" s="69" t="s">
        <v>1049</v>
      </c>
      <c r="AU340" s="69" t="s">
        <v>949</v>
      </c>
      <c r="AV340" s="69" t="s">
        <v>949</v>
      </c>
      <c r="AW340" s="69" t="s">
        <v>2627</v>
      </c>
      <c r="AX340" s="69" t="s">
        <v>1302</v>
      </c>
      <c r="AY340" s="69" t="s">
        <v>1051</v>
      </c>
      <c r="AZ340" s="69" t="s">
        <v>949</v>
      </c>
      <c r="BA340" s="69" t="s">
        <v>949</v>
      </c>
      <c r="BB340" s="69">
        <v>0</v>
      </c>
      <c r="BC340" s="69" t="s">
        <v>1068</v>
      </c>
      <c r="BD340" s="69" t="s">
        <v>949</v>
      </c>
      <c r="BE340" s="69" t="s">
        <v>949</v>
      </c>
      <c r="BF340" s="69">
        <v>0</v>
      </c>
      <c r="BG340" s="69">
        <v>0</v>
      </c>
      <c r="BH340" s="69">
        <v>0</v>
      </c>
      <c r="BI340" s="69">
        <v>0</v>
      </c>
      <c r="BJ340" s="69">
        <v>0</v>
      </c>
      <c r="BK340" s="69">
        <v>0</v>
      </c>
      <c r="BL340" s="69">
        <v>0</v>
      </c>
      <c r="BM340" s="69">
        <v>0</v>
      </c>
    </row>
    <row r="341" spans="1:65" s="390" customFormat="1">
      <c r="A341" s="398">
        <v>334</v>
      </c>
      <c r="B341" s="398" t="s">
        <v>2584</v>
      </c>
      <c r="C341" s="408"/>
      <c r="D341" s="407" t="s">
        <v>2628</v>
      </c>
      <c r="E341" s="408"/>
      <c r="F341" s="407"/>
      <c r="G341" s="408"/>
      <c r="H341" s="407"/>
      <c r="I341" s="408"/>
      <c r="J341" s="407"/>
      <c r="K341" s="408"/>
      <c r="L341" s="407"/>
      <c r="M341" s="213" t="s">
        <v>2629</v>
      </c>
      <c r="N341" s="213" t="s">
        <v>2628</v>
      </c>
      <c r="O341" s="213" t="s">
        <v>3103</v>
      </c>
      <c r="P341" s="1247"/>
      <c r="Q341" s="213" t="s">
        <v>941</v>
      </c>
      <c r="R341" s="541" t="s">
        <v>941</v>
      </c>
      <c r="S341" s="213" t="s">
        <v>941</v>
      </c>
      <c r="T341" s="213" t="s">
        <v>941</v>
      </c>
      <c r="U341" s="213" t="s">
        <v>941</v>
      </c>
      <c r="V341" s="213" t="s">
        <v>941</v>
      </c>
      <c r="W341" s="541" t="s">
        <v>941</v>
      </c>
      <c r="X341" s="213" t="s">
        <v>941</v>
      </c>
      <c r="Y341" s="213" t="s">
        <v>941</v>
      </c>
      <c r="Z341" s="541" t="s">
        <v>941</v>
      </c>
      <c r="AA341" s="541" t="s">
        <v>941</v>
      </c>
      <c r="AB341" s="541" t="s">
        <v>941</v>
      </c>
      <c r="AC341" s="213" t="s">
        <v>941</v>
      </c>
      <c r="AD341" s="541" t="s">
        <v>941</v>
      </c>
      <c r="AE341" s="213" t="s">
        <v>941</v>
      </c>
      <c r="AF341" s="541" t="s">
        <v>941</v>
      </c>
      <c r="AG341" s="541" t="s">
        <v>941</v>
      </c>
      <c r="AH341" s="541" t="s">
        <v>941</v>
      </c>
      <c r="AI341" s="213"/>
      <c r="AJ341" s="404"/>
      <c r="AK341" s="189" t="s">
        <v>90</v>
      </c>
      <c r="AL341" s="174" t="s">
        <v>2631</v>
      </c>
      <c r="AM341" s="106">
        <v>2</v>
      </c>
      <c r="AN341" s="894" t="s">
        <v>945</v>
      </c>
      <c r="AO341" s="189" t="s">
        <v>946</v>
      </c>
      <c r="AP341" s="189">
        <v>1</v>
      </c>
      <c r="AQ341" s="189" t="s">
        <v>1008</v>
      </c>
      <c r="AR341" s="189"/>
      <c r="AS341" s="69">
        <v>469.29899999999998</v>
      </c>
      <c r="AT341" s="69" t="s">
        <v>2632</v>
      </c>
      <c r="AU341" s="69">
        <v>1.41</v>
      </c>
      <c r="AV341" s="69">
        <v>0.66171159999999996</v>
      </c>
      <c r="AW341" s="69" t="s">
        <v>2633</v>
      </c>
      <c r="AX341" s="69" t="s">
        <v>1083</v>
      </c>
      <c r="AY341" s="69" t="s">
        <v>1293</v>
      </c>
      <c r="AZ341" s="69" t="s">
        <v>1294</v>
      </c>
      <c r="BA341" s="69" t="s">
        <v>1295</v>
      </c>
      <c r="BB341" s="69" t="s">
        <v>1296</v>
      </c>
      <c r="BC341" s="69" t="s">
        <v>1142</v>
      </c>
      <c r="BD341" s="69" t="s">
        <v>1458</v>
      </c>
      <c r="BE341" s="69" t="s">
        <v>949</v>
      </c>
      <c r="BF341" s="69">
        <v>0</v>
      </c>
      <c r="BG341" s="69">
        <v>0</v>
      </c>
      <c r="BH341" s="69" t="s">
        <v>2629</v>
      </c>
      <c r="BI341" s="69" t="s">
        <v>1142</v>
      </c>
      <c r="BJ341" s="69" t="s">
        <v>2634</v>
      </c>
      <c r="BK341" s="69" t="s">
        <v>1458</v>
      </c>
      <c r="BL341" s="69">
        <v>0</v>
      </c>
      <c r="BM341" s="69">
        <v>0</v>
      </c>
    </row>
    <row r="342" spans="1:65" s="390" customFormat="1">
      <c r="A342" s="398">
        <v>335</v>
      </c>
      <c r="B342" s="398" t="s">
        <v>2584</v>
      </c>
      <c r="C342" s="408"/>
      <c r="D342" s="407" t="s">
        <v>2635</v>
      </c>
      <c r="E342" s="408"/>
      <c r="F342" s="407"/>
      <c r="G342" s="408"/>
      <c r="H342" s="407"/>
      <c r="I342" s="408"/>
      <c r="J342" s="407"/>
      <c r="K342" s="408"/>
      <c r="L342" s="407"/>
      <c r="M342" s="213" t="s">
        <v>2640</v>
      </c>
      <c r="N342" s="213" t="s">
        <v>2635</v>
      </c>
      <c r="O342" s="213" t="s">
        <v>3103</v>
      </c>
      <c r="P342" s="1247" t="s">
        <v>1126</v>
      </c>
      <c r="Q342" s="213" t="s">
        <v>941</v>
      </c>
      <c r="R342" s="541" t="s">
        <v>941</v>
      </c>
      <c r="S342" s="213" t="s">
        <v>941</v>
      </c>
      <c r="T342" s="213" t="s">
        <v>941</v>
      </c>
      <c r="U342" s="213" t="s">
        <v>941</v>
      </c>
      <c r="V342" s="213" t="s">
        <v>941</v>
      </c>
      <c r="W342" s="541" t="s">
        <v>941</v>
      </c>
      <c r="X342" s="213" t="s">
        <v>941</v>
      </c>
      <c r="Y342" s="213" t="s">
        <v>941</v>
      </c>
      <c r="Z342" s="541" t="s">
        <v>941</v>
      </c>
      <c r="AA342" s="541" t="s">
        <v>941</v>
      </c>
      <c r="AB342" s="541" t="s">
        <v>941</v>
      </c>
      <c r="AC342" s="213" t="s">
        <v>941</v>
      </c>
      <c r="AD342" s="541" t="s">
        <v>941</v>
      </c>
      <c r="AE342" s="213" t="s">
        <v>941</v>
      </c>
      <c r="AF342" s="541" t="s">
        <v>941</v>
      </c>
      <c r="AG342" s="541" t="s">
        <v>941</v>
      </c>
      <c r="AH342" s="541" t="s">
        <v>941</v>
      </c>
      <c r="AI342" s="213"/>
      <c r="AJ342" s="404"/>
      <c r="AK342" s="189" t="s">
        <v>90</v>
      </c>
      <c r="AL342" s="174" t="s">
        <v>2638</v>
      </c>
      <c r="AM342" s="106">
        <v>1</v>
      </c>
      <c r="AN342" s="894" t="s">
        <v>945</v>
      </c>
      <c r="AO342" s="189" t="s">
        <v>946</v>
      </c>
      <c r="AP342" s="189">
        <v>1</v>
      </c>
      <c r="AQ342" s="189" t="s">
        <v>1008</v>
      </c>
      <c r="AR342" s="189"/>
      <c r="AS342" s="69">
        <v>53753.06</v>
      </c>
      <c r="AT342" s="69">
        <v>2</v>
      </c>
      <c r="AU342" s="69">
        <v>1.04</v>
      </c>
      <c r="AV342" s="69">
        <v>55.902999999999999</v>
      </c>
      <c r="AW342" s="69" t="s">
        <v>2639</v>
      </c>
      <c r="AX342" s="69" t="s">
        <v>995</v>
      </c>
      <c r="AY342" s="69" t="s">
        <v>1130</v>
      </c>
      <c r="AZ342" s="69" t="s">
        <v>1990</v>
      </c>
      <c r="BA342" s="69" t="s">
        <v>1991</v>
      </c>
      <c r="BB342" s="69" t="s">
        <v>1133</v>
      </c>
      <c r="BC342" s="69" t="s">
        <v>1459</v>
      </c>
      <c r="BD342" s="69" t="s">
        <v>1458</v>
      </c>
      <c r="BE342" s="69" t="s">
        <v>949</v>
      </c>
      <c r="BF342" s="69">
        <v>0</v>
      </c>
      <c r="BG342" s="69">
        <v>0</v>
      </c>
      <c r="BH342" s="69" t="s">
        <v>2640</v>
      </c>
      <c r="BI342" s="69" t="s">
        <v>1712</v>
      </c>
      <c r="BJ342" s="69" t="s">
        <v>2641</v>
      </c>
      <c r="BK342" s="69" t="s">
        <v>1458</v>
      </c>
      <c r="BL342" s="69">
        <v>0</v>
      </c>
      <c r="BM342" s="69">
        <v>0</v>
      </c>
    </row>
    <row r="343" spans="1:65" s="390" customFormat="1">
      <c r="A343" s="398">
        <v>336</v>
      </c>
      <c r="B343" s="398" t="s">
        <v>805</v>
      </c>
      <c r="C343" s="408" t="s">
        <v>6832</v>
      </c>
      <c r="D343" s="407"/>
      <c r="E343" s="408"/>
      <c r="F343" s="407"/>
      <c r="G343" s="408"/>
      <c r="H343" s="407"/>
      <c r="I343" s="408"/>
      <c r="J343" s="407"/>
      <c r="K343" s="408"/>
      <c r="L343" s="407"/>
      <c r="M343" s="213" t="s">
        <v>6832</v>
      </c>
      <c r="N343" s="213" t="s">
        <v>6832</v>
      </c>
      <c r="O343" s="213" t="s">
        <v>9944</v>
      </c>
      <c r="P343" s="1247" t="s">
        <v>940</v>
      </c>
      <c r="Q343" s="213" t="s">
        <v>941</v>
      </c>
      <c r="R343" s="541"/>
      <c r="S343" s="213"/>
      <c r="T343" s="213"/>
      <c r="U343" s="213"/>
      <c r="V343" s="213"/>
      <c r="W343" s="541"/>
      <c r="X343" s="213"/>
      <c r="Y343" s="213"/>
      <c r="Z343" s="541"/>
      <c r="AA343" s="541"/>
      <c r="AB343" s="541"/>
      <c r="AC343" s="213"/>
      <c r="AD343" s="541"/>
      <c r="AE343" s="213"/>
      <c r="AF343" s="541"/>
      <c r="AG343" s="541"/>
      <c r="AH343" s="541"/>
      <c r="AI343" s="213"/>
      <c r="AJ343" s="404" t="s">
        <v>8927</v>
      </c>
      <c r="AK343" s="189" t="s">
        <v>226</v>
      </c>
      <c r="AL343" s="174" t="s">
        <v>6833</v>
      </c>
      <c r="AM343" s="106">
        <v>1</v>
      </c>
      <c r="AN343" s="894" t="s">
        <v>945</v>
      </c>
      <c r="AO343" s="189" t="s">
        <v>946</v>
      </c>
      <c r="AP343" s="189">
        <v>1</v>
      </c>
      <c r="AQ343" s="189" t="s">
        <v>947</v>
      </c>
      <c r="AR343" s="189"/>
      <c r="AS343" s="69" t="s">
        <v>949</v>
      </c>
      <c r="AT343" s="69" t="s">
        <v>949</v>
      </c>
      <c r="AU343" s="69" t="s">
        <v>949</v>
      </c>
      <c r="AV343" s="69" t="s">
        <v>949</v>
      </c>
      <c r="AW343" s="69" t="s">
        <v>949</v>
      </c>
      <c r="AX343" s="69" t="s">
        <v>949</v>
      </c>
      <c r="AY343" s="69" t="s">
        <v>949</v>
      </c>
      <c r="AZ343" s="69" t="s">
        <v>949</v>
      </c>
      <c r="BA343" s="69" t="s">
        <v>949</v>
      </c>
      <c r="BB343" s="69" t="s">
        <v>949</v>
      </c>
      <c r="BC343" s="69" t="s">
        <v>986</v>
      </c>
      <c r="BD343" s="69" t="s">
        <v>949</v>
      </c>
      <c r="BE343" s="69" t="s">
        <v>949</v>
      </c>
      <c r="BF343" s="69" t="s">
        <v>949</v>
      </c>
      <c r="BG343" s="69" t="s">
        <v>949</v>
      </c>
      <c r="BH343" s="69" t="s">
        <v>949</v>
      </c>
      <c r="BI343" s="69" t="s">
        <v>949</v>
      </c>
      <c r="BJ343" s="69" t="s">
        <v>949</v>
      </c>
      <c r="BK343" s="69" t="s">
        <v>949</v>
      </c>
      <c r="BL343" s="69" t="s">
        <v>949</v>
      </c>
      <c r="BM343" s="69" t="s">
        <v>949</v>
      </c>
    </row>
    <row r="344" spans="1:65" s="390" customFormat="1">
      <c r="A344" s="398">
        <v>337</v>
      </c>
      <c r="B344" s="398" t="s">
        <v>805</v>
      </c>
      <c r="C344" s="408" t="s">
        <v>6834</v>
      </c>
      <c r="D344" s="407"/>
      <c r="E344" s="408"/>
      <c r="F344" s="407"/>
      <c r="G344" s="408"/>
      <c r="H344" s="407"/>
      <c r="I344" s="408"/>
      <c r="J344" s="407"/>
      <c r="K344" s="408"/>
      <c r="L344" s="407"/>
      <c r="M344" s="213" t="s">
        <v>6834</v>
      </c>
      <c r="N344" s="213" t="s">
        <v>6834</v>
      </c>
      <c r="O344" s="213" t="s">
        <v>9876</v>
      </c>
      <c r="P344" s="1247" t="s">
        <v>940</v>
      </c>
      <c r="Q344" s="213"/>
      <c r="R344" s="541" t="s">
        <v>941</v>
      </c>
      <c r="S344" s="213"/>
      <c r="T344" s="213"/>
      <c r="U344" s="213"/>
      <c r="V344" s="213"/>
      <c r="W344" s="541"/>
      <c r="X344" s="213"/>
      <c r="Y344" s="213"/>
      <c r="Z344" s="541"/>
      <c r="AA344" s="541"/>
      <c r="AB344" s="541"/>
      <c r="AC344" s="213"/>
      <c r="AD344" s="541"/>
      <c r="AE344" s="213"/>
      <c r="AF344" s="541"/>
      <c r="AG344" s="541"/>
      <c r="AH344" s="541"/>
      <c r="AI344" s="213"/>
      <c r="AJ344" s="404" t="s">
        <v>8927</v>
      </c>
      <c r="AK344" s="189" t="s">
        <v>226</v>
      </c>
      <c r="AL344" s="174" t="s">
        <v>6835</v>
      </c>
      <c r="AM344" s="106">
        <v>1</v>
      </c>
      <c r="AN344" s="894" t="s">
        <v>945</v>
      </c>
      <c r="AO344" s="189" t="s">
        <v>946</v>
      </c>
      <c r="AP344" s="189">
        <v>1</v>
      </c>
      <c r="AQ344" s="189" t="s">
        <v>947</v>
      </c>
      <c r="AR344" s="189"/>
      <c r="AS344" s="69" t="s">
        <v>949</v>
      </c>
      <c r="AT344" s="69" t="s">
        <v>949</v>
      </c>
      <c r="AU344" s="69" t="s">
        <v>949</v>
      </c>
      <c r="AV344" s="69" t="s">
        <v>949</v>
      </c>
      <c r="AW344" s="69" t="s">
        <v>949</v>
      </c>
      <c r="AX344" s="69" t="s">
        <v>949</v>
      </c>
      <c r="AY344" s="69" t="s">
        <v>949</v>
      </c>
      <c r="AZ344" s="69" t="s">
        <v>949</v>
      </c>
      <c r="BA344" s="69" t="s">
        <v>949</v>
      </c>
      <c r="BB344" s="69" t="s">
        <v>949</v>
      </c>
      <c r="BC344" s="69" t="s">
        <v>986</v>
      </c>
      <c r="BD344" s="69" t="s">
        <v>949</v>
      </c>
      <c r="BE344" s="69" t="s">
        <v>949</v>
      </c>
      <c r="BF344" s="69" t="s">
        <v>949</v>
      </c>
      <c r="BG344" s="69" t="s">
        <v>949</v>
      </c>
      <c r="BH344" s="69" t="s">
        <v>949</v>
      </c>
      <c r="BI344" s="69" t="s">
        <v>949</v>
      </c>
      <c r="BJ344" s="69" t="s">
        <v>949</v>
      </c>
      <c r="BK344" s="69" t="s">
        <v>949</v>
      </c>
      <c r="BL344" s="69" t="s">
        <v>949</v>
      </c>
      <c r="BM344" s="69" t="s">
        <v>949</v>
      </c>
    </row>
    <row r="345" spans="1:65" s="390" customFormat="1">
      <c r="A345" s="398">
        <v>338</v>
      </c>
      <c r="B345" s="398" t="s">
        <v>805</v>
      </c>
      <c r="C345" s="408" t="s">
        <v>6836</v>
      </c>
      <c r="D345" s="407"/>
      <c r="E345" s="408"/>
      <c r="F345" s="407"/>
      <c r="G345" s="408"/>
      <c r="H345" s="407"/>
      <c r="I345" s="408"/>
      <c r="J345" s="407"/>
      <c r="K345" s="408"/>
      <c r="L345" s="407"/>
      <c r="M345" s="213" t="s">
        <v>6836</v>
      </c>
      <c r="N345" s="213" t="s">
        <v>6836</v>
      </c>
      <c r="O345" s="213" t="s">
        <v>9876</v>
      </c>
      <c r="P345" s="1247" t="s">
        <v>940</v>
      </c>
      <c r="Q345" s="213"/>
      <c r="R345" s="541"/>
      <c r="S345" s="213" t="s">
        <v>941</v>
      </c>
      <c r="T345" s="213" t="s">
        <v>941</v>
      </c>
      <c r="U345" s="213" t="s">
        <v>941</v>
      </c>
      <c r="V345" s="213" t="s">
        <v>941</v>
      </c>
      <c r="W345" s="541"/>
      <c r="X345" s="213"/>
      <c r="Y345" s="213"/>
      <c r="Z345" s="541"/>
      <c r="AA345" s="541"/>
      <c r="AB345" s="541"/>
      <c r="AC345" s="213"/>
      <c r="AD345" s="541"/>
      <c r="AE345" s="213"/>
      <c r="AF345" s="541"/>
      <c r="AG345" s="541"/>
      <c r="AH345" s="541"/>
      <c r="AI345" s="213"/>
      <c r="AJ345" s="404" t="s">
        <v>8927</v>
      </c>
      <c r="AK345" s="189" t="s">
        <v>226</v>
      </c>
      <c r="AL345" s="174" t="s">
        <v>6837</v>
      </c>
      <c r="AM345" s="106">
        <v>1</v>
      </c>
      <c r="AN345" s="894" t="s">
        <v>945</v>
      </c>
      <c r="AO345" s="189" t="s">
        <v>946</v>
      </c>
      <c r="AP345" s="189">
        <v>1</v>
      </c>
      <c r="AQ345" s="189" t="s">
        <v>947</v>
      </c>
      <c r="AR345" s="189"/>
      <c r="AS345" s="69" t="s">
        <v>949</v>
      </c>
      <c r="AT345" s="69" t="s">
        <v>949</v>
      </c>
      <c r="AU345" s="69" t="s">
        <v>949</v>
      </c>
      <c r="AV345" s="69" t="s">
        <v>949</v>
      </c>
      <c r="AW345" s="69" t="s">
        <v>949</v>
      </c>
      <c r="AX345" s="69" t="s">
        <v>949</v>
      </c>
      <c r="AY345" s="69" t="s">
        <v>949</v>
      </c>
      <c r="AZ345" s="69" t="s">
        <v>949</v>
      </c>
      <c r="BA345" s="69" t="s">
        <v>949</v>
      </c>
      <c r="BB345" s="69" t="s">
        <v>949</v>
      </c>
      <c r="BC345" s="69" t="s">
        <v>986</v>
      </c>
      <c r="BD345" s="69" t="s">
        <v>949</v>
      </c>
      <c r="BE345" s="69" t="s">
        <v>949</v>
      </c>
      <c r="BF345" s="69" t="s">
        <v>949</v>
      </c>
      <c r="BG345" s="69" t="s">
        <v>949</v>
      </c>
      <c r="BH345" s="69" t="s">
        <v>949</v>
      </c>
      <c r="BI345" s="69" t="s">
        <v>949</v>
      </c>
      <c r="BJ345" s="69" t="s">
        <v>949</v>
      </c>
      <c r="BK345" s="69" t="s">
        <v>949</v>
      </c>
      <c r="BL345" s="69" t="s">
        <v>949</v>
      </c>
      <c r="BM345" s="69" t="s">
        <v>949</v>
      </c>
    </row>
    <row r="346" spans="1:65" s="390" customFormat="1">
      <c r="A346" s="398">
        <v>339</v>
      </c>
      <c r="B346" s="398" t="s">
        <v>805</v>
      </c>
      <c r="C346" s="408" t="s">
        <v>6840</v>
      </c>
      <c r="D346" s="407"/>
      <c r="E346" s="408"/>
      <c r="F346" s="407"/>
      <c r="G346" s="408"/>
      <c r="H346" s="407"/>
      <c r="I346" s="408"/>
      <c r="J346" s="407"/>
      <c r="K346" s="408"/>
      <c r="L346" s="407"/>
      <c r="M346" s="213" t="s">
        <v>6840</v>
      </c>
      <c r="N346" s="213" t="s">
        <v>6840</v>
      </c>
      <c r="O346" s="213" t="s">
        <v>9876</v>
      </c>
      <c r="P346" s="1247" t="s">
        <v>940</v>
      </c>
      <c r="Q346" s="213"/>
      <c r="R346" s="541"/>
      <c r="S346" s="213"/>
      <c r="T346" s="213"/>
      <c r="U346" s="213"/>
      <c r="V346" s="213"/>
      <c r="W346" s="541" t="s">
        <v>941</v>
      </c>
      <c r="X346" s="213"/>
      <c r="Y346" s="213"/>
      <c r="Z346" s="541"/>
      <c r="AA346" s="541"/>
      <c r="AB346" s="541"/>
      <c r="AC346" s="213"/>
      <c r="AD346" s="541"/>
      <c r="AE346" s="213"/>
      <c r="AF346" s="541"/>
      <c r="AG346" s="541"/>
      <c r="AH346" s="541"/>
      <c r="AI346" s="213"/>
      <c r="AJ346" s="404" t="s">
        <v>8927</v>
      </c>
      <c r="AK346" s="189" t="s">
        <v>226</v>
      </c>
      <c r="AL346" s="174" t="s">
        <v>6841</v>
      </c>
      <c r="AM346" s="106">
        <v>1</v>
      </c>
      <c r="AN346" s="894" t="s">
        <v>945</v>
      </c>
      <c r="AO346" s="189" t="s">
        <v>946</v>
      </c>
      <c r="AP346" s="189">
        <v>1</v>
      </c>
      <c r="AQ346" s="189" t="s">
        <v>947</v>
      </c>
      <c r="AR346" s="189"/>
      <c r="AS346" s="69" t="s">
        <v>949</v>
      </c>
      <c r="AT346" s="69" t="s">
        <v>949</v>
      </c>
      <c r="AU346" s="69" t="s">
        <v>949</v>
      </c>
      <c r="AV346" s="69" t="s">
        <v>949</v>
      </c>
      <c r="AW346" s="69" t="s">
        <v>949</v>
      </c>
      <c r="AX346" s="69" t="s">
        <v>949</v>
      </c>
      <c r="AY346" s="69" t="s">
        <v>949</v>
      </c>
      <c r="AZ346" s="69" t="s">
        <v>949</v>
      </c>
      <c r="BA346" s="69" t="s">
        <v>949</v>
      </c>
      <c r="BB346" s="69" t="s">
        <v>949</v>
      </c>
      <c r="BC346" s="69" t="s">
        <v>986</v>
      </c>
      <c r="BD346" s="69" t="s">
        <v>949</v>
      </c>
      <c r="BE346" s="69" t="s">
        <v>949</v>
      </c>
      <c r="BF346" s="69" t="s">
        <v>949</v>
      </c>
      <c r="BG346" s="69" t="s">
        <v>949</v>
      </c>
      <c r="BH346" s="69" t="s">
        <v>949</v>
      </c>
      <c r="BI346" s="69" t="s">
        <v>949</v>
      </c>
      <c r="BJ346" s="69" t="s">
        <v>949</v>
      </c>
      <c r="BK346" s="69" t="s">
        <v>949</v>
      </c>
      <c r="BL346" s="69" t="s">
        <v>949</v>
      </c>
      <c r="BM346" s="69" t="s">
        <v>949</v>
      </c>
    </row>
    <row r="347" spans="1:65" s="390" customFormat="1">
      <c r="A347" s="398">
        <v>340</v>
      </c>
      <c r="B347" s="398" t="s">
        <v>805</v>
      </c>
      <c r="C347" s="408" t="s">
        <v>6838</v>
      </c>
      <c r="D347" s="407"/>
      <c r="E347" s="408"/>
      <c r="F347" s="407"/>
      <c r="G347" s="408"/>
      <c r="H347" s="407"/>
      <c r="I347" s="408"/>
      <c r="J347" s="407"/>
      <c r="K347" s="408"/>
      <c r="L347" s="407"/>
      <c r="M347" s="213" t="s">
        <v>6838</v>
      </c>
      <c r="N347" s="213" t="s">
        <v>6838</v>
      </c>
      <c r="O347" s="213" t="s">
        <v>9876</v>
      </c>
      <c r="P347" s="1247" t="s">
        <v>940</v>
      </c>
      <c r="Q347" s="213"/>
      <c r="R347" s="541"/>
      <c r="S347" s="213"/>
      <c r="T347" s="213"/>
      <c r="U347" s="213"/>
      <c r="V347" s="213"/>
      <c r="W347" s="541"/>
      <c r="X347" s="213"/>
      <c r="Y347" s="213"/>
      <c r="Z347" s="541"/>
      <c r="AA347" s="541"/>
      <c r="AB347" s="541" t="s">
        <v>941</v>
      </c>
      <c r="AC347" s="213"/>
      <c r="AD347" s="541" t="s">
        <v>941</v>
      </c>
      <c r="AE347" s="213"/>
      <c r="AF347" s="541"/>
      <c r="AG347" s="541"/>
      <c r="AH347" s="541" t="s">
        <v>941</v>
      </c>
      <c r="AI347" s="213"/>
      <c r="AJ347" s="404" t="s">
        <v>9022</v>
      </c>
      <c r="AK347" s="189" t="s">
        <v>226</v>
      </c>
      <c r="AL347" s="174" t="s">
        <v>6839</v>
      </c>
      <c r="AM347" s="106">
        <v>1</v>
      </c>
      <c r="AN347" s="894" t="s">
        <v>945</v>
      </c>
      <c r="AO347" s="189" t="s">
        <v>946</v>
      </c>
      <c r="AP347" s="189">
        <v>1</v>
      </c>
      <c r="AQ347" s="189" t="s">
        <v>947</v>
      </c>
      <c r="AR347" s="189"/>
      <c r="AS347" s="69" t="s">
        <v>949</v>
      </c>
      <c r="AT347" s="69" t="s">
        <v>949</v>
      </c>
      <c r="AU347" s="69" t="s">
        <v>949</v>
      </c>
      <c r="AV347" s="69" t="s">
        <v>949</v>
      </c>
      <c r="AW347" s="69" t="s">
        <v>949</v>
      </c>
      <c r="AX347" s="69" t="s">
        <v>949</v>
      </c>
      <c r="AY347" s="69" t="s">
        <v>949</v>
      </c>
      <c r="AZ347" s="69" t="s">
        <v>949</v>
      </c>
      <c r="BA347" s="69" t="s">
        <v>949</v>
      </c>
      <c r="BB347" s="69" t="s">
        <v>949</v>
      </c>
      <c r="BC347" s="69" t="s">
        <v>986</v>
      </c>
      <c r="BD347" s="69" t="s">
        <v>949</v>
      </c>
      <c r="BE347" s="69" t="s">
        <v>949</v>
      </c>
      <c r="BF347" s="69" t="s">
        <v>949</v>
      </c>
      <c r="BG347" s="69" t="s">
        <v>949</v>
      </c>
      <c r="BH347" s="69" t="s">
        <v>949</v>
      </c>
      <c r="BI347" s="69" t="s">
        <v>949</v>
      </c>
      <c r="BJ347" s="69" t="s">
        <v>949</v>
      </c>
      <c r="BK347" s="69" t="s">
        <v>949</v>
      </c>
      <c r="BL347" s="69" t="s">
        <v>949</v>
      </c>
      <c r="BM347" s="69" t="s">
        <v>949</v>
      </c>
    </row>
    <row r="348" spans="1:65" s="390" customFormat="1">
      <c r="A348" s="398">
        <v>341</v>
      </c>
      <c r="B348" s="398" t="s">
        <v>805</v>
      </c>
      <c r="C348" s="408" t="s">
        <v>6842</v>
      </c>
      <c r="D348" s="407"/>
      <c r="E348" s="408"/>
      <c r="F348" s="407"/>
      <c r="G348" s="408"/>
      <c r="H348" s="407"/>
      <c r="I348" s="408"/>
      <c r="J348" s="407"/>
      <c r="K348" s="408"/>
      <c r="L348" s="407"/>
      <c r="M348" s="213" t="s">
        <v>6842</v>
      </c>
      <c r="N348" s="213" t="s">
        <v>6842</v>
      </c>
      <c r="O348" s="213" t="s">
        <v>4773</v>
      </c>
      <c r="P348" s="1247" t="s">
        <v>940</v>
      </c>
      <c r="Q348" s="213"/>
      <c r="R348" s="541"/>
      <c r="S348" s="213"/>
      <c r="T348" s="213"/>
      <c r="U348" s="213"/>
      <c r="V348" s="213"/>
      <c r="W348" s="541"/>
      <c r="X348" s="213" t="s">
        <v>941</v>
      </c>
      <c r="Y348" s="213"/>
      <c r="Z348" s="541"/>
      <c r="AA348" s="541"/>
      <c r="AB348" s="541"/>
      <c r="AC348" s="213"/>
      <c r="AD348" s="541"/>
      <c r="AE348" s="213"/>
      <c r="AF348" s="541"/>
      <c r="AG348" s="541"/>
      <c r="AH348" s="541"/>
      <c r="AI348" s="213"/>
      <c r="AJ348" s="404"/>
      <c r="AK348" s="189" t="s">
        <v>226</v>
      </c>
      <c r="AL348" s="174" t="s">
        <v>6843</v>
      </c>
      <c r="AM348" s="106">
        <v>1</v>
      </c>
      <c r="AN348" s="894" t="s">
        <v>945</v>
      </c>
      <c r="AO348" s="189" t="s">
        <v>946</v>
      </c>
      <c r="AP348" s="189">
        <v>1</v>
      </c>
      <c r="AQ348" s="189" t="s">
        <v>947</v>
      </c>
      <c r="AR348" s="189"/>
      <c r="AS348" s="69" t="s">
        <v>949</v>
      </c>
      <c r="AT348" s="69" t="s">
        <v>949</v>
      </c>
      <c r="AU348" s="69" t="s">
        <v>949</v>
      </c>
      <c r="AV348" s="69" t="s">
        <v>949</v>
      </c>
      <c r="AW348" s="69" t="s">
        <v>949</v>
      </c>
      <c r="AX348" s="69" t="s">
        <v>949</v>
      </c>
      <c r="AY348" s="69" t="s">
        <v>949</v>
      </c>
      <c r="AZ348" s="69" t="s">
        <v>949</v>
      </c>
      <c r="BA348" s="69" t="s">
        <v>949</v>
      </c>
      <c r="BB348" s="69" t="s">
        <v>949</v>
      </c>
      <c r="BC348" s="69" t="s">
        <v>986</v>
      </c>
      <c r="BD348" s="69" t="s">
        <v>949</v>
      </c>
      <c r="BE348" s="69" t="s">
        <v>949</v>
      </c>
      <c r="BF348" s="69" t="s">
        <v>949</v>
      </c>
      <c r="BG348" s="69" t="s">
        <v>949</v>
      </c>
      <c r="BH348" s="69" t="s">
        <v>949</v>
      </c>
      <c r="BI348" s="69" t="s">
        <v>949</v>
      </c>
      <c r="BJ348" s="69" t="s">
        <v>949</v>
      </c>
      <c r="BK348" s="69" t="s">
        <v>949</v>
      </c>
      <c r="BL348" s="69" t="s">
        <v>949</v>
      </c>
      <c r="BM348" s="69" t="s">
        <v>949</v>
      </c>
    </row>
    <row r="349" spans="1:65" s="390" customFormat="1">
      <c r="A349" s="398">
        <v>342</v>
      </c>
      <c r="B349" s="398" t="s">
        <v>805</v>
      </c>
      <c r="C349" s="408"/>
      <c r="D349" s="407" t="s">
        <v>9402</v>
      </c>
      <c r="E349" s="408"/>
      <c r="F349" s="407"/>
      <c r="G349" s="408"/>
      <c r="H349" s="407"/>
      <c r="I349" s="408"/>
      <c r="J349" s="407"/>
      <c r="K349" s="408"/>
      <c r="L349" s="407"/>
      <c r="M349" s="213" t="s">
        <v>7544</v>
      </c>
      <c r="N349" s="213" t="s">
        <v>9402</v>
      </c>
      <c r="O349" s="213" t="s">
        <v>9859</v>
      </c>
      <c r="P349" s="1247"/>
      <c r="Q349" s="213" t="s">
        <v>941</v>
      </c>
      <c r="R349" s="541"/>
      <c r="S349" s="213" t="s">
        <v>941</v>
      </c>
      <c r="T349" s="213" t="s">
        <v>941</v>
      </c>
      <c r="U349" s="213" t="s">
        <v>941</v>
      </c>
      <c r="V349" s="213" t="s">
        <v>941</v>
      </c>
      <c r="W349" s="541"/>
      <c r="X349" s="213" t="s">
        <v>941</v>
      </c>
      <c r="Y349" s="213"/>
      <c r="Z349" s="541"/>
      <c r="AA349" s="541"/>
      <c r="AB349" s="541"/>
      <c r="AC349" s="213"/>
      <c r="AD349" s="541"/>
      <c r="AE349" s="213"/>
      <c r="AF349" s="541"/>
      <c r="AG349" s="541"/>
      <c r="AH349" s="541"/>
      <c r="AI349" s="213"/>
      <c r="AJ349" s="404"/>
      <c r="AK349" s="189" t="s">
        <v>9872</v>
      </c>
      <c r="AL349" s="174" t="s">
        <v>7545</v>
      </c>
      <c r="AM349" s="106">
        <v>1</v>
      </c>
      <c r="AN349" s="894" t="s">
        <v>945</v>
      </c>
      <c r="AO349" s="189" t="s">
        <v>946</v>
      </c>
      <c r="AP349" s="189">
        <v>0</v>
      </c>
      <c r="AQ349" s="189" t="s">
        <v>1244</v>
      </c>
      <c r="AR349" s="189"/>
      <c r="AS349" s="69">
        <v>0</v>
      </c>
      <c r="AT349" s="69">
        <v>0</v>
      </c>
      <c r="AU349" s="69">
        <v>0</v>
      </c>
      <c r="AV349" s="69">
        <v>0</v>
      </c>
      <c r="AW349" s="69">
        <v>0</v>
      </c>
      <c r="AX349" s="69">
        <v>0</v>
      </c>
      <c r="AY349" s="69">
        <v>0</v>
      </c>
      <c r="AZ349" s="69">
        <v>0</v>
      </c>
      <c r="BA349" s="69">
        <v>0</v>
      </c>
      <c r="BB349" s="69">
        <v>0</v>
      </c>
      <c r="BC349" s="69">
        <v>0</v>
      </c>
      <c r="BD349" s="69">
        <v>0</v>
      </c>
      <c r="BE349" s="69">
        <v>0</v>
      </c>
      <c r="BF349" s="69">
        <v>0</v>
      </c>
      <c r="BG349" s="69">
        <v>0</v>
      </c>
      <c r="BH349" s="69">
        <v>0</v>
      </c>
      <c r="BI349" s="69">
        <v>0</v>
      </c>
      <c r="BJ349" s="69">
        <v>0</v>
      </c>
      <c r="BK349" s="69">
        <v>0</v>
      </c>
      <c r="BL349" s="69">
        <v>0</v>
      </c>
      <c r="BM349" s="69">
        <v>0</v>
      </c>
    </row>
    <row r="350" spans="1:65" s="390" customFormat="1">
      <c r="A350" s="398">
        <v>343</v>
      </c>
      <c r="B350" s="398" t="s">
        <v>805</v>
      </c>
      <c r="C350" s="408"/>
      <c r="D350" s="407" t="s">
        <v>7520</v>
      </c>
      <c r="E350" s="408"/>
      <c r="F350" s="407"/>
      <c r="G350" s="408"/>
      <c r="H350" s="407"/>
      <c r="I350" s="408"/>
      <c r="J350" s="407"/>
      <c r="K350" s="408"/>
      <c r="L350" s="407"/>
      <c r="M350" s="213" t="s">
        <v>7519</v>
      </c>
      <c r="N350" s="213" t="s">
        <v>7520</v>
      </c>
      <c r="O350" s="213" t="s">
        <v>9859</v>
      </c>
      <c r="P350" s="1247"/>
      <c r="Q350" s="213" t="s">
        <v>941</v>
      </c>
      <c r="R350" s="541" t="s">
        <v>941</v>
      </c>
      <c r="S350" s="213" t="s">
        <v>941</v>
      </c>
      <c r="T350" s="213" t="s">
        <v>941</v>
      </c>
      <c r="U350" s="213" t="s">
        <v>941</v>
      </c>
      <c r="V350" s="213" t="s">
        <v>941</v>
      </c>
      <c r="W350" s="541" t="s">
        <v>941</v>
      </c>
      <c r="X350" s="213" t="s">
        <v>941</v>
      </c>
      <c r="Y350" s="213" t="s">
        <v>945</v>
      </c>
      <c r="Z350" s="541" t="s">
        <v>945</v>
      </c>
      <c r="AA350" s="541" t="s">
        <v>945</v>
      </c>
      <c r="AB350" s="541" t="s">
        <v>941</v>
      </c>
      <c r="AC350" s="213" t="s">
        <v>945</v>
      </c>
      <c r="AD350" s="541" t="s">
        <v>941</v>
      </c>
      <c r="AE350" s="213" t="s">
        <v>945</v>
      </c>
      <c r="AF350" s="541"/>
      <c r="AG350" s="541"/>
      <c r="AH350" s="541" t="s">
        <v>941</v>
      </c>
      <c r="AI350" s="213"/>
      <c r="AJ350" s="404"/>
      <c r="AK350" s="189" t="s">
        <v>5453</v>
      </c>
      <c r="AL350" s="174" t="s">
        <v>7521</v>
      </c>
      <c r="AM350" s="106">
        <v>1</v>
      </c>
      <c r="AN350" s="894" t="s">
        <v>945</v>
      </c>
      <c r="AO350" s="189" t="s">
        <v>946</v>
      </c>
      <c r="AP350" s="189">
        <v>0</v>
      </c>
      <c r="AQ350" s="189" t="s">
        <v>1244</v>
      </c>
      <c r="AR350" s="189"/>
      <c r="AS350" s="69">
        <v>0</v>
      </c>
      <c r="AT350" s="69">
        <v>0</v>
      </c>
      <c r="AU350" s="69">
        <v>0</v>
      </c>
      <c r="AV350" s="69">
        <v>0</v>
      </c>
      <c r="AW350" s="69">
        <v>0</v>
      </c>
      <c r="AX350" s="69">
        <v>0</v>
      </c>
      <c r="AY350" s="69">
        <v>0</v>
      </c>
      <c r="AZ350" s="69">
        <v>0</v>
      </c>
      <c r="BA350" s="69">
        <v>0</v>
      </c>
      <c r="BB350" s="69">
        <v>0</v>
      </c>
      <c r="BC350" s="69">
        <v>0</v>
      </c>
      <c r="BD350" s="69">
        <v>0</v>
      </c>
      <c r="BE350" s="69">
        <v>0</v>
      </c>
      <c r="BF350" s="69">
        <v>0</v>
      </c>
      <c r="BG350" s="69">
        <v>0</v>
      </c>
      <c r="BH350" s="69">
        <v>0</v>
      </c>
      <c r="BI350" s="69">
        <v>0</v>
      </c>
      <c r="BJ350" s="69">
        <v>0</v>
      </c>
      <c r="BK350" s="69">
        <v>0</v>
      </c>
      <c r="BL350" s="69">
        <v>0</v>
      </c>
      <c r="BM350" s="69">
        <v>0</v>
      </c>
    </row>
    <row r="351" spans="1:65" s="390" customFormat="1">
      <c r="A351" s="398">
        <v>344</v>
      </c>
      <c r="B351" s="398" t="s">
        <v>805</v>
      </c>
      <c r="C351" s="408"/>
      <c r="D351" s="407" t="s">
        <v>9390</v>
      </c>
      <c r="E351" s="408"/>
      <c r="F351" s="407"/>
      <c r="G351" s="408"/>
      <c r="H351" s="407"/>
      <c r="I351" s="408"/>
      <c r="J351" s="407"/>
      <c r="K351" s="408"/>
      <c r="L351" s="407"/>
      <c r="M351" s="213" t="s">
        <v>9389</v>
      </c>
      <c r="N351" s="213" t="s">
        <v>9390</v>
      </c>
      <c r="O351" s="213" t="s">
        <v>4773</v>
      </c>
      <c r="P351" s="1247"/>
      <c r="Q351" s="213" t="s">
        <v>941</v>
      </c>
      <c r="R351" s="541" t="s">
        <v>941</v>
      </c>
      <c r="S351" s="213" t="s">
        <v>941</v>
      </c>
      <c r="T351" s="213" t="s">
        <v>941</v>
      </c>
      <c r="U351" s="213" t="s">
        <v>941</v>
      </c>
      <c r="V351" s="213" t="s">
        <v>941</v>
      </c>
      <c r="W351" s="541" t="s">
        <v>941</v>
      </c>
      <c r="X351" s="213" t="s">
        <v>941</v>
      </c>
      <c r="Y351" s="213" t="s">
        <v>945</v>
      </c>
      <c r="Z351" s="541" t="s">
        <v>945</v>
      </c>
      <c r="AA351" s="541" t="s">
        <v>945</v>
      </c>
      <c r="AB351" s="541" t="s">
        <v>941</v>
      </c>
      <c r="AC351" s="213" t="s">
        <v>945</v>
      </c>
      <c r="AD351" s="541" t="s">
        <v>941</v>
      </c>
      <c r="AE351" s="213" t="s">
        <v>945</v>
      </c>
      <c r="AF351" s="541"/>
      <c r="AG351" s="541"/>
      <c r="AH351" s="541" t="s">
        <v>941</v>
      </c>
      <c r="AI351" s="213"/>
      <c r="AJ351" s="404"/>
      <c r="AK351" s="189" t="s">
        <v>5453</v>
      </c>
      <c r="AL351" s="174" t="s">
        <v>9391</v>
      </c>
      <c r="AM351" s="106">
        <v>1</v>
      </c>
      <c r="AN351" s="894" t="s">
        <v>945</v>
      </c>
      <c r="AO351" s="189" t="s">
        <v>946</v>
      </c>
      <c r="AP351" s="189">
        <v>0</v>
      </c>
      <c r="AQ351" s="189" t="s">
        <v>1244</v>
      </c>
      <c r="AR351" s="189"/>
      <c r="AS351" s="69"/>
      <c r="AT351" s="69"/>
      <c r="AU351" s="69"/>
      <c r="AV351" s="69"/>
      <c r="AW351" s="69"/>
      <c r="AX351" s="69"/>
      <c r="AY351" s="69"/>
      <c r="AZ351" s="69"/>
      <c r="BA351" s="69"/>
      <c r="BB351" s="69"/>
      <c r="BC351" s="69"/>
      <c r="BD351" s="69"/>
      <c r="BE351" s="69"/>
      <c r="BF351" s="69"/>
      <c r="BG351" s="69"/>
      <c r="BH351" s="69"/>
      <c r="BI351" s="69"/>
      <c r="BJ351" s="69"/>
      <c r="BK351" s="69"/>
      <c r="BL351" s="69"/>
      <c r="BM351" s="69"/>
    </row>
    <row r="352" spans="1:65" s="390" customFormat="1">
      <c r="A352" s="398">
        <v>345</v>
      </c>
      <c r="B352" s="398" t="s">
        <v>805</v>
      </c>
      <c r="C352" s="408"/>
      <c r="D352" s="407" t="s">
        <v>9403</v>
      </c>
      <c r="E352" s="408"/>
      <c r="F352" s="407"/>
      <c r="G352" s="408"/>
      <c r="H352" s="407"/>
      <c r="I352" s="408"/>
      <c r="J352" s="407"/>
      <c r="K352" s="408"/>
      <c r="L352" s="407"/>
      <c r="M352" s="213" t="s">
        <v>7428</v>
      </c>
      <c r="N352" s="213" t="s">
        <v>9403</v>
      </c>
      <c r="O352" s="213" t="s">
        <v>9859</v>
      </c>
      <c r="P352" s="1247"/>
      <c r="Q352" s="213" t="s">
        <v>941</v>
      </c>
      <c r="R352" s="541" t="s">
        <v>941</v>
      </c>
      <c r="S352" s="213" t="s">
        <v>941</v>
      </c>
      <c r="T352" s="213" t="s">
        <v>941</v>
      </c>
      <c r="U352" s="213" t="s">
        <v>941</v>
      </c>
      <c r="V352" s="213" t="s">
        <v>941</v>
      </c>
      <c r="W352" s="541" t="s">
        <v>941</v>
      </c>
      <c r="X352" s="213" t="s">
        <v>941</v>
      </c>
      <c r="Y352" s="213"/>
      <c r="Z352" s="541" t="s">
        <v>945</v>
      </c>
      <c r="AA352" s="541" t="s">
        <v>945</v>
      </c>
      <c r="AB352" s="541" t="s">
        <v>941</v>
      </c>
      <c r="AC352" s="213"/>
      <c r="AD352" s="541" t="s">
        <v>941</v>
      </c>
      <c r="AE352" s="213"/>
      <c r="AF352" s="541"/>
      <c r="AG352" s="541"/>
      <c r="AH352" s="541" t="s">
        <v>941</v>
      </c>
      <c r="AI352" s="213"/>
      <c r="AJ352" s="404"/>
      <c r="AK352" s="189" t="s">
        <v>5453</v>
      </c>
      <c r="AL352" s="174" t="s">
        <v>7429</v>
      </c>
      <c r="AM352" s="106">
        <v>1</v>
      </c>
      <c r="AN352" s="894" t="s">
        <v>945</v>
      </c>
      <c r="AO352" s="189" t="s">
        <v>946</v>
      </c>
      <c r="AP352" s="189">
        <v>0</v>
      </c>
      <c r="AQ352" s="189" t="s">
        <v>1244</v>
      </c>
      <c r="AR352" s="189"/>
      <c r="AS352" s="69">
        <v>0</v>
      </c>
      <c r="AT352" s="69">
        <v>0</v>
      </c>
      <c r="AU352" s="69">
        <v>0</v>
      </c>
      <c r="AV352" s="69">
        <v>0</v>
      </c>
      <c r="AW352" s="69">
        <v>0</v>
      </c>
      <c r="AX352" s="69">
        <v>0</v>
      </c>
      <c r="AY352" s="69">
        <v>0</v>
      </c>
      <c r="AZ352" s="69">
        <v>0</v>
      </c>
      <c r="BA352" s="69">
        <v>0</v>
      </c>
      <c r="BB352" s="69">
        <v>0</v>
      </c>
      <c r="BC352" s="69">
        <v>0</v>
      </c>
      <c r="BD352" s="69">
        <v>0</v>
      </c>
      <c r="BE352" s="69">
        <v>0</v>
      </c>
      <c r="BF352" s="69">
        <v>0</v>
      </c>
      <c r="BG352" s="69">
        <v>0</v>
      </c>
      <c r="BH352" s="69">
        <v>0</v>
      </c>
      <c r="BI352" s="69">
        <v>0</v>
      </c>
      <c r="BJ352" s="69">
        <v>0</v>
      </c>
      <c r="BK352" s="69">
        <v>0</v>
      </c>
      <c r="BL352" s="69">
        <v>0</v>
      </c>
      <c r="BM352" s="69">
        <v>0</v>
      </c>
    </row>
    <row r="353" spans="1:65" s="390" customFormat="1">
      <c r="A353" s="398">
        <v>346</v>
      </c>
      <c r="B353" s="398" t="s">
        <v>805</v>
      </c>
      <c r="C353" s="408"/>
      <c r="D353" s="407" t="s">
        <v>9404</v>
      </c>
      <c r="E353" s="408"/>
      <c r="F353" s="407"/>
      <c r="G353" s="408"/>
      <c r="H353" s="407"/>
      <c r="I353" s="408"/>
      <c r="J353" s="407"/>
      <c r="K353" s="408"/>
      <c r="L353" s="407"/>
      <c r="M353" s="213" t="s">
        <v>7430</v>
      </c>
      <c r="N353" s="213" t="s">
        <v>9404</v>
      </c>
      <c r="O353" s="213" t="s">
        <v>9859</v>
      </c>
      <c r="P353" s="1247"/>
      <c r="Q353" s="213" t="s">
        <v>941</v>
      </c>
      <c r="R353" s="541" t="s">
        <v>945</v>
      </c>
      <c r="S353" s="213" t="s">
        <v>941</v>
      </c>
      <c r="T353" s="213" t="s">
        <v>941</v>
      </c>
      <c r="U353" s="213" t="s">
        <v>941</v>
      </c>
      <c r="V353" s="213" t="s">
        <v>941</v>
      </c>
      <c r="W353" s="541"/>
      <c r="X353" s="213" t="s">
        <v>941</v>
      </c>
      <c r="Y353" s="213" t="s">
        <v>945</v>
      </c>
      <c r="Z353" s="541"/>
      <c r="AA353" s="541"/>
      <c r="AB353" s="541"/>
      <c r="AC353" s="213"/>
      <c r="AD353" s="541"/>
      <c r="AE353" s="213"/>
      <c r="AF353" s="541"/>
      <c r="AG353" s="541"/>
      <c r="AH353" s="541"/>
      <c r="AI353" s="213"/>
      <c r="AJ353" s="404"/>
      <c r="AK353" s="189" t="s">
        <v>5453</v>
      </c>
      <c r="AL353" s="174" t="s">
        <v>7431</v>
      </c>
      <c r="AM353" s="106">
        <v>1</v>
      </c>
      <c r="AN353" s="894" t="s">
        <v>945</v>
      </c>
      <c r="AO353" s="189" t="s">
        <v>946</v>
      </c>
      <c r="AP353" s="189">
        <v>0</v>
      </c>
      <c r="AQ353" s="189" t="s">
        <v>1244</v>
      </c>
      <c r="AR353" s="189"/>
      <c r="AS353" s="69">
        <v>0</v>
      </c>
      <c r="AT353" s="69">
        <v>0</v>
      </c>
      <c r="AU353" s="69">
        <v>0</v>
      </c>
      <c r="AV353" s="69">
        <v>0</v>
      </c>
      <c r="AW353" s="69">
        <v>0</v>
      </c>
      <c r="AX353" s="69">
        <v>0</v>
      </c>
      <c r="AY353" s="69">
        <v>0</v>
      </c>
      <c r="AZ353" s="69">
        <v>0</v>
      </c>
      <c r="BA353" s="69">
        <v>0</v>
      </c>
      <c r="BB353" s="69">
        <v>0</v>
      </c>
      <c r="BC353" s="69">
        <v>0</v>
      </c>
      <c r="BD353" s="69">
        <v>0</v>
      </c>
      <c r="BE353" s="69">
        <v>0</v>
      </c>
      <c r="BF353" s="69">
        <v>0</v>
      </c>
      <c r="BG353" s="69">
        <v>0</v>
      </c>
      <c r="BH353" s="69">
        <v>0</v>
      </c>
      <c r="BI353" s="69">
        <v>0</v>
      </c>
      <c r="BJ353" s="69">
        <v>0</v>
      </c>
      <c r="BK353" s="69">
        <v>0</v>
      </c>
      <c r="BL353" s="69">
        <v>0</v>
      </c>
      <c r="BM353" s="69">
        <v>0</v>
      </c>
    </row>
    <row r="354" spans="1:65" s="390" customFormat="1">
      <c r="A354" s="398">
        <v>347</v>
      </c>
      <c r="B354" s="398" t="s">
        <v>6524</v>
      </c>
      <c r="C354" s="408" t="s">
        <v>6531</v>
      </c>
      <c r="D354" s="407"/>
      <c r="E354" s="408"/>
      <c r="F354" s="407"/>
      <c r="G354" s="408"/>
      <c r="H354" s="407"/>
      <c r="I354" s="408"/>
      <c r="J354" s="407"/>
      <c r="K354" s="408"/>
      <c r="L354" s="407"/>
      <c r="M354" s="213" t="s">
        <v>6531</v>
      </c>
      <c r="N354" s="213" t="s">
        <v>6531</v>
      </c>
      <c r="O354" s="213" t="s">
        <v>9944</v>
      </c>
      <c r="P354" s="1247" t="s">
        <v>940</v>
      </c>
      <c r="Q354" s="213"/>
      <c r="R354" s="541"/>
      <c r="S354" s="213"/>
      <c r="T354" s="213"/>
      <c r="U354" s="213"/>
      <c r="V354" s="213"/>
      <c r="W354" s="541"/>
      <c r="X354" s="213"/>
      <c r="Y354" s="213" t="s">
        <v>941</v>
      </c>
      <c r="Z354" s="541"/>
      <c r="AA354" s="541"/>
      <c r="AB354" s="541"/>
      <c r="AC354" s="213" t="s">
        <v>941</v>
      </c>
      <c r="AD354" s="541"/>
      <c r="AE354" s="213" t="s">
        <v>941</v>
      </c>
      <c r="AF354" s="541"/>
      <c r="AG354" s="541" t="s">
        <v>941</v>
      </c>
      <c r="AH354" s="541"/>
      <c r="AI354" s="213"/>
      <c r="AJ354" s="404"/>
      <c r="AK354" s="189" t="s">
        <v>226</v>
      </c>
      <c r="AL354" s="174" t="s">
        <v>6532</v>
      </c>
      <c r="AM354" s="106">
        <v>1</v>
      </c>
      <c r="AN354" s="894" t="s">
        <v>945</v>
      </c>
      <c r="AO354" s="189" t="s">
        <v>946</v>
      </c>
      <c r="AP354" s="189">
        <v>1</v>
      </c>
      <c r="AQ354" s="189" t="s">
        <v>947</v>
      </c>
      <c r="AR354" s="189"/>
      <c r="AS354" s="69" t="s">
        <v>949</v>
      </c>
      <c r="AT354" s="69" t="s">
        <v>949</v>
      </c>
      <c r="AU354" s="69" t="s">
        <v>949</v>
      </c>
      <c r="AV354" s="69" t="s">
        <v>949</v>
      </c>
      <c r="AW354" s="69" t="s">
        <v>949</v>
      </c>
      <c r="AX354" s="69" t="s">
        <v>949</v>
      </c>
      <c r="AY354" s="69" t="s">
        <v>949</v>
      </c>
      <c r="AZ354" s="69" t="s">
        <v>949</v>
      </c>
      <c r="BA354" s="69" t="s">
        <v>949</v>
      </c>
      <c r="BB354" s="69" t="s">
        <v>949</v>
      </c>
      <c r="BC354" s="69" t="s">
        <v>986</v>
      </c>
      <c r="BD354" s="69" t="s">
        <v>949</v>
      </c>
      <c r="BE354" s="69" t="s">
        <v>949</v>
      </c>
      <c r="BF354" s="69" t="s">
        <v>949</v>
      </c>
      <c r="BG354" s="69" t="s">
        <v>949</v>
      </c>
      <c r="BH354" s="69" t="s">
        <v>949</v>
      </c>
      <c r="BI354" s="69" t="s">
        <v>949</v>
      </c>
      <c r="BJ354" s="69" t="s">
        <v>949</v>
      </c>
      <c r="BK354" s="69" t="s">
        <v>949</v>
      </c>
      <c r="BL354" s="69" t="s">
        <v>949</v>
      </c>
      <c r="BM354" s="69" t="s">
        <v>949</v>
      </c>
    </row>
    <row r="355" spans="1:65" s="390" customFormat="1">
      <c r="A355" s="398">
        <v>348</v>
      </c>
      <c r="B355" s="398" t="s">
        <v>6524</v>
      </c>
      <c r="C355" s="408"/>
      <c r="D355" s="407" t="s">
        <v>6533</v>
      </c>
      <c r="E355" s="408"/>
      <c r="F355" s="407"/>
      <c r="G355" s="408"/>
      <c r="H355" s="407"/>
      <c r="I355" s="408"/>
      <c r="J355" s="407"/>
      <c r="K355" s="408"/>
      <c r="L355" s="407"/>
      <c r="M355" s="213" t="s">
        <v>6533</v>
      </c>
      <c r="N355" s="213" t="s">
        <v>6533</v>
      </c>
      <c r="O355" s="213" t="s">
        <v>9944</v>
      </c>
      <c r="P355" s="1247" t="s">
        <v>940</v>
      </c>
      <c r="Q355" s="213"/>
      <c r="R355" s="541"/>
      <c r="S355" s="213"/>
      <c r="T355" s="213"/>
      <c r="U355" s="213"/>
      <c r="V355" s="213"/>
      <c r="W355" s="541"/>
      <c r="X355" s="213"/>
      <c r="Y355" s="213" t="s">
        <v>941</v>
      </c>
      <c r="Z355" s="541"/>
      <c r="AA355" s="541"/>
      <c r="AB355" s="541"/>
      <c r="AC355" s="213" t="s">
        <v>941</v>
      </c>
      <c r="AD355" s="541"/>
      <c r="AE355" s="213" t="s">
        <v>941</v>
      </c>
      <c r="AF355" s="541"/>
      <c r="AG355" s="541" t="s">
        <v>941</v>
      </c>
      <c r="AH355" s="541"/>
      <c r="AI355" s="213"/>
      <c r="AJ355" s="404" t="s">
        <v>9112</v>
      </c>
      <c r="AK355" s="189" t="s">
        <v>226</v>
      </c>
      <c r="AL355" s="174" t="s">
        <v>6534</v>
      </c>
      <c r="AM355" s="106">
        <v>1</v>
      </c>
      <c r="AN355" s="894" t="s">
        <v>945</v>
      </c>
      <c r="AO355" s="189" t="s">
        <v>946</v>
      </c>
      <c r="AP355" s="189">
        <v>0</v>
      </c>
      <c r="AQ355" s="189" t="s">
        <v>947</v>
      </c>
      <c r="AR355" s="189"/>
      <c r="AS355" s="69" t="s">
        <v>949</v>
      </c>
      <c r="AT355" s="69" t="s">
        <v>949</v>
      </c>
      <c r="AU355" s="69" t="s">
        <v>949</v>
      </c>
      <c r="AV355" s="69" t="s">
        <v>949</v>
      </c>
      <c r="AW355" s="69" t="s">
        <v>949</v>
      </c>
      <c r="AX355" s="69" t="s">
        <v>949</v>
      </c>
      <c r="AY355" s="69" t="s">
        <v>949</v>
      </c>
      <c r="AZ355" s="69" t="s">
        <v>949</v>
      </c>
      <c r="BA355" s="69" t="s">
        <v>949</v>
      </c>
      <c r="BB355" s="69" t="s">
        <v>949</v>
      </c>
      <c r="BC355" s="69" t="s">
        <v>986</v>
      </c>
      <c r="BD355" s="69" t="s">
        <v>949</v>
      </c>
      <c r="BE355" s="69" t="s">
        <v>949</v>
      </c>
      <c r="BF355" s="69" t="s">
        <v>949</v>
      </c>
      <c r="BG355" s="69" t="s">
        <v>949</v>
      </c>
      <c r="BH355" s="69" t="s">
        <v>949</v>
      </c>
      <c r="BI355" s="69" t="s">
        <v>949</v>
      </c>
      <c r="BJ355" s="69" t="s">
        <v>949</v>
      </c>
      <c r="BK355" s="69" t="s">
        <v>949</v>
      </c>
      <c r="BL355" s="69" t="s">
        <v>949</v>
      </c>
      <c r="BM355" s="69" t="s">
        <v>949</v>
      </c>
    </row>
    <row r="356" spans="1:65" s="390" customFormat="1">
      <c r="A356" s="398">
        <v>349</v>
      </c>
      <c r="B356" s="398" t="s">
        <v>6524</v>
      </c>
      <c r="C356" s="408"/>
      <c r="D356" s="407"/>
      <c r="E356" s="408" t="s">
        <v>9945</v>
      </c>
      <c r="F356" s="407"/>
      <c r="G356" s="408"/>
      <c r="H356" s="407"/>
      <c r="I356" s="408"/>
      <c r="J356" s="407"/>
      <c r="K356" s="408"/>
      <c r="L356" s="407"/>
      <c r="M356" s="213" t="s">
        <v>7522</v>
      </c>
      <c r="N356" s="213" t="s">
        <v>9945</v>
      </c>
      <c r="O356" s="213" t="s">
        <v>9859</v>
      </c>
      <c r="P356" s="1247"/>
      <c r="Q356" s="213" t="s">
        <v>945</v>
      </c>
      <c r="R356" s="541" t="s">
        <v>945</v>
      </c>
      <c r="S356" s="213" t="s">
        <v>945</v>
      </c>
      <c r="T356" s="213" t="s">
        <v>945</v>
      </c>
      <c r="U356" s="213" t="s">
        <v>945</v>
      </c>
      <c r="V356" s="213" t="s">
        <v>945</v>
      </c>
      <c r="W356" s="541"/>
      <c r="X356" s="213" t="s">
        <v>945</v>
      </c>
      <c r="Y356" s="213" t="s">
        <v>941</v>
      </c>
      <c r="Z356" s="541" t="s">
        <v>945</v>
      </c>
      <c r="AA356" s="541" t="s">
        <v>945</v>
      </c>
      <c r="AB356" s="541" t="s">
        <v>945</v>
      </c>
      <c r="AC356" s="213" t="s">
        <v>941</v>
      </c>
      <c r="AD356" s="541" t="s">
        <v>945</v>
      </c>
      <c r="AE356" s="213" t="s">
        <v>941</v>
      </c>
      <c r="AF356" s="541"/>
      <c r="AG356" s="541" t="s">
        <v>941</v>
      </c>
      <c r="AH356" s="541"/>
      <c r="AI356" s="213"/>
      <c r="AJ356" s="404"/>
      <c r="AK356" s="189" t="s">
        <v>5453</v>
      </c>
      <c r="AL356" s="174" t="s">
        <v>7523</v>
      </c>
      <c r="AM356" s="106">
        <v>1</v>
      </c>
      <c r="AN356" s="894" t="s">
        <v>945</v>
      </c>
      <c r="AO356" s="189" t="s">
        <v>946</v>
      </c>
      <c r="AP356" s="189">
        <v>0</v>
      </c>
      <c r="AQ356" s="189" t="s">
        <v>1244</v>
      </c>
      <c r="AR356" s="189"/>
      <c r="AS356" s="69">
        <v>0</v>
      </c>
      <c r="AT356" s="69">
        <v>0</v>
      </c>
      <c r="AU356" s="69">
        <v>0</v>
      </c>
      <c r="AV356" s="69">
        <v>0</v>
      </c>
      <c r="AW356" s="69">
        <v>0</v>
      </c>
      <c r="AX356" s="69">
        <v>0</v>
      </c>
      <c r="AY356" s="69">
        <v>0</v>
      </c>
      <c r="AZ356" s="69">
        <v>0</v>
      </c>
      <c r="BA356" s="69">
        <v>0</v>
      </c>
      <c r="BB356" s="69">
        <v>0</v>
      </c>
      <c r="BC356" s="69">
        <v>0</v>
      </c>
      <c r="BD356" s="69">
        <v>0</v>
      </c>
      <c r="BE356" s="69">
        <v>0</v>
      </c>
      <c r="BF356" s="69">
        <v>0</v>
      </c>
      <c r="BG356" s="69">
        <v>0</v>
      </c>
      <c r="BH356" s="69">
        <v>0</v>
      </c>
      <c r="BI356" s="69">
        <v>0</v>
      </c>
      <c r="BJ356" s="69">
        <v>0</v>
      </c>
      <c r="BK356" s="69">
        <v>0</v>
      </c>
      <c r="BL356" s="69">
        <v>0</v>
      </c>
      <c r="BM356" s="69">
        <v>0</v>
      </c>
    </row>
    <row r="357" spans="1:65" s="390" customFormat="1">
      <c r="A357" s="398">
        <v>350</v>
      </c>
      <c r="B357" s="398" t="s">
        <v>6524</v>
      </c>
      <c r="C357" s="408"/>
      <c r="D357" s="407"/>
      <c r="E357" s="408" t="s">
        <v>9393</v>
      </c>
      <c r="F357" s="407"/>
      <c r="G357" s="408"/>
      <c r="H357" s="407"/>
      <c r="I357" s="408"/>
      <c r="J357" s="407"/>
      <c r="K357" s="408"/>
      <c r="L357" s="407"/>
      <c r="M357" s="213" t="s">
        <v>9392</v>
      </c>
      <c r="N357" s="213" t="s">
        <v>9393</v>
      </c>
      <c r="O357" s="213" t="s">
        <v>4773</v>
      </c>
      <c r="P357" s="1247"/>
      <c r="Q357" s="213" t="s">
        <v>945</v>
      </c>
      <c r="R357" s="541" t="s">
        <v>945</v>
      </c>
      <c r="S357" s="213" t="s">
        <v>945</v>
      </c>
      <c r="T357" s="213" t="s">
        <v>945</v>
      </c>
      <c r="U357" s="213" t="s">
        <v>945</v>
      </c>
      <c r="V357" s="213" t="s">
        <v>945</v>
      </c>
      <c r="W357" s="541"/>
      <c r="X357" s="213" t="s">
        <v>945</v>
      </c>
      <c r="Y357" s="213" t="s">
        <v>941</v>
      </c>
      <c r="Z357" s="541" t="s">
        <v>945</v>
      </c>
      <c r="AA357" s="541" t="s">
        <v>945</v>
      </c>
      <c r="AB357" s="541" t="s">
        <v>945</v>
      </c>
      <c r="AC357" s="213" t="s">
        <v>941</v>
      </c>
      <c r="AD357" s="541" t="s">
        <v>945</v>
      </c>
      <c r="AE357" s="213" t="s">
        <v>941</v>
      </c>
      <c r="AF357" s="541"/>
      <c r="AG357" s="541" t="s">
        <v>941</v>
      </c>
      <c r="AH357" s="541"/>
      <c r="AI357" s="213"/>
      <c r="AJ357" s="404"/>
      <c r="AK357" s="189" t="s">
        <v>5453</v>
      </c>
      <c r="AL357" s="174" t="s">
        <v>9394</v>
      </c>
      <c r="AM357" s="106">
        <v>1</v>
      </c>
      <c r="AN357" s="894" t="s">
        <v>945</v>
      </c>
      <c r="AO357" s="189" t="s">
        <v>946</v>
      </c>
      <c r="AP357" s="189">
        <v>0</v>
      </c>
      <c r="AQ357" s="189" t="s">
        <v>1244</v>
      </c>
      <c r="AR357" s="189"/>
      <c r="AS357" s="69"/>
      <c r="AT357" s="69"/>
      <c r="AU357" s="69"/>
      <c r="AV357" s="69"/>
      <c r="AW357" s="69"/>
      <c r="AX357" s="69"/>
      <c r="AY357" s="69"/>
      <c r="AZ357" s="69"/>
      <c r="BA357" s="69"/>
      <c r="BB357" s="69"/>
      <c r="BC357" s="69"/>
      <c r="BD357" s="69"/>
      <c r="BE357" s="69"/>
      <c r="BF357" s="69"/>
      <c r="BG357" s="69"/>
      <c r="BH357" s="69"/>
      <c r="BI357" s="69"/>
      <c r="BJ357" s="69"/>
      <c r="BK357" s="69"/>
      <c r="BL357" s="69"/>
      <c r="BM357" s="69"/>
    </row>
    <row r="358" spans="1:65" s="390" customFormat="1">
      <c r="A358" s="398">
        <v>351</v>
      </c>
      <c r="B358" s="398" t="s">
        <v>6524</v>
      </c>
      <c r="C358" s="408"/>
      <c r="D358" s="407"/>
      <c r="E358" s="408" t="s">
        <v>9946</v>
      </c>
      <c r="F358" s="407"/>
      <c r="G358" s="408"/>
      <c r="H358" s="407"/>
      <c r="I358" s="408"/>
      <c r="J358" s="407"/>
      <c r="K358" s="408"/>
      <c r="L358" s="407"/>
      <c r="M358" s="213" t="s">
        <v>7542</v>
      </c>
      <c r="N358" s="213" t="s">
        <v>9946</v>
      </c>
      <c r="O358" s="213" t="s">
        <v>9859</v>
      </c>
      <c r="P358" s="1247"/>
      <c r="Q358" s="213" t="s">
        <v>945</v>
      </c>
      <c r="R358" s="541" t="s">
        <v>945</v>
      </c>
      <c r="S358" s="213" t="s">
        <v>945</v>
      </c>
      <c r="T358" s="213" t="s">
        <v>945</v>
      </c>
      <c r="U358" s="213" t="s">
        <v>945</v>
      </c>
      <c r="V358" s="213" t="s">
        <v>945</v>
      </c>
      <c r="W358" s="541"/>
      <c r="X358" s="213" t="s">
        <v>945</v>
      </c>
      <c r="Y358" s="213" t="s">
        <v>941</v>
      </c>
      <c r="Z358" s="541" t="s">
        <v>945</v>
      </c>
      <c r="AA358" s="541" t="s">
        <v>945</v>
      </c>
      <c r="AB358" s="541" t="s">
        <v>945</v>
      </c>
      <c r="AC358" s="213" t="s">
        <v>941</v>
      </c>
      <c r="AD358" s="541" t="s">
        <v>945</v>
      </c>
      <c r="AE358" s="213" t="s">
        <v>941</v>
      </c>
      <c r="AF358" s="541"/>
      <c r="AG358" s="541" t="s">
        <v>941</v>
      </c>
      <c r="AH358" s="541"/>
      <c r="AI358" s="213"/>
      <c r="AJ358" s="404"/>
      <c r="AK358" s="189" t="s">
        <v>5453</v>
      </c>
      <c r="AL358" s="174" t="s">
        <v>7543</v>
      </c>
      <c r="AM358" s="106">
        <v>1</v>
      </c>
      <c r="AN358" s="894" t="s">
        <v>945</v>
      </c>
      <c r="AO358" s="189" t="s">
        <v>946</v>
      </c>
      <c r="AP358" s="189">
        <v>0</v>
      </c>
      <c r="AQ358" s="189" t="s">
        <v>1244</v>
      </c>
      <c r="AR358" s="189"/>
      <c r="AS358" s="69">
        <v>0</v>
      </c>
      <c r="AT358" s="69">
        <v>0</v>
      </c>
      <c r="AU358" s="69">
        <v>0</v>
      </c>
      <c r="AV358" s="69">
        <v>0</v>
      </c>
      <c r="AW358" s="69">
        <v>0</v>
      </c>
      <c r="AX358" s="69">
        <v>0</v>
      </c>
      <c r="AY358" s="69">
        <v>0</v>
      </c>
      <c r="AZ358" s="69">
        <v>0</v>
      </c>
      <c r="BA358" s="69">
        <v>0</v>
      </c>
      <c r="BB358" s="69">
        <v>0</v>
      </c>
      <c r="BC358" s="69">
        <v>0</v>
      </c>
      <c r="BD358" s="69">
        <v>0</v>
      </c>
      <c r="BE358" s="69">
        <v>0</v>
      </c>
      <c r="BF358" s="69">
        <v>0</v>
      </c>
      <c r="BG358" s="69">
        <v>0</v>
      </c>
      <c r="BH358" s="69">
        <v>0</v>
      </c>
      <c r="BI358" s="69">
        <v>0</v>
      </c>
      <c r="BJ358" s="69">
        <v>0</v>
      </c>
      <c r="BK358" s="69">
        <v>0</v>
      </c>
      <c r="BL358" s="69">
        <v>0</v>
      </c>
      <c r="BM358" s="69">
        <v>0</v>
      </c>
    </row>
    <row r="359" spans="1:65" s="390" customFormat="1">
      <c r="A359" s="398">
        <v>352</v>
      </c>
      <c r="B359" s="398" t="s">
        <v>6524</v>
      </c>
      <c r="C359" s="408"/>
      <c r="D359" s="407"/>
      <c r="E359" s="408" t="s">
        <v>9947</v>
      </c>
      <c r="F359" s="407"/>
      <c r="G359" s="408"/>
      <c r="H359" s="407"/>
      <c r="I359" s="408"/>
      <c r="J359" s="407"/>
      <c r="K359" s="408"/>
      <c r="L359" s="407"/>
      <c r="M359" s="213" t="s">
        <v>7407</v>
      </c>
      <c r="N359" s="213" t="s">
        <v>9947</v>
      </c>
      <c r="O359" s="213" t="s">
        <v>9859</v>
      </c>
      <c r="P359" s="1247"/>
      <c r="Q359" s="213"/>
      <c r="R359" s="541"/>
      <c r="S359" s="213"/>
      <c r="T359" s="213"/>
      <c r="U359" s="213"/>
      <c r="V359" s="213"/>
      <c r="W359" s="541"/>
      <c r="X359" s="213"/>
      <c r="Y359" s="213" t="s">
        <v>941</v>
      </c>
      <c r="Z359" s="541"/>
      <c r="AA359" s="541"/>
      <c r="AB359" s="541"/>
      <c r="AC359" s="213" t="s">
        <v>941</v>
      </c>
      <c r="AD359" s="541"/>
      <c r="AE359" s="213" t="s">
        <v>941</v>
      </c>
      <c r="AF359" s="541"/>
      <c r="AG359" s="541" t="s">
        <v>941</v>
      </c>
      <c r="AH359" s="541"/>
      <c r="AI359" s="213"/>
      <c r="AJ359" s="404"/>
      <c r="AK359" s="189" t="s">
        <v>9872</v>
      </c>
      <c r="AL359" s="174" t="s">
        <v>7408</v>
      </c>
      <c r="AM359" s="106">
        <v>1</v>
      </c>
      <c r="AN359" s="894" t="s">
        <v>945</v>
      </c>
      <c r="AO359" s="189" t="s">
        <v>1008</v>
      </c>
      <c r="AP359" s="189">
        <v>0</v>
      </c>
      <c r="AQ359" s="189" t="s">
        <v>9873</v>
      </c>
      <c r="AR359" s="189"/>
      <c r="AS359" s="69">
        <v>0</v>
      </c>
      <c r="AT359" s="69">
        <v>0</v>
      </c>
      <c r="AU359" s="69">
        <v>0</v>
      </c>
      <c r="AV359" s="69">
        <v>0</v>
      </c>
      <c r="AW359" s="69">
        <v>0</v>
      </c>
      <c r="AX359" s="69">
        <v>0</v>
      </c>
      <c r="AY359" s="69">
        <v>0</v>
      </c>
      <c r="AZ359" s="69">
        <v>0</v>
      </c>
      <c r="BA359" s="69">
        <v>0</v>
      </c>
      <c r="BB359" s="69">
        <v>0</v>
      </c>
      <c r="BC359" s="69">
        <v>0</v>
      </c>
      <c r="BD359" s="69">
        <v>0</v>
      </c>
      <c r="BE359" s="69">
        <v>0</v>
      </c>
      <c r="BF359" s="69">
        <v>0</v>
      </c>
      <c r="BG359" s="69">
        <v>0</v>
      </c>
      <c r="BH359" s="69">
        <v>0</v>
      </c>
      <c r="BI359" s="69">
        <v>0</v>
      </c>
      <c r="BJ359" s="69">
        <v>0</v>
      </c>
      <c r="BK359" s="69">
        <v>0</v>
      </c>
      <c r="BL359" s="69">
        <v>0</v>
      </c>
      <c r="BM359" s="69">
        <v>0</v>
      </c>
    </row>
    <row r="360" spans="1:65" s="390" customFormat="1">
      <c r="A360" s="398">
        <v>353</v>
      </c>
      <c r="B360" s="398" t="s">
        <v>6524</v>
      </c>
      <c r="C360" s="408"/>
      <c r="D360" s="407" t="s">
        <v>6535</v>
      </c>
      <c r="E360" s="408"/>
      <c r="F360" s="407"/>
      <c r="G360" s="408"/>
      <c r="H360" s="407"/>
      <c r="I360" s="408"/>
      <c r="J360" s="407"/>
      <c r="K360" s="408"/>
      <c r="L360" s="407"/>
      <c r="M360" s="213" t="s">
        <v>6535</v>
      </c>
      <c r="N360" s="213" t="s">
        <v>6535</v>
      </c>
      <c r="O360" s="213" t="s">
        <v>9944</v>
      </c>
      <c r="P360" s="1247" t="s">
        <v>940</v>
      </c>
      <c r="Q360" s="213"/>
      <c r="R360" s="541"/>
      <c r="S360" s="213"/>
      <c r="T360" s="213"/>
      <c r="U360" s="213"/>
      <c r="V360" s="213"/>
      <c r="W360" s="541"/>
      <c r="X360" s="213"/>
      <c r="Y360" s="213" t="s">
        <v>941</v>
      </c>
      <c r="Z360" s="541"/>
      <c r="AA360" s="541"/>
      <c r="AB360" s="541"/>
      <c r="AC360" s="213" t="s">
        <v>941</v>
      </c>
      <c r="AD360" s="541"/>
      <c r="AE360" s="213" t="s">
        <v>941</v>
      </c>
      <c r="AF360" s="541"/>
      <c r="AG360" s="541" t="s">
        <v>941</v>
      </c>
      <c r="AH360" s="541"/>
      <c r="AI360" s="213"/>
      <c r="AJ360" s="404" t="s">
        <v>9108</v>
      </c>
      <c r="AK360" s="189" t="s">
        <v>226</v>
      </c>
      <c r="AL360" s="174" t="s">
        <v>6536</v>
      </c>
      <c r="AM360" s="106">
        <v>1</v>
      </c>
      <c r="AN360" s="894" t="s">
        <v>945</v>
      </c>
      <c r="AO360" s="189" t="s">
        <v>946</v>
      </c>
      <c r="AP360" s="189">
        <v>0</v>
      </c>
      <c r="AQ360" s="189" t="s">
        <v>947</v>
      </c>
      <c r="AR360" s="189"/>
      <c r="AS360" s="69" t="s">
        <v>949</v>
      </c>
      <c r="AT360" s="69" t="s">
        <v>949</v>
      </c>
      <c r="AU360" s="69" t="s">
        <v>949</v>
      </c>
      <c r="AV360" s="69" t="s">
        <v>949</v>
      </c>
      <c r="AW360" s="69" t="s">
        <v>949</v>
      </c>
      <c r="AX360" s="69" t="s">
        <v>949</v>
      </c>
      <c r="AY360" s="69" t="s">
        <v>949</v>
      </c>
      <c r="AZ360" s="69" t="s">
        <v>949</v>
      </c>
      <c r="BA360" s="69" t="s">
        <v>949</v>
      </c>
      <c r="BB360" s="69" t="s">
        <v>949</v>
      </c>
      <c r="BC360" s="69" t="s">
        <v>986</v>
      </c>
      <c r="BD360" s="69" t="s">
        <v>949</v>
      </c>
      <c r="BE360" s="69" t="s">
        <v>949</v>
      </c>
      <c r="BF360" s="69" t="s">
        <v>949</v>
      </c>
      <c r="BG360" s="69" t="s">
        <v>949</v>
      </c>
      <c r="BH360" s="69" t="s">
        <v>949</v>
      </c>
      <c r="BI360" s="69" t="s">
        <v>949</v>
      </c>
      <c r="BJ360" s="69" t="s">
        <v>949</v>
      </c>
      <c r="BK360" s="69" t="s">
        <v>949</v>
      </c>
      <c r="BL360" s="69" t="s">
        <v>949</v>
      </c>
      <c r="BM360" s="69" t="s">
        <v>949</v>
      </c>
    </row>
    <row r="361" spans="1:65" s="390" customFormat="1">
      <c r="A361" s="398">
        <v>354</v>
      </c>
      <c r="B361" s="398" t="s">
        <v>649</v>
      </c>
      <c r="C361" s="408" t="s">
        <v>6793</v>
      </c>
      <c r="D361" s="407"/>
      <c r="E361" s="408"/>
      <c r="F361" s="407"/>
      <c r="G361" s="408"/>
      <c r="H361" s="407"/>
      <c r="I361" s="408"/>
      <c r="J361" s="407"/>
      <c r="K361" s="408"/>
      <c r="L361" s="407"/>
      <c r="M361" s="213" t="s">
        <v>6792</v>
      </c>
      <c r="N361" s="213" t="s">
        <v>6793</v>
      </c>
      <c r="O361" s="213" t="s">
        <v>4773</v>
      </c>
      <c r="P361" s="1247" t="s">
        <v>940</v>
      </c>
      <c r="Q361" s="213"/>
      <c r="R361" s="541"/>
      <c r="S361" s="213"/>
      <c r="T361" s="213"/>
      <c r="U361" s="213"/>
      <c r="V361" s="213"/>
      <c r="W361" s="541"/>
      <c r="X361" s="213" t="s">
        <v>941</v>
      </c>
      <c r="Y361" s="213" t="s">
        <v>941</v>
      </c>
      <c r="Z361" s="541" t="s">
        <v>941</v>
      </c>
      <c r="AA361" s="541" t="s">
        <v>941</v>
      </c>
      <c r="AB361" s="541" t="s">
        <v>941</v>
      </c>
      <c r="AC361" s="213" t="s">
        <v>941</v>
      </c>
      <c r="AD361" s="541" t="s">
        <v>941</v>
      </c>
      <c r="AE361" s="213" t="s">
        <v>941</v>
      </c>
      <c r="AF361" s="541" t="s">
        <v>941</v>
      </c>
      <c r="AG361" s="541" t="s">
        <v>941</v>
      </c>
      <c r="AH361" s="541" t="s">
        <v>941</v>
      </c>
      <c r="AI361" s="213"/>
      <c r="AJ361" s="404"/>
      <c r="AK361" s="189" t="s">
        <v>143</v>
      </c>
      <c r="AL361" s="174" t="s">
        <v>6794</v>
      </c>
      <c r="AM361" s="106">
        <v>1</v>
      </c>
      <c r="AN361" s="894" t="s">
        <v>945</v>
      </c>
      <c r="AO361" s="189" t="s">
        <v>946</v>
      </c>
      <c r="AP361" s="189">
        <v>0</v>
      </c>
      <c r="AQ361" s="189" t="s">
        <v>947</v>
      </c>
      <c r="AR361" s="189"/>
      <c r="AS361" s="69" t="s">
        <v>949</v>
      </c>
      <c r="AT361" s="69" t="s">
        <v>949</v>
      </c>
      <c r="AU361" s="69" t="s">
        <v>949</v>
      </c>
      <c r="AV361" s="69" t="s">
        <v>949</v>
      </c>
      <c r="AW361" s="69" t="s">
        <v>949</v>
      </c>
      <c r="AX361" s="69" t="s">
        <v>949</v>
      </c>
      <c r="AY361" s="69" t="s">
        <v>949</v>
      </c>
      <c r="AZ361" s="69" t="s">
        <v>949</v>
      </c>
      <c r="BA361" s="69" t="s">
        <v>949</v>
      </c>
      <c r="BB361" s="69" t="s">
        <v>949</v>
      </c>
      <c r="BC361" s="69" t="s">
        <v>949</v>
      </c>
      <c r="BD361" s="69" t="s">
        <v>949</v>
      </c>
      <c r="BE361" s="69" t="s">
        <v>949</v>
      </c>
      <c r="BF361" s="69" t="s">
        <v>949</v>
      </c>
      <c r="BG361" s="69" t="s">
        <v>949</v>
      </c>
      <c r="BH361" s="69" t="s">
        <v>949</v>
      </c>
      <c r="BI361" s="69" t="s">
        <v>949</v>
      </c>
      <c r="BJ361" s="69" t="s">
        <v>949</v>
      </c>
      <c r="BK361" s="69" t="s">
        <v>949</v>
      </c>
      <c r="BL361" s="69" t="s">
        <v>949</v>
      </c>
      <c r="BM361" s="69" t="s">
        <v>949</v>
      </c>
    </row>
    <row r="362" spans="1:65" s="390" customFormat="1">
      <c r="A362" s="398">
        <v>355</v>
      </c>
      <c r="B362" s="398" t="s">
        <v>649</v>
      </c>
      <c r="C362" s="408" t="s">
        <v>6790</v>
      </c>
      <c r="D362" s="407"/>
      <c r="E362" s="408"/>
      <c r="F362" s="407"/>
      <c r="G362" s="408"/>
      <c r="H362" s="407"/>
      <c r="I362" s="408"/>
      <c r="J362" s="407"/>
      <c r="K362" s="408"/>
      <c r="L362" s="407"/>
      <c r="M362" s="213" t="s">
        <v>6790</v>
      </c>
      <c r="N362" s="213" t="s">
        <v>6790</v>
      </c>
      <c r="O362" s="213" t="s">
        <v>9876</v>
      </c>
      <c r="P362" s="1247" t="s">
        <v>940</v>
      </c>
      <c r="Q362" s="213" t="s">
        <v>941</v>
      </c>
      <c r="R362" s="541" t="s">
        <v>941</v>
      </c>
      <c r="S362" s="213" t="s">
        <v>941</v>
      </c>
      <c r="T362" s="213" t="s">
        <v>941</v>
      </c>
      <c r="U362" s="213" t="s">
        <v>941</v>
      </c>
      <c r="V362" s="213" t="s">
        <v>941</v>
      </c>
      <c r="W362" s="541" t="s">
        <v>941</v>
      </c>
      <c r="X362" s="213"/>
      <c r="Y362" s="213"/>
      <c r="Z362" s="541"/>
      <c r="AA362" s="541"/>
      <c r="AB362" s="541"/>
      <c r="AC362" s="213"/>
      <c r="AD362" s="541"/>
      <c r="AE362" s="213"/>
      <c r="AF362" s="541"/>
      <c r="AG362" s="541"/>
      <c r="AH362" s="541"/>
      <c r="AI362" s="213"/>
      <c r="AJ362" s="404"/>
      <c r="AK362" s="189" t="s">
        <v>143</v>
      </c>
      <c r="AL362" s="174" t="s">
        <v>6791</v>
      </c>
      <c r="AM362" s="106">
        <v>1</v>
      </c>
      <c r="AN362" s="894" t="s">
        <v>945</v>
      </c>
      <c r="AO362" s="189" t="s">
        <v>946</v>
      </c>
      <c r="AP362" s="189">
        <v>0</v>
      </c>
      <c r="AQ362" s="189" t="s">
        <v>947</v>
      </c>
      <c r="AR362" s="189"/>
      <c r="AS362" s="69" t="s">
        <v>949</v>
      </c>
      <c r="AT362" s="69" t="s">
        <v>949</v>
      </c>
      <c r="AU362" s="69" t="s">
        <v>949</v>
      </c>
      <c r="AV362" s="69" t="s">
        <v>949</v>
      </c>
      <c r="AW362" s="69" t="s">
        <v>949</v>
      </c>
      <c r="AX362" s="69" t="s">
        <v>949</v>
      </c>
      <c r="AY362" s="69" t="s">
        <v>949</v>
      </c>
      <c r="AZ362" s="69" t="s">
        <v>949</v>
      </c>
      <c r="BA362" s="69" t="s">
        <v>949</v>
      </c>
      <c r="BB362" s="69" t="s">
        <v>949</v>
      </c>
      <c r="BC362" s="69" t="s">
        <v>949</v>
      </c>
      <c r="BD362" s="69" t="s">
        <v>949</v>
      </c>
      <c r="BE362" s="69" t="s">
        <v>949</v>
      </c>
      <c r="BF362" s="69" t="s">
        <v>949</v>
      </c>
      <c r="BG362" s="69" t="s">
        <v>949</v>
      </c>
      <c r="BH362" s="69" t="s">
        <v>949</v>
      </c>
      <c r="BI362" s="69" t="s">
        <v>949</v>
      </c>
      <c r="BJ362" s="69" t="s">
        <v>949</v>
      </c>
      <c r="BK362" s="69" t="s">
        <v>949</v>
      </c>
      <c r="BL362" s="69" t="s">
        <v>949</v>
      </c>
      <c r="BM362" s="69" t="s">
        <v>949</v>
      </c>
    </row>
    <row r="363" spans="1:65" s="390" customFormat="1">
      <c r="A363" s="398">
        <v>356</v>
      </c>
      <c r="B363" s="398" t="s">
        <v>649</v>
      </c>
      <c r="C363" s="408"/>
      <c r="D363" s="407" t="s">
        <v>1033</v>
      </c>
      <c r="E363" s="408"/>
      <c r="F363" s="407"/>
      <c r="G363" s="408"/>
      <c r="H363" s="407"/>
      <c r="I363" s="408"/>
      <c r="J363" s="407"/>
      <c r="K363" s="408"/>
      <c r="L363" s="407"/>
      <c r="M363" s="213" t="s">
        <v>9853</v>
      </c>
      <c r="N363" s="213" t="s">
        <v>1033</v>
      </c>
      <c r="O363" s="213" t="s">
        <v>3103</v>
      </c>
      <c r="P363" s="1247"/>
      <c r="Q363" s="213" t="s">
        <v>941</v>
      </c>
      <c r="R363" s="541" t="s">
        <v>941</v>
      </c>
      <c r="S363" s="213" t="s">
        <v>941</v>
      </c>
      <c r="T363" s="213" t="s">
        <v>941</v>
      </c>
      <c r="U363" s="213" t="s">
        <v>941</v>
      </c>
      <c r="V363" s="213" t="s">
        <v>941</v>
      </c>
      <c r="W363" s="541" t="s">
        <v>941</v>
      </c>
      <c r="X363" s="213" t="s">
        <v>941</v>
      </c>
      <c r="Y363" s="213" t="s">
        <v>941</v>
      </c>
      <c r="Z363" s="541" t="s">
        <v>941</v>
      </c>
      <c r="AA363" s="541" t="s">
        <v>941</v>
      </c>
      <c r="AB363" s="541" t="s">
        <v>941</v>
      </c>
      <c r="AC363" s="213" t="s">
        <v>941</v>
      </c>
      <c r="AD363" s="541" t="s">
        <v>941</v>
      </c>
      <c r="AE363" s="213" t="s">
        <v>941</v>
      </c>
      <c r="AF363" s="541" t="s">
        <v>941</v>
      </c>
      <c r="AG363" s="541" t="s">
        <v>941</v>
      </c>
      <c r="AH363" s="541" t="s">
        <v>941</v>
      </c>
      <c r="AI363" s="213"/>
      <c r="AJ363" s="404"/>
      <c r="AK363" s="189" t="s">
        <v>143</v>
      </c>
      <c r="AL363" s="174" t="s">
        <v>1035</v>
      </c>
      <c r="AM363" s="106">
        <v>2</v>
      </c>
      <c r="AN363" s="894" t="s">
        <v>945</v>
      </c>
      <c r="AO363" s="189" t="s">
        <v>946</v>
      </c>
      <c r="AP363" s="189">
        <v>1</v>
      </c>
      <c r="AQ363" s="189" t="s">
        <v>993</v>
      </c>
      <c r="AR363" s="189"/>
      <c r="AS363" s="69" t="s">
        <v>949</v>
      </c>
      <c r="AT363" s="69" t="s">
        <v>949</v>
      </c>
      <c r="AU363" s="69" t="s">
        <v>949</v>
      </c>
      <c r="AV363" s="69" t="s">
        <v>949</v>
      </c>
      <c r="AW363" s="69" t="s">
        <v>949</v>
      </c>
      <c r="AX363" s="69" t="s">
        <v>949</v>
      </c>
      <c r="AY363" s="69" t="s">
        <v>949</v>
      </c>
      <c r="AZ363" s="69" t="s">
        <v>949</v>
      </c>
      <c r="BA363" s="69" t="s">
        <v>949</v>
      </c>
      <c r="BB363" s="69" t="s">
        <v>949</v>
      </c>
      <c r="BC363" s="69" t="s">
        <v>1024</v>
      </c>
      <c r="BD363" s="69">
        <v>0</v>
      </c>
      <c r="BE363" s="69">
        <v>0</v>
      </c>
      <c r="BF363" s="69">
        <v>0</v>
      </c>
      <c r="BG363" s="69">
        <v>0</v>
      </c>
      <c r="BH363" s="69">
        <v>0</v>
      </c>
      <c r="BI363" s="69">
        <v>0</v>
      </c>
      <c r="BJ363" s="69">
        <v>0</v>
      </c>
      <c r="BK363" s="69">
        <v>0</v>
      </c>
      <c r="BL363" s="69">
        <v>0</v>
      </c>
      <c r="BM363" s="69">
        <v>0</v>
      </c>
    </row>
    <row r="364" spans="1:65" s="390" customFormat="1">
      <c r="A364" s="398">
        <v>357</v>
      </c>
      <c r="B364" s="398" t="s">
        <v>649</v>
      </c>
      <c r="C364" s="408"/>
      <c r="D364" s="407" t="s">
        <v>6798</v>
      </c>
      <c r="E364" s="408"/>
      <c r="F364" s="407"/>
      <c r="G364" s="408"/>
      <c r="H364" s="407"/>
      <c r="I364" s="408"/>
      <c r="J364" s="407"/>
      <c r="K364" s="408"/>
      <c r="L364" s="407"/>
      <c r="M364" s="213" t="s">
        <v>6797</v>
      </c>
      <c r="N364" s="213" t="s">
        <v>6798</v>
      </c>
      <c r="O364" s="213" t="s">
        <v>4773</v>
      </c>
      <c r="P364" s="1247" t="s">
        <v>940</v>
      </c>
      <c r="Q364" s="213"/>
      <c r="R364" s="541"/>
      <c r="S364" s="213"/>
      <c r="T364" s="213"/>
      <c r="U364" s="213"/>
      <c r="V364" s="213"/>
      <c r="W364" s="541"/>
      <c r="X364" s="213" t="s">
        <v>941</v>
      </c>
      <c r="Y364" s="213" t="s">
        <v>941</v>
      </c>
      <c r="Z364" s="541" t="s">
        <v>941</v>
      </c>
      <c r="AA364" s="541" t="s">
        <v>941</v>
      </c>
      <c r="AB364" s="541" t="s">
        <v>941</v>
      </c>
      <c r="AC364" s="213" t="s">
        <v>941</v>
      </c>
      <c r="AD364" s="541" t="s">
        <v>941</v>
      </c>
      <c r="AE364" s="213" t="s">
        <v>941</v>
      </c>
      <c r="AF364" s="541" t="s">
        <v>941</v>
      </c>
      <c r="AG364" s="541" t="s">
        <v>941</v>
      </c>
      <c r="AH364" s="541" t="s">
        <v>941</v>
      </c>
      <c r="AI364" s="213"/>
      <c r="AJ364" s="404"/>
      <c r="AK364" s="189" t="s">
        <v>143</v>
      </c>
      <c r="AL364" s="174" t="s">
        <v>6799</v>
      </c>
      <c r="AM364" s="106">
        <v>1</v>
      </c>
      <c r="AN364" s="894" t="s">
        <v>945</v>
      </c>
      <c r="AO364" s="189" t="s">
        <v>946</v>
      </c>
      <c r="AP364" s="189">
        <v>0</v>
      </c>
      <c r="AQ364" s="189" t="s">
        <v>947</v>
      </c>
      <c r="AR364" s="189"/>
      <c r="AS364" s="69" t="s">
        <v>949</v>
      </c>
      <c r="AT364" s="69" t="s">
        <v>949</v>
      </c>
      <c r="AU364" s="69" t="s">
        <v>949</v>
      </c>
      <c r="AV364" s="69" t="s">
        <v>949</v>
      </c>
      <c r="AW364" s="69" t="s">
        <v>949</v>
      </c>
      <c r="AX364" s="69" t="s">
        <v>949</v>
      </c>
      <c r="AY364" s="69" t="s">
        <v>949</v>
      </c>
      <c r="AZ364" s="69" t="s">
        <v>949</v>
      </c>
      <c r="BA364" s="69" t="s">
        <v>949</v>
      </c>
      <c r="BB364" s="69" t="s">
        <v>949</v>
      </c>
      <c r="BC364" s="69" t="s">
        <v>949</v>
      </c>
      <c r="BD364" s="69" t="s">
        <v>949</v>
      </c>
      <c r="BE364" s="69" t="s">
        <v>949</v>
      </c>
      <c r="BF364" s="69" t="s">
        <v>949</v>
      </c>
      <c r="BG364" s="69" t="s">
        <v>949</v>
      </c>
      <c r="BH364" s="69" t="s">
        <v>949</v>
      </c>
      <c r="BI364" s="69" t="s">
        <v>949</v>
      </c>
      <c r="BJ364" s="69" t="s">
        <v>949</v>
      </c>
      <c r="BK364" s="69" t="s">
        <v>949</v>
      </c>
      <c r="BL364" s="69" t="s">
        <v>949</v>
      </c>
      <c r="BM364" s="69" t="s">
        <v>949</v>
      </c>
    </row>
    <row r="365" spans="1:65" s="390" customFormat="1">
      <c r="A365" s="398">
        <v>358</v>
      </c>
      <c r="B365" s="398" t="s">
        <v>649</v>
      </c>
      <c r="C365" s="408"/>
      <c r="D365" s="407" t="s">
        <v>6795</v>
      </c>
      <c r="E365" s="408"/>
      <c r="F365" s="407"/>
      <c r="G365" s="408"/>
      <c r="H365" s="407"/>
      <c r="I365" s="408"/>
      <c r="J365" s="407"/>
      <c r="K365" s="408"/>
      <c r="L365" s="407"/>
      <c r="M365" s="213" t="s">
        <v>6795</v>
      </c>
      <c r="N365" s="213" t="s">
        <v>6795</v>
      </c>
      <c r="O365" s="213" t="s">
        <v>9876</v>
      </c>
      <c r="P365" s="1247" t="s">
        <v>940</v>
      </c>
      <c r="Q365" s="213" t="s">
        <v>941</v>
      </c>
      <c r="R365" s="541" t="s">
        <v>941</v>
      </c>
      <c r="S365" s="213" t="s">
        <v>941</v>
      </c>
      <c r="T365" s="213" t="s">
        <v>941</v>
      </c>
      <c r="U365" s="213" t="s">
        <v>941</v>
      </c>
      <c r="V365" s="213" t="s">
        <v>941</v>
      </c>
      <c r="W365" s="541" t="s">
        <v>941</v>
      </c>
      <c r="X365" s="213"/>
      <c r="Y365" s="213"/>
      <c r="Z365" s="541"/>
      <c r="AA365" s="541"/>
      <c r="AB365" s="541"/>
      <c r="AC365" s="213"/>
      <c r="AD365" s="541"/>
      <c r="AE365" s="213"/>
      <c r="AF365" s="541"/>
      <c r="AG365" s="541"/>
      <c r="AH365" s="541"/>
      <c r="AI365" s="213"/>
      <c r="AJ365" s="404"/>
      <c r="AK365" s="189" t="s">
        <v>143</v>
      </c>
      <c r="AL365" s="174" t="s">
        <v>6796</v>
      </c>
      <c r="AM365" s="106">
        <v>1</v>
      </c>
      <c r="AN365" s="894" t="s">
        <v>945</v>
      </c>
      <c r="AO365" s="189" t="s">
        <v>946</v>
      </c>
      <c r="AP365" s="189">
        <v>0</v>
      </c>
      <c r="AQ365" s="189" t="s">
        <v>947</v>
      </c>
      <c r="AR365" s="189"/>
      <c r="AS365" s="69" t="s">
        <v>949</v>
      </c>
      <c r="AT365" s="69" t="s">
        <v>949</v>
      </c>
      <c r="AU365" s="69" t="s">
        <v>949</v>
      </c>
      <c r="AV365" s="69" t="s">
        <v>949</v>
      </c>
      <c r="AW365" s="69" t="s">
        <v>949</v>
      </c>
      <c r="AX365" s="69" t="s">
        <v>949</v>
      </c>
      <c r="AY365" s="69" t="s">
        <v>949</v>
      </c>
      <c r="AZ365" s="69" t="s">
        <v>949</v>
      </c>
      <c r="BA365" s="69" t="s">
        <v>949</v>
      </c>
      <c r="BB365" s="69" t="s">
        <v>949</v>
      </c>
      <c r="BC365" s="69" t="s">
        <v>949</v>
      </c>
      <c r="BD365" s="69" t="s">
        <v>949</v>
      </c>
      <c r="BE365" s="69" t="s">
        <v>949</v>
      </c>
      <c r="BF365" s="69" t="s">
        <v>949</v>
      </c>
      <c r="BG365" s="69" t="s">
        <v>949</v>
      </c>
      <c r="BH365" s="69" t="s">
        <v>949</v>
      </c>
      <c r="BI365" s="69" t="s">
        <v>949</v>
      </c>
      <c r="BJ365" s="69" t="s">
        <v>949</v>
      </c>
      <c r="BK365" s="69" t="s">
        <v>949</v>
      </c>
      <c r="BL365" s="69" t="s">
        <v>949</v>
      </c>
      <c r="BM365" s="69" t="s">
        <v>949</v>
      </c>
    </row>
    <row r="366" spans="1:65" s="390" customFormat="1">
      <c r="A366" s="398">
        <v>359</v>
      </c>
      <c r="B366" s="398" t="s">
        <v>649</v>
      </c>
      <c r="C366" s="408"/>
      <c r="D366" s="407"/>
      <c r="E366" s="408" t="s">
        <v>6807</v>
      </c>
      <c r="F366" s="407"/>
      <c r="G366" s="408"/>
      <c r="H366" s="407"/>
      <c r="I366" s="408"/>
      <c r="J366" s="407"/>
      <c r="K366" s="408"/>
      <c r="L366" s="407"/>
      <c r="M366" s="213" t="s">
        <v>3136</v>
      </c>
      <c r="N366" s="213" t="s">
        <v>6807</v>
      </c>
      <c r="O366" s="213" t="s">
        <v>4773</v>
      </c>
      <c r="P366" s="1247" t="s">
        <v>940</v>
      </c>
      <c r="Q366" s="213" t="s">
        <v>941</v>
      </c>
      <c r="R366" s="541" t="s">
        <v>941</v>
      </c>
      <c r="S366" s="213" t="s">
        <v>941</v>
      </c>
      <c r="T366" s="213" t="s">
        <v>941</v>
      </c>
      <c r="U366" s="213" t="s">
        <v>941</v>
      </c>
      <c r="V366" s="213" t="s">
        <v>941</v>
      </c>
      <c r="W366" s="541" t="s">
        <v>941</v>
      </c>
      <c r="X366" s="213" t="s">
        <v>941</v>
      </c>
      <c r="Y366" s="213" t="s">
        <v>941</v>
      </c>
      <c r="Z366" s="541" t="s">
        <v>941</v>
      </c>
      <c r="AA366" s="541" t="s">
        <v>941</v>
      </c>
      <c r="AB366" s="541" t="s">
        <v>941</v>
      </c>
      <c r="AC366" s="213" t="s">
        <v>941</v>
      </c>
      <c r="AD366" s="541" t="s">
        <v>941</v>
      </c>
      <c r="AE366" s="213" t="s">
        <v>941</v>
      </c>
      <c r="AF366" s="541" t="s">
        <v>941</v>
      </c>
      <c r="AG366" s="541" t="s">
        <v>941</v>
      </c>
      <c r="AH366" s="541" t="s">
        <v>941</v>
      </c>
      <c r="AI366" s="213"/>
      <c r="AJ366" s="404"/>
      <c r="AK366" s="189" t="s">
        <v>143</v>
      </c>
      <c r="AL366" s="174" t="s">
        <v>3138</v>
      </c>
      <c r="AM366" s="106">
        <v>1</v>
      </c>
      <c r="AN366" s="894" t="s">
        <v>945</v>
      </c>
      <c r="AO366" s="189" t="s">
        <v>946</v>
      </c>
      <c r="AP366" s="189">
        <v>0</v>
      </c>
      <c r="AQ366" s="189" t="s">
        <v>947</v>
      </c>
      <c r="AR366" s="189"/>
      <c r="AS366" s="69" t="s">
        <v>949</v>
      </c>
      <c r="AT366" s="69" t="s">
        <v>949</v>
      </c>
      <c r="AU366" s="69" t="s">
        <v>949</v>
      </c>
      <c r="AV366" s="69" t="s">
        <v>949</v>
      </c>
      <c r="AW366" s="69" t="s">
        <v>949</v>
      </c>
      <c r="AX366" s="69" t="s">
        <v>949</v>
      </c>
      <c r="AY366" s="69" t="s">
        <v>949</v>
      </c>
      <c r="AZ366" s="69" t="s">
        <v>949</v>
      </c>
      <c r="BA366" s="69" t="s">
        <v>949</v>
      </c>
      <c r="BB366" s="69" t="s">
        <v>949</v>
      </c>
      <c r="BC366" s="69" t="s">
        <v>949</v>
      </c>
      <c r="BD366" s="69" t="s">
        <v>949</v>
      </c>
      <c r="BE366" s="69" t="s">
        <v>949</v>
      </c>
      <c r="BF366" s="69" t="s">
        <v>949</v>
      </c>
      <c r="BG366" s="69" t="s">
        <v>949</v>
      </c>
      <c r="BH366" s="69" t="s">
        <v>949</v>
      </c>
      <c r="BI366" s="69" t="s">
        <v>949</v>
      </c>
      <c r="BJ366" s="69" t="s">
        <v>949</v>
      </c>
      <c r="BK366" s="69" t="s">
        <v>949</v>
      </c>
      <c r="BL366" s="69" t="s">
        <v>949</v>
      </c>
      <c r="BM366" s="69" t="s">
        <v>949</v>
      </c>
    </row>
    <row r="367" spans="1:65" s="390" customFormat="1">
      <c r="A367" s="398">
        <v>360</v>
      </c>
      <c r="B367" s="398" t="s">
        <v>649</v>
      </c>
      <c r="C367" s="408"/>
      <c r="D367" s="407"/>
      <c r="E367" s="408"/>
      <c r="F367" s="407" t="s">
        <v>3140</v>
      </c>
      <c r="G367" s="408"/>
      <c r="H367" s="407"/>
      <c r="I367" s="408"/>
      <c r="J367" s="407"/>
      <c r="K367" s="408"/>
      <c r="L367" s="407"/>
      <c r="M367" s="213" t="s">
        <v>3140</v>
      </c>
      <c r="N367" s="213" t="s">
        <v>3140</v>
      </c>
      <c r="O367" s="213" t="s">
        <v>4778</v>
      </c>
      <c r="P367" s="1247" t="s">
        <v>1059</v>
      </c>
      <c r="Q367" s="213" t="s">
        <v>941</v>
      </c>
      <c r="R367" s="541" t="s">
        <v>941</v>
      </c>
      <c r="S367" s="213" t="s">
        <v>941</v>
      </c>
      <c r="T367" s="213" t="s">
        <v>941</v>
      </c>
      <c r="U367" s="213" t="s">
        <v>941</v>
      </c>
      <c r="V367" s="213" t="s">
        <v>941</v>
      </c>
      <c r="W367" s="541" t="s">
        <v>941</v>
      </c>
      <c r="X367" s="213" t="s">
        <v>941</v>
      </c>
      <c r="Y367" s="213" t="s">
        <v>941</v>
      </c>
      <c r="Z367" s="541" t="s">
        <v>941</v>
      </c>
      <c r="AA367" s="541" t="s">
        <v>941</v>
      </c>
      <c r="AB367" s="541" t="s">
        <v>941</v>
      </c>
      <c r="AC367" s="213" t="s">
        <v>941</v>
      </c>
      <c r="AD367" s="541" t="s">
        <v>941</v>
      </c>
      <c r="AE367" s="213" t="s">
        <v>941</v>
      </c>
      <c r="AF367" s="541" t="s">
        <v>941</v>
      </c>
      <c r="AG367" s="541" t="s">
        <v>941</v>
      </c>
      <c r="AH367" s="541" t="s">
        <v>941</v>
      </c>
      <c r="AI367" s="213"/>
      <c r="AJ367" s="404"/>
      <c r="AK367" s="189" t="s">
        <v>143</v>
      </c>
      <c r="AL367" s="174" t="s">
        <v>3142</v>
      </c>
      <c r="AM367" s="106">
        <v>1</v>
      </c>
      <c r="AN367" s="894" t="s">
        <v>945</v>
      </c>
      <c r="AO367" s="189" t="s">
        <v>946</v>
      </c>
      <c r="AP367" s="189">
        <v>1</v>
      </c>
      <c r="AQ367" s="189" t="s">
        <v>1008</v>
      </c>
      <c r="AR367" s="189"/>
      <c r="AS367" s="69">
        <v>52112.1</v>
      </c>
      <c r="AT367" s="69">
        <v>1.5</v>
      </c>
      <c r="AU367" s="69">
        <v>1.34</v>
      </c>
      <c r="AV367" s="69">
        <v>69.830214000000012</v>
      </c>
      <c r="AW367" s="69" t="s">
        <v>3143</v>
      </c>
      <c r="AX367" s="69" t="s">
        <v>1083</v>
      </c>
      <c r="AY367" s="69" t="s">
        <v>1172</v>
      </c>
      <c r="AZ367" s="69" t="s">
        <v>1488</v>
      </c>
      <c r="BA367" s="69" t="s">
        <v>1132</v>
      </c>
      <c r="BB367" s="69" t="s">
        <v>1174</v>
      </c>
      <c r="BC367" s="69" t="s">
        <v>1087</v>
      </c>
      <c r="BD367" s="69" t="s">
        <v>945</v>
      </c>
      <c r="BE367" s="69" t="s">
        <v>945</v>
      </c>
      <c r="BF367" s="69">
        <v>0</v>
      </c>
      <c r="BG367" s="69">
        <v>0</v>
      </c>
      <c r="BH367" s="69" t="s">
        <v>3140</v>
      </c>
      <c r="BI367" s="69" t="s">
        <v>1087</v>
      </c>
      <c r="BJ367" s="69">
        <v>0</v>
      </c>
      <c r="BK367" s="69">
        <v>0</v>
      </c>
      <c r="BL367" s="69">
        <v>0</v>
      </c>
      <c r="BM367" s="69">
        <v>0</v>
      </c>
    </row>
    <row r="368" spans="1:65" s="390" customFormat="1">
      <c r="A368" s="398">
        <v>361</v>
      </c>
      <c r="B368" s="398" t="s">
        <v>649</v>
      </c>
      <c r="C368" s="408"/>
      <c r="D368" s="407"/>
      <c r="E368" s="408"/>
      <c r="F368" s="407" t="s">
        <v>1033</v>
      </c>
      <c r="G368" s="408"/>
      <c r="H368" s="407"/>
      <c r="I368" s="408"/>
      <c r="J368" s="407"/>
      <c r="K368" s="408"/>
      <c r="L368" s="407"/>
      <c r="M368" s="213" t="s">
        <v>9853</v>
      </c>
      <c r="N368" s="213" t="s">
        <v>1033</v>
      </c>
      <c r="O368" s="213" t="s">
        <v>3103</v>
      </c>
      <c r="P368" s="1247"/>
      <c r="Q368" s="213" t="s">
        <v>941</v>
      </c>
      <c r="R368" s="541" t="s">
        <v>941</v>
      </c>
      <c r="S368" s="213" t="s">
        <v>941</v>
      </c>
      <c r="T368" s="213" t="s">
        <v>941</v>
      </c>
      <c r="U368" s="213" t="s">
        <v>941</v>
      </c>
      <c r="V368" s="213" t="s">
        <v>941</v>
      </c>
      <c r="W368" s="541" t="s">
        <v>941</v>
      </c>
      <c r="X368" s="213" t="s">
        <v>941</v>
      </c>
      <c r="Y368" s="213" t="s">
        <v>941</v>
      </c>
      <c r="Z368" s="541" t="s">
        <v>941</v>
      </c>
      <c r="AA368" s="541" t="s">
        <v>941</v>
      </c>
      <c r="AB368" s="541" t="s">
        <v>941</v>
      </c>
      <c r="AC368" s="213" t="s">
        <v>941</v>
      </c>
      <c r="AD368" s="541" t="s">
        <v>941</v>
      </c>
      <c r="AE368" s="213" t="s">
        <v>941</v>
      </c>
      <c r="AF368" s="541" t="s">
        <v>941</v>
      </c>
      <c r="AG368" s="541" t="s">
        <v>941</v>
      </c>
      <c r="AH368" s="541" t="s">
        <v>941</v>
      </c>
      <c r="AI368" s="213"/>
      <c r="AJ368" s="404"/>
      <c r="AK368" s="189" t="s">
        <v>143</v>
      </c>
      <c r="AL368" s="174" t="s">
        <v>1035</v>
      </c>
      <c r="AM368" s="106">
        <v>4</v>
      </c>
      <c r="AN368" s="894" t="s">
        <v>945</v>
      </c>
      <c r="AO368" s="189" t="s">
        <v>946</v>
      </c>
      <c r="AP368" s="189">
        <v>1</v>
      </c>
      <c r="AQ368" s="189" t="s">
        <v>993</v>
      </c>
      <c r="AR368" s="189"/>
      <c r="AS368" s="69" t="s">
        <v>949</v>
      </c>
      <c r="AT368" s="69" t="s">
        <v>949</v>
      </c>
      <c r="AU368" s="69" t="s">
        <v>949</v>
      </c>
      <c r="AV368" s="69" t="s">
        <v>949</v>
      </c>
      <c r="AW368" s="69" t="s">
        <v>949</v>
      </c>
      <c r="AX368" s="69" t="s">
        <v>949</v>
      </c>
      <c r="AY368" s="69" t="s">
        <v>949</v>
      </c>
      <c r="AZ368" s="69" t="s">
        <v>949</v>
      </c>
      <c r="BA368" s="69" t="s">
        <v>949</v>
      </c>
      <c r="BB368" s="69" t="s">
        <v>949</v>
      </c>
      <c r="BC368" s="69" t="s">
        <v>1024</v>
      </c>
      <c r="BD368" s="69">
        <v>0</v>
      </c>
      <c r="BE368" s="69">
        <v>0</v>
      </c>
      <c r="BF368" s="69">
        <v>0</v>
      </c>
      <c r="BG368" s="69">
        <v>0</v>
      </c>
      <c r="BH368" s="69">
        <v>0</v>
      </c>
      <c r="BI368" s="69">
        <v>0</v>
      </c>
      <c r="BJ368" s="69">
        <v>0</v>
      </c>
      <c r="BK368" s="69">
        <v>0</v>
      </c>
      <c r="BL368" s="69">
        <v>0</v>
      </c>
      <c r="BM368" s="69">
        <v>0</v>
      </c>
    </row>
    <row r="369" spans="1:65" s="390" customFormat="1">
      <c r="A369" s="398">
        <v>362</v>
      </c>
      <c r="B369" s="398" t="s">
        <v>649</v>
      </c>
      <c r="C369" s="408"/>
      <c r="D369" s="407"/>
      <c r="E369" s="408" t="s">
        <v>6803</v>
      </c>
      <c r="F369" s="407"/>
      <c r="G369" s="408"/>
      <c r="H369" s="407"/>
      <c r="I369" s="408"/>
      <c r="J369" s="407"/>
      <c r="K369" s="408"/>
      <c r="L369" s="407"/>
      <c r="M369" s="213" t="s">
        <v>6802</v>
      </c>
      <c r="N369" s="213" t="s">
        <v>6803</v>
      </c>
      <c r="O369" s="213" t="s">
        <v>4773</v>
      </c>
      <c r="P369" s="1247" t="s">
        <v>940</v>
      </c>
      <c r="Q369" s="213"/>
      <c r="R369" s="541"/>
      <c r="S369" s="213"/>
      <c r="T369" s="213"/>
      <c r="U369" s="213"/>
      <c r="V369" s="213"/>
      <c r="W369" s="541"/>
      <c r="X369" s="213" t="s">
        <v>941</v>
      </c>
      <c r="Y369" s="213" t="s">
        <v>941</v>
      </c>
      <c r="Z369" s="541" t="s">
        <v>941</v>
      </c>
      <c r="AA369" s="541" t="s">
        <v>941</v>
      </c>
      <c r="AB369" s="541" t="s">
        <v>941</v>
      </c>
      <c r="AC369" s="213" t="s">
        <v>941</v>
      </c>
      <c r="AD369" s="541" t="s">
        <v>941</v>
      </c>
      <c r="AE369" s="213" t="s">
        <v>941</v>
      </c>
      <c r="AF369" s="541" t="s">
        <v>941</v>
      </c>
      <c r="AG369" s="541" t="s">
        <v>941</v>
      </c>
      <c r="AH369" s="541" t="s">
        <v>941</v>
      </c>
      <c r="AI369" s="213"/>
      <c r="AJ369" s="404"/>
      <c r="AK369" s="189" t="s">
        <v>143</v>
      </c>
      <c r="AL369" s="174" t="s">
        <v>6804</v>
      </c>
      <c r="AM369" s="106">
        <v>1</v>
      </c>
      <c r="AN369" s="894" t="s">
        <v>945</v>
      </c>
      <c r="AO369" s="189" t="s">
        <v>946</v>
      </c>
      <c r="AP369" s="189">
        <v>0</v>
      </c>
      <c r="AQ369" s="189" t="s">
        <v>947</v>
      </c>
      <c r="AR369" s="189"/>
      <c r="AS369" s="69" t="s">
        <v>949</v>
      </c>
      <c r="AT369" s="69" t="s">
        <v>949</v>
      </c>
      <c r="AU369" s="69" t="s">
        <v>949</v>
      </c>
      <c r="AV369" s="69" t="s">
        <v>949</v>
      </c>
      <c r="AW369" s="69" t="s">
        <v>949</v>
      </c>
      <c r="AX369" s="69" t="s">
        <v>949</v>
      </c>
      <c r="AY369" s="69" t="s">
        <v>949</v>
      </c>
      <c r="AZ369" s="69" t="s">
        <v>949</v>
      </c>
      <c r="BA369" s="69" t="s">
        <v>949</v>
      </c>
      <c r="BB369" s="69" t="s">
        <v>949</v>
      </c>
      <c r="BC369" s="69" t="s">
        <v>949</v>
      </c>
      <c r="BD369" s="69" t="s">
        <v>949</v>
      </c>
      <c r="BE369" s="69" t="s">
        <v>949</v>
      </c>
      <c r="BF369" s="69" t="s">
        <v>949</v>
      </c>
      <c r="BG369" s="69" t="s">
        <v>949</v>
      </c>
      <c r="BH369" s="69" t="s">
        <v>949</v>
      </c>
      <c r="BI369" s="69" t="s">
        <v>949</v>
      </c>
      <c r="BJ369" s="69" t="s">
        <v>949</v>
      </c>
      <c r="BK369" s="69" t="s">
        <v>949</v>
      </c>
      <c r="BL369" s="69" t="s">
        <v>949</v>
      </c>
      <c r="BM369" s="69" t="s">
        <v>949</v>
      </c>
    </row>
    <row r="370" spans="1:65" s="390" customFormat="1">
      <c r="A370" s="398">
        <v>363</v>
      </c>
      <c r="B370" s="398" t="s">
        <v>649</v>
      </c>
      <c r="C370" s="408"/>
      <c r="D370" s="407"/>
      <c r="E370" s="408" t="s">
        <v>6800</v>
      </c>
      <c r="F370" s="407"/>
      <c r="G370" s="408"/>
      <c r="H370" s="407"/>
      <c r="I370" s="408"/>
      <c r="J370" s="407"/>
      <c r="K370" s="408"/>
      <c r="L370" s="407"/>
      <c r="M370" s="213" t="s">
        <v>6800</v>
      </c>
      <c r="N370" s="213" t="s">
        <v>6800</v>
      </c>
      <c r="O370" s="213" t="s">
        <v>9876</v>
      </c>
      <c r="P370" s="1247" t="s">
        <v>940</v>
      </c>
      <c r="Q370" s="213" t="s">
        <v>941</v>
      </c>
      <c r="R370" s="541" t="s">
        <v>941</v>
      </c>
      <c r="S370" s="213" t="s">
        <v>941</v>
      </c>
      <c r="T370" s="213" t="s">
        <v>941</v>
      </c>
      <c r="U370" s="213" t="s">
        <v>941</v>
      </c>
      <c r="V370" s="213" t="s">
        <v>941</v>
      </c>
      <c r="W370" s="541" t="s">
        <v>941</v>
      </c>
      <c r="X370" s="213"/>
      <c r="Y370" s="213"/>
      <c r="Z370" s="541"/>
      <c r="AA370" s="541"/>
      <c r="AB370" s="541"/>
      <c r="AC370" s="213"/>
      <c r="AD370" s="541"/>
      <c r="AE370" s="213"/>
      <c r="AF370" s="541"/>
      <c r="AG370" s="541"/>
      <c r="AH370" s="541"/>
      <c r="AI370" s="213"/>
      <c r="AJ370" s="404"/>
      <c r="AK370" s="189" t="s">
        <v>143</v>
      </c>
      <c r="AL370" s="174" t="s">
        <v>6801</v>
      </c>
      <c r="AM370" s="106">
        <v>1</v>
      </c>
      <c r="AN370" s="894" t="s">
        <v>945</v>
      </c>
      <c r="AO370" s="189" t="s">
        <v>946</v>
      </c>
      <c r="AP370" s="189">
        <v>0</v>
      </c>
      <c r="AQ370" s="189" t="s">
        <v>947</v>
      </c>
      <c r="AR370" s="189"/>
      <c r="AS370" s="69" t="s">
        <v>949</v>
      </c>
      <c r="AT370" s="69" t="s">
        <v>949</v>
      </c>
      <c r="AU370" s="69" t="s">
        <v>949</v>
      </c>
      <c r="AV370" s="69" t="s">
        <v>949</v>
      </c>
      <c r="AW370" s="69" t="s">
        <v>949</v>
      </c>
      <c r="AX370" s="69" t="s">
        <v>949</v>
      </c>
      <c r="AY370" s="69" t="s">
        <v>949</v>
      </c>
      <c r="AZ370" s="69" t="s">
        <v>949</v>
      </c>
      <c r="BA370" s="69" t="s">
        <v>949</v>
      </c>
      <c r="BB370" s="69" t="s">
        <v>949</v>
      </c>
      <c r="BC370" s="69" t="s">
        <v>949</v>
      </c>
      <c r="BD370" s="69" t="s">
        <v>949</v>
      </c>
      <c r="BE370" s="69" t="s">
        <v>949</v>
      </c>
      <c r="BF370" s="69" t="s">
        <v>949</v>
      </c>
      <c r="BG370" s="69" t="s">
        <v>949</v>
      </c>
      <c r="BH370" s="69" t="s">
        <v>949</v>
      </c>
      <c r="BI370" s="69" t="s">
        <v>949</v>
      </c>
      <c r="BJ370" s="69" t="s">
        <v>949</v>
      </c>
      <c r="BK370" s="69" t="s">
        <v>949</v>
      </c>
      <c r="BL370" s="69" t="s">
        <v>949</v>
      </c>
      <c r="BM370" s="69" t="s">
        <v>949</v>
      </c>
    </row>
    <row r="371" spans="1:65" s="390" customFormat="1">
      <c r="A371" s="398">
        <v>364</v>
      </c>
      <c r="B371" s="398" t="s">
        <v>649</v>
      </c>
      <c r="C371" s="408"/>
      <c r="D371" s="407"/>
      <c r="E371" s="408"/>
      <c r="F371" s="407" t="s">
        <v>3154</v>
      </c>
      <c r="G371" s="408"/>
      <c r="H371" s="407"/>
      <c r="I371" s="408"/>
      <c r="J371" s="407"/>
      <c r="K371" s="408"/>
      <c r="L371" s="407"/>
      <c r="M371" s="213" t="s">
        <v>3154</v>
      </c>
      <c r="N371" s="213" t="s">
        <v>3154</v>
      </c>
      <c r="O371" s="213" t="s">
        <v>4778</v>
      </c>
      <c r="P371" s="1247" t="s">
        <v>948</v>
      </c>
      <c r="Q371" s="213"/>
      <c r="R371" s="541"/>
      <c r="S371" s="213"/>
      <c r="T371" s="213"/>
      <c r="U371" s="213"/>
      <c r="V371" s="213"/>
      <c r="W371" s="541"/>
      <c r="X371" s="213" t="s">
        <v>941</v>
      </c>
      <c r="Y371" s="213" t="s">
        <v>941</v>
      </c>
      <c r="Z371" s="541" t="s">
        <v>941</v>
      </c>
      <c r="AA371" s="541" t="s">
        <v>941</v>
      </c>
      <c r="AB371" s="541" t="s">
        <v>941</v>
      </c>
      <c r="AC371" s="213" t="s">
        <v>941</v>
      </c>
      <c r="AD371" s="541" t="s">
        <v>941</v>
      </c>
      <c r="AE371" s="213" t="s">
        <v>941</v>
      </c>
      <c r="AF371" s="541" t="s">
        <v>941</v>
      </c>
      <c r="AG371" s="541" t="s">
        <v>941</v>
      </c>
      <c r="AH371" s="541" t="s">
        <v>941</v>
      </c>
      <c r="AI371" s="213"/>
      <c r="AJ371" s="404"/>
      <c r="AK371" s="189" t="s">
        <v>143</v>
      </c>
      <c r="AL371" s="174" t="s">
        <v>5755</v>
      </c>
      <c r="AM371" s="106">
        <v>1</v>
      </c>
      <c r="AN371" s="894" t="s">
        <v>945</v>
      </c>
      <c r="AO371" s="189" t="s">
        <v>946</v>
      </c>
      <c r="AP371" s="189">
        <v>1</v>
      </c>
      <c r="AQ371" s="189" t="s">
        <v>1008</v>
      </c>
      <c r="AR371" s="189"/>
      <c r="AS371" s="69">
        <v>52187.199999999997</v>
      </c>
      <c r="AT371" s="69">
        <v>1.5</v>
      </c>
      <c r="AU371" s="69">
        <v>1.34</v>
      </c>
      <c r="AV371" s="69">
        <v>69.930000000000007</v>
      </c>
      <c r="AW371" s="69" t="s">
        <v>3157</v>
      </c>
      <c r="AX371" s="69" t="s">
        <v>995</v>
      </c>
      <c r="AY371" s="69" t="s">
        <v>1172</v>
      </c>
      <c r="AZ371" s="69" t="s">
        <v>1173</v>
      </c>
      <c r="BA371" s="69" t="s">
        <v>1132</v>
      </c>
      <c r="BB371" s="69" t="s">
        <v>1174</v>
      </c>
      <c r="BC371" s="69" t="s">
        <v>1087</v>
      </c>
      <c r="BD371" s="69" t="s">
        <v>945</v>
      </c>
      <c r="BE371" s="69" t="s">
        <v>945</v>
      </c>
      <c r="BF371" s="69">
        <v>0</v>
      </c>
      <c r="BG371" s="69">
        <v>0</v>
      </c>
      <c r="BH371" s="69" t="s">
        <v>3154</v>
      </c>
      <c r="BI371" s="69" t="s">
        <v>1087</v>
      </c>
      <c r="BJ371" s="69">
        <v>0</v>
      </c>
      <c r="BK371" s="69">
        <v>0</v>
      </c>
      <c r="BL371" s="69">
        <v>0</v>
      </c>
      <c r="BM371" s="69">
        <v>0</v>
      </c>
    </row>
    <row r="372" spans="1:65" s="390" customFormat="1">
      <c r="A372" s="398">
        <v>365</v>
      </c>
      <c r="B372" s="398" t="s">
        <v>649</v>
      </c>
      <c r="C372" s="408"/>
      <c r="D372" s="407"/>
      <c r="E372" s="408"/>
      <c r="F372" s="407" t="s">
        <v>7639</v>
      </c>
      <c r="G372" s="408"/>
      <c r="H372" s="407"/>
      <c r="I372" s="408"/>
      <c r="J372" s="407"/>
      <c r="K372" s="408"/>
      <c r="L372" s="407"/>
      <c r="M372" s="213" t="s">
        <v>7639</v>
      </c>
      <c r="N372" s="213" t="s">
        <v>7639</v>
      </c>
      <c r="O372" s="213" t="s">
        <v>9876</v>
      </c>
      <c r="P372" s="1247" t="s">
        <v>948</v>
      </c>
      <c r="Q372" s="213" t="s">
        <v>941</v>
      </c>
      <c r="R372" s="541" t="s">
        <v>941</v>
      </c>
      <c r="S372" s="213" t="s">
        <v>941</v>
      </c>
      <c r="T372" s="213" t="s">
        <v>941</v>
      </c>
      <c r="U372" s="213" t="s">
        <v>941</v>
      </c>
      <c r="V372" s="213" t="s">
        <v>941</v>
      </c>
      <c r="W372" s="541" t="s">
        <v>941</v>
      </c>
      <c r="X372" s="213"/>
      <c r="Y372" s="213"/>
      <c r="Z372" s="541"/>
      <c r="AA372" s="541"/>
      <c r="AB372" s="541"/>
      <c r="AC372" s="213"/>
      <c r="AD372" s="541"/>
      <c r="AE372" s="213"/>
      <c r="AF372" s="541"/>
      <c r="AG372" s="541"/>
      <c r="AH372" s="541"/>
      <c r="AI372" s="213"/>
      <c r="AJ372" s="404" t="s">
        <v>3154</v>
      </c>
      <c r="AK372" s="189" t="s">
        <v>143</v>
      </c>
      <c r="AL372" s="174" t="s">
        <v>7640</v>
      </c>
      <c r="AM372" s="106">
        <v>1</v>
      </c>
      <c r="AN372" s="894" t="s">
        <v>945</v>
      </c>
      <c r="AO372" s="189" t="s">
        <v>946</v>
      </c>
      <c r="AP372" s="189">
        <v>1</v>
      </c>
      <c r="AQ372" s="189" t="s">
        <v>1008</v>
      </c>
      <c r="AR372" s="189"/>
      <c r="AS372" s="69">
        <v>52187.199999999997</v>
      </c>
      <c r="AT372" s="69">
        <v>1.5</v>
      </c>
      <c r="AU372" s="69">
        <v>1.34</v>
      </c>
      <c r="AV372" s="69">
        <v>69.930000000000007</v>
      </c>
      <c r="AW372" s="69" t="s">
        <v>3157</v>
      </c>
      <c r="AX372" s="69" t="s">
        <v>7641</v>
      </c>
      <c r="AY372" s="69" t="s">
        <v>1172</v>
      </c>
      <c r="AZ372" s="69" t="s">
        <v>1488</v>
      </c>
      <c r="BA372" s="69" t="s">
        <v>1132</v>
      </c>
      <c r="BB372" s="69" t="s">
        <v>1174</v>
      </c>
      <c r="BC372" s="69" t="s">
        <v>1087</v>
      </c>
      <c r="BD372" s="69" t="s">
        <v>945</v>
      </c>
      <c r="BE372" s="69" t="s">
        <v>945</v>
      </c>
      <c r="BF372" s="69">
        <v>0</v>
      </c>
      <c r="BG372" s="69">
        <v>0</v>
      </c>
      <c r="BH372" s="69">
        <v>0</v>
      </c>
      <c r="BI372" s="69" t="s">
        <v>1087</v>
      </c>
      <c r="BJ372" s="69">
        <v>0</v>
      </c>
      <c r="BK372" s="69">
        <v>0</v>
      </c>
      <c r="BL372" s="69">
        <v>0</v>
      </c>
      <c r="BM372" s="69">
        <v>0</v>
      </c>
    </row>
    <row r="373" spans="1:65" s="390" customFormat="1">
      <c r="A373" s="398">
        <v>366</v>
      </c>
      <c r="B373" s="398" t="s">
        <v>649</v>
      </c>
      <c r="C373" s="408"/>
      <c r="D373" s="407"/>
      <c r="E373" s="408"/>
      <c r="F373" s="407" t="s">
        <v>3158</v>
      </c>
      <c r="G373" s="408"/>
      <c r="H373" s="407"/>
      <c r="I373" s="408"/>
      <c r="J373" s="407"/>
      <c r="K373" s="408"/>
      <c r="L373" s="407"/>
      <c r="M373" s="213" t="s">
        <v>3159</v>
      </c>
      <c r="N373" s="213" t="s">
        <v>3158</v>
      </c>
      <c r="O373" s="213" t="s">
        <v>4773</v>
      </c>
      <c r="P373" s="1247" t="s">
        <v>940</v>
      </c>
      <c r="Q373" s="213"/>
      <c r="R373" s="541"/>
      <c r="S373" s="213"/>
      <c r="T373" s="213"/>
      <c r="U373" s="213"/>
      <c r="V373" s="213"/>
      <c r="W373" s="541"/>
      <c r="X373" s="213" t="s">
        <v>941</v>
      </c>
      <c r="Y373" s="213" t="s">
        <v>941</v>
      </c>
      <c r="Z373" s="541" t="s">
        <v>941</v>
      </c>
      <c r="AA373" s="541" t="s">
        <v>941</v>
      </c>
      <c r="AB373" s="541" t="s">
        <v>941</v>
      </c>
      <c r="AC373" s="213" t="s">
        <v>941</v>
      </c>
      <c r="AD373" s="541" t="s">
        <v>941</v>
      </c>
      <c r="AE373" s="213" t="s">
        <v>941</v>
      </c>
      <c r="AF373" s="541" t="s">
        <v>941</v>
      </c>
      <c r="AG373" s="541" t="s">
        <v>941</v>
      </c>
      <c r="AH373" s="541" t="s">
        <v>941</v>
      </c>
      <c r="AI373" s="213"/>
      <c r="AJ373" s="404"/>
      <c r="AK373" s="189" t="s">
        <v>143</v>
      </c>
      <c r="AL373" s="174" t="s">
        <v>3161</v>
      </c>
      <c r="AM373" s="106">
        <v>1</v>
      </c>
      <c r="AN373" s="894" t="s">
        <v>945</v>
      </c>
      <c r="AO373" s="189" t="s">
        <v>946</v>
      </c>
      <c r="AP373" s="189">
        <v>0</v>
      </c>
      <c r="AQ373" s="189" t="s">
        <v>947</v>
      </c>
      <c r="AR373" s="189"/>
      <c r="AS373" s="69" t="s">
        <v>949</v>
      </c>
      <c r="AT373" s="69" t="s">
        <v>949</v>
      </c>
      <c r="AU373" s="69" t="s">
        <v>949</v>
      </c>
      <c r="AV373" s="69" t="s">
        <v>949</v>
      </c>
      <c r="AW373" s="69" t="s">
        <v>949</v>
      </c>
      <c r="AX373" s="69" t="s">
        <v>949</v>
      </c>
      <c r="AY373" s="69" t="s">
        <v>949</v>
      </c>
      <c r="AZ373" s="69" t="s">
        <v>949</v>
      </c>
      <c r="BA373" s="69" t="s">
        <v>949</v>
      </c>
      <c r="BB373" s="69" t="s">
        <v>949</v>
      </c>
      <c r="BC373" s="69" t="s">
        <v>949</v>
      </c>
      <c r="BD373" s="69" t="s">
        <v>949</v>
      </c>
      <c r="BE373" s="69" t="s">
        <v>949</v>
      </c>
      <c r="BF373" s="69" t="s">
        <v>949</v>
      </c>
      <c r="BG373" s="69" t="s">
        <v>949</v>
      </c>
      <c r="BH373" s="69" t="s">
        <v>949</v>
      </c>
      <c r="BI373" s="69" t="s">
        <v>949</v>
      </c>
      <c r="BJ373" s="69" t="s">
        <v>949</v>
      </c>
      <c r="BK373" s="69" t="s">
        <v>949</v>
      </c>
      <c r="BL373" s="69" t="s">
        <v>949</v>
      </c>
      <c r="BM373" s="69" t="s">
        <v>949</v>
      </c>
    </row>
    <row r="374" spans="1:65" s="390" customFormat="1">
      <c r="A374" s="398">
        <v>367</v>
      </c>
      <c r="B374" s="398" t="s">
        <v>649</v>
      </c>
      <c r="C374" s="408"/>
      <c r="D374" s="407"/>
      <c r="E374" s="408"/>
      <c r="F374" s="407" t="s">
        <v>6805</v>
      </c>
      <c r="G374" s="408"/>
      <c r="H374" s="407"/>
      <c r="I374" s="408"/>
      <c r="J374" s="407"/>
      <c r="K374" s="408"/>
      <c r="L374" s="407"/>
      <c r="M374" s="213" t="s">
        <v>6805</v>
      </c>
      <c r="N374" s="213" t="s">
        <v>6805</v>
      </c>
      <c r="O374" s="213" t="s">
        <v>9876</v>
      </c>
      <c r="P374" s="1247" t="s">
        <v>940</v>
      </c>
      <c r="Q374" s="213" t="s">
        <v>941</v>
      </c>
      <c r="R374" s="541" t="s">
        <v>941</v>
      </c>
      <c r="S374" s="213" t="s">
        <v>941</v>
      </c>
      <c r="T374" s="213" t="s">
        <v>941</v>
      </c>
      <c r="U374" s="213" t="s">
        <v>941</v>
      </c>
      <c r="V374" s="213" t="s">
        <v>941</v>
      </c>
      <c r="W374" s="541" t="s">
        <v>941</v>
      </c>
      <c r="X374" s="213"/>
      <c r="Y374" s="213"/>
      <c r="Z374" s="541"/>
      <c r="AA374" s="541"/>
      <c r="AB374" s="541"/>
      <c r="AC374" s="213"/>
      <c r="AD374" s="541"/>
      <c r="AE374" s="213"/>
      <c r="AF374" s="541"/>
      <c r="AG374" s="541"/>
      <c r="AH374" s="541"/>
      <c r="AI374" s="213"/>
      <c r="AJ374" s="404"/>
      <c r="AK374" s="189" t="s">
        <v>143</v>
      </c>
      <c r="AL374" s="174" t="s">
        <v>6806</v>
      </c>
      <c r="AM374" s="106">
        <v>1</v>
      </c>
      <c r="AN374" s="894" t="s">
        <v>945</v>
      </c>
      <c r="AO374" s="189" t="s">
        <v>946</v>
      </c>
      <c r="AP374" s="189">
        <v>0</v>
      </c>
      <c r="AQ374" s="189" t="s">
        <v>947</v>
      </c>
      <c r="AR374" s="189"/>
      <c r="AS374" s="69" t="s">
        <v>949</v>
      </c>
      <c r="AT374" s="69" t="s">
        <v>949</v>
      </c>
      <c r="AU374" s="69" t="s">
        <v>949</v>
      </c>
      <c r="AV374" s="69" t="s">
        <v>949</v>
      </c>
      <c r="AW374" s="69" t="s">
        <v>949</v>
      </c>
      <c r="AX374" s="69" t="s">
        <v>949</v>
      </c>
      <c r="AY374" s="69" t="s">
        <v>949</v>
      </c>
      <c r="AZ374" s="69" t="s">
        <v>949</v>
      </c>
      <c r="BA374" s="69" t="s">
        <v>949</v>
      </c>
      <c r="BB374" s="69" t="s">
        <v>949</v>
      </c>
      <c r="BC374" s="69" t="s">
        <v>949</v>
      </c>
      <c r="BD374" s="69" t="s">
        <v>949</v>
      </c>
      <c r="BE374" s="69" t="s">
        <v>949</v>
      </c>
      <c r="BF374" s="69" t="s">
        <v>949</v>
      </c>
      <c r="BG374" s="69" t="s">
        <v>949</v>
      </c>
      <c r="BH374" s="69" t="s">
        <v>949</v>
      </c>
      <c r="BI374" s="69" t="s">
        <v>949</v>
      </c>
      <c r="BJ374" s="69" t="s">
        <v>949</v>
      </c>
      <c r="BK374" s="69" t="s">
        <v>949</v>
      </c>
      <c r="BL374" s="69" t="s">
        <v>949</v>
      </c>
      <c r="BM374" s="69" t="s">
        <v>949</v>
      </c>
    </row>
    <row r="375" spans="1:65" s="390" customFormat="1">
      <c r="A375" s="398">
        <v>368</v>
      </c>
      <c r="B375" s="398" t="s">
        <v>649</v>
      </c>
      <c r="C375" s="408"/>
      <c r="D375" s="407"/>
      <c r="E375" s="408"/>
      <c r="F375" s="407"/>
      <c r="G375" s="408" t="s">
        <v>3162</v>
      </c>
      <c r="H375" s="407"/>
      <c r="I375" s="408"/>
      <c r="J375" s="407"/>
      <c r="K375" s="408"/>
      <c r="L375" s="407"/>
      <c r="M375" s="213" t="s">
        <v>3162</v>
      </c>
      <c r="N375" s="213" t="s">
        <v>3162</v>
      </c>
      <c r="O375" s="213" t="s">
        <v>4778</v>
      </c>
      <c r="P375" s="1247" t="s">
        <v>989</v>
      </c>
      <c r="Q375" s="213" t="s">
        <v>941</v>
      </c>
      <c r="R375" s="541" t="s">
        <v>941</v>
      </c>
      <c r="S375" s="213" t="s">
        <v>941</v>
      </c>
      <c r="T375" s="213" t="s">
        <v>941</v>
      </c>
      <c r="U375" s="213" t="s">
        <v>941</v>
      </c>
      <c r="V375" s="213" t="s">
        <v>941</v>
      </c>
      <c r="W375" s="541" t="s">
        <v>941</v>
      </c>
      <c r="X375" s="213" t="s">
        <v>941</v>
      </c>
      <c r="Y375" s="213" t="s">
        <v>941</v>
      </c>
      <c r="Z375" s="541" t="s">
        <v>941</v>
      </c>
      <c r="AA375" s="541" t="s">
        <v>941</v>
      </c>
      <c r="AB375" s="541" t="s">
        <v>941</v>
      </c>
      <c r="AC375" s="213" t="s">
        <v>941</v>
      </c>
      <c r="AD375" s="541" t="s">
        <v>941</v>
      </c>
      <c r="AE375" s="213" t="s">
        <v>941</v>
      </c>
      <c r="AF375" s="541" t="s">
        <v>941</v>
      </c>
      <c r="AG375" s="541" t="s">
        <v>941</v>
      </c>
      <c r="AH375" s="541" t="s">
        <v>941</v>
      </c>
      <c r="AI375" s="213"/>
      <c r="AJ375" s="404"/>
      <c r="AK375" s="189" t="s">
        <v>143</v>
      </c>
      <c r="AL375" s="174" t="s">
        <v>3164</v>
      </c>
      <c r="AM375" s="106">
        <v>4</v>
      </c>
      <c r="AN375" s="894" t="s">
        <v>945</v>
      </c>
      <c r="AO375" s="189" t="s">
        <v>946</v>
      </c>
      <c r="AP375" s="189">
        <v>1</v>
      </c>
      <c r="AQ375" s="189" t="s">
        <v>1048</v>
      </c>
      <c r="AR375" s="189"/>
      <c r="AS375" s="69" t="s">
        <v>949</v>
      </c>
      <c r="AT375" s="69" t="s">
        <v>3165</v>
      </c>
      <c r="AU375" s="69" t="s">
        <v>949</v>
      </c>
      <c r="AV375" s="69">
        <v>0.45</v>
      </c>
      <c r="AW375" s="69" t="s">
        <v>3166</v>
      </c>
      <c r="AX375" s="69" t="s">
        <v>949</v>
      </c>
      <c r="AY375" s="69" t="s">
        <v>1051</v>
      </c>
      <c r="AZ375" s="69" t="s">
        <v>949</v>
      </c>
      <c r="BA375" s="69" t="s">
        <v>949</v>
      </c>
      <c r="BB375" s="69" t="s">
        <v>949</v>
      </c>
      <c r="BC375" s="69" t="s">
        <v>1068</v>
      </c>
      <c r="BD375" s="69" t="s">
        <v>949</v>
      </c>
      <c r="BE375" s="69" t="s">
        <v>949</v>
      </c>
      <c r="BF375" s="69">
        <v>0</v>
      </c>
      <c r="BG375" s="69">
        <v>0</v>
      </c>
      <c r="BH375" s="69">
        <v>0</v>
      </c>
      <c r="BI375" s="69">
        <v>0</v>
      </c>
      <c r="BJ375" s="69">
        <v>0</v>
      </c>
      <c r="BK375" s="69">
        <v>0</v>
      </c>
      <c r="BL375" s="69">
        <v>0</v>
      </c>
      <c r="BM375" s="69">
        <v>0</v>
      </c>
    </row>
    <row r="376" spans="1:65" s="390" customFormat="1">
      <c r="A376" s="398">
        <v>369</v>
      </c>
      <c r="B376" s="398" t="s">
        <v>649</v>
      </c>
      <c r="C376" s="408"/>
      <c r="D376" s="407"/>
      <c r="E376" s="408"/>
      <c r="F376" s="407"/>
      <c r="G376" s="408"/>
      <c r="H376" s="407" t="s">
        <v>1560</v>
      </c>
      <c r="I376" s="408"/>
      <c r="J376" s="407"/>
      <c r="K376" s="408"/>
      <c r="L376" s="407"/>
      <c r="M376" s="213" t="s">
        <v>1560</v>
      </c>
      <c r="N376" s="213" t="s">
        <v>1560</v>
      </c>
      <c r="O376" s="213" t="s">
        <v>4778</v>
      </c>
      <c r="P376" s="1247"/>
      <c r="Q376" s="213" t="s">
        <v>941</v>
      </c>
      <c r="R376" s="541" t="s">
        <v>941</v>
      </c>
      <c r="S376" s="213" t="s">
        <v>941</v>
      </c>
      <c r="T376" s="213" t="s">
        <v>941</v>
      </c>
      <c r="U376" s="213" t="s">
        <v>941</v>
      </c>
      <c r="V376" s="213" t="s">
        <v>941</v>
      </c>
      <c r="W376" s="541" t="s">
        <v>941</v>
      </c>
      <c r="X376" s="213" t="s">
        <v>941</v>
      </c>
      <c r="Y376" s="213" t="s">
        <v>941</v>
      </c>
      <c r="Z376" s="541" t="s">
        <v>941</v>
      </c>
      <c r="AA376" s="541" t="s">
        <v>941</v>
      </c>
      <c r="AB376" s="541" t="s">
        <v>941</v>
      </c>
      <c r="AC376" s="213" t="s">
        <v>941</v>
      </c>
      <c r="AD376" s="541" t="s">
        <v>941</v>
      </c>
      <c r="AE376" s="213" t="s">
        <v>941</v>
      </c>
      <c r="AF376" s="541" t="s">
        <v>941</v>
      </c>
      <c r="AG376" s="541" t="s">
        <v>941</v>
      </c>
      <c r="AH376" s="541" t="s">
        <v>941</v>
      </c>
      <c r="AI376" s="213"/>
      <c r="AJ376" s="404"/>
      <c r="AK376" s="189" t="s">
        <v>143</v>
      </c>
      <c r="AL376" s="174" t="s">
        <v>1562</v>
      </c>
      <c r="AM376" s="106">
        <v>0.4</v>
      </c>
      <c r="AN376" s="894" t="s">
        <v>945</v>
      </c>
      <c r="AO376" s="189" t="s">
        <v>1563</v>
      </c>
      <c r="AP376" s="189">
        <v>1</v>
      </c>
      <c r="AQ376" s="189" t="s">
        <v>993</v>
      </c>
      <c r="AR376" s="189"/>
      <c r="AS376" s="69" t="s">
        <v>949</v>
      </c>
      <c r="AT376" s="69" t="s">
        <v>949</v>
      </c>
      <c r="AU376" s="69" t="s">
        <v>949</v>
      </c>
      <c r="AV376" s="69" t="s">
        <v>949</v>
      </c>
      <c r="AW376" s="69" t="s">
        <v>949</v>
      </c>
      <c r="AX376" s="69" t="s">
        <v>949</v>
      </c>
      <c r="AY376" s="69" t="s">
        <v>949</v>
      </c>
      <c r="AZ376" s="69" t="s">
        <v>949</v>
      </c>
      <c r="BA376" s="69" t="s">
        <v>949</v>
      </c>
      <c r="BB376" s="69" t="s">
        <v>949</v>
      </c>
      <c r="BC376" s="69" t="s">
        <v>1564</v>
      </c>
      <c r="BD376" s="69" t="s">
        <v>949</v>
      </c>
      <c r="BE376" s="69" t="s">
        <v>949</v>
      </c>
      <c r="BF376" s="69">
        <v>0</v>
      </c>
      <c r="BG376" s="69">
        <v>0</v>
      </c>
      <c r="BH376" s="69">
        <v>0</v>
      </c>
      <c r="BI376" s="69">
        <v>0</v>
      </c>
      <c r="BJ376" s="69">
        <v>0</v>
      </c>
      <c r="BK376" s="69">
        <v>0</v>
      </c>
      <c r="BL376" s="69">
        <v>0</v>
      </c>
      <c r="BM376" s="69">
        <v>0</v>
      </c>
    </row>
    <row r="377" spans="1:65" s="390" customFormat="1">
      <c r="A377" s="398">
        <v>370</v>
      </c>
      <c r="B377" s="398" t="s">
        <v>649</v>
      </c>
      <c r="C377" s="408"/>
      <c r="D377" s="407"/>
      <c r="E377" s="408"/>
      <c r="F377" s="407"/>
      <c r="G377" s="408" t="s">
        <v>3167</v>
      </c>
      <c r="H377" s="407"/>
      <c r="I377" s="408"/>
      <c r="J377" s="407"/>
      <c r="K377" s="408"/>
      <c r="L377" s="407"/>
      <c r="M377" s="213" t="s">
        <v>3167</v>
      </c>
      <c r="N377" s="213" t="s">
        <v>3167</v>
      </c>
      <c r="O377" s="213" t="s">
        <v>4778</v>
      </c>
      <c r="P377" s="1247" t="s">
        <v>1059</v>
      </c>
      <c r="Q377" s="213"/>
      <c r="R377" s="541"/>
      <c r="S377" s="213"/>
      <c r="T377" s="213"/>
      <c r="U377" s="213"/>
      <c r="V377" s="213"/>
      <c r="W377" s="541"/>
      <c r="X377" s="213" t="s">
        <v>941</v>
      </c>
      <c r="Y377" s="213" t="s">
        <v>941</v>
      </c>
      <c r="Z377" s="541" t="s">
        <v>941</v>
      </c>
      <c r="AA377" s="541" t="s">
        <v>941</v>
      </c>
      <c r="AB377" s="541" t="s">
        <v>941</v>
      </c>
      <c r="AC377" s="213" t="s">
        <v>941</v>
      </c>
      <c r="AD377" s="541" t="s">
        <v>941</v>
      </c>
      <c r="AE377" s="213" t="s">
        <v>941</v>
      </c>
      <c r="AF377" s="541" t="s">
        <v>941</v>
      </c>
      <c r="AG377" s="541" t="s">
        <v>941</v>
      </c>
      <c r="AH377" s="541" t="s">
        <v>941</v>
      </c>
      <c r="AI377" s="213"/>
      <c r="AJ377" s="404"/>
      <c r="AK377" s="189" t="s">
        <v>143</v>
      </c>
      <c r="AL377" s="174" t="s">
        <v>3170</v>
      </c>
      <c r="AM377" s="106">
        <v>4</v>
      </c>
      <c r="AN377" s="894" t="s">
        <v>945</v>
      </c>
      <c r="AO377" s="189" t="s">
        <v>946</v>
      </c>
      <c r="AP377" s="189">
        <v>1</v>
      </c>
      <c r="AQ377" s="189" t="s">
        <v>1008</v>
      </c>
      <c r="AR377" s="189"/>
      <c r="AS377" s="69">
        <v>811.20399999999995</v>
      </c>
      <c r="AT377" s="69" t="s">
        <v>3171</v>
      </c>
      <c r="AU377" s="69">
        <v>1.41</v>
      </c>
      <c r="AV377" s="69">
        <v>1.1437976000000001</v>
      </c>
      <c r="AW377" s="69" t="s">
        <v>3172</v>
      </c>
      <c r="AX377" s="69" t="s">
        <v>995</v>
      </c>
      <c r="AY377" s="69" t="s">
        <v>1293</v>
      </c>
      <c r="AZ377" s="69" t="s">
        <v>1294</v>
      </c>
      <c r="BA377" s="69" t="s">
        <v>1295</v>
      </c>
      <c r="BB377" s="69" t="s">
        <v>1296</v>
      </c>
      <c r="BC377" s="69" t="s">
        <v>1087</v>
      </c>
      <c r="BD377" s="69" t="s">
        <v>2314</v>
      </c>
      <c r="BE377" s="69" t="s">
        <v>949</v>
      </c>
      <c r="BF377" s="69">
        <v>0</v>
      </c>
      <c r="BG377" s="69">
        <v>0</v>
      </c>
      <c r="BH377" s="69" t="s">
        <v>3168</v>
      </c>
      <c r="BI377" s="69" t="s">
        <v>1087</v>
      </c>
      <c r="BJ377" s="69" t="s">
        <v>3173</v>
      </c>
      <c r="BK377" s="69" t="s">
        <v>1087</v>
      </c>
      <c r="BL377" s="69">
        <v>0</v>
      </c>
      <c r="BM377" s="69">
        <v>0</v>
      </c>
    </row>
    <row r="378" spans="1:65" s="390" customFormat="1">
      <c r="A378" s="398">
        <v>371</v>
      </c>
      <c r="B378" s="398" t="s">
        <v>649</v>
      </c>
      <c r="C378" s="408"/>
      <c r="D378" s="407"/>
      <c r="E378" s="408"/>
      <c r="F378" s="407"/>
      <c r="G378" s="408" t="s">
        <v>7642</v>
      </c>
      <c r="H378" s="407"/>
      <c r="I378" s="408"/>
      <c r="J378" s="407"/>
      <c r="K378" s="408"/>
      <c r="L378" s="407"/>
      <c r="M378" s="213" t="s">
        <v>7642</v>
      </c>
      <c r="N378" s="213" t="s">
        <v>7642</v>
      </c>
      <c r="O378" s="213" t="s">
        <v>9876</v>
      </c>
      <c r="P378" s="1247" t="s">
        <v>1059</v>
      </c>
      <c r="Q378" s="213" t="s">
        <v>941</v>
      </c>
      <c r="R378" s="541" t="s">
        <v>941</v>
      </c>
      <c r="S378" s="213" t="s">
        <v>941</v>
      </c>
      <c r="T378" s="213" t="s">
        <v>941</v>
      </c>
      <c r="U378" s="213" t="s">
        <v>941</v>
      </c>
      <c r="V378" s="213" t="s">
        <v>941</v>
      </c>
      <c r="W378" s="541" t="s">
        <v>941</v>
      </c>
      <c r="X378" s="213"/>
      <c r="Y378" s="213"/>
      <c r="Z378" s="541"/>
      <c r="AA378" s="541"/>
      <c r="AB378" s="541"/>
      <c r="AC378" s="213"/>
      <c r="AD378" s="541"/>
      <c r="AE378" s="213"/>
      <c r="AF378" s="541"/>
      <c r="AG378" s="541"/>
      <c r="AH378" s="541"/>
      <c r="AI378" s="213"/>
      <c r="AJ378" s="404" t="s">
        <v>3167</v>
      </c>
      <c r="AK378" s="189" t="s">
        <v>143</v>
      </c>
      <c r="AL378" s="174" t="s">
        <v>7643</v>
      </c>
      <c r="AM378" s="106">
        <v>4</v>
      </c>
      <c r="AN378" s="894" t="s">
        <v>945</v>
      </c>
      <c r="AO378" s="189" t="s">
        <v>946</v>
      </c>
      <c r="AP378" s="189">
        <v>1</v>
      </c>
      <c r="AQ378" s="189" t="s">
        <v>1008</v>
      </c>
      <c r="AR378" s="189"/>
      <c r="AS378" s="69">
        <v>811.20399999999995</v>
      </c>
      <c r="AT378" s="69" t="s">
        <v>3171</v>
      </c>
      <c r="AU378" s="69">
        <v>1.41</v>
      </c>
      <c r="AV378" s="69">
        <v>1.1437980000000001</v>
      </c>
      <c r="AW378" s="69" t="s">
        <v>3172</v>
      </c>
      <c r="AX378" s="69" t="s">
        <v>981</v>
      </c>
      <c r="AY378" s="69" t="s">
        <v>1293</v>
      </c>
      <c r="AZ378" s="69" t="s">
        <v>1294</v>
      </c>
      <c r="BA378" s="69" t="s">
        <v>1295</v>
      </c>
      <c r="BB378" s="69" t="s">
        <v>1296</v>
      </c>
      <c r="BC378" s="69" t="s">
        <v>1087</v>
      </c>
      <c r="BD378" s="69" t="s">
        <v>945</v>
      </c>
      <c r="BE378" s="69" t="s">
        <v>945</v>
      </c>
      <c r="BF378" s="69">
        <v>0</v>
      </c>
      <c r="BG378" s="69">
        <v>0</v>
      </c>
      <c r="BH378" s="69">
        <v>0</v>
      </c>
      <c r="BI378" s="69" t="s">
        <v>1087</v>
      </c>
      <c r="BJ378" s="69">
        <v>0</v>
      </c>
      <c r="BK378" s="69">
        <v>0</v>
      </c>
      <c r="BL378" s="69">
        <v>0</v>
      </c>
      <c r="BM378" s="69">
        <v>0</v>
      </c>
    </row>
    <row r="379" spans="1:65" s="390" customFormat="1">
      <c r="A379" s="398">
        <v>372</v>
      </c>
      <c r="B379" s="398" t="s">
        <v>649</v>
      </c>
      <c r="C379" s="408"/>
      <c r="D379" s="407"/>
      <c r="E379" s="408"/>
      <c r="F379" s="407" t="s">
        <v>6808</v>
      </c>
      <c r="G379" s="408"/>
      <c r="H379" s="407"/>
      <c r="I379" s="408"/>
      <c r="J379" s="407"/>
      <c r="K379" s="408"/>
      <c r="L379" s="407"/>
      <c r="M379" s="213" t="s">
        <v>3176</v>
      </c>
      <c r="N379" s="213" t="s">
        <v>6808</v>
      </c>
      <c r="O379" s="213" t="s">
        <v>4773</v>
      </c>
      <c r="P379" s="1247" t="s">
        <v>940</v>
      </c>
      <c r="Q379" s="213" t="s">
        <v>941</v>
      </c>
      <c r="R379" s="541" t="s">
        <v>941</v>
      </c>
      <c r="S379" s="213" t="s">
        <v>941</v>
      </c>
      <c r="T379" s="213" t="s">
        <v>941</v>
      </c>
      <c r="U379" s="213" t="s">
        <v>941</v>
      </c>
      <c r="V379" s="213" t="s">
        <v>941</v>
      </c>
      <c r="W379" s="541" t="s">
        <v>941</v>
      </c>
      <c r="X379" s="213" t="s">
        <v>941</v>
      </c>
      <c r="Y379" s="213" t="s">
        <v>941</v>
      </c>
      <c r="Z379" s="541" t="s">
        <v>941</v>
      </c>
      <c r="AA379" s="541" t="s">
        <v>941</v>
      </c>
      <c r="AB379" s="541" t="s">
        <v>941</v>
      </c>
      <c r="AC379" s="213" t="s">
        <v>941</v>
      </c>
      <c r="AD379" s="541" t="s">
        <v>941</v>
      </c>
      <c r="AE379" s="213" t="s">
        <v>941</v>
      </c>
      <c r="AF379" s="541" t="s">
        <v>941</v>
      </c>
      <c r="AG379" s="541" t="s">
        <v>941</v>
      </c>
      <c r="AH379" s="541" t="s">
        <v>941</v>
      </c>
      <c r="AI379" s="213"/>
      <c r="AJ379" s="404"/>
      <c r="AK379" s="189" t="s">
        <v>143</v>
      </c>
      <c r="AL379" s="174" t="s">
        <v>3178</v>
      </c>
      <c r="AM379" s="106">
        <v>1</v>
      </c>
      <c r="AN379" s="894" t="s">
        <v>945</v>
      </c>
      <c r="AO379" s="189" t="s">
        <v>946</v>
      </c>
      <c r="AP379" s="189">
        <v>0</v>
      </c>
      <c r="AQ379" s="189" t="s">
        <v>947</v>
      </c>
      <c r="AR379" s="189"/>
      <c r="AS379" s="69" t="s">
        <v>949</v>
      </c>
      <c r="AT379" s="69" t="s">
        <v>949</v>
      </c>
      <c r="AU379" s="69" t="s">
        <v>949</v>
      </c>
      <c r="AV379" s="69" t="s">
        <v>949</v>
      </c>
      <c r="AW379" s="69" t="s">
        <v>949</v>
      </c>
      <c r="AX379" s="69" t="s">
        <v>949</v>
      </c>
      <c r="AY379" s="69" t="s">
        <v>949</v>
      </c>
      <c r="AZ379" s="69" t="s">
        <v>949</v>
      </c>
      <c r="BA379" s="69" t="s">
        <v>949</v>
      </c>
      <c r="BB379" s="69" t="s">
        <v>949</v>
      </c>
      <c r="BC379" s="69" t="s">
        <v>949</v>
      </c>
      <c r="BD379" s="69" t="s">
        <v>949</v>
      </c>
      <c r="BE379" s="69" t="s">
        <v>949</v>
      </c>
      <c r="BF379" s="69" t="s">
        <v>949</v>
      </c>
      <c r="BG379" s="69" t="s">
        <v>949</v>
      </c>
      <c r="BH379" s="69" t="s">
        <v>949</v>
      </c>
      <c r="BI379" s="69" t="s">
        <v>949</v>
      </c>
      <c r="BJ379" s="69" t="s">
        <v>949</v>
      </c>
      <c r="BK379" s="69" t="s">
        <v>949</v>
      </c>
      <c r="BL379" s="69" t="s">
        <v>949</v>
      </c>
      <c r="BM379" s="69" t="s">
        <v>949</v>
      </c>
    </row>
    <row r="380" spans="1:65" s="390" customFormat="1">
      <c r="A380" s="398">
        <v>373</v>
      </c>
      <c r="B380" s="398" t="s">
        <v>649</v>
      </c>
      <c r="C380" s="408"/>
      <c r="D380" s="407"/>
      <c r="E380" s="408"/>
      <c r="F380" s="407"/>
      <c r="G380" s="408" t="s">
        <v>2628</v>
      </c>
      <c r="H380" s="407"/>
      <c r="I380" s="408"/>
      <c r="J380" s="407"/>
      <c r="K380" s="408"/>
      <c r="L380" s="407"/>
      <c r="M380" s="213" t="s">
        <v>2629</v>
      </c>
      <c r="N380" s="213" t="s">
        <v>2628</v>
      </c>
      <c r="O380" s="213" t="s">
        <v>3103</v>
      </c>
      <c r="P380" s="1247"/>
      <c r="Q380" s="213" t="s">
        <v>941</v>
      </c>
      <c r="R380" s="541" t="s">
        <v>941</v>
      </c>
      <c r="S380" s="213" t="s">
        <v>941</v>
      </c>
      <c r="T380" s="213" t="s">
        <v>941</v>
      </c>
      <c r="U380" s="213" t="s">
        <v>941</v>
      </c>
      <c r="V380" s="213" t="s">
        <v>941</v>
      </c>
      <c r="W380" s="541" t="s">
        <v>941</v>
      </c>
      <c r="X380" s="213" t="s">
        <v>941</v>
      </c>
      <c r="Y380" s="213" t="s">
        <v>941</v>
      </c>
      <c r="Z380" s="541" t="s">
        <v>941</v>
      </c>
      <c r="AA380" s="541" t="s">
        <v>941</v>
      </c>
      <c r="AB380" s="541" t="s">
        <v>941</v>
      </c>
      <c r="AC380" s="213" t="s">
        <v>941</v>
      </c>
      <c r="AD380" s="541" t="s">
        <v>941</v>
      </c>
      <c r="AE380" s="213" t="s">
        <v>941</v>
      </c>
      <c r="AF380" s="541" t="s">
        <v>941</v>
      </c>
      <c r="AG380" s="541" t="s">
        <v>941</v>
      </c>
      <c r="AH380" s="541" t="s">
        <v>941</v>
      </c>
      <c r="AI380" s="213"/>
      <c r="AJ380" s="404"/>
      <c r="AK380" s="189" t="s">
        <v>90</v>
      </c>
      <c r="AL380" s="174" t="s">
        <v>2631</v>
      </c>
      <c r="AM380" s="106">
        <v>2</v>
      </c>
      <c r="AN380" s="894" t="s">
        <v>945</v>
      </c>
      <c r="AO380" s="189" t="s">
        <v>946</v>
      </c>
      <c r="AP380" s="189">
        <v>1</v>
      </c>
      <c r="AQ380" s="189" t="s">
        <v>1008</v>
      </c>
      <c r="AR380" s="189"/>
      <c r="AS380" s="69">
        <v>469.29899999999998</v>
      </c>
      <c r="AT380" s="69" t="s">
        <v>2632</v>
      </c>
      <c r="AU380" s="69">
        <v>1.41</v>
      </c>
      <c r="AV380" s="69">
        <v>0.66171159999999996</v>
      </c>
      <c r="AW380" s="69" t="s">
        <v>2633</v>
      </c>
      <c r="AX380" s="69" t="s">
        <v>1083</v>
      </c>
      <c r="AY380" s="69" t="s">
        <v>1293</v>
      </c>
      <c r="AZ380" s="69" t="s">
        <v>1294</v>
      </c>
      <c r="BA380" s="69" t="s">
        <v>1295</v>
      </c>
      <c r="BB380" s="69" t="s">
        <v>1296</v>
      </c>
      <c r="BC380" s="69" t="s">
        <v>1142</v>
      </c>
      <c r="BD380" s="69" t="s">
        <v>1458</v>
      </c>
      <c r="BE380" s="69" t="s">
        <v>949</v>
      </c>
      <c r="BF380" s="69">
        <v>0</v>
      </c>
      <c r="BG380" s="69">
        <v>0</v>
      </c>
      <c r="BH380" s="69" t="s">
        <v>2629</v>
      </c>
      <c r="BI380" s="69" t="s">
        <v>1142</v>
      </c>
      <c r="BJ380" s="69" t="s">
        <v>2634</v>
      </c>
      <c r="BK380" s="69" t="s">
        <v>1458</v>
      </c>
      <c r="BL380" s="69">
        <v>0</v>
      </c>
      <c r="BM380" s="69">
        <v>0</v>
      </c>
    </row>
    <row r="381" spans="1:65" s="390" customFormat="1">
      <c r="A381" s="398">
        <v>374</v>
      </c>
      <c r="B381" s="398" t="s">
        <v>649</v>
      </c>
      <c r="C381" s="408"/>
      <c r="D381" s="407"/>
      <c r="E381" s="408"/>
      <c r="F381" s="407"/>
      <c r="G381" s="408" t="s">
        <v>3179</v>
      </c>
      <c r="H381" s="407"/>
      <c r="I381" s="408"/>
      <c r="J381" s="407"/>
      <c r="K381" s="408"/>
      <c r="L381" s="407"/>
      <c r="M381" s="213" t="s">
        <v>9948</v>
      </c>
      <c r="N381" s="213" t="s">
        <v>3179</v>
      </c>
      <c r="O381" s="213" t="s">
        <v>3103</v>
      </c>
      <c r="P381" s="1247" t="s">
        <v>1059</v>
      </c>
      <c r="Q381" s="213" t="s">
        <v>941</v>
      </c>
      <c r="R381" s="541" t="s">
        <v>941</v>
      </c>
      <c r="S381" s="213" t="s">
        <v>941</v>
      </c>
      <c r="T381" s="213" t="s">
        <v>941</v>
      </c>
      <c r="U381" s="213" t="s">
        <v>941</v>
      </c>
      <c r="V381" s="213" t="s">
        <v>941</v>
      </c>
      <c r="W381" s="541" t="s">
        <v>941</v>
      </c>
      <c r="X381" s="213" t="s">
        <v>941</v>
      </c>
      <c r="Y381" s="213" t="s">
        <v>941</v>
      </c>
      <c r="Z381" s="541" t="s">
        <v>941</v>
      </c>
      <c r="AA381" s="541" t="s">
        <v>941</v>
      </c>
      <c r="AB381" s="541" t="s">
        <v>941</v>
      </c>
      <c r="AC381" s="213" t="s">
        <v>941</v>
      </c>
      <c r="AD381" s="541" t="s">
        <v>941</v>
      </c>
      <c r="AE381" s="213" t="s">
        <v>941</v>
      </c>
      <c r="AF381" s="541" t="s">
        <v>941</v>
      </c>
      <c r="AG381" s="541" t="s">
        <v>941</v>
      </c>
      <c r="AH381" s="541" t="s">
        <v>941</v>
      </c>
      <c r="AI381" s="213"/>
      <c r="AJ381" s="404"/>
      <c r="AK381" s="189" t="s">
        <v>143</v>
      </c>
      <c r="AL381" s="174" t="s">
        <v>3182</v>
      </c>
      <c r="AM381" s="106">
        <v>1</v>
      </c>
      <c r="AN381" s="894" t="s">
        <v>945</v>
      </c>
      <c r="AO381" s="189" t="s">
        <v>946</v>
      </c>
      <c r="AP381" s="189">
        <v>1</v>
      </c>
      <c r="AQ381" s="189" t="s">
        <v>1921</v>
      </c>
      <c r="AR381" s="189"/>
      <c r="AS381" s="69" t="s">
        <v>949</v>
      </c>
      <c r="AT381" s="69" t="s">
        <v>3183</v>
      </c>
      <c r="AU381" s="69" t="s">
        <v>949</v>
      </c>
      <c r="AV381" s="69" t="s">
        <v>949</v>
      </c>
      <c r="AW381" s="69" t="s">
        <v>3184</v>
      </c>
      <c r="AX381" s="69" t="s">
        <v>995</v>
      </c>
      <c r="AY381" s="69" t="s">
        <v>2610</v>
      </c>
      <c r="AZ381" s="69" t="s">
        <v>2611</v>
      </c>
      <c r="BA381" s="69" t="s">
        <v>2612</v>
      </c>
      <c r="BB381" s="69" t="s">
        <v>949</v>
      </c>
      <c r="BC381" s="69" t="s">
        <v>2613</v>
      </c>
      <c r="BD381" s="69" t="s">
        <v>2614</v>
      </c>
      <c r="BE381" s="69" t="s">
        <v>2425</v>
      </c>
      <c r="BF381" s="69">
        <v>0</v>
      </c>
      <c r="BG381" s="69">
        <v>0</v>
      </c>
      <c r="BH381" s="69">
        <v>0</v>
      </c>
      <c r="BI381" s="69">
        <v>0</v>
      </c>
      <c r="BJ381" s="69">
        <v>0</v>
      </c>
      <c r="BK381" s="69">
        <v>0</v>
      </c>
      <c r="BL381" s="69">
        <v>0</v>
      </c>
      <c r="BM381" s="69">
        <v>0</v>
      </c>
    </row>
    <row r="382" spans="1:65" s="390" customFormat="1">
      <c r="A382" s="398">
        <v>375</v>
      </c>
      <c r="B382" s="398" t="s">
        <v>649</v>
      </c>
      <c r="C382" s="408"/>
      <c r="D382" s="407"/>
      <c r="E382" s="408"/>
      <c r="F382" s="407"/>
      <c r="G382" s="408"/>
      <c r="H382" s="407" t="s">
        <v>3185</v>
      </c>
      <c r="I382" s="408"/>
      <c r="J382" s="407"/>
      <c r="K382" s="408"/>
      <c r="L382" s="407"/>
      <c r="M382" s="213" t="s">
        <v>3185</v>
      </c>
      <c r="N382" s="213" t="s">
        <v>3185</v>
      </c>
      <c r="O382" s="213" t="s">
        <v>4778</v>
      </c>
      <c r="P382" s="1247" t="s">
        <v>989</v>
      </c>
      <c r="Q382" s="213" t="s">
        <v>941</v>
      </c>
      <c r="R382" s="541" t="s">
        <v>941</v>
      </c>
      <c r="S382" s="213" t="s">
        <v>941</v>
      </c>
      <c r="T382" s="213" t="s">
        <v>941</v>
      </c>
      <c r="U382" s="213" t="s">
        <v>941</v>
      </c>
      <c r="V382" s="213" t="s">
        <v>941</v>
      </c>
      <c r="W382" s="541" t="s">
        <v>941</v>
      </c>
      <c r="X382" s="213" t="s">
        <v>941</v>
      </c>
      <c r="Y382" s="213" t="s">
        <v>941</v>
      </c>
      <c r="Z382" s="541" t="s">
        <v>941</v>
      </c>
      <c r="AA382" s="541" t="s">
        <v>941</v>
      </c>
      <c r="AB382" s="541" t="s">
        <v>941</v>
      </c>
      <c r="AC382" s="213" t="s">
        <v>941</v>
      </c>
      <c r="AD382" s="541" t="s">
        <v>941</v>
      </c>
      <c r="AE382" s="213" t="s">
        <v>941</v>
      </c>
      <c r="AF382" s="541" t="s">
        <v>941</v>
      </c>
      <c r="AG382" s="541" t="s">
        <v>941</v>
      </c>
      <c r="AH382" s="541" t="s">
        <v>941</v>
      </c>
      <c r="AI382" s="213"/>
      <c r="AJ382" s="404"/>
      <c r="AK382" s="189" t="s">
        <v>143</v>
      </c>
      <c r="AL382" s="174" t="s">
        <v>3186</v>
      </c>
      <c r="AM382" s="106">
        <v>1</v>
      </c>
      <c r="AN382" s="894"/>
      <c r="AO382" s="189" t="s">
        <v>946</v>
      </c>
      <c r="AP382" s="189">
        <v>0</v>
      </c>
      <c r="AQ382" s="189" t="s">
        <v>1783</v>
      </c>
      <c r="AR382" s="189"/>
      <c r="AS382" s="69">
        <v>5493.085</v>
      </c>
      <c r="AT382" s="69" t="s">
        <v>3187</v>
      </c>
      <c r="AU382" s="69">
        <v>7.85</v>
      </c>
      <c r="AV382" s="69">
        <v>43.120717249999998</v>
      </c>
      <c r="AW382" s="69" t="s">
        <v>3188</v>
      </c>
      <c r="AX382" s="69" t="s">
        <v>949</v>
      </c>
      <c r="AY382" s="69" t="s">
        <v>1785</v>
      </c>
      <c r="AZ382" s="69">
        <v>1215</v>
      </c>
      <c r="BA382" s="69" t="s">
        <v>949</v>
      </c>
      <c r="BB382" s="69" t="s">
        <v>949</v>
      </c>
      <c r="BC382" s="69" t="s">
        <v>2613</v>
      </c>
      <c r="BD382" s="69" t="s">
        <v>2614</v>
      </c>
      <c r="BE382" s="69" t="s">
        <v>2425</v>
      </c>
      <c r="BF382" s="69">
        <v>0</v>
      </c>
      <c r="BG382" s="69">
        <v>0</v>
      </c>
      <c r="BH382" s="69">
        <v>0</v>
      </c>
      <c r="BI382" s="69">
        <v>0</v>
      </c>
      <c r="BJ382" s="69">
        <v>0</v>
      </c>
      <c r="BK382" s="69">
        <v>0</v>
      </c>
      <c r="BL382" s="69">
        <v>0</v>
      </c>
      <c r="BM382" s="69">
        <v>0</v>
      </c>
    </row>
    <row r="383" spans="1:65" s="390" customFormat="1">
      <c r="A383" s="398">
        <v>376</v>
      </c>
      <c r="B383" s="398" t="s">
        <v>649</v>
      </c>
      <c r="C383" s="408"/>
      <c r="D383" s="407"/>
      <c r="E383" s="408"/>
      <c r="F383" s="407"/>
      <c r="G383" s="408"/>
      <c r="H383" s="407" t="s">
        <v>3189</v>
      </c>
      <c r="I383" s="408"/>
      <c r="J383" s="407"/>
      <c r="K383" s="408"/>
      <c r="L383" s="407"/>
      <c r="M383" s="213" t="s">
        <v>3189</v>
      </c>
      <c r="N383" s="213" t="s">
        <v>3189</v>
      </c>
      <c r="O383" s="213" t="s">
        <v>4778</v>
      </c>
      <c r="P383" s="1247"/>
      <c r="Q383" s="213" t="s">
        <v>941</v>
      </c>
      <c r="R383" s="541" t="s">
        <v>941</v>
      </c>
      <c r="S383" s="213" t="s">
        <v>941</v>
      </c>
      <c r="T383" s="213" t="s">
        <v>941</v>
      </c>
      <c r="U383" s="213" t="s">
        <v>941</v>
      </c>
      <c r="V383" s="213" t="s">
        <v>941</v>
      </c>
      <c r="W383" s="541" t="s">
        <v>941</v>
      </c>
      <c r="X383" s="213" t="s">
        <v>941</v>
      </c>
      <c r="Y383" s="213" t="s">
        <v>941</v>
      </c>
      <c r="Z383" s="541" t="s">
        <v>941</v>
      </c>
      <c r="AA383" s="541" t="s">
        <v>941</v>
      </c>
      <c r="AB383" s="541" t="s">
        <v>941</v>
      </c>
      <c r="AC383" s="213" t="s">
        <v>941</v>
      </c>
      <c r="AD383" s="541" t="s">
        <v>941</v>
      </c>
      <c r="AE383" s="213" t="s">
        <v>941</v>
      </c>
      <c r="AF383" s="541" t="s">
        <v>941</v>
      </c>
      <c r="AG383" s="541" t="s">
        <v>941</v>
      </c>
      <c r="AH383" s="541" t="s">
        <v>941</v>
      </c>
      <c r="AI383" s="213"/>
      <c r="AJ383" s="404"/>
      <c r="AK383" s="189" t="s">
        <v>143</v>
      </c>
      <c r="AL383" s="174" t="s">
        <v>3190</v>
      </c>
      <c r="AM383" s="106">
        <v>2</v>
      </c>
      <c r="AN383" s="894"/>
      <c r="AO383" s="189" t="s">
        <v>946</v>
      </c>
      <c r="AP383" s="189">
        <v>0</v>
      </c>
      <c r="AQ383" s="189" t="s">
        <v>979</v>
      </c>
      <c r="AR383" s="189"/>
      <c r="AS383" s="69">
        <v>963.07</v>
      </c>
      <c r="AT383" s="69" t="s">
        <v>3191</v>
      </c>
      <c r="AU383" s="69">
        <v>0.87</v>
      </c>
      <c r="AV383" s="69">
        <v>0.83787089999999997</v>
      </c>
      <c r="AW383" s="69" t="s">
        <v>3192</v>
      </c>
      <c r="AX383" s="69" t="s">
        <v>3193</v>
      </c>
      <c r="AY383" s="69" t="s">
        <v>3194</v>
      </c>
      <c r="AZ383" s="69" t="s">
        <v>3195</v>
      </c>
      <c r="BA383" s="69" t="s">
        <v>2612</v>
      </c>
      <c r="BB383" s="69" t="s">
        <v>949</v>
      </c>
      <c r="BC383" s="69" t="s">
        <v>2613</v>
      </c>
      <c r="BD383" s="69" t="s">
        <v>2614</v>
      </c>
      <c r="BE383" s="69" t="s">
        <v>2425</v>
      </c>
      <c r="BF383" s="69">
        <v>0</v>
      </c>
      <c r="BG383" s="69">
        <v>0</v>
      </c>
      <c r="BH383" s="69">
        <v>0</v>
      </c>
      <c r="BI383" s="69">
        <v>0</v>
      </c>
      <c r="BJ383" s="69">
        <v>0</v>
      </c>
      <c r="BK383" s="69">
        <v>0</v>
      </c>
      <c r="BL383" s="69">
        <v>0</v>
      </c>
      <c r="BM383" s="69">
        <v>0</v>
      </c>
    </row>
    <row r="384" spans="1:65" s="390" customFormat="1">
      <c r="A384" s="398">
        <v>377</v>
      </c>
      <c r="B384" s="398" t="s">
        <v>649</v>
      </c>
      <c r="C384" s="408"/>
      <c r="D384" s="407"/>
      <c r="E384" s="408"/>
      <c r="F384" s="407"/>
      <c r="G384" s="408"/>
      <c r="H384" s="407" t="s">
        <v>1560</v>
      </c>
      <c r="I384" s="408"/>
      <c r="J384" s="407"/>
      <c r="K384" s="408"/>
      <c r="L384" s="407"/>
      <c r="M384" s="213" t="s">
        <v>1560</v>
      </c>
      <c r="N384" s="213" t="s">
        <v>1560</v>
      </c>
      <c r="O384" s="213" t="s">
        <v>4778</v>
      </c>
      <c r="P384" s="1247"/>
      <c r="Q384" s="213" t="s">
        <v>941</v>
      </c>
      <c r="R384" s="541" t="s">
        <v>941</v>
      </c>
      <c r="S384" s="213" t="s">
        <v>941</v>
      </c>
      <c r="T384" s="213" t="s">
        <v>941</v>
      </c>
      <c r="U384" s="213" t="s">
        <v>941</v>
      </c>
      <c r="V384" s="213" t="s">
        <v>941</v>
      </c>
      <c r="W384" s="541" t="s">
        <v>941</v>
      </c>
      <c r="X384" s="213" t="s">
        <v>941</v>
      </c>
      <c r="Y384" s="213" t="s">
        <v>941</v>
      </c>
      <c r="Z384" s="541" t="s">
        <v>941</v>
      </c>
      <c r="AA384" s="541" t="s">
        <v>941</v>
      </c>
      <c r="AB384" s="541" t="s">
        <v>941</v>
      </c>
      <c r="AC384" s="213" t="s">
        <v>941</v>
      </c>
      <c r="AD384" s="541" t="s">
        <v>941</v>
      </c>
      <c r="AE384" s="213" t="s">
        <v>941</v>
      </c>
      <c r="AF384" s="541" t="s">
        <v>941</v>
      </c>
      <c r="AG384" s="541" t="s">
        <v>941</v>
      </c>
      <c r="AH384" s="541" t="s">
        <v>941</v>
      </c>
      <c r="AI384" s="213"/>
      <c r="AJ384" s="404"/>
      <c r="AK384" s="189" t="s">
        <v>143</v>
      </c>
      <c r="AL384" s="174" t="s">
        <v>1562</v>
      </c>
      <c r="AM384" s="106">
        <v>0.4</v>
      </c>
      <c r="AN384" s="894" t="s">
        <v>945</v>
      </c>
      <c r="AO384" s="189" t="s">
        <v>1563</v>
      </c>
      <c r="AP384" s="189">
        <v>1</v>
      </c>
      <c r="AQ384" s="189" t="s">
        <v>993</v>
      </c>
      <c r="AR384" s="189"/>
      <c r="AS384" s="69" t="s">
        <v>949</v>
      </c>
      <c r="AT384" s="69" t="s">
        <v>949</v>
      </c>
      <c r="AU384" s="69" t="s">
        <v>949</v>
      </c>
      <c r="AV384" s="69" t="s">
        <v>949</v>
      </c>
      <c r="AW384" s="69" t="s">
        <v>949</v>
      </c>
      <c r="AX384" s="69" t="s">
        <v>949</v>
      </c>
      <c r="AY384" s="69" t="s">
        <v>949</v>
      </c>
      <c r="AZ384" s="69" t="s">
        <v>949</v>
      </c>
      <c r="BA384" s="69" t="s">
        <v>949</v>
      </c>
      <c r="BB384" s="69" t="s">
        <v>949</v>
      </c>
      <c r="BC384" s="69" t="s">
        <v>1564</v>
      </c>
      <c r="BD384" s="69" t="s">
        <v>949</v>
      </c>
      <c r="BE384" s="69" t="s">
        <v>949</v>
      </c>
      <c r="BF384" s="69">
        <v>0</v>
      </c>
      <c r="BG384" s="69">
        <v>0</v>
      </c>
      <c r="BH384" s="69">
        <v>0</v>
      </c>
      <c r="BI384" s="69">
        <v>0</v>
      </c>
      <c r="BJ384" s="69">
        <v>0</v>
      </c>
      <c r="BK384" s="69">
        <v>0</v>
      </c>
      <c r="BL384" s="69">
        <v>0</v>
      </c>
      <c r="BM384" s="69">
        <v>0</v>
      </c>
    </row>
    <row r="385" spans="1:65" s="390" customFormat="1">
      <c r="A385" s="398">
        <v>378</v>
      </c>
      <c r="B385" s="398" t="s">
        <v>649</v>
      </c>
      <c r="C385" s="408"/>
      <c r="D385" s="407"/>
      <c r="E385" s="408"/>
      <c r="F385" s="407"/>
      <c r="G385" s="408"/>
      <c r="H385" s="407" t="s">
        <v>1868</v>
      </c>
      <c r="I385" s="408"/>
      <c r="J385" s="407"/>
      <c r="K385" s="408"/>
      <c r="L385" s="407"/>
      <c r="M385" s="213" t="s">
        <v>1868</v>
      </c>
      <c r="N385" s="213" t="s">
        <v>1868</v>
      </c>
      <c r="O385" s="213" t="s">
        <v>4778</v>
      </c>
      <c r="P385" s="1247"/>
      <c r="Q385" s="213" t="s">
        <v>941</v>
      </c>
      <c r="R385" s="541" t="s">
        <v>941</v>
      </c>
      <c r="S385" s="213" t="s">
        <v>941</v>
      </c>
      <c r="T385" s="213" t="s">
        <v>941</v>
      </c>
      <c r="U385" s="213" t="s">
        <v>941</v>
      </c>
      <c r="V385" s="213" t="s">
        <v>941</v>
      </c>
      <c r="W385" s="541" t="s">
        <v>941</v>
      </c>
      <c r="X385" s="213" t="s">
        <v>941</v>
      </c>
      <c r="Y385" s="213" t="s">
        <v>941</v>
      </c>
      <c r="Z385" s="541" t="s">
        <v>941</v>
      </c>
      <c r="AA385" s="541" t="s">
        <v>941</v>
      </c>
      <c r="AB385" s="541" t="s">
        <v>941</v>
      </c>
      <c r="AC385" s="213" t="s">
        <v>941</v>
      </c>
      <c r="AD385" s="541" t="s">
        <v>941</v>
      </c>
      <c r="AE385" s="213" t="s">
        <v>941</v>
      </c>
      <c r="AF385" s="541" t="s">
        <v>941</v>
      </c>
      <c r="AG385" s="541" t="s">
        <v>941</v>
      </c>
      <c r="AH385" s="541" t="s">
        <v>941</v>
      </c>
      <c r="AI385" s="213"/>
      <c r="AJ385" s="404"/>
      <c r="AK385" s="189" t="s">
        <v>143</v>
      </c>
      <c r="AL385" s="174" t="s">
        <v>1870</v>
      </c>
      <c r="AM385" s="106">
        <v>8.0000000000000002E-3</v>
      </c>
      <c r="AN385" s="894" t="s">
        <v>945</v>
      </c>
      <c r="AO385" s="189" t="s">
        <v>1563</v>
      </c>
      <c r="AP385" s="189">
        <v>1</v>
      </c>
      <c r="AQ385" s="189" t="s">
        <v>993</v>
      </c>
      <c r="AR385" s="189"/>
      <c r="AS385" s="69" t="s">
        <v>949</v>
      </c>
      <c r="AT385" s="69" t="s">
        <v>949</v>
      </c>
      <c r="AU385" s="69" t="s">
        <v>949</v>
      </c>
      <c r="AV385" s="69" t="s">
        <v>949</v>
      </c>
      <c r="AW385" s="69" t="s">
        <v>949</v>
      </c>
      <c r="AX385" s="69" t="s">
        <v>949</v>
      </c>
      <c r="AY385" s="69" t="s">
        <v>949</v>
      </c>
      <c r="AZ385" s="69" t="s">
        <v>949</v>
      </c>
      <c r="BA385" s="69" t="s">
        <v>949</v>
      </c>
      <c r="BB385" s="69" t="s">
        <v>949</v>
      </c>
      <c r="BC385" s="69" t="s">
        <v>1564</v>
      </c>
      <c r="BD385" s="69" t="s">
        <v>949</v>
      </c>
      <c r="BE385" s="69" t="s">
        <v>949</v>
      </c>
      <c r="BF385" s="69">
        <v>0</v>
      </c>
      <c r="BG385" s="69">
        <v>0</v>
      </c>
      <c r="BH385" s="69">
        <v>0</v>
      </c>
      <c r="BI385" s="69">
        <v>0</v>
      </c>
      <c r="BJ385" s="69">
        <v>0</v>
      </c>
      <c r="BK385" s="69">
        <v>0</v>
      </c>
      <c r="BL385" s="69">
        <v>0</v>
      </c>
      <c r="BM385" s="69">
        <v>0</v>
      </c>
    </row>
    <row r="386" spans="1:65" s="390" customFormat="1">
      <c r="A386" s="398">
        <v>379</v>
      </c>
      <c r="B386" s="398" t="s">
        <v>649</v>
      </c>
      <c r="C386" s="408"/>
      <c r="D386" s="407"/>
      <c r="E386" s="408" t="s">
        <v>3144</v>
      </c>
      <c r="F386" s="407"/>
      <c r="G386" s="408"/>
      <c r="H386" s="407"/>
      <c r="I386" s="408"/>
      <c r="J386" s="407"/>
      <c r="K386" s="408"/>
      <c r="L386" s="407"/>
      <c r="M386" s="213" t="s">
        <v>3144</v>
      </c>
      <c r="N386" s="213" t="s">
        <v>3144</v>
      </c>
      <c r="O386" s="213" t="s">
        <v>4778</v>
      </c>
      <c r="P386" s="1247" t="s">
        <v>989</v>
      </c>
      <c r="Q386" s="213" t="s">
        <v>941</v>
      </c>
      <c r="R386" s="541" t="s">
        <v>941</v>
      </c>
      <c r="S386" s="213" t="s">
        <v>941</v>
      </c>
      <c r="T386" s="213" t="s">
        <v>941</v>
      </c>
      <c r="U386" s="213" t="s">
        <v>941</v>
      </c>
      <c r="V386" s="213" t="s">
        <v>941</v>
      </c>
      <c r="W386" s="541" t="s">
        <v>941</v>
      </c>
      <c r="X386" s="213" t="s">
        <v>941</v>
      </c>
      <c r="Y386" s="213" t="s">
        <v>941</v>
      </c>
      <c r="Z386" s="541" t="s">
        <v>941</v>
      </c>
      <c r="AA386" s="541" t="s">
        <v>941</v>
      </c>
      <c r="AB386" s="541" t="s">
        <v>941</v>
      </c>
      <c r="AC386" s="213" t="s">
        <v>941</v>
      </c>
      <c r="AD386" s="541" t="s">
        <v>941</v>
      </c>
      <c r="AE386" s="213" t="s">
        <v>941</v>
      </c>
      <c r="AF386" s="541" t="s">
        <v>941</v>
      </c>
      <c r="AG386" s="541" t="s">
        <v>941</v>
      </c>
      <c r="AH386" s="541" t="s">
        <v>941</v>
      </c>
      <c r="AI386" s="213"/>
      <c r="AJ386" s="404"/>
      <c r="AK386" s="189" t="s">
        <v>143</v>
      </c>
      <c r="AL386" s="174" t="s">
        <v>3146</v>
      </c>
      <c r="AM386" s="106">
        <v>1</v>
      </c>
      <c r="AN386" s="894" t="s">
        <v>945</v>
      </c>
      <c r="AO386" s="189" t="s">
        <v>946</v>
      </c>
      <c r="AP386" s="189">
        <v>1</v>
      </c>
      <c r="AQ386" s="189" t="s">
        <v>1008</v>
      </c>
      <c r="AR386" s="189"/>
      <c r="AS386" s="69">
        <v>793.79</v>
      </c>
      <c r="AT386" s="69">
        <v>1.5</v>
      </c>
      <c r="AU386" s="69">
        <v>1.41</v>
      </c>
      <c r="AV386" s="69">
        <v>1.1299999999999999</v>
      </c>
      <c r="AW386" s="69" t="s">
        <v>3147</v>
      </c>
      <c r="AX386" s="69" t="s">
        <v>1083</v>
      </c>
      <c r="AY386" s="69" t="s">
        <v>1293</v>
      </c>
      <c r="AZ386" s="69" t="s">
        <v>1294</v>
      </c>
      <c r="BA386" s="69" t="s">
        <v>1295</v>
      </c>
      <c r="BB386" s="69" t="s">
        <v>949</v>
      </c>
      <c r="BC386" s="69" t="s">
        <v>1672</v>
      </c>
      <c r="BD386" s="69" t="s">
        <v>949</v>
      </c>
      <c r="BE386" s="69" t="s">
        <v>949</v>
      </c>
      <c r="BF386" s="69">
        <v>0</v>
      </c>
      <c r="BG386" s="69">
        <v>0</v>
      </c>
      <c r="BH386" s="69" t="s">
        <v>3144</v>
      </c>
      <c r="BI386" s="69" t="s">
        <v>1672</v>
      </c>
      <c r="BJ386" s="69">
        <v>0</v>
      </c>
      <c r="BK386" s="69">
        <v>0</v>
      </c>
      <c r="BL386" s="69">
        <v>0</v>
      </c>
      <c r="BM386" s="69">
        <v>0</v>
      </c>
    </row>
    <row r="387" spans="1:65" s="390" customFormat="1">
      <c r="A387" s="398">
        <v>380</v>
      </c>
      <c r="B387" s="398" t="s">
        <v>649</v>
      </c>
      <c r="C387" s="408"/>
      <c r="D387" s="407" t="s">
        <v>6809</v>
      </c>
      <c r="E387" s="408"/>
      <c r="F387" s="407"/>
      <c r="G387" s="408"/>
      <c r="H387" s="407"/>
      <c r="I387" s="408"/>
      <c r="J387" s="407"/>
      <c r="K387" s="408"/>
      <c r="L387" s="407"/>
      <c r="M387" s="213" t="s">
        <v>3212</v>
      </c>
      <c r="N387" s="213" t="s">
        <v>6809</v>
      </c>
      <c r="O387" s="213" t="s">
        <v>4773</v>
      </c>
      <c r="P387" s="1247" t="s">
        <v>940</v>
      </c>
      <c r="Q387" s="213" t="s">
        <v>941</v>
      </c>
      <c r="R387" s="541" t="s">
        <v>941</v>
      </c>
      <c r="S387" s="213" t="s">
        <v>941</v>
      </c>
      <c r="T387" s="213" t="s">
        <v>941</v>
      </c>
      <c r="U387" s="213" t="s">
        <v>941</v>
      </c>
      <c r="V387" s="213" t="s">
        <v>941</v>
      </c>
      <c r="W387" s="541" t="s">
        <v>941</v>
      </c>
      <c r="X387" s="213" t="s">
        <v>941</v>
      </c>
      <c r="Y387" s="213" t="s">
        <v>941</v>
      </c>
      <c r="Z387" s="541" t="s">
        <v>941</v>
      </c>
      <c r="AA387" s="541" t="s">
        <v>941</v>
      </c>
      <c r="AB387" s="541" t="s">
        <v>941</v>
      </c>
      <c r="AC387" s="213" t="s">
        <v>941</v>
      </c>
      <c r="AD387" s="541" t="s">
        <v>941</v>
      </c>
      <c r="AE387" s="213" t="s">
        <v>941</v>
      </c>
      <c r="AF387" s="541" t="s">
        <v>941</v>
      </c>
      <c r="AG387" s="541" t="s">
        <v>941</v>
      </c>
      <c r="AH387" s="541" t="s">
        <v>941</v>
      </c>
      <c r="AI387" s="213"/>
      <c r="AJ387" s="404"/>
      <c r="AK387" s="189" t="s">
        <v>143</v>
      </c>
      <c r="AL387" s="174" t="s">
        <v>3214</v>
      </c>
      <c r="AM387" s="106">
        <v>1</v>
      </c>
      <c r="AN387" s="894" t="s">
        <v>945</v>
      </c>
      <c r="AO387" s="189" t="s">
        <v>946</v>
      </c>
      <c r="AP387" s="189">
        <v>0</v>
      </c>
      <c r="AQ387" s="189" t="s">
        <v>947</v>
      </c>
      <c r="AR387" s="189"/>
      <c r="AS387" s="69" t="s">
        <v>949</v>
      </c>
      <c r="AT387" s="69" t="s">
        <v>949</v>
      </c>
      <c r="AU387" s="69" t="s">
        <v>949</v>
      </c>
      <c r="AV387" s="69" t="s">
        <v>949</v>
      </c>
      <c r="AW387" s="69" t="s">
        <v>949</v>
      </c>
      <c r="AX387" s="69" t="s">
        <v>949</v>
      </c>
      <c r="AY387" s="69" t="s">
        <v>949</v>
      </c>
      <c r="AZ387" s="69" t="s">
        <v>949</v>
      </c>
      <c r="BA387" s="69" t="s">
        <v>949</v>
      </c>
      <c r="BB387" s="69" t="s">
        <v>949</v>
      </c>
      <c r="BC387" s="69" t="s">
        <v>949</v>
      </c>
      <c r="BD387" s="69" t="s">
        <v>949</v>
      </c>
      <c r="BE387" s="69" t="s">
        <v>949</v>
      </c>
      <c r="BF387" s="69" t="s">
        <v>949</v>
      </c>
      <c r="BG387" s="69" t="s">
        <v>949</v>
      </c>
      <c r="BH387" s="69" t="s">
        <v>949</v>
      </c>
      <c r="BI387" s="69" t="s">
        <v>949</v>
      </c>
      <c r="BJ387" s="69" t="s">
        <v>949</v>
      </c>
      <c r="BK387" s="69" t="s">
        <v>949</v>
      </c>
      <c r="BL387" s="69" t="s">
        <v>949</v>
      </c>
      <c r="BM387" s="69" t="s">
        <v>949</v>
      </c>
    </row>
    <row r="388" spans="1:65" s="390" customFormat="1">
      <c r="A388" s="398">
        <v>381</v>
      </c>
      <c r="B388" s="398" t="s">
        <v>649</v>
      </c>
      <c r="C388" s="408"/>
      <c r="D388" s="407"/>
      <c r="E388" s="408" t="s">
        <v>3217</v>
      </c>
      <c r="F388" s="407"/>
      <c r="G388" s="408"/>
      <c r="H388" s="407"/>
      <c r="I388" s="408"/>
      <c r="J388" s="407"/>
      <c r="K388" s="408"/>
      <c r="L388" s="407"/>
      <c r="M388" s="213" t="s">
        <v>3217</v>
      </c>
      <c r="N388" s="213" t="s">
        <v>3217</v>
      </c>
      <c r="O388" s="213" t="s">
        <v>4778</v>
      </c>
      <c r="P388" s="1247" t="s">
        <v>1209</v>
      </c>
      <c r="Q388" s="213" t="s">
        <v>941</v>
      </c>
      <c r="R388" s="541" t="s">
        <v>941</v>
      </c>
      <c r="S388" s="213" t="s">
        <v>941</v>
      </c>
      <c r="T388" s="213" t="s">
        <v>941</v>
      </c>
      <c r="U388" s="213" t="s">
        <v>941</v>
      </c>
      <c r="V388" s="213" t="s">
        <v>941</v>
      </c>
      <c r="W388" s="541" t="s">
        <v>941</v>
      </c>
      <c r="X388" s="213" t="s">
        <v>941</v>
      </c>
      <c r="Y388" s="213" t="s">
        <v>941</v>
      </c>
      <c r="Z388" s="541" t="s">
        <v>941</v>
      </c>
      <c r="AA388" s="541" t="s">
        <v>941</v>
      </c>
      <c r="AB388" s="541" t="s">
        <v>941</v>
      </c>
      <c r="AC388" s="213" t="s">
        <v>941</v>
      </c>
      <c r="AD388" s="541" t="s">
        <v>941</v>
      </c>
      <c r="AE388" s="213" t="s">
        <v>941</v>
      </c>
      <c r="AF388" s="541" t="s">
        <v>941</v>
      </c>
      <c r="AG388" s="541" t="s">
        <v>941</v>
      </c>
      <c r="AH388" s="541" t="s">
        <v>941</v>
      </c>
      <c r="AI388" s="213"/>
      <c r="AJ388" s="404"/>
      <c r="AK388" s="189" t="s">
        <v>143</v>
      </c>
      <c r="AL388" s="174" t="s">
        <v>3219</v>
      </c>
      <c r="AM388" s="106">
        <v>1</v>
      </c>
      <c r="AN388" s="894" t="s">
        <v>945</v>
      </c>
      <c r="AO388" s="189" t="s">
        <v>946</v>
      </c>
      <c r="AP388" s="189">
        <v>1</v>
      </c>
      <c r="AQ388" s="189" t="s">
        <v>1008</v>
      </c>
      <c r="AR388" s="189"/>
      <c r="AS388" s="69">
        <v>71957.100000000006</v>
      </c>
      <c r="AT388" s="69">
        <v>1.5</v>
      </c>
      <c r="AU388" s="69">
        <v>1.71</v>
      </c>
      <c r="AV388" s="69">
        <v>123.04664100000001</v>
      </c>
      <c r="AW388" s="69" t="s">
        <v>3220</v>
      </c>
      <c r="AX388" s="69" t="s">
        <v>1083</v>
      </c>
      <c r="AY388" s="69" t="s">
        <v>1172</v>
      </c>
      <c r="AZ388" s="69" t="s">
        <v>1488</v>
      </c>
      <c r="BA388" s="69" t="s">
        <v>1132</v>
      </c>
      <c r="BB388" s="69" t="s">
        <v>1174</v>
      </c>
      <c r="BC388" s="69" t="s">
        <v>1087</v>
      </c>
      <c r="BD388" s="69" t="s">
        <v>945</v>
      </c>
      <c r="BE388" s="69" t="s">
        <v>945</v>
      </c>
      <c r="BF388" s="69">
        <v>0</v>
      </c>
      <c r="BG388" s="69">
        <v>0</v>
      </c>
      <c r="BH388" s="69" t="s">
        <v>3217</v>
      </c>
      <c r="BI388" s="69" t="s">
        <v>1087</v>
      </c>
      <c r="BJ388" s="69">
        <v>0</v>
      </c>
      <c r="BK388" s="69">
        <v>0</v>
      </c>
      <c r="BL388" s="69">
        <v>0</v>
      </c>
      <c r="BM388" s="69">
        <v>0</v>
      </c>
    </row>
    <row r="389" spans="1:65" s="390" customFormat="1">
      <c r="A389" s="398">
        <v>382</v>
      </c>
      <c r="B389" s="398" t="s">
        <v>649</v>
      </c>
      <c r="C389" s="408"/>
      <c r="D389" s="407"/>
      <c r="E389" s="408" t="s">
        <v>3221</v>
      </c>
      <c r="F389" s="407"/>
      <c r="G389" s="408"/>
      <c r="H389" s="407"/>
      <c r="I389" s="408"/>
      <c r="J389" s="407"/>
      <c r="K389" s="408"/>
      <c r="L389" s="407"/>
      <c r="M389" s="213" t="s">
        <v>3221</v>
      </c>
      <c r="N389" s="213" t="s">
        <v>3221</v>
      </c>
      <c r="O389" s="213" t="s">
        <v>4778</v>
      </c>
      <c r="P389" s="1247" t="s">
        <v>1244</v>
      </c>
      <c r="Q389" s="213" t="s">
        <v>941</v>
      </c>
      <c r="R389" s="541" t="s">
        <v>941</v>
      </c>
      <c r="S389" s="213" t="s">
        <v>941</v>
      </c>
      <c r="T389" s="213" t="s">
        <v>941</v>
      </c>
      <c r="U389" s="213" t="s">
        <v>941</v>
      </c>
      <c r="V389" s="213" t="s">
        <v>941</v>
      </c>
      <c r="W389" s="541" t="s">
        <v>941</v>
      </c>
      <c r="X389" s="213" t="s">
        <v>941</v>
      </c>
      <c r="Y389" s="213" t="s">
        <v>941</v>
      </c>
      <c r="Z389" s="541" t="s">
        <v>941</v>
      </c>
      <c r="AA389" s="541" t="s">
        <v>941</v>
      </c>
      <c r="AB389" s="541" t="s">
        <v>941</v>
      </c>
      <c r="AC389" s="213" t="s">
        <v>941</v>
      </c>
      <c r="AD389" s="541" t="s">
        <v>941</v>
      </c>
      <c r="AE389" s="213" t="s">
        <v>941</v>
      </c>
      <c r="AF389" s="541" t="s">
        <v>941</v>
      </c>
      <c r="AG389" s="541" t="s">
        <v>941</v>
      </c>
      <c r="AH389" s="541" t="s">
        <v>941</v>
      </c>
      <c r="AI389" s="213"/>
      <c r="AJ389" s="404"/>
      <c r="AK389" s="189" t="s">
        <v>143</v>
      </c>
      <c r="AL389" s="174" t="s">
        <v>3223</v>
      </c>
      <c r="AM389" s="106">
        <v>1</v>
      </c>
      <c r="AN389" s="894" t="s">
        <v>945</v>
      </c>
      <c r="AO389" s="189" t="s">
        <v>946</v>
      </c>
      <c r="AP389" s="189">
        <v>1</v>
      </c>
      <c r="AQ389" s="189" t="s">
        <v>1008</v>
      </c>
      <c r="AR389" s="189"/>
      <c r="AS389" s="69">
        <v>663.36</v>
      </c>
      <c r="AT389" s="69">
        <v>2</v>
      </c>
      <c r="AU389" s="69">
        <v>1.2</v>
      </c>
      <c r="AV389" s="69">
        <v>0.76900000000000002</v>
      </c>
      <c r="AW389" s="69" t="s">
        <v>3224</v>
      </c>
      <c r="AX389" s="69" t="s">
        <v>995</v>
      </c>
      <c r="AY389" s="69" t="s">
        <v>1172</v>
      </c>
      <c r="AZ389" s="69" t="s">
        <v>3225</v>
      </c>
      <c r="BA389" s="69" t="s">
        <v>1012</v>
      </c>
      <c r="BB389" s="69" t="s">
        <v>949</v>
      </c>
      <c r="BC389" s="69" t="s">
        <v>1087</v>
      </c>
      <c r="BD389" s="69" t="s">
        <v>949</v>
      </c>
      <c r="BE389" s="69" t="s">
        <v>949</v>
      </c>
      <c r="BF389" s="69">
        <v>0</v>
      </c>
      <c r="BG389" s="69">
        <v>0</v>
      </c>
      <c r="BH389" s="69" t="s">
        <v>3221</v>
      </c>
      <c r="BI389" s="69" t="s">
        <v>1087</v>
      </c>
      <c r="BJ389" s="69">
        <v>0</v>
      </c>
      <c r="BK389" s="69">
        <v>0</v>
      </c>
      <c r="BL389" s="69">
        <v>0</v>
      </c>
      <c r="BM389" s="69">
        <v>0</v>
      </c>
    </row>
    <row r="390" spans="1:65" s="390" customFormat="1">
      <c r="A390" s="398">
        <v>383</v>
      </c>
      <c r="B390" s="398" t="s">
        <v>649</v>
      </c>
      <c r="C390" s="408"/>
      <c r="D390" s="407"/>
      <c r="E390" s="408" t="s">
        <v>3226</v>
      </c>
      <c r="F390" s="407"/>
      <c r="G390" s="408"/>
      <c r="H390" s="407"/>
      <c r="I390" s="408"/>
      <c r="J390" s="407"/>
      <c r="K390" s="408"/>
      <c r="L390" s="407"/>
      <c r="M390" s="213" t="s">
        <v>3226</v>
      </c>
      <c r="N390" s="213" t="s">
        <v>3226</v>
      </c>
      <c r="O390" s="213" t="s">
        <v>4778</v>
      </c>
      <c r="P390" s="1247" t="s">
        <v>1126</v>
      </c>
      <c r="Q390" s="213" t="s">
        <v>941</v>
      </c>
      <c r="R390" s="541" t="s">
        <v>941</v>
      </c>
      <c r="S390" s="213" t="s">
        <v>941</v>
      </c>
      <c r="T390" s="213" t="s">
        <v>941</v>
      </c>
      <c r="U390" s="213" t="s">
        <v>941</v>
      </c>
      <c r="V390" s="213" t="s">
        <v>941</v>
      </c>
      <c r="W390" s="541" t="s">
        <v>941</v>
      </c>
      <c r="X390" s="213" t="s">
        <v>941</v>
      </c>
      <c r="Y390" s="213" t="s">
        <v>941</v>
      </c>
      <c r="Z390" s="541" t="s">
        <v>941</v>
      </c>
      <c r="AA390" s="541" t="s">
        <v>941</v>
      </c>
      <c r="AB390" s="541" t="s">
        <v>941</v>
      </c>
      <c r="AC390" s="213" t="s">
        <v>941</v>
      </c>
      <c r="AD390" s="541" t="s">
        <v>941</v>
      </c>
      <c r="AE390" s="213" t="s">
        <v>941</v>
      </c>
      <c r="AF390" s="541" t="s">
        <v>941</v>
      </c>
      <c r="AG390" s="541" t="s">
        <v>941</v>
      </c>
      <c r="AH390" s="541" t="s">
        <v>941</v>
      </c>
      <c r="AI390" s="213"/>
      <c r="AJ390" s="404"/>
      <c r="AK390" s="189" t="s">
        <v>143</v>
      </c>
      <c r="AL390" s="174" t="s">
        <v>3228</v>
      </c>
      <c r="AM390" s="106">
        <v>1</v>
      </c>
      <c r="AN390" s="894" t="s">
        <v>945</v>
      </c>
      <c r="AO390" s="189" t="s">
        <v>946</v>
      </c>
      <c r="AP390" s="189">
        <v>1</v>
      </c>
      <c r="AQ390" s="189" t="s">
        <v>1048</v>
      </c>
      <c r="AR390" s="189"/>
      <c r="AS390" s="69" t="s">
        <v>949</v>
      </c>
      <c r="AT390" s="69" t="s">
        <v>3229</v>
      </c>
      <c r="AU390" s="69" t="s">
        <v>949</v>
      </c>
      <c r="AV390" s="69">
        <v>3.58</v>
      </c>
      <c r="AW390" s="69" t="s">
        <v>3230</v>
      </c>
      <c r="AX390" s="69" t="s">
        <v>949</v>
      </c>
      <c r="AY390" s="69" t="s">
        <v>3231</v>
      </c>
      <c r="AZ390" s="69" t="s">
        <v>3231</v>
      </c>
      <c r="BA390" s="69" t="s">
        <v>949</v>
      </c>
      <c r="BB390" s="69" t="s">
        <v>949</v>
      </c>
      <c r="BC390" s="69" t="s">
        <v>1068</v>
      </c>
      <c r="BD390" s="69" t="s">
        <v>949</v>
      </c>
      <c r="BE390" s="69" t="s">
        <v>949</v>
      </c>
      <c r="BF390" s="69">
        <v>0</v>
      </c>
      <c r="BG390" s="69">
        <v>0</v>
      </c>
      <c r="BH390" s="69">
        <v>0</v>
      </c>
      <c r="BI390" s="69">
        <v>0</v>
      </c>
      <c r="BJ390" s="69">
        <v>0</v>
      </c>
      <c r="BK390" s="69">
        <v>0</v>
      </c>
      <c r="BL390" s="69">
        <v>0</v>
      </c>
      <c r="BM390" s="69">
        <v>0</v>
      </c>
    </row>
    <row r="391" spans="1:65" s="390" customFormat="1">
      <c r="A391" s="398">
        <v>384</v>
      </c>
      <c r="B391" s="398" t="s">
        <v>649</v>
      </c>
      <c r="C391" s="408"/>
      <c r="D391" s="407"/>
      <c r="E391" s="408" t="s">
        <v>2426</v>
      </c>
      <c r="F391" s="407"/>
      <c r="G391" s="408"/>
      <c r="H391" s="407"/>
      <c r="I391" s="408"/>
      <c r="J391" s="407"/>
      <c r="K391" s="408"/>
      <c r="L391" s="407"/>
      <c r="M391" s="213" t="s">
        <v>2426</v>
      </c>
      <c r="N391" s="213" t="s">
        <v>2426</v>
      </c>
      <c r="O391" s="213" t="s">
        <v>4778</v>
      </c>
      <c r="P391" s="1247"/>
      <c r="Q391" s="213" t="s">
        <v>941</v>
      </c>
      <c r="R391" s="541" t="s">
        <v>941</v>
      </c>
      <c r="S391" s="213" t="s">
        <v>941</v>
      </c>
      <c r="T391" s="213" t="s">
        <v>941</v>
      </c>
      <c r="U391" s="213" t="s">
        <v>941</v>
      </c>
      <c r="V391" s="213" t="s">
        <v>941</v>
      </c>
      <c r="W391" s="541" t="s">
        <v>941</v>
      </c>
      <c r="X391" s="213" t="s">
        <v>941</v>
      </c>
      <c r="Y391" s="213" t="s">
        <v>941</v>
      </c>
      <c r="Z391" s="541" t="s">
        <v>941</v>
      </c>
      <c r="AA391" s="541" t="s">
        <v>941</v>
      </c>
      <c r="AB391" s="541" t="s">
        <v>941</v>
      </c>
      <c r="AC391" s="213" t="s">
        <v>941</v>
      </c>
      <c r="AD391" s="541" t="s">
        <v>941</v>
      </c>
      <c r="AE391" s="213" t="s">
        <v>941</v>
      </c>
      <c r="AF391" s="541" t="s">
        <v>941</v>
      </c>
      <c r="AG391" s="541" t="s">
        <v>941</v>
      </c>
      <c r="AH391" s="541" t="s">
        <v>941</v>
      </c>
      <c r="AI391" s="213"/>
      <c r="AJ391" s="404"/>
      <c r="AK391" s="189" t="s">
        <v>143</v>
      </c>
      <c r="AL391" s="174" t="s">
        <v>2428</v>
      </c>
      <c r="AM391" s="106">
        <v>1</v>
      </c>
      <c r="AN391" s="894" t="s">
        <v>945</v>
      </c>
      <c r="AO391" s="189" t="s">
        <v>946</v>
      </c>
      <c r="AP391" s="189">
        <v>1</v>
      </c>
      <c r="AQ391" s="189" t="s">
        <v>1126</v>
      </c>
      <c r="AR391" s="189"/>
      <c r="AS391" s="69" t="s">
        <v>949</v>
      </c>
      <c r="AT391" s="69" t="s">
        <v>949</v>
      </c>
      <c r="AU391" s="69" t="s">
        <v>949</v>
      </c>
      <c r="AV391" s="69" t="s">
        <v>949</v>
      </c>
      <c r="AW391" s="69" t="s">
        <v>949</v>
      </c>
      <c r="AX391" s="69" t="s">
        <v>949</v>
      </c>
      <c r="AY391" s="69" t="s">
        <v>949</v>
      </c>
      <c r="AZ391" s="69" t="s">
        <v>949</v>
      </c>
      <c r="BA391" s="69" t="s">
        <v>949</v>
      </c>
      <c r="BB391" s="69">
        <v>0</v>
      </c>
      <c r="BC391" s="69" t="s">
        <v>1334</v>
      </c>
      <c r="BD391" s="69" t="s">
        <v>949</v>
      </c>
      <c r="BE391" s="69" t="s">
        <v>949</v>
      </c>
      <c r="BF391" s="69">
        <v>0</v>
      </c>
      <c r="BG391" s="69">
        <v>0</v>
      </c>
      <c r="BH391" s="69">
        <v>0</v>
      </c>
      <c r="BI391" s="69">
        <v>0</v>
      </c>
      <c r="BJ391" s="69">
        <v>0</v>
      </c>
      <c r="BK391" s="69">
        <v>0</v>
      </c>
      <c r="BL391" s="69">
        <v>0</v>
      </c>
      <c r="BM391" s="69">
        <v>0</v>
      </c>
    </row>
    <row r="392" spans="1:65" s="390" customFormat="1">
      <c r="A392" s="398">
        <v>385</v>
      </c>
      <c r="B392" s="398" t="s">
        <v>649</v>
      </c>
      <c r="C392" s="408"/>
      <c r="D392" s="407"/>
      <c r="E392" s="408" t="s">
        <v>3232</v>
      </c>
      <c r="F392" s="407"/>
      <c r="G392" s="408"/>
      <c r="H392" s="407"/>
      <c r="I392" s="408"/>
      <c r="J392" s="407"/>
      <c r="K392" s="408"/>
      <c r="L392" s="407"/>
      <c r="M392" s="213" t="s">
        <v>3232</v>
      </c>
      <c r="N392" s="213" t="s">
        <v>3232</v>
      </c>
      <c r="O392" s="213" t="s">
        <v>4778</v>
      </c>
      <c r="P392" s="1247"/>
      <c r="Q392" s="213" t="s">
        <v>941</v>
      </c>
      <c r="R392" s="541" t="s">
        <v>941</v>
      </c>
      <c r="S392" s="213" t="s">
        <v>941</v>
      </c>
      <c r="T392" s="213" t="s">
        <v>941</v>
      </c>
      <c r="U392" s="213" t="s">
        <v>941</v>
      </c>
      <c r="V392" s="213" t="s">
        <v>941</v>
      </c>
      <c r="W392" s="541" t="s">
        <v>941</v>
      </c>
      <c r="X392" s="213" t="s">
        <v>941</v>
      </c>
      <c r="Y392" s="213" t="s">
        <v>941</v>
      </c>
      <c r="Z392" s="541" t="s">
        <v>941</v>
      </c>
      <c r="AA392" s="541" t="s">
        <v>941</v>
      </c>
      <c r="AB392" s="541" t="s">
        <v>941</v>
      </c>
      <c r="AC392" s="213" t="s">
        <v>941</v>
      </c>
      <c r="AD392" s="541" t="s">
        <v>941</v>
      </c>
      <c r="AE392" s="213" t="s">
        <v>941</v>
      </c>
      <c r="AF392" s="541" t="s">
        <v>941</v>
      </c>
      <c r="AG392" s="541" t="s">
        <v>941</v>
      </c>
      <c r="AH392" s="541" t="s">
        <v>941</v>
      </c>
      <c r="AI392" s="213"/>
      <c r="AJ392" s="404"/>
      <c r="AK392" s="189" t="s">
        <v>143</v>
      </c>
      <c r="AL392" s="174" t="s">
        <v>3234</v>
      </c>
      <c r="AM392" s="106">
        <v>1</v>
      </c>
      <c r="AN392" s="894" t="s">
        <v>945</v>
      </c>
      <c r="AO392" s="189" t="s">
        <v>946</v>
      </c>
      <c r="AP392" s="189">
        <v>1</v>
      </c>
      <c r="AQ392" s="189" t="s">
        <v>979</v>
      </c>
      <c r="AR392" s="189"/>
      <c r="AS392" s="69">
        <v>490.56</v>
      </c>
      <c r="AT392" s="69">
        <v>0.1</v>
      </c>
      <c r="AU392" s="69">
        <v>1.38</v>
      </c>
      <c r="AV392" s="69">
        <v>0.83787089999999997</v>
      </c>
      <c r="AW392" s="69" t="s">
        <v>3235</v>
      </c>
      <c r="AX392" s="69" t="s">
        <v>2769</v>
      </c>
      <c r="AY392" s="69" t="s">
        <v>2018</v>
      </c>
      <c r="AZ392" s="69" t="s">
        <v>3236</v>
      </c>
      <c r="BA392" s="69" t="s">
        <v>1181</v>
      </c>
      <c r="BB392" s="69" t="s">
        <v>949</v>
      </c>
      <c r="BC392" s="69" t="s">
        <v>1166</v>
      </c>
      <c r="BD392" s="69" t="s">
        <v>949</v>
      </c>
      <c r="BE392" s="69" t="s">
        <v>949</v>
      </c>
      <c r="BF392" s="69">
        <v>0</v>
      </c>
      <c r="BG392" s="69">
        <v>0</v>
      </c>
      <c r="BH392" s="69">
        <v>0</v>
      </c>
      <c r="BI392" s="69">
        <v>0</v>
      </c>
      <c r="BJ392" s="69">
        <v>0</v>
      </c>
      <c r="BK392" s="69">
        <v>0</v>
      </c>
      <c r="BL392" s="69">
        <v>0</v>
      </c>
      <c r="BM392" s="69">
        <v>0</v>
      </c>
    </row>
    <row r="393" spans="1:65" s="390" customFormat="1">
      <c r="A393" s="398">
        <v>386</v>
      </c>
      <c r="B393" s="398" t="s">
        <v>3237</v>
      </c>
      <c r="C393" s="408" t="s">
        <v>6577</v>
      </c>
      <c r="D393" s="407"/>
      <c r="E393" s="408"/>
      <c r="F393" s="407"/>
      <c r="G393" s="408"/>
      <c r="H393" s="407"/>
      <c r="I393" s="408"/>
      <c r="J393" s="407"/>
      <c r="K393" s="408"/>
      <c r="L393" s="407"/>
      <c r="M393" s="213" t="s">
        <v>6577</v>
      </c>
      <c r="N393" s="213" t="s">
        <v>6577</v>
      </c>
      <c r="O393" s="213" t="s">
        <v>9876</v>
      </c>
      <c r="P393" s="1247" t="s">
        <v>940</v>
      </c>
      <c r="Q393" s="213" t="s">
        <v>941</v>
      </c>
      <c r="R393" s="541" t="s">
        <v>941</v>
      </c>
      <c r="S393" s="213" t="s">
        <v>941</v>
      </c>
      <c r="T393" s="213" t="s">
        <v>941</v>
      </c>
      <c r="U393" s="213" t="s">
        <v>941</v>
      </c>
      <c r="V393" s="213" t="s">
        <v>941</v>
      </c>
      <c r="W393" s="541" t="s">
        <v>941</v>
      </c>
      <c r="X393" s="213" t="s">
        <v>941</v>
      </c>
      <c r="Y393" s="213" t="s">
        <v>941</v>
      </c>
      <c r="Z393" s="541" t="s">
        <v>941</v>
      </c>
      <c r="AA393" s="541" t="s">
        <v>941</v>
      </c>
      <c r="AB393" s="541" t="s">
        <v>941</v>
      </c>
      <c r="AC393" s="213" t="s">
        <v>941</v>
      </c>
      <c r="AD393" s="541" t="s">
        <v>941</v>
      </c>
      <c r="AE393" s="213" t="s">
        <v>941</v>
      </c>
      <c r="AF393" s="541" t="s">
        <v>941</v>
      </c>
      <c r="AG393" s="541" t="s">
        <v>941</v>
      </c>
      <c r="AH393" s="541" t="s">
        <v>941</v>
      </c>
      <c r="AI393" s="213"/>
      <c r="AJ393" s="404" t="s">
        <v>9949</v>
      </c>
      <c r="AK393" s="189" t="s">
        <v>605</v>
      </c>
      <c r="AL393" s="174" t="s">
        <v>6578</v>
      </c>
      <c r="AM393" s="106">
        <v>1</v>
      </c>
      <c r="AN393" s="894" t="s">
        <v>945</v>
      </c>
      <c r="AO393" s="189" t="s">
        <v>946</v>
      </c>
      <c r="AP393" s="189">
        <v>0</v>
      </c>
      <c r="AQ393" s="189" t="s">
        <v>947</v>
      </c>
      <c r="AR393" s="189"/>
      <c r="AS393" s="69" t="s">
        <v>949</v>
      </c>
      <c r="AT393" s="69" t="s">
        <v>949</v>
      </c>
      <c r="AU393" s="69" t="s">
        <v>949</v>
      </c>
      <c r="AV393" s="69" t="s">
        <v>949</v>
      </c>
      <c r="AW393" s="69" t="s">
        <v>949</v>
      </c>
      <c r="AX393" s="69" t="s">
        <v>949</v>
      </c>
      <c r="AY393" s="69" t="s">
        <v>949</v>
      </c>
      <c r="AZ393" s="69" t="s">
        <v>949</v>
      </c>
      <c r="BA393" s="69" t="s">
        <v>949</v>
      </c>
      <c r="BB393" s="69" t="s">
        <v>949</v>
      </c>
      <c r="BC393" s="69" t="s">
        <v>949</v>
      </c>
      <c r="BD393" s="69" t="s">
        <v>949</v>
      </c>
      <c r="BE393" s="69" t="s">
        <v>949</v>
      </c>
      <c r="BF393" s="69" t="s">
        <v>949</v>
      </c>
      <c r="BG393" s="69" t="s">
        <v>949</v>
      </c>
      <c r="BH393" s="69" t="s">
        <v>949</v>
      </c>
      <c r="BI393" s="69" t="s">
        <v>949</v>
      </c>
      <c r="BJ393" s="69" t="s">
        <v>949</v>
      </c>
      <c r="BK393" s="69" t="s">
        <v>949</v>
      </c>
      <c r="BL393" s="69" t="s">
        <v>949</v>
      </c>
      <c r="BM393" s="69" t="s">
        <v>949</v>
      </c>
    </row>
    <row r="394" spans="1:65" s="390" customFormat="1">
      <c r="A394" s="398">
        <v>387</v>
      </c>
      <c r="B394" s="398" t="s">
        <v>3237</v>
      </c>
      <c r="C394" s="408"/>
      <c r="D394" s="407" t="s">
        <v>3259</v>
      </c>
      <c r="E394" s="408"/>
      <c r="F394" s="407"/>
      <c r="G394" s="408"/>
      <c r="H394" s="407"/>
      <c r="I394" s="408"/>
      <c r="J394" s="407"/>
      <c r="K394" s="408"/>
      <c r="L394" s="407"/>
      <c r="M394" s="213" t="s">
        <v>3259</v>
      </c>
      <c r="N394" s="213" t="s">
        <v>3259</v>
      </c>
      <c r="O394" s="213" t="s">
        <v>4778</v>
      </c>
      <c r="P394" s="1247" t="s">
        <v>1126</v>
      </c>
      <c r="Q394" s="213" t="s">
        <v>941</v>
      </c>
      <c r="R394" s="541" t="s">
        <v>941</v>
      </c>
      <c r="S394" s="213" t="s">
        <v>941</v>
      </c>
      <c r="T394" s="213" t="s">
        <v>941</v>
      </c>
      <c r="U394" s="213" t="s">
        <v>941</v>
      </c>
      <c r="V394" s="213" t="s">
        <v>941</v>
      </c>
      <c r="W394" s="541" t="s">
        <v>941</v>
      </c>
      <c r="X394" s="213" t="s">
        <v>941</v>
      </c>
      <c r="Y394" s="213" t="s">
        <v>941</v>
      </c>
      <c r="Z394" s="541" t="s">
        <v>941</v>
      </c>
      <c r="AA394" s="541" t="s">
        <v>941</v>
      </c>
      <c r="AB394" s="541" t="s">
        <v>941</v>
      </c>
      <c r="AC394" s="213" t="s">
        <v>941</v>
      </c>
      <c r="AD394" s="541" t="s">
        <v>941</v>
      </c>
      <c r="AE394" s="213" t="s">
        <v>941</v>
      </c>
      <c r="AF394" s="541" t="s">
        <v>941</v>
      </c>
      <c r="AG394" s="541" t="s">
        <v>941</v>
      </c>
      <c r="AH394" s="541" t="s">
        <v>941</v>
      </c>
      <c r="AI394" s="213"/>
      <c r="AJ394" s="404" t="s">
        <v>3259</v>
      </c>
      <c r="AK394" s="189" t="s">
        <v>132</v>
      </c>
      <c r="AL394" s="174" t="s">
        <v>3261</v>
      </c>
      <c r="AM394" s="106">
        <v>1</v>
      </c>
      <c r="AN394" s="894" t="s">
        <v>945</v>
      </c>
      <c r="AO394" s="189" t="s">
        <v>946</v>
      </c>
      <c r="AP394" s="189">
        <v>1</v>
      </c>
      <c r="AQ394" s="189" t="s">
        <v>979</v>
      </c>
      <c r="AR394" s="189"/>
      <c r="AS394" s="69" t="s">
        <v>949</v>
      </c>
      <c r="AT394" s="69" t="s">
        <v>949</v>
      </c>
      <c r="AU394" s="69" t="s">
        <v>949</v>
      </c>
      <c r="AV394" s="69" t="s">
        <v>949</v>
      </c>
      <c r="AW394" s="69" t="s">
        <v>3262</v>
      </c>
      <c r="AX394" s="69" t="s">
        <v>3263</v>
      </c>
      <c r="AY394" s="69" t="s">
        <v>1163</v>
      </c>
      <c r="AZ394" s="69" t="s">
        <v>949</v>
      </c>
      <c r="BA394" s="69" t="s">
        <v>949</v>
      </c>
      <c r="BB394" s="69" t="s">
        <v>949</v>
      </c>
      <c r="BC394" s="69" t="s">
        <v>1166</v>
      </c>
      <c r="BD394" s="69" t="s">
        <v>949</v>
      </c>
      <c r="BE394" s="69" t="s">
        <v>949</v>
      </c>
      <c r="BF394" s="69" t="s">
        <v>949</v>
      </c>
      <c r="BG394" s="69" t="s">
        <v>949</v>
      </c>
      <c r="BH394" s="69" t="s">
        <v>949</v>
      </c>
      <c r="BI394" s="69" t="s">
        <v>949</v>
      </c>
      <c r="BJ394" s="69" t="s">
        <v>949</v>
      </c>
      <c r="BK394" s="69" t="s">
        <v>949</v>
      </c>
      <c r="BL394" s="69" t="s">
        <v>949</v>
      </c>
      <c r="BM394" s="69" t="s">
        <v>949</v>
      </c>
    </row>
    <row r="395" spans="1:65" s="390" customFormat="1">
      <c r="A395" s="398">
        <v>388</v>
      </c>
      <c r="B395" s="398" t="s">
        <v>3237</v>
      </c>
      <c r="C395" s="408"/>
      <c r="D395" s="407" t="s">
        <v>3264</v>
      </c>
      <c r="E395" s="408"/>
      <c r="F395" s="407"/>
      <c r="G395" s="408"/>
      <c r="H395" s="407"/>
      <c r="I395" s="408"/>
      <c r="J395" s="407"/>
      <c r="K395" s="408"/>
      <c r="L395" s="407"/>
      <c r="M395" s="213" t="s">
        <v>3264</v>
      </c>
      <c r="N395" s="213" t="s">
        <v>3264</v>
      </c>
      <c r="O395" s="213" t="s">
        <v>4778</v>
      </c>
      <c r="P395" s="1247" t="s">
        <v>1126</v>
      </c>
      <c r="Q395" s="213" t="s">
        <v>941</v>
      </c>
      <c r="R395" s="541" t="s">
        <v>941</v>
      </c>
      <c r="S395" s="213" t="s">
        <v>941</v>
      </c>
      <c r="T395" s="213" t="s">
        <v>941</v>
      </c>
      <c r="U395" s="213" t="s">
        <v>941</v>
      </c>
      <c r="V395" s="213" t="s">
        <v>941</v>
      </c>
      <c r="W395" s="541" t="s">
        <v>941</v>
      </c>
      <c r="X395" s="213" t="s">
        <v>941</v>
      </c>
      <c r="Y395" s="213" t="s">
        <v>941</v>
      </c>
      <c r="Z395" s="541" t="s">
        <v>941</v>
      </c>
      <c r="AA395" s="541" t="s">
        <v>941</v>
      </c>
      <c r="AB395" s="541" t="s">
        <v>941</v>
      </c>
      <c r="AC395" s="213" t="s">
        <v>941</v>
      </c>
      <c r="AD395" s="541" t="s">
        <v>941</v>
      </c>
      <c r="AE395" s="213" t="s">
        <v>941</v>
      </c>
      <c r="AF395" s="541" t="s">
        <v>941</v>
      </c>
      <c r="AG395" s="541" t="s">
        <v>941</v>
      </c>
      <c r="AH395" s="541" t="s">
        <v>941</v>
      </c>
      <c r="AI395" s="213"/>
      <c r="AJ395" s="404" t="s">
        <v>3264</v>
      </c>
      <c r="AK395" s="189" t="s">
        <v>132</v>
      </c>
      <c r="AL395" s="174" t="s">
        <v>3266</v>
      </c>
      <c r="AM395" s="106">
        <v>1</v>
      </c>
      <c r="AN395" s="894" t="s">
        <v>945</v>
      </c>
      <c r="AO395" s="189" t="s">
        <v>946</v>
      </c>
      <c r="AP395" s="189">
        <v>1</v>
      </c>
      <c r="AQ395" s="189" t="s">
        <v>979</v>
      </c>
      <c r="AR395" s="189"/>
      <c r="AS395" s="69" t="s">
        <v>949</v>
      </c>
      <c r="AT395" s="69" t="s">
        <v>949</v>
      </c>
      <c r="AU395" s="69" t="s">
        <v>949</v>
      </c>
      <c r="AV395" s="69" t="s">
        <v>949</v>
      </c>
      <c r="AW395" s="69" t="s">
        <v>3262</v>
      </c>
      <c r="AX395" s="69" t="s">
        <v>3263</v>
      </c>
      <c r="AY395" s="69" t="s">
        <v>1163</v>
      </c>
      <c r="AZ395" s="69" t="s">
        <v>949</v>
      </c>
      <c r="BA395" s="69" t="s">
        <v>949</v>
      </c>
      <c r="BB395" s="69" t="s">
        <v>949</v>
      </c>
      <c r="BC395" s="69" t="s">
        <v>1166</v>
      </c>
      <c r="BD395" s="69" t="s">
        <v>949</v>
      </c>
      <c r="BE395" s="69" t="s">
        <v>949</v>
      </c>
      <c r="BF395" s="69" t="s">
        <v>949</v>
      </c>
      <c r="BG395" s="69" t="s">
        <v>949</v>
      </c>
      <c r="BH395" s="69" t="s">
        <v>949</v>
      </c>
      <c r="BI395" s="69" t="s">
        <v>949</v>
      </c>
      <c r="BJ395" s="69" t="s">
        <v>949</v>
      </c>
      <c r="BK395" s="69" t="s">
        <v>949</v>
      </c>
      <c r="BL395" s="69" t="s">
        <v>949</v>
      </c>
      <c r="BM395" s="69" t="s">
        <v>949</v>
      </c>
    </row>
    <row r="396" spans="1:65" s="390" customFormat="1">
      <c r="A396" s="398">
        <v>389</v>
      </c>
      <c r="B396" s="398" t="s">
        <v>3237</v>
      </c>
      <c r="C396" s="408"/>
      <c r="D396" s="407" t="s">
        <v>1028</v>
      </c>
      <c r="E396" s="408"/>
      <c r="F396" s="407"/>
      <c r="G396" s="408"/>
      <c r="H396" s="407"/>
      <c r="I396" s="408"/>
      <c r="J396" s="407"/>
      <c r="K396" s="408"/>
      <c r="L396" s="407"/>
      <c r="M396" s="213" t="s">
        <v>9855</v>
      </c>
      <c r="N396" s="213" t="s">
        <v>1028</v>
      </c>
      <c r="O396" s="213" t="s">
        <v>3103</v>
      </c>
      <c r="P396" s="1247"/>
      <c r="Q396" s="213" t="s">
        <v>941</v>
      </c>
      <c r="R396" s="541" t="s">
        <v>941</v>
      </c>
      <c r="S396" s="213" t="s">
        <v>941</v>
      </c>
      <c r="T396" s="213" t="s">
        <v>941</v>
      </c>
      <c r="U396" s="213" t="s">
        <v>941</v>
      </c>
      <c r="V396" s="213" t="s">
        <v>941</v>
      </c>
      <c r="W396" s="541" t="s">
        <v>941</v>
      </c>
      <c r="X396" s="213" t="s">
        <v>941</v>
      </c>
      <c r="Y396" s="213" t="s">
        <v>941</v>
      </c>
      <c r="Z396" s="541" t="s">
        <v>941</v>
      </c>
      <c r="AA396" s="541" t="s">
        <v>941</v>
      </c>
      <c r="AB396" s="541" t="s">
        <v>941</v>
      </c>
      <c r="AC396" s="213" t="s">
        <v>941</v>
      </c>
      <c r="AD396" s="541" t="s">
        <v>941</v>
      </c>
      <c r="AE396" s="213" t="s">
        <v>941</v>
      </c>
      <c r="AF396" s="541" t="s">
        <v>941</v>
      </c>
      <c r="AG396" s="541" t="s">
        <v>941</v>
      </c>
      <c r="AH396" s="541" t="s">
        <v>941</v>
      </c>
      <c r="AI396" s="213"/>
      <c r="AJ396" s="404"/>
      <c r="AK396" s="189" t="s">
        <v>605</v>
      </c>
      <c r="AL396" s="174" t="s">
        <v>1030</v>
      </c>
      <c r="AM396" s="106">
        <v>4</v>
      </c>
      <c r="AN396" s="894" t="s">
        <v>945</v>
      </c>
      <c r="AO396" s="189" t="s">
        <v>946</v>
      </c>
      <c r="AP396" s="189">
        <v>1</v>
      </c>
      <c r="AQ396" s="189" t="s">
        <v>993</v>
      </c>
      <c r="AR396" s="189"/>
      <c r="AS396" s="69" t="s">
        <v>949</v>
      </c>
      <c r="AT396" s="69" t="s">
        <v>949</v>
      </c>
      <c r="AU396" s="69" t="s">
        <v>949</v>
      </c>
      <c r="AV396" s="69" t="s">
        <v>949</v>
      </c>
      <c r="AW396" s="69" t="s">
        <v>949</v>
      </c>
      <c r="AX396" s="69" t="s">
        <v>949</v>
      </c>
      <c r="AY396" s="69" t="s">
        <v>1023</v>
      </c>
      <c r="AZ396" s="69" t="s">
        <v>949</v>
      </c>
      <c r="BA396" s="69" t="s">
        <v>949</v>
      </c>
      <c r="BB396" s="69" t="s">
        <v>949</v>
      </c>
      <c r="BC396" s="69" t="s">
        <v>986</v>
      </c>
      <c r="BD396" s="69" t="s">
        <v>1024</v>
      </c>
      <c r="BE396" s="69" t="s">
        <v>949</v>
      </c>
      <c r="BF396" s="69">
        <v>0</v>
      </c>
      <c r="BG396" s="69">
        <v>0</v>
      </c>
      <c r="BH396" s="69">
        <v>0</v>
      </c>
      <c r="BI396" s="69">
        <v>0</v>
      </c>
      <c r="BJ396" s="69">
        <v>0</v>
      </c>
      <c r="BK396" s="69">
        <v>0</v>
      </c>
      <c r="BL396" s="69">
        <v>0</v>
      </c>
      <c r="BM396" s="69">
        <v>0</v>
      </c>
    </row>
    <row r="397" spans="1:65" s="390" customFormat="1">
      <c r="A397" s="398">
        <v>390</v>
      </c>
      <c r="B397" s="398" t="s">
        <v>3237</v>
      </c>
      <c r="C397" s="408"/>
      <c r="D397" s="407" t="s">
        <v>1156</v>
      </c>
      <c r="E397" s="408"/>
      <c r="F397" s="407"/>
      <c r="G397" s="408"/>
      <c r="H397" s="407"/>
      <c r="I397" s="408"/>
      <c r="J397" s="407"/>
      <c r="K397" s="408"/>
      <c r="L397" s="407"/>
      <c r="M397" s="213" t="s">
        <v>1156</v>
      </c>
      <c r="N397" s="213" t="s">
        <v>1156</v>
      </c>
      <c r="O397" s="213" t="s">
        <v>4778</v>
      </c>
      <c r="P397" s="1247" t="s">
        <v>989</v>
      </c>
      <c r="Q397" s="213" t="s">
        <v>941</v>
      </c>
      <c r="R397" s="541" t="s">
        <v>941</v>
      </c>
      <c r="S397" s="213" t="s">
        <v>941</v>
      </c>
      <c r="T397" s="213" t="s">
        <v>941</v>
      </c>
      <c r="U397" s="213" t="s">
        <v>941</v>
      </c>
      <c r="V397" s="213" t="s">
        <v>941</v>
      </c>
      <c r="W397" s="541" t="s">
        <v>941</v>
      </c>
      <c r="X397" s="213" t="s">
        <v>941</v>
      </c>
      <c r="Y397" s="213" t="s">
        <v>941</v>
      </c>
      <c r="Z397" s="541" t="s">
        <v>941</v>
      </c>
      <c r="AA397" s="541" t="s">
        <v>941</v>
      </c>
      <c r="AB397" s="541" t="s">
        <v>941</v>
      </c>
      <c r="AC397" s="213" t="s">
        <v>941</v>
      </c>
      <c r="AD397" s="541" t="s">
        <v>941</v>
      </c>
      <c r="AE397" s="213" t="s">
        <v>941</v>
      </c>
      <c r="AF397" s="541" t="s">
        <v>941</v>
      </c>
      <c r="AG397" s="541" t="s">
        <v>941</v>
      </c>
      <c r="AH397" s="541" t="s">
        <v>941</v>
      </c>
      <c r="AI397" s="213"/>
      <c r="AJ397" s="404"/>
      <c r="AK397" s="189" t="s">
        <v>132</v>
      </c>
      <c r="AL397" s="174" t="s">
        <v>1160</v>
      </c>
      <c r="AM397" s="106">
        <v>1</v>
      </c>
      <c r="AN397" s="894" t="s">
        <v>945</v>
      </c>
      <c r="AO397" s="189" t="s">
        <v>946</v>
      </c>
      <c r="AP397" s="189">
        <v>1</v>
      </c>
      <c r="AQ397" s="189" t="s">
        <v>979</v>
      </c>
      <c r="AR397" s="189"/>
      <c r="AS397" s="69" t="s">
        <v>949</v>
      </c>
      <c r="AT397" s="69">
        <v>0.05</v>
      </c>
      <c r="AU397" s="69" t="s">
        <v>949</v>
      </c>
      <c r="AV397" s="69" t="s">
        <v>949</v>
      </c>
      <c r="AW397" s="69" t="s">
        <v>1161</v>
      </c>
      <c r="AX397" s="69" t="s">
        <v>1162</v>
      </c>
      <c r="AY397" s="69" t="s">
        <v>1163</v>
      </c>
      <c r="AZ397" s="69" t="s">
        <v>1164</v>
      </c>
      <c r="BA397" s="69" t="s">
        <v>1165</v>
      </c>
      <c r="BB397" s="69" t="s">
        <v>949</v>
      </c>
      <c r="BC397" s="69" t="s">
        <v>1166</v>
      </c>
      <c r="BD397" s="69" t="s">
        <v>949</v>
      </c>
      <c r="BE397" s="69" t="s">
        <v>949</v>
      </c>
      <c r="BF397" s="69" t="s">
        <v>949</v>
      </c>
      <c r="BG397" s="69" t="s">
        <v>949</v>
      </c>
      <c r="BH397" s="69" t="s">
        <v>949</v>
      </c>
      <c r="BI397" s="69" t="s">
        <v>949</v>
      </c>
      <c r="BJ397" s="69" t="s">
        <v>949</v>
      </c>
      <c r="BK397" s="69" t="s">
        <v>949</v>
      </c>
      <c r="BL397" s="69" t="s">
        <v>949</v>
      </c>
      <c r="BM397" s="69" t="s">
        <v>949</v>
      </c>
    </row>
    <row r="398" spans="1:65" s="390" customFormat="1">
      <c r="A398" s="398">
        <v>391</v>
      </c>
      <c r="B398" s="398" t="s">
        <v>3237</v>
      </c>
      <c r="C398" s="408"/>
      <c r="D398" s="407" t="s">
        <v>6579</v>
      </c>
      <c r="E398" s="408"/>
      <c r="F398" s="407"/>
      <c r="G398" s="408"/>
      <c r="H398" s="407"/>
      <c r="I398" s="408"/>
      <c r="J398" s="407"/>
      <c r="K398" s="408"/>
      <c r="L398" s="407"/>
      <c r="M398" s="213" t="s">
        <v>6579</v>
      </c>
      <c r="N398" s="213" t="s">
        <v>6579</v>
      </c>
      <c r="O398" s="213" t="s">
        <v>9876</v>
      </c>
      <c r="P398" s="1247" t="s">
        <v>940</v>
      </c>
      <c r="Q398" s="213" t="s">
        <v>941</v>
      </c>
      <c r="R398" s="541" t="s">
        <v>941</v>
      </c>
      <c r="S398" s="213" t="s">
        <v>941</v>
      </c>
      <c r="T398" s="213" t="s">
        <v>941</v>
      </c>
      <c r="U398" s="213" t="s">
        <v>941</v>
      </c>
      <c r="V398" s="213" t="s">
        <v>941</v>
      </c>
      <c r="W398" s="541" t="s">
        <v>941</v>
      </c>
      <c r="X398" s="213" t="s">
        <v>941</v>
      </c>
      <c r="Y398" s="213" t="s">
        <v>941</v>
      </c>
      <c r="Z398" s="541" t="s">
        <v>941</v>
      </c>
      <c r="AA398" s="541" t="s">
        <v>941</v>
      </c>
      <c r="AB398" s="541" t="s">
        <v>941</v>
      </c>
      <c r="AC398" s="213" t="s">
        <v>941</v>
      </c>
      <c r="AD398" s="541" t="s">
        <v>941</v>
      </c>
      <c r="AE398" s="213" t="s">
        <v>941</v>
      </c>
      <c r="AF398" s="541" t="s">
        <v>941</v>
      </c>
      <c r="AG398" s="541" t="s">
        <v>941</v>
      </c>
      <c r="AH398" s="541" t="s">
        <v>941</v>
      </c>
      <c r="AI398" s="213"/>
      <c r="AJ398" s="404" t="s">
        <v>9950</v>
      </c>
      <c r="AK398" s="189" t="s">
        <v>605</v>
      </c>
      <c r="AL398" s="174" t="s">
        <v>5780</v>
      </c>
      <c r="AM398" s="106">
        <v>1</v>
      </c>
      <c r="AN398" s="894" t="s">
        <v>945</v>
      </c>
      <c r="AO398" s="189" t="s">
        <v>946</v>
      </c>
      <c r="AP398" s="189">
        <v>0</v>
      </c>
      <c r="AQ398" s="189" t="s">
        <v>947</v>
      </c>
      <c r="AR398" s="189"/>
      <c r="AS398" s="69" t="s">
        <v>949</v>
      </c>
      <c r="AT398" s="69" t="s">
        <v>949</v>
      </c>
      <c r="AU398" s="69" t="s">
        <v>949</v>
      </c>
      <c r="AV398" s="69" t="s">
        <v>949</v>
      </c>
      <c r="AW398" s="69" t="s">
        <v>949</v>
      </c>
      <c r="AX398" s="69" t="s">
        <v>949</v>
      </c>
      <c r="AY398" s="69" t="s">
        <v>949</v>
      </c>
      <c r="AZ398" s="69" t="s">
        <v>949</v>
      </c>
      <c r="BA398" s="69" t="s">
        <v>949</v>
      </c>
      <c r="BB398" s="69" t="s">
        <v>949</v>
      </c>
      <c r="BC398" s="69" t="s">
        <v>949</v>
      </c>
      <c r="BD398" s="69" t="s">
        <v>949</v>
      </c>
      <c r="BE398" s="69" t="s">
        <v>949</v>
      </c>
      <c r="BF398" s="69" t="s">
        <v>949</v>
      </c>
      <c r="BG398" s="69" t="s">
        <v>949</v>
      </c>
      <c r="BH398" s="69" t="s">
        <v>949</v>
      </c>
      <c r="BI398" s="69" t="s">
        <v>949</v>
      </c>
      <c r="BJ398" s="69" t="s">
        <v>949</v>
      </c>
      <c r="BK398" s="69" t="s">
        <v>949</v>
      </c>
      <c r="BL398" s="69" t="s">
        <v>949</v>
      </c>
      <c r="BM398" s="69" t="s">
        <v>949</v>
      </c>
    </row>
    <row r="399" spans="1:65" s="390" customFormat="1">
      <c r="A399" s="398">
        <v>392</v>
      </c>
      <c r="B399" s="398" t="s">
        <v>3237</v>
      </c>
      <c r="C399" s="408"/>
      <c r="D399" s="407"/>
      <c r="E399" s="408" t="s">
        <v>5781</v>
      </c>
      <c r="F399" s="407"/>
      <c r="G399" s="408"/>
      <c r="H399" s="407"/>
      <c r="I399" s="408"/>
      <c r="J399" s="407"/>
      <c r="K399" s="408"/>
      <c r="L399" s="407"/>
      <c r="M399" s="213" t="s">
        <v>3269</v>
      </c>
      <c r="N399" s="213" t="s">
        <v>5781</v>
      </c>
      <c r="O399" s="213" t="s">
        <v>4778</v>
      </c>
      <c r="P399" s="1247"/>
      <c r="Q399" s="213" t="s">
        <v>941</v>
      </c>
      <c r="R399" s="541" t="s">
        <v>941</v>
      </c>
      <c r="S399" s="213" t="s">
        <v>941</v>
      </c>
      <c r="T399" s="213" t="s">
        <v>941</v>
      </c>
      <c r="U399" s="213" t="s">
        <v>941</v>
      </c>
      <c r="V399" s="213" t="s">
        <v>941</v>
      </c>
      <c r="W399" s="541" t="s">
        <v>941</v>
      </c>
      <c r="X399" s="213" t="s">
        <v>941</v>
      </c>
      <c r="Y399" s="213" t="s">
        <v>941</v>
      </c>
      <c r="Z399" s="541" t="s">
        <v>941</v>
      </c>
      <c r="AA399" s="541" t="s">
        <v>941</v>
      </c>
      <c r="AB399" s="541" t="s">
        <v>941</v>
      </c>
      <c r="AC399" s="213" t="s">
        <v>941</v>
      </c>
      <c r="AD399" s="541" t="s">
        <v>941</v>
      </c>
      <c r="AE399" s="213" t="s">
        <v>941</v>
      </c>
      <c r="AF399" s="541" t="s">
        <v>941</v>
      </c>
      <c r="AG399" s="541" t="s">
        <v>941</v>
      </c>
      <c r="AH399" s="541" t="s">
        <v>941</v>
      </c>
      <c r="AI399" s="213"/>
      <c r="AJ399" s="404"/>
      <c r="AK399" s="189" t="s">
        <v>605</v>
      </c>
      <c r="AL399" s="174" t="s">
        <v>5782</v>
      </c>
      <c r="AM399" s="106">
        <v>1</v>
      </c>
      <c r="AN399" s="894" t="s">
        <v>945</v>
      </c>
      <c r="AO399" s="189" t="s">
        <v>946</v>
      </c>
      <c r="AP399" s="189">
        <v>0</v>
      </c>
      <c r="AQ399" s="189" t="s">
        <v>947</v>
      </c>
      <c r="AR399" s="189"/>
      <c r="AS399" s="69" t="s">
        <v>949</v>
      </c>
      <c r="AT399" s="69" t="s">
        <v>949</v>
      </c>
      <c r="AU399" s="69" t="s">
        <v>949</v>
      </c>
      <c r="AV399" s="69" t="s">
        <v>949</v>
      </c>
      <c r="AW399" s="69" t="s">
        <v>949</v>
      </c>
      <c r="AX399" s="69" t="s">
        <v>949</v>
      </c>
      <c r="AY399" s="69" t="s">
        <v>949</v>
      </c>
      <c r="AZ399" s="69" t="s">
        <v>949</v>
      </c>
      <c r="BA399" s="69" t="s">
        <v>949</v>
      </c>
      <c r="BB399" s="69" t="s">
        <v>949</v>
      </c>
      <c r="BC399" s="69" t="s">
        <v>949</v>
      </c>
      <c r="BD399" s="69" t="s">
        <v>949</v>
      </c>
      <c r="BE399" s="69" t="s">
        <v>949</v>
      </c>
      <c r="BF399" s="69" t="s">
        <v>949</v>
      </c>
      <c r="BG399" s="69" t="s">
        <v>949</v>
      </c>
      <c r="BH399" s="69" t="s">
        <v>949</v>
      </c>
      <c r="BI399" s="69" t="s">
        <v>949</v>
      </c>
      <c r="BJ399" s="69" t="s">
        <v>949</v>
      </c>
      <c r="BK399" s="69" t="s">
        <v>949</v>
      </c>
      <c r="BL399" s="69" t="s">
        <v>949</v>
      </c>
      <c r="BM399" s="69" t="s">
        <v>949</v>
      </c>
    </row>
    <row r="400" spans="1:65" s="390" customFormat="1">
      <c r="A400" s="398">
        <v>393</v>
      </c>
      <c r="B400" s="398" t="s">
        <v>3237</v>
      </c>
      <c r="C400" s="408"/>
      <c r="D400" s="407"/>
      <c r="E400" s="408"/>
      <c r="F400" s="407" t="s">
        <v>6590</v>
      </c>
      <c r="G400" s="408"/>
      <c r="H400" s="407"/>
      <c r="I400" s="408"/>
      <c r="J400" s="407"/>
      <c r="K400" s="408"/>
      <c r="L400" s="407"/>
      <c r="M400" s="213" t="s">
        <v>3274</v>
      </c>
      <c r="N400" s="213" t="s">
        <v>6590</v>
      </c>
      <c r="O400" s="213" t="s">
        <v>4778</v>
      </c>
      <c r="P400" s="1247" t="s">
        <v>940</v>
      </c>
      <c r="Q400" s="213" t="s">
        <v>941</v>
      </c>
      <c r="R400" s="541" t="s">
        <v>941</v>
      </c>
      <c r="S400" s="213" t="s">
        <v>941</v>
      </c>
      <c r="T400" s="213" t="s">
        <v>941</v>
      </c>
      <c r="U400" s="213" t="s">
        <v>941</v>
      </c>
      <c r="V400" s="213" t="s">
        <v>941</v>
      </c>
      <c r="W400" s="541" t="s">
        <v>941</v>
      </c>
      <c r="X400" s="213" t="s">
        <v>941</v>
      </c>
      <c r="Y400" s="213" t="s">
        <v>941</v>
      </c>
      <c r="Z400" s="541" t="s">
        <v>941</v>
      </c>
      <c r="AA400" s="541" t="s">
        <v>941</v>
      </c>
      <c r="AB400" s="541" t="s">
        <v>941</v>
      </c>
      <c r="AC400" s="213" t="s">
        <v>941</v>
      </c>
      <c r="AD400" s="541" t="s">
        <v>941</v>
      </c>
      <c r="AE400" s="213" t="s">
        <v>941</v>
      </c>
      <c r="AF400" s="541" t="s">
        <v>941</v>
      </c>
      <c r="AG400" s="541" t="s">
        <v>941</v>
      </c>
      <c r="AH400" s="541" t="s">
        <v>941</v>
      </c>
      <c r="AI400" s="213"/>
      <c r="AJ400" s="404" t="s">
        <v>3274</v>
      </c>
      <c r="AK400" s="189" t="s">
        <v>605</v>
      </c>
      <c r="AL400" s="174" t="s">
        <v>5448</v>
      </c>
      <c r="AM400" s="106">
        <v>1</v>
      </c>
      <c r="AN400" s="894" t="s">
        <v>945</v>
      </c>
      <c r="AO400" s="189" t="s">
        <v>946</v>
      </c>
      <c r="AP400" s="189">
        <v>0</v>
      </c>
      <c r="AQ400" s="189" t="s">
        <v>947</v>
      </c>
      <c r="AR400" s="189"/>
      <c r="AS400" s="69" t="s">
        <v>949</v>
      </c>
      <c r="AT400" s="69" t="s">
        <v>949</v>
      </c>
      <c r="AU400" s="69" t="s">
        <v>949</v>
      </c>
      <c r="AV400" s="69" t="s">
        <v>949</v>
      </c>
      <c r="AW400" s="69" t="s">
        <v>949</v>
      </c>
      <c r="AX400" s="69" t="s">
        <v>949</v>
      </c>
      <c r="AY400" s="69" t="s">
        <v>949</v>
      </c>
      <c r="AZ400" s="69" t="s">
        <v>949</v>
      </c>
      <c r="BA400" s="69" t="s">
        <v>949</v>
      </c>
      <c r="BB400" s="69" t="s">
        <v>949</v>
      </c>
      <c r="BC400" s="69" t="s">
        <v>949</v>
      </c>
      <c r="BD400" s="69" t="s">
        <v>949</v>
      </c>
      <c r="BE400" s="69" t="s">
        <v>949</v>
      </c>
      <c r="BF400" s="69" t="s">
        <v>949</v>
      </c>
      <c r="BG400" s="69" t="s">
        <v>949</v>
      </c>
      <c r="BH400" s="69" t="s">
        <v>949</v>
      </c>
      <c r="BI400" s="69" t="s">
        <v>949</v>
      </c>
      <c r="BJ400" s="69" t="s">
        <v>949</v>
      </c>
      <c r="BK400" s="69" t="s">
        <v>949</v>
      </c>
      <c r="BL400" s="69" t="s">
        <v>949</v>
      </c>
      <c r="BM400" s="69" t="s">
        <v>949</v>
      </c>
    </row>
    <row r="401" spans="1:65" s="390" customFormat="1">
      <c r="A401" s="398">
        <v>394</v>
      </c>
      <c r="B401" s="398" t="s">
        <v>3237</v>
      </c>
      <c r="C401" s="408"/>
      <c r="D401" s="407"/>
      <c r="E401" s="408"/>
      <c r="F401" s="407"/>
      <c r="G401" s="408" t="s">
        <v>2838</v>
      </c>
      <c r="H401" s="407"/>
      <c r="I401" s="408"/>
      <c r="J401" s="407"/>
      <c r="K401" s="408"/>
      <c r="L401" s="407"/>
      <c r="M401" s="213" t="s">
        <v>9951</v>
      </c>
      <c r="N401" s="213" t="s">
        <v>2838</v>
      </c>
      <c r="O401" s="213" t="s">
        <v>3103</v>
      </c>
      <c r="P401" s="1247" t="s">
        <v>989</v>
      </c>
      <c r="Q401" s="213" t="s">
        <v>941</v>
      </c>
      <c r="R401" s="541" t="s">
        <v>941</v>
      </c>
      <c r="S401" s="213" t="s">
        <v>941</v>
      </c>
      <c r="T401" s="213" t="s">
        <v>941</v>
      </c>
      <c r="U401" s="213" t="s">
        <v>941</v>
      </c>
      <c r="V401" s="213" t="s">
        <v>941</v>
      </c>
      <c r="W401" s="541" t="s">
        <v>941</v>
      </c>
      <c r="X401" s="213" t="s">
        <v>941</v>
      </c>
      <c r="Y401" s="213" t="s">
        <v>941</v>
      </c>
      <c r="Z401" s="541" t="s">
        <v>941</v>
      </c>
      <c r="AA401" s="541" t="s">
        <v>941</v>
      </c>
      <c r="AB401" s="541" t="s">
        <v>941</v>
      </c>
      <c r="AC401" s="213" t="s">
        <v>941</v>
      </c>
      <c r="AD401" s="541" t="s">
        <v>941</v>
      </c>
      <c r="AE401" s="213" t="s">
        <v>941</v>
      </c>
      <c r="AF401" s="541" t="s">
        <v>941</v>
      </c>
      <c r="AG401" s="541" t="s">
        <v>941</v>
      </c>
      <c r="AH401" s="541" t="s">
        <v>941</v>
      </c>
      <c r="AI401" s="213"/>
      <c r="AJ401" s="404"/>
      <c r="AK401" s="189" t="s">
        <v>605</v>
      </c>
      <c r="AL401" s="174" t="s">
        <v>2840</v>
      </c>
      <c r="AM401" s="106">
        <v>1</v>
      </c>
      <c r="AN401" s="894" t="s">
        <v>945</v>
      </c>
      <c r="AO401" s="189" t="s">
        <v>946</v>
      </c>
      <c r="AP401" s="189">
        <v>1</v>
      </c>
      <c r="AQ401" s="189" t="s">
        <v>993</v>
      </c>
      <c r="AR401" s="189"/>
      <c r="AS401" s="69" t="s">
        <v>949</v>
      </c>
      <c r="AT401" s="69" t="s">
        <v>949</v>
      </c>
      <c r="AU401" s="69" t="s">
        <v>949</v>
      </c>
      <c r="AV401" s="69" t="s">
        <v>949</v>
      </c>
      <c r="AW401" s="69" t="s">
        <v>949</v>
      </c>
      <c r="AX401" s="69" t="s">
        <v>949</v>
      </c>
      <c r="AY401" s="69" t="s">
        <v>2841</v>
      </c>
      <c r="AZ401" s="69" t="s">
        <v>949</v>
      </c>
      <c r="BA401" s="69" t="s">
        <v>949</v>
      </c>
      <c r="BB401" s="69" t="s">
        <v>949</v>
      </c>
      <c r="BC401" s="69" t="s">
        <v>986</v>
      </c>
      <c r="BD401" s="69" t="s">
        <v>1024</v>
      </c>
      <c r="BE401" s="69" t="s">
        <v>949</v>
      </c>
      <c r="BF401" s="69">
        <v>0</v>
      </c>
      <c r="BG401" s="69">
        <v>0</v>
      </c>
      <c r="BH401" s="69">
        <v>0</v>
      </c>
      <c r="BI401" s="69">
        <v>0</v>
      </c>
      <c r="BJ401" s="69">
        <v>0</v>
      </c>
      <c r="BK401" s="69">
        <v>0</v>
      </c>
      <c r="BL401" s="69">
        <v>0</v>
      </c>
      <c r="BM401" s="69">
        <v>0</v>
      </c>
    </row>
    <row r="402" spans="1:65" s="390" customFormat="1">
      <c r="A402" s="398">
        <v>395</v>
      </c>
      <c r="B402" s="398" t="s">
        <v>3237</v>
      </c>
      <c r="C402" s="408"/>
      <c r="D402" s="407"/>
      <c r="E402" s="408"/>
      <c r="F402" s="407"/>
      <c r="G402" s="408" t="s">
        <v>3278</v>
      </c>
      <c r="H402" s="407"/>
      <c r="I402" s="408"/>
      <c r="J402" s="407"/>
      <c r="K402" s="408"/>
      <c r="L402" s="407"/>
      <c r="M402" s="213" t="s">
        <v>3278</v>
      </c>
      <c r="N402" s="213" t="s">
        <v>3278</v>
      </c>
      <c r="O402" s="213" t="s">
        <v>4778</v>
      </c>
      <c r="P402" s="1247"/>
      <c r="Q402" s="213" t="s">
        <v>941</v>
      </c>
      <c r="R402" s="541" t="s">
        <v>941</v>
      </c>
      <c r="S402" s="213" t="s">
        <v>941</v>
      </c>
      <c r="T402" s="213" t="s">
        <v>941</v>
      </c>
      <c r="U402" s="213" t="s">
        <v>941</v>
      </c>
      <c r="V402" s="213" t="s">
        <v>941</v>
      </c>
      <c r="W402" s="541" t="s">
        <v>941</v>
      </c>
      <c r="X402" s="213" t="s">
        <v>941</v>
      </c>
      <c r="Y402" s="213" t="s">
        <v>941</v>
      </c>
      <c r="Z402" s="541" t="s">
        <v>941</v>
      </c>
      <c r="AA402" s="541" t="s">
        <v>941</v>
      </c>
      <c r="AB402" s="541" t="s">
        <v>941</v>
      </c>
      <c r="AC402" s="213" t="s">
        <v>941</v>
      </c>
      <c r="AD402" s="541" t="s">
        <v>941</v>
      </c>
      <c r="AE402" s="213" t="s">
        <v>941</v>
      </c>
      <c r="AF402" s="541" t="s">
        <v>941</v>
      </c>
      <c r="AG402" s="541" t="s">
        <v>941</v>
      </c>
      <c r="AH402" s="541" t="s">
        <v>941</v>
      </c>
      <c r="AI402" s="213"/>
      <c r="AJ402" s="404"/>
      <c r="AK402" s="189" t="s">
        <v>605</v>
      </c>
      <c r="AL402" s="174" t="s">
        <v>3280</v>
      </c>
      <c r="AM402" s="106">
        <v>1</v>
      </c>
      <c r="AN402" s="894" t="s">
        <v>945</v>
      </c>
      <c r="AO402" s="189" t="s">
        <v>946</v>
      </c>
      <c r="AP402" s="189">
        <v>1</v>
      </c>
      <c r="AQ402" s="189" t="s">
        <v>993</v>
      </c>
      <c r="AR402" s="189"/>
      <c r="AS402" s="69" t="s">
        <v>949</v>
      </c>
      <c r="AT402" s="69" t="s">
        <v>949</v>
      </c>
      <c r="AU402" s="69" t="s">
        <v>949</v>
      </c>
      <c r="AV402" s="69" t="s">
        <v>949</v>
      </c>
      <c r="AW402" s="69" t="s">
        <v>949</v>
      </c>
      <c r="AX402" s="69" t="s">
        <v>949</v>
      </c>
      <c r="AY402" s="69" t="s">
        <v>949</v>
      </c>
      <c r="AZ402" s="69" t="s">
        <v>949</v>
      </c>
      <c r="BA402" s="69" t="s">
        <v>949</v>
      </c>
      <c r="BB402" s="69" t="s">
        <v>949</v>
      </c>
      <c r="BC402" s="69" t="s">
        <v>986</v>
      </c>
      <c r="BD402" s="69" t="s">
        <v>1024</v>
      </c>
      <c r="BE402" s="69" t="s">
        <v>949</v>
      </c>
      <c r="BF402" s="69">
        <v>0</v>
      </c>
      <c r="BG402" s="69">
        <v>0</v>
      </c>
      <c r="BH402" s="69">
        <v>0</v>
      </c>
      <c r="BI402" s="69">
        <v>0</v>
      </c>
      <c r="BJ402" s="69">
        <v>0</v>
      </c>
      <c r="BK402" s="69">
        <v>0</v>
      </c>
      <c r="BL402" s="69">
        <v>0</v>
      </c>
      <c r="BM402" s="69">
        <v>0</v>
      </c>
    </row>
    <row r="403" spans="1:65" s="390" customFormat="1">
      <c r="A403" s="398">
        <v>396</v>
      </c>
      <c r="B403" s="398" t="s">
        <v>3237</v>
      </c>
      <c r="C403" s="408"/>
      <c r="D403" s="407"/>
      <c r="E403" s="408"/>
      <c r="F403" s="407"/>
      <c r="G403" s="408" t="s">
        <v>3284</v>
      </c>
      <c r="H403" s="407"/>
      <c r="I403" s="408"/>
      <c r="J403" s="407"/>
      <c r="K403" s="408"/>
      <c r="L403" s="407"/>
      <c r="M403" s="213" t="s">
        <v>3284</v>
      </c>
      <c r="N403" s="213" t="s">
        <v>3284</v>
      </c>
      <c r="O403" s="213" t="s">
        <v>4778</v>
      </c>
      <c r="P403" s="1247"/>
      <c r="Q403" s="213" t="s">
        <v>941</v>
      </c>
      <c r="R403" s="541" t="s">
        <v>941</v>
      </c>
      <c r="S403" s="213" t="s">
        <v>941</v>
      </c>
      <c r="T403" s="213" t="s">
        <v>941</v>
      </c>
      <c r="U403" s="213" t="s">
        <v>941</v>
      </c>
      <c r="V403" s="213" t="s">
        <v>941</v>
      </c>
      <c r="W403" s="541" t="s">
        <v>941</v>
      </c>
      <c r="X403" s="213" t="s">
        <v>941</v>
      </c>
      <c r="Y403" s="213" t="s">
        <v>941</v>
      </c>
      <c r="Z403" s="541" t="s">
        <v>941</v>
      </c>
      <c r="AA403" s="541" t="s">
        <v>941</v>
      </c>
      <c r="AB403" s="541" t="s">
        <v>941</v>
      </c>
      <c r="AC403" s="213" t="s">
        <v>941</v>
      </c>
      <c r="AD403" s="541" t="s">
        <v>941</v>
      </c>
      <c r="AE403" s="213" t="s">
        <v>941</v>
      </c>
      <c r="AF403" s="541" t="s">
        <v>941</v>
      </c>
      <c r="AG403" s="541" t="s">
        <v>941</v>
      </c>
      <c r="AH403" s="541" t="s">
        <v>941</v>
      </c>
      <c r="AI403" s="213"/>
      <c r="AJ403" s="404"/>
      <c r="AK403" s="189" t="s">
        <v>605</v>
      </c>
      <c r="AL403" s="174" t="s">
        <v>5384</v>
      </c>
      <c r="AM403" s="106">
        <v>1</v>
      </c>
      <c r="AN403" s="894" t="s">
        <v>945</v>
      </c>
      <c r="AO403" s="189" t="s">
        <v>946</v>
      </c>
      <c r="AP403" s="189">
        <v>1</v>
      </c>
      <c r="AQ403" s="189" t="s">
        <v>1244</v>
      </c>
      <c r="AR403" s="189"/>
      <c r="AS403" s="69" t="s">
        <v>949</v>
      </c>
      <c r="AT403" s="69" t="s">
        <v>949</v>
      </c>
      <c r="AU403" s="69" t="s">
        <v>949</v>
      </c>
      <c r="AV403" s="69" t="s">
        <v>949</v>
      </c>
      <c r="AW403" s="69" t="s">
        <v>949</v>
      </c>
      <c r="AX403" s="69" t="s">
        <v>949</v>
      </c>
      <c r="AY403" s="69" t="s">
        <v>949</v>
      </c>
      <c r="AZ403" s="69" t="s">
        <v>949</v>
      </c>
      <c r="BA403" s="69" t="s">
        <v>949</v>
      </c>
      <c r="BB403" s="69">
        <v>0</v>
      </c>
      <c r="BC403" s="69" t="s">
        <v>3288</v>
      </c>
      <c r="BD403" s="69" t="s">
        <v>945</v>
      </c>
      <c r="BE403" s="69" t="s">
        <v>945</v>
      </c>
      <c r="BF403" s="69">
        <v>0</v>
      </c>
      <c r="BG403" s="69">
        <v>0</v>
      </c>
      <c r="BH403" s="69">
        <v>0</v>
      </c>
      <c r="BI403" s="69">
        <v>0</v>
      </c>
      <c r="BJ403" s="69">
        <v>0</v>
      </c>
      <c r="BK403" s="69">
        <v>0</v>
      </c>
      <c r="BL403" s="69">
        <v>0</v>
      </c>
      <c r="BM403" s="69">
        <v>0</v>
      </c>
    </row>
    <row r="404" spans="1:65" s="390" customFormat="1">
      <c r="A404" s="398">
        <v>397</v>
      </c>
      <c r="B404" s="398" t="s">
        <v>3237</v>
      </c>
      <c r="C404" s="408"/>
      <c r="D404" s="407"/>
      <c r="E404" s="408"/>
      <c r="F404" s="407"/>
      <c r="G404" s="408" t="s">
        <v>3290</v>
      </c>
      <c r="H404" s="407"/>
      <c r="I404" s="408"/>
      <c r="J404" s="407"/>
      <c r="K404" s="408"/>
      <c r="L404" s="407"/>
      <c r="M404" s="213" t="s">
        <v>3290</v>
      </c>
      <c r="N404" s="213" t="s">
        <v>3290</v>
      </c>
      <c r="O404" s="213" t="s">
        <v>4778</v>
      </c>
      <c r="P404" s="1247" t="s">
        <v>989</v>
      </c>
      <c r="Q404" s="213" t="s">
        <v>941</v>
      </c>
      <c r="R404" s="541" t="s">
        <v>941</v>
      </c>
      <c r="S404" s="213" t="s">
        <v>941</v>
      </c>
      <c r="T404" s="213" t="s">
        <v>941</v>
      </c>
      <c r="U404" s="213" t="s">
        <v>941</v>
      </c>
      <c r="V404" s="213" t="s">
        <v>941</v>
      </c>
      <c r="W404" s="541" t="s">
        <v>941</v>
      </c>
      <c r="X404" s="213" t="s">
        <v>941</v>
      </c>
      <c r="Y404" s="213" t="s">
        <v>941</v>
      </c>
      <c r="Z404" s="541" t="s">
        <v>941</v>
      </c>
      <c r="AA404" s="541" t="s">
        <v>941</v>
      </c>
      <c r="AB404" s="541" t="s">
        <v>941</v>
      </c>
      <c r="AC404" s="213" t="s">
        <v>941</v>
      </c>
      <c r="AD404" s="541" t="s">
        <v>941</v>
      </c>
      <c r="AE404" s="213" t="s">
        <v>941</v>
      </c>
      <c r="AF404" s="541" t="s">
        <v>941</v>
      </c>
      <c r="AG404" s="541" t="s">
        <v>941</v>
      </c>
      <c r="AH404" s="541" t="s">
        <v>941</v>
      </c>
      <c r="AI404" s="213"/>
      <c r="AJ404" s="404"/>
      <c r="AK404" s="189" t="s">
        <v>605</v>
      </c>
      <c r="AL404" s="174" t="s">
        <v>3292</v>
      </c>
      <c r="AM404" s="106">
        <v>1</v>
      </c>
      <c r="AN404" s="894" t="s">
        <v>945</v>
      </c>
      <c r="AO404" s="189" t="s">
        <v>946</v>
      </c>
      <c r="AP404" s="189">
        <v>1</v>
      </c>
      <c r="AQ404" s="189" t="s">
        <v>1081</v>
      </c>
      <c r="AR404" s="189"/>
      <c r="AS404" s="69" t="s">
        <v>949</v>
      </c>
      <c r="AT404" s="69">
        <v>1.6</v>
      </c>
      <c r="AU404" s="69" t="s">
        <v>949</v>
      </c>
      <c r="AV404" s="69" t="s">
        <v>949</v>
      </c>
      <c r="AW404" s="69" t="s">
        <v>949</v>
      </c>
      <c r="AX404" s="69" t="s">
        <v>949</v>
      </c>
      <c r="AY404" s="69" t="s">
        <v>1192</v>
      </c>
      <c r="AZ404" s="69" t="s">
        <v>1193</v>
      </c>
      <c r="BA404" s="69" t="s">
        <v>1194</v>
      </c>
      <c r="BB404" s="69">
        <v>0</v>
      </c>
      <c r="BC404" s="69" t="s">
        <v>1712</v>
      </c>
      <c r="BD404" s="69" t="s">
        <v>945</v>
      </c>
      <c r="BE404" s="69" t="s">
        <v>945</v>
      </c>
      <c r="BF404" s="69">
        <v>0</v>
      </c>
      <c r="BG404" s="69">
        <v>0</v>
      </c>
      <c r="BH404" s="69" t="s">
        <v>3290</v>
      </c>
      <c r="BI404" s="69" t="s">
        <v>1459</v>
      </c>
      <c r="BJ404" s="69">
        <v>0</v>
      </c>
      <c r="BK404" s="69">
        <v>0</v>
      </c>
      <c r="BL404" s="69">
        <v>0</v>
      </c>
      <c r="BM404" s="69">
        <v>0</v>
      </c>
    </row>
    <row r="405" spans="1:65" s="390" customFormat="1">
      <c r="A405" s="398">
        <v>398</v>
      </c>
      <c r="B405" s="398" t="s">
        <v>3237</v>
      </c>
      <c r="C405" s="408"/>
      <c r="D405" s="407"/>
      <c r="E405" s="408"/>
      <c r="F405" s="407" t="s">
        <v>3295</v>
      </c>
      <c r="G405" s="408"/>
      <c r="H405" s="407"/>
      <c r="I405" s="408"/>
      <c r="J405" s="407"/>
      <c r="K405" s="408"/>
      <c r="L405" s="407"/>
      <c r="M405" s="213" t="s">
        <v>3294</v>
      </c>
      <c r="N405" s="213" t="s">
        <v>3295</v>
      </c>
      <c r="O405" s="213" t="s">
        <v>4778</v>
      </c>
      <c r="P405" s="1247" t="s">
        <v>940</v>
      </c>
      <c r="Q405" s="213" t="s">
        <v>941</v>
      </c>
      <c r="R405" s="541" t="s">
        <v>941</v>
      </c>
      <c r="S405" s="213" t="s">
        <v>941</v>
      </c>
      <c r="T405" s="213" t="s">
        <v>941</v>
      </c>
      <c r="U405" s="213" t="s">
        <v>941</v>
      </c>
      <c r="V405" s="213" t="s">
        <v>941</v>
      </c>
      <c r="W405" s="541" t="s">
        <v>941</v>
      </c>
      <c r="X405" s="213" t="s">
        <v>941</v>
      </c>
      <c r="Y405" s="213" t="s">
        <v>941</v>
      </c>
      <c r="Z405" s="541" t="s">
        <v>941</v>
      </c>
      <c r="AA405" s="541" t="s">
        <v>941</v>
      </c>
      <c r="AB405" s="541" t="s">
        <v>941</v>
      </c>
      <c r="AC405" s="213" t="s">
        <v>941</v>
      </c>
      <c r="AD405" s="541" t="s">
        <v>941</v>
      </c>
      <c r="AE405" s="213" t="s">
        <v>941</v>
      </c>
      <c r="AF405" s="541" t="s">
        <v>941</v>
      </c>
      <c r="AG405" s="541" t="s">
        <v>941</v>
      </c>
      <c r="AH405" s="541" t="s">
        <v>941</v>
      </c>
      <c r="AI405" s="213"/>
      <c r="AJ405" s="404" t="s">
        <v>3294</v>
      </c>
      <c r="AK405" s="189" t="s">
        <v>605</v>
      </c>
      <c r="AL405" s="174" t="s">
        <v>3297</v>
      </c>
      <c r="AM405" s="106">
        <v>1</v>
      </c>
      <c r="AN405" s="894" t="s">
        <v>945</v>
      </c>
      <c r="AO405" s="189" t="s">
        <v>946</v>
      </c>
      <c r="AP405" s="189">
        <v>0</v>
      </c>
      <c r="AQ405" s="189" t="s">
        <v>947</v>
      </c>
      <c r="AR405" s="189"/>
      <c r="AS405" s="69" t="s">
        <v>949</v>
      </c>
      <c r="AT405" s="69" t="s">
        <v>949</v>
      </c>
      <c r="AU405" s="69" t="s">
        <v>949</v>
      </c>
      <c r="AV405" s="69" t="s">
        <v>949</v>
      </c>
      <c r="AW405" s="69" t="s">
        <v>949</v>
      </c>
      <c r="AX405" s="69" t="s">
        <v>949</v>
      </c>
      <c r="AY405" s="69" t="s">
        <v>949</v>
      </c>
      <c r="AZ405" s="69" t="s">
        <v>949</v>
      </c>
      <c r="BA405" s="69" t="s">
        <v>949</v>
      </c>
      <c r="BB405" s="69" t="s">
        <v>949</v>
      </c>
      <c r="BC405" s="69" t="s">
        <v>949</v>
      </c>
      <c r="BD405" s="69" t="s">
        <v>949</v>
      </c>
      <c r="BE405" s="69" t="s">
        <v>949</v>
      </c>
      <c r="BF405" s="69" t="s">
        <v>949</v>
      </c>
      <c r="BG405" s="69" t="s">
        <v>949</v>
      </c>
      <c r="BH405" s="69" t="s">
        <v>949</v>
      </c>
      <c r="BI405" s="69" t="s">
        <v>949</v>
      </c>
      <c r="BJ405" s="69" t="s">
        <v>949</v>
      </c>
      <c r="BK405" s="69" t="s">
        <v>949</v>
      </c>
      <c r="BL405" s="69" t="s">
        <v>949</v>
      </c>
      <c r="BM405" s="69" t="s">
        <v>949</v>
      </c>
    </row>
    <row r="406" spans="1:65" s="390" customFormat="1">
      <c r="A406" s="398">
        <v>399</v>
      </c>
      <c r="B406" s="398" t="s">
        <v>3237</v>
      </c>
      <c r="C406" s="408"/>
      <c r="D406" s="407"/>
      <c r="E406" s="408"/>
      <c r="F406" s="407"/>
      <c r="G406" s="408" t="s">
        <v>3278</v>
      </c>
      <c r="H406" s="407"/>
      <c r="I406" s="408"/>
      <c r="J406" s="407"/>
      <c r="K406" s="408"/>
      <c r="L406" s="407"/>
      <c r="M406" s="213" t="s">
        <v>3278</v>
      </c>
      <c r="N406" s="213" t="s">
        <v>3278</v>
      </c>
      <c r="O406" s="213" t="s">
        <v>4778</v>
      </c>
      <c r="P406" s="1247"/>
      <c r="Q406" s="213" t="s">
        <v>941</v>
      </c>
      <c r="R406" s="541" t="s">
        <v>941</v>
      </c>
      <c r="S406" s="213" t="s">
        <v>941</v>
      </c>
      <c r="T406" s="213" t="s">
        <v>941</v>
      </c>
      <c r="U406" s="213" t="s">
        <v>941</v>
      </c>
      <c r="V406" s="213" t="s">
        <v>941</v>
      </c>
      <c r="W406" s="541" t="s">
        <v>941</v>
      </c>
      <c r="X406" s="213" t="s">
        <v>941</v>
      </c>
      <c r="Y406" s="213" t="s">
        <v>941</v>
      </c>
      <c r="Z406" s="541" t="s">
        <v>941</v>
      </c>
      <c r="AA406" s="541" t="s">
        <v>941</v>
      </c>
      <c r="AB406" s="541" t="s">
        <v>941</v>
      </c>
      <c r="AC406" s="213" t="s">
        <v>941</v>
      </c>
      <c r="AD406" s="541" t="s">
        <v>941</v>
      </c>
      <c r="AE406" s="213" t="s">
        <v>941</v>
      </c>
      <c r="AF406" s="541" t="s">
        <v>941</v>
      </c>
      <c r="AG406" s="541" t="s">
        <v>941</v>
      </c>
      <c r="AH406" s="541" t="s">
        <v>941</v>
      </c>
      <c r="AI406" s="213"/>
      <c r="AJ406" s="404"/>
      <c r="AK406" s="189" t="s">
        <v>605</v>
      </c>
      <c r="AL406" s="174" t="s">
        <v>3280</v>
      </c>
      <c r="AM406" s="106">
        <v>1</v>
      </c>
      <c r="AN406" s="894" t="s">
        <v>945</v>
      </c>
      <c r="AO406" s="189" t="s">
        <v>946</v>
      </c>
      <c r="AP406" s="189">
        <v>1</v>
      </c>
      <c r="AQ406" s="189" t="s">
        <v>993</v>
      </c>
      <c r="AR406" s="189"/>
      <c r="AS406" s="69" t="s">
        <v>949</v>
      </c>
      <c r="AT406" s="69" t="s">
        <v>949</v>
      </c>
      <c r="AU406" s="69" t="s">
        <v>949</v>
      </c>
      <c r="AV406" s="69" t="s">
        <v>949</v>
      </c>
      <c r="AW406" s="69" t="s">
        <v>949</v>
      </c>
      <c r="AX406" s="69" t="s">
        <v>949</v>
      </c>
      <c r="AY406" s="69" t="s">
        <v>949</v>
      </c>
      <c r="AZ406" s="69" t="s">
        <v>949</v>
      </c>
      <c r="BA406" s="69" t="s">
        <v>949</v>
      </c>
      <c r="BB406" s="69" t="s">
        <v>949</v>
      </c>
      <c r="BC406" s="69" t="s">
        <v>986</v>
      </c>
      <c r="BD406" s="69" t="s">
        <v>1024</v>
      </c>
      <c r="BE406" s="69" t="s">
        <v>949</v>
      </c>
      <c r="BF406" s="69">
        <v>0</v>
      </c>
      <c r="BG406" s="69">
        <v>0</v>
      </c>
      <c r="BH406" s="69">
        <v>0</v>
      </c>
      <c r="BI406" s="69">
        <v>0</v>
      </c>
      <c r="BJ406" s="69">
        <v>0</v>
      </c>
      <c r="BK406" s="69">
        <v>0</v>
      </c>
      <c r="BL406" s="69">
        <v>0</v>
      </c>
      <c r="BM406" s="69">
        <v>0</v>
      </c>
    </row>
    <row r="407" spans="1:65" s="390" customFormat="1">
      <c r="A407" s="398">
        <v>400</v>
      </c>
      <c r="B407" s="398" t="s">
        <v>3237</v>
      </c>
      <c r="C407" s="408"/>
      <c r="D407" s="407"/>
      <c r="E407" s="408"/>
      <c r="F407" s="407"/>
      <c r="G407" s="408" t="s">
        <v>3298</v>
      </c>
      <c r="H407" s="407"/>
      <c r="I407" s="408"/>
      <c r="J407" s="407"/>
      <c r="K407" s="408"/>
      <c r="L407" s="407"/>
      <c r="M407" s="213" t="s">
        <v>3298</v>
      </c>
      <c r="N407" s="213" t="s">
        <v>3298</v>
      </c>
      <c r="O407" s="213" t="s">
        <v>4778</v>
      </c>
      <c r="P407" s="1247"/>
      <c r="Q407" s="213" t="s">
        <v>941</v>
      </c>
      <c r="R407" s="541" t="s">
        <v>941</v>
      </c>
      <c r="S407" s="213" t="s">
        <v>941</v>
      </c>
      <c r="T407" s="213" t="s">
        <v>941</v>
      </c>
      <c r="U407" s="213" t="s">
        <v>941</v>
      </c>
      <c r="V407" s="213" t="s">
        <v>941</v>
      </c>
      <c r="W407" s="541" t="s">
        <v>941</v>
      </c>
      <c r="X407" s="213" t="s">
        <v>941</v>
      </c>
      <c r="Y407" s="213" t="s">
        <v>941</v>
      </c>
      <c r="Z407" s="541" t="s">
        <v>941</v>
      </c>
      <c r="AA407" s="541" t="s">
        <v>941</v>
      </c>
      <c r="AB407" s="541" t="s">
        <v>941</v>
      </c>
      <c r="AC407" s="213" t="s">
        <v>941</v>
      </c>
      <c r="AD407" s="541" t="s">
        <v>941</v>
      </c>
      <c r="AE407" s="213" t="s">
        <v>941</v>
      </c>
      <c r="AF407" s="541" t="s">
        <v>941</v>
      </c>
      <c r="AG407" s="541" t="s">
        <v>941</v>
      </c>
      <c r="AH407" s="541" t="s">
        <v>941</v>
      </c>
      <c r="AI407" s="213"/>
      <c r="AJ407" s="404"/>
      <c r="AK407" s="189" t="s">
        <v>605</v>
      </c>
      <c r="AL407" s="174" t="s">
        <v>3300</v>
      </c>
      <c r="AM407" s="106">
        <v>1</v>
      </c>
      <c r="AN407" s="894" t="s">
        <v>945</v>
      </c>
      <c r="AO407" s="189" t="s">
        <v>946</v>
      </c>
      <c r="AP407" s="189">
        <v>1</v>
      </c>
      <c r="AQ407" s="189" t="s">
        <v>1244</v>
      </c>
      <c r="AR407" s="189"/>
      <c r="AS407" s="69" t="s">
        <v>949</v>
      </c>
      <c r="AT407" s="69" t="s">
        <v>949</v>
      </c>
      <c r="AU407" s="69" t="s">
        <v>949</v>
      </c>
      <c r="AV407" s="69" t="s">
        <v>949</v>
      </c>
      <c r="AW407" s="69" t="s">
        <v>949</v>
      </c>
      <c r="AX407" s="69" t="s">
        <v>949</v>
      </c>
      <c r="AY407" s="69" t="s">
        <v>949</v>
      </c>
      <c r="AZ407" s="69" t="s">
        <v>949</v>
      </c>
      <c r="BA407" s="69" t="s">
        <v>949</v>
      </c>
      <c r="BB407" s="69" t="s">
        <v>949</v>
      </c>
      <c r="BC407" s="69" t="s">
        <v>3301</v>
      </c>
      <c r="BD407" s="69" t="s">
        <v>949</v>
      </c>
      <c r="BE407" s="69" t="s">
        <v>949</v>
      </c>
      <c r="BF407" s="69">
        <v>0</v>
      </c>
      <c r="BG407" s="69">
        <v>0</v>
      </c>
      <c r="BH407" s="69">
        <v>0</v>
      </c>
      <c r="BI407" s="69">
        <v>0</v>
      </c>
      <c r="BJ407" s="69">
        <v>0</v>
      </c>
      <c r="BK407" s="69">
        <v>0</v>
      </c>
      <c r="BL407" s="69">
        <v>0</v>
      </c>
      <c r="BM407" s="69">
        <v>0</v>
      </c>
    </row>
    <row r="408" spans="1:65" s="390" customFormat="1">
      <c r="A408" s="398">
        <v>401</v>
      </c>
      <c r="B408" s="398" t="s">
        <v>3237</v>
      </c>
      <c r="C408" s="408"/>
      <c r="D408" s="407"/>
      <c r="E408" s="408"/>
      <c r="F408" s="407" t="s">
        <v>6588</v>
      </c>
      <c r="G408" s="408"/>
      <c r="H408" s="407"/>
      <c r="I408" s="408"/>
      <c r="J408" s="407"/>
      <c r="K408" s="408"/>
      <c r="L408" s="407"/>
      <c r="M408" s="213" t="s">
        <v>3304</v>
      </c>
      <c r="N408" s="213" t="s">
        <v>6588</v>
      </c>
      <c r="O408" s="213" t="s">
        <v>4778</v>
      </c>
      <c r="P408" s="1247" t="s">
        <v>940</v>
      </c>
      <c r="Q408" s="213" t="s">
        <v>941</v>
      </c>
      <c r="R408" s="541" t="s">
        <v>941</v>
      </c>
      <c r="S408" s="213" t="s">
        <v>941</v>
      </c>
      <c r="T408" s="213" t="s">
        <v>941</v>
      </c>
      <c r="U408" s="213" t="s">
        <v>941</v>
      </c>
      <c r="V408" s="213" t="s">
        <v>941</v>
      </c>
      <c r="W408" s="541" t="s">
        <v>941</v>
      </c>
      <c r="X408" s="213" t="s">
        <v>941</v>
      </c>
      <c r="Y408" s="213" t="s">
        <v>941</v>
      </c>
      <c r="Z408" s="541" t="s">
        <v>941</v>
      </c>
      <c r="AA408" s="541" t="s">
        <v>941</v>
      </c>
      <c r="AB408" s="541" t="s">
        <v>941</v>
      </c>
      <c r="AC408" s="213" t="s">
        <v>941</v>
      </c>
      <c r="AD408" s="541" t="s">
        <v>941</v>
      </c>
      <c r="AE408" s="213" t="s">
        <v>941</v>
      </c>
      <c r="AF408" s="541" t="s">
        <v>941</v>
      </c>
      <c r="AG408" s="541" t="s">
        <v>941</v>
      </c>
      <c r="AH408" s="541" t="s">
        <v>941</v>
      </c>
      <c r="AI408" s="213"/>
      <c r="AJ408" s="404" t="s">
        <v>3304</v>
      </c>
      <c r="AK408" s="189" t="s">
        <v>605</v>
      </c>
      <c r="AL408" s="174" t="s">
        <v>3306</v>
      </c>
      <c r="AM408" s="106">
        <v>1</v>
      </c>
      <c r="AN408" s="894" t="s">
        <v>945</v>
      </c>
      <c r="AO408" s="189" t="s">
        <v>946</v>
      </c>
      <c r="AP408" s="189">
        <v>0</v>
      </c>
      <c r="AQ408" s="189" t="s">
        <v>947</v>
      </c>
      <c r="AR408" s="189"/>
      <c r="AS408" s="69" t="s">
        <v>949</v>
      </c>
      <c r="AT408" s="69" t="s">
        <v>949</v>
      </c>
      <c r="AU408" s="69" t="s">
        <v>949</v>
      </c>
      <c r="AV408" s="69" t="s">
        <v>949</v>
      </c>
      <c r="AW408" s="69" t="s">
        <v>949</v>
      </c>
      <c r="AX408" s="69" t="s">
        <v>949</v>
      </c>
      <c r="AY408" s="69" t="s">
        <v>949</v>
      </c>
      <c r="AZ408" s="69" t="s">
        <v>949</v>
      </c>
      <c r="BA408" s="69" t="s">
        <v>949</v>
      </c>
      <c r="BB408" s="69" t="s">
        <v>949</v>
      </c>
      <c r="BC408" s="69" t="s">
        <v>949</v>
      </c>
      <c r="BD408" s="69" t="s">
        <v>949</v>
      </c>
      <c r="BE408" s="69" t="s">
        <v>949</v>
      </c>
      <c r="BF408" s="69" t="s">
        <v>949</v>
      </c>
      <c r="BG408" s="69" t="s">
        <v>949</v>
      </c>
      <c r="BH408" s="69" t="s">
        <v>949</v>
      </c>
      <c r="BI408" s="69" t="s">
        <v>949</v>
      </c>
      <c r="BJ408" s="69" t="s">
        <v>949</v>
      </c>
      <c r="BK408" s="69" t="s">
        <v>949</v>
      </c>
      <c r="BL408" s="69" t="s">
        <v>949</v>
      </c>
      <c r="BM408" s="69" t="s">
        <v>949</v>
      </c>
    </row>
    <row r="409" spans="1:65" s="390" customFormat="1">
      <c r="A409" s="398">
        <v>402</v>
      </c>
      <c r="B409" s="398" t="s">
        <v>3237</v>
      </c>
      <c r="C409" s="408"/>
      <c r="D409" s="407"/>
      <c r="E409" s="408"/>
      <c r="F409" s="407"/>
      <c r="G409" s="408" t="s">
        <v>2838</v>
      </c>
      <c r="H409" s="407"/>
      <c r="I409" s="408"/>
      <c r="J409" s="407"/>
      <c r="K409" s="408"/>
      <c r="L409" s="407"/>
      <c r="M409" s="213" t="s">
        <v>9951</v>
      </c>
      <c r="N409" s="213" t="s">
        <v>2838</v>
      </c>
      <c r="O409" s="213" t="s">
        <v>3103</v>
      </c>
      <c r="P409" s="1247" t="s">
        <v>989</v>
      </c>
      <c r="Q409" s="213" t="s">
        <v>941</v>
      </c>
      <c r="R409" s="541" t="s">
        <v>941</v>
      </c>
      <c r="S409" s="213" t="s">
        <v>941</v>
      </c>
      <c r="T409" s="213" t="s">
        <v>941</v>
      </c>
      <c r="U409" s="213" t="s">
        <v>941</v>
      </c>
      <c r="V409" s="213" t="s">
        <v>941</v>
      </c>
      <c r="W409" s="541" t="s">
        <v>941</v>
      </c>
      <c r="X409" s="213" t="s">
        <v>941</v>
      </c>
      <c r="Y409" s="213" t="s">
        <v>941</v>
      </c>
      <c r="Z409" s="541" t="s">
        <v>941</v>
      </c>
      <c r="AA409" s="541" t="s">
        <v>941</v>
      </c>
      <c r="AB409" s="541" t="s">
        <v>941</v>
      </c>
      <c r="AC409" s="213" t="s">
        <v>941</v>
      </c>
      <c r="AD409" s="541" t="s">
        <v>941</v>
      </c>
      <c r="AE409" s="213" t="s">
        <v>941</v>
      </c>
      <c r="AF409" s="541" t="s">
        <v>941</v>
      </c>
      <c r="AG409" s="541" t="s">
        <v>941</v>
      </c>
      <c r="AH409" s="541" t="s">
        <v>941</v>
      </c>
      <c r="AI409" s="213"/>
      <c r="AJ409" s="404"/>
      <c r="AK409" s="189" t="s">
        <v>605</v>
      </c>
      <c r="AL409" s="174" t="s">
        <v>2840</v>
      </c>
      <c r="AM409" s="106">
        <v>3</v>
      </c>
      <c r="AN409" s="894" t="s">
        <v>945</v>
      </c>
      <c r="AO409" s="189" t="s">
        <v>946</v>
      </c>
      <c r="AP409" s="189">
        <v>1</v>
      </c>
      <c r="AQ409" s="189" t="s">
        <v>993</v>
      </c>
      <c r="AR409" s="189"/>
      <c r="AS409" s="69" t="s">
        <v>949</v>
      </c>
      <c r="AT409" s="69" t="s">
        <v>949</v>
      </c>
      <c r="AU409" s="69" t="s">
        <v>949</v>
      </c>
      <c r="AV409" s="69" t="s">
        <v>949</v>
      </c>
      <c r="AW409" s="69" t="s">
        <v>949</v>
      </c>
      <c r="AX409" s="69" t="s">
        <v>949</v>
      </c>
      <c r="AY409" s="69" t="s">
        <v>2841</v>
      </c>
      <c r="AZ409" s="69" t="s">
        <v>949</v>
      </c>
      <c r="BA409" s="69" t="s">
        <v>949</v>
      </c>
      <c r="BB409" s="69" t="s">
        <v>949</v>
      </c>
      <c r="BC409" s="69" t="s">
        <v>986</v>
      </c>
      <c r="BD409" s="69" t="s">
        <v>1024</v>
      </c>
      <c r="BE409" s="69" t="s">
        <v>949</v>
      </c>
      <c r="BF409" s="69">
        <v>0</v>
      </c>
      <c r="BG409" s="69">
        <v>0</v>
      </c>
      <c r="BH409" s="69">
        <v>0</v>
      </c>
      <c r="BI409" s="69">
        <v>0</v>
      </c>
      <c r="BJ409" s="69">
        <v>0</v>
      </c>
      <c r="BK409" s="69">
        <v>0</v>
      </c>
      <c r="BL409" s="69">
        <v>0</v>
      </c>
      <c r="BM409" s="69">
        <v>0</v>
      </c>
    </row>
    <row r="410" spans="1:65" s="390" customFormat="1">
      <c r="A410" s="398">
        <v>403</v>
      </c>
      <c r="B410" s="398" t="s">
        <v>3237</v>
      </c>
      <c r="C410" s="408"/>
      <c r="D410" s="407"/>
      <c r="E410" s="408"/>
      <c r="F410" s="407"/>
      <c r="G410" s="408" t="s">
        <v>3307</v>
      </c>
      <c r="H410" s="407"/>
      <c r="I410" s="408"/>
      <c r="J410" s="407"/>
      <c r="K410" s="408"/>
      <c r="L410" s="407"/>
      <c r="M410" s="213" t="s">
        <v>3307</v>
      </c>
      <c r="N410" s="213" t="s">
        <v>3307</v>
      </c>
      <c r="O410" s="213" t="s">
        <v>4778</v>
      </c>
      <c r="P410" s="1247" t="s">
        <v>1244</v>
      </c>
      <c r="Q410" s="213" t="s">
        <v>941</v>
      </c>
      <c r="R410" s="541" t="s">
        <v>941</v>
      </c>
      <c r="S410" s="213" t="s">
        <v>941</v>
      </c>
      <c r="T410" s="213" t="s">
        <v>941</v>
      </c>
      <c r="U410" s="213" t="s">
        <v>941</v>
      </c>
      <c r="V410" s="213" t="s">
        <v>941</v>
      </c>
      <c r="W410" s="541" t="s">
        <v>941</v>
      </c>
      <c r="X410" s="213" t="s">
        <v>941</v>
      </c>
      <c r="Y410" s="213" t="s">
        <v>941</v>
      </c>
      <c r="Z410" s="541" t="s">
        <v>941</v>
      </c>
      <c r="AA410" s="541" t="s">
        <v>941</v>
      </c>
      <c r="AB410" s="541" t="s">
        <v>941</v>
      </c>
      <c r="AC410" s="213" t="s">
        <v>941</v>
      </c>
      <c r="AD410" s="541" t="s">
        <v>941</v>
      </c>
      <c r="AE410" s="213" t="s">
        <v>941</v>
      </c>
      <c r="AF410" s="541" t="s">
        <v>941</v>
      </c>
      <c r="AG410" s="541" t="s">
        <v>941</v>
      </c>
      <c r="AH410" s="541" t="s">
        <v>941</v>
      </c>
      <c r="AI410" s="213"/>
      <c r="AJ410" s="404"/>
      <c r="AK410" s="189" t="s">
        <v>605</v>
      </c>
      <c r="AL410" s="174" t="s">
        <v>3309</v>
      </c>
      <c r="AM410" s="106">
        <v>1</v>
      </c>
      <c r="AN410" s="894" t="s">
        <v>945</v>
      </c>
      <c r="AO410" s="189" t="s">
        <v>946</v>
      </c>
      <c r="AP410" s="189">
        <v>1</v>
      </c>
      <c r="AQ410" s="189" t="s">
        <v>1244</v>
      </c>
      <c r="AR410" s="189"/>
      <c r="AS410" s="69" t="s">
        <v>949</v>
      </c>
      <c r="AT410" s="69" t="s">
        <v>949</v>
      </c>
      <c r="AU410" s="69" t="s">
        <v>949</v>
      </c>
      <c r="AV410" s="69" t="s">
        <v>949</v>
      </c>
      <c r="AW410" s="69" t="s">
        <v>949</v>
      </c>
      <c r="AX410" s="69" t="s">
        <v>949</v>
      </c>
      <c r="AY410" s="69" t="s">
        <v>949</v>
      </c>
      <c r="AZ410" s="69" t="s">
        <v>949</v>
      </c>
      <c r="BA410" s="69" t="s">
        <v>949</v>
      </c>
      <c r="BB410" s="69" t="s">
        <v>949</v>
      </c>
      <c r="BC410" s="69" t="s">
        <v>1068</v>
      </c>
      <c r="BD410" s="69" t="s">
        <v>949</v>
      </c>
      <c r="BE410" s="69" t="s">
        <v>949</v>
      </c>
      <c r="BF410" s="69">
        <v>0</v>
      </c>
      <c r="BG410" s="69">
        <v>0</v>
      </c>
      <c r="BH410" s="69">
        <v>0</v>
      </c>
      <c r="BI410" s="69">
        <v>0</v>
      </c>
      <c r="BJ410" s="69">
        <v>0</v>
      </c>
      <c r="BK410" s="69">
        <v>0</v>
      </c>
      <c r="BL410" s="69">
        <v>0</v>
      </c>
      <c r="BM410" s="69">
        <v>0</v>
      </c>
    </row>
    <row r="411" spans="1:65" s="390" customFormat="1">
      <c r="A411" s="398">
        <v>404</v>
      </c>
      <c r="B411" s="398" t="s">
        <v>3237</v>
      </c>
      <c r="C411" s="408"/>
      <c r="D411" s="407"/>
      <c r="E411" s="408"/>
      <c r="F411" s="407"/>
      <c r="G411" s="408" t="s">
        <v>3312</v>
      </c>
      <c r="H411" s="407"/>
      <c r="I411" s="408"/>
      <c r="J411" s="407"/>
      <c r="K411" s="408"/>
      <c r="L411" s="407"/>
      <c r="M411" s="213" t="s">
        <v>3312</v>
      </c>
      <c r="N411" s="213" t="s">
        <v>3312</v>
      </c>
      <c r="O411" s="213" t="s">
        <v>4778</v>
      </c>
      <c r="P411" s="1247" t="s">
        <v>979</v>
      </c>
      <c r="Q411" s="213" t="s">
        <v>941</v>
      </c>
      <c r="R411" s="541" t="s">
        <v>941</v>
      </c>
      <c r="S411" s="213" t="s">
        <v>941</v>
      </c>
      <c r="T411" s="213" t="s">
        <v>941</v>
      </c>
      <c r="U411" s="213" t="s">
        <v>941</v>
      </c>
      <c r="V411" s="213" t="s">
        <v>941</v>
      </c>
      <c r="W411" s="541" t="s">
        <v>941</v>
      </c>
      <c r="X411" s="213" t="s">
        <v>941</v>
      </c>
      <c r="Y411" s="213" t="s">
        <v>941</v>
      </c>
      <c r="Z411" s="541" t="s">
        <v>941</v>
      </c>
      <c r="AA411" s="541" t="s">
        <v>941</v>
      </c>
      <c r="AB411" s="541" t="s">
        <v>941</v>
      </c>
      <c r="AC411" s="213" t="s">
        <v>941</v>
      </c>
      <c r="AD411" s="541" t="s">
        <v>941</v>
      </c>
      <c r="AE411" s="213" t="s">
        <v>941</v>
      </c>
      <c r="AF411" s="541" t="s">
        <v>941</v>
      </c>
      <c r="AG411" s="541" t="s">
        <v>941</v>
      </c>
      <c r="AH411" s="541" t="s">
        <v>941</v>
      </c>
      <c r="AI411" s="213"/>
      <c r="AJ411" s="404"/>
      <c r="AK411" s="189" t="s">
        <v>605</v>
      </c>
      <c r="AL411" s="174" t="s">
        <v>3314</v>
      </c>
      <c r="AM411" s="106">
        <v>1</v>
      </c>
      <c r="AN411" s="894" t="s">
        <v>945</v>
      </c>
      <c r="AO411" s="189" t="s">
        <v>946</v>
      </c>
      <c r="AP411" s="189">
        <v>1</v>
      </c>
      <c r="AQ411" s="189" t="s">
        <v>1048</v>
      </c>
      <c r="AR411" s="189"/>
      <c r="AS411" s="69" t="s">
        <v>949</v>
      </c>
      <c r="AT411" s="69" t="s">
        <v>949</v>
      </c>
      <c r="AU411" s="69" t="s">
        <v>949</v>
      </c>
      <c r="AV411" s="69" t="s">
        <v>949</v>
      </c>
      <c r="AW411" s="69" t="s">
        <v>949</v>
      </c>
      <c r="AX411" s="69" t="s">
        <v>949</v>
      </c>
      <c r="AY411" s="69" t="s">
        <v>949</v>
      </c>
      <c r="AZ411" s="69" t="s">
        <v>949</v>
      </c>
      <c r="BA411" s="69" t="s">
        <v>949</v>
      </c>
      <c r="BB411" s="69">
        <v>0</v>
      </c>
      <c r="BC411" s="69" t="s">
        <v>1068</v>
      </c>
      <c r="BD411" s="69" t="s">
        <v>945</v>
      </c>
      <c r="BE411" s="69" t="s">
        <v>945</v>
      </c>
      <c r="BF411" s="69">
        <v>0</v>
      </c>
      <c r="BG411" s="69">
        <v>0</v>
      </c>
      <c r="BH411" s="69">
        <v>0</v>
      </c>
      <c r="BI411" s="69">
        <v>0</v>
      </c>
      <c r="BJ411" s="69">
        <v>0</v>
      </c>
      <c r="BK411" s="69">
        <v>0</v>
      </c>
      <c r="BL411" s="69">
        <v>0</v>
      </c>
      <c r="BM411" s="69">
        <v>0</v>
      </c>
    </row>
    <row r="412" spans="1:65" s="390" customFormat="1">
      <c r="A412" s="398">
        <v>405</v>
      </c>
      <c r="B412" s="398" t="s">
        <v>3237</v>
      </c>
      <c r="C412" s="408"/>
      <c r="D412" s="407"/>
      <c r="E412" s="408"/>
      <c r="F412" s="407"/>
      <c r="G412" s="408" t="s">
        <v>3317</v>
      </c>
      <c r="H412" s="407"/>
      <c r="I412" s="408"/>
      <c r="J412" s="407"/>
      <c r="K412" s="408"/>
      <c r="L412" s="407"/>
      <c r="M412" s="213" t="s">
        <v>3317</v>
      </c>
      <c r="N412" s="213" t="s">
        <v>3317</v>
      </c>
      <c r="O412" s="213" t="s">
        <v>4778</v>
      </c>
      <c r="P412" s="1247" t="s">
        <v>979</v>
      </c>
      <c r="Q412" s="213" t="s">
        <v>941</v>
      </c>
      <c r="R412" s="541" t="s">
        <v>941</v>
      </c>
      <c r="S412" s="213" t="s">
        <v>941</v>
      </c>
      <c r="T412" s="213" t="s">
        <v>941</v>
      </c>
      <c r="U412" s="213" t="s">
        <v>941</v>
      </c>
      <c r="V412" s="213" t="s">
        <v>941</v>
      </c>
      <c r="W412" s="541" t="s">
        <v>941</v>
      </c>
      <c r="X412" s="213" t="s">
        <v>941</v>
      </c>
      <c r="Y412" s="213" t="s">
        <v>941</v>
      </c>
      <c r="Z412" s="541" t="s">
        <v>941</v>
      </c>
      <c r="AA412" s="541" t="s">
        <v>941</v>
      </c>
      <c r="AB412" s="541" t="s">
        <v>941</v>
      </c>
      <c r="AC412" s="213" t="s">
        <v>941</v>
      </c>
      <c r="AD412" s="541" t="s">
        <v>941</v>
      </c>
      <c r="AE412" s="213" t="s">
        <v>941</v>
      </c>
      <c r="AF412" s="541" t="s">
        <v>941</v>
      </c>
      <c r="AG412" s="541" t="s">
        <v>941</v>
      </c>
      <c r="AH412" s="541" t="s">
        <v>941</v>
      </c>
      <c r="AI412" s="213"/>
      <c r="AJ412" s="404"/>
      <c r="AK412" s="189" t="s">
        <v>605</v>
      </c>
      <c r="AL412" s="174" t="s">
        <v>3319</v>
      </c>
      <c r="AM412" s="106">
        <v>1</v>
      </c>
      <c r="AN412" s="894" t="s">
        <v>945</v>
      </c>
      <c r="AO412" s="189" t="s">
        <v>946</v>
      </c>
      <c r="AP412" s="189">
        <v>1</v>
      </c>
      <c r="AQ412" s="189" t="s">
        <v>1048</v>
      </c>
      <c r="AR412" s="189"/>
      <c r="AS412" s="69" t="s">
        <v>949</v>
      </c>
      <c r="AT412" s="69" t="s">
        <v>949</v>
      </c>
      <c r="AU412" s="69" t="s">
        <v>949</v>
      </c>
      <c r="AV412" s="69" t="s">
        <v>949</v>
      </c>
      <c r="AW412" s="69" t="s">
        <v>949</v>
      </c>
      <c r="AX412" s="69" t="s">
        <v>949</v>
      </c>
      <c r="AY412" s="69" t="s">
        <v>949</v>
      </c>
      <c r="AZ412" s="69" t="s">
        <v>949</v>
      </c>
      <c r="BA412" s="69" t="s">
        <v>949</v>
      </c>
      <c r="BB412" s="69">
        <v>0</v>
      </c>
      <c r="BC412" s="69" t="s">
        <v>1068</v>
      </c>
      <c r="BD412" s="69" t="s">
        <v>945</v>
      </c>
      <c r="BE412" s="69" t="s">
        <v>945</v>
      </c>
      <c r="BF412" s="69">
        <v>0</v>
      </c>
      <c r="BG412" s="69">
        <v>0</v>
      </c>
      <c r="BH412" s="69">
        <v>0</v>
      </c>
      <c r="BI412" s="69">
        <v>0</v>
      </c>
      <c r="BJ412" s="69">
        <v>0</v>
      </c>
      <c r="BK412" s="69">
        <v>0</v>
      </c>
      <c r="BL412" s="69">
        <v>0</v>
      </c>
      <c r="BM412" s="69">
        <v>0</v>
      </c>
    </row>
    <row r="413" spans="1:65" s="390" customFormat="1">
      <c r="A413" s="398">
        <v>406</v>
      </c>
      <c r="B413" s="398" t="s">
        <v>3237</v>
      </c>
      <c r="C413" s="408"/>
      <c r="D413" s="407"/>
      <c r="E413" s="408"/>
      <c r="F413" s="407" t="s">
        <v>3321</v>
      </c>
      <c r="G413" s="408"/>
      <c r="H413" s="407"/>
      <c r="I413" s="408"/>
      <c r="J413" s="407"/>
      <c r="K413" s="408"/>
      <c r="L413" s="407"/>
      <c r="M413" s="213" t="s">
        <v>3320</v>
      </c>
      <c r="N413" s="213" t="s">
        <v>3321</v>
      </c>
      <c r="O413" s="213" t="s">
        <v>4778</v>
      </c>
      <c r="P413" s="1247" t="s">
        <v>940</v>
      </c>
      <c r="Q413" s="213" t="s">
        <v>941</v>
      </c>
      <c r="R413" s="541" t="s">
        <v>941</v>
      </c>
      <c r="S413" s="213" t="s">
        <v>941</v>
      </c>
      <c r="T413" s="213" t="s">
        <v>941</v>
      </c>
      <c r="U413" s="213" t="s">
        <v>941</v>
      </c>
      <c r="V413" s="213" t="s">
        <v>941</v>
      </c>
      <c r="W413" s="541" t="s">
        <v>941</v>
      </c>
      <c r="X413" s="213" t="s">
        <v>941</v>
      </c>
      <c r="Y413" s="213" t="s">
        <v>941</v>
      </c>
      <c r="Z413" s="541" t="s">
        <v>941</v>
      </c>
      <c r="AA413" s="541" t="s">
        <v>941</v>
      </c>
      <c r="AB413" s="541" t="s">
        <v>941</v>
      </c>
      <c r="AC413" s="213" t="s">
        <v>941</v>
      </c>
      <c r="AD413" s="541" t="s">
        <v>941</v>
      </c>
      <c r="AE413" s="213" t="s">
        <v>941</v>
      </c>
      <c r="AF413" s="541" t="s">
        <v>941</v>
      </c>
      <c r="AG413" s="541" t="s">
        <v>941</v>
      </c>
      <c r="AH413" s="541" t="s">
        <v>941</v>
      </c>
      <c r="AI413" s="213"/>
      <c r="AJ413" s="404" t="s">
        <v>3320</v>
      </c>
      <c r="AK413" s="189" t="s">
        <v>605</v>
      </c>
      <c r="AL413" s="174" t="s">
        <v>3323</v>
      </c>
      <c r="AM413" s="106">
        <v>1</v>
      </c>
      <c r="AN413" s="894" t="s">
        <v>945</v>
      </c>
      <c r="AO413" s="189" t="s">
        <v>946</v>
      </c>
      <c r="AP413" s="189">
        <v>0</v>
      </c>
      <c r="AQ413" s="189" t="s">
        <v>947</v>
      </c>
      <c r="AR413" s="189"/>
      <c r="AS413" s="69" t="s">
        <v>949</v>
      </c>
      <c r="AT413" s="69" t="s">
        <v>949</v>
      </c>
      <c r="AU413" s="69" t="s">
        <v>949</v>
      </c>
      <c r="AV413" s="69" t="s">
        <v>949</v>
      </c>
      <c r="AW413" s="69" t="s">
        <v>949</v>
      </c>
      <c r="AX413" s="69" t="s">
        <v>949</v>
      </c>
      <c r="AY413" s="69" t="s">
        <v>949</v>
      </c>
      <c r="AZ413" s="69" t="s">
        <v>949</v>
      </c>
      <c r="BA413" s="69" t="s">
        <v>949</v>
      </c>
      <c r="BB413" s="69" t="s">
        <v>949</v>
      </c>
      <c r="BC413" s="69" t="s">
        <v>949</v>
      </c>
      <c r="BD413" s="69" t="s">
        <v>949</v>
      </c>
      <c r="BE413" s="69" t="s">
        <v>949</v>
      </c>
      <c r="BF413" s="69" t="s">
        <v>949</v>
      </c>
      <c r="BG413" s="69" t="s">
        <v>949</v>
      </c>
      <c r="BH413" s="69" t="s">
        <v>949</v>
      </c>
      <c r="BI413" s="69" t="s">
        <v>949</v>
      </c>
      <c r="BJ413" s="69" t="s">
        <v>949</v>
      </c>
      <c r="BK413" s="69" t="s">
        <v>949</v>
      </c>
      <c r="BL413" s="69" t="s">
        <v>949</v>
      </c>
      <c r="BM413" s="69" t="s">
        <v>949</v>
      </c>
    </row>
    <row r="414" spans="1:65" s="390" customFormat="1">
      <c r="A414" s="398">
        <v>407</v>
      </c>
      <c r="B414" s="398" t="s">
        <v>3237</v>
      </c>
      <c r="C414" s="408"/>
      <c r="D414" s="407"/>
      <c r="E414" s="408"/>
      <c r="F414" s="407"/>
      <c r="G414" s="408" t="s">
        <v>3325</v>
      </c>
      <c r="H414" s="407"/>
      <c r="I414" s="408"/>
      <c r="J414" s="407"/>
      <c r="K414" s="408"/>
      <c r="L414" s="407"/>
      <c r="M414" s="213" t="s">
        <v>3325</v>
      </c>
      <c r="N414" s="213" t="s">
        <v>3325</v>
      </c>
      <c r="O414" s="213" t="s">
        <v>4778</v>
      </c>
      <c r="P414" s="1247" t="s">
        <v>1126</v>
      </c>
      <c r="Q414" s="213" t="s">
        <v>941</v>
      </c>
      <c r="R414" s="541" t="s">
        <v>941</v>
      </c>
      <c r="S414" s="213" t="s">
        <v>941</v>
      </c>
      <c r="T414" s="213" t="s">
        <v>941</v>
      </c>
      <c r="U414" s="213" t="s">
        <v>941</v>
      </c>
      <c r="V414" s="213" t="s">
        <v>941</v>
      </c>
      <c r="W414" s="541" t="s">
        <v>941</v>
      </c>
      <c r="X414" s="213" t="s">
        <v>941</v>
      </c>
      <c r="Y414" s="213" t="s">
        <v>941</v>
      </c>
      <c r="Z414" s="541" t="s">
        <v>941</v>
      </c>
      <c r="AA414" s="541" t="s">
        <v>941</v>
      </c>
      <c r="AB414" s="541" t="s">
        <v>941</v>
      </c>
      <c r="AC414" s="213" t="s">
        <v>941</v>
      </c>
      <c r="AD414" s="541" t="s">
        <v>941</v>
      </c>
      <c r="AE414" s="213" t="s">
        <v>941</v>
      </c>
      <c r="AF414" s="541" t="s">
        <v>941</v>
      </c>
      <c r="AG414" s="541" t="s">
        <v>941</v>
      </c>
      <c r="AH414" s="541" t="s">
        <v>941</v>
      </c>
      <c r="AI414" s="213"/>
      <c r="AJ414" s="404"/>
      <c r="AK414" s="189" t="s">
        <v>605</v>
      </c>
      <c r="AL414" s="174" t="s">
        <v>3327</v>
      </c>
      <c r="AM414" s="106">
        <v>3</v>
      </c>
      <c r="AN414" s="894" t="s">
        <v>945</v>
      </c>
      <c r="AO414" s="189" t="s">
        <v>946</v>
      </c>
      <c r="AP414" s="189">
        <v>1</v>
      </c>
      <c r="AQ414" s="189" t="s">
        <v>1008</v>
      </c>
      <c r="AR414" s="189"/>
      <c r="AS414" s="69">
        <v>265.29399999999998</v>
      </c>
      <c r="AT414" s="69" t="s">
        <v>949</v>
      </c>
      <c r="AU414" s="69">
        <v>1.7</v>
      </c>
      <c r="AV414" s="69">
        <v>0.45</v>
      </c>
      <c r="AW414" s="69" t="s">
        <v>949</v>
      </c>
      <c r="AX414" s="69" t="s">
        <v>1083</v>
      </c>
      <c r="AY414" s="69" t="s">
        <v>3328</v>
      </c>
      <c r="AZ414" s="69" t="s">
        <v>3329</v>
      </c>
      <c r="BA414" s="69" t="s">
        <v>3330</v>
      </c>
      <c r="BB414" s="69" t="s">
        <v>949</v>
      </c>
      <c r="BC414" s="69" t="s">
        <v>3331</v>
      </c>
      <c r="BD414" s="69" t="s">
        <v>3332</v>
      </c>
      <c r="BE414" s="69" t="s">
        <v>949</v>
      </c>
      <c r="BF414" s="69">
        <v>0</v>
      </c>
      <c r="BG414" s="69">
        <v>0</v>
      </c>
      <c r="BH414" s="69">
        <v>0</v>
      </c>
      <c r="BI414" s="69">
        <v>0</v>
      </c>
      <c r="BJ414" s="69">
        <v>0</v>
      </c>
      <c r="BK414" s="69">
        <v>0</v>
      </c>
      <c r="BL414" s="69">
        <v>0</v>
      </c>
      <c r="BM414" s="69">
        <v>0</v>
      </c>
    </row>
    <row r="415" spans="1:65" s="390" customFormat="1">
      <c r="A415" s="398">
        <v>408</v>
      </c>
      <c r="B415" s="398" t="s">
        <v>3237</v>
      </c>
      <c r="C415" s="408"/>
      <c r="D415" s="407"/>
      <c r="E415" s="408"/>
      <c r="F415" s="407"/>
      <c r="G415" s="408" t="s">
        <v>3333</v>
      </c>
      <c r="H415" s="407"/>
      <c r="I415" s="408"/>
      <c r="J415" s="407"/>
      <c r="K415" s="408"/>
      <c r="L415" s="407"/>
      <c r="M415" s="213" t="s">
        <v>3333</v>
      </c>
      <c r="N415" s="213" t="s">
        <v>3333</v>
      </c>
      <c r="O415" s="213" t="s">
        <v>4778</v>
      </c>
      <c r="P415" s="1247"/>
      <c r="Q415" s="213" t="s">
        <v>941</v>
      </c>
      <c r="R415" s="541" t="s">
        <v>941</v>
      </c>
      <c r="S415" s="213" t="s">
        <v>941</v>
      </c>
      <c r="T415" s="213" t="s">
        <v>941</v>
      </c>
      <c r="U415" s="213" t="s">
        <v>941</v>
      </c>
      <c r="V415" s="213" t="s">
        <v>941</v>
      </c>
      <c r="W415" s="541" t="s">
        <v>941</v>
      </c>
      <c r="X415" s="213" t="s">
        <v>941</v>
      </c>
      <c r="Y415" s="213" t="s">
        <v>941</v>
      </c>
      <c r="Z415" s="541" t="s">
        <v>941</v>
      </c>
      <c r="AA415" s="541" t="s">
        <v>941</v>
      </c>
      <c r="AB415" s="541" t="s">
        <v>941</v>
      </c>
      <c r="AC415" s="213" t="s">
        <v>941</v>
      </c>
      <c r="AD415" s="541" t="s">
        <v>941</v>
      </c>
      <c r="AE415" s="213" t="s">
        <v>941</v>
      </c>
      <c r="AF415" s="541" t="s">
        <v>941</v>
      </c>
      <c r="AG415" s="541" t="s">
        <v>941</v>
      </c>
      <c r="AH415" s="541" t="s">
        <v>941</v>
      </c>
      <c r="AI415" s="213"/>
      <c r="AJ415" s="404"/>
      <c r="AK415" s="189" t="s">
        <v>605</v>
      </c>
      <c r="AL415" s="174" t="s">
        <v>3335</v>
      </c>
      <c r="AM415" s="106">
        <v>3</v>
      </c>
      <c r="AN415" s="894" t="s">
        <v>945</v>
      </c>
      <c r="AO415" s="189" t="s">
        <v>946</v>
      </c>
      <c r="AP415" s="189">
        <v>1</v>
      </c>
      <c r="AQ415" s="189" t="s">
        <v>1048</v>
      </c>
      <c r="AR415" s="189"/>
      <c r="AS415" s="69" t="s">
        <v>949</v>
      </c>
      <c r="AT415" s="69" t="s">
        <v>949</v>
      </c>
      <c r="AU415" s="69" t="s">
        <v>949</v>
      </c>
      <c r="AV415" s="69" t="s">
        <v>949</v>
      </c>
      <c r="AW415" s="69" t="s">
        <v>949</v>
      </c>
      <c r="AX415" s="69" t="s">
        <v>949</v>
      </c>
      <c r="AY415" s="69" t="s">
        <v>949</v>
      </c>
      <c r="AZ415" s="69" t="s">
        <v>949</v>
      </c>
      <c r="BA415" s="69" t="s">
        <v>949</v>
      </c>
      <c r="BB415" s="69" t="s">
        <v>949</v>
      </c>
      <c r="BC415" s="69" t="s">
        <v>1068</v>
      </c>
      <c r="BD415" s="69" t="s">
        <v>949</v>
      </c>
      <c r="BE415" s="69" t="s">
        <v>949</v>
      </c>
      <c r="BF415" s="69">
        <v>0</v>
      </c>
      <c r="BG415" s="69">
        <v>0</v>
      </c>
      <c r="BH415" s="69">
        <v>0</v>
      </c>
      <c r="BI415" s="69">
        <v>0</v>
      </c>
      <c r="BJ415" s="69">
        <v>0</v>
      </c>
      <c r="BK415" s="69">
        <v>0</v>
      </c>
      <c r="BL415" s="69">
        <v>0</v>
      </c>
      <c r="BM415" s="69">
        <v>0</v>
      </c>
    </row>
    <row r="416" spans="1:65" s="390" customFormat="1">
      <c r="A416" s="398">
        <v>409</v>
      </c>
      <c r="B416" s="398" t="s">
        <v>3237</v>
      </c>
      <c r="C416" s="408"/>
      <c r="D416" s="407"/>
      <c r="E416" s="408"/>
      <c r="F416" s="407" t="s">
        <v>6589</v>
      </c>
      <c r="G416" s="408"/>
      <c r="H416" s="407"/>
      <c r="I416" s="408"/>
      <c r="J416" s="407"/>
      <c r="K416" s="408"/>
      <c r="L416" s="407"/>
      <c r="M416" s="213" t="s">
        <v>3338</v>
      </c>
      <c r="N416" s="213" t="s">
        <v>6589</v>
      </c>
      <c r="O416" s="213" t="s">
        <v>4778</v>
      </c>
      <c r="P416" s="1247" t="s">
        <v>940</v>
      </c>
      <c r="Q416" s="213" t="s">
        <v>941</v>
      </c>
      <c r="R416" s="541" t="s">
        <v>941</v>
      </c>
      <c r="S416" s="213" t="s">
        <v>941</v>
      </c>
      <c r="T416" s="213" t="s">
        <v>941</v>
      </c>
      <c r="U416" s="213" t="s">
        <v>941</v>
      </c>
      <c r="V416" s="213" t="s">
        <v>941</v>
      </c>
      <c r="W416" s="541" t="s">
        <v>941</v>
      </c>
      <c r="X416" s="213" t="s">
        <v>941</v>
      </c>
      <c r="Y416" s="213" t="s">
        <v>941</v>
      </c>
      <c r="Z416" s="541" t="s">
        <v>941</v>
      </c>
      <c r="AA416" s="541" t="s">
        <v>941</v>
      </c>
      <c r="AB416" s="541" t="s">
        <v>941</v>
      </c>
      <c r="AC416" s="213" t="s">
        <v>941</v>
      </c>
      <c r="AD416" s="541" t="s">
        <v>941</v>
      </c>
      <c r="AE416" s="213" t="s">
        <v>941</v>
      </c>
      <c r="AF416" s="541" t="s">
        <v>941</v>
      </c>
      <c r="AG416" s="541" t="s">
        <v>941</v>
      </c>
      <c r="AH416" s="541" t="s">
        <v>941</v>
      </c>
      <c r="AI416" s="213"/>
      <c r="AJ416" s="404" t="s">
        <v>3338</v>
      </c>
      <c r="AK416" s="189" t="s">
        <v>605</v>
      </c>
      <c r="AL416" s="174" t="s">
        <v>5446</v>
      </c>
      <c r="AM416" s="106">
        <v>1</v>
      </c>
      <c r="AN416" s="894" t="s">
        <v>945</v>
      </c>
      <c r="AO416" s="189" t="s">
        <v>946</v>
      </c>
      <c r="AP416" s="189">
        <v>0</v>
      </c>
      <c r="AQ416" s="189" t="s">
        <v>947</v>
      </c>
      <c r="AR416" s="189"/>
      <c r="AS416" s="69" t="s">
        <v>949</v>
      </c>
      <c r="AT416" s="69" t="s">
        <v>949</v>
      </c>
      <c r="AU416" s="69" t="s">
        <v>949</v>
      </c>
      <c r="AV416" s="69" t="s">
        <v>949</v>
      </c>
      <c r="AW416" s="69" t="s">
        <v>949</v>
      </c>
      <c r="AX416" s="69" t="s">
        <v>949</v>
      </c>
      <c r="AY416" s="69" t="s">
        <v>949</v>
      </c>
      <c r="AZ416" s="69" t="s">
        <v>949</v>
      </c>
      <c r="BA416" s="69" t="s">
        <v>949</v>
      </c>
      <c r="BB416" s="69" t="s">
        <v>949</v>
      </c>
      <c r="BC416" s="69" t="s">
        <v>949</v>
      </c>
      <c r="BD416" s="69" t="s">
        <v>949</v>
      </c>
      <c r="BE416" s="69" t="s">
        <v>949</v>
      </c>
      <c r="BF416" s="69" t="s">
        <v>949</v>
      </c>
      <c r="BG416" s="69" t="s">
        <v>949</v>
      </c>
      <c r="BH416" s="69" t="s">
        <v>949</v>
      </c>
      <c r="BI416" s="69" t="s">
        <v>949</v>
      </c>
      <c r="BJ416" s="69" t="s">
        <v>949</v>
      </c>
      <c r="BK416" s="69" t="s">
        <v>949</v>
      </c>
      <c r="BL416" s="69" t="s">
        <v>949</v>
      </c>
      <c r="BM416" s="69" t="s">
        <v>949</v>
      </c>
    </row>
    <row r="417" spans="1:65" s="390" customFormat="1">
      <c r="A417" s="398">
        <v>410</v>
      </c>
      <c r="B417" s="398" t="s">
        <v>3237</v>
      </c>
      <c r="C417" s="408"/>
      <c r="D417" s="407"/>
      <c r="E417" s="408"/>
      <c r="F417" s="407"/>
      <c r="G417" s="408" t="s">
        <v>3343</v>
      </c>
      <c r="H417" s="407"/>
      <c r="I417" s="408"/>
      <c r="J417" s="407"/>
      <c r="K417" s="408"/>
      <c r="L417" s="407"/>
      <c r="M417" s="213" t="s">
        <v>3343</v>
      </c>
      <c r="N417" s="213" t="s">
        <v>3343</v>
      </c>
      <c r="O417" s="213" t="s">
        <v>4778</v>
      </c>
      <c r="P417" s="1247" t="s">
        <v>1556</v>
      </c>
      <c r="Q417" s="213" t="s">
        <v>941</v>
      </c>
      <c r="R417" s="541" t="s">
        <v>941</v>
      </c>
      <c r="S417" s="213" t="s">
        <v>941</v>
      </c>
      <c r="T417" s="213" t="s">
        <v>941</v>
      </c>
      <c r="U417" s="213" t="s">
        <v>941</v>
      </c>
      <c r="V417" s="213" t="s">
        <v>941</v>
      </c>
      <c r="W417" s="541" t="s">
        <v>941</v>
      </c>
      <c r="X417" s="213" t="s">
        <v>941</v>
      </c>
      <c r="Y417" s="213" t="s">
        <v>941</v>
      </c>
      <c r="Z417" s="541" t="s">
        <v>941</v>
      </c>
      <c r="AA417" s="541" t="s">
        <v>941</v>
      </c>
      <c r="AB417" s="541" t="s">
        <v>941</v>
      </c>
      <c r="AC417" s="213" t="s">
        <v>941</v>
      </c>
      <c r="AD417" s="541" t="s">
        <v>941</v>
      </c>
      <c r="AE417" s="213" t="s">
        <v>941</v>
      </c>
      <c r="AF417" s="541" t="s">
        <v>941</v>
      </c>
      <c r="AG417" s="541" t="s">
        <v>941</v>
      </c>
      <c r="AH417" s="541" t="s">
        <v>941</v>
      </c>
      <c r="AI417" s="213"/>
      <c r="AJ417" s="404"/>
      <c r="AK417" s="189" t="s">
        <v>605</v>
      </c>
      <c r="AL417" s="174" t="s">
        <v>5405</v>
      </c>
      <c r="AM417" s="106">
        <v>1</v>
      </c>
      <c r="AN417" s="894" t="s">
        <v>945</v>
      </c>
      <c r="AO417" s="189" t="s">
        <v>946</v>
      </c>
      <c r="AP417" s="189">
        <v>1</v>
      </c>
      <c r="AQ417" s="189" t="s">
        <v>1008</v>
      </c>
      <c r="AR417" s="189"/>
      <c r="AS417" s="69">
        <v>90222.7</v>
      </c>
      <c r="AT417" s="69" t="s">
        <v>949</v>
      </c>
      <c r="AU417" s="69">
        <v>1.71</v>
      </c>
      <c r="AV417" s="69">
        <v>154.28</v>
      </c>
      <c r="AW417" s="69" t="s">
        <v>5776</v>
      </c>
      <c r="AX417" s="69" t="s">
        <v>995</v>
      </c>
      <c r="AY417" s="69" t="s">
        <v>2018</v>
      </c>
      <c r="AZ417" s="69" t="s">
        <v>3347</v>
      </c>
      <c r="BA417" s="69" t="s">
        <v>1132</v>
      </c>
      <c r="BB417" s="69" t="s">
        <v>3392</v>
      </c>
      <c r="BC417" s="69" t="s">
        <v>1087</v>
      </c>
      <c r="BD417" s="69" t="s">
        <v>945</v>
      </c>
      <c r="BE417" s="69" t="s">
        <v>945</v>
      </c>
      <c r="BF417" s="69">
        <v>0</v>
      </c>
      <c r="BG417" s="69">
        <v>0</v>
      </c>
      <c r="BH417" s="69" t="s">
        <v>3343</v>
      </c>
      <c r="BI417" s="69" t="s">
        <v>1087</v>
      </c>
      <c r="BJ417" s="69">
        <v>0</v>
      </c>
      <c r="BK417" s="69">
        <v>0</v>
      </c>
      <c r="BL417" s="69">
        <v>0</v>
      </c>
      <c r="BM417" s="69">
        <v>0</v>
      </c>
    </row>
    <row r="418" spans="1:65" s="390" customFormat="1">
      <c r="A418" s="398">
        <v>411</v>
      </c>
      <c r="B418" s="398" t="s">
        <v>3237</v>
      </c>
      <c r="C418" s="408"/>
      <c r="D418" s="407"/>
      <c r="E418" s="408"/>
      <c r="F418" s="407"/>
      <c r="G418" s="408" t="s">
        <v>3349</v>
      </c>
      <c r="H418" s="407"/>
      <c r="I418" s="408"/>
      <c r="J418" s="407"/>
      <c r="K418" s="408"/>
      <c r="L418" s="407"/>
      <c r="M418" s="213" t="s">
        <v>3349</v>
      </c>
      <c r="N418" s="213" t="s">
        <v>3349</v>
      </c>
      <c r="O418" s="213" t="s">
        <v>4778</v>
      </c>
      <c r="P418" s="1247"/>
      <c r="Q418" s="213" t="s">
        <v>941</v>
      </c>
      <c r="R418" s="541" t="s">
        <v>941</v>
      </c>
      <c r="S418" s="213" t="s">
        <v>941</v>
      </c>
      <c r="T418" s="213" t="s">
        <v>941</v>
      </c>
      <c r="U418" s="213" t="s">
        <v>941</v>
      </c>
      <c r="V418" s="213" t="s">
        <v>941</v>
      </c>
      <c r="W418" s="541" t="s">
        <v>941</v>
      </c>
      <c r="X418" s="213" t="s">
        <v>941</v>
      </c>
      <c r="Y418" s="213" t="s">
        <v>941</v>
      </c>
      <c r="Z418" s="541" t="s">
        <v>941</v>
      </c>
      <c r="AA418" s="541" t="s">
        <v>941</v>
      </c>
      <c r="AB418" s="541" t="s">
        <v>941</v>
      </c>
      <c r="AC418" s="213" t="s">
        <v>941</v>
      </c>
      <c r="AD418" s="541" t="s">
        <v>941</v>
      </c>
      <c r="AE418" s="213" t="s">
        <v>941</v>
      </c>
      <c r="AF418" s="541" t="s">
        <v>941</v>
      </c>
      <c r="AG418" s="541" t="s">
        <v>941</v>
      </c>
      <c r="AH418" s="541" t="s">
        <v>941</v>
      </c>
      <c r="AI418" s="213"/>
      <c r="AJ418" s="404"/>
      <c r="AK418" s="189" t="s">
        <v>605</v>
      </c>
      <c r="AL418" s="174" t="s">
        <v>3351</v>
      </c>
      <c r="AM418" s="106">
        <v>1</v>
      </c>
      <c r="AN418" s="894" t="s">
        <v>945</v>
      </c>
      <c r="AO418" s="189" t="s">
        <v>946</v>
      </c>
      <c r="AP418" s="189">
        <v>1</v>
      </c>
      <c r="AQ418" s="189" t="s">
        <v>993</v>
      </c>
      <c r="AR418" s="189"/>
      <c r="AS418" s="69" t="s">
        <v>949</v>
      </c>
      <c r="AT418" s="69" t="s">
        <v>949</v>
      </c>
      <c r="AU418" s="69" t="s">
        <v>949</v>
      </c>
      <c r="AV418" s="69" t="s">
        <v>949</v>
      </c>
      <c r="AW418" s="69" t="s">
        <v>949</v>
      </c>
      <c r="AX418" s="69" t="s">
        <v>949</v>
      </c>
      <c r="AY418" s="69" t="s">
        <v>949</v>
      </c>
      <c r="AZ418" s="69" t="s">
        <v>949</v>
      </c>
      <c r="BA418" s="69" t="s">
        <v>949</v>
      </c>
      <c r="BB418" s="69" t="s">
        <v>949</v>
      </c>
      <c r="BC418" s="69" t="s">
        <v>986</v>
      </c>
      <c r="BD418" s="69" t="s">
        <v>1024</v>
      </c>
      <c r="BE418" s="69" t="s">
        <v>949</v>
      </c>
      <c r="BF418" s="69">
        <v>0</v>
      </c>
      <c r="BG418" s="69">
        <v>0</v>
      </c>
      <c r="BH418" s="69">
        <v>0</v>
      </c>
      <c r="BI418" s="69">
        <v>0</v>
      </c>
      <c r="BJ418" s="69">
        <v>0</v>
      </c>
      <c r="BK418" s="69">
        <v>0</v>
      </c>
      <c r="BL418" s="69">
        <v>0</v>
      </c>
      <c r="BM418" s="69">
        <v>0</v>
      </c>
    </row>
    <row r="419" spans="1:65" s="390" customFormat="1">
      <c r="A419" s="398">
        <v>412</v>
      </c>
      <c r="B419" s="398" t="s">
        <v>3237</v>
      </c>
      <c r="C419" s="408"/>
      <c r="D419" s="407"/>
      <c r="E419" s="408"/>
      <c r="F419" s="407"/>
      <c r="G419" s="408" t="s">
        <v>3353</v>
      </c>
      <c r="H419" s="407"/>
      <c r="I419" s="408"/>
      <c r="J419" s="407"/>
      <c r="K419" s="408"/>
      <c r="L419" s="407"/>
      <c r="M419" s="213" t="s">
        <v>3353</v>
      </c>
      <c r="N419" s="213" t="s">
        <v>3353</v>
      </c>
      <c r="O419" s="213" t="s">
        <v>4778</v>
      </c>
      <c r="P419" s="1247"/>
      <c r="Q419" s="213" t="s">
        <v>941</v>
      </c>
      <c r="R419" s="541" t="s">
        <v>941</v>
      </c>
      <c r="S419" s="213" t="s">
        <v>941</v>
      </c>
      <c r="T419" s="213" t="s">
        <v>941</v>
      </c>
      <c r="U419" s="213" t="s">
        <v>941</v>
      </c>
      <c r="V419" s="213" t="s">
        <v>941</v>
      </c>
      <c r="W419" s="541" t="s">
        <v>941</v>
      </c>
      <c r="X419" s="213" t="s">
        <v>941</v>
      </c>
      <c r="Y419" s="213" t="s">
        <v>941</v>
      </c>
      <c r="Z419" s="541" t="s">
        <v>941</v>
      </c>
      <c r="AA419" s="541" t="s">
        <v>941</v>
      </c>
      <c r="AB419" s="541" t="s">
        <v>941</v>
      </c>
      <c r="AC419" s="213" t="s">
        <v>941</v>
      </c>
      <c r="AD419" s="541" t="s">
        <v>941</v>
      </c>
      <c r="AE419" s="213" t="s">
        <v>941</v>
      </c>
      <c r="AF419" s="541" t="s">
        <v>941</v>
      </c>
      <c r="AG419" s="541" t="s">
        <v>941</v>
      </c>
      <c r="AH419" s="541" t="s">
        <v>941</v>
      </c>
      <c r="AI419" s="213"/>
      <c r="AJ419" s="404"/>
      <c r="AK419" s="189" t="s">
        <v>605</v>
      </c>
      <c r="AL419" s="174" t="s">
        <v>3355</v>
      </c>
      <c r="AM419" s="106">
        <v>5</v>
      </c>
      <c r="AN419" s="894" t="s">
        <v>945</v>
      </c>
      <c r="AO419" s="189" t="s">
        <v>946</v>
      </c>
      <c r="AP419" s="189">
        <v>1</v>
      </c>
      <c r="AQ419" s="189" t="s">
        <v>1783</v>
      </c>
      <c r="AR419" s="189"/>
      <c r="AS419" s="69" t="s">
        <v>949</v>
      </c>
      <c r="AT419" s="69" t="s">
        <v>949</v>
      </c>
      <c r="AU419" s="69" t="s">
        <v>949</v>
      </c>
      <c r="AV419" s="69">
        <v>77.569999999999993</v>
      </c>
      <c r="AW419" s="69" t="s">
        <v>949</v>
      </c>
      <c r="AX419" s="69" t="s">
        <v>949</v>
      </c>
      <c r="AY419" s="69" t="s">
        <v>949</v>
      </c>
      <c r="AZ419" s="69" t="s">
        <v>949</v>
      </c>
      <c r="BA419" s="69" t="s">
        <v>949</v>
      </c>
      <c r="BB419" s="69">
        <v>0</v>
      </c>
      <c r="BC419" s="69" t="s">
        <v>3356</v>
      </c>
      <c r="BD419" s="69" t="s">
        <v>945</v>
      </c>
      <c r="BE419" s="69" t="s">
        <v>945</v>
      </c>
      <c r="BF419" s="69">
        <v>0</v>
      </c>
      <c r="BG419" s="69">
        <v>0</v>
      </c>
      <c r="BH419" s="69">
        <v>0</v>
      </c>
      <c r="BI419" s="69">
        <v>0</v>
      </c>
      <c r="BJ419" s="69">
        <v>0</v>
      </c>
      <c r="BK419" s="69">
        <v>0</v>
      </c>
      <c r="BL419" s="69">
        <v>0</v>
      </c>
      <c r="BM419" s="69">
        <v>0</v>
      </c>
    </row>
    <row r="420" spans="1:65" s="390" customFormat="1">
      <c r="A420" s="398">
        <v>413</v>
      </c>
      <c r="B420" s="398" t="s">
        <v>3237</v>
      </c>
      <c r="C420" s="408"/>
      <c r="D420" s="407"/>
      <c r="E420" s="408" t="s">
        <v>3248</v>
      </c>
      <c r="F420" s="407"/>
      <c r="G420" s="408"/>
      <c r="H420" s="407"/>
      <c r="I420" s="408"/>
      <c r="J420" s="407"/>
      <c r="K420" s="408"/>
      <c r="L420" s="407"/>
      <c r="M420" s="213" t="s">
        <v>3248</v>
      </c>
      <c r="N420" s="213" t="s">
        <v>3248</v>
      </c>
      <c r="O420" s="213" t="s">
        <v>4778</v>
      </c>
      <c r="P420" s="1247"/>
      <c r="Q420" s="213" t="s">
        <v>941</v>
      </c>
      <c r="R420" s="541" t="s">
        <v>941</v>
      </c>
      <c r="S420" s="213" t="s">
        <v>941</v>
      </c>
      <c r="T420" s="213" t="s">
        <v>941</v>
      </c>
      <c r="U420" s="213" t="s">
        <v>941</v>
      </c>
      <c r="V420" s="213" t="s">
        <v>941</v>
      </c>
      <c r="W420" s="541" t="s">
        <v>941</v>
      </c>
      <c r="X420" s="213" t="s">
        <v>941</v>
      </c>
      <c r="Y420" s="213" t="s">
        <v>941</v>
      </c>
      <c r="Z420" s="541" t="s">
        <v>941</v>
      </c>
      <c r="AA420" s="541" t="s">
        <v>941</v>
      </c>
      <c r="AB420" s="541" t="s">
        <v>941</v>
      </c>
      <c r="AC420" s="213" t="s">
        <v>941</v>
      </c>
      <c r="AD420" s="541" t="s">
        <v>941</v>
      </c>
      <c r="AE420" s="213" t="s">
        <v>941</v>
      </c>
      <c r="AF420" s="541" t="s">
        <v>941</v>
      </c>
      <c r="AG420" s="541" t="s">
        <v>941</v>
      </c>
      <c r="AH420" s="541" t="s">
        <v>941</v>
      </c>
      <c r="AI420" s="213"/>
      <c r="AJ420" s="404"/>
      <c r="AK420" s="189" t="s">
        <v>605</v>
      </c>
      <c r="AL420" s="174" t="s">
        <v>3250</v>
      </c>
      <c r="AM420" s="106">
        <v>0.39</v>
      </c>
      <c r="AN420" s="894" t="s">
        <v>945</v>
      </c>
      <c r="AO420" s="189" t="s">
        <v>1563</v>
      </c>
      <c r="AP420" s="189">
        <v>1</v>
      </c>
      <c r="AQ420" s="189" t="s">
        <v>993</v>
      </c>
      <c r="AR420" s="189"/>
      <c r="AS420" s="69" t="s">
        <v>949</v>
      </c>
      <c r="AT420" s="69" t="s">
        <v>949</v>
      </c>
      <c r="AU420" s="69" t="s">
        <v>949</v>
      </c>
      <c r="AV420" s="69" t="s">
        <v>949</v>
      </c>
      <c r="AW420" s="69" t="s">
        <v>949</v>
      </c>
      <c r="AX420" s="69" t="s">
        <v>949</v>
      </c>
      <c r="AY420" s="69" t="s">
        <v>949</v>
      </c>
      <c r="AZ420" s="69" t="s">
        <v>949</v>
      </c>
      <c r="BA420" s="69" t="s">
        <v>949</v>
      </c>
      <c r="BB420" s="69" t="s">
        <v>949</v>
      </c>
      <c r="BC420" s="69" t="s">
        <v>1564</v>
      </c>
      <c r="BD420" s="69" t="s">
        <v>949</v>
      </c>
      <c r="BE420" s="69" t="s">
        <v>949</v>
      </c>
      <c r="BF420" s="69">
        <v>0</v>
      </c>
      <c r="BG420" s="69">
        <v>0</v>
      </c>
      <c r="BH420" s="69">
        <v>0</v>
      </c>
      <c r="BI420" s="69">
        <v>0</v>
      </c>
      <c r="BJ420" s="69">
        <v>0</v>
      </c>
      <c r="BK420" s="69">
        <v>0</v>
      </c>
      <c r="BL420" s="69">
        <v>0</v>
      </c>
      <c r="BM420" s="69">
        <v>0</v>
      </c>
    </row>
    <row r="421" spans="1:65" s="390" customFormat="1">
      <c r="A421" s="398">
        <v>414</v>
      </c>
      <c r="B421" s="398" t="s">
        <v>3237</v>
      </c>
      <c r="C421" s="408"/>
      <c r="D421" s="407"/>
      <c r="E421" s="408" t="s">
        <v>6580</v>
      </c>
      <c r="F421" s="407"/>
      <c r="G421" s="408"/>
      <c r="H421" s="407"/>
      <c r="I421" s="408"/>
      <c r="J421" s="407"/>
      <c r="K421" s="408"/>
      <c r="L421" s="407"/>
      <c r="M421" s="213" t="s">
        <v>6580</v>
      </c>
      <c r="N421" s="213" t="s">
        <v>6580</v>
      </c>
      <c r="O421" s="213" t="s">
        <v>4778</v>
      </c>
      <c r="P421" s="1247" t="s">
        <v>940</v>
      </c>
      <c r="Q421" s="213" t="s">
        <v>941</v>
      </c>
      <c r="R421" s="541" t="s">
        <v>941</v>
      </c>
      <c r="S421" s="213" t="s">
        <v>941</v>
      </c>
      <c r="T421" s="213" t="s">
        <v>941</v>
      </c>
      <c r="U421" s="213" t="s">
        <v>941</v>
      </c>
      <c r="V421" s="213" t="s">
        <v>941</v>
      </c>
      <c r="W421" s="541" t="s">
        <v>941</v>
      </c>
      <c r="X421" s="213" t="s">
        <v>941</v>
      </c>
      <c r="Y421" s="213" t="s">
        <v>941</v>
      </c>
      <c r="Z421" s="541" t="s">
        <v>941</v>
      </c>
      <c r="AA421" s="541" t="s">
        <v>941</v>
      </c>
      <c r="AB421" s="541" t="s">
        <v>941</v>
      </c>
      <c r="AC421" s="213" t="s">
        <v>941</v>
      </c>
      <c r="AD421" s="541" t="s">
        <v>941</v>
      </c>
      <c r="AE421" s="213" t="s">
        <v>941</v>
      </c>
      <c r="AF421" s="541" t="s">
        <v>941</v>
      </c>
      <c r="AG421" s="541" t="s">
        <v>941</v>
      </c>
      <c r="AH421" s="541" t="s">
        <v>941</v>
      </c>
      <c r="AI421" s="213"/>
      <c r="AJ421" s="404" t="s">
        <v>9952</v>
      </c>
      <c r="AK421" s="189" t="s">
        <v>605</v>
      </c>
      <c r="AL421" s="174" t="s">
        <v>3361</v>
      </c>
      <c r="AM421" s="106">
        <v>1</v>
      </c>
      <c r="AN421" s="894" t="s">
        <v>945</v>
      </c>
      <c r="AO421" s="189" t="s">
        <v>946</v>
      </c>
      <c r="AP421" s="189">
        <v>0</v>
      </c>
      <c r="AQ421" s="189" t="s">
        <v>947</v>
      </c>
      <c r="AR421" s="189"/>
      <c r="AS421" s="69" t="s">
        <v>949</v>
      </c>
      <c r="AT421" s="69" t="s">
        <v>949</v>
      </c>
      <c r="AU421" s="69" t="s">
        <v>949</v>
      </c>
      <c r="AV421" s="69" t="s">
        <v>949</v>
      </c>
      <c r="AW421" s="69" t="s">
        <v>949</v>
      </c>
      <c r="AX421" s="69" t="s">
        <v>949</v>
      </c>
      <c r="AY421" s="69" t="s">
        <v>949</v>
      </c>
      <c r="AZ421" s="69" t="s">
        <v>949</v>
      </c>
      <c r="BA421" s="69" t="s">
        <v>949</v>
      </c>
      <c r="BB421" s="69" t="s">
        <v>949</v>
      </c>
      <c r="BC421" s="69" t="s">
        <v>949</v>
      </c>
      <c r="BD421" s="69" t="s">
        <v>949</v>
      </c>
      <c r="BE421" s="69" t="s">
        <v>949</v>
      </c>
      <c r="BF421" s="69" t="s">
        <v>949</v>
      </c>
      <c r="BG421" s="69" t="s">
        <v>949</v>
      </c>
      <c r="BH421" s="69" t="s">
        <v>949</v>
      </c>
      <c r="BI421" s="69" t="s">
        <v>949</v>
      </c>
      <c r="BJ421" s="69" t="s">
        <v>949</v>
      </c>
      <c r="BK421" s="69" t="s">
        <v>949</v>
      </c>
      <c r="BL421" s="69" t="s">
        <v>949</v>
      </c>
      <c r="BM421" s="69" t="s">
        <v>949</v>
      </c>
    </row>
    <row r="422" spans="1:65" s="390" customFormat="1">
      <c r="A422" s="398">
        <v>415</v>
      </c>
      <c r="B422" s="398" t="s">
        <v>3237</v>
      </c>
      <c r="C422" s="408"/>
      <c r="D422" s="407"/>
      <c r="E422" s="408"/>
      <c r="F422" s="407" t="s">
        <v>6581</v>
      </c>
      <c r="G422" s="408"/>
      <c r="H422" s="407"/>
      <c r="I422" s="408"/>
      <c r="J422" s="407"/>
      <c r="K422" s="408"/>
      <c r="L422" s="407"/>
      <c r="M422" s="213" t="s">
        <v>6581</v>
      </c>
      <c r="N422" s="213" t="s">
        <v>6581</v>
      </c>
      <c r="O422" s="213" t="s">
        <v>4778</v>
      </c>
      <c r="P422" s="1247" t="s">
        <v>940</v>
      </c>
      <c r="Q422" s="213" t="s">
        <v>941</v>
      </c>
      <c r="R422" s="541" t="s">
        <v>941</v>
      </c>
      <c r="S422" s="213" t="s">
        <v>941</v>
      </c>
      <c r="T422" s="213" t="s">
        <v>941</v>
      </c>
      <c r="U422" s="213" t="s">
        <v>941</v>
      </c>
      <c r="V422" s="213" t="s">
        <v>941</v>
      </c>
      <c r="W422" s="541" t="s">
        <v>941</v>
      </c>
      <c r="X422" s="213" t="s">
        <v>941</v>
      </c>
      <c r="Y422" s="213" t="s">
        <v>941</v>
      </c>
      <c r="Z422" s="541" t="s">
        <v>941</v>
      </c>
      <c r="AA422" s="541" t="s">
        <v>941</v>
      </c>
      <c r="AB422" s="541" t="s">
        <v>941</v>
      </c>
      <c r="AC422" s="213" t="s">
        <v>941</v>
      </c>
      <c r="AD422" s="541" t="s">
        <v>941</v>
      </c>
      <c r="AE422" s="213" t="s">
        <v>941</v>
      </c>
      <c r="AF422" s="541" t="s">
        <v>941</v>
      </c>
      <c r="AG422" s="541" t="s">
        <v>941</v>
      </c>
      <c r="AH422" s="541" t="s">
        <v>941</v>
      </c>
      <c r="AI422" s="213"/>
      <c r="AJ422" s="404" t="s">
        <v>9953</v>
      </c>
      <c r="AK422" s="189" t="s">
        <v>605</v>
      </c>
      <c r="AL422" s="174" t="s">
        <v>6582</v>
      </c>
      <c r="AM422" s="106">
        <v>1</v>
      </c>
      <c r="AN422" s="894" t="s">
        <v>945</v>
      </c>
      <c r="AO422" s="189" t="s">
        <v>946</v>
      </c>
      <c r="AP422" s="189">
        <v>0</v>
      </c>
      <c r="AQ422" s="189" t="s">
        <v>947</v>
      </c>
      <c r="AR422" s="189"/>
      <c r="AS422" s="69" t="s">
        <v>949</v>
      </c>
      <c r="AT422" s="69" t="s">
        <v>949</v>
      </c>
      <c r="AU422" s="69" t="s">
        <v>949</v>
      </c>
      <c r="AV422" s="69" t="s">
        <v>949</v>
      </c>
      <c r="AW422" s="69" t="s">
        <v>949</v>
      </c>
      <c r="AX422" s="69" t="s">
        <v>949</v>
      </c>
      <c r="AY422" s="69" t="s">
        <v>949</v>
      </c>
      <c r="AZ422" s="69" t="s">
        <v>949</v>
      </c>
      <c r="BA422" s="69" t="s">
        <v>949</v>
      </c>
      <c r="BB422" s="69" t="s">
        <v>949</v>
      </c>
      <c r="BC422" s="69" t="s">
        <v>949</v>
      </c>
      <c r="BD422" s="69" t="s">
        <v>949</v>
      </c>
      <c r="BE422" s="69" t="s">
        <v>949</v>
      </c>
      <c r="BF422" s="69" t="s">
        <v>949</v>
      </c>
      <c r="BG422" s="69" t="s">
        <v>949</v>
      </c>
      <c r="BH422" s="69" t="s">
        <v>949</v>
      </c>
      <c r="BI422" s="69" t="s">
        <v>949</v>
      </c>
      <c r="BJ422" s="69" t="s">
        <v>949</v>
      </c>
      <c r="BK422" s="69" t="s">
        <v>949</v>
      </c>
      <c r="BL422" s="69" t="s">
        <v>949</v>
      </c>
      <c r="BM422" s="69" t="s">
        <v>949</v>
      </c>
    </row>
    <row r="423" spans="1:65" s="390" customFormat="1">
      <c r="A423" s="398">
        <v>416</v>
      </c>
      <c r="B423" s="398" t="s">
        <v>3237</v>
      </c>
      <c r="C423" s="408"/>
      <c r="D423" s="407"/>
      <c r="E423" s="408"/>
      <c r="F423" s="407"/>
      <c r="G423" s="408" t="s">
        <v>1772</v>
      </c>
      <c r="H423" s="407"/>
      <c r="I423" s="408"/>
      <c r="J423" s="407"/>
      <c r="K423" s="408"/>
      <c r="L423" s="407"/>
      <c r="M423" s="213" t="s">
        <v>9954</v>
      </c>
      <c r="N423" s="213" t="s">
        <v>9954</v>
      </c>
      <c r="O423" s="213" t="s">
        <v>4778</v>
      </c>
      <c r="P423" s="1247"/>
      <c r="Q423" s="213" t="s">
        <v>941</v>
      </c>
      <c r="R423" s="541" t="s">
        <v>941</v>
      </c>
      <c r="S423" s="213" t="s">
        <v>941</v>
      </c>
      <c r="T423" s="213" t="s">
        <v>941</v>
      </c>
      <c r="U423" s="213" t="s">
        <v>941</v>
      </c>
      <c r="V423" s="213" t="s">
        <v>941</v>
      </c>
      <c r="W423" s="541" t="s">
        <v>941</v>
      </c>
      <c r="X423" s="213" t="s">
        <v>941</v>
      </c>
      <c r="Y423" s="213" t="s">
        <v>941</v>
      </c>
      <c r="Z423" s="541" t="s">
        <v>941</v>
      </c>
      <c r="AA423" s="541" t="s">
        <v>941</v>
      </c>
      <c r="AB423" s="541" t="s">
        <v>941</v>
      </c>
      <c r="AC423" s="213" t="s">
        <v>941</v>
      </c>
      <c r="AD423" s="541" t="s">
        <v>941</v>
      </c>
      <c r="AE423" s="213" t="s">
        <v>941</v>
      </c>
      <c r="AF423" s="541" t="s">
        <v>941</v>
      </c>
      <c r="AG423" s="541" t="s">
        <v>941</v>
      </c>
      <c r="AH423" s="541" t="s">
        <v>941</v>
      </c>
      <c r="AI423" s="213"/>
      <c r="AJ423" s="404"/>
      <c r="AK423" s="189" t="s">
        <v>605</v>
      </c>
      <c r="AL423" s="174" t="s">
        <v>1774</v>
      </c>
      <c r="AM423" s="106">
        <v>1</v>
      </c>
      <c r="AN423" s="894" t="s">
        <v>945</v>
      </c>
      <c r="AO423" s="189" t="s">
        <v>946</v>
      </c>
      <c r="AP423" s="189">
        <v>1</v>
      </c>
      <c r="AQ423" s="189" t="s">
        <v>993</v>
      </c>
      <c r="AR423" s="189"/>
      <c r="AS423" s="69" t="s">
        <v>949</v>
      </c>
      <c r="AT423" s="69" t="s">
        <v>949</v>
      </c>
      <c r="AU423" s="69" t="s">
        <v>949</v>
      </c>
      <c r="AV423" s="69" t="s">
        <v>949</v>
      </c>
      <c r="AW423" s="69" t="s">
        <v>949</v>
      </c>
      <c r="AX423" s="69">
        <v>0</v>
      </c>
      <c r="AY423" s="69">
        <v>0</v>
      </c>
      <c r="AZ423" s="69">
        <v>0</v>
      </c>
      <c r="BA423" s="69" t="s">
        <v>945</v>
      </c>
      <c r="BB423" s="69">
        <v>0</v>
      </c>
      <c r="BC423" s="69" t="s">
        <v>986</v>
      </c>
      <c r="BD423" s="69" t="s">
        <v>1024</v>
      </c>
      <c r="BE423" s="69" t="s">
        <v>949</v>
      </c>
      <c r="BF423" s="69">
        <v>0</v>
      </c>
      <c r="BG423" s="69">
        <v>0</v>
      </c>
      <c r="BH423" s="69">
        <v>0</v>
      </c>
      <c r="BI423" s="69">
        <v>0</v>
      </c>
      <c r="BJ423" s="69">
        <v>0</v>
      </c>
      <c r="BK423" s="69">
        <v>0</v>
      </c>
      <c r="BL423" s="69">
        <v>0</v>
      </c>
      <c r="BM423" s="69">
        <v>0</v>
      </c>
    </row>
    <row r="424" spans="1:65" s="390" customFormat="1">
      <c r="A424" s="398">
        <v>417</v>
      </c>
      <c r="B424" s="398" t="s">
        <v>3237</v>
      </c>
      <c r="C424" s="408"/>
      <c r="D424" s="407"/>
      <c r="E424" s="408"/>
      <c r="F424" s="407"/>
      <c r="G424" s="408" t="s">
        <v>7574</v>
      </c>
      <c r="H424" s="407"/>
      <c r="I424" s="408"/>
      <c r="J424" s="407"/>
      <c r="K424" s="408"/>
      <c r="L424" s="407"/>
      <c r="M424" s="213" t="s">
        <v>7574</v>
      </c>
      <c r="N424" s="213" t="s">
        <v>7574</v>
      </c>
      <c r="O424" s="213" t="s">
        <v>4778</v>
      </c>
      <c r="P424" s="1247" t="s">
        <v>989</v>
      </c>
      <c r="Q424" s="213" t="s">
        <v>941</v>
      </c>
      <c r="R424" s="541" t="s">
        <v>941</v>
      </c>
      <c r="S424" s="213" t="s">
        <v>941</v>
      </c>
      <c r="T424" s="213" t="s">
        <v>941</v>
      </c>
      <c r="U424" s="213" t="s">
        <v>941</v>
      </c>
      <c r="V424" s="213" t="s">
        <v>941</v>
      </c>
      <c r="W424" s="541" t="s">
        <v>941</v>
      </c>
      <c r="X424" s="213" t="s">
        <v>941</v>
      </c>
      <c r="Y424" s="213" t="s">
        <v>941</v>
      </c>
      <c r="Z424" s="541" t="s">
        <v>941</v>
      </c>
      <c r="AA424" s="541" t="s">
        <v>941</v>
      </c>
      <c r="AB424" s="541" t="s">
        <v>941</v>
      </c>
      <c r="AC424" s="213" t="s">
        <v>941</v>
      </c>
      <c r="AD424" s="541" t="s">
        <v>941</v>
      </c>
      <c r="AE424" s="213" t="s">
        <v>941</v>
      </c>
      <c r="AF424" s="541" t="s">
        <v>941</v>
      </c>
      <c r="AG424" s="541" t="s">
        <v>941</v>
      </c>
      <c r="AH424" s="541" t="s">
        <v>941</v>
      </c>
      <c r="AI424" s="213"/>
      <c r="AJ424" s="404" t="s">
        <v>9955</v>
      </c>
      <c r="AK424" s="189" t="s">
        <v>605</v>
      </c>
      <c r="AL424" s="174" t="s">
        <v>3375</v>
      </c>
      <c r="AM424" s="106">
        <v>1</v>
      </c>
      <c r="AN424" s="894" t="s">
        <v>945</v>
      </c>
      <c r="AO424" s="189" t="s">
        <v>946</v>
      </c>
      <c r="AP424" s="189">
        <v>1</v>
      </c>
      <c r="AQ424" s="189" t="s">
        <v>1081</v>
      </c>
      <c r="AR424" s="189"/>
      <c r="AS424" s="69">
        <v>617.58799999999997</v>
      </c>
      <c r="AT424" s="69">
        <v>1.6</v>
      </c>
      <c r="AU424" s="69">
        <v>7.93</v>
      </c>
      <c r="AV424" s="69">
        <v>4.8970000000000002</v>
      </c>
      <c r="AW424" s="69" t="s">
        <v>7575</v>
      </c>
      <c r="AX424" s="69" t="s">
        <v>949</v>
      </c>
      <c r="AY424" s="69" t="s">
        <v>1192</v>
      </c>
      <c r="AZ424" s="69" t="s">
        <v>1193</v>
      </c>
      <c r="BA424" s="69" t="s">
        <v>1194</v>
      </c>
      <c r="BB424" s="69" t="s">
        <v>949</v>
      </c>
      <c r="BC424" s="69" t="s">
        <v>1458</v>
      </c>
      <c r="BD424" s="69" t="s">
        <v>945</v>
      </c>
      <c r="BE424" s="69" t="s">
        <v>945</v>
      </c>
      <c r="BF424" s="69">
        <v>0</v>
      </c>
      <c r="BG424" s="69">
        <v>0</v>
      </c>
      <c r="BH424" s="69">
        <v>0</v>
      </c>
      <c r="BI424" s="69">
        <v>0</v>
      </c>
      <c r="BJ424" s="69">
        <v>0</v>
      </c>
      <c r="BK424" s="69">
        <v>0</v>
      </c>
      <c r="BL424" s="69">
        <v>0</v>
      </c>
      <c r="BM424" s="69">
        <v>0</v>
      </c>
    </row>
    <row r="425" spans="1:65" s="390" customFormat="1">
      <c r="A425" s="398">
        <v>418</v>
      </c>
      <c r="B425" s="398" t="s">
        <v>3237</v>
      </c>
      <c r="C425" s="408"/>
      <c r="D425" s="407"/>
      <c r="E425" s="408"/>
      <c r="F425" s="407"/>
      <c r="G425" s="408" t="s">
        <v>3380</v>
      </c>
      <c r="H425" s="407"/>
      <c r="I425" s="408"/>
      <c r="J425" s="407"/>
      <c r="K425" s="408"/>
      <c r="L425" s="407"/>
      <c r="M425" s="213" t="s">
        <v>3380</v>
      </c>
      <c r="N425" s="213" t="s">
        <v>3380</v>
      </c>
      <c r="O425" s="213" t="s">
        <v>4778</v>
      </c>
      <c r="P425" s="1247" t="s">
        <v>1126</v>
      </c>
      <c r="Q425" s="213" t="s">
        <v>941</v>
      </c>
      <c r="R425" s="541" t="s">
        <v>941</v>
      </c>
      <c r="S425" s="213" t="s">
        <v>941</v>
      </c>
      <c r="T425" s="213" t="s">
        <v>941</v>
      </c>
      <c r="U425" s="213" t="s">
        <v>941</v>
      </c>
      <c r="V425" s="213" t="s">
        <v>941</v>
      </c>
      <c r="W425" s="541" t="s">
        <v>941</v>
      </c>
      <c r="X425" s="213" t="s">
        <v>941</v>
      </c>
      <c r="Y425" s="213" t="s">
        <v>941</v>
      </c>
      <c r="Z425" s="541" t="s">
        <v>941</v>
      </c>
      <c r="AA425" s="541" t="s">
        <v>941</v>
      </c>
      <c r="AB425" s="541" t="s">
        <v>941</v>
      </c>
      <c r="AC425" s="213" t="s">
        <v>941</v>
      </c>
      <c r="AD425" s="541" t="s">
        <v>941</v>
      </c>
      <c r="AE425" s="213" t="s">
        <v>941</v>
      </c>
      <c r="AF425" s="541" t="s">
        <v>941</v>
      </c>
      <c r="AG425" s="541" t="s">
        <v>941</v>
      </c>
      <c r="AH425" s="541" t="s">
        <v>941</v>
      </c>
      <c r="AI425" s="213"/>
      <c r="AJ425" s="404"/>
      <c r="AK425" s="189" t="s">
        <v>605</v>
      </c>
      <c r="AL425" s="174" t="s">
        <v>3382</v>
      </c>
      <c r="AM425" s="106">
        <v>1</v>
      </c>
      <c r="AN425" s="894" t="s">
        <v>945</v>
      </c>
      <c r="AO425" s="189" t="s">
        <v>946</v>
      </c>
      <c r="AP425" s="189">
        <v>1</v>
      </c>
      <c r="AQ425" s="189" t="s">
        <v>1008</v>
      </c>
      <c r="AR425" s="189"/>
      <c r="AS425" s="69">
        <v>2019.03</v>
      </c>
      <c r="AT425" s="69">
        <v>2</v>
      </c>
      <c r="AU425" s="69">
        <v>1.34</v>
      </c>
      <c r="AV425" s="69">
        <v>2.7054999999999998</v>
      </c>
      <c r="AW425" s="69" t="s">
        <v>949</v>
      </c>
      <c r="AX425" s="69" t="s">
        <v>3371</v>
      </c>
      <c r="AY425" s="69" t="s">
        <v>1172</v>
      </c>
      <c r="AZ425" s="69" t="s">
        <v>1488</v>
      </c>
      <c r="BA425" s="69" t="s">
        <v>1132</v>
      </c>
      <c r="BB425" s="69" t="s">
        <v>1174</v>
      </c>
      <c r="BC425" s="69" t="s">
        <v>1087</v>
      </c>
      <c r="BD425" s="69" t="s">
        <v>949</v>
      </c>
      <c r="BE425" s="69" t="s">
        <v>949</v>
      </c>
      <c r="BF425" s="69">
        <v>0</v>
      </c>
      <c r="BG425" s="69">
        <v>0</v>
      </c>
      <c r="BH425" s="69" t="s">
        <v>3380</v>
      </c>
      <c r="BI425" s="69" t="s">
        <v>1087</v>
      </c>
      <c r="BJ425" s="69">
        <v>0</v>
      </c>
      <c r="BK425" s="69">
        <v>0</v>
      </c>
      <c r="BL425" s="69">
        <v>0</v>
      </c>
      <c r="BM425" s="69">
        <v>0</v>
      </c>
    </row>
    <row r="426" spans="1:65" s="390" customFormat="1">
      <c r="A426" s="398">
        <v>419</v>
      </c>
      <c r="B426" s="398" t="s">
        <v>3237</v>
      </c>
      <c r="C426" s="408"/>
      <c r="D426" s="407"/>
      <c r="E426" s="408"/>
      <c r="F426" s="407" t="s">
        <v>6583</v>
      </c>
      <c r="G426" s="408"/>
      <c r="H426" s="407"/>
      <c r="I426" s="408"/>
      <c r="J426" s="407"/>
      <c r="K426" s="408"/>
      <c r="L426" s="407"/>
      <c r="M426" s="213" t="s">
        <v>6583</v>
      </c>
      <c r="N426" s="213" t="s">
        <v>6583</v>
      </c>
      <c r="O426" s="213" t="s">
        <v>4778</v>
      </c>
      <c r="P426" s="1247" t="s">
        <v>940</v>
      </c>
      <c r="Q426" s="213" t="s">
        <v>941</v>
      </c>
      <c r="R426" s="541" t="s">
        <v>941</v>
      </c>
      <c r="S426" s="213" t="s">
        <v>941</v>
      </c>
      <c r="T426" s="213" t="s">
        <v>941</v>
      </c>
      <c r="U426" s="213" t="s">
        <v>941</v>
      </c>
      <c r="V426" s="213" t="s">
        <v>941</v>
      </c>
      <c r="W426" s="541" t="s">
        <v>941</v>
      </c>
      <c r="X426" s="213" t="s">
        <v>941</v>
      </c>
      <c r="Y426" s="213" t="s">
        <v>941</v>
      </c>
      <c r="Z426" s="541" t="s">
        <v>941</v>
      </c>
      <c r="AA426" s="541" t="s">
        <v>941</v>
      </c>
      <c r="AB426" s="541" t="s">
        <v>941</v>
      </c>
      <c r="AC426" s="213" t="s">
        <v>941</v>
      </c>
      <c r="AD426" s="541" t="s">
        <v>941</v>
      </c>
      <c r="AE426" s="213" t="s">
        <v>941</v>
      </c>
      <c r="AF426" s="541" t="s">
        <v>941</v>
      </c>
      <c r="AG426" s="541" t="s">
        <v>941</v>
      </c>
      <c r="AH426" s="541" t="s">
        <v>941</v>
      </c>
      <c r="AI426" s="213"/>
      <c r="AJ426" s="404" t="s">
        <v>9956</v>
      </c>
      <c r="AK426" s="189" t="s">
        <v>605</v>
      </c>
      <c r="AL426" s="174" t="s">
        <v>6584</v>
      </c>
      <c r="AM426" s="106">
        <v>1</v>
      </c>
      <c r="AN426" s="894" t="s">
        <v>945</v>
      </c>
      <c r="AO426" s="189" t="s">
        <v>946</v>
      </c>
      <c r="AP426" s="189">
        <v>0</v>
      </c>
      <c r="AQ426" s="189" t="s">
        <v>947</v>
      </c>
      <c r="AR426" s="189"/>
      <c r="AS426" s="69" t="s">
        <v>949</v>
      </c>
      <c r="AT426" s="69" t="s">
        <v>949</v>
      </c>
      <c r="AU426" s="69" t="s">
        <v>949</v>
      </c>
      <c r="AV426" s="69" t="s">
        <v>949</v>
      </c>
      <c r="AW426" s="69" t="s">
        <v>949</v>
      </c>
      <c r="AX426" s="69" t="s">
        <v>949</v>
      </c>
      <c r="AY426" s="69" t="s">
        <v>949</v>
      </c>
      <c r="AZ426" s="69" t="s">
        <v>949</v>
      </c>
      <c r="BA426" s="69" t="s">
        <v>949</v>
      </c>
      <c r="BB426" s="69" t="s">
        <v>949</v>
      </c>
      <c r="BC426" s="69" t="s">
        <v>949</v>
      </c>
      <c r="BD426" s="69" t="s">
        <v>949</v>
      </c>
      <c r="BE426" s="69" t="s">
        <v>949</v>
      </c>
      <c r="BF426" s="69" t="s">
        <v>949</v>
      </c>
      <c r="BG426" s="69" t="s">
        <v>949</v>
      </c>
      <c r="BH426" s="69" t="s">
        <v>949</v>
      </c>
      <c r="BI426" s="69" t="s">
        <v>949</v>
      </c>
      <c r="BJ426" s="69" t="s">
        <v>949</v>
      </c>
      <c r="BK426" s="69" t="s">
        <v>949</v>
      </c>
      <c r="BL426" s="69" t="s">
        <v>949</v>
      </c>
      <c r="BM426" s="69" t="s">
        <v>949</v>
      </c>
    </row>
    <row r="427" spans="1:65" s="390" customFormat="1">
      <c r="A427" s="398">
        <v>420</v>
      </c>
      <c r="B427" s="398" t="s">
        <v>3237</v>
      </c>
      <c r="C427" s="408"/>
      <c r="D427" s="407"/>
      <c r="E427" s="408"/>
      <c r="F427" s="407"/>
      <c r="G427" s="408" t="s">
        <v>1772</v>
      </c>
      <c r="H427" s="407"/>
      <c r="I427" s="408"/>
      <c r="J427" s="407"/>
      <c r="K427" s="408"/>
      <c r="L427" s="407"/>
      <c r="M427" s="213" t="s">
        <v>9954</v>
      </c>
      <c r="N427" s="213" t="s">
        <v>9954</v>
      </c>
      <c r="O427" s="213" t="s">
        <v>4778</v>
      </c>
      <c r="P427" s="1247"/>
      <c r="Q427" s="213" t="s">
        <v>941</v>
      </c>
      <c r="R427" s="541" t="s">
        <v>941</v>
      </c>
      <c r="S427" s="213" t="s">
        <v>941</v>
      </c>
      <c r="T427" s="213" t="s">
        <v>941</v>
      </c>
      <c r="U427" s="213" t="s">
        <v>941</v>
      </c>
      <c r="V427" s="213" t="s">
        <v>941</v>
      </c>
      <c r="W427" s="541" t="s">
        <v>941</v>
      </c>
      <c r="X427" s="213" t="s">
        <v>941</v>
      </c>
      <c r="Y427" s="213" t="s">
        <v>941</v>
      </c>
      <c r="Z427" s="541" t="s">
        <v>941</v>
      </c>
      <c r="AA427" s="541" t="s">
        <v>941</v>
      </c>
      <c r="AB427" s="541" t="s">
        <v>941</v>
      </c>
      <c r="AC427" s="213" t="s">
        <v>941</v>
      </c>
      <c r="AD427" s="541" t="s">
        <v>941</v>
      </c>
      <c r="AE427" s="213" t="s">
        <v>941</v>
      </c>
      <c r="AF427" s="541" t="s">
        <v>941</v>
      </c>
      <c r="AG427" s="541" t="s">
        <v>941</v>
      </c>
      <c r="AH427" s="541" t="s">
        <v>941</v>
      </c>
      <c r="AI427" s="213"/>
      <c r="AJ427" s="404"/>
      <c r="AK427" s="189" t="s">
        <v>605</v>
      </c>
      <c r="AL427" s="174" t="s">
        <v>1774</v>
      </c>
      <c r="AM427" s="106">
        <v>1</v>
      </c>
      <c r="AN427" s="894" t="s">
        <v>945</v>
      </c>
      <c r="AO427" s="189" t="s">
        <v>946</v>
      </c>
      <c r="AP427" s="189">
        <v>1</v>
      </c>
      <c r="AQ427" s="189" t="s">
        <v>993</v>
      </c>
      <c r="AR427" s="189"/>
      <c r="AS427" s="69" t="s">
        <v>949</v>
      </c>
      <c r="AT427" s="69" t="s">
        <v>949</v>
      </c>
      <c r="AU427" s="69" t="s">
        <v>949</v>
      </c>
      <c r="AV427" s="69" t="s">
        <v>949</v>
      </c>
      <c r="AW427" s="69" t="s">
        <v>949</v>
      </c>
      <c r="AX427" s="69">
        <v>0</v>
      </c>
      <c r="AY427" s="69">
        <v>0</v>
      </c>
      <c r="AZ427" s="69">
        <v>0</v>
      </c>
      <c r="BA427" s="69" t="s">
        <v>945</v>
      </c>
      <c r="BB427" s="69">
        <v>0</v>
      </c>
      <c r="BC427" s="69" t="s">
        <v>986</v>
      </c>
      <c r="BD427" s="69" t="s">
        <v>1024</v>
      </c>
      <c r="BE427" s="69" t="s">
        <v>949</v>
      </c>
      <c r="BF427" s="69">
        <v>0</v>
      </c>
      <c r="BG427" s="69">
        <v>0</v>
      </c>
      <c r="BH427" s="69">
        <v>0</v>
      </c>
      <c r="BI427" s="69">
        <v>0</v>
      </c>
      <c r="BJ427" s="69">
        <v>0</v>
      </c>
      <c r="BK427" s="69">
        <v>0</v>
      </c>
      <c r="BL427" s="69">
        <v>0</v>
      </c>
      <c r="BM427" s="69">
        <v>0</v>
      </c>
    </row>
    <row r="428" spans="1:65" s="390" customFormat="1">
      <c r="A428" s="398">
        <v>421</v>
      </c>
      <c r="B428" s="398" t="s">
        <v>3237</v>
      </c>
      <c r="C428" s="408"/>
      <c r="D428" s="407"/>
      <c r="E428" s="408"/>
      <c r="F428" s="407"/>
      <c r="G428" s="408" t="s">
        <v>7574</v>
      </c>
      <c r="H428" s="407"/>
      <c r="I428" s="408"/>
      <c r="J428" s="407"/>
      <c r="K428" s="408"/>
      <c r="L428" s="407"/>
      <c r="M428" s="213" t="s">
        <v>7574</v>
      </c>
      <c r="N428" s="213" t="s">
        <v>7574</v>
      </c>
      <c r="O428" s="213" t="s">
        <v>4778</v>
      </c>
      <c r="P428" s="1247" t="s">
        <v>989</v>
      </c>
      <c r="Q428" s="213" t="s">
        <v>941</v>
      </c>
      <c r="R428" s="541" t="s">
        <v>941</v>
      </c>
      <c r="S428" s="213" t="s">
        <v>941</v>
      </c>
      <c r="T428" s="213" t="s">
        <v>941</v>
      </c>
      <c r="U428" s="213" t="s">
        <v>941</v>
      </c>
      <c r="V428" s="213" t="s">
        <v>941</v>
      </c>
      <c r="W428" s="541" t="s">
        <v>941</v>
      </c>
      <c r="X428" s="213" t="s">
        <v>941</v>
      </c>
      <c r="Y428" s="213" t="s">
        <v>941</v>
      </c>
      <c r="Z428" s="541" t="s">
        <v>941</v>
      </c>
      <c r="AA428" s="541" t="s">
        <v>941</v>
      </c>
      <c r="AB428" s="541" t="s">
        <v>941</v>
      </c>
      <c r="AC428" s="213" t="s">
        <v>941</v>
      </c>
      <c r="AD428" s="541" t="s">
        <v>941</v>
      </c>
      <c r="AE428" s="213" t="s">
        <v>941</v>
      </c>
      <c r="AF428" s="541" t="s">
        <v>941</v>
      </c>
      <c r="AG428" s="541" t="s">
        <v>941</v>
      </c>
      <c r="AH428" s="541" t="s">
        <v>941</v>
      </c>
      <c r="AI428" s="213"/>
      <c r="AJ428" s="404" t="s">
        <v>9955</v>
      </c>
      <c r="AK428" s="189" t="s">
        <v>605</v>
      </c>
      <c r="AL428" s="174" t="s">
        <v>3375</v>
      </c>
      <c r="AM428" s="106">
        <v>1</v>
      </c>
      <c r="AN428" s="894" t="s">
        <v>945</v>
      </c>
      <c r="AO428" s="189" t="s">
        <v>946</v>
      </c>
      <c r="AP428" s="189">
        <v>1</v>
      </c>
      <c r="AQ428" s="189" t="s">
        <v>1081</v>
      </c>
      <c r="AR428" s="189"/>
      <c r="AS428" s="69">
        <v>617.58799999999997</v>
      </c>
      <c r="AT428" s="69">
        <v>1.6</v>
      </c>
      <c r="AU428" s="69">
        <v>7.93</v>
      </c>
      <c r="AV428" s="69">
        <v>4.8970000000000002</v>
      </c>
      <c r="AW428" s="69" t="s">
        <v>7575</v>
      </c>
      <c r="AX428" s="69" t="s">
        <v>949</v>
      </c>
      <c r="AY428" s="69" t="s">
        <v>1192</v>
      </c>
      <c r="AZ428" s="69" t="s">
        <v>1193</v>
      </c>
      <c r="BA428" s="69" t="s">
        <v>1194</v>
      </c>
      <c r="BB428" s="69" t="s">
        <v>949</v>
      </c>
      <c r="BC428" s="69" t="s">
        <v>1458</v>
      </c>
      <c r="BD428" s="69" t="s">
        <v>945</v>
      </c>
      <c r="BE428" s="69" t="s">
        <v>945</v>
      </c>
      <c r="BF428" s="69">
        <v>0</v>
      </c>
      <c r="BG428" s="69">
        <v>0</v>
      </c>
      <c r="BH428" s="69">
        <v>0</v>
      </c>
      <c r="BI428" s="69">
        <v>0</v>
      </c>
      <c r="BJ428" s="69">
        <v>0</v>
      </c>
      <c r="BK428" s="69">
        <v>0</v>
      </c>
      <c r="BL428" s="69">
        <v>0</v>
      </c>
      <c r="BM428" s="69">
        <v>0</v>
      </c>
    </row>
    <row r="429" spans="1:65" s="390" customFormat="1">
      <c r="A429" s="398">
        <v>422</v>
      </c>
      <c r="B429" s="398" t="s">
        <v>3237</v>
      </c>
      <c r="C429" s="408"/>
      <c r="D429" s="407"/>
      <c r="E429" s="408"/>
      <c r="F429" s="407"/>
      <c r="G429" s="408" t="s">
        <v>3368</v>
      </c>
      <c r="H429" s="407"/>
      <c r="I429" s="408"/>
      <c r="J429" s="407"/>
      <c r="K429" s="408"/>
      <c r="L429" s="407"/>
      <c r="M429" s="213" t="s">
        <v>3368</v>
      </c>
      <c r="N429" s="213" t="s">
        <v>3368</v>
      </c>
      <c r="O429" s="213" t="s">
        <v>4778</v>
      </c>
      <c r="P429" s="1247" t="s">
        <v>1126</v>
      </c>
      <c r="Q429" s="213" t="s">
        <v>941</v>
      </c>
      <c r="R429" s="541" t="s">
        <v>941</v>
      </c>
      <c r="S429" s="213" t="s">
        <v>941</v>
      </c>
      <c r="T429" s="213" t="s">
        <v>941</v>
      </c>
      <c r="U429" s="213" t="s">
        <v>941</v>
      </c>
      <c r="V429" s="213" t="s">
        <v>941</v>
      </c>
      <c r="W429" s="541" t="s">
        <v>941</v>
      </c>
      <c r="X429" s="213" t="s">
        <v>941</v>
      </c>
      <c r="Y429" s="213" t="s">
        <v>941</v>
      </c>
      <c r="Z429" s="541" t="s">
        <v>941</v>
      </c>
      <c r="AA429" s="541" t="s">
        <v>941</v>
      </c>
      <c r="AB429" s="541" t="s">
        <v>941</v>
      </c>
      <c r="AC429" s="213" t="s">
        <v>941</v>
      </c>
      <c r="AD429" s="541" t="s">
        <v>941</v>
      </c>
      <c r="AE429" s="213" t="s">
        <v>941</v>
      </c>
      <c r="AF429" s="541" t="s">
        <v>941</v>
      </c>
      <c r="AG429" s="541" t="s">
        <v>941</v>
      </c>
      <c r="AH429" s="541" t="s">
        <v>941</v>
      </c>
      <c r="AI429" s="213"/>
      <c r="AJ429" s="404"/>
      <c r="AK429" s="189" t="s">
        <v>605</v>
      </c>
      <c r="AL429" s="174" t="s">
        <v>3370</v>
      </c>
      <c r="AM429" s="106">
        <v>1</v>
      </c>
      <c r="AN429" s="894" t="s">
        <v>945</v>
      </c>
      <c r="AO429" s="189" t="s">
        <v>946</v>
      </c>
      <c r="AP429" s="189">
        <v>1</v>
      </c>
      <c r="AQ429" s="189" t="s">
        <v>1008</v>
      </c>
      <c r="AR429" s="189"/>
      <c r="AS429" s="69">
        <v>1882.8440000000001</v>
      </c>
      <c r="AT429" s="69">
        <v>2</v>
      </c>
      <c r="AU429" s="69">
        <v>1.34</v>
      </c>
      <c r="AV429" s="69">
        <v>2.5230000000000001</v>
      </c>
      <c r="AW429" s="69" t="s">
        <v>949</v>
      </c>
      <c r="AX429" s="69" t="s">
        <v>3371</v>
      </c>
      <c r="AY429" s="69" t="s">
        <v>1172</v>
      </c>
      <c r="AZ429" s="69" t="s">
        <v>1488</v>
      </c>
      <c r="BA429" s="69" t="s">
        <v>1132</v>
      </c>
      <c r="BB429" s="69" t="s">
        <v>1174</v>
      </c>
      <c r="BC429" s="69" t="s">
        <v>1087</v>
      </c>
      <c r="BD429" s="69" t="s">
        <v>949</v>
      </c>
      <c r="BE429" s="69" t="s">
        <v>949</v>
      </c>
      <c r="BF429" s="69">
        <v>0</v>
      </c>
      <c r="BG429" s="69">
        <v>0</v>
      </c>
      <c r="BH429" s="69" t="s">
        <v>3368</v>
      </c>
      <c r="BI429" s="69" t="s">
        <v>1087</v>
      </c>
      <c r="BJ429" s="69">
        <v>0</v>
      </c>
      <c r="BK429" s="69">
        <v>0</v>
      </c>
      <c r="BL429" s="69">
        <v>0</v>
      </c>
      <c r="BM429" s="69">
        <v>0</v>
      </c>
    </row>
    <row r="430" spans="1:65" s="390" customFormat="1">
      <c r="A430" s="398">
        <v>423</v>
      </c>
      <c r="B430" s="398" t="s">
        <v>3237</v>
      </c>
      <c r="C430" s="408"/>
      <c r="D430" s="407"/>
      <c r="E430" s="408"/>
      <c r="F430" s="407" t="s">
        <v>3384</v>
      </c>
      <c r="G430" s="408"/>
      <c r="H430" s="407"/>
      <c r="I430" s="408"/>
      <c r="J430" s="407"/>
      <c r="K430" s="408"/>
      <c r="L430" s="407"/>
      <c r="M430" s="213" t="s">
        <v>3383</v>
      </c>
      <c r="N430" s="213" t="s">
        <v>3384</v>
      </c>
      <c r="O430" s="213" t="s">
        <v>4778</v>
      </c>
      <c r="P430" s="1247" t="s">
        <v>940</v>
      </c>
      <c r="Q430" s="213" t="s">
        <v>941</v>
      </c>
      <c r="R430" s="541" t="s">
        <v>941</v>
      </c>
      <c r="S430" s="213" t="s">
        <v>941</v>
      </c>
      <c r="T430" s="213" t="s">
        <v>941</v>
      </c>
      <c r="U430" s="213" t="s">
        <v>941</v>
      </c>
      <c r="V430" s="213" t="s">
        <v>941</v>
      </c>
      <c r="W430" s="541" t="s">
        <v>941</v>
      </c>
      <c r="X430" s="213" t="s">
        <v>941</v>
      </c>
      <c r="Y430" s="213" t="s">
        <v>941</v>
      </c>
      <c r="Z430" s="541" t="s">
        <v>941</v>
      </c>
      <c r="AA430" s="541" t="s">
        <v>941</v>
      </c>
      <c r="AB430" s="541" t="s">
        <v>941</v>
      </c>
      <c r="AC430" s="213" t="s">
        <v>941</v>
      </c>
      <c r="AD430" s="541" t="s">
        <v>941</v>
      </c>
      <c r="AE430" s="213" t="s">
        <v>941</v>
      </c>
      <c r="AF430" s="541" t="s">
        <v>941</v>
      </c>
      <c r="AG430" s="541" t="s">
        <v>941</v>
      </c>
      <c r="AH430" s="541" t="s">
        <v>941</v>
      </c>
      <c r="AI430" s="213"/>
      <c r="AJ430" s="404" t="s">
        <v>3383</v>
      </c>
      <c r="AK430" s="189" t="s">
        <v>605</v>
      </c>
      <c r="AL430" s="174" t="s">
        <v>3386</v>
      </c>
      <c r="AM430" s="106">
        <v>1</v>
      </c>
      <c r="AN430" s="894" t="s">
        <v>945</v>
      </c>
      <c r="AO430" s="189" t="s">
        <v>946</v>
      </c>
      <c r="AP430" s="189">
        <v>0</v>
      </c>
      <c r="AQ430" s="189" t="s">
        <v>947</v>
      </c>
      <c r="AR430" s="189"/>
      <c r="AS430" s="69" t="s">
        <v>949</v>
      </c>
      <c r="AT430" s="69" t="s">
        <v>949</v>
      </c>
      <c r="AU430" s="69" t="s">
        <v>949</v>
      </c>
      <c r="AV430" s="69" t="s">
        <v>949</v>
      </c>
      <c r="AW430" s="69" t="s">
        <v>949</v>
      </c>
      <c r="AX430" s="69" t="s">
        <v>949</v>
      </c>
      <c r="AY430" s="69" t="s">
        <v>949</v>
      </c>
      <c r="AZ430" s="69" t="s">
        <v>949</v>
      </c>
      <c r="BA430" s="69" t="s">
        <v>949</v>
      </c>
      <c r="BB430" s="69" t="s">
        <v>949</v>
      </c>
      <c r="BC430" s="69" t="s">
        <v>949</v>
      </c>
      <c r="BD430" s="69" t="s">
        <v>949</v>
      </c>
      <c r="BE430" s="69" t="s">
        <v>949</v>
      </c>
      <c r="BF430" s="69" t="s">
        <v>949</v>
      </c>
      <c r="BG430" s="69" t="s">
        <v>949</v>
      </c>
      <c r="BH430" s="69" t="s">
        <v>949</v>
      </c>
      <c r="BI430" s="69" t="s">
        <v>949</v>
      </c>
      <c r="BJ430" s="69" t="s">
        <v>949</v>
      </c>
      <c r="BK430" s="69" t="s">
        <v>949</v>
      </c>
      <c r="BL430" s="69" t="s">
        <v>949</v>
      </c>
      <c r="BM430" s="69" t="s">
        <v>949</v>
      </c>
    </row>
    <row r="431" spans="1:65" s="390" customFormat="1">
      <c r="A431" s="398">
        <v>424</v>
      </c>
      <c r="B431" s="398" t="s">
        <v>3237</v>
      </c>
      <c r="C431" s="408"/>
      <c r="D431" s="407"/>
      <c r="E431" s="408"/>
      <c r="F431" s="407"/>
      <c r="G431" s="408" t="s">
        <v>3349</v>
      </c>
      <c r="H431" s="407"/>
      <c r="I431" s="408"/>
      <c r="J431" s="407"/>
      <c r="K431" s="408"/>
      <c r="L431" s="407"/>
      <c r="M431" s="213" t="s">
        <v>3349</v>
      </c>
      <c r="N431" s="213" t="s">
        <v>3349</v>
      </c>
      <c r="O431" s="213" t="s">
        <v>4778</v>
      </c>
      <c r="P431" s="1247"/>
      <c r="Q431" s="213" t="s">
        <v>941</v>
      </c>
      <c r="R431" s="541" t="s">
        <v>941</v>
      </c>
      <c r="S431" s="213" t="s">
        <v>941</v>
      </c>
      <c r="T431" s="213" t="s">
        <v>941</v>
      </c>
      <c r="U431" s="213" t="s">
        <v>941</v>
      </c>
      <c r="V431" s="213" t="s">
        <v>941</v>
      </c>
      <c r="W431" s="541" t="s">
        <v>941</v>
      </c>
      <c r="X431" s="213" t="s">
        <v>941</v>
      </c>
      <c r="Y431" s="213" t="s">
        <v>941</v>
      </c>
      <c r="Z431" s="541" t="s">
        <v>941</v>
      </c>
      <c r="AA431" s="541" t="s">
        <v>941</v>
      </c>
      <c r="AB431" s="541" t="s">
        <v>941</v>
      </c>
      <c r="AC431" s="213" t="s">
        <v>941</v>
      </c>
      <c r="AD431" s="541" t="s">
        <v>941</v>
      </c>
      <c r="AE431" s="213" t="s">
        <v>941</v>
      </c>
      <c r="AF431" s="541" t="s">
        <v>941</v>
      </c>
      <c r="AG431" s="541" t="s">
        <v>941</v>
      </c>
      <c r="AH431" s="541" t="s">
        <v>941</v>
      </c>
      <c r="AI431" s="213"/>
      <c r="AJ431" s="404"/>
      <c r="AK431" s="189" t="s">
        <v>605</v>
      </c>
      <c r="AL431" s="174" t="s">
        <v>3351</v>
      </c>
      <c r="AM431" s="106">
        <v>1</v>
      </c>
      <c r="AN431" s="894" t="s">
        <v>945</v>
      </c>
      <c r="AO431" s="189" t="s">
        <v>946</v>
      </c>
      <c r="AP431" s="189">
        <v>1</v>
      </c>
      <c r="AQ431" s="189" t="s">
        <v>993</v>
      </c>
      <c r="AR431" s="189"/>
      <c r="AS431" s="69" t="s">
        <v>949</v>
      </c>
      <c r="AT431" s="69" t="s">
        <v>949</v>
      </c>
      <c r="AU431" s="69" t="s">
        <v>949</v>
      </c>
      <c r="AV431" s="69" t="s">
        <v>949</v>
      </c>
      <c r="AW431" s="69" t="s">
        <v>949</v>
      </c>
      <c r="AX431" s="69" t="s">
        <v>949</v>
      </c>
      <c r="AY431" s="69" t="s">
        <v>949</v>
      </c>
      <c r="AZ431" s="69" t="s">
        <v>949</v>
      </c>
      <c r="BA431" s="69" t="s">
        <v>949</v>
      </c>
      <c r="BB431" s="69" t="s">
        <v>949</v>
      </c>
      <c r="BC431" s="69" t="s">
        <v>986</v>
      </c>
      <c r="BD431" s="69" t="s">
        <v>1024</v>
      </c>
      <c r="BE431" s="69" t="s">
        <v>949</v>
      </c>
      <c r="BF431" s="69">
        <v>0</v>
      </c>
      <c r="BG431" s="69">
        <v>0</v>
      </c>
      <c r="BH431" s="69">
        <v>0</v>
      </c>
      <c r="BI431" s="69">
        <v>0</v>
      </c>
      <c r="BJ431" s="69">
        <v>0</v>
      </c>
      <c r="BK431" s="69">
        <v>0</v>
      </c>
      <c r="BL431" s="69">
        <v>0</v>
      </c>
      <c r="BM431" s="69">
        <v>0</v>
      </c>
    </row>
    <row r="432" spans="1:65" s="390" customFormat="1">
      <c r="A432" s="398">
        <v>425</v>
      </c>
      <c r="B432" s="398" t="s">
        <v>3237</v>
      </c>
      <c r="C432" s="408"/>
      <c r="D432" s="407"/>
      <c r="E432" s="408"/>
      <c r="F432" s="407"/>
      <c r="G432" s="408" t="s">
        <v>3388</v>
      </c>
      <c r="H432" s="407"/>
      <c r="I432" s="408"/>
      <c r="J432" s="407"/>
      <c r="K432" s="408"/>
      <c r="L432" s="407"/>
      <c r="M432" s="213" t="s">
        <v>3388</v>
      </c>
      <c r="N432" s="213" t="s">
        <v>3388</v>
      </c>
      <c r="O432" s="213" t="s">
        <v>4778</v>
      </c>
      <c r="P432" s="1247" t="s">
        <v>979</v>
      </c>
      <c r="Q432" s="213" t="s">
        <v>941</v>
      </c>
      <c r="R432" s="541" t="s">
        <v>941</v>
      </c>
      <c r="S432" s="213" t="s">
        <v>941</v>
      </c>
      <c r="T432" s="213" t="s">
        <v>941</v>
      </c>
      <c r="U432" s="213" t="s">
        <v>941</v>
      </c>
      <c r="V432" s="213" t="s">
        <v>941</v>
      </c>
      <c r="W432" s="541" t="s">
        <v>941</v>
      </c>
      <c r="X432" s="213" t="s">
        <v>941</v>
      </c>
      <c r="Y432" s="213" t="s">
        <v>941</v>
      </c>
      <c r="Z432" s="541" t="s">
        <v>941</v>
      </c>
      <c r="AA432" s="541" t="s">
        <v>941</v>
      </c>
      <c r="AB432" s="541" t="s">
        <v>941</v>
      </c>
      <c r="AC432" s="213" t="s">
        <v>941</v>
      </c>
      <c r="AD432" s="541" t="s">
        <v>941</v>
      </c>
      <c r="AE432" s="213" t="s">
        <v>941</v>
      </c>
      <c r="AF432" s="541" t="s">
        <v>941</v>
      </c>
      <c r="AG432" s="541" t="s">
        <v>941</v>
      </c>
      <c r="AH432" s="541" t="s">
        <v>941</v>
      </c>
      <c r="AI432" s="213"/>
      <c r="AJ432" s="404"/>
      <c r="AK432" s="189" t="s">
        <v>605</v>
      </c>
      <c r="AL432" s="174" t="s">
        <v>3390</v>
      </c>
      <c r="AM432" s="106">
        <v>1</v>
      </c>
      <c r="AN432" s="894" t="s">
        <v>945</v>
      </c>
      <c r="AO432" s="189" t="s">
        <v>946</v>
      </c>
      <c r="AP432" s="189">
        <v>1</v>
      </c>
      <c r="AQ432" s="189" t="s">
        <v>1008</v>
      </c>
      <c r="AR432" s="189"/>
      <c r="AS432" s="69">
        <v>24583.41879</v>
      </c>
      <c r="AT432" s="69">
        <v>2</v>
      </c>
      <c r="AU432" s="69">
        <v>1.7</v>
      </c>
      <c r="AV432" s="69">
        <v>41.79</v>
      </c>
      <c r="AW432" s="69" t="s">
        <v>3391</v>
      </c>
      <c r="AX432" s="69" t="s">
        <v>995</v>
      </c>
      <c r="AY432" s="69" t="s">
        <v>2018</v>
      </c>
      <c r="AZ432" s="69" t="s">
        <v>3347</v>
      </c>
      <c r="BA432" s="69" t="s">
        <v>1132</v>
      </c>
      <c r="BB432" s="69" t="s">
        <v>3392</v>
      </c>
      <c r="BC432" s="69" t="s">
        <v>1459</v>
      </c>
      <c r="BD432" s="69" t="s">
        <v>1087</v>
      </c>
      <c r="BE432" s="69" t="s">
        <v>949</v>
      </c>
      <c r="BF432" s="69">
        <v>0</v>
      </c>
      <c r="BG432" s="69">
        <v>0</v>
      </c>
      <c r="BH432" s="69" t="s">
        <v>3387</v>
      </c>
      <c r="BI432" s="69" t="s">
        <v>1459</v>
      </c>
      <c r="BJ432" s="69">
        <v>0</v>
      </c>
      <c r="BK432" s="69">
        <v>0</v>
      </c>
      <c r="BL432" s="69">
        <v>0</v>
      </c>
      <c r="BM432" s="69">
        <v>0</v>
      </c>
    </row>
    <row r="433" spans="1:65" s="390" customFormat="1">
      <c r="A433" s="398">
        <v>426</v>
      </c>
      <c r="B433" s="398" t="s">
        <v>3237</v>
      </c>
      <c r="C433" s="408"/>
      <c r="D433" s="407"/>
      <c r="E433" s="408"/>
      <c r="F433" s="407" t="s">
        <v>6585</v>
      </c>
      <c r="G433" s="408"/>
      <c r="H433" s="407"/>
      <c r="I433" s="408"/>
      <c r="J433" s="407"/>
      <c r="K433" s="408"/>
      <c r="L433" s="407"/>
      <c r="M433" s="213" t="s">
        <v>6585</v>
      </c>
      <c r="N433" s="213" t="s">
        <v>6585</v>
      </c>
      <c r="O433" s="213" t="s">
        <v>4778</v>
      </c>
      <c r="P433" s="1247" t="s">
        <v>940</v>
      </c>
      <c r="Q433" s="213" t="s">
        <v>941</v>
      </c>
      <c r="R433" s="541" t="s">
        <v>941</v>
      </c>
      <c r="S433" s="213" t="s">
        <v>941</v>
      </c>
      <c r="T433" s="213" t="s">
        <v>941</v>
      </c>
      <c r="U433" s="213" t="s">
        <v>941</v>
      </c>
      <c r="V433" s="213" t="s">
        <v>941</v>
      </c>
      <c r="W433" s="541" t="s">
        <v>941</v>
      </c>
      <c r="X433" s="213" t="s">
        <v>941</v>
      </c>
      <c r="Y433" s="213" t="s">
        <v>941</v>
      </c>
      <c r="Z433" s="541" t="s">
        <v>941</v>
      </c>
      <c r="AA433" s="541" t="s">
        <v>941</v>
      </c>
      <c r="AB433" s="541" t="s">
        <v>941</v>
      </c>
      <c r="AC433" s="213" t="s">
        <v>941</v>
      </c>
      <c r="AD433" s="541" t="s">
        <v>941</v>
      </c>
      <c r="AE433" s="213" t="s">
        <v>941</v>
      </c>
      <c r="AF433" s="541" t="s">
        <v>941</v>
      </c>
      <c r="AG433" s="541" t="s">
        <v>941</v>
      </c>
      <c r="AH433" s="541" t="s">
        <v>941</v>
      </c>
      <c r="AI433" s="213"/>
      <c r="AJ433" s="404" t="s">
        <v>9957</v>
      </c>
      <c r="AK433" s="189" t="s">
        <v>605</v>
      </c>
      <c r="AL433" s="174" t="s">
        <v>3397</v>
      </c>
      <c r="AM433" s="106">
        <v>1</v>
      </c>
      <c r="AN433" s="894" t="s">
        <v>945</v>
      </c>
      <c r="AO433" s="189" t="s">
        <v>946</v>
      </c>
      <c r="AP433" s="189">
        <v>0</v>
      </c>
      <c r="AQ433" s="189" t="s">
        <v>947</v>
      </c>
      <c r="AR433" s="189"/>
      <c r="AS433" s="69" t="s">
        <v>949</v>
      </c>
      <c r="AT433" s="69" t="s">
        <v>949</v>
      </c>
      <c r="AU433" s="69" t="s">
        <v>949</v>
      </c>
      <c r="AV433" s="69" t="s">
        <v>949</v>
      </c>
      <c r="AW433" s="69" t="s">
        <v>949</v>
      </c>
      <c r="AX433" s="69" t="s">
        <v>949</v>
      </c>
      <c r="AY433" s="69" t="s">
        <v>949</v>
      </c>
      <c r="AZ433" s="69" t="s">
        <v>949</v>
      </c>
      <c r="BA433" s="69" t="s">
        <v>949</v>
      </c>
      <c r="BB433" s="69" t="s">
        <v>949</v>
      </c>
      <c r="BC433" s="69" t="s">
        <v>949</v>
      </c>
      <c r="BD433" s="69" t="s">
        <v>949</v>
      </c>
      <c r="BE433" s="69" t="s">
        <v>949</v>
      </c>
      <c r="BF433" s="69" t="s">
        <v>949</v>
      </c>
      <c r="BG433" s="69" t="s">
        <v>949</v>
      </c>
      <c r="BH433" s="69" t="s">
        <v>949</v>
      </c>
      <c r="BI433" s="69" t="s">
        <v>949</v>
      </c>
      <c r="BJ433" s="69" t="s">
        <v>949</v>
      </c>
      <c r="BK433" s="69" t="s">
        <v>949</v>
      </c>
      <c r="BL433" s="69" t="s">
        <v>949</v>
      </c>
      <c r="BM433" s="69" t="s">
        <v>949</v>
      </c>
    </row>
    <row r="434" spans="1:65" s="390" customFormat="1">
      <c r="A434" s="398">
        <v>427</v>
      </c>
      <c r="B434" s="398" t="s">
        <v>3237</v>
      </c>
      <c r="C434" s="408"/>
      <c r="D434" s="407"/>
      <c r="E434" s="408"/>
      <c r="F434" s="407"/>
      <c r="G434" s="408" t="s">
        <v>6586</v>
      </c>
      <c r="H434" s="407"/>
      <c r="I434" s="408"/>
      <c r="J434" s="407"/>
      <c r="K434" s="408"/>
      <c r="L434" s="407"/>
      <c r="M434" s="213" t="s">
        <v>6586</v>
      </c>
      <c r="N434" s="213" t="s">
        <v>6586</v>
      </c>
      <c r="O434" s="213" t="s">
        <v>4778</v>
      </c>
      <c r="P434" s="1247" t="s">
        <v>940</v>
      </c>
      <c r="Q434" s="213" t="s">
        <v>941</v>
      </c>
      <c r="R434" s="541" t="s">
        <v>941</v>
      </c>
      <c r="S434" s="213" t="s">
        <v>941</v>
      </c>
      <c r="T434" s="213" t="s">
        <v>941</v>
      </c>
      <c r="U434" s="213" t="s">
        <v>941</v>
      </c>
      <c r="V434" s="213" t="s">
        <v>941</v>
      </c>
      <c r="W434" s="541" t="s">
        <v>941</v>
      </c>
      <c r="X434" s="213" t="s">
        <v>941</v>
      </c>
      <c r="Y434" s="213" t="s">
        <v>941</v>
      </c>
      <c r="Z434" s="541" t="s">
        <v>941</v>
      </c>
      <c r="AA434" s="541" t="s">
        <v>941</v>
      </c>
      <c r="AB434" s="541" t="s">
        <v>941</v>
      </c>
      <c r="AC434" s="213" t="s">
        <v>941</v>
      </c>
      <c r="AD434" s="541" t="s">
        <v>941</v>
      </c>
      <c r="AE434" s="213" t="s">
        <v>941</v>
      </c>
      <c r="AF434" s="541" t="s">
        <v>941</v>
      </c>
      <c r="AG434" s="541" t="s">
        <v>941</v>
      </c>
      <c r="AH434" s="541" t="s">
        <v>941</v>
      </c>
      <c r="AI434" s="213"/>
      <c r="AJ434" s="404" t="s">
        <v>9958</v>
      </c>
      <c r="AK434" s="189" t="s">
        <v>605</v>
      </c>
      <c r="AL434" s="174" t="s">
        <v>5440</v>
      </c>
      <c r="AM434" s="106">
        <v>1</v>
      </c>
      <c r="AN434" s="894" t="s">
        <v>945</v>
      </c>
      <c r="AO434" s="189" t="s">
        <v>946</v>
      </c>
      <c r="AP434" s="189">
        <v>0</v>
      </c>
      <c r="AQ434" s="189" t="s">
        <v>947</v>
      </c>
      <c r="AR434" s="189"/>
      <c r="AS434" s="69" t="s">
        <v>949</v>
      </c>
      <c r="AT434" s="69" t="s">
        <v>949</v>
      </c>
      <c r="AU434" s="69" t="s">
        <v>949</v>
      </c>
      <c r="AV434" s="69" t="s">
        <v>949</v>
      </c>
      <c r="AW434" s="69" t="s">
        <v>949</v>
      </c>
      <c r="AX434" s="69" t="s">
        <v>949</v>
      </c>
      <c r="AY434" s="69" t="s">
        <v>949</v>
      </c>
      <c r="AZ434" s="69" t="s">
        <v>949</v>
      </c>
      <c r="BA434" s="69" t="s">
        <v>949</v>
      </c>
      <c r="BB434" s="69" t="s">
        <v>949</v>
      </c>
      <c r="BC434" s="69" t="s">
        <v>949</v>
      </c>
      <c r="BD434" s="69" t="s">
        <v>949</v>
      </c>
      <c r="BE434" s="69" t="s">
        <v>949</v>
      </c>
      <c r="BF434" s="69" t="s">
        <v>949</v>
      </c>
      <c r="BG434" s="69" t="s">
        <v>949</v>
      </c>
      <c r="BH434" s="69" t="s">
        <v>949</v>
      </c>
      <c r="BI434" s="69" t="s">
        <v>949</v>
      </c>
      <c r="BJ434" s="69" t="s">
        <v>949</v>
      </c>
      <c r="BK434" s="69" t="s">
        <v>949</v>
      </c>
      <c r="BL434" s="69" t="s">
        <v>949</v>
      </c>
      <c r="BM434" s="69" t="s">
        <v>949</v>
      </c>
    </row>
    <row r="435" spans="1:65" s="390" customFormat="1">
      <c r="A435" s="398">
        <v>428</v>
      </c>
      <c r="B435" s="398" t="s">
        <v>3237</v>
      </c>
      <c r="C435" s="408"/>
      <c r="D435" s="407"/>
      <c r="E435" s="408"/>
      <c r="F435" s="407"/>
      <c r="G435" s="408"/>
      <c r="H435" s="407" t="s">
        <v>7589</v>
      </c>
      <c r="I435" s="408"/>
      <c r="J435" s="407"/>
      <c r="K435" s="408"/>
      <c r="L435" s="407"/>
      <c r="M435" s="213" t="s">
        <v>7589</v>
      </c>
      <c r="N435" s="213" t="s">
        <v>7589</v>
      </c>
      <c r="O435" s="213" t="s">
        <v>4778</v>
      </c>
      <c r="P435" s="1247"/>
      <c r="Q435" s="213" t="s">
        <v>941</v>
      </c>
      <c r="R435" s="541" t="s">
        <v>941</v>
      </c>
      <c r="S435" s="213" t="s">
        <v>941</v>
      </c>
      <c r="T435" s="213" t="s">
        <v>941</v>
      </c>
      <c r="U435" s="213" t="s">
        <v>941</v>
      </c>
      <c r="V435" s="213" t="s">
        <v>941</v>
      </c>
      <c r="W435" s="541" t="s">
        <v>941</v>
      </c>
      <c r="X435" s="213" t="s">
        <v>941</v>
      </c>
      <c r="Y435" s="213" t="s">
        <v>941</v>
      </c>
      <c r="Z435" s="541" t="s">
        <v>941</v>
      </c>
      <c r="AA435" s="541" t="s">
        <v>941</v>
      </c>
      <c r="AB435" s="541" t="s">
        <v>941</v>
      </c>
      <c r="AC435" s="213" t="s">
        <v>941</v>
      </c>
      <c r="AD435" s="541" t="s">
        <v>941</v>
      </c>
      <c r="AE435" s="213" t="s">
        <v>941</v>
      </c>
      <c r="AF435" s="541" t="s">
        <v>941</v>
      </c>
      <c r="AG435" s="541" t="s">
        <v>941</v>
      </c>
      <c r="AH435" s="541" t="s">
        <v>941</v>
      </c>
      <c r="AI435" s="213"/>
      <c r="AJ435" s="404" t="s">
        <v>3403</v>
      </c>
      <c r="AK435" s="189" t="s">
        <v>605</v>
      </c>
      <c r="AL435" s="174" t="s">
        <v>3407</v>
      </c>
      <c r="AM435" s="106">
        <v>1</v>
      </c>
      <c r="AN435" s="894" t="s">
        <v>945</v>
      </c>
      <c r="AO435" s="189" t="s">
        <v>946</v>
      </c>
      <c r="AP435" s="189">
        <v>1</v>
      </c>
      <c r="AQ435" s="189" t="s">
        <v>1921</v>
      </c>
      <c r="AR435" s="189"/>
      <c r="AS435" s="69" t="s">
        <v>949</v>
      </c>
      <c r="AT435" s="69" t="s">
        <v>949</v>
      </c>
      <c r="AU435" s="69" t="s">
        <v>949</v>
      </c>
      <c r="AV435" s="69" t="s">
        <v>949</v>
      </c>
      <c r="AW435" s="69" t="s">
        <v>949</v>
      </c>
      <c r="AX435" s="69" t="s">
        <v>949</v>
      </c>
      <c r="AY435" s="69" t="s">
        <v>949</v>
      </c>
      <c r="AZ435" s="69" t="s">
        <v>949</v>
      </c>
      <c r="BA435" s="69" t="s">
        <v>949</v>
      </c>
      <c r="BB435" s="69" t="s">
        <v>949</v>
      </c>
      <c r="BC435" s="69" t="s">
        <v>7590</v>
      </c>
      <c r="BD435" s="69" t="s">
        <v>945</v>
      </c>
      <c r="BE435" s="69" t="s">
        <v>945</v>
      </c>
      <c r="BF435" s="69">
        <v>0</v>
      </c>
      <c r="BG435" s="69">
        <v>0</v>
      </c>
      <c r="BH435" s="69">
        <v>0</v>
      </c>
      <c r="BI435" s="69">
        <v>0</v>
      </c>
      <c r="BJ435" s="69">
        <v>0</v>
      </c>
      <c r="BK435" s="69">
        <v>0</v>
      </c>
      <c r="BL435" s="69">
        <v>0</v>
      </c>
      <c r="BM435" s="69">
        <v>0</v>
      </c>
    </row>
    <row r="436" spans="1:65" s="390" customFormat="1">
      <c r="A436" s="398">
        <v>429</v>
      </c>
      <c r="B436" s="398" t="s">
        <v>3237</v>
      </c>
      <c r="C436" s="408"/>
      <c r="D436" s="407"/>
      <c r="E436" s="408"/>
      <c r="F436" s="407"/>
      <c r="G436" s="408"/>
      <c r="H436" s="407" t="s">
        <v>3409</v>
      </c>
      <c r="I436" s="408"/>
      <c r="J436" s="407"/>
      <c r="K436" s="408"/>
      <c r="L436" s="407"/>
      <c r="M436" s="213" t="s">
        <v>3409</v>
      </c>
      <c r="N436" s="213" t="s">
        <v>3409</v>
      </c>
      <c r="O436" s="213" t="s">
        <v>4778</v>
      </c>
      <c r="P436" s="1247" t="s">
        <v>989</v>
      </c>
      <c r="Q436" s="213" t="s">
        <v>941</v>
      </c>
      <c r="R436" s="541" t="s">
        <v>941</v>
      </c>
      <c r="S436" s="213" t="s">
        <v>941</v>
      </c>
      <c r="T436" s="213" t="s">
        <v>941</v>
      </c>
      <c r="U436" s="213" t="s">
        <v>941</v>
      </c>
      <c r="V436" s="213" t="s">
        <v>941</v>
      </c>
      <c r="W436" s="541" t="s">
        <v>941</v>
      </c>
      <c r="X436" s="213" t="s">
        <v>941</v>
      </c>
      <c r="Y436" s="213" t="s">
        <v>941</v>
      </c>
      <c r="Z436" s="541" t="s">
        <v>941</v>
      </c>
      <c r="AA436" s="541" t="s">
        <v>941</v>
      </c>
      <c r="AB436" s="541" t="s">
        <v>941</v>
      </c>
      <c r="AC436" s="213" t="s">
        <v>941</v>
      </c>
      <c r="AD436" s="541" t="s">
        <v>941</v>
      </c>
      <c r="AE436" s="213" t="s">
        <v>941</v>
      </c>
      <c r="AF436" s="541" t="s">
        <v>941</v>
      </c>
      <c r="AG436" s="541" t="s">
        <v>941</v>
      </c>
      <c r="AH436" s="541" t="s">
        <v>941</v>
      </c>
      <c r="AI436" s="213"/>
      <c r="AJ436" s="404"/>
      <c r="AK436" s="189" t="s">
        <v>605</v>
      </c>
      <c r="AL436" s="174" t="s">
        <v>3413</v>
      </c>
      <c r="AM436" s="106">
        <v>2</v>
      </c>
      <c r="AN436" s="894" t="s">
        <v>945</v>
      </c>
      <c r="AO436" s="189" t="s">
        <v>946</v>
      </c>
      <c r="AP436" s="189">
        <v>1</v>
      </c>
      <c r="AQ436" s="189" t="s">
        <v>1008</v>
      </c>
      <c r="AR436" s="189"/>
      <c r="AS436" s="69">
        <v>535.66700000000003</v>
      </c>
      <c r="AT436" s="69" t="s">
        <v>949</v>
      </c>
      <c r="AU436" s="69">
        <v>1.59</v>
      </c>
      <c r="AV436" s="69">
        <v>0.85</v>
      </c>
      <c r="AW436" s="69" t="s">
        <v>949</v>
      </c>
      <c r="AX436" s="69" t="s">
        <v>995</v>
      </c>
      <c r="AY436" s="69" t="s">
        <v>3414</v>
      </c>
      <c r="AZ436" s="69" t="s">
        <v>3415</v>
      </c>
      <c r="BA436" s="69" t="s">
        <v>949</v>
      </c>
      <c r="BB436" s="69" t="s">
        <v>949</v>
      </c>
      <c r="BC436" s="69" t="s">
        <v>3416</v>
      </c>
      <c r="BD436" s="69" t="s">
        <v>949</v>
      </c>
      <c r="BE436" s="69" t="s">
        <v>949</v>
      </c>
      <c r="BF436" s="69">
        <v>0</v>
      </c>
      <c r="BG436" s="69">
        <v>0</v>
      </c>
      <c r="BH436" s="69">
        <v>0</v>
      </c>
      <c r="BI436" s="69">
        <v>0</v>
      </c>
      <c r="BJ436" s="69">
        <v>0</v>
      </c>
      <c r="BK436" s="69">
        <v>0</v>
      </c>
      <c r="BL436" s="69">
        <v>0</v>
      </c>
      <c r="BM436" s="69">
        <v>0</v>
      </c>
    </row>
    <row r="437" spans="1:65" s="390" customFormat="1">
      <c r="A437" s="398">
        <v>430</v>
      </c>
      <c r="B437" s="398" t="s">
        <v>3237</v>
      </c>
      <c r="C437" s="408"/>
      <c r="D437" s="407"/>
      <c r="E437" s="408"/>
      <c r="F437" s="407"/>
      <c r="G437" s="408" t="s">
        <v>6587</v>
      </c>
      <c r="H437" s="407"/>
      <c r="I437" s="408"/>
      <c r="J437" s="407"/>
      <c r="K437" s="408"/>
      <c r="L437" s="407"/>
      <c r="M437" s="213" t="s">
        <v>6587</v>
      </c>
      <c r="N437" s="213" t="s">
        <v>6587</v>
      </c>
      <c r="O437" s="213" t="s">
        <v>4778</v>
      </c>
      <c r="P437" s="1247" t="s">
        <v>961</v>
      </c>
      <c r="Q437" s="213" t="s">
        <v>941</v>
      </c>
      <c r="R437" s="541" t="s">
        <v>941</v>
      </c>
      <c r="S437" s="213" t="s">
        <v>941</v>
      </c>
      <c r="T437" s="213" t="s">
        <v>941</v>
      </c>
      <c r="U437" s="213" t="s">
        <v>941</v>
      </c>
      <c r="V437" s="213" t="s">
        <v>941</v>
      </c>
      <c r="W437" s="541" t="s">
        <v>941</v>
      </c>
      <c r="X437" s="213" t="s">
        <v>941</v>
      </c>
      <c r="Y437" s="213" t="s">
        <v>941</v>
      </c>
      <c r="Z437" s="541" t="s">
        <v>941</v>
      </c>
      <c r="AA437" s="541" t="s">
        <v>941</v>
      </c>
      <c r="AB437" s="541" t="s">
        <v>941</v>
      </c>
      <c r="AC437" s="213" t="s">
        <v>941</v>
      </c>
      <c r="AD437" s="541" t="s">
        <v>941</v>
      </c>
      <c r="AE437" s="213" t="s">
        <v>941</v>
      </c>
      <c r="AF437" s="541" t="s">
        <v>941</v>
      </c>
      <c r="AG437" s="541" t="s">
        <v>941</v>
      </c>
      <c r="AH437" s="541" t="s">
        <v>941</v>
      </c>
      <c r="AI437" s="213"/>
      <c r="AJ437" s="404" t="s">
        <v>9959</v>
      </c>
      <c r="AK437" s="189" t="s">
        <v>605</v>
      </c>
      <c r="AL437" s="174" t="s">
        <v>5783</v>
      </c>
      <c r="AM437" s="106">
        <v>1</v>
      </c>
      <c r="AN437" s="894" t="s">
        <v>945</v>
      </c>
      <c r="AO437" s="189" t="s">
        <v>946</v>
      </c>
      <c r="AP437" s="189">
        <v>0</v>
      </c>
      <c r="AQ437" s="189" t="s">
        <v>947</v>
      </c>
      <c r="AR437" s="189"/>
      <c r="AS437" s="69" t="s">
        <v>949</v>
      </c>
      <c r="AT437" s="69" t="s">
        <v>949</v>
      </c>
      <c r="AU437" s="69" t="s">
        <v>949</v>
      </c>
      <c r="AV437" s="69" t="s">
        <v>949</v>
      </c>
      <c r="AW437" s="69" t="s">
        <v>949</v>
      </c>
      <c r="AX437" s="69" t="s">
        <v>949</v>
      </c>
      <c r="AY437" s="69" t="s">
        <v>949</v>
      </c>
      <c r="AZ437" s="69" t="s">
        <v>949</v>
      </c>
      <c r="BA437" s="69" t="s">
        <v>949</v>
      </c>
      <c r="BB437" s="69" t="s">
        <v>949</v>
      </c>
      <c r="BC437" s="69" t="s">
        <v>949</v>
      </c>
      <c r="BD437" s="69" t="s">
        <v>949</v>
      </c>
      <c r="BE437" s="69" t="s">
        <v>949</v>
      </c>
      <c r="BF437" s="69" t="s">
        <v>949</v>
      </c>
      <c r="BG437" s="69" t="s">
        <v>949</v>
      </c>
      <c r="BH437" s="69" t="s">
        <v>949</v>
      </c>
      <c r="BI437" s="69" t="s">
        <v>949</v>
      </c>
      <c r="BJ437" s="69" t="s">
        <v>949</v>
      </c>
      <c r="BK437" s="69" t="s">
        <v>949</v>
      </c>
      <c r="BL437" s="69" t="s">
        <v>949</v>
      </c>
      <c r="BM437" s="69" t="s">
        <v>949</v>
      </c>
    </row>
    <row r="438" spans="1:65" s="390" customFormat="1">
      <c r="A438" s="398">
        <v>431</v>
      </c>
      <c r="B438" s="398" t="s">
        <v>3237</v>
      </c>
      <c r="C438" s="408"/>
      <c r="D438" s="407"/>
      <c r="E438" s="408"/>
      <c r="F438" s="407"/>
      <c r="G438" s="408"/>
      <c r="H438" s="407" t="s">
        <v>3422</v>
      </c>
      <c r="I438" s="408"/>
      <c r="J438" s="407"/>
      <c r="K438" s="408"/>
      <c r="L438" s="407"/>
      <c r="M438" s="213" t="s">
        <v>3422</v>
      </c>
      <c r="N438" s="213" t="s">
        <v>3422</v>
      </c>
      <c r="O438" s="213" t="s">
        <v>4778</v>
      </c>
      <c r="P438" s="1247" t="s">
        <v>1059</v>
      </c>
      <c r="Q438" s="213" t="s">
        <v>941</v>
      </c>
      <c r="R438" s="541" t="s">
        <v>941</v>
      </c>
      <c r="S438" s="213" t="s">
        <v>941</v>
      </c>
      <c r="T438" s="213" t="s">
        <v>941</v>
      </c>
      <c r="U438" s="213" t="s">
        <v>941</v>
      </c>
      <c r="V438" s="213" t="s">
        <v>941</v>
      </c>
      <c r="W438" s="541" t="s">
        <v>941</v>
      </c>
      <c r="X438" s="213" t="s">
        <v>941</v>
      </c>
      <c r="Y438" s="213" t="s">
        <v>941</v>
      </c>
      <c r="Z438" s="541" t="s">
        <v>941</v>
      </c>
      <c r="AA438" s="541" t="s">
        <v>941</v>
      </c>
      <c r="AB438" s="541" t="s">
        <v>941</v>
      </c>
      <c r="AC438" s="213" t="s">
        <v>941</v>
      </c>
      <c r="AD438" s="541" t="s">
        <v>941</v>
      </c>
      <c r="AE438" s="213" t="s">
        <v>941</v>
      </c>
      <c r="AF438" s="541" t="s">
        <v>941</v>
      </c>
      <c r="AG438" s="541" t="s">
        <v>941</v>
      </c>
      <c r="AH438" s="541" t="s">
        <v>941</v>
      </c>
      <c r="AI438" s="213"/>
      <c r="AJ438" s="404"/>
      <c r="AK438" s="189" t="s">
        <v>605</v>
      </c>
      <c r="AL438" s="174" t="s">
        <v>3424</v>
      </c>
      <c r="AM438" s="106">
        <v>1</v>
      </c>
      <c r="AN438" s="894" t="s">
        <v>945</v>
      </c>
      <c r="AO438" s="189" t="s">
        <v>946</v>
      </c>
      <c r="AP438" s="189">
        <v>1</v>
      </c>
      <c r="AQ438" s="189" t="s">
        <v>1048</v>
      </c>
      <c r="AR438" s="189"/>
      <c r="AS438" s="69" t="s">
        <v>949</v>
      </c>
      <c r="AT438" s="69" t="s">
        <v>3425</v>
      </c>
      <c r="AU438" s="69" t="s">
        <v>949</v>
      </c>
      <c r="AV438" s="69" t="s">
        <v>949</v>
      </c>
      <c r="AW438" s="69" t="s">
        <v>949</v>
      </c>
      <c r="AX438" s="69" t="s">
        <v>949</v>
      </c>
      <c r="AY438" s="69" t="s">
        <v>1051</v>
      </c>
      <c r="AZ438" s="69" t="s">
        <v>949</v>
      </c>
      <c r="BA438" s="69" t="s">
        <v>949</v>
      </c>
      <c r="BB438" s="69" t="s">
        <v>949</v>
      </c>
      <c r="BC438" s="69" t="s">
        <v>1068</v>
      </c>
      <c r="BD438" s="69" t="s">
        <v>949</v>
      </c>
      <c r="BE438" s="69" t="s">
        <v>949</v>
      </c>
      <c r="BF438" s="69">
        <v>0</v>
      </c>
      <c r="BG438" s="69">
        <v>0</v>
      </c>
      <c r="BH438" s="69">
        <v>0</v>
      </c>
      <c r="BI438" s="69">
        <v>0</v>
      </c>
      <c r="BJ438" s="69">
        <v>0</v>
      </c>
      <c r="BK438" s="69">
        <v>0</v>
      </c>
      <c r="BL438" s="69">
        <v>0</v>
      </c>
      <c r="BM438" s="69">
        <v>0</v>
      </c>
    </row>
    <row r="439" spans="1:65" s="390" customFormat="1">
      <c r="A439" s="398">
        <v>432</v>
      </c>
      <c r="B439" s="398" t="s">
        <v>3237</v>
      </c>
      <c r="C439" s="408"/>
      <c r="D439" s="407"/>
      <c r="E439" s="408"/>
      <c r="F439" s="407"/>
      <c r="G439" s="408"/>
      <c r="H439" s="407" t="s">
        <v>3426</v>
      </c>
      <c r="I439" s="408"/>
      <c r="J439" s="407"/>
      <c r="K439" s="408"/>
      <c r="L439" s="407"/>
      <c r="M439" s="213" t="s">
        <v>3427</v>
      </c>
      <c r="N439" s="213" t="s">
        <v>3426</v>
      </c>
      <c r="O439" s="213" t="s">
        <v>4778</v>
      </c>
      <c r="P439" s="1247"/>
      <c r="Q439" s="213" t="s">
        <v>941</v>
      </c>
      <c r="R439" s="541" t="s">
        <v>941</v>
      </c>
      <c r="S439" s="213" t="s">
        <v>941</v>
      </c>
      <c r="T439" s="213" t="s">
        <v>941</v>
      </c>
      <c r="U439" s="213" t="s">
        <v>941</v>
      </c>
      <c r="V439" s="213" t="s">
        <v>941</v>
      </c>
      <c r="W439" s="541" t="s">
        <v>941</v>
      </c>
      <c r="X439" s="213" t="s">
        <v>941</v>
      </c>
      <c r="Y439" s="213" t="s">
        <v>941</v>
      </c>
      <c r="Z439" s="541" t="s">
        <v>941</v>
      </c>
      <c r="AA439" s="541" t="s">
        <v>941</v>
      </c>
      <c r="AB439" s="541" t="s">
        <v>941</v>
      </c>
      <c r="AC439" s="213" t="s">
        <v>941</v>
      </c>
      <c r="AD439" s="541" t="s">
        <v>941</v>
      </c>
      <c r="AE439" s="213" t="s">
        <v>941</v>
      </c>
      <c r="AF439" s="541" t="s">
        <v>941</v>
      </c>
      <c r="AG439" s="541" t="s">
        <v>941</v>
      </c>
      <c r="AH439" s="541" t="s">
        <v>941</v>
      </c>
      <c r="AI439" s="213"/>
      <c r="AJ439" s="404"/>
      <c r="AK439" s="189" t="s">
        <v>605</v>
      </c>
      <c r="AL439" s="174" t="s">
        <v>3429</v>
      </c>
      <c r="AM439" s="106">
        <v>1</v>
      </c>
      <c r="AN439" s="894" t="s">
        <v>945</v>
      </c>
      <c r="AO439" s="189" t="s">
        <v>946</v>
      </c>
      <c r="AP439" s="189">
        <v>1</v>
      </c>
      <c r="AQ439" s="189" t="s">
        <v>1048</v>
      </c>
      <c r="AR439" s="189"/>
      <c r="AS439" s="69" t="s">
        <v>949</v>
      </c>
      <c r="AT439" s="69" t="s">
        <v>949</v>
      </c>
      <c r="AU439" s="69" t="s">
        <v>949</v>
      </c>
      <c r="AV439" s="69" t="s">
        <v>949</v>
      </c>
      <c r="AW439" s="69" t="s">
        <v>949</v>
      </c>
      <c r="AX439" s="69" t="s">
        <v>949</v>
      </c>
      <c r="AY439" s="69" t="s">
        <v>1051</v>
      </c>
      <c r="AZ439" s="69" t="s">
        <v>949</v>
      </c>
      <c r="BA439" s="69" t="s">
        <v>949</v>
      </c>
      <c r="BB439" s="69" t="s">
        <v>949</v>
      </c>
      <c r="BC439" s="69" t="s">
        <v>1068</v>
      </c>
      <c r="BD439" s="69" t="s">
        <v>949</v>
      </c>
      <c r="BE439" s="69" t="s">
        <v>949</v>
      </c>
      <c r="BF439" s="69">
        <v>0</v>
      </c>
      <c r="BG439" s="69">
        <v>0</v>
      </c>
      <c r="BH439" s="69">
        <v>0</v>
      </c>
      <c r="BI439" s="69">
        <v>0</v>
      </c>
      <c r="BJ439" s="69">
        <v>0</v>
      </c>
      <c r="BK439" s="69">
        <v>0</v>
      </c>
      <c r="BL439" s="69">
        <v>0</v>
      </c>
      <c r="BM439" s="69">
        <v>0</v>
      </c>
    </row>
    <row r="440" spans="1:65" s="390" customFormat="1">
      <c r="A440" s="398">
        <v>433</v>
      </c>
      <c r="B440" s="398" t="s">
        <v>3237</v>
      </c>
      <c r="C440" s="408"/>
      <c r="D440" s="407"/>
      <c r="E440" s="408"/>
      <c r="F440" s="407"/>
      <c r="G440" s="408"/>
      <c r="H440" s="407" t="s">
        <v>7591</v>
      </c>
      <c r="I440" s="408"/>
      <c r="J440" s="407"/>
      <c r="K440" s="408"/>
      <c r="L440" s="407"/>
      <c r="M440" s="213"/>
      <c r="N440" s="213" t="s">
        <v>7591</v>
      </c>
      <c r="O440" s="213" t="s">
        <v>9890</v>
      </c>
      <c r="P440" s="1247" t="s">
        <v>989</v>
      </c>
      <c r="Q440" s="213" t="s">
        <v>941</v>
      </c>
      <c r="R440" s="541" t="s">
        <v>941</v>
      </c>
      <c r="S440" s="213" t="s">
        <v>941</v>
      </c>
      <c r="T440" s="213" t="s">
        <v>941</v>
      </c>
      <c r="U440" s="213" t="s">
        <v>941</v>
      </c>
      <c r="V440" s="213" t="s">
        <v>941</v>
      </c>
      <c r="W440" s="541" t="s">
        <v>941</v>
      </c>
      <c r="X440" s="213" t="s">
        <v>941</v>
      </c>
      <c r="Y440" s="213" t="s">
        <v>941</v>
      </c>
      <c r="Z440" s="541" t="s">
        <v>941</v>
      </c>
      <c r="AA440" s="541" t="s">
        <v>941</v>
      </c>
      <c r="AB440" s="541" t="s">
        <v>941</v>
      </c>
      <c r="AC440" s="213" t="s">
        <v>941</v>
      </c>
      <c r="AD440" s="541" t="s">
        <v>941</v>
      </c>
      <c r="AE440" s="213" t="s">
        <v>941</v>
      </c>
      <c r="AF440" s="541" t="s">
        <v>941</v>
      </c>
      <c r="AG440" s="541" t="s">
        <v>941</v>
      </c>
      <c r="AH440" s="541" t="s">
        <v>941</v>
      </c>
      <c r="AI440" s="213"/>
      <c r="AJ440" s="404"/>
      <c r="AK440" s="189" t="s">
        <v>605</v>
      </c>
      <c r="AL440" s="174" t="s">
        <v>7592</v>
      </c>
      <c r="AM440" s="106">
        <v>1</v>
      </c>
      <c r="AN440" s="894" t="s">
        <v>945</v>
      </c>
      <c r="AO440" s="189" t="s">
        <v>946</v>
      </c>
      <c r="AP440" s="189">
        <v>1</v>
      </c>
      <c r="AQ440" s="189" t="s">
        <v>1921</v>
      </c>
      <c r="AR440" s="189"/>
      <c r="AS440" s="69" t="s">
        <v>949</v>
      </c>
      <c r="AT440" s="69" t="s">
        <v>949</v>
      </c>
      <c r="AU440" s="69" t="s">
        <v>949</v>
      </c>
      <c r="AV440" s="69" t="s">
        <v>949</v>
      </c>
      <c r="AW440" s="69" t="s">
        <v>949</v>
      </c>
      <c r="AX440" s="69" t="s">
        <v>949</v>
      </c>
      <c r="AY440" s="69" t="s">
        <v>949</v>
      </c>
      <c r="AZ440" s="69" t="s">
        <v>949</v>
      </c>
      <c r="BA440" s="69" t="s">
        <v>949</v>
      </c>
      <c r="BB440" s="69" t="s">
        <v>949</v>
      </c>
      <c r="BC440" s="69" t="s">
        <v>7590</v>
      </c>
      <c r="BD440" s="69" t="s">
        <v>949</v>
      </c>
      <c r="BE440" s="69">
        <v>0</v>
      </c>
      <c r="BF440" s="69">
        <v>0</v>
      </c>
      <c r="BG440" s="69">
        <v>0</v>
      </c>
      <c r="BH440" s="69">
        <v>1</v>
      </c>
      <c r="BI440" s="69">
        <v>1</v>
      </c>
      <c r="BJ440" s="69">
        <v>0</v>
      </c>
      <c r="BK440" s="69">
        <v>0</v>
      </c>
      <c r="BL440" s="69">
        <v>0</v>
      </c>
      <c r="BM440" s="69">
        <v>0</v>
      </c>
    </row>
    <row r="441" spans="1:65" s="390" customFormat="1">
      <c r="A441" s="398">
        <v>434</v>
      </c>
      <c r="B441" s="398" t="s">
        <v>3237</v>
      </c>
      <c r="C441" s="408"/>
      <c r="D441" s="407"/>
      <c r="E441" s="408"/>
      <c r="F441" s="407"/>
      <c r="G441" s="408"/>
      <c r="H441" s="407" t="s">
        <v>3436</v>
      </c>
      <c r="I441" s="408"/>
      <c r="J441" s="407"/>
      <c r="K441" s="408"/>
      <c r="L441" s="407"/>
      <c r="M441" s="213" t="s">
        <v>3436</v>
      </c>
      <c r="N441" s="213" t="s">
        <v>3436</v>
      </c>
      <c r="O441" s="213" t="s">
        <v>4778</v>
      </c>
      <c r="P441" s="1247" t="s">
        <v>1059</v>
      </c>
      <c r="Q441" s="213" t="s">
        <v>941</v>
      </c>
      <c r="R441" s="541" t="s">
        <v>941</v>
      </c>
      <c r="S441" s="213" t="s">
        <v>941</v>
      </c>
      <c r="T441" s="213" t="s">
        <v>941</v>
      </c>
      <c r="U441" s="213" t="s">
        <v>941</v>
      </c>
      <c r="V441" s="213" t="s">
        <v>941</v>
      </c>
      <c r="W441" s="541" t="s">
        <v>941</v>
      </c>
      <c r="X441" s="213" t="s">
        <v>941</v>
      </c>
      <c r="Y441" s="213" t="s">
        <v>941</v>
      </c>
      <c r="Z441" s="541" t="s">
        <v>941</v>
      </c>
      <c r="AA441" s="541" t="s">
        <v>941</v>
      </c>
      <c r="AB441" s="541" t="s">
        <v>941</v>
      </c>
      <c r="AC441" s="213" t="s">
        <v>941</v>
      </c>
      <c r="AD441" s="541" t="s">
        <v>941</v>
      </c>
      <c r="AE441" s="213" t="s">
        <v>941</v>
      </c>
      <c r="AF441" s="541" t="s">
        <v>941</v>
      </c>
      <c r="AG441" s="541" t="s">
        <v>941</v>
      </c>
      <c r="AH441" s="541" t="s">
        <v>941</v>
      </c>
      <c r="AI441" s="213"/>
      <c r="AJ441" s="404"/>
      <c r="AK441" s="189" t="s">
        <v>605</v>
      </c>
      <c r="AL441" s="174" t="s">
        <v>3440</v>
      </c>
      <c r="AM441" s="106">
        <v>1</v>
      </c>
      <c r="AN441" s="894" t="s">
        <v>945</v>
      </c>
      <c r="AO441" s="189" t="s">
        <v>946</v>
      </c>
      <c r="AP441" s="189">
        <v>1</v>
      </c>
      <c r="AQ441" s="189" t="s">
        <v>1008</v>
      </c>
      <c r="AR441" s="189"/>
      <c r="AS441" s="69">
        <v>3455.357</v>
      </c>
      <c r="AT441" s="69" t="s">
        <v>949</v>
      </c>
      <c r="AU441" s="69">
        <v>1.59</v>
      </c>
      <c r="AV441" s="69">
        <v>5.49</v>
      </c>
      <c r="AW441" s="69" t="s">
        <v>949</v>
      </c>
      <c r="AX441" s="69" t="s">
        <v>995</v>
      </c>
      <c r="AY441" s="69" t="s">
        <v>3414</v>
      </c>
      <c r="AZ441" s="69" t="s">
        <v>3441</v>
      </c>
      <c r="BA441" s="69" t="s">
        <v>3330</v>
      </c>
      <c r="BB441" s="69" t="s">
        <v>949</v>
      </c>
      <c r="BC441" s="69" t="s">
        <v>3331</v>
      </c>
      <c r="BD441" s="69" t="s">
        <v>3332</v>
      </c>
      <c r="BE441" s="69" t="s">
        <v>949</v>
      </c>
      <c r="BF441" s="69">
        <v>0</v>
      </c>
      <c r="BG441" s="69">
        <v>0</v>
      </c>
      <c r="BH441" s="69">
        <v>0</v>
      </c>
      <c r="BI441" s="69">
        <v>0</v>
      </c>
      <c r="BJ441" s="69">
        <v>0</v>
      </c>
      <c r="BK441" s="69">
        <v>0</v>
      </c>
      <c r="BL441" s="69">
        <v>0</v>
      </c>
      <c r="BM441" s="69">
        <v>0</v>
      </c>
    </row>
    <row r="442" spans="1:65" s="390" customFormat="1">
      <c r="A442" s="398">
        <v>435</v>
      </c>
      <c r="B442" s="398" t="s">
        <v>3237</v>
      </c>
      <c r="C442" s="408"/>
      <c r="D442" s="407"/>
      <c r="E442" s="408"/>
      <c r="F442" s="407"/>
      <c r="G442" s="408"/>
      <c r="H442" s="407" t="s">
        <v>3443</v>
      </c>
      <c r="I442" s="408"/>
      <c r="J442" s="407"/>
      <c r="K442" s="408"/>
      <c r="L442" s="407"/>
      <c r="M442" s="213" t="s">
        <v>3443</v>
      </c>
      <c r="N442" s="213" t="s">
        <v>3443</v>
      </c>
      <c r="O442" s="213" t="s">
        <v>4778</v>
      </c>
      <c r="P442" s="1247" t="s">
        <v>1126</v>
      </c>
      <c r="Q442" s="213" t="s">
        <v>941</v>
      </c>
      <c r="R442" s="541" t="s">
        <v>941</v>
      </c>
      <c r="S442" s="213" t="s">
        <v>941</v>
      </c>
      <c r="T442" s="213" t="s">
        <v>941</v>
      </c>
      <c r="U442" s="213" t="s">
        <v>941</v>
      </c>
      <c r="V442" s="213" t="s">
        <v>941</v>
      </c>
      <c r="W442" s="541" t="s">
        <v>941</v>
      </c>
      <c r="X442" s="213" t="s">
        <v>941</v>
      </c>
      <c r="Y442" s="213" t="s">
        <v>941</v>
      </c>
      <c r="Z442" s="541" t="s">
        <v>941</v>
      </c>
      <c r="AA442" s="541" t="s">
        <v>941</v>
      </c>
      <c r="AB442" s="541" t="s">
        <v>941</v>
      </c>
      <c r="AC442" s="213" t="s">
        <v>941</v>
      </c>
      <c r="AD442" s="541" t="s">
        <v>941</v>
      </c>
      <c r="AE442" s="213" t="s">
        <v>941</v>
      </c>
      <c r="AF442" s="541" t="s">
        <v>941</v>
      </c>
      <c r="AG442" s="541" t="s">
        <v>941</v>
      </c>
      <c r="AH442" s="541" t="s">
        <v>941</v>
      </c>
      <c r="AI442" s="213"/>
      <c r="AJ442" s="404"/>
      <c r="AK442" s="189" t="s">
        <v>605</v>
      </c>
      <c r="AL442" s="174" t="s">
        <v>3447</v>
      </c>
      <c r="AM442" s="106">
        <v>2</v>
      </c>
      <c r="AN442" s="894" t="s">
        <v>945</v>
      </c>
      <c r="AO442" s="189" t="s">
        <v>946</v>
      </c>
      <c r="AP442" s="189">
        <v>1</v>
      </c>
      <c r="AQ442" s="189" t="s">
        <v>1008</v>
      </c>
      <c r="AR442" s="189"/>
      <c r="AS442" s="69">
        <v>917.14499999999998</v>
      </c>
      <c r="AT442" s="69" t="s">
        <v>949</v>
      </c>
      <c r="AU442" s="69">
        <v>1.61</v>
      </c>
      <c r="AV442" s="69">
        <v>1.48</v>
      </c>
      <c r="AW442" s="69" t="s">
        <v>949</v>
      </c>
      <c r="AX442" s="69" t="s">
        <v>995</v>
      </c>
      <c r="AY442" s="69" t="s">
        <v>3414</v>
      </c>
      <c r="AZ442" s="69" t="s">
        <v>3448</v>
      </c>
      <c r="BA442" s="69" t="s">
        <v>3332</v>
      </c>
      <c r="BB442" s="69" t="s">
        <v>949</v>
      </c>
      <c r="BC442" s="69" t="s">
        <v>3332</v>
      </c>
      <c r="BD442" s="69" t="s">
        <v>3416</v>
      </c>
      <c r="BE442" s="69" t="s">
        <v>949</v>
      </c>
      <c r="BF442" s="69">
        <v>0</v>
      </c>
      <c r="BG442" s="69">
        <v>0</v>
      </c>
      <c r="BH442" s="69">
        <v>0</v>
      </c>
      <c r="BI442" s="69">
        <v>0</v>
      </c>
      <c r="BJ442" s="69">
        <v>0</v>
      </c>
      <c r="BK442" s="69">
        <v>0</v>
      </c>
      <c r="BL442" s="69">
        <v>0</v>
      </c>
      <c r="BM442" s="69">
        <v>0</v>
      </c>
    </row>
    <row r="443" spans="1:65" s="390" customFormat="1">
      <c r="A443" s="398">
        <v>436</v>
      </c>
      <c r="B443" s="398" t="s">
        <v>3237</v>
      </c>
      <c r="C443" s="408"/>
      <c r="D443" s="407"/>
      <c r="E443" s="408"/>
      <c r="F443" s="407"/>
      <c r="G443" s="408" t="s">
        <v>6573</v>
      </c>
      <c r="H443" s="407"/>
      <c r="I443" s="408"/>
      <c r="J443" s="407"/>
      <c r="K443" s="408"/>
      <c r="L443" s="407"/>
      <c r="M443" s="213" t="s">
        <v>6573</v>
      </c>
      <c r="N443" s="213" t="s">
        <v>6573</v>
      </c>
      <c r="O443" s="213" t="s">
        <v>4778</v>
      </c>
      <c r="P443" s="1247" t="s">
        <v>989</v>
      </c>
      <c r="Q443" s="213" t="s">
        <v>941</v>
      </c>
      <c r="R443" s="541" t="s">
        <v>941</v>
      </c>
      <c r="S443" s="213" t="s">
        <v>941</v>
      </c>
      <c r="T443" s="213" t="s">
        <v>941</v>
      </c>
      <c r="U443" s="213" t="s">
        <v>941</v>
      </c>
      <c r="V443" s="213" t="s">
        <v>941</v>
      </c>
      <c r="W443" s="541" t="s">
        <v>941</v>
      </c>
      <c r="X443" s="213" t="s">
        <v>941</v>
      </c>
      <c r="Y443" s="213" t="s">
        <v>941</v>
      </c>
      <c r="Z443" s="541" t="s">
        <v>941</v>
      </c>
      <c r="AA443" s="541" t="s">
        <v>941</v>
      </c>
      <c r="AB443" s="541" t="s">
        <v>941</v>
      </c>
      <c r="AC443" s="213" t="s">
        <v>941</v>
      </c>
      <c r="AD443" s="541" t="s">
        <v>941</v>
      </c>
      <c r="AE443" s="213" t="s">
        <v>941</v>
      </c>
      <c r="AF443" s="541" t="s">
        <v>941</v>
      </c>
      <c r="AG443" s="541" t="s">
        <v>941</v>
      </c>
      <c r="AH443" s="541" t="s">
        <v>941</v>
      </c>
      <c r="AI443" s="213"/>
      <c r="AJ443" s="404" t="s">
        <v>9960</v>
      </c>
      <c r="AK443" s="189" t="s">
        <v>605</v>
      </c>
      <c r="AL443" s="174" t="s">
        <v>6574</v>
      </c>
      <c r="AM443" s="106">
        <v>1</v>
      </c>
      <c r="AN443" s="894" t="s">
        <v>945</v>
      </c>
      <c r="AO443" s="189" t="s">
        <v>946</v>
      </c>
      <c r="AP443" s="189">
        <v>1</v>
      </c>
      <c r="AQ443" s="189" t="s">
        <v>1081</v>
      </c>
      <c r="AR443" s="189"/>
      <c r="AS443" s="69" t="s">
        <v>949</v>
      </c>
      <c r="AT443" s="69" t="s">
        <v>949</v>
      </c>
      <c r="AU443" s="69" t="s">
        <v>949</v>
      </c>
      <c r="AV443" s="69" t="s">
        <v>949</v>
      </c>
      <c r="AW443" s="69" t="s">
        <v>949</v>
      </c>
      <c r="AX443" s="69" t="s">
        <v>949</v>
      </c>
      <c r="AY443" s="69" t="s">
        <v>949</v>
      </c>
      <c r="AZ443" s="69" t="s">
        <v>949</v>
      </c>
      <c r="BA443" s="69" t="s">
        <v>949</v>
      </c>
      <c r="BB443" s="69" t="s">
        <v>949</v>
      </c>
      <c r="BC443" s="69" t="s">
        <v>1459</v>
      </c>
      <c r="BD443" s="69">
        <v>0</v>
      </c>
      <c r="BE443" s="69">
        <v>0</v>
      </c>
      <c r="BF443" s="69">
        <v>0</v>
      </c>
      <c r="BG443" s="69">
        <v>0</v>
      </c>
      <c r="BH443" s="69">
        <v>0</v>
      </c>
      <c r="BI443" s="69">
        <v>0</v>
      </c>
      <c r="BJ443" s="69">
        <v>0</v>
      </c>
      <c r="BK443" s="69">
        <v>0</v>
      </c>
      <c r="BL443" s="69">
        <v>0</v>
      </c>
      <c r="BM443" s="69">
        <v>0</v>
      </c>
    </row>
    <row r="444" spans="1:65" s="390" customFormat="1">
      <c r="A444" s="398">
        <v>437</v>
      </c>
      <c r="B444" s="398" t="s">
        <v>3237</v>
      </c>
      <c r="C444" s="408"/>
      <c r="D444" s="407"/>
      <c r="E444" s="408"/>
      <c r="F444" s="407"/>
      <c r="G444" s="408"/>
      <c r="H444" s="407" t="s">
        <v>7576</v>
      </c>
      <c r="I444" s="408"/>
      <c r="J444" s="407"/>
      <c r="K444" s="408"/>
      <c r="L444" s="407"/>
      <c r="M444" s="213" t="s">
        <v>7576</v>
      </c>
      <c r="N444" s="213" t="s">
        <v>7576</v>
      </c>
      <c r="O444" s="213" t="s">
        <v>4778</v>
      </c>
      <c r="P444" s="1247"/>
      <c r="Q444" s="213" t="s">
        <v>941</v>
      </c>
      <c r="R444" s="541" t="s">
        <v>941</v>
      </c>
      <c r="S444" s="213" t="s">
        <v>941</v>
      </c>
      <c r="T444" s="213" t="s">
        <v>941</v>
      </c>
      <c r="U444" s="213" t="s">
        <v>941</v>
      </c>
      <c r="V444" s="213" t="s">
        <v>941</v>
      </c>
      <c r="W444" s="541" t="s">
        <v>941</v>
      </c>
      <c r="X444" s="213" t="s">
        <v>941</v>
      </c>
      <c r="Y444" s="213" t="s">
        <v>941</v>
      </c>
      <c r="Z444" s="541" t="s">
        <v>941</v>
      </c>
      <c r="AA444" s="541" t="s">
        <v>941</v>
      </c>
      <c r="AB444" s="541" t="s">
        <v>941</v>
      </c>
      <c r="AC444" s="213" t="s">
        <v>941</v>
      </c>
      <c r="AD444" s="541" t="s">
        <v>941</v>
      </c>
      <c r="AE444" s="213" t="s">
        <v>941</v>
      </c>
      <c r="AF444" s="541" t="s">
        <v>941</v>
      </c>
      <c r="AG444" s="541" t="s">
        <v>941</v>
      </c>
      <c r="AH444" s="541" t="s">
        <v>941</v>
      </c>
      <c r="AI444" s="213"/>
      <c r="AJ444" s="404" t="s">
        <v>9961</v>
      </c>
      <c r="AK444" s="189" t="s">
        <v>605</v>
      </c>
      <c r="AL444" s="174" t="s">
        <v>3457</v>
      </c>
      <c r="AM444" s="106">
        <v>1</v>
      </c>
      <c r="AN444" s="894" t="s">
        <v>945</v>
      </c>
      <c r="AO444" s="189" t="s">
        <v>946</v>
      </c>
      <c r="AP444" s="189">
        <v>0</v>
      </c>
      <c r="AQ444" s="189" t="s">
        <v>1081</v>
      </c>
      <c r="AR444" s="189"/>
      <c r="AS444" s="69">
        <v>23887.8</v>
      </c>
      <c r="AT444" s="69">
        <v>1</v>
      </c>
      <c r="AU444" s="69">
        <v>7.93</v>
      </c>
      <c r="AV444" s="69">
        <v>189.4299</v>
      </c>
      <c r="AW444" s="69" t="s">
        <v>7577</v>
      </c>
      <c r="AX444" s="69" t="s">
        <v>949</v>
      </c>
      <c r="AY444" s="69" t="s">
        <v>1192</v>
      </c>
      <c r="AZ444" s="69" t="s">
        <v>1193</v>
      </c>
      <c r="BA444" s="69" t="s">
        <v>1194</v>
      </c>
      <c r="BB444" s="69" t="s">
        <v>949</v>
      </c>
      <c r="BC444" s="69" t="s">
        <v>1459</v>
      </c>
      <c r="BD444" s="69" t="s">
        <v>945</v>
      </c>
      <c r="BE444" s="69" t="s">
        <v>945</v>
      </c>
      <c r="BF444" s="69">
        <v>0</v>
      </c>
      <c r="BG444" s="69">
        <v>0</v>
      </c>
      <c r="BH444" s="69">
        <v>0</v>
      </c>
      <c r="BI444" s="69">
        <v>0</v>
      </c>
      <c r="BJ444" s="69">
        <v>0</v>
      </c>
      <c r="BK444" s="69">
        <v>0</v>
      </c>
      <c r="BL444" s="69">
        <v>0</v>
      </c>
      <c r="BM444" s="69">
        <v>0</v>
      </c>
    </row>
    <row r="445" spans="1:65" s="390" customFormat="1">
      <c r="A445" s="398">
        <v>438</v>
      </c>
      <c r="B445" s="398" t="s">
        <v>3237</v>
      </c>
      <c r="C445" s="408"/>
      <c r="D445" s="407"/>
      <c r="E445" s="408"/>
      <c r="F445" s="407"/>
      <c r="G445" s="408"/>
      <c r="H445" s="407" t="s">
        <v>3460</v>
      </c>
      <c r="I445" s="408"/>
      <c r="J445" s="407"/>
      <c r="K445" s="408"/>
      <c r="L445" s="407"/>
      <c r="M445" s="213" t="s">
        <v>3460</v>
      </c>
      <c r="N445" s="213" t="s">
        <v>3460</v>
      </c>
      <c r="O445" s="213" t="s">
        <v>4778</v>
      </c>
      <c r="P445" s="1247"/>
      <c r="Q445" s="213" t="s">
        <v>941</v>
      </c>
      <c r="R445" s="541" t="s">
        <v>941</v>
      </c>
      <c r="S445" s="213" t="s">
        <v>941</v>
      </c>
      <c r="T445" s="213" t="s">
        <v>941</v>
      </c>
      <c r="U445" s="213" t="s">
        <v>941</v>
      </c>
      <c r="V445" s="213" t="s">
        <v>941</v>
      </c>
      <c r="W445" s="541" t="s">
        <v>941</v>
      </c>
      <c r="X445" s="213" t="s">
        <v>941</v>
      </c>
      <c r="Y445" s="213" t="s">
        <v>941</v>
      </c>
      <c r="Z445" s="541" t="s">
        <v>941</v>
      </c>
      <c r="AA445" s="541" t="s">
        <v>941</v>
      </c>
      <c r="AB445" s="541" t="s">
        <v>941</v>
      </c>
      <c r="AC445" s="213" t="s">
        <v>941</v>
      </c>
      <c r="AD445" s="541" t="s">
        <v>941</v>
      </c>
      <c r="AE445" s="213" t="s">
        <v>941</v>
      </c>
      <c r="AF445" s="541" t="s">
        <v>941</v>
      </c>
      <c r="AG445" s="541" t="s">
        <v>941</v>
      </c>
      <c r="AH445" s="541" t="s">
        <v>941</v>
      </c>
      <c r="AI445" s="213"/>
      <c r="AJ445" s="404"/>
      <c r="AK445" s="189" t="s">
        <v>605</v>
      </c>
      <c r="AL445" s="174" t="s">
        <v>3461</v>
      </c>
      <c r="AM445" s="106">
        <v>2</v>
      </c>
      <c r="AN445" s="894" t="s">
        <v>945</v>
      </c>
      <c r="AO445" s="189" t="s">
        <v>946</v>
      </c>
      <c r="AP445" s="189">
        <v>0</v>
      </c>
      <c r="AQ445" s="189" t="s">
        <v>1783</v>
      </c>
      <c r="AR445" s="189"/>
      <c r="AS445" s="69" t="s">
        <v>949</v>
      </c>
      <c r="AT445" s="69" t="s">
        <v>949</v>
      </c>
      <c r="AU445" s="69" t="s">
        <v>949</v>
      </c>
      <c r="AV445" s="69" t="s">
        <v>949</v>
      </c>
      <c r="AW445" s="69" t="s">
        <v>949</v>
      </c>
      <c r="AX445" s="69" t="s">
        <v>949</v>
      </c>
      <c r="AY445" s="69" t="s">
        <v>1785</v>
      </c>
      <c r="AZ445" s="69">
        <v>1215</v>
      </c>
      <c r="BA445" s="69" t="s">
        <v>949</v>
      </c>
      <c r="BB445" s="69" t="s">
        <v>949</v>
      </c>
      <c r="BC445" s="69" t="s">
        <v>1712</v>
      </c>
      <c r="BD445" s="69" t="s">
        <v>949</v>
      </c>
      <c r="BE445" s="69" t="s">
        <v>949</v>
      </c>
      <c r="BF445" s="69">
        <v>0</v>
      </c>
      <c r="BG445" s="69">
        <v>0</v>
      </c>
      <c r="BH445" s="69">
        <v>0</v>
      </c>
      <c r="BI445" s="69">
        <v>0</v>
      </c>
      <c r="BJ445" s="69">
        <v>0</v>
      </c>
      <c r="BK445" s="69">
        <v>0</v>
      </c>
      <c r="BL445" s="69">
        <v>0</v>
      </c>
      <c r="BM445" s="69">
        <v>0</v>
      </c>
    </row>
    <row r="446" spans="1:65" s="390" customFormat="1">
      <c r="A446" s="398">
        <v>439</v>
      </c>
      <c r="B446" s="398" t="s">
        <v>3237</v>
      </c>
      <c r="C446" s="408"/>
      <c r="D446" s="407"/>
      <c r="E446" s="408"/>
      <c r="F446" s="407"/>
      <c r="G446" s="408"/>
      <c r="H446" s="407" t="s">
        <v>7578</v>
      </c>
      <c r="I446" s="408"/>
      <c r="J446" s="407"/>
      <c r="K446" s="408"/>
      <c r="L446" s="407"/>
      <c r="M446" s="213" t="s">
        <v>7578</v>
      </c>
      <c r="N446" s="213" t="s">
        <v>7578</v>
      </c>
      <c r="O446" s="213" t="s">
        <v>4778</v>
      </c>
      <c r="P446" s="1247"/>
      <c r="Q446" s="213" t="s">
        <v>941</v>
      </c>
      <c r="R446" s="541" t="s">
        <v>941</v>
      </c>
      <c r="S446" s="213" t="s">
        <v>941</v>
      </c>
      <c r="T446" s="213" t="s">
        <v>941</v>
      </c>
      <c r="U446" s="213" t="s">
        <v>941</v>
      </c>
      <c r="V446" s="213" t="s">
        <v>941</v>
      </c>
      <c r="W446" s="541" t="s">
        <v>941</v>
      </c>
      <c r="X446" s="213" t="s">
        <v>941</v>
      </c>
      <c r="Y446" s="213" t="s">
        <v>941</v>
      </c>
      <c r="Z446" s="541" t="s">
        <v>941</v>
      </c>
      <c r="AA446" s="541" t="s">
        <v>941</v>
      </c>
      <c r="AB446" s="541" t="s">
        <v>941</v>
      </c>
      <c r="AC446" s="213" t="s">
        <v>941</v>
      </c>
      <c r="AD446" s="541" t="s">
        <v>941</v>
      </c>
      <c r="AE446" s="213" t="s">
        <v>941</v>
      </c>
      <c r="AF446" s="541" t="s">
        <v>941</v>
      </c>
      <c r="AG446" s="541" t="s">
        <v>941</v>
      </c>
      <c r="AH446" s="541" t="s">
        <v>941</v>
      </c>
      <c r="AI446" s="213"/>
      <c r="AJ446" s="404" t="s">
        <v>9962</v>
      </c>
      <c r="AK446" s="189" t="s">
        <v>605</v>
      </c>
      <c r="AL446" s="174" t="s">
        <v>3459</v>
      </c>
      <c r="AM446" s="106">
        <v>2</v>
      </c>
      <c r="AN446" s="894" t="s">
        <v>945</v>
      </c>
      <c r="AO446" s="189" t="s">
        <v>946</v>
      </c>
      <c r="AP446" s="189">
        <v>0</v>
      </c>
      <c r="AQ446" s="189" t="s">
        <v>1081</v>
      </c>
      <c r="AR446" s="189"/>
      <c r="AS446" s="69">
        <v>169.91</v>
      </c>
      <c r="AT446" s="69" t="s">
        <v>945</v>
      </c>
      <c r="AU446" s="69" t="s">
        <v>945</v>
      </c>
      <c r="AV446" s="69" t="s">
        <v>945</v>
      </c>
      <c r="AW446" s="69" t="s">
        <v>945</v>
      </c>
      <c r="AX446" s="69">
        <v>0</v>
      </c>
      <c r="AY446" s="69">
        <v>0</v>
      </c>
      <c r="AZ446" s="69">
        <v>0</v>
      </c>
      <c r="BA446" s="69" t="s">
        <v>945</v>
      </c>
      <c r="BB446" s="69">
        <v>0</v>
      </c>
      <c r="BC446" s="69" t="s">
        <v>1459</v>
      </c>
      <c r="BD446" s="69" t="s">
        <v>945</v>
      </c>
      <c r="BE446" s="69" t="s">
        <v>945</v>
      </c>
      <c r="BF446" s="69">
        <v>0</v>
      </c>
      <c r="BG446" s="69">
        <v>0</v>
      </c>
      <c r="BH446" s="69">
        <v>0</v>
      </c>
      <c r="BI446" s="69">
        <v>0</v>
      </c>
      <c r="BJ446" s="69">
        <v>0</v>
      </c>
      <c r="BK446" s="69">
        <v>0</v>
      </c>
      <c r="BL446" s="69">
        <v>0</v>
      </c>
      <c r="BM446" s="69">
        <v>0</v>
      </c>
    </row>
    <row r="447" spans="1:65" s="390" customFormat="1">
      <c r="A447" s="398">
        <v>440</v>
      </c>
      <c r="B447" s="398" t="s">
        <v>3237</v>
      </c>
      <c r="C447" s="408"/>
      <c r="D447" s="407"/>
      <c r="E447" s="408"/>
      <c r="F447" s="407"/>
      <c r="G447" s="408" t="s">
        <v>3349</v>
      </c>
      <c r="H447" s="407"/>
      <c r="I447" s="408"/>
      <c r="J447" s="407"/>
      <c r="K447" s="408"/>
      <c r="L447" s="407"/>
      <c r="M447" s="213" t="s">
        <v>3349</v>
      </c>
      <c r="N447" s="213" t="s">
        <v>3349</v>
      </c>
      <c r="O447" s="213" t="s">
        <v>4778</v>
      </c>
      <c r="P447" s="1247"/>
      <c r="Q447" s="213" t="s">
        <v>941</v>
      </c>
      <c r="R447" s="541" t="s">
        <v>941</v>
      </c>
      <c r="S447" s="213" t="s">
        <v>941</v>
      </c>
      <c r="T447" s="213" t="s">
        <v>941</v>
      </c>
      <c r="U447" s="213" t="s">
        <v>941</v>
      </c>
      <c r="V447" s="213" t="s">
        <v>941</v>
      </c>
      <c r="W447" s="541" t="s">
        <v>941</v>
      </c>
      <c r="X447" s="213" t="s">
        <v>941</v>
      </c>
      <c r="Y447" s="213" t="s">
        <v>941</v>
      </c>
      <c r="Z447" s="541" t="s">
        <v>941</v>
      </c>
      <c r="AA447" s="541" t="s">
        <v>941</v>
      </c>
      <c r="AB447" s="541" t="s">
        <v>941</v>
      </c>
      <c r="AC447" s="213" t="s">
        <v>941</v>
      </c>
      <c r="AD447" s="541" t="s">
        <v>941</v>
      </c>
      <c r="AE447" s="213" t="s">
        <v>941</v>
      </c>
      <c r="AF447" s="541" t="s">
        <v>941</v>
      </c>
      <c r="AG447" s="541" t="s">
        <v>941</v>
      </c>
      <c r="AH447" s="541" t="s">
        <v>941</v>
      </c>
      <c r="AI447" s="213"/>
      <c r="AJ447" s="404"/>
      <c r="AK447" s="189" t="s">
        <v>605</v>
      </c>
      <c r="AL447" s="174" t="s">
        <v>3351</v>
      </c>
      <c r="AM447" s="106">
        <v>4</v>
      </c>
      <c r="AN447" s="894" t="s">
        <v>945</v>
      </c>
      <c r="AO447" s="189" t="s">
        <v>946</v>
      </c>
      <c r="AP447" s="189">
        <v>1</v>
      </c>
      <c r="AQ447" s="189" t="s">
        <v>993</v>
      </c>
      <c r="AR447" s="189"/>
      <c r="AS447" s="69" t="s">
        <v>949</v>
      </c>
      <c r="AT447" s="69" t="s">
        <v>949</v>
      </c>
      <c r="AU447" s="69" t="s">
        <v>949</v>
      </c>
      <c r="AV447" s="69" t="s">
        <v>949</v>
      </c>
      <c r="AW447" s="69" t="s">
        <v>949</v>
      </c>
      <c r="AX447" s="69" t="s">
        <v>949</v>
      </c>
      <c r="AY447" s="69" t="s">
        <v>949</v>
      </c>
      <c r="AZ447" s="69" t="s">
        <v>949</v>
      </c>
      <c r="BA447" s="69" t="s">
        <v>949</v>
      </c>
      <c r="BB447" s="69" t="s">
        <v>949</v>
      </c>
      <c r="BC447" s="69" t="s">
        <v>986</v>
      </c>
      <c r="BD447" s="69" t="s">
        <v>1024</v>
      </c>
      <c r="BE447" s="69" t="s">
        <v>949</v>
      </c>
      <c r="BF447" s="69">
        <v>0</v>
      </c>
      <c r="BG447" s="69">
        <v>0</v>
      </c>
      <c r="BH447" s="69">
        <v>0</v>
      </c>
      <c r="BI447" s="69">
        <v>0</v>
      </c>
      <c r="BJ447" s="69">
        <v>0</v>
      </c>
      <c r="BK447" s="69">
        <v>0</v>
      </c>
      <c r="BL447" s="69">
        <v>0</v>
      </c>
      <c r="BM447" s="69">
        <v>0</v>
      </c>
    </row>
    <row r="448" spans="1:65" s="390" customFormat="1">
      <c r="A448" s="398">
        <v>441</v>
      </c>
      <c r="B448" s="398" t="s">
        <v>3237</v>
      </c>
      <c r="C448" s="408"/>
      <c r="D448" s="407"/>
      <c r="E448" s="408"/>
      <c r="F448" s="407"/>
      <c r="G448" s="408" t="s">
        <v>3462</v>
      </c>
      <c r="H448" s="407"/>
      <c r="I448" s="408"/>
      <c r="J448" s="407"/>
      <c r="K448" s="408"/>
      <c r="L448" s="407"/>
      <c r="M448" s="213" t="s">
        <v>3462</v>
      </c>
      <c r="N448" s="213" t="s">
        <v>3462</v>
      </c>
      <c r="O448" s="213" t="s">
        <v>4778</v>
      </c>
      <c r="P448" s="1247"/>
      <c r="Q448" s="213" t="s">
        <v>941</v>
      </c>
      <c r="R448" s="541" t="s">
        <v>941</v>
      </c>
      <c r="S448" s="213" t="s">
        <v>941</v>
      </c>
      <c r="T448" s="213" t="s">
        <v>941</v>
      </c>
      <c r="U448" s="213" t="s">
        <v>941</v>
      </c>
      <c r="V448" s="213" t="s">
        <v>941</v>
      </c>
      <c r="W448" s="541" t="s">
        <v>941</v>
      </c>
      <c r="X448" s="213" t="s">
        <v>941</v>
      </c>
      <c r="Y448" s="213" t="s">
        <v>941</v>
      </c>
      <c r="Z448" s="541" t="s">
        <v>941</v>
      </c>
      <c r="AA448" s="541" t="s">
        <v>941</v>
      </c>
      <c r="AB448" s="541" t="s">
        <v>941</v>
      </c>
      <c r="AC448" s="213" t="s">
        <v>941</v>
      </c>
      <c r="AD448" s="541" t="s">
        <v>941</v>
      </c>
      <c r="AE448" s="213" t="s">
        <v>941</v>
      </c>
      <c r="AF448" s="541" t="s">
        <v>941</v>
      </c>
      <c r="AG448" s="541" t="s">
        <v>941</v>
      </c>
      <c r="AH448" s="541" t="s">
        <v>941</v>
      </c>
      <c r="AI448" s="213"/>
      <c r="AJ448" s="404"/>
      <c r="AK448" s="189" t="s">
        <v>605</v>
      </c>
      <c r="AL448" s="174" t="s">
        <v>3464</v>
      </c>
      <c r="AM448" s="106">
        <v>1</v>
      </c>
      <c r="AN448" s="894" t="s">
        <v>945</v>
      </c>
      <c r="AO448" s="189" t="s">
        <v>946</v>
      </c>
      <c r="AP448" s="189">
        <v>1</v>
      </c>
      <c r="AQ448" s="189" t="s">
        <v>1081</v>
      </c>
      <c r="AR448" s="189"/>
      <c r="AS448" s="69" t="s">
        <v>949</v>
      </c>
      <c r="AT448" s="69">
        <v>0.8</v>
      </c>
      <c r="AU448" s="69" t="s">
        <v>949</v>
      </c>
      <c r="AV448" s="69" t="s">
        <v>949</v>
      </c>
      <c r="AW448" s="69" t="s">
        <v>3465</v>
      </c>
      <c r="AX448" s="69" t="s">
        <v>949</v>
      </c>
      <c r="AY448" s="69" t="s">
        <v>1192</v>
      </c>
      <c r="AZ448" s="69" t="s">
        <v>1193</v>
      </c>
      <c r="BA448" s="69" t="s">
        <v>1194</v>
      </c>
      <c r="BB448" s="69" t="s">
        <v>949</v>
      </c>
      <c r="BC448" s="69" t="s">
        <v>1712</v>
      </c>
      <c r="BD448" s="69" t="s">
        <v>949</v>
      </c>
      <c r="BE448" s="69" t="s">
        <v>949</v>
      </c>
      <c r="BF448" s="69">
        <v>0</v>
      </c>
      <c r="BG448" s="69">
        <v>0</v>
      </c>
      <c r="BH448" s="69" t="s">
        <v>3462</v>
      </c>
      <c r="BI448" s="69" t="s">
        <v>1712</v>
      </c>
      <c r="BJ448" s="69">
        <v>0</v>
      </c>
      <c r="BK448" s="69">
        <v>0</v>
      </c>
      <c r="BL448" s="69">
        <v>0</v>
      </c>
      <c r="BM448" s="69">
        <v>0</v>
      </c>
    </row>
    <row r="449" spans="1:65" s="390" customFormat="1">
      <c r="A449" s="398">
        <v>442</v>
      </c>
      <c r="B449" s="398" t="s">
        <v>3484</v>
      </c>
      <c r="C449" s="408" t="s">
        <v>6811</v>
      </c>
      <c r="D449" s="407"/>
      <c r="E449" s="408"/>
      <c r="F449" s="407"/>
      <c r="G449" s="408"/>
      <c r="H449" s="407"/>
      <c r="I449" s="408"/>
      <c r="J449" s="407"/>
      <c r="K449" s="408"/>
      <c r="L449" s="407"/>
      <c r="M449" s="213" t="s">
        <v>6810</v>
      </c>
      <c r="N449" s="213" t="s">
        <v>6811</v>
      </c>
      <c r="O449" s="213" t="s">
        <v>4773</v>
      </c>
      <c r="P449" s="1247" t="s">
        <v>940</v>
      </c>
      <c r="Q449" s="213"/>
      <c r="R449" s="541" t="s">
        <v>941</v>
      </c>
      <c r="S449" s="213" t="s">
        <v>941</v>
      </c>
      <c r="T449" s="213" t="s">
        <v>941</v>
      </c>
      <c r="U449" s="213" t="s">
        <v>941</v>
      </c>
      <c r="V449" s="213" t="s">
        <v>941</v>
      </c>
      <c r="W449" s="541"/>
      <c r="X449" s="213" t="s">
        <v>941</v>
      </c>
      <c r="Y449" s="213" t="s">
        <v>941</v>
      </c>
      <c r="Z449" s="541" t="s">
        <v>941</v>
      </c>
      <c r="AA449" s="541" t="s">
        <v>941</v>
      </c>
      <c r="AB449" s="541" t="s">
        <v>941</v>
      </c>
      <c r="AC449" s="213" t="s">
        <v>941</v>
      </c>
      <c r="AD449" s="541" t="s">
        <v>941</v>
      </c>
      <c r="AE449" s="213" t="s">
        <v>941</v>
      </c>
      <c r="AF449" s="541" t="s">
        <v>941</v>
      </c>
      <c r="AG449" s="541" t="s">
        <v>941</v>
      </c>
      <c r="AH449" s="541" t="s">
        <v>941</v>
      </c>
      <c r="AI449" s="213"/>
      <c r="AJ449" s="404"/>
      <c r="AK449" s="189" t="s">
        <v>143</v>
      </c>
      <c r="AL449" s="174" t="s">
        <v>3489</v>
      </c>
      <c r="AM449" s="106">
        <v>1</v>
      </c>
      <c r="AN449" s="894" t="s">
        <v>945</v>
      </c>
      <c r="AO449" s="189" t="s">
        <v>946</v>
      </c>
      <c r="AP449" s="189">
        <v>0</v>
      </c>
      <c r="AQ449" s="189" t="s">
        <v>947</v>
      </c>
      <c r="AR449" s="189"/>
      <c r="AS449" s="69" t="s">
        <v>949</v>
      </c>
      <c r="AT449" s="69" t="s">
        <v>949</v>
      </c>
      <c r="AU449" s="69" t="s">
        <v>949</v>
      </c>
      <c r="AV449" s="69" t="s">
        <v>949</v>
      </c>
      <c r="AW449" s="69" t="s">
        <v>949</v>
      </c>
      <c r="AX449" s="69" t="s">
        <v>949</v>
      </c>
      <c r="AY449" s="69" t="s">
        <v>949</v>
      </c>
      <c r="AZ449" s="69" t="s">
        <v>949</v>
      </c>
      <c r="BA449" s="69" t="s">
        <v>949</v>
      </c>
      <c r="BB449" s="69" t="s">
        <v>949</v>
      </c>
      <c r="BC449" s="69" t="s">
        <v>949</v>
      </c>
      <c r="BD449" s="69" t="s">
        <v>949</v>
      </c>
      <c r="BE449" s="69" t="s">
        <v>949</v>
      </c>
      <c r="BF449" s="69" t="s">
        <v>949</v>
      </c>
      <c r="BG449" s="69" t="s">
        <v>949</v>
      </c>
      <c r="BH449" s="69" t="s">
        <v>949</v>
      </c>
      <c r="BI449" s="69" t="s">
        <v>949</v>
      </c>
      <c r="BJ449" s="69" t="s">
        <v>949</v>
      </c>
      <c r="BK449" s="69" t="s">
        <v>949</v>
      </c>
      <c r="BL449" s="69" t="s">
        <v>949</v>
      </c>
      <c r="BM449" s="69" t="s">
        <v>949</v>
      </c>
    </row>
    <row r="450" spans="1:65" s="390" customFormat="1">
      <c r="A450" s="398">
        <v>443</v>
      </c>
      <c r="B450" s="398" t="s">
        <v>3484</v>
      </c>
      <c r="C450" s="408"/>
      <c r="D450" s="407" t="s">
        <v>3196</v>
      </c>
      <c r="E450" s="408"/>
      <c r="F450" s="407"/>
      <c r="G450" s="408"/>
      <c r="H450" s="407"/>
      <c r="I450" s="408"/>
      <c r="J450" s="407"/>
      <c r="K450" s="408"/>
      <c r="L450" s="407"/>
      <c r="M450" s="213" t="s">
        <v>3197</v>
      </c>
      <c r="N450" s="213" t="s">
        <v>3196</v>
      </c>
      <c r="O450" s="213" t="s">
        <v>3103</v>
      </c>
      <c r="P450" s="1247" t="s">
        <v>1126</v>
      </c>
      <c r="Q450" s="213"/>
      <c r="R450" s="541" t="s">
        <v>941</v>
      </c>
      <c r="S450" s="213" t="s">
        <v>941</v>
      </c>
      <c r="T450" s="213" t="s">
        <v>941</v>
      </c>
      <c r="U450" s="213" t="s">
        <v>941</v>
      </c>
      <c r="V450" s="213" t="s">
        <v>941</v>
      </c>
      <c r="W450" s="541"/>
      <c r="X450" s="213" t="s">
        <v>941</v>
      </c>
      <c r="Y450" s="213" t="s">
        <v>941</v>
      </c>
      <c r="Z450" s="541" t="s">
        <v>941</v>
      </c>
      <c r="AA450" s="541" t="s">
        <v>941</v>
      </c>
      <c r="AB450" s="541" t="s">
        <v>941</v>
      </c>
      <c r="AC450" s="213" t="s">
        <v>941</v>
      </c>
      <c r="AD450" s="541" t="s">
        <v>941</v>
      </c>
      <c r="AE450" s="213" t="s">
        <v>941</v>
      </c>
      <c r="AF450" s="541" t="s">
        <v>941</v>
      </c>
      <c r="AG450" s="541" t="s">
        <v>941</v>
      </c>
      <c r="AH450" s="541" t="s">
        <v>941</v>
      </c>
      <c r="AI450" s="213"/>
      <c r="AJ450" s="404"/>
      <c r="AK450" s="189" t="s">
        <v>143</v>
      </c>
      <c r="AL450" s="174" t="s">
        <v>3199</v>
      </c>
      <c r="AM450" s="106">
        <v>1</v>
      </c>
      <c r="AN450" s="894" t="s">
        <v>945</v>
      </c>
      <c r="AO450" s="189" t="s">
        <v>946</v>
      </c>
      <c r="AP450" s="189">
        <v>1</v>
      </c>
      <c r="AQ450" s="189" t="s">
        <v>1126</v>
      </c>
      <c r="AR450" s="189"/>
      <c r="AS450" s="69" t="s">
        <v>949</v>
      </c>
      <c r="AT450" s="69" t="s">
        <v>949</v>
      </c>
      <c r="AU450" s="69" t="s">
        <v>949</v>
      </c>
      <c r="AV450" s="69">
        <v>4.49</v>
      </c>
      <c r="AW450" s="69" t="s">
        <v>3200</v>
      </c>
      <c r="AX450" s="69" t="s">
        <v>1083</v>
      </c>
      <c r="AY450" s="69" t="s">
        <v>1084</v>
      </c>
      <c r="AZ450" s="69" t="s">
        <v>1085</v>
      </c>
      <c r="BA450" s="69" t="s">
        <v>3201</v>
      </c>
      <c r="BB450" s="69" t="s">
        <v>949</v>
      </c>
      <c r="BC450" s="69" t="s">
        <v>1087</v>
      </c>
      <c r="BD450" s="69" t="s">
        <v>1215</v>
      </c>
      <c r="BE450" s="69" t="s">
        <v>949</v>
      </c>
      <c r="BF450" s="69">
        <v>0</v>
      </c>
      <c r="BG450" s="69">
        <v>0</v>
      </c>
      <c r="BH450" s="69" t="s">
        <v>3197</v>
      </c>
      <c r="BI450" s="69" t="s">
        <v>1087</v>
      </c>
      <c r="BJ450" s="69" t="s">
        <v>3202</v>
      </c>
      <c r="BK450" s="69" t="s">
        <v>1215</v>
      </c>
      <c r="BL450" s="69">
        <v>0</v>
      </c>
      <c r="BM450" s="69">
        <v>0</v>
      </c>
    </row>
    <row r="451" spans="1:65" s="390" customFormat="1">
      <c r="A451" s="398">
        <v>444</v>
      </c>
      <c r="B451" s="398" t="s">
        <v>3484</v>
      </c>
      <c r="C451" s="408"/>
      <c r="D451" s="407"/>
      <c r="E451" s="408" t="s">
        <v>3203</v>
      </c>
      <c r="F451" s="407"/>
      <c r="G451" s="408"/>
      <c r="H451" s="407"/>
      <c r="I451" s="408"/>
      <c r="J451" s="407"/>
      <c r="K451" s="408"/>
      <c r="L451" s="407"/>
      <c r="M451" s="213" t="s">
        <v>3203</v>
      </c>
      <c r="N451" s="213" t="s">
        <v>3203</v>
      </c>
      <c r="O451" s="213" t="s">
        <v>4778</v>
      </c>
      <c r="P451" s="1247" t="s">
        <v>1059</v>
      </c>
      <c r="Q451" s="213"/>
      <c r="R451" s="541" t="s">
        <v>941</v>
      </c>
      <c r="S451" s="213" t="s">
        <v>941</v>
      </c>
      <c r="T451" s="213" t="s">
        <v>941</v>
      </c>
      <c r="U451" s="213" t="s">
        <v>941</v>
      </c>
      <c r="V451" s="213" t="s">
        <v>941</v>
      </c>
      <c r="W451" s="541"/>
      <c r="X451" s="213" t="s">
        <v>941</v>
      </c>
      <c r="Y451" s="213" t="s">
        <v>941</v>
      </c>
      <c r="Z451" s="541" t="s">
        <v>941</v>
      </c>
      <c r="AA451" s="541" t="s">
        <v>941</v>
      </c>
      <c r="AB451" s="541" t="s">
        <v>941</v>
      </c>
      <c r="AC451" s="213" t="s">
        <v>941</v>
      </c>
      <c r="AD451" s="541" t="s">
        <v>941</v>
      </c>
      <c r="AE451" s="213" t="s">
        <v>941</v>
      </c>
      <c r="AF451" s="541" t="s">
        <v>941</v>
      </c>
      <c r="AG451" s="541" t="s">
        <v>941</v>
      </c>
      <c r="AH451" s="541" t="s">
        <v>941</v>
      </c>
      <c r="AI451" s="213"/>
      <c r="AJ451" s="404"/>
      <c r="AK451" s="189" t="s">
        <v>143</v>
      </c>
      <c r="AL451" s="174" t="s">
        <v>3204</v>
      </c>
      <c r="AM451" s="106">
        <v>1</v>
      </c>
      <c r="AN451" s="894" t="s">
        <v>945</v>
      </c>
      <c r="AO451" s="189" t="s">
        <v>946</v>
      </c>
      <c r="AP451" s="189">
        <v>0</v>
      </c>
      <c r="AQ451" s="189" t="s">
        <v>1081</v>
      </c>
      <c r="AR451" s="189"/>
      <c r="AS451" s="69">
        <v>515.16999999999996</v>
      </c>
      <c r="AT451" s="69">
        <v>0.2</v>
      </c>
      <c r="AU451" s="69">
        <v>7.93</v>
      </c>
      <c r="AV451" s="69">
        <v>4.0852980999999993</v>
      </c>
      <c r="AW451" s="69" t="s">
        <v>3205</v>
      </c>
      <c r="AX451" s="69" t="s">
        <v>949</v>
      </c>
      <c r="AY451" s="69" t="s">
        <v>1084</v>
      </c>
      <c r="AZ451" s="69" t="s">
        <v>1085</v>
      </c>
      <c r="BA451" s="69" t="s">
        <v>949</v>
      </c>
      <c r="BB451" s="69" t="s">
        <v>949</v>
      </c>
      <c r="BC451" s="69" t="s">
        <v>1087</v>
      </c>
      <c r="BD451" s="69" t="s">
        <v>1215</v>
      </c>
      <c r="BE451" s="69" t="s">
        <v>949</v>
      </c>
      <c r="BF451" s="69">
        <v>0</v>
      </c>
      <c r="BG451" s="69">
        <v>0</v>
      </c>
      <c r="BH451" s="69" t="s">
        <v>3203</v>
      </c>
      <c r="BI451" s="69" t="s">
        <v>1087</v>
      </c>
      <c r="BJ451" s="69">
        <v>0</v>
      </c>
      <c r="BK451" s="69">
        <v>0</v>
      </c>
      <c r="BL451" s="69">
        <v>0</v>
      </c>
      <c r="BM451" s="69">
        <v>0</v>
      </c>
    </row>
    <row r="452" spans="1:65" s="390" customFormat="1">
      <c r="A452" s="398">
        <v>445</v>
      </c>
      <c r="B452" s="398" t="s">
        <v>3484</v>
      </c>
      <c r="C452" s="408"/>
      <c r="D452" s="407"/>
      <c r="E452" s="408" t="s">
        <v>3206</v>
      </c>
      <c r="F452" s="407"/>
      <c r="G452" s="408"/>
      <c r="H452" s="407"/>
      <c r="I452" s="408"/>
      <c r="J452" s="407"/>
      <c r="K452" s="408"/>
      <c r="L452" s="407"/>
      <c r="M452" s="213" t="s">
        <v>3206</v>
      </c>
      <c r="N452" s="213" t="s">
        <v>3206</v>
      </c>
      <c r="O452" s="213" t="s">
        <v>4778</v>
      </c>
      <c r="P452" s="1247" t="s">
        <v>989</v>
      </c>
      <c r="Q452" s="213"/>
      <c r="R452" s="541" t="s">
        <v>941</v>
      </c>
      <c r="S452" s="213" t="s">
        <v>941</v>
      </c>
      <c r="T452" s="213" t="s">
        <v>941</v>
      </c>
      <c r="U452" s="213" t="s">
        <v>941</v>
      </c>
      <c r="V452" s="213" t="s">
        <v>941</v>
      </c>
      <c r="W452" s="541"/>
      <c r="X452" s="213" t="s">
        <v>941</v>
      </c>
      <c r="Y452" s="213" t="s">
        <v>941</v>
      </c>
      <c r="Z452" s="541" t="s">
        <v>941</v>
      </c>
      <c r="AA452" s="541" t="s">
        <v>941</v>
      </c>
      <c r="AB452" s="541" t="s">
        <v>941</v>
      </c>
      <c r="AC452" s="213" t="s">
        <v>941</v>
      </c>
      <c r="AD452" s="541" t="s">
        <v>941</v>
      </c>
      <c r="AE452" s="213" t="s">
        <v>941</v>
      </c>
      <c r="AF452" s="541" t="s">
        <v>941</v>
      </c>
      <c r="AG452" s="541" t="s">
        <v>941</v>
      </c>
      <c r="AH452" s="541" t="s">
        <v>941</v>
      </c>
      <c r="AI452" s="213"/>
      <c r="AJ452" s="404"/>
      <c r="AK452" s="189" t="s">
        <v>143</v>
      </c>
      <c r="AL452" s="174" t="s">
        <v>3207</v>
      </c>
      <c r="AM452" s="106">
        <v>1</v>
      </c>
      <c r="AN452" s="894" t="s">
        <v>945</v>
      </c>
      <c r="AO452" s="189" t="s">
        <v>946</v>
      </c>
      <c r="AP452" s="189">
        <v>0</v>
      </c>
      <c r="AQ452" s="189" t="s">
        <v>993</v>
      </c>
      <c r="AR452" s="189"/>
      <c r="AS452" s="69">
        <v>151.19800000000001</v>
      </c>
      <c r="AT452" s="69">
        <v>0.2</v>
      </c>
      <c r="AU452" s="69">
        <v>0.27</v>
      </c>
      <c r="AV452" s="69">
        <v>4.0823460000000006E-2</v>
      </c>
      <c r="AW452" s="69" t="s">
        <v>3208</v>
      </c>
      <c r="AX452" s="69" t="s">
        <v>949</v>
      </c>
      <c r="AY452" s="69" t="s">
        <v>1084</v>
      </c>
      <c r="AZ452" s="69" t="s">
        <v>3209</v>
      </c>
      <c r="BA452" s="69" t="s">
        <v>2614</v>
      </c>
      <c r="BB452" s="69">
        <v>0</v>
      </c>
      <c r="BC452" s="69" t="s">
        <v>1087</v>
      </c>
      <c r="BD452" s="69" t="s">
        <v>949</v>
      </c>
      <c r="BE452" s="69" t="s">
        <v>949</v>
      </c>
      <c r="BF452" s="69">
        <v>0</v>
      </c>
      <c r="BG452" s="69">
        <v>0</v>
      </c>
      <c r="BH452" s="69">
        <v>0</v>
      </c>
      <c r="BI452" s="69">
        <v>0</v>
      </c>
      <c r="BJ452" s="69">
        <v>0</v>
      </c>
      <c r="BK452" s="69">
        <v>0</v>
      </c>
      <c r="BL452" s="69">
        <v>0</v>
      </c>
      <c r="BM452" s="69">
        <v>0</v>
      </c>
    </row>
    <row r="453" spans="1:65" s="390" customFormat="1">
      <c r="A453" s="398">
        <v>446</v>
      </c>
      <c r="B453" s="398" t="s">
        <v>3484</v>
      </c>
      <c r="C453" s="408"/>
      <c r="D453" s="407" t="s">
        <v>6813</v>
      </c>
      <c r="E453" s="408"/>
      <c r="F453" s="407"/>
      <c r="G453" s="408"/>
      <c r="H453" s="407"/>
      <c r="I453" s="408"/>
      <c r="J453" s="407"/>
      <c r="K453" s="408"/>
      <c r="L453" s="407"/>
      <c r="M453" s="213" t="s">
        <v>6812</v>
      </c>
      <c r="N453" s="213" t="s">
        <v>6813</v>
      </c>
      <c r="O453" s="213" t="s">
        <v>4773</v>
      </c>
      <c r="P453" s="1247" t="s">
        <v>940</v>
      </c>
      <c r="Q453" s="213"/>
      <c r="R453" s="541" t="s">
        <v>941</v>
      </c>
      <c r="S453" s="213" t="s">
        <v>941</v>
      </c>
      <c r="T453" s="213" t="s">
        <v>941</v>
      </c>
      <c r="U453" s="213" t="s">
        <v>941</v>
      </c>
      <c r="V453" s="213" t="s">
        <v>941</v>
      </c>
      <c r="W453" s="541"/>
      <c r="X453" s="213" t="s">
        <v>941</v>
      </c>
      <c r="Y453" s="213" t="s">
        <v>941</v>
      </c>
      <c r="Z453" s="541" t="s">
        <v>941</v>
      </c>
      <c r="AA453" s="541" t="s">
        <v>941</v>
      </c>
      <c r="AB453" s="541" t="s">
        <v>941</v>
      </c>
      <c r="AC453" s="213" t="s">
        <v>941</v>
      </c>
      <c r="AD453" s="541" t="s">
        <v>941</v>
      </c>
      <c r="AE453" s="213" t="s">
        <v>941</v>
      </c>
      <c r="AF453" s="541" t="s">
        <v>941</v>
      </c>
      <c r="AG453" s="541" t="s">
        <v>941</v>
      </c>
      <c r="AH453" s="541" t="s">
        <v>941</v>
      </c>
      <c r="AI453" s="213"/>
      <c r="AJ453" s="404"/>
      <c r="AK453" s="189" t="s">
        <v>143</v>
      </c>
      <c r="AL453" s="174" t="s">
        <v>6814</v>
      </c>
      <c r="AM453" s="106">
        <v>1</v>
      </c>
      <c r="AN453" s="894" t="s">
        <v>945</v>
      </c>
      <c r="AO453" s="189" t="s">
        <v>946</v>
      </c>
      <c r="AP453" s="189">
        <v>0</v>
      </c>
      <c r="AQ453" s="189" t="s">
        <v>947</v>
      </c>
      <c r="AR453" s="189"/>
      <c r="AS453" s="69" t="s">
        <v>949</v>
      </c>
      <c r="AT453" s="69" t="s">
        <v>949</v>
      </c>
      <c r="AU453" s="69" t="s">
        <v>949</v>
      </c>
      <c r="AV453" s="69" t="s">
        <v>949</v>
      </c>
      <c r="AW453" s="69" t="s">
        <v>949</v>
      </c>
      <c r="AX453" s="69" t="s">
        <v>949</v>
      </c>
      <c r="AY453" s="69" t="s">
        <v>949</v>
      </c>
      <c r="AZ453" s="69" t="s">
        <v>949</v>
      </c>
      <c r="BA453" s="69" t="s">
        <v>949</v>
      </c>
      <c r="BB453" s="69" t="s">
        <v>949</v>
      </c>
      <c r="BC453" s="69" t="s">
        <v>949</v>
      </c>
      <c r="BD453" s="69" t="s">
        <v>949</v>
      </c>
      <c r="BE453" s="69" t="s">
        <v>949</v>
      </c>
      <c r="BF453" s="69" t="s">
        <v>949</v>
      </c>
      <c r="BG453" s="69" t="s">
        <v>949</v>
      </c>
      <c r="BH453" s="69" t="s">
        <v>949</v>
      </c>
      <c r="BI453" s="69" t="s">
        <v>949</v>
      </c>
      <c r="BJ453" s="69" t="s">
        <v>949</v>
      </c>
      <c r="BK453" s="69" t="s">
        <v>949</v>
      </c>
      <c r="BL453" s="69" t="s">
        <v>949</v>
      </c>
      <c r="BM453" s="69" t="s">
        <v>949</v>
      </c>
    </row>
    <row r="454" spans="1:65" s="390" customFormat="1">
      <c r="A454" s="398">
        <v>447</v>
      </c>
      <c r="B454" s="398" t="s">
        <v>3484</v>
      </c>
      <c r="C454" s="408"/>
      <c r="D454" s="407"/>
      <c r="E454" s="408" t="s">
        <v>1656</v>
      </c>
      <c r="F454" s="407"/>
      <c r="G454" s="408"/>
      <c r="H454" s="407"/>
      <c r="I454" s="408"/>
      <c r="J454" s="407"/>
      <c r="K454" s="408"/>
      <c r="L454" s="407"/>
      <c r="M454" s="213" t="s">
        <v>1656</v>
      </c>
      <c r="N454" s="213" t="s">
        <v>1656</v>
      </c>
      <c r="O454" s="213" t="s">
        <v>4778</v>
      </c>
      <c r="P454" s="1247"/>
      <c r="Q454" s="213"/>
      <c r="R454" s="541" t="s">
        <v>941</v>
      </c>
      <c r="S454" s="213" t="s">
        <v>941</v>
      </c>
      <c r="T454" s="213" t="s">
        <v>941</v>
      </c>
      <c r="U454" s="213" t="s">
        <v>941</v>
      </c>
      <c r="V454" s="213" t="s">
        <v>941</v>
      </c>
      <c r="W454" s="541"/>
      <c r="X454" s="213" t="s">
        <v>941</v>
      </c>
      <c r="Y454" s="213" t="s">
        <v>941</v>
      </c>
      <c r="Z454" s="541" t="s">
        <v>941</v>
      </c>
      <c r="AA454" s="541" t="s">
        <v>941</v>
      </c>
      <c r="AB454" s="541" t="s">
        <v>941</v>
      </c>
      <c r="AC454" s="213" t="s">
        <v>941</v>
      </c>
      <c r="AD454" s="541" t="s">
        <v>941</v>
      </c>
      <c r="AE454" s="213" t="s">
        <v>941</v>
      </c>
      <c r="AF454" s="541" t="s">
        <v>941</v>
      </c>
      <c r="AG454" s="541" t="s">
        <v>941</v>
      </c>
      <c r="AH454" s="541" t="s">
        <v>941</v>
      </c>
      <c r="AI454" s="213"/>
      <c r="AJ454" s="404"/>
      <c r="AK454" s="189" t="s">
        <v>143</v>
      </c>
      <c r="AL454" s="174" t="s">
        <v>1658</v>
      </c>
      <c r="AM454" s="106">
        <v>0.03</v>
      </c>
      <c r="AN454" s="894" t="s">
        <v>945</v>
      </c>
      <c r="AO454" s="189" t="s">
        <v>1563</v>
      </c>
      <c r="AP454" s="189">
        <v>1</v>
      </c>
      <c r="AQ454" s="189" t="s">
        <v>993</v>
      </c>
      <c r="AR454" s="189"/>
      <c r="AS454" s="69" t="s">
        <v>949</v>
      </c>
      <c r="AT454" s="69" t="s">
        <v>949</v>
      </c>
      <c r="AU454" s="69" t="s">
        <v>949</v>
      </c>
      <c r="AV454" s="69" t="s">
        <v>949</v>
      </c>
      <c r="AW454" s="69" t="s">
        <v>949</v>
      </c>
      <c r="AX454" s="69" t="s">
        <v>949</v>
      </c>
      <c r="AY454" s="69" t="s">
        <v>949</v>
      </c>
      <c r="AZ454" s="69" t="s">
        <v>949</v>
      </c>
      <c r="BA454" s="69" t="s">
        <v>949</v>
      </c>
      <c r="BB454" s="69" t="s">
        <v>949</v>
      </c>
      <c r="BC454" s="69" t="s">
        <v>1564</v>
      </c>
      <c r="BD454" s="69" t="s">
        <v>949</v>
      </c>
      <c r="BE454" s="69" t="s">
        <v>949</v>
      </c>
      <c r="BF454" s="69">
        <v>0</v>
      </c>
      <c r="BG454" s="69">
        <v>0</v>
      </c>
      <c r="BH454" s="69">
        <v>0</v>
      </c>
      <c r="BI454" s="69">
        <v>0</v>
      </c>
      <c r="BJ454" s="69">
        <v>0</v>
      </c>
      <c r="BK454" s="69">
        <v>0</v>
      </c>
      <c r="BL454" s="69">
        <v>0</v>
      </c>
      <c r="BM454" s="69">
        <v>0</v>
      </c>
    </row>
    <row r="455" spans="1:65" s="390" customFormat="1">
      <c r="A455" s="398">
        <v>448</v>
      </c>
      <c r="B455" s="398" t="s">
        <v>3484</v>
      </c>
      <c r="C455" s="408"/>
      <c r="D455" s="407"/>
      <c r="E455" s="408" t="s">
        <v>6815</v>
      </c>
      <c r="F455" s="407"/>
      <c r="G455" s="408"/>
      <c r="H455" s="407"/>
      <c r="I455" s="408"/>
      <c r="J455" s="407"/>
      <c r="K455" s="408"/>
      <c r="L455" s="407"/>
      <c r="M455" s="213" t="s">
        <v>3500</v>
      </c>
      <c r="N455" s="213" t="s">
        <v>6815</v>
      </c>
      <c r="O455" s="213" t="s">
        <v>4773</v>
      </c>
      <c r="P455" s="1247" t="s">
        <v>940</v>
      </c>
      <c r="Q455" s="213"/>
      <c r="R455" s="541" t="s">
        <v>941</v>
      </c>
      <c r="S455" s="213" t="s">
        <v>941</v>
      </c>
      <c r="T455" s="213" t="s">
        <v>941</v>
      </c>
      <c r="U455" s="213" t="s">
        <v>941</v>
      </c>
      <c r="V455" s="213" t="s">
        <v>941</v>
      </c>
      <c r="W455" s="541"/>
      <c r="X455" s="213" t="s">
        <v>941</v>
      </c>
      <c r="Y455" s="213" t="s">
        <v>941</v>
      </c>
      <c r="Z455" s="541" t="s">
        <v>941</v>
      </c>
      <c r="AA455" s="541" t="s">
        <v>941</v>
      </c>
      <c r="AB455" s="541" t="s">
        <v>941</v>
      </c>
      <c r="AC455" s="213" t="s">
        <v>941</v>
      </c>
      <c r="AD455" s="541" t="s">
        <v>941</v>
      </c>
      <c r="AE455" s="213" t="s">
        <v>941</v>
      </c>
      <c r="AF455" s="541" t="s">
        <v>941</v>
      </c>
      <c r="AG455" s="541" t="s">
        <v>941</v>
      </c>
      <c r="AH455" s="541" t="s">
        <v>941</v>
      </c>
      <c r="AI455" s="213"/>
      <c r="AJ455" s="404"/>
      <c r="AK455" s="189" t="s">
        <v>143</v>
      </c>
      <c r="AL455" s="174" t="s">
        <v>3502</v>
      </c>
      <c r="AM455" s="106">
        <v>1</v>
      </c>
      <c r="AN455" s="894" t="s">
        <v>945</v>
      </c>
      <c r="AO455" s="189" t="s">
        <v>946</v>
      </c>
      <c r="AP455" s="189">
        <v>0</v>
      </c>
      <c r="AQ455" s="189" t="s">
        <v>947</v>
      </c>
      <c r="AR455" s="189"/>
      <c r="AS455" s="69" t="s">
        <v>949</v>
      </c>
      <c r="AT455" s="69" t="s">
        <v>949</v>
      </c>
      <c r="AU455" s="69" t="s">
        <v>949</v>
      </c>
      <c r="AV455" s="69" t="s">
        <v>949</v>
      </c>
      <c r="AW455" s="69" t="s">
        <v>949</v>
      </c>
      <c r="AX455" s="69" t="s">
        <v>949</v>
      </c>
      <c r="AY455" s="69" t="s">
        <v>949</v>
      </c>
      <c r="AZ455" s="69" t="s">
        <v>949</v>
      </c>
      <c r="BA455" s="69" t="s">
        <v>949</v>
      </c>
      <c r="BB455" s="69" t="s">
        <v>949</v>
      </c>
      <c r="BC455" s="69" t="s">
        <v>949</v>
      </c>
      <c r="BD455" s="69" t="s">
        <v>949</v>
      </c>
      <c r="BE455" s="69" t="s">
        <v>949</v>
      </c>
      <c r="BF455" s="69" t="s">
        <v>949</v>
      </c>
      <c r="BG455" s="69" t="s">
        <v>949</v>
      </c>
      <c r="BH455" s="69" t="s">
        <v>949</v>
      </c>
      <c r="BI455" s="69" t="s">
        <v>949</v>
      </c>
      <c r="BJ455" s="69" t="s">
        <v>949</v>
      </c>
      <c r="BK455" s="69" t="s">
        <v>949</v>
      </c>
      <c r="BL455" s="69" t="s">
        <v>949</v>
      </c>
      <c r="BM455" s="69" t="s">
        <v>949</v>
      </c>
    </row>
    <row r="456" spans="1:65" s="390" customFormat="1">
      <c r="A456" s="398">
        <v>449</v>
      </c>
      <c r="B456" s="398" t="s">
        <v>3484</v>
      </c>
      <c r="C456" s="408"/>
      <c r="D456" s="407"/>
      <c r="E456" s="408"/>
      <c r="F456" s="407" t="s">
        <v>3503</v>
      </c>
      <c r="G456" s="408"/>
      <c r="H456" s="407"/>
      <c r="I456" s="408"/>
      <c r="J456" s="407"/>
      <c r="K456" s="408"/>
      <c r="L456" s="407"/>
      <c r="M456" s="213" t="s">
        <v>3503</v>
      </c>
      <c r="N456" s="213" t="s">
        <v>3503</v>
      </c>
      <c r="O456" s="213" t="s">
        <v>4778</v>
      </c>
      <c r="P456" s="1247" t="s">
        <v>1126</v>
      </c>
      <c r="Q456" s="213"/>
      <c r="R456" s="541" t="s">
        <v>941</v>
      </c>
      <c r="S456" s="213" t="s">
        <v>941</v>
      </c>
      <c r="T456" s="213" t="s">
        <v>941</v>
      </c>
      <c r="U456" s="213" t="s">
        <v>941</v>
      </c>
      <c r="V456" s="213" t="s">
        <v>941</v>
      </c>
      <c r="W456" s="541"/>
      <c r="X456" s="213" t="s">
        <v>941</v>
      </c>
      <c r="Y456" s="213" t="s">
        <v>941</v>
      </c>
      <c r="Z456" s="541" t="s">
        <v>941</v>
      </c>
      <c r="AA456" s="541" t="s">
        <v>941</v>
      </c>
      <c r="AB456" s="541" t="s">
        <v>941</v>
      </c>
      <c r="AC456" s="213" t="s">
        <v>941</v>
      </c>
      <c r="AD456" s="541" t="s">
        <v>941</v>
      </c>
      <c r="AE456" s="213" t="s">
        <v>941</v>
      </c>
      <c r="AF456" s="541" t="s">
        <v>941</v>
      </c>
      <c r="AG456" s="541" t="s">
        <v>941</v>
      </c>
      <c r="AH456" s="541" t="s">
        <v>941</v>
      </c>
      <c r="AI456" s="213"/>
      <c r="AJ456" s="404"/>
      <c r="AK456" s="189" t="s">
        <v>143</v>
      </c>
      <c r="AL456" s="174" t="s">
        <v>2631</v>
      </c>
      <c r="AM456" s="106">
        <v>2</v>
      </c>
      <c r="AN456" s="894" t="s">
        <v>945</v>
      </c>
      <c r="AO456" s="189" t="s">
        <v>946</v>
      </c>
      <c r="AP456" s="189">
        <v>1</v>
      </c>
      <c r="AQ456" s="189" t="s">
        <v>1008</v>
      </c>
      <c r="AR456" s="189"/>
      <c r="AS456" s="69">
        <v>469.29899999999998</v>
      </c>
      <c r="AT456" s="69">
        <v>2</v>
      </c>
      <c r="AU456" s="69">
        <v>1.41</v>
      </c>
      <c r="AV456" s="69">
        <v>0.67</v>
      </c>
      <c r="AW456" s="69" t="s">
        <v>3505</v>
      </c>
      <c r="AX456" s="69" t="s">
        <v>1083</v>
      </c>
      <c r="AY456" s="69" t="s">
        <v>1293</v>
      </c>
      <c r="AZ456" s="69" t="s">
        <v>1294</v>
      </c>
      <c r="BA456" s="69" t="s">
        <v>1295</v>
      </c>
      <c r="BB456" s="69" t="s">
        <v>949</v>
      </c>
      <c r="BC456" s="69" t="s">
        <v>1142</v>
      </c>
      <c r="BD456" s="69" t="s">
        <v>949</v>
      </c>
      <c r="BE456" s="69" t="s">
        <v>949</v>
      </c>
      <c r="BF456" s="69">
        <v>0</v>
      </c>
      <c r="BG456" s="69">
        <v>0</v>
      </c>
      <c r="BH456" s="69" t="s">
        <v>3503</v>
      </c>
      <c r="BI456" s="69" t="s">
        <v>1142</v>
      </c>
      <c r="BJ456" s="69">
        <v>0</v>
      </c>
      <c r="BK456" s="69">
        <v>0</v>
      </c>
      <c r="BL456" s="69">
        <v>0</v>
      </c>
      <c r="BM456" s="69">
        <v>0</v>
      </c>
    </row>
    <row r="457" spans="1:65" s="390" customFormat="1">
      <c r="A457" s="398">
        <v>450</v>
      </c>
      <c r="B457" s="398" t="s">
        <v>3484</v>
      </c>
      <c r="C457" s="408"/>
      <c r="D457" s="407"/>
      <c r="E457" s="408"/>
      <c r="F457" s="407" t="s">
        <v>3506</v>
      </c>
      <c r="G457" s="408"/>
      <c r="H457" s="407"/>
      <c r="I457" s="408"/>
      <c r="J457" s="407"/>
      <c r="K457" s="408"/>
      <c r="L457" s="407"/>
      <c r="M457" s="213" t="s">
        <v>3506</v>
      </c>
      <c r="N457" s="213" t="s">
        <v>3506</v>
      </c>
      <c r="O457" s="213" t="s">
        <v>4778</v>
      </c>
      <c r="P457" s="1247"/>
      <c r="Q457" s="213"/>
      <c r="R457" s="541" t="s">
        <v>941</v>
      </c>
      <c r="S457" s="213" t="s">
        <v>941</v>
      </c>
      <c r="T457" s="213" t="s">
        <v>941</v>
      </c>
      <c r="U457" s="213" t="s">
        <v>941</v>
      </c>
      <c r="V457" s="213" t="s">
        <v>941</v>
      </c>
      <c r="W457" s="541"/>
      <c r="X457" s="213" t="s">
        <v>941</v>
      </c>
      <c r="Y457" s="213" t="s">
        <v>941</v>
      </c>
      <c r="Z457" s="541" t="s">
        <v>941</v>
      </c>
      <c r="AA457" s="541" t="s">
        <v>941</v>
      </c>
      <c r="AB457" s="541" t="s">
        <v>941</v>
      </c>
      <c r="AC457" s="213" t="s">
        <v>941</v>
      </c>
      <c r="AD457" s="541" t="s">
        <v>941</v>
      </c>
      <c r="AE457" s="213" t="s">
        <v>941</v>
      </c>
      <c r="AF457" s="541" t="s">
        <v>941</v>
      </c>
      <c r="AG457" s="541" t="s">
        <v>941</v>
      </c>
      <c r="AH457" s="541" t="s">
        <v>941</v>
      </c>
      <c r="AI457" s="213"/>
      <c r="AJ457" s="404"/>
      <c r="AK457" s="189" t="s">
        <v>143</v>
      </c>
      <c r="AL457" s="174" t="s">
        <v>3508</v>
      </c>
      <c r="AM457" s="106">
        <v>1</v>
      </c>
      <c r="AN457" s="894" t="s">
        <v>945</v>
      </c>
      <c r="AO457" s="189" t="s">
        <v>946</v>
      </c>
      <c r="AP457" s="189">
        <v>1</v>
      </c>
      <c r="AQ457" s="189" t="s">
        <v>1008</v>
      </c>
      <c r="AR457" s="189"/>
      <c r="AS457" s="69">
        <v>776.06500000000005</v>
      </c>
      <c r="AT457" s="69">
        <v>1</v>
      </c>
      <c r="AU457" s="69">
        <v>1.41</v>
      </c>
      <c r="AV457" s="69">
        <v>1.0942516499999999</v>
      </c>
      <c r="AW457" s="69" t="s">
        <v>3509</v>
      </c>
      <c r="AX457" s="69" t="s">
        <v>1083</v>
      </c>
      <c r="AY457" s="69" t="s">
        <v>1293</v>
      </c>
      <c r="AZ457" s="69" t="s">
        <v>1294</v>
      </c>
      <c r="BA457" s="69" t="s">
        <v>1295</v>
      </c>
      <c r="BB457" s="69" t="s">
        <v>1296</v>
      </c>
      <c r="BC457" s="69" t="s">
        <v>1672</v>
      </c>
      <c r="BD457" s="69" t="s">
        <v>949</v>
      </c>
      <c r="BE457" s="69" t="s">
        <v>949</v>
      </c>
      <c r="BF457" s="69">
        <v>0</v>
      </c>
      <c r="BG457" s="69">
        <v>0</v>
      </c>
      <c r="BH457" s="69" t="s">
        <v>3506</v>
      </c>
      <c r="BI457" s="69" t="s">
        <v>1672</v>
      </c>
      <c r="BJ457" s="69">
        <v>0</v>
      </c>
      <c r="BK457" s="69">
        <v>0</v>
      </c>
      <c r="BL457" s="69">
        <v>0</v>
      </c>
      <c r="BM457" s="69">
        <v>0</v>
      </c>
    </row>
    <row r="458" spans="1:65" s="390" customFormat="1">
      <c r="A458" s="398">
        <v>451</v>
      </c>
      <c r="B458" s="398" t="s">
        <v>3484</v>
      </c>
      <c r="C458" s="408"/>
      <c r="D458" s="407"/>
      <c r="E458" s="408"/>
      <c r="F458" s="407" t="s">
        <v>3510</v>
      </c>
      <c r="G458" s="408"/>
      <c r="H458" s="407"/>
      <c r="I458" s="408"/>
      <c r="J458" s="407"/>
      <c r="K458" s="408"/>
      <c r="L458" s="407"/>
      <c r="M458" s="213" t="s">
        <v>3510</v>
      </c>
      <c r="N458" s="213" t="s">
        <v>3510</v>
      </c>
      <c r="O458" s="213" t="s">
        <v>4778</v>
      </c>
      <c r="P458" s="1247"/>
      <c r="Q458" s="213"/>
      <c r="R458" s="541" t="s">
        <v>941</v>
      </c>
      <c r="S458" s="213" t="s">
        <v>941</v>
      </c>
      <c r="T458" s="213" t="s">
        <v>941</v>
      </c>
      <c r="U458" s="213" t="s">
        <v>941</v>
      </c>
      <c r="V458" s="213" t="s">
        <v>941</v>
      </c>
      <c r="W458" s="541"/>
      <c r="X458" s="213" t="s">
        <v>941</v>
      </c>
      <c r="Y458" s="213" t="s">
        <v>941</v>
      </c>
      <c r="Z458" s="541" t="s">
        <v>941</v>
      </c>
      <c r="AA458" s="541" t="s">
        <v>941</v>
      </c>
      <c r="AB458" s="541" t="s">
        <v>941</v>
      </c>
      <c r="AC458" s="213" t="s">
        <v>941</v>
      </c>
      <c r="AD458" s="541" t="s">
        <v>941</v>
      </c>
      <c r="AE458" s="213" t="s">
        <v>941</v>
      </c>
      <c r="AF458" s="541" t="s">
        <v>941</v>
      </c>
      <c r="AG458" s="541" t="s">
        <v>941</v>
      </c>
      <c r="AH458" s="541" t="s">
        <v>941</v>
      </c>
      <c r="AI458" s="213"/>
      <c r="AJ458" s="404"/>
      <c r="AK458" s="189" t="s">
        <v>143</v>
      </c>
      <c r="AL458" s="174" t="s">
        <v>3512</v>
      </c>
      <c r="AM458" s="106">
        <v>2</v>
      </c>
      <c r="AN458" s="894" t="s">
        <v>945</v>
      </c>
      <c r="AO458" s="189" t="s">
        <v>946</v>
      </c>
      <c r="AP458" s="189">
        <v>1</v>
      </c>
      <c r="AQ458" s="189" t="s">
        <v>993</v>
      </c>
      <c r="AR458" s="189"/>
      <c r="AS458" s="69">
        <v>25.393999999999998</v>
      </c>
      <c r="AT458" s="69">
        <v>0.6</v>
      </c>
      <c r="AU458" s="69" t="s">
        <v>949</v>
      </c>
      <c r="AV458" s="69" t="s">
        <v>949</v>
      </c>
      <c r="AW458" s="69" t="s">
        <v>949</v>
      </c>
      <c r="AX458" s="69" t="s">
        <v>949</v>
      </c>
      <c r="AY458" s="69" t="s">
        <v>949</v>
      </c>
      <c r="AZ458" s="69" t="s">
        <v>949</v>
      </c>
      <c r="BA458" s="69" t="s">
        <v>949</v>
      </c>
      <c r="BB458" s="69" t="s">
        <v>949</v>
      </c>
      <c r="BC458" s="69" t="s">
        <v>986</v>
      </c>
      <c r="BD458" s="69" t="s">
        <v>949</v>
      </c>
      <c r="BE458" s="69" t="s">
        <v>949</v>
      </c>
      <c r="BF458" s="69">
        <v>0</v>
      </c>
      <c r="BG458" s="69">
        <v>0</v>
      </c>
      <c r="BH458" s="69">
        <v>0</v>
      </c>
      <c r="BI458" s="69">
        <v>0</v>
      </c>
      <c r="BJ458" s="69">
        <v>0</v>
      </c>
      <c r="BK458" s="69">
        <v>0</v>
      </c>
      <c r="BL458" s="69">
        <v>0</v>
      </c>
      <c r="BM458" s="69">
        <v>0</v>
      </c>
    </row>
    <row r="459" spans="1:65" s="390" customFormat="1">
      <c r="A459" s="398">
        <v>452</v>
      </c>
      <c r="B459" s="398" t="s">
        <v>3484</v>
      </c>
      <c r="C459" s="408"/>
      <c r="D459" s="407"/>
      <c r="E459" s="408"/>
      <c r="F459" s="407" t="s">
        <v>3513</v>
      </c>
      <c r="G459" s="408"/>
      <c r="H459" s="407"/>
      <c r="I459" s="408"/>
      <c r="J459" s="407"/>
      <c r="K459" s="408"/>
      <c r="L459" s="407"/>
      <c r="M459" s="213" t="s">
        <v>8867</v>
      </c>
      <c r="N459" s="213" t="s">
        <v>3513</v>
      </c>
      <c r="O459" s="213" t="s">
        <v>3103</v>
      </c>
      <c r="P459" s="1247" t="s">
        <v>979</v>
      </c>
      <c r="Q459" s="213"/>
      <c r="R459" s="541" t="s">
        <v>941</v>
      </c>
      <c r="S459" s="213" t="s">
        <v>941</v>
      </c>
      <c r="T459" s="213" t="s">
        <v>941</v>
      </c>
      <c r="U459" s="213" t="s">
        <v>941</v>
      </c>
      <c r="V459" s="213" t="s">
        <v>941</v>
      </c>
      <c r="W459" s="541"/>
      <c r="X459" s="213" t="s">
        <v>941</v>
      </c>
      <c r="Y459" s="213" t="s">
        <v>941</v>
      </c>
      <c r="Z459" s="541" t="s">
        <v>941</v>
      </c>
      <c r="AA459" s="541" t="s">
        <v>941</v>
      </c>
      <c r="AB459" s="541" t="s">
        <v>941</v>
      </c>
      <c r="AC459" s="213" t="s">
        <v>941</v>
      </c>
      <c r="AD459" s="541" t="s">
        <v>941</v>
      </c>
      <c r="AE459" s="213" t="s">
        <v>941</v>
      </c>
      <c r="AF459" s="541" t="s">
        <v>941</v>
      </c>
      <c r="AG459" s="541" t="s">
        <v>941</v>
      </c>
      <c r="AH459" s="541" t="s">
        <v>941</v>
      </c>
      <c r="AI459" s="213"/>
      <c r="AJ459" s="404"/>
      <c r="AK459" s="189" t="s">
        <v>143</v>
      </c>
      <c r="AL459" s="174" t="s">
        <v>3516</v>
      </c>
      <c r="AM459" s="106">
        <v>1</v>
      </c>
      <c r="AN459" s="894" t="s">
        <v>945</v>
      </c>
      <c r="AO459" s="189" t="s">
        <v>946</v>
      </c>
      <c r="AP459" s="189">
        <v>1</v>
      </c>
      <c r="AQ459" s="189" t="s">
        <v>1921</v>
      </c>
      <c r="AR459" s="189"/>
      <c r="AS459" s="69" t="s">
        <v>949</v>
      </c>
      <c r="AT459" s="69" t="s">
        <v>3517</v>
      </c>
      <c r="AU459" s="69" t="s">
        <v>949</v>
      </c>
      <c r="AV459" s="69" t="s">
        <v>949</v>
      </c>
      <c r="AW459" s="69" t="s">
        <v>3518</v>
      </c>
      <c r="AX459" s="69" t="s">
        <v>995</v>
      </c>
      <c r="AY459" s="69" t="s">
        <v>2610</v>
      </c>
      <c r="AZ459" s="69" t="s">
        <v>2611</v>
      </c>
      <c r="BA459" s="69" t="s">
        <v>2612</v>
      </c>
      <c r="BB459" s="69" t="s">
        <v>949</v>
      </c>
      <c r="BC459" s="69" t="s">
        <v>2613</v>
      </c>
      <c r="BD459" s="69" t="s">
        <v>2614</v>
      </c>
      <c r="BE459" s="69" t="s">
        <v>2425</v>
      </c>
      <c r="BF459" s="69">
        <v>0</v>
      </c>
      <c r="BG459" s="69">
        <v>0</v>
      </c>
      <c r="BH459" s="69">
        <v>0</v>
      </c>
      <c r="BI459" s="69">
        <v>0</v>
      </c>
      <c r="BJ459" s="69">
        <v>0</v>
      </c>
      <c r="BK459" s="69">
        <v>0</v>
      </c>
      <c r="BL459" s="69">
        <v>0</v>
      </c>
      <c r="BM459" s="69">
        <v>0</v>
      </c>
    </row>
    <row r="460" spans="1:65" s="390" customFormat="1">
      <c r="A460" s="398">
        <v>453</v>
      </c>
      <c r="B460" s="398" t="s">
        <v>3484</v>
      </c>
      <c r="C460" s="408"/>
      <c r="D460" s="407"/>
      <c r="E460" s="408"/>
      <c r="F460" s="407"/>
      <c r="G460" s="408" t="s">
        <v>3519</v>
      </c>
      <c r="H460" s="407"/>
      <c r="I460" s="408"/>
      <c r="J460" s="407"/>
      <c r="K460" s="408"/>
      <c r="L460" s="407"/>
      <c r="M460" s="213" t="s">
        <v>3519</v>
      </c>
      <c r="N460" s="213" t="s">
        <v>3519</v>
      </c>
      <c r="O460" s="213" t="s">
        <v>4778</v>
      </c>
      <c r="P460" s="1247" t="s">
        <v>1059</v>
      </c>
      <c r="Q460" s="213"/>
      <c r="R460" s="541" t="s">
        <v>941</v>
      </c>
      <c r="S460" s="213" t="s">
        <v>941</v>
      </c>
      <c r="T460" s="213" t="s">
        <v>941</v>
      </c>
      <c r="U460" s="213" t="s">
        <v>941</v>
      </c>
      <c r="V460" s="213" t="s">
        <v>941</v>
      </c>
      <c r="W460" s="541"/>
      <c r="X460" s="213" t="s">
        <v>941</v>
      </c>
      <c r="Y460" s="213" t="s">
        <v>941</v>
      </c>
      <c r="Z460" s="541" t="s">
        <v>941</v>
      </c>
      <c r="AA460" s="541" t="s">
        <v>941</v>
      </c>
      <c r="AB460" s="541" t="s">
        <v>941</v>
      </c>
      <c r="AC460" s="213" t="s">
        <v>941</v>
      </c>
      <c r="AD460" s="541" t="s">
        <v>941</v>
      </c>
      <c r="AE460" s="213" t="s">
        <v>941</v>
      </c>
      <c r="AF460" s="541" t="s">
        <v>941</v>
      </c>
      <c r="AG460" s="541" t="s">
        <v>941</v>
      </c>
      <c r="AH460" s="541" t="s">
        <v>941</v>
      </c>
      <c r="AI460" s="213"/>
      <c r="AJ460" s="404"/>
      <c r="AK460" s="189" t="s">
        <v>143</v>
      </c>
      <c r="AL460" s="174" t="s">
        <v>3520</v>
      </c>
      <c r="AM460" s="106">
        <v>1</v>
      </c>
      <c r="AN460" s="894"/>
      <c r="AO460" s="189" t="s">
        <v>946</v>
      </c>
      <c r="AP460" s="189">
        <v>0</v>
      </c>
      <c r="AQ460" s="189" t="s">
        <v>1783</v>
      </c>
      <c r="AR460" s="189"/>
      <c r="AS460" s="69">
        <v>4806.66</v>
      </c>
      <c r="AT460" s="69" t="s">
        <v>3187</v>
      </c>
      <c r="AU460" s="69">
        <v>7.85</v>
      </c>
      <c r="AV460" s="69">
        <v>37.732280999999993</v>
      </c>
      <c r="AW460" s="69" t="s">
        <v>3521</v>
      </c>
      <c r="AX460" s="69" t="s">
        <v>949</v>
      </c>
      <c r="AY460" s="69" t="s">
        <v>1785</v>
      </c>
      <c r="AZ460" s="69">
        <v>1215</v>
      </c>
      <c r="BA460" s="69" t="s">
        <v>949</v>
      </c>
      <c r="BB460" s="69" t="s">
        <v>949</v>
      </c>
      <c r="BC460" s="69" t="s">
        <v>2613</v>
      </c>
      <c r="BD460" s="69" t="s">
        <v>2614</v>
      </c>
      <c r="BE460" s="69" t="s">
        <v>2425</v>
      </c>
      <c r="BF460" s="69">
        <v>0</v>
      </c>
      <c r="BG460" s="69">
        <v>0</v>
      </c>
      <c r="BH460" s="69">
        <v>0</v>
      </c>
      <c r="BI460" s="69">
        <v>0</v>
      </c>
      <c r="BJ460" s="69">
        <v>0</v>
      </c>
      <c r="BK460" s="69">
        <v>0</v>
      </c>
      <c r="BL460" s="69">
        <v>0</v>
      </c>
      <c r="BM460" s="69">
        <v>0</v>
      </c>
    </row>
    <row r="461" spans="1:65" s="390" customFormat="1">
      <c r="A461" s="398">
        <v>454</v>
      </c>
      <c r="B461" s="398" t="s">
        <v>3484</v>
      </c>
      <c r="C461" s="408"/>
      <c r="D461" s="407"/>
      <c r="E461" s="408"/>
      <c r="F461" s="407"/>
      <c r="G461" s="408" t="s">
        <v>3522</v>
      </c>
      <c r="H461" s="407"/>
      <c r="I461" s="408"/>
      <c r="J461" s="407"/>
      <c r="K461" s="408"/>
      <c r="L461" s="407"/>
      <c r="M461" s="213" t="s">
        <v>3522</v>
      </c>
      <c r="N461" s="213" t="s">
        <v>3522</v>
      </c>
      <c r="O461" s="213" t="s">
        <v>4778</v>
      </c>
      <c r="P461" s="1247"/>
      <c r="Q461" s="213"/>
      <c r="R461" s="541" t="s">
        <v>941</v>
      </c>
      <c r="S461" s="213" t="s">
        <v>941</v>
      </c>
      <c r="T461" s="213" t="s">
        <v>941</v>
      </c>
      <c r="U461" s="213" t="s">
        <v>941</v>
      </c>
      <c r="V461" s="213" t="s">
        <v>941</v>
      </c>
      <c r="W461" s="541"/>
      <c r="X461" s="213" t="s">
        <v>941</v>
      </c>
      <c r="Y461" s="213" t="s">
        <v>941</v>
      </c>
      <c r="Z461" s="541" t="s">
        <v>941</v>
      </c>
      <c r="AA461" s="541" t="s">
        <v>941</v>
      </c>
      <c r="AB461" s="541" t="s">
        <v>941</v>
      </c>
      <c r="AC461" s="213" t="s">
        <v>941</v>
      </c>
      <c r="AD461" s="541" t="s">
        <v>941</v>
      </c>
      <c r="AE461" s="213" t="s">
        <v>941</v>
      </c>
      <c r="AF461" s="541" t="s">
        <v>941</v>
      </c>
      <c r="AG461" s="541" t="s">
        <v>941</v>
      </c>
      <c r="AH461" s="541" t="s">
        <v>941</v>
      </c>
      <c r="AI461" s="213"/>
      <c r="AJ461" s="404"/>
      <c r="AK461" s="189" t="s">
        <v>143</v>
      </c>
      <c r="AL461" s="174" t="s">
        <v>3523</v>
      </c>
      <c r="AM461" s="106">
        <v>2</v>
      </c>
      <c r="AN461" s="894"/>
      <c r="AO461" s="189" t="s">
        <v>946</v>
      </c>
      <c r="AP461" s="189">
        <v>0</v>
      </c>
      <c r="AQ461" s="189" t="s">
        <v>979</v>
      </c>
      <c r="AR461" s="189"/>
      <c r="AS461" s="69">
        <v>1116.7380000000001</v>
      </c>
      <c r="AT461" s="69" t="s">
        <v>3524</v>
      </c>
      <c r="AU461" s="69">
        <v>0.87</v>
      </c>
      <c r="AV461" s="69">
        <v>0.97156206000000012</v>
      </c>
      <c r="AW461" s="69" t="s">
        <v>3525</v>
      </c>
      <c r="AX461" s="69" t="s">
        <v>3193</v>
      </c>
      <c r="AY461" s="69" t="s">
        <v>3194</v>
      </c>
      <c r="AZ461" s="69" t="s">
        <v>3195</v>
      </c>
      <c r="BA461" s="69" t="s">
        <v>2612</v>
      </c>
      <c r="BB461" s="69" t="s">
        <v>949</v>
      </c>
      <c r="BC461" s="69" t="s">
        <v>2613</v>
      </c>
      <c r="BD461" s="69" t="s">
        <v>2614</v>
      </c>
      <c r="BE461" s="69" t="s">
        <v>2425</v>
      </c>
      <c r="BF461" s="69">
        <v>0</v>
      </c>
      <c r="BG461" s="69">
        <v>0</v>
      </c>
      <c r="BH461" s="69">
        <v>0</v>
      </c>
      <c r="BI461" s="69">
        <v>0</v>
      </c>
      <c r="BJ461" s="69">
        <v>0</v>
      </c>
      <c r="BK461" s="69">
        <v>0</v>
      </c>
      <c r="BL461" s="69">
        <v>0</v>
      </c>
      <c r="BM461" s="69">
        <v>0</v>
      </c>
    </row>
    <row r="462" spans="1:65" s="390" customFormat="1">
      <c r="A462" s="398">
        <v>455</v>
      </c>
      <c r="B462" s="398" t="s">
        <v>3484</v>
      </c>
      <c r="C462" s="408"/>
      <c r="D462" s="407"/>
      <c r="E462" s="408"/>
      <c r="F462" s="407"/>
      <c r="G462" s="408" t="s">
        <v>1560</v>
      </c>
      <c r="H462" s="407"/>
      <c r="I462" s="408"/>
      <c r="J462" s="407"/>
      <c r="K462" s="408"/>
      <c r="L462" s="407"/>
      <c r="M462" s="213" t="s">
        <v>1560</v>
      </c>
      <c r="N462" s="213" t="s">
        <v>1560</v>
      </c>
      <c r="O462" s="213" t="s">
        <v>4778</v>
      </c>
      <c r="P462" s="1247"/>
      <c r="Q462" s="213"/>
      <c r="R462" s="541" t="s">
        <v>941</v>
      </c>
      <c r="S462" s="213" t="s">
        <v>941</v>
      </c>
      <c r="T462" s="213" t="s">
        <v>941</v>
      </c>
      <c r="U462" s="213" t="s">
        <v>941</v>
      </c>
      <c r="V462" s="213" t="s">
        <v>941</v>
      </c>
      <c r="W462" s="541"/>
      <c r="X462" s="213" t="s">
        <v>941</v>
      </c>
      <c r="Y462" s="213" t="s">
        <v>941</v>
      </c>
      <c r="Z462" s="541" t="s">
        <v>941</v>
      </c>
      <c r="AA462" s="541" t="s">
        <v>941</v>
      </c>
      <c r="AB462" s="541" t="s">
        <v>941</v>
      </c>
      <c r="AC462" s="213" t="s">
        <v>941</v>
      </c>
      <c r="AD462" s="541" t="s">
        <v>941</v>
      </c>
      <c r="AE462" s="213" t="s">
        <v>941</v>
      </c>
      <c r="AF462" s="541" t="s">
        <v>941</v>
      </c>
      <c r="AG462" s="541" t="s">
        <v>941</v>
      </c>
      <c r="AH462" s="541" t="s">
        <v>941</v>
      </c>
      <c r="AI462" s="213"/>
      <c r="AJ462" s="404"/>
      <c r="AK462" s="189" t="s">
        <v>143</v>
      </c>
      <c r="AL462" s="174" t="s">
        <v>1562</v>
      </c>
      <c r="AM462" s="106">
        <v>0.4</v>
      </c>
      <c r="AN462" s="894" t="s">
        <v>945</v>
      </c>
      <c r="AO462" s="189" t="s">
        <v>1563</v>
      </c>
      <c r="AP462" s="189">
        <v>1</v>
      </c>
      <c r="AQ462" s="189" t="s">
        <v>993</v>
      </c>
      <c r="AR462" s="189"/>
      <c r="AS462" s="69" t="s">
        <v>949</v>
      </c>
      <c r="AT462" s="69" t="s">
        <v>949</v>
      </c>
      <c r="AU462" s="69" t="s">
        <v>949</v>
      </c>
      <c r="AV462" s="69" t="s">
        <v>949</v>
      </c>
      <c r="AW462" s="69" t="s">
        <v>949</v>
      </c>
      <c r="AX462" s="69" t="s">
        <v>949</v>
      </c>
      <c r="AY462" s="69" t="s">
        <v>949</v>
      </c>
      <c r="AZ462" s="69" t="s">
        <v>949</v>
      </c>
      <c r="BA462" s="69" t="s">
        <v>949</v>
      </c>
      <c r="BB462" s="69" t="s">
        <v>949</v>
      </c>
      <c r="BC462" s="69" t="s">
        <v>1564</v>
      </c>
      <c r="BD462" s="69" t="s">
        <v>949</v>
      </c>
      <c r="BE462" s="69" t="s">
        <v>949</v>
      </c>
      <c r="BF462" s="69">
        <v>0</v>
      </c>
      <c r="BG462" s="69">
        <v>0</v>
      </c>
      <c r="BH462" s="69">
        <v>0</v>
      </c>
      <c r="BI462" s="69">
        <v>0</v>
      </c>
      <c r="BJ462" s="69">
        <v>0</v>
      </c>
      <c r="BK462" s="69">
        <v>0</v>
      </c>
      <c r="BL462" s="69">
        <v>0</v>
      </c>
      <c r="BM462" s="69">
        <v>0</v>
      </c>
    </row>
    <row r="463" spans="1:65" s="390" customFormat="1">
      <c r="A463" s="398">
        <v>456</v>
      </c>
      <c r="B463" s="398" t="s">
        <v>3484</v>
      </c>
      <c r="C463" s="408"/>
      <c r="D463" s="407"/>
      <c r="E463" s="408" t="s">
        <v>2615</v>
      </c>
      <c r="F463" s="407"/>
      <c r="G463" s="408"/>
      <c r="H463" s="407"/>
      <c r="I463" s="408"/>
      <c r="J463" s="407"/>
      <c r="K463" s="408"/>
      <c r="L463" s="407"/>
      <c r="M463" s="213" t="s">
        <v>2616</v>
      </c>
      <c r="N463" s="213" t="s">
        <v>2615</v>
      </c>
      <c r="O463" s="213" t="s">
        <v>4773</v>
      </c>
      <c r="P463" s="1247" t="s">
        <v>940</v>
      </c>
      <c r="Q463" s="213"/>
      <c r="R463" s="541" t="s">
        <v>941</v>
      </c>
      <c r="S463" s="213" t="s">
        <v>941</v>
      </c>
      <c r="T463" s="213" t="s">
        <v>941</v>
      </c>
      <c r="U463" s="213" t="s">
        <v>941</v>
      </c>
      <c r="V463" s="213" t="s">
        <v>941</v>
      </c>
      <c r="W463" s="541"/>
      <c r="X463" s="213" t="s">
        <v>941</v>
      </c>
      <c r="Y463" s="213" t="s">
        <v>941</v>
      </c>
      <c r="Z463" s="541" t="s">
        <v>941</v>
      </c>
      <c r="AA463" s="541" t="s">
        <v>941</v>
      </c>
      <c r="AB463" s="541" t="s">
        <v>941</v>
      </c>
      <c r="AC463" s="213" t="s">
        <v>941</v>
      </c>
      <c r="AD463" s="541" t="s">
        <v>941</v>
      </c>
      <c r="AE463" s="213" t="s">
        <v>941</v>
      </c>
      <c r="AF463" s="541" t="s">
        <v>941</v>
      </c>
      <c r="AG463" s="541" t="s">
        <v>941</v>
      </c>
      <c r="AH463" s="541" t="s">
        <v>941</v>
      </c>
      <c r="AI463" s="213"/>
      <c r="AJ463" s="404"/>
      <c r="AK463" s="189" t="s">
        <v>143</v>
      </c>
      <c r="AL463" s="174" t="s">
        <v>2618</v>
      </c>
      <c r="AM463" s="106">
        <v>1</v>
      </c>
      <c r="AN463" s="894" t="s">
        <v>945</v>
      </c>
      <c r="AO463" s="189" t="s">
        <v>946</v>
      </c>
      <c r="AP463" s="189">
        <v>0</v>
      </c>
      <c r="AQ463" s="189" t="s">
        <v>947</v>
      </c>
      <c r="AR463" s="189"/>
      <c r="AS463" s="69" t="s">
        <v>949</v>
      </c>
      <c r="AT463" s="69" t="s">
        <v>949</v>
      </c>
      <c r="AU463" s="69" t="s">
        <v>949</v>
      </c>
      <c r="AV463" s="69" t="s">
        <v>949</v>
      </c>
      <c r="AW463" s="69" t="s">
        <v>949</v>
      </c>
      <c r="AX463" s="69" t="s">
        <v>949</v>
      </c>
      <c r="AY463" s="69" t="s">
        <v>949</v>
      </c>
      <c r="AZ463" s="69" t="s">
        <v>949</v>
      </c>
      <c r="BA463" s="69" t="s">
        <v>949</v>
      </c>
      <c r="BB463" s="69" t="s">
        <v>949</v>
      </c>
      <c r="BC463" s="69" t="s">
        <v>949</v>
      </c>
      <c r="BD463" s="69" t="s">
        <v>949</v>
      </c>
      <c r="BE463" s="69" t="s">
        <v>949</v>
      </c>
      <c r="BF463" s="69" t="s">
        <v>949</v>
      </c>
      <c r="BG463" s="69" t="s">
        <v>949</v>
      </c>
      <c r="BH463" s="69" t="s">
        <v>949</v>
      </c>
      <c r="BI463" s="69" t="s">
        <v>949</v>
      </c>
      <c r="BJ463" s="69" t="s">
        <v>949</v>
      </c>
      <c r="BK463" s="69" t="s">
        <v>949</v>
      </c>
      <c r="BL463" s="69" t="s">
        <v>949</v>
      </c>
      <c r="BM463" s="69" t="s">
        <v>949</v>
      </c>
    </row>
    <row r="464" spans="1:65" s="390" customFormat="1">
      <c r="A464" s="398">
        <v>457</v>
      </c>
      <c r="B464" s="398" t="s">
        <v>3484</v>
      </c>
      <c r="C464" s="408"/>
      <c r="D464" s="407"/>
      <c r="E464" s="408"/>
      <c r="F464" s="407" t="s">
        <v>2619</v>
      </c>
      <c r="G464" s="408"/>
      <c r="H464" s="407"/>
      <c r="I464" s="408"/>
      <c r="J464" s="407"/>
      <c r="K464" s="408"/>
      <c r="L464" s="407"/>
      <c r="M464" s="213" t="s">
        <v>2619</v>
      </c>
      <c r="N464" s="213" t="s">
        <v>2619</v>
      </c>
      <c r="O464" s="213" t="s">
        <v>4778</v>
      </c>
      <c r="P464" s="1247" t="s">
        <v>989</v>
      </c>
      <c r="Q464" s="213"/>
      <c r="R464" s="541" t="s">
        <v>941</v>
      </c>
      <c r="S464" s="213" t="s">
        <v>941</v>
      </c>
      <c r="T464" s="213" t="s">
        <v>941</v>
      </c>
      <c r="U464" s="213" t="s">
        <v>941</v>
      </c>
      <c r="V464" s="213" t="s">
        <v>941</v>
      </c>
      <c r="W464" s="541"/>
      <c r="X464" s="213" t="s">
        <v>941</v>
      </c>
      <c r="Y464" s="213" t="s">
        <v>941</v>
      </c>
      <c r="Z464" s="541" t="s">
        <v>941</v>
      </c>
      <c r="AA464" s="541" t="s">
        <v>941</v>
      </c>
      <c r="AB464" s="541" t="s">
        <v>941</v>
      </c>
      <c r="AC464" s="213" t="s">
        <v>941</v>
      </c>
      <c r="AD464" s="541" t="s">
        <v>941</v>
      </c>
      <c r="AE464" s="213" t="s">
        <v>941</v>
      </c>
      <c r="AF464" s="541" t="s">
        <v>941</v>
      </c>
      <c r="AG464" s="541" t="s">
        <v>941</v>
      </c>
      <c r="AH464" s="541" t="s">
        <v>941</v>
      </c>
      <c r="AI464" s="213"/>
      <c r="AJ464" s="404"/>
      <c r="AK464" s="189" t="s">
        <v>143</v>
      </c>
      <c r="AL464" s="174" t="s">
        <v>2622</v>
      </c>
      <c r="AM464" s="106">
        <v>2</v>
      </c>
      <c r="AN464" s="894" t="s">
        <v>945</v>
      </c>
      <c r="AO464" s="189" t="s">
        <v>946</v>
      </c>
      <c r="AP464" s="189">
        <v>1</v>
      </c>
      <c r="AQ464" s="189" t="s">
        <v>1008</v>
      </c>
      <c r="AR464" s="189"/>
      <c r="AS464" s="69">
        <v>979.01</v>
      </c>
      <c r="AT464" s="69">
        <v>1</v>
      </c>
      <c r="AU464" s="69">
        <v>1.41</v>
      </c>
      <c r="AV464" s="69" t="s">
        <v>949</v>
      </c>
      <c r="AW464" s="69" t="s">
        <v>2623</v>
      </c>
      <c r="AX464" s="69" t="s">
        <v>995</v>
      </c>
      <c r="AY464" s="69" t="s">
        <v>1293</v>
      </c>
      <c r="AZ464" s="69" t="s">
        <v>1294</v>
      </c>
      <c r="BA464" s="69" t="s">
        <v>1295</v>
      </c>
      <c r="BB464" s="69">
        <v>0</v>
      </c>
      <c r="BC464" s="69" t="s">
        <v>1087</v>
      </c>
      <c r="BD464" s="69" t="s">
        <v>1458</v>
      </c>
      <c r="BE464" s="69" t="s">
        <v>945</v>
      </c>
      <c r="BF464" s="69">
        <v>0</v>
      </c>
      <c r="BG464" s="69">
        <v>0</v>
      </c>
      <c r="BH464" s="69" t="s">
        <v>2619</v>
      </c>
      <c r="BI464" s="69" t="s">
        <v>1087</v>
      </c>
      <c r="BJ464" s="69">
        <v>0</v>
      </c>
      <c r="BK464" s="69">
        <v>0</v>
      </c>
      <c r="BL464" s="69">
        <v>0</v>
      </c>
      <c r="BM464" s="69">
        <v>0</v>
      </c>
    </row>
    <row r="465" spans="1:65" s="390" customFormat="1">
      <c r="A465" s="398">
        <v>458</v>
      </c>
      <c r="B465" s="398" t="s">
        <v>3484</v>
      </c>
      <c r="C465" s="408"/>
      <c r="D465" s="407"/>
      <c r="E465" s="408"/>
      <c r="F465" s="407" t="s">
        <v>2624</v>
      </c>
      <c r="G465" s="408"/>
      <c r="H465" s="407"/>
      <c r="I465" s="408"/>
      <c r="J465" s="407"/>
      <c r="K465" s="408"/>
      <c r="L465" s="407"/>
      <c r="M465" s="213" t="s">
        <v>2624</v>
      </c>
      <c r="N465" s="213" t="s">
        <v>2624</v>
      </c>
      <c r="O465" s="213" t="s">
        <v>4778</v>
      </c>
      <c r="P465" s="1247" t="s">
        <v>989</v>
      </c>
      <c r="Q465" s="213"/>
      <c r="R465" s="541" t="s">
        <v>941</v>
      </c>
      <c r="S465" s="213" t="s">
        <v>941</v>
      </c>
      <c r="T465" s="213" t="s">
        <v>941</v>
      </c>
      <c r="U465" s="213" t="s">
        <v>941</v>
      </c>
      <c r="V465" s="213" t="s">
        <v>941</v>
      </c>
      <c r="W465" s="541"/>
      <c r="X465" s="213" t="s">
        <v>941</v>
      </c>
      <c r="Y465" s="213" t="s">
        <v>941</v>
      </c>
      <c r="Z465" s="541" t="s">
        <v>941</v>
      </c>
      <c r="AA465" s="541" t="s">
        <v>941</v>
      </c>
      <c r="AB465" s="541" t="s">
        <v>941</v>
      </c>
      <c r="AC465" s="213" t="s">
        <v>941</v>
      </c>
      <c r="AD465" s="541" t="s">
        <v>941</v>
      </c>
      <c r="AE465" s="213" t="s">
        <v>941</v>
      </c>
      <c r="AF465" s="541" t="s">
        <v>941</v>
      </c>
      <c r="AG465" s="541" t="s">
        <v>941</v>
      </c>
      <c r="AH465" s="541" t="s">
        <v>941</v>
      </c>
      <c r="AI465" s="213"/>
      <c r="AJ465" s="404"/>
      <c r="AK465" s="189" t="s">
        <v>143</v>
      </c>
      <c r="AL465" s="174" t="s">
        <v>2626</v>
      </c>
      <c r="AM465" s="106">
        <v>2</v>
      </c>
      <c r="AN465" s="894" t="s">
        <v>945</v>
      </c>
      <c r="AO465" s="189" t="s">
        <v>946</v>
      </c>
      <c r="AP465" s="189">
        <v>1</v>
      </c>
      <c r="AQ465" s="189" t="s">
        <v>1048</v>
      </c>
      <c r="AR465" s="189"/>
      <c r="AS465" s="69">
        <v>129.58000000000001</v>
      </c>
      <c r="AT465" s="69" t="s">
        <v>1049</v>
      </c>
      <c r="AU465" s="69" t="s">
        <v>949</v>
      </c>
      <c r="AV465" s="69" t="s">
        <v>949</v>
      </c>
      <c r="AW465" s="69" t="s">
        <v>2627</v>
      </c>
      <c r="AX465" s="69" t="s">
        <v>1302</v>
      </c>
      <c r="AY465" s="69" t="s">
        <v>1051</v>
      </c>
      <c r="AZ465" s="69" t="s">
        <v>949</v>
      </c>
      <c r="BA465" s="69" t="s">
        <v>949</v>
      </c>
      <c r="BB465" s="69">
        <v>0</v>
      </c>
      <c r="BC465" s="69" t="s">
        <v>1068</v>
      </c>
      <c r="BD465" s="69" t="s">
        <v>949</v>
      </c>
      <c r="BE465" s="69" t="s">
        <v>949</v>
      </c>
      <c r="BF465" s="69">
        <v>0</v>
      </c>
      <c r="BG465" s="69">
        <v>0</v>
      </c>
      <c r="BH465" s="69">
        <v>0</v>
      </c>
      <c r="BI465" s="69">
        <v>0</v>
      </c>
      <c r="BJ465" s="69">
        <v>0</v>
      </c>
      <c r="BK465" s="69">
        <v>0</v>
      </c>
      <c r="BL465" s="69">
        <v>0</v>
      </c>
      <c r="BM465" s="69">
        <v>0</v>
      </c>
    </row>
    <row r="466" spans="1:65" s="390" customFormat="1">
      <c r="A466" s="398">
        <v>459</v>
      </c>
      <c r="B466" s="398" t="s">
        <v>3484</v>
      </c>
      <c r="C466" s="408"/>
      <c r="D466" s="407"/>
      <c r="E466" s="408"/>
      <c r="F466" s="407"/>
      <c r="G466" s="408" t="s">
        <v>1560</v>
      </c>
      <c r="H466" s="407"/>
      <c r="I466" s="408"/>
      <c r="J466" s="407"/>
      <c r="K466" s="408"/>
      <c r="L466" s="407"/>
      <c r="M466" s="213" t="s">
        <v>1560</v>
      </c>
      <c r="N466" s="213" t="s">
        <v>1560</v>
      </c>
      <c r="O466" s="213" t="s">
        <v>4778</v>
      </c>
      <c r="P466" s="1247"/>
      <c r="Q466" s="213"/>
      <c r="R466" s="541" t="s">
        <v>941</v>
      </c>
      <c r="S466" s="213" t="s">
        <v>941</v>
      </c>
      <c r="T466" s="213" t="s">
        <v>941</v>
      </c>
      <c r="U466" s="213" t="s">
        <v>941</v>
      </c>
      <c r="V466" s="213" t="s">
        <v>941</v>
      </c>
      <c r="W466" s="541"/>
      <c r="X466" s="213" t="s">
        <v>941</v>
      </c>
      <c r="Y466" s="213" t="s">
        <v>941</v>
      </c>
      <c r="Z466" s="541" t="s">
        <v>941</v>
      </c>
      <c r="AA466" s="541" t="s">
        <v>941</v>
      </c>
      <c r="AB466" s="541" t="s">
        <v>941</v>
      </c>
      <c r="AC466" s="213" t="s">
        <v>941</v>
      </c>
      <c r="AD466" s="541" t="s">
        <v>941</v>
      </c>
      <c r="AE466" s="213" t="s">
        <v>941</v>
      </c>
      <c r="AF466" s="541" t="s">
        <v>941</v>
      </c>
      <c r="AG466" s="541" t="s">
        <v>941</v>
      </c>
      <c r="AH466" s="541" t="s">
        <v>941</v>
      </c>
      <c r="AI466" s="213"/>
      <c r="AJ466" s="404"/>
      <c r="AK466" s="189" t="s">
        <v>143</v>
      </c>
      <c r="AL466" s="174" t="s">
        <v>1562</v>
      </c>
      <c r="AM466" s="106">
        <v>0.4</v>
      </c>
      <c r="AN466" s="894" t="s">
        <v>945</v>
      </c>
      <c r="AO466" s="189" t="s">
        <v>1563</v>
      </c>
      <c r="AP466" s="189">
        <v>1</v>
      </c>
      <c r="AQ466" s="189" t="s">
        <v>993</v>
      </c>
      <c r="AR466" s="189"/>
      <c r="AS466" s="69" t="s">
        <v>949</v>
      </c>
      <c r="AT466" s="69" t="s">
        <v>949</v>
      </c>
      <c r="AU466" s="69" t="s">
        <v>949</v>
      </c>
      <c r="AV466" s="69" t="s">
        <v>949</v>
      </c>
      <c r="AW466" s="69" t="s">
        <v>949</v>
      </c>
      <c r="AX466" s="69" t="s">
        <v>949</v>
      </c>
      <c r="AY466" s="69" t="s">
        <v>949</v>
      </c>
      <c r="AZ466" s="69" t="s">
        <v>949</v>
      </c>
      <c r="BA466" s="69" t="s">
        <v>949</v>
      </c>
      <c r="BB466" s="69" t="s">
        <v>949</v>
      </c>
      <c r="BC466" s="69" t="s">
        <v>1564</v>
      </c>
      <c r="BD466" s="69" t="s">
        <v>949</v>
      </c>
      <c r="BE466" s="69" t="s">
        <v>949</v>
      </c>
      <c r="BF466" s="69">
        <v>0</v>
      </c>
      <c r="BG466" s="69">
        <v>0</v>
      </c>
      <c r="BH466" s="69">
        <v>0</v>
      </c>
      <c r="BI466" s="69">
        <v>0</v>
      </c>
      <c r="BJ466" s="69">
        <v>0</v>
      </c>
      <c r="BK466" s="69">
        <v>0</v>
      </c>
      <c r="BL466" s="69">
        <v>0</v>
      </c>
      <c r="BM466" s="69">
        <v>0</v>
      </c>
    </row>
    <row r="467" spans="1:65" s="390" customFormat="1">
      <c r="A467" s="398">
        <v>460</v>
      </c>
      <c r="B467" s="398" t="s">
        <v>3484</v>
      </c>
      <c r="C467" s="408"/>
      <c r="D467" s="407"/>
      <c r="E467" s="408" t="s">
        <v>3528</v>
      </c>
      <c r="F467" s="407"/>
      <c r="G467" s="408"/>
      <c r="H467" s="407"/>
      <c r="I467" s="408"/>
      <c r="J467" s="407"/>
      <c r="K467" s="408"/>
      <c r="L467" s="407"/>
      <c r="M467" s="213" t="s">
        <v>3528</v>
      </c>
      <c r="N467" s="213" t="s">
        <v>3528</v>
      </c>
      <c r="O467" s="213" t="s">
        <v>4778</v>
      </c>
      <c r="P467" s="1247" t="s">
        <v>979</v>
      </c>
      <c r="Q467" s="213"/>
      <c r="R467" s="541" t="s">
        <v>941</v>
      </c>
      <c r="S467" s="213" t="s">
        <v>941</v>
      </c>
      <c r="T467" s="213" t="s">
        <v>941</v>
      </c>
      <c r="U467" s="213" t="s">
        <v>941</v>
      </c>
      <c r="V467" s="213" t="s">
        <v>941</v>
      </c>
      <c r="W467" s="541"/>
      <c r="X467" s="213" t="s">
        <v>941</v>
      </c>
      <c r="Y467" s="213" t="s">
        <v>941</v>
      </c>
      <c r="Z467" s="541" t="s">
        <v>941</v>
      </c>
      <c r="AA467" s="541" t="s">
        <v>941</v>
      </c>
      <c r="AB467" s="541" t="s">
        <v>941</v>
      </c>
      <c r="AC467" s="213" t="s">
        <v>941</v>
      </c>
      <c r="AD467" s="541" t="s">
        <v>941</v>
      </c>
      <c r="AE467" s="213" t="s">
        <v>941</v>
      </c>
      <c r="AF467" s="541" t="s">
        <v>941</v>
      </c>
      <c r="AG467" s="541" t="s">
        <v>941</v>
      </c>
      <c r="AH467" s="541" t="s">
        <v>941</v>
      </c>
      <c r="AI467" s="213"/>
      <c r="AJ467" s="404"/>
      <c r="AK467" s="189" t="s">
        <v>143</v>
      </c>
      <c r="AL467" s="174" t="s">
        <v>5756</v>
      </c>
      <c r="AM467" s="106">
        <v>1</v>
      </c>
      <c r="AN467" s="894" t="s">
        <v>945</v>
      </c>
      <c r="AO467" s="189" t="s">
        <v>946</v>
      </c>
      <c r="AP467" s="189">
        <v>1</v>
      </c>
      <c r="AQ467" s="189" t="s">
        <v>1008</v>
      </c>
      <c r="AR467" s="189"/>
      <c r="AS467" s="69">
        <v>152381</v>
      </c>
      <c r="AT467" s="69">
        <v>2</v>
      </c>
      <c r="AU467" s="69" t="s">
        <v>949</v>
      </c>
      <c r="AV467" s="69" t="s">
        <v>949</v>
      </c>
      <c r="AW467" s="69" t="s">
        <v>3531</v>
      </c>
      <c r="AX467" s="69" t="s">
        <v>995</v>
      </c>
      <c r="AY467" s="69" t="s">
        <v>1130</v>
      </c>
      <c r="AZ467" s="69" t="s">
        <v>1990</v>
      </c>
      <c r="BA467" s="69" t="s">
        <v>1991</v>
      </c>
      <c r="BB467" s="69" t="s">
        <v>1133</v>
      </c>
      <c r="BC467" s="69" t="s">
        <v>1712</v>
      </c>
      <c r="BD467" s="69" t="s">
        <v>945</v>
      </c>
      <c r="BE467" s="69" t="s">
        <v>945</v>
      </c>
      <c r="BF467" s="69">
        <v>0</v>
      </c>
      <c r="BG467" s="69">
        <v>0</v>
      </c>
      <c r="BH467" s="69" t="s">
        <v>3528</v>
      </c>
      <c r="BI467" s="69" t="s">
        <v>1459</v>
      </c>
      <c r="BJ467" s="69">
        <v>0</v>
      </c>
      <c r="BK467" s="69">
        <v>0</v>
      </c>
      <c r="BL467" s="69">
        <v>0</v>
      </c>
      <c r="BM467" s="69">
        <v>0</v>
      </c>
    </row>
    <row r="468" spans="1:65" s="390" customFormat="1">
      <c r="A468" s="398">
        <v>461</v>
      </c>
      <c r="B468" s="398" t="s">
        <v>3484</v>
      </c>
      <c r="C468" s="408"/>
      <c r="D468" s="407"/>
      <c r="E468" s="408" t="s">
        <v>2615</v>
      </c>
      <c r="F468" s="407"/>
      <c r="G468" s="408"/>
      <c r="H468" s="407"/>
      <c r="I468" s="408"/>
      <c r="J468" s="407"/>
      <c r="K468" s="408"/>
      <c r="L468" s="407"/>
      <c r="M468" s="213" t="s">
        <v>2616</v>
      </c>
      <c r="N468" s="213" t="s">
        <v>2615</v>
      </c>
      <c r="O468" s="213" t="s">
        <v>4773</v>
      </c>
      <c r="P468" s="1247" t="s">
        <v>940</v>
      </c>
      <c r="Q468" s="213"/>
      <c r="R468" s="541" t="s">
        <v>941</v>
      </c>
      <c r="S468" s="213" t="s">
        <v>941</v>
      </c>
      <c r="T468" s="213" t="s">
        <v>941</v>
      </c>
      <c r="U468" s="213" t="s">
        <v>941</v>
      </c>
      <c r="V468" s="213" t="s">
        <v>941</v>
      </c>
      <c r="W468" s="541"/>
      <c r="X468" s="213" t="s">
        <v>941</v>
      </c>
      <c r="Y468" s="213" t="s">
        <v>941</v>
      </c>
      <c r="Z468" s="541" t="s">
        <v>941</v>
      </c>
      <c r="AA468" s="541" t="s">
        <v>941</v>
      </c>
      <c r="AB468" s="541" t="s">
        <v>941</v>
      </c>
      <c r="AC468" s="213" t="s">
        <v>941</v>
      </c>
      <c r="AD468" s="541" t="s">
        <v>941</v>
      </c>
      <c r="AE468" s="213" t="s">
        <v>941</v>
      </c>
      <c r="AF468" s="541" t="s">
        <v>941</v>
      </c>
      <c r="AG468" s="541" t="s">
        <v>941</v>
      </c>
      <c r="AH468" s="541" t="s">
        <v>941</v>
      </c>
      <c r="AI468" s="213"/>
      <c r="AJ468" s="404"/>
      <c r="AK468" s="189" t="s">
        <v>143</v>
      </c>
      <c r="AL468" s="174" t="s">
        <v>2618</v>
      </c>
      <c r="AM468" s="106">
        <v>1</v>
      </c>
      <c r="AN468" s="894" t="s">
        <v>945</v>
      </c>
      <c r="AO468" s="189" t="s">
        <v>946</v>
      </c>
      <c r="AP468" s="189">
        <v>0</v>
      </c>
      <c r="AQ468" s="189" t="s">
        <v>947</v>
      </c>
      <c r="AR468" s="189"/>
      <c r="AS468" s="69" t="s">
        <v>949</v>
      </c>
      <c r="AT468" s="69" t="s">
        <v>949</v>
      </c>
      <c r="AU468" s="69" t="s">
        <v>949</v>
      </c>
      <c r="AV468" s="69" t="s">
        <v>949</v>
      </c>
      <c r="AW468" s="69" t="s">
        <v>949</v>
      </c>
      <c r="AX468" s="69" t="s">
        <v>949</v>
      </c>
      <c r="AY468" s="69" t="s">
        <v>949</v>
      </c>
      <c r="AZ468" s="69" t="s">
        <v>949</v>
      </c>
      <c r="BA468" s="69" t="s">
        <v>949</v>
      </c>
      <c r="BB468" s="69" t="s">
        <v>949</v>
      </c>
      <c r="BC468" s="69" t="s">
        <v>949</v>
      </c>
      <c r="BD468" s="69" t="s">
        <v>949</v>
      </c>
      <c r="BE468" s="69" t="s">
        <v>949</v>
      </c>
      <c r="BF468" s="69" t="s">
        <v>949</v>
      </c>
      <c r="BG468" s="69" t="s">
        <v>949</v>
      </c>
      <c r="BH468" s="69" t="s">
        <v>949</v>
      </c>
      <c r="BI468" s="69" t="s">
        <v>949</v>
      </c>
      <c r="BJ468" s="69" t="s">
        <v>949</v>
      </c>
      <c r="BK468" s="69" t="s">
        <v>949</v>
      </c>
      <c r="BL468" s="69" t="s">
        <v>949</v>
      </c>
      <c r="BM468" s="69" t="s">
        <v>949</v>
      </c>
    </row>
    <row r="469" spans="1:65" s="390" customFormat="1">
      <c r="A469" s="398">
        <v>462</v>
      </c>
      <c r="B469" s="398" t="s">
        <v>3484</v>
      </c>
      <c r="C469" s="408"/>
      <c r="D469" s="407"/>
      <c r="E469" s="408"/>
      <c r="F469" s="407" t="s">
        <v>2619</v>
      </c>
      <c r="G469" s="408"/>
      <c r="H469" s="407"/>
      <c r="I469" s="408"/>
      <c r="J469" s="407"/>
      <c r="K469" s="408"/>
      <c r="L469" s="407"/>
      <c r="M469" s="213" t="s">
        <v>2619</v>
      </c>
      <c r="N469" s="213" t="s">
        <v>2619</v>
      </c>
      <c r="O469" s="213" t="s">
        <v>4778</v>
      </c>
      <c r="P469" s="1247" t="s">
        <v>989</v>
      </c>
      <c r="Q469" s="213"/>
      <c r="R469" s="541" t="s">
        <v>941</v>
      </c>
      <c r="S469" s="213" t="s">
        <v>941</v>
      </c>
      <c r="T469" s="213" t="s">
        <v>941</v>
      </c>
      <c r="U469" s="213" t="s">
        <v>941</v>
      </c>
      <c r="V469" s="213" t="s">
        <v>941</v>
      </c>
      <c r="W469" s="541"/>
      <c r="X469" s="213" t="s">
        <v>941</v>
      </c>
      <c r="Y469" s="213" t="s">
        <v>941</v>
      </c>
      <c r="Z469" s="541" t="s">
        <v>941</v>
      </c>
      <c r="AA469" s="541" t="s">
        <v>941</v>
      </c>
      <c r="AB469" s="541" t="s">
        <v>941</v>
      </c>
      <c r="AC469" s="213" t="s">
        <v>941</v>
      </c>
      <c r="AD469" s="541" t="s">
        <v>941</v>
      </c>
      <c r="AE469" s="213" t="s">
        <v>941</v>
      </c>
      <c r="AF469" s="541" t="s">
        <v>941</v>
      </c>
      <c r="AG469" s="541" t="s">
        <v>941</v>
      </c>
      <c r="AH469" s="541" t="s">
        <v>941</v>
      </c>
      <c r="AI469" s="213"/>
      <c r="AJ469" s="404"/>
      <c r="AK469" s="189" t="s">
        <v>143</v>
      </c>
      <c r="AL469" s="174" t="s">
        <v>2622</v>
      </c>
      <c r="AM469" s="106">
        <v>2</v>
      </c>
      <c r="AN469" s="894" t="s">
        <v>945</v>
      </c>
      <c r="AO469" s="189" t="s">
        <v>946</v>
      </c>
      <c r="AP469" s="189">
        <v>1</v>
      </c>
      <c r="AQ469" s="189" t="s">
        <v>1008</v>
      </c>
      <c r="AR469" s="189"/>
      <c r="AS469" s="69">
        <v>979.01</v>
      </c>
      <c r="AT469" s="69">
        <v>1</v>
      </c>
      <c r="AU469" s="69">
        <v>1.41</v>
      </c>
      <c r="AV469" s="69" t="s">
        <v>949</v>
      </c>
      <c r="AW469" s="69" t="s">
        <v>2623</v>
      </c>
      <c r="AX469" s="69" t="s">
        <v>995</v>
      </c>
      <c r="AY469" s="69" t="s">
        <v>1293</v>
      </c>
      <c r="AZ469" s="69" t="s">
        <v>1294</v>
      </c>
      <c r="BA469" s="69" t="s">
        <v>1295</v>
      </c>
      <c r="BB469" s="69">
        <v>0</v>
      </c>
      <c r="BC469" s="69" t="s">
        <v>1087</v>
      </c>
      <c r="BD469" s="69" t="s">
        <v>1458</v>
      </c>
      <c r="BE469" s="69" t="s">
        <v>945</v>
      </c>
      <c r="BF469" s="69">
        <v>0</v>
      </c>
      <c r="BG469" s="69">
        <v>0</v>
      </c>
      <c r="BH469" s="69" t="s">
        <v>2619</v>
      </c>
      <c r="BI469" s="69" t="s">
        <v>1087</v>
      </c>
      <c r="BJ469" s="69">
        <v>0</v>
      </c>
      <c r="BK469" s="69">
        <v>0</v>
      </c>
      <c r="BL469" s="69">
        <v>0</v>
      </c>
      <c r="BM469" s="69">
        <v>0</v>
      </c>
    </row>
    <row r="470" spans="1:65" s="390" customFormat="1">
      <c r="A470" s="398">
        <v>463</v>
      </c>
      <c r="B470" s="398" t="s">
        <v>3484</v>
      </c>
      <c r="C470" s="408"/>
      <c r="D470" s="407"/>
      <c r="E470" s="408"/>
      <c r="F470" s="407" t="s">
        <v>2624</v>
      </c>
      <c r="G470" s="408"/>
      <c r="H470" s="407"/>
      <c r="I470" s="408"/>
      <c r="J470" s="407"/>
      <c r="K470" s="408"/>
      <c r="L470" s="407"/>
      <c r="M470" s="213" t="s">
        <v>2624</v>
      </c>
      <c r="N470" s="213" t="s">
        <v>2624</v>
      </c>
      <c r="O470" s="213" t="s">
        <v>4778</v>
      </c>
      <c r="P470" s="1247" t="s">
        <v>989</v>
      </c>
      <c r="Q470" s="213"/>
      <c r="R470" s="541" t="s">
        <v>941</v>
      </c>
      <c r="S470" s="213" t="s">
        <v>941</v>
      </c>
      <c r="T470" s="213" t="s">
        <v>941</v>
      </c>
      <c r="U470" s="213" t="s">
        <v>941</v>
      </c>
      <c r="V470" s="213" t="s">
        <v>941</v>
      </c>
      <c r="W470" s="541"/>
      <c r="X470" s="213" t="s">
        <v>941</v>
      </c>
      <c r="Y470" s="213" t="s">
        <v>941</v>
      </c>
      <c r="Z470" s="541" t="s">
        <v>941</v>
      </c>
      <c r="AA470" s="541" t="s">
        <v>941</v>
      </c>
      <c r="AB470" s="541" t="s">
        <v>941</v>
      </c>
      <c r="AC470" s="213" t="s">
        <v>941</v>
      </c>
      <c r="AD470" s="541" t="s">
        <v>941</v>
      </c>
      <c r="AE470" s="213" t="s">
        <v>941</v>
      </c>
      <c r="AF470" s="541" t="s">
        <v>941</v>
      </c>
      <c r="AG470" s="541" t="s">
        <v>941</v>
      </c>
      <c r="AH470" s="541" t="s">
        <v>941</v>
      </c>
      <c r="AI470" s="213"/>
      <c r="AJ470" s="404"/>
      <c r="AK470" s="189" t="s">
        <v>143</v>
      </c>
      <c r="AL470" s="174" t="s">
        <v>2626</v>
      </c>
      <c r="AM470" s="106">
        <v>2</v>
      </c>
      <c r="AN470" s="894" t="s">
        <v>945</v>
      </c>
      <c r="AO470" s="189" t="s">
        <v>946</v>
      </c>
      <c r="AP470" s="189">
        <v>1</v>
      </c>
      <c r="AQ470" s="189" t="s">
        <v>1048</v>
      </c>
      <c r="AR470" s="189"/>
      <c r="AS470" s="69">
        <v>129.58000000000001</v>
      </c>
      <c r="AT470" s="69" t="s">
        <v>1049</v>
      </c>
      <c r="AU470" s="69" t="s">
        <v>949</v>
      </c>
      <c r="AV470" s="69" t="s">
        <v>949</v>
      </c>
      <c r="AW470" s="69" t="s">
        <v>2627</v>
      </c>
      <c r="AX470" s="69" t="s">
        <v>1302</v>
      </c>
      <c r="AY470" s="69" t="s">
        <v>1051</v>
      </c>
      <c r="AZ470" s="69" t="s">
        <v>949</v>
      </c>
      <c r="BA470" s="69" t="s">
        <v>949</v>
      </c>
      <c r="BB470" s="69">
        <v>0</v>
      </c>
      <c r="BC470" s="69" t="s">
        <v>1068</v>
      </c>
      <c r="BD470" s="69" t="s">
        <v>949</v>
      </c>
      <c r="BE470" s="69" t="s">
        <v>949</v>
      </c>
      <c r="BF470" s="69">
        <v>0</v>
      </c>
      <c r="BG470" s="69">
        <v>0</v>
      </c>
      <c r="BH470" s="69">
        <v>0</v>
      </c>
      <c r="BI470" s="69">
        <v>0</v>
      </c>
      <c r="BJ470" s="69">
        <v>0</v>
      </c>
      <c r="BK470" s="69">
        <v>0</v>
      </c>
      <c r="BL470" s="69">
        <v>0</v>
      </c>
      <c r="BM470" s="69">
        <v>0</v>
      </c>
    </row>
    <row r="471" spans="1:65" s="390" customFormat="1">
      <c r="A471" s="398">
        <v>464</v>
      </c>
      <c r="B471" s="398" t="s">
        <v>3484</v>
      </c>
      <c r="C471" s="408"/>
      <c r="D471" s="407"/>
      <c r="E471" s="408"/>
      <c r="F471" s="407"/>
      <c r="G471" s="408" t="s">
        <v>1560</v>
      </c>
      <c r="H471" s="407"/>
      <c r="I471" s="408"/>
      <c r="J471" s="407"/>
      <c r="K471" s="408"/>
      <c r="L471" s="407"/>
      <c r="M471" s="213" t="s">
        <v>1560</v>
      </c>
      <c r="N471" s="213" t="s">
        <v>1560</v>
      </c>
      <c r="O471" s="213" t="s">
        <v>4778</v>
      </c>
      <c r="P471" s="1247"/>
      <c r="Q471" s="213"/>
      <c r="R471" s="541" t="s">
        <v>941</v>
      </c>
      <c r="S471" s="213" t="s">
        <v>941</v>
      </c>
      <c r="T471" s="213" t="s">
        <v>941</v>
      </c>
      <c r="U471" s="213" t="s">
        <v>941</v>
      </c>
      <c r="V471" s="213" t="s">
        <v>941</v>
      </c>
      <c r="W471" s="541"/>
      <c r="X471" s="213" t="s">
        <v>941</v>
      </c>
      <c r="Y471" s="213" t="s">
        <v>941</v>
      </c>
      <c r="Z471" s="541" t="s">
        <v>941</v>
      </c>
      <c r="AA471" s="541" t="s">
        <v>941</v>
      </c>
      <c r="AB471" s="541" t="s">
        <v>941</v>
      </c>
      <c r="AC471" s="213" t="s">
        <v>941</v>
      </c>
      <c r="AD471" s="541" t="s">
        <v>941</v>
      </c>
      <c r="AE471" s="213" t="s">
        <v>941</v>
      </c>
      <c r="AF471" s="541" t="s">
        <v>941</v>
      </c>
      <c r="AG471" s="541" t="s">
        <v>941</v>
      </c>
      <c r="AH471" s="541" t="s">
        <v>941</v>
      </c>
      <c r="AI471" s="213"/>
      <c r="AJ471" s="404"/>
      <c r="AK471" s="189" t="s">
        <v>143</v>
      </c>
      <c r="AL471" s="174" t="s">
        <v>1562</v>
      </c>
      <c r="AM471" s="106">
        <v>0.4</v>
      </c>
      <c r="AN471" s="894" t="s">
        <v>945</v>
      </c>
      <c r="AO471" s="189" t="s">
        <v>1563</v>
      </c>
      <c r="AP471" s="189">
        <v>1</v>
      </c>
      <c r="AQ471" s="189" t="s">
        <v>993</v>
      </c>
      <c r="AR471" s="189"/>
      <c r="AS471" s="69" t="s">
        <v>949</v>
      </c>
      <c r="AT471" s="69" t="s">
        <v>949</v>
      </c>
      <c r="AU471" s="69" t="s">
        <v>949</v>
      </c>
      <c r="AV471" s="69" t="s">
        <v>949</v>
      </c>
      <c r="AW471" s="69" t="s">
        <v>949</v>
      </c>
      <c r="AX471" s="69" t="s">
        <v>949</v>
      </c>
      <c r="AY471" s="69" t="s">
        <v>949</v>
      </c>
      <c r="AZ471" s="69" t="s">
        <v>949</v>
      </c>
      <c r="BA471" s="69" t="s">
        <v>949</v>
      </c>
      <c r="BB471" s="69" t="s">
        <v>949</v>
      </c>
      <c r="BC471" s="69" t="s">
        <v>1564</v>
      </c>
      <c r="BD471" s="69" t="s">
        <v>949</v>
      </c>
      <c r="BE471" s="69" t="s">
        <v>949</v>
      </c>
      <c r="BF471" s="69">
        <v>0</v>
      </c>
      <c r="BG471" s="69">
        <v>0</v>
      </c>
      <c r="BH471" s="69">
        <v>0</v>
      </c>
      <c r="BI471" s="69">
        <v>0</v>
      </c>
      <c r="BJ471" s="69">
        <v>0</v>
      </c>
      <c r="BK471" s="69">
        <v>0</v>
      </c>
      <c r="BL471" s="69">
        <v>0</v>
      </c>
      <c r="BM471" s="69">
        <v>0</v>
      </c>
    </row>
    <row r="472" spans="1:65" s="390" customFormat="1">
      <c r="A472" s="398">
        <v>465</v>
      </c>
      <c r="B472" s="398" t="s">
        <v>3484</v>
      </c>
      <c r="C472" s="408"/>
      <c r="D472" s="407"/>
      <c r="E472" s="408" t="s">
        <v>6816</v>
      </c>
      <c r="F472" s="407"/>
      <c r="G472" s="408"/>
      <c r="H472" s="407"/>
      <c r="I472" s="408"/>
      <c r="J472" s="407"/>
      <c r="K472" s="408"/>
      <c r="L472" s="407"/>
      <c r="M472" s="213" t="s">
        <v>3535</v>
      </c>
      <c r="N472" s="213" t="s">
        <v>6816</v>
      </c>
      <c r="O472" s="213" t="s">
        <v>4773</v>
      </c>
      <c r="P472" s="1247" t="s">
        <v>940</v>
      </c>
      <c r="Q472" s="213"/>
      <c r="R472" s="541" t="s">
        <v>941</v>
      </c>
      <c r="S472" s="213" t="s">
        <v>941</v>
      </c>
      <c r="T472" s="213" t="s">
        <v>941</v>
      </c>
      <c r="U472" s="213" t="s">
        <v>941</v>
      </c>
      <c r="V472" s="213" t="s">
        <v>941</v>
      </c>
      <c r="W472" s="541"/>
      <c r="X472" s="213" t="s">
        <v>941</v>
      </c>
      <c r="Y472" s="213" t="s">
        <v>941</v>
      </c>
      <c r="Z472" s="541" t="s">
        <v>941</v>
      </c>
      <c r="AA472" s="541" t="s">
        <v>941</v>
      </c>
      <c r="AB472" s="541" t="s">
        <v>941</v>
      </c>
      <c r="AC472" s="213" t="s">
        <v>941</v>
      </c>
      <c r="AD472" s="541" t="s">
        <v>941</v>
      </c>
      <c r="AE472" s="213" t="s">
        <v>941</v>
      </c>
      <c r="AF472" s="541" t="s">
        <v>941</v>
      </c>
      <c r="AG472" s="541" t="s">
        <v>941</v>
      </c>
      <c r="AH472" s="541" t="s">
        <v>941</v>
      </c>
      <c r="AI472" s="213"/>
      <c r="AJ472" s="404"/>
      <c r="AK472" s="189" t="s">
        <v>143</v>
      </c>
      <c r="AL472" s="174" t="s">
        <v>3537</v>
      </c>
      <c r="AM472" s="106">
        <v>1</v>
      </c>
      <c r="AN472" s="894" t="s">
        <v>945</v>
      </c>
      <c r="AO472" s="189" t="s">
        <v>946</v>
      </c>
      <c r="AP472" s="189">
        <v>0</v>
      </c>
      <c r="AQ472" s="189" t="s">
        <v>947</v>
      </c>
      <c r="AR472" s="189"/>
      <c r="AS472" s="69" t="s">
        <v>949</v>
      </c>
      <c r="AT472" s="69" t="s">
        <v>949</v>
      </c>
      <c r="AU472" s="69" t="s">
        <v>949</v>
      </c>
      <c r="AV472" s="69" t="s">
        <v>949</v>
      </c>
      <c r="AW472" s="69" t="s">
        <v>949</v>
      </c>
      <c r="AX472" s="69" t="s">
        <v>949</v>
      </c>
      <c r="AY472" s="69" t="s">
        <v>949</v>
      </c>
      <c r="AZ472" s="69" t="s">
        <v>949</v>
      </c>
      <c r="BA472" s="69" t="s">
        <v>949</v>
      </c>
      <c r="BB472" s="69" t="s">
        <v>949</v>
      </c>
      <c r="BC472" s="69" t="s">
        <v>949</v>
      </c>
      <c r="BD472" s="69" t="s">
        <v>949</v>
      </c>
      <c r="BE472" s="69" t="s">
        <v>949</v>
      </c>
      <c r="BF472" s="69" t="s">
        <v>949</v>
      </c>
      <c r="BG472" s="69" t="s">
        <v>949</v>
      </c>
      <c r="BH472" s="69" t="s">
        <v>949</v>
      </c>
      <c r="BI472" s="69" t="s">
        <v>949</v>
      </c>
      <c r="BJ472" s="69" t="s">
        <v>949</v>
      </c>
      <c r="BK472" s="69" t="s">
        <v>949</v>
      </c>
      <c r="BL472" s="69" t="s">
        <v>949</v>
      </c>
      <c r="BM472" s="69" t="s">
        <v>949</v>
      </c>
    </row>
    <row r="473" spans="1:65" s="390" customFormat="1">
      <c r="A473" s="398">
        <v>466</v>
      </c>
      <c r="B473" s="398" t="s">
        <v>3484</v>
      </c>
      <c r="C473" s="408"/>
      <c r="D473" s="407"/>
      <c r="E473" s="408"/>
      <c r="F473" s="407" t="s">
        <v>3503</v>
      </c>
      <c r="G473" s="408"/>
      <c r="H473" s="407"/>
      <c r="I473" s="408"/>
      <c r="J473" s="407"/>
      <c r="K473" s="408"/>
      <c r="L473" s="407"/>
      <c r="M473" s="213" t="s">
        <v>3503</v>
      </c>
      <c r="N473" s="213" t="s">
        <v>3503</v>
      </c>
      <c r="O473" s="213" t="s">
        <v>4778</v>
      </c>
      <c r="P473" s="1247" t="s">
        <v>1126</v>
      </c>
      <c r="Q473" s="213"/>
      <c r="R473" s="541" t="s">
        <v>941</v>
      </c>
      <c r="S473" s="213" t="s">
        <v>941</v>
      </c>
      <c r="T473" s="213" t="s">
        <v>941</v>
      </c>
      <c r="U473" s="213" t="s">
        <v>941</v>
      </c>
      <c r="V473" s="213" t="s">
        <v>941</v>
      </c>
      <c r="W473" s="541"/>
      <c r="X473" s="213" t="s">
        <v>941</v>
      </c>
      <c r="Y473" s="213" t="s">
        <v>941</v>
      </c>
      <c r="Z473" s="541" t="s">
        <v>941</v>
      </c>
      <c r="AA473" s="541" t="s">
        <v>941</v>
      </c>
      <c r="AB473" s="541" t="s">
        <v>941</v>
      </c>
      <c r="AC473" s="213" t="s">
        <v>941</v>
      </c>
      <c r="AD473" s="541" t="s">
        <v>941</v>
      </c>
      <c r="AE473" s="213" t="s">
        <v>941</v>
      </c>
      <c r="AF473" s="541" t="s">
        <v>941</v>
      </c>
      <c r="AG473" s="541" t="s">
        <v>941</v>
      </c>
      <c r="AH473" s="541" t="s">
        <v>941</v>
      </c>
      <c r="AI473" s="213"/>
      <c r="AJ473" s="404"/>
      <c r="AK473" s="189" t="s">
        <v>143</v>
      </c>
      <c r="AL473" s="174" t="s">
        <v>2631</v>
      </c>
      <c r="AM473" s="106">
        <v>2</v>
      </c>
      <c r="AN473" s="894" t="s">
        <v>945</v>
      </c>
      <c r="AO473" s="189" t="s">
        <v>946</v>
      </c>
      <c r="AP473" s="189">
        <v>1</v>
      </c>
      <c r="AQ473" s="189" t="s">
        <v>1008</v>
      </c>
      <c r="AR473" s="189"/>
      <c r="AS473" s="69">
        <v>469.29899999999998</v>
      </c>
      <c r="AT473" s="69">
        <v>2</v>
      </c>
      <c r="AU473" s="69">
        <v>1.41</v>
      </c>
      <c r="AV473" s="69">
        <v>0.67</v>
      </c>
      <c r="AW473" s="69" t="s">
        <v>3505</v>
      </c>
      <c r="AX473" s="69" t="s">
        <v>1083</v>
      </c>
      <c r="AY473" s="69" t="s">
        <v>1293</v>
      </c>
      <c r="AZ473" s="69" t="s">
        <v>1294</v>
      </c>
      <c r="BA473" s="69" t="s">
        <v>1295</v>
      </c>
      <c r="BB473" s="69" t="s">
        <v>949</v>
      </c>
      <c r="BC473" s="69" t="s">
        <v>1142</v>
      </c>
      <c r="BD473" s="69" t="s">
        <v>949</v>
      </c>
      <c r="BE473" s="69" t="s">
        <v>949</v>
      </c>
      <c r="BF473" s="69">
        <v>0</v>
      </c>
      <c r="BG473" s="69">
        <v>0</v>
      </c>
      <c r="BH473" s="69" t="s">
        <v>3503</v>
      </c>
      <c r="BI473" s="69" t="s">
        <v>1142</v>
      </c>
      <c r="BJ473" s="69">
        <v>0</v>
      </c>
      <c r="BK473" s="69">
        <v>0</v>
      </c>
      <c r="BL473" s="69">
        <v>0</v>
      </c>
      <c r="BM473" s="69">
        <v>0</v>
      </c>
    </row>
    <row r="474" spans="1:65" s="390" customFormat="1">
      <c r="A474" s="398">
        <v>467</v>
      </c>
      <c r="B474" s="398" t="s">
        <v>3484</v>
      </c>
      <c r="C474" s="408"/>
      <c r="D474" s="407"/>
      <c r="E474" s="408"/>
      <c r="F474" s="407" t="s">
        <v>3538</v>
      </c>
      <c r="G474" s="408"/>
      <c r="H474" s="407"/>
      <c r="I474" s="408"/>
      <c r="J474" s="407"/>
      <c r="K474" s="408"/>
      <c r="L474" s="407"/>
      <c r="M474" s="213" t="s">
        <v>3538</v>
      </c>
      <c r="N474" s="213" t="s">
        <v>3538</v>
      </c>
      <c r="O474" s="213" t="s">
        <v>4778</v>
      </c>
      <c r="P474" s="1247"/>
      <c r="Q474" s="213"/>
      <c r="R474" s="541" t="s">
        <v>941</v>
      </c>
      <c r="S474" s="213" t="s">
        <v>941</v>
      </c>
      <c r="T474" s="213" t="s">
        <v>941</v>
      </c>
      <c r="U474" s="213" t="s">
        <v>941</v>
      </c>
      <c r="V474" s="213" t="s">
        <v>941</v>
      </c>
      <c r="W474" s="541"/>
      <c r="X474" s="213" t="s">
        <v>941</v>
      </c>
      <c r="Y474" s="213" t="s">
        <v>941</v>
      </c>
      <c r="Z474" s="541" t="s">
        <v>941</v>
      </c>
      <c r="AA474" s="541" t="s">
        <v>941</v>
      </c>
      <c r="AB474" s="541" t="s">
        <v>941</v>
      </c>
      <c r="AC474" s="213" t="s">
        <v>941</v>
      </c>
      <c r="AD474" s="541" t="s">
        <v>941</v>
      </c>
      <c r="AE474" s="213" t="s">
        <v>941</v>
      </c>
      <c r="AF474" s="541" t="s">
        <v>941</v>
      </c>
      <c r="AG474" s="541" t="s">
        <v>941</v>
      </c>
      <c r="AH474" s="541" t="s">
        <v>941</v>
      </c>
      <c r="AI474" s="213"/>
      <c r="AJ474" s="404"/>
      <c r="AK474" s="189" t="s">
        <v>143</v>
      </c>
      <c r="AL474" s="174" t="s">
        <v>3540</v>
      </c>
      <c r="AM474" s="106">
        <v>1</v>
      </c>
      <c r="AN474" s="894" t="s">
        <v>945</v>
      </c>
      <c r="AO474" s="189" t="s">
        <v>946</v>
      </c>
      <c r="AP474" s="189">
        <v>1</v>
      </c>
      <c r="AQ474" s="189" t="s">
        <v>1008</v>
      </c>
      <c r="AR474" s="189"/>
      <c r="AS474" s="69">
        <v>930.49</v>
      </c>
      <c r="AT474" s="69">
        <v>1</v>
      </c>
      <c r="AU474" s="69">
        <v>1.41</v>
      </c>
      <c r="AV474" s="69">
        <v>1.3119909000000001</v>
      </c>
      <c r="AW474" s="69" t="s">
        <v>3541</v>
      </c>
      <c r="AX474" s="69" t="s">
        <v>1083</v>
      </c>
      <c r="AY474" s="69" t="s">
        <v>1293</v>
      </c>
      <c r="AZ474" s="69" t="s">
        <v>1294</v>
      </c>
      <c r="BA474" s="69" t="s">
        <v>1295</v>
      </c>
      <c r="BB474" s="69" t="s">
        <v>949</v>
      </c>
      <c r="BC474" s="69" t="s">
        <v>1672</v>
      </c>
      <c r="BD474" s="69" t="s">
        <v>949</v>
      </c>
      <c r="BE474" s="69" t="s">
        <v>949</v>
      </c>
      <c r="BF474" s="69">
        <v>0</v>
      </c>
      <c r="BG474" s="69">
        <v>0</v>
      </c>
      <c r="BH474" s="69" t="s">
        <v>3538</v>
      </c>
      <c r="BI474" s="69" t="s">
        <v>1672</v>
      </c>
      <c r="BJ474" s="69">
        <v>0</v>
      </c>
      <c r="BK474" s="69">
        <v>0</v>
      </c>
      <c r="BL474" s="69">
        <v>0</v>
      </c>
      <c r="BM474" s="69">
        <v>0</v>
      </c>
    </row>
    <row r="475" spans="1:65" s="390" customFormat="1">
      <c r="A475" s="398">
        <v>468</v>
      </c>
      <c r="B475" s="398" t="s">
        <v>3484</v>
      </c>
      <c r="C475" s="408"/>
      <c r="D475" s="407"/>
      <c r="E475" s="408"/>
      <c r="F475" s="407" t="s">
        <v>3506</v>
      </c>
      <c r="G475" s="408"/>
      <c r="H475" s="407"/>
      <c r="I475" s="408"/>
      <c r="J475" s="407"/>
      <c r="K475" s="408"/>
      <c r="L475" s="407"/>
      <c r="M475" s="213" t="s">
        <v>3506</v>
      </c>
      <c r="N475" s="213" t="s">
        <v>3506</v>
      </c>
      <c r="O475" s="213" t="s">
        <v>4778</v>
      </c>
      <c r="P475" s="1247"/>
      <c r="Q475" s="213"/>
      <c r="R475" s="541" t="s">
        <v>941</v>
      </c>
      <c r="S475" s="213" t="s">
        <v>941</v>
      </c>
      <c r="T475" s="213" t="s">
        <v>941</v>
      </c>
      <c r="U475" s="213" t="s">
        <v>941</v>
      </c>
      <c r="V475" s="213" t="s">
        <v>941</v>
      </c>
      <c r="W475" s="541"/>
      <c r="X475" s="213" t="s">
        <v>941</v>
      </c>
      <c r="Y475" s="213" t="s">
        <v>941</v>
      </c>
      <c r="Z475" s="541" t="s">
        <v>941</v>
      </c>
      <c r="AA475" s="541" t="s">
        <v>941</v>
      </c>
      <c r="AB475" s="541" t="s">
        <v>941</v>
      </c>
      <c r="AC475" s="213" t="s">
        <v>941</v>
      </c>
      <c r="AD475" s="541" t="s">
        <v>941</v>
      </c>
      <c r="AE475" s="213" t="s">
        <v>941</v>
      </c>
      <c r="AF475" s="541" t="s">
        <v>941</v>
      </c>
      <c r="AG475" s="541" t="s">
        <v>941</v>
      </c>
      <c r="AH475" s="541" t="s">
        <v>941</v>
      </c>
      <c r="AI475" s="213"/>
      <c r="AJ475" s="404"/>
      <c r="AK475" s="189" t="s">
        <v>143</v>
      </c>
      <c r="AL475" s="174" t="s">
        <v>3508</v>
      </c>
      <c r="AM475" s="106">
        <v>1</v>
      </c>
      <c r="AN475" s="894" t="s">
        <v>945</v>
      </c>
      <c r="AO475" s="189" t="s">
        <v>946</v>
      </c>
      <c r="AP475" s="189">
        <v>1</v>
      </c>
      <c r="AQ475" s="189" t="s">
        <v>1008</v>
      </c>
      <c r="AR475" s="189"/>
      <c r="AS475" s="69">
        <v>776.06500000000005</v>
      </c>
      <c r="AT475" s="69">
        <v>1</v>
      </c>
      <c r="AU475" s="69">
        <v>1.41</v>
      </c>
      <c r="AV475" s="69">
        <v>1.0942516499999999</v>
      </c>
      <c r="AW475" s="69" t="s">
        <v>3509</v>
      </c>
      <c r="AX475" s="69" t="s">
        <v>1083</v>
      </c>
      <c r="AY475" s="69" t="s">
        <v>1293</v>
      </c>
      <c r="AZ475" s="69" t="s">
        <v>1294</v>
      </c>
      <c r="BA475" s="69" t="s">
        <v>1295</v>
      </c>
      <c r="BB475" s="69" t="s">
        <v>1296</v>
      </c>
      <c r="BC475" s="69" t="s">
        <v>1672</v>
      </c>
      <c r="BD475" s="69" t="s">
        <v>949</v>
      </c>
      <c r="BE475" s="69" t="s">
        <v>949</v>
      </c>
      <c r="BF475" s="69">
        <v>0</v>
      </c>
      <c r="BG475" s="69">
        <v>0</v>
      </c>
      <c r="BH475" s="69" t="s">
        <v>3506</v>
      </c>
      <c r="BI475" s="69" t="s">
        <v>1672</v>
      </c>
      <c r="BJ475" s="69">
        <v>0</v>
      </c>
      <c r="BK475" s="69">
        <v>0</v>
      </c>
      <c r="BL475" s="69">
        <v>0</v>
      </c>
      <c r="BM475" s="69">
        <v>0</v>
      </c>
    </row>
    <row r="476" spans="1:65" s="390" customFormat="1">
      <c r="A476" s="398">
        <v>469</v>
      </c>
      <c r="B476" s="398" t="s">
        <v>3484</v>
      </c>
      <c r="C476" s="408"/>
      <c r="D476" s="407"/>
      <c r="E476" s="408"/>
      <c r="F476" s="407" t="s">
        <v>3510</v>
      </c>
      <c r="G476" s="408"/>
      <c r="H476" s="407"/>
      <c r="I476" s="408"/>
      <c r="J476" s="407"/>
      <c r="K476" s="408"/>
      <c r="L476" s="407"/>
      <c r="M476" s="213" t="s">
        <v>3510</v>
      </c>
      <c r="N476" s="213" t="s">
        <v>3510</v>
      </c>
      <c r="O476" s="213" t="s">
        <v>4778</v>
      </c>
      <c r="P476" s="1247"/>
      <c r="Q476" s="213"/>
      <c r="R476" s="541" t="s">
        <v>941</v>
      </c>
      <c r="S476" s="213" t="s">
        <v>941</v>
      </c>
      <c r="T476" s="213" t="s">
        <v>941</v>
      </c>
      <c r="U476" s="213" t="s">
        <v>941</v>
      </c>
      <c r="V476" s="213" t="s">
        <v>941</v>
      </c>
      <c r="W476" s="541"/>
      <c r="X476" s="213" t="s">
        <v>941</v>
      </c>
      <c r="Y476" s="213" t="s">
        <v>941</v>
      </c>
      <c r="Z476" s="541" t="s">
        <v>941</v>
      </c>
      <c r="AA476" s="541" t="s">
        <v>941</v>
      </c>
      <c r="AB476" s="541" t="s">
        <v>941</v>
      </c>
      <c r="AC476" s="213" t="s">
        <v>941</v>
      </c>
      <c r="AD476" s="541" t="s">
        <v>941</v>
      </c>
      <c r="AE476" s="213" t="s">
        <v>941</v>
      </c>
      <c r="AF476" s="541" t="s">
        <v>941</v>
      </c>
      <c r="AG476" s="541" t="s">
        <v>941</v>
      </c>
      <c r="AH476" s="541" t="s">
        <v>941</v>
      </c>
      <c r="AI476" s="213"/>
      <c r="AJ476" s="404"/>
      <c r="AK476" s="189" t="s">
        <v>143</v>
      </c>
      <c r="AL476" s="174" t="s">
        <v>3512</v>
      </c>
      <c r="AM476" s="106">
        <v>3</v>
      </c>
      <c r="AN476" s="894" t="s">
        <v>945</v>
      </c>
      <c r="AO476" s="189" t="s">
        <v>946</v>
      </c>
      <c r="AP476" s="189">
        <v>1</v>
      </c>
      <c r="AQ476" s="189" t="s">
        <v>993</v>
      </c>
      <c r="AR476" s="189"/>
      <c r="AS476" s="69">
        <v>25.393999999999998</v>
      </c>
      <c r="AT476" s="69">
        <v>0.6</v>
      </c>
      <c r="AU476" s="69" t="s">
        <v>949</v>
      </c>
      <c r="AV476" s="69" t="s">
        <v>949</v>
      </c>
      <c r="AW476" s="69" t="s">
        <v>949</v>
      </c>
      <c r="AX476" s="69" t="s">
        <v>949</v>
      </c>
      <c r="AY476" s="69" t="s">
        <v>949</v>
      </c>
      <c r="AZ476" s="69" t="s">
        <v>949</v>
      </c>
      <c r="BA476" s="69" t="s">
        <v>949</v>
      </c>
      <c r="BB476" s="69" t="s">
        <v>949</v>
      </c>
      <c r="BC476" s="69" t="s">
        <v>986</v>
      </c>
      <c r="BD476" s="69" t="s">
        <v>949</v>
      </c>
      <c r="BE476" s="69" t="s">
        <v>949</v>
      </c>
      <c r="BF476" s="69">
        <v>0</v>
      </c>
      <c r="BG476" s="69">
        <v>0</v>
      </c>
      <c r="BH476" s="69">
        <v>0</v>
      </c>
      <c r="BI476" s="69">
        <v>0</v>
      </c>
      <c r="BJ476" s="69">
        <v>0</v>
      </c>
      <c r="BK476" s="69">
        <v>0</v>
      </c>
      <c r="BL476" s="69">
        <v>0</v>
      </c>
      <c r="BM476" s="69">
        <v>0</v>
      </c>
    </row>
    <row r="477" spans="1:65" s="390" customFormat="1">
      <c r="A477" s="398">
        <v>470</v>
      </c>
      <c r="B477" s="398" t="s">
        <v>3484</v>
      </c>
      <c r="C477" s="408"/>
      <c r="D477" s="407"/>
      <c r="E477" s="408"/>
      <c r="F477" s="407" t="s">
        <v>3542</v>
      </c>
      <c r="G477" s="408"/>
      <c r="H477" s="407"/>
      <c r="I477" s="408"/>
      <c r="J477" s="407"/>
      <c r="K477" s="408"/>
      <c r="L477" s="407"/>
      <c r="M477" s="213" t="s">
        <v>8871</v>
      </c>
      <c r="N477" s="213" t="s">
        <v>3542</v>
      </c>
      <c r="O477" s="213" t="s">
        <v>3103</v>
      </c>
      <c r="P477" s="1247" t="s">
        <v>979</v>
      </c>
      <c r="Q477" s="213"/>
      <c r="R477" s="541" t="s">
        <v>941</v>
      </c>
      <c r="S477" s="213" t="s">
        <v>941</v>
      </c>
      <c r="T477" s="213" t="s">
        <v>941</v>
      </c>
      <c r="U477" s="213" t="s">
        <v>941</v>
      </c>
      <c r="V477" s="213" t="s">
        <v>941</v>
      </c>
      <c r="W477" s="541"/>
      <c r="X477" s="213" t="s">
        <v>941</v>
      </c>
      <c r="Y477" s="213" t="s">
        <v>941</v>
      </c>
      <c r="Z477" s="541" t="s">
        <v>941</v>
      </c>
      <c r="AA477" s="541" t="s">
        <v>941</v>
      </c>
      <c r="AB477" s="541" t="s">
        <v>941</v>
      </c>
      <c r="AC477" s="213" t="s">
        <v>941</v>
      </c>
      <c r="AD477" s="541" t="s">
        <v>941</v>
      </c>
      <c r="AE477" s="213" t="s">
        <v>941</v>
      </c>
      <c r="AF477" s="541" t="s">
        <v>941</v>
      </c>
      <c r="AG477" s="541" t="s">
        <v>941</v>
      </c>
      <c r="AH477" s="541" t="s">
        <v>941</v>
      </c>
      <c r="AI477" s="213"/>
      <c r="AJ477" s="404"/>
      <c r="AK477" s="189" t="s">
        <v>143</v>
      </c>
      <c r="AL477" s="174" t="s">
        <v>3545</v>
      </c>
      <c r="AM477" s="106">
        <v>1</v>
      </c>
      <c r="AN477" s="894" t="s">
        <v>945</v>
      </c>
      <c r="AO477" s="189" t="s">
        <v>946</v>
      </c>
      <c r="AP477" s="189">
        <v>1</v>
      </c>
      <c r="AQ477" s="189" t="s">
        <v>1921</v>
      </c>
      <c r="AR477" s="189"/>
      <c r="AS477" s="69" t="s">
        <v>949</v>
      </c>
      <c r="AT477" s="69" t="s">
        <v>3517</v>
      </c>
      <c r="AU477" s="69" t="s">
        <v>949</v>
      </c>
      <c r="AV477" s="69" t="s">
        <v>949</v>
      </c>
      <c r="AW477" s="69" t="s">
        <v>3518</v>
      </c>
      <c r="AX477" s="69" t="s">
        <v>995</v>
      </c>
      <c r="AY477" s="69" t="s">
        <v>2610</v>
      </c>
      <c r="AZ477" s="69" t="s">
        <v>2611</v>
      </c>
      <c r="BA477" s="69" t="s">
        <v>2612</v>
      </c>
      <c r="BB477" s="69" t="s">
        <v>949</v>
      </c>
      <c r="BC477" s="69" t="s">
        <v>2613</v>
      </c>
      <c r="BD477" s="69" t="s">
        <v>2614</v>
      </c>
      <c r="BE477" s="69" t="s">
        <v>2425</v>
      </c>
      <c r="BF477" s="69">
        <v>0</v>
      </c>
      <c r="BG477" s="69">
        <v>0</v>
      </c>
      <c r="BH477" s="69">
        <v>0</v>
      </c>
      <c r="BI477" s="69">
        <v>0</v>
      </c>
      <c r="BJ477" s="69">
        <v>0</v>
      </c>
      <c r="BK477" s="69">
        <v>0</v>
      </c>
      <c r="BL477" s="69">
        <v>0</v>
      </c>
      <c r="BM477" s="69">
        <v>0</v>
      </c>
    </row>
    <row r="478" spans="1:65" s="390" customFormat="1">
      <c r="A478" s="398">
        <v>471</v>
      </c>
      <c r="B478" s="398" t="s">
        <v>3484</v>
      </c>
      <c r="C478" s="408"/>
      <c r="D478" s="407"/>
      <c r="E478" s="408"/>
      <c r="F478" s="407"/>
      <c r="G478" s="408" t="s">
        <v>3546</v>
      </c>
      <c r="H478" s="407"/>
      <c r="I478" s="408"/>
      <c r="J478" s="407"/>
      <c r="K478" s="408"/>
      <c r="L478" s="407"/>
      <c r="M478" s="213" t="s">
        <v>3546</v>
      </c>
      <c r="N478" s="213" t="s">
        <v>3546</v>
      </c>
      <c r="O478" s="213" t="s">
        <v>4778</v>
      </c>
      <c r="P478" s="1247" t="s">
        <v>1059</v>
      </c>
      <c r="Q478" s="213"/>
      <c r="R478" s="541" t="s">
        <v>941</v>
      </c>
      <c r="S478" s="213" t="s">
        <v>941</v>
      </c>
      <c r="T478" s="213" t="s">
        <v>941</v>
      </c>
      <c r="U478" s="213" t="s">
        <v>941</v>
      </c>
      <c r="V478" s="213" t="s">
        <v>941</v>
      </c>
      <c r="W478" s="541"/>
      <c r="X478" s="213" t="s">
        <v>941</v>
      </c>
      <c r="Y478" s="213" t="s">
        <v>941</v>
      </c>
      <c r="Z478" s="541" t="s">
        <v>941</v>
      </c>
      <c r="AA478" s="541" t="s">
        <v>941</v>
      </c>
      <c r="AB478" s="541" t="s">
        <v>941</v>
      </c>
      <c r="AC478" s="213" t="s">
        <v>941</v>
      </c>
      <c r="AD478" s="541" t="s">
        <v>941</v>
      </c>
      <c r="AE478" s="213" t="s">
        <v>941</v>
      </c>
      <c r="AF478" s="541" t="s">
        <v>941</v>
      </c>
      <c r="AG478" s="541" t="s">
        <v>941</v>
      </c>
      <c r="AH478" s="541" t="s">
        <v>941</v>
      </c>
      <c r="AI478" s="213"/>
      <c r="AJ478" s="404"/>
      <c r="AK478" s="189" t="s">
        <v>143</v>
      </c>
      <c r="AL478" s="174" t="s">
        <v>3547</v>
      </c>
      <c r="AM478" s="106">
        <v>1</v>
      </c>
      <c r="AN478" s="894"/>
      <c r="AO478" s="189" t="s">
        <v>946</v>
      </c>
      <c r="AP478" s="189">
        <v>0</v>
      </c>
      <c r="AQ478" s="189" t="s">
        <v>1783</v>
      </c>
      <c r="AR478" s="189"/>
      <c r="AS478" s="69">
        <v>5326.0720000000001</v>
      </c>
      <c r="AT478" s="69" t="s">
        <v>3187</v>
      </c>
      <c r="AU478" s="69">
        <v>7.85</v>
      </c>
      <c r="AV478" s="69">
        <v>41.809665199999998</v>
      </c>
      <c r="AW478" s="69" t="s">
        <v>3548</v>
      </c>
      <c r="AX478" s="69" t="s">
        <v>949</v>
      </c>
      <c r="AY478" s="69" t="s">
        <v>1785</v>
      </c>
      <c r="AZ478" s="69">
        <v>1215</v>
      </c>
      <c r="BA478" s="69" t="s">
        <v>949</v>
      </c>
      <c r="BB478" s="69" t="s">
        <v>949</v>
      </c>
      <c r="BC478" s="69" t="s">
        <v>2613</v>
      </c>
      <c r="BD478" s="69" t="s">
        <v>2614</v>
      </c>
      <c r="BE478" s="69" t="s">
        <v>2425</v>
      </c>
      <c r="BF478" s="69">
        <v>0</v>
      </c>
      <c r="BG478" s="69">
        <v>0</v>
      </c>
      <c r="BH478" s="69">
        <v>0</v>
      </c>
      <c r="BI478" s="69">
        <v>0</v>
      </c>
      <c r="BJ478" s="69">
        <v>0</v>
      </c>
      <c r="BK478" s="69">
        <v>0</v>
      </c>
      <c r="BL478" s="69">
        <v>0</v>
      </c>
      <c r="BM478" s="69">
        <v>0</v>
      </c>
    </row>
    <row r="479" spans="1:65" s="390" customFormat="1">
      <c r="A479" s="398">
        <v>472</v>
      </c>
      <c r="B479" s="398" t="s">
        <v>3484</v>
      </c>
      <c r="C479" s="408"/>
      <c r="D479" s="407"/>
      <c r="E479" s="408"/>
      <c r="F479" s="407"/>
      <c r="G479" s="408" t="s">
        <v>3522</v>
      </c>
      <c r="H479" s="407"/>
      <c r="I479" s="408"/>
      <c r="J479" s="407"/>
      <c r="K479" s="408"/>
      <c r="L479" s="407"/>
      <c r="M479" s="213" t="s">
        <v>3522</v>
      </c>
      <c r="N479" s="213" t="s">
        <v>3522</v>
      </c>
      <c r="O479" s="213" t="s">
        <v>4778</v>
      </c>
      <c r="P479" s="1247"/>
      <c r="Q479" s="213"/>
      <c r="R479" s="541" t="s">
        <v>941</v>
      </c>
      <c r="S479" s="213" t="s">
        <v>941</v>
      </c>
      <c r="T479" s="213" t="s">
        <v>941</v>
      </c>
      <c r="U479" s="213" t="s">
        <v>941</v>
      </c>
      <c r="V479" s="213" t="s">
        <v>941</v>
      </c>
      <c r="W479" s="541"/>
      <c r="X479" s="213" t="s">
        <v>941</v>
      </c>
      <c r="Y479" s="213" t="s">
        <v>941</v>
      </c>
      <c r="Z479" s="541" t="s">
        <v>941</v>
      </c>
      <c r="AA479" s="541" t="s">
        <v>941</v>
      </c>
      <c r="AB479" s="541" t="s">
        <v>941</v>
      </c>
      <c r="AC479" s="213" t="s">
        <v>941</v>
      </c>
      <c r="AD479" s="541" t="s">
        <v>941</v>
      </c>
      <c r="AE479" s="213" t="s">
        <v>941</v>
      </c>
      <c r="AF479" s="541" t="s">
        <v>941</v>
      </c>
      <c r="AG479" s="541" t="s">
        <v>941</v>
      </c>
      <c r="AH479" s="541" t="s">
        <v>941</v>
      </c>
      <c r="AI479" s="213"/>
      <c r="AJ479" s="404"/>
      <c r="AK479" s="189" t="s">
        <v>143</v>
      </c>
      <c r="AL479" s="174" t="s">
        <v>3523</v>
      </c>
      <c r="AM479" s="106">
        <v>2</v>
      </c>
      <c r="AN479" s="894"/>
      <c r="AO479" s="189" t="s">
        <v>946</v>
      </c>
      <c r="AP479" s="189">
        <v>0</v>
      </c>
      <c r="AQ479" s="189" t="s">
        <v>979</v>
      </c>
      <c r="AR479" s="189"/>
      <c r="AS479" s="69">
        <v>1116.7380000000001</v>
      </c>
      <c r="AT479" s="69" t="s">
        <v>3524</v>
      </c>
      <c r="AU479" s="69">
        <v>0.87</v>
      </c>
      <c r="AV479" s="69">
        <v>0.97156206000000012</v>
      </c>
      <c r="AW479" s="69" t="s">
        <v>3525</v>
      </c>
      <c r="AX479" s="69" t="s">
        <v>3193</v>
      </c>
      <c r="AY479" s="69" t="s">
        <v>3194</v>
      </c>
      <c r="AZ479" s="69" t="s">
        <v>3195</v>
      </c>
      <c r="BA479" s="69" t="s">
        <v>2612</v>
      </c>
      <c r="BB479" s="69" t="s">
        <v>949</v>
      </c>
      <c r="BC479" s="69" t="s">
        <v>2613</v>
      </c>
      <c r="BD479" s="69" t="s">
        <v>2614</v>
      </c>
      <c r="BE479" s="69" t="s">
        <v>2425</v>
      </c>
      <c r="BF479" s="69">
        <v>0</v>
      </c>
      <c r="BG479" s="69">
        <v>0</v>
      </c>
      <c r="BH479" s="69">
        <v>0</v>
      </c>
      <c r="BI479" s="69">
        <v>0</v>
      </c>
      <c r="BJ479" s="69">
        <v>0</v>
      </c>
      <c r="BK479" s="69">
        <v>0</v>
      </c>
      <c r="BL479" s="69">
        <v>0</v>
      </c>
      <c r="BM479" s="69">
        <v>0</v>
      </c>
    </row>
    <row r="480" spans="1:65" s="390" customFormat="1">
      <c r="A480" s="398">
        <v>473</v>
      </c>
      <c r="B480" s="398" t="s">
        <v>3484</v>
      </c>
      <c r="C480" s="408"/>
      <c r="D480" s="407"/>
      <c r="E480" s="408"/>
      <c r="F480" s="407"/>
      <c r="G480" s="408" t="s">
        <v>1560</v>
      </c>
      <c r="H480" s="407"/>
      <c r="I480" s="408"/>
      <c r="J480" s="407"/>
      <c r="K480" s="408"/>
      <c r="L480" s="407"/>
      <c r="M480" s="213" t="s">
        <v>1560</v>
      </c>
      <c r="N480" s="213" t="s">
        <v>1560</v>
      </c>
      <c r="O480" s="213" t="s">
        <v>4778</v>
      </c>
      <c r="P480" s="1247"/>
      <c r="Q480" s="213"/>
      <c r="R480" s="541" t="s">
        <v>941</v>
      </c>
      <c r="S480" s="213" t="s">
        <v>941</v>
      </c>
      <c r="T480" s="213" t="s">
        <v>941</v>
      </c>
      <c r="U480" s="213" t="s">
        <v>941</v>
      </c>
      <c r="V480" s="213" t="s">
        <v>941</v>
      </c>
      <c r="W480" s="541"/>
      <c r="X480" s="213" t="s">
        <v>941</v>
      </c>
      <c r="Y480" s="213" t="s">
        <v>941</v>
      </c>
      <c r="Z480" s="541" t="s">
        <v>941</v>
      </c>
      <c r="AA480" s="541" t="s">
        <v>941</v>
      </c>
      <c r="AB480" s="541" t="s">
        <v>941</v>
      </c>
      <c r="AC480" s="213" t="s">
        <v>941</v>
      </c>
      <c r="AD480" s="541" t="s">
        <v>941</v>
      </c>
      <c r="AE480" s="213" t="s">
        <v>941</v>
      </c>
      <c r="AF480" s="541" t="s">
        <v>941</v>
      </c>
      <c r="AG480" s="541" t="s">
        <v>941</v>
      </c>
      <c r="AH480" s="541" t="s">
        <v>941</v>
      </c>
      <c r="AI480" s="213"/>
      <c r="AJ480" s="404"/>
      <c r="AK480" s="189" t="s">
        <v>143</v>
      </c>
      <c r="AL480" s="174" t="s">
        <v>1562</v>
      </c>
      <c r="AM480" s="106">
        <v>0.4</v>
      </c>
      <c r="AN480" s="894" t="s">
        <v>945</v>
      </c>
      <c r="AO480" s="189" t="s">
        <v>1563</v>
      </c>
      <c r="AP480" s="189">
        <v>1</v>
      </c>
      <c r="AQ480" s="189" t="s">
        <v>993</v>
      </c>
      <c r="AR480" s="189"/>
      <c r="AS480" s="69" t="s">
        <v>949</v>
      </c>
      <c r="AT480" s="69" t="s">
        <v>949</v>
      </c>
      <c r="AU480" s="69" t="s">
        <v>949</v>
      </c>
      <c r="AV480" s="69" t="s">
        <v>949</v>
      </c>
      <c r="AW480" s="69" t="s">
        <v>949</v>
      </c>
      <c r="AX480" s="69" t="s">
        <v>949</v>
      </c>
      <c r="AY480" s="69" t="s">
        <v>949</v>
      </c>
      <c r="AZ480" s="69" t="s">
        <v>949</v>
      </c>
      <c r="BA480" s="69" t="s">
        <v>949</v>
      </c>
      <c r="BB480" s="69" t="s">
        <v>949</v>
      </c>
      <c r="BC480" s="69" t="s">
        <v>1564</v>
      </c>
      <c r="BD480" s="69" t="s">
        <v>949</v>
      </c>
      <c r="BE480" s="69" t="s">
        <v>949</v>
      </c>
      <c r="BF480" s="69">
        <v>0</v>
      </c>
      <c r="BG480" s="69">
        <v>0</v>
      </c>
      <c r="BH480" s="69">
        <v>0</v>
      </c>
      <c r="BI480" s="69">
        <v>0</v>
      </c>
      <c r="BJ480" s="69">
        <v>0</v>
      </c>
      <c r="BK480" s="69">
        <v>0</v>
      </c>
      <c r="BL480" s="69">
        <v>0</v>
      </c>
      <c r="BM480" s="69">
        <v>0</v>
      </c>
    </row>
    <row r="481" spans="1:65" s="390" customFormat="1">
      <c r="A481" s="398">
        <v>474</v>
      </c>
      <c r="B481" s="398" t="s">
        <v>3484</v>
      </c>
      <c r="C481" s="408"/>
      <c r="D481" s="407"/>
      <c r="E481" s="408"/>
      <c r="F481" s="407"/>
      <c r="G481" s="408" t="s">
        <v>1868</v>
      </c>
      <c r="H481" s="407"/>
      <c r="I481" s="408"/>
      <c r="J481" s="407"/>
      <c r="K481" s="408"/>
      <c r="L481" s="407"/>
      <c r="M481" s="213" t="s">
        <v>1868</v>
      </c>
      <c r="N481" s="213" t="s">
        <v>1868</v>
      </c>
      <c r="O481" s="213" t="s">
        <v>4778</v>
      </c>
      <c r="P481" s="1247"/>
      <c r="Q481" s="213"/>
      <c r="R481" s="541" t="s">
        <v>941</v>
      </c>
      <c r="S481" s="213" t="s">
        <v>941</v>
      </c>
      <c r="T481" s="213" t="s">
        <v>941</v>
      </c>
      <c r="U481" s="213" t="s">
        <v>941</v>
      </c>
      <c r="V481" s="213" t="s">
        <v>941</v>
      </c>
      <c r="W481" s="541"/>
      <c r="X481" s="213" t="s">
        <v>941</v>
      </c>
      <c r="Y481" s="213" t="s">
        <v>941</v>
      </c>
      <c r="Z481" s="541" t="s">
        <v>941</v>
      </c>
      <c r="AA481" s="541" t="s">
        <v>941</v>
      </c>
      <c r="AB481" s="541" t="s">
        <v>941</v>
      </c>
      <c r="AC481" s="213" t="s">
        <v>941</v>
      </c>
      <c r="AD481" s="541" t="s">
        <v>941</v>
      </c>
      <c r="AE481" s="213" t="s">
        <v>941</v>
      </c>
      <c r="AF481" s="541" t="s">
        <v>941</v>
      </c>
      <c r="AG481" s="541" t="s">
        <v>941</v>
      </c>
      <c r="AH481" s="541" t="s">
        <v>941</v>
      </c>
      <c r="AI481" s="213"/>
      <c r="AJ481" s="404"/>
      <c r="AK481" s="189" t="s">
        <v>143</v>
      </c>
      <c r="AL481" s="174" t="s">
        <v>1870</v>
      </c>
      <c r="AM481" s="106">
        <v>1.6E-2</v>
      </c>
      <c r="AN481" s="894" t="s">
        <v>945</v>
      </c>
      <c r="AO481" s="189" t="s">
        <v>1563</v>
      </c>
      <c r="AP481" s="189">
        <v>1</v>
      </c>
      <c r="AQ481" s="189" t="s">
        <v>993</v>
      </c>
      <c r="AR481" s="189"/>
      <c r="AS481" s="69" t="s">
        <v>949</v>
      </c>
      <c r="AT481" s="69" t="s">
        <v>949</v>
      </c>
      <c r="AU481" s="69" t="s">
        <v>949</v>
      </c>
      <c r="AV481" s="69" t="s">
        <v>949</v>
      </c>
      <c r="AW481" s="69" t="s">
        <v>949</v>
      </c>
      <c r="AX481" s="69" t="s">
        <v>949</v>
      </c>
      <c r="AY481" s="69" t="s">
        <v>949</v>
      </c>
      <c r="AZ481" s="69" t="s">
        <v>949</v>
      </c>
      <c r="BA481" s="69" t="s">
        <v>949</v>
      </c>
      <c r="BB481" s="69" t="s">
        <v>949</v>
      </c>
      <c r="BC481" s="69" t="s">
        <v>1564</v>
      </c>
      <c r="BD481" s="69" t="s">
        <v>949</v>
      </c>
      <c r="BE481" s="69" t="s">
        <v>949</v>
      </c>
      <c r="BF481" s="69">
        <v>0</v>
      </c>
      <c r="BG481" s="69">
        <v>0</v>
      </c>
      <c r="BH481" s="69">
        <v>0</v>
      </c>
      <c r="BI481" s="69">
        <v>0</v>
      </c>
      <c r="BJ481" s="69">
        <v>0</v>
      </c>
      <c r="BK481" s="69">
        <v>0</v>
      </c>
      <c r="BL481" s="69">
        <v>0</v>
      </c>
      <c r="BM481" s="69">
        <v>0</v>
      </c>
    </row>
    <row r="482" spans="1:65" s="390" customFormat="1">
      <c r="A482" s="398">
        <v>475</v>
      </c>
      <c r="B482" s="398" t="s">
        <v>3484</v>
      </c>
      <c r="C482" s="408"/>
      <c r="D482" s="407"/>
      <c r="E482" s="408" t="s">
        <v>3550</v>
      </c>
      <c r="F482" s="407"/>
      <c r="G482" s="408"/>
      <c r="H482" s="407"/>
      <c r="I482" s="408"/>
      <c r="J482" s="407"/>
      <c r="K482" s="408"/>
      <c r="L482" s="407"/>
      <c r="M482" s="213" t="s">
        <v>3550</v>
      </c>
      <c r="N482" s="213" t="s">
        <v>3550</v>
      </c>
      <c r="O482" s="213" t="s">
        <v>4778</v>
      </c>
      <c r="P482" s="1247"/>
      <c r="Q482" s="213"/>
      <c r="R482" s="541" t="s">
        <v>941</v>
      </c>
      <c r="S482" s="213" t="s">
        <v>941</v>
      </c>
      <c r="T482" s="213" t="s">
        <v>941</v>
      </c>
      <c r="U482" s="213" t="s">
        <v>941</v>
      </c>
      <c r="V482" s="213" t="s">
        <v>941</v>
      </c>
      <c r="W482" s="541"/>
      <c r="X482" s="213" t="s">
        <v>941</v>
      </c>
      <c r="Y482" s="213" t="s">
        <v>941</v>
      </c>
      <c r="Z482" s="541" t="s">
        <v>941</v>
      </c>
      <c r="AA482" s="541" t="s">
        <v>941</v>
      </c>
      <c r="AB482" s="541" t="s">
        <v>941</v>
      </c>
      <c r="AC482" s="213" t="s">
        <v>941</v>
      </c>
      <c r="AD482" s="541" t="s">
        <v>941</v>
      </c>
      <c r="AE482" s="213" t="s">
        <v>941</v>
      </c>
      <c r="AF482" s="541" t="s">
        <v>941</v>
      </c>
      <c r="AG482" s="541" t="s">
        <v>941</v>
      </c>
      <c r="AH482" s="541" t="s">
        <v>941</v>
      </c>
      <c r="AI482" s="213"/>
      <c r="AJ482" s="404"/>
      <c r="AK482" s="189" t="s">
        <v>143</v>
      </c>
      <c r="AL482" s="174" t="s">
        <v>5757</v>
      </c>
      <c r="AM482" s="106">
        <v>1</v>
      </c>
      <c r="AN482" s="894" t="s">
        <v>945</v>
      </c>
      <c r="AO482" s="189" t="s">
        <v>946</v>
      </c>
      <c r="AP482" s="189">
        <v>1</v>
      </c>
      <c r="AQ482" s="189" t="s">
        <v>993</v>
      </c>
      <c r="AR482" s="189"/>
      <c r="AS482" s="69" t="s">
        <v>949</v>
      </c>
      <c r="AT482" s="69" t="s">
        <v>949</v>
      </c>
      <c r="AU482" s="69" t="s">
        <v>949</v>
      </c>
      <c r="AV482" s="69" t="s">
        <v>949</v>
      </c>
      <c r="AW482" s="69" t="s">
        <v>3553</v>
      </c>
      <c r="AX482" s="69" t="s">
        <v>949</v>
      </c>
      <c r="AY482" s="69" t="s">
        <v>949</v>
      </c>
      <c r="AZ482" s="69" t="s">
        <v>949</v>
      </c>
      <c r="BA482" s="69" t="s">
        <v>949</v>
      </c>
      <c r="BB482" s="69">
        <v>0</v>
      </c>
      <c r="BC482" s="69" t="s">
        <v>1756</v>
      </c>
      <c r="BD482" s="69" t="s">
        <v>945</v>
      </c>
      <c r="BE482" s="69" t="s">
        <v>945</v>
      </c>
      <c r="BF482" s="69">
        <v>0</v>
      </c>
      <c r="BG482" s="69">
        <v>0</v>
      </c>
      <c r="BH482" s="69">
        <v>0</v>
      </c>
      <c r="BI482" s="69">
        <v>0</v>
      </c>
      <c r="BJ482" s="69">
        <v>0</v>
      </c>
      <c r="BK482" s="69">
        <v>0</v>
      </c>
      <c r="BL482" s="69">
        <v>0</v>
      </c>
      <c r="BM482" s="69">
        <v>0</v>
      </c>
    </row>
    <row r="483" spans="1:65" s="390" customFormat="1">
      <c r="A483" s="398">
        <v>476</v>
      </c>
      <c r="B483" s="398" t="s">
        <v>3554</v>
      </c>
      <c r="C483" s="408" t="s">
        <v>9733</v>
      </c>
      <c r="D483" s="407"/>
      <c r="E483" s="408"/>
      <c r="F483" s="407"/>
      <c r="G483" s="408"/>
      <c r="H483" s="407"/>
      <c r="I483" s="408"/>
      <c r="J483" s="407"/>
      <c r="K483" s="408"/>
      <c r="L483" s="407"/>
      <c r="M483" s="213"/>
      <c r="N483" s="213" t="s">
        <v>9963</v>
      </c>
      <c r="O483" s="213"/>
      <c r="P483" s="1247" t="s">
        <v>1320</v>
      </c>
      <c r="Q483" s="213"/>
      <c r="R483" s="541"/>
      <c r="S483" s="213"/>
      <c r="T483" s="213"/>
      <c r="U483" s="213"/>
      <c r="V483" s="213"/>
      <c r="W483" s="541"/>
      <c r="X483" s="213"/>
      <c r="Y483" s="213"/>
      <c r="Z483" s="541" t="s">
        <v>941</v>
      </c>
      <c r="AA483" s="541"/>
      <c r="AB483" s="541"/>
      <c r="AC483" s="213"/>
      <c r="AD483" s="541"/>
      <c r="AE483" s="213"/>
      <c r="AF483" s="541"/>
      <c r="AG483" s="541"/>
      <c r="AH483" s="541"/>
      <c r="AI483" s="213"/>
      <c r="AJ483" s="404"/>
      <c r="AK483" s="189" t="s">
        <v>5453</v>
      </c>
      <c r="AL483" s="174" t="s">
        <v>9734</v>
      </c>
      <c r="AM483" s="106">
        <v>1</v>
      </c>
      <c r="AN483" s="894" t="s">
        <v>945</v>
      </c>
      <c r="AO483" s="189" t="s">
        <v>946</v>
      </c>
      <c r="AP483" s="189">
        <v>0</v>
      </c>
      <c r="AQ483" s="189" t="s">
        <v>947</v>
      </c>
      <c r="AR483" s="189"/>
      <c r="AS483" s="69"/>
      <c r="AT483" s="69"/>
      <c r="AU483" s="69"/>
      <c r="AV483" s="69"/>
      <c r="AW483" s="69"/>
      <c r="AX483" s="69"/>
      <c r="AY483" s="69"/>
      <c r="AZ483" s="69"/>
      <c r="BA483" s="69"/>
      <c r="BB483" s="69"/>
      <c r="BC483" s="69"/>
      <c r="BD483" s="69"/>
      <c r="BE483" s="69"/>
      <c r="BF483" s="69"/>
      <c r="BG483" s="69"/>
      <c r="BH483" s="69"/>
      <c r="BI483" s="69"/>
      <c r="BJ483" s="69"/>
      <c r="BK483" s="69"/>
      <c r="BL483" s="69"/>
      <c r="BM483" s="69"/>
    </row>
    <row r="484" spans="1:65" s="390" customFormat="1">
      <c r="A484" s="398">
        <v>477</v>
      </c>
      <c r="B484" s="398" t="s">
        <v>3554</v>
      </c>
      <c r="C484" s="408"/>
      <c r="D484" s="407" t="s">
        <v>9964</v>
      </c>
      <c r="E484" s="408"/>
      <c r="F484" s="407"/>
      <c r="G484" s="408"/>
      <c r="H484" s="407"/>
      <c r="I484" s="408"/>
      <c r="J484" s="407"/>
      <c r="K484" s="408"/>
      <c r="L484" s="407"/>
      <c r="M484" s="213" t="s">
        <v>7472</v>
      </c>
      <c r="N484" s="213" t="s">
        <v>9316</v>
      </c>
      <c r="O484" s="213" t="s">
        <v>4773</v>
      </c>
      <c r="P484" s="1247"/>
      <c r="Q484" s="213"/>
      <c r="R484" s="541"/>
      <c r="S484" s="213"/>
      <c r="T484" s="213"/>
      <c r="U484" s="213"/>
      <c r="V484" s="213"/>
      <c r="W484" s="541"/>
      <c r="X484" s="213"/>
      <c r="Y484" s="213"/>
      <c r="Z484" s="541" t="s">
        <v>941</v>
      </c>
      <c r="AA484" s="541"/>
      <c r="AB484" s="541"/>
      <c r="AC484" s="213"/>
      <c r="AD484" s="541"/>
      <c r="AE484" s="213"/>
      <c r="AF484" s="541"/>
      <c r="AG484" s="541"/>
      <c r="AH484" s="541"/>
      <c r="AI484" s="213"/>
      <c r="AJ484" s="404"/>
      <c r="AK484" s="189" t="s">
        <v>5453</v>
      </c>
      <c r="AL484" s="174" t="s">
        <v>9317</v>
      </c>
      <c r="AM484" s="106">
        <v>1</v>
      </c>
      <c r="AN484" s="894" t="s">
        <v>945</v>
      </c>
      <c r="AO484" s="189" t="s">
        <v>946</v>
      </c>
      <c r="AP484" s="189">
        <v>1</v>
      </c>
      <c r="AQ484" s="189" t="s">
        <v>1244</v>
      </c>
      <c r="AR484" s="189"/>
      <c r="AS484" s="69"/>
      <c r="AT484" s="69"/>
      <c r="AU484" s="69"/>
      <c r="AV484" s="69"/>
      <c r="AW484" s="69"/>
      <c r="AX484" s="69"/>
      <c r="AY484" s="69"/>
      <c r="AZ484" s="69"/>
      <c r="BA484" s="69"/>
      <c r="BB484" s="69"/>
      <c r="BC484" s="69" t="s">
        <v>1338</v>
      </c>
      <c r="BD484" s="69"/>
      <c r="BE484" s="69"/>
      <c r="BF484" s="69"/>
      <c r="BG484" s="69"/>
      <c r="BH484" s="69"/>
      <c r="BI484" s="69"/>
      <c r="BJ484" s="69"/>
      <c r="BK484" s="69"/>
      <c r="BL484" s="69"/>
      <c r="BM484" s="69"/>
    </row>
    <row r="485" spans="1:65" s="390" customFormat="1">
      <c r="A485" s="398">
        <v>478</v>
      </c>
      <c r="B485" s="398" t="s">
        <v>3554</v>
      </c>
      <c r="C485" s="408"/>
      <c r="D485" s="407" t="s">
        <v>9319</v>
      </c>
      <c r="E485" s="408"/>
      <c r="F485" s="407"/>
      <c r="G485" s="408"/>
      <c r="H485" s="407"/>
      <c r="I485" s="408"/>
      <c r="J485" s="407"/>
      <c r="K485" s="408"/>
      <c r="L485" s="407"/>
      <c r="M485" s="213" t="s">
        <v>7475</v>
      </c>
      <c r="N485" s="213" t="s">
        <v>9319</v>
      </c>
      <c r="O485" s="213" t="s">
        <v>4773</v>
      </c>
      <c r="P485" s="1247"/>
      <c r="Q485" s="213"/>
      <c r="R485" s="541"/>
      <c r="S485" s="213"/>
      <c r="T485" s="213"/>
      <c r="U485" s="213"/>
      <c r="V485" s="213"/>
      <c r="W485" s="541"/>
      <c r="X485" s="213"/>
      <c r="Y485" s="213"/>
      <c r="Z485" s="541" t="s">
        <v>941</v>
      </c>
      <c r="AA485" s="541"/>
      <c r="AB485" s="541"/>
      <c r="AC485" s="213"/>
      <c r="AD485" s="541"/>
      <c r="AE485" s="213"/>
      <c r="AF485" s="541"/>
      <c r="AG485" s="541"/>
      <c r="AH485" s="541"/>
      <c r="AI485" s="213"/>
      <c r="AJ485" s="404"/>
      <c r="AK485" s="189" t="s">
        <v>5453</v>
      </c>
      <c r="AL485" s="174" t="s">
        <v>9320</v>
      </c>
      <c r="AM485" s="106">
        <v>1</v>
      </c>
      <c r="AN485" s="894" t="s">
        <v>945</v>
      </c>
      <c r="AO485" s="189" t="s">
        <v>946</v>
      </c>
      <c r="AP485" s="189">
        <v>1</v>
      </c>
      <c r="AQ485" s="189" t="s">
        <v>1244</v>
      </c>
      <c r="AR485" s="189"/>
      <c r="AS485" s="69"/>
      <c r="AT485" s="69"/>
      <c r="AU485" s="69"/>
      <c r="AV485" s="69"/>
      <c r="AW485" s="69"/>
      <c r="AX485" s="69"/>
      <c r="AY485" s="69"/>
      <c r="AZ485" s="69"/>
      <c r="BA485" s="69"/>
      <c r="BB485" s="69"/>
      <c r="BC485" s="69" t="s">
        <v>1338</v>
      </c>
      <c r="BD485" s="69"/>
      <c r="BE485" s="69"/>
      <c r="BF485" s="69"/>
      <c r="BG485" s="69"/>
      <c r="BH485" s="69"/>
      <c r="BI485" s="69"/>
      <c r="BJ485" s="69"/>
      <c r="BK485" s="69"/>
      <c r="BL485" s="69"/>
      <c r="BM485" s="69"/>
    </row>
    <row r="486" spans="1:65" s="390" customFormat="1">
      <c r="A486" s="398">
        <v>479</v>
      </c>
      <c r="B486" s="398" t="s">
        <v>3554</v>
      </c>
      <c r="C486" s="408" t="s">
        <v>9735</v>
      </c>
      <c r="D486" s="407"/>
      <c r="E486" s="408"/>
      <c r="F486" s="407"/>
      <c r="G486" s="408"/>
      <c r="H486" s="407"/>
      <c r="I486" s="408"/>
      <c r="J486" s="407"/>
      <c r="K486" s="408"/>
      <c r="L486" s="407"/>
      <c r="M486" s="213"/>
      <c r="N486" s="213" t="s">
        <v>9965</v>
      </c>
      <c r="O486" s="213"/>
      <c r="P486" s="1247" t="s">
        <v>1320</v>
      </c>
      <c r="Q486" s="213"/>
      <c r="R486" s="541"/>
      <c r="S486" s="213"/>
      <c r="T486" s="213"/>
      <c r="U486" s="213"/>
      <c r="V486" s="213"/>
      <c r="W486" s="541"/>
      <c r="X486" s="213"/>
      <c r="Y486" s="213"/>
      <c r="Z486" s="541"/>
      <c r="AA486" s="541" t="s">
        <v>941</v>
      </c>
      <c r="AB486" s="541"/>
      <c r="AC486" s="213"/>
      <c r="AD486" s="541"/>
      <c r="AE486" s="213"/>
      <c r="AF486" s="541"/>
      <c r="AG486" s="541"/>
      <c r="AH486" s="541"/>
      <c r="AI486" s="213"/>
      <c r="AJ486" s="404"/>
      <c r="AK486" s="189" t="s">
        <v>5453</v>
      </c>
      <c r="AL486" s="174" t="s">
        <v>9736</v>
      </c>
      <c r="AM486" s="106">
        <v>1</v>
      </c>
      <c r="AN486" s="894" t="s">
        <v>945</v>
      </c>
      <c r="AO486" s="189" t="s">
        <v>946</v>
      </c>
      <c r="AP486" s="189">
        <v>0</v>
      </c>
      <c r="AQ486" s="189" t="s">
        <v>947</v>
      </c>
      <c r="AR486" s="189"/>
      <c r="AS486" s="69"/>
      <c r="AT486" s="69"/>
      <c r="AU486" s="69"/>
      <c r="AV486" s="69"/>
      <c r="AW486" s="69"/>
      <c r="AX486" s="69"/>
      <c r="AY486" s="69"/>
      <c r="AZ486" s="69"/>
      <c r="BA486" s="69"/>
      <c r="BB486" s="69"/>
      <c r="BC486" s="69"/>
      <c r="BD486" s="69"/>
      <c r="BE486" s="69"/>
      <c r="BF486" s="69"/>
      <c r="BG486" s="69"/>
      <c r="BH486" s="69"/>
      <c r="BI486" s="69"/>
      <c r="BJ486" s="69"/>
      <c r="BK486" s="69"/>
      <c r="BL486" s="69"/>
      <c r="BM486" s="69"/>
    </row>
    <row r="487" spans="1:65" s="390" customFormat="1">
      <c r="A487" s="398">
        <v>480</v>
      </c>
      <c r="B487" s="398" t="s">
        <v>3554</v>
      </c>
      <c r="C487" s="408"/>
      <c r="D487" s="407" t="s">
        <v>9321</v>
      </c>
      <c r="E487" s="408"/>
      <c r="F487" s="407"/>
      <c r="G487" s="408"/>
      <c r="H487" s="407"/>
      <c r="I487" s="408"/>
      <c r="J487" s="407"/>
      <c r="K487" s="408"/>
      <c r="L487" s="407"/>
      <c r="M487" s="213" t="s">
        <v>7460</v>
      </c>
      <c r="N487" s="213" t="s">
        <v>9321</v>
      </c>
      <c r="O487" s="213" t="s">
        <v>4773</v>
      </c>
      <c r="P487" s="1247"/>
      <c r="Q487" s="213"/>
      <c r="R487" s="541"/>
      <c r="S487" s="213"/>
      <c r="T487" s="213"/>
      <c r="U487" s="213"/>
      <c r="V487" s="213"/>
      <c r="W487" s="541"/>
      <c r="X487" s="213"/>
      <c r="Y487" s="213"/>
      <c r="Z487" s="541"/>
      <c r="AA487" s="541" t="s">
        <v>941</v>
      </c>
      <c r="AB487" s="541"/>
      <c r="AC487" s="213"/>
      <c r="AD487" s="541"/>
      <c r="AE487" s="213"/>
      <c r="AF487" s="541"/>
      <c r="AG487" s="541"/>
      <c r="AH487" s="541"/>
      <c r="AI487" s="213"/>
      <c r="AJ487" s="404"/>
      <c r="AK487" s="189" t="s">
        <v>5453</v>
      </c>
      <c r="AL487" s="174" t="s">
        <v>9322</v>
      </c>
      <c r="AM487" s="106">
        <v>1</v>
      </c>
      <c r="AN487" s="894" t="s">
        <v>945</v>
      </c>
      <c r="AO487" s="189" t="s">
        <v>946</v>
      </c>
      <c r="AP487" s="189">
        <v>1</v>
      </c>
      <c r="AQ487" s="189" t="s">
        <v>1244</v>
      </c>
      <c r="AR487" s="189"/>
      <c r="AS487" s="69"/>
      <c r="AT487" s="69"/>
      <c r="AU487" s="69"/>
      <c r="AV487" s="69"/>
      <c r="AW487" s="69"/>
      <c r="AX487" s="69"/>
      <c r="AY487" s="69"/>
      <c r="AZ487" s="69"/>
      <c r="BA487" s="69"/>
      <c r="BB487" s="69"/>
      <c r="BC487" s="69" t="s">
        <v>1338</v>
      </c>
      <c r="BD487" s="69"/>
      <c r="BE487" s="69"/>
      <c r="BF487" s="69"/>
      <c r="BG487" s="69"/>
      <c r="BH487" s="69"/>
      <c r="BI487" s="69"/>
      <c r="BJ487" s="69"/>
      <c r="BK487" s="69"/>
      <c r="BL487" s="69"/>
      <c r="BM487" s="69"/>
    </row>
    <row r="488" spans="1:65" s="390" customFormat="1">
      <c r="A488" s="398">
        <v>481</v>
      </c>
      <c r="B488" s="398" t="s">
        <v>3554</v>
      </c>
      <c r="C488" s="408"/>
      <c r="D488" s="407" t="s">
        <v>9323</v>
      </c>
      <c r="E488" s="408"/>
      <c r="F488" s="407"/>
      <c r="G488" s="408"/>
      <c r="H488" s="407"/>
      <c r="I488" s="408"/>
      <c r="J488" s="407"/>
      <c r="K488" s="408"/>
      <c r="L488" s="407"/>
      <c r="M488" s="213" t="s">
        <v>7463</v>
      </c>
      <c r="N488" s="213" t="s">
        <v>9966</v>
      </c>
      <c r="O488" s="213" t="s">
        <v>4773</v>
      </c>
      <c r="P488" s="1247"/>
      <c r="Q488" s="213"/>
      <c r="R488" s="541"/>
      <c r="S488" s="213"/>
      <c r="T488" s="213"/>
      <c r="U488" s="213"/>
      <c r="V488" s="213"/>
      <c r="W488" s="541"/>
      <c r="X488" s="213"/>
      <c r="Y488" s="213"/>
      <c r="Z488" s="541"/>
      <c r="AA488" s="541" t="s">
        <v>941</v>
      </c>
      <c r="AB488" s="541"/>
      <c r="AC488" s="213"/>
      <c r="AD488" s="541"/>
      <c r="AE488" s="213"/>
      <c r="AF488" s="541"/>
      <c r="AG488" s="541"/>
      <c r="AH488" s="541"/>
      <c r="AI488" s="213"/>
      <c r="AJ488" s="404"/>
      <c r="AK488" s="189" t="s">
        <v>5453</v>
      </c>
      <c r="AL488" s="174" t="s">
        <v>9324</v>
      </c>
      <c r="AM488" s="106">
        <v>1</v>
      </c>
      <c r="AN488" s="894" t="s">
        <v>945</v>
      </c>
      <c r="AO488" s="189" t="s">
        <v>946</v>
      </c>
      <c r="AP488" s="189">
        <v>1</v>
      </c>
      <c r="AQ488" s="189" t="s">
        <v>1244</v>
      </c>
      <c r="AR488" s="189"/>
      <c r="AS488" s="69"/>
      <c r="AT488" s="69"/>
      <c r="AU488" s="69"/>
      <c r="AV488" s="69"/>
      <c r="AW488" s="69"/>
      <c r="AX488" s="69"/>
      <c r="AY488" s="69"/>
      <c r="AZ488" s="69"/>
      <c r="BA488" s="69"/>
      <c r="BB488" s="69"/>
      <c r="BC488" s="69" t="s">
        <v>1338</v>
      </c>
      <c r="BD488" s="69"/>
      <c r="BE488" s="69"/>
      <c r="BF488" s="69"/>
      <c r="BG488" s="69"/>
      <c r="BH488" s="69"/>
      <c r="BI488" s="69"/>
      <c r="BJ488" s="69"/>
      <c r="BK488" s="69"/>
      <c r="BL488" s="69"/>
      <c r="BM488" s="69"/>
    </row>
    <row r="489" spans="1:65" s="390" customFormat="1">
      <c r="A489" s="398">
        <v>482</v>
      </c>
      <c r="B489" s="398" t="s">
        <v>3554</v>
      </c>
      <c r="C489" s="408" t="s">
        <v>9737</v>
      </c>
      <c r="D489" s="407"/>
      <c r="E489" s="408"/>
      <c r="F489" s="407"/>
      <c r="G489" s="408"/>
      <c r="H489" s="407"/>
      <c r="I489" s="408"/>
      <c r="J489" s="407"/>
      <c r="K489" s="408"/>
      <c r="L489" s="407"/>
      <c r="M489" s="213"/>
      <c r="N489" s="213" t="s">
        <v>9737</v>
      </c>
      <c r="O489" s="213"/>
      <c r="P489" s="1247" t="s">
        <v>1320</v>
      </c>
      <c r="Q489" s="213" t="s">
        <v>941</v>
      </c>
      <c r="R489" s="541"/>
      <c r="S489" s="213"/>
      <c r="T489" s="213"/>
      <c r="U489" s="213"/>
      <c r="V489" s="213"/>
      <c r="W489" s="541"/>
      <c r="X489" s="213"/>
      <c r="Y489" s="213"/>
      <c r="Z489" s="541"/>
      <c r="AA489" s="541"/>
      <c r="AB489" s="541"/>
      <c r="AC489" s="213"/>
      <c r="AD489" s="541"/>
      <c r="AE489" s="213"/>
      <c r="AF489" s="541"/>
      <c r="AG489" s="541"/>
      <c r="AH489" s="541"/>
      <c r="AI489" s="213"/>
      <c r="AJ489" s="404"/>
      <c r="AK489" s="189" t="s">
        <v>5453</v>
      </c>
      <c r="AL489" s="174" t="s">
        <v>9738</v>
      </c>
      <c r="AM489" s="106">
        <v>1</v>
      </c>
      <c r="AN489" s="894" t="s">
        <v>945</v>
      </c>
      <c r="AO489" s="189" t="s">
        <v>946</v>
      </c>
      <c r="AP489" s="189">
        <v>0</v>
      </c>
      <c r="AQ489" s="189" t="s">
        <v>947</v>
      </c>
      <c r="AR489" s="189"/>
      <c r="AS489" s="69"/>
      <c r="AT489" s="69"/>
      <c r="AU489" s="69"/>
      <c r="AV489" s="69"/>
      <c r="AW489" s="69"/>
      <c r="AX489" s="69"/>
      <c r="AY489" s="69"/>
      <c r="AZ489" s="69"/>
      <c r="BA489" s="69"/>
      <c r="BB489" s="69"/>
      <c r="BC489" s="69"/>
      <c r="BD489" s="69"/>
      <c r="BE489" s="69"/>
      <c r="BF489" s="69"/>
      <c r="BG489" s="69"/>
      <c r="BH489" s="69"/>
      <c r="BI489" s="69"/>
      <c r="BJ489" s="69"/>
      <c r="BK489" s="69"/>
      <c r="BL489" s="69"/>
      <c r="BM489" s="69"/>
    </row>
    <row r="490" spans="1:65" s="390" customFormat="1">
      <c r="A490" s="398">
        <v>483</v>
      </c>
      <c r="B490" s="398" t="s">
        <v>3554</v>
      </c>
      <c r="C490" s="408"/>
      <c r="D490" s="407" t="s">
        <v>9325</v>
      </c>
      <c r="E490" s="408"/>
      <c r="F490" s="407"/>
      <c r="G490" s="408"/>
      <c r="H490" s="407"/>
      <c r="I490" s="408"/>
      <c r="J490" s="407"/>
      <c r="K490" s="408"/>
      <c r="L490" s="407"/>
      <c r="M490" s="213" t="s">
        <v>7484</v>
      </c>
      <c r="N490" s="213" t="s">
        <v>9967</v>
      </c>
      <c r="O490" s="213" t="s">
        <v>4773</v>
      </c>
      <c r="P490" s="1247"/>
      <c r="Q490" s="213" t="s">
        <v>941</v>
      </c>
      <c r="R490" s="541"/>
      <c r="S490" s="213"/>
      <c r="T490" s="213"/>
      <c r="U490" s="213"/>
      <c r="V490" s="213"/>
      <c r="W490" s="541"/>
      <c r="X490" s="213"/>
      <c r="Y490" s="213"/>
      <c r="Z490" s="541"/>
      <c r="AA490" s="541"/>
      <c r="AB490" s="541"/>
      <c r="AC490" s="213"/>
      <c r="AD490" s="541"/>
      <c r="AE490" s="213"/>
      <c r="AF490" s="541"/>
      <c r="AG490" s="541"/>
      <c r="AH490" s="541"/>
      <c r="AI490" s="213"/>
      <c r="AJ490" s="404"/>
      <c r="AK490" s="189" t="s">
        <v>5453</v>
      </c>
      <c r="AL490" s="174" t="s">
        <v>9326</v>
      </c>
      <c r="AM490" s="106">
        <v>1</v>
      </c>
      <c r="AN490" s="894" t="s">
        <v>945</v>
      </c>
      <c r="AO490" s="189" t="s">
        <v>946</v>
      </c>
      <c r="AP490" s="189">
        <v>1</v>
      </c>
      <c r="AQ490" s="189" t="s">
        <v>1244</v>
      </c>
      <c r="AR490" s="189"/>
      <c r="AS490" s="69"/>
      <c r="AT490" s="69"/>
      <c r="AU490" s="69"/>
      <c r="AV490" s="69"/>
      <c r="AW490" s="69"/>
      <c r="AX490" s="69"/>
      <c r="AY490" s="69"/>
      <c r="AZ490" s="69"/>
      <c r="BA490" s="69"/>
      <c r="BB490" s="69"/>
      <c r="BC490" s="69" t="s">
        <v>1338</v>
      </c>
      <c r="BD490" s="69"/>
      <c r="BE490" s="69"/>
      <c r="BF490" s="69"/>
      <c r="BG490" s="69"/>
      <c r="BH490" s="69"/>
      <c r="BI490" s="69"/>
      <c r="BJ490" s="69"/>
      <c r="BK490" s="69"/>
      <c r="BL490" s="69"/>
      <c r="BM490" s="69"/>
    </row>
    <row r="491" spans="1:65" s="390" customFormat="1">
      <c r="A491" s="398">
        <v>484</v>
      </c>
      <c r="B491" s="398" t="s">
        <v>3554</v>
      </c>
      <c r="C491" s="408"/>
      <c r="D491" s="407" t="s">
        <v>9327</v>
      </c>
      <c r="E491" s="408"/>
      <c r="F491" s="407"/>
      <c r="G491" s="408"/>
      <c r="H491" s="407"/>
      <c r="I491" s="408"/>
      <c r="J491" s="407"/>
      <c r="K491" s="408"/>
      <c r="L491" s="407"/>
      <c r="M491" s="213" t="s">
        <v>7487</v>
      </c>
      <c r="N491" s="213" t="s">
        <v>9327</v>
      </c>
      <c r="O491" s="213" t="s">
        <v>4773</v>
      </c>
      <c r="P491" s="1247"/>
      <c r="Q491" s="213" t="s">
        <v>941</v>
      </c>
      <c r="R491" s="541"/>
      <c r="S491" s="213"/>
      <c r="T491" s="213"/>
      <c r="U491" s="213"/>
      <c r="V491" s="213"/>
      <c r="W491" s="541"/>
      <c r="X491" s="213"/>
      <c r="Y491" s="213"/>
      <c r="Z491" s="541"/>
      <c r="AA491" s="541"/>
      <c r="AB491" s="541"/>
      <c r="AC491" s="213"/>
      <c r="AD491" s="541"/>
      <c r="AE491" s="213"/>
      <c r="AF491" s="541"/>
      <c r="AG491" s="541"/>
      <c r="AH491" s="541"/>
      <c r="AI491" s="213"/>
      <c r="AJ491" s="404"/>
      <c r="AK491" s="189" t="s">
        <v>5453</v>
      </c>
      <c r="AL491" s="174" t="s">
        <v>9328</v>
      </c>
      <c r="AM491" s="106">
        <v>1</v>
      </c>
      <c r="AN491" s="894" t="s">
        <v>945</v>
      </c>
      <c r="AO491" s="189" t="s">
        <v>946</v>
      </c>
      <c r="AP491" s="189">
        <v>1</v>
      </c>
      <c r="AQ491" s="189" t="s">
        <v>1244</v>
      </c>
      <c r="AR491" s="189"/>
      <c r="AS491" s="69"/>
      <c r="AT491" s="69"/>
      <c r="AU491" s="69"/>
      <c r="AV491" s="69"/>
      <c r="AW491" s="69"/>
      <c r="AX491" s="69"/>
      <c r="AY491" s="69"/>
      <c r="AZ491" s="69"/>
      <c r="BA491" s="69"/>
      <c r="BB491" s="69"/>
      <c r="BC491" s="69" t="s">
        <v>1338</v>
      </c>
      <c r="BD491" s="69"/>
      <c r="BE491" s="69"/>
      <c r="BF491" s="69"/>
      <c r="BG491" s="69"/>
      <c r="BH491" s="69"/>
      <c r="BI491" s="69"/>
      <c r="BJ491" s="69"/>
      <c r="BK491" s="69"/>
      <c r="BL491" s="69"/>
      <c r="BM491" s="69"/>
    </row>
    <row r="492" spans="1:65" s="390" customFormat="1">
      <c r="A492" s="398">
        <v>485</v>
      </c>
      <c r="B492" s="398" t="s">
        <v>3554</v>
      </c>
      <c r="C492" s="408" t="s">
        <v>9739</v>
      </c>
      <c r="D492" s="407"/>
      <c r="E492" s="408"/>
      <c r="F492" s="407"/>
      <c r="G492" s="408"/>
      <c r="H492" s="407"/>
      <c r="I492" s="408"/>
      <c r="J492" s="407"/>
      <c r="K492" s="408"/>
      <c r="L492" s="407"/>
      <c r="M492" s="213"/>
      <c r="N492" s="213" t="s">
        <v>9968</v>
      </c>
      <c r="O492" s="213"/>
      <c r="P492" s="1247" t="s">
        <v>1320</v>
      </c>
      <c r="Q492" s="213"/>
      <c r="R492" s="541" t="s">
        <v>941</v>
      </c>
      <c r="S492" s="213"/>
      <c r="T492" s="213"/>
      <c r="U492" s="213"/>
      <c r="V492" s="213"/>
      <c r="W492" s="541"/>
      <c r="X492" s="213"/>
      <c r="Y492" s="213"/>
      <c r="Z492" s="541"/>
      <c r="AA492" s="541"/>
      <c r="AB492" s="541"/>
      <c r="AC492" s="213"/>
      <c r="AD492" s="541"/>
      <c r="AE492" s="213"/>
      <c r="AF492" s="541"/>
      <c r="AG492" s="541"/>
      <c r="AH492" s="541"/>
      <c r="AI492" s="213"/>
      <c r="AJ492" s="404"/>
      <c r="AK492" s="189" t="s">
        <v>5453</v>
      </c>
      <c r="AL492" s="174" t="s">
        <v>9740</v>
      </c>
      <c r="AM492" s="106">
        <v>1</v>
      </c>
      <c r="AN492" s="894" t="s">
        <v>945</v>
      </c>
      <c r="AO492" s="189" t="s">
        <v>946</v>
      </c>
      <c r="AP492" s="189">
        <v>0</v>
      </c>
      <c r="AQ492" s="189" t="s">
        <v>947</v>
      </c>
      <c r="AR492" s="189"/>
      <c r="AS492" s="69"/>
      <c r="AT492" s="69"/>
      <c r="AU492" s="69"/>
      <c r="AV492" s="69"/>
      <c r="AW492" s="69"/>
      <c r="AX492" s="69"/>
      <c r="AY492" s="69"/>
      <c r="AZ492" s="69"/>
      <c r="BA492" s="69"/>
      <c r="BB492" s="69"/>
      <c r="BC492" s="69"/>
      <c r="BD492" s="69"/>
      <c r="BE492" s="69"/>
      <c r="BF492" s="69"/>
      <c r="BG492" s="69"/>
      <c r="BH492" s="69"/>
      <c r="BI492" s="69"/>
      <c r="BJ492" s="69"/>
      <c r="BK492" s="69"/>
      <c r="BL492" s="69"/>
      <c r="BM492" s="69"/>
    </row>
    <row r="493" spans="1:65" s="390" customFormat="1">
      <c r="A493" s="398">
        <v>486</v>
      </c>
      <c r="B493" s="398" t="s">
        <v>3554</v>
      </c>
      <c r="C493" s="408"/>
      <c r="D493" s="407" t="s">
        <v>9329</v>
      </c>
      <c r="E493" s="408"/>
      <c r="F493" s="407"/>
      <c r="G493" s="408"/>
      <c r="H493" s="407"/>
      <c r="I493" s="408"/>
      <c r="J493" s="407"/>
      <c r="K493" s="408"/>
      <c r="L493" s="407"/>
      <c r="M493" s="213" t="s">
        <v>7484</v>
      </c>
      <c r="N493" s="213" t="s">
        <v>9329</v>
      </c>
      <c r="O493" s="213" t="s">
        <v>4773</v>
      </c>
      <c r="P493" s="1247"/>
      <c r="Q493" s="213"/>
      <c r="R493" s="541" t="s">
        <v>941</v>
      </c>
      <c r="S493" s="213"/>
      <c r="T493" s="213"/>
      <c r="U493" s="213"/>
      <c r="V493" s="213"/>
      <c r="W493" s="541"/>
      <c r="X493" s="213"/>
      <c r="Y493" s="213"/>
      <c r="Z493" s="541"/>
      <c r="AA493" s="541"/>
      <c r="AB493" s="541"/>
      <c r="AC493" s="213"/>
      <c r="AD493" s="541"/>
      <c r="AE493" s="213"/>
      <c r="AF493" s="541"/>
      <c r="AG493" s="541"/>
      <c r="AH493" s="541"/>
      <c r="AI493" s="213"/>
      <c r="AJ493" s="404"/>
      <c r="AK493" s="189" t="s">
        <v>5453</v>
      </c>
      <c r="AL493" s="174" t="s">
        <v>9330</v>
      </c>
      <c r="AM493" s="106">
        <v>1</v>
      </c>
      <c r="AN493" s="894" t="s">
        <v>945</v>
      </c>
      <c r="AO493" s="189" t="s">
        <v>946</v>
      </c>
      <c r="AP493" s="189">
        <v>1</v>
      </c>
      <c r="AQ493" s="189" t="s">
        <v>1244</v>
      </c>
      <c r="AR493" s="189"/>
      <c r="AS493" s="69"/>
      <c r="AT493" s="69"/>
      <c r="AU493" s="69"/>
      <c r="AV493" s="69"/>
      <c r="AW493" s="69"/>
      <c r="AX493" s="69"/>
      <c r="AY493" s="69"/>
      <c r="AZ493" s="69"/>
      <c r="BA493" s="69"/>
      <c r="BB493" s="69"/>
      <c r="BC493" s="69" t="s">
        <v>1338</v>
      </c>
      <c r="BD493" s="69"/>
      <c r="BE493" s="69"/>
      <c r="BF493" s="69"/>
      <c r="BG493" s="69"/>
      <c r="BH493" s="69"/>
      <c r="BI493" s="69"/>
      <c r="BJ493" s="69"/>
      <c r="BK493" s="69"/>
      <c r="BL493" s="69"/>
      <c r="BM493" s="69"/>
    </row>
    <row r="494" spans="1:65" s="390" customFormat="1">
      <c r="A494" s="398">
        <v>487</v>
      </c>
      <c r="B494" s="398" t="s">
        <v>3554</v>
      </c>
      <c r="C494" s="408"/>
      <c r="D494" s="407" t="s">
        <v>9331</v>
      </c>
      <c r="E494" s="408"/>
      <c r="F494" s="407"/>
      <c r="G494" s="408"/>
      <c r="H494" s="407"/>
      <c r="I494" s="408"/>
      <c r="J494" s="407"/>
      <c r="K494" s="408"/>
      <c r="L494" s="407"/>
      <c r="M494" s="213" t="s">
        <v>7487</v>
      </c>
      <c r="N494" s="213" t="s">
        <v>9969</v>
      </c>
      <c r="O494" s="213" t="s">
        <v>4773</v>
      </c>
      <c r="P494" s="1247"/>
      <c r="Q494" s="213"/>
      <c r="R494" s="541" t="s">
        <v>941</v>
      </c>
      <c r="S494" s="213"/>
      <c r="T494" s="213"/>
      <c r="U494" s="213"/>
      <c r="V494" s="213"/>
      <c r="W494" s="541"/>
      <c r="X494" s="213"/>
      <c r="Y494" s="213"/>
      <c r="Z494" s="541"/>
      <c r="AA494" s="541"/>
      <c r="AB494" s="541"/>
      <c r="AC494" s="213"/>
      <c r="AD494" s="541"/>
      <c r="AE494" s="213"/>
      <c r="AF494" s="541"/>
      <c r="AG494" s="541"/>
      <c r="AH494" s="541"/>
      <c r="AI494" s="213"/>
      <c r="AJ494" s="404"/>
      <c r="AK494" s="189" t="s">
        <v>5453</v>
      </c>
      <c r="AL494" s="174" t="s">
        <v>9332</v>
      </c>
      <c r="AM494" s="106">
        <v>1</v>
      </c>
      <c r="AN494" s="894" t="s">
        <v>945</v>
      </c>
      <c r="AO494" s="189" t="s">
        <v>946</v>
      </c>
      <c r="AP494" s="189">
        <v>1</v>
      </c>
      <c r="AQ494" s="189" t="s">
        <v>1244</v>
      </c>
      <c r="AR494" s="189"/>
      <c r="AS494" s="69"/>
      <c r="AT494" s="69"/>
      <c r="AU494" s="69"/>
      <c r="AV494" s="69"/>
      <c r="AW494" s="69"/>
      <c r="AX494" s="69"/>
      <c r="AY494" s="69"/>
      <c r="AZ494" s="69"/>
      <c r="BA494" s="69"/>
      <c r="BB494" s="69"/>
      <c r="BC494" s="69" t="s">
        <v>1338</v>
      </c>
      <c r="BD494" s="69"/>
      <c r="BE494" s="69"/>
      <c r="BF494" s="69"/>
      <c r="BG494" s="69"/>
      <c r="BH494" s="69"/>
      <c r="BI494" s="69"/>
      <c r="BJ494" s="69"/>
      <c r="BK494" s="69"/>
      <c r="BL494" s="69"/>
      <c r="BM494" s="69"/>
    </row>
    <row r="495" spans="1:65" s="390" customFormat="1">
      <c r="A495" s="398">
        <v>488</v>
      </c>
      <c r="B495" s="398" t="s">
        <v>3554</v>
      </c>
      <c r="C495" s="408" t="s">
        <v>9741</v>
      </c>
      <c r="D495" s="407"/>
      <c r="E495" s="408"/>
      <c r="F495" s="407"/>
      <c r="G495" s="408"/>
      <c r="H495" s="407"/>
      <c r="I495" s="408"/>
      <c r="J495" s="407"/>
      <c r="K495" s="408"/>
      <c r="L495" s="407"/>
      <c r="M495" s="213"/>
      <c r="N495" s="213" t="s">
        <v>9741</v>
      </c>
      <c r="O495" s="213"/>
      <c r="P495" s="1247" t="s">
        <v>1320</v>
      </c>
      <c r="Q495" s="213"/>
      <c r="R495" s="541"/>
      <c r="S495" s="213" t="s">
        <v>941</v>
      </c>
      <c r="T495" s="213"/>
      <c r="U495" s="213"/>
      <c r="V495" s="213"/>
      <c r="W495" s="541"/>
      <c r="X495" s="213"/>
      <c r="Y495" s="213"/>
      <c r="Z495" s="541"/>
      <c r="AA495" s="541"/>
      <c r="AB495" s="541"/>
      <c r="AC495" s="213"/>
      <c r="AD495" s="541"/>
      <c r="AE495" s="213"/>
      <c r="AF495" s="541"/>
      <c r="AG495" s="541"/>
      <c r="AH495" s="541"/>
      <c r="AI495" s="213"/>
      <c r="AJ495" s="404"/>
      <c r="AK495" s="189" t="s">
        <v>5453</v>
      </c>
      <c r="AL495" s="174" t="s">
        <v>9742</v>
      </c>
      <c r="AM495" s="106">
        <v>1</v>
      </c>
      <c r="AN495" s="894" t="s">
        <v>945</v>
      </c>
      <c r="AO495" s="189" t="s">
        <v>946</v>
      </c>
      <c r="AP495" s="189">
        <v>0</v>
      </c>
      <c r="AQ495" s="189" t="s">
        <v>947</v>
      </c>
      <c r="AR495" s="189"/>
      <c r="AS495" s="69"/>
      <c r="AT495" s="69"/>
      <c r="AU495" s="69"/>
      <c r="AV495" s="69"/>
      <c r="AW495" s="69"/>
      <c r="AX495" s="69"/>
      <c r="AY495" s="69"/>
      <c r="AZ495" s="69"/>
      <c r="BA495" s="69"/>
      <c r="BB495" s="69"/>
      <c r="BC495" s="69"/>
      <c r="BD495" s="69"/>
      <c r="BE495" s="69"/>
      <c r="BF495" s="69"/>
      <c r="BG495" s="69"/>
      <c r="BH495" s="69"/>
      <c r="BI495" s="69"/>
      <c r="BJ495" s="69"/>
      <c r="BK495" s="69"/>
      <c r="BL495" s="69"/>
      <c r="BM495" s="69"/>
    </row>
    <row r="496" spans="1:65" s="390" customFormat="1">
      <c r="A496" s="398">
        <v>489</v>
      </c>
      <c r="B496" s="398" t="s">
        <v>3554</v>
      </c>
      <c r="C496" s="408"/>
      <c r="D496" s="407" t="s">
        <v>9333</v>
      </c>
      <c r="E496" s="408"/>
      <c r="F496" s="407"/>
      <c r="G496" s="408"/>
      <c r="H496" s="407"/>
      <c r="I496" s="408"/>
      <c r="J496" s="407"/>
      <c r="K496" s="408"/>
      <c r="L496" s="407"/>
      <c r="M496" s="213" t="s">
        <v>7484</v>
      </c>
      <c r="N496" s="213" t="s">
        <v>9970</v>
      </c>
      <c r="O496" s="213" t="s">
        <v>4773</v>
      </c>
      <c r="P496" s="1247"/>
      <c r="Q496" s="213"/>
      <c r="R496" s="541"/>
      <c r="S496" s="213" t="s">
        <v>941</v>
      </c>
      <c r="T496" s="213"/>
      <c r="U496" s="213"/>
      <c r="V496" s="213"/>
      <c r="W496" s="541"/>
      <c r="X496" s="213"/>
      <c r="Y496" s="213"/>
      <c r="Z496" s="541"/>
      <c r="AA496" s="541"/>
      <c r="AB496" s="541"/>
      <c r="AC496" s="213"/>
      <c r="AD496" s="541"/>
      <c r="AE496" s="213"/>
      <c r="AF496" s="541"/>
      <c r="AG496" s="541"/>
      <c r="AH496" s="541"/>
      <c r="AI496" s="213"/>
      <c r="AJ496" s="404"/>
      <c r="AK496" s="189" t="s">
        <v>5453</v>
      </c>
      <c r="AL496" s="174" t="s">
        <v>9334</v>
      </c>
      <c r="AM496" s="106">
        <v>1</v>
      </c>
      <c r="AN496" s="894" t="s">
        <v>945</v>
      </c>
      <c r="AO496" s="189" t="s">
        <v>946</v>
      </c>
      <c r="AP496" s="189">
        <v>1</v>
      </c>
      <c r="AQ496" s="189" t="s">
        <v>1244</v>
      </c>
      <c r="AR496" s="189"/>
      <c r="AS496" s="69"/>
      <c r="AT496" s="69"/>
      <c r="AU496" s="69"/>
      <c r="AV496" s="69"/>
      <c r="AW496" s="69"/>
      <c r="AX496" s="69"/>
      <c r="AY496" s="69"/>
      <c r="AZ496" s="69"/>
      <c r="BA496" s="69"/>
      <c r="BB496" s="69"/>
      <c r="BC496" s="69" t="s">
        <v>1338</v>
      </c>
      <c r="BD496" s="69"/>
      <c r="BE496" s="69"/>
      <c r="BF496" s="69"/>
      <c r="BG496" s="69"/>
      <c r="BH496" s="69"/>
      <c r="BI496" s="69"/>
      <c r="BJ496" s="69"/>
      <c r="BK496" s="69"/>
      <c r="BL496" s="69"/>
      <c r="BM496" s="69"/>
    </row>
    <row r="497" spans="1:65" s="390" customFormat="1">
      <c r="A497" s="398">
        <v>490</v>
      </c>
      <c r="B497" s="398" t="s">
        <v>3554</v>
      </c>
      <c r="C497" s="408"/>
      <c r="D497" s="407" t="s">
        <v>9335</v>
      </c>
      <c r="E497" s="408"/>
      <c r="F497" s="407"/>
      <c r="G497" s="408"/>
      <c r="H497" s="407"/>
      <c r="I497" s="408"/>
      <c r="J497" s="407"/>
      <c r="K497" s="408"/>
      <c r="L497" s="407"/>
      <c r="M497" s="213" t="s">
        <v>7487</v>
      </c>
      <c r="N497" s="213" t="s">
        <v>9335</v>
      </c>
      <c r="O497" s="213" t="s">
        <v>4773</v>
      </c>
      <c r="P497" s="1247"/>
      <c r="Q497" s="213"/>
      <c r="R497" s="541"/>
      <c r="S497" s="213" t="s">
        <v>941</v>
      </c>
      <c r="T497" s="213"/>
      <c r="U497" s="213"/>
      <c r="V497" s="213"/>
      <c r="W497" s="541"/>
      <c r="X497" s="213"/>
      <c r="Y497" s="213"/>
      <c r="Z497" s="541"/>
      <c r="AA497" s="541"/>
      <c r="AB497" s="541"/>
      <c r="AC497" s="213"/>
      <c r="AD497" s="541"/>
      <c r="AE497" s="213"/>
      <c r="AF497" s="541"/>
      <c r="AG497" s="541"/>
      <c r="AH497" s="541"/>
      <c r="AI497" s="213"/>
      <c r="AJ497" s="404"/>
      <c r="AK497" s="189" t="s">
        <v>5453</v>
      </c>
      <c r="AL497" s="174" t="s">
        <v>9336</v>
      </c>
      <c r="AM497" s="106">
        <v>1</v>
      </c>
      <c r="AN497" s="894" t="s">
        <v>945</v>
      </c>
      <c r="AO497" s="189" t="s">
        <v>946</v>
      </c>
      <c r="AP497" s="189">
        <v>1</v>
      </c>
      <c r="AQ497" s="189" t="s">
        <v>1244</v>
      </c>
      <c r="AR497" s="189"/>
      <c r="AS497" s="69"/>
      <c r="AT497" s="69"/>
      <c r="AU497" s="69"/>
      <c r="AV497" s="69"/>
      <c r="AW497" s="69"/>
      <c r="AX497" s="69"/>
      <c r="AY497" s="69"/>
      <c r="AZ497" s="69"/>
      <c r="BA497" s="69"/>
      <c r="BB497" s="69"/>
      <c r="BC497" s="69" t="s">
        <v>1338</v>
      </c>
      <c r="BD497" s="69"/>
      <c r="BE497" s="69"/>
      <c r="BF497" s="69"/>
      <c r="BG497" s="69"/>
      <c r="BH497" s="69"/>
      <c r="BI497" s="69"/>
      <c r="BJ497" s="69"/>
      <c r="BK497" s="69"/>
      <c r="BL497" s="69"/>
      <c r="BM497" s="69"/>
    </row>
    <row r="498" spans="1:65" s="390" customFormat="1">
      <c r="A498" s="398">
        <v>491</v>
      </c>
      <c r="B498" s="398" t="s">
        <v>3554</v>
      </c>
      <c r="C498" s="408" t="s">
        <v>9743</v>
      </c>
      <c r="D498" s="407"/>
      <c r="E498" s="408"/>
      <c r="F498" s="407"/>
      <c r="G498" s="408"/>
      <c r="H498" s="407"/>
      <c r="I498" s="408"/>
      <c r="J498" s="407"/>
      <c r="K498" s="408"/>
      <c r="L498" s="407"/>
      <c r="M498" s="213"/>
      <c r="N498" s="213" t="s">
        <v>9971</v>
      </c>
      <c r="O498" s="213"/>
      <c r="P498" s="1247" t="s">
        <v>1320</v>
      </c>
      <c r="Q498" s="213"/>
      <c r="R498" s="541"/>
      <c r="S498" s="213"/>
      <c r="T498" s="213" t="s">
        <v>941</v>
      </c>
      <c r="U498" s="213"/>
      <c r="V498" s="213"/>
      <c r="W498" s="541"/>
      <c r="X498" s="213"/>
      <c r="Y498" s="213"/>
      <c r="Z498" s="541"/>
      <c r="AA498" s="541"/>
      <c r="AB498" s="541"/>
      <c r="AC498" s="213"/>
      <c r="AD498" s="541"/>
      <c r="AE498" s="213"/>
      <c r="AF498" s="541"/>
      <c r="AG498" s="541"/>
      <c r="AH498" s="541"/>
      <c r="AI498" s="213"/>
      <c r="AJ498" s="404"/>
      <c r="AK498" s="189" t="s">
        <v>5453</v>
      </c>
      <c r="AL498" s="174" t="s">
        <v>9744</v>
      </c>
      <c r="AM498" s="106">
        <v>1</v>
      </c>
      <c r="AN498" s="894" t="s">
        <v>945</v>
      </c>
      <c r="AO498" s="189" t="s">
        <v>946</v>
      </c>
      <c r="AP498" s="189">
        <v>0</v>
      </c>
      <c r="AQ498" s="189" t="s">
        <v>947</v>
      </c>
      <c r="AR498" s="189"/>
      <c r="AS498" s="69"/>
      <c r="AT498" s="69"/>
      <c r="AU498" s="69"/>
      <c r="AV498" s="69"/>
      <c r="AW498" s="69"/>
      <c r="AX498" s="69"/>
      <c r="AY498" s="69"/>
      <c r="AZ498" s="69"/>
      <c r="BA498" s="69"/>
      <c r="BB498" s="69"/>
      <c r="BC498" s="69"/>
      <c r="BD498" s="69"/>
      <c r="BE498" s="69"/>
      <c r="BF498" s="69"/>
      <c r="BG498" s="69"/>
      <c r="BH498" s="69"/>
      <c r="BI498" s="69"/>
      <c r="BJ498" s="69"/>
      <c r="BK498" s="69"/>
      <c r="BL498" s="69"/>
      <c r="BM498" s="69"/>
    </row>
    <row r="499" spans="1:65" s="390" customFormat="1">
      <c r="A499" s="398">
        <v>492</v>
      </c>
      <c r="B499" s="398" t="s">
        <v>3554</v>
      </c>
      <c r="C499" s="408"/>
      <c r="D499" s="407" t="s">
        <v>9337</v>
      </c>
      <c r="E499" s="408"/>
      <c r="F499" s="407"/>
      <c r="G499" s="408"/>
      <c r="H499" s="407"/>
      <c r="I499" s="408"/>
      <c r="J499" s="407"/>
      <c r="K499" s="408"/>
      <c r="L499" s="407"/>
      <c r="M499" s="213" t="s">
        <v>7484</v>
      </c>
      <c r="N499" s="213" t="s">
        <v>9337</v>
      </c>
      <c r="O499" s="213" t="s">
        <v>4773</v>
      </c>
      <c r="P499" s="1247"/>
      <c r="Q499" s="213"/>
      <c r="R499" s="541"/>
      <c r="S499" s="213"/>
      <c r="T499" s="213" t="s">
        <v>941</v>
      </c>
      <c r="U499" s="213"/>
      <c r="V499" s="213"/>
      <c r="W499" s="541"/>
      <c r="X499" s="213"/>
      <c r="Y499" s="213"/>
      <c r="Z499" s="541"/>
      <c r="AA499" s="541"/>
      <c r="AB499" s="541"/>
      <c r="AC499" s="213"/>
      <c r="AD499" s="541"/>
      <c r="AE499" s="213"/>
      <c r="AF499" s="541"/>
      <c r="AG499" s="541"/>
      <c r="AH499" s="541"/>
      <c r="AI499" s="213"/>
      <c r="AJ499" s="404"/>
      <c r="AK499" s="189" t="s">
        <v>5453</v>
      </c>
      <c r="AL499" s="174" t="s">
        <v>9338</v>
      </c>
      <c r="AM499" s="106">
        <v>1</v>
      </c>
      <c r="AN499" s="894" t="s">
        <v>945</v>
      </c>
      <c r="AO499" s="189" t="s">
        <v>946</v>
      </c>
      <c r="AP499" s="189">
        <v>1</v>
      </c>
      <c r="AQ499" s="189" t="s">
        <v>1244</v>
      </c>
      <c r="AR499" s="189"/>
      <c r="AS499" s="69"/>
      <c r="AT499" s="69"/>
      <c r="AU499" s="69"/>
      <c r="AV499" s="69"/>
      <c r="AW499" s="69"/>
      <c r="AX499" s="69"/>
      <c r="AY499" s="69"/>
      <c r="AZ499" s="69"/>
      <c r="BA499" s="69"/>
      <c r="BB499" s="69"/>
      <c r="BC499" s="69" t="s">
        <v>1338</v>
      </c>
      <c r="BD499" s="69"/>
      <c r="BE499" s="69"/>
      <c r="BF499" s="69"/>
      <c r="BG499" s="69"/>
      <c r="BH499" s="69"/>
      <c r="BI499" s="69"/>
      <c r="BJ499" s="69"/>
      <c r="BK499" s="69"/>
      <c r="BL499" s="69"/>
      <c r="BM499" s="69"/>
    </row>
    <row r="500" spans="1:65" s="390" customFormat="1">
      <c r="A500" s="398">
        <v>493</v>
      </c>
      <c r="B500" s="398" t="s">
        <v>3554</v>
      </c>
      <c r="C500" s="408"/>
      <c r="D500" s="407" t="s">
        <v>9339</v>
      </c>
      <c r="E500" s="408"/>
      <c r="F500" s="407"/>
      <c r="G500" s="408"/>
      <c r="H500" s="407"/>
      <c r="I500" s="408"/>
      <c r="J500" s="407"/>
      <c r="K500" s="408"/>
      <c r="L500" s="407"/>
      <c r="M500" s="213" t="s">
        <v>7487</v>
      </c>
      <c r="N500" s="213" t="s">
        <v>9972</v>
      </c>
      <c r="O500" s="213" t="s">
        <v>4773</v>
      </c>
      <c r="P500" s="1247"/>
      <c r="Q500" s="213"/>
      <c r="R500" s="541"/>
      <c r="S500" s="213"/>
      <c r="T500" s="213" t="s">
        <v>941</v>
      </c>
      <c r="U500" s="213"/>
      <c r="V500" s="213"/>
      <c r="W500" s="541"/>
      <c r="X500" s="213"/>
      <c r="Y500" s="213"/>
      <c r="Z500" s="541"/>
      <c r="AA500" s="541"/>
      <c r="AB500" s="541"/>
      <c r="AC500" s="213"/>
      <c r="AD500" s="541"/>
      <c r="AE500" s="213"/>
      <c r="AF500" s="541"/>
      <c r="AG500" s="541"/>
      <c r="AH500" s="541"/>
      <c r="AI500" s="213"/>
      <c r="AJ500" s="404"/>
      <c r="AK500" s="189" t="s">
        <v>5453</v>
      </c>
      <c r="AL500" s="174" t="s">
        <v>9340</v>
      </c>
      <c r="AM500" s="106">
        <v>1</v>
      </c>
      <c r="AN500" s="894" t="s">
        <v>945</v>
      </c>
      <c r="AO500" s="189" t="s">
        <v>946</v>
      </c>
      <c r="AP500" s="189">
        <v>1</v>
      </c>
      <c r="AQ500" s="189" t="s">
        <v>1244</v>
      </c>
      <c r="AR500" s="189"/>
      <c r="AS500" s="69"/>
      <c r="AT500" s="69"/>
      <c r="AU500" s="69"/>
      <c r="AV500" s="69"/>
      <c r="AW500" s="69"/>
      <c r="AX500" s="69"/>
      <c r="AY500" s="69"/>
      <c r="AZ500" s="69"/>
      <c r="BA500" s="69"/>
      <c r="BB500" s="69"/>
      <c r="BC500" s="69" t="s">
        <v>1338</v>
      </c>
      <c r="BD500" s="69"/>
      <c r="BE500" s="69"/>
      <c r="BF500" s="69"/>
      <c r="BG500" s="69"/>
      <c r="BH500" s="69"/>
      <c r="BI500" s="69"/>
      <c r="BJ500" s="69"/>
      <c r="BK500" s="69"/>
      <c r="BL500" s="69"/>
      <c r="BM500" s="69"/>
    </row>
    <row r="501" spans="1:65" s="390" customFormat="1">
      <c r="A501" s="398">
        <v>494</v>
      </c>
      <c r="B501" s="398" t="s">
        <v>3554</v>
      </c>
      <c r="C501" s="408" t="s">
        <v>9745</v>
      </c>
      <c r="D501" s="407"/>
      <c r="E501" s="408"/>
      <c r="F501" s="407"/>
      <c r="G501" s="408"/>
      <c r="H501" s="407"/>
      <c r="I501" s="408"/>
      <c r="J501" s="407"/>
      <c r="K501" s="408"/>
      <c r="L501" s="407"/>
      <c r="M501" s="213"/>
      <c r="N501" s="213" t="s">
        <v>9745</v>
      </c>
      <c r="O501" s="213"/>
      <c r="P501" s="1247" t="s">
        <v>1320</v>
      </c>
      <c r="Q501" s="213"/>
      <c r="R501" s="541"/>
      <c r="S501" s="213"/>
      <c r="T501" s="213"/>
      <c r="U501" s="213"/>
      <c r="V501" s="213"/>
      <c r="W501" s="541"/>
      <c r="X501" s="213" t="s">
        <v>941</v>
      </c>
      <c r="Y501" s="213"/>
      <c r="Z501" s="541"/>
      <c r="AA501" s="541"/>
      <c r="AB501" s="541"/>
      <c r="AC501" s="213"/>
      <c r="AD501" s="541"/>
      <c r="AE501" s="213"/>
      <c r="AF501" s="541"/>
      <c r="AG501" s="541"/>
      <c r="AH501" s="541"/>
      <c r="AI501" s="213"/>
      <c r="AJ501" s="404"/>
      <c r="AK501" s="189" t="s">
        <v>5453</v>
      </c>
      <c r="AL501" s="174" t="s">
        <v>9746</v>
      </c>
      <c r="AM501" s="106">
        <v>1</v>
      </c>
      <c r="AN501" s="894" t="s">
        <v>945</v>
      </c>
      <c r="AO501" s="189" t="s">
        <v>946</v>
      </c>
      <c r="AP501" s="189">
        <v>0</v>
      </c>
      <c r="AQ501" s="189" t="s">
        <v>947</v>
      </c>
      <c r="AR501" s="189"/>
      <c r="AS501" s="69"/>
      <c r="AT501" s="69"/>
      <c r="AU501" s="69"/>
      <c r="AV501" s="69"/>
      <c r="AW501" s="69"/>
      <c r="AX501" s="69"/>
      <c r="AY501" s="69"/>
      <c r="AZ501" s="69"/>
      <c r="BA501" s="69"/>
      <c r="BB501" s="69"/>
      <c r="BC501" s="69"/>
      <c r="BD501" s="69"/>
      <c r="BE501" s="69"/>
      <c r="BF501" s="69"/>
      <c r="BG501" s="69"/>
      <c r="BH501" s="69"/>
      <c r="BI501" s="69"/>
      <c r="BJ501" s="69"/>
      <c r="BK501" s="69"/>
      <c r="BL501" s="69"/>
      <c r="BM501" s="69"/>
    </row>
    <row r="502" spans="1:65" s="390" customFormat="1">
      <c r="A502" s="398">
        <v>495</v>
      </c>
      <c r="B502" s="398" t="s">
        <v>3554</v>
      </c>
      <c r="C502" s="408"/>
      <c r="D502" s="407" t="s">
        <v>9341</v>
      </c>
      <c r="E502" s="408"/>
      <c r="F502" s="407"/>
      <c r="G502" s="408"/>
      <c r="H502" s="407"/>
      <c r="I502" s="408"/>
      <c r="J502" s="407"/>
      <c r="K502" s="408"/>
      <c r="L502" s="407"/>
      <c r="M502" s="213" t="s">
        <v>7478</v>
      </c>
      <c r="N502" s="213" t="s">
        <v>9973</v>
      </c>
      <c r="O502" s="213" t="s">
        <v>4773</v>
      </c>
      <c r="P502" s="1247"/>
      <c r="Q502" s="213"/>
      <c r="R502" s="541"/>
      <c r="S502" s="213"/>
      <c r="T502" s="213"/>
      <c r="U502" s="213"/>
      <c r="V502" s="213"/>
      <c r="W502" s="541"/>
      <c r="X502" s="213" t="s">
        <v>941</v>
      </c>
      <c r="Y502" s="213"/>
      <c r="Z502" s="541"/>
      <c r="AA502" s="541"/>
      <c r="AB502" s="541"/>
      <c r="AC502" s="213"/>
      <c r="AD502" s="541"/>
      <c r="AE502" s="213"/>
      <c r="AF502" s="541"/>
      <c r="AG502" s="541"/>
      <c r="AH502" s="541"/>
      <c r="AI502" s="213"/>
      <c r="AJ502" s="404"/>
      <c r="AK502" s="189" t="s">
        <v>5453</v>
      </c>
      <c r="AL502" s="174" t="s">
        <v>9342</v>
      </c>
      <c r="AM502" s="106">
        <v>1</v>
      </c>
      <c r="AN502" s="894" t="s">
        <v>945</v>
      </c>
      <c r="AO502" s="189" t="s">
        <v>946</v>
      </c>
      <c r="AP502" s="189">
        <v>1</v>
      </c>
      <c r="AQ502" s="189" t="s">
        <v>1244</v>
      </c>
      <c r="AR502" s="189"/>
      <c r="AS502" s="69"/>
      <c r="AT502" s="69"/>
      <c r="AU502" s="69"/>
      <c r="AV502" s="69"/>
      <c r="AW502" s="69"/>
      <c r="AX502" s="69"/>
      <c r="AY502" s="69"/>
      <c r="AZ502" s="69"/>
      <c r="BA502" s="69"/>
      <c r="BB502" s="69"/>
      <c r="BC502" s="69" t="s">
        <v>1338</v>
      </c>
      <c r="BD502" s="69"/>
      <c r="BE502" s="69"/>
      <c r="BF502" s="69"/>
      <c r="BG502" s="69"/>
      <c r="BH502" s="69"/>
      <c r="BI502" s="69"/>
      <c r="BJ502" s="69"/>
      <c r="BK502" s="69"/>
      <c r="BL502" s="69"/>
      <c r="BM502" s="69"/>
    </row>
    <row r="503" spans="1:65" s="390" customFormat="1">
      <c r="A503" s="398">
        <v>496</v>
      </c>
      <c r="B503" s="398" t="s">
        <v>3554</v>
      </c>
      <c r="C503" s="408"/>
      <c r="D503" s="407" t="s">
        <v>9343</v>
      </c>
      <c r="E503" s="408"/>
      <c r="F503" s="407"/>
      <c r="G503" s="408"/>
      <c r="H503" s="407"/>
      <c r="I503" s="408"/>
      <c r="J503" s="407"/>
      <c r="K503" s="408"/>
      <c r="L503" s="407"/>
      <c r="M503" s="213" t="s">
        <v>7481</v>
      </c>
      <c r="N503" s="213" t="s">
        <v>9343</v>
      </c>
      <c r="O503" s="213" t="s">
        <v>4773</v>
      </c>
      <c r="P503" s="1247"/>
      <c r="Q503" s="213"/>
      <c r="R503" s="541"/>
      <c r="S503" s="213"/>
      <c r="T503" s="213"/>
      <c r="U503" s="213"/>
      <c r="V503" s="213"/>
      <c r="W503" s="541"/>
      <c r="X503" s="213" t="s">
        <v>941</v>
      </c>
      <c r="Y503" s="213"/>
      <c r="Z503" s="541"/>
      <c r="AA503" s="541"/>
      <c r="AB503" s="541"/>
      <c r="AC503" s="213"/>
      <c r="AD503" s="541"/>
      <c r="AE503" s="213"/>
      <c r="AF503" s="541"/>
      <c r="AG503" s="541"/>
      <c r="AH503" s="541"/>
      <c r="AI503" s="213"/>
      <c r="AJ503" s="404"/>
      <c r="AK503" s="189" t="s">
        <v>5453</v>
      </c>
      <c r="AL503" s="174" t="s">
        <v>9344</v>
      </c>
      <c r="AM503" s="106">
        <v>1</v>
      </c>
      <c r="AN503" s="894" t="s">
        <v>945</v>
      </c>
      <c r="AO503" s="189" t="s">
        <v>946</v>
      </c>
      <c r="AP503" s="189">
        <v>1</v>
      </c>
      <c r="AQ503" s="189" t="s">
        <v>1244</v>
      </c>
      <c r="AR503" s="189"/>
      <c r="AS503" s="69"/>
      <c r="AT503" s="69"/>
      <c r="AU503" s="69"/>
      <c r="AV503" s="69"/>
      <c r="AW503" s="69"/>
      <c r="AX503" s="69"/>
      <c r="AY503" s="69"/>
      <c r="AZ503" s="69"/>
      <c r="BA503" s="69"/>
      <c r="BB503" s="69"/>
      <c r="BC503" s="69" t="s">
        <v>1338</v>
      </c>
      <c r="BD503" s="69"/>
      <c r="BE503" s="69"/>
      <c r="BF503" s="69"/>
      <c r="BG503" s="69"/>
      <c r="BH503" s="69"/>
      <c r="BI503" s="69"/>
      <c r="BJ503" s="69"/>
      <c r="BK503" s="69"/>
      <c r="BL503" s="69"/>
      <c r="BM503" s="69"/>
    </row>
    <row r="504" spans="1:65" s="390" customFormat="1">
      <c r="A504" s="398">
        <v>497</v>
      </c>
      <c r="B504" s="398" t="s">
        <v>3554</v>
      </c>
      <c r="C504" s="408" t="s">
        <v>9747</v>
      </c>
      <c r="D504" s="407"/>
      <c r="E504" s="408"/>
      <c r="F504" s="407"/>
      <c r="G504" s="408"/>
      <c r="H504" s="407"/>
      <c r="I504" s="408"/>
      <c r="J504" s="407"/>
      <c r="K504" s="408"/>
      <c r="L504" s="407"/>
      <c r="M504" s="213"/>
      <c r="N504" s="213" t="s">
        <v>9974</v>
      </c>
      <c r="O504" s="213"/>
      <c r="P504" s="1247" t="s">
        <v>1320</v>
      </c>
      <c r="Q504" s="213"/>
      <c r="R504" s="541"/>
      <c r="S504" s="213"/>
      <c r="T504" s="213"/>
      <c r="U504" s="213"/>
      <c r="V504" s="213"/>
      <c r="W504" s="541"/>
      <c r="X504" s="213"/>
      <c r="Y504" s="213" t="s">
        <v>941</v>
      </c>
      <c r="Z504" s="541"/>
      <c r="AA504" s="541"/>
      <c r="AB504" s="541"/>
      <c r="AC504" s="213"/>
      <c r="AD504" s="541"/>
      <c r="AE504" s="213"/>
      <c r="AF504" s="541"/>
      <c r="AG504" s="541"/>
      <c r="AH504" s="541"/>
      <c r="AI504" s="213"/>
      <c r="AJ504" s="404"/>
      <c r="AK504" s="189" t="s">
        <v>5453</v>
      </c>
      <c r="AL504" s="174" t="s">
        <v>9748</v>
      </c>
      <c r="AM504" s="106">
        <v>1</v>
      </c>
      <c r="AN504" s="894" t="s">
        <v>945</v>
      </c>
      <c r="AO504" s="189" t="s">
        <v>946</v>
      </c>
      <c r="AP504" s="189">
        <v>0</v>
      </c>
      <c r="AQ504" s="189" t="s">
        <v>947</v>
      </c>
      <c r="AR504" s="189"/>
      <c r="AS504" s="69"/>
      <c r="AT504" s="69"/>
      <c r="AU504" s="69"/>
      <c r="AV504" s="69"/>
      <c r="AW504" s="69"/>
      <c r="AX504" s="69"/>
      <c r="AY504" s="69"/>
      <c r="AZ504" s="69"/>
      <c r="BA504" s="69"/>
      <c r="BB504" s="69"/>
      <c r="BC504" s="69"/>
      <c r="BD504" s="69"/>
      <c r="BE504" s="69"/>
      <c r="BF504" s="69"/>
      <c r="BG504" s="69"/>
      <c r="BH504" s="69"/>
      <c r="BI504" s="69"/>
      <c r="BJ504" s="69"/>
      <c r="BK504" s="69"/>
      <c r="BL504" s="69"/>
      <c r="BM504" s="69"/>
    </row>
    <row r="505" spans="1:65" s="390" customFormat="1">
      <c r="A505" s="398">
        <v>498</v>
      </c>
      <c r="B505" s="398" t="s">
        <v>3554</v>
      </c>
      <c r="C505" s="408"/>
      <c r="D505" s="407" t="s">
        <v>9345</v>
      </c>
      <c r="E505" s="408"/>
      <c r="F505" s="407"/>
      <c r="G505" s="408"/>
      <c r="H505" s="407"/>
      <c r="I505" s="408"/>
      <c r="J505" s="407"/>
      <c r="K505" s="408"/>
      <c r="L505" s="407"/>
      <c r="M505" s="213" t="s">
        <v>7466</v>
      </c>
      <c r="N505" s="213" t="s">
        <v>9345</v>
      </c>
      <c r="O505" s="213" t="s">
        <v>4773</v>
      </c>
      <c r="P505" s="1247"/>
      <c r="Q505" s="213"/>
      <c r="R505" s="541"/>
      <c r="S505" s="213"/>
      <c r="T505" s="213"/>
      <c r="U505" s="213"/>
      <c r="V505" s="213"/>
      <c r="W505" s="541"/>
      <c r="X505" s="213"/>
      <c r="Y505" s="213" t="s">
        <v>941</v>
      </c>
      <c r="Z505" s="541"/>
      <c r="AA505" s="541"/>
      <c r="AB505" s="541"/>
      <c r="AC505" s="213"/>
      <c r="AD505" s="541"/>
      <c r="AE505" s="213"/>
      <c r="AF505" s="541"/>
      <c r="AG505" s="541"/>
      <c r="AH505" s="541"/>
      <c r="AI505" s="213"/>
      <c r="AJ505" s="404"/>
      <c r="AK505" s="189" t="s">
        <v>5453</v>
      </c>
      <c r="AL505" s="174" t="s">
        <v>9346</v>
      </c>
      <c r="AM505" s="106">
        <v>1</v>
      </c>
      <c r="AN505" s="894" t="s">
        <v>945</v>
      </c>
      <c r="AO505" s="189" t="s">
        <v>946</v>
      </c>
      <c r="AP505" s="189">
        <v>1</v>
      </c>
      <c r="AQ505" s="189" t="s">
        <v>1244</v>
      </c>
      <c r="AR505" s="189"/>
      <c r="AS505" s="69"/>
      <c r="AT505" s="69"/>
      <c r="AU505" s="69"/>
      <c r="AV505" s="69"/>
      <c r="AW505" s="69"/>
      <c r="AX505" s="69"/>
      <c r="AY505" s="69"/>
      <c r="AZ505" s="69"/>
      <c r="BA505" s="69"/>
      <c r="BB505" s="69"/>
      <c r="BC505" s="69" t="s">
        <v>1338</v>
      </c>
      <c r="BD505" s="69"/>
      <c r="BE505" s="69"/>
      <c r="BF505" s="69"/>
      <c r="BG505" s="69"/>
      <c r="BH505" s="69"/>
      <c r="BI505" s="69"/>
      <c r="BJ505" s="69"/>
      <c r="BK505" s="69"/>
      <c r="BL505" s="69"/>
      <c r="BM505" s="69"/>
    </row>
    <row r="506" spans="1:65" s="390" customFormat="1">
      <c r="A506" s="398">
        <v>499</v>
      </c>
      <c r="B506" s="398" t="s">
        <v>3554</v>
      </c>
      <c r="C506" s="408"/>
      <c r="D506" s="407" t="s">
        <v>9347</v>
      </c>
      <c r="E506" s="408"/>
      <c r="F506" s="407"/>
      <c r="G506" s="408"/>
      <c r="H506" s="407"/>
      <c r="I506" s="408"/>
      <c r="J506" s="407"/>
      <c r="K506" s="408"/>
      <c r="L506" s="407"/>
      <c r="M506" s="213" t="s">
        <v>7469</v>
      </c>
      <c r="N506" s="213" t="s">
        <v>9975</v>
      </c>
      <c r="O506" s="213" t="s">
        <v>4773</v>
      </c>
      <c r="P506" s="1247"/>
      <c r="Q506" s="213"/>
      <c r="R506" s="541"/>
      <c r="S506" s="213"/>
      <c r="T506" s="213"/>
      <c r="U506" s="213"/>
      <c r="V506" s="213"/>
      <c r="W506" s="541"/>
      <c r="X506" s="213"/>
      <c r="Y506" s="213" t="s">
        <v>941</v>
      </c>
      <c r="Z506" s="541"/>
      <c r="AA506" s="541"/>
      <c r="AB506" s="541"/>
      <c r="AC506" s="213"/>
      <c r="AD506" s="541"/>
      <c r="AE506" s="213"/>
      <c r="AF506" s="541"/>
      <c r="AG506" s="541"/>
      <c r="AH506" s="541"/>
      <c r="AI506" s="213"/>
      <c r="AJ506" s="404"/>
      <c r="AK506" s="189" t="s">
        <v>5453</v>
      </c>
      <c r="AL506" s="174" t="s">
        <v>9348</v>
      </c>
      <c r="AM506" s="106">
        <v>1</v>
      </c>
      <c r="AN506" s="894" t="s">
        <v>945</v>
      </c>
      <c r="AO506" s="189" t="s">
        <v>946</v>
      </c>
      <c r="AP506" s="189">
        <v>1</v>
      </c>
      <c r="AQ506" s="189" t="s">
        <v>1244</v>
      </c>
      <c r="AR506" s="189"/>
      <c r="AS506" s="69"/>
      <c r="AT506" s="69"/>
      <c r="AU506" s="69"/>
      <c r="AV506" s="69"/>
      <c r="AW506" s="69"/>
      <c r="AX506" s="69"/>
      <c r="AY506" s="69"/>
      <c r="AZ506" s="69"/>
      <c r="BA506" s="69"/>
      <c r="BB506" s="69"/>
      <c r="BC506" s="69" t="s">
        <v>1338</v>
      </c>
      <c r="BD506" s="69"/>
      <c r="BE506" s="69"/>
      <c r="BF506" s="69"/>
      <c r="BG506" s="69"/>
      <c r="BH506" s="69"/>
      <c r="BI506" s="69"/>
      <c r="BJ506" s="69"/>
      <c r="BK506" s="69"/>
      <c r="BL506" s="69"/>
      <c r="BM506" s="69"/>
    </row>
    <row r="507" spans="1:65" s="390" customFormat="1">
      <c r="A507" s="398">
        <v>500</v>
      </c>
      <c r="B507" s="398" t="s">
        <v>3554</v>
      </c>
      <c r="C507" s="408" t="s">
        <v>9749</v>
      </c>
      <c r="D507" s="407"/>
      <c r="E507" s="408"/>
      <c r="F507" s="407"/>
      <c r="G507" s="408"/>
      <c r="H507" s="407"/>
      <c r="I507" s="408"/>
      <c r="J507" s="407"/>
      <c r="K507" s="408"/>
      <c r="L507" s="407"/>
      <c r="M507" s="213"/>
      <c r="N507" s="213" t="s">
        <v>9749</v>
      </c>
      <c r="O507" s="213"/>
      <c r="P507" s="1247" t="s">
        <v>1320</v>
      </c>
      <c r="Q507" s="213"/>
      <c r="R507" s="541"/>
      <c r="S507" s="213"/>
      <c r="T507" s="213"/>
      <c r="U507" s="213" t="s">
        <v>941</v>
      </c>
      <c r="V507" s="213"/>
      <c r="W507" s="541"/>
      <c r="X507" s="213"/>
      <c r="Y507" s="213"/>
      <c r="Z507" s="541"/>
      <c r="AA507" s="541"/>
      <c r="AB507" s="541"/>
      <c r="AC507" s="213"/>
      <c r="AD507" s="541"/>
      <c r="AE507" s="213"/>
      <c r="AF507" s="541"/>
      <c r="AG507" s="541"/>
      <c r="AH507" s="541"/>
      <c r="AI507" s="213"/>
      <c r="AJ507" s="404"/>
      <c r="AK507" s="189" t="s">
        <v>5453</v>
      </c>
      <c r="AL507" s="174" t="s">
        <v>9750</v>
      </c>
      <c r="AM507" s="106">
        <v>1</v>
      </c>
      <c r="AN507" s="894" t="s">
        <v>945</v>
      </c>
      <c r="AO507" s="189" t="s">
        <v>946</v>
      </c>
      <c r="AP507" s="189">
        <v>0</v>
      </c>
      <c r="AQ507" s="189" t="s">
        <v>947</v>
      </c>
      <c r="AR507" s="189"/>
      <c r="AS507" s="69"/>
      <c r="AT507" s="69"/>
      <c r="AU507" s="69"/>
      <c r="AV507" s="69"/>
      <c r="AW507" s="69"/>
      <c r="AX507" s="69"/>
      <c r="AY507" s="69"/>
      <c r="AZ507" s="69"/>
      <c r="BA507" s="69"/>
      <c r="BB507" s="69"/>
      <c r="BC507" s="69"/>
      <c r="BD507" s="69"/>
      <c r="BE507" s="69"/>
      <c r="BF507" s="69"/>
      <c r="BG507" s="69"/>
      <c r="BH507" s="69"/>
      <c r="BI507" s="69"/>
      <c r="BJ507" s="69"/>
      <c r="BK507" s="69"/>
      <c r="BL507" s="69"/>
      <c r="BM507" s="69"/>
    </row>
    <row r="508" spans="1:65" s="390" customFormat="1">
      <c r="A508" s="398">
        <v>501</v>
      </c>
      <c r="B508" s="398" t="s">
        <v>3554</v>
      </c>
      <c r="C508" s="408"/>
      <c r="D508" s="407" t="s">
        <v>9349</v>
      </c>
      <c r="E508" s="408"/>
      <c r="F508" s="407"/>
      <c r="G508" s="408"/>
      <c r="H508" s="407"/>
      <c r="I508" s="408"/>
      <c r="J508" s="407"/>
      <c r="K508" s="408"/>
      <c r="L508" s="407"/>
      <c r="M508" s="213" t="s">
        <v>7484</v>
      </c>
      <c r="N508" s="213" t="s">
        <v>9976</v>
      </c>
      <c r="O508" s="213" t="s">
        <v>4773</v>
      </c>
      <c r="P508" s="1247"/>
      <c r="Q508" s="213"/>
      <c r="R508" s="541"/>
      <c r="S508" s="213"/>
      <c r="T508" s="213"/>
      <c r="U508" s="213" t="s">
        <v>941</v>
      </c>
      <c r="V508" s="213"/>
      <c r="W508" s="541"/>
      <c r="X508" s="213"/>
      <c r="Y508" s="213"/>
      <c r="Z508" s="541"/>
      <c r="AA508" s="541"/>
      <c r="AB508" s="541"/>
      <c r="AC508" s="213"/>
      <c r="AD508" s="541"/>
      <c r="AE508" s="213"/>
      <c r="AF508" s="541"/>
      <c r="AG508" s="541"/>
      <c r="AH508" s="541"/>
      <c r="AI508" s="213"/>
      <c r="AJ508" s="404"/>
      <c r="AK508" s="189" t="s">
        <v>5453</v>
      </c>
      <c r="AL508" s="174" t="s">
        <v>9350</v>
      </c>
      <c r="AM508" s="106">
        <v>1</v>
      </c>
      <c r="AN508" s="894" t="s">
        <v>945</v>
      </c>
      <c r="AO508" s="189" t="s">
        <v>946</v>
      </c>
      <c r="AP508" s="189">
        <v>1</v>
      </c>
      <c r="AQ508" s="189" t="s">
        <v>1244</v>
      </c>
      <c r="AR508" s="189"/>
      <c r="AS508" s="69"/>
      <c r="AT508" s="69"/>
      <c r="AU508" s="69"/>
      <c r="AV508" s="69"/>
      <c r="AW508" s="69"/>
      <c r="AX508" s="69"/>
      <c r="AY508" s="69"/>
      <c r="AZ508" s="69"/>
      <c r="BA508" s="69"/>
      <c r="BB508" s="69"/>
      <c r="BC508" s="69" t="s">
        <v>1338</v>
      </c>
      <c r="BD508" s="69"/>
      <c r="BE508" s="69"/>
      <c r="BF508" s="69"/>
      <c r="BG508" s="69"/>
      <c r="BH508" s="69"/>
      <c r="BI508" s="69"/>
      <c r="BJ508" s="69"/>
      <c r="BK508" s="69"/>
      <c r="BL508" s="69"/>
      <c r="BM508" s="69"/>
    </row>
    <row r="509" spans="1:65" s="390" customFormat="1">
      <c r="A509" s="398">
        <v>502</v>
      </c>
      <c r="B509" s="398" t="s">
        <v>3554</v>
      </c>
      <c r="C509" s="408"/>
      <c r="D509" s="407" t="s">
        <v>9351</v>
      </c>
      <c r="E509" s="408"/>
      <c r="F509" s="407"/>
      <c r="G509" s="408"/>
      <c r="H509" s="407"/>
      <c r="I509" s="408"/>
      <c r="J509" s="407"/>
      <c r="K509" s="408"/>
      <c r="L509" s="407"/>
      <c r="M509" s="213" t="s">
        <v>7487</v>
      </c>
      <c r="N509" s="213" t="s">
        <v>9351</v>
      </c>
      <c r="O509" s="213" t="s">
        <v>4773</v>
      </c>
      <c r="P509" s="1247"/>
      <c r="Q509" s="213"/>
      <c r="R509" s="541"/>
      <c r="S509" s="213"/>
      <c r="T509" s="213"/>
      <c r="U509" s="213" t="s">
        <v>941</v>
      </c>
      <c r="V509" s="213"/>
      <c r="W509" s="541"/>
      <c r="X509" s="213"/>
      <c r="Y509" s="213"/>
      <c r="Z509" s="541"/>
      <c r="AA509" s="541"/>
      <c r="AB509" s="541"/>
      <c r="AC509" s="213"/>
      <c r="AD509" s="541"/>
      <c r="AE509" s="213"/>
      <c r="AF509" s="541"/>
      <c r="AG509" s="541"/>
      <c r="AH509" s="541"/>
      <c r="AI509" s="213"/>
      <c r="AJ509" s="404"/>
      <c r="AK509" s="189" t="s">
        <v>5453</v>
      </c>
      <c r="AL509" s="174" t="s">
        <v>9352</v>
      </c>
      <c r="AM509" s="106">
        <v>1</v>
      </c>
      <c r="AN509" s="894" t="s">
        <v>945</v>
      </c>
      <c r="AO509" s="189" t="s">
        <v>946</v>
      </c>
      <c r="AP509" s="189">
        <v>1</v>
      </c>
      <c r="AQ509" s="189" t="s">
        <v>1244</v>
      </c>
      <c r="AR509" s="189"/>
      <c r="AS509" s="69"/>
      <c r="AT509" s="69"/>
      <c r="AU509" s="69"/>
      <c r="AV509" s="69"/>
      <c r="AW509" s="69"/>
      <c r="AX509" s="69"/>
      <c r="AY509" s="69"/>
      <c r="AZ509" s="69"/>
      <c r="BA509" s="69"/>
      <c r="BB509" s="69"/>
      <c r="BC509" s="69" t="s">
        <v>1338</v>
      </c>
      <c r="BD509" s="69"/>
      <c r="BE509" s="69"/>
      <c r="BF509" s="69"/>
      <c r="BG509" s="69"/>
      <c r="BH509" s="69"/>
      <c r="BI509" s="69"/>
      <c r="BJ509" s="69"/>
      <c r="BK509" s="69"/>
      <c r="BL509" s="69"/>
      <c r="BM509" s="69"/>
    </row>
    <row r="510" spans="1:65" s="390" customFormat="1">
      <c r="A510" s="398">
        <v>503</v>
      </c>
      <c r="B510" s="398" t="s">
        <v>3554</v>
      </c>
      <c r="C510" s="408" t="s">
        <v>9751</v>
      </c>
      <c r="D510" s="407"/>
      <c r="E510" s="408"/>
      <c r="F510" s="407"/>
      <c r="G510" s="408"/>
      <c r="H510" s="407"/>
      <c r="I510" s="408"/>
      <c r="J510" s="407"/>
      <c r="K510" s="408"/>
      <c r="L510" s="407"/>
      <c r="M510" s="213"/>
      <c r="N510" s="213" t="s">
        <v>9977</v>
      </c>
      <c r="O510" s="213"/>
      <c r="P510" s="1247" t="s">
        <v>1320</v>
      </c>
      <c r="Q510" s="213"/>
      <c r="R510" s="541"/>
      <c r="S510" s="213"/>
      <c r="T510" s="213"/>
      <c r="U510" s="213"/>
      <c r="V510" s="213" t="s">
        <v>941</v>
      </c>
      <c r="W510" s="541"/>
      <c r="X510" s="213"/>
      <c r="Y510" s="213"/>
      <c r="Z510" s="541"/>
      <c r="AA510" s="541"/>
      <c r="AB510" s="541"/>
      <c r="AC510" s="213"/>
      <c r="AD510" s="541"/>
      <c r="AE510" s="213"/>
      <c r="AF510" s="541"/>
      <c r="AG510" s="541"/>
      <c r="AH510" s="541"/>
      <c r="AI510" s="213"/>
      <c r="AJ510" s="404"/>
      <c r="AK510" s="189" t="s">
        <v>5453</v>
      </c>
      <c r="AL510" s="174" t="s">
        <v>9752</v>
      </c>
      <c r="AM510" s="106">
        <v>1</v>
      </c>
      <c r="AN510" s="894" t="s">
        <v>945</v>
      </c>
      <c r="AO510" s="189" t="s">
        <v>946</v>
      </c>
      <c r="AP510" s="189">
        <v>0</v>
      </c>
      <c r="AQ510" s="189" t="s">
        <v>947</v>
      </c>
      <c r="AR510" s="189"/>
      <c r="AS510" s="69"/>
      <c r="AT510" s="69"/>
      <c r="AU510" s="69"/>
      <c r="AV510" s="69"/>
      <c r="AW510" s="69"/>
      <c r="AX510" s="69"/>
      <c r="AY510" s="69"/>
      <c r="AZ510" s="69"/>
      <c r="BA510" s="69"/>
      <c r="BB510" s="69"/>
      <c r="BC510" s="69"/>
      <c r="BD510" s="69"/>
      <c r="BE510" s="69"/>
      <c r="BF510" s="69"/>
      <c r="BG510" s="69"/>
      <c r="BH510" s="69"/>
      <c r="BI510" s="69"/>
      <c r="BJ510" s="69"/>
      <c r="BK510" s="69"/>
      <c r="BL510" s="69"/>
      <c r="BM510" s="69"/>
    </row>
    <row r="511" spans="1:65" s="390" customFormat="1">
      <c r="A511" s="398">
        <v>504</v>
      </c>
      <c r="B511" s="398" t="s">
        <v>3554</v>
      </c>
      <c r="C511" s="408"/>
      <c r="D511" s="407" t="s">
        <v>9353</v>
      </c>
      <c r="E511" s="408"/>
      <c r="F511" s="407"/>
      <c r="G511" s="408"/>
      <c r="H511" s="407"/>
      <c r="I511" s="408"/>
      <c r="J511" s="407"/>
      <c r="K511" s="408"/>
      <c r="L511" s="407"/>
      <c r="M511" s="213" t="s">
        <v>7484</v>
      </c>
      <c r="N511" s="213" t="s">
        <v>9353</v>
      </c>
      <c r="O511" s="213" t="s">
        <v>4773</v>
      </c>
      <c r="P511" s="1247"/>
      <c r="Q511" s="213"/>
      <c r="R511" s="541"/>
      <c r="S511" s="213"/>
      <c r="T511" s="213"/>
      <c r="U511" s="213"/>
      <c r="V511" s="213" t="s">
        <v>941</v>
      </c>
      <c r="W511" s="541"/>
      <c r="X511" s="213"/>
      <c r="Y511" s="213"/>
      <c r="Z511" s="541"/>
      <c r="AA511" s="541"/>
      <c r="AB511" s="541"/>
      <c r="AC511" s="213"/>
      <c r="AD511" s="541"/>
      <c r="AE511" s="213"/>
      <c r="AF511" s="541"/>
      <c r="AG511" s="541"/>
      <c r="AH511" s="541"/>
      <c r="AI511" s="213"/>
      <c r="AJ511" s="404"/>
      <c r="AK511" s="189" t="s">
        <v>5453</v>
      </c>
      <c r="AL511" s="174" t="s">
        <v>9354</v>
      </c>
      <c r="AM511" s="106">
        <v>1</v>
      </c>
      <c r="AN511" s="894" t="s">
        <v>945</v>
      </c>
      <c r="AO511" s="189" t="s">
        <v>946</v>
      </c>
      <c r="AP511" s="189">
        <v>1</v>
      </c>
      <c r="AQ511" s="189" t="s">
        <v>1244</v>
      </c>
      <c r="AR511" s="189"/>
      <c r="AS511" s="69"/>
      <c r="AT511" s="69"/>
      <c r="AU511" s="69"/>
      <c r="AV511" s="69"/>
      <c r="AW511" s="69"/>
      <c r="AX511" s="69"/>
      <c r="AY511" s="69"/>
      <c r="AZ511" s="69"/>
      <c r="BA511" s="69"/>
      <c r="BB511" s="69"/>
      <c r="BC511" s="69" t="s">
        <v>1338</v>
      </c>
      <c r="BD511" s="69"/>
      <c r="BE511" s="69"/>
      <c r="BF511" s="69"/>
      <c r="BG511" s="69"/>
      <c r="BH511" s="69"/>
      <c r="BI511" s="69"/>
      <c r="BJ511" s="69"/>
      <c r="BK511" s="69"/>
      <c r="BL511" s="69"/>
      <c r="BM511" s="69"/>
    </row>
    <row r="512" spans="1:65" s="390" customFormat="1">
      <c r="A512" s="398">
        <v>505</v>
      </c>
      <c r="B512" s="398" t="s">
        <v>3554</v>
      </c>
      <c r="C512" s="408"/>
      <c r="D512" s="407" t="s">
        <v>9355</v>
      </c>
      <c r="E512" s="408"/>
      <c r="F512" s="407"/>
      <c r="G512" s="408"/>
      <c r="H512" s="407"/>
      <c r="I512" s="408"/>
      <c r="J512" s="407"/>
      <c r="K512" s="408"/>
      <c r="L512" s="407"/>
      <c r="M512" s="213" t="s">
        <v>7487</v>
      </c>
      <c r="N512" s="213" t="s">
        <v>9978</v>
      </c>
      <c r="O512" s="213" t="s">
        <v>4773</v>
      </c>
      <c r="P512" s="1247"/>
      <c r="Q512" s="213"/>
      <c r="R512" s="541"/>
      <c r="S512" s="213"/>
      <c r="T512" s="213"/>
      <c r="U512" s="213"/>
      <c r="V512" s="213" t="s">
        <v>941</v>
      </c>
      <c r="W512" s="541"/>
      <c r="X512" s="213"/>
      <c r="Y512" s="213"/>
      <c r="Z512" s="541"/>
      <c r="AA512" s="541"/>
      <c r="AB512" s="541"/>
      <c r="AC512" s="213"/>
      <c r="AD512" s="541"/>
      <c r="AE512" s="213"/>
      <c r="AF512" s="541"/>
      <c r="AG512" s="541"/>
      <c r="AH512" s="541"/>
      <c r="AI512" s="213"/>
      <c r="AJ512" s="404"/>
      <c r="AK512" s="189" t="s">
        <v>5453</v>
      </c>
      <c r="AL512" s="174" t="s">
        <v>9356</v>
      </c>
      <c r="AM512" s="106">
        <v>1</v>
      </c>
      <c r="AN512" s="894" t="s">
        <v>945</v>
      </c>
      <c r="AO512" s="189" t="s">
        <v>946</v>
      </c>
      <c r="AP512" s="189">
        <v>1</v>
      </c>
      <c r="AQ512" s="189" t="s">
        <v>1244</v>
      </c>
      <c r="AR512" s="189"/>
      <c r="AS512" s="69"/>
      <c r="AT512" s="69"/>
      <c r="AU512" s="69"/>
      <c r="AV512" s="69"/>
      <c r="AW512" s="69"/>
      <c r="AX512" s="69"/>
      <c r="AY512" s="69"/>
      <c r="AZ512" s="69"/>
      <c r="BA512" s="69"/>
      <c r="BB512" s="69"/>
      <c r="BC512" s="69" t="s">
        <v>1338</v>
      </c>
      <c r="BD512" s="69"/>
      <c r="BE512" s="69"/>
      <c r="BF512" s="69"/>
      <c r="BG512" s="69"/>
      <c r="BH512" s="69"/>
      <c r="BI512" s="69"/>
      <c r="BJ512" s="69"/>
      <c r="BK512" s="69"/>
      <c r="BL512" s="69"/>
      <c r="BM512" s="69"/>
    </row>
    <row r="513" spans="1:65" s="390" customFormat="1">
      <c r="A513" s="398">
        <v>506</v>
      </c>
      <c r="B513" s="398" t="s">
        <v>3554</v>
      </c>
      <c r="C513" s="408" t="s">
        <v>9753</v>
      </c>
      <c r="D513" s="407"/>
      <c r="E513" s="408"/>
      <c r="F513" s="407"/>
      <c r="G513" s="408"/>
      <c r="H513" s="407"/>
      <c r="I513" s="408"/>
      <c r="J513" s="407"/>
      <c r="K513" s="408"/>
      <c r="L513" s="407"/>
      <c r="M513" s="213"/>
      <c r="N513" s="213" t="s">
        <v>9753</v>
      </c>
      <c r="O513" s="213"/>
      <c r="P513" s="1247" t="s">
        <v>1320</v>
      </c>
      <c r="Q513" s="213"/>
      <c r="R513" s="541"/>
      <c r="S513" s="213"/>
      <c r="T513" s="213"/>
      <c r="U513" s="213"/>
      <c r="V513" s="213"/>
      <c r="W513" s="541"/>
      <c r="X513" s="213"/>
      <c r="Y513" s="213"/>
      <c r="Z513" s="541"/>
      <c r="AA513" s="541"/>
      <c r="AB513" s="541"/>
      <c r="AC513" s="213"/>
      <c r="AD513" s="541"/>
      <c r="AE513" s="213" t="s">
        <v>941</v>
      </c>
      <c r="AF513" s="541"/>
      <c r="AG513" s="541"/>
      <c r="AH513" s="541"/>
      <c r="AI513" s="213"/>
      <c r="AJ513" s="404"/>
      <c r="AK513" s="189" t="s">
        <v>5453</v>
      </c>
      <c r="AL513" s="174" t="s">
        <v>9754</v>
      </c>
      <c r="AM513" s="106">
        <v>1</v>
      </c>
      <c r="AN513" s="894" t="s">
        <v>945</v>
      </c>
      <c r="AO513" s="189" t="s">
        <v>946</v>
      </c>
      <c r="AP513" s="189">
        <v>0</v>
      </c>
      <c r="AQ513" s="189" t="s">
        <v>947</v>
      </c>
      <c r="AR513" s="189"/>
      <c r="AS513" s="69"/>
      <c r="AT513" s="69"/>
      <c r="AU513" s="69"/>
      <c r="AV513" s="69"/>
      <c r="AW513" s="69"/>
      <c r="AX513" s="69"/>
      <c r="AY513" s="69"/>
      <c r="AZ513" s="69"/>
      <c r="BA513" s="69"/>
      <c r="BB513" s="69"/>
      <c r="BC513" s="69"/>
      <c r="BD513" s="69"/>
      <c r="BE513" s="69"/>
      <c r="BF513" s="69"/>
      <c r="BG513" s="69"/>
      <c r="BH513" s="69"/>
      <c r="BI513" s="69"/>
      <c r="BJ513" s="69"/>
      <c r="BK513" s="69"/>
      <c r="BL513" s="69"/>
      <c r="BM513" s="69"/>
    </row>
    <row r="514" spans="1:65" s="390" customFormat="1">
      <c r="A514" s="398">
        <v>507</v>
      </c>
      <c r="B514" s="398" t="s">
        <v>3554</v>
      </c>
      <c r="C514" s="408"/>
      <c r="D514" s="407" t="s">
        <v>9357</v>
      </c>
      <c r="E514" s="408"/>
      <c r="F514" s="407"/>
      <c r="G514" s="408"/>
      <c r="H514" s="407"/>
      <c r="I514" s="408"/>
      <c r="J514" s="407"/>
      <c r="K514" s="408"/>
      <c r="L514" s="407"/>
      <c r="M514" s="213" t="s">
        <v>7466</v>
      </c>
      <c r="N514" s="213" t="s">
        <v>9979</v>
      </c>
      <c r="O514" s="213" t="s">
        <v>4773</v>
      </c>
      <c r="P514" s="1247"/>
      <c r="Q514" s="213"/>
      <c r="R514" s="541"/>
      <c r="S514" s="213"/>
      <c r="T514" s="213"/>
      <c r="U514" s="213"/>
      <c r="V514" s="213"/>
      <c r="W514" s="541"/>
      <c r="X514" s="213"/>
      <c r="Y514" s="213"/>
      <c r="Z514" s="541"/>
      <c r="AA514" s="541"/>
      <c r="AB514" s="541"/>
      <c r="AC514" s="213"/>
      <c r="AD514" s="541"/>
      <c r="AE514" s="213" t="s">
        <v>941</v>
      </c>
      <c r="AF514" s="541"/>
      <c r="AG514" s="541"/>
      <c r="AH514" s="541"/>
      <c r="AI514" s="213"/>
      <c r="AJ514" s="404"/>
      <c r="AK514" s="189" t="s">
        <v>5453</v>
      </c>
      <c r="AL514" s="174" t="s">
        <v>9358</v>
      </c>
      <c r="AM514" s="106">
        <v>1</v>
      </c>
      <c r="AN514" s="894" t="s">
        <v>945</v>
      </c>
      <c r="AO514" s="189" t="s">
        <v>946</v>
      </c>
      <c r="AP514" s="189">
        <v>1</v>
      </c>
      <c r="AQ514" s="189" t="s">
        <v>1244</v>
      </c>
      <c r="AR514" s="189"/>
      <c r="AS514" s="69"/>
      <c r="AT514" s="69"/>
      <c r="AU514" s="69"/>
      <c r="AV514" s="69"/>
      <c r="AW514" s="69"/>
      <c r="AX514" s="69"/>
      <c r="AY514" s="69"/>
      <c r="AZ514" s="69"/>
      <c r="BA514" s="69"/>
      <c r="BB514" s="69"/>
      <c r="BC514" s="69" t="s">
        <v>1338</v>
      </c>
      <c r="BD514" s="69"/>
      <c r="BE514" s="69"/>
      <c r="BF514" s="69"/>
      <c r="BG514" s="69"/>
      <c r="BH514" s="69"/>
      <c r="BI514" s="69"/>
      <c r="BJ514" s="69"/>
      <c r="BK514" s="69"/>
      <c r="BL514" s="69"/>
      <c r="BM514" s="69"/>
    </row>
    <row r="515" spans="1:65" s="390" customFormat="1">
      <c r="A515" s="398">
        <v>508</v>
      </c>
      <c r="B515" s="398" t="s">
        <v>3554</v>
      </c>
      <c r="C515" s="408"/>
      <c r="D515" s="407" t="s">
        <v>9359</v>
      </c>
      <c r="E515" s="408"/>
      <c r="F515" s="407"/>
      <c r="G515" s="408"/>
      <c r="H515" s="407"/>
      <c r="I515" s="408"/>
      <c r="J515" s="407"/>
      <c r="K515" s="408"/>
      <c r="L515" s="407"/>
      <c r="M515" s="213" t="s">
        <v>7469</v>
      </c>
      <c r="N515" s="213" t="s">
        <v>9359</v>
      </c>
      <c r="O515" s="213" t="s">
        <v>4773</v>
      </c>
      <c r="P515" s="1247"/>
      <c r="Q515" s="213"/>
      <c r="R515" s="541"/>
      <c r="S515" s="213"/>
      <c r="T515" s="213"/>
      <c r="U515" s="213"/>
      <c r="V515" s="213"/>
      <c r="W515" s="541"/>
      <c r="X515" s="213"/>
      <c r="Y515" s="213"/>
      <c r="Z515" s="541"/>
      <c r="AA515" s="541"/>
      <c r="AB515" s="541"/>
      <c r="AC515" s="213"/>
      <c r="AD515" s="541"/>
      <c r="AE515" s="213" t="s">
        <v>941</v>
      </c>
      <c r="AF515" s="541"/>
      <c r="AG515" s="541"/>
      <c r="AH515" s="541"/>
      <c r="AI515" s="213"/>
      <c r="AJ515" s="404"/>
      <c r="AK515" s="189" t="s">
        <v>5453</v>
      </c>
      <c r="AL515" s="174" t="s">
        <v>9360</v>
      </c>
      <c r="AM515" s="106">
        <v>1</v>
      </c>
      <c r="AN515" s="894" t="s">
        <v>945</v>
      </c>
      <c r="AO515" s="189" t="s">
        <v>946</v>
      </c>
      <c r="AP515" s="189">
        <v>1</v>
      </c>
      <c r="AQ515" s="189" t="s">
        <v>1244</v>
      </c>
      <c r="AR515" s="189"/>
      <c r="AS515" s="69"/>
      <c r="AT515" s="69"/>
      <c r="AU515" s="69"/>
      <c r="AV515" s="69"/>
      <c r="AW515" s="69"/>
      <c r="AX515" s="69"/>
      <c r="AY515" s="69"/>
      <c r="AZ515" s="69"/>
      <c r="BA515" s="69"/>
      <c r="BB515" s="69"/>
      <c r="BC515" s="69" t="s">
        <v>1338</v>
      </c>
      <c r="BD515" s="69"/>
      <c r="BE515" s="69"/>
      <c r="BF515" s="69"/>
      <c r="BG515" s="69"/>
      <c r="BH515" s="69"/>
      <c r="BI515" s="69"/>
      <c r="BJ515" s="69"/>
      <c r="BK515" s="69"/>
      <c r="BL515" s="69"/>
      <c r="BM515" s="69"/>
    </row>
    <row r="516" spans="1:65" s="390" customFormat="1">
      <c r="A516" s="398">
        <v>509</v>
      </c>
      <c r="B516" s="398" t="s">
        <v>3554</v>
      </c>
      <c r="C516" s="408" t="s">
        <v>9755</v>
      </c>
      <c r="D516" s="407"/>
      <c r="E516" s="408"/>
      <c r="F516" s="407"/>
      <c r="G516" s="408"/>
      <c r="H516" s="407"/>
      <c r="I516" s="408"/>
      <c r="J516" s="407"/>
      <c r="K516" s="408"/>
      <c r="L516" s="407"/>
      <c r="M516" s="213"/>
      <c r="N516" s="213" t="s">
        <v>9980</v>
      </c>
      <c r="O516" s="213"/>
      <c r="P516" s="1247" t="s">
        <v>1320</v>
      </c>
      <c r="Q516" s="213"/>
      <c r="R516" s="541"/>
      <c r="S516" s="213"/>
      <c r="T516" s="213"/>
      <c r="U516" s="213"/>
      <c r="V516" s="213"/>
      <c r="W516" s="541"/>
      <c r="X516" s="213"/>
      <c r="Y516" s="213"/>
      <c r="Z516" s="541"/>
      <c r="AA516" s="541"/>
      <c r="AB516" s="541"/>
      <c r="AC516" s="213"/>
      <c r="AD516" s="541" t="s">
        <v>941</v>
      </c>
      <c r="AE516" s="213"/>
      <c r="AF516" s="541"/>
      <c r="AG516" s="541"/>
      <c r="AH516" s="541"/>
      <c r="AI516" s="213"/>
      <c r="AJ516" s="404"/>
      <c r="AK516" s="189" t="s">
        <v>5453</v>
      </c>
      <c r="AL516" s="174" t="s">
        <v>9756</v>
      </c>
      <c r="AM516" s="106">
        <v>1</v>
      </c>
      <c r="AN516" s="894" t="s">
        <v>945</v>
      </c>
      <c r="AO516" s="189" t="s">
        <v>946</v>
      </c>
      <c r="AP516" s="189">
        <v>0</v>
      </c>
      <c r="AQ516" s="189" t="s">
        <v>947</v>
      </c>
      <c r="AR516" s="189"/>
      <c r="AS516" s="69"/>
      <c r="AT516" s="69"/>
      <c r="AU516" s="69"/>
      <c r="AV516" s="69"/>
      <c r="AW516" s="69"/>
      <c r="AX516" s="69"/>
      <c r="AY516" s="69"/>
      <c r="AZ516" s="69"/>
      <c r="BA516" s="69"/>
      <c r="BB516" s="69"/>
      <c r="BC516" s="69"/>
      <c r="BD516" s="69"/>
      <c r="BE516" s="69"/>
      <c r="BF516" s="69"/>
      <c r="BG516" s="69"/>
      <c r="BH516" s="69"/>
      <c r="BI516" s="69"/>
      <c r="BJ516" s="69"/>
      <c r="BK516" s="69"/>
      <c r="BL516" s="69"/>
      <c r="BM516" s="69"/>
    </row>
    <row r="517" spans="1:65" s="390" customFormat="1">
      <c r="A517" s="398">
        <v>510</v>
      </c>
      <c r="B517" s="398" t="s">
        <v>3554</v>
      </c>
      <c r="C517" s="408"/>
      <c r="D517" s="407" t="s">
        <v>9361</v>
      </c>
      <c r="E517" s="408"/>
      <c r="F517" s="407"/>
      <c r="G517" s="408"/>
      <c r="H517" s="407"/>
      <c r="I517" s="408"/>
      <c r="J517" s="407"/>
      <c r="K517" s="408"/>
      <c r="L517" s="407"/>
      <c r="M517" s="213" t="s">
        <v>7478</v>
      </c>
      <c r="N517" s="213" t="s">
        <v>9361</v>
      </c>
      <c r="O517" s="213" t="s">
        <v>4773</v>
      </c>
      <c r="P517" s="1247"/>
      <c r="Q517" s="213"/>
      <c r="R517" s="541"/>
      <c r="S517" s="213"/>
      <c r="T517" s="213"/>
      <c r="U517" s="213"/>
      <c r="V517" s="213"/>
      <c r="W517" s="541"/>
      <c r="X517" s="213"/>
      <c r="Y517" s="213"/>
      <c r="Z517" s="541"/>
      <c r="AA517" s="541"/>
      <c r="AB517" s="541"/>
      <c r="AC517" s="213"/>
      <c r="AD517" s="541" t="s">
        <v>941</v>
      </c>
      <c r="AE517" s="213"/>
      <c r="AF517" s="541"/>
      <c r="AG517" s="541"/>
      <c r="AH517" s="541"/>
      <c r="AI517" s="213"/>
      <c r="AJ517" s="404"/>
      <c r="AK517" s="189" t="s">
        <v>5453</v>
      </c>
      <c r="AL517" s="174" t="s">
        <v>9362</v>
      </c>
      <c r="AM517" s="106">
        <v>1</v>
      </c>
      <c r="AN517" s="894" t="s">
        <v>945</v>
      </c>
      <c r="AO517" s="189" t="s">
        <v>946</v>
      </c>
      <c r="AP517" s="189">
        <v>1</v>
      </c>
      <c r="AQ517" s="189" t="s">
        <v>1244</v>
      </c>
      <c r="AR517" s="189"/>
      <c r="AS517" s="69"/>
      <c r="AT517" s="69"/>
      <c r="AU517" s="69"/>
      <c r="AV517" s="69"/>
      <c r="AW517" s="69"/>
      <c r="AX517" s="69"/>
      <c r="AY517" s="69"/>
      <c r="AZ517" s="69"/>
      <c r="BA517" s="69"/>
      <c r="BB517" s="69"/>
      <c r="BC517" s="69" t="s">
        <v>1338</v>
      </c>
      <c r="BD517" s="69"/>
      <c r="BE517" s="69"/>
      <c r="BF517" s="69"/>
      <c r="BG517" s="69"/>
      <c r="BH517" s="69"/>
      <c r="BI517" s="69"/>
      <c r="BJ517" s="69"/>
      <c r="BK517" s="69"/>
      <c r="BL517" s="69"/>
      <c r="BM517" s="69"/>
    </row>
    <row r="518" spans="1:65" s="390" customFormat="1">
      <c r="A518" s="398">
        <v>511</v>
      </c>
      <c r="B518" s="398" t="s">
        <v>3554</v>
      </c>
      <c r="C518" s="408"/>
      <c r="D518" s="407" t="s">
        <v>9363</v>
      </c>
      <c r="E518" s="408"/>
      <c r="F518" s="407"/>
      <c r="G518" s="408"/>
      <c r="H518" s="407"/>
      <c r="I518" s="408"/>
      <c r="J518" s="407"/>
      <c r="K518" s="408"/>
      <c r="L518" s="407"/>
      <c r="M518" s="213" t="s">
        <v>7481</v>
      </c>
      <c r="N518" s="213" t="s">
        <v>9981</v>
      </c>
      <c r="O518" s="213" t="s">
        <v>4773</v>
      </c>
      <c r="P518" s="1247"/>
      <c r="Q518" s="213"/>
      <c r="R518" s="541"/>
      <c r="S518" s="213"/>
      <c r="T518" s="213"/>
      <c r="U518" s="213"/>
      <c r="V518" s="213"/>
      <c r="W518" s="541"/>
      <c r="X518" s="213"/>
      <c r="Y518" s="213"/>
      <c r="Z518" s="541"/>
      <c r="AA518" s="541"/>
      <c r="AB518" s="541"/>
      <c r="AC518" s="213"/>
      <c r="AD518" s="541" t="s">
        <v>941</v>
      </c>
      <c r="AE518" s="213"/>
      <c r="AF518" s="541"/>
      <c r="AG518" s="541"/>
      <c r="AH518" s="541"/>
      <c r="AI518" s="213"/>
      <c r="AJ518" s="404"/>
      <c r="AK518" s="189" t="s">
        <v>5453</v>
      </c>
      <c r="AL518" s="174" t="s">
        <v>9364</v>
      </c>
      <c r="AM518" s="106">
        <v>1</v>
      </c>
      <c r="AN518" s="894" t="s">
        <v>945</v>
      </c>
      <c r="AO518" s="189" t="s">
        <v>946</v>
      </c>
      <c r="AP518" s="189">
        <v>1</v>
      </c>
      <c r="AQ518" s="189" t="s">
        <v>1244</v>
      </c>
      <c r="AR518" s="189"/>
      <c r="AS518" s="69"/>
      <c r="AT518" s="69"/>
      <c r="AU518" s="69"/>
      <c r="AV518" s="69"/>
      <c r="AW518" s="69"/>
      <c r="AX518" s="69"/>
      <c r="AY518" s="69"/>
      <c r="AZ518" s="69"/>
      <c r="BA518" s="69"/>
      <c r="BB518" s="69"/>
      <c r="BC518" s="69" t="s">
        <v>1338</v>
      </c>
      <c r="BD518" s="69"/>
      <c r="BE518" s="69"/>
      <c r="BF518" s="69"/>
      <c r="BG518" s="69"/>
      <c r="BH518" s="69"/>
      <c r="BI518" s="69"/>
      <c r="BJ518" s="69"/>
      <c r="BK518" s="69"/>
      <c r="BL518" s="69"/>
      <c r="BM518" s="69"/>
    </row>
    <row r="519" spans="1:65" s="390" customFormat="1">
      <c r="A519" s="398">
        <v>512</v>
      </c>
      <c r="B519" s="398" t="s">
        <v>3554</v>
      </c>
      <c r="C519" s="408" t="s">
        <v>9757</v>
      </c>
      <c r="D519" s="407"/>
      <c r="E519" s="408"/>
      <c r="F519" s="407"/>
      <c r="G519" s="408"/>
      <c r="H519" s="407"/>
      <c r="I519" s="408"/>
      <c r="J519" s="407"/>
      <c r="K519" s="408"/>
      <c r="L519" s="407"/>
      <c r="M519" s="213"/>
      <c r="N519" s="213" t="s">
        <v>9757</v>
      </c>
      <c r="O519" s="213"/>
      <c r="P519" s="1247" t="s">
        <v>1320</v>
      </c>
      <c r="Q519" s="213"/>
      <c r="R519" s="541"/>
      <c r="S519" s="213"/>
      <c r="T519" s="213"/>
      <c r="U519" s="213"/>
      <c r="V519" s="213"/>
      <c r="W519" s="541"/>
      <c r="X519" s="213"/>
      <c r="Y519" s="213"/>
      <c r="Z519" s="541"/>
      <c r="AA519" s="541"/>
      <c r="AB519" s="541" t="s">
        <v>941</v>
      </c>
      <c r="AC519" s="213"/>
      <c r="AD519" s="541"/>
      <c r="AE519" s="213"/>
      <c r="AF519" s="541"/>
      <c r="AG519" s="541"/>
      <c r="AH519" s="541"/>
      <c r="AI519" s="213"/>
      <c r="AJ519" s="404"/>
      <c r="AK519" s="189" t="s">
        <v>5453</v>
      </c>
      <c r="AL519" s="174" t="s">
        <v>9758</v>
      </c>
      <c r="AM519" s="106">
        <v>1</v>
      </c>
      <c r="AN519" s="894" t="s">
        <v>945</v>
      </c>
      <c r="AO519" s="189" t="s">
        <v>946</v>
      </c>
      <c r="AP519" s="189">
        <v>0</v>
      </c>
      <c r="AQ519" s="189" t="s">
        <v>947</v>
      </c>
      <c r="AR519" s="189"/>
      <c r="AS519" s="69"/>
      <c r="AT519" s="69"/>
      <c r="AU519" s="69"/>
      <c r="AV519" s="69"/>
      <c r="AW519" s="69"/>
      <c r="AX519" s="69"/>
      <c r="AY519" s="69"/>
      <c r="AZ519" s="69"/>
      <c r="BA519" s="69"/>
      <c r="BB519" s="69"/>
      <c r="BC519" s="69"/>
      <c r="BD519" s="69"/>
      <c r="BE519" s="69"/>
      <c r="BF519" s="69"/>
      <c r="BG519" s="69"/>
      <c r="BH519" s="69"/>
      <c r="BI519" s="69"/>
      <c r="BJ519" s="69"/>
      <c r="BK519" s="69"/>
      <c r="BL519" s="69"/>
      <c r="BM519" s="69"/>
    </row>
    <row r="520" spans="1:65" s="390" customFormat="1">
      <c r="A520" s="398">
        <v>513</v>
      </c>
      <c r="B520" s="398" t="s">
        <v>3554</v>
      </c>
      <c r="C520" s="408"/>
      <c r="D520" s="407" t="s">
        <v>9365</v>
      </c>
      <c r="E520" s="408"/>
      <c r="F520" s="407"/>
      <c r="G520" s="408"/>
      <c r="H520" s="407"/>
      <c r="I520" s="408"/>
      <c r="J520" s="407"/>
      <c r="K520" s="408"/>
      <c r="L520" s="407"/>
      <c r="M520" s="213" t="s">
        <v>7460</v>
      </c>
      <c r="N520" s="213" t="s">
        <v>9982</v>
      </c>
      <c r="O520" s="213" t="s">
        <v>4773</v>
      </c>
      <c r="P520" s="1247"/>
      <c r="Q520" s="213"/>
      <c r="R520" s="541"/>
      <c r="S520" s="213"/>
      <c r="T520" s="213"/>
      <c r="U520" s="213"/>
      <c r="V520" s="213"/>
      <c r="W520" s="541"/>
      <c r="X520" s="213"/>
      <c r="Y520" s="213"/>
      <c r="Z520" s="541"/>
      <c r="AA520" s="541"/>
      <c r="AB520" s="541" t="s">
        <v>941</v>
      </c>
      <c r="AC520" s="213"/>
      <c r="AD520" s="541"/>
      <c r="AE520" s="213"/>
      <c r="AF520" s="541"/>
      <c r="AG520" s="541"/>
      <c r="AH520" s="541"/>
      <c r="AI520" s="213"/>
      <c r="AJ520" s="404"/>
      <c r="AK520" s="189" t="s">
        <v>5453</v>
      </c>
      <c r="AL520" s="174" t="s">
        <v>9366</v>
      </c>
      <c r="AM520" s="106">
        <v>1</v>
      </c>
      <c r="AN520" s="894" t="s">
        <v>945</v>
      </c>
      <c r="AO520" s="189" t="s">
        <v>946</v>
      </c>
      <c r="AP520" s="189">
        <v>1</v>
      </c>
      <c r="AQ520" s="189" t="s">
        <v>1244</v>
      </c>
      <c r="AR520" s="189"/>
      <c r="AS520" s="69"/>
      <c r="AT520" s="69"/>
      <c r="AU520" s="69"/>
      <c r="AV520" s="69"/>
      <c r="AW520" s="69"/>
      <c r="AX520" s="69"/>
      <c r="AY520" s="69"/>
      <c r="AZ520" s="69"/>
      <c r="BA520" s="69"/>
      <c r="BB520" s="69"/>
      <c r="BC520" s="69" t="s">
        <v>1338</v>
      </c>
      <c r="BD520" s="69"/>
      <c r="BE520" s="69"/>
      <c r="BF520" s="69"/>
      <c r="BG520" s="69"/>
      <c r="BH520" s="69"/>
      <c r="BI520" s="69"/>
      <c r="BJ520" s="69"/>
      <c r="BK520" s="69"/>
      <c r="BL520" s="69"/>
      <c r="BM520" s="69"/>
    </row>
    <row r="521" spans="1:65" s="390" customFormat="1">
      <c r="A521" s="398">
        <v>514</v>
      </c>
      <c r="B521" s="398" t="s">
        <v>3554</v>
      </c>
      <c r="C521" s="408"/>
      <c r="D521" s="407" t="s">
        <v>9367</v>
      </c>
      <c r="E521" s="408"/>
      <c r="F521" s="407"/>
      <c r="G521" s="408"/>
      <c r="H521" s="407"/>
      <c r="I521" s="408"/>
      <c r="J521" s="407"/>
      <c r="K521" s="408"/>
      <c r="L521" s="407"/>
      <c r="M521" s="213" t="s">
        <v>7463</v>
      </c>
      <c r="N521" s="213" t="s">
        <v>9367</v>
      </c>
      <c r="O521" s="213" t="s">
        <v>4773</v>
      </c>
      <c r="P521" s="1247"/>
      <c r="Q521" s="213"/>
      <c r="R521" s="541"/>
      <c r="S521" s="213"/>
      <c r="T521" s="213"/>
      <c r="U521" s="213"/>
      <c r="V521" s="213"/>
      <c r="W521" s="541"/>
      <c r="X521" s="213"/>
      <c r="Y521" s="213"/>
      <c r="Z521" s="541"/>
      <c r="AA521" s="541"/>
      <c r="AB521" s="541" t="s">
        <v>941</v>
      </c>
      <c r="AC521" s="213"/>
      <c r="AD521" s="541"/>
      <c r="AE521" s="213"/>
      <c r="AF521" s="541"/>
      <c r="AG521" s="541"/>
      <c r="AH521" s="541"/>
      <c r="AI521" s="213"/>
      <c r="AJ521" s="404"/>
      <c r="AK521" s="189" t="s">
        <v>5453</v>
      </c>
      <c r="AL521" s="174" t="s">
        <v>9368</v>
      </c>
      <c r="AM521" s="106">
        <v>1</v>
      </c>
      <c r="AN521" s="894" t="s">
        <v>945</v>
      </c>
      <c r="AO521" s="189" t="s">
        <v>946</v>
      </c>
      <c r="AP521" s="189">
        <v>1</v>
      </c>
      <c r="AQ521" s="189" t="s">
        <v>1244</v>
      </c>
      <c r="AR521" s="189"/>
      <c r="AS521" s="69"/>
      <c r="AT521" s="69"/>
      <c r="AU521" s="69"/>
      <c r="AV521" s="69"/>
      <c r="AW521" s="69"/>
      <c r="AX521" s="69"/>
      <c r="AY521" s="69"/>
      <c r="AZ521" s="69"/>
      <c r="BA521" s="69"/>
      <c r="BB521" s="69"/>
      <c r="BC521" s="69" t="s">
        <v>1338</v>
      </c>
      <c r="BD521" s="69"/>
      <c r="BE521" s="69"/>
      <c r="BF521" s="69"/>
      <c r="BG521" s="69"/>
      <c r="BH521" s="69"/>
      <c r="BI521" s="69"/>
      <c r="BJ521" s="69"/>
      <c r="BK521" s="69"/>
      <c r="BL521" s="69"/>
      <c r="BM521" s="69"/>
    </row>
    <row r="522" spans="1:65" s="390" customFormat="1">
      <c r="A522" s="398">
        <v>515</v>
      </c>
      <c r="B522" s="398" t="s">
        <v>3554</v>
      </c>
      <c r="C522" s="408" t="s">
        <v>9759</v>
      </c>
      <c r="D522" s="407"/>
      <c r="E522" s="408"/>
      <c r="F522" s="407"/>
      <c r="G522" s="408"/>
      <c r="H522" s="407"/>
      <c r="I522" s="408"/>
      <c r="J522" s="407"/>
      <c r="K522" s="408"/>
      <c r="L522" s="407"/>
      <c r="M522" s="213"/>
      <c r="N522" s="213" t="s">
        <v>9983</v>
      </c>
      <c r="O522" s="213"/>
      <c r="P522" s="1247" t="s">
        <v>1320</v>
      </c>
      <c r="Q522" s="213"/>
      <c r="R522" s="541"/>
      <c r="S522" s="213"/>
      <c r="T522" s="213"/>
      <c r="U522" s="213"/>
      <c r="V522" s="213"/>
      <c r="W522" s="541"/>
      <c r="X522" s="213"/>
      <c r="Y522" s="213"/>
      <c r="Z522" s="541"/>
      <c r="AA522" s="541"/>
      <c r="AB522" s="541"/>
      <c r="AC522" s="213" t="s">
        <v>941</v>
      </c>
      <c r="AD522" s="541"/>
      <c r="AE522" s="213"/>
      <c r="AF522" s="541"/>
      <c r="AG522" s="541"/>
      <c r="AH522" s="541"/>
      <c r="AI522" s="213"/>
      <c r="AJ522" s="404"/>
      <c r="AK522" s="189" t="s">
        <v>5453</v>
      </c>
      <c r="AL522" s="174" t="s">
        <v>9760</v>
      </c>
      <c r="AM522" s="106">
        <v>1</v>
      </c>
      <c r="AN522" s="894" t="s">
        <v>945</v>
      </c>
      <c r="AO522" s="189" t="s">
        <v>946</v>
      </c>
      <c r="AP522" s="189">
        <v>0</v>
      </c>
      <c r="AQ522" s="189" t="s">
        <v>947</v>
      </c>
      <c r="AR522" s="189"/>
      <c r="AS522" s="69"/>
      <c r="AT522" s="69"/>
      <c r="AU522" s="69"/>
      <c r="AV522" s="69"/>
      <c r="AW522" s="69"/>
      <c r="AX522" s="69"/>
      <c r="AY522" s="69"/>
      <c r="AZ522" s="69"/>
      <c r="BA522" s="69"/>
      <c r="BB522" s="69"/>
      <c r="BC522" s="69"/>
      <c r="BD522" s="69"/>
      <c r="BE522" s="69"/>
      <c r="BF522" s="69"/>
      <c r="BG522" s="69"/>
      <c r="BH522" s="69"/>
      <c r="BI522" s="69"/>
      <c r="BJ522" s="69"/>
      <c r="BK522" s="69"/>
      <c r="BL522" s="69"/>
      <c r="BM522" s="69"/>
    </row>
    <row r="523" spans="1:65" s="390" customFormat="1">
      <c r="A523" s="398">
        <v>516</v>
      </c>
      <c r="B523" s="398" t="s">
        <v>3554</v>
      </c>
      <c r="C523" s="408"/>
      <c r="D523" s="407" t="s">
        <v>7458</v>
      </c>
      <c r="E523" s="408"/>
      <c r="F523" s="407"/>
      <c r="G523" s="408"/>
      <c r="H523" s="407"/>
      <c r="I523" s="408"/>
      <c r="J523" s="407"/>
      <c r="K523" s="408"/>
      <c r="L523" s="407"/>
      <c r="M523" s="213" t="s">
        <v>7457</v>
      </c>
      <c r="N523" s="213" t="s">
        <v>7458</v>
      </c>
      <c r="O523" s="213" t="s">
        <v>4773</v>
      </c>
      <c r="P523" s="1247"/>
      <c r="Q523" s="213"/>
      <c r="R523" s="541"/>
      <c r="S523" s="213"/>
      <c r="T523" s="213"/>
      <c r="U523" s="213"/>
      <c r="V523" s="213"/>
      <c r="W523" s="541"/>
      <c r="X523" s="213"/>
      <c r="Y523" s="213"/>
      <c r="Z523" s="541"/>
      <c r="AA523" s="541"/>
      <c r="AB523" s="541"/>
      <c r="AC523" s="213" t="s">
        <v>941</v>
      </c>
      <c r="AD523" s="541"/>
      <c r="AE523" s="213"/>
      <c r="AF523" s="541"/>
      <c r="AG523" s="541"/>
      <c r="AH523" s="541"/>
      <c r="AI523" s="213"/>
      <c r="AJ523" s="404"/>
      <c r="AK523" s="189" t="s">
        <v>5453</v>
      </c>
      <c r="AL523" s="174" t="s">
        <v>7459</v>
      </c>
      <c r="AM523" s="106">
        <v>1</v>
      </c>
      <c r="AN523" s="894" t="s">
        <v>945</v>
      </c>
      <c r="AO523" s="189" t="s">
        <v>946</v>
      </c>
      <c r="AP523" s="189">
        <v>1</v>
      </c>
      <c r="AQ523" s="189" t="s">
        <v>1244</v>
      </c>
      <c r="AR523" s="189"/>
      <c r="AS523" s="69"/>
      <c r="AT523" s="69"/>
      <c r="AU523" s="69"/>
      <c r="AV523" s="69"/>
      <c r="AW523" s="69"/>
      <c r="AX523" s="69"/>
      <c r="AY523" s="69"/>
      <c r="AZ523" s="69"/>
      <c r="BA523" s="69"/>
      <c r="BB523" s="69"/>
      <c r="BC523" s="69" t="s">
        <v>1338</v>
      </c>
      <c r="BD523" s="69"/>
      <c r="BE523" s="69"/>
      <c r="BF523" s="69"/>
      <c r="BG523" s="69"/>
      <c r="BH523" s="69"/>
      <c r="BI523" s="69"/>
      <c r="BJ523" s="69"/>
      <c r="BK523" s="69"/>
      <c r="BL523" s="69"/>
      <c r="BM523" s="69"/>
    </row>
    <row r="524" spans="1:65" s="390" customFormat="1">
      <c r="A524" s="398">
        <v>517</v>
      </c>
      <c r="B524" s="398" t="s">
        <v>3554</v>
      </c>
      <c r="C524" s="408" t="s">
        <v>9769</v>
      </c>
      <c r="D524" s="407"/>
      <c r="E524" s="408"/>
      <c r="F524" s="407"/>
      <c r="G524" s="408"/>
      <c r="H524" s="407"/>
      <c r="I524" s="408"/>
      <c r="J524" s="407"/>
      <c r="K524" s="408"/>
      <c r="L524" s="407"/>
      <c r="M524" s="213"/>
      <c r="N524" s="213" t="s">
        <v>9984</v>
      </c>
      <c r="O524" s="213"/>
      <c r="P524" s="1247" t="s">
        <v>1320</v>
      </c>
      <c r="Q524" s="213"/>
      <c r="R524" s="541"/>
      <c r="S524" s="213"/>
      <c r="T524" s="213"/>
      <c r="U524" s="213"/>
      <c r="V524" s="213"/>
      <c r="W524" s="541"/>
      <c r="X524" s="213"/>
      <c r="Y524" s="213"/>
      <c r="Z524" s="541"/>
      <c r="AA524" s="541"/>
      <c r="AB524" s="541"/>
      <c r="AC524" s="213"/>
      <c r="AD524" s="541"/>
      <c r="AE524" s="213"/>
      <c r="AF524" s="541" t="s">
        <v>941</v>
      </c>
      <c r="AG524" s="541"/>
      <c r="AH524" s="541"/>
      <c r="AI524" s="213"/>
      <c r="AJ524" s="404"/>
      <c r="AK524" s="189" t="s">
        <v>5453</v>
      </c>
      <c r="AL524" s="174" t="s">
        <v>9770</v>
      </c>
      <c r="AM524" s="106">
        <v>1</v>
      </c>
      <c r="AN524" s="894" t="s">
        <v>945</v>
      </c>
      <c r="AO524" s="189" t="s">
        <v>946</v>
      </c>
      <c r="AP524" s="189">
        <v>0</v>
      </c>
      <c r="AQ524" s="189" t="s">
        <v>947</v>
      </c>
      <c r="AR524" s="189"/>
      <c r="AS524" s="69"/>
      <c r="AT524" s="69"/>
      <c r="AU524" s="69"/>
      <c r="AV524" s="69"/>
      <c r="AW524" s="69"/>
      <c r="AX524" s="69"/>
      <c r="AY524" s="69"/>
      <c r="AZ524" s="69"/>
      <c r="BA524" s="69"/>
      <c r="BB524" s="69"/>
      <c r="BC524" s="69"/>
      <c r="BD524" s="69"/>
      <c r="BE524" s="69"/>
      <c r="BF524" s="69"/>
      <c r="BG524" s="69"/>
      <c r="BH524" s="69"/>
      <c r="BI524" s="69"/>
      <c r="BJ524" s="69"/>
      <c r="BK524" s="69"/>
      <c r="BL524" s="69"/>
      <c r="BM524" s="69"/>
    </row>
    <row r="525" spans="1:65" s="390" customFormat="1">
      <c r="A525" s="398">
        <v>518</v>
      </c>
      <c r="B525" s="398" t="s">
        <v>3554</v>
      </c>
      <c r="C525" s="408"/>
      <c r="D525" s="407" t="s">
        <v>9381</v>
      </c>
      <c r="E525" s="408"/>
      <c r="F525" s="407"/>
      <c r="G525" s="408"/>
      <c r="H525" s="407"/>
      <c r="I525" s="408"/>
      <c r="J525" s="407"/>
      <c r="K525" s="408"/>
      <c r="L525" s="407"/>
      <c r="M525" s="213" t="s">
        <v>7472</v>
      </c>
      <c r="N525" s="213" t="s">
        <v>9381</v>
      </c>
      <c r="O525" s="213" t="s">
        <v>4773</v>
      </c>
      <c r="P525" s="1247"/>
      <c r="Q525" s="213"/>
      <c r="R525" s="541"/>
      <c r="S525" s="213"/>
      <c r="T525" s="213"/>
      <c r="U525" s="213"/>
      <c r="V525" s="213"/>
      <c r="W525" s="541"/>
      <c r="X525" s="213"/>
      <c r="Y525" s="213"/>
      <c r="Z525" s="541"/>
      <c r="AA525" s="541"/>
      <c r="AB525" s="541"/>
      <c r="AC525" s="213"/>
      <c r="AD525" s="541"/>
      <c r="AE525" s="213"/>
      <c r="AF525" s="541" t="s">
        <v>941</v>
      </c>
      <c r="AG525" s="541"/>
      <c r="AH525" s="541"/>
      <c r="AI525" s="213"/>
      <c r="AJ525" s="404"/>
      <c r="AK525" s="189" t="s">
        <v>5453</v>
      </c>
      <c r="AL525" s="174" t="s">
        <v>9382</v>
      </c>
      <c r="AM525" s="106">
        <v>1</v>
      </c>
      <c r="AN525" s="894" t="s">
        <v>945</v>
      </c>
      <c r="AO525" s="189" t="s">
        <v>946</v>
      </c>
      <c r="AP525" s="189">
        <v>1</v>
      </c>
      <c r="AQ525" s="189" t="s">
        <v>1244</v>
      </c>
      <c r="AR525" s="189"/>
      <c r="AS525" s="69"/>
      <c r="AT525" s="69"/>
      <c r="AU525" s="69"/>
      <c r="AV525" s="69"/>
      <c r="AW525" s="69"/>
      <c r="AX525" s="69"/>
      <c r="AY525" s="69"/>
      <c r="AZ525" s="69"/>
      <c r="BA525" s="69"/>
      <c r="BB525" s="69"/>
      <c r="BC525" s="69" t="s">
        <v>1338</v>
      </c>
      <c r="BD525" s="69"/>
      <c r="BE525" s="69"/>
      <c r="BF525" s="69"/>
      <c r="BG525" s="69"/>
      <c r="BH525" s="69"/>
      <c r="BI525" s="69"/>
      <c r="BJ525" s="69"/>
      <c r="BK525" s="69"/>
      <c r="BL525" s="69"/>
      <c r="BM525" s="69"/>
    </row>
    <row r="526" spans="1:65" s="390" customFormat="1">
      <c r="A526" s="398">
        <v>519</v>
      </c>
      <c r="B526" s="398" t="s">
        <v>3554</v>
      </c>
      <c r="C526" s="408"/>
      <c r="D526" s="407" t="s">
        <v>9383</v>
      </c>
      <c r="E526" s="408"/>
      <c r="F526" s="407"/>
      <c r="G526" s="408"/>
      <c r="H526" s="407"/>
      <c r="I526" s="408"/>
      <c r="J526" s="407"/>
      <c r="K526" s="408"/>
      <c r="L526" s="407"/>
      <c r="M526" s="213" t="s">
        <v>7475</v>
      </c>
      <c r="N526" s="213" t="s">
        <v>9985</v>
      </c>
      <c r="O526" s="213" t="s">
        <v>4773</v>
      </c>
      <c r="P526" s="1247"/>
      <c r="Q526" s="213"/>
      <c r="R526" s="541"/>
      <c r="S526" s="213"/>
      <c r="T526" s="213"/>
      <c r="U526" s="213"/>
      <c r="V526" s="213"/>
      <c r="W526" s="541"/>
      <c r="X526" s="213"/>
      <c r="Y526" s="213"/>
      <c r="Z526" s="541"/>
      <c r="AA526" s="541"/>
      <c r="AB526" s="541"/>
      <c r="AC526" s="213"/>
      <c r="AD526" s="541"/>
      <c r="AE526" s="213"/>
      <c r="AF526" s="541" t="s">
        <v>941</v>
      </c>
      <c r="AG526" s="541"/>
      <c r="AH526" s="541"/>
      <c r="AI526" s="213"/>
      <c r="AJ526" s="404"/>
      <c r="AK526" s="189" t="s">
        <v>5453</v>
      </c>
      <c r="AL526" s="174" t="s">
        <v>9384</v>
      </c>
      <c r="AM526" s="106">
        <v>1</v>
      </c>
      <c r="AN526" s="894" t="s">
        <v>945</v>
      </c>
      <c r="AO526" s="189" t="s">
        <v>946</v>
      </c>
      <c r="AP526" s="189">
        <v>1</v>
      </c>
      <c r="AQ526" s="189" t="s">
        <v>1244</v>
      </c>
      <c r="AR526" s="189"/>
      <c r="AS526" s="69"/>
      <c r="AT526" s="69"/>
      <c r="AU526" s="69"/>
      <c r="AV526" s="69"/>
      <c r="AW526" s="69"/>
      <c r="AX526" s="69"/>
      <c r="AY526" s="69"/>
      <c r="AZ526" s="69"/>
      <c r="BA526" s="69"/>
      <c r="BB526" s="69"/>
      <c r="BC526" s="69" t="s">
        <v>1338</v>
      </c>
      <c r="BD526" s="69"/>
      <c r="BE526" s="69"/>
      <c r="BF526" s="69"/>
      <c r="BG526" s="69"/>
      <c r="BH526" s="69"/>
      <c r="BI526" s="69"/>
      <c r="BJ526" s="69"/>
      <c r="BK526" s="69"/>
      <c r="BL526" s="69"/>
      <c r="BM526" s="69"/>
    </row>
    <row r="527" spans="1:65" s="390" customFormat="1">
      <c r="A527" s="398">
        <v>520</v>
      </c>
      <c r="B527" s="398" t="s">
        <v>3554</v>
      </c>
      <c r="C527" s="408" t="s">
        <v>9771</v>
      </c>
      <c r="D527" s="407"/>
      <c r="E527" s="408"/>
      <c r="F527" s="407"/>
      <c r="G527" s="408"/>
      <c r="H527" s="407"/>
      <c r="I527" s="408"/>
      <c r="J527" s="407"/>
      <c r="K527" s="408"/>
      <c r="L527" s="407"/>
      <c r="M527" s="213"/>
      <c r="N527" s="213" t="s">
        <v>9771</v>
      </c>
      <c r="O527" s="213"/>
      <c r="P527" s="1247" t="s">
        <v>1320</v>
      </c>
      <c r="Q527" s="213"/>
      <c r="R527" s="541"/>
      <c r="S527" s="213"/>
      <c r="T527" s="213"/>
      <c r="U527" s="213"/>
      <c r="V527" s="213"/>
      <c r="W527" s="541"/>
      <c r="X527" s="213"/>
      <c r="Y527" s="213"/>
      <c r="Z527" s="541"/>
      <c r="AA527" s="541"/>
      <c r="AB527" s="541"/>
      <c r="AC527" s="213"/>
      <c r="AD527" s="541"/>
      <c r="AE527" s="213"/>
      <c r="AF527" s="541"/>
      <c r="AG527" s="541" t="s">
        <v>941</v>
      </c>
      <c r="AH527" s="541"/>
      <c r="AI527" s="213"/>
      <c r="AJ527" s="404"/>
      <c r="AK527" s="189" t="s">
        <v>5453</v>
      </c>
      <c r="AL527" s="174" t="s">
        <v>9772</v>
      </c>
      <c r="AM527" s="106">
        <v>1</v>
      </c>
      <c r="AN527" s="894" t="s">
        <v>945</v>
      </c>
      <c r="AO527" s="189" t="s">
        <v>946</v>
      </c>
      <c r="AP527" s="189">
        <v>0</v>
      </c>
      <c r="AQ527" s="189" t="s">
        <v>947</v>
      </c>
      <c r="AR527" s="189"/>
      <c r="AS527" s="69"/>
      <c r="AT527" s="69"/>
      <c r="AU527" s="69"/>
      <c r="AV527" s="69"/>
      <c r="AW527" s="69"/>
      <c r="AX527" s="69"/>
      <c r="AY527" s="69"/>
      <c r="AZ527" s="69"/>
      <c r="BA527" s="69"/>
      <c r="BB527" s="69"/>
      <c r="BC527" s="69"/>
      <c r="BD527" s="69"/>
      <c r="BE527" s="69"/>
      <c r="BF527" s="69"/>
      <c r="BG527" s="69"/>
      <c r="BH527" s="69"/>
      <c r="BI527" s="69"/>
      <c r="BJ527" s="69"/>
      <c r="BK527" s="69"/>
      <c r="BL527" s="69"/>
      <c r="BM527" s="69"/>
    </row>
    <row r="528" spans="1:65" s="390" customFormat="1">
      <c r="A528" s="398">
        <v>521</v>
      </c>
      <c r="B528" s="398" t="s">
        <v>3554</v>
      </c>
      <c r="C528" s="408"/>
      <c r="D528" s="407" t="s">
        <v>7467</v>
      </c>
      <c r="E528" s="408"/>
      <c r="F528" s="407"/>
      <c r="G528" s="408"/>
      <c r="H528" s="407"/>
      <c r="I528" s="408"/>
      <c r="J528" s="407"/>
      <c r="K528" s="408"/>
      <c r="L528" s="407"/>
      <c r="M528" s="213" t="s">
        <v>7466</v>
      </c>
      <c r="N528" s="213" t="s">
        <v>9986</v>
      </c>
      <c r="O528" s="213" t="s">
        <v>4773</v>
      </c>
      <c r="P528" s="1247"/>
      <c r="Q528" s="213"/>
      <c r="R528" s="541"/>
      <c r="S528" s="213"/>
      <c r="T528" s="213"/>
      <c r="U528" s="213"/>
      <c r="V528" s="213"/>
      <c r="W528" s="541"/>
      <c r="X528" s="213"/>
      <c r="Y528" s="213"/>
      <c r="Z528" s="541"/>
      <c r="AA528" s="541"/>
      <c r="AB528" s="541"/>
      <c r="AC528" s="213"/>
      <c r="AD528" s="541"/>
      <c r="AE528" s="213"/>
      <c r="AF528" s="541"/>
      <c r="AG528" s="541" t="s">
        <v>941</v>
      </c>
      <c r="AH528" s="541"/>
      <c r="AI528" s="213"/>
      <c r="AJ528" s="404"/>
      <c r="AK528" s="189" t="s">
        <v>5453</v>
      </c>
      <c r="AL528" s="174" t="s">
        <v>7468</v>
      </c>
      <c r="AM528" s="106">
        <v>1</v>
      </c>
      <c r="AN528" s="894" t="s">
        <v>945</v>
      </c>
      <c r="AO528" s="189" t="s">
        <v>946</v>
      </c>
      <c r="AP528" s="189">
        <v>1</v>
      </c>
      <c r="AQ528" s="189" t="s">
        <v>1244</v>
      </c>
      <c r="AR528" s="189"/>
      <c r="AS528" s="69"/>
      <c r="AT528" s="69"/>
      <c r="AU528" s="69"/>
      <c r="AV528" s="69"/>
      <c r="AW528" s="69"/>
      <c r="AX528" s="69"/>
      <c r="AY528" s="69"/>
      <c r="AZ528" s="69"/>
      <c r="BA528" s="69"/>
      <c r="BB528" s="69"/>
      <c r="BC528" s="69" t="s">
        <v>1338</v>
      </c>
      <c r="BD528" s="69"/>
      <c r="BE528" s="69"/>
      <c r="BF528" s="69"/>
      <c r="BG528" s="69"/>
      <c r="BH528" s="69"/>
      <c r="BI528" s="69"/>
      <c r="BJ528" s="69"/>
      <c r="BK528" s="69"/>
      <c r="BL528" s="69"/>
      <c r="BM528" s="69"/>
    </row>
    <row r="529" spans="1:65" s="390" customFormat="1">
      <c r="A529" s="398">
        <v>522</v>
      </c>
      <c r="B529" s="398" t="s">
        <v>3554</v>
      </c>
      <c r="C529" s="408"/>
      <c r="D529" s="407" t="s">
        <v>7470</v>
      </c>
      <c r="E529" s="408"/>
      <c r="F529" s="407"/>
      <c r="G529" s="408"/>
      <c r="H529" s="407"/>
      <c r="I529" s="408"/>
      <c r="J529" s="407"/>
      <c r="K529" s="408"/>
      <c r="L529" s="407"/>
      <c r="M529" s="213" t="s">
        <v>7469</v>
      </c>
      <c r="N529" s="213" t="s">
        <v>7470</v>
      </c>
      <c r="O529" s="213" t="s">
        <v>4773</v>
      </c>
      <c r="P529" s="1247"/>
      <c r="Q529" s="213"/>
      <c r="R529" s="541"/>
      <c r="S529" s="213"/>
      <c r="T529" s="213"/>
      <c r="U529" s="213"/>
      <c r="V529" s="213"/>
      <c r="W529" s="541"/>
      <c r="X529" s="213"/>
      <c r="Y529" s="213"/>
      <c r="Z529" s="541"/>
      <c r="AA529" s="541"/>
      <c r="AB529" s="541"/>
      <c r="AC529" s="213"/>
      <c r="AD529" s="541"/>
      <c r="AE529" s="213"/>
      <c r="AF529" s="541"/>
      <c r="AG529" s="541" t="s">
        <v>941</v>
      </c>
      <c r="AH529" s="541"/>
      <c r="AI529" s="213"/>
      <c r="AJ529" s="404"/>
      <c r="AK529" s="189" t="s">
        <v>5453</v>
      </c>
      <c r="AL529" s="174" t="s">
        <v>7471</v>
      </c>
      <c r="AM529" s="106">
        <v>1</v>
      </c>
      <c r="AN529" s="894" t="s">
        <v>945</v>
      </c>
      <c r="AO529" s="189" t="s">
        <v>946</v>
      </c>
      <c r="AP529" s="189">
        <v>1</v>
      </c>
      <c r="AQ529" s="189" t="s">
        <v>1244</v>
      </c>
      <c r="AR529" s="189"/>
      <c r="AS529" s="69"/>
      <c r="AT529" s="69"/>
      <c r="AU529" s="69"/>
      <c r="AV529" s="69"/>
      <c r="AW529" s="69"/>
      <c r="AX529" s="69"/>
      <c r="AY529" s="69"/>
      <c r="AZ529" s="69"/>
      <c r="BA529" s="69"/>
      <c r="BB529" s="69"/>
      <c r="BC529" s="69" t="s">
        <v>1338</v>
      </c>
      <c r="BD529" s="69"/>
      <c r="BE529" s="69"/>
      <c r="BF529" s="69"/>
      <c r="BG529" s="69"/>
      <c r="BH529" s="69"/>
      <c r="BI529" s="69"/>
      <c r="BJ529" s="69"/>
      <c r="BK529" s="69"/>
      <c r="BL529" s="69"/>
      <c r="BM529" s="69"/>
    </row>
    <row r="530" spans="1:65" s="390" customFormat="1">
      <c r="A530" s="398">
        <v>523</v>
      </c>
      <c r="B530" s="398" t="s">
        <v>3554</v>
      </c>
      <c r="C530" s="408" t="s">
        <v>9773</v>
      </c>
      <c r="D530" s="407"/>
      <c r="E530" s="408"/>
      <c r="F530" s="407"/>
      <c r="G530" s="408"/>
      <c r="H530" s="407"/>
      <c r="I530" s="408"/>
      <c r="J530" s="407"/>
      <c r="K530" s="408"/>
      <c r="L530" s="407"/>
      <c r="M530" s="213"/>
      <c r="N530" s="213" t="s">
        <v>9987</v>
      </c>
      <c r="O530" s="213"/>
      <c r="P530" s="1247" t="s">
        <v>1320</v>
      </c>
      <c r="Q530" s="213"/>
      <c r="R530" s="541"/>
      <c r="S530" s="213"/>
      <c r="T530" s="213"/>
      <c r="U530" s="213"/>
      <c r="V530" s="213"/>
      <c r="W530" s="541"/>
      <c r="X530" s="213"/>
      <c r="Y530" s="213"/>
      <c r="Z530" s="541"/>
      <c r="AA530" s="541"/>
      <c r="AB530" s="541"/>
      <c r="AC530" s="213"/>
      <c r="AD530" s="541"/>
      <c r="AE530" s="213"/>
      <c r="AF530" s="541"/>
      <c r="AG530" s="541"/>
      <c r="AH530" s="541" t="s">
        <v>941</v>
      </c>
      <c r="AI530" s="213"/>
      <c r="AJ530" s="404"/>
      <c r="AK530" s="189" t="s">
        <v>5453</v>
      </c>
      <c r="AL530" s="174" t="s">
        <v>9774</v>
      </c>
      <c r="AM530" s="106">
        <v>1</v>
      </c>
      <c r="AN530" s="894" t="s">
        <v>945</v>
      </c>
      <c r="AO530" s="189" t="s">
        <v>946</v>
      </c>
      <c r="AP530" s="189">
        <v>0</v>
      </c>
      <c r="AQ530" s="189" t="s">
        <v>947</v>
      </c>
      <c r="AR530" s="189"/>
      <c r="AS530" s="69"/>
      <c r="AT530" s="69"/>
      <c r="AU530" s="69"/>
      <c r="AV530" s="69"/>
      <c r="AW530" s="69"/>
      <c r="AX530" s="69"/>
      <c r="AY530" s="69"/>
      <c r="AZ530" s="69"/>
      <c r="BA530" s="69"/>
      <c r="BB530" s="69"/>
      <c r="BC530" s="69"/>
      <c r="BD530" s="69"/>
      <c r="BE530" s="69"/>
      <c r="BF530" s="69"/>
      <c r="BG530" s="69"/>
      <c r="BH530" s="69"/>
      <c r="BI530" s="69"/>
      <c r="BJ530" s="69"/>
      <c r="BK530" s="69"/>
      <c r="BL530" s="69"/>
      <c r="BM530" s="69"/>
    </row>
    <row r="531" spans="1:65" s="390" customFormat="1">
      <c r="A531" s="398">
        <v>524</v>
      </c>
      <c r="B531" s="398" t="s">
        <v>3554</v>
      </c>
      <c r="C531" s="408"/>
      <c r="D531" s="407" t="s">
        <v>9385</v>
      </c>
      <c r="E531" s="408"/>
      <c r="F531" s="407"/>
      <c r="G531" s="408"/>
      <c r="H531" s="407"/>
      <c r="I531" s="408"/>
      <c r="J531" s="407"/>
      <c r="K531" s="408"/>
      <c r="L531" s="407"/>
      <c r="M531" s="213" t="s">
        <v>7478</v>
      </c>
      <c r="N531" s="213" t="s">
        <v>9385</v>
      </c>
      <c r="O531" s="213" t="s">
        <v>4773</v>
      </c>
      <c r="P531" s="1247"/>
      <c r="Q531" s="213"/>
      <c r="R531" s="541"/>
      <c r="S531" s="213"/>
      <c r="T531" s="213"/>
      <c r="U531" s="213"/>
      <c r="V531" s="213"/>
      <c r="W531" s="541"/>
      <c r="X531" s="213"/>
      <c r="Y531" s="213"/>
      <c r="Z531" s="541"/>
      <c r="AA531" s="541"/>
      <c r="AB531" s="541"/>
      <c r="AC531" s="213"/>
      <c r="AD531" s="541"/>
      <c r="AE531" s="213"/>
      <c r="AF531" s="541"/>
      <c r="AG531" s="541"/>
      <c r="AH531" s="541" t="s">
        <v>941</v>
      </c>
      <c r="AI531" s="213"/>
      <c r="AJ531" s="404"/>
      <c r="AK531" s="189" t="s">
        <v>5453</v>
      </c>
      <c r="AL531" s="174" t="s">
        <v>9386</v>
      </c>
      <c r="AM531" s="106">
        <v>1</v>
      </c>
      <c r="AN531" s="894" t="s">
        <v>945</v>
      </c>
      <c r="AO531" s="189" t="s">
        <v>946</v>
      </c>
      <c r="AP531" s="189">
        <v>1</v>
      </c>
      <c r="AQ531" s="189" t="s">
        <v>1244</v>
      </c>
      <c r="AR531" s="189"/>
      <c r="AS531" s="69"/>
      <c r="AT531" s="69"/>
      <c r="AU531" s="69"/>
      <c r="AV531" s="69"/>
      <c r="AW531" s="69"/>
      <c r="AX531" s="69"/>
      <c r="AY531" s="69"/>
      <c r="AZ531" s="69"/>
      <c r="BA531" s="69"/>
      <c r="BB531" s="69"/>
      <c r="BC531" s="69" t="s">
        <v>1338</v>
      </c>
      <c r="BD531" s="69"/>
      <c r="BE531" s="69"/>
      <c r="BF531" s="69"/>
      <c r="BG531" s="69"/>
      <c r="BH531" s="69"/>
      <c r="BI531" s="69"/>
      <c r="BJ531" s="69"/>
      <c r="BK531" s="69"/>
      <c r="BL531" s="69"/>
      <c r="BM531" s="69"/>
    </row>
    <row r="532" spans="1:65" s="390" customFormat="1">
      <c r="A532" s="398">
        <v>525</v>
      </c>
      <c r="B532" s="398" t="s">
        <v>3554</v>
      </c>
      <c r="C532" s="408"/>
      <c r="D532" s="407" t="s">
        <v>9387</v>
      </c>
      <c r="E532" s="408"/>
      <c r="F532" s="407"/>
      <c r="G532" s="408"/>
      <c r="H532" s="407"/>
      <c r="I532" s="408"/>
      <c r="J532" s="407"/>
      <c r="K532" s="408"/>
      <c r="L532" s="407"/>
      <c r="M532" s="213" t="s">
        <v>7481</v>
      </c>
      <c r="N532" s="213" t="s">
        <v>9988</v>
      </c>
      <c r="O532" s="213" t="s">
        <v>4773</v>
      </c>
      <c r="P532" s="1247"/>
      <c r="Q532" s="213"/>
      <c r="R532" s="541"/>
      <c r="S532" s="213"/>
      <c r="T532" s="213"/>
      <c r="U532" s="213"/>
      <c r="V532" s="213"/>
      <c r="W532" s="541"/>
      <c r="X532" s="213"/>
      <c r="Y532" s="213"/>
      <c r="Z532" s="541"/>
      <c r="AA532" s="541"/>
      <c r="AB532" s="541"/>
      <c r="AC532" s="213"/>
      <c r="AD532" s="541"/>
      <c r="AE532" s="213"/>
      <c r="AF532" s="541"/>
      <c r="AG532" s="541"/>
      <c r="AH532" s="541" t="s">
        <v>941</v>
      </c>
      <c r="AI532" s="213"/>
      <c r="AJ532" s="404"/>
      <c r="AK532" s="189" t="s">
        <v>5453</v>
      </c>
      <c r="AL532" s="174" t="s">
        <v>9388</v>
      </c>
      <c r="AM532" s="106">
        <v>1</v>
      </c>
      <c r="AN532" s="894" t="s">
        <v>945</v>
      </c>
      <c r="AO532" s="189" t="s">
        <v>946</v>
      </c>
      <c r="AP532" s="189">
        <v>1</v>
      </c>
      <c r="AQ532" s="189" t="s">
        <v>1244</v>
      </c>
      <c r="AR532" s="189"/>
      <c r="AS532" s="69"/>
      <c r="AT532" s="69"/>
      <c r="AU532" s="69"/>
      <c r="AV532" s="69"/>
      <c r="AW532" s="69"/>
      <c r="AX532" s="69"/>
      <c r="AY532" s="69"/>
      <c r="AZ532" s="69"/>
      <c r="BA532" s="69"/>
      <c r="BB532" s="69"/>
      <c r="BC532" s="69" t="s">
        <v>1338</v>
      </c>
      <c r="BD532" s="69"/>
      <c r="BE532" s="69"/>
      <c r="BF532" s="69"/>
      <c r="BG532" s="69"/>
      <c r="BH532" s="69"/>
      <c r="BI532" s="69"/>
      <c r="BJ532" s="69"/>
      <c r="BK532" s="69"/>
      <c r="BL532" s="69"/>
      <c r="BM532" s="69"/>
    </row>
    <row r="533" spans="1:65" s="390" customFormat="1">
      <c r="A533" s="398">
        <v>526</v>
      </c>
      <c r="B533" s="398" t="s">
        <v>3554</v>
      </c>
      <c r="C533" s="408" t="s">
        <v>9779</v>
      </c>
      <c r="D533" s="407"/>
      <c r="E533" s="408"/>
      <c r="F533" s="407"/>
      <c r="G533" s="408"/>
      <c r="H533" s="407"/>
      <c r="I533" s="408"/>
      <c r="J533" s="407"/>
      <c r="K533" s="408"/>
      <c r="L533" s="407"/>
      <c r="M533" s="213"/>
      <c r="N533" s="213" t="s">
        <v>9779</v>
      </c>
      <c r="O533" s="213"/>
      <c r="P533" s="1247" t="s">
        <v>1320</v>
      </c>
      <c r="Q533" s="213"/>
      <c r="R533" s="541"/>
      <c r="S533" s="213"/>
      <c r="T533" s="213"/>
      <c r="U533" s="213"/>
      <c r="V533" s="213"/>
      <c r="W533" s="541" t="s">
        <v>941</v>
      </c>
      <c r="X533" s="213"/>
      <c r="Y533" s="213"/>
      <c r="Z533" s="541"/>
      <c r="AA533" s="541"/>
      <c r="AB533" s="541"/>
      <c r="AC533" s="213"/>
      <c r="AD533" s="541"/>
      <c r="AE533" s="213"/>
      <c r="AF533" s="541"/>
      <c r="AG533" s="541"/>
      <c r="AH533" s="541"/>
      <c r="AI533" s="213"/>
      <c r="AJ533" s="404"/>
      <c r="AK533" s="189" t="s">
        <v>5453</v>
      </c>
      <c r="AL533" s="174" t="s">
        <v>9780</v>
      </c>
      <c r="AM533" s="106">
        <v>1</v>
      </c>
      <c r="AN533" s="894" t="s">
        <v>945</v>
      </c>
      <c r="AO533" s="189" t="s">
        <v>946</v>
      </c>
      <c r="AP533" s="189">
        <v>0</v>
      </c>
      <c r="AQ533" s="189" t="s">
        <v>947</v>
      </c>
      <c r="AR533" s="189"/>
      <c r="AS533" s="69"/>
      <c r="AT533" s="69"/>
      <c r="AU533" s="69"/>
      <c r="AV533" s="69"/>
      <c r="AW533" s="69"/>
      <c r="AX533" s="69"/>
      <c r="AY533" s="69"/>
      <c r="AZ533" s="69"/>
      <c r="BA533" s="69"/>
      <c r="BB533" s="69"/>
      <c r="BC533" s="69"/>
      <c r="BD533" s="69"/>
      <c r="BE533" s="69"/>
      <c r="BF533" s="69"/>
      <c r="BG533" s="69"/>
      <c r="BH533" s="69"/>
      <c r="BI533" s="69"/>
      <c r="BJ533" s="69"/>
      <c r="BK533" s="69"/>
      <c r="BL533" s="69"/>
      <c r="BM533" s="69"/>
    </row>
    <row r="534" spans="1:65" s="390" customFormat="1">
      <c r="A534" s="398">
        <v>527</v>
      </c>
      <c r="B534" s="398" t="s">
        <v>3554</v>
      </c>
      <c r="C534" s="408"/>
      <c r="D534" s="407" t="s">
        <v>7485</v>
      </c>
      <c r="E534" s="408"/>
      <c r="F534" s="407"/>
      <c r="G534" s="408"/>
      <c r="H534" s="407"/>
      <c r="I534" s="408"/>
      <c r="J534" s="407"/>
      <c r="K534" s="408"/>
      <c r="L534" s="407"/>
      <c r="M534" s="213" t="s">
        <v>7484</v>
      </c>
      <c r="N534" s="213" t="s">
        <v>9989</v>
      </c>
      <c r="O534" s="213" t="s">
        <v>4773</v>
      </c>
      <c r="P534" s="1247"/>
      <c r="Q534" s="213"/>
      <c r="R534" s="541"/>
      <c r="S534" s="213"/>
      <c r="T534" s="213"/>
      <c r="U534" s="213"/>
      <c r="V534" s="213"/>
      <c r="W534" s="541" t="s">
        <v>941</v>
      </c>
      <c r="X534" s="213"/>
      <c r="Y534" s="213"/>
      <c r="Z534" s="541"/>
      <c r="AA534" s="541"/>
      <c r="AB534" s="541"/>
      <c r="AC534" s="213"/>
      <c r="AD534" s="541"/>
      <c r="AE534" s="213"/>
      <c r="AF534" s="541"/>
      <c r="AG534" s="541"/>
      <c r="AH534" s="541"/>
      <c r="AI534" s="213"/>
      <c r="AJ534" s="404"/>
      <c r="AK534" s="189" t="s">
        <v>5453</v>
      </c>
      <c r="AL534" s="174" t="s">
        <v>7486</v>
      </c>
      <c r="AM534" s="106">
        <v>1</v>
      </c>
      <c r="AN534" s="894" t="s">
        <v>945</v>
      </c>
      <c r="AO534" s="189" t="s">
        <v>946</v>
      </c>
      <c r="AP534" s="189">
        <v>1</v>
      </c>
      <c r="AQ534" s="189" t="s">
        <v>1244</v>
      </c>
      <c r="AR534" s="189"/>
      <c r="AS534" s="69"/>
      <c r="AT534" s="69"/>
      <c r="AU534" s="69"/>
      <c r="AV534" s="69"/>
      <c r="AW534" s="69"/>
      <c r="AX534" s="69"/>
      <c r="AY534" s="69"/>
      <c r="AZ534" s="69"/>
      <c r="BA534" s="69"/>
      <c r="BB534" s="69"/>
      <c r="BC534" s="69" t="s">
        <v>1338</v>
      </c>
      <c r="BD534" s="69"/>
      <c r="BE534" s="69"/>
      <c r="BF534" s="69"/>
      <c r="BG534" s="69"/>
      <c r="BH534" s="69"/>
      <c r="BI534" s="69"/>
      <c r="BJ534" s="69"/>
      <c r="BK534" s="69"/>
      <c r="BL534" s="69"/>
      <c r="BM534" s="69"/>
    </row>
    <row r="535" spans="1:65" s="390" customFormat="1">
      <c r="A535" s="398">
        <v>528</v>
      </c>
      <c r="B535" s="398" t="s">
        <v>3554</v>
      </c>
      <c r="C535" s="408"/>
      <c r="D535" s="407" t="s">
        <v>7488</v>
      </c>
      <c r="E535" s="408"/>
      <c r="F535" s="407"/>
      <c r="G535" s="408"/>
      <c r="H535" s="407"/>
      <c r="I535" s="408"/>
      <c r="J535" s="407"/>
      <c r="K535" s="408"/>
      <c r="L535" s="407"/>
      <c r="M535" s="213" t="s">
        <v>7487</v>
      </c>
      <c r="N535" s="213" t="s">
        <v>7488</v>
      </c>
      <c r="O535" s="213" t="s">
        <v>4773</v>
      </c>
      <c r="P535" s="1247"/>
      <c r="Q535" s="213"/>
      <c r="R535" s="541"/>
      <c r="S535" s="213"/>
      <c r="T535" s="213"/>
      <c r="U535" s="213"/>
      <c r="V535" s="213"/>
      <c r="W535" s="541" t="s">
        <v>941</v>
      </c>
      <c r="X535" s="213"/>
      <c r="Y535" s="213"/>
      <c r="Z535" s="541"/>
      <c r="AA535" s="541"/>
      <c r="AB535" s="541"/>
      <c r="AC535" s="213"/>
      <c r="AD535" s="541"/>
      <c r="AE535" s="213"/>
      <c r="AF535" s="541"/>
      <c r="AG535" s="541"/>
      <c r="AH535" s="541"/>
      <c r="AI535" s="213"/>
      <c r="AJ535" s="404"/>
      <c r="AK535" s="189" t="s">
        <v>5453</v>
      </c>
      <c r="AL535" s="174" t="s">
        <v>7489</v>
      </c>
      <c r="AM535" s="106">
        <v>1</v>
      </c>
      <c r="AN535" s="894" t="s">
        <v>945</v>
      </c>
      <c r="AO535" s="189" t="s">
        <v>946</v>
      </c>
      <c r="AP535" s="189">
        <v>1</v>
      </c>
      <c r="AQ535" s="189" t="s">
        <v>1244</v>
      </c>
      <c r="AR535" s="189"/>
      <c r="AS535" s="69"/>
      <c r="AT535" s="69"/>
      <c r="AU535" s="69"/>
      <c r="AV535" s="69"/>
      <c r="AW535" s="69"/>
      <c r="AX535" s="69"/>
      <c r="AY535" s="69"/>
      <c r="AZ535" s="69"/>
      <c r="BA535" s="69"/>
      <c r="BB535" s="69"/>
      <c r="BC535" s="69" t="s">
        <v>1338</v>
      </c>
      <c r="BD535" s="69"/>
      <c r="BE535" s="69"/>
      <c r="BF535" s="69"/>
      <c r="BG535" s="69"/>
      <c r="BH535" s="69"/>
      <c r="BI535" s="69"/>
      <c r="BJ535" s="69"/>
      <c r="BK535" s="69"/>
      <c r="BL535" s="69"/>
      <c r="BM535" s="69"/>
    </row>
    <row r="536" spans="1:65" s="390" customFormat="1">
      <c r="A536" s="398">
        <v>529</v>
      </c>
      <c r="B536" s="398" t="s">
        <v>3719</v>
      </c>
      <c r="C536" s="408" t="s">
        <v>6932</v>
      </c>
      <c r="D536" s="407"/>
      <c r="E536" s="408"/>
      <c r="F536" s="407"/>
      <c r="G536" s="408"/>
      <c r="H536" s="407"/>
      <c r="I536" s="408"/>
      <c r="J536" s="407"/>
      <c r="K536" s="408"/>
      <c r="L536" s="407"/>
      <c r="M536" s="213" t="s">
        <v>6931</v>
      </c>
      <c r="N536" s="213" t="s">
        <v>6932</v>
      </c>
      <c r="O536" s="213" t="s">
        <v>4773</v>
      </c>
      <c r="P536" s="1247" t="s">
        <v>961</v>
      </c>
      <c r="Q536" s="213" t="s">
        <v>941</v>
      </c>
      <c r="R536" s="541"/>
      <c r="S536" s="213"/>
      <c r="T536" s="213"/>
      <c r="U536" s="213"/>
      <c r="V536" s="213"/>
      <c r="W536" s="541"/>
      <c r="X536" s="213"/>
      <c r="Y536" s="213"/>
      <c r="Z536" s="541"/>
      <c r="AA536" s="541"/>
      <c r="AB536" s="541"/>
      <c r="AC536" s="213"/>
      <c r="AD536" s="541"/>
      <c r="AE536" s="213"/>
      <c r="AF536" s="541"/>
      <c r="AG536" s="541"/>
      <c r="AH536" s="541"/>
      <c r="AI536" s="213"/>
      <c r="AJ536" s="404"/>
      <c r="AK536" s="189" t="s">
        <v>132</v>
      </c>
      <c r="AL536" s="174" t="s">
        <v>6933</v>
      </c>
      <c r="AM536" s="106">
        <v>1</v>
      </c>
      <c r="AN536" s="894" t="s">
        <v>945</v>
      </c>
      <c r="AO536" s="189" t="s">
        <v>946</v>
      </c>
      <c r="AP536" s="189">
        <v>0</v>
      </c>
      <c r="AQ536" s="189" t="s">
        <v>947</v>
      </c>
      <c r="AR536" s="189"/>
      <c r="AS536" s="69" t="s">
        <v>949</v>
      </c>
      <c r="AT536" s="69" t="s">
        <v>949</v>
      </c>
      <c r="AU536" s="69" t="s">
        <v>949</v>
      </c>
      <c r="AV536" s="69" t="s">
        <v>949</v>
      </c>
      <c r="AW536" s="69" t="s">
        <v>949</v>
      </c>
      <c r="AX536" s="69" t="s">
        <v>949</v>
      </c>
      <c r="AY536" s="69" t="s">
        <v>949</v>
      </c>
      <c r="AZ536" s="69" t="s">
        <v>949</v>
      </c>
      <c r="BA536" s="69" t="s">
        <v>949</v>
      </c>
      <c r="BB536" s="69" t="s">
        <v>949</v>
      </c>
      <c r="BC536" s="69" t="s">
        <v>949</v>
      </c>
      <c r="BD536" s="69" t="s">
        <v>949</v>
      </c>
      <c r="BE536" s="69" t="s">
        <v>949</v>
      </c>
      <c r="BF536" s="69" t="s">
        <v>949</v>
      </c>
      <c r="BG536" s="69" t="s">
        <v>949</v>
      </c>
      <c r="BH536" s="69" t="s">
        <v>949</v>
      </c>
      <c r="BI536" s="69" t="s">
        <v>949</v>
      </c>
      <c r="BJ536" s="69" t="s">
        <v>949</v>
      </c>
      <c r="BK536" s="69" t="s">
        <v>949</v>
      </c>
      <c r="BL536" s="69" t="s">
        <v>949</v>
      </c>
      <c r="BM536" s="69" t="s">
        <v>949</v>
      </c>
    </row>
    <row r="537" spans="1:65" s="390" customFormat="1">
      <c r="A537" s="398">
        <v>530</v>
      </c>
      <c r="B537" s="398" t="s">
        <v>3719</v>
      </c>
      <c r="C537" s="408" t="s">
        <v>6935</v>
      </c>
      <c r="D537" s="407"/>
      <c r="E537" s="408"/>
      <c r="F537" s="407"/>
      <c r="G537" s="408"/>
      <c r="H537" s="407"/>
      <c r="I537" s="408"/>
      <c r="J537" s="407"/>
      <c r="K537" s="408"/>
      <c r="L537" s="407"/>
      <c r="M537" s="213" t="s">
        <v>6934</v>
      </c>
      <c r="N537" s="213" t="s">
        <v>6935</v>
      </c>
      <c r="O537" s="213" t="s">
        <v>4773</v>
      </c>
      <c r="P537" s="1247" t="s">
        <v>961</v>
      </c>
      <c r="Q537" s="213"/>
      <c r="R537" s="541" t="s">
        <v>941</v>
      </c>
      <c r="S537" s="213"/>
      <c r="T537" s="213"/>
      <c r="U537" s="213"/>
      <c r="V537" s="213"/>
      <c r="W537" s="541"/>
      <c r="X537" s="213"/>
      <c r="Y537" s="213"/>
      <c r="Z537" s="541"/>
      <c r="AA537" s="541"/>
      <c r="AB537" s="541"/>
      <c r="AC537" s="213"/>
      <c r="AD537" s="541"/>
      <c r="AE537" s="213"/>
      <c r="AF537" s="541"/>
      <c r="AG537" s="541"/>
      <c r="AH537" s="541"/>
      <c r="AI537" s="213"/>
      <c r="AJ537" s="404"/>
      <c r="AK537" s="189" t="s">
        <v>132</v>
      </c>
      <c r="AL537" s="174" t="s">
        <v>6936</v>
      </c>
      <c r="AM537" s="106">
        <v>1</v>
      </c>
      <c r="AN537" s="894" t="s">
        <v>945</v>
      </c>
      <c r="AO537" s="189" t="s">
        <v>946</v>
      </c>
      <c r="AP537" s="189">
        <v>0</v>
      </c>
      <c r="AQ537" s="189" t="s">
        <v>947</v>
      </c>
      <c r="AR537" s="189"/>
      <c r="AS537" s="69" t="s">
        <v>949</v>
      </c>
      <c r="AT537" s="69" t="s">
        <v>949</v>
      </c>
      <c r="AU537" s="69" t="s">
        <v>949</v>
      </c>
      <c r="AV537" s="69" t="s">
        <v>949</v>
      </c>
      <c r="AW537" s="69" t="s">
        <v>949</v>
      </c>
      <c r="AX537" s="69" t="s">
        <v>949</v>
      </c>
      <c r="AY537" s="69" t="s">
        <v>949</v>
      </c>
      <c r="AZ537" s="69" t="s">
        <v>949</v>
      </c>
      <c r="BA537" s="69" t="s">
        <v>949</v>
      </c>
      <c r="BB537" s="69" t="s">
        <v>949</v>
      </c>
      <c r="BC537" s="69" t="s">
        <v>949</v>
      </c>
      <c r="BD537" s="69" t="s">
        <v>949</v>
      </c>
      <c r="BE537" s="69" t="s">
        <v>949</v>
      </c>
      <c r="BF537" s="69" t="s">
        <v>949</v>
      </c>
      <c r="BG537" s="69" t="s">
        <v>949</v>
      </c>
      <c r="BH537" s="69" t="s">
        <v>949</v>
      </c>
      <c r="BI537" s="69" t="s">
        <v>949</v>
      </c>
      <c r="BJ537" s="69" t="s">
        <v>949</v>
      </c>
      <c r="BK537" s="69" t="s">
        <v>949</v>
      </c>
      <c r="BL537" s="69" t="s">
        <v>949</v>
      </c>
      <c r="BM537" s="69" t="s">
        <v>949</v>
      </c>
    </row>
    <row r="538" spans="1:65" s="390" customFormat="1">
      <c r="A538" s="398">
        <v>531</v>
      </c>
      <c r="B538" s="398" t="s">
        <v>3719</v>
      </c>
      <c r="C538" s="408" t="s">
        <v>6938</v>
      </c>
      <c r="D538" s="407"/>
      <c r="E538" s="408"/>
      <c r="F538" s="407"/>
      <c r="G538" s="408"/>
      <c r="H538" s="407"/>
      <c r="I538" s="408"/>
      <c r="J538" s="407"/>
      <c r="K538" s="408"/>
      <c r="L538" s="407"/>
      <c r="M538" s="213" t="s">
        <v>6937</v>
      </c>
      <c r="N538" s="213" t="s">
        <v>6938</v>
      </c>
      <c r="O538" s="213" t="s">
        <v>4773</v>
      </c>
      <c r="P538" s="1247" t="s">
        <v>961</v>
      </c>
      <c r="Q538" s="213"/>
      <c r="R538" s="541"/>
      <c r="S538" s="213" t="s">
        <v>941</v>
      </c>
      <c r="T538" s="213"/>
      <c r="U538" s="213"/>
      <c r="V538" s="213"/>
      <c r="W538" s="541"/>
      <c r="X538" s="213"/>
      <c r="Y538" s="213"/>
      <c r="Z538" s="541"/>
      <c r="AA538" s="541"/>
      <c r="AB538" s="541"/>
      <c r="AC538" s="213"/>
      <c r="AD538" s="541"/>
      <c r="AE538" s="213"/>
      <c r="AF538" s="541"/>
      <c r="AG538" s="541"/>
      <c r="AH538" s="541"/>
      <c r="AI538" s="213"/>
      <c r="AJ538" s="404"/>
      <c r="AK538" s="189" t="s">
        <v>132</v>
      </c>
      <c r="AL538" s="174" t="s">
        <v>6939</v>
      </c>
      <c r="AM538" s="106">
        <v>1</v>
      </c>
      <c r="AN538" s="894" t="s">
        <v>945</v>
      </c>
      <c r="AO538" s="189" t="s">
        <v>946</v>
      </c>
      <c r="AP538" s="189">
        <v>0</v>
      </c>
      <c r="AQ538" s="189" t="s">
        <v>947</v>
      </c>
      <c r="AR538" s="189"/>
      <c r="AS538" s="69" t="s">
        <v>949</v>
      </c>
      <c r="AT538" s="69" t="s">
        <v>949</v>
      </c>
      <c r="AU538" s="69" t="s">
        <v>949</v>
      </c>
      <c r="AV538" s="69" t="s">
        <v>949</v>
      </c>
      <c r="AW538" s="69" t="s">
        <v>949</v>
      </c>
      <c r="AX538" s="69" t="s">
        <v>949</v>
      </c>
      <c r="AY538" s="69" t="s">
        <v>949</v>
      </c>
      <c r="AZ538" s="69" t="s">
        <v>949</v>
      </c>
      <c r="BA538" s="69" t="s">
        <v>949</v>
      </c>
      <c r="BB538" s="69" t="s">
        <v>949</v>
      </c>
      <c r="BC538" s="69" t="s">
        <v>949</v>
      </c>
      <c r="BD538" s="69" t="s">
        <v>949</v>
      </c>
      <c r="BE538" s="69" t="s">
        <v>949</v>
      </c>
      <c r="BF538" s="69" t="s">
        <v>949</v>
      </c>
      <c r="BG538" s="69" t="s">
        <v>949</v>
      </c>
      <c r="BH538" s="69" t="s">
        <v>949</v>
      </c>
      <c r="BI538" s="69" t="s">
        <v>949</v>
      </c>
      <c r="BJ538" s="69" t="s">
        <v>949</v>
      </c>
      <c r="BK538" s="69" t="s">
        <v>949</v>
      </c>
      <c r="BL538" s="69" t="s">
        <v>949</v>
      </c>
      <c r="BM538" s="69" t="s">
        <v>949</v>
      </c>
    </row>
    <row r="539" spans="1:65" s="390" customFormat="1">
      <c r="A539" s="398">
        <v>532</v>
      </c>
      <c r="B539" s="398" t="s">
        <v>3719</v>
      </c>
      <c r="C539" s="408" t="s">
        <v>6941</v>
      </c>
      <c r="D539" s="407"/>
      <c r="E539" s="408"/>
      <c r="F539" s="407"/>
      <c r="G539" s="408"/>
      <c r="H539" s="407"/>
      <c r="I539" s="408"/>
      <c r="J539" s="407"/>
      <c r="K539" s="408"/>
      <c r="L539" s="407"/>
      <c r="M539" s="213" t="s">
        <v>6940</v>
      </c>
      <c r="N539" s="213" t="s">
        <v>6941</v>
      </c>
      <c r="O539" s="213" t="s">
        <v>4773</v>
      </c>
      <c r="P539" s="1247" t="s">
        <v>961</v>
      </c>
      <c r="Q539" s="213" t="s">
        <v>945</v>
      </c>
      <c r="R539" s="541" t="s">
        <v>945</v>
      </c>
      <c r="S539" s="213" t="s">
        <v>945</v>
      </c>
      <c r="T539" s="213" t="s">
        <v>941</v>
      </c>
      <c r="U539" s="213" t="s">
        <v>945</v>
      </c>
      <c r="V539" s="213" t="s">
        <v>945</v>
      </c>
      <c r="W539" s="541"/>
      <c r="X539" s="213" t="s">
        <v>945</v>
      </c>
      <c r="Y539" s="213"/>
      <c r="Z539" s="541" t="s">
        <v>945</v>
      </c>
      <c r="AA539" s="541" t="s">
        <v>945</v>
      </c>
      <c r="AB539" s="541" t="s">
        <v>945</v>
      </c>
      <c r="AC539" s="213" t="s">
        <v>945</v>
      </c>
      <c r="AD539" s="541" t="s">
        <v>945</v>
      </c>
      <c r="AE539" s="213"/>
      <c r="AF539" s="541"/>
      <c r="AG539" s="541"/>
      <c r="AH539" s="541"/>
      <c r="AI539" s="213"/>
      <c r="AJ539" s="404"/>
      <c r="AK539" s="189" t="s">
        <v>132</v>
      </c>
      <c r="AL539" s="174" t="s">
        <v>6942</v>
      </c>
      <c r="AM539" s="106">
        <v>1</v>
      </c>
      <c r="AN539" s="894" t="s">
        <v>945</v>
      </c>
      <c r="AO539" s="189" t="s">
        <v>946</v>
      </c>
      <c r="AP539" s="189">
        <v>0</v>
      </c>
      <c r="AQ539" s="189" t="s">
        <v>947</v>
      </c>
      <c r="AR539" s="189"/>
      <c r="AS539" s="69" t="s">
        <v>949</v>
      </c>
      <c r="AT539" s="69" t="s">
        <v>949</v>
      </c>
      <c r="AU539" s="69" t="s">
        <v>949</v>
      </c>
      <c r="AV539" s="69" t="s">
        <v>949</v>
      </c>
      <c r="AW539" s="69" t="s">
        <v>949</v>
      </c>
      <c r="AX539" s="69" t="s">
        <v>949</v>
      </c>
      <c r="AY539" s="69" t="s">
        <v>949</v>
      </c>
      <c r="AZ539" s="69" t="s">
        <v>949</v>
      </c>
      <c r="BA539" s="69" t="s">
        <v>949</v>
      </c>
      <c r="BB539" s="69" t="s">
        <v>949</v>
      </c>
      <c r="BC539" s="69" t="s">
        <v>949</v>
      </c>
      <c r="BD539" s="69" t="s">
        <v>949</v>
      </c>
      <c r="BE539" s="69" t="s">
        <v>949</v>
      </c>
      <c r="BF539" s="69" t="s">
        <v>949</v>
      </c>
      <c r="BG539" s="69" t="s">
        <v>949</v>
      </c>
      <c r="BH539" s="69" t="s">
        <v>949</v>
      </c>
      <c r="BI539" s="69" t="s">
        <v>949</v>
      </c>
      <c r="BJ539" s="69" t="s">
        <v>949</v>
      </c>
      <c r="BK539" s="69" t="s">
        <v>949</v>
      </c>
      <c r="BL539" s="69" t="s">
        <v>949</v>
      </c>
      <c r="BM539" s="69" t="s">
        <v>949</v>
      </c>
    </row>
    <row r="540" spans="1:65" s="390" customFormat="1">
      <c r="A540" s="398">
        <v>533</v>
      </c>
      <c r="B540" s="398" t="s">
        <v>3719</v>
      </c>
      <c r="C540" s="408" t="s">
        <v>6944</v>
      </c>
      <c r="D540" s="407"/>
      <c r="E540" s="408"/>
      <c r="F540" s="407"/>
      <c r="G540" s="408"/>
      <c r="H540" s="407"/>
      <c r="I540" s="408"/>
      <c r="J540" s="407"/>
      <c r="K540" s="408"/>
      <c r="L540" s="407"/>
      <c r="M540" s="213" t="s">
        <v>6943</v>
      </c>
      <c r="N540" s="213" t="s">
        <v>6944</v>
      </c>
      <c r="O540" s="213" t="s">
        <v>4773</v>
      </c>
      <c r="P540" s="1247" t="s">
        <v>961</v>
      </c>
      <c r="Q540" s="213" t="s">
        <v>945</v>
      </c>
      <c r="R540" s="541" t="s">
        <v>945</v>
      </c>
      <c r="S540" s="213" t="s">
        <v>945</v>
      </c>
      <c r="T540" s="213" t="s">
        <v>945</v>
      </c>
      <c r="U540" s="213" t="s">
        <v>945</v>
      </c>
      <c r="V540" s="213" t="s">
        <v>945</v>
      </c>
      <c r="W540" s="541"/>
      <c r="X540" s="213" t="s">
        <v>941</v>
      </c>
      <c r="Y540" s="213" t="s">
        <v>945</v>
      </c>
      <c r="Z540" s="541"/>
      <c r="AA540" s="541" t="s">
        <v>945</v>
      </c>
      <c r="AB540" s="541" t="s">
        <v>945</v>
      </c>
      <c r="AC540" s="213" t="s">
        <v>945</v>
      </c>
      <c r="AD540" s="541" t="s">
        <v>945</v>
      </c>
      <c r="AE540" s="213" t="s">
        <v>945</v>
      </c>
      <c r="AF540" s="541"/>
      <c r="AG540" s="541"/>
      <c r="AH540" s="541"/>
      <c r="AI540" s="213"/>
      <c r="AJ540" s="404"/>
      <c r="AK540" s="189" t="s">
        <v>132</v>
      </c>
      <c r="AL540" s="174" t="s">
        <v>6945</v>
      </c>
      <c r="AM540" s="106">
        <v>1</v>
      </c>
      <c r="AN540" s="894" t="s">
        <v>945</v>
      </c>
      <c r="AO540" s="189" t="s">
        <v>946</v>
      </c>
      <c r="AP540" s="189">
        <v>0</v>
      </c>
      <c r="AQ540" s="189" t="s">
        <v>947</v>
      </c>
      <c r="AR540" s="189"/>
      <c r="AS540" s="69" t="s">
        <v>949</v>
      </c>
      <c r="AT540" s="69" t="s">
        <v>949</v>
      </c>
      <c r="AU540" s="69" t="s">
        <v>949</v>
      </c>
      <c r="AV540" s="69" t="s">
        <v>949</v>
      </c>
      <c r="AW540" s="69" t="s">
        <v>949</v>
      </c>
      <c r="AX540" s="69" t="s">
        <v>949</v>
      </c>
      <c r="AY540" s="69" t="s">
        <v>949</v>
      </c>
      <c r="AZ540" s="69" t="s">
        <v>949</v>
      </c>
      <c r="BA540" s="69" t="s">
        <v>949</v>
      </c>
      <c r="BB540" s="69" t="s">
        <v>949</v>
      </c>
      <c r="BC540" s="69" t="s">
        <v>949</v>
      </c>
      <c r="BD540" s="69" t="s">
        <v>949</v>
      </c>
      <c r="BE540" s="69" t="s">
        <v>949</v>
      </c>
      <c r="BF540" s="69" t="s">
        <v>949</v>
      </c>
      <c r="BG540" s="69" t="s">
        <v>949</v>
      </c>
      <c r="BH540" s="69" t="s">
        <v>949</v>
      </c>
      <c r="BI540" s="69" t="s">
        <v>949</v>
      </c>
      <c r="BJ540" s="69" t="s">
        <v>949</v>
      </c>
      <c r="BK540" s="69" t="s">
        <v>949</v>
      </c>
      <c r="BL540" s="69" t="s">
        <v>949</v>
      </c>
      <c r="BM540" s="69" t="s">
        <v>949</v>
      </c>
    </row>
    <row r="541" spans="1:65" s="390" customFormat="1">
      <c r="A541" s="398">
        <v>534</v>
      </c>
      <c r="B541" s="398" t="s">
        <v>3719</v>
      </c>
      <c r="C541" s="408" t="s">
        <v>6947</v>
      </c>
      <c r="D541" s="407"/>
      <c r="E541" s="408"/>
      <c r="F541" s="407"/>
      <c r="G541" s="408"/>
      <c r="H541" s="407"/>
      <c r="I541" s="408"/>
      <c r="J541" s="407"/>
      <c r="K541" s="408"/>
      <c r="L541" s="407"/>
      <c r="M541" s="213" t="s">
        <v>6946</v>
      </c>
      <c r="N541" s="213" t="s">
        <v>6947</v>
      </c>
      <c r="O541" s="213" t="s">
        <v>4773</v>
      </c>
      <c r="P541" s="1247" t="s">
        <v>961</v>
      </c>
      <c r="Q541" s="213" t="s">
        <v>945</v>
      </c>
      <c r="R541" s="541" t="s">
        <v>945</v>
      </c>
      <c r="S541" s="213" t="s">
        <v>945</v>
      </c>
      <c r="T541" s="213" t="s">
        <v>945</v>
      </c>
      <c r="U541" s="213" t="s">
        <v>941</v>
      </c>
      <c r="V541" s="213" t="s">
        <v>945</v>
      </c>
      <c r="W541" s="541"/>
      <c r="X541" s="213" t="s">
        <v>945</v>
      </c>
      <c r="Y541" s="213" t="s">
        <v>945</v>
      </c>
      <c r="Z541" s="541" t="s">
        <v>945</v>
      </c>
      <c r="AA541" s="541"/>
      <c r="AB541" s="541" t="s">
        <v>945</v>
      </c>
      <c r="AC541" s="213" t="s">
        <v>945</v>
      </c>
      <c r="AD541" s="541" t="s">
        <v>945</v>
      </c>
      <c r="AE541" s="213" t="s">
        <v>945</v>
      </c>
      <c r="AF541" s="541"/>
      <c r="AG541" s="541"/>
      <c r="AH541" s="541"/>
      <c r="AI541" s="213"/>
      <c r="AJ541" s="404"/>
      <c r="AK541" s="189" t="s">
        <v>132</v>
      </c>
      <c r="AL541" s="174" t="s">
        <v>6948</v>
      </c>
      <c r="AM541" s="106">
        <v>1</v>
      </c>
      <c r="AN541" s="894" t="s">
        <v>945</v>
      </c>
      <c r="AO541" s="189" t="s">
        <v>946</v>
      </c>
      <c r="AP541" s="189">
        <v>0</v>
      </c>
      <c r="AQ541" s="189" t="s">
        <v>947</v>
      </c>
      <c r="AR541" s="189"/>
      <c r="AS541" s="69" t="s">
        <v>949</v>
      </c>
      <c r="AT541" s="69" t="s">
        <v>949</v>
      </c>
      <c r="AU541" s="69" t="s">
        <v>949</v>
      </c>
      <c r="AV541" s="69" t="s">
        <v>949</v>
      </c>
      <c r="AW541" s="69" t="s">
        <v>949</v>
      </c>
      <c r="AX541" s="69" t="s">
        <v>949</v>
      </c>
      <c r="AY541" s="69" t="s">
        <v>949</v>
      </c>
      <c r="AZ541" s="69" t="s">
        <v>949</v>
      </c>
      <c r="BA541" s="69" t="s">
        <v>949</v>
      </c>
      <c r="BB541" s="69" t="s">
        <v>949</v>
      </c>
      <c r="BC541" s="69" t="s">
        <v>949</v>
      </c>
      <c r="BD541" s="69" t="s">
        <v>949</v>
      </c>
      <c r="BE541" s="69" t="s">
        <v>949</v>
      </c>
      <c r="BF541" s="69" t="s">
        <v>949</v>
      </c>
      <c r="BG541" s="69" t="s">
        <v>949</v>
      </c>
      <c r="BH541" s="69" t="s">
        <v>949</v>
      </c>
      <c r="BI541" s="69" t="s">
        <v>949</v>
      </c>
      <c r="BJ541" s="69" t="s">
        <v>949</v>
      </c>
      <c r="BK541" s="69" t="s">
        <v>949</v>
      </c>
      <c r="BL541" s="69" t="s">
        <v>949</v>
      </c>
      <c r="BM541" s="69" t="s">
        <v>949</v>
      </c>
    </row>
    <row r="542" spans="1:65" s="390" customFormat="1">
      <c r="A542" s="398">
        <v>535</v>
      </c>
      <c r="B542" s="398" t="s">
        <v>3719</v>
      </c>
      <c r="C542" s="408" t="s">
        <v>6950</v>
      </c>
      <c r="D542" s="407"/>
      <c r="E542" s="408"/>
      <c r="F542" s="407"/>
      <c r="G542" s="408"/>
      <c r="H542" s="407"/>
      <c r="I542" s="408"/>
      <c r="J542" s="407"/>
      <c r="K542" s="408"/>
      <c r="L542" s="407"/>
      <c r="M542" s="213" t="s">
        <v>6949</v>
      </c>
      <c r="N542" s="213" t="s">
        <v>6950</v>
      </c>
      <c r="O542" s="213" t="s">
        <v>4773</v>
      </c>
      <c r="P542" s="1247" t="s">
        <v>961</v>
      </c>
      <c r="Q542" s="213" t="s">
        <v>945</v>
      </c>
      <c r="R542" s="541" t="s">
        <v>945</v>
      </c>
      <c r="S542" s="213" t="s">
        <v>945</v>
      </c>
      <c r="T542" s="213" t="s">
        <v>945</v>
      </c>
      <c r="U542" s="213" t="s">
        <v>945</v>
      </c>
      <c r="V542" s="213" t="s">
        <v>941</v>
      </c>
      <c r="W542" s="541"/>
      <c r="X542" s="213" t="s">
        <v>945</v>
      </c>
      <c r="Y542" s="213" t="s">
        <v>945</v>
      </c>
      <c r="Z542" s="541" t="s">
        <v>945</v>
      </c>
      <c r="AA542" s="541" t="s">
        <v>945</v>
      </c>
      <c r="AB542" s="541"/>
      <c r="AC542" s="213" t="s">
        <v>945</v>
      </c>
      <c r="AD542" s="541" t="s">
        <v>945</v>
      </c>
      <c r="AE542" s="213" t="s">
        <v>945</v>
      </c>
      <c r="AF542" s="541"/>
      <c r="AG542" s="541"/>
      <c r="AH542" s="541"/>
      <c r="AI542" s="213"/>
      <c r="AJ542" s="404"/>
      <c r="AK542" s="189" t="s">
        <v>132</v>
      </c>
      <c r="AL542" s="174" t="s">
        <v>6951</v>
      </c>
      <c r="AM542" s="106">
        <v>1</v>
      </c>
      <c r="AN542" s="894" t="s">
        <v>945</v>
      </c>
      <c r="AO542" s="189" t="s">
        <v>946</v>
      </c>
      <c r="AP542" s="189">
        <v>0</v>
      </c>
      <c r="AQ542" s="189" t="s">
        <v>947</v>
      </c>
      <c r="AR542" s="189"/>
      <c r="AS542" s="69" t="s">
        <v>949</v>
      </c>
      <c r="AT542" s="69" t="s">
        <v>949</v>
      </c>
      <c r="AU542" s="69" t="s">
        <v>949</v>
      </c>
      <c r="AV542" s="69" t="s">
        <v>949</v>
      </c>
      <c r="AW542" s="69" t="s">
        <v>949</v>
      </c>
      <c r="AX542" s="69" t="s">
        <v>949</v>
      </c>
      <c r="AY542" s="69" t="s">
        <v>949</v>
      </c>
      <c r="AZ542" s="69" t="s">
        <v>949</v>
      </c>
      <c r="BA542" s="69" t="s">
        <v>949</v>
      </c>
      <c r="BB542" s="69" t="s">
        <v>949</v>
      </c>
      <c r="BC542" s="69" t="s">
        <v>949</v>
      </c>
      <c r="BD542" s="69" t="s">
        <v>949</v>
      </c>
      <c r="BE542" s="69" t="s">
        <v>949</v>
      </c>
      <c r="BF542" s="69" t="s">
        <v>949</v>
      </c>
      <c r="BG542" s="69" t="s">
        <v>949</v>
      </c>
      <c r="BH542" s="69" t="s">
        <v>949</v>
      </c>
      <c r="BI542" s="69" t="s">
        <v>949</v>
      </c>
      <c r="BJ542" s="69" t="s">
        <v>949</v>
      </c>
      <c r="BK542" s="69" t="s">
        <v>949</v>
      </c>
      <c r="BL542" s="69" t="s">
        <v>949</v>
      </c>
      <c r="BM542" s="69" t="s">
        <v>949</v>
      </c>
    </row>
    <row r="543" spans="1:65" s="390" customFormat="1">
      <c r="A543" s="398">
        <v>536</v>
      </c>
      <c r="B543" s="398" t="s">
        <v>3719</v>
      </c>
      <c r="C543" s="408" t="s">
        <v>6953</v>
      </c>
      <c r="D543" s="407"/>
      <c r="E543" s="408"/>
      <c r="F543" s="407"/>
      <c r="G543" s="408"/>
      <c r="H543" s="407"/>
      <c r="I543" s="408"/>
      <c r="J543" s="407"/>
      <c r="K543" s="408"/>
      <c r="L543" s="407"/>
      <c r="M543" s="213" t="s">
        <v>6952</v>
      </c>
      <c r="N543" s="213" t="s">
        <v>6953</v>
      </c>
      <c r="O543" s="213" t="s">
        <v>4773</v>
      </c>
      <c r="P543" s="1247" t="s">
        <v>961</v>
      </c>
      <c r="Q543" s="213" t="s">
        <v>945</v>
      </c>
      <c r="R543" s="541" t="s">
        <v>945</v>
      </c>
      <c r="S543" s="213" t="s">
        <v>945</v>
      </c>
      <c r="T543" s="213" t="s">
        <v>945</v>
      </c>
      <c r="U543" s="213" t="s">
        <v>945</v>
      </c>
      <c r="V543" s="213" t="s">
        <v>945</v>
      </c>
      <c r="W543" s="541"/>
      <c r="X543" s="213" t="s">
        <v>945</v>
      </c>
      <c r="Y543" s="213" t="s">
        <v>941</v>
      </c>
      <c r="Z543" s="541" t="s">
        <v>945</v>
      </c>
      <c r="AA543" s="541" t="s">
        <v>945</v>
      </c>
      <c r="AB543" s="541" t="s">
        <v>945</v>
      </c>
      <c r="AC543" s="213"/>
      <c r="AD543" s="541" t="s">
        <v>945</v>
      </c>
      <c r="AE543" s="213" t="s">
        <v>945</v>
      </c>
      <c r="AF543" s="541"/>
      <c r="AG543" s="541"/>
      <c r="AH543" s="541"/>
      <c r="AI543" s="213"/>
      <c r="AJ543" s="404"/>
      <c r="AK543" s="189" t="s">
        <v>132</v>
      </c>
      <c r="AL543" s="174" t="s">
        <v>6462</v>
      </c>
      <c r="AM543" s="106">
        <v>1</v>
      </c>
      <c r="AN543" s="894" t="s">
        <v>945</v>
      </c>
      <c r="AO543" s="189" t="s">
        <v>946</v>
      </c>
      <c r="AP543" s="189">
        <v>0</v>
      </c>
      <c r="AQ543" s="189" t="s">
        <v>947</v>
      </c>
      <c r="AR543" s="189"/>
      <c r="AS543" s="69" t="s">
        <v>949</v>
      </c>
      <c r="AT543" s="69" t="s">
        <v>949</v>
      </c>
      <c r="AU543" s="69" t="s">
        <v>949</v>
      </c>
      <c r="AV543" s="69" t="s">
        <v>949</v>
      </c>
      <c r="AW543" s="69" t="s">
        <v>949</v>
      </c>
      <c r="AX543" s="69" t="s">
        <v>949</v>
      </c>
      <c r="AY543" s="69" t="s">
        <v>949</v>
      </c>
      <c r="AZ543" s="69" t="s">
        <v>949</v>
      </c>
      <c r="BA543" s="69" t="s">
        <v>949</v>
      </c>
      <c r="BB543" s="69" t="s">
        <v>949</v>
      </c>
      <c r="BC543" s="69" t="s">
        <v>949</v>
      </c>
      <c r="BD543" s="69" t="s">
        <v>949</v>
      </c>
      <c r="BE543" s="69" t="s">
        <v>949</v>
      </c>
      <c r="BF543" s="69" t="s">
        <v>949</v>
      </c>
      <c r="BG543" s="69" t="s">
        <v>949</v>
      </c>
      <c r="BH543" s="69" t="s">
        <v>949</v>
      </c>
      <c r="BI543" s="69" t="s">
        <v>949</v>
      </c>
      <c r="BJ543" s="69" t="s">
        <v>949</v>
      </c>
      <c r="BK543" s="69" t="s">
        <v>949</v>
      </c>
      <c r="BL543" s="69" t="s">
        <v>949</v>
      </c>
      <c r="BM543" s="69" t="s">
        <v>949</v>
      </c>
    </row>
    <row r="544" spans="1:65" s="390" customFormat="1">
      <c r="A544" s="398">
        <v>537</v>
      </c>
      <c r="B544" s="398" t="s">
        <v>3719</v>
      </c>
      <c r="C544" s="408" t="s">
        <v>6954</v>
      </c>
      <c r="D544" s="407"/>
      <c r="E544" s="408"/>
      <c r="F544" s="407"/>
      <c r="G544" s="408"/>
      <c r="H544" s="407"/>
      <c r="I544" s="408"/>
      <c r="J544" s="407"/>
      <c r="K544" s="408"/>
      <c r="L544" s="407"/>
      <c r="M544" s="213" t="s">
        <v>6954</v>
      </c>
      <c r="N544" s="213" t="s">
        <v>6954</v>
      </c>
      <c r="O544" s="213" t="s">
        <v>4773</v>
      </c>
      <c r="P544" s="1247" t="s">
        <v>961</v>
      </c>
      <c r="Q544" s="213"/>
      <c r="R544" s="541"/>
      <c r="S544" s="213"/>
      <c r="T544" s="213"/>
      <c r="U544" s="213"/>
      <c r="V544" s="213"/>
      <c r="W544" s="541" t="s">
        <v>941</v>
      </c>
      <c r="X544" s="213"/>
      <c r="Y544" s="213"/>
      <c r="Z544" s="541"/>
      <c r="AA544" s="541"/>
      <c r="AB544" s="541"/>
      <c r="AC544" s="213"/>
      <c r="AD544" s="541"/>
      <c r="AE544" s="213"/>
      <c r="AF544" s="541"/>
      <c r="AG544" s="541"/>
      <c r="AH544" s="541"/>
      <c r="AI544" s="213"/>
      <c r="AJ544" s="404"/>
      <c r="AK544" s="189" t="s">
        <v>132</v>
      </c>
      <c r="AL544" s="174" t="s">
        <v>6955</v>
      </c>
      <c r="AM544" s="106">
        <v>1</v>
      </c>
      <c r="AN544" s="894" t="s">
        <v>945</v>
      </c>
      <c r="AO544" s="189" t="s">
        <v>946</v>
      </c>
      <c r="AP544" s="189">
        <v>0</v>
      </c>
      <c r="AQ544" s="189" t="s">
        <v>947</v>
      </c>
      <c r="AR544" s="189"/>
      <c r="AS544" s="69" t="s">
        <v>949</v>
      </c>
      <c r="AT544" s="69" t="s">
        <v>949</v>
      </c>
      <c r="AU544" s="69" t="s">
        <v>949</v>
      </c>
      <c r="AV544" s="69" t="s">
        <v>949</v>
      </c>
      <c r="AW544" s="69" t="s">
        <v>949</v>
      </c>
      <c r="AX544" s="69" t="s">
        <v>949</v>
      </c>
      <c r="AY544" s="69" t="s">
        <v>949</v>
      </c>
      <c r="AZ544" s="69" t="s">
        <v>949</v>
      </c>
      <c r="BA544" s="69" t="s">
        <v>949</v>
      </c>
      <c r="BB544" s="69" t="s">
        <v>949</v>
      </c>
      <c r="BC544" s="69" t="s">
        <v>949</v>
      </c>
      <c r="BD544" s="69" t="s">
        <v>949</v>
      </c>
      <c r="BE544" s="69" t="s">
        <v>949</v>
      </c>
      <c r="BF544" s="69" t="s">
        <v>949</v>
      </c>
      <c r="BG544" s="69" t="s">
        <v>949</v>
      </c>
      <c r="BH544" s="69" t="s">
        <v>949</v>
      </c>
      <c r="BI544" s="69" t="s">
        <v>949</v>
      </c>
      <c r="BJ544" s="69" t="s">
        <v>949</v>
      </c>
      <c r="BK544" s="69" t="s">
        <v>949</v>
      </c>
      <c r="BL544" s="69" t="s">
        <v>949</v>
      </c>
      <c r="BM544" s="69" t="s">
        <v>949</v>
      </c>
    </row>
    <row r="545" spans="1:65" s="390" customFormat="1">
      <c r="A545" s="398">
        <v>538</v>
      </c>
      <c r="B545" s="398" t="s">
        <v>3719</v>
      </c>
      <c r="C545" s="408" t="s">
        <v>6957</v>
      </c>
      <c r="D545" s="407"/>
      <c r="E545" s="408"/>
      <c r="F545" s="407"/>
      <c r="G545" s="408"/>
      <c r="H545" s="407"/>
      <c r="I545" s="408"/>
      <c r="J545" s="407"/>
      <c r="K545" s="408"/>
      <c r="L545" s="407"/>
      <c r="M545" s="213" t="s">
        <v>6956</v>
      </c>
      <c r="N545" s="213" t="s">
        <v>6957</v>
      </c>
      <c r="O545" s="213" t="s">
        <v>4773</v>
      </c>
      <c r="P545" s="1247" t="s">
        <v>961</v>
      </c>
      <c r="Q545" s="213"/>
      <c r="R545" s="541"/>
      <c r="S545" s="213"/>
      <c r="T545" s="213"/>
      <c r="U545" s="213"/>
      <c r="V545" s="213"/>
      <c r="W545" s="541"/>
      <c r="X545" s="213"/>
      <c r="Y545" s="213"/>
      <c r="Z545" s="541" t="s">
        <v>941</v>
      </c>
      <c r="AA545" s="541"/>
      <c r="AB545" s="541"/>
      <c r="AC545" s="213"/>
      <c r="AD545" s="541"/>
      <c r="AE545" s="213"/>
      <c r="AF545" s="541"/>
      <c r="AG545" s="541"/>
      <c r="AH545" s="541"/>
      <c r="AI545" s="213"/>
      <c r="AJ545" s="404"/>
      <c r="AK545" s="189" t="s">
        <v>132</v>
      </c>
      <c r="AL545" s="174" t="s">
        <v>6958</v>
      </c>
      <c r="AM545" s="106">
        <v>1</v>
      </c>
      <c r="AN545" s="894" t="s">
        <v>945</v>
      </c>
      <c r="AO545" s="189" t="s">
        <v>946</v>
      </c>
      <c r="AP545" s="189">
        <v>0</v>
      </c>
      <c r="AQ545" s="189" t="s">
        <v>947</v>
      </c>
      <c r="AR545" s="189"/>
      <c r="AS545" s="69" t="s">
        <v>949</v>
      </c>
      <c r="AT545" s="69" t="s">
        <v>949</v>
      </c>
      <c r="AU545" s="69" t="s">
        <v>949</v>
      </c>
      <c r="AV545" s="69" t="s">
        <v>949</v>
      </c>
      <c r="AW545" s="69" t="s">
        <v>949</v>
      </c>
      <c r="AX545" s="69" t="s">
        <v>949</v>
      </c>
      <c r="AY545" s="69" t="s">
        <v>949</v>
      </c>
      <c r="AZ545" s="69" t="s">
        <v>949</v>
      </c>
      <c r="BA545" s="69" t="s">
        <v>949</v>
      </c>
      <c r="BB545" s="69" t="s">
        <v>949</v>
      </c>
      <c r="BC545" s="69" t="s">
        <v>949</v>
      </c>
      <c r="BD545" s="69" t="s">
        <v>949</v>
      </c>
      <c r="BE545" s="69" t="s">
        <v>949</v>
      </c>
      <c r="BF545" s="69" t="s">
        <v>949</v>
      </c>
      <c r="BG545" s="69" t="s">
        <v>949</v>
      </c>
      <c r="BH545" s="69" t="s">
        <v>949</v>
      </c>
      <c r="BI545" s="69" t="s">
        <v>949</v>
      </c>
      <c r="BJ545" s="69" t="s">
        <v>949</v>
      </c>
      <c r="BK545" s="69" t="s">
        <v>949</v>
      </c>
      <c r="BL545" s="69" t="s">
        <v>949</v>
      </c>
      <c r="BM545" s="69" t="s">
        <v>949</v>
      </c>
    </row>
    <row r="546" spans="1:65" s="390" customFormat="1">
      <c r="A546" s="398">
        <v>539</v>
      </c>
      <c r="B546" s="398" t="s">
        <v>3719</v>
      </c>
      <c r="C546" s="408" t="s">
        <v>6960</v>
      </c>
      <c r="D546" s="407"/>
      <c r="E546" s="408"/>
      <c r="F546" s="407"/>
      <c r="G546" s="408"/>
      <c r="H546" s="407"/>
      <c r="I546" s="408"/>
      <c r="J546" s="407"/>
      <c r="K546" s="408"/>
      <c r="L546" s="407"/>
      <c r="M546" s="213" t="s">
        <v>6959</v>
      </c>
      <c r="N546" s="213" t="s">
        <v>6960</v>
      </c>
      <c r="O546" s="213" t="s">
        <v>4773</v>
      </c>
      <c r="P546" s="1247" t="s">
        <v>961</v>
      </c>
      <c r="Q546" s="213" t="s">
        <v>945</v>
      </c>
      <c r="R546" s="541" t="s">
        <v>945</v>
      </c>
      <c r="S546" s="213" t="s">
        <v>945</v>
      </c>
      <c r="T546" s="213" t="s">
        <v>945</v>
      </c>
      <c r="U546" s="213" t="s">
        <v>945</v>
      </c>
      <c r="V546" s="213" t="s">
        <v>945</v>
      </c>
      <c r="W546" s="541"/>
      <c r="X546" s="213" t="s">
        <v>945</v>
      </c>
      <c r="Y546" s="213" t="s">
        <v>945</v>
      </c>
      <c r="Z546" s="541" t="s">
        <v>945</v>
      </c>
      <c r="AA546" s="541" t="s">
        <v>941</v>
      </c>
      <c r="AB546" s="541"/>
      <c r="AC546" s="213" t="s">
        <v>945</v>
      </c>
      <c r="AD546" s="541" t="s">
        <v>945</v>
      </c>
      <c r="AE546" s="213"/>
      <c r="AF546" s="541"/>
      <c r="AG546" s="541"/>
      <c r="AH546" s="541"/>
      <c r="AI546" s="213"/>
      <c r="AJ546" s="404"/>
      <c r="AK546" s="189" t="s">
        <v>132</v>
      </c>
      <c r="AL546" s="174" t="s">
        <v>6961</v>
      </c>
      <c r="AM546" s="106">
        <v>1</v>
      </c>
      <c r="AN546" s="894" t="s">
        <v>945</v>
      </c>
      <c r="AO546" s="189" t="s">
        <v>946</v>
      </c>
      <c r="AP546" s="189">
        <v>0</v>
      </c>
      <c r="AQ546" s="189" t="s">
        <v>947</v>
      </c>
      <c r="AR546" s="189"/>
      <c r="AS546" s="69" t="s">
        <v>949</v>
      </c>
      <c r="AT546" s="69" t="s">
        <v>949</v>
      </c>
      <c r="AU546" s="69" t="s">
        <v>949</v>
      </c>
      <c r="AV546" s="69" t="s">
        <v>949</v>
      </c>
      <c r="AW546" s="69" t="s">
        <v>949</v>
      </c>
      <c r="AX546" s="69" t="s">
        <v>949</v>
      </c>
      <c r="AY546" s="69" t="s">
        <v>949</v>
      </c>
      <c r="AZ546" s="69" t="s">
        <v>949</v>
      </c>
      <c r="BA546" s="69" t="s">
        <v>949</v>
      </c>
      <c r="BB546" s="69" t="s">
        <v>949</v>
      </c>
      <c r="BC546" s="69" t="s">
        <v>949</v>
      </c>
      <c r="BD546" s="69" t="s">
        <v>949</v>
      </c>
      <c r="BE546" s="69" t="s">
        <v>949</v>
      </c>
      <c r="BF546" s="69" t="s">
        <v>949</v>
      </c>
      <c r="BG546" s="69" t="s">
        <v>949</v>
      </c>
      <c r="BH546" s="69" t="s">
        <v>949</v>
      </c>
      <c r="BI546" s="69" t="s">
        <v>949</v>
      </c>
      <c r="BJ546" s="69" t="s">
        <v>949</v>
      </c>
      <c r="BK546" s="69" t="s">
        <v>949</v>
      </c>
      <c r="BL546" s="69" t="s">
        <v>949</v>
      </c>
      <c r="BM546" s="69" t="s">
        <v>949</v>
      </c>
    </row>
    <row r="547" spans="1:65" s="390" customFormat="1">
      <c r="A547" s="398">
        <v>540</v>
      </c>
      <c r="B547" s="398" t="s">
        <v>3719</v>
      </c>
      <c r="C547" s="408" t="s">
        <v>6963</v>
      </c>
      <c r="D547" s="407"/>
      <c r="E547" s="408"/>
      <c r="F547" s="407"/>
      <c r="G547" s="408"/>
      <c r="H547" s="407"/>
      <c r="I547" s="408"/>
      <c r="J547" s="407"/>
      <c r="K547" s="408"/>
      <c r="L547" s="407"/>
      <c r="M547" s="213" t="s">
        <v>6962</v>
      </c>
      <c r="N547" s="213" t="s">
        <v>6963</v>
      </c>
      <c r="O547" s="213" t="s">
        <v>4773</v>
      </c>
      <c r="P547" s="1247" t="s">
        <v>961</v>
      </c>
      <c r="Q547" s="213"/>
      <c r="R547" s="541"/>
      <c r="S547" s="213"/>
      <c r="T547" s="213"/>
      <c r="U547" s="213"/>
      <c r="V547" s="213"/>
      <c r="W547" s="541"/>
      <c r="X547" s="213"/>
      <c r="Y547" s="213"/>
      <c r="Z547" s="541"/>
      <c r="AA547" s="541"/>
      <c r="AB547" s="541" t="s">
        <v>941</v>
      </c>
      <c r="AC547" s="213"/>
      <c r="AD547" s="541"/>
      <c r="AE547" s="213"/>
      <c r="AF547" s="541"/>
      <c r="AG547" s="541"/>
      <c r="AH547" s="541"/>
      <c r="AI547" s="213"/>
      <c r="AJ547" s="404"/>
      <c r="AK547" s="189" t="s">
        <v>132</v>
      </c>
      <c r="AL547" s="174" t="s">
        <v>6474</v>
      </c>
      <c r="AM547" s="106">
        <v>1</v>
      </c>
      <c r="AN547" s="894" t="s">
        <v>945</v>
      </c>
      <c r="AO547" s="189" t="s">
        <v>946</v>
      </c>
      <c r="AP547" s="189">
        <v>0</v>
      </c>
      <c r="AQ547" s="189" t="s">
        <v>947</v>
      </c>
      <c r="AR547" s="189"/>
      <c r="AS547" s="69" t="s">
        <v>949</v>
      </c>
      <c r="AT547" s="69" t="s">
        <v>949</v>
      </c>
      <c r="AU547" s="69" t="s">
        <v>949</v>
      </c>
      <c r="AV547" s="69" t="s">
        <v>949</v>
      </c>
      <c r="AW547" s="69" t="s">
        <v>949</v>
      </c>
      <c r="AX547" s="69" t="s">
        <v>949</v>
      </c>
      <c r="AY547" s="69" t="s">
        <v>949</v>
      </c>
      <c r="AZ547" s="69" t="s">
        <v>949</v>
      </c>
      <c r="BA547" s="69" t="s">
        <v>949</v>
      </c>
      <c r="BB547" s="69" t="s">
        <v>949</v>
      </c>
      <c r="BC547" s="69" t="s">
        <v>949</v>
      </c>
      <c r="BD547" s="69" t="s">
        <v>949</v>
      </c>
      <c r="BE547" s="69" t="s">
        <v>949</v>
      </c>
      <c r="BF547" s="69" t="s">
        <v>949</v>
      </c>
      <c r="BG547" s="69" t="s">
        <v>949</v>
      </c>
      <c r="BH547" s="69" t="s">
        <v>949</v>
      </c>
      <c r="BI547" s="69" t="s">
        <v>949</v>
      </c>
      <c r="BJ547" s="69" t="s">
        <v>949</v>
      </c>
      <c r="BK547" s="69" t="s">
        <v>949</v>
      </c>
      <c r="BL547" s="69" t="s">
        <v>949</v>
      </c>
      <c r="BM547" s="69" t="s">
        <v>949</v>
      </c>
    </row>
    <row r="548" spans="1:65" s="390" customFormat="1">
      <c r="A548" s="398">
        <v>541</v>
      </c>
      <c r="B548" s="398" t="s">
        <v>3719</v>
      </c>
      <c r="C548" s="408" t="s">
        <v>6965</v>
      </c>
      <c r="D548" s="407"/>
      <c r="E548" s="408"/>
      <c r="F548" s="407"/>
      <c r="G548" s="408"/>
      <c r="H548" s="407"/>
      <c r="I548" s="408"/>
      <c r="J548" s="407"/>
      <c r="K548" s="408"/>
      <c r="L548" s="407"/>
      <c r="M548" s="213" t="s">
        <v>6964</v>
      </c>
      <c r="N548" s="213" t="s">
        <v>6965</v>
      </c>
      <c r="O548" s="213" t="s">
        <v>4773</v>
      </c>
      <c r="P548" s="1247" t="s">
        <v>961</v>
      </c>
      <c r="Q548" s="213"/>
      <c r="R548" s="541"/>
      <c r="S548" s="213"/>
      <c r="T548" s="213"/>
      <c r="U548" s="213"/>
      <c r="V548" s="213"/>
      <c r="W548" s="541"/>
      <c r="X548" s="213"/>
      <c r="Y548" s="213"/>
      <c r="Z548" s="541"/>
      <c r="AA548" s="541"/>
      <c r="AB548" s="541"/>
      <c r="AC548" s="213" t="s">
        <v>941</v>
      </c>
      <c r="AD548" s="541"/>
      <c r="AE548" s="213"/>
      <c r="AF548" s="541"/>
      <c r="AG548" s="541"/>
      <c r="AH548" s="541"/>
      <c r="AI548" s="213"/>
      <c r="AJ548" s="404"/>
      <c r="AK548" s="189" t="s">
        <v>132</v>
      </c>
      <c r="AL548" s="174" t="s">
        <v>6476</v>
      </c>
      <c r="AM548" s="106">
        <v>1</v>
      </c>
      <c r="AN548" s="894" t="s">
        <v>945</v>
      </c>
      <c r="AO548" s="189" t="s">
        <v>946</v>
      </c>
      <c r="AP548" s="189">
        <v>0</v>
      </c>
      <c r="AQ548" s="189" t="s">
        <v>947</v>
      </c>
      <c r="AR548" s="189"/>
      <c r="AS548" s="69" t="s">
        <v>949</v>
      </c>
      <c r="AT548" s="69" t="s">
        <v>949</v>
      </c>
      <c r="AU548" s="69" t="s">
        <v>949</v>
      </c>
      <c r="AV548" s="69" t="s">
        <v>949</v>
      </c>
      <c r="AW548" s="69" t="s">
        <v>949</v>
      </c>
      <c r="AX548" s="69" t="s">
        <v>949</v>
      </c>
      <c r="AY548" s="69" t="s">
        <v>949</v>
      </c>
      <c r="AZ548" s="69" t="s">
        <v>949</v>
      </c>
      <c r="BA548" s="69" t="s">
        <v>949</v>
      </c>
      <c r="BB548" s="69" t="s">
        <v>949</v>
      </c>
      <c r="BC548" s="69" t="s">
        <v>949</v>
      </c>
      <c r="BD548" s="69" t="s">
        <v>949</v>
      </c>
      <c r="BE548" s="69" t="s">
        <v>949</v>
      </c>
      <c r="BF548" s="69" t="s">
        <v>949</v>
      </c>
      <c r="BG548" s="69" t="s">
        <v>949</v>
      </c>
      <c r="BH548" s="69" t="s">
        <v>949</v>
      </c>
      <c r="BI548" s="69" t="s">
        <v>949</v>
      </c>
      <c r="BJ548" s="69" t="s">
        <v>949</v>
      </c>
      <c r="BK548" s="69" t="s">
        <v>949</v>
      </c>
      <c r="BL548" s="69" t="s">
        <v>949</v>
      </c>
      <c r="BM548" s="69" t="s">
        <v>949</v>
      </c>
    </row>
    <row r="549" spans="1:65" s="390" customFormat="1">
      <c r="A549" s="398">
        <v>542</v>
      </c>
      <c r="B549" s="398" t="s">
        <v>3719</v>
      </c>
      <c r="C549" s="408" t="s">
        <v>6967</v>
      </c>
      <c r="D549" s="407"/>
      <c r="E549" s="408"/>
      <c r="F549" s="407"/>
      <c r="G549" s="408"/>
      <c r="H549" s="407"/>
      <c r="I549" s="408"/>
      <c r="J549" s="407"/>
      <c r="K549" s="408"/>
      <c r="L549" s="407"/>
      <c r="M549" s="213" t="s">
        <v>6966</v>
      </c>
      <c r="N549" s="213" t="s">
        <v>6967</v>
      </c>
      <c r="O549" s="213" t="s">
        <v>4773</v>
      </c>
      <c r="P549" s="1247" t="s">
        <v>961</v>
      </c>
      <c r="Q549" s="213"/>
      <c r="R549" s="541"/>
      <c r="S549" s="213"/>
      <c r="T549" s="213"/>
      <c r="U549" s="213"/>
      <c r="V549" s="213"/>
      <c r="W549" s="541"/>
      <c r="X549" s="213"/>
      <c r="Y549" s="213"/>
      <c r="Z549" s="541"/>
      <c r="AA549" s="541"/>
      <c r="AB549" s="541"/>
      <c r="AC549" s="213"/>
      <c r="AD549" s="541" t="s">
        <v>941</v>
      </c>
      <c r="AE549" s="213"/>
      <c r="AF549" s="541"/>
      <c r="AG549" s="541"/>
      <c r="AH549" s="541"/>
      <c r="AI549" s="213"/>
      <c r="AJ549" s="404"/>
      <c r="AK549" s="189" t="s">
        <v>132</v>
      </c>
      <c r="AL549" s="174" t="s">
        <v>6968</v>
      </c>
      <c r="AM549" s="106">
        <v>1</v>
      </c>
      <c r="AN549" s="894" t="s">
        <v>945</v>
      </c>
      <c r="AO549" s="189" t="s">
        <v>946</v>
      </c>
      <c r="AP549" s="189">
        <v>0</v>
      </c>
      <c r="AQ549" s="189" t="s">
        <v>947</v>
      </c>
      <c r="AR549" s="189"/>
      <c r="AS549" s="69" t="s">
        <v>949</v>
      </c>
      <c r="AT549" s="69" t="s">
        <v>949</v>
      </c>
      <c r="AU549" s="69" t="s">
        <v>949</v>
      </c>
      <c r="AV549" s="69" t="s">
        <v>949</v>
      </c>
      <c r="AW549" s="69" t="s">
        <v>949</v>
      </c>
      <c r="AX549" s="69" t="s">
        <v>949</v>
      </c>
      <c r="AY549" s="69" t="s">
        <v>949</v>
      </c>
      <c r="AZ549" s="69" t="s">
        <v>949</v>
      </c>
      <c r="BA549" s="69" t="s">
        <v>949</v>
      </c>
      <c r="BB549" s="69" t="s">
        <v>949</v>
      </c>
      <c r="BC549" s="69" t="s">
        <v>949</v>
      </c>
      <c r="BD549" s="69" t="s">
        <v>949</v>
      </c>
      <c r="BE549" s="69" t="s">
        <v>949</v>
      </c>
      <c r="BF549" s="69" t="s">
        <v>949</v>
      </c>
      <c r="BG549" s="69" t="s">
        <v>949</v>
      </c>
      <c r="BH549" s="69" t="s">
        <v>949</v>
      </c>
      <c r="BI549" s="69" t="s">
        <v>949</v>
      </c>
      <c r="BJ549" s="69" t="s">
        <v>949</v>
      </c>
      <c r="BK549" s="69" t="s">
        <v>949</v>
      </c>
      <c r="BL549" s="69" t="s">
        <v>949</v>
      </c>
      <c r="BM549" s="69" t="s">
        <v>949</v>
      </c>
    </row>
    <row r="550" spans="1:65" s="390" customFormat="1">
      <c r="A550" s="398">
        <v>543</v>
      </c>
      <c r="B550" s="398" t="s">
        <v>3719</v>
      </c>
      <c r="C550" s="408" t="s">
        <v>6970</v>
      </c>
      <c r="D550" s="407"/>
      <c r="E550" s="408"/>
      <c r="F550" s="407"/>
      <c r="G550" s="408"/>
      <c r="H550" s="407"/>
      <c r="I550" s="408"/>
      <c r="J550" s="407"/>
      <c r="K550" s="408"/>
      <c r="L550" s="407"/>
      <c r="M550" s="213" t="s">
        <v>6969</v>
      </c>
      <c r="N550" s="213" t="s">
        <v>6970</v>
      </c>
      <c r="O550" s="213" t="s">
        <v>4773</v>
      </c>
      <c r="P550" s="1247" t="s">
        <v>961</v>
      </c>
      <c r="Q550" s="213"/>
      <c r="R550" s="541"/>
      <c r="S550" s="213"/>
      <c r="T550" s="213"/>
      <c r="U550" s="213"/>
      <c r="V550" s="213"/>
      <c r="W550" s="541"/>
      <c r="X550" s="213"/>
      <c r="Y550" s="213"/>
      <c r="Z550" s="541"/>
      <c r="AA550" s="541"/>
      <c r="AB550" s="541"/>
      <c r="AC550" s="213"/>
      <c r="AD550" s="541"/>
      <c r="AE550" s="213" t="s">
        <v>941</v>
      </c>
      <c r="AF550" s="541"/>
      <c r="AG550" s="541"/>
      <c r="AH550" s="541"/>
      <c r="AI550" s="213"/>
      <c r="AJ550" s="404"/>
      <c r="AK550" s="189" t="s">
        <v>132</v>
      </c>
      <c r="AL550" s="174" t="s">
        <v>6470</v>
      </c>
      <c r="AM550" s="106">
        <v>1</v>
      </c>
      <c r="AN550" s="894" t="s">
        <v>945</v>
      </c>
      <c r="AO550" s="189" t="s">
        <v>946</v>
      </c>
      <c r="AP550" s="189">
        <v>0</v>
      </c>
      <c r="AQ550" s="189" t="s">
        <v>947</v>
      </c>
      <c r="AR550" s="189"/>
      <c r="AS550" s="69" t="s">
        <v>949</v>
      </c>
      <c r="AT550" s="69" t="s">
        <v>949</v>
      </c>
      <c r="AU550" s="69" t="s">
        <v>949</v>
      </c>
      <c r="AV550" s="69" t="s">
        <v>949</v>
      </c>
      <c r="AW550" s="69" t="s">
        <v>949</v>
      </c>
      <c r="AX550" s="69" t="s">
        <v>949</v>
      </c>
      <c r="AY550" s="69" t="s">
        <v>949</v>
      </c>
      <c r="AZ550" s="69" t="s">
        <v>949</v>
      </c>
      <c r="BA550" s="69" t="s">
        <v>949</v>
      </c>
      <c r="BB550" s="69" t="s">
        <v>949</v>
      </c>
      <c r="BC550" s="69" t="s">
        <v>949</v>
      </c>
      <c r="BD550" s="69" t="s">
        <v>949</v>
      </c>
      <c r="BE550" s="69" t="s">
        <v>949</v>
      </c>
      <c r="BF550" s="69" t="s">
        <v>949</v>
      </c>
      <c r="BG550" s="69" t="s">
        <v>949</v>
      </c>
      <c r="BH550" s="69" t="s">
        <v>949</v>
      </c>
      <c r="BI550" s="69" t="s">
        <v>949</v>
      </c>
      <c r="BJ550" s="69" t="s">
        <v>949</v>
      </c>
      <c r="BK550" s="69" t="s">
        <v>949</v>
      </c>
      <c r="BL550" s="69" t="s">
        <v>949</v>
      </c>
      <c r="BM550" s="69" t="s">
        <v>949</v>
      </c>
    </row>
    <row r="551" spans="1:65" s="390" customFormat="1">
      <c r="A551" s="398">
        <v>544</v>
      </c>
      <c r="B551" s="398" t="s">
        <v>3719</v>
      </c>
      <c r="C551" s="408" t="s">
        <v>6977</v>
      </c>
      <c r="D551" s="407"/>
      <c r="E551" s="408"/>
      <c r="F551" s="407"/>
      <c r="G551" s="408"/>
      <c r="H551" s="407"/>
      <c r="I551" s="408"/>
      <c r="J551" s="407"/>
      <c r="K551" s="408"/>
      <c r="L551" s="407"/>
      <c r="M551" s="213" t="s">
        <v>6977</v>
      </c>
      <c r="N551" s="213" t="s">
        <v>6977</v>
      </c>
      <c r="O551" s="213" t="s">
        <v>4773</v>
      </c>
      <c r="P551" s="1247" t="s">
        <v>961</v>
      </c>
      <c r="Q551" s="213"/>
      <c r="R551" s="541"/>
      <c r="S551" s="213"/>
      <c r="T551" s="213"/>
      <c r="U551" s="213"/>
      <c r="V551" s="213"/>
      <c r="W551" s="541"/>
      <c r="X551" s="213"/>
      <c r="Y551" s="213"/>
      <c r="Z551" s="541"/>
      <c r="AA551" s="541"/>
      <c r="AB551" s="541"/>
      <c r="AC551" s="213"/>
      <c r="AD551" s="541"/>
      <c r="AE551" s="213"/>
      <c r="AF551" s="541" t="s">
        <v>941</v>
      </c>
      <c r="AG551" s="541"/>
      <c r="AH551" s="541"/>
      <c r="AI551" s="213"/>
      <c r="AJ551" s="404"/>
      <c r="AK551" s="189" t="s">
        <v>132</v>
      </c>
      <c r="AL551" s="174" t="s">
        <v>6978</v>
      </c>
      <c r="AM551" s="106">
        <v>1</v>
      </c>
      <c r="AN551" s="894" t="s">
        <v>945</v>
      </c>
      <c r="AO551" s="189" t="s">
        <v>946</v>
      </c>
      <c r="AP551" s="189">
        <v>0</v>
      </c>
      <c r="AQ551" s="189" t="s">
        <v>947</v>
      </c>
      <c r="AR551" s="189"/>
      <c r="AS551" s="69" t="s">
        <v>949</v>
      </c>
      <c r="AT551" s="69" t="s">
        <v>949</v>
      </c>
      <c r="AU551" s="69" t="s">
        <v>949</v>
      </c>
      <c r="AV551" s="69" t="s">
        <v>949</v>
      </c>
      <c r="AW551" s="69" t="s">
        <v>949</v>
      </c>
      <c r="AX551" s="69" t="s">
        <v>949</v>
      </c>
      <c r="AY551" s="69" t="s">
        <v>949</v>
      </c>
      <c r="AZ551" s="69" t="s">
        <v>949</v>
      </c>
      <c r="BA551" s="69" t="s">
        <v>949</v>
      </c>
      <c r="BB551" s="69" t="s">
        <v>949</v>
      </c>
      <c r="BC551" s="69" t="s">
        <v>949</v>
      </c>
      <c r="BD551" s="69" t="s">
        <v>949</v>
      </c>
      <c r="BE551" s="69" t="s">
        <v>949</v>
      </c>
      <c r="BF551" s="69" t="s">
        <v>949</v>
      </c>
      <c r="BG551" s="69" t="s">
        <v>949</v>
      </c>
      <c r="BH551" s="69" t="s">
        <v>949</v>
      </c>
      <c r="BI551" s="69" t="s">
        <v>949</v>
      </c>
      <c r="BJ551" s="69" t="s">
        <v>949</v>
      </c>
      <c r="BK551" s="69" t="s">
        <v>949</v>
      </c>
      <c r="BL551" s="69" t="s">
        <v>949</v>
      </c>
      <c r="BM551" s="69" t="s">
        <v>949</v>
      </c>
    </row>
    <row r="552" spans="1:65" s="390" customFormat="1">
      <c r="A552" s="398">
        <v>545</v>
      </c>
      <c r="B552" s="398" t="s">
        <v>3719</v>
      </c>
      <c r="C552" s="408" t="s">
        <v>6979</v>
      </c>
      <c r="D552" s="407"/>
      <c r="E552" s="408"/>
      <c r="F552" s="407"/>
      <c r="G552" s="408"/>
      <c r="H552" s="407"/>
      <c r="I552" s="408"/>
      <c r="J552" s="407"/>
      <c r="K552" s="408"/>
      <c r="L552" s="407"/>
      <c r="M552" s="213" t="s">
        <v>6979</v>
      </c>
      <c r="N552" s="213" t="s">
        <v>6979</v>
      </c>
      <c r="O552" s="213" t="s">
        <v>4773</v>
      </c>
      <c r="P552" s="1247" t="s">
        <v>961</v>
      </c>
      <c r="Q552" s="213"/>
      <c r="R552" s="541"/>
      <c r="S552" s="213"/>
      <c r="T552" s="213"/>
      <c r="U552" s="213"/>
      <c r="V552" s="213"/>
      <c r="W552" s="541"/>
      <c r="X552" s="213"/>
      <c r="Y552" s="213"/>
      <c r="Z552" s="541"/>
      <c r="AA552" s="541"/>
      <c r="AB552" s="541"/>
      <c r="AC552" s="213"/>
      <c r="AD552" s="541"/>
      <c r="AE552" s="213"/>
      <c r="AF552" s="541"/>
      <c r="AG552" s="541" t="s">
        <v>941</v>
      </c>
      <c r="AH552" s="541"/>
      <c r="AI552" s="213"/>
      <c r="AJ552" s="404"/>
      <c r="AK552" s="189" t="s">
        <v>132</v>
      </c>
      <c r="AL552" s="174" t="s">
        <v>6980</v>
      </c>
      <c r="AM552" s="106">
        <v>1</v>
      </c>
      <c r="AN552" s="894" t="s">
        <v>945</v>
      </c>
      <c r="AO552" s="189" t="s">
        <v>946</v>
      </c>
      <c r="AP552" s="189">
        <v>0</v>
      </c>
      <c r="AQ552" s="189" t="s">
        <v>947</v>
      </c>
      <c r="AR552" s="189"/>
      <c r="AS552" s="69" t="s">
        <v>949</v>
      </c>
      <c r="AT552" s="69" t="s">
        <v>949</v>
      </c>
      <c r="AU552" s="69" t="s">
        <v>949</v>
      </c>
      <c r="AV552" s="69" t="s">
        <v>949</v>
      </c>
      <c r="AW552" s="69" t="s">
        <v>949</v>
      </c>
      <c r="AX552" s="69" t="s">
        <v>949</v>
      </c>
      <c r="AY552" s="69" t="s">
        <v>949</v>
      </c>
      <c r="AZ552" s="69" t="s">
        <v>949</v>
      </c>
      <c r="BA552" s="69" t="s">
        <v>949</v>
      </c>
      <c r="BB552" s="69" t="s">
        <v>949</v>
      </c>
      <c r="BC552" s="69" t="s">
        <v>949</v>
      </c>
      <c r="BD552" s="69" t="s">
        <v>949</v>
      </c>
      <c r="BE552" s="69" t="s">
        <v>949</v>
      </c>
      <c r="BF552" s="69" t="s">
        <v>949</v>
      </c>
      <c r="BG552" s="69" t="s">
        <v>949</v>
      </c>
      <c r="BH552" s="69" t="s">
        <v>949</v>
      </c>
      <c r="BI552" s="69" t="s">
        <v>949</v>
      </c>
      <c r="BJ552" s="69" t="s">
        <v>949</v>
      </c>
      <c r="BK552" s="69" t="s">
        <v>949</v>
      </c>
      <c r="BL552" s="69" t="s">
        <v>949</v>
      </c>
      <c r="BM552" s="69" t="s">
        <v>949</v>
      </c>
    </row>
    <row r="553" spans="1:65" s="390" customFormat="1">
      <c r="A553" s="398">
        <v>546</v>
      </c>
      <c r="B553" s="398" t="s">
        <v>3719</v>
      </c>
      <c r="C553" s="408" t="s">
        <v>6981</v>
      </c>
      <c r="D553" s="407"/>
      <c r="E553" s="408"/>
      <c r="F553" s="407"/>
      <c r="G553" s="408"/>
      <c r="H553" s="407"/>
      <c r="I553" s="408"/>
      <c r="J553" s="407"/>
      <c r="K553" s="408"/>
      <c r="L553" s="407"/>
      <c r="M553" s="213" t="s">
        <v>6981</v>
      </c>
      <c r="N553" s="213" t="s">
        <v>6981</v>
      </c>
      <c r="O553" s="213" t="s">
        <v>4773</v>
      </c>
      <c r="P553" s="1247" t="s">
        <v>961</v>
      </c>
      <c r="Q553" s="213"/>
      <c r="R553" s="541"/>
      <c r="S553" s="213"/>
      <c r="T553" s="213"/>
      <c r="U553" s="213"/>
      <c r="V553" s="213"/>
      <c r="W553" s="541"/>
      <c r="X553" s="213"/>
      <c r="Y553" s="213"/>
      <c r="Z553" s="541"/>
      <c r="AA553" s="541"/>
      <c r="AB553" s="541"/>
      <c r="AC553" s="213"/>
      <c r="AD553" s="541"/>
      <c r="AE553" s="213"/>
      <c r="AF553" s="541"/>
      <c r="AG553" s="541"/>
      <c r="AH553" s="541" t="s">
        <v>941</v>
      </c>
      <c r="AI553" s="213"/>
      <c r="AJ553" s="404"/>
      <c r="AK553" s="189" t="s">
        <v>132</v>
      </c>
      <c r="AL553" s="174" t="s">
        <v>6982</v>
      </c>
      <c r="AM553" s="106">
        <v>1</v>
      </c>
      <c r="AN553" s="894" t="s">
        <v>945</v>
      </c>
      <c r="AO553" s="189" t="s">
        <v>946</v>
      </c>
      <c r="AP553" s="189">
        <v>0</v>
      </c>
      <c r="AQ553" s="189" t="s">
        <v>947</v>
      </c>
      <c r="AR553" s="189"/>
      <c r="AS553" s="69" t="s">
        <v>949</v>
      </c>
      <c r="AT553" s="69" t="s">
        <v>949</v>
      </c>
      <c r="AU553" s="69" t="s">
        <v>949</v>
      </c>
      <c r="AV553" s="69" t="s">
        <v>949</v>
      </c>
      <c r="AW553" s="69" t="s">
        <v>949</v>
      </c>
      <c r="AX553" s="69" t="s">
        <v>949</v>
      </c>
      <c r="AY553" s="69" t="s">
        <v>949</v>
      </c>
      <c r="AZ553" s="69" t="s">
        <v>949</v>
      </c>
      <c r="BA553" s="69" t="s">
        <v>949</v>
      </c>
      <c r="BB553" s="69" t="s">
        <v>949</v>
      </c>
      <c r="BC553" s="69" t="s">
        <v>949</v>
      </c>
      <c r="BD553" s="69" t="s">
        <v>949</v>
      </c>
      <c r="BE553" s="69" t="s">
        <v>949</v>
      </c>
      <c r="BF553" s="69" t="s">
        <v>949</v>
      </c>
      <c r="BG553" s="69" t="s">
        <v>949</v>
      </c>
      <c r="BH553" s="69" t="s">
        <v>949</v>
      </c>
      <c r="BI553" s="69" t="s">
        <v>949</v>
      </c>
      <c r="BJ553" s="69" t="s">
        <v>949</v>
      </c>
      <c r="BK553" s="69" t="s">
        <v>949</v>
      </c>
      <c r="BL553" s="69" t="s">
        <v>949</v>
      </c>
      <c r="BM553" s="69" t="s">
        <v>949</v>
      </c>
    </row>
    <row r="554" spans="1:65" s="390" customFormat="1">
      <c r="A554" s="398">
        <v>547</v>
      </c>
      <c r="B554" s="398" t="s">
        <v>3719</v>
      </c>
      <c r="C554" s="408"/>
      <c r="D554" s="407" t="s">
        <v>5795</v>
      </c>
      <c r="E554" s="408"/>
      <c r="F554" s="407"/>
      <c r="G554" s="408"/>
      <c r="H554" s="407"/>
      <c r="I554" s="408"/>
      <c r="J554" s="407"/>
      <c r="K554" s="408"/>
      <c r="L554" s="407"/>
      <c r="M554" s="213" t="s">
        <v>5795</v>
      </c>
      <c r="N554" s="213" t="s">
        <v>5795</v>
      </c>
      <c r="O554" s="213" t="s">
        <v>4778</v>
      </c>
      <c r="P554" s="1247" t="s">
        <v>989</v>
      </c>
      <c r="Q554" s="213" t="s">
        <v>941</v>
      </c>
      <c r="R554" s="541" t="s">
        <v>941</v>
      </c>
      <c r="S554" s="213" t="s">
        <v>941</v>
      </c>
      <c r="T554" s="213" t="s">
        <v>941</v>
      </c>
      <c r="U554" s="213" t="s">
        <v>941</v>
      </c>
      <c r="V554" s="213" t="s">
        <v>941</v>
      </c>
      <c r="W554" s="541" t="s">
        <v>941</v>
      </c>
      <c r="X554" s="213"/>
      <c r="Y554" s="213"/>
      <c r="Z554" s="541"/>
      <c r="AA554" s="541"/>
      <c r="AB554" s="541"/>
      <c r="AC554" s="213"/>
      <c r="AD554" s="541"/>
      <c r="AE554" s="213"/>
      <c r="AF554" s="541"/>
      <c r="AG554" s="541"/>
      <c r="AH554" s="541"/>
      <c r="AI554" s="213"/>
      <c r="AJ554" s="404"/>
      <c r="AK554" s="189" t="s">
        <v>5453</v>
      </c>
      <c r="AL554" s="174" t="s">
        <v>5796</v>
      </c>
      <c r="AM554" s="106">
        <v>1</v>
      </c>
      <c r="AN554" s="894" t="s">
        <v>945</v>
      </c>
      <c r="AO554" s="189" t="s">
        <v>946</v>
      </c>
      <c r="AP554" s="189">
        <v>1</v>
      </c>
      <c r="AQ554" s="189" t="s">
        <v>1244</v>
      </c>
      <c r="AR554" s="189"/>
      <c r="AS554" s="69" t="s">
        <v>949</v>
      </c>
      <c r="AT554" s="69" t="s">
        <v>949</v>
      </c>
      <c r="AU554" s="69" t="s">
        <v>949</v>
      </c>
      <c r="AV554" s="69" t="s">
        <v>949</v>
      </c>
      <c r="AW554" s="69" t="s">
        <v>949</v>
      </c>
      <c r="AX554" s="69" t="s">
        <v>981</v>
      </c>
      <c r="AY554" s="69" t="s">
        <v>949</v>
      </c>
      <c r="AZ554" s="69" t="s">
        <v>949</v>
      </c>
      <c r="BA554" s="69" t="s">
        <v>949</v>
      </c>
      <c r="BB554" s="69" t="s">
        <v>945</v>
      </c>
      <c r="BC554" s="69" t="s">
        <v>5797</v>
      </c>
      <c r="BD554" s="69" t="s">
        <v>949</v>
      </c>
      <c r="BE554" s="69" t="s">
        <v>949</v>
      </c>
      <c r="BF554" s="69" t="s">
        <v>949</v>
      </c>
      <c r="BG554" s="69" t="s">
        <v>949</v>
      </c>
      <c r="BH554" s="69" t="s">
        <v>949</v>
      </c>
      <c r="BI554" s="69" t="s">
        <v>949</v>
      </c>
      <c r="BJ554" s="69" t="s">
        <v>949</v>
      </c>
      <c r="BK554" s="69" t="s">
        <v>949</v>
      </c>
      <c r="BL554" s="69" t="s">
        <v>949</v>
      </c>
      <c r="BM554" s="69" t="s">
        <v>949</v>
      </c>
    </row>
    <row r="555" spans="1:65" s="390" customFormat="1">
      <c r="A555" s="398">
        <v>548</v>
      </c>
      <c r="B555" s="398" t="s">
        <v>3719</v>
      </c>
      <c r="C555" s="408"/>
      <c r="D555" s="407" t="s">
        <v>6209</v>
      </c>
      <c r="E555" s="408"/>
      <c r="F555" s="407"/>
      <c r="G555" s="408"/>
      <c r="H555" s="407"/>
      <c r="I555" s="408"/>
      <c r="J555" s="407"/>
      <c r="K555" s="408"/>
      <c r="L555" s="407"/>
      <c r="M555" s="213" t="s">
        <v>6209</v>
      </c>
      <c r="N555" s="213" t="s">
        <v>6209</v>
      </c>
      <c r="O555" s="213" t="s">
        <v>4778</v>
      </c>
      <c r="P555" s="1247" t="s">
        <v>989</v>
      </c>
      <c r="Q555" s="213"/>
      <c r="R555" s="541"/>
      <c r="S555" s="213"/>
      <c r="T555" s="213"/>
      <c r="U555" s="213"/>
      <c r="V555" s="213"/>
      <c r="W555" s="541"/>
      <c r="X555" s="213" t="s">
        <v>941</v>
      </c>
      <c r="Y555" s="213" t="s">
        <v>941</v>
      </c>
      <c r="Z555" s="541" t="s">
        <v>941</v>
      </c>
      <c r="AA555" s="541"/>
      <c r="AB555" s="541"/>
      <c r="AC555" s="213"/>
      <c r="AD555" s="541" t="s">
        <v>941</v>
      </c>
      <c r="AE555" s="213"/>
      <c r="AF555" s="541"/>
      <c r="AG555" s="541"/>
      <c r="AH555" s="541"/>
      <c r="AI555" s="213"/>
      <c r="AJ555" s="404"/>
      <c r="AK555" s="189" t="s">
        <v>5453</v>
      </c>
      <c r="AL555" s="174" t="s">
        <v>5796</v>
      </c>
      <c r="AM555" s="106">
        <v>1</v>
      </c>
      <c r="AN555" s="894" t="s">
        <v>945</v>
      </c>
      <c r="AO555" s="189" t="s">
        <v>946</v>
      </c>
      <c r="AP555" s="189">
        <v>1</v>
      </c>
      <c r="AQ555" s="189" t="s">
        <v>1244</v>
      </c>
      <c r="AR555" s="189"/>
      <c r="AS555" s="69" t="s">
        <v>949</v>
      </c>
      <c r="AT555" s="69" t="s">
        <v>949</v>
      </c>
      <c r="AU555" s="69" t="s">
        <v>949</v>
      </c>
      <c r="AV555" s="69" t="s">
        <v>949</v>
      </c>
      <c r="AW555" s="69" t="s">
        <v>949</v>
      </c>
      <c r="AX555" s="69" t="s">
        <v>995</v>
      </c>
      <c r="AY555" s="69" t="s">
        <v>949</v>
      </c>
      <c r="AZ555" s="69" t="s">
        <v>949</v>
      </c>
      <c r="BA555" s="69" t="s">
        <v>949</v>
      </c>
      <c r="BB555" s="69" t="s">
        <v>945</v>
      </c>
      <c r="BC555" s="69" t="s">
        <v>1372</v>
      </c>
      <c r="BD555" s="69" t="s">
        <v>945</v>
      </c>
      <c r="BE555" s="69" t="s">
        <v>945</v>
      </c>
      <c r="BF555" s="69">
        <v>0</v>
      </c>
      <c r="BG555" s="69">
        <v>0</v>
      </c>
      <c r="BH555" s="69">
        <v>0</v>
      </c>
      <c r="BI555" s="69">
        <v>0</v>
      </c>
      <c r="BJ555" s="69">
        <v>0</v>
      </c>
      <c r="BK555" s="69">
        <v>0</v>
      </c>
      <c r="BL555" s="69">
        <v>0</v>
      </c>
      <c r="BM555" s="69">
        <v>0</v>
      </c>
    </row>
    <row r="556" spans="1:65" s="390" customFormat="1">
      <c r="A556" s="398">
        <v>549</v>
      </c>
      <c r="B556" s="398" t="s">
        <v>3719</v>
      </c>
      <c r="C556" s="408"/>
      <c r="D556" s="407" t="s">
        <v>4111</v>
      </c>
      <c r="E556" s="408"/>
      <c r="F556" s="407"/>
      <c r="G556" s="408"/>
      <c r="H556" s="407"/>
      <c r="I556" s="408"/>
      <c r="J556" s="407"/>
      <c r="K556" s="408"/>
      <c r="L556" s="407"/>
      <c r="M556" s="213" t="s">
        <v>4111</v>
      </c>
      <c r="N556" s="213" t="s">
        <v>4111</v>
      </c>
      <c r="O556" s="213"/>
      <c r="P556" s="1247" t="s">
        <v>989</v>
      </c>
      <c r="Q556" s="213"/>
      <c r="R556" s="541"/>
      <c r="S556" s="213"/>
      <c r="T556" s="213"/>
      <c r="U556" s="213"/>
      <c r="V556" s="213"/>
      <c r="W556" s="541"/>
      <c r="X556" s="213"/>
      <c r="Y556" s="213"/>
      <c r="Z556" s="541"/>
      <c r="AA556" s="541" t="s">
        <v>941</v>
      </c>
      <c r="AB556" s="541" t="s">
        <v>941</v>
      </c>
      <c r="AC556" s="213" t="s">
        <v>941</v>
      </c>
      <c r="AD556" s="541"/>
      <c r="AE556" s="213" t="s">
        <v>941</v>
      </c>
      <c r="AF556" s="541" t="s">
        <v>941</v>
      </c>
      <c r="AG556" s="541" t="s">
        <v>941</v>
      </c>
      <c r="AH556" s="541" t="s">
        <v>941</v>
      </c>
      <c r="AI556" s="213"/>
      <c r="AJ556" s="404"/>
      <c r="AK556" s="189" t="s">
        <v>5453</v>
      </c>
      <c r="AL556" s="174" t="s">
        <v>4112</v>
      </c>
      <c r="AM556" s="106">
        <v>1</v>
      </c>
      <c r="AN556" s="894"/>
      <c r="AO556" s="189" t="s">
        <v>946</v>
      </c>
      <c r="AP556" s="189">
        <v>1</v>
      </c>
      <c r="AQ556" s="189" t="s">
        <v>1244</v>
      </c>
      <c r="AR556" s="189"/>
      <c r="AS556" s="69" t="s">
        <v>949</v>
      </c>
      <c r="AT556" s="69" t="s">
        <v>949</v>
      </c>
      <c r="AU556" s="69" t="s">
        <v>949</v>
      </c>
      <c r="AV556" s="69" t="s">
        <v>949</v>
      </c>
      <c r="AW556" s="69" t="s">
        <v>949</v>
      </c>
      <c r="AX556" s="69" t="s">
        <v>949</v>
      </c>
      <c r="AY556" s="69" t="s">
        <v>949</v>
      </c>
      <c r="AZ556" s="69" t="s">
        <v>949</v>
      </c>
      <c r="BA556" s="69" t="s">
        <v>949</v>
      </c>
      <c r="BB556" s="69" t="s">
        <v>949</v>
      </c>
      <c r="BC556" s="69" t="s">
        <v>1372</v>
      </c>
      <c r="BD556" s="69" t="s">
        <v>949</v>
      </c>
      <c r="BE556" s="69" t="s">
        <v>949</v>
      </c>
      <c r="BF556" s="69">
        <v>0</v>
      </c>
      <c r="BG556" s="69">
        <v>0</v>
      </c>
      <c r="BH556" s="69">
        <v>0</v>
      </c>
      <c r="BI556" s="69">
        <v>0</v>
      </c>
      <c r="BJ556" s="69">
        <v>0</v>
      </c>
      <c r="BK556" s="69">
        <v>0</v>
      </c>
      <c r="BL556" s="69">
        <v>0</v>
      </c>
      <c r="BM556" s="69">
        <v>0</v>
      </c>
    </row>
    <row r="557" spans="1:65" s="390" customFormat="1">
      <c r="A557" s="398">
        <v>550</v>
      </c>
      <c r="B557" s="398" t="s">
        <v>3719</v>
      </c>
      <c r="C557" s="408"/>
      <c r="D557" s="407" t="s">
        <v>6201</v>
      </c>
      <c r="E557" s="408"/>
      <c r="F557" s="407"/>
      <c r="G557" s="408"/>
      <c r="H557" s="407"/>
      <c r="I557" s="408"/>
      <c r="J557" s="407"/>
      <c r="K557" s="408"/>
      <c r="L557" s="407"/>
      <c r="M557" s="213" t="s">
        <v>6201</v>
      </c>
      <c r="N557" s="213" t="s">
        <v>6201</v>
      </c>
      <c r="O557" s="213" t="s">
        <v>4778</v>
      </c>
      <c r="P557" s="1247" t="s">
        <v>989</v>
      </c>
      <c r="Q557" s="213"/>
      <c r="R557" s="541"/>
      <c r="S557" s="213"/>
      <c r="T557" s="213"/>
      <c r="U557" s="213"/>
      <c r="V557" s="213"/>
      <c r="W557" s="541"/>
      <c r="X557" s="213" t="s">
        <v>941</v>
      </c>
      <c r="Y557" s="213" t="s">
        <v>941</v>
      </c>
      <c r="Z557" s="541" t="s">
        <v>941</v>
      </c>
      <c r="AA557" s="541" t="s">
        <v>941</v>
      </c>
      <c r="AB557" s="541" t="s">
        <v>941</v>
      </c>
      <c r="AC557" s="213" t="s">
        <v>941</v>
      </c>
      <c r="AD557" s="541" t="s">
        <v>941</v>
      </c>
      <c r="AE557" s="213" t="s">
        <v>941</v>
      </c>
      <c r="AF557" s="541" t="s">
        <v>941</v>
      </c>
      <c r="AG557" s="541" t="s">
        <v>941</v>
      </c>
      <c r="AH557" s="541" t="s">
        <v>941</v>
      </c>
      <c r="AI557" s="213"/>
      <c r="AJ557" s="404"/>
      <c r="AK557" s="189" t="s">
        <v>5453</v>
      </c>
      <c r="AL557" s="174" t="s">
        <v>6202</v>
      </c>
      <c r="AM557" s="106">
        <v>1</v>
      </c>
      <c r="AN557" s="894" t="s">
        <v>945</v>
      </c>
      <c r="AO557" s="189" t="s">
        <v>946</v>
      </c>
      <c r="AP557" s="189">
        <v>1</v>
      </c>
      <c r="AQ557" s="189" t="s">
        <v>1244</v>
      </c>
      <c r="AR557" s="189"/>
      <c r="AS557" s="69" t="s">
        <v>949</v>
      </c>
      <c r="AT557" s="69" t="s">
        <v>949</v>
      </c>
      <c r="AU557" s="69" t="s">
        <v>949</v>
      </c>
      <c r="AV557" s="69" t="s">
        <v>949</v>
      </c>
      <c r="AW557" s="69" t="s">
        <v>949</v>
      </c>
      <c r="AX557" s="69" t="s">
        <v>995</v>
      </c>
      <c r="AY557" s="69" t="s">
        <v>949</v>
      </c>
      <c r="AZ557" s="69" t="s">
        <v>949</v>
      </c>
      <c r="BA557" s="69" t="s">
        <v>949</v>
      </c>
      <c r="BB557" s="69" t="s">
        <v>945</v>
      </c>
      <c r="BC557" s="69" t="s">
        <v>6203</v>
      </c>
      <c r="BD557" s="69" t="s">
        <v>945</v>
      </c>
      <c r="BE557" s="69" t="s">
        <v>945</v>
      </c>
      <c r="BF557" s="69">
        <v>0</v>
      </c>
      <c r="BG557" s="69">
        <v>0</v>
      </c>
      <c r="BH557" s="69">
        <v>0</v>
      </c>
      <c r="BI557" s="69">
        <v>0</v>
      </c>
      <c r="BJ557" s="69">
        <v>0</v>
      </c>
      <c r="BK557" s="69">
        <v>0</v>
      </c>
      <c r="BL557" s="69">
        <v>0</v>
      </c>
      <c r="BM557" s="69">
        <v>0</v>
      </c>
    </row>
    <row r="558" spans="1:65" s="390" customFormat="1">
      <c r="A558" s="398">
        <v>551</v>
      </c>
      <c r="B558" s="398" t="s">
        <v>3719</v>
      </c>
      <c r="C558" s="408"/>
      <c r="D558" s="407" t="s">
        <v>5457</v>
      </c>
      <c r="E558" s="408"/>
      <c r="F558" s="407"/>
      <c r="G558" s="408"/>
      <c r="H558" s="407"/>
      <c r="I558" s="408"/>
      <c r="J558" s="407"/>
      <c r="K558" s="408"/>
      <c r="L558" s="407"/>
      <c r="M558" s="213" t="s">
        <v>5457</v>
      </c>
      <c r="N558" s="213" t="s">
        <v>5457</v>
      </c>
      <c r="O558" s="213" t="s">
        <v>4778</v>
      </c>
      <c r="P558" s="1247" t="s">
        <v>1059</v>
      </c>
      <c r="Q558" s="213" t="s">
        <v>941</v>
      </c>
      <c r="R558" s="541" t="s">
        <v>941</v>
      </c>
      <c r="S558" s="213" t="s">
        <v>941</v>
      </c>
      <c r="T558" s="213" t="s">
        <v>941</v>
      </c>
      <c r="U558" s="213" t="s">
        <v>941</v>
      </c>
      <c r="V558" s="213" t="s">
        <v>941</v>
      </c>
      <c r="W558" s="541" t="s">
        <v>941</v>
      </c>
      <c r="X558" s="213"/>
      <c r="Y558" s="213"/>
      <c r="Z558" s="541"/>
      <c r="AA558" s="541"/>
      <c r="AB558" s="541"/>
      <c r="AC558" s="213"/>
      <c r="AD558" s="541"/>
      <c r="AE558" s="213"/>
      <c r="AF558" s="541"/>
      <c r="AG558" s="541"/>
      <c r="AH558" s="541"/>
      <c r="AI558" s="213"/>
      <c r="AJ558" s="404"/>
      <c r="AK558" s="189" t="s">
        <v>5453</v>
      </c>
      <c r="AL558" s="174" t="s">
        <v>5458</v>
      </c>
      <c r="AM558" s="106">
        <v>1</v>
      </c>
      <c r="AN558" s="894" t="s">
        <v>945</v>
      </c>
      <c r="AO558" s="189" t="s">
        <v>946</v>
      </c>
      <c r="AP558" s="189">
        <v>1</v>
      </c>
      <c r="AQ558" s="189" t="s">
        <v>1244</v>
      </c>
      <c r="AR558" s="189"/>
      <c r="AS558" s="69" t="s">
        <v>949</v>
      </c>
      <c r="AT558" s="69" t="s">
        <v>949</v>
      </c>
      <c r="AU558" s="69" t="s">
        <v>949</v>
      </c>
      <c r="AV558" s="69" t="s">
        <v>949</v>
      </c>
      <c r="AW558" s="69" t="s">
        <v>949</v>
      </c>
      <c r="AX558" s="69" t="s">
        <v>981</v>
      </c>
      <c r="AY558" s="69" t="s">
        <v>949</v>
      </c>
      <c r="AZ558" s="69" t="s">
        <v>949</v>
      </c>
      <c r="BA558" s="69" t="s">
        <v>949</v>
      </c>
      <c r="BB558" s="69" t="s">
        <v>945</v>
      </c>
      <c r="BC558" s="69" t="s">
        <v>4119</v>
      </c>
      <c r="BD558" s="69" t="s">
        <v>945</v>
      </c>
      <c r="BE558" s="69" t="s">
        <v>945</v>
      </c>
      <c r="BF558" s="69">
        <v>0</v>
      </c>
      <c r="BG558" s="69">
        <v>0</v>
      </c>
      <c r="BH558" s="69">
        <v>0</v>
      </c>
      <c r="BI558" s="69">
        <v>0</v>
      </c>
      <c r="BJ558" s="69">
        <v>0</v>
      </c>
      <c r="BK558" s="69">
        <v>0</v>
      </c>
      <c r="BL558" s="69">
        <v>0</v>
      </c>
      <c r="BM558" s="69">
        <v>0</v>
      </c>
    </row>
    <row r="559" spans="1:65" s="390" customFormat="1">
      <c r="A559" s="398">
        <v>552</v>
      </c>
      <c r="B559" s="398" t="s">
        <v>3719</v>
      </c>
      <c r="C559" s="408"/>
      <c r="D559" s="407" t="s">
        <v>7954</v>
      </c>
      <c r="E559" s="408"/>
      <c r="F559" s="407"/>
      <c r="G559" s="408"/>
      <c r="H559" s="407"/>
      <c r="I559" s="408"/>
      <c r="J559" s="407"/>
      <c r="K559" s="408"/>
      <c r="L559" s="407"/>
      <c r="M559" s="213" t="s">
        <v>7954</v>
      </c>
      <c r="N559" s="213" t="s">
        <v>7954</v>
      </c>
      <c r="O559" s="213" t="s">
        <v>4773</v>
      </c>
      <c r="P559" s="1247" t="s">
        <v>1126</v>
      </c>
      <c r="Q559" s="213"/>
      <c r="R559" s="541"/>
      <c r="S559" s="213"/>
      <c r="T559" s="213"/>
      <c r="U559" s="213"/>
      <c r="V559" s="213"/>
      <c r="W559" s="541"/>
      <c r="X559" s="213"/>
      <c r="Y559" s="213"/>
      <c r="Z559" s="541" t="s">
        <v>941</v>
      </c>
      <c r="AA559" s="541" t="s">
        <v>941</v>
      </c>
      <c r="AB559" s="541" t="s">
        <v>941</v>
      </c>
      <c r="AC559" s="213" t="s">
        <v>941</v>
      </c>
      <c r="AD559" s="541" t="s">
        <v>941</v>
      </c>
      <c r="AE559" s="213" t="s">
        <v>941</v>
      </c>
      <c r="AF559" s="541"/>
      <c r="AG559" s="541"/>
      <c r="AH559" s="541"/>
      <c r="AI559" s="213"/>
      <c r="AJ559" s="404" t="s">
        <v>9990</v>
      </c>
      <c r="AK559" s="189" t="s">
        <v>132</v>
      </c>
      <c r="AL559" s="174" t="s">
        <v>7955</v>
      </c>
      <c r="AM559" s="106">
        <v>1</v>
      </c>
      <c r="AN559" s="894" t="s">
        <v>945</v>
      </c>
      <c r="AO559" s="189" t="s">
        <v>946</v>
      </c>
      <c r="AP559" s="189">
        <v>1</v>
      </c>
      <c r="AQ559" s="189" t="s">
        <v>979</v>
      </c>
      <c r="AR559" s="189"/>
      <c r="AS559" s="69" t="s">
        <v>949</v>
      </c>
      <c r="AT559" s="69" t="s">
        <v>949</v>
      </c>
      <c r="AU559" s="69" t="s">
        <v>949</v>
      </c>
      <c r="AV559" s="69" t="s">
        <v>949</v>
      </c>
      <c r="AW559" s="69" t="s">
        <v>4073</v>
      </c>
      <c r="AX559" s="69" t="s">
        <v>1412</v>
      </c>
      <c r="AY559" s="69" t="s">
        <v>6231</v>
      </c>
      <c r="AZ559" s="69" t="s">
        <v>949</v>
      </c>
      <c r="BA559" s="69" t="s">
        <v>949</v>
      </c>
      <c r="BB559" s="69">
        <v>0</v>
      </c>
      <c r="BC559" s="69" t="s">
        <v>1166</v>
      </c>
      <c r="BD559" s="69" t="s">
        <v>949</v>
      </c>
      <c r="BE559" s="69" t="s">
        <v>949</v>
      </c>
      <c r="BF559" s="69" t="s">
        <v>949</v>
      </c>
      <c r="BG559" s="69" t="s">
        <v>949</v>
      </c>
      <c r="BH559" s="69" t="s">
        <v>949</v>
      </c>
      <c r="BI559" s="69" t="s">
        <v>949</v>
      </c>
      <c r="BJ559" s="69" t="s">
        <v>949</v>
      </c>
      <c r="BK559" s="69" t="s">
        <v>949</v>
      </c>
      <c r="BL559" s="69" t="s">
        <v>949</v>
      </c>
      <c r="BM559" s="69" t="s">
        <v>949</v>
      </c>
    </row>
    <row r="560" spans="1:65" s="390" customFormat="1">
      <c r="A560" s="398">
        <v>553</v>
      </c>
      <c r="B560" s="398" t="s">
        <v>3719</v>
      </c>
      <c r="C560" s="408"/>
      <c r="D560" s="407" t="s">
        <v>7972</v>
      </c>
      <c r="E560" s="408"/>
      <c r="F560" s="407"/>
      <c r="G560" s="408"/>
      <c r="H560" s="407"/>
      <c r="I560" s="408"/>
      <c r="J560" s="407"/>
      <c r="K560" s="408"/>
      <c r="L560" s="407"/>
      <c r="M560" s="213" t="s">
        <v>7972</v>
      </c>
      <c r="N560" s="213" t="s">
        <v>7972</v>
      </c>
      <c r="O560" s="213" t="s">
        <v>4773</v>
      </c>
      <c r="P560" s="1247" t="s">
        <v>989</v>
      </c>
      <c r="Q560" s="213"/>
      <c r="R560" s="541"/>
      <c r="S560" s="213"/>
      <c r="T560" s="213"/>
      <c r="U560" s="213"/>
      <c r="V560" s="213"/>
      <c r="W560" s="541"/>
      <c r="X560" s="213"/>
      <c r="Y560" s="213"/>
      <c r="Z560" s="541"/>
      <c r="AA560" s="541"/>
      <c r="AB560" s="541"/>
      <c r="AC560" s="213"/>
      <c r="AD560" s="541"/>
      <c r="AE560" s="213"/>
      <c r="AF560" s="541" t="s">
        <v>941</v>
      </c>
      <c r="AG560" s="541" t="s">
        <v>941</v>
      </c>
      <c r="AH560" s="541" t="s">
        <v>941</v>
      </c>
      <c r="AI560" s="213"/>
      <c r="AJ560" s="404" t="s">
        <v>9990</v>
      </c>
      <c r="AK560" s="189" t="s">
        <v>132</v>
      </c>
      <c r="AL560" s="174" t="s">
        <v>7973</v>
      </c>
      <c r="AM560" s="106">
        <v>1</v>
      </c>
      <c r="AN560" s="894" t="s">
        <v>945</v>
      </c>
      <c r="AO560" s="189" t="s">
        <v>946</v>
      </c>
      <c r="AP560" s="189">
        <v>1</v>
      </c>
      <c r="AQ560" s="189" t="s">
        <v>979</v>
      </c>
      <c r="AR560" s="189"/>
      <c r="AS560" s="69" t="s">
        <v>949</v>
      </c>
      <c r="AT560" s="69" t="s">
        <v>949</v>
      </c>
      <c r="AU560" s="69" t="s">
        <v>949</v>
      </c>
      <c r="AV560" s="69" t="s">
        <v>949</v>
      </c>
      <c r="AW560" s="69" t="s">
        <v>4073</v>
      </c>
      <c r="AX560" s="69" t="s">
        <v>1412</v>
      </c>
      <c r="AY560" s="69" t="s">
        <v>6231</v>
      </c>
      <c r="AZ560" s="69" t="s">
        <v>949</v>
      </c>
      <c r="BA560" s="69" t="s">
        <v>949</v>
      </c>
      <c r="BB560" s="69" t="s">
        <v>949</v>
      </c>
      <c r="BC560" s="69" t="s">
        <v>1166</v>
      </c>
      <c r="BD560" s="69" t="s">
        <v>949</v>
      </c>
      <c r="BE560" s="69" t="s">
        <v>949</v>
      </c>
      <c r="BF560" s="69" t="s">
        <v>949</v>
      </c>
      <c r="BG560" s="69" t="s">
        <v>949</v>
      </c>
      <c r="BH560" s="69" t="s">
        <v>949</v>
      </c>
      <c r="BI560" s="69" t="s">
        <v>949</v>
      </c>
      <c r="BJ560" s="69" t="s">
        <v>949</v>
      </c>
      <c r="BK560" s="69" t="s">
        <v>949</v>
      </c>
      <c r="BL560" s="69" t="s">
        <v>949</v>
      </c>
      <c r="BM560" s="69" t="s">
        <v>949</v>
      </c>
    </row>
    <row r="561" spans="1:65" s="390" customFormat="1">
      <c r="A561" s="398">
        <v>554</v>
      </c>
      <c r="B561" s="398" t="s">
        <v>3719</v>
      </c>
      <c r="C561" s="408"/>
      <c r="D561" s="407" t="s">
        <v>7020</v>
      </c>
      <c r="E561" s="408"/>
      <c r="F561" s="407"/>
      <c r="G561" s="408"/>
      <c r="H561" s="407"/>
      <c r="I561" s="408"/>
      <c r="J561" s="407"/>
      <c r="K561" s="408"/>
      <c r="L561" s="407"/>
      <c r="M561" s="213" t="s">
        <v>9991</v>
      </c>
      <c r="N561" s="213" t="s">
        <v>7020</v>
      </c>
      <c r="O561" s="213" t="s">
        <v>4773</v>
      </c>
      <c r="P561" s="1247" t="s">
        <v>1059</v>
      </c>
      <c r="Q561" s="213" t="s">
        <v>941</v>
      </c>
      <c r="R561" s="541" t="s">
        <v>941</v>
      </c>
      <c r="S561" s="213" t="s">
        <v>941</v>
      </c>
      <c r="T561" s="213" t="s">
        <v>941</v>
      </c>
      <c r="U561" s="213" t="s">
        <v>941</v>
      </c>
      <c r="V561" s="213" t="s">
        <v>941</v>
      </c>
      <c r="W561" s="541" t="s">
        <v>941</v>
      </c>
      <c r="X561" s="213" t="s">
        <v>941</v>
      </c>
      <c r="Y561" s="213" t="s">
        <v>941</v>
      </c>
      <c r="Z561" s="541"/>
      <c r="AA561" s="541"/>
      <c r="AB561" s="541"/>
      <c r="AC561" s="213"/>
      <c r="AD561" s="541"/>
      <c r="AE561" s="213"/>
      <c r="AF561" s="541"/>
      <c r="AG561" s="541"/>
      <c r="AH561" s="541"/>
      <c r="AI561" s="213"/>
      <c r="AJ561" s="404"/>
      <c r="AK561" s="189" t="s">
        <v>132</v>
      </c>
      <c r="AL561" s="174" t="s">
        <v>9992</v>
      </c>
      <c r="AM561" s="106">
        <v>1</v>
      </c>
      <c r="AN561" s="894" t="s">
        <v>945</v>
      </c>
      <c r="AO561" s="189" t="s">
        <v>946</v>
      </c>
      <c r="AP561" s="189">
        <v>0</v>
      </c>
      <c r="AQ561" s="189" t="s">
        <v>947</v>
      </c>
      <c r="AR561" s="189"/>
      <c r="AS561" s="69" t="s">
        <v>949</v>
      </c>
      <c r="AT561" s="69" t="s">
        <v>949</v>
      </c>
      <c r="AU561" s="69" t="s">
        <v>949</v>
      </c>
      <c r="AV561" s="69" t="s">
        <v>949</v>
      </c>
      <c r="AW561" s="69" t="s">
        <v>949</v>
      </c>
      <c r="AX561" s="69" t="s">
        <v>949</v>
      </c>
      <c r="AY561" s="69" t="s">
        <v>949</v>
      </c>
      <c r="AZ561" s="69" t="s">
        <v>949</v>
      </c>
      <c r="BA561" s="69" t="s">
        <v>949</v>
      </c>
      <c r="BB561" s="69" t="s">
        <v>949</v>
      </c>
      <c r="BC561" s="69" t="s">
        <v>949</v>
      </c>
      <c r="BD561" s="69" t="s">
        <v>949</v>
      </c>
      <c r="BE561" s="69" t="s">
        <v>949</v>
      </c>
      <c r="BF561" s="69" t="s">
        <v>949</v>
      </c>
      <c r="BG561" s="69" t="s">
        <v>949</v>
      </c>
      <c r="BH561" s="69" t="s">
        <v>949</v>
      </c>
      <c r="BI561" s="69" t="s">
        <v>949</v>
      </c>
      <c r="BJ561" s="69" t="s">
        <v>949</v>
      </c>
      <c r="BK561" s="69" t="s">
        <v>949</v>
      </c>
      <c r="BL561" s="69" t="s">
        <v>949</v>
      </c>
      <c r="BM561" s="69" t="s">
        <v>949</v>
      </c>
    </row>
    <row r="562" spans="1:65" s="390" customFormat="1">
      <c r="A562" s="398">
        <v>555</v>
      </c>
      <c r="B562" s="398" t="s">
        <v>3719</v>
      </c>
      <c r="C562" s="408"/>
      <c r="D562" s="407" t="s">
        <v>9993</v>
      </c>
      <c r="E562" s="408"/>
      <c r="F562" s="407"/>
      <c r="G562" s="408"/>
      <c r="H562" s="407"/>
      <c r="I562" s="408"/>
      <c r="J562" s="407"/>
      <c r="K562" s="408"/>
      <c r="L562" s="407"/>
      <c r="M562" s="213" t="s">
        <v>9993</v>
      </c>
      <c r="N562" s="213" t="s">
        <v>9993</v>
      </c>
      <c r="O562" s="213" t="s">
        <v>4773</v>
      </c>
      <c r="P562" s="1247" t="s">
        <v>1059</v>
      </c>
      <c r="Q562" s="213"/>
      <c r="R562" s="541"/>
      <c r="S562" s="213"/>
      <c r="T562" s="213"/>
      <c r="U562" s="213"/>
      <c r="V562" s="213"/>
      <c r="W562" s="541"/>
      <c r="X562" s="213"/>
      <c r="Y562" s="213"/>
      <c r="Z562" s="541" t="s">
        <v>941</v>
      </c>
      <c r="AA562" s="541" t="s">
        <v>941</v>
      </c>
      <c r="AB562" s="541" t="s">
        <v>941</v>
      </c>
      <c r="AC562" s="213" t="s">
        <v>941</v>
      </c>
      <c r="AD562" s="541" t="s">
        <v>941</v>
      </c>
      <c r="AE562" s="213" t="s">
        <v>941</v>
      </c>
      <c r="AF562" s="541"/>
      <c r="AG562" s="541"/>
      <c r="AH562" s="541"/>
      <c r="AI562" s="213"/>
      <c r="AJ562" s="404"/>
      <c r="AK562" s="189" t="s">
        <v>132</v>
      </c>
      <c r="AL562" s="174" t="s">
        <v>9994</v>
      </c>
      <c r="AM562" s="106">
        <v>1</v>
      </c>
      <c r="AN562" s="894" t="s">
        <v>945</v>
      </c>
      <c r="AO562" s="189" t="s">
        <v>946</v>
      </c>
      <c r="AP562" s="189">
        <v>0</v>
      </c>
      <c r="AQ562" s="189" t="s">
        <v>6538</v>
      </c>
      <c r="AR562" s="189"/>
      <c r="AS562" s="69" t="s">
        <v>949</v>
      </c>
      <c r="AT562" s="69" t="s">
        <v>949</v>
      </c>
      <c r="AU562" s="69" t="s">
        <v>949</v>
      </c>
      <c r="AV562" s="69" t="s">
        <v>949</v>
      </c>
      <c r="AW562" s="69" t="s">
        <v>949</v>
      </c>
      <c r="AX562" s="69" t="s">
        <v>949</v>
      </c>
      <c r="AY562" s="69" t="s">
        <v>949</v>
      </c>
      <c r="AZ562" s="69" t="s">
        <v>949</v>
      </c>
      <c r="BA562" s="69" t="s">
        <v>949</v>
      </c>
      <c r="BB562" s="69" t="s">
        <v>949</v>
      </c>
      <c r="BC562" s="69" t="s">
        <v>949</v>
      </c>
      <c r="BD562" s="69" t="s">
        <v>949</v>
      </c>
      <c r="BE562" s="69" t="s">
        <v>949</v>
      </c>
      <c r="BF562" s="69" t="s">
        <v>949</v>
      </c>
      <c r="BG562" s="69" t="s">
        <v>949</v>
      </c>
      <c r="BH562" s="69" t="s">
        <v>949</v>
      </c>
      <c r="BI562" s="69" t="s">
        <v>949</v>
      </c>
      <c r="BJ562" s="69" t="s">
        <v>949</v>
      </c>
      <c r="BK562" s="69" t="s">
        <v>949</v>
      </c>
      <c r="BL562" s="69" t="s">
        <v>949</v>
      </c>
      <c r="BM562" s="69" t="s">
        <v>949</v>
      </c>
    </row>
    <row r="563" spans="1:65" s="390" customFormat="1">
      <c r="A563" s="398">
        <v>556</v>
      </c>
      <c r="B563" s="398" t="s">
        <v>3719</v>
      </c>
      <c r="C563" s="408"/>
      <c r="D563" s="407" t="s">
        <v>9308</v>
      </c>
      <c r="E563" s="408"/>
      <c r="F563" s="407"/>
      <c r="G563" s="408"/>
      <c r="H563" s="407"/>
      <c r="I563" s="408"/>
      <c r="J563" s="407"/>
      <c r="K563" s="408"/>
      <c r="L563" s="407"/>
      <c r="M563" s="213" t="s">
        <v>9308</v>
      </c>
      <c r="N563" s="213" t="s">
        <v>9308</v>
      </c>
      <c r="O563" s="213" t="s">
        <v>4773</v>
      </c>
      <c r="P563" s="1247" t="s">
        <v>1059</v>
      </c>
      <c r="Q563" s="213"/>
      <c r="R563" s="541"/>
      <c r="S563" s="213"/>
      <c r="T563" s="213"/>
      <c r="U563" s="213"/>
      <c r="V563" s="213"/>
      <c r="W563" s="541"/>
      <c r="X563" s="213"/>
      <c r="Y563" s="213"/>
      <c r="Z563" s="541"/>
      <c r="AA563" s="541"/>
      <c r="AB563" s="541"/>
      <c r="AC563" s="213"/>
      <c r="AD563" s="541"/>
      <c r="AE563" s="213"/>
      <c r="AF563" s="541" t="s">
        <v>941</v>
      </c>
      <c r="AG563" s="541" t="s">
        <v>941</v>
      </c>
      <c r="AH563" s="541" t="s">
        <v>941</v>
      </c>
      <c r="AI563" s="213"/>
      <c r="AJ563" s="404"/>
      <c r="AK563" s="189" t="s">
        <v>132</v>
      </c>
      <c r="AL563" s="174" t="s">
        <v>9309</v>
      </c>
      <c r="AM563" s="106">
        <v>1</v>
      </c>
      <c r="AN563" s="894" t="s">
        <v>945</v>
      </c>
      <c r="AO563" s="189" t="s">
        <v>946</v>
      </c>
      <c r="AP563" s="189">
        <v>0</v>
      </c>
      <c r="AQ563" s="189" t="s">
        <v>947</v>
      </c>
      <c r="AR563" s="189"/>
      <c r="AS563" s="69" t="s">
        <v>949</v>
      </c>
      <c r="AT563" s="69" t="s">
        <v>949</v>
      </c>
      <c r="AU563" s="69" t="s">
        <v>949</v>
      </c>
      <c r="AV563" s="69" t="s">
        <v>949</v>
      </c>
      <c r="AW563" s="69" t="s">
        <v>949</v>
      </c>
      <c r="AX563" s="69" t="s">
        <v>949</v>
      </c>
      <c r="AY563" s="69" t="s">
        <v>949</v>
      </c>
      <c r="AZ563" s="69" t="s">
        <v>949</v>
      </c>
      <c r="BA563" s="69" t="s">
        <v>949</v>
      </c>
      <c r="BB563" s="69" t="s">
        <v>949</v>
      </c>
      <c r="BC563" s="69" t="s">
        <v>949</v>
      </c>
      <c r="BD563" s="69" t="s">
        <v>949</v>
      </c>
      <c r="BE563" s="69" t="s">
        <v>949</v>
      </c>
      <c r="BF563" s="69" t="s">
        <v>949</v>
      </c>
      <c r="BG563" s="69" t="s">
        <v>949</v>
      </c>
      <c r="BH563" s="69" t="s">
        <v>949</v>
      </c>
      <c r="BI563" s="69" t="s">
        <v>949</v>
      </c>
      <c r="BJ563" s="69" t="s">
        <v>949</v>
      </c>
      <c r="BK563" s="69" t="s">
        <v>949</v>
      </c>
      <c r="BL563" s="69" t="s">
        <v>949</v>
      </c>
      <c r="BM563" s="69" t="s">
        <v>949</v>
      </c>
    </row>
    <row r="564" spans="1:65" s="390" customFormat="1">
      <c r="A564" s="398">
        <v>557</v>
      </c>
      <c r="B564" s="398" t="s">
        <v>3719</v>
      </c>
      <c r="C564" s="408"/>
      <c r="D564" s="407"/>
      <c r="E564" s="408" t="s">
        <v>7919</v>
      </c>
      <c r="F564" s="407"/>
      <c r="G564" s="408"/>
      <c r="H564" s="407"/>
      <c r="I564" s="408"/>
      <c r="J564" s="407"/>
      <c r="K564" s="408"/>
      <c r="L564" s="407"/>
      <c r="M564" s="213" t="s">
        <v>7919</v>
      </c>
      <c r="N564" s="213" t="s">
        <v>7919</v>
      </c>
      <c r="O564" s="213" t="s">
        <v>4773</v>
      </c>
      <c r="P564" s="1247" t="s">
        <v>1126</v>
      </c>
      <c r="Q564" s="213"/>
      <c r="R564" s="541"/>
      <c r="S564" s="213"/>
      <c r="T564" s="213"/>
      <c r="U564" s="213"/>
      <c r="V564" s="213"/>
      <c r="W564" s="541"/>
      <c r="X564" s="213"/>
      <c r="Y564" s="213"/>
      <c r="Z564" s="541" t="s">
        <v>941</v>
      </c>
      <c r="AA564" s="541" t="s">
        <v>941</v>
      </c>
      <c r="AB564" s="541" t="s">
        <v>941</v>
      </c>
      <c r="AC564" s="213" t="s">
        <v>941</v>
      </c>
      <c r="AD564" s="541" t="s">
        <v>941</v>
      </c>
      <c r="AE564" s="213" t="s">
        <v>941</v>
      </c>
      <c r="AF564" s="541"/>
      <c r="AG564" s="541"/>
      <c r="AH564" s="541"/>
      <c r="AI564" s="213"/>
      <c r="AJ564" s="404" t="s">
        <v>6351</v>
      </c>
      <c r="AK564" s="189" t="s">
        <v>132</v>
      </c>
      <c r="AL564" s="174" t="s">
        <v>7920</v>
      </c>
      <c r="AM564" s="106">
        <v>1</v>
      </c>
      <c r="AN564" s="894" t="s">
        <v>945</v>
      </c>
      <c r="AO564" s="189" t="s">
        <v>946</v>
      </c>
      <c r="AP564" s="189">
        <v>1</v>
      </c>
      <c r="AQ564" s="189" t="s">
        <v>979</v>
      </c>
      <c r="AR564" s="189"/>
      <c r="AS564" s="69">
        <v>23437.5</v>
      </c>
      <c r="AT564" s="69">
        <v>1.5</v>
      </c>
      <c r="AU564" s="69" t="s">
        <v>949</v>
      </c>
      <c r="AV564" s="69" t="s">
        <v>949</v>
      </c>
      <c r="AW564" s="69" t="s">
        <v>3826</v>
      </c>
      <c r="AX564" s="69" t="s">
        <v>1881</v>
      </c>
      <c r="AY564" s="69" t="s">
        <v>949</v>
      </c>
      <c r="AZ564" s="69" t="s">
        <v>949</v>
      </c>
      <c r="BA564" s="69" t="s">
        <v>949</v>
      </c>
      <c r="BB564" s="69" t="s">
        <v>949</v>
      </c>
      <c r="BC564" s="69" t="s">
        <v>3827</v>
      </c>
      <c r="BD564" s="69" t="s">
        <v>949</v>
      </c>
      <c r="BE564" s="69" t="s">
        <v>949</v>
      </c>
      <c r="BF564" s="69" t="s">
        <v>949</v>
      </c>
      <c r="BG564" s="69" t="s">
        <v>949</v>
      </c>
      <c r="BH564" s="69" t="s">
        <v>949</v>
      </c>
      <c r="BI564" s="69" t="s">
        <v>949</v>
      </c>
      <c r="BJ564" s="69" t="s">
        <v>949</v>
      </c>
      <c r="BK564" s="69" t="s">
        <v>949</v>
      </c>
      <c r="BL564" s="69" t="s">
        <v>949</v>
      </c>
      <c r="BM564" s="69" t="s">
        <v>949</v>
      </c>
    </row>
    <row r="565" spans="1:65" s="390" customFormat="1">
      <c r="A565" s="398">
        <v>558</v>
      </c>
      <c r="B565" s="398" t="s">
        <v>3719</v>
      </c>
      <c r="C565" s="408"/>
      <c r="D565" s="407"/>
      <c r="E565" s="408" t="s">
        <v>7921</v>
      </c>
      <c r="F565" s="407"/>
      <c r="G565" s="408"/>
      <c r="H565" s="407"/>
      <c r="I565" s="408"/>
      <c r="J565" s="407"/>
      <c r="K565" s="408"/>
      <c r="L565" s="407"/>
      <c r="M565" s="213" t="s">
        <v>7921</v>
      </c>
      <c r="N565" s="213" t="s">
        <v>7921</v>
      </c>
      <c r="O565" s="213" t="s">
        <v>4773</v>
      </c>
      <c r="P565" s="1247" t="s">
        <v>989</v>
      </c>
      <c r="Q565" s="213"/>
      <c r="R565" s="541"/>
      <c r="S565" s="213"/>
      <c r="T565" s="213"/>
      <c r="U565" s="213"/>
      <c r="V565" s="213"/>
      <c r="W565" s="541"/>
      <c r="X565" s="213"/>
      <c r="Y565" s="213"/>
      <c r="Z565" s="541"/>
      <c r="AA565" s="541"/>
      <c r="AB565" s="541"/>
      <c r="AC565" s="213"/>
      <c r="AD565" s="541"/>
      <c r="AE565" s="213"/>
      <c r="AF565" s="541" t="s">
        <v>941</v>
      </c>
      <c r="AG565" s="541" t="s">
        <v>941</v>
      </c>
      <c r="AH565" s="541" t="s">
        <v>941</v>
      </c>
      <c r="AI565" s="213"/>
      <c r="AJ565" s="404" t="s">
        <v>9995</v>
      </c>
      <c r="AK565" s="189" t="s">
        <v>132</v>
      </c>
      <c r="AL565" s="174" t="s">
        <v>7922</v>
      </c>
      <c r="AM565" s="106">
        <v>1</v>
      </c>
      <c r="AN565" s="894" t="s">
        <v>945</v>
      </c>
      <c r="AO565" s="189" t="s">
        <v>946</v>
      </c>
      <c r="AP565" s="189">
        <v>1</v>
      </c>
      <c r="AQ565" s="189" t="s">
        <v>979</v>
      </c>
      <c r="AR565" s="189"/>
      <c r="AS565" s="69">
        <v>23437.5</v>
      </c>
      <c r="AT565" s="69">
        <v>1.5</v>
      </c>
      <c r="AU565" s="69" t="s">
        <v>949</v>
      </c>
      <c r="AV565" s="69" t="s">
        <v>949</v>
      </c>
      <c r="AW565" s="69" t="s">
        <v>3826</v>
      </c>
      <c r="AX565" s="69" t="s">
        <v>1881</v>
      </c>
      <c r="AY565" s="69" t="s">
        <v>1172</v>
      </c>
      <c r="AZ565" s="69" t="s">
        <v>949</v>
      </c>
      <c r="BA565" s="69" t="s">
        <v>949</v>
      </c>
      <c r="BB565" s="69" t="s">
        <v>949</v>
      </c>
      <c r="BC565" s="69" t="s">
        <v>3827</v>
      </c>
      <c r="BD565" s="69" t="s">
        <v>949</v>
      </c>
      <c r="BE565" s="69" t="s">
        <v>949</v>
      </c>
      <c r="BF565" s="69" t="s">
        <v>949</v>
      </c>
      <c r="BG565" s="69" t="s">
        <v>949</v>
      </c>
      <c r="BH565" s="69" t="s">
        <v>949</v>
      </c>
      <c r="BI565" s="69" t="s">
        <v>949</v>
      </c>
      <c r="BJ565" s="69" t="s">
        <v>949</v>
      </c>
      <c r="BK565" s="69" t="s">
        <v>949</v>
      </c>
      <c r="BL565" s="69" t="s">
        <v>949</v>
      </c>
      <c r="BM565" s="69" t="s">
        <v>949</v>
      </c>
    </row>
    <row r="566" spans="1:65" s="390" customFormat="1">
      <c r="A566" s="398">
        <v>559</v>
      </c>
      <c r="B566" s="398" t="s">
        <v>3719</v>
      </c>
      <c r="C566" s="408"/>
      <c r="D566" s="407"/>
      <c r="E566" s="408" t="s">
        <v>7956</v>
      </c>
      <c r="F566" s="407"/>
      <c r="G566" s="408"/>
      <c r="H566" s="407"/>
      <c r="I566" s="408"/>
      <c r="J566" s="407"/>
      <c r="K566" s="408"/>
      <c r="L566" s="407"/>
      <c r="M566" s="213" t="s">
        <v>7956</v>
      </c>
      <c r="N566" s="213" t="s">
        <v>7956</v>
      </c>
      <c r="O566" s="213" t="s">
        <v>4773</v>
      </c>
      <c r="P566" s="1247" t="s">
        <v>989</v>
      </c>
      <c r="Q566" s="213" t="s">
        <v>941</v>
      </c>
      <c r="R566" s="541" t="s">
        <v>941</v>
      </c>
      <c r="S566" s="213" t="s">
        <v>941</v>
      </c>
      <c r="T566" s="213" t="s">
        <v>941</v>
      </c>
      <c r="U566" s="213" t="s">
        <v>941</v>
      </c>
      <c r="V566" s="213" t="s">
        <v>941</v>
      </c>
      <c r="W566" s="541" t="s">
        <v>941</v>
      </c>
      <c r="X566" s="213" t="s">
        <v>941</v>
      </c>
      <c r="Y566" s="213" t="s">
        <v>941</v>
      </c>
      <c r="Z566" s="541"/>
      <c r="AA566" s="541"/>
      <c r="AB566" s="541"/>
      <c r="AC566" s="213"/>
      <c r="AD566" s="541"/>
      <c r="AE566" s="213"/>
      <c r="AF566" s="541"/>
      <c r="AG566" s="541"/>
      <c r="AH566" s="541"/>
      <c r="AI566" s="213"/>
      <c r="AJ566" s="404" t="s">
        <v>6336</v>
      </c>
      <c r="AK566" s="189" t="s">
        <v>132</v>
      </c>
      <c r="AL566" s="174" t="s">
        <v>7957</v>
      </c>
      <c r="AM566" s="106">
        <v>1</v>
      </c>
      <c r="AN566" s="894" t="s">
        <v>945</v>
      </c>
      <c r="AO566" s="189" t="s">
        <v>946</v>
      </c>
      <c r="AP566" s="189">
        <v>1</v>
      </c>
      <c r="AQ566" s="189" t="s">
        <v>979</v>
      </c>
      <c r="AR566" s="189"/>
      <c r="AS566" s="69" t="s">
        <v>949</v>
      </c>
      <c r="AT566" s="69" t="s">
        <v>949</v>
      </c>
      <c r="AU566" s="69" t="s">
        <v>949</v>
      </c>
      <c r="AV566" s="69" t="s">
        <v>949</v>
      </c>
      <c r="AW566" s="69" t="s">
        <v>5803</v>
      </c>
      <c r="AX566" s="69" t="s">
        <v>1412</v>
      </c>
      <c r="AY566" s="69" t="s">
        <v>5804</v>
      </c>
      <c r="AZ566" s="69" t="s">
        <v>949</v>
      </c>
      <c r="BA566" s="69" t="s">
        <v>949</v>
      </c>
      <c r="BB566" s="69" t="s">
        <v>949</v>
      </c>
      <c r="BC566" s="69" t="s">
        <v>3827</v>
      </c>
      <c r="BD566" s="69" t="s">
        <v>949</v>
      </c>
      <c r="BE566" s="69" t="s">
        <v>949</v>
      </c>
      <c r="BF566" s="69" t="s">
        <v>949</v>
      </c>
      <c r="BG566" s="69" t="s">
        <v>949</v>
      </c>
      <c r="BH566" s="69" t="s">
        <v>949</v>
      </c>
      <c r="BI566" s="69" t="s">
        <v>949</v>
      </c>
      <c r="BJ566" s="69" t="s">
        <v>949</v>
      </c>
      <c r="BK566" s="69" t="s">
        <v>949</v>
      </c>
      <c r="BL566" s="69" t="s">
        <v>949</v>
      </c>
      <c r="BM566" s="69" t="s">
        <v>949</v>
      </c>
    </row>
    <row r="567" spans="1:65" s="390" customFormat="1">
      <c r="A567" s="398">
        <v>560</v>
      </c>
      <c r="B567" s="398" t="s">
        <v>3719</v>
      </c>
      <c r="C567" s="408"/>
      <c r="D567" s="407"/>
      <c r="E567" s="408" t="s">
        <v>7958</v>
      </c>
      <c r="F567" s="407"/>
      <c r="G567" s="408"/>
      <c r="H567" s="407"/>
      <c r="I567" s="408"/>
      <c r="J567" s="407"/>
      <c r="K567" s="408"/>
      <c r="L567" s="407"/>
      <c r="M567" s="213" t="s">
        <v>7958</v>
      </c>
      <c r="N567" s="213" t="s">
        <v>7958</v>
      </c>
      <c r="O567" s="213" t="s">
        <v>4773</v>
      </c>
      <c r="P567" s="1247" t="s">
        <v>989</v>
      </c>
      <c r="Q567" s="213" t="s">
        <v>941</v>
      </c>
      <c r="R567" s="541" t="s">
        <v>941</v>
      </c>
      <c r="S567" s="213" t="s">
        <v>941</v>
      </c>
      <c r="T567" s="213" t="s">
        <v>941</v>
      </c>
      <c r="U567" s="213" t="s">
        <v>941</v>
      </c>
      <c r="V567" s="213" t="s">
        <v>941</v>
      </c>
      <c r="W567" s="541" t="s">
        <v>941</v>
      </c>
      <c r="X567" s="213" t="s">
        <v>941</v>
      </c>
      <c r="Y567" s="213" t="s">
        <v>941</v>
      </c>
      <c r="Z567" s="541"/>
      <c r="AA567" s="541"/>
      <c r="AB567" s="541"/>
      <c r="AC567" s="213"/>
      <c r="AD567" s="541"/>
      <c r="AE567" s="213"/>
      <c r="AF567" s="541"/>
      <c r="AG567" s="541"/>
      <c r="AH567" s="541"/>
      <c r="AI567" s="213"/>
      <c r="AJ567" s="404" t="s">
        <v>6337</v>
      </c>
      <c r="AK567" s="189" t="s">
        <v>132</v>
      </c>
      <c r="AL567" s="174" t="s">
        <v>7959</v>
      </c>
      <c r="AM567" s="106">
        <v>1</v>
      </c>
      <c r="AN567" s="894" t="s">
        <v>945</v>
      </c>
      <c r="AO567" s="189" t="s">
        <v>946</v>
      </c>
      <c r="AP567" s="189">
        <v>1</v>
      </c>
      <c r="AQ567" s="189" t="s">
        <v>979</v>
      </c>
      <c r="AR567" s="189"/>
      <c r="AS567" s="69" t="s">
        <v>949</v>
      </c>
      <c r="AT567" s="69" t="s">
        <v>949</v>
      </c>
      <c r="AU567" s="69" t="s">
        <v>949</v>
      </c>
      <c r="AV567" s="69" t="s">
        <v>949</v>
      </c>
      <c r="AW567" s="69" t="s">
        <v>4073</v>
      </c>
      <c r="AX567" s="69" t="s">
        <v>3808</v>
      </c>
      <c r="AY567" s="69" t="s">
        <v>5526</v>
      </c>
      <c r="AZ567" s="69" t="s">
        <v>949</v>
      </c>
      <c r="BA567" s="69" t="s">
        <v>949</v>
      </c>
      <c r="BB567" s="69" t="s">
        <v>949</v>
      </c>
      <c r="BC567" s="69" t="s">
        <v>1166</v>
      </c>
      <c r="BD567" s="69" t="s">
        <v>949</v>
      </c>
      <c r="BE567" s="69" t="s">
        <v>949</v>
      </c>
      <c r="BF567" s="69" t="s">
        <v>949</v>
      </c>
      <c r="BG567" s="69" t="s">
        <v>949</v>
      </c>
      <c r="BH567" s="69" t="s">
        <v>949</v>
      </c>
      <c r="BI567" s="69" t="s">
        <v>949</v>
      </c>
      <c r="BJ567" s="69" t="s">
        <v>949</v>
      </c>
      <c r="BK567" s="69" t="s">
        <v>949</v>
      </c>
      <c r="BL567" s="69" t="s">
        <v>949</v>
      </c>
      <c r="BM567" s="69" t="s">
        <v>949</v>
      </c>
    </row>
    <row r="568" spans="1:65" s="390" customFormat="1">
      <c r="A568" s="398">
        <v>561</v>
      </c>
      <c r="B568" s="398" t="s">
        <v>3719</v>
      </c>
      <c r="C568" s="408"/>
      <c r="D568" s="407"/>
      <c r="E568" s="408" t="s">
        <v>7960</v>
      </c>
      <c r="F568" s="407"/>
      <c r="G568" s="408"/>
      <c r="H568" s="407"/>
      <c r="I568" s="408"/>
      <c r="J568" s="407"/>
      <c r="K568" s="408"/>
      <c r="L568" s="407"/>
      <c r="M568" s="213" t="s">
        <v>7960</v>
      </c>
      <c r="N568" s="213" t="s">
        <v>7960</v>
      </c>
      <c r="O568" s="213" t="s">
        <v>4773</v>
      </c>
      <c r="P568" s="1247" t="s">
        <v>989</v>
      </c>
      <c r="Q568" s="213" t="s">
        <v>941</v>
      </c>
      <c r="R568" s="541" t="s">
        <v>941</v>
      </c>
      <c r="S568" s="213" t="s">
        <v>941</v>
      </c>
      <c r="T568" s="213" t="s">
        <v>941</v>
      </c>
      <c r="U568" s="213" t="s">
        <v>941</v>
      </c>
      <c r="V568" s="213" t="s">
        <v>941</v>
      </c>
      <c r="W568" s="541" t="s">
        <v>941</v>
      </c>
      <c r="X568" s="213" t="s">
        <v>941</v>
      </c>
      <c r="Y568" s="213" t="s">
        <v>941</v>
      </c>
      <c r="Z568" s="541"/>
      <c r="AA568" s="541"/>
      <c r="AB568" s="541"/>
      <c r="AC568" s="213"/>
      <c r="AD568" s="541"/>
      <c r="AE568" s="213"/>
      <c r="AF568" s="541"/>
      <c r="AG568" s="541"/>
      <c r="AH568" s="541"/>
      <c r="AI568" s="213"/>
      <c r="AJ568" s="404" t="s">
        <v>9996</v>
      </c>
      <c r="AK568" s="189" t="s">
        <v>132</v>
      </c>
      <c r="AL568" s="174" t="s">
        <v>7961</v>
      </c>
      <c r="AM568" s="106">
        <v>1</v>
      </c>
      <c r="AN568" s="894" t="s">
        <v>945</v>
      </c>
      <c r="AO568" s="189" t="s">
        <v>946</v>
      </c>
      <c r="AP568" s="189">
        <v>1</v>
      </c>
      <c r="AQ568" s="189" t="s">
        <v>979</v>
      </c>
      <c r="AR568" s="189"/>
      <c r="AS568" s="69" t="s">
        <v>949</v>
      </c>
      <c r="AT568" s="69" t="s">
        <v>949</v>
      </c>
      <c r="AU568" s="69" t="s">
        <v>949</v>
      </c>
      <c r="AV568" s="69" t="s">
        <v>949</v>
      </c>
      <c r="AW568" s="69" t="s">
        <v>5809</v>
      </c>
      <c r="AX568" s="69" t="s">
        <v>3808</v>
      </c>
      <c r="AY568" s="69" t="s">
        <v>5526</v>
      </c>
      <c r="AZ568" s="69" t="s">
        <v>949</v>
      </c>
      <c r="BA568" s="69" t="s">
        <v>949</v>
      </c>
      <c r="BB568" s="69" t="s">
        <v>949</v>
      </c>
      <c r="BC568" s="69" t="s">
        <v>3827</v>
      </c>
      <c r="BD568" s="69" t="s">
        <v>949</v>
      </c>
      <c r="BE568" s="69" t="s">
        <v>949</v>
      </c>
      <c r="BF568" s="69" t="s">
        <v>949</v>
      </c>
      <c r="BG568" s="69" t="s">
        <v>949</v>
      </c>
      <c r="BH568" s="69" t="s">
        <v>949</v>
      </c>
      <c r="BI568" s="69" t="s">
        <v>949</v>
      </c>
      <c r="BJ568" s="69" t="s">
        <v>949</v>
      </c>
      <c r="BK568" s="69" t="s">
        <v>949</v>
      </c>
      <c r="BL568" s="69" t="s">
        <v>949</v>
      </c>
      <c r="BM568" s="69" t="s">
        <v>949</v>
      </c>
    </row>
    <row r="569" spans="1:65" s="390" customFormat="1">
      <c r="A569" s="398">
        <v>562</v>
      </c>
      <c r="B569" s="398" t="s">
        <v>3719</v>
      </c>
      <c r="C569" s="408"/>
      <c r="D569" s="407"/>
      <c r="E569" s="408" t="s">
        <v>7962</v>
      </c>
      <c r="F569" s="407"/>
      <c r="G569" s="408"/>
      <c r="H569" s="407"/>
      <c r="I569" s="408"/>
      <c r="J569" s="407"/>
      <c r="K569" s="408"/>
      <c r="L569" s="407"/>
      <c r="M569" s="213" t="s">
        <v>7962</v>
      </c>
      <c r="N569" s="213" t="s">
        <v>7962</v>
      </c>
      <c r="O569" s="213" t="s">
        <v>4773</v>
      </c>
      <c r="P569" s="1247" t="s">
        <v>989</v>
      </c>
      <c r="Q569" s="213" t="s">
        <v>941</v>
      </c>
      <c r="R569" s="541" t="s">
        <v>941</v>
      </c>
      <c r="S569" s="213" t="s">
        <v>941</v>
      </c>
      <c r="T569" s="213" t="s">
        <v>941</v>
      </c>
      <c r="U569" s="213" t="s">
        <v>941</v>
      </c>
      <c r="V569" s="213" t="s">
        <v>941</v>
      </c>
      <c r="W569" s="541" t="s">
        <v>941</v>
      </c>
      <c r="X569" s="213" t="s">
        <v>941</v>
      </c>
      <c r="Y569" s="213" t="s">
        <v>941</v>
      </c>
      <c r="Z569" s="541"/>
      <c r="AA569" s="541"/>
      <c r="AB569" s="541"/>
      <c r="AC569" s="213"/>
      <c r="AD569" s="541"/>
      <c r="AE569" s="213"/>
      <c r="AF569" s="541"/>
      <c r="AG569" s="541"/>
      <c r="AH569" s="541"/>
      <c r="AI569" s="213"/>
      <c r="AJ569" s="404" t="s">
        <v>9997</v>
      </c>
      <c r="AK569" s="189" t="s">
        <v>132</v>
      </c>
      <c r="AL569" s="174" t="s">
        <v>9998</v>
      </c>
      <c r="AM569" s="106">
        <v>1</v>
      </c>
      <c r="AN569" s="894" t="s">
        <v>945</v>
      </c>
      <c r="AO569" s="189" t="s">
        <v>946</v>
      </c>
      <c r="AP569" s="189">
        <v>1</v>
      </c>
      <c r="AQ569" s="189" t="s">
        <v>979</v>
      </c>
      <c r="AR569" s="189"/>
      <c r="AS569" s="69" t="s">
        <v>949</v>
      </c>
      <c r="AT569" s="69" t="s">
        <v>949</v>
      </c>
      <c r="AU569" s="69" t="s">
        <v>949</v>
      </c>
      <c r="AV569" s="69" t="s">
        <v>949</v>
      </c>
      <c r="AW569" s="69" t="s">
        <v>5803</v>
      </c>
      <c r="AX569" s="69" t="s">
        <v>1412</v>
      </c>
      <c r="AY569" s="69" t="s">
        <v>5804</v>
      </c>
      <c r="AZ569" s="69" t="s">
        <v>949</v>
      </c>
      <c r="BA569" s="69" t="s">
        <v>949</v>
      </c>
      <c r="BB569" s="69" t="s">
        <v>949</v>
      </c>
      <c r="BC569" s="69" t="s">
        <v>3827</v>
      </c>
      <c r="BD569" s="69" t="s">
        <v>949</v>
      </c>
      <c r="BE569" s="69" t="s">
        <v>949</v>
      </c>
      <c r="BF569" s="69" t="s">
        <v>949</v>
      </c>
      <c r="BG569" s="69" t="s">
        <v>949</v>
      </c>
      <c r="BH569" s="69" t="s">
        <v>949</v>
      </c>
      <c r="BI569" s="69" t="s">
        <v>949</v>
      </c>
      <c r="BJ569" s="69" t="s">
        <v>949</v>
      </c>
      <c r="BK569" s="69" t="s">
        <v>949</v>
      </c>
      <c r="BL569" s="69" t="s">
        <v>949</v>
      </c>
      <c r="BM569" s="69" t="s">
        <v>949</v>
      </c>
    </row>
    <row r="570" spans="1:65" s="390" customFormat="1">
      <c r="A570" s="398">
        <v>563</v>
      </c>
      <c r="B570" s="398" t="s">
        <v>3719</v>
      </c>
      <c r="C570" s="408"/>
      <c r="D570" s="407"/>
      <c r="E570" s="408" t="s">
        <v>7964</v>
      </c>
      <c r="F570" s="407"/>
      <c r="G570" s="408"/>
      <c r="H570" s="407"/>
      <c r="I570" s="408"/>
      <c r="J570" s="407"/>
      <c r="K570" s="408"/>
      <c r="L570" s="407"/>
      <c r="M570" s="213" t="s">
        <v>7964</v>
      </c>
      <c r="N570" s="213" t="s">
        <v>7964</v>
      </c>
      <c r="O570" s="213" t="s">
        <v>4773</v>
      </c>
      <c r="P570" s="1247" t="s">
        <v>989</v>
      </c>
      <c r="Q570" s="213"/>
      <c r="R570" s="541"/>
      <c r="S570" s="213"/>
      <c r="T570" s="213"/>
      <c r="U570" s="213"/>
      <c r="V570" s="213"/>
      <c r="W570" s="541"/>
      <c r="X570" s="213"/>
      <c r="Y570" s="213"/>
      <c r="Z570" s="541" t="s">
        <v>941</v>
      </c>
      <c r="AA570" s="541" t="s">
        <v>941</v>
      </c>
      <c r="AB570" s="541" t="s">
        <v>941</v>
      </c>
      <c r="AC570" s="213" t="s">
        <v>941</v>
      </c>
      <c r="AD570" s="541" t="s">
        <v>941</v>
      </c>
      <c r="AE570" s="213" t="s">
        <v>941</v>
      </c>
      <c r="AF570" s="541" t="s">
        <v>941</v>
      </c>
      <c r="AG570" s="541" t="s">
        <v>941</v>
      </c>
      <c r="AH570" s="541" t="s">
        <v>941</v>
      </c>
      <c r="AI570" s="213"/>
      <c r="AJ570" s="404" t="s">
        <v>6335</v>
      </c>
      <c r="AK570" s="189" t="s">
        <v>132</v>
      </c>
      <c r="AL570" s="174" t="s">
        <v>9999</v>
      </c>
      <c r="AM570" s="106">
        <v>1</v>
      </c>
      <c r="AN570" s="894" t="s">
        <v>945</v>
      </c>
      <c r="AO570" s="189" t="s">
        <v>946</v>
      </c>
      <c r="AP570" s="189">
        <v>1</v>
      </c>
      <c r="AQ570" s="189" t="s">
        <v>979</v>
      </c>
      <c r="AR570" s="189"/>
      <c r="AS570" s="69" t="s">
        <v>949</v>
      </c>
      <c r="AT570" s="69" t="s">
        <v>949</v>
      </c>
      <c r="AU570" s="69" t="s">
        <v>949</v>
      </c>
      <c r="AV570" s="69" t="s">
        <v>949</v>
      </c>
      <c r="AW570" s="69" t="s">
        <v>5803</v>
      </c>
      <c r="AX570" s="69" t="s">
        <v>1412</v>
      </c>
      <c r="AY570" s="69" t="s">
        <v>5804</v>
      </c>
      <c r="AZ570" s="69" t="s">
        <v>949</v>
      </c>
      <c r="BA570" s="69" t="s">
        <v>949</v>
      </c>
      <c r="BB570" s="69" t="s">
        <v>949</v>
      </c>
      <c r="BC570" s="69" t="s">
        <v>3827</v>
      </c>
      <c r="BD570" s="69" t="s">
        <v>949</v>
      </c>
      <c r="BE570" s="69" t="s">
        <v>949</v>
      </c>
      <c r="BF570" s="69" t="s">
        <v>949</v>
      </c>
      <c r="BG570" s="69" t="s">
        <v>949</v>
      </c>
      <c r="BH570" s="69" t="s">
        <v>949</v>
      </c>
      <c r="BI570" s="69" t="s">
        <v>949</v>
      </c>
      <c r="BJ570" s="69" t="s">
        <v>949</v>
      </c>
      <c r="BK570" s="69" t="s">
        <v>949</v>
      </c>
      <c r="BL570" s="69" t="s">
        <v>949</v>
      </c>
      <c r="BM570" s="69" t="s">
        <v>949</v>
      </c>
    </row>
    <row r="571" spans="1:65" s="390" customFormat="1">
      <c r="A571" s="398">
        <v>564</v>
      </c>
      <c r="B571" s="398" t="s">
        <v>3719</v>
      </c>
      <c r="C571" s="408"/>
      <c r="D571" s="407"/>
      <c r="E571" s="408" t="s">
        <v>7966</v>
      </c>
      <c r="F571" s="407"/>
      <c r="G571" s="408"/>
      <c r="H571" s="407"/>
      <c r="I571" s="408"/>
      <c r="J571" s="407"/>
      <c r="K571" s="408"/>
      <c r="L571" s="407"/>
      <c r="M571" s="213" t="s">
        <v>7966</v>
      </c>
      <c r="N571" s="213" t="s">
        <v>7966</v>
      </c>
      <c r="O571" s="213" t="s">
        <v>4773</v>
      </c>
      <c r="P571" s="1247" t="s">
        <v>989</v>
      </c>
      <c r="Q571" s="213"/>
      <c r="R571" s="541"/>
      <c r="S571" s="213"/>
      <c r="T571" s="213"/>
      <c r="U571" s="213"/>
      <c r="V571" s="213"/>
      <c r="W571" s="541"/>
      <c r="X571" s="213"/>
      <c r="Y571" s="213"/>
      <c r="Z571" s="541" t="s">
        <v>941</v>
      </c>
      <c r="AA571" s="541" t="s">
        <v>941</v>
      </c>
      <c r="AB571" s="541" t="s">
        <v>941</v>
      </c>
      <c r="AC571" s="213" t="s">
        <v>941</v>
      </c>
      <c r="AD571" s="541" t="s">
        <v>941</v>
      </c>
      <c r="AE571" s="213" t="s">
        <v>941</v>
      </c>
      <c r="AF571" s="541" t="s">
        <v>941</v>
      </c>
      <c r="AG571" s="541" t="s">
        <v>941</v>
      </c>
      <c r="AH571" s="541" t="s">
        <v>941</v>
      </c>
      <c r="AI571" s="213"/>
      <c r="AJ571" s="404" t="s">
        <v>6336</v>
      </c>
      <c r="AK571" s="189" t="s">
        <v>132</v>
      </c>
      <c r="AL571" s="174" t="s">
        <v>7967</v>
      </c>
      <c r="AM571" s="106">
        <v>1</v>
      </c>
      <c r="AN571" s="894" t="s">
        <v>945</v>
      </c>
      <c r="AO571" s="189" t="s">
        <v>946</v>
      </c>
      <c r="AP571" s="189">
        <v>1</v>
      </c>
      <c r="AQ571" s="189" t="s">
        <v>979</v>
      </c>
      <c r="AR571" s="189"/>
      <c r="AS571" s="69" t="s">
        <v>949</v>
      </c>
      <c r="AT571" s="69" t="s">
        <v>949</v>
      </c>
      <c r="AU571" s="69" t="s">
        <v>949</v>
      </c>
      <c r="AV571" s="69" t="s">
        <v>949</v>
      </c>
      <c r="AW571" s="69" t="s">
        <v>5803</v>
      </c>
      <c r="AX571" s="69" t="s">
        <v>1412</v>
      </c>
      <c r="AY571" s="69" t="s">
        <v>5804</v>
      </c>
      <c r="AZ571" s="69" t="s">
        <v>949</v>
      </c>
      <c r="BA571" s="69" t="s">
        <v>949</v>
      </c>
      <c r="BB571" s="69" t="s">
        <v>949</v>
      </c>
      <c r="BC571" s="69" t="s">
        <v>3827</v>
      </c>
      <c r="BD571" s="69" t="s">
        <v>949</v>
      </c>
      <c r="BE571" s="69" t="s">
        <v>949</v>
      </c>
      <c r="BF571" s="69" t="s">
        <v>949</v>
      </c>
      <c r="BG571" s="69" t="s">
        <v>949</v>
      </c>
      <c r="BH571" s="69" t="s">
        <v>949</v>
      </c>
      <c r="BI571" s="69" t="s">
        <v>949</v>
      </c>
      <c r="BJ571" s="69" t="s">
        <v>949</v>
      </c>
      <c r="BK571" s="69" t="s">
        <v>949</v>
      </c>
      <c r="BL571" s="69" t="s">
        <v>949</v>
      </c>
      <c r="BM571" s="69" t="s">
        <v>949</v>
      </c>
    </row>
    <row r="572" spans="1:65" s="390" customFormat="1">
      <c r="A572" s="398">
        <v>565</v>
      </c>
      <c r="B572" s="398" t="s">
        <v>3719</v>
      </c>
      <c r="C572" s="408"/>
      <c r="D572" s="407"/>
      <c r="E572" s="408" t="s">
        <v>7968</v>
      </c>
      <c r="F572" s="407"/>
      <c r="G572" s="408"/>
      <c r="H572" s="407"/>
      <c r="I572" s="408"/>
      <c r="J572" s="407"/>
      <c r="K572" s="408"/>
      <c r="L572" s="407"/>
      <c r="M572" s="213" t="s">
        <v>7968</v>
      </c>
      <c r="N572" s="213" t="s">
        <v>7968</v>
      </c>
      <c r="O572" s="213" t="s">
        <v>4773</v>
      </c>
      <c r="P572" s="1247" t="s">
        <v>989</v>
      </c>
      <c r="Q572" s="213"/>
      <c r="R572" s="541"/>
      <c r="S572" s="213"/>
      <c r="T572" s="213"/>
      <c r="U572" s="213"/>
      <c r="V572" s="213"/>
      <c r="W572" s="541"/>
      <c r="X572" s="213"/>
      <c r="Y572" s="213"/>
      <c r="Z572" s="541" t="s">
        <v>941</v>
      </c>
      <c r="AA572" s="541" t="s">
        <v>941</v>
      </c>
      <c r="AB572" s="541" t="s">
        <v>941</v>
      </c>
      <c r="AC572" s="213" t="s">
        <v>941</v>
      </c>
      <c r="AD572" s="541" t="s">
        <v>941</v>
      </c>
      <c r="AE572" s="213" t="s">
        <v>941</v>
      </c>
      <c r="AF572" s="541" t="s">
        <v>941</v>
      </c>
      <c r="AG572" s="541" t="s">
        <v>941</v>
      </c>
      <c r="AH572" s="541" t="s">
        <v>941</v>
      </c>
      <c r="AI572" s="213"/>
      <c r="AJ572" s="404" t="s">
        <v>6337</v>
      </c>
      <c r="AK572" s="189" t="s">
        <v>132</v>
      </c>
      <c r="AL572" s="174" t="s">
        <v>7969</v>
      </c>
      <c r="AM572" s="106">
        <v>1</v>
      </c>
      <c r="AN572" s="894" t="s">
        <v>945</v>
      </c>
      <c r="AO572" s="189" t="s">
        <v>946</v>
      </c>
      <c r="AP572" s="189">
        <v>1</v>
      </c>
      <c r="AQ572" s="189" t="s">
        <v>979</v>
      </c>
      <c r="AR572" s="189"/>
      <c r="AS572" s="69" t="s">
        <v>949</v>
      </c>
      <c r="AT572" s="69" t="s">
        <v>949</v>
      </c>
      <c r="AU572" s="69" t="s">
        <v>949</v>
      </c>
      <c r="AV572" s="69" t="s">
        <v>949</v>
      </c>
      <c r="AW572" s="69" t="s">
        <v>4073</v>
      </c>
      <c r="AX572" s="69" t="s">
        <v>3808</v>
      </c>
      <c r="AY572" s="69" t="s">
        <v>5526</v>
      </c>
      <c r="AZ572" s="69" t="s">
        <v>949</v>
      </c>
      <c r="BA572" s="69" t="s">
        <v>949</v>
      </c>
      <c r="BB572" s="69" t="s">
        <v>949</v>
      </c>
      <c r="BC572" s="69" t="s">
        <v>1166</v>
      </c>
      <c r="BD572" s="69" t="s">
        <v>949</v>
      </c>
      <c r="BE572" s="69" t="s">
        <v>949</v>
      </c>
      <c r="BF572" s="69" t="s">
        <v>949</v>
      </c>
      <c r="BG572" s="69" t="s">
        <v>949</v>
      </c>
      <c r="BH572" s="69" t="s">
        <v>949</v>
      </c>
      <c r="BI572" s="69" t="s">
        <v>949</v>
      </c>
      <c r="BJ572" s="69" t="s">
        <v>949</v>
      </c>
      <c r="BK572" s="69" t="s">
        <v>949</v>
      </c>
      <c r="BL572" s="69" t="s">
        <v>949</v>
      </c>
      <c r="BM572" s="69" t="s">
        <v>949</v>
      </c>
    </row>
    <row r="573" spans="1:65" s="390" customFormat="1">
      <c r="A573" s="398">
        <v>566</v>
      </c>
      <c r="B573" s="398" t="s">
        <v>3719</v>
      </c>
      <c r="C573" s="408"/>
      <c r="D573" s="407"/>
      <c r="E573" s="408" t="s">
        <v>7970</v>
      </c>
      <c r="F573" s="407"/>
      <c r="G573" s="408"/>
      <c r="H573" s="407"/>
      <c r="I573" s="408"/>
      <c r="J573" s="407"/>
      <c r="K573" s="408"/>
      <c r="L573" s="407"/>
      <c r="M573" s="213" t="s">
        <v>7970</v>
      </c>
      <c r="N573" s="213" t="s">
        <v>7970</v>
      </c>
      <c r="O573" s="213" t="s">
        <v>4773</v>
      </c>
      <c r="P573" s="1247" t="s">
        <v>989</v>
      </c>
      <c r="Q573" s="213"/>
      <c r="R573" s="541"/>
      <c r="S573" s="213"/>
      <c r="T573" s="213"/>
      <c r="U573" s="213"/>
      <c r="V573" s="213"/>
      <c r="W573" s="541"/>
      <c r="X573" s="213"/>
      <c r="Y573" s="213"/>
      <c r="Z573" s="541" t="s">
        <v>941</v>
      </c>
      <c r="AA573" s="541" t="s">
        <v>941</v>
      </c>
      <c r="AB573" s="541" t="s">
        <v>941</v>
      </c>
      <c r="AC573" s="213" t="s">
        <v>941</v>
      </c>
      <c r="AD573" s="541" t="s">
        <v>941</v>
      </c>
      <c r="AE573" s="213" t="s">
        <v>941</v>
      </c>
      <c r="AF573" s="541" t="s">
        <v>941</v>
      </c>
      <c r="AG573" s="541" t="s">
        <v>941</v>
      </c>
      <c r="AH573" s="541" t="s">
        <v>941</v>
      </c>
      <c r="AI573" s="213"/>
      <c r="AJ573" s="404" t="s">
        <v>9996</v>
      </c>
      <c r="AK573" s="189" t="s">
        <v>132</v>
      </c>
      <c r="AL573" s="174" t="s">
        <v>7971</v>
      </c>
      <c r="AM573" s="106">
        <v>1</v>
      </c>
      <c r="AN573" s="894" t="s">
        <v>945</v>
      </c>
      <c r="AO573" s="189" t="s">
        <v>946</v>
      </c>
      <c r="AP573" s="189">
        <v>1</v>
      </c>
      <c r="AQ573" s="189" t="s">
        <v>979</v>
      </c>
      <c r="AR573" s="189"/>
      <c r="AS573" s="69" t="s">
        <v>949</v>
      </c>
      <c r="AT573" s="69" t="s">
        <v>949</v>
      </c>
      <c r="AU573" s="69" t="s">
        <v>949</v>
      </c>
      <c r="AV573" s="69" t="s">
        <v>949</v>
      </c>
      <c r="AW573" s="69" t="s">
        <v>5809</v>
      </c>
      <c r="AX573" s="69" t="s">
        <v>3808</v>
      </c>
      <c r="AY573" s="69" t="s">
        <v>5526</v>
      </c>
      <c r="AZ573" s="69" t="s">
        <v>949</v>
      </c>
      <c r="BA573" s="69" t="s">
        <v>949</v>
      </c>
      <c r="BB573" s="69" t="s">
        <v>949</v>
      </c>
      <c r="BC573" s="69" t="s">
        <v>3827</v>
      </c>
      <c r="BD573" s="69" t="s">
        <v>949</v>
      </c>
      <c r="BE573" s="69" t="s">
        <v>949</v>
      </c>
      <c r="BF573" s="69" t="s">
        <v>949</v>
      </c>
      <c r="BG573" s="69" t="s">
        <v>949</v>
      </c>
      <c r="BH573" s="69" t="s">
        <v>949</v>
      </c>
      <c r="BI573" s="69" t="s">
        <v>949</v>
      </c>
      <c r="BJ573" s="69" t="s">
        <v>949</v>
      </c>
      <c r="BK573" s="69" t="s">
        <v>949</v>
      </c>
      <c r="BL573" s="69" t="s">
        <v>949</v>
      </c>
      <c r="BM573" s="69" t="s">
        <v>949</v>
      </c>
    </row>
    <row r="574" spans="1:65" s="390" customFormat="1">
      <c r="A574" s="398">
        <v>567</v>
      </c>
      <c r="B574" s="398" t="s">
        <v>3719</v>
      </c>
      <c r="C574" s="408"/>
      <c r="D574" s="407"/>
      <c r="E574" s="408" t="s">
        <v>9310</v>
      </c>
      <c r="F574" s="407"/>
      <c r="G574" s="408"/>
      <c r="H574" s="407"/>
      <c r="I574" s="408"/>
      <c r="J574" s="407"/>
      <c r="K574" s="408"/>
      <c r="L574" s="407"/>
      <c r="M574" s="213" t="s">
        <v>9310</v>
      </c>
      <c r="N574" s="213" t="s">
        <v>9310</v>
      </c>
      <c r="O574" s="213" t="s">
        <v>4773</v>
      </c>
      <c r="P574" s="1247" t="s">
        <v>989</v>
      </c>
      <c r="Q574" s="213" t="s">
        <v>941</v>
      </c>
      <c r="R574" s="541" t="s">
        <v>941</v>
      </c>
      <c r="S574" s="213" t="s">
        <v>941</v>
      </c>
      <c r="T574" s="213" t="s">
        <v>941</v>
      </c>
      <c r="U574" s="213" t="s">
        <v>941</v>
      </c>
      <c r="V574" s="213" t="s">
        <v>941</v>
      </c>
      <c r="W574" s="541" t="s">
        <v>941</v>
      </c>
      <c r="X574" s="213" t="s">
        <v>941</v>
      </c>
      <c r="Y574" s="213" t="s">
        <v>941</v>
      </c>
      <c r="Z574" s="541"/>
      <c r="AA574" s="541"/>
      <c r="AB574" s="541"/>
      <c r="AC574" s="213"/>
      <c r="AD574" s="541"/>
      <c r="AE574" s="213"/>
      <c r="AF574" s="541"/>
      <c r="AG574" s="541"/>
      <c r="AH574" s="541"/>
      <c r="AI574" s="213"/>
      <c r="AJ574" s="404"/>
      <c r="AK574" s="189" t="s">
        <v>132</v>
      </c>
      <c r="AL574" s="174" t="s">
        <v>9311</v>
      </c>
      <c r="AM574" s="106">
        <v>1</v>
      </c>
      <c r="AN574" s="894" t="s">
        <v>945</v>
      </c>
      <c r="AO574" s="189" t="s">
        <v>946</v>
      </c>
      <c r="AP574" s="189">
        <v>0</v>
      </c>
      <c r="AQ574" s="189" t="s">
        <v>6538</v>
      </c>
      <c r="AR574" s="189"/>
      <c r="AS574" s="69" t="s">
        <v>949</v>
      </c>
      <c r="AT574" s="69" t="s">
        <v>949</v>
      </c>
      <c r="AU574" s="69" t="s">
        <v>949</v>
      </c>
      <c r="AV574" s="69" t="s">
        <v>949</v>
      </c>
      <c r="AW574" s="69" t="s">
        <v>949</v>
      </c>
      <c r="AX574" s="69" t="s">
        <v>949</v>
      </c>
      <c r="AY574" s="69" t="s">
        <v>949</v>
      </c>
      <c r="AZ574" s="69" t="s">
        <v>949</v>
      </c>
      <c r="BA574" s="69" t="s">
        <v>949</v>
      </c>
      <c r="BB574" s="69" t="s">
        <v>949</v>
      </c>
      <c r="BC574" s="69" t="s">
        <v>949</v>
      </c>
      <c r="BD574" s="69" t="s">
        <v>949</v>
      </c>
      <c r="BE574" s="69" t="s">
        <v>949</v>
      </c>
      <c r="BF574" s="69" t="s">
        <v>949</v>
      </c>
      <c r="BG574" s="69" t="s">
        <v>949</v>
      </c>
      <c r="BH574" s="69" t="s">
        <v>949</v>
      </c>
      <c r="BI574" s="69" t="s">
        <v>949</v>
      </c>
      <c r="BJ574" s="69" t="s">
        <v>949</v>
      </c>
      <c r="BK574" s="69" t="s">
        <v>949</v>
      </c>
      <c r="BL574" s="69" t="s">
        <v>949</v>
      </c>
      <c r="BM574" s="69" t="s">
        <v>949</v>
      </c>
    </row>
    <row r="575" spans="1:65" s="390" customFormat="1">
      <c r="A575" s="398">
        <v>568</v>
      </c>
      <c r="B575" s="398" t="s">
        <v>3719</v>
      </c>
      <c r="C575" s="408"/>
      <c r="D575" s="407"/>
      <c r="E575" s="408" t="s">
        <v>9312</v>
      </c>
      <c r="F575" s="407"/>
      <c r="G575" s="408"/>
      <c r="H575" s="407"/>
      <c r="I575" s="408"/>
      <c r="J575" s="407"/>
      <c r="K575" s="408"/>
      <c r="L575" s="407"/>
      <c r="M575" s="213" t="s">
        <v>9312</v>
      </c>
      <c r="N575" s="213" t="s">
        <v>9312</v>
      </c>
      <c r="O575" s="213" t="s">
        <v>4773</v>
      </c>
      <c r="P575" s="1247" t="s">
        <v>989</v>
      </c>
      <c r="Q575" s="213"/>
      <c r="R575" s="541"/>
      <c r="S575" s="213"/>
      <c r="T575" s="213"/>
      <c r="U575" s="213"/>
      <c r="V575" s="213"/>
      <c r="W575" s="541"/>
      <c r="X575" s="213"/>
      <c r="Y575" s="213"/>
      <c r="Z575" s="541" t="s">
        <v>941</v>
      </c>
      <c r="AA575" s="541" t="s">
        <v>941</v>
      </c>
      <c r="AB575" s="541" t="s">
        <v>941</v>
      </c>
      <c r="AC575" s="213" t="s">
        <v>941</v>
      </c>
      <c r="AD575" s="541" t="s">
        <v>941</v>
      </c>
      <c r="AE575" s="213" t="s">
        <v>941</v>
      </c>
      <c r="AF575" s="541" t="s">
        <v>941</v>
      </c>
      <c r="AG575" s="541" t="s">
        <v>941</v>
      </c>
      <c r="AH575" s="541" t="s">
        <v>941</v>
      </c>
      <c r="AI575" s="213"/>
      <c r="AJ575" s="404"/>
      <c r="AK575" s="189" t="s">
        <v>132</v>
      </c>
      <c r="AL575" s="174" t="s">
        <v>9313</v>
      </c>
      <c r="AM575" s="106">
        <v>1</v>
      </c>
      <c r="AN575" s="894" t="s">
        <v>945</v>
      </c>
      <c r="AO575" s="189" t="s">
        <v>946</v>
      </c>
      <c r="AP575" s="189">
        <v>0</v>
      </c>
      <c r="AQ575" s="189" t="s">
        <v>6538</v>
      </c>
      <c r="AR575" s="189"/>
      <c r="AS575" s="69" t="s">
        <v>949</v>
      </c>
      <c r="AT575" s="69" t="s">
        <v>949</v>
      </c>
      <c r="AU575" s="69" t="s">
        <v>949</v>
      </c>
      <c r="AV575" s="69" t="s">
        <v>949</v>
      </c>
      <c r="AW575" s="69" t="s">
        <v>949</v>
      </c>
      <c r="AX575" s="69" t="s">
        <v>949</v>
      </c>
      <c r="AY575" s="69" t="s">
        <v>949</v>
      </c>
      <c r="AZ575" s="69" t="s">
        <v>949</v>
      </c>
      <c r="BA575" s="69" t="s">
        <v>949</v>
      </c>
      <c r="BB575" s="69" t="s">
        <v>949</v>
      </c>
      <c r="BC575" s="69" t="s">
        <v>949</v>
      </c>
      <c r="BD575" s="69" t="s">
        <v>949</v>
      </c>
      <c r="BE575" s="69" t="s">
        <v>949</v>
      </c>
      <c r="BF575" s="69" t="s">
        <v>949</v>
      </c>
      <c r="BG575" s="69" t="s">
        <v>949</v>
      </c>
      <c r="BH575" s="69" t="s">
        <v>949</v>
      </c>
      <c r="BI575" s="69" t="s">
        <v>949</v>
      </c>
      <c r="BJ575" s="69" t="s">
        <v>949</v>
      </c>
      <c r="BK575" s="69" t="s">
        <v>949</v>
      </c>
      <c r="BL575" s="69" t="s">
        <v>949</v>
      </c>
      <c r="BM575" s="69" t="s">
        <v>949</v>
      </c>
    </row>
    <row r="576" spans="1:65" s="390" customFormat="1">
      <c r="A576" s="398">
        <v>569</v>
      </c>
      <c r="B576" s="398" t="s">
        <v>3719</v>
      </c>
      <c r="C576" s="408"/>
      <c r="D576" s="407"/>
      <c r="E576" s="408"/>
      <c r="F576" s="407" t="s">
        <v>4058</v>
      </c>
      <c r="G576" s="408"/>
      <c r="H576" s="407"/>
      <c r="I576" s="408"/>
      <c r="J576" s="407"/>
      <c r="K576" s="408"/>
      <c r="L576" s="407"/>
      <c r="M576" s="213" t="s">
        <v>4057</v>
      </c>
      <c r="N576" s="213" t="s">
        <v>4058</v>
      </c>
      <c r="O576" s="213" t="s">
        <v>3103</v>
      </c>
      <c r="P576" s="1247" t="s">
        <v>976</v>
      </c>
      <c r="Q576" s="213" t="s">
        <v>941</v>
      </c>
      <c r="R576" s="541" t="s">
        <v>941</v>
      </c>
      <c r="S576" s="213" t="s">
        <v>941</v>
      </c>
      <c r="T576" s="213" t="s">
        <v>941</v>
      </c>
      <c r="U576" s="213" t="s">
        <v>941</v>
      </c>
      <c r="V576" s="213" t="s">
        <v>941</v>
      </c>
      <c r="W576" s="541" t="s">
        <v>941</v>
      </c>
      <c r="X576" s="213" t="s">
        <v>941</v>
      </c>
      <c r="Y576" s="213" t="s">
        <v>941</v>
      </c>
      <c r="Z576" s="541" t="s">
        <v>941</v>
      </c>
      <c r="AA576" s="541" t="s">
        <v>941</v>
      </c>
      <c r="AB576" s="541" t="s">
        <v>941</v>
      </c>
      <c r="AC576" s="213" t="s">
        <v>941</v>
      </c>
      <c r="AD576" s="541" t="s">
        <v>941</v>
      </c>
      <c r="AE576" s="213" t="s">
        <v>941</v>
      </c>
      <c r="AF576" s="541" t="s">
        <v>941</v>
      </c>
      <c r="AG576" s="541" t="s">
        <v>941</v>
      </c>
      <c r="AH576" s="541" t="s">
        <v>941</v>
      </c>
      <c r="AI576" s="213"/>
      <c r="AJ576" s="404"/>
      <c r="AK576" s="189" t="s">
        <v>757</v>
      </c>
      <c r="AL576" s="174" t="s">
        <v>4060</v>
      </c>
      <c r="AM576" s="106">
        <v>1</v>
      </c>
      <c r="AN576" s="894" t="s">
        <v>945</v>
      </c>
      <c r="AO576" s="189" t="s">
        <v>946</v>
      </c>
      <c r="AP576" s="189">
        <v>1</v>
      </c>
      <c r="AQ576" s="189" t="s">
        <v>979</v>
      </c>
      <c r="AR576" s="189"/>
      <c r="AS576" s="69">
        <v>1860.48</v>
      </c>
      <c r="AT576" s="69">
        <v>7.0000000000000007E-2</v>
      </c>
      <c r="AU576" s="69" t="s">
        <v>949</v>
      </c>
      <c r="AV576" s="69" t="s">
        <v>949</v>
      </c>
      <c r="AW576" s="69" t="s">
        <v>4061</v>
      </c>
      <c r="AX576" s="69" t="s">
        <v>981</v>
      </c>
      <c r="AY576" s="69" t="s">
        <v>982</v>
      </c>
      <c r="AZ576" s="69" t="s">
        <v>983</v>
      </c>
      <c r="BA576" s="69" t="s">
        <v>984</v>
      </c>
      <c r="BB576" s="69" t="s">
        <v>949</v>
      </c>
      <c r="BC576" s="69" t="s">
        <v>985</v>
      </c>
      <c r="BD576" s="69" t="s">
        <v>986</v>
      </c>
      <c r="BE576" s="69" t="s">
        <v>949</v>
      </c>
      <c r="BF576" s="69" t="s">
        <v>949</v>
      </c>
      <c r="BG576" s="69" t="s">
        <v>949</v>
      </c>
      <c r="BH576" s="69" t="s">
        <v>949</v>
      </c>
      <c r="BI576" s="69" t="s">
        <v>949</v>
      </c>
      <c r="BJ576" s="69" t="s">
        <v>949</v>
      </c>
      <c r="BK576" s="69" t="s">
        <v>949</v>
      </c>
      <c r="BL576" s="69" t="s">
        <v>949</v>
      </c>
      <c r="BM576" s="69" t="s">
        <v>949</v>
      </c>
    </row>
    <row r="577" spans="1:65" s="390" customFormat="1">
      <c r="A577" s="398">
        <v>570</v>
      </c>
      <c r="B577" s="398" t="s">
        <v>3719</v>
      </c>
      <c r="C577" s="408"/>
      <c r="D577" s="407"/>
      <c r="E577" s="408"/>
      <c r="F577" s="407" t="s">
        <v>4063</v>
      </c>
      <c r="G577" s="408"/>
      <c r="H577" s="407"/>
      <c r="I577" s="408"/>
      <c r="J577" s="407"/>
      <c r="K577" s="408"/>
      <c r="L577" s="407"/>
      <c r="M577" s="213" t="s">
        <v>10000</v>
      </c>
      <c r="N577" s="213" t="s">
        <v>4063</v>
      </c>
      <c r="O577" s="213" t="s">
        <v>4773</v>
      </c>
      <c r="P577" s="1247" t="s">
        <v>989</v>
      </c>
      <c r="Q577" s="213" t="s">
        <v>941</v>
      </c>
      <c r="R577" s="541" t="s">
        <v>941</v>
      </c>
      <c r="S577" s="213" t="s">
        <v>941</v>
      </c>
      <c r="T577" s="213" t="s">
        <v>941</v>
      </c>
      <c r="U577" s="213" t="s">
        <v>941</v>
      </c>
      <c r="V577" s="213" t="s">
        <v>941</v>
      </c>
      <c r="W577" s="541" t="s">
        <v>941</v>
      </c>
      <c r="X577" s="213" t="s">
        <v>941</v>
      </c>
      <c r="Y577" s="213" t="s">
        <v>941</v>
      </c>
      <c r="Z577" s="541" t="s">
        <v>941</v>
      </c>
      <c r="AA577" s="541" t="s">
        <v>941</v>
      </c>
      <c r="AB577" s="541" t="s">
        <v>941</v>
      </c>
      <c r="AC577" s="213" t="s">
        <v>941</v>
      </c>
      <c r="AD577" s="541" t="s">
        <v>941</v>
      </c>
      <c r="AE577" s="213" t="s">
        <v>941</v>
      </c>
      <c r="AF577" s="541" t="s">
        <v>941</v>
      </c>
      <c r="AG577" s="541" t="s">
        <v>941</v>
      </c>
      <c r="AH577" s="541" t="s">
        <v>941</v>
      </c>
      <c r="AI577" s="213"/>
      <c r="AJ577" s="404" t="s">
        <v>4062</v>
      </c>
      <c r="AK577" s="189" t="s">
        <v>132</v>
      </c>
      <c r="AL577" s="174" t="s">
        <v>4065</v>
      </c>
      <c r="AM577" s="106">
        <v>0.152</v>
      </c>
      <c r="AN577" s="894" t="s">
        <v>945</v>
      </c>
      <c r="AO577" s="189" t="s">
        <v>992</v>
      </c>
      <c r="AP577" s="189">
        <v>1</v>
      </c>
      <c r="AQ577" s="189" t="s">
        <v>979</v>
      </c>
      <c r="AR577" s="189"/>
      <c r="AS577" s="69" t="s">
        <v>949</v>
      </c>
      <c r="AT577" s="69" t="s">
        <v>949</v>
      </c>
      <c r="AU577" s="69" t="s">
        <v>949</v>
      </c>
      <c r="AV577" s="69" t="s">
        <v>949</v>
      </c>
      <c r="AW577" s="69" t="s">
        <v>1890</v>
      </c>
      <c r="AX577" s="69" t="s">
        <v>995</v>
      </c>
      <c r="AY577" s="69" t="s">
        <v>996</v>
      </c>
      <c r="AZ577" s="69" t="s">
        <v>997</v>
      </c>
      <c r="BA577" s="69" t="s">
        <v>998</v>
      </c>
      <c r="BB577" s="69" t="s">
        <v>949</v>
      </c>
      <c r="BC577" s="69" t="s">
        <v>985</v>
      </c>
      <c r="BD577" s="69" t="s">
        <v>986</v>
      </c>
      <c r="BE577" s="69" t="s">
        <v>949</v>
      </c>
      <c r="BF577" s="69" t="s">
        <v>949</v>
      </c>
      <c r="BG577" s="69" t="s">
        <v>949</v>
      </c>
      <c r="BH577" s="69" t="s">
        <v>949</v>
      </c>
      <c r="BI577" s="69" t="s">
        <v>949</v>
      </c>
      <c r="BJ577" s="69" t="s">
        <v>949</v>
      </c>
      <c r="BK577" s="69" t="s">
        <v>949</v>
      </c>
      <c r="BL577" s="69" t="s">
        <v>949</v>
      </c>
      <c r="BM577" s="69" t="s">
        <v>949</v>
      </c>
    </row>
    <row r="578" spans="1:65" s="390" customFormat="1">
      <c r="A578" s="398">
        <v>571</v>
      </c>
      <c r="B578" s="398" t="s">
        <v>3719</v>
      </c>
      <c r="C578" s="408"/>
      <c r="D578" s="407"/>
      <c r="E578" s="408" t="s">
        <v>3820</v>
      </c>
      <c r="F578" s="407"/>
      <c r="G578" s="408"/>
      <c r="H578" s="407"/>
      <c r="I578" s="408"/>
      <c r="J578" s="407"/>
      <c r="K578" s="408"/>
      <c r="L578" s="407"/>
      <c r="M578" s="213" t="s">
        <v>3819</v>
      </c>
      <c r="N578" s="213" t="s">
        <v>3820</v>
      </c>
      <c r="O578" s="213" t="s">
        <v>4948</v>
      </c>
      <c r="P578" s="1247" t="s">
        <v>989</v>
      </c>
      <c r="Q578" s="213" t="s">
        <v>941</v>
      </c>
      <c r="R578" s="541" t="s">
        <v>941</v>
      </c>
      <c r="S578" s="213" t="s">
        <v>941</v>
      </c>
      <c r="T578" s="213" t="s">
        <v>941</v>
      </c>
      <c r="U578" s="213" t="s">
        <v>941</v>
      </c>
      <c r="V578" s="213" t="s">
        <v>941</v>
      </c>
      <c r="W578" s="541" t="s">
        <v>941</v>
      </c>
      <c r="X578" s="213" t="s">
        <v>941</v>
      </c>
      <c r="Y578" s="213" t="s">
        <v>941</v>
      </c>
      <c r="Z578" s="541" t="s">
        <v>941</v>
      </c>
      <c r="AA578" s="541" t="s">
        <v>941</v>
      </c>
      <c r="AB578" s="541" t="s">
        <v>941</v>
      </c>
      <c r="AC578" s="213" t="s">
        <v>941</v>
      </c>
      <c r="AD578" s="541" t="s">
        <v>941</v>
      </c>
      <c r="AE578" s="213" t="s">
        <v>941</v>
      </c>
      <c r="AF578" s="541" t="s">
        <v>941</v>
      </c>
      <c r="AG578" s="541" t="s">
        <v>941</v>
      </c>
      <c r="AH578" s="541" t="s">
        <v>941</v>
      </c>
      <c r="AI578" s="213"/>
      <c r="AJ578" s="404"/>
      <c r="AK578" s="189" t="s">
        <v>132</v>
      </c>
      <c r="AL578" s="174" t="s">
        <v>3821</v>
      </c>
      <c r="AM578" s="106">
        <v>1</v>
      </c>
      <c r="AN578" s="894" t="s">
        <v>945</v>
      </c>
      <c r="AO578" s="189" t="s">
        <v>946</v>
      </c>
      <c r="AP578" s="189">
        <v>1</v>
      </c>
      <c r="AQ578" s="189" t="s">
        <v>979</v>
      </c>
      <c r="AR578" s="189"/>
      <c r="AS578" s="69">
        <v>2886</v>
      </c>
      <c r="AT578" s="69">
        <v>0.03</v>
      </c>
      <c r="AU578" s="69" t="s">
        <v>3770</v>
      </c>
      <c r="AV578" s="69" t="s">
        <v>949</v>
      </c>
      <c r="AW578" s="69" t="s">
        <v>3822</v>
      </c>
      <c r="AX578" s="69" t="s">
        <v>3772</v>
      </c>
      <c r="AY578" s="69" t="s">
        <v>3773</v>
      </c>
      <c r="AZ578" s="69" t="s">
        <v>949</v>
      </c>
      <c r="BA578" s="69" t="s">
        <v>949</v>
      </c>
      <c r="BB578" s="69" t="s">
        <v>3774</v>
      </c>
      <c r="BC578" s="69" t="s">
        <v>3775</v>
      </c>
      <c r="BD578" s="69" t="s">
        <v>949</v>
      </c>
      <c r="BE578" s="69" t="s">
        <v>949</v>
      </c>
      <c r="BF578" s="69" t="s">
        <v>949</v>
      </c>
      <c r="BG578" s="69" t="s">
        <v>949</v>
      </c>
      <c r="BH578" s="69" t="s">
        <v>949</v>
      </c>
      <c r="BI578" s="69" t="s">
        <v>949</v>
      </c>
      <c r="BJ578" s="69" t="s">
        <v>949</v>
      </c>
      <c r="BK578" s="69" t="s">
        <v>949</v>
      </c>
      <c r="BL578" s="69" t="s">
        <v>949</v>
      </c>
      <c r="BM578" s="69" t="s">
        <v>949</v>
      </c>
    </row>
    <row r="579" spans="1:65" s="390" customFormat="1">
      <c r="A579" s="398">
        <v>572</v>
      </c>
      <c r="B579" s="398" t="s">
        <v>3719</v>
      </c>
      <c r="C579" s="408"/>
      <c r="D579" s="407"/>
      <c r="E579" s="408" t="s">
        <v>7148</v>
      </c>
      <c r="F579" s="407"/>
      <c r="G579" s="408"/>
      <c r="H579" s="407"/>
      <c r="I579" s="408"/>
      <c r="J579" s="407"/>
      <c r="K579" s="408"/>
      <c r="L579" s="407"/>
      <c r="M579" s="213" t="s">
        <v>7148</v>
      </c>
      <c r="N579" s="213" t="s">
        <v>7148</v>
      </c>
      <c r="O579" s="213" t="s">
        <v>4773</v>
      </c>
      <c r="P579" s="1247" t="s">
        <v>989</v>
      </c>
      <c r="Q579" s="213" t="s">
        <v>941</v>
      </c>
      <c r="R579" s="541" t="s">
        <v>941</v>
      </c>
      <c r="S579" s="213" t="s">
        <v>941</v>
      </c>
      <c r="T579" s="213" t="s">
        <v>941</v>
      </c>
      <c r="U579" s="213" t="s">
        <v>941</v>
      </c>
      <c r="V579" s="213" t="s">
        <v>941</v>
      </c>
      <c r="W579" s="541" t="s">
        <v>941</v>
      </c>
      <c r="X579" s="213" t="s">
        <v>941</v>
      </c>
      <c r="Y579" s="213" t="s">
        <v>941</v>
      </c>
      <c r="Z579" s="541" t="s">
        <v>941</v>
      </c>
      <c r="AA579" s="541" t="s">
        <v>941</v>
      </c>
      <c r="AB579" s="541" t="s">
        <v>941</v>
      </c>
      <c r="AC579" s="213" t="s">
        <v>941</v>
      </c>
      <c r="AD579" s="541" t="s">
        <v>941</v>
      </c>
      <c r="AE579" s="213" t="s">
        <v>941</v>
      </c>
      <c r="AF579" s="541" t="s">
        <v>941</v>
      </c>
      <c r="AG579" s="541" t="s">
        <v>941</v>
      </c>
      <c r="AH579" s="541" t="s">
        <v>941</v>
      </c>
      <c r="AI579" s="213"/>
      <c r="AJ579" s="404"/>
      <c r="AK579" s="189" t="s">
        <v>132</v>
      </c>
      <c r="AL579" s="174" t="s">
        <v>7149</v>
      </c>
      <c r="AM579" s="106">
        <v>1</v>
      </c>
      <c r="AN579" s="894" t="s">
        <v>945</v>
      </c>
      <c r="AO579" s="189" t="s">
        <v>946</v>
      </c>
      <c r="AP579" s="189">
        <v>0</v>
      </c>
      <c r="AQ579" s="189" t="s">
        <v>6538</v>
      </c>
      <c r="AR579" s="189"/>
      <c r="AS579" s="69" t="s">
        <v>949</v>
      </c>
      <c r="AT579" s="69" t="s">
        <v>949</v>
      </c>
      <c r="AU579" s="69" t="s">
        <v>949</v>
      </c>
      <c r="AV579" s="69" t="s">
        <v>949</v>
      </c>
      <c r="AW579" s="69" t="s">
        <v>949</v>
      </c>
      <c r="AX579" s="69" t="s">
        <v>949</v>
      </c>
      <c r="AY579" s="69" t="s">
        <v>949</v>
      </c>
      <c r="AZ579" s="69" t="s">
        <v>949</v>
      </c>
      <c r="BA579" s="69" t="s">
        <v>949</v>
      </c>
      <c r="BB579" s="69" t="s">
        <v>949</v>
      </c>
      <c r="BC579" s="69" t="s">
        <v>949</v>
      </c>
      <c r="BD579" s="69" t="s">
        <v>949</v>
      </c>
      <c r="BE579" s="69" t="s">
        <v>949</v>
      </c>
      <c r="BF579" s="69" t="s">
        <v>949</v>
      </c>
      <c r="BG579" s="69" t="s">
        <v>949</v>
      </c>
      <c r="BH579" s="69" t="s">
        <v>949</v>
      </c>
      <c r="BI579" s="69" t="s">
        <v>949</v>
      </c>
      <c r="BJ579" s="69" t="s">
        <v>949</v>
      </c>
      <c r="BK579" s="69" t="s">
        <v>949</v>
      </c>
      <c r="BL579" s="69" t="s">
        <v>949</v>
      </c>
      <c r="BM579" s="69" t="s">
        <v>949</v>
      </c>
    </row>
    <row r="580" spans="1:65" s="390" customFormat="1">
      <c r="A580" s="398">
        <v>573</v>
      </c>
      <c r="B580" s="398" t="s">
        <v>3719</v>
      </c>
      <c r="C580" s="408"/>
      <c r="D580" s="407"/>
      <c r="E580" s="408"/>
      <c r="F580" s="407" t="s">
        <v>4097</v>
      </c>
      <c r="G580" s="408"/>
      <c r="H580" s="407"/>
      <c r="I580" s="408"/>
      <c r="J580" s="407"/>
      <c r="K580" s="408"/>
      <c r="L580" s="407"/>
      <c r="M580" s="213" t="s">
        <v>4096</v>
      </c>
      <c r="N580" s="213" t="s">
        <v>4097</v>
      </c>
      <c r="O580" s="213" t="s">
        <v>3103</v>
      </c>
      <c r="P580" s="1247" t="s">
        <v>976</v>
      </c>
      <c r="Q580" s="213" t="s">
        <v>941</v>
      </c>
      <c r="R580" s="541" t="s">
        <v>941</v>
      </c>
      <c r="S580" s="213" t="s">
        <v>941</v>
      </c>
      <c r="T580" s="213" t="s">
        <v>941</v>
      </c>
      <c r="U580" s="213" t="s">
        <v>941</v>
      </c>
      <c r="V580" s="213" t="s">
        <v>941</v>
      </c>
      <c r="W580" s="541" t="s">
        <v>941</v>
      </c>
      <c r="X580" s="213" t="s">
        <v>941</v>
      </c>
      <c r="Y580" s="213" t="s">
        <v>941</v>
      </c>
      <c r="Z580" s="541" t="s">
        <v>941</v>
      </c>
      <c r="AA580" s="541" t="s">
        <v>941</v>
      </c>
      <c r="AB580" s="541" t="s">
        <v>941</v>
      </c>
      <c r="AC580" s="213" t="s">
        <v>941</v>
      </c>
      <c r="AD580" s="541" t="s">
        <v>941</v>
      </c>
      <c r="AE580" s="213" t="s">
        <v>941</v>
      </c>
      <c r="AF580" s="541" t="s">
        <v>941</v>
      </c>
      <c r="AG580" s="541" t="s">
        <v>941</v>
      </c>
      <c r="AH580" s="541" t="s">
        <v>941</v>
      </c>
      <c r="AI580" s="213"/>
      <c r="AJ580" s="404"/>
      <c r="AK580" s="189" t="s">
        <v>132</v>
      </c>
      <c r="AL580" s="174" t="s">
        <v>4100</v>
      </c>
      <c r="AM580" s="106">
        <v>1</v>
      </c>
      <c r="AN580" s="894" t="s">
        <v>945</v>
      </c>
      <c r="AO580" s="189" t="s">
        <v>946</v>
      </c>
      <c r="AP580" s="189">
        <v>1</v>
      </c>
      <c r="AQ580" s="189" t="s">
        <v>979</v>
      </c>
      <c r="AR580" s="189"/>
      <c r="AS580" s="69">
        <v>65.52</v>
      </c>
      <c r="AT580" s="69">
        <v>7.0000000000000007E-2</v>
      </c>
      <c r="AU580" s="69" t="s">
        <v>949</v>
      </c>
      <c r="AV580" s="69" t="s">
        <v>949</v>
      </c>
      <c r="AW580" s="69" t="s">
        <v>4101</v>
      </c>
      <c r="AX580" s="69" t="s">
        <v>981</v>
      </c>
      <c r="AY580" s="69" t="s">
        <v>982</v>
      </c>
      <c r="AZ580" s="69" t="s">
        <v>983</v>
      </c>
      <c r="BA580" s="69" t="s">
        <v>984</v>
      </c>
      <c r="BB580" s="69" t="s">
        <v>949</v>
      </c>
      <c r="BC580" s="69" t="s">
        <v>3258</v>
      </c>
      <c r="BD580" s="69" t="s">
        <v>986</v>
      </c>
      <c r="BE580" s="69" t="s">
        <v>949</v>
      </c>
      <c r="BF580" s="69" t="s">
        <v>949</v>
      </c>
      <c r="BG580" s="69" t="s">
        <v>949</v>
      </c>
      <c r="BH580" s="69" t="s">
        <v>949</v>
      </c>
      <c r="BI580" s="69" t="s">
        <v>949</v>
      </c>
      <c r="BJ580" s="69" t="s">
        <v>949</v>
      </c>
      <c r="BK580" s="69" t="s">
        <v>949</v>
      </c>
      <c r="BL580" s="69" t="s">
        <v>949</v>
      </c>
      <c r="BM580" s="69" t="s">
        <v>949</v>
      </c>
    </row>
    <row r="581" spans="1:65" s="390" customFormat="1">
      <c r="A581" s="398">
        <v>574</v>
      </c>
      <c r="B581" s="398" t="s">
        <v>3719</v>
      </c>
      <c r="C581" s="408"/>
      <c r="D581" s="407"/>
      <c r="E581" s="408"/>
      <c r="F581" s="407" t="s">
        <v>988</v>
      </c>
      <c r="G581" s="408"/>
      <c r="H581" s="407"/>
      <c r="I581" s="408"/>
      <c r="J581" s="407"/>
      <c r="K581" s="408"/>
      <c r="L581" s="407"/>
      <c r="M581" s="213" t="s">
        <v>987</v>
      </c>
      <c r="N581" s="213" t="s">
        <v>988</v>
      </c>
      <c r="O581" s="213" t="s">
        <v>4773</v>
      </c>
      <c r="P581" s="1247" t="s">
        <v>989</v>
      </c>
      <c r="Q581" s="213" t="s">
        <v>941</v>
      </c>
      <c r="R581" s="541" t="s">
        <v>941</v>
      </c>
      <c r="S581" s="213" t="s">
        <v>941</v>
      </c>
      <c r="T581" s="213" t="s">
        <v>941</v>
      </c>
      <c r="U581" s="213" t="s">
        <v>941</v>
      </c>
      <c r="V581" s="213" t="s">
        <v>941</v>
      </c>
      <c r="W581" s="541" t="s">
        <v>941</v>
      </c>
      <c r="X581" s="213" t="s">
        <v>941</v>
      </c>
      <c r="Y581" s="213" t="s">
        <v>941</v>
      </c>
      <c r="Z581" s="541" t="s">
        <v>941</v>
      </c>
      <c r="AA581" s="541" t="s">
        <v>941</v>
      </c>
      <c r="AB581" s="541" t="s">
        <v>941</v>
      </c>
      <c r="AC581" s="213" t="s">
        <v>941</v>
      </c>
      <c r="AD581" s="541" t="s">
        <v>941</v>
      </c>
      <c r="AE581" s="213" t="s">
        <v>941</v>
      </c>
      <c r="AF581" s="541" t="s">
        <v>941</v>
      </c>
      <c r="AG581" s="541" t="s">
        <v>941</v>
      </c>
      <c r="AH581" s="541" t="s">
        <v>941</v>
      </c>
      <c r="AI581" s="213"/>
      <c r="AJ581" s="404"/>
      <c r="AK581" s="189" t="s">
        <v>132</v>
      </c>
      <c r="AL581" s="174" t="s">
        <v>991</v>
      </c>
      <c r="AM581" s="106">
        <v>0.02</v>
      </c>
      <c r="AN581" s="894" t="s">
        <v>945</v>
      </c>
      <c r="AO581" s="189" t="s">
        <v>992</v>
      </c>
      <c r="AP581" s="189">
        <v>1</v>
      </c>
      <c r="AQ581" s="189" t="s">
        <v>993</v>
      </c>
      <c r="AR581" s="189"/>
      <c r="AS581" s="69" t="s">
        <v>949</v>
      </c>
      <c r="AT581" s="69" t="s">
        <v>949</v>
      </c>
      <c r="AU581" s="69" t="s">
        <v>949</v>
      </c>
      <c r="AV581" s="69" t="s">
        <v>949</v>
      </c>
      <c r="AW581" s="69" t="s">
        <v>994</v>
      </c>
      <c r="AX581" s="69" t="s">
        <v>995</v>
      </c>
      <c r="AY581" s="69" t="s">
        <v>996</v>
      </c>
      <c r="AZ581" s="69" t="s">
        <v>997</v>
      </c>
      <c r="BA581" s="69" t="s">
        <v>998</v>
      </c>
      <c r="BB581" s="69" t="s">
        <v>949</v>
      </c>
      <c r="BC581" s="69" t="s">
        <v>985</v>
      </c>
      <c r="BD581" s="69" t="s">
        <v>986</v>
      </c>
      <c r="BE581" s="69" t="s">
        <v>949</v>
      </c>
      <c r="BF581" s="69" t="s">
        <v>949</v>
      </c>
      <c r="BG581" s="69" t="s">
        <v>949</v>
      </c>
      <c r="BH581" s="69" t="s">
        <v>949</v>
      </c>
      <c r="BI581" s="69" t="s">
        <v>949</v>
      </c>
      <c r="BJ581" s="69" t="s">
        <v>949</v>
      </c>
      <c r="BK581" s="69" t="s">
        <v>949</v>
      </c>
      <c r="BL581" s="69" t="s">
        <v>949</v>
      </c>
      <c r="BM581" s="69" t="s">
        <v>949</v>
      </c>
    </row>
    <row r="582" spans="1:65" s="390" customFormat="1">
      <c r="A582" s="398">
        <v>575</v>
      </c>
      <c r="B582" s="398" t="s">
        <v>3719</v>
      </c>
      <c r="C582" s="408"/>
      <c r="D582" s="407" t="s">
        <v>7025</v>
      </c>
      <c r="E582" s="408"/>
      <c r="F582" s="407"/>
      <c r="G582" s="408"/>
      <c r="H582" s="407"/>
      <c r="I582" s="408"/>
      <c r="J582" s="407"/>
      <c r="K582" s="408"/>
      <c r="L582" s="407"/>
      <c r="M582" s="213" t="s">
        <v>10001</v>
      </c>
      <c r="N582" s="213" t="s">
        <v>7025</v>
      </c>
      <c r="O582" s="213" t="s">
        <v>4773</v>
      </c>
      <c r="P582" s="1247" t="s">
        <v>989</v>
      </c>
      <c r="Q582" s="213" t="s">
        <v>941</v>
      </c>
      <c r="R582" s="541"/>
      <c r="S582" s="213"/>
      <c r="T582" s="213"/>
      <c r="U582" s="213"/>
      <c r="V582" s="213"/>
      <c r="W582" s="541"/>
      <c r="X582" s="213"/>
      <c r="Y582" s="213"/>
      <c r="Z582" s="541"/>
      <c r="AA582" s="541"/>
      <c r="AB582" s="541"/>
      <c r="AC582" s="213"/>
      <c r="AD582" s="541"/>
      <c r="AE582" s="213"/>
      <c r="AF582" s="541"/>
      <c r="AG582" s="541"/>
      <c r="AH582" s="541"/>
      <c r="AI582" s="213"/>
      <c r="AJ582" s="404"/>
      <c r="AK582" s="189" t="s">
        <v>132</v>
      </c>
      <c r="AL582" s="174" t="s">
        <v>7026</v>
      </c>
      <c r="AM582" s="106">
        <v>1</v>
      </c>
      <c r="AN582" s="894" t="s">
        <v>945</v>
      </c>
      <c r="AO582" s="189" t="s">
        <v>946</v>
      </c>
      <c r="AP582" s="189">
        <v>0</v>
      </c>
      <c r="AQ582" s="189" t="s">
        <v>947</v>
      </c>
      <c r="AR582" s="189"/>
      <c r="AS582" s="69" t="s">
        <v>949</v>
      </c>
      <c r="AT582" s="69" t="s">
        <v>949</v>
      </c>
      <c r="AU582" s="69" t="s">
        <v>949</v>
      </c>
      <c r="AV582" s="69" t="s">
        <v>949</v>
      </c>
      <c r="AW582" s="69" t="s">
        <v>949</v>
      </c>
      <c r="AX582" s="69" t="s">
        <v>949</v>
      </c>
      <c r="AY582" s="69" t="s">
        <v>949</v>
      </c>
      <c r="AZ582" s="69" t="s">
        <v>949</v>
      </c>
      <c r="BA582" s="69" t="s">
        <v>949</v>
      </c>
      <c r="BB582" s="69" t="s">
        <v>949</v>
      </c>
      <c r="BC582" s="69" t="s">
        <v>949</v>
      </c>
      <c r="BD582" s="69" t="s">
        <v>949</v>
      </c>
      <c r="BE582" s="69" t="s">
        <v>949</v>
      </c>
      <c r="BF582" s="69" t="s">
        <v>949</v>
      </c>
      <c r="BG582" s="69" t="s">
        <v>949</v>
      </c>
      <c r="BH582" s="69" t="s">
        <v>949</v>
      </c>
      <c r="BI582" s="69" t="s">
        <v>949</v>
      </c>
      <c r="BJ582" s="69" t="s">
        <v>949</v>
      </c>
      <c r="BK582" s="69" t="s">
        <v>949</v>
      </c>
      <c r="BL582" s="69" t="s">
        <v>949</v>
      </c>
      <c r="BM582" s="69" t="s">
        <v>949</v>
      </c>
    </row>
    <row r="583" spans="1:65" s="390" customFormat="1">
      <c r="A583" s="398">
        <v>576</v>
      </c>
      <c r="B583" s="398" t="s">
        <v>3719</v>
      </c>
      <c r="C583" s="408"/>
      <c r="D583" s="407" t="s">
        <v>7028</v>
      </c>
      <c r="E583" s="408"/>
      <c r="F583" s="407"/>
      <c r="G583" s="408"/>
      <c r="H583" s="407"/>
      <c r="I583" s="408"/>
      <c r="J583" s="407"/>
      <c r="K583" s="408"/>
      <c r="L583" s="407"/>
      <c r="M583" s="213" t="s">
        <v>7027</v>
      </c>
      <c r="N583" s="213" t="s">
        <v>7028</v>
      </c>
      <c r="O583" s="213" t="s">
        <v>4773</v>
      </c>
      <c r="P583" s="1247" t="s">
        <v>989</v>
      </c>
      <c r="Q583" s="213"/>
      <c r="R583" s="541" t="s">
        <v>941</v>
      </c>
      <c r="S583" s="213"/>
      <c r="T583" s="213"/>
      <c r="U583" s="213"/>
      <c r="V583" s="213"/>
      <c r="W583" s="541"/>
      <c r="X583" s="213"/>
      <c r="Y583" s="213"/>
      <c r="Z583" s="541"/>
      <c r="AA583" s="541"/>
      <c r="AB583" s="541"/>
      <c r="AC583" s="213"/>
      <c r="AD583" s="541"/>
      <c r="AE583" s="213"/>
      <c r="AF583" s="541"/>
      <c r="AG583" s="541"/>
      <c r="AH583" s="541"/>
      <c r="AI583" s="213"/>
      <c r="AJ583" s="404"/>
      <c r="AK583" s="189" t="s">
        <v>132</v>
      </c>
      <c r="AL583" s="174" t="s">
        <v>7029</v>
      </c>
      <c r="AM583" s="106">
        <v>1</v>
      </c>
      <c r="AN583" s="894" t="s">
        <v>945</v>
      </c>
      <c r="AO583" s="189" t="s">
        <v>946</v>
      </c>
      <c r="AP583" s="189">
        <v>0</v>
      </c>
      <c r="AQ583" s="189" t="s">
        <v>947</v>
      </c>
      <c r="AR583" s="189"/>
      <c r="AS583" s="69" t="s">
        <v>949</v>
      </c>
      <c r="AT583" s="69" t="s">
        <v>949</v>
      </c>
      <c r="AU583" s="69" t="s">
        <v>949</v>
      </c>
      <c r="AV583" s="69" t="s">
        <v>949</v>
      </c>
      <c r="AW583" s="69" t="s">
        <v>949</v>
      </c>
      <c r="AX583" s="69" t="s">
        <v>949</v>
      </c>
      <c r="AY583" s="69" t="s">
        <v>949</v>
      </c>
      <c r="AZ583" s="69" t="s">
        <v>949</v>
      </c>
      <c r="BA583" s="69" t="s">
        <v>949</v>
      </c>
      <c r="BB583" s="69" t="s">
        <v>949</v>
      </c>
      <c r="BC583" s="69" t="s">
        <v>949</v>
      </c>
      <c r="BD583" s="69" t="s">
        <v>949</v>
      </c>
      <c r="BE583" s="69" t="s">
        <v>949</v>
      </c>
      <c r="BF583" s="69" t="s">
        <v>949</v>
      </c>
      <c r="BG583" s="69" t="s">
        <v>949</v>
      </c>
      <c r="BH583" s="69" t="s">
        <v>949</v>
      </c>
      <c r="BI583" s="69" t="s">
        <v>949</v>
      </c>
      <c r="BJ583" s="69" t="s">
        <v>949</v>
      </c>
      <c r="BK583" s="69" t="s">
        <v>949</v>
      </c>
      <c r="BL583" s="69" t="s">
        <v>949</v>
      </c>
      <c r="BM583" s="69" t="s">
        <v>949</v>
      </c>
    </row>
    <row r="584" spans="1:65" s="390" customFormat="1">
      <c r="A584" s="398">
        <v>577</v>
      </c>
      <c r="B584" s="398" t="s">
        <v>3719</v>
      </c>
      <c r="C584" s="408"/>
      <c r="D584" s="407" t="s">
        <v>7031</v>
      </c>
      <c r="E584" s="408"/>
      <c r="F584" s="407"/>
      <c r="G584" s="408"/>
      <c r="H584" s="407"/>
      <c r="I584" s="408"/>
      <c r="J584" s="407"/>
      <c r="K584" s="408"/>
      <c r="L584" s="407"/>
      <c r="M584" s="213" t="s">
        <v>7030</v>
      </c>
      <c r="N584" s="213" t="s">
        <v>7031</v>
      </c>
      <c r="O584" s="213" t="s">
        <v>4773</v>
      </c>
      <c r="P584" s="1247" t="s">
        <v>989</v>
      </c>
      <c r="Q584" s="213"/>
      <c r="R584" s="541"/>
      <c r="S584" s="213" t="s">
        <v>941</v>
      </c>
      <c r="T584" s="213"/>
      <c r="U584" s="213"/>
      <c r="V584" s="213"/>
      <c r="W584" s="541"/>
      <c r="X584" s="213"/>
      <c r="Y584" s="213"/>
      <c r="Z584" s="541"/>
      <c r="AA584" s="541"/>
      <c r="AB584" s="541"/>
      <c r="AC584" s="213"/>
      <c r="AD584" s="541"/>
      <c r="AE584" s="213"/>
      <c r="AF584" s="541"/>
      <c r="AG584" s="541"/>
      <c r="AH584" s="541"/>
      <c r="AI584" s="213"/>
      <c r="AJ584" s="404"/>
      <c r="AK584" s="189" t="s">
        <v>132</v>
      </c>
      <c r="AL584" s="174" t="s">
        <v>7032</v>
      </c>
      <c r="AM584" s="106">
        <v>1</v>
      </c>
      <c r="AN584" s="894" t="s">
        <v>945</v>
      </c>
      <c r="AO584" s="189" t="s">
        <v>946</v>
      </c>
      <c r="AP584" s="189">
        <v>0</v>
      </c>
      <c r="AQ584" s="189" t="s">
        <v>947</v>
      </c>
      <c r="AR584" s="189"/>
      <c r="AS584" s="69" t="s">
        <v>949</v>
      </c>
      <c r="AT584" s="69" t="s">
        <v>949</v>
      </c>
      <c r="AU584" s="69" t="s">
        <v>949</v>
      </c>
      <c r="AV584" s="69" t="s">
        <v>949</v>
      </c>
      <c r="AW584" s="69" t="s">
        <v>949</v>
      </c>
      <c r="AX584" s="69" t="s">
        <v>949</v>
      </c>
      <c r="AY584" s="69" t="s">
        <v>949</v>
      </c>
      <c r="AZ584" s="69" t="s">
        <v>949</v>
      </c>
      <c r="BA584" s="69" t="s">
        <v>949</v>
      </c>
      <c r="BB584" s="69" t="s">
        <v>949</v>
      </c>
      <c r="BC584" s="69" t="s">
        <v>949</v>
      </c>
      <c r="BD584" s="69" t="s">
        <v>949</v>
      </c>
      <c r="BE584" s="69" t="s">
        <v>949</v>
      </c>
      <c r="BF584" s="69" t="s">
        <v>949</v>
      </c>
      <c r="BG584" s="69" t="s">
        <v>949</v>
      </c>
      <c r="BH584" s="69" t="s">
        <v>949</v>
      </c>
      <c r="BI584" s="69" t="s">
        <v>949</v>
      </c>
      <c r="BJ584" s="69" t="s">
        <v>949</v>
      </c>
      <c r="BK584" s="69" t="s">
        <v>949</v>
      </c>
      <c r="BL584" s="69" t="s">
        <v>949</v>
      </c>
      <c r="BM584" s="69" t="s">
        <v>949</v>
      </c>
    </row>
    <row r="585" spans="1:65" s="390" customFormat="1">
      <c r="A585" s="398">
        <v>578</v>
      </c>
      <c r="B585" s="398" t="s">
        <v>3719</v>
      </c>
      <c r="C585" s="408"/>
      <c r="D585" s="407" t="s">
        <v>7034</v>
      </c>
      <c r="E585" s="408"/>
      <c r="F585" s="407"/>
      <c r="G585" s="408"/>
      <c r="H585" s="407"/>
      <c r="I585" s="408"/>
      <c r="J585" s="407"/>
      <c r="K585" s="408"/>
      <c r="L585" s="407"/>
      <c r="M585" s="213" t="s">
        <v>7033</v>
      </c>
      <c r="N585" s="213" t="s">
        <v>7034</v>
      </c>
      <c r="O585" s="213" t="s">
        <v>4773</v>
      </c>
      <c r="P585" s="1247" t="s">
        <v>989</v>
      </c>
      <c r="Q585" s="213" t="s">
        <v>945</v>
      </c>
      <c r="R585" s="541" t="s">
        <v>945</v>
      </c>
      <c r="S585" s="213" t="s">
        <v>945</v>
      </c>
      <c r="T585" s="213" t="s">
        <v>941</v>
      </c>
      <c r="U585" s="213" t="s">
        <v>945</v>
      </c>
      <c r="V585" s="213" t="s">
        <v>945</v>
      </c>
      <c r="W585" s="541"/>
      <c r="X585" s="213" t="s">
        <v>945</v>
      </c>
      <c r="Y585" s="213"/>
      <c r="Z585" s="541" t="s">
        <v>945</v>
      </c>
      <c r="AA585" s="541" t="s">
        <v>945</v>
      </c>
      <c r="AB585" s="541" t="s">
        <v>945</v>
      </c>
      <c r="AC585" s="213" t="s">
        <v>945</v>
      </c>
      <c r="AD585" s="541" t="s">
        <v>945</v>
      </c>
      <c r="AE585" s="213"/>
      <c r="AF585" s="541"/>
      <c r="AG585" s="541"/>
      <c r="AH585" s="541"/>
      <c r="AI585" s="213"/>
      <c r="AJ585" s="404"/>
      <c r="AK585" s="189" t="s">
        <v>132</v>
      </c>
      <c r="AL585" s="174" t="s">
        <v>7035</v>
      </c>
      <c r="AM585" s="106">
        <v>1</v>
      </c>
      <c r="AN585" s="894" t="s">
        <v>945</v>
      </c>
      <c r="AO585" s="189" t="s">
        <v>946</v>
      </c>
      <c r="AP585" s="189">
        <v>0</v>
      </c>
      <c r="AQ585" s="189" t="s">
        <v>947</v>
      </c>
      <c r="AR585" s="189"/>
      <c r="AS585" s="69" t="s">
        <v>949</v>
      </c>
      <c r="AT585" s="69" t="s">
        <v>949</v>
      </c>
      <c r="AU585" s="69" t="s">
        <v>949</v>
      </c>
      <c r="AV585" s="69" t="s">
        <v>949</v>
      </c>
      <c r="AW585" s="69" t="s">
        <v>949</v>
      </c>
      <c r="AX585" s="69" t="s">
        <v>949</v>
      </c>
      <c r="AY585" s="69" t="s">
        <v>949</v>
      </c>
      <c r="AZ585" s="69" t="s">
        <v>949</v>
      </c>
      <c r="BA585" s="69" t="s">
        <v>949</v>
      </c>
      <c r="BB585" s="69" t="s">
        <v>949</v>
      </c>
      <c r="BC585" s="69" t="s">
        <v>949</v>
      </c>
      <c r="BD585" s="69" t="s">
        <v>949</v>
      </c>
      <c r="BE585" s="69" t="s">
        <v>949</v>
      </c>
      <c r="BF585" s="69" t="s">
        <v>949</v>
      </c>
      <c r="BG585" s="69" t="s">
        <v>949</v>
      </c>
      <c r="BH585" s="69" t="s">
        <v>949</v>
      </c>
      <c r="BI585" s="69" t="s">
        <v>949</v>
      </c>
      <c r="BJ585" s="69" t="s">
        <v>949</v>
      </c>
      <c r="BK585" s="69" t="s">
        <v>949</v>
      </c>
      <c r="BL585" s="69" t="s">
        <v>949</v>
      </c>
      <c r="BM585" s="69" t="s">
        <v>949</v>
      </c>
    </row>
    <row r="586" spans="1:65" s="390" customFormat="1">
      <c r="A586" s="398">
        <v>579</v>
      </c>
      <c r="B586" s="398" t="s">
        <v>3719</v>
      </c>
      <c r="C586" s="408"/>
      <c r="D586" s="407" t="s">
        <v>7037</v>
      </c>
      <c r="E586" s="408"/>
      <c r="F586" s="407"/>
      <c r="G586" s="408"/>
      <c r="H586" s="407"/>
      <c r="I586" s="408"/>
      <c r="J586" s="407"/>
      <c r="K586" s="408"/>
      <c r="L586" s="407"/>
      <c r="M586" s="213" t="s">
        <v>7036</v>
      </c>
      <c r="N586" s="213" t="s">
        <v>7037</v>
      </c>
      <c r="O586" s="213" t="s">
        <v>4773</v>
      </c>
      <c r="P586" s="1247" t="s">
        <v>989</v>
      </c>
      <c r="Q586" s="213" t="s">
        <v>945</v>
      </c>
      <c r="R586" s="541" t="s">
        <v>945</v>
      </c>
      <c r="S586" s="213" t="s">
        <v>945</v>
      </c>
      <c r="T586" s="213" t="s">
        <v>945</v>
      </c>
      <c r="U586" s="213" t="s">
        <v>945</v>
      </c>
      <c r="V586" s="213" t="s">
        <v>945</v>
      </c>
      <c r="W586" s="541"/>
      <c r="X586" s="213" t="s">
        <v>941</v>
      </c>
      <c r="Y586" s="213" t="s">
        <v>945</v>
      </c>
      <c r="Z586" s="541"/>
      <c r="AA586" s="541" t="s">
        <v>945</v>
      </c>
      <c r="AB586" s="541" t="s">
        <v>945</v>
      </c>
      <c r="AC586" s="213" t="s">
        <v>945</v>
      </c>
      <c r="AD586" s="541" t="s">
        <v>945</v>
      </c>
      <c r="AE586" s="213" t="s">
        <v>945</v>
      </c>
      <c r="AF586" s="541"/>
      <c r="AG586" s="541"/>
      <c r="AH586" s="541"/>
      <c r="AI586" s="213"/>
      <c r="AJ586" s="404"/>
      <c r="AK586" s="189" t="s">
        <v>132</v>
      </c>
      <c r="AL586" s="174" t="s">
        <v>7038</v>
      </c>
      <c r="AM586" s="106">
        <v>1</v>
      </c>
      <c r="AN586" s="894" t="s">
        <v>945</v>
      </c>
      <c r="AO586" s="189" t="s">
        <v>946</v>
      </c>
      <c r="AP586" s="189">
        <v>0</v>
      </c>
      <c r="AQ586" s="189" t="s">
        <v>947</v>
      </c>
      <c r="AR586" s="189"/>
      <c r="AS586" s="69" t="s">
        <v>949</v>
      </c>
      <c r="AT586" s="69" t="s">
        <v>949</v>
      </c>
      <c r="AU586" s="69" t="s">
        <v>949</v>
      </c>
      <c r="AV586" s="69" t="s">
        <v>949</v>
      </c>
      <c r="AW586" s="69" t="s">
        <v>949</v>
      </c>
      <c r="AX586" s="69" t="s">
        <v>949</v>
      </c>
      <c r="AY586" s="69" t="s">
        <v>949</v>
      </c>
      <c r="AZ586" s="69" t="s">
        <v>949</v>
      </c>
      <c r="BA586" s="69" t="s">
        <v>949</v>
      </c>
      <c r="BB586" s="69" t="s">
        <v>949</v>
      </c>
      <c r="BC586" s="69" t="s">
        <v>949</v>
      </c>
      <c r="BD586" s="69" t="s">
        <v>949</v>
      </c>
      <c r="BE586" s="69" t="s">
        <v>949</v>
      </c>
      <c r="BF586" s="69" t="s">
        <v>949</v>
      </c>
      <c r="BG586" s="69" t="s">
        <v>949</v>
      </c>
      <c r="BH586" s="69" t="s">
        <v>949</v>
      </c>
      <c r="BI586" s="69" t="s">
        <v>949</v>
      </c>
      <c r="BJ586" s="69" t="s">
        <v>949</v>
      </c>
      <c r="BK586" s="69" t="s">
        <v>949</v>
      </c>
      <c r="BL586" s="69" t="s">
        <v>949</v>
      </c>
      <c r="BM586" s="69" t="s">
        <v>949</v>
      </c>
    </row>
    <row r="587" spans="1:65" s="390" customFormat="1">
      <c r="A587" s="398">
        <v>580</v>
      </c>
      <c r="B587" s="398" t="s">
        <v>3719</v>
      </c>
      <c r="C587" s="408"/>
      <c r="D587" s="407" t="s">
        <v>7040</v>
      </c>
      <c r="E587" s="408"/>
      <c r="F587" s="407"/>
      <c r="G587" s="408"/>
      <c r="H587" s="407"/>
      <c r="I587" s="408"/>
      <c r="J587" s="407"/>
      <c r="K587" s="408"/>
      <c r="L587" s="407"/>
      <c r="M587" s="213" t="s">
        <v>7039</v>
      </c>
      <c r="N587" s="213" t="s">
        <v>7040</v>
      </c>
      <c r="O587" s="213" t="s">
        <v>4773</v>
      </c>
      <c r="P587" s="1247" t="s">
        <v>989</v>
      </c>
      <c r="Q587" s="213" t="s">
        <v>945</v>
      </c>
      <c r="R587" s="541" t="s">
        <v>945</v>
      </c>
      <c r="S587" s="213" t="s">
        <v>945</v>
      </c>
      <c r="T587" s="213" t="s">
        <v>945</v>
      </c>
      <c r="U587" s="213" t="s">
        <v>941</v>
      </c>
      <c r="V587" s="213" t="s">
        <v>945</v>
      </c>
      <c r="W587" s="541"/>
      <c r="X587" s="213" t="s">
        <v>945</v>
      </c>
      <c r="Y587" s="213" t="s">
        <v>945</v>
      </c>
      <c r="Z587" s="541" t="s">
        <v>945</v>
      </c>
      <c r="AA587" s="541"/>
      <c r="AB587" s="541" t="s">
        <v>945</v>
      </c>
      <c r="AC587" s="213" t="s">
        <v>945</v>
      </c>
      <c r="AD587" s="541" t="s">
        <v>945</v>
      </c>
      <c r="AE587" s="213" t="s">
        <v>945</v>
      </c>
      <c r="AF587" s="541"/>
      <c r="AG587" s="541"/>
      <c r="AH587" s="541"/>
      <c r="AI587" s="213"/>
      <c r="AJ587" s="404"/>
      <c r="AK587" s="189" t="s">
        <v>132</v>
      </c>
      <c r="AL587" s="174" t="s">
        <v>7041</v>
      </c>
      <c r="AM587" s="106">
        <v>1</v>
      </c>
      <c r="AN587" s="894" t="s">
        <v>945</v>
      </c>
      <c r="AO587" s="189" t="s">
        <v>946</v>
      </c>
      <c r="AP587" s="189">
        <v>0</v>
      </c>
      <c r="AQ587" s="189" t="s">
        <v>947</v>
      </c>
      <c r="AR587" s="189"/>
      <c r="AS587" s="69" t="s">
        <v>949</v>
      </c>
      <c r="AT587" s="69" t="s">
        <v>949</v>
      </c>
      <c r="AU587" s="69" t="s">
        <v>949</v>
      </c>
      <c r="AV587" s="69" t="s">
        <v>949</v>
      </c>
      <c r="AW587" s="69" t="s">
        <v>949</v>
      </c>
      <c r="AX587" s="69" t="s">
        <v>949</v>
      </c>
      <c r="AY587" s="69" t="s">
        <v>949</v>
      </c>
      <c r="AZ587" s="69" t="s">
        <v>949</v>
      </c>
      <c r="BA587" s="69" t="s">
        <v>949</v>
      </c>
      <c r="BB587" s="69" t="s">
        <v>949</v>
      </c>
      <c r="BC587" s="69" t="s">
        <v>949</v>
      </c>
      <c r="BD587" s="69" t="s">
        <v>949</v>
      </c>
      <c r="BE587" s="69" t="s">
        <v>949</v>
      </c>
      <c r="BF587" s="69" t="s">
        <v>949</v>
      </c>
      <c r="BG587" s="69" t="s">
        <v>949</v>
      </c>
      <c r="BH587" s="69" t="s">
        <v>949</v>
      </c>
      <c r="BI587" s="69" t="s">
        <v>949</v>
      </c>
      <c r="BJ587" s="69" t="s">
        <v>949</v>
      </c>
      <c r="BK587" s="69" t="s">
        <v>949</v>
      </c>
      <c r="BL587" s="69" t="s">
        <v>949</v>
      </c>
      <c r="BM587" s="69" t="s">
        <v>949</v>
      </c>
    </row>
    <row r="588" spans="1:65" s="390" customFormat="1">
      <c r="A588" s="398">
        <v>581</v>
      </c>
      <c r="B588" s="398" t="s">
        <v>3719</v>
      </c>
      <c r="C588" s="408"/>
      <c r="D588" s="407" t="s">
        <v>7043</v>
      </c>
      <c r="E588" s="408"/>
      <c r="F588" s="407"/>
      <c r="G588" s="408"/>
      <c r="H588" s="407"/>
      <c r="I588" s="408"/>
      <c r="J588" s="407"/>
      <c r="K588" s="408"/>
      <c r="L588" s="407"/>
      <c r="M588" s="213" t="s">
        <v>7042</v>
      </c>
      <c r="N588" s="213" t="s">
        <v>7043</v>
      </c>
      <c r="O588" s="213" t="s">
        <v>4773</v>
      </c>
      <c r="P588" s="1247" t="s">
        <v>989</v>
      </c>
      <c r="Q588" s="213" t="s">
        <v>945</v>
      </c>
      <c r="R588" s="541" t="s">
        <v>945</v>
      </c>
      <c r="S588" s="213" t="s">
        <v>945</v>
      </c>
      <c r="T588" s="213" t="s">
        <v>945</v>
      </c>
      <c r="U588" s="213" t="s">
        <v>945</v>
      </c>
      <c r="V588" s="213" t="s">
        <v>941</v>
      </c>
      <c r="W588" s="541"/>
      <c r="X588" s="213" t="s">
        <v>945</v>
      </c>
      <c r="Y588" s="213" t="s">
        <v>945</v>
      </c>
      <c r="Z588" s="541" t="s">
        <v>945</v>
      </c>
      <c r="AA588" s="541" t="s">
        <v>945</v>
      </c>
      <c r="AB588" s="541"/>
      <c r="AC588" s="213" t="s">
        <v>945</v>
      </c>
      <c r="AD588" s="541" t="s">
        <v>945</v>
      </c>
      <c r="AE588" s="213" t="s">
        <v>945</v>
      </c>
      <c r="AF588" s="541"/>
      <c r="AG588" s="541"/>
      <c r="AH588" s="541"/>
      <c r="AI588" s="213"/>
      <c r="AJ588" s="404"/>
      <c r="AK588" s="189" t="s">
        <v>132</v>
      </c>
      <c r="AL588" s="174" t="s">
        <v>7044</v>
      </c>
      <c r="AM588" s="106">
        <v>1</v>
      </c>
      <c r="AN588" s="894" t="s">
        <v>945</v>
      </c>
      <c r="AO588" s="189" t="s">
        <v>946</v>
      </c>
      <c r="AP588" s="189">
        <v>0</v>
      </c>
      <c r="AQ588" s="189" t="s">
        <v>947</v>
      </c>
      <c r="AR588" s="189"/>
      <c r="AS588" s="69" t="s">
        <v>949</v>
      </c>
      <c r="AT588" s="69" t="s">
        <v>949</v>
      </c>
      <c r="AU588" s="69" t="s">
        <v>949</v>
      </c>
      <c r="AV588" s="69" t="s">
        <v>949</v>
      </c>
      <c r="AW588" s="69" t="s">
        <v>949</v>
      </c>
      <c r="AX588" s="69" t="s">
        <v>949</v>
      </c>
      <c r="AY588" s="69" t="s">
        <v>949</v>
      </c>
      <c r="AZ588" s="69" t="s">
        <v>949</v>
      </c>
      <c r="BA588" s="69" t="s">
        <v>949</v>
      </c>
      <c r="BB588" s="69" t="s">
        <v>949</v>
      </c>
      <c r="BC588" s="69" t="s">
        <v>949</v>
      </c>
      <c r="BD588" s="69" t="s">
        <v>949</v>
      </c>
      <c r="BE588" s="69" t="s">
        <v>949</v>
      </c>
      <c r="BF588" s="69" t="s">
        <v>949</v>
      </c>
      <c r="BG588" s="69" t="s">
        <v>949</v>
      </c>
      <c r="BH588" s="69" t="s">
        <v>949</v>
      </c>
      <c r="BI588" s="69" t="s">
        <v>949</v>
      </c>
      <c r="BJ588" s="69" t="s">
        <v>949</v>
      </c>
      <c r="BK588" s="69" t="s">
        <v>949</v>
      </c>
      <c r="BL588" s="69" t="s">
        <v>949</v>
      </c>
      <c r="BM588" s="69" t="s">
        <v>949</v>
      </c>
    </row>
    <row r="589" spans="1:65" s="390" customFormat="1">
      <c r="A589" s="398">
        <v>582</v>
      </c>
      <c r="B589" s="398" t="s">
        <v>3719</v>
      </c>
      <c r="C589" s="408"/>
      <c r="D589" s="407" t="s">
        <v>7046</v>
      </c>
      <c r="E589" s="408"/>
      <c r="F589" s="407"/>
      <c r="G589" s="408"/>
      <c r="H589" s="407"/>
      <c r="I589" s="408"/>
      <c r="J589" s="407"/>
      <c r="K589" s="408"/>
      <c r="L589" s="407"/>
      <c r="M589" s="213" t="s">
        <v>7045</v>
      </c>
      <c r="N589" s="213" t="s">
        <v>7046</v>
      </c>
      <c r="O589" s="213" t="s">
        <v>4773</v>
      </c>
      <c r="P589" s="1247" t="s">
        <v>989</v>
      </c>
      <c r="Q589" s="213" t="s">
        <v>945</v>
      </c>
      <c r="R589" s="541" t="s">
        <v>945</v>
      </c>
      <c r="S589" s="213" t="s">
        <v>945</v>
      </c>
      <c r="T589" s="213" t="s">
        <v>945</v>
      </c>
      <c r="U589" s="213" t="s">
        <v>945</v>
      </c>
      <c r="V589" s="213" t="s">
        <v>945</v>
      </c>
      <c r="W589" s="541"/>
      <c r="X589" s="213" t="s">
        <v>945</v>
      </c>
      <c r="Y589" s="213" t="s">
        <v>941</v>
      </c>
      <c r="Z589" s="541" t="s">
        <v>945</v>
      </c>
      <c r="AA589" s="541" t="s">
        <v>945</v>
      </c>
      <c r="AB589" s="541" t="s">
        <v>945</v>
      </c>
      <c r="AC589" s="213"/>
      <c r="AD589" s="541" t="s">
        <v>945</v>
      </c>
      <c r="AE589" s="213" t="s">
        <v>945</v>
      </c>
      <c r="AF589" s="541"/>
      <c r="AG589" s="541"/>
      <c r="AH589" s="541"/>
      <c r="AI589" s="213"/>
      <c r="AJ589" s="404"/>
      <c r="AK589" s="189" t="s">
        <v>132</v>
      </c>
      <c r="AL589" s="174" t="s">
        <v>7047</v>
      </c>
      <c r="AM589" s="106">
        <v>1</v>
      </c>
      <c r="AN589" s="894" t="s">
        <v>945</v>
      </c>
      <c r="AO589" s="189" t="s">
        <v>946</v>
      </c>
      <c r="AP589" s="189">
        <v>0</v>
      </c>
      <c r="AQ589" s="189" t="s">
        <v>947</v>
      </c>
      <c r="AR589" s="189"/>
      <c r="AS589" s="69" t="s">
        <v>949</v>
      </c>
      <c r="AT589" s="69" t="s">
        <v>949</v>
      </c>
      <c r="AU589" s="69" t="s">
        <v>949</v>
      </c>
      <c r="AV589" s="69" t="s">
        <v>949</v>
      </c>
      <c r="AW589" s="69" t="s">
        <v>949</v>
      </c>
      <c r="AX589" s="69" t="s">
        <v>949</v>
      </c>
      <c r="AY589" s="69" t="s">
        <v>949</v>
      </c>
      <c r="AZ589" s="69" t="s">
        <v>949</v>
      </c>
      <c r="BA589" s="69" t="s">
        <v>949</v>
      </c>
      <c r="BB589" s="69" t="s">
        <v>949</v>
      </c>
      <c r="BC589" s="69" t="s">
        <v>949</v>
      </c>
      <c r="BD589" s="69" t="s">
        <v>949</v>
      </c>
      <c r="BE589" s="69" t="s">
        <v>949</v>
      </c>
      <c r="BF589" s="69" t="s">
        <v>949</v>
      </c>
      <c r="BG589" s="69" t="s">
        <v>949</v>
      </c>
      <c r="BH589" s="69" t="s">
        <v>949</v>
      </c>
      <c r="BI589" s="69" t="s">
        <v>949</v>
      </c>
      <c r="BJ589" s="69" t="s">
        <v>949</v>
      </c>
      <c r="BK589" s="69" t="s">
        <v>949</v>
      </c>
      <c r="BL589" s="69" t="s">
        <v>949</v>
      </c>
      <c r="BM589" s="69" t="s">
        <v>949</v>
      </c>
    </row>
    <row r="590" spans="1:65" s="390" customFormat="1">
      <c r="A590" s="398">
        <v>583</v>
      </c>
      <c r="B590" s="398" t="s">
        <v>3719</v>
      </c>
      <c r="C590" s="408"/>
      <c r="D590" s="407" t="s">
        <v>7048</v>
      </c>
      <c r="E590" s="408"/>
      <c r="F590" s="407"/>
      <c r="G590" s="408"/>
      <c r="H590" s="407"/>
      <c r="I590" s="408"/>
      <c r="J590" s="407"/>
      <c r="K590" s="408"/>
      <c r="L590" s="407"/>
      <c r="M590" s="213" t="s">
        <v>7048</v>
      </c>
      <c r="N590" s="213" t="s">
        <v>7048</v>
      </c>
      <c r="O590" s="213" t="s">
        <v>4773</v>
      </c>
      <c r="P590" s="1247" t="s">
        <v>989</v>
      </c>
      <c r="Q590" s="213"/>
      <c r="R590" s="541"/>
      <c r="S590" s="213"/>
      <c r="T590" s="213"/>
      <c r="U590" s="213"/>
      <c r="V590" s="213"/>
      <c r="W590" s="541" t="s">
        <v>941</v>
      </c>
      <c r="X590" s="213"/>
      <c r="Y590" s="213"/>
      <c r="Z590" s="541"/>
      <c r="AA590" s="541"/>
      <c r="AB590" s="541"/>
      <c r="AC590" s="213"/>
      <c r="AD590" s="541"/>
      <c r="AE590" s="213"/>
      <c r="AF590" s="541"/>
      <c r="AG590" s="541"/>
      <c r="AH590" s="541"/>
      <c r="AI590" s="213"/>
      <c r="AJ590" s="404"/>
      <c r="AK590" s="189" t="s">
        <v>132</v>
      </c>
      <c r="AL590" s="174" t="s">
        <v>7049</v>
      </c>
      <c r="AM590" s="106">
        <v>1</v>
      </c>
      <c r="AN590" s="894" t="s">
        <v>945</v>
      </c>
      <c r="AO590" s="189" t="s">
        <v>946</v>
      </c>
      <c r="AP590" s="189">
        <v>0</v>
      </c>
      <c r="AQ590" s="189" t="s">
        <v>947</v>
      </c>
      <c r="AR590" s="189"/>
      <c r="AS590" s="69" t="s">
        <v>949</v>
      </c>
      <c r="AT590" s="69" t="s">
        <v>949</v>
      </c>
      <c r="AU590" s="69" t="s">
        <v>949</v>
      </c>
      <c r="AV590" s="69" t="s">
        <v>949</v>
      </c>
      <c r="AW590" s="69" t="s">
        <v>949</v>
      </c>
      <c r="AX590" s="69" t="s">
        <v>949</v>
      </c>
      <c r="AY590" s="69" t="s">
        <v>949</v>
      </c>
      <c r="AZ590" s="69" t="s">
        <v>949</v>
      </c>
      <c r="BA590" s="69" t="s">
        <v>949</v>
      </c>
      <c r="BB590" s="69" t="s">
        <v>949</v>
      </c>
      <c r="BC590" s="69" t="s">
        <v>949</v>
      </c>
      <c r="BD590" s="69" t="s">
        <v>949</v>
      </c>
      <c r="BE590" s="69" t="s">
        <v>949</v>
      </c>
      <c r="BF590" s="69" t="s">
        <v>949</v>
      </c>
      <c r="BG590" s="69" t="s">
        <v>949</v>
      </c>
      <c r="BH590" s="69" t="s">
        <v>949</v>
      </c>
      <c r="BI590" s="69" t="s">
        <v>949</v>
      </c>
      <c r="BJ590" s="69" t="s">
        <v>949</v>
      </c>
      <c r="BK590" s="69" t="s">
        <v>949</v>
      </c>
      <c r="BL590" s="69" t="s">
        <v>949</v>
      </c>
      <c r="BM590" s="69" t="s">
        <v>949</v>
      </c>
    </row>
    <row r="591" spans="1:65" s="390" customFormat="1">
      <c r="A591" s="398">
        <v>584</v>
      </c>
      <c r="B591" s="398" t="s">
        <v>3719</v>
      </c>
      <c r="C591" s="408"/>
      <c r="D591" s="407" t="s">
        <v>7051</v>
      </c>
      <c r="E591" s="408"/>
      <c r="F591" s="407"/>
      <c r="G591" s="408"/>
      <c r="H591" s="407"/>
      <c r="I591" s="408"/>
      <c r="J591" s="407"/>
      <c r="K591" s="408"/>
      <c r="L591" s="407"/>
      <c r="M591" s="213" t="s">
        <v>10002</v>
      </c>
      <c r="N591" s="213" t="s">
        <v>7051</v>
      </c>
      <c r="O591" s="213" t="s">
        <v>4773</v>
      </c>
      <c r="P591" s="1247" t="s">
        <v>989</v>
      </c>
      <c r="Q591" s="213"/>
      <c r="R591" s="541"/>
      <c r="S591" s="213"/>
      <c r="T591" s="213"/>
      <c r="U591" s="213"/>
      <c r="V591" s="213"/>
      <c r="W591" s="541"/>
      <c r="X591" s="213"/>
      <c r="Y591" s="213"/>
      <c r="Z591" s="541" t="s">
        <v>941</v>
      </c>
      <c r="AA591" s="541"/>
      <c r="AB591" s="541"/>
      <c r="AC591" s="213"/>
      <c r="AD591" s="541"/>
      <c r="AE591" s="213"/>
      <c r="AF591" s="541"/>
      <c r="AG591" s="541"/>
      <c r="AH591" s="541"/>
      <c r="AI591" s="213"/>
      <c r="AJ591" s="404"/>
      <c r="AK591" s="189" t="s">
        <v>132</v>
      </c>
      <c r="AL591" s="174" t="s">
        <v>7052</v>
      </c>
      <c r="AM591" s="106">
        <v>1</v>
      </c>
      <c r="AN591" s="894" t="s">
        <v>945</v>
      </c>
      <c r="AO591" s="189" t="s">
        <v>946</v>
      </c>
      <c r="AP591" s="189">
        <v>0</v>
      </c>
      <c r="AQ591" s="189" t="s">
        <v>947</v>
      </c>
      <c r="AR591" s="189"/>
      <c r="AS591" s="69" t="s">
        <v>949</v>
      </c>
      <c r="AT591" s="69" t="s">
        <v>949</v>
      </c>
      <c r="AU591" s="69" t="s">
        <v>949</v>
      </c>
      <c r="AV591" s="69" t="s">
        <v>949</v>
      </c>
      <c r="AW591" s="69" t="s">
        <v>949</v>
      </c>
      <c r="AX591" s="69" t="s">
        <v>949</v>
      </c>
      <c r="AY591" s="69" t="s">
        <v>949</v>
      </c>
      <c r="AZ591" s="69" t="s">
        <v>949</v>
      </c>
      <c r="BA591" s="69" t="s">
        <v>949</v>
      </c>
      <c r="BB591" s="69" t="s">
        <v>949</v>
      </c>
      <c r="BC591" s="69" t="s">
        <v>949</v>
      </c>
      <c r="BD591" s="69" t="s">
        <v>949</v>
      </c>
      <c r="BE591" s="69" t="s">
        <v>949</v>
      </c>
      <c r="BF591" s="69" t="s">
        <v>949</v>
      </c>
      <c r="BG591" s="69" t="s">
        <v>949</v>
      </c>
      <c r="BH591" s="69" t="s">
        <v>949</v>
      </c>
      <c r="BI591" s="69" t="s">
        <v>949</v>
      </c>
      <c r="BJ591" s="69" t="s">
        <v>949</v>
      </c>
      <c r="BK591" s="69" t="s">
        <v>949</v>
      </c>
      <c r="BL591" s="69" t="s">
        <v>949</v>
      </c>
      <c r="BM591" s="69" t="s">
        <v>949</v>
      </c>
    </row>
    <row r="592" spans="1:65" s="390" customFormat="1">
      <c r="A592" s="398">
        <v>585</v>
      </c>
      <c r="B592" s="398" t="s">
        <v>3719</v>
      </c>
      <c r="C592" s="408"/>
      <c r="D592" s="407" t="s">
        <v>7054</v>
      </c>
      <c r="E592" s="408"/>
      <c r="F592" s="407"/>
      <c r="G592" s="408"/>
      <c r="H592" s="407"/>
      <c r="I592" s="408"/>
      <c r="J592" s="407"/>
      <c r="K592" s="408"/>
      <c r="L592" s="407"/>
      <c r="M592" s="213" t="s">
        <v>7053</v>
      </c>
      <c r="N592" s="213" t="s">
        <v>7054</v>
      </c>
      <c r="O592" s="213" t="s">
        <v>4773</v>
      </c>
      <c r="P592" s="1247" t="s">
        <v>989</v>
      </c>
      <c r="Q592" s="213" t="s">
        <v>945</v>
      </c>
      <c r="R592" s="541" t="s">
        <v>945</v>
      </c>
      <c r="S592" s="213" t="s">
        <v>945</v>
      </c>
      <c r="T592" s="213" t="s">
        <v>945</v>
      </c>
      <c r="U592" s="213" t="s">
        <v>945</v>
      </c>
      <c r="V592" s="213" t="s">
        <v>945</v>
      </c>
      <c r="W592" s="541"/>
      <c r="X592" s="213" t="s">
        <v>945</v>
      </c>
      <c r="Y592" s="213" t="s">
        <v>945</v>
      </c>
      <c r="Z592" s="541" t="s">
        <v>945</v>
      </c>
      <c r="AA592" s="541" t="s">
        <v>941</v>
      </c>
      <c r="AB592" s="541"/>
      <c r="AC592" s="213" t="s">
        <v>945</v>
      </c>
      <c r="AD592" s="541" t="s">
        <v>945</v>
      </c>
      <c r="AE592" s="213"/>
      <c r="AF592" s="541"/>
      <c r="AG592" s="541"/>
      <c r="AH592" s="541"/>
      <c r="AI592" s="213"/>
      <c r="AJ592" s="404"/>
      <c r="AK592" s="189" t="s">
        <v>132</v>
      </c>
      <c r="AL592" s="174" t="s">
        <v>7055</v>
      </c>
      <c r="AM592" s="106">
        <v>1</v>
      </c>
      <c r="AN592" s="894" t="s">
        <v>945</v>
      </c>
      <c r="AO592" s="189" t="s">
        <v>946</v>
      </c>
      <c r="AP592" s="189">
        <v>0</v>
      </c>
      <c r="AQ592" s="189" t="s">
        <v>947</v>
      </c>
      <c r="AR592" s="189"/>
      <c r="AS592" s="69" t="s">
        <v>949</v>
      </c>
      <c r="AT592" s="69" t="s">
        <v>949</v>
      </c>
      <c r="AU592" s="69" t="s">
        <v>949</v>
      </c>
      <c r="AV592" s="69" t="s">
        <v>949</v>
      </c>
      <c r="AW592" s="69" t="s">
        <v>949</v>
      </c>
      <c r="AX592" s="69" t="s">
        <v>949</v>
      </c>
      <c r="AY592" s="69" t="s">
        <v>949</v>
      </c>
      <c r="AZ592" s="69" t="s">
        <v>949</v>
      </c>
      <c r="BA592" s="69" t="s">
        <v>949</v>
      </c>
      <c r="BB592" s="69" t="s">
        <v>949</v>
      </c>
      <c r="BC592" s="69" t="s">
        <v>949</v>
      </c>
      <c r="BD592" s="69" t="s">
        <v>949</v>
      </c>
      <c r="BE592" s="69" t="s">
        <v>949</v>
      </c>
      <c r="BF592" s="69" t="s">
        <v>949</v>
      </c>
      <c r="BG592" s="69" t="s">
        <v>949</v>
      </c>
      <c r="BH592" s="69" t="s">
        <v>949</v>
      </c>
      <c r="BI592" s="69" t="s">
        <v>949</v>
      </c>
      <c r="BJ592" s="69" t="s">
        <v>949</v>
      </c>
      <c r="BK592" s="69" t="s">
        <v>949</v>
      </c>
      <c r="BL592" s="69" t="s">
        <v>949</v>
      </c>
      <c r="BM592" s="69" t="s">
        <v>949</v>
      </c>
    </row>
    <row r="593" spans="1:65" s="390" customFormat="1">
      <c r="A593" s="398">
        <v>586</v>
      </c>
      <c r="B593" s="398" t="s">
        <v>3719</v>
      </c>
      <c r="C593" s="408"/>
      <c r="D593" s="407" t="s">
        <v>7057</v>
      </c>
      <c r="E593" s="408"/>
      <c r="F593" s="407"/>
      <c r="G593" s="408"/>
      <c r="H593" s="407"/>
      <c r="I593" s="408"/>
      <c r="J593" s="407"/>
      <c r="K593" s="408"/>
      <c r="L593" s="407"/>
      <c r="M593" s="213" t="s">
        <v>10003</v>
      </c>
      <c r="N593" s="213" t="s">
        <v>7057</v>
      </c>
      <c r="O593" s="213" t="s">
        <v>4773</v>
      </c>
      <c r="P593" s="1247" t="s">
        <v>989</v>
      </c>
      <c r="Q593" s="213"/>
      <c r="R593" s="541"/>
      <c r="S593" s="213"/>
      <c r="T593" s="213"/>
      <c r="U593" s="213"/>
      <c r="V593" s="213"/>
      <c r="W593" s="541"/>
      <c r="X593" s="213"/>
      <c r="Y593" s="213"/>
      <c r="Z593" s="541"/>
      <c r="AA593" s="541"/>
      <c r="AB593" s="541" t="s">
        <v>941</v>
      </c>
      <c r="AC593" s="213"/>
      <c r="AD593" s="541"/>
      <c r="AE593" s="213"/>
      <c r="AF593" s="541"/>
      <c r="AG593" s="541"/>
      <c r="AH593" s="541"/>
      <c r="AI593" s="213"/>
      <c r="AJ593" s="404"/>
      <c r="AK593" s="189" t="s">
        <v>132</v>
      </c>
      <c r="AL593" s="174" t="s">
        <v>7058</v>
      </c>
      <c r="AM593" s="106">
        <v>1</v>
      </c>
      <c r="AN593" s="894" t="s">
        <v>945</v>
      </c>
      <c r="AO593" s="189" t="s">
        <v>946</v>
      </c>
      <c r="AP593" s="189">
        <v>0</v>
      </c>
      <c r="AQ593" s="189" t="s">
        <v>947</v>
      </c>
      <c r="AR593" s="189"/>
      <c r="AS593" s="69" t="s">
        <v>949</v>
      </c>
      <c r="AT593" s="69" t="s">
        <v>949</v>
      </c>
      <c r="AU593" s="69" t="s">
        <v>949</v>
      </c>
      <c r="AV593" s="69" t="s">
        <v>949</v>
      </c>
      <c r="AW593" s="69" t="s">
        <v>949</v>
      </c>
      <c r="AX593" s="69" t="s">
        <v>949</v>
      </c>
      <c r="AY593" s="69" t="s">
        <v>949</v>
      </c>
      <c r="AZ593" s="69" t="s">
        <v>949</v>
      </c>
      <c r="BA593" s="69" t="s">
        <v>949</v>
      </c>
      <c r="BB593" s="69" t="s">
        <v>949</v>
      </c>
      <c r="BC593" s="69" t="s">
        <v>949</v>
      </c>
      <c r="BD593" s="69" t="s">
        <v>949</v>
      </c>
      <c r="BE593" s="69" t="s">
        <v>949</v>
      </c>
      <c r="BF593" s="69" t="s">
        <v>949</v>
      </c>
      <c r="BG593" s="69" t="s">
        <v>949</v>
      </c>
      <c r="BH593" s="69" t="s">
        <v>949</v>
      </c>
      <c r="BI593" s="69" t="s">
        <v>949</v>
      </c>
      <c r="BJ593" s="69" t="s">
        <v>949</v>
      </c>
      <c r="BK593" s="69" t="s">
        <v>949</v>
      </c>
      <c r="BL593" s="69" t="s">
        <v>949</v>
      </c>
      <c r="BM593" s="69" t="s">
        <v>949</v>
      </c>
    </row>
    <row r="594" spans="1:65" s="390" customFormat="1">
      <c r="A594" s="398">
        <v>587</v>
      </c>
      <c r="B594" s="398" t="s">
        <v>3719</v>
      </c>
      <c r="C594" s="408"/>
      <c r="D594" s="407" t="s">
        <v>7060</v>
      </c>
      <c r="E594" s="408"/>
      <c r="F594" s="407"/>
      <c r="G594" s="408"/>
      <c r="H594" s="407"/>
      <c r="I594" s="408"/>
      <c r="J594" s="407"/>
      <c r="K594" s="408"/>
      <c r="L594" s="407"/>
      <c r="M594" s="213" t="s">
        <v>7059</v>
      </c>
      <c r="N594" s="213" t="s">
        <v>7060</v>
      </c>
      <c r="O594" s="213" t="s">
        <v>4773</v>
      </c>
      <c r="P594" s="1247" t="s">
        <v>989</v>
      </c>
      <c r="Q594" s="213"/>
      <c r="R594" s="541"/>
      <c r="S594" s="213"/>
      <c r="T594" s="213"/>
      <c r="U594" s="213"/>
      <c r="V594" s="213"/>
      <c r="W594" s="541"/>
      <c r="X594" s="213"/>
      <c r="Y594" s="213"/>
      <c r="Z594" s="541"/>
      <c r="AA594" s="541"/>
      <c r="AB594" s="541"/>
      <c r="AC594" s="213" t="s">
        <v>941</v>
      </c>
      <c r="AD594" s="541"/>
      <c r="AE594" s="213"/>
      <c r="AF594" s="541"/>
      <c r="AG594" s="541"/>
      <c r="AH594" s="541"/>
      <c r="AI594" s="213"/>
      <c r="AJ594" s="404"/>
      <c r="AK594" s="189" t="s">
        <v>132</v>
      </c>
      <c r="AL594" s="174" t="s">
        <v>7061</v>
      </c>
      <c r="AM594" s="106">
        <v>1</v>
      </c>
      <c r="AN594" s="894" t="s">
        <v>945</v>
      </c>
      <c r="AO594" s="189" t="s">
        <v>946</v>
      </c>
      <c r="AP594" s="189">
        <v>0</v>
      </c>
      <c r="AQ594" s="189" t="s">
        <v>947</v>
      </c>
      <c r="AR594" s="189"/>
      <c r="AS594" s="69" t="s">
        <v>949</v>
      </c>
      <c r="AT594" s="69" t="s">
        <v>949</v>
      </c>
      <c r="AU594" s="69" t="s">
        <v>949</v>
      </c>
      <c r="AV594" s="69" t="s">
        <v>949</v>
      </c>
      <c r="AW594" s="69" t="s">
        <v>949</v>
      </c>
      <c r="AX594" s="69" t="s">
        <v>949</v>
      </c>
      <c r="AY594" s="69" t="s">
        <v>949</v>
      </c>
      <c r="AZ594" s="69" t="s">
        <v>949</v>
      </c>
      <c r="BA594" s="69" t="s">
        <v>949</v>
      </c>
      <c r="BB594" s="69" t="s">
        <v>949</v>
      </c>
      <c r="BC594" s="69" t="s">
        <v>949</v>
      </c>
      <c r="BD594" s="69" t="s">
        <v>949</v>
      </c>
      <c r="BE594" s="69" t="s">
        <v>949</v>
      </c>
      <c r="BF594" s="69" t="s">
        <v>949</v>
      </c>
      <c r="BG594" s="69" t="s">
        <v>949</v>
      </c>
      <c r="BH594" s="69" t="s">
        <v>949</v>
      </c>
      <c r="BI594" s="69" t="s">
        <v>949</v>
      </c>
      <c r="BJ594" s="69" t="s">
        <v>949</v>
      </c>
      <c r="BK594" s="69" t="s">
        <v>949</v>
      </c>
      <c r="BL594" s="69" t="s">
        <v>949</v>
      </c>
      <c r="BM594" s="69" t="s">
        <v>949</v>
      </c>
    </row>
    <row r="595" spans="1:65" s="390" customFormat="1">
      <c r="A595" s="398">
        <v>588</v>
      </c>
      <c r="B595" s="398" t="s">
        <v>3719</v>
      </c>
      <c r="C595" s="408"/>
      <c r="D595" s="407" t="s">
        <v>7063</v>
      </c>
      <c r="E595" s="408"/>
      <c r="F595" s="407"/>
      <c r="G595" s="408"/>
      <c r="H595" s="407"/>
      <c r="I595" s="408"/>
      <c r="J595" s="407"/>
      <c r="K595" s="408"/>
      <c r="L595" s="407"/>
      <c r="M595" s="213" t="s">
        <v>7062</v>
      </c>
      <c r="N595" s="213" t="s">
        <v>7063</v>
      </c>
      <c r="O595" s="213" t="s">
        <v>4773</v>
      </c>
      <c r="P595" s="1247" t="s">
        <v>989</v>
      </c>
      <c r="Q595" s="213"/>
      <c r="R595" s="541"/>
      <c r="S595" s="213"/>
      <c r="T595" s="213"/>
      <c r="U595" s="213"/>
      <c r="V595" s="213"/>
      <c r="W595" s="541"/>
      <c r="X595" s="213"/>
      <c r="Y595" s="213"/>
      <c r="Z595" s="541"/>
      <c r="AA595" s="541"/>
      <c r="AB595" s="541"/>
      <c r="AC595" s="213"/>
      <c r="AD595" s="541" t="s">
        <v>941</v>
      </c>
      <c r="AE595" s="213"/>
      <c r="AF595" s="541"/>
      <c r="AG595" s="541"/>
      <c r="AH595" s="541"/>
      <c r="AI595" s="213"/>
      <c r="AJ595" s="404"/>
      <c r="AK595" s="189" t="s">
        <v>132</v>
      </c>
      <c r="AL595" s="174" t="s">
        <v>7064</v>
      </c>
      <c r="AM595" s="106">
        <v>1</v>
      </c>
      <c r="AN595" s="894" t="s">
        <v>945</v>
      </c>
      <c r="AO595" s="189" t="s">
        <v>946</v>
      </c>
      <c r="AP595" s="189">
        <v>0</v>
      </c>
      <c r="AQ595" s="189" t="s">
        <v>947</v>
      </c>
      <c r="AR595" s="189"/>
      <c r="AS595" s="69" t="s">
        <v>949</v>
      </c>
      <c r="AT595" s="69" t="s">
        <v>949</v>
      </c>
      <c r="AU595" s="69" t="s">
        <v>949</v>
      </c>
      <c r="AV595" s="69" t="s">
        <v>949</v>
      </c>
      <c r="AW595" s="69" t="s">
        <v>949</v>
      </c>
      <c r="AX595" s="69" t="s">
        <v>949</v>
      </c>
      <c r="AY595" s="69" t="s">
        <v>949</v>
      </c>
      <c r="AZ595" s="69" t="s">
        <v>949</v>
      </c>
      <c r="BA595" s="69" t="s">
        <v>949</v>
      </c>
      <c r="BB595" s="69" t="s">
        <v>949</v>
      </c>
      <c r="BC595" s="69" t="s">
        <v>949</v>
      </c>
      <c r="BD595" s="69" t="s">
        <v>949</v>
      </c>
      <c r="BE595" s="69" t="s">
        <v>949</v>
      </c>
      <c r="BF595" s="69" t="s">
        <v>949</v>
      </c>
      <c r="BG595" s="69" t="s">
        <v>949</v>
      </c>
      <c r="BH595" s="69" t="s">
        <v>949</v>
      </c>
      <c r="BI595" s="69" t="s">
        <v>949</v>
      </c>
      <c r="BJ595" s="69" t="s">
        <v>949</v>
      </c>
      <c r="BK595" s="69" t="s">
        <v>949</v>
      </c>
      <c r="BL595" s="69" t="s">
        <v>949</v>
      </c>
      <c r="BM595" s="69" t="s">
        <v>949</v>
      </c>
    </row>
    <row r="596" spans="1:65" s="390" customFormat="1">
      <c r="A596" s="398">
        <v>589</v>
      </c>
      <c r="B596" s="398" t="s">
        <v>3719</v>
      </c>
      <c r="C596" s="408"/>
      <c r="D596" s="407" t="s">
        <v>7066</v>
      </c>
      <c r="E596" s="408"/>
      <c r="F596" s="407"/>
      <c r="G596" s="408"/>
      <c r="H596" s="407"/>
      <c r="I596" s="408"/>
      <c r="J596" s="407"/>
      <c r="K596" s="408"/>
      <c r="L596" s="407"/>
      <c r="M596" s="213" t="s">
        <v>7065</v>
      </c>
      <c r="N596" s="213" t="s">
        <v>7066</v>
      </c>
      <c r="O596" s="213" t="s">
        <v>4773</v>
      </c>
      <c r="P596" s="1247" t="s">
        <v>989</v>
      </c>
      <c r="Q596" s="213"/>
      <c r="R596" s="541"/>
      <c r="S596" s="213"/>
      <c r="T596" s="213"/>
      <c r="U596" s="213"/>
      <c r="V596" s="213"/>
      <c r="W596" s="541"/>
      <c r="X596" s="213"/>
      <c r="Y596" s="213"/>
      <c r="Z596" s="541"/>
      <c r="AA596" s="541"/>
      <c r="AB596" s="541"/>
      <c r="AC596" s="213"/>
      <c r="AD596" s="541"/>
      <c r="AE596" s="213" t="s">
        <v>941</v>
      </c>
      <c r="AF596" s="541"/>
      <c r="AG596" s="541"/>
      <c r="AH596" s="541"/>
      <c r="AI596" s="213"/>
      <c r="AJ596" s="404"/>
      <c r="AK596" s="189" t="s">
        <v>132</v>
      </c>
      <c r="AL596" s="174" t="s">
        <v>7067</v>
      </c>
      <c r="AM596" s="106">
        <v>1</v>
      </c>
      <c r="AN596" s="894" t="s">
        <v>945</v>
      </c>
      <c r="AO596" s="189" t="s">
        <v>946</v>
      </c>
      <c r="AP596" s="189">
        <v>0</v>
      </c>
      <c r="AQ596" s="189" t="s">
        <v>947</v>
      </c>
      <c r="AR596" s="189"/>
      <c r="AS596" s="69" t="s">
        <v>949</v>
      </c>
      <c r="AT596" s="69" t="s">
        <v>949</v>
      </c>
      <c r="AU596" s="69" t="s">
        <v>949</v>
      </c>
      <c r="AV596" s="69" t="s">
        <v>949</v>
      </c>
      <c r="AW596" s="69" t="s">
        <v>949</v>
      </c>
      <c r="AX596" s="69" t="s">
        <v>949</v>
      </c>
      <c r="AY596" s="69" t="s">
        <v>949</v>
      </c>
      <c r="AZ596" s="69" t="s">
        <v>949</v>
      </c>
      <c r="BA596" s="69" t="s">
        <v>949</v>
      </c>
      <c r="BB596" s="69" t="s">
        <v>949</v>
      </c>
      <c r="BC596" s="69" t="s">
        <v>949</v>
      </c>
      <c r="BD596" s="69" t="s">
        <v>949</v>
      </c>
      <c r="BE596" s="69" t="s">
        <v>949</v>
      </c>
      <c r="BF596" s="69" t="s">
        <v>949</v>
      </c>
      <c r="BG596" s="69" t="s">
        <v>949</v>
      </c>
      <c r="BH596" s="69" t="s">
        <v>949</v>
      </c>
      <c r="BI596" s="69" t="s">
        <v>949</v>
      </c>
      <c r="BJ596" s="69" t="s">
        <v>949</v>
      </c>
      <c r="BK596" s="69" t="s">
        <v>949</v>
      </c>
      <c r="BL596" s="69" t="s">
        <v>949</v>
      </c>
      <c r="BM596" s="69" t="s">
        <v>949</v>
      </c>
    </row>
    <row r="597" spans="1:65" s="390" customFormat="1">
      <c r="A597" s="398">
        <v>590</v>
      </c>
      <c r="B597" s="398" t="s">
        <v>3719</v>
      </c>
      <c r="C597" s="408"/>
      <c r="D597" s="407" t="s">
        <v>7076</v>
      </c>
      <c r="E597" s="408"/>
      <c r="F597" s="407"/>
      <c r="G597" s="408"/>
      <c r="H597" s="407"/>
      <c r="I597" s="408"/>
      <c r="J597" s="407"/>
      <c r="K597" s="408"/>
      <c r="L597" s="407"/>
      <c r="M597" s="213" t="s">
        <v>7076</v>
      </c>
      <c r="N597" s="213" t="s">
        <v>7076</v>
      </c>
      <c r="O597" s="213" t="s">
        <v>4773</v>
      </c>
      <c r="P597" s="1247" t="s">
        <v>989</v>
      </c>
      <c r="Q597" s="213"/>
      <c r="R597" s="541"/>
      <c r="S597" s="213"/>
      <c r="T597" s="213"/>
      <c r="U597" s="213"/>
      <c r="V597" s="213"/>
      <c r="W597" s="541"/>
      <c r="X597" s="213"/>
      <c r="Y597" s="213"/>
      <c r="Z597" s="541"/>
      <c r="AA597" s="541"/>
      <c r="AB597" s="541"/>
      <c r="AC597" s="213"/>
      <c r="AD597" s="541"/>
      <c r="AE597" s="213"/>
      <c r="AF597" s="541" t="s">
        <v>941</v>
      </c>
      <c r="AG597" s="541"/>
      <c r="AH597" s="541"/>
      <c r="AI597" s="213"/>
      <c r="AJ597" s="404"/>
      <c r="AK597" s="189" t="s">
        <v>132</v>
      </c>
      <c r="AL597" s="174" t="s">
        <v>7077</v>
      </c>
      <c r="AM597" s="106">
        <v>1</v>
      </c>
      <c r="AN597" s="894" t="s">
        <v>945</v>
      </c>
      <c r="AO597" s="189" t="s">
        <v>946</v>
      </c>
      <c r="AP597" s="189">
        <v>0</v>
      </c>
      <c r="AQ597" s="189" t="s">
        <v>947</v>
      </c>
      <c r="AR597" s="189"/>
      <c r="AS597" s="69" t="s">
        <v>949</v>
      </c>
      <c r="AT597" s="69" t="s">
        <v>949</v>
      </c>
      <c r="AU597" s="69" t="s">
        <v>949</v>
      </c>
      <c r="AV597" s="69" t="s">
        <v>949</v>
      </c>
      <c r="AW597" s="69" t="s">
        <v>949</v>
      </c>
      <c r="AX597" s="69" t="s">
        <v>949</v>
      </c>
      <c r="AY597" s="69" t="s">
        <v>949</v>
      </c>
      <c r="AZ597" s="69" t="s">
        <v>949</v>
      </c>
      <c r="BA597" s="69" t="s">
        <v>949</v>
      </c>
      <c r="BB597" s="69" t="s">
        <v>949</v>
      </c>
      <c r="BC597" s="69" t="s">
        <v>949</v>
      </c>
      <c r="BD597" s="69" t="s">
        <v>949</v>
      </c>
      <c r="BE597" s="69" t="s">
        <v>949</v>
      </c>
      <c r="BF597" s="69" t="s">
        <v>949</v>
      </c>
      <c r="BG597" s="69" t="s">
        <v>949</v>
      </c>
      <c r="BH597" s="69" t="s">
        <v>949</v>
      </c>
      <c r="BI597" s="69" t="s">
        <v>949</v>
      </c>
      <c r="BJ597" s="69" t="s">
        <v>949</v>
      </c>
      <c r="BK597" s="69" t="s">
        <v>949</v>
      </c>
      <c r="BL597" s="69" t="s">
        <v>949</v>
      </c>
      <c r="BM597" s="69" t="s">
        <v>949</v>
      </c>
    </row>
    <row r="598" spans="1:65" s="390" customFormat="1">
      <c r="A598" s="398">
        <v>591</v>
      </c>
      <c r="B598" s="398" t="s">
        <v>3719</v>
      </c>
      <c r="C598" s="408"/>
      <c r="D598" s="407" t="s">
        <v>7078</v>
      </c>
      <c r="E598" s="408"/>
      <c r="F598" s="407"/>
      <c r="G598" s="408"/>
      <c r="H598" s="407"/>
      <c r="I598" s="408"/>
      <c r="J598" s="407"/>
      <c r="K598" s="408"/>
      <c r="L598" s="407"/>
      <c r="M598" s="213" t="s">
        <v>7078</v>
      </c>
      <c r="N598" s="213" t="s">
        <v>7078</v>
      </c>
      <c r="O598" s="213" t="s">
        <v>4773</v>
      </c>
      <c r="P598" s="1247" t="s">
        <v>989</v>
      </c>
      <c r="Q598" s="213"/>
      <c r="R598" s="541"/>
      <c r="S598" s="213"/>
      <c r="T598" s="213"/>
      <c r="U598" s="213"/>
      <c r="V598" s="213"/>
      <c r="W598" s="541"/>
      <c r="X598" s="213"/>
      <c r="Y598" s="213"/>
      <c r="Z598" s="541"/>
      <c r="AA598" s="541"/>
      <c r="AB598" s="541"/>
      <c r="AC598" s="213"/>
      <c r="AD598" s="541"/>
      <c r="AE598" s="213"/>
      <c r="AF598" s="541" t="s">
        <v>945</v>
      </c>
      <c r="AG598" s="541" t="s">
        <v>941</v>
      </c>
      <c r="AH598" s="541"/>
      <c r="AI598" s="213"/>
      <c r="AJ598" s="404"/>
      <c r="AK598" s="189" t="s">
        <v>132</v>
      </c>
      <c r="AL598" s="174" t="s">
        <v>7079</v>
      </c>
      <c r="AM598" s="106">
        <v>1</v>
      </c>
      <c r="AN598" s="894" t="s">
        <v>945</v>
      </c>
      <c r="AO598" s="189" t="s">
        <v>946</v>
      </c>
      <c r="AP598" s="189">
        <v>0</v>
      </c>
      <c r="AQ598" s="189" t="s">
        <v>947</v>
      </c>
      <c r="AR598" s="189"/>
      <c r="AS598" s="69" t="s">
        <v>949</v>
      </c>
      <c r="AT598" s="69" t="s">
        <v>949</v>
      </c>
      <c r="AU598" s="69" t="s">
        <v>949</v>
      </c>
      <c r="AV598" s="69" t="s">
        <v>949</v>
      </c>
      <c r="AW598" s="69" t="s">
        <v>949</v>
      </c>
      <c r="AX598" s="69" t="s">
        <v>949</v>
      </c>
      <c r="AY598" s="69" t="s">
        <v>949</v>
      </c>
      <c r="AZ598" s="69" t="s">
        <v>949</v>
      </c>
      <c r="BA598" s="69" t="s">
        <v>949</v>
      </c>
      <c r="BB598" s="69" t="s">
        <v>949</v>
      </c>
      <c r="BC598" s="69" t="s">
        <v>949</v>
      </c>
      <c r="BD598" s="69" t="s">
        <v>949</v>
      </c>
      <c r="BE598" s="69" t="s">
        <v>949</v>
      </c>
      <c r="BF598" s="69" t="s">
        <v>949</v>
      </c>
      <c r="BG598" s="69" t="s">
        <v>949</v>
      </c>
      <c r="BH598" s="69" t="s">
        <v>949</v>
      </c>
      <c r="BI598" s="69" t="s">
        <v>949</v>
      </c>
      <c r="BJ598" s="69" t="s">
        <v>949</v>
      </c>
      <c r="BK598" s="69" t="s">
        <v>949</v>
      </c>
      <c r="BL598" s="69" t="s">
        <v>949</v>
      </c>
      <c r="BM598" s="69" t="s">
        <v>949</v>
      </c>
    </row>
    <row r="599" spans="1:65" s="390" customFormat="1">
      <c r="A599" s="398">
        <v>592</v>
      </c>
      <c r="B599" s="398" t="s">
        <v>3719</v>
      </c>
      <c r="C599" s="408"/>
      <c r="D599" s="407" t="s">
        <v>7080</v>
      </c>
      <c r="E599" s="408"/>
      <c r="F599" s="407"/>
      <c r="G599" s="408"/>
      <c r="H599" s="407"/>
      <c r="I599" s="408"/>
      <c r="J599" s="407"/>
      <c r="K599" s="408"/>
      <c r="L599" s="407"/>
      <c r="M599" s="213" t="s">
        <v>7080</v>
      </c>
      <c r="N599" s="213" t="s">
        <v>7080</v>
      </c>
      <c r="O599" s="213" t="s">
        <v>4773</v>
      </c>
      <c r="P599" s="1247" t="s">
        <v>989</v>
      </c>
      <c r="Q599" s="213"/>
      <c r="R599" s="541"/>
      <c r="S599" s="213"/>
      <c r="T599" s="213"/>
      <c r="U599" s="213"/>
      <c r="V599" s="213"/>
      <c r="W599" s="541"/>
      <c r="X599" s="213"/>
      <c r="Y599" s="213"/>
      <c r="Z599" s="541"/>
      <c r="AA599" s="541"/>
      <c r="AB599" s="541"/>
      <c r="AC599" s="213"/>
      <c r="AD599" s="541"/>
      <c r="AE599" s="213"/>
      <c r="AF599" s="541"/>
      <c r="AG599" s="541"/>
      <c r="AH599" s="541" t="s">
        <v>941</v>
      </c>
      <c r="AI599" s="213"/>
      <c r="AJ599" s="404"/>
      <c r="AK599" s="189" t="s">
        <v>132</v>
      </c>
      <c r="AL599" s="174" t="s">
        <v>7081</v>
      </c>
      <c r="AM599" s="106">
        <v>1</v>
      </c>
      <c r="AN599" s="894" t="s">
        <v>945</v>
      </c>
      <c r="AO599" s="189" t="s">
        <v>946</v>
      </c>
      <c r="AP599" s="189">
        <v>0</v>
      </c>
      <c r="AQ599" s="189" t="s">
        <v>947</v>
      </c>
      <c r="AR599" s="189"/>
      <c r="AS599" s="69" t="s">
        <v>949</v>
      </c>
      <c r="AT599" s="69" t="s">
        <v>949</v>
      </c>
      <c r="AU599" s="69" t="s">
        <v>949</v>
      </c>
      <c r="AV599" s="69" t="s">
        <v>949</v>
      </c>
      <c r="AW599" s="69" t="s">
        <v>949</v>
      </c>
      <c r="AX599" s="69" t="s">
        <v>949</v>
      </c>
      <c r="AY599" s="69" t="s">
        <v>949</v>
      </c>
      <c r="AZ599" s="69" t="s">
        <v>949</v>
      </c>
      <c r="BA599" s="69" t="s">
        <v>949</v>
      </c>
      <c r="BB599" s="69" t="s">
        <v>949</v>
      </c>
      <c r="BC599" s="69" t="s">
        <v>949</v>
      </c>
      <c r="BD599" s="69" t="s">
        <v>949</v>
      </c>
      <c r="BE599" s="69" t="s">
        <v>949</v>
      </c>
      <c r="BF599" s="69" t="s">
        <v>949</v>
      </c>
      <c r="BG599" s="69" t="s">
        <v>949</v>
      </c>
      <c r="BH599" s="69" t="s">
        <v>949</v>
      </c>
      <c r="BI599" s="69" t="s">
        <v>949</v>
      </c>
      <c r="BJ599" s="69" t="s">
        <v>949</v>
      </c>
      <c r="BK599" s="69" t="s">
        <v>949</v>
      </c>
      <c r="BL599" s="69" t="s">
        <v>949</v>
      </c>
      <c r="BM599" s="69" t="s">
        <v>949</v>
      </c>
    </row>
    <row r="600" spans="1:65" s="390" customFormat="1">
      <c r="A600" s="398">
        <v>593</v>
      </c>
      <c r="B600" s="398" t="s">
        <v>3719</v>
      </c>
      <c r="C600" s="408"/>
      <c r="D600" s="407"/>
      <c r="E600" s="408" t="s">
        <v>5461</v>
      </c>
      <c r="F600" s="407"/>
      <c r="G600" s="408"/>
      <c r="H600" s="407"/>
      <c r="I600" s="408"/>
      <c r="J600" s="407"/>
      <c r="K600" s="408"/>
      <c r="L600" s="407"/>
      <c r="M600" s="213" t="s">
        <v>5461</v>
      </c>
      <c r="N600" s="213" t="s">
        <v>10004</v>
      </c>
      <c r="O600" s="213" t="s">
        <v>4778</v>
      </c>
      <c r="P600" s="1247" t="s">
        <v>976</v>
      </c>
      <c r="Q600" s="213" t="s">
        <v>941</v>
      </c>
      <c r="R600" s="541" t="s">
        <v>941</v>
      </c>
      <c r="S600" s="213" t="s">
        <v>941</v>
      </c>
      <c r="T600" s="213" t="s">
        <v>941</v>
      </c>
      <c r="U600" s="213" t="s">
        <v>941</v>
      </c>
      <c r="V600" s="213" t="s">
        <v>941</v>
      </c>
      <c r="W600" s="541" t="s">
        <v>941</v>
      </c>
      <c r="X600" s="213" t="s">
        <v>941</v>
      </c>
      <c r="Y600" s="213" t="s">
        <v>941</v>
      </c>
      <c r="Z600" s="541" t="s">
        <v>941</v>
      </c>
      <c r="AA600" s="541" t="s">
        <v>941</v>
      </c>
      <c r="AB600" s="541" t="s">
        <v>941</v>
      </c>
      <c r="AC600" s="213" t="s">
        <v>941</v>
      </c>
      <c r="AD600" s="541" t="s">
        <v>941</v>
      </c>
      <c r="AE600" s="213" t="s">
        <v>941</v>
      </c>
      <c r="AF600" s="541" t="s">
        <v>941</v>
      </c>
      <c r="AG600" s="541" t="s">
        <v>941</v>
      </c>
      <c r="AH600" s="541" t="s">
        <v>941</v>
      </c>
      <c r="AI600" s="213"/>
      <c r="AJ600" s="404" t="s">
        <v>5461</v>
      </c>
      <c r="AK600" s="189" t="s">
        <v>132</v>
      </c>
      <c r="AL600" s="174" t="s">
        <v>5463</v>
      </c>
      <c r="AM600" s="106">
        <v>1</v>
      </c>
      <c r="AN600" s="894" t="s">
        <v>945</v>
      </c>
      <c r="AO600" s="189" t="s">
        <v>946</v>
      </c>
      <c r="AP600" s="189">
        <v>1</v>
      </c>
      <c r="AQ600" s="189" t="s">
        <v>979</v>
      </c>
      <c r="AR600" s="189"/>
      <c r="AS600" s="69">
        <v>262.5</v>
      </c>
      <c r="AT600" s="69">
        <v>0.1</v>
      </c>
      <c r="AU600" s="69" t="s">
        <v>949</v>
      </c>
      <c r="AV600" s="69" t="s">
        <v>949</v>
      </c>
      <c r="AW600" s="69" t="s">
        <v>10005</v>
      </c>
      <c r="AX600" s="69" t="s">
        <v>10006</v>
      </c>
      <c r="AY600" s="69" t="s">
        <v>5466</v>
      </c>
      <c r="AZ600" s="69" t="s">
        <v>949</v>
      </c>
      <c r="BA600" s="69" t="s">
        <v>949</v>
      </c>
      <c r="BB600" s="69" t="s">
        <v>949</v>
      </c>
      <c r="BC600" s="69" t="s">
        <v>986</v>
      </c>
      <c r="BD600" s="69" t="s">
        <v>949</v>
      </c>
      <c r="BE600" s="69" t="s">
        <v>949</v>
      </c>
      <c r="BF600" s="69" t="s">
        <v>949</v>
      </c>
      <c r="BG600" s="69" t="s">
        <v>949</v>
      </c>
      <c r="BH600" s="69" t="s">
        <v>949</v>
      </c>
      <c r="BI600" s="69" t="s">
        <v>949</v>
      </c>
      <c r="BJ600" s="69" t="s">
        <v>949</v>
      </c>
      <c r="BK600" s="69" t="s">
        <v>949</v>
      </c>
      <c r="BL600" s="69" t="s">
        <v>949</v>
      </c>
      <c r="BM600" s="69" t="s">
        <v>949</v>
      </c>
    </row>
    <row r="601" spans="1:65" s="390" customFormat="1">
      <c r="A601" s="398">
        <v>594</v>
      </c>
      <c r="B601" s="398" t="s">
        <v>3719</v>
      </c>
      <c r="C601" s="408"/>
      <c r="D601" s="407"/>
      <c r="E601" s="408" t="s">
        <v>1887</v>
      </c>
      <c r="F601" s="407"/>
      <c r="G601" s="408"/>
      <c r="H601" s="407"/>
      <c r="I601" s="408"/>
      <c r="J601" s="407"/>
      <c r="K601" s="408"/>
      <c r="L601" s="407"/>
      <c r="M601" s="213" t="s">
        <v>10007</v>
      </c>
      <c r="N601" s="213" t="s">
        <v>1887</v>
      </c>
      <c r="O601" s="213" t="s">
        <v>4773</v>
      </c>
      <c r="P601" s="1247" t="s">
        <v>989</v>
      </c>
      <c r="Q601" s="213" t="s">
        <v>941</v>
      </c>
      <c r="R601" s="541" t="s">
        <v>941</v>
      </c>
      <c r="S601" s="213" t="s">
        <v>941</v>
      </c>
      <c r="T601" s="213" t="s">
        <v>941</v>
      </c>
      <c r="U601" s="213" t="s">
        <v>941</v>
      </c>
      <c r="V601" s="213" t="s">
        <v>941</v>
      </c>
      <c r="W601" s="541" t="s">
        <v>941</v>
      </c>
      <c r="X601" s="213" t="s">
        <v>941</v>
      </c>
      <c r="Y601" s="213" t="s">
        <v>941</v>
      </c>
      <c r="Z601" s="541" t="s">
        <v>941</v>
      </c>
      <c r="AA601" s="541" t="s">
        <v>941</v>
      </c>
      <c r="AB601" s="541" t="s">
        <v>941</v>
      </c>
      <c r="AC601" s="213" t="s">
        <v>941</v>
      </c>
      <c r="AD601" s="541" t="s">
        <v>941</v>
      </c>
      <c r="AE601" s="213" t="s">
        <v>941</v>
      </c>
      <c r="AF601" s="541" t="s">
        <v>941</v>
      </c>
      <c r="AG601" s="541" t="s">
        <v>941</v>
      </c>
      <c r="AH601" s="541" t="s">
        <v>941</v>
      </c>
      <c r="AI601" s="213"/>
      <c r="AJ601" s="404"/>
      <c r="AK601" s="189" t="s">
        <v>132</v>
      </c>
      <c r="AL601" s="174" t="s">
        <v>1889</v>
      </c>
      <c r="AM601" s="106">
        <v>2.7E-2</v>
      </c>
      <c r="AN601" s="894" t="s">
        <v>945</v>
      </c>
      <c r="AO601" s="189" t="s">
        <v>10008</v>
      </c>
      <c r="AP601" s="189">
        <v>1</v>
      </c>
      <c r="AQ601" s="189" t="s">
        <v>979</v>
      </c>
      <c r="AR601" s="189"/>
      <c r="AS601" s="69" t="s">
        <v>949</v>
      </c>
      <c r="AT601" s="69" t="s">
        <v>949</v>
      </c>
      <c r="AU601" s="69" t="s">
        <v>949</v>
      </c>
      <c r="AV601" s="69" t="s">
        <v>949</v>
      </c>
      <c r="AW601" s="69" t="s">
        <v>1890</v>
      </c>
      <c r="AX601" s="69" t="s">
        <v>995</v>
      </c>
      <c r="AY601" s="69" t="s">
        <v>996</v>
      </c>
      <c r="AZ601" s="69" t="s">
        <v>1891</v>
      </c>
      <c r="BA601" s="69" t="s">
        <v>998</v>
      </c>
      <c r="BB601" s="69" t="s">
        <v>949</v>
      </c>
      <c r="BC601" s="69" t="s">
        <v>985</v>
      </c>
      <c r="BD601" s="69" t="s">
        <v>986</v>
      </c>
      <c r="BE601" s="69" t="s">
        <v>949</v>
      </c>
      <c r="BF601" s="69" t="s">
        <v>949</v>
      </c>
      <c r="BG601" s="69" t="s">
        <v>949</v>
      </c>
      <c r="BH601" s="69" t="s">
        <v>949</v>
      </c>
      <c r="BI601" s="69" t="s">
        <v>949</v>
      </c>
      <c r="BJ601" s="69" t="s">
        <v>949</v>
      </c>
      <c r="BK601" s="69" t="s">
        <v>949</v>
      </c>
      <c r="BL601" s="69" t="s">
        <v>949</v>
      </c>
      <c r="BM601" s="69" t="s">
        <v>949</v>
      </c>
    </row>
    <row r="602" spans="1:65" s="390" customFormat="1">
      <c r="A602" s="398">
        <v>595</v>
      </c>
      <c r="B602" s="398" t="s">
        <v>3719</v>
      </c>
      <c r="C602" s="408"/>
      <c r="D602" s="407" t="s">
        <v>7150</v>
      </c>
      <c r="E602" s="408"/>
      <c r="F602" s="407"/>
      <c r="G602" s="408"/>
      <c r="H602" s="407"/>
      <c r="I602" s="408"/>
      <c r="J602" s="407"/>
      <c r="K602" s="408"/>
      <c r="L602" s="407"/>
      <c r="M602" s="213" t="s">
        <v>7150</v>
      </c>
      <c r="N602" s="213" t="s">
        <v>7150</v>
      </c>
      <c r="O602" s="213" t="s">
        <v>4773</v>
      </c>
      <c r="P602" s="1247" t="s">
        <v>1059</v>
      </c>
      <c r="Q602" s="213" t="s">
        <v>941</v>
      </c>
      <c r="R602" s="541"/>
      <c r="S602" s="213"/>
      <c r="T602" s="213"/>
      <c r="U602" s="213"/>
      <c r="V602" s="213"/>
      <c r="W602" s="541"/>
      <c r="X602" s="213"/>
      <c r="Y602" s="213"/>
      <c r="Z602" s="541"/>
      <c r="AA602" s="541"/>
      <c r="AB602" s="541"/>
      <c r="AC602" s="213"/>
      <c r="AD602" s="541"/>
      <c r="AE602" s="213"/>
      <c r="AF602" s="541"/>
      <c r="AG602" s="541"/>
      <c r="AH602" s="541"/>
      <c r="AI602" s="213"/>
      <c r="AJ602" s="404" t="s">
        <v>5962</v>
      </c>
      <c r="AK602" s="189" t="s">
        <v>132</v>
      </c>
      <c r="AL602" s="174" t="s">
        <v>7151</v>
      </c>
      <c r="AM602" s="106">
        <v>1</v>
      </c>
      <c r="AN602" s="894" t="s">
        <v>945</v>
      </c>
      <c r="AO602" s="189" t="s">
        <v>946</v>
      </c>
      <c r="AP602" s="189">
        <v>0</v>
      </c>
      <c r="AQ602" s="189" t="s">
        <v>947</v>
      </c>
      <c r="AR602" s="189"/>
      <c r="AS602" s="69" t="s">
        <v>949</v>
      </c>
      <c r="AT602" s="69" t="s">
        <v>949</v>
      </c>
      <c r="AU602" s="69" t="s">
        <v>949</v>
      </c>
      <c r="AV602" s="69" t="s">
        <v>949</v>
      </c>
      <c r="AW602" s="69" t="s">
        <v>949</v>
      </c>
      <c r="AX602" s="69" t="s">
        <v>949</v>
      </c>
      <c r="AY602" s="69" t="s">
        <v>949</v>
      </c>
      <c r="AZ602" s="69" t="s">
        <v>949</v>
      </c>
      <c r="BA602" s="69" t="s">
        <v>949</v>
      </c>
      <c r="BB602" s="69" t="s">
        <v>949</v>
      </c>
      <c r="BC602" s="69" t="s">
        <v>949</v>
      </c>
      <c r="BD602" s="69" t="s">
        <v>949</v>
      </c>
      <c r="BE602" s="69" t="s">
        <v>949</v>
      </c>
      <c r="BF602" s="69" t="s">
        <v>949</v>
      </c>
      <c r="BG602" s="69" t="s">
        <v>949</v>
      </c>
      <c r="BH602" s="69" t="s">
        <v>949</v>
      </c>
      <c r="BI602" s="69" t="s">
        <v>949</v>
      </c>
      <c r="BJ602" s="69" t="s">
        <v>949</v>
      </c>
      <c r="BK602" s="69" t="s">
        <v>949</v>
      </c>
      <c r="BL602" s="69" t="s">
        <v>949</v>
      </c>
      <c r="BM602" s="69" t="s">
        <v>949</v>
      </c>
    </row>
    <row r="603" spans="1:65" s="390" customFormat="1">
      <c r="A603" s="398">
        <v>596</v>
      </c>
      <c r="B603" s="398" t="s">
        <v>3719</v>
      </c>
      <c r="C603" s="408"/>
      <c r="D603" s="407" t="s">
        <v>7152</v>
      </c>
      <c r="E603" s="408"/>
      <c r="F603" s="407"/>
      <c r="G603" s="408"/>
      <c r="H603" s="407"/>
      <c r="I603" s="408"/>
      <c r="J603" s="407"/>
      <c r="K603" s="408"/>
      <c r="L603" s="407"/>
      <c r="M603" s="213" t="s">
        <v>7152</v>
      </c>
      <c r="N603" s="213" t="s">
        <v>7152</v>
      </c>
      <c r="O603" s="213" t="s">
        <v>4773</v>
      </c>
      <c r="P603" s="1247" t="s">
        <v>1059</v>
      </c>
      <c r="Q603" s="213"/>
      <c r="R603" s="541" t="s">
        <v>941</v>
      </c>
      <c r="S603" s="213"/>
      <c r="T603" s="213"/>
      <c r="U603" s="213"/>
      <c r="V603" s="213"/>
      <c r="W603" s="541"/>
      <c r="X603" s="213"/>
      <c r="Y603" s="213"/>
      <c r="Z603" s="541"/>
      <c r="AA603" s="541"/>
      <c r="AB603" s="541"/>
      <c r="AC603" s="213"/>
      <c r="AD603" s="541"/>
      <c r="AE603" s="213"/>
      <c r="AF603" s="541"/>
      <c r="AG603" s="541"/>
      <c r="AH603" s="541"/>
      <c r="AI603" s="213"/>
      <c r="AJ603" s="404" t="s">
        <v>5962</v>
      </c>
      <c r="AK603" s="189" t="s">
        <v>132</v>
      </c>
      <c r="AL603" s="174" t="s">
        <v>7153</v>
      </c>
      <c r="AM603" s="106">
        <v>1</v>
      </c>
      <c r="AN603" s="894" t="s">
        <v>945</v>
      </c>
      <c r="AO603" s="189" t="s">
        <v>946</v>
      </c>
      <c r="AP603" s="189">
        <v>0</v>
      </c>
      <c r="AQ603" s="189" t="s">
        <v>947</v>
      </c>
      <c r="AR603" s="189"/>
      <c r="AS603" s="69" t="s">
        <v>949</v>
      </c>
      <c r="AT603" s="69" t="s">
        <v>949</v>
      </c>
      <c r="AU603" s="69" t="s">
        <v>949</v>
      </c>
      <c r="AV603" s="69" t="s">
        <v>949</v>
      </c>
      <c r="AW603" s="69" t="s">
        <v>949</v>
      </c>
      <c r="AX603" s="69" t="s">
        <v>949</v>
      </c>
      <c r="AY603" s="69" t="s">
        <v>949</v>
      </c>
      <c r="AZ603" s="69" t="s">
        <v>949</v>
      </c>
      <c r="BA603" s="69" t="s">
        <v>949</v>
      </c>
      <c r="BB603" s="69" t="s">
        <v>949</v>
      </c>
      <c r="BC603" s="69" t="s">
        <v>949</v>
      </c>
      <c r="BD603" s="69" t="s">
        <v>949</v>
      </c>
      <c r="BE603" s="69" t="s">
        <v>949</v>
      </c>
      <c r="BF603" s="69" t="s">
        <v>949</v>
      </c>
      <c r="BG603" s="69" t="s">
        <v>949</v>
      </c>
      <c r="BH603" s="69" t="s">
        <v>949</v>
      </c>
      <c r="BI603" s="69" t="s">
        <v>949</v>
      </c>
      <c r="BJ603" s="69" t="s">
        <v>949</v>
      </c>
      <c r="BK603" s="69" t="s">
        <v>949</v>
      </c>
      <c r="BL603" s="69" t="s">
        <v>949</v>
      </c>
      <c r="BM603" s="69" t="s">
        <v>949</v>
      </c>
    </row>
    <row r="604" spans="1:65" s="390" customFormat="1">
      <c r="A604" s="398">
        <v>597</v>
      </c>
      <c r="B604" s="398" t="s">
        <v>3719</v>
      </c>
      <c r="C604" s="408"/>
      <c r="D604" s="407" t="s">
        <v>7154</v>
      </c>
      <c r="E604" s="408"/>
      <c r="F604" s="407"/>
      <c r="G604" s="408"/>
      <c r="H604" s="407"/>
      <c r="I604" s="408"/>
      <c r="J604" s="407"/>
      <c r="K604" s="408"/>
      <c r="L604" s="407"/>
      <c r="M604" s="213" t="s">
        <v>7154</v>
      </c>
      <c r="N604" s="213" t="s">
        <v>7154</v>
      </c>
      <c r="O604" s="213" t="s">
        <v>4773</v>
      </c>
      <c r="P604" s="1247" t="s">
        <v>1059</v>
      </c>
      <c r="Q604" s="213"/>
      <c r="R604" s="541"/>
      <c r="S604" s="213" t="s">
        <v>941</v>
      </c>
      <c r="T604" s="213"/>
      <c r="U604" s="213"/>
      <c r="V604" s="213"/>
      <c r="W604" s="541"/>
      <c r="X604" s="213"/>
      <c r="Y604" s="213"/>
      <c r="Z604" s="541"/>
      <c r="AA604" s="541"/>
      <c r="AB604" s="541"/>
      <c r="AC604" s="213"/>
      <c r="AD604" s="541"/>
      <c r="AE604" s="213"/>
      <c r="AF604" s="541"/>
      <c r="AG604" s="541"/>
      <c r="AH604" s="541"/>
      <c r="AI604" s="213"/>
      <c r="AJ604" s="404" t="s">
        <v>5962</v>
      </c>
      <c r="AK604" s="189" t="s">
        <v>132</v>
      </c>
      <c r="AL604" s="174" t="s">
        <v>7155</v>
      </c>
      <c r="AM604" s="106">
        <v>1</v>
      </c>
      <c r="AN604" s="894" t="s">
        <v>945</v>
      </c>
      <c r="AO604" s="189" t="s">
        <v>946</v>
      </c>
      <c r="AP604" s="189">
        <v>0</v>
      </c>
      <c r="AQ604" s="189" t="s">
        <v>947</v>
      </c>
      <c r="AR604" s="189"/>
      <c r="AS604" s="69" t="s">
        <v>949</v>
      </c>
      <c r="AT604" s="69" t="s">
        <v>949</v>
      </c>
      <c r="AU604" s="69" t="s">
        <v>949</v>
      </c>
      <c r="AV604" s="69" t="s">
        <v>949</v>
      </c>
      <c r="AW604" s="69" t="s">
        <v>949</v>
      </c>
      <c r="AX604" s="69" t="s">
        <v>949</v>
      </c>
      <c r="AY604" s="69" t="s">
        <v>949</v>
      </c>
      <c r="AZ604" s="69" t="s">
        <v>949</v>
      </c>
      <c r="BA604" s="69" t="s">
        <v>949</v>
      </c>
      <c r="BB604" s="69" t="s">
        <v>949</v>
      </c>
      <c r="BC604" s="69" t="s">
        <v>949</v>
      </c>
      <c r="BD604" s="69" t="s">
        <v>949</v>
      </c>
      <c r="BE604" s="69" t="s">
        <v>949</v>
      </c>
      <c r="BF604" s="69" t="s">
        <v>949</v>
      </c>
      <c r="BG604" s="69" t="s">
        <v>949</v>
      </c>
      <c r="BH604" s="69" t="s">
        <v>949</v>
      </c>
      <c r="BI604" s="69" t="s">
        <v>949</v>
      </c>
      <c r="BJ604" s="69" t="s">
        <v>949</v>
      </c>
      <c r="BK604" s="69" t="s">
        <v>949</v>
      </c>
      <c r="BL604" s="69" t="s">
        <v>949</v>
      </c>
      <c r="BM604" s="69" t="s">
        <v>949</v>
      </c>
    </row>
    <row r="605" spans="1:65" s="390" customFormat="1">
      <c r="A605" s="398">
        <v>598</v>
      </c>
      <c r="B605" s="398" t="s">
        <v>3719</v>
      </c>
      <c r="C605" s="408"/>
      <c r="D605" s="407" t="s">
        <v>7156</v>
      </c>
      <c r="E605" s="408"/>
      <c r="F605" s="407"/>
      <c r="G605" s="408"/>
      <c r="H605" s="407"/>
      <c r="I605" s="408"/>
      <c r="J605" s="407"/>
      <c r="K605" s="408"/>
      <c r="L605" s="407"/>
      <c r="M605" s="213" t="s">
        <v>7156</v>
      </c>
      <c r="N605" s="213" t="s">
        <v>7156</v>
      </c>
      <c r="O605" s="213" t="s">
        <v>4773</v>
      </c>
      <c r="P605" s="1247" t="s">
        <v>1059</v>
      </c>
      <c r="Q605" s="213" t="s">
        <v>945</v>
      </c>
      <c r="R605" s="541" t="s">
        <v>945</v>
      </c>
      <c r="S605" s="213" t="s">
        <v>945</v>
      </c>
      <c r="T605" s="213" t="s">
        <v>941</v>
      </c>
      <c r="U605" s="213" t="s">
        <v>945</v>
      </c>
      <c r="V605" s="213" t="s">
        <v>945</v>
      </c>
      <c r="W605" s="541"/>
      <c r="X605" s="213" t="s">
        <v>945</v>
      </c>
      <c r="Y605" s="213"/>
      <c r="Z605" s="541" t="s">
        <v>945</v>
      </c>
      <c r="AA605" s="541" t="s">
        <v>945</v>
      </c>
      <c r="AB605" s="541" t="s">
        <v>945</v>
      </c>
      <c r="AC605" s="213" t="s">
        <v>945</v>
      </c>
      <c r="AD605" s="541" t="s">
        <v>945</v>
      </c>
      <c r="AE605" s="213"/>
      <c r="AF605" s="541"/>
      <c r="AG605" s="541"/>
      <c r="AH605" s="541"/>
      <c r="AI605" s="213"/>
      <c r="AJ605" s="404" t="s">
        <v>5962</v>
      </c>
      <c r="AK605" s="189" t="s">
        <v>132</v>
      </c>
      <c r="AL605" s="174" t="s">
        <v>7157</v>
      </c>
      <c r="AM605" s="106">
        <v>1</v>
      </c>
      <c r="AN605" s="894" t="s">
        <v>945</v>
      </c>
      <c r="AO605" s="189" t="s">
        <v>946</v>
      </c>
      <c r="AP605" s="189">
        <v>0</v>
      </c>
      <c r="AQ605" s="189" t="s">
        <v>947</v>
      </c>
      <c r="AR605" s="189"/>
      <c r="AS605" s="69" t="s">
        <v>949</v>
      </c>
      <c r="AT605" s="69" t="s">
        <v>949</v>
      </c>
      <c r="AU605" s="69" t="s">
        <v>949</v>
      </c>
      <c r="AV605" s="69" t="s">
        <v>949</v>
      </c>
      <c r="AW605" s="69" t="s">
        <v>949</v>
      </c>
      <c r="AX605" s="69" t="s">
        <v>949</v>
      </c>
      <c r="AY605" s="69" t="s">
        <v>949</v>
      </c>
      <c r="AZ605" s="69" t="s">
        <v>949</v>
      </c>
      <c r="BA605" s="69" t="s">
        <v>949</v>
      </c>
      <c r="BB605" s="69" t="s">
        <v>949</v>
      </c>
      <c r="BC605" s="69" t="s">
        <v>949</v>
      </c>
      <c r="BD605" s="69" t="s">
        <v>949</v>
      </c>
      <c r="BE605" s="69" t="s">
        <v>949</v>
      </c>
      <c r="BF605" s="69" t="s">
        <v>949</v>
      </c>
      <c r="BG605" s="69" t="s">
        <v>949</v>
      </c>
      <c r="BH605" s="69" t="s">
        <v>949</v>
      </c>
      <c r="BI605" s="69" t="s">
        <v>949</v>
      </c>
      <c r="BJ605" s="69" t="s">
        <v>949</v>
      </c>
      <c r="BK605" s="69" t="s">
        <v>949</v>
      </c>
      <c r="BL605" s="69" t="s">
        <v>949</v>
      </c>
      <c r="BM605" s="69" t="s">
        <v>949</v>
      </c>
    </row>
    <row r="606" spans="1:65" s="390" customFormat="1">
      <c r="A606" s="398">
        <v>599</v>
      </c>
      <c r="B606" s="398" t="s">
        <v>3719</v>
      </c>
      <c r="C606" s="408"/>
      <c r="D606" s="407" t="s">
        <v>7158</v>
      </c>
      <c r="E606" s="408"/>
      <c r="F606" s="407"/>
      <c r="G606" s="408"/>
      <c r="H606" s="407"/>
      <c r="I606" s="408"/>
      <c r="J606" s="407"/>
      <c r="K606" s="408"/>
      <c r="L606" s="407"/>
      <c r="M606" s="213" t="s">
        <v>7158</v>
      </c>
      <c r="N606" s="213" t="s">
        <v>7158</v>
      </c>
      <c r="O606" s="213" t="s">
        <v>4773</v>
      </c>
      <c r="P606" s="1247" t="s">
        <v>1059</v>
      </c>
      <c r="Q606" s="213" t="s">
        <v>945</v>
      </c>
      <c r="R606" s="541" t="s">
        <v>945</v>
      </c>
      <c r="S606" s="213" t="s">
        <v>945</v>
      </c>
      <c r="T606" s="213" t="s">
        <v>945</v>
      </c>
      <c r="U606" s="213" t="s">
        <v>945</v>
      </c>
      <c r="V606" s="213" t="s">
        <v>945</v>
      </c>
      <c r="W606" s="541"/>
      <c r="X606" s="213" t="s">
        <v>941</v>
      </c>
      <c r="Y606" s="213" t="s">
        <v>945</v>
      </c>
      <c r="Z606" s="541"/>
      <c r="AA606" s="541" t="s">
        <v>945</v>
      </c>
      <c r="AB606" s="541" t="s">
        <v>945</v>
      </c>
      <c r="AC606" s="213" t="s">
        <v>945</v>
      </c>
      <c r="AD606" s="541" t="s">
        <v>945</v>
      </c>
      <c r="AE606" s="213" t="s">
        <v>945</v>
      </c>
      <c r="AF606" s="541"/>
      <c r="AG606" s="541"/>
      <c r="AH606" s="541"/>
      <c r="AI606" s="213"/>
      <c r="AJ606" s="404" t="s">
        <v>5962</v>
      </c>
      <c r="AK606" s="189" t="s">
        <v>132</v>
      </c>
      <c r="AL606" s="174" t="s">
        <v>7159</v>
      </c>
      <c r="AM606" s="106">
        <v>1</v>
      </c>
      <c r="AN606" s="894" t="s">
        <v>945</v>
      </c>
      <c r="AO606" s="189" t="s">
        <v>946</v>
      </c>
      <c r="AP606" s="189">
        <v>0</v>
      </c>
      <c r="AQ606" s="189" t="s">
        <v>947</v>
      </c>
      <c r="AR606" s="189"/>
      <c r="AS606" s="69" t="s">
        <v>949</v>
      </c>
      <c r="AT606" s="69" t="s">
        <v>949</v>
      </c>
      <c r="AU606" s="69" t="s">
        <v>949</v>
      </c>
      <c r="AV606" s="69" t="s">
        <v>949</v>
      </c>
      <c r="AW606" s="69" t="s">
        <v>949</v>
      </c>
      <c r="AX606" s="69" t="s">
        <v>949</v>
      </c>
      <c r="AY606" s="69" t="s">
        <v>949</v>
      </c>
      <c r="AZ606" s="69" t="s">
        <v>949</v>
      </c>
      <c r="BA606" s="69" t="s">
        <v>949</v>
      </c>
      <c r="BB606" s="69" t="s">
        <v>949</v>
      </c>
      <c r="BC606" s="69" t="s">
        <v>949</v>
      </c>
      <c r="BD606" s="69" t="s">
        <v>949</v>
      </c>
      <c r="BE606" s="69" t="s">
        <v>949</v>
      </c>
      <c r="BF606" s="69" t="s">
        <v>949</v>
      </c>
      <c r="BG606" s="69" t="s">
        <v>949</v>
      </c>
      <c r="BH606" s="69" t="s">
        <v>949</v>
      </c>
      <c r="BI606" s="69" t="s">
        <v>949</v>
      </c>
      <c r="BJ606" s="69" t="s">
        <v>949</v>
      </c>
      <c r="BK606" s="69" t="s">
        <v>949</v>
      </c>
      <c r="BL606" s="69" t="s">
        <v>949</v>
      </c>
      <c r="BM606" s="69" t="s">
        <v>949</v>
      </c>
    </row>
    <row r="607" spans="1:65" s="390" customFormat="1">
      <c r="A607" s="398">
        <v>600</v>
      </c>
      <c r="B607" s="398" t="s">
        <v>3719</v>
      </c>
      <c r="C607" s="408"/>
      <c r="D607" s="407" t="s">
        <v>7160</v>
      </c>
      <c r="E607" s="408"/>
      <c r="F607" s="407"/>
      <c r="G607" s="408"/>
      <c r="H607" s="407"/>
      <c r="I607" s="408"/>
      <c r="J607" s="407"/>
      <c r="K607" s="408"/>
      <c r="L607" s="407"/>
      <c r="M607" s="213" t="s">
        <v>7160</v>
      </c>
      <c r="N607" s="213" t="s">
        <v>7160</v>
      </c>
      <c r="O607" s="213" t="s">
        <v>4773</v>
      </c>
      <c r="P607" s="1247" t="s">
        <v>1059</v>
      </c>
      <c r="Q607" s="213" t="s">
        <v>945</v>
      </c>
      <c r="R607" s="541" t="s">
        <v>945</v>
      </c>
      <c r="S607" s="213" t="s">
        <v>945</v>
      </c>
      <c r="T607" s="213" t="s">
        <v>945</v>
      </c>
      <c r="U607" s="213" t="s">
        <v>941</v>
      </c>
      <c r="V607" s="213" t="s">
        <v>945</v>
      </c>
      <c r="W607" s="541"/>
      <c r="X607" s="213" t="s">
        <v>945</v>
      </c>
      <c r="Y607" s="213" t="s">
        <v>945</v>
      </c>
      <c r="Z607" s="541" t="s">
        <v>945</v>
      </c>
      <c r="AA607" s="541"/>
      <c r="AB607" s="541" t="s">
        <v>945</v>
      </c>
      <c r="AC607" s="213" t="s">
        <v>945</v>
      </c>
      <c r="AD607" s="541" t="s">
        <v>945</v>
      </c>
      <c r="AE607" s="213" t="s">
        <v>945</v>
      </c>
      <c r="AF607" s="541"/>
      <c r="AG607" s="541"/>
      <c r="AH607" s="541"/>
      <c r="AI607" s="213"/>
      <c r="AJ607" s="404" t="s">
        <v>5962</v>
      </c>
      <c r="AK607" s="189" t="s">
        <v>132</v>
      </c>
      <c r="AL607" s="174" t="s">
        <v>7161</v>
      </c>
      <c r="AM607" s="106">
        <v>1</v>
      </c>
      <c r="AN607" s="894" t="s">
        <v>945</v>
      </c>
      <c r="AO607" s="189" t="s">
        <v>946</v>
      </c>
      <c r="AP607" s="189">
        <v>0</v>
      </c>
      <c r="AQ607" s="189" t="s">
        <v>947</v>
      </c>
      <c r="AR607" s="189"/>
      <c r="AS607" s="69" t="s">
        <v>949</v>
      </c>
      <c r="AT607" s="69" t="s">
        <v>949</v>
      </c>
      <c r="AU607" s="69" t="s">
        <v>949</v>
      </c>
      <c r="AV607" s="69" t="s">
        <v>949</v>
      </c>
      <c r="AW607" s="69" t="s">
        <v>949</v>
      </c>
      <c r="AX607" s="69" t="s">
        <v>949</v>
      </c>
      <c r="AY607" s="69" t="s">
        <v>949</v>
      </c>
      <c r="AZ607" s="69" t="s">
        <v>949</v>
      </c>
      <c r="BA607" s="69" t="s">
        <v>949</v>
      </c>
      <c r="BB607" s="69" t="s">
        <v>949</v>
      </c>
      <c r="BC607" s="69" t="s">
        <v>949</v>
      </c>
      <c r="BD607" s="69" t="s">
        <v>949</v>
      </c>
      <c r="BE607" s="69" t="s">
        <v>949</v>
      </c>
      <c r="BF607" s="69" t="s">
        <v>949</v>
      </c>
      <c r="BG607" s="69" t="s">
        <v>949</v>
      </c>
      <c r="BH607" s="69" t="s">
        <v>949</v>
      </c>
      <c r="BI607" s="69" t="s">
        <v>949</v>
      </c>
      <c r="BJ607" s="69" t="s">
        <v>949</v>
      </c>
      <c r="BK607" s="69" t="s">
        <v>949</v>
      </c>
      <c r="BL607" s="69" t="s">
        <v>949</v>
      </c>
      <c r="BM607" s="69" t="s">
        <v>949</v>
      </c>
    </row>
    <row r="608" spans="1:65" s="390" customFormat="1">
      <c r="A608" s="398">
        <v>601</v>
      </c>
      <c r="B608" s="398" t="s">
        <v>3719</v>
      </c>
      <c r="C608" s="408"/>
      <c r="D608" s="407" t="s">
        <v>7162</v>
      </c>
      <c r="E608" s="408"/>
      <c r="F608" s="407"/>
      <c r="G608" s="408"/>
      <c r="H608" s="407"/>
      <c r="I608" s="408"/>
      <c r="J608" s="407"/>
      <c r="K608" s="408"/>
      <c r="L608" s="407"/>
      <c r="M608" s="213" t="s">
        <v>7162</v>
      </c>
      <c r="N608" s="213" t="s">
        <v>7162</v>
      </c>
      <c r="O608" s="213" t="s">
        <v>4773</v>
      </c>
      <c r="P608" s="1247" t="s">
        <v>1059</v>
      </c>
      <c r="Q608" s="213" t="s">
        <v>945</v>
      </c>
      <c r="R608" s="541" t="s">
        <v>945</v>
      </c>
      <c r="S608" s="213" t="s">
        <v>945</v>
      </c>
      <c r="T608" s="213" t="s">
        <v>945</v>
      </c>
      <c r="U608" s="213" t="s">
        <v>945</v>
      </c>
      <c r="V608" s="213" t="s">
        <v>941</v>
      </c>
      <c r="W608" s="541"/>
      <c r="X608" s="213" t="s">
        <v>945</v>
      </c>
      <c r="Y608" s="213" t="s">
        <v>945</v>
      </c>
      <c r="Z608" s="541" t="s">
        <v>945</v>
      </c>
      <c r="AA608" s="541" t="s">
        <v>945</v>
      </c>
      <c r="AB608" s="541"/>
      <c r="AC608" s="213" t="s">
        <v>945</v>
      </c>
      <c r="AD608" s="541" t="s">
        <v>945</v>
      </c>
      <c r="AE608" s="213" t="s">
        <v>945</v>
      </c>
      <c r="AF608" s="541"/>
      <c r="AG608" s="541"/>
      <c r="AH608" s="541"/>
      <c r="AI608" s="213"/>
      <c r="AJ608" s="404" t="s">
        <v>5962</v>
      </c>
      <c r="AK608" s="189" t="s">
        <v>132</v>
      </c>
      <c r="AL608" s="174" t="s">
        <v>7163</v>
      </c>
      <c r="AM608" s="106">
        <v>1</v>
      </c>
      <c r="AN608" s="894" t="s">
        <v>945</v>
      </c>
      <c r="AO608" s="189" t="s">
        <v>946</v>
      </c>
      <c r="AP608" s="189">
        <v>0</v>
      </c>
      <c r="AQ608" s="189" t="s">
        <v>947</v>
      </c>
      <c r="AR608" s="189"/>
      <c r="AS608" s="69" t="s">
        <v>949</v>
      </c>
      <c r="AT608" s="69" t="s">
        <v>949</v>
      </c>
      <c r="AU608" s="69" t="s">
        <v>949</v>
      </c>
      <c r="AV608" s="69" t="s">
        <v>949</v>
      </c>
      <c r="AW608" s="69" t="s">
        <v>949</v>
      </c>
      <c r="AX608" s="69" t="s">
        <v>949</v>
      </c>
      <c r="AY608" s="69" t="s">
        <v>949</v>
      </c>
      <c r="AZ608" s="69" t="s">
        <v>949</v>
      </c>
      <c r="BA608" s="69" t="s">
        <v>949</v>
      </c>
      <c r="BB608" s="69" t="s">
        <v>949</v>
      </c>
      <c r="BC608" s="69" t="s">
        <v>949</v>
      </c>
      <c r="BD608" s="69" t="s">
        <v>949</v>
      </c>
      <c r="BE608" s="69" t="s">
        <v>949</v>
      </c>
      <c r="BF608" s="69" t="s">
        <v>949</v>
      </c>
      <c r="BG608" s="69" t="s">
        <v>949</v>
      </c>
      <c r="BH608" s="69" t="s">
        <v>949</v>
      </c>
      <c r="BI608" s="69" t="s">
        <v>949</v>
      </c>
      <c r="BJ608" s="69" t="s">
        <v>949</v>
      </c>
      <c r="BK608" s="69" t="s">
        <v>949</v>
      </c>
      <c r="BL608" s="69" t="s">
        <v>949</v>
      </c>
      <c r="BM608" s="69" t="s">
        <v>949</v>
      </c>
    </row>
    <row r="609" spans="1:65" s="390" customFormat="1">
      <c r="A609" s="398">
        <v>602</v>
      </c>
      <c r="B609" s="398" t="s">
        <v>3719</v>
      </c>
      <c r="C609" s="408"/>
      <c r="D609" s="407" t="s">
        <v>7164</v>
      </c>
      <c r="E609" s="408"/>
      <c r="F609" s="407"/>
      <c r="G609" s="408"/>
      <c r="H609" s="407"/>
      <c r="I609" s="408"/>
      <c r="J609" s="407"/>
      <c r="K609" s="408"/>
      <c r="L609" s="407"/>
      <c r="M609" s="213" t="s">
        <v>7164</v>
      </c>
      <c r="N609" s="213" t="s">
        <v>7164</v>
      </c>
      <c r="O609" s="213" t="s">
        <v>4773</v>
      </c>
      <c r="P609" s="1247" t="s">
        <v>1059</v>
      </c>
      <c r="Q609" s="213"/>
      <c r="R609" s="541"/>
      <c r="S609" s="213"/>
      <c r="T609" s="213"/>
      <c r="U609" s="213"/>
      <c r="V609" s="213"/>
      <c r="W609" s="541"/>
      <c r="X609" s="213"/>
      <c r="Y609" s="213" t="s">
        <v>941</v>
      </c>
      <c r="Z609" s="541"/>
      <c r="AA609" s="541"/>
      <c r="AB609" s="541"/>
      <c r="AC609" s="213"/>
      <c r="AD609" s="541"/>
      <c r="AE609" s="213"/>
      <c r="AF609" s="541"/>
      <c r="AG609" s="541"/>
      <c r="AH609" s="541"/>
      <c r="AI609" s="213"/>
      <c r="AJ609" s="404" t="s">
        <v>5962</v>
      </c>
      <c r="AK609" s="189" t="s">
        <v>132</v>
      </c>
      <c r="AL609" s="174" t="s">
        <v>7165</v>
      </c>
      <c r="AM609" s="106">
        <v>1</v>
      </c>
      <c r="AN609" s="894" t="s">
        <v>945</v>
      </c>
      <c r="AO609" s="189" t="s">
        <v>946</v>
      </c>
      <c r="AP609" s="189">
        <v>0</v>
      </c>
      <c r="AQ609" s="189" t="s">
        <v>947</v>
      </c>
      <c r="AR609" s="189"/>
      <c r="AS609" s="69" t="s">
        <v>949</v>
      </c>
      <c r="AT609" s="69" t="s">
        <v>949</v>
      </c>
      <c r="AU609" s="69" t="s">
        <v>949</v>
      </c>
      <c r="AV609" s="69" t="s">
        <v>949</v>
      </c>
      <c r="AW609" s="69" t="s">
        <v>949</v>
      </c>
      <c r="AX609" s="69" t="s">
        <v>949</v>
      </c>
      <c r="AY609" s="69" t="s">
        <v>949</v>
      </c>
      <c r="AZ609" s="69" t="s">
        <v>949</v>
      </c>
      <c r="BA609" s="69" t="s">
        <v>949</v>
      </c>
      <c r="BB609" s="69" t="s">
        <v>949</v>
      </c>
      <c r="BC609" s="69" t="s">
        <v>949</v>
      </c>
      <c r="BD609" s="69" t="s">
        <v>949</v>
      </c>
      <c r="BE609" s="69" t="s">
        <v>949</v>
      </c>
      <c r="BF609" s="69" t="s">
        <v>949</v>
      </c>
      <c r="BG609" s="69" t="s">
        <v>949</v>
      </c>
      <c r="BH609" s="69" t="s">
        <v>949</v>
      </c>
      <c r="BI609" s="69" t="s">
        <v>949</v>
      </c>
      <c r="BJ609" s="69" t="s">
        <v>949</v>
      </c>
      <c r="BK609" s="69" t="s">
        <v>949</v>
      </c>
      <c r="BL609" s="69" t="s">
        <v>949</v>
      </c>
      <c r="BM609" s="69" t="s">
        <v>949</v>
      </c>
    </row>
    <row r="610" spans="1:65" s="390" customFormat="1">
      <c r="A610" s="398">
        <v>603</v>
      </c>
      <c r="B610" s="398" t="s">
        <v>3719</v>
      </c>
      <c r="C610" s="408"/>
      <c r="D610" s="407" t="s">
        <v>7166</v>
      </c>
      <c r="E610" s="408"/>
      <c r="F610" s="407"/>
      <c r="G610" s="408"/>
      <c r="H610" s="407"/>
      <c r="I610" s="408"/>
      <c r="J610" s="407"/>
      <c r="K610" s="408"/>
      <c r="L610" s="407"/>
      <c r="M610" s="213" t="s">
        <v>7166</v>
      </c>
      <c r="N610" s="213" t="s">
        <v>7166</v>
      </c>
      <c r="O610" s="213" t="s">
        <v>4773</v>
      </c>
      <c r="P610" s="1247" t="s">
        <v>1059</v>
      </c>
      <c r="Q610" s="213"/>
      <c r="R610" s="541"/>
      <c r="S610" s="213"/>
      <c r="T610" s="213"/>
      <c r="U610" s="213"/>
      <c r="V610" s="213"/>
      <c r="W610" s="541" t="s">
        <v>941</v>
      </c>
      <c r="X610" s="213"/>
      <c r="Y610" s="213"/>
      <c r="Z610" s="541"/>
      <c r="AA610" s="541"/>
      <c r="AB610" s="541"/>
      <c r="AC610" s="213"/>
      <c r="AD610" s="541"/>
      <c r="AE610" s="213"/>
      <c r="AF610" s="541"/>
      <c r="AG610" s="541"/>
      <c r="AH610" s="541"/>
      <c r="AI610" s="213"/>
      <c r="AJ610" s="404" t="s">
        <v>5962</v>
      </c>
      <c r="AK610" s="189" t="s">
        <v>132</v>
      </c>
      <c r="AL610" s="174" t="s">
        <v>7167</v>
      </c>
      <c r="AM610" s="106">
        <v>1</v>
      </c>
      <c r="AN610" s="894" t="s">
        <v>945</v>
      </c>
      <c r="AO610" s="189" t="s">
        <v>946</v>
      </c>
      <c r="AP610" s="189">
        <v>0</v>
      </c>
      <c r="AQ610" s="189" t="s">
        <v>947</v>
      </c>
      <c r="AR610" s="189"/>
      <c r="AS610" s="69" t="s">
        <v>949</v>
      </c>
      <c r="AT610" s="69" t="s">
        <v>949</v>
      </c>
      <c r="AU610" s="69" t="s">
        <v>949</v>
      </c>
      <c r="AV610" s="69" t="s">
        <v>949</v>
      </c>
      <c r="AW610" s="69" t="s">
        <v>949</v>
      </c>
      <c r="AX610" s="69" t="s">
        <v>949</v>
      </c>
      <c r="AY610" s="69" t="s">
        <v>949</v>
      </c>
      <c r="AZ610" s="69" t="s">
        <v>949</v>
      </c>
      <c r="BA610" s="69" t="s">
        <v>949</v>
      </c>
      <c r="BB610" s="69" t="s">
        <v>949</v>
      </c>
      <c r="BC610" s="69" t="s">
        <v>949</v>
      </c>
      <c r="BD610" s="69" t="s">
        <v>949</v>
      </c>
      <c r="BE610" s="69" t="s">
        <v>949</v>
      </c>
      <c r="BF610" s="69" t="s">
        <v>949</v>
      </c>
      <c r="BG610" s="69" t="s">
        <v>949</v>
      </c>
      <c r="BH610" s="69" t="s">
        <v>949</v>
      </c>
      <c r="BI610" s="69" t="s">
        <v>949</v>
      </c>
      <c r="BJ610" s="69" t="s">
        <v>949</v>
      </c>
      <c r="BK610" s="69" t="s">
        <v>949</v>
      </c>
      <c r="BL610" s="69" t="s">
        <v>949</v>
      </c>
      <c r="BM610" s="69" t="s">
        <v>949</v>
      </c>
    </row>
    <row r="611" spans="1:65" s="390" customFormat="1">
      <c r="A611" s="398">
        <v>604</v>
      </c>
      <c r="B611" s="398" t="s">
        <v>3719</v>
      </c>
      <c r="C611" s="408"/>
      <c r="D611" s="407"/>
      <c r="E611" s="408" t="s">
        <v>7746</v>
      </c>
      <c r="F611" s="407"/>
      <c r="G611" s="408"/>
      <c r="H611" s="407"/>
      <c r="I611" s="408"/>
      <c r="J611" s="407"/>
      <c r="K611" s="408"/>
      <c r="L611" s="407"/>
      <c r="M611" s="213" t="s">
        <v>7746</v>
      </c>
      <c r="N611" s="213" t="s">
        <v>7746</v>
      </c>
      <c r="O611" s="213" t="s">
        <v>4773</v>
      </c>
      <c r="P611" s="1247" t="s">
        <v>989</v>
      </c>
      <c r="Q611" s="213" t="s">
        <v>941</v>
      </c>
      <c r="R611" s="541" t="s">
        <v>941</v>
      </c>
      <c r="S611" s="213" t="s">
        <v>941</v>
      </c>
      <c r="T611" s="213" t="s">
        <v>941</v>
      </c>
      <c r="U611" s="213" t="s">
        <v>941</v>
      </c>
      <c r="V611" s="213" t="s">
        <v>941</v>
      </c>
      <c r="W611" s="541" t="s">
        <v>941</v>
      </c>
      <c r="X611" s="213" t="s">
        <v>941</v>
      </c>
      <c r="Y611" s="213" t="s">
        <v>941</v>
      </c>
      <c r="Z611" s="541" t="s">
        <v>945</v>
      </c>
      <c r="AA611" s="541" t="s">
        <v>945</v>
      </c>
      <c r="AB611" s="541" t="s">
        <v>945</v>
      </c>
      <c r="AC611" s="213"/>
      <c r="AD611" s="541" t="s">
        <v>945</v>
      </c>
      <c r="AE611" s="213" t="s">
        <v>945</v>
      </c>
      <c r="AF611" s="541"/>
      <c r="AG611" s="541"/>
      <c r="AH611" s="541"/>
      <c r="AI611" s="213"/>
      <c r="AJ611" s="404"/>
      <c r="AK611" s="189" t="s">
        <v>132</v>
      </c>
      <c r="AL611" s="174" t="s">
        <v>7747</v>
      </c>
      <c r="AM611" s="106">
        <v>1</v>
      </c>
      <c r="AN611" s="894" t="s">
        <v>945</v>
      </c>
      <c r="AO611" s="189" t="s">
        <v>946</v>
      </c>
      <c r="AP611" s="189">
        <v>1</v>
      </c>
      <c r="AQ611" s="189" t="s">
        <v>979</v>
      </c>
      <c r="AR611" s="189"/>
      <c r="AS611" s="69" t="s">
        <v>949</v>
      </c>
      <c r="AT611" s="69" t="s">
        <v>949</v>
      </c>
      <c r="AU611" s="69" t="s">
        <v>949</v>
      </c>
      <c r="AV611" s="69" t="s">
        <v>949</v>
      </c>
      <c r="AW611" s="69" t="s">
        <v>3937</v>
      </c>
      <c r="AX611" s="69" t="s">
        <v>3808</v>
      </c>
      <c r="AY611" s="69" t="s">
        <v>3938</v>
      </c>
      <c r="AZ611" s="69" t="s">
        <v>983</v>
      </c>
      <c r="BA611" s="69" t="s">
        <v>984</v>
      </c>
      <c r="BB611" s="69" t="s">
        <v>949</v>
      </c>
      <c r="BC611" s="69" t="s">
        <v>1424</v>
      </c>
      <c r="BD611" s="69" t="s">
        <v>949</v>
      </c>
      <c r="BE611" s="69" t="s">
        <v>949</v>
      </c>
      <c r="BF611" s="69" t="s">
        <v>949</v>
      </c>
      <c r="BG611" s="69" t="s">
        <v>949</v>
      </c>
      <c r="BH611" s="69" t="s">
        <v>949</v>
      </c>
      <c r="BI611" s="69" t="s">
        <v>949</v>
      </c>
      <c r="BJ611" s="69" t="s">
        <v>949</v>
      </c>
      <c r="BK611" s="69" t="s">
        <v>949</v>
      </c>
      <c r="BL611" s="69" t="s">
        <v>949</v>
      </c>
      <c r="BM611" s="69" t="s">
        <v>949</v>
      </c>
    </row>
    <row r="612" spans="1:65" s="390" customFormat="1">
      <c r="A612" s="398">
        <v>605</v>
      </c>
      <c r="B612" s="398" t="s">
        <v>3719</v>
      </c>
      <c r="C612" s="408"/>
      <c r="D612" s="407"/>
      <c r="E612" s="408" t="s">
        <v>988</v>
      </c>
      <c r="F612" s="407"/>
      <c r="G612" s="408"/>
      <c r="H612" s="407"/>
      <c r="I612" s="408"/>
      <c r="J612" s="407"/>
      <c r="K612" s="408"/>
      <c r="L612" s="407"/>
      <c r="M612" s="213" t="s">
        <v>987</v>
      </c>
      <c r="N612" s="213" t="s">
        <v>988</v>
      </c>
      <c r="O612" s="213" t="s">
        <v>4773</v>
      </c>
      <c r="P612" s="1247" t="s">
        <v>989</v>
      </c>
      <c r="Q612" s="213" t="s">
        <v>941</v>
      </c>
      <c r="R612" s="541" t="s">
        <v>941</v>
      </c>
      <c r="S612" s="213" t="s">
        <v>941</v>
      </c>
      <c r="T612" s="213" t="s">
        <v>941</v>
      </c>
      <c r="U612" s="213" t="s">
        <v>941</v>
      </c>
      <c r="V612" s="213" t="s">
        <v>941</v>
      </c>
      <c r="W612" s="541" t="s">
        <v>941</v>
      </c>
      <c r="X612" s="213" t="s">
        <v>941</v>
      </c>
      <c r="Y612" s="213" t="s">
        <v>941</v>
      </c>
      <c r="Z612" s="541" t="s">
        <v>945</v>
      </c>
      <c r="AA612" s="541" t="s">
        <v>945</v>
      </c>
      <c r="AB612" s="541" t="s">
        <v>945</v>
      </c>
      <c r="AC612" s="213"/>
      <c r="AD612" s="541" t="s">
        <v>945</v>
      </c>
      <c r="AE612" s="213" t="s">
        <v>945</v>
      </c>
      <c r="AF612" s="541"/>
      <c r="AG612" s="541"/>
      <c r="AH612" s="541"/>
      <c r="AI612" s="213"/>
      <c r="AJ612" s="404"/>
      <c r="AK612" s="189" t="s">
        <v>132</v>
      </c>
      <c r="AL612" s="174" t="s">
        <v>991</v>
      </c>
      <c r="AM612" s="106">
        <v>0.03</v>
      </c>
      <c r="AN612" s="894" t="s">
        <v>945</v>
      </c>
      <c r="AO612" s="189" t="s">
        <v>10008</v>
      </c>
      <c r="AP612" s="189">
        <v>1</v>
      </c>
      <c r="AQ612" s="189" t="s">
        <v>979</v>
      </c>
      <c r="AR612" s="189"/>
      <c r="AS612" s="69" t="s">
        <v>949</v>
      </c>
      <c r="AT612" s="69" t="s">
        <v>949</v>
      </c>
      <c r="AU612" s="69" t="s">
        <v>949</v>
      </c>
      <c r="AV612" s="69" t="s">
        <v>949</v>
      </c>
      <c r="AW612" s="69" t="s">
        <v>994</v>
      </c>
      <c r="AX612" s="69" t="s">
        <v>995</v>
      </c>
      <c r="AY612" s="69" t="s">
        <v>996</v>
      </c>
      <c r="AZ612" s="69" t="s">
        <v>997</v>
      </c>
      <c r="BA612" s="69" t="s">
        <v>998</v>
      </c>
      <c r="BB612" s="69" t="s">
        <v>949</v>
      </c>
      <c r="BC612" s="69" t="s">
        <v>985</v>
      </c>
      <c r="BD612" s="69" t="s">
        <v>986</v>
      </c>
      <c r="BE612" s="69" t="s">
        <v>949</v>
      </c>
      <c r="BF612" s="69" t="s">
        <v>949</v>
      </c>
      <c r="BG612" s="69" t="s">
        <v>949</v>
      </c>
      <c r="BH612" s="69" t="s">
        <v>949</v>
      </c>
      <c r="BI612" s="69" t="s">
        <v>949</v>
      </c>
      <c r="BJ612" s="69" t="s">
        <v>949</v>
      </c>
      <c r="BK612" s="69" t="s">
        <v>949</v>
      </c>
      <c r="BL612" s="69" t="s">
        <v>949</v>
      </c>
      <c r="BM612" s="69" t="s">
        <v>949</v>
      </c>
    </row>
    <row r="613" spans="1:65" s="390" customFormat="1">
      <c r="A613" s="398">
        <v>606</v>
      </c>
      <c r="B613" s="398" t="s">
        <v>3719</v>
      </c>
      <c r="C613" s="408"/>
      <c r="D613" s="407" t="s">
        <v>7931</v>
      </c>
      <c r="E613" s="408"/>
      <c r="F613" s="407"/>
      <c r="G613" s="408"/>
      <c r="H613" s="407"/>
      <c r="I613" s="408"/>
      <c r="J613" s="407"/>
      <c r="K613" s="408"/>
      <c r="L613" s="407"/>
      <c r="M613" s="213" t="s">
        <v>7930</v>
      </c>
      <c r="N613" s="213" t="s">
        <v>7931</v>
      </c>
      <c r="O613" s="213" t="s">
        <v>4773</v>
      </c>
      <c r="P613" s="1247" t="s">
        <v>989</v>
      </c>
      <c r="Q613" s="213" t="s">
        <v>941</v>
      </c>
      <c r="R613" s="541" t="s">
        <v>941</v>
      </c>
      <c r="S613" s="213" t="s">
        <v>941</v>
      </c>
      <c r="T613" s="213" t="s">
        <v>941</v>
      </c>
      <c r="U613" s="213" t="s">
        <v>941</v>
      </c>
      <c r="V613" s="213" t="s">
        <v>941</v>
      </c>
      <c r="W613" s="541" t="s">
        <v>941</v>
      </c>
      <c r="X613" s="213" t="s">
        <v>941</v>
      </c>
      <c r="Y613" s="213"/>
      <c r="Z613" s="541"/>
      <c r="AA613" s="541"/>
      <c r="AB613" s="541" t="s">
        <v>941</v>
      </c>
      <c r="AC613" s="213"/>
      <c r="AD613" s="541" t="s">
        <v>941</v>
      </c>
      <c r="AE613" s="213"/>
      <c r="AF613" s="541"/>
      <c r="AG613" s="541"/>
      <c r="AH613" s="541" t="s">
        <v>941</v>
      </c>
      <c r="AI613" s="213"/>
      <c r="AJ613" s="404" t="s">
        <v>7930</v>
      </c>
      <c r="AK613" s="189" t="s">
        <v>132</v>
      </c>
      <c r="AL613" s="174" t="s">
        <v>3900</v>
      </c>
      <c r="AM613" s="106">
        <v>2</v>
      </c>
      <c r="AN613" s="894" t="s">
        <v>945</v>
      </c>
      <c r="AO613" s="189" t="s">
        <v>946</v>
      </c>
      <c r="AP613" s="189">
        <v>1</v>
      </c>
      <c r="AQ613" s="189" t="s">
        <v>979</v>
      </c>
      <c r="AR613" s="189"/>
      <c r="AS613" s="69">
        <v>4872772</v>
      </c>
      <c r="AT613" s="69" t="s">
        <v>949</v>
      </c>
      <c r="AU613" s="69" t="s">
        <v>7932</v>
      </c>
      <c r="AV613" s="69" t="s">
        <v>7933</v>
      </c>
      <c r="AW613" s="69" t="s">
        <v>7934</v>
      </c>
      <c r="AX613" s="69" t="s">
        <v>1083</v>
      </c>
      <c r="AY613" s="69" t="s">
        <v>7935</v>
      </c>
      <c r="AZ613" s="69" t="s">
        <v>949</v>
      </c>
      <c r="BA613" s="69" t="s">
        <v>949</v>
      </c>
      <c r="BB613" s="69" t="s">
        <v>3905</v>
      </c>
      <c r="BC613" s="69" t="s">
        <v>3906</v>
      </c>
      <c r="BD613" s="69" t="s">
        <v>3907</v>
      </c>
      <c r="BE613" s="69" t="s">
        <v>949</v>
      </c>
      <c r="BF613" s="69" t="s">
        <v>949</v>
      </c>
      <c r="BG613" s="69" t="s">
        <v>949</v>
      </c>
      <c r="BH613" s="69" t="s">
        <v>949</v>
      </c>
      <c r="BI613" s="69" t="s">
        <v>949</v>
      </c>
      <c r="BJ613" s="69" t="s">
        <v>949</v>
      </c>
      <c r="BK613" s="69" t="s">
        <v>949</v>
      </c>
      <c r="BL613" s="69" t="s">
        <v>949</v>
      </c>
      <c r="BM613" s="69" t="s">
        <v>949</v>
      </c>
    </row>
    <row r="614" spans="1:65" s="390" customFormat="1">
      <c r="A614" s="398">
        <v>607</v>
      </c>
      <c r="B614" s="398" t="s">
        <v>3719</v>
      </c>
      <c r="C614" s="408"/>
      <c r="D614" s="407" t="s">
        <v>5949</v>
      </c>
      <c r="E614" s="408"/>
      <c r="F614" s="407"/>
      <c r="G614" s="408"/>
      <c r="H614" s="407"/>
      <c r="I614" s="408"/>
      <c r="J614" s="407"/>
      <c r="K614" s="408"/>
      <c r="L614" s="407"/>
      <c r="M614" s="213" t="s">
        <v>3910</v>
      </c>
      <c r="N614" s="213" t="s">
        <v>5949</v>
      </c>
      <c r="O614" s="213" t="s">
        <v>10009</v>
      </c>
      <c r="P614" s="1247" t="s">
        <v>989</v>
      </c>
      <c r="Q614" s="213" t="s">
        <v>941</v>
      </c>
      <c r="R614" s="541" t="s">
        <v>941</v>
      </c>
      <c r="S614" s="213" t="s">
        <v>941</v>
      </c>
      <c r="T614" s="213" t="s">
        <v>941</v>
      </c>
      <c r="U614" s="213" t="s">
        <v>941</v>
      </c>
      <c r="V614" s="213" t="s">
        <v>941</v>
      </c>
      <c r="W614" s="541" t="s">
        <v>941</v>
      </c>
      <c r="X614" s="213" t="s">
        <v>941</v>
      </c>
      <c r="Y614" s="213"/>
      <c r="Z614" s="541"/>
      <c r="AA614" s="541"/>
      <c r="AB614" s="541" t="s">
        <v>941</v>
      </c>
      <c r="AC614" s="213"/>
      <c r="AD614" s="541" t="s">
        <v>941</v>
      </c>
      <c r="AE614" s="213"/>
      <c r="AF614" s="541"/>
      <c r="AG614" s="541"/>
      <c r="AH614" s="541" t="s">
        <v>941</v>
      </c>
      <c r="AI614" s="213"/>
      <c r="AJ614" s="404" t="s">
        <v>3910</v>
      </c>
      <c r="AK614" s="189" t="s">
        <v>132</v>
      </c>
      <c r="AL614" s="174" t="s">
        <v>5950</v>
      </c>
      <c r="AM614" s="106">
        <v>1</v>
      </c>
      <c r="AN614" s="894" t="s">
        <v>945</v>
      </c>
      <c r="AO614" s="189" t="s">
        <v>946</v>
      </c>
      <c r="AP614" s="189">
        <v>1</v>
      </c>
      <c r="AQ614" s="189" t="s">
        <v>979</v>
      </c>
      <c r="AR614" s="189"/>
      <c r="AS614" s="69">
        <v>34500</v>
      </c>
      <c r="AT614" s="69">
        <v>0.05</v>
      </c>
      <c r="AU614" s="69" t="s">
        <v>949</v>
      </c>
      <c r="AV614" s="69" t="s">
        <v>949</v>
      </c>
      <c r="AW614" s="69" t="s">
        <v>5951</v>
      </c>
      <c r="AX614" s="69" t="s">
        <v>2769</v>
      </c>
      <c r="AY614" s="69" t="s">
        <v>3773</v>
      </c>
      <c r="AZ614" s="69" t="s">
        <v>949</v>
      </c>
      <c r="BA614" s="69" t="s">
        <v>949</v>
      </c>
      <c r="BB614" s="69" t="s">
        <v>5490</v>
      </c>
      <c r="BC614" s="69" t="s">
        <v>1166</v>
      </c>
      <c r="BD614" s="69" t="s">
        <v>949</v>
      </c>
      <c r="BE614" s="69" t="s">
        <v>949</v>
      </c>
      <c r="BF614" s="69" t="s">
        <v>949</v>
      </c>
      <c r="BG614" s="69" t="s">
        <v>949</v>
      </c>
      <c r="BH614" s="69" t="s">
        <v>949</v>
      </c>
      <c r="BI614" s="69" t="s">
        <v>949</v>
      </c>
      <c r="BJ614" s="69" t="s">
        <v>949</v>
      </c>
      <c r="BK614" s="69" t="s">
        <v>949</v>
      </c>
      <c r="BL614" s="69" t="s">
        <v>949</v>
      </c>
      <c r="BM614" s="69" t="s">
        <v>949</v>
      </c>
    </row>
    <row r="615" spans="1:65" s="390" customFormat="1">
      <c r="A615" s="398">
        <v>608</v>
      </c>
      <c r="B615" s="398" t="s">
        <v>3719</v>
      </c>
      <c r="C615" s="408"/>
      <c r="D615" s="407" t="s">
        <v>7937</v>
      </c>
      <c r="E615" s="408"/>
      <c r="F615" s="407"/>
      <c r="G615" s="408"/>
      <c r="H615" s="407"/>
      <c r="I615" s="408"/>
      <c r="J615" s="407"/>
      <c r="K615" s="408"/>
      <c r="L615" s="407"/>
      <c r="M615" s="213" t="s">
        <v>7936</v>
      </c>
      <c r="N615" s="213" t="s">
        <v>7937</v>
      </c>
      <c r="O615" s="213" t="s">
        <v>4778</v>
      </c>
      <c r="P615" s="1247" t="s">
        <v>989</v>
      </c>
      <c r="Q615" s="213"/>
      <c r="R615" s="541"/>
      <c r="S615" s="213"/>
      <c r="T615" s="213"/>
      <c r="U615" s="213"/>
      <c r="V615" s="213"/>
      <c r="W615" s="541"/>
      <c r="X615" s="213"/>
      <c r="Y615" s="213" t="s">
        <v>941</v>
      </c>
      <c r="Z615" s="541"/>
      <c r="AA615" s="541"/>
      <c r="AB615" s="541"/>
      <c r="AC615" s="213" t="s">
        <v>941</v>
      </c>
      <c r="AD615" s="541"/>
      <c r="AE615" s="213" t="s">
        <v>941</v>
      </c>
      <c r="AF615" s="541"/>
      <c r="AG615" s="541" t="s">
        <v>941</v>
      </c>
      <c r="AH615" s="541"/>
      <c r="AI615" s="213"/>
      <c r="AJ615" s="404" t="s">
        <v>7936</v>
      </c>
      <c r="AK615" s="189" t="s">
        <v>132</v>
      </c>
      <c r="AL615" s="174" t="s">
        <v>7938</v>
      </c>
      <c r="AM615" s="106">
        <v>1</v>
      </c>
      <c r="AN615" s="894" t="s">
        <v>945</v>
      </c>
      <c r="AO615" s="189" t="s">
        <v>946</v>
      </c>
      <c r="AP615" s="189">
        <v>1</v>
      </c>
      <c r="AQ615" s="189" t="s">
        <v>979</v>
      </c>
      <c r="AR615" s="189"/>
      <c r="AS615" s="69">
        <v>5971083</v>
      </c>
      <c r="AT615" s="69" t="s">
        <v>949</v>
      </c>
      <c r="AU615" s="69" t="s">
        <v>3901</v>
      </c>
      <c r="AV615" s="69" t="s">
        <v>7939</v>
      </c>
      <c r="AW615" s="69" t="s">
        <v>7940</v>
      </c>
      <c r="AX615" s="69" t="s">
        <v>1083</v>
      </c>
      <c r="AY615" s="69" t="s">
        <v>3904</v>
      </c>
      <c r="AZ615" s="69" t="s">
        <v>949</v>
      </c>
      <c r="BA615" s="69" t="s">
        <v>949</v>
      </c>
      <c r="BB615" s="69" t="s">
        <v>3905</v>
      </c>
      <c r="BC615" s="69" t="s">
        <v>3906</v>
      </c>
      <c r="BD615" s="69" t="s">
        <v>3907</v>
      </c>
      <c r="BE615" s="69" t="s">
        <v>949</v>
      </c>
      <c r="BF615" s="69" t="s">
        <v>949</v>
      </c>
      <c r="BG615" s="69" t="s">
        <v>949</v>
      </c>
      <c r="BH615" s="69" t="s">
        <v>949</v>
      </c>
      <c r="BI615" s="69" t="s">
        <v>949</v>
      </c>
      <c r="BJ615" s="69" t="s">
        <v>949</v>
      </c>
      <c r="BK615" s="69" t="s">
        <v>949</v>
      </c>
      <c r="BL615" s="69" t="s">
        <v>949</v>
      </c>
      <c r="BM615" s="69" t="s">
        <v>949</v>
      </c>
    </row>
    <row r="616" spans="1:65" s="390" customFormat="1">
      <c r="A616" s="398">
        <v>609</v>
      </c>
      <c r="B616" s="398" t="s">
        <v>3719</v>
      </c>
      <c r="C616" s="408"/>
      <c r="D616" s="407" t="s">
        <v>7942</v>
      </c>
      <c r="E616" s="408"/>
      <c r="F616" s="407"/>
      <c r="G616" s="408"/>
      <c r="H616" s="407"/>
      <c r="I616" s="408"/>
      <c r="J616" s="407"/>
      <c r="K616" s="408"/>
      <c r="L616" s="407"/>
      <c r="M616" s="213" t="s">
        <v>7941</v>
      </c>
      <c r="N616" s="213" t="s">
        <v>7942</v>
      </c>
      <c r="O616" s="213" t="s">
        <v>4773</v>
      </c>
      <c r="P616" s="1247" t="s">
        <v>989</v>
      </c>
      <c r="Q616" s="213"/>
      <c r="R616" s="541"/>
      <c r="S616" s="213"/>
      <c r="T616" s="213"/>
      <c r="U616" s="213"/>
      <c r="V616" s="213"/>
      <c r="W616" s="541"/>
      <c r="X616" s="213"/>
      <c r="Y616" s="213" t="s">
        <v>941</v>
      </c>
      <c r="Z616" s="541"/>
      <c r="AA616" s="541"/>
      <c r="AB616" s="541"/>
      <c r="AC616" s="213" t="s">
        <v>941</v>
      </c>
      <c r="AD616" s="541"/>
      <c r="AE616" s="213" t="s">
        <v>941</v>
      </c>
      <c r="AF616" s="541"/>
      <c r="AG616" s="541" t="s">
        <v>941</v>
      </c>
      <c r="AH616" s="541"/>
      <c r="AI616" s="213"/>
      <c r="AJ616" s="404" t="s">
        <v>7941</v>
      </c>
      <c r="AK616" s="189" t="s">
        <v>132</v>
      </c>
      <c r="AL616" s="174" t="s">
        <v>7943</v>
      </c>
      <c r="AM616" s="106">
        <v>1</v>
      </c>
      <c r="AN616" s="894" t="s">
        <v>945</v>
      </c>
      <c r="AO616" s="189" t="s">
        <v>946</v>
      </c>
      <c r="AP616" s="189">
        <v>1</v>
      </c>
      <c r="AQ616" s="189" t="s">
        <v>979</v>
      </c>
      <c r="AR616" s="189"/>
      <c r="AS616" s="69">
        <v>6843935</v>
      </c>
      <c r="AT616" s="69" t="s">
        <v>949</v>
      </c>
      <c r="AU616" s="69" t="s">
        <v>3901</v>
      </c>
      <c r="AV616" s="69" t="s">
        <v>7944</v>
      </c>
      <c r="AW616" s="69" t="s">
        <v>7945</v>
      </c>
      <c r="AX616" s="69" t="s">
        <v>1083</v>
      </c>
      <c r="AY616" s="69" t="s">
        <v>3904</v>
      </c>
      <c r="AZ616" s="69" t="s">
        <v>949</v>
      </c>
      <c r="BA616" s="69" t="s">
        <v>949</v>
      </c>
      <c r="BB616" s="69" t="s">
        <v>3905</v>
      </c>
      <c r="BC616" s="69" t="s">
        <v>3906</v>
      </c>
      <c r="BD616" s="69" t="s">
        <v>3907</v>
      </c>
      <c r="BE616" s="69" t="s">
        <v>949</v>
      </c>
      <c r="BF616" s="69" t="s">
        <v>949</v>
      </c>
      <c r="BG616" s="69" t="s">
        <v>949</v>
      </c>
      <c r="BH616" s="69" t="s">
        <v>949</v>
      </c>
      <c r="BI616" s="69" t="s">
        <v>949</v>
      </c>
      <c r="BJ616" s="69" t="s">
        <v>949</v>
      </c>
      <c r="BK616" s="69" t="s">
        <v>949</v>
      </c>
      <c r="BL616" s="69" t="s">
        <v>949</v>
      </c>
      <c r="BM616" s="69" t="s">
        <v>949</v>
      </c>
    </row>
    <row r="617" spans="1:65" s="390" customFormat="1">
      <c r="A617" s="398">
        <v>610</v>
      </c>
      <c r="B617" s="398" t="s">
        <v>3719</v>
      </c>
      <c r="C617" s="408"/>
      <c r="D617" s="407" t="s">
        <v>6367</v>
      </c>
      <c r="E617" s="408"/>
      <c r="F617" s="407"/>
      <c r="G617" s="408"/>
      <c r="H617" s="407"/>
      <c r="I617" s="408"/>
      <c r="J617" s="407"/>
      <c r="K617" s="408"/>
      <c r="L617" s="407"/>
      <c r="M617" s="213" t="s">
        <v>6366</v>
      </c>
      <c r="N617" s="213" t="s">
        <v>6367</v>
      </c>
      <c r="O617" s="213" t="s">
        <v>10009</v>
      </c>
      <c r="P617" s="1247" t="s">
        <v>989</v>
      </c>
      <c r="Q617" s="213"/>
      <c r="R617" s="541"/>
      <c r="S617" s="213"/>
      <c r="T617" s="213"/>
      <c r="U617" s="213"/>
      <c r="V617" s="213"/>
      <c r="W617" s="541"/>
      <c r="X617" s="213"/>
      <c r="Y617" s="213" t="s">
        <v>941</v>
      </c>
      <c r="Z617" s="541"/>
      <c r="AA617" s="541"/>
      <c r="AB617" s="541"/>
      <c r="AC617" s="213" t="s">
        <v>941</v>
      </c>
      <c r="AD617" s="541"/>
      <c r="AE617" s="213" t="s">
        <v>941</v>
      </c>
      <c r="AF617" s="541"/>
      <c r="AG617" s="541" t="s">
        <v>941</v>
      </c>
      <c r="AH617" s="541"/>
      <c r="AI617" s="213"/>
      <c r="AJ617" s="404" t="s">
        <v>6366</v>
      </c>
      <c r="AK617" s="189" t="s">
        <v>132</v>
      </c>
      <c r="AL617" s="174" t="s">
        <v>6368</v>
      </c>
      <c r="AM617" s="106">
        <v>1</v>
      </c>
      <c r="AN617" s="894" t="s">
        <v>945</v>
      </c>
      <c r="AO617" s="189" t="s">
        <v>946</v>
      </c>
      <c r="AP617" s="189">
        <v>1</v>
      </c>
      <c r="AQ617" s="189" t="s">
        <v>979</v>
      </c>
      <c r="AR617" s="189"/>
      <c r="AS617" s="69">
        <v>39500</v>
      </c>
      <c r="AT617" s="69">
        <v>0.05</v>
      </c>
      <c r="AU617" s="69" t="s">
        <v>949</v>
      </c>
      <c r="AV617" s="69" t="s">
        <v>949</v>
      </c>
      <c r="AW617" s="69" t="s">
        <v>6369</v>
      </c>
      <c r="AX617" s="69" t="s">
        <v>2769</v>
      </c>
      <c r="AY617" s="69" t="s">
        <v>3773</v>
      </c>
      <c r="AZ617" s="69" t="s">
        <v>949</v>
      </c>
      <c r="BA617" s="69" t="s">
        <v>949</v>
      </c>
      <c r="BB617" s="69" t="s">
        <v>5490</v>
      </c>
      <c r="BC617" s="69" t="s">
        <v>1166</v>
      </c>
      <c r="BD617" s="69" t="s">
        <v>949</v>
      </c>
      <c r="BE617" s="69" t="s">
        <v>949</v>
      </c>
      <c r="BF617" s="69" t="s">
        <v>949</v>
      </c>
      <c r="BG617" s="69" t="s">
        <v>949</v>
      </c>
      <c r="BH617" s="69" t="s">
        <v>949</v>
      </c>
      <c r="BI617" s="69" t="s">
        <v>949</v>
      </c>
      <c r="BJ617" s="69" t="s">
        <v>949</v>
      </c>
      <c r="BK617" s="69" t="s">
        <v>949</v>
      </c>
      <c r="BL617" s="69" t="s">
        <v>949</v>
      </c>
      <c r="BM617" s="69" t="s">
        <v>949</v>
      </c>
    </row>
    <row r="618" spans="1:65" s="390" customFormat="1">
      <c r="A618" s="398">
        <v>611</v>
      </c>
      <c r="B618" s="398" t="s">
        <v>3719</v>
      </c>
      <c r="C618" s="408"/>
      <c r="D618" s="407" t="s">
        <v>7924</v>
      </c>
      <c r="E618" s="408"/>
      <c r="F618" s="407"/>
      <c r="G618" s="408"/>
      <c r="H618" s="407"/>
      <c r="I618" s="408"/>
      <c r="J618" s="407"/>
      <c r="K618" s="408"/>
      <c r="L618" s="407"/>
      <c r="M618" s="213" t="s">
        <v>7923</v>
      </c>
      <c r="N618" s="213" t="s">
        <v>7924</v>
      </c>
      <c r="O618" s="213" t="s">
        <v>4773</v>
      </c>
      <c r="P618" s="1247" t="s">
        <v>989</v>
      </c>
      <c r="Q618" s="213"/>
      <c r="R618" s="541"/>
      <c r="S618" s="213"/>
      <c r="T618" s="213"/>
      <c r="U618" s="213"/>
      <c r="V618" s="213"/>
      <c r="W618" s="541"/>
      <c r="X618" s="213"/>
      <c r="Y618" s="213"/>
      <c r="Z618" s="541" t="s">
        <v>941</v>
      </c>
      <c r="AA618" s="541" t="s">
        <v>941</v>
      </c>
      <c r="AB618" s="541"/>
      <c r="AC618" s="213"/>
      <c r="AD618" s="541"/>
      <c r="AE618" s="213"/>
      <c r="AF618" s="541" t="s">
        <v>941</v>
      </c>
      <c r="AG618" s="541"/>
      <c r="AH618" s="541"/>
      <c r="AI618" s="213"/>
      <c r="AJ618" s="404" t="s">
        <v>7923</v>
      </c>
      <c r="AK618" s="189" t="s">
        <v>132</v>
      </c>
      <c r="AL618" s="174" t="s">
        <v>7925</v>
      </c>
      <c r="AM618" s="106">
        <v>2</v>
      </c>
      <c r="AN618" s="894" t="s">
        <v>945</v>
      </c>
      <c r="AO618" s="189" t="s">
        <v>946</v>
      </c>
      <c r="AP618" s="189">
        <v>1</v>
      </c>
      <c r="AQ618" s="189" t="s">
        <v>979</v>
      </c>
      <c r="AR618" s="189"/>
      <c r="AS618" s="69">
        <v>3040016</v>
      </c>
      <c r="AT618" s="69" t="s">
        <v>949</v>
      </c>
      <c r="AU618" s="69" t="s">
        <v>4345</v>
      </c>
      <c r="AV618" s="69" t="s">
        <v>7926</v>
      </c>
      <c r="AW618" s="69" t="s">
        <v>7927</v>
      </c>
      <c r="AX618" s="69" t="s">
        <v>1083</v>
      </c>
      <c r="AY618" s="69" t="s">
        <v>7928</v>
      </c>
      <c r="AZ618" s="69" t="s">
        <v>949</v>
      </c>
      <c r="BA618" s="69" t="s">
        <v>949</v>
      </c>
      <c r="BB618" s="69" t="s">
        <v>7929</v>
      </c>
      <c r="BC618" s="69" t="s">
        <v>3906</v>
      </c>
      <c r="BD618" s="69" t="s">
        <v>3907</v>
      </c>
      <c r="BE618" s="69" t="s">
        <v>949</v>
      </c>
      <c r="BF618" s="69" t="s">
        <v>949</v>
      </c>
      <c r="BG618" s="69" t="s">
        <v>949</v>
      </c>
      <c r="BH618" s="69" t="s">
        <v>949</v>
      </c>
      <c r="BI618" s="69" t="s">
        <v>949</v>
      </c>
      <c r="BJ618" s="69" t="s">
        <v>949</v>
      </c>
      <c r="BK618" s="69" t="s">
        <v>949</v>
      </c>
      <c r="BL618" s="69" t="s">
        <v>949</v>
      </c>
      <c r="BM618" s="69" t="s">
        <v>949</v>
      </c>
    </row>
    <row r="619" spans="1:65" s="390" customFormat="1">
      <c r="A619" s="398">
        <v>612</v>
      </c>
      <c r="B619" s="398" t="s">
        <v>3719</v>
      </c>
      <c r="C619" s="408"/>
      <c r="D619" s="407" t="s">
        <v>5799</v>
      </c>
      <c r="E619" s="408"/>
      <c r="F619" s="407"/>
      <c r="G619" s="408"/>
      <c r="H619" s="407"/>
      <c r="I619" s="408"/>
      <c r="J619" s="407"/>
      <c r="K619" s="408"/>
      <c r="L619" s="407"/>
      <c r="M619" s="213" t="s">
        <v>5798</v>
      </c>
      <c r="N619" s="213" t="s">
        <v>5799</v>
      </c>
      <c r="O619" s="213" t="s">
        <v>10009</v>
      </c>
      <c r="P619" s="1247" t="s">
        <v>989</v>
      </c>
      <c r="Q619" s="213"/>
      <c r="R619" s="541"/>
      <c r="S619" s="213"/>
      <c r="T619" s="213"/>
      <c r="U619" s="213"/>
      <c r="V619" s="213"/>
      <c r="W619" s="541"/>
      <c r="X619" s="213"/>
      <c r="Y619" s="213"/>
      <c r="Z619" s="541" t="s">
        <v>941</v>
      </c>
      <c r="AA619" s="541" t="s">
        <v>941</v>
      </c>
      <c r="AB619" s="541"/>
      <c r="AC619" s="213"/>
      <c r="AD619" s="541"/>
      <c r="AE619" s="213"/>
      <c r="AF619" s="541" t="s">
        <v>941</v>
      </c>
      <c r="AG619" s="541"/>
      <c r="AH619" s="541"/>
      <c r="AI619" s="213"/>
      <c r="AJ619" s="404" t="s">
        <v>5798</v>
      </c>
      <c r="AK619" s="189" t="s">
        <v>132</v>
      </c>
      <c r="AL619" s="174" t="s">
        <v>4968</v>
      </c>
      <c r="AM619" s="106">
        <v>1</v>
      </c>
      <c r="AN619" s="894" t="s">
        <v>945</v>
      </c>
      <c r="AO619" s="189" t="s">
        <v>946</v>
      </c>
      <c r="AP619" s="189">
        <v>1</v>
      </c>
      <c r="AQ619" s="189" t="s">
        <v>979</v>
      </c>
      <c r="AR619" s="189"/>
      <c r="AS619" s="69">
        <v>30720</v>
      </c>
      <c r="AT619" s="69" t="s">
        <v>949</v>
      </c>
      <c r="AU619" s="69" t="s">
        <v>949</v>
      </c>
      <c r="AV619" s="69" t="s">
        <v>949</v>
      </c>
      <c r="AW619" s="69" t="s">
        <v>5800</v>
      </c>
      <c r="AX619" s="69" t="s">
        <v>2769</v>
      </c>
      <c r="AY619" s="69" t="s">
        <v>3773</v>
      </c>
      <c r="AZ619" s="69" t="s">
        <v>949</v>
      </c>
      <c r="BA619" s="69" t="s">
        <v>949</v>
      </c>
      <c r="BB619" s="69" t="s">
        <v>5490</v>
      </c>
      <c r="BC619" s="69" t="s">
        <v>1166</v>
      </c>
      <c r="BD619" s="69" t="s">
        <v>949</v>
      </c>
      <c r="BE619" s="69" t="s">
        <v>949</v>
      </c>
      <c r="BF619" s="69" t="s">
        <v>949</v>
      </c>
      <c r="BG619" s="69" t="s">
        <v>949</v>
      </c>
      <c r="BH619" s="69" t="s">
        <v>949</v>
      </c>
      <c r="BI619" s="69" t="s">
        <v>949</v>
      </c>
      <c r="BJ619" s="69" t="s">
        <v>949</v>
      </c>
      <c r="BK619" s="69" t="s">
        <v>949</v>
      </c>
      <c r="BL619" s="69" t="s">
        <v>949</v>
      </c>
      <c r="BM619" s="69" t="s">
        <v>949</v>
      </c>
    </row>
    <row r="620" spans="1:65" s="390" customFormat="1">
      <c r="A620" s="398">
        <v>613</v>
      </c>
      <c r="B620" s="398" t="s">
        <v>3719</v>
      </c>
      <c r="C620" s="408"/>
      <c r="D620" s="407" t="s">
        <v>7858</v>
      </c>
      <c r="E620" s="408"/>
      <c r="F620" s="407"/>
      <c r="G620" s="408"/>
      <c r="H620" s="407"/>
      <c r="I620" s="408"/>
      <c r="J620" s="407"/>
      <c r="K620" s="408"/>
      <c r="L620" s="407"/>
      <c r="M620" s="213" t="s">
        <v>7858</v>
      </c>
      <c r="N620" s="213" t="s">
        <v>7858</v>
      </c>
      <c r="O620" s="213" t="s">
        <v>4773</v>
      </c>
      <c r="P620" s="1247" t="s">
        <v>1059</v>
      </c>
      <c r="Q620" s="213"/>
      <c r="R620" s="541"/>
      <c r="S620" s="213"/>
      <c r="T620" s="213"/>
      <c r="U620" s="213"/>
      <c r="V620" s="213"/>
      <c r="W620" s="541"/>
      <c r="X620" s="213"/>
      <c r="Y620" s="213"/>
      <c r="Z620" s="541" t="s">
        <v>941</v>
      </c>
      <c r="AA620" s="541" t="s">
        <v>941</v>
      </c>
      <c r="AB620" s="541"/>
      <c r="AC620" s="213"/>
      <c r="AD620" s="541"/>
      <c r="AE620" s="213"/>
      <c r="AF620" s="541"/>
      <c r="AG620" s="541"/>
      <c r="AH620" s="541"/>
      <c r="AI620" s="213"/>
      <c r="AJ620" s="404" t="s">
        <v>7819</v>
      </c>
      <c r="AK620" s="189" t="s">
        <v>132</v>
      </c>
      <c r="AL620" s="174" t="s">
        <v>7859</v>
      </c>
      <c r="AM620" s="106">
        <v>1</v>
      </c>
      <c r="AN620" s="894" t="s">
        <v>945</v>
      </c>
      <c r="AO620" s="189" t="s">
        <v>946</v>
      </c>
      <c r="AP620" s="189">
        <v>1</v>
      </c>
      <c r="AQ620" s="189" t="s">
        <v>979</v>
      </c>
      <c r="AR620" s="189"/>
      <c r="AS620" s="69">
        <v>50174640</v>
      </c>
      <c r="AT620" s="69">
        <v>7</v>
      </c>
      <c r="AU620" s="69" t="s">
        <v>949</v>
      </c>
      <c r="AV620" s="69" t="s">
        <v>949</v>
      </c>
      <c r="AW620" s="69" t="s">
        <v>7812</v>
      </c>
      <c r="AX620" s="69" t="s">
        <v>5574</v>
      </c>
      <c r="AY620" s="69" t="s">
        <v>3920</v>
      </c>
      <c r="AZ620" s="69" t="s">
        <v>3927</v>
      </c>
      <c r="BA620" s="69" t="s">
        <v>949</v>
      </c>
      <c r="BB620" s="69" t="s">
        <v>949</v>
      </c>
      <c r="BC620" s="69" t="s">
        <v>985</v>
      </c>
      <c r="BD620" s="69" t="s">
        <v>949</v>
      </c>
      <c r="BE620" s="69" t="s">
        <v>949</v>
      </c>
      <c r="BF620" s="69" t="s">
        <v>949</v>
      </c>
      <c r="BG620" s="69" t="s">
        <v>949</v>
      </c>
      <c r="BH620" s="69" t="s">
        <v>949</v>
      </c>
      <c r="BI620" s="69" t="s">
        <v>949</v>
      </c>
      <c r="BJ620" s="69" t="s">
        <v>949</v>
      </c>
      <c r="BK620" s="69" t="s">
        <v>949</v>
      </c>
      <c r="BL620" s="69" t="s">
        <v>949</v>
      </c>
      <c r="BM620" s="69" t="s">
        <v>949</v>
      </c>
    </row>
    <row r="621" spans="1:65" s="390" customFormat="1">
      <c r="A621" s="398">
        <v>614</v>
      </c>
      <c r="B621" s="398" t="s">
        <v>3719</v>
      </c>
      <c r="C621" s="408"/>
      <c r="D621" s="407" t="s">
        <v>7862</v>
      </c>
      <c r="E621" s="408"/>
      <c r="F621" s="407"/>
      <c r="G621" s="408"/>
      <c r="H621" s="407"/>
      <c r="I621" s="408"/>
      <c r="J621" s="407"/>
      <c r="K621" s="408"/>
      <c r="L621" s="407"/>
      <c r="M621" s="213" t="s">
        <v>7862</v>
      </c>
      <c r="N621" s="213" t="s">
        <v>7862</v>
      </c>
      <c r="O621" s="213" t="s">
        <v>4773</v>
      </c>
      <c r="P621" s="1247" t="s">
        <v>1059</v>
      </c>
      <c r="Q621" s="213" t="s">
        <v>941</v>
      </c>
      <c r="R621" s="541" t="s">
        <v>941</v>
      </c>
      <c r="S621" s="213" t="s">
        <v>941</v>
      </c>
      <c r="T621" s="213" t="s">
        <v>941</v>
      </c>
      <c r="U621" s="213"/>
      <c r="V621" s="213"/>
      <c r="W621" s="541" t="s">
        <v>941</v>
      </c>
      <c r="X621" s="213" t="s">
        <v>941</v>
      </c>
      <c r="Y621" s="213"/>
      <c r="Z621" s="541"/>
      <c r="AA621" s="541"/>
      <c r="AB621" s="541" t="s">
        <v>941</v>
      </c>
      <c r="AC621" s="213"/>
      <c r="AD621" s="541" t="s">
        <v>941</v>
      </c>
      <c r="AE621" s="213"/>
      <c r="AF621" s="541"/>
      <c r="AG621" s="541"/>
      <c r="AH621" s="541"/>
      <c r="AI621" s="213"/>
      <c r="AJ621" s="404" t="s">
        <v>7819</v>
      </c>
      <c r="AK621" s="189" t="s">
        <v>132</v>
      </c>
      <c r="AL621" s="174" t="s">
        <v>7863</v>
      </c>
      <c r="AM621" s="106">
        <v>1</v>
      </c>
      <c r="AN621" s="894" t="s">
        <v>945</v>
      </c>
      <c r="AO621" s="189" t="s">
        <v>946</v>
      </c>
      <c r="AP621" s="189">
        <v>1</v>
      </c>
      <c r="AQ621" s="189" t="s">
        <v>979</v>
      </c>
      <c r="AR621" s="189"/>
      <c r="AS621" s="69">
        <v>77954400</v>
      </c>
      <c r="AT621" s="69">
        <v>7</v>
      </c>
      <c r="AU621" s="69" t="s">
        <v>949</v>
      </c>
      <c r="AV621" s="69" t="s">
        <v>949</v>
      </c>
      <c r="AW621" s="69" t="s">
        <v>10010</v>
      </c>
      <c r="AX621" s="69" t="s">
        <v>5574</v>
      </c>
      <c r="AY621" s="69" t="s">
        <v>3920</v>
      </c>
      <c r="AZ621" s="69" t="s">
        <v>3927</v>
      </c>
      <c r="BA621" s="69" t="s">
        <v>949</v>
      </c>
      <c r="BB621" s="69" t="s">
        <v>949</v>
      </c>
      <c r="BC621" s="69" t="s">
        <v>985</v>
      </c>
      <c r="BD621" s="69" t="s">
        <v>949</v>
      </c>
      <c r="BE621" s="69" t="s">
        <v>949</v>
      </c>
      <c r="BF621" s="69" t="s">
        <v>949</v>
      </c>
      <c r="BG621" s="69" t="s">
        <v>949</v>
      </c>
      <c r="BH621" s="69" t="s">
        <v>949</v>
      </c>
      <c r="BI621" s="69" t="s">
        <v>949</v>
      </c>
      <c r="BJ621" s="69" t="s">
        <v>949</v>
      </c>
      <c r="BK621" s="69" t="s">
        <v>949</v>
      </c>
      <c r="BL621" s="69" t="s">
        <v>949</v>
      </c>
      <c r="BM621" s="69" t="s">
        <v>949</v>
      </c>
    </row>
    <row r="622" spans="1:65" s="390" customFormat="1">
      <c r="A622" s="398">
        <v>615</v>
      </c>
      <c r="B622" s="398" t="s">
        <v>3719</v>
      </c>
      <c r="C622" s="408"/>
      <c r="D622" s="407" t="s">
        <v>7865</v>
      </c>
      <c r="E622" s="408"/>
      <c r="F622" s="407"/>
      <c r="G622" s="408"/>
      <c r="H622" s="407"/>
      <c r="I622" s="408"/>
      <c r="J622" s="407"/>
      <c r="K622" s="408"/>
      <c r="L622" s="407"/>
      <c r="M622" s="213" t="s">
        <v>7865</v>
      </c>
      <c r="N622" s="213" t="s">
        <v>7865</v>
      </c>
      <c r="O622" s="213" t="s">
        <v>4773</v>
      </c>
      <c r="P622" s="1247" t="s">
        <v>989</v>
      </c>
      <c r="Q622" s="213"/>
      <c r="R622" s="541"/>
      <c r="S622" s="213"/>
      <c r="T622" s="213"/>
      <c r="U622" s="213"/>
      <c r="V622" s="213"/>
      <c r="W622" s="541"/>
      <c r="X622" s="213"/>
      <c r="Y622" s="213" t="s">
        <v>941</v>
      </c>
      <c r="Z622" s="541"/>
      <c r="AA622" s="541"/>
      <c r="AB622" s="541"/>
      <c r="AC622" s="213" t="s">
        <v>941</v>
      </c>
      <c r="AD622" s="541"/>
      <c r="AE622" s="213" t="s">
        <v>941</v>
      </c>
      <c r="AF622" s="541"/>
      <c r="AG622" s="541"/>
      <c r="AH622" s="541"/>
      <c r="AI622" s="213"/>
      <c r="AJ622" s="404" t="s">
        <v>6417</v>
      </c>
      <c r="AK622" s="189" t="s">
        <v>132</v>
      </c>
      <c r="AL622" s="174" t="s">
        <v>7866</v>
      </c>
      <c r="AM622" s="106">
        <v>1</v>
      </c>
      <c r="AN622" s="894" t="s">
        <v>945</v>
      </c>
      <c r="AO622" s="189" t="s">
        <v>946</v>
      </c>
      <c r="AP622" s="189">
        <v>1</v>
      </c>
      <c r="AQ622" s="189" t="s">
        <v>979</v>
      </c>
      <c r="AR622" s="189"/>
      <c r="AS622" s="69">
        <v>96098076</v>
      </c>
      <c r="AT622" s="69">
        <v>7</v>
      </c>
      <c r="AU622" s="69" t="s">
        <v>949</v>
      </c>
      <c r="AV622" s="69" t="s">
        <v>949</v>
      </c>
      <c r="AW622" s="69" t="s">
        <v>10011</v>
      </c>
      <c r="AX622" s="69" t="s">
        <v>5574</v>
      </c>
      <c r="AY622" s="69" t="s">
        <v>3920</v>
      </c>
      <c r="AZ622" s="69" t="s">
        <v>3927</v>
      </c>
      <c r="BA622" s="69" t="s">
        <v>949</v>
      </c>
      <c r="BB622" s="69" t="s">
        <v>949</v>
      </c>
      <c r="BC622" s="69" t="s">
        <v>985</v>
      </c>
      <c r="BD622" s="69" t="s">
        <v>949</v>
      </c>
      <c r="BE622" s="69" t="s">
        <v>949</v>
      </c>
      <c r="BF622" s="69" t="s">
        <v>949</v>
      </c>
      <c r="BG622" s="69" t="s">
        <v>949</v>
      </c>
      <c r="BH622" s="69" t="s">
        <v>949</v>
      </c>
      <c r="BI622" s="69" t="s">
        <v>949</v>
      </c>
      <c r="BJ622" s="69" t="s">
        <v>949</v>
      </c>
      <c r="BK622" s="69" t="s">
        <v>949</v>
      </c>
      <c r="BL622" s="69" t="s">
        <v>949</v>
      </c>
      <c r="BM622" s="69" t="s">
        <v>949</v>
      </c>
    </row>
    <row r="623" spans="1:65" s="390" customFormat="1">
      <c r="A623" s="398">
        <v>616</v>
      </c>
      <c r="B623" s="398" t="s">
        <v>3719</v>
      </c>
      <c r="C623" s="408"/>
      <c r="D623" s="407" t="s">
        <v>7869</v>
      </c>
      <c r="E623" s="408"/>
      <c r="F623" s="407"/>
      <c r="G623" s="408"/>
      <c r="H623" s="407"/>
      <c r="I623" s="408"/>
      <c r="J623" s="407"/>
      <c r="K623" s="408"/>
      <c r="L623" s="407"/>
      <c r="M623" s="213" t="s">
        <v>7868</v>
      </c>
      <c r="N623" s="213" t="s">
        <v>7869</v>
      </c>
      <c r="O623" s="213" t="s">
        <v>4773</v>
      </c>
      <c r="P623" s="1247" t="s">
        <v>989</v>
      </c>
      <c r="Q623" s="213"/>
      <c r="R623" s="541"/>
      <c r="S623" s="213"/>
      <c r="T623" s="213"/>
      <c r="U623" s="213"/>
      <c r="V623" s="213"/>
      <c r="W623" s="541"/>
      <c r="X623" s="213"/>
      <c r="Y623" s="213"/>
      <c r="Z623" s="541"/>
      <c r="AA623" s="541"/>
      <c r="AB623" s="541"/>
      <c r="AC623" s="213"/>
      <c r="AD623" s="541"/>
      <c r="AE623" s="213"/>
      <c r="AF623" s="541" t="s">
        <v>941</v>
      </c>
      <c r="AG623" s="541"/>
      <c r="AH623" s="541"/>
      <c r="AI623" s="213"/>
      <c r="AJ623" s="404" t="s">
        <v>6327</v>
      </c>
      <c r="AK623" s="189" t="s">
        <v>132</v>
      </c>
      <c r="AL623" s="174" t="s">
        <v>10012</v>
      </c>
      <c r="AM623" s="106">
        <v>1</v>
      </c>
      <c r="AN623" s="894" t="s">
        <v>945</v>
      </c>
      <c r="AO623" s="189" t="s">
        <v>946</v>
      </c>
      <c r="AP623" s="189">
        <v>1</v>
      </c>
      <c r="AQ623" s="189" t="s">
        <v>979</v>
      </c>
      <c r="AR623" s="189"/>
      <c r="AS623" s="69">
        <v>50174640</v>
      </c>
      <c r="AT623" s="69">
        <v>7</v>
      </c>
      <c r="AU623" s="69" t="s">
        <v>949</v>
      </c>
      <c r="AV623" s="69" t="s">
        <v>949</v>
      </c>
      <c r="AW623" s="69" t="s">
        <v>7812</v>
      </c>
      <c r="AX623" s="69" t="s">
        <v>5574</v>
      </c>
      <c r="AY623" s="69" t="s">
        <v>3920</v>
      </c>
      <c r="AZ623" s="69" t="s">
        <v>3927</v>
      </c>
      <c r="BA623" s="69" t="s">
        <v>949</v>
      </c>
      <c r="BB623" s="69" t="s">
        <v>949</v>
      </c>
      <c r="BC623" s="69" t="s">
        <v>985</v>
      </c>
      <c r="BD623" s="69" t="s">
        <v>949</v>
      </c>
      <c r="BE623" s="69" t="s">
        <v>949</v>
      </c>
      <c r="BF623" s="69" t="s">
        <v>949</v>
      </c>
      <c r="BG623" s="69" t="s">
        <v>949</v>
      </c>
      <c r="BH623" s="69" t="s">
        <v>949</v>
      </c>
      <c r="BI623" s="69" t="s">
        <v>949</v>
      </c>
      <c r="BJ623" s="69" t="s">
        <v>949</v>
      </c>
      <c r="BK623" s="69" t="s">
        <v>949</v>
      </c>
      <c r="BL623" s="69" t="s">
        <v>949</v>
      </c>
      <c r="BM623" s="69" t="s">
        <v>949</v>
      </c>
    </row>
    <row r="624" spans="1:65" s="390" customFormat="1">
      <c r="A624" s="398">
        <v>617</v>
      </c>
      <c r="B624" s="398" t="s">
        <v>3719</v>
      </c>
      <c r="C624" s="408"/>
      <c r="D624" s="407" t="s">
        <v>7872</v>
      </c>
      <c r="E624" s="408"/>
      <c r="F624" s="407"/>
      <c r="G624" s="408"/>
      <c r="H624" s="407"/>
      <c r="I624" s="408"/>
      <c r="J624" s="407"/>
      <c r="K624" s="408"/>
      <c r="L624" s="407"/>
      <c r="M624" s="213" t="s">
        <v>7871</v>
      </c>
      <c r="N624" s="213" t="s">
        <v>7872</v>
      </c>
      <c r="O624" s="213" t="s">
        <v>4773</v>
      </c>
      <c r="P624" s="1247" t="s">
        <v>989</v>
      </c>
      <c r="Q624" s="213"/>
      <c r="R624" s="541"/>
      <c r="S624" s="213"/>
      <c r="T624" s="213"/>
      <c r="U624" s="213" t="s">
        <v>941</v>
      </c>
      <c r="V624" s="213" t="s">
        <v>941</v>
      </c>
      <c r="W624" s="541"/>
      <c r="X624" s="213"/>
      <c r="Y624" s="213"/>
      <c r="Z624" s="541"/>
      <c r="AA624" s="541"/>
      <c r="AB624" s="541"/>
      <c r="AC624" s="213"/>
      <c r="AD624" s="541"/>
      <c r="AE624" s="213"/>
      <c r="AF624" s="541"/>
      <c r="AG624" s="541"/>
      <c r="AH624" s="541" t="s">
        <v>941</v>
      </c>
      <c r="AI624" s="213"/>
      <c r="AJ624" s="404" t="s">
        <v>6427</v>
      </c>
      <c r="AK624" s="189" t="s">
        <v>132</v>
      </c>
      <c r="AL624" s="174" t="s">
        <v>10013</v>
      </c>
      <c r="AM624" s="106">
        <v>1</v>
      </c>
      <c r="AN624" s="894" t="s">
        <v>945</v>
      </c>
      <c r="AO624" s="189" t="s">
        <v>946</v>
      </c>
      <c r="AP624" s="189">
        <v>1</v>
      </c>
      <c r="AQ624" s="189" t="s">
        <v>979</v>
      </c>
      <c r="AR624" s="189"/>
      <c r="AS624" s="69">
        <v>77954400</v>
      </c>
      <c r="AT624" s="69">
        <v>7</v>
      </c>
      <c r="AU624" s="69" t="s">
        <v>949</v>
      </c>
      <c r="AV624" s="69" t="s">
        <v>949</v>
      </c>
      <c r="AW624" s="69" t="s">
        <v>10010</v>
      </c>
      <c r="AX624" s="69" t="s">
        <v>5574</v>
      </c>
      <c r="AY624" s="69" t="s">
        <v>3920</v>
      </c>
      <c r="AZ624" s="69" t="s">
        <v>3927</v>
      </c>
      <c r="BA624" s="69" t="s">
        <v>949</v>
      </c>
      <c r="BB624" s="69" t="s">
        <v>949</v>
      </c>
      <c r="BC624" s="69" t="s">
        <v>985</v>
      </c>
      <c r="BD624" s="69" t="s">
        <v>949</v>
      </c>
      <c r="BE624" s="69" t="s">
        <v>949</v>
      </c>
      <c r="BF624" s="69" t="s">
        <v>949</v>
      </c>
      <c r="BG624" s="69" t="s">
        <v>949</v>
      </c>
      <c r="BH624" s="69" t="s">
        <v>949</v>
      </c>
      <c r="BI624" s="69" t="s">
        <v>949</v>
      </c>
      <c r="BJ624" s="69" t="s">
        <v>949</v>
      </c>
      <c r="BK624" s="69" t="s">
        <v>949</v>
      </c>
      <c r="BL624" s="69" t="s">
        <v>949</v>
      </c>
      <c r="BM624" s="69" t="s">
        <v>949</v>
      </c>
    </row>
    <row r="625" spans="1:65" s="390" customFormat="1">
      <c r="A625" s="398">
        <v>618</v>
      </c>
      <c r="B625" s="398" t="s">
        <v>3719</v>
      </c>
      <c r="C625" s="408"/>
      <c r="D625" s="407" t="s">
        <v>7875</v>
      </c>
      <c r="E625" s="408"/>
      <c r="F625" s="407"/>
      <c r="G625" s="408"/>
      <c r="H625" s="407"/>
      <c r="I625" s="408"/>
      <c r="J625" s="407"/>
      <c r="K625" s="408"/>
      <c r="L625" s="407"/>
      <c r="M625" s="213" t="s">
        <v>7874</v>
      </c>
      <c r="N625" s="213" t="s">
        <v>7875</v>
      </c>
      <c r="O625" s="213" t="s">
        <v>4773</v>
      </c>
      <c r="P625" s="1247" t="s">
        <v>989</v>
      </c>
      <c r="Q625" s="213"/>
      <c r="R625" s="541"/>
      <c r="S625" s="213"/>
      <c r="T625" s="213"/>
      <c r="U625" s="213"/>
      <c r="V625" s="213"/>
      <c r="W625" s="541"/>
      <c r="X625" s="213"/>
      <c r="Y625" s="213"/>
      <c r="Z625" s="541"/>
      <c r="AA625" s="541"/>
      <c r="AB625" s="541"/>
      <c r="AC625" s="213"/>
      <c r="AD625" s="541"/>
      <c r="AE625" s="213"/>
      <c r="AF625" s="541"/>
      <c r="AG625" s="541" t="s">
        <v>941</v>
      </c>
      <c r="AH625" s="541"/>
      <c r="AI625" s="213"/>
      <c r="AJ625" s="404" t="s">
        <v>6429</v>
      </c>
      <c r="AK625" s="189" t="s">
        <v>132</v>
      </c>
      <c r="AL625" s="174" t="s">
        <v>10014</v>
      </c>
      <c r="AM625" s="106">
        <v>1</v>
      </c>
      <c r="AN625" s="894" t="s">
        <v>945</v>
      </c>
      <c r="AO625" s="189" t="s">
        <v>946</v>
      </c>
      <c r="AP625" s="189">
        <v>1</v>
      </c>
      <c r="AQ625" s="189" t="s">
        <v>979</v>
      </c>
      <c r="AR625" s="189"/>
      <c r="AS625" s="69">
        <v>96098076</v>
      </c>
      <c r="AT625" s="69">
        <v>7</v>
      </c>
      <c r="AU625" s="69" t="s">
        <v>949</v>
      </c>
      <c r="AV625" s="69" t="s">
        <v>949</v>
      </c>
      <c r="AW625" s="69" t="s">
        <v>10011</v>
      </c>
      <c r="AX625" s="69" t="s">
        <v>5574</v>
      </c>
      <c r="AY625" s="69" t="s">
        <v>3920</v>
      </c>
      <c r="AZ625" s="69" t="s">
        <v>3927</v>
      </c>
      <c r="BA625" s="69" t="s">
        <v>949</v>
      </c>
      <c r="BB625" s="69" t="s">
        <v>949</v>
      </c>
      <c r="BC625" s="69" t="s">
        <v>985</v>
      </c>
      <c r="BD625" s="69" t="s">
        <v>949</v>
      </c>
      <c r="BE625" s="69" t="s">
        <v>949</v>
      </c>
      <c r="BF625" s="69" t="s">
        <v>949</v>
      </c>
      <c r="BG625" s="69" t="s">
        <v>949</v>
      </c>
      <c r="BH625" s="69" t="s">
        <v>949</v>
      </c>
      <c r="BI625" s="69" t="s">
        <v>949</v>
      </c>
      <c r="BJ625" s="69" t="s">
        <v>949</v>
      </c>
      <c r="BK625" s="69" t="s">
        <v>949</v>
      </c>
      <c r="BL625" s="69" t="s">
        <v>949</v>
      </c>
      <c r="BM625" s="69" t="s">
        <v>949</v>
      </c>
    </row>
    <row r="626" spans="1:65" s="390" customFormat="1">
      <c r="A626" s="398">
        <v>619</v>
      </c>
      <c r="B626" s="398" t="s">
        <v>3719</v>
      </c>
      <c r="C626" s="408"/>
      <c r="D626" s="407" t="s">
        <v>7682</v>
      </c>
      <c r="E626" s="408"/>
      <c r="F626" s="407"/>
      <c r="G626" s="408"/>
      <c r="H626" s="407"/>
      <c r="I626" s="408"/>
      <c r="J626" s="407"/>
      <c r="K626" s="408"/>
      <c r="L626" s="407"/>
      <c r="M626" s="213" t="s">
        <v>10015</v>
      </c>
      <c r="N626" s="213" t="s">
        <v>7682</v>
      </c>
      <c r="O626" s="213" t="s">
        <v>4773</v>
      </c>
      <c r="P626" s="1247" t="s">
        <v>989</v>
      </c>
      <c r="Q626" s="213" t="s">
        <v>941</v>
      </c>
      <c r="R626" s="541"/>
      <c r="S626" s="213"/>
      <c r="T626" s="213"/>
      <c r="U626" s="213"/>
      <c r="V626" s="213"/>
      <c r="W626" s="541"/>
      <c r="X626" s="213"/>
      <c r="Y626" s="213"/>
      <c r="Z626" s="541"/>
      <c r="AA626" s="541"/>
      <c r="AB626" s="541"/>
      <c r="AC626" s="213"/>
      <c r="AD626" s="541"/>
      <c r="AE626" s="213"/>
      <c r="AF626" s="541"/>
      <c r="AG626" s="541"/>
      <c r="AH626" s="541"/>
      <c r="AI626" s="213"/>
      <c r="AJ626" s="404" t="s">
        <v>5979</v>
      </c>
      <c r="AK626" s="189" t="s">
        <v>132</v>
      </c>
      <c r="AL626" s="174" t="s">
        <v>10016</v>
      </c>
      <c r="AM626" s="106">
        <v>1</v>
      </c>
      <c r="AN626" s="894" t="s">
        <v>945</v>
      </c>
      <c r="AO626" s="189" t="s">
        <v>946</v>
      </c>
      <c r="AP626" s="189">
        <v>1</v>
      </c>
      <c r="AQ626" s="189" t="s">
        <v>979</v>
      </c>
      <c r="AR626" s="189"/>
      <c r="AS626" s="69">
        <v>108</v>
      </c>
      <c r="AT626" s="69" t="s">
        <v>949</v>
      </c>
      <c r="AU626" s="69" t="s">
        <v>949</v>
      </c>
      <c r="AV626" s="69" t="s">
        <v>949</v>
      </c>
      <c r="AW626" s="69" t="s">
        <v>3937</v>
      </c>
      <c r="AX626" s="69" t="s">
        <v>1412</v>
      </c>
      <c r="AY626" s="69" t="s">
        <v>3938</v>
      </c>
      <c r="AZ626" s="69" t="s">
        <v>983</v>
      </c>
      <c r="BA626" s="69" t="s">
        <v>984</v>
      </c>
      <c r="BB626" s="69" t="s">
        <v>949</v>
      </c>
      <c r="BC626" s="69" t="s">
        <v>1424</v>
      </c>
      <c r="BD626" s="69" t="s">
        <v>949</v>
      </c>
      <c r="BE626" s="69" t="s">
        <v>949</v>
      </c>
      <c r="BF626" s="69" t="s">
        <v>949</v>
      </c>
      <c r="BG626" s="69" t="s">
        <v>949</v>
      </c>
      <c r="BH626" s="69" t="s">
        <v>949</v>
      </c>
      <c r="BI626" s="69" t="s">
        <v>949</v>
      </c>
      <c r="BJ626" s="69" t="s">
        <v>949</v>
      </c>
      <c r="BK626" s="69" t="s">
        <v>949</v>
      </c>
      <c r="BL626" s="69" t="s">
        <v>949</v>
      </c>
      <c r="BM626" s="69" t="s">
        <v>949</v>
      </c>
    </row>
    <row r="627" spans="1:65" s="390" customFormat="1">
      <c r="A627" s="398">
        <v>620</v>
      </c>
      <c r="B627" s="398" t="s">
        <v>3719</v>
      </c>
      <c r="C627" s="408"/>
      <c r="D627" s="407" t="s">
        <v>7685</v>
      </c>
      <c r="E627" s="408"/>
      <c r="F627" s="407"/>
      <c r="G627" s="408"/>
      <c r="H627" s="407"/>
      <c r="I627" s="408"/>
      <c r="J627" s="407"/>
      <c r="K627" s="408"/>
      <c r="L627" s="407"/>
      <c r="M627" s="213" t="s">
        <v>7684</v>
      </c>
      <c r="N627" s="213" t="s">
        <v>7685</v>
      </c>
      <c r="O627" s="213" t="s">
        <v>4773</v>
      </c>
      <c r="P627" s="1247" t="s">
        <v>989</v>
      </c>
      <c r="Q627" s="213"/>
      <c r="R627" s="541" t="s">
        <v>941</v>
      </c>
      <c r="S627" s="213"/>
      <c r="T627" s="213"/>
      <c r="U627" s="213"/>
      <c r="V627" s="213"/>
      <c r="W627" s="541"/>
      <c r="X627" s="213"/>
      <c r="Y627" s="213"/>
      <c r="Z627" s="541"/>
      <c r="AA627" s="541"/>
      <c r="AB627" s="541"/>
      <c r="AC627" s="213"/>
      <c r="AD627" s="541"/>
      <c r="AE627" s="213"/>
      <c r="AF627" s="541"/>
      <c r="AG627" s="541"/>
      <c r="AH627" s="541"/>
      <c r="AI627" s="213"/>
      <c r="AJ627" s="404" t="s">
        <v>5979</v>
      </c>
      <c r="AK627" s="189" t="s">
        <v>132</v>
      </c>
      <c r="AL627" s="174" t="s">
        <v>7686</v>
      </c>
      <c r="AM627" s="106">
        <v>1</v>
      </c>
      <c r="AN627" s="894" t="s">
        <v>945</v>
      </c>
      <c r="AO627" s="189" t="s">
        <v>946</v>
      </c>
      <c r="AP627" s="189">
        <v>1</v>
      </c>
      <c r="AQ627" s="189" t="s">
        <v>979</v>
      </c>
      <c r="AR627" s="189"/>
      <c r="AS627" s="69">
        <v>108</v>
      </c>
      <c r="AT627" s="69" t="s">
        <v>949</v>
      </c>
      <c r="AU627" s="69" t="s">
        <v>949</v>
      </c>
      <c r="AV627" s="69" t="s">
        <v>949</v>
      </c>
      <c r="AW627" s="69" t="s">
        <v>3937</v>
      </c>
      <c r="AX627" s="69" t="s">
        <v>1412</v>
      </c>
      <c r="AY627" s="69" t="s">
        <v>3938</v>
      </c>
      <c r="AZ627" s="69" t="s">
        <v>983</v>
      </c>
      <c r="BA627" s="69" t="s">
        <v>984</v>
      </c>
      <c r="BB627" s="69" t="s">
        <v>949</v>
      </c>
      <c r="BC627" s="69" t="s">
        <v>1424</v>
      </c>
      <c r="BD627" s="69" t="s">
        <v>949</v>
      </c>
      <c r="BE627" s="69" t="s">
        <v>949</v>
      </c>
      <c r="BF627" s="69" t="s">
        <v>949</v>
      </c>
      <c r="BG627" s="69" t="s">
        <v>949</v>
      </c>
      <c r="BH627" s="69" t="s">
        <v>949</v>
      </c>
      <c r="BI627" s="69" t="s">
        <v>949</v>
      </c>
      <c r="BJ627" s="69" t="s">
        <v>949</v>
      </c>
      <c r="BK627" s="69" t="s">
        <v>949</v>
      </c>
      <c r="BL627" s="69" t="s">
        <v>949</v>
      </c>
      <c r="BM627" s="69" t="s">
        <v>949</v>
      </c>
    </row>
    <row r="628" spans="1:65" s="390" customFormat="1">
      <c r="A628" s="398">
        <v>621</v>
      </c>
      <c r="B628" s="398" t="s">
        <v>3719</v>
      </c>
      <c r="C628" s="408"/>
      <c r="D628" s="407" t="s">
        <v>7688</v>
      </c>
      <c r="E628" s="408"/>
      <c r="F628" s="407"/>
      <c r="G628" s="408"/>
      <c r="H628" s="407"/>
      <c r="I628" s="408"/>
      <c r="J628" s="407"/>
      <c r="K628" s="408"/>
      <c r="L628" s="407"/>
      <c r="M628" s="213" t="s">
        <v>7687</v>
      </c>
      <c r="N628" s="213" t="s">
        <v>7688</v>
      </c>
      <c r="O628" s="213" t="s">
        <v>4773</v>
      </c>
      <c r="P628" s="1247" t="s">
        <v>989</v>
      </c>
      <c r="Q628" s="213"/>
      <c r="R628" s="541"/>
      <c r="S628" s="213" t="s">
        <v>941</v>
      </c>
      <c r="T628" s="213"/>
      <c r="U628" s="213"/>
      <c r="V628" s="213"/>
      <c r="W628" s="541"/>
      <c r="X628" s="213"/>
      <c r="Y628" s="213"/>
      <c r="Z628" s="541"/>
      <c r="AA628" s="541"/>
      <c r="AB628" s="541"/>
      <c r="AC628" s="213"/>
      <c r="AD628" s="541"/>
      <c r="AE628" s="213"/>
      <c r="AF628" s="541"/>
      <c r="AG628" s="541"/>
      <c r="AH628" s="541"/>
      <c r="AI628" s="213"/>
      <c r="AJ628" s="404" t="s">
        <v>5979</v>
      </c>
      <c r="AK628" s="189" t="s">
        <v>132</v>
      </c>
      <c r="AL628" s="174" t="s">
        <v>7689</v>
      </c>
      <c r="AM628" s="106">
        <v>1</v>
      </c>
      <c r="AN628" s="894" t="s">
        <v>945</v>
      </c>
      <c r="AO628" s="189" t="s">
        <v>946</v>
      </c>
      <c r="AP628" s="189">
        <v>1</v>
      </c>
      <c r="AQ628" s="189" t="s">
        <v>979</v>
      </c>
      <c r="AR628" s="189"/>
      <c r="AS628" s="69">
        <v>108</v>
      </c>
      <c r="AT628" s="69" t="s">
        <v>949</v>
      </c>
      <c r="AU628" s="69" t="s">
        <v>949</v>
      </c>
      <c r="AV628" s="69" t="s">
        <v>949</v>
      </c>
      <c r="AW628" s="69" t="s">
        <v>3937</v>
      </c>
      <c r="AX628" s="69" t="s">
        <v>1412</v>
      </c>
      <c r="AY628" s="69" t="s">
        <v>3938</v>
      </c>
      <c r="AZ628" s="69" t="s">
        <v>983</v>
      </c>
      <c r="BA628" s="69" t="s">
        <v>984</v>
      </c>
      <c r="BB628" s="69" t="s">
        <v>949</v>
      </c>
      <c r="BC628" s="69" t="s">
        <v>1424</v>
      </c>
      <c r="BD628" s="69" t="s">
        <v>949</v>
      </c>
      <c r="BE628" s="69" t="s">
        <v>949</v>
      </c>
      <c r="BF628" s="69" t="s">
        <v>949</v>
      </c>
      <c r="BG628" s="69" t="s">
        <v>949</v>
      </c>
      <c r="BH628" s="69" t="s">
        <v>949</v>
      </c>
      <c r="BI628" s="69" t="s">
        <v>949</v>
      </c>
      <c r="BJ628" s="69" t="s">
        <v>949</v>
      </c>
      <c r="BK628" s="69" t="s">
        <v>949</v>
      </c>
      <c r="BL628" s="69" t="s">
        <v>949</v>
      </c>
      <c r="BM628" s="69" t="s">
        <v>949</v>
      </c>
    </row>
    <row r="629" spans="1:65" s="390" customFormat="1">
      <c r="A629" s="398">
        <v>622</v>
      </c>
      <c r="B629" s="398" t="s">
        <v>3719</v>
      </c>
      <c r="C629" s="408"/>
      <c r="D629" s="407" t="s">
        <v>7691</v>
      </c>
      <c r="E629" s="408"/>
      <c r="F629" s="407"/>
      <c r="G629" s="408"/>
      <c r="H629" s="407"/>
      <c r="I629" s="408"/>
      <c r="J629" s="407"/>
      <c r="K629" s="408"/>
      <c r="L629" s="407"/>
      <c r="M629" s="213" t="s">
        <v>7690</v>
      </c>
      <c r="N629" s="213" t="s">
        <v>7691</v>
      </c>
      <c r="O629" s="213" t="s">
        <v>4773</v>
      </c>
      <c r="P629" s="1247" t="s">
        <v>989</v>
      </c>
      <c r="Q629" s="213" t="s">
        <v>945</v>
      </c>
      <c r="R629" s="541" t="s">
        <v>945</v>
      </c>
      <c r="S629" s="213" t="s">
        <v>945</v>
      </c>
      <c r="T629" s="213" t="s">
        <v>941</v>
      </c>
      <c r="U629" s="213" t="s">
        <v>945</v>
      </c>
      <c r="V629" s="213" t="s">
        <v>945</v>
      </c>
      <c r="W629" s="541"/>
      <c r="X629" s="213"/>
      <c r="Y629" s="213"/>
      <c r="Z629" s="541" t="s">
        <v>945</v>
      </c>
      <c r="AA629" s="541" t="s">
        <v>945</v>
      </c>
      <c r="AB629" s="541" t="s">
        <v>945</v>
      </c>
      <c r="AC629" s="213" t="s">
        <v>945</v>
      </c>
      <c r="AD629" s="541" t="s">
        <v>945</v>
      </c>
      <c r="AE629" s="213"/>
      <c r="AF629" s="541"/>
      <c r="AG629" s="541"/>
      <c r="AH629" s="541"/>
      <c r="AI629" s="213"/>
      <c r="AJ629" s="404" t="s">
        <v>5979</v>
      </c>
      <c r="AK629" s="189" t="s">
        <v>132</v>
      </c>
      <c r="AL629" s="174" t="s">
        <v>7692</v>
      </c>
      <c r="AM629" s="106">
        <v>1</v>
      </c>
      <c r="AN629" s="894" t="s">
        <v>945</v>
      </c>
      <c r="AO629" s="189" t="s">
        <v>946</v>
      </c>
      <c r="AP629" s="189">
        <v>1</v>
      </c>
      <c r="AQ629" s="189" t="s">
        <v>979</v>
      </c>
      <c r="AR629" s="189"/>
      <c r="AS629" s="69">
        <v>108</v>
      </c>
      <c r="AT629" s="69" t="s">
        <v>949</v>
      </c>
      <c r="AU629" s="69" t="s">
        <v>949</v>
      </c>
      <c r="AV629" s="69" t="s">
        <v>949</v>
      </c>
      <c r="AW629" s="69" t="s">
        <v>3937</v>
      </c>
      <c r="AX629" s="69" t="s">
        <v>1412</v>
      </c>
      <c r="AY629" s="69" t="s">
        <v>3938</v>
      </c>
      <c r="AZ629" s="69" t="s">
        <v>983</v>
      </c>
      <c r="BA629" s="69" t="s">
        <v>984</v>
      </c>
      <c r="BB629" s="69" t="s">
        <v>949</v>
      </c>
      <c r="BC629" s="69" t="s">
        <v>1424</v>
      </c>
      <c r="BD629" s="69" t="s">
        <v>949</v>
      </c>
      <c r="BE629" s="69" t="s">
        <v>949</v>
      </c>
      <c r="BF629" s="69" t="s">
        <v>949</v>
      </c>
      <c r="BG629" s="69" t="s">
        <v>949</v>
      </c>
      <c r="BH629" s="69" t="s">
        <v>949</v>
      </c>
      <c r="BI629" s="69" t="s">
        <v>949</v>
      </c>
      <c r="BJ629" s="69" t="s">
        <v>949</v>
      </c>
      <c r="BK629" s="69" t="s">
        <v>949</v>
      </c>
      <c r="BL629" s="69" t="s">
        <v>949</v>
      </c>
      <c r="BM629" s="69" t="s">
        <v>949</v>
      </c>
    </row>
    <row r="630" spans="1:65" s="390" customFormat="1">
      <c r="A630" s="398">
        <v>623</v>
      </c>
      <c r="B630" s="398" t="s">
        <v>3719</v>
      </c>
      <c r="C630" s="408"/>
      <c r="D630" s="407" t="s">
        <v>7694</v>
      </c>
      <c r="E630" s="408"/>
      <c r="F630" s="407"/>
      <c r="G630" s="408"/>
      <c r="H630" s="407"/>
      <c r="I630" s="408"/>
      <c r="J630" s="407"/>
      <c r="K630" s="408"/>
      <c r="L630" s="407"/>
      <c r="M630" s="213" t="s">
        <v>7693</v>
      </c>
      <c r="N630" s="213" t="s">
        <v>7694</v>
      </c>
      <c r="O630" s="213" t="s">
        <v>4773</v>
      </c>
      <c r="P630" s="1247" t="s">
        <v>989</v>
      </c>
      <c r="Q630" s="213" t="s">
        <v>945</v>
      </c>
      <c r="R630" s="541" t="s">
        <v>945</v>
      </c>
      <c r="S630" s="213" t="s">
        <v>945</v>
      </c>
      <c r="T630" s="213" t="s">
        <v>945</v>
      </c>
      <c r="U630" s="213" t="s">
        <v>945</v>
      </c>
      <c r="V630" s="213" t="s">
        <v>945</v>
      </c>
      <c r="W630" s="541"/>
      <c r="X630" s="213" t="s">
        <v>941</v>
      </c>
      <c r="Y630" s="213"/>
      <c r="Z630" s="541"/>
      <c r="AA630" s="541" t="s">
        <v>945</v>
      </c>
      <c r="AB630" s="541" t="s">
        <v>945</v>
      </c>
      <c r="AC630" s="213" t="s">
        <v>945</v>
      </c>
      <c r="AD630" s="541" t="s">
        <v>945</v>
      </c>
      <c r="AE630" s="213" t="s">
        <v>945</v>
      </c>
      <c r="AF630" s="541"/>
      <c r="AG630" s="541"/>
      <c r="AH630" s="541"/>
      <c r="AI630" s="213"/>
      <c r="AJ630" s="404" t="s">
        <v>5979</v>
      </c>
      <c r="AK630" s="189" t="s">
        <v>132</v>
      </c>
      <c r="AL630" s="174" t="s">
        <v>7695</v>
      </c>
      <c r="AM630" s="106">
        <v>1</v>
      </c>
      <c r="AN630" s="894" t="s">
        <v>945</v>
      </c>
      <c r="AO630" s="189" t="s">
        <v>946</v>
      </c>
      <c r="AP630" s="189">
        <v>1</v>
      </c>
      <c r="AQ630" s="189" t="s">
        <v>979</v>
      </c>
      <c r="AR630" s="189"/>
      <c r="AS630" s="69">
        <v>108</v>
      </c>
      <c r="AT630" s="69" t="s">
        <v>949</v>
      </c>
      <c r="AU630" s="69" t="s">
        <v>949</v>
      </c>
      <c r="AV630" s="69" t="s">
        <v>949</v>
      </c>
      <c r="AW630" s="69" t="s">
        <v>3937</v>
      </c>
      <c r="AX630" s="69" t="s">
        <v>1412</v>
      </c>
      <c r="AY630" s="69" t="s">
        <v>3938</v>
      </c>
      <c r="AZ630" s="69" t="s">
        <v>983</v>
      </c>
      <c r="BA630" s="69" t="s">
        <v>984</v>
      </c>
      <c r="BB630" s="69" t="s">
        <v>949</v>
      </c>
      <c r="BC630" s="69" t="s">
        <v>1424</v>
      </c>
      <c r="BD630" s="69" t="s">
        <v>949</v>
      </c>
      <c r="BE630" s="69" t="s">
        <v>949</v>
      </c>
      <c r="BF630" s="69" t="s">
        <v>949</v>
      </c>
      <c r="BG630" s="69" t="s">
        <v>949</v>
      </c>
      <c r="BH630" s="69" t="s">
        <v>949</v>
      </c>
      <c r="BI630" s="69" t="s">
        <v>949</v>
      </c>
      <c r="BJ630" s="69" t="s">
        <v>949</v>
      </c>
      <c r="BK630" s="69" t="s">
        <v>949</v>
      </c>
      <c r="BL630" s="69" t="s">
        <v>949</v>
      </c>
      <c r="BM630" s="69" t="s">
        <v>949</v>
      </c>
    </row>
    <row r="631" spans="1:65" s="390" customFormat="1">
      <c r="A631" s="398">
        <v>624</v>
      </c>
      <c r="B631" s="398" t="s">
        <v>3719</v>
      </c>
      <c r="C631" s="408"/>
      <c r="D631" s="407" t="s">
        <v>7697</v>
      </c>
      <c r="E631" s="408"/>
      <c r="F631" s="407"/>
      <c r="G631" s="408"/>
      <c r="H631" s="407"/>
      <c r="I631" s="408"/>
      <c r="J631" s="407"/>
      <c r="K631" s="408"/>
      <c r="L631" s="407"/>
      <c r="M631" s="213" t="s">
        <v>7696</v>
      </c>
      <c r="N631" s="213" t="s">
        <v>7697</v>
      </c>
      <c r="O631" s="213" t="s">
        <v>4773</v>
      </c>
      <c r="P631" s="1247" t="s">
        <v>989</v>
      </c>
      <c r="Q631" s="213" t="s">
        <v>945</v>
      </c>
      <c r="R631" s="541" t="s">
        <v>945</v>
      </c>
      <c r="S631" s="213" t="s">
        <v>945</v>
      </c>
      <c r="T631" s="213" t="s">
        <v>945</v>
      </c>
      <c r="U631" s="213" t="s">
        <v>941</v>
      </c>
      <c r="V631" s="213" t="s">
        <v>945</v>
      </c>
      <c r="W631" s="541"/>
      <c r="X631" s="213"/>
      <c r="Y631" s="213"/>
      <c r="Z631" s="541" t="s">
        <v>945</v>
      </c>
      <c r="AA631" s="541"/>
      <c r="AB631" s="541" t="s">
        <v>945</v>
      </c>
      <c r="AC631" s="213" t="s">
        <v>945</v>
      </c>
      <c r="AD631" s="541" t="s">
        <v>945</v>
      </c>
      <c r="AE631" s="213" t="s">
        <v>945</v>
      </c>
      <c r="AF631" s="541"/>
      <c r="AG631" s="541"/>
      <c r="AH631" s="541"/>
      <c r="AI631" s="213"/>
      <c r="AJ631" s="404" t="s">
        <v>5979</v>
      </c>
      <c r="AK631" s="189" t="s">
        <v>132</v>
      </c>
      <c r="AL631" s="174" t="s">
        <v>7698</v>
      </c>
      <c r="AM631" s="106">
        <v>1</v>
      </c>
      <c r="AN631" s="894" t="s">
        <v>945</v>
      </c>
      <c r="AO631" s="189" t="s">
        <v>946</v>
      </c>
      <c r="AP631" s="189">
        <v>1</v>
      </c>
      <c r="AQ631" s="189" t="s">
        <v>979</v>
      </c>
      <c r="AR631" s="189"/>
      <c r="AS631" s="69">
        <v>108</v>
      </c>
      <c r="AT631" s="69" t="s">
        <v>949</v>
      </c>
      <c r="AU631" s="69" t="s">
        <v>949</v>
      </c>
      <c r="AV631" s="69" t="s">
        <v>949</v>
      </c>
      <c r="AW631" s="69" t="s">
        <v>3937</v>
      </c>
      <c r="AX631" s="69" t="s">
        <v>1412</v>
      </c>
      <c r="AY631" s="69" t="s">
        <v>3938</v>
      </c>
      <c r="AZ631" s="69" t="s">
        <v>983</v>
      </c>
      <c r="BA631" s="69" t="s">
        <v>984</v>
      </c>
      <c r="BB631" s="69" t="s">
        <v>949</v>
      </c>
      <c r="BC631" s="69" t="s">
        <v>1424</v>
      </c>
      <c r="BD631" s="69" t="s">
        <v>949</v>
      </c>
      <c r="BE631" s="69" t="s">
        <v>949</v>
      </c>
      <c r="BF631" s="69" t="s">
        <v>949</v>
      </c>
      <c r="BG631" s="69" t="s">
        <v>949</v>
      </c>
      <c r="BH631" s="69" t="s">
        <v>949</v>
      </c>
      <c r="BI631" s="69" t="s">
        <v>949</v>
      </c>
      <c r="BJ631" s="69" t="s">
        <v>949</v>
      </c>
      <c r="BK631" s="69" t="s">
        <v>949</v>
      </c>
      <c r="BL631" s="69" t="s">
        <v>949</v>
      </c>
      <c r="BM631" s="69" t="s">
        <v>949</v>
      </c>
    </row>
    <row r="632" spans="1:65" s="390" customFormat="1">
      <c r="A632" s="398">
        <v>625</v>
      </c>
      <c r="B632" s="398" t="s">
        <v>3719</v>
      </c>
      <c r="C632" s="408"/>
      <c r="D632" s="407" t="s">
        <v>7700</v>
      </c>
      <c r="E632" s="408"/>
      <c r="F632" s="407"/>
      <c r="G632" s="408"/>
      <c r="H632" s="407"/>
      <c r="I632" s="408"/>
      <c r="J632" s="407"/>
      <c r="K632" s="408"/>
      <c r="L632" s="407"/>
      <c r="M632" s="213" t="s">
        <v>7699</v>
      </c>
      <c r="N632" s="213" t="s">
        <v>7700</v>
      </c>
      <c r="O632" s="213" t="s">
        <v>4773</v>
      </c>
      <c r="P632" s="1247" t="s">
        <v>989</v>
      </c>
      <c r="Q632" s="213" t="s">
        <v>945</v>
      </c>
      <c r="R632" s="541" t="s">
        <v>945</v>
      </c>
      <c r="S632" s="213" t="s">
        <v>945</v>
      </c>
      <c r="T632" s="213" t="s">
        <v>945</v>
      </c>
      <c r="U632" s="213" t="s">
        <v>945</v>
      </c>
      <c r="V632" s="213" t="s">
        <v>941</v>
      </c>
      <c r="W632" s="541"/>
      <c r="X632" s="213"/>
      <c r="Y632" s="213"/>
      <c r="Z632" s="541" t="s">
        <v>945</v>
      </c>
      <c r="AA632" s="541" t="s">
        <v>945</v>
      </c>
      <c r="AB632" s="541"/>
      <c r="AC632" s="213" t="s">
        <v>945</v>
      </c>
      <c r="AD632" s="541" t="s">
        <v>945</v>
      </c>
      <c r="AE632" s="213" t="s">
        <v>945</v>
      </c>
      <c r="AF632" s="541"/>
      <c r="AG632" s="541"/>
      <c r="AH632" s="541"/>
      <c r="AI632" s="213"/>
      <c r="AJ632" s="404" t="s">
        <v>5979</v>
      </c>
      <c r="AK632" s="189" t="s">
        <v>132</v>
      </c>
      <c r="AL632" s="174" t="s">
        <v>7701</v>
      </c>
      <c r="AM632" s="106">
        <v>1</v>
      </c>
      <c r="AN632" s="894" t="s">
        <v>945</v>
      </c>
      <c r="AO632" s="189" t="s">
        <v>946</v>
      </c>
      <c r="AP632" s="189">
        <v>1</v>
      </c>
      <c r="AQ632" s="189" t="s">
        <v>979</v>
      </c>
      <c r="AR632" s="189"/>
      <c r="AS632" s="69">
        <v>108</v>
      </c>
      <c r="AT632" s="69" t="s">
        <v>949</v>
      </c>
      <c r="AU632" s="69" t="s">
        <v>949</v>
      </c>
      <c r="AV632" s="69" t="s">
        <v>949</v>
      </c>
      <c r="AW632" s="69" t="s">
        <v>3937</v>
      </c>
      <c r="AX632" s="69" t="s">
        <v>1412</v>
      </c>
      <c r="AY632" s="69" t="s">
        <v>3938</v>
      </c>
      <c r="AZ632" s="69" t="s">
        <v>983</v>
      </c>
      <c r="BA632" s="69" t="s">
        <v>984</v>
      </c>
      <c r="BB632" s="69" t="s">
        <v>949</v>
      </c>
      <c r="BC632" s="69" t="s">
        <v>1424</v>
      </c>
      <c r="BD632" s="69" t="s">
        <v>949</v>
      </c>
      <c r="BE632" s="69" t="s">
        <v>949</v>
      </c>
      <c r="BF632" s="69" t="s">
        <v>949</v>
      </c>
      <c r="BG632" s="69" t="s">
        <v>949</v>
      </c>
      <c r="BH632" s="69" t="s">
        <v>949</v>
      </c>
      <c r="BI632" s="69" t="s">
        <v>949</v>
      </c>
      <c r="BJ632" s="69" t="s">
        <v>949</v>
      </c>
      <c r="BK632" s="69" t="s">
        <v>949</v>
      </c>
      <c r="BL632" s="69" t="s">
        <v>949</v>
      </c>
      <c r="BM632" s="69" t="s">
        <v>949</v>
      </c>
    </row>
    <row r="633" spans="1:65" s="390" customFormat="1">
      <c r="A633" s="398">
        <v>626</v>
      </c>
      <c r="B633" s="398" t="s">
        <v>3719</v>
      </c>
      <c r="C633" s="408"/>
      <c r="D633" s="407" t="s">
        <v>7703</v>
      </c>
      <c r="E633" s="408"/>
      <c r="F633" s="407"/>
      <c r="G633" s="408"/>
      <c r="H633" s="407"/>
      <c r="I633" s="408"/>
      <c r="J633" s="407"/>
      <c r="K633" s="408"/>
      <c r="L633" s="407"/>
      <c r="M633" s="213" t="s">
        <v>7702</v>
      </c>
      <c r="N633" s="213" t="s">
        <v>7703</v>
      </c>
      <c r="O633" s="213" t="s">
        <v>4773</v>
      </c>
      <c r="P633" s="1247" t="s">
        <v>989</v>
      </c>
      <c r="Q633" s="213" t="s">
        <v>945</v>
      </c>
      <c r="R633" s="541" t="s">
        <v>945</v>
      </c>
      <c r="S633" s="213" t="s">
        <v>945</v>
      </c>
      <c r="T633" s="213" t="s">
        <v>945</v>
      </c>
      <c r="U633" s="213" t="s">
        <v>945</v>
      </c>
      <c r="V633" s="213" t="s">
        <v>945</v>
      </c>
      <c r="W633" s="541"/>
      <c r="X633" s="213"/>
      <c r="Y633" s="213" t="s">
        <v>941</v>
      </c>
      <c r="Z633" s="541" t="s">
        <v>945</v>
      </c>
      <c r="AA633" s="541" t="s">
        <v>945</v>
      </c>
      <c r="AB633" s="541" t="s">
        <v>945</v>
      </c>
      <c r="AC633" s="213"/>
      <c r="AD633" s="541" t="s">
        <v>945</v>
      </c>
      <c r="AE633" s="213" t="s">
        <v>945</v>
      </c>
      <c r="AF633" s="541"/>
      <c r="AG633" s="541"/>
      <c r="AH633" s="541"/>
      <c r="AI633" s="213"/>
      <c r="AJ633" s="404" t="s">
        <v>5979</v>
      </c>
      <c r="AK633" s="189" t="s">
        <v>132</v>
      </c>
      <c r="AL633" s="174" t="s">
        <v>7704</v>
      </c>
      <c r="AM633" s="106">
        <v>1</v>
      </c>
      <c r="AN633" s="894" t="s">
        <v>945</v>
      </c>
      <c r="AO633" s="189" t="s">
        <v>946</v>
      </c>
      <c r="AP633" s="189">
        <v>1</v>
      </c>
      <c r="AQ633" s="189" t="s">
        <v>979</v>
      </c>
      <c r="AR633" s="189"/>
      <c r="AS633" s="69">
        <v>108</v>
      </c>
      <c r="AT633" s="69" t="s">
        <v>949</v>
      </c>
      <c r="AU633" s="69" t="s">
        <v>949</v>
      </c>
      <c r="AV633" s="69" t="s">
        <v>949</v>
      </c>
      <c r="AW633" s="69" t="s">
        <v>3937</v>
      </c>
      <c r="AX633" s="69" t="s">
        <v>1412</v>
      </c>
      <c r="AY633" s="69" t="s">
        <v>3938</v>
      </c>
      <c r="AZ633" s="69" t="s">
        <v>983</v>
      </c>
      <c r="BA633" s="69" t="s">
        <v>984</v>
      </c>
      <c r="BB633" s="69" t="s">
        <v>949</v>
      </c>
      <c r="BC633" s="69" t="s">
        <v>1424</v>
      </c>
      <c r="BD633" s="69" t="s">
        <v>949</v>
      </c>
      <c r="BE633" s="69" t="s">
        <v>949</v>
      </c>
      <c r="BF633" s="69" t="s">
        <v>949</v>
      </c>
      <c r="BG633" s="69" t="s">
        <v>949</v>
      </c>
      <c r="BH633" s="69" t="s">
        <v>949</v>
      </c>
      <c r="BI633" s="69" t="s">
        <v>949</v>
      </c>
      <c r="BJ633" s="69" t="s">
        <v>949</v>
      </c>
      <c r="BK633" s="69" t="s">
        <v>949</v>
      </c>
      <c r="BL633" s="69" t="s">
        <v>949</v>
      </c>
      <c r="BM633" s="69" t="s">
        <v>949</v>
      </c>
    </row>
    <row r="634" spans="1:65" s="390" customFormat="1">
      <c r="A634" s="398">
        <v>627</v>
      </c>
      <c r="B634" s="398" t="s">
        <v>3719</v>
      </c>
      <c r="C634" s="408"/>
      <c r="D634" s="407" t="s">
        <v>7706</v>
      </c>
      <c r="E634" s="408"/>
      <c r="F634" s="407"/>
      <c r="G634" s="408"/>
      <c r="H634" s="407"/>
      <c r="I634" s="408"/>
      <c r="J634" s="407"/>
      <c r="K634" s="408"/>
      <c r="L634" s="407"/>
      <c r="M634" s="213" t="s">
        <v>7706</v>
      </c>
      <c r="N634" s="213" t="s">
        <v>7706</v>
      </c>
      <c r="O634" s="213" t="s">
        <v>4773</v>
      </c>
      <c r="P634" s="1247" t="s">
        <v>989</v>
      </c>
      <c r="Q634" s="213"/>
      <c r="R634" s="541"/>
      <c r="S634" s="213"/>
      <c r="T634" s="213"/>
      <c r="U634" s="213"/>
      <c r="V634" s="213"/>
      <c r="W634" s="541" t="s">
        <v>941</v>
      </c>
      <c r="X634" s="213"/>
      <c r="Y634" s="213"/>
      <c r="Z634" s="541"/>
      <c r="AA634" s="541"/>
      <c r="AB634" s="541"/>
      <c r="AC634" s="213"/>
      <c r="AD634" s="541"/>
      <c r="AE634" s="213"/>
      <c r="AF634" s="541"/>
      <c r="AG634" s="541"/>
      <c r="AH634" s="541"/>
      <c r="AI634" s="213"/>
      <c r="AJ634" s="404" t="s">
        <v>5979</v>
      </c>
      <c r="AK634" s="189" t="s">
        <v>132</v>
      </c>
      <c r="AL634" s="174" t="s">
        <v>7707</v>
      </c>
      <c r="AM634" s="106">
        <v>1</v>
      </c>
      <c r="AN634" s="894" t="s">
        <v>945</v>
      </c>
      <c r="AO634" s="189" t="s">
        <v>946</v>
      </c>
      <c r="AP634" s="189">
        <v>1</v>
      </c>
      <c r="AQ634" s="189" t="s">
        <v>979</v>
      </c>
      <c r="AR634" s="189"/>
      <c r="AS634" s="69">
        <v>108</v>
      </c>
      <c r="AT634" s="69" t="s">
        <v>949</v>
      </c>
      <c r="AU634" s="69" t="s">
        <v>949</v>
      </c>
      <c r="AV634" s="69" t="s">
        <v>949</v>
      </c>
      <c r="AW634" s="69" t="s">
        <v>3937</v>
      </c>
      <c r="AX634" s="69" t="s">
        <v>1412</v>
      </c>
      <c r="AY634" s="69" t="s">
        <v>3938</v>
      </c>
      <c r="AZ634" s="69" t="s">
        <v>983</v>
      </c>
      <c r="BA634" s="69" t="s">
        <v>984</v>
      </c>
      <c r="BB634" s="69" t="s">
        <v>949</v>
      </c>
      <c r="BC634" s="69" t="s">
        <v>1424</v>
      </c>
      <c r="BD634" s="69" t="s">
        <v>949</v>
      </c>
      <c r="BE634" s="69" t="s">
        <v>949</v>
      </c>
      <c r="BF634" s="69" t="s">
        <v>949</v>
      </c>
      <c r="BG634" s="69" t="s">
        <v>949</v>
      </c>
      <c r="BH634" s="69" t="s">
        <v>949</v>
      </c>
      <c r="BI634" s="69" t="s">
        <v>949</v>
      </c>
      <c r="BJ634" s="69" t="s">
        <v>949</v>
      </c>
      <c r="BK634" s="69" t="s">
        <v>949</v>
      </c>
      <c r="BL634" s="69" t="s">
        <v>949</v>
      </c>
      <c r="BM634" s="69" t="s">
        <v>949</v>
      </c>
    </row>
    <row r="635" spans="1:65" s="390" customFormat="1">
      <c r="A635" s="398">
        <v>628</v>
      </c>
      <c r="B635" s="398" t="s">
        <v>3719</v>
      </c>
      <c r="C635" s="408"/>
      <c r="D635" s="407" t="s">
        <v>7709</v>
      </c>
      <c r="E635" s="408"/>
      <c r="F635" s="407"/>
      <c r="G635" s="408"/>
      <c r="H635" s="407"/>
      <c r="I635" s="408"/>
      <c r="J635" s="407"/>
      <c r="K635" s="408"/>
      <c r="L635" s="407"/>
      <c r="M635" s="213" t="s">
        <v>7708</v>
      </c>
      <c r="N635" s="213" t="s">
        <v>7709</v>
      </c>
      <c r="O635" s="213" t="s">
        <v>4773</v>
      </c>
      <c r="P635" s="1247" t="s">
        <v>989</v>
      </c>
      <c r="Q635" s="213"/>
      <c r="R635" s="541"/>
      <c r="S635" s="213"/>
      <c r="T635" s="213"/>
      <c r="U635" s="213"/>
      <c r="V635" s="213"/>
      <c r="W635" s="541"/>
      <c r="X635" s="213"/>
      <c r="Y635" s="213"/>
      <c r="Z635" s="541" t="s">
        <v>941</v>
      </c>
      <c r="AA635" s="541"/>
      <c r="AB635" s="541"/>
      <c r="AC635" s="213"/>
      <c r="AD635" s="541"/>
      <c r="AE635" s="213"/>
      <c r="AF635" s="541"/>
      <c r="AG635" s="541"/>
      <c r="AH635" s="541"/>
      <c r="AI635" s="213"/>
      <c r="AJ635" s="404" t="s">
        <v>5979</v>
      </c>
      <c r="AK635" s="189" t="s">
        <v>132</v>
      </c>
      <c r="AL635" s="174" t="s">
        <v>7710</v>
      </c>
      <c r="AM635" s="106">
        <v>1</v>
      </c>
      <c r="AN635" s="894" t="s">
        <v>945</v>
      </c>
      <c r="AO635" s="189" t="s">
        <v>946</v>
      </c>
      <c r="AP635" s="189">
        <v>1</v>
      </c>
      <c r="AQ635" s="189" t="s">
        <v>979</v>
      </c>
      <c r="AR635" s="189"/>
      <c r="AS635" s="69">
        <v>108</v>
      </c>
      <c r="AT635" s="69" t="s">
        <v>949</v>
      </c>
      <c r="AU635" s="69" t="s">
        <v>949</v>
      </c>
      <c r="AV635" s="69" t="s">
        <v>949</v>
      </c>
      <c r="AW635" s="69" t="s">
        <v>3937</v>
      </c>
      <c r="AX635" s="69" t="s">
        <v>1412</v>
      </c>
      <c r="AY635" s="69" t="s">
        <v>3938</v>
      </c>
      <c r="AZ635" s="69" t="s">
        <v>983</v>
      </c>
      <c r="BA635" s="69" t="s">
        <v>984</v>
      </c>
      <c r="BB635" s="69" t="s">
        <v>949</v>
      </c>
      <c r="BC635" s="69" t="s">
        <v>1424</v>
      </c>
      <c r="BD635" s="69" t="s">
        <v>949</v>
      </c>
      <c r="BE635" s="69" t="s">
        <v>949</v>
      </c>
      <c r="BF635" s="69" t="s">
        <v>949</v>
      </c>
      <c r="BG635" s="69" t="s">
        <v>949</v>
      </c>
      <c r="BH635" s="69" t="s">
        <v>949</v>
      </c>
      <c r="BI635" s="69" t="s">
        <v>949</v>
      </c>
      <c r="BJ635" s="69" t="s">
        <v>949</v>
      </c>
      <c r="BK635" s="69" t="s">
        <v>949</v>
      </c>
      <c r="BL635" s="69" t="s">
        <v>949</v>
      </c>
      <c r="BM635" s="69" t="s">
        <v>949</v>
      </c>
    </row>
    <row r="636" spans="1:65" s="390" customFormat="1">
      <c r="A636" s="398">
        <v>629</v>
      </c>
      <c r="B636" s="398" t="s">
        <v>3719</v>
      </c>
      <c r="C636" s="408"/>
      <c r="D636" s="407" t="s">
        <v>7712</v>
      </c>
      <c r="E636" s="408"/>
      <c r="F636" s="407"/>
      <c r="G636" s="408"/>
      <c r="H636" s="407"/>
      <c r="I636" s="408"/>
      <c r="J636" s="407"/>
      <c r="K636" s="408"/>
      <c r="L636" s="407"/>
      <c r="M636" s="213" t="s">
        <v>7711</v>
      </c>
      <c r="N636" s="213" t="s">
        <v>7712</v>
      </c>
      <c r="O636" s="213" t="s">
        <v>4773</v>
      </c>
      <c r="P636" s="1247" t="s">
        <v>989</v>
      </c>
      <c r="Q636" s="213" t="s">
        <v>945</v>
      </c>
      <c r="R636" s="541" t="s">
        <v>945</v>
      </c>
      <c r="S636" s="213" t="s">
        <v>945</v>
      </c>
      <c r="T636" s="213" t="s">
        <v>945</v>
      </c>
      <c r="U636" s="213" t="s">
        <v>945</v>
      </c>
      <c r="V636" s="213" t="s">
        <v>945</v>
      </c>
      <c r="W636" s="541"/>
      <c r="X636" s="213"/>
      <c r="Y636" s="213"/>
      <c r="Z636" s="541" t="s">
        <v>945</v>
      </c>
      <c r="AA636" s="541" t="s">
        <v>941</v>
      </c>
      <c r="AB636" s="541"/>
      <c r="AC636" s="213" t="s">
        <v>945</v>
      </c>
      <c r="AD636" s="541" t="s">
        <v>945</v>
      </c>
      <c r="AE636" s="213"/>
      <c r="AF636" s="541"/>
      <c r="AG636" s="541"/>
      <c r="AH636" s="541"/>
      <c r="AI636" s="213"/>
      <c r="AJ636" s="404" t="s">
        <v>5979</v>
      </c>
      <c r="AK636" s="189" t="s">
        <v>132</v>
      </c>
      <c r="AL636" s="174" t="s">
        <v>7713</v>
      </c>
      <c r="AM636" s="106">
        <v>1</v>
      </c>
      <c r="AN636" s="894" t="s">
        <v>945</v>
      </c>
      <c r="AO636" s="189" t="s">
        <v>946</v>
      </c>
      <c r="AP636" s="189">
        <v>1</v>
      </c>
      <c r="AQ636" s="189" t="s">
        <v>979</v>
      </c>
      <c r="AR636" s="189"/>
      <c r="AS636" s="69">
        <v>108</v>
      </c>
      <c r="AT636" s="69" t="s">
        <v>949</v>
      </c>
      <c r="AU636" s="69" t="s">
        <v>949</v>
      </c>
      <c r="AV636" s="69" t="s">
        <v>949</v>
      </c>
      <c r="AW636" s="69" t="s">
        <v>3937</v>
      </c>
      <c r="AX636" s="69" t="s">
        <v>1412</v>
      </c>
      <c r="AY636" s="69" t="s">
        <v>3938</v>
      </c>
      <c r="AZ636" s="69" t="s">
        <v>983</v>
      </c>
      <c r="BA636" s="69" t="s">
        <v>984</v>
      </c>
      <c r="BB636" s="69" t="s">
        <v>949</v>
      </c>
      <c r="BC636" s="69" t="s">
        <v>1424</v>
      </c>
      <c r="BD636" s="69" t="s">
        <v>949</v>
      </c>
      <c r="BE636" s="69" t="s">
        <v>949</v>
      </c>
      <c r="BF636" s="69" t="s">
        <v>949</v>
      </c>
      <c r="BG636" s="69" t="s">
        <v>949</v>
      </c>
      <c r="BH636" s="69" t="s">
        <v>949</v>
      </c>
      <c r="BI636" s="69" t="s">
        <v>949</v>
      </c>
      <c r="BJ636" s="69" t="s">
        <v>949</v>
      </c>
      <c r="BK636" s="69" t="s">
        <v>949</v>
      </c>
      <c r="BL636" s="69" t="s">
        <v>949</v>
      </c>
      <c r="BM636" s="69" t="s">
        <v>949</v>
      </c>
    </row>
    <row r="637" spans="1:65" s="390" customFormat="1">
      <c r="A637" s="398">
        <v>630</v>
      </c>
      <c r="B637" s="398" t="s">
        <v>3719</v>
      </c>
      <c r="C637" s="408"/>
      <c r="D637" s="407" t="s">
        <v>7715</v>
      </c>
      <c r="E637" s="408"/>
      <c r="F637" s="407"/>
      <c r="G637" s="408"/>
      <c r="H637" s="407"/>
      <c r="I637" s="408"/>
      <c r="J637" s="407"/>
      <c r="K637" s="408"/>
      <c r="L637" s="407"/>
      <c r="M637" s="213" t="s">
        <v>7714</v>
      </c>
      <c r="N637" s="213" t="s">
        <v>7715</v>
      </c>
      <c r="O637" s="213" t="s">
        <v>4773</v>
      </c>
      <c r="P637" s="1247" t="s">
        <v>989</v>
      </c>
      <c r="Q637" s="213"/>
      <c r="R637" s="541"/>
      <c r="S637" s="213"/>
      <c r="T637" s="213"/>
      <c r="U637" s="213"/>
      <c r="V637" s="213"/>
      <c r="W637" s="541"/>
      <c r="X637" s="213"/>
      <c r="Y637" s="213"/>
      <c r="Z637" s="541"/>
      <c r="AA637" s="541"/>
      <c r="AB637" s="541" t="s">
        <v>941</v>
      </c>
      <c r="AC637" s="213"/>
      <c r="AD637" s="541"/>
      <c r="AE637" s="213"/>
      <c r="AF637" s="541"/>
      <c r="AG637" s="541"/>
      <c r="AH637" s="541"/>
      <c r="AI637" s="213"/>
      <c r="AJ637" s="404" t="s">
        <v>5979</v>
      </c>
      <c r="AK637" s="189" t="s">
        <v>132</v>
      </c>
      <c r="AL637" s="174" t="s">
        <v>7716</v>
      </c>
      <c r="AM637" s="106">
        <v>1</v>
      </c>
      <c r="AN637" s="894" t="s">
        <v>945</v>
      </c>
      <c r="AO637" s="189" t="s">
        <v>946</v>
      </c>
      <c r="AP637" s="189">
        <v>1</v>
      </c>
      <c r="AQ637" s="189" t="s">
        <v>979</v>
      </c>
      <c r="AR637" s="189"/>
      <c r="AS637" s="69">
        <v>108</v>
      </c>
      <c r="AT637" s="69" t="s">
        <v>949</v>
      </c>
      <c r="AU637" s="69" t="s">
        <v>949</v>
      </c>
      <c r="AV637" s="69" t="s">
        <v>949</v>
      </c>
      <c r="AW637" s="69" t="s">
        <v>3937</v>
      </c>
      <c r="AX637" s="69" t="s">
        <v>1412</v>
      </c>
      <c r="AY637" s="69" t="s">
        <v>3938</v>
      </c>
      <c r="AZ637" s="69" t="s">
        <v>983</v>
      </c>
      <c r="BA637" s="69" t="s">
        <v>984</v>
      </c>
      <c r="BB637" s="69" t="s">
        <v>949</v>
      </c>
      <c r="BC637" s="69" t="s">
        <v>1424</v>
      </c>
      <c r="BD637" s="69" t="s">
        <v>949</v>
      </c>
      <c r="BE637" s="69" t="s">
        <v>949</v>
      </c>
      <c r="BF637" s="69" t="s">
        <v>949</v>
      </c>
      <c r="BG637" s="69" t="s">
        <v>949</v>
      </c>
      <c r="BH637" s="69" t="s">
        <v>949</v>
      </c>
      <c r="BI637" s="69" t="s">
        <v>949</v>
      </c>
      <c r="BJ637" s="69" t="s">
        <v>949</v>
      </c>
      <c r="BK637" s="69" t="s">
        <v>949</v>
      </c>
      <c r="BL637" s="69" t="s">
        <v>949</v>
      </c>
      <c r="BM637" s="69" t="s">
        <v>949</v>
      </c>
    </row>
    <row r="638" spans="1:65" s="390" customFormat="1">
      <c r="A638" s="398">
        <v>631</v>
      </c>
      <c r="B638" s="398" t="s">
        <v>3719</v>
      </c>
      <c r="C638" s="408"/>
      <c r="D638" s="407" t="s">
        <v>7718</v>
      </c>
      <c r="E638" s="408"/>
      <c r="F638" s="407"/>
      <c r="G638" s="408"/>
      <c r="H638" s="407"/>
      <c r="I638" s="408"/>
      <c r="J638" s="407"/>
      <c r="K638" s="408"/>
      <c r="L638" s="407"/>
      <c r="M638" s="213" t="s">
        <v>7717</v>
      </c>
      <c r="N638" s="213" t="s">
        <v>7718</v>
      </c>
      <c r="O638" s="213" t="s">
        <v>4773</v>
      </c>
      <c r="P638" s="1247" t="s">
        <v>989</v>
      </c>
      <c r="Q638" s="213"/>
      <c r="R638" s="541"/>
      <c r="S638" s="213"/>
      <c r="T638" s="213"/>
      <c r="U638" s="213"/>
      <c r="V638" s="213"/>
      <c r="W638" s="541"/>
      <c r="X638" s="213"/>
      <c r="Y638" s="213"/>
      <c r="Z638" s="541"/>
      <c r="AA638" s="541"/>
      <c r="AB638" s="541"/>
      <c r="AC638" s="213" t="s">
        <v>941</v>
      </c>
      <c r="AD638" s="541"/>
      <c r="AE638" s="213"/>
      <c r="AF638" s="541"/>
      <c r="AG638" s="541"/>
      <c r="AH638" s="541"/>
      <c r="AI638" s="213"/>
      <c r="AJ638" s="404" t="s">
        <v>5979</v>
      </c>
      <c r="AK638" s="189" t="s">
        <v>132</v>
      </c>
      <c r="AL638" s="174" t="s">
        <v>7719</v>
      </c>
      <c r="AM638" s="106">
        <v>1</v>
      </c>
      <c r="AN638" s="894" t="s">
        <v>945</v>
      </c>
      <c r="AO638" s="189" t="s">
        <v>946</v>
      </c>
      <c r="AP638" s="189">
        <v>1</v>
      </c>
      <c r="AQ638" s="189" t="s">
        <v>979</v>
      </c>
      <c r="AR638" s="189"/>
      <c r="AS638" s="69">
        <v>108</v>
      </c>
      <c r="AT638" s="69" t="s">
        <v>949</v>
      </c>
      <c r="AU638" s="69" t="s">
        <v>949</v>
      </c>
      <c r="AV638" s="69" t="s">
        <v>949</v>
      </c>
      <c r="AW638" s="69" t="s">
        <v>3937</v>
      </c>
      <c r="AX638" s="69" t="s">
        <v>1412</v>
      </c>
      <c r="AY638" s="69" t="s">
        <v>3938</v>
      </c>
      <c r="AZ638" s="69" t="s">
        <v>983</v>
      </c>
      <c r="BA638" s="69" t="s">
        <v>984</v>
      </c>
      <c r="BB638" s="69" t="s">
        <v>949</v>
      </c>
      <c r="BC638" s="69" t="s">
        <v>1424</v>
      </c>
      <c r="BD638" s="69" t="s">
        <v>949</v>
      </c>
      <c r="BE638" s="69" t="s">
        <v>949</v>
      </c>
      <c r="BF638" s="69" t="s">
        <v>949</v>
      </c>
      <c r="BG638" s="69" t="s">
        <v>949</v>
      </c>
      <c r="BH638" s="69" t="s">
        <v>949</v>
      </c>
      <c r="BI638" s="69" t="s">
        <v>949</v>
      </c>
      <c r="BJ638" s="69" t="s">
        <v>949</v>
      </c>
      <c r="BK638" s="69" t="s">
        <v>949</v>
      </c>
      <c r="BL638" s="69" t="s">
        <v>949</v>
      </c>
      <c r="BM638" s="69" t="s">
        <v>949</v>
      </c>
    </row>
    <row r="639" spans="1:65" s="390" customFormat="1">
      <c r="A639" s="398">
        <v>632</v>
      </c>
      <c r="B639" s="398" t="s">
        <v>3719</v>
      </c>
      <c r="C639" s="408"/>
      <c r="D639" s="407" t="s">
        <v>7721</v>
      </c>
      <c r="E639" s="408"/>
      <c r="F639" s="407"/>
      <c r="G639" s="408"/>
      <c r="H639" s="407"/>
      <c r="I639" s="408"/>
      <c r="J639" s="407"/>
      <c r="K639" s="408"/>
      <c r="L639" s="407"/>
      <c r="M639" s="213" t="s">
        <v>7720</v>
      </c>
      <c r="N639" s="213" t="s">
        <v>7721</v>
      </c>
      <c r="O639" s="213" t="s">
        <v>4773</v>
      </c>
      <c r="P639" s="1247" t="s">
        <v>989</v>
      </c>
      <c r="Q639" s="213"/>
      <c r="R639" s="541"/>
      <c r="S639" s="213"/>
      <c r="T639" s="213"/>
      <c r="U639" s="213"/>
      <c r="V639" s="213"/>
      <c r="W639" s="541"/>
      <c r="X639" s="213"/>
      <c r="Y639" s="213"/>
      <c r="Z639" s="541"/>
      <c r="AA639" s="541"/>
      <c r="AB639" s="541"/>
      <c r="AC639" s="213"/>
      <c r="AD639" s="541" t="s">
        <v>941</v>
      </c>
      <c r="AE639" s="213"/>
      <c r="AF639" s="541"/>
      <c r="AG639" s="541"/>
      <c r="AH639" s="541"/>
      <c r="AI639" s="213"/>
      <c r="AJ639" s="404" t="s">
        <v>5979</v>
      </c>
      <c r="AK639" s="189" t="s">
        <v>132</v>
      </c>
      <c r="AL639" s="174" t="s">
        <v>7722</v>
      </c>
      <c r="AM639" s="106">
        <v>1</v>
      </c>
      <c r="AN639" s="894" t="s">
        <v>945</v>
      </c>
      <c r="AO639" s="189" t="s">
        <v>946</v>
      </c>
      <c r="AP639" s="189">
        <v>1</v>
      </c>
      <c r="AQ639" s="189" t="s">
        <v>979</v>
      </c>
      <c r="AR639" s="189"/>
      <c r="AS639" s="69">
        <v>108</v>
      </c>
      <c r="AT639" s="69" t="s">
        <v>949</v>
      </c>
      <c r="AU639" s="69" t="s">
        <v>949</v>
      </c>
      <c r="AV639" s="69" t="s">
        <v>949</v>
      </c>
      <c r="AW639" s="69" t="s">
        <v>3937</v>
      </c>
      <c r="AX639" s="69" t="s">
        <v>1412</v>
      </c>
      <c r="AY639" s="69" t="s">
        <v>3938</v>
      </c>
      <c r="AZ639" s="69" t="s">
        <v>983</v>
      </c>
      <c r="BA639" s="69" t="s">
        <v>984</v>
      </c>
      <c r="BB639" s="69" t="s">
        <v>949</v>
      </c>
      <c r="BC639" s="69" t="s">
        <v>1424</v>
      </c>
      <c r="BD639" s="69" t="s">
        <v>949</v>
      </c>
      <c r="BE639" s="69" t="s">
        <v>949</v>
      </c>
      <c r="BF639" s="69" t="s">
        <v>949</v>
      </c>
      <c r="BG639" s="69" t="s">
        <v>949</v>
      </c>
      <c r="BH639" s="69" t="s">
        <v>949</v>
      </c>
      <c r="BI639" s="69" t="s">
        <v>949</v>
      </c>
      <c r="BJ639" s="69" t="s">
        <v>949</v>
      </c>
      <c r="BK639" s="69" t="s">
        <v>949</v>
      </c>
      <c r="BL639" s="69" t="s">
        <v>949</v>
      </c>
      <c r="BM639" s="69" t="s">
        <v>949</v>
      </c>
    </row>
    <row r="640" spans="1:65" s="390" customFormat="1">
      <c r="A640" s="398">
        <v>633</v>
      </c>
      <c r="B640" s="398" t="s">
        <v>3719</v>
      </c>
      <c r="C640" s="408"/>
      <c r="D640" s="407" t="s">
        <v>7724</v>
      </c>
      <c r="E640" s="408"/>
      <c r="F640" s="407"/>
      <c r="G640" s="408"/>
      <c r="H640" s="407"/>
      <c r="I640" s="408"/>
      <c r="J640" s="407"/>
      <c r="K640" s="408"/>
      <c r="L640" s="407"/>
      <c r="M640" s="213" t="s">
        <v>7723</v>
      </c>
      <c r="N640" s="213" t="s">
        <v>7724</v>
      </c>
      <c r="O640" s="213" t="s">
        <v>4773</v>
      </c>
      <c r="P640" s="1247" t="s">
        <v>989</v>
      </c>
      <c r="Q640" s="213"/>
      <c r="R640" s="541"/>
      <c r="S640" s="213"/>
      <c r="T640" s="213"/>
      <c r="U640" s="213"/>
      <c r="V640" s="213"/>
      <c r="W640" s="541"/>
      <c r="X640" s="213"/>
      <c r="Y640" s="213"/>
      <c r="Z640" s="541"/>
      <c r="AA640" s="541"/>
      <c r="AB640" s="541"/>
      <c r="AC640" s="213"/>
      <c r="AD640" s="541"/>
      <c r="AE640" s="213" t="s">
        <v>941</v>
      </c>
      <c r="AF640" s="541"/>
      <c r="AG640" s="541"/>
      <c r="AH640" s="541"/>
      <c r="AI640" s="213"/>
      <c r="AJ640" s="404" t="s">
        <v>5979</v>
      </c>
      <c r="AK640" s="189" t="s">
        <v>132</v>
      </c>
      <c r="AL640" s="174" t="s">
        <v>7725</v>
      </c>
      <c r="AM640" s="106">
        <v>1</v>
      </c>
      <c r="AN640" s="894" t="s">
        <v>945</v>
      </c>
      <c r="AO640" s="189" t="s">
        <v>946</v>
      </c>
      <c r="AP640" s="189">
        <v>1</v>
      </c>
      <c r="AQ640" s="189" t="s">
        <v>979</v>
      </c>
      <c r="AR640" s="189"/>
      <c r="AS640" s="69">
        <v>108</v>
      </c>
      <c r="AT640" s="69" t="s">
        <v>949</v>
      </c>
      <c r="AU640" s="69" t="s">
        <v>949</v>
      </c>
      <c r="AV640" s="69" t="s">
        <v>949</v>
      </c>
      <c r="AW640" s="69" t="s">
        <v>3937</v>
      </c>
      <c r="AX640" s="69" t="s">
        <v>1412</v>
      </c>
      <c r="AY640" s="69" t="s">
        <v>3938</v>
      </c>
      <c r="AZ640" s="69" t="s">
        <v>983</v>
      </c>
      <c r="BA640" s="69" t="s">
        <v>984</v>
      </c>
      <c r="BB640" s="69" t="s">
        <v>949</v>
      </c>
      <c r="BC640" s="69" t="s">
        <v>1424</v>
      </c>
      <c r="BD640" s="69" t="s">
        <v>949</v>
      </c>
      <c r="BE640" s="69" t="s">
        <v>949</v>
      </c>
      <c r="BF640" s="69" t="s">
        <v>949</v>
      </c>
      <c r="BG640" s="69" t="s">
        <v>949</v>
      </c>
      <c r="BH640" s="69" t="s">
        <v>949</v>
      </c>
      <c r="BI640" s="69" t="s">
        <v>949</v>
      </c>
      <c r="BJ640" s="69" t="s">
        <v>949</v>
      </c>
      <c r="BK640" s="69" t="s">
        <v>949</v>
      </c>
      <c r="BL640" s="69" t="s">
        <v>949</v>
      </c>
      <c r="BM640" s="69" t="s">
        <v>949</v>
      </c>
    </row>
    <row r="641" spans="1:65" s="390" customFormat="1">
      <c r="A641" s="398">
        <v>634</v>
      </c>
      <c r="B641" s="398" t="s">
        <v>3719</v>
      </c>
      <c r="C641" s="408"/>
      <c r="D641" s="407" t="s">
        <v>7734</v>
      </c>
      <c r="E641" s="408"/>
      <c r="F641" s="407"/>
      <c r="G641" s="408"/>
      <c r="H641" s="407"/>
      <c r="I641" s="408"/>
      <c r="J641" s="407"/>
      <c r="K641" s="408"/>
      <c r="L641" s="407"/>
      <c r="M641" s="213" t="s">
        <v>7734</v>
      </c>
      <c r="N641" s="213" t="s">
        <v>7734</v>
      </c>
      <c r="O641" s="213" t="s">
        <v>4773</v>
      </c>
      <c r="P641" s="1247" t="s">
        <v>989</v>
      </c>
      <c r="Q641" s="213"/>
      <c r="R641" s="541"/>
      <c r="S641" s="213"/>
      <c r="T641" s="213"/>
      <c r="U641" s="213"/>
      <c r="V641" s="213"/>
      <c r="W641" s="541"/>
      <c r="X641" s="213"/>
      <c r="Y641" s="213"/>
      <c r="Z641" s="541"/>
      <c r="AA641" s="541"/>
      <c r="AB641" s="541"/>
      <c r="AC641" s="213"/>
      <c r="AD641" s="541"/>
      <c r="AE641" s="213"/>
      <c r="AF641" s="541" t="s">
        <v>941</v>
      </c>
      <c r="AG641" s="541"/>
      <c r="AH641" s="541"/>
      <c r="AI641" s="213"/>
      <c r="AJ641" s="404" t="s">
        <v>5979</v>
      </c>
      <c r="AK641" s="189" t="s">
        <v>132</v>
      </c>
      <c r="AL641" s="174" t="s">
        <v>7735</v>
      </c>
      <c r="AM641" s="106">
        <v>1</v>
      </c>
      <c r="AN641" s="894" t="s">
        <v>945</v>
      </c>
      <c r="AO641" s="189" t="s">
        <v>946</v>
      </c>
      <c r="AP641" s="189">
        <v>1</v>
      </c>
      <c r="AQ641" s="189" t="s">
        <v>979</v>
      </c>
      <c r="AR641" s="189"/>
      <c r="AS641" s="69">
        <v>108</v>
      </c>
      <c r="AT641" s="69" t="s">
        <v>949</v>
      </c>
      <c r="AU641" s="69" t="s">
        <v>949</v>
      </c>
      <c r="AV641" s="69" t="s">
        <v>949</v>
      </c>
      <c r="AW641" s="69" t="s">
        <v>3937</v>
      </c>
      <c r="AX641" s="69" t="s">
        <v>1412</v>
      </c>
      <c r="AY641" s="69" t="s">
        <v>3938</v>
      </c>
      <c r="AZ641" s="69" t="s">
        <v>983</v>
      </c>
      <c r="BA641" s="69" t="s">
        <v>984</v>
      </c>
      <c r="BB641" s="69" t="s">
        <v>949</v>
      </c>
      <c r="BC641" s="69" t="s">
        <v>1424</v>
      </c>
      <c r="BD641" s="69" t="s">
        <v>949</v>
      </c>
      <c r="BE641" s="69" t="s">
        <v>949</v>
      </c>
      <c r="BF641" s="69" t="s">
        <v>949</v>
      </c>
      <c r="BG641" s="69" t="s">
        <v>949</v>
      </c>
      <c r="BH641" s="69" t="s">
        <v>949</v>
      </c>
      <c r="BI641" s="69" t="s">
        <v>949</v>
      </c>
      <c r="BJ641" s="69" t="s">
        <v>949</v>
      </c>
      <c r="BK641" s="69" t="s">
        <v>949</v>
      </c>
      <c r="BL641" s="69" t="s">
        <v>949</v>
      </c>
      <c r="BM641" s="69" t="s">
        <v>949</v>
      </c>
    </row>
    <row r="642" spans="1:65" s="390" customFormat="1">
      <c r="A642" s="398">
        <v>635</v>
      </c>
      <c r="B642" s="398" t="s">
        <v>3719</v>
      </c>
      <c r="C642" s="408"/>
      <c r="D642" s="407" t="s">
        <v>7736</v>
      </c>
      <c r="E642" s="408"/>
      <c r="F642" s="407"/>
      <c r="G642" s="408"/>
      <c r="H642" s="407"/>
      <c r="I642" s="408"/>
      <c r="J642" s="407"/>
      <c r="K642" s="408"/>
      <c r="L642" s="407"/>
      <c r="M642" s="213" t="s">
        <v>7736</v>
      </c>
      <c r="N642" s="213" t="s">
        <v>7736</v>
      </c>
      <c r="O642" s="213" t="s">
        <v>4773</v>
      </c>
      <c r="P642" s="1247" t="s">
        <v>989</v>
      </c>
      <c r="Q642" s="213"/>
      <c r="R642" s="541"/>
      <c r="S642" s="213"/>
      <c r="T642" s="213"/>
      <c r="U642" s="213"/>
      <c r="V642" s="213"/>
      <c r="W642" s="541"/>
      <c r="X642" s="213"/>
      <c r="Y642" s="213"/>
      <c r="Z642" s="541"/>
      <c r="AA642" s="541"/>
      <c r="AB642" s="541"/>
      <c r="AC642" s="213"/>
      <c r="AD642" s="541"/>
      <c r="AE642" s="213"/>
      <c r="AF642" s="541" t="s">
        <v>945</v>
      </c>
      <c r="AG642" s="541" t="s">
        <v>941</v>
      </c>
      <c r="AH642" s="541"/>
      <c r="AI642" s="213"/>
      <c r="AJ642" s="404" t="s">
        <v>5979</v>
      </c>
      <c r="AK642" s="189" t="s">
        <v>132</v>
      </c>
      <c r="AL642" s="174" t="s">
        <v>7737</v>
      </c>
      <c r="AM642" s="106">
        <v>1</v>
      </c>
      <c r="AN642" s="894" t="s">
        <v>945</v>
      </c>
      <c r="AO642" s="189" t="s">
        <v>946</v>
      </c>
      <c r="AP642" s="189">
        <v>1</v>
      </c>
      <c r="AQ642" s="189" t="s">
        <v>979</v>
      </c>
      <c r="AR642" s="189"/>
      <c r="AS642" s="69">
        <v>108</v>
      </c>
      <c r="AT642" s="69" t="s">
        <v>949</v>
      </c>
      <c r="AU642" s="69" t="s">
        <v>949</v>
      </c>
      <c r="AV642" s="69" t="s">
        <v>949</v>
      </c>
      <c r="AW642" s="69" t="s">
        <v>3937</v>
      </c>
      <c r="AX642" s="69" t="s">
        <v>1412</v>
      </c>
      <c r="AY642" s="69" t="s">
        <v>3938</v>
      </c>
      <c r="AZ642" s="69" t="s">
        <v>983</v>
      </c>
      <c r="BA642" s="69" t="s">
        <v>984</v>
      </c>
      <c r="BB642" s="69" t="s">
        <v>949</v>
      </c>
      <c r="BC642" s="69" t="s">
        <v>1424</v>
      </c>
      <c r="BD642" s="69" t="s">
        <v>949</v>
      </c>
      <c r="BE642" s="69" t="s">
        <v>949</v>
      </c>
      <c r="BF642" s="69" t="s">
        <v>949</v>
      </c>
      <c r="BG642" s="69" t="s">
        <v>949</v>
      </c>
      <c r="BH642" s="69" t="s">
        <v>949</v>
      </c>
      <c r="BI642" s="69" t="s">
        <v>949</v>
      </c>
      <c r="BJ642" s="69" t="s">
        <v>949</v>
      </c>
      <c r="BK642" s="69" t="s">
        <v>949</v>
      </c>
      <c r="BL642" s="69" t="s">
        <v>949</v>
      </c>
      <c r="BM642" s="69" t="s">
        <v>949</v>
      </c>
    </row>
    <row r="643" spans="1:65" s="390" customFormat="1">
      <c r="A643" s="398">
        <v>636</v>
      </c>
      <c r="B643" s="398" t="s">
        <v>3719</v>
      </c>
      <c r="C643" s="408"/>
      <c r="D643" s="407" t="s">
        <v>7738</v>
      </c>
      <c r="E643" s="408"/>
      <c r="F643" s="407"/>
      <c r="G643" s="408"/>
      <c r="H643" s="407"/>
      <c r="I643" s="408"/>
      <c r="J643" s="407"/>
      <c r="K643" s="408"/>
      <c r="L643" s="407"/>
      <c r="M643" s="213" t="s">
        <v>7738</v>
      </c>
      <c r="N643" s="213" t="s">
        <v>7738</v>
      </c>
      <c r="O643" s="213" t="s">
        <v>4773</v>
      </c>
      <c r="P643" s="1247" t="s">
        <v>989</v>
      </c>
      <c r="Q643" s="213"/>
      <c r="R643" s="541"/>
      <c r="S643" s="213"/>
      <c r="T643" s="213"/>
      <c r="U643" s="213"/>
      <c r="V643" s="213"/>
      <c r="W643" s="541"/>
      <c r="X643" s="213"/>
      <c r="Y643" s="213"/>
      <c r="Z643" s="541"/>
      <c r="AA643" s="541"/>
      <c r="AB643" s="541"/>
      <c r="AC643" s="213"/>
      <c r="AD643" s="541"/>
      <c r="AE643" s="213"/>
      <c r="AF643" s="541"/>
      <c r="AG643" s="541"/>
      <c r="AH643" s="541" t="s">
        <v>941</v>
      </c>
      <c r="AI643" s="213"/>
      <c r="AJ643" s="404" t="s">
        <v>5979</v>
      </c>
      <c r="AK643" s="189" t="s">
        <v>132</v>
      </c>
      <c r="AL643" s="174" t="s">
        <v>7739</v>
      </c>
      <c r="AM643" s="106">
        <v>1</v>
      </c>
      <c r="AN643" s="894" t="s">
        <v>945</v>
      </c>
      <c r="AO643" s="189" t="s">
        <v>946</v>
      </c>
      <c r="AP643" s="189">
        <v>1</v>
      </c>
      <c r="AQ643" s="189" t="s">
        <v>979</v>
      </c>
      <c r="AR643" s="189"/>
      <c r="AS643" s="69">
        <v>108</v>
      </c>
      <c r="AT643" s="69" t="s">
        <v>949</v>
      </c>
      <c r="AU643" s="69" t="s">
        <v>949</v>
      </c>
      <c r="AV643" s="69" t="s">
        <v>949</v>
      </c>
      <c r="AW643" s="69" t="s">
        <v>3937</v>
      </c>
      <c r="AX643" s="69" t="s">
        <v>1412</v>
      </c>
      <c r="AY643" s="69" t="s">
        <v>3938</v>
      </c>
      <c r="AZ643" s="69" t="s">
        <v>983</v>
      </c>
      <c r="BA643" s="69" t="s">
        <v>984</v>
      </c>
      <c r="BB643" s="69" t="s">
        <v>949</v>
      </c>
      <c r="BC643" s="69" t="s">
        <v>1424</v>
      </c>
      <c r="BD643" s="69" t="s">
        <v>949</v>
      </c>
      <c r="BE643" s="69" t="s">
        <v>949</v>
      </c>
      <c r="BF643" s="69" t="s">
        <v>949</v>
      </c>
      <c r="BG643" s="69" t="s">
        <v>949</v>
      </c>
      <c r="BH643" s="69" t="s">
        <v>949</v>
      </c>
      <c r="BI643" s="69" t="s">
        <v>949</v>
      </c>
      <c r="BJ643" s="69" t="s">
        <v>949</v>
      </c>
      <c r="BK643" s="69" t="s">
        <v>949</v>
      </c>
      <c r="BL643" s="69" t="s">
        <v>949</v>
      </c>
      <c r="BM643" s="69" t="s">
        <v>949</v>
      </c>
    </row>
    <row r="644" spans="1:65" s="390" customFormat="1">
      <c r="A644" s="398">
        <v>637</v>
      </c>
      <c r="B644" s="398" t="s">
        <v>3719</v>
      </c>
      <c r="C644" s="408"/>
      <c r="D644" s="407" t="s">
        <v>7087</v>
      </c>
      <c r="E644" s="408"/>
      <c r="F644" s="407"/>
      <c r="G644" s="408"/>
      <c r="H644" s="407"/>
      <c r="I644" s="408"/>
      <c r="J644" s="407"/>
      <c r="K644" s="408"/>
      <c r="L644" s="407"/>
      <c r="M644" s="213" t="s">
        <v>10017</v>
      </c>
      <c r="N644" s="213" t="s">
        <v>7087</v>
      </c>
      <c r="O644" s="213" t="s">
        <v>4773</v>
      </c>
      <c r="P644" s="1247" t="s">
        <v>989</v>
      </c>
      <c r="Q644" s="213" t="s">
        <v>941</v>
      </c>
      <c r="R644" s="541"/>
      <c r="S644" s="213"/>
      <c r="T644" s="213"/>
      <c r="U644" s="213"/>
      <c r="V644" s="213"/>
      <c r="W644" s="541"/>
      <c r="X644" s="213"/>
      <c r="Y644" s="213"/>
      <c r="Z644" s="541"/>
      <c r="AA644" s="541"/>
      <c r="AB644" s="541"/>
      <c r="AC644" s="213"/>
      <c r="AD644" s="541"/>
      <c r="AE644" s="213"/>
      <c r="AF644" s="541"/>
      <c r="AG644" s="541"/>
      <c r="AH644" s="541"/>
      <c r="AI644" s="213"/>
      <c r="AJ644" s="404" t="s">
        <v>5981</v>
      </c>
      <c r="AK644" s="189" t="s">
        <v>132</v>
      </c>
      <c r="AL644" s="174" t="s">
        <v>7088</v>
      </c>
      <c r="AM644" s="106">
        <v>2</v>
      </c>
      <c r="AN644" s="894" t="s">
        <v>945</v>
      </c>
      <c r="AO644" s="189" t="s">
        <v>946</v>
      </c>
      <c r="AP644" s="189">
        <v>0</v>
      </c>
      <c r="AQ644" s="189" t="s">
        <v>947</v>
      </c>
      <c r="AR644" s="189"/>
      <c r="AS644" s="69" t="s">
        <v>949</v>
      </c>
      <c r="AT644" s="69" t="s">
        <v>949</v>
      </c>
      <c r="AU644" s="69" t="s">
        <v>949</v>
      </c>
      <c r="AV644" s="69" t="s">
        <v>949</v>
      </c>
      <c r="AW644" s="69" t="s">
        <v>949</v>
      </c>
      <c r="AX644" s="69" t="s">
        <v>949</v>
      </c>
      <c r="AY644" s="69" t="s">
        <v>949</v>
      </c>
      <c r="AZ644" s="69" t="s">
        <v>949</v>
      </c>
      <c r="BA644" s="69" t="s">
        <v>949</v>
      </c>
      <c r="BB644" s="69" t="s">
        <v>949</v>
      </c>
      <c r="BC644" s="69" t="s">
        <v>949</v>
      </c>
      <c r="BD644" s="69" t="s">
        <v>949</v>
      </c>
      <c r="BE644" s="69" t="s">
        <v>949</v>
      </c>
      <c r="BF644" s="69" t="s">
        <v>949</v>
      </c>
      <c r="BG644" s="69" t="s">
        <v>949</v>
      </c>
      <c r="BH644" s="69" t="s">
        <v>949</v>
      </c>
      <c r="BI644" s="69" t="s">
        <v>949</v>
      </c>
      <c r="BJ644" s="69" t="s">
        <v>949</v>
      </c>
      <c r="BK644" s="69" t="s">
        <v>949</v>
      </c>
      <c r="BL644" s="69" t="s">
        <v>949</v>
      </c>
      <c r="BM644" s="69" t="s">
        <v>949</v>
      </c>
    </row>
    <row r="645" spans="1:65" s="390" customFormat="1">
      <c r="A645" s="398">
        <v>638</v>
      </c>
      <c r="B645" s="398" t="s">
        <v>3719</v>
      </c>
      <c r="C645" s="408"/>
      <c r="D645" s="407" t="s">
        <v>7090</v>
      </c>
      <c r="E645" s="408"/>
      <c r="F645" s="407"/>
      <c r="G645" s="408"/>
      <c r="H645" s="407"/>
      <c r="I645" s="408"/>
      <c r="J645" s="407"/>
      <c r="K645" s="408"/>
      <c r="L645" s="407"/>
      <c r="M645" s="213" t="s">
        <v>7089</v>
      </c>
      <c r="N645" s="213" t="s">
        <v>7090</v>
      </c>
      <c r="O645" s="213" t="s">
        <v>4773</v>
      </c>
      <c r="P645" s="1247" t="s">
        <v>989</v>
      </c>
      <c r="Q645" s="213"/>
      <c r="R645" s="541" t="s">
        <v>941</v>
      </c>
      <c r="S645" s="213"/>
      <c r="T645" s="213"/>
      <c r="U645" s="213"/>
      <c r="V645" s="213"/>
      <c r="W645" s="541"/>
      <c r="X645" s="213"/>
      <c r="Y645" s="213"/>
      <c r="Z645" s="541"/>
      <c r="AA645" s="541"/>
      <c r="AB645" s="541"/>
      <c r="AC645" s="213"/>
      <c r="AD645" s="541"/>
      <c r="AE645" s="213"/>
      <c r="AF645" s="541"/>
      <c r="AG645" s="541"/>
      <c r="AH645" s="541"/>
      <c r="AI645" s="213"/>
      <c r="AJ645" s="404" t="s">
        <v>5981</v>
      </c>
      <c r="AK645" s="189" t="s">
        <v>132</v>
      </c>
      <c r="AL645" s="174" t="s">
        <v>7091</v>
      </c>
      <c r="AM645" s="106">
        <v>2</v>
      </c>
      <c r="AN645" s="894" t="s">
        <v>945</v>
      </c>
      <c r="AO645" s="189" t="s">
        <v>946</v>
      </c>
      <c r="AP645" s="189">
        <v>0</v>
      </c>
      <c r="AQ645" s="189" t="s">
        <v>947</v>
      </c>
      <c r="AR645" s="189"/>
      <c r="AS645" s="69" t="s">
        <v>949</v>
      </c>
      <c r="AT645" s="69" t="s">
        <v>949</v>
      </c>
      <c r="AU645" s="69" t="s">
        <v>949</v>
      </c>
      <c r="AV645" s="69" t="s">
        <v>949</v>
      </c>
      <c r="AW645" s="69" t="s">
        <v>949</v>
      </c>
      <c r="AX645" s="69" t="s">
        <v>949</v>
      </c>
      <c r="AY645" s="69" t="s">
        <v>949</v>
      </c>
      <c r="AZ645" s="69" t="s">
        <v>949</v>
      </c>
      <c r="BA645" s="69" t="s">
        <v>949</v>
      </c>
      <c r="BB645" s="69" t="s">
        <v>949</v>
      </c>
      <c r="BC645" s="69" t="s">
        <v>949</v>
      </c>
      <c r="BD645" s="69" t="s">
        <v>949</v>
      </c>
      <c r="BE645" s="69" t="s">
        <v>949</v>
      </c>
      <c r="BF645" s="69" t="s">
        <v>949</v>
      </c>
      <c r="BG645" s="69" t="s">
        <v>949</v>
      </c>
      <c r="BH645" s="69" t="s">
        <v>949</v>
      </c>
      <c r="BI645" s="69" t="s">
        <v>949</v>
      </c>
      <c r="BJ645" s="69" t="s">
        <v>949</v>
      </c>
      <c r="BK645" s="69" t="s">
        <v>949</v>
      </c>
      <c r="BL645" s="69" t="s">
        <v>949</v>
      </c>
      <c r="BM645" s="69" t="s">
        <v>949</v>
      </c>
    </row>
    <row r="646" spans="1:65" s="390" customFormat="1">
      <c r="A646" s="398">
        <v>639</v>
      </c>
      <c r="B646" s="398" t="s">
        <v>3719</v>
      </c>
      <c r="C646" s="408"/>
      <c r="D646" s="407" t="s">
        <v>7093</v>
      </c>
      <c r="E646" s="408"/>
      <c r="F646" s="407"/>
      <c r="G646" s="408"/>
      <c r="H646" s="407"/>
      <c r="I646" s="408"/>
      <c r="J646" s="407"/>
      <c r="K646" s="408"/>
      <c r="L646" s="407"/>
      <c r="M646" s="213" t="s">
        <v>7092</v>
      </c>
      <c r="N646" s="213" t="s">
        <v>7093</v>
      </c>
      <c r="O646" s="213" t="s">
        <v>4773</v>
      </c>
      <c r="P646" s="1247" t="s">
        <v>989</v>
      </c>
      <c r="Q646" s="213"/>
      <c r="R646" s="541"/>
      <c r="S646" s="213" t="s">
        <v>941</v>
      </c>
      <c r="T646" s="213"/>
      <c r="U646" s="213"/>
      <c r="V646" s="213"/>
      <c r="W646" s="541"/>
      <c r="X646" s="213"/>
      <c r="Y646" s="213"/>
      <c r="Z646" s="541"/>
      <c r="AA646" s="541"/>
      <c r="AB646" s="541"/>
      <c r="AC646" s="213"/>
      <c r="AD646" s="541"/>
      <c r="AE646" s="213"/>
      <c r="AF646" s="541"/>
      <c r="AG646" s="541"/>
      <c r="AH646" s="541"/>
      <c r="AI646" s="213"/>
      <c r="AJ646" s="404" t="s">
        <v>5981</v>
      </c>
      <c r="AK646" s="189" t="s">
        <v>132</v>
      </c>
      <c r="AL646" s="174" t="s">
        <v>7094</v>
      </c>
      <c r="AM646" s="106">
        <v>2</v>
      </c>
      <c r="AN646" s="894" t="s">
        <v>945</v>
      </c>
      <c r="AO646" s="189" t="s">
        <v>946</v>
      </c>
      <c r="AP646" s="189">
        <v>0</v>
      </c>
      <c r="AQ646" s="189" t="s">
        <v>947</v>
      </c>
      <c r="AR646" s="189"/>
      <c r="AS646" s="69" t="s">
        <v>949</v>
      </c>
      <c r="AT646" s="69" t="s">
        <v>949</v>
      </c>
      <c r="AU646" s="69" t="s">
        <v>949</v>
      </c>
      <c r="AV646" s="69" t="s">
        <v>949</v>
      </c>
      <c r="AW646" s="69" t="s">
        <v>949</v>
      </c>
      <c r="AX646" s="69" t="s">
        <v>949</v>
      </c>
      <c r="AY646" s="69" t="s">
        <v>949</v>
      </c>
      <c r="AZ646" s="69" t="s">
        <v>949</v>
      </c>
      <c r="BA646" s="69" t="s">
        <v>949</v>
      </c>
      <c r="BB646" s="69" t="s">
        <v>949</v>
      </c>
      <c r="BC646" s="69" t="s">
        <v>949</v>
      </c>
      <c r="BD646" s="69" t="s">
        <v>949</v>
      </c>
      <c r="BE646" s="69" t="s">
        <v>949</v>
      </c>
      <c r="BF646" s="69" t="s">
        <v>949</v>
      </c>
      <c r="BG646" s="69" t="s">
        <v>949</v>
      </c>
      <c r="BH646" s="69" t="s">
        <v>949</v>
      </c>
      <c r="BI646" s="69" t="s">
        <v>949</v>
      </c>
      <c r="BJ646" s="69" t="s">
        <v>949</v>
      </c>
      <c r="BK646" s="69" t="s">
        <v>949</v>
      </c>
      <c r="BL646" s="69" t="s">
        <v>949</v>
      </c>
      <c r="BM646" s="69" t="s">
        <v>949</v>
      </c>
    </row>
    <row r="647" spans="1:65" s="390" customFormat="1">
      <c r="A647" s="398">
        <v>640</v>
      </c>
      <c r="B647" s="398" t="s">
        <v>3719</v>
      </c>
      <c r="C647" s="408"/>
      <c r="D647" s="407" t="s">
        <v>7096</v>
      </c>
      <c r="E647" s="408"/>
      <c r="F647" s="407"/>
      <c r="G647" s="408"/>
      <c r="H647" s="407"/>
      <c r="I647" s="408"/>
      <c r="J647" s="407"/>
      <c r="K647" s="408"/>
      <c r="L647" s="407"/>
      <c r="M647" s="213" t="s">
        <v>7095</v>
      </c>
      <c r="N647" s="213" t="s">
        <v>7096</v>
      </c>
      <c r="O647" s="213" t="s">
        <v>4773</v>
      </c>
      <c r="P647" s="1247" t="s">
        <v>989</v>
      </c>
      <c r="Q647" s="213" t="s">
        <v>945</v>
      </c>
      <c r="R647" s="541" t="s">
        <v>945</v>
      </c>
      <c r="S647" s="213" t="s">
        <v>945</v>
      </c>
      <c r="T647" s="213" t="s">
        <v>941</v>
      </c>
      <c r="U647" s="213" t="s">
        <v>945</v>
      </c>
      <c r="V647" s="213" t="s">
        <v>945</v>
      </c>
      <c r="W647" s="541"/>
      <c r="X647" s="213" t="s">
        <v>945</v>
      </c>
      <c r="Y647" s="213"/>
      <c r="Z647" s="541" t="s">
        <v>945</v>
      </c>
      <c r="AA647" s="541" t="s">
        <v>945</v>
      </c>
      <c r="AB647" s="541" t="s">
        <v>945</v>
      </c>
      <c r="AC647" s="213" t="s">
        <v>945</v>
      </c>
      <c r="AD647" s="541" t="s">
        <v>945</v>
      </c>
      <c r="AE647" s="213"/>
      <c r="AF647" s="541"/>
      <c r="AG647" s="541"/>
      <c r="AH647" s="541"/>
      <c r="AI647" s="213"/>
      <c r="AJ647" s="404" t="s">
        <v>5981</v>
      </c>
      <c r="AK647" s="189" t="s">
        <v>132</v>
      </c>
      <c r="AL647" s="174" t="s">
        <v>7097</v>
      </c>
      <c r="AM647" s="106">
        <v>2</v>
      </c>
      <c r="AN647" s="894" t="s">
        <v>945</v>
      </c>
      <c r="AO647" s="189" t="s">
        <v>946</v>
      </c>
      <c r="AP647" s="189">
        <v>0</v>
      </c>
      <c r="AQ647" s="189" t="s">
        <v>947</v>
      </c>
      <c r="AR647" s="189"/>
      <c r="AS647" s="69" t="s">
        <v>949</v>
      </c>
      <c r="AT647" s="69" t="s">
        <v>949</v>
      </c>
      <c r="AU647" s="69" t="s">
        <v>949</v>
      </c>
      <c r="AV647" s="69" t="s">
        <v>949</v>
      </c>
      <c r="AW647" s="69" t="s">
        <v>949</v>
      </c>
      <c r="AX647" s="69" t="s">
        <v>949</v>
      </c>
      <c r="AY647" s="69" t="s">
        <v>949</v>
      </c>
      <c r="AZ647" s="69" t="s">
        <v>949</v>
      </c>
      <c r="BA647" s="69" t="s">
        <v>949</v>
      </c>
      <c r="BB647" s="69" t="s">
        <v>949</v>
      </c>
      <c r="BC647" s="69" t="s">
        <v>949</v>
      </c>
      <c r="BD647" s="69" t="s">
        <v>949</v>
      </c>
      <c r="BE647" s="69" t="s">
        <v>949</v>
      </c>
      <c r="BF647" s="69" t="s">
        <v>949</v>
      </c>
      <c r="BG647" s="69" t="s">
        <v>949</v>
      </c>
      <c r="BH647" s="69" t="s">
        <v>949</v>
      </c>
      <c r="BI647" s="69" t="s">
        <v>949</v>
      </c>
      <c r="BJ647" s="69" t="s">
        <v>949</v>
      </c>
      <c r="BK647" s="69" t="s">
        <v>949</v>
      </c>
      <c r="BL647" s="69" t="s">
        <v>949</v>
      </c>
      <c r="BM647" s="69" t="s">
        <v>949</v>
      </c>
    </row>
    <row r="648" spans="1:65" s="390" customFormat="1">
      <c r="A648" s="398">
        <v>641</v>
      </c>
      <c r="B648" s="398" t="s">
        <v>3719</v>
      </c>
      <c r="C648" s="408"/>
      <c r="D648" s="407" t="s">
        <v>7099</v>
      </c>
      <c r="E648" s="408"/>
      <c r="F648" s="407"/>
      <c r="G648" s="408"/>
      <c r="H648" s="407"/>
      <c r="I648" s="408"/>
      <c r="J648" s="407"/>
      <c r="K648" s="408"/>
      <c r="L648" s="407"/>
      <c r="M648" s="213" t="s">
        <v>7098</v>
      </c>
      <c r="N648" s="213" t="s">
        <v>7099</v>
      </c>
      <c r="O648" s="213" t="s">
        <v>4773</v>
      </c>
      <c r="P648" s="1247" t="s">
        <v>989</v>
      </c>
      <c r="Q648" s="213" t="s">
        <v>945</v>
      </c>
      <c r="R648" s="541" t="s">
        <v>945</v>
      </c>
      <c r="S648" s="213" t="s">
        <v>945</v>
      </c>
      <c r="T648" s="213" t="s">
        <v>945</v>
      </c>
      <c r="U648" s="213" t="s">
        <v>945</v>
      </c>
      <c r="V648" s="213" t="s">
        <v>945</v>
      </c>
      <c r="W648" s="541"/>
      <c r="X648" s="213" t="s">
        <v>941</v>
      </c>
      <c r="Y648" s="213" t="s">
        <v>945</v>
      </c>
      <c r="Z648" s="541"/>
      <c r="AA648" s="541" t="s">
        <v>945</v>
      </c>
      <c r="AB648" s="541" t="s">
        <v>945</v>
      </c>
      <c r="AC648" s="213" t="s">
        <v>945</v>
      </c>
      <c r="AD648" s="541" t="s">
        <v>945</v>
      </c>
      <c r="AE648" s="213" t="s">
        <v>945</v>
      </c>
      <c r="AF648" s="541"/>
      <c r="AG648" s="541"/>
      <c r="AH648" s="541"/>
      <c r="AI648" s="213"/>
      <c r="AJ648" s="404" t="s">
        <v>5981</v>
      </c>
      <c r="AK648" s="189" t="s">
        <v>132</v>
      </c>
      <c r="AL648" s="174" t="s">
        <v>7100</v>
      </c>
      <c r="AM648" s="106">
        <v>2</v>
      </c>
      <c r="AN648" s="894" t="s">
        <v>945</v>
      </c>
      <c r="AO648" s="189" t="s">
        <v>946</v>
      </c>
      <c r="AP648" s="189">
        <v>0</v>
      </c>
      <c r="AQ648" s="189" t="s">
        <v>947</v>
      </c>
      <c r="AR648" s="189"/>
      <c r="AS648" s="69" t="s">
        <v>949</v>
      </c>
      <c r="AT648" s="69" t="s">
        <v>949</v>
      </c>
      <c r="AU648" s="69" t="s">
        <v>949</v>
      </c>
      <c r="AV648" s="69" t="s">
        <v>949</v>
      </c>
      <c r="AW648" s="69" t="s">
        <v>949</v>
      </c>
      <c r="AX648" s="69" t="s">
        <v>949</v>
      </c>
      <c r="AY648" s="69" t="s">
        <v>949</v>
      </c>
      <c r="AZ648" s="69" t="s">
        <v>949</v>
      </c>
      <c r="BA648" s="69" t="s">
        <v>949</v>
      </c>
      <c r="BB648" s="69" t="s">
        <v>949</v>
      </c>
      <c r="BC648" s="69" t="s">
        <v>949</v>
      </c>
      <c r="BD648" s="69" t="s">
        <v>949</v>
      </c>
      <c r="BE648" s="69" t="s">
        <v>949</v>
      </c>
      <c r="BF648" s="69" t="s">
        <v>949</v>
      </c>
      <c r="BG648" s="69" t="s">
        <v>949</v>
      </c>
      <c r="BH648" s="69" t="s">
        <v>949</v>
      </c>
      <c r="BI648" s="69" t="s">
        <v>949</v>
      </c>
      <c r="BJ648" s="69" t="s">
        <v>949</v>
      </c>
      <c r="BK648" s="69" t="s">
        <v>949</v>
      </c>
      <c r="BL648" s="69" t="s">
        <v>949</v>
      </c>
      <c r="BM648" s="69" t="s">
        <v>949</v>
      </c>
    </row>
    <row r="649" spans="1:65" s="390" customFormat="1">
      <c r="A649" s="398">
        <v>642</v>
      </c>
      <c r="B649" s="398" t="s">
        <v>3719</v>
      </c>
      <c r="C649" s="408"/>
      <c r="D649" s="407" t="s">
        <v>7102</v>
      </c>
      <c r="E649" s="408"/>
      <c r="F649" s="407"/>
      <c r="G649" s="408"/>
      <c r="H649" s="407"/>
      <c r="I649" s="408"/>
      <c r="J649" s="407"/>
      <c r="K649" s="408"/>
      <c r="L649" s="407"/>
      <c r="M649" s="213" t="s">
        <v>7101</v>
      </c>
      <c r="N649" s="213" t="s">
        <v>7102</v>
      </c>
      <c r="O649" s="213" t="s">
        <v>4773</v>
      </c>
      <c r="P649" s="1247" t="s">
        <v>989</v>
      </c>
      <c r="Q649" s="213" t="s">
        <v>945</v>
      </c>
      <c r="R649" s="541" t="s">
        <v>945</v>
      </c>
      <c r="S649" s="213" t="s">
        <v>945</v>
      </c>
      <c r="T649" s="213" t="s">
        <v>945</v>
      </c>
      <c r="U649" s="213" t="s">
        <v>941</v>
      </c>
      <c r="V649" s="213" t="s">
        <v>945</v>
      </c>
      <c r="W649" s="541"/>
      <c r="X649" s="213" t="s">
        <v>945</v>
      </c>
      <c r="Y649" s="213" t="s">
        <v>945</v>
      </c>
      <c r="Z649" s="541" t="s">
        <v>945</v>
      </c>
      <c r="AA649" s="541"/>
      <c r="AB649" s="541" t="s">
        <v>945</v>
      </c>
      <c r="AC649" s="213" t="s">
        <v>945</v>
      </c>
      <c r="AD649" s="541" t="s">
        <v>945</v>
      </c>
      <c r="AE649" s="213" t="s">
        <v>945</v>
      </c>
      <c r="AF649" s="541"/>
      <c r="AG649" s="541"/>
      <c r="AH649" s="541"/>
      <c r="AI649" s="213"/>
      <c r="AJ649" s="404" t="s">
        <v>5981</v>
      </c>
      <c r="AK649" s="189" t="s">
        <v>132</v>
      </c>
      <c r="AL649" s="174" t="s">
        <v>7103</v>
      </c>
      <c r="AM649" s="106">
        <v>2</v>
      </c>
      <c r="AN649" s="894" t="s">
        <v>945</v>
      </c>
      <c r="AO649" s="189" t="s">
        <v>946</v>
      </c>
      <c r="AP649" s="189">
        <v>0</v>
      </c>
      <c r="AQ649" s="189" t="s">
        <v>947</v>
      </c>
      <c r="AR649" s="189"/>
      <c r="AS649" s="69" t="s">
        <v>949</v>
      </c>
      <c r="AT649" s="69" t="s">
        <v>949</v>
      </c>
      <c r="AU649" s="69" t="s">
        <v>949</v>
      </c>
      <c r="AV649" s="69" t="s">
        <v>949</v>
      </c>
      <c r="AW649" s="69" t="s">
        <v>949</v>
      </c>
      <c r="AX649" s="69" t="s">
        <v>949</v>
      </c>
      <c r="AY649" s="69" t="s">
        <v>949</v>
      </c>
      <c r="AZ649" s="69" t="s">
        <v>949</v>
      </c>
      <c r="BA649" s="69" t="s">
        <v>949</v>
      </c>
      <c r="BB649" s="69" t="s">
        <v>949</v>
      </c>
      <c r="BC649" s="69" t="s">
        <v>949</v>
      </c>
      <c r="BD649" s="69" t="s">
        <v>949</v>
      </c>
      <c r="BE649" s="69" t="s">
        <v>949</v>
      </c>
      <c r="BF649" s="69" t="s">
        <v>949</v>
      </c>
      <c r="BG649" s="69" t="s">
        <v>949</v>
      </c>
      <c r="BH649" s="69" t="s">
        <v>949</v>
      </c>
      <c r="BI649" s="69" t="s">
        <v>949</v>
      </c>
      <c r="BJ649" s="69" t="s">
        <v>949</v>
      </c>
      <c r="BK649" s="69" t="s">
        <v>949</v>
      </c>
      <c r="BL649" s="69" t="s">
        <v>949</v>
      </c>
      <c r="BM649" s="69" t="s">
        <v>949</v>
      </c>
    </row>
    <row r="650" spans="1:65" s="390" customFormat="1">
      <c r="A650" s="398">
        <v>643</v>
      </c>
      <c r="B650" s="398" t="s">
        <v>3719</v>
      </c>
      <c r="C650" s="408"/>
      <c r="D650" s="407" t="s">
        <v>7105</v>
      </c>
      <c r="E650" s="408"/>
      <c r="F650" s="407"/>
      <c r="G650" s="408"/>
      <c r="H650" s="407"/>
      <c r="I650" s="408"/>
      <c r="J650" s="407"/>
      <c r="K650" s="408"/>
      <c r="L650" s="407"/>
      <c r="M650" s="213" t="s">
        <v>7104</v>
      </c>
      <c r="N650" s="213" t="s">
        <v>7105</v>
      </c>
      <c r="O650" s="213" t="s">
        <v>4773</v>
      </c>
      <c r="P650" s="1247" t="s">
        <v>989</v>
      </c>
      <c r="Q650" s="213" t="s">
        <v>945</v>
      </c>
      <c r="R650" s="541" t="s">
        <v>945</v>
      </c>
      <c r="S650" s="213" t="s">
        <v>945</v>
      </c>
      <c r="T650" s="213" t="s">
        <v>945</v>
      </c>
      <c r="U650" s="213" t="s">
        <v>945</v>
      </c>
      <c r="V650" s="213" t="s">
        <v>941</v>
      </c>
      <c r="W650" s="541"/>
      <c r="X650" s="213" t="s">
        <v>945</v>
      </c>
      <c r="Y650" s="213" t="s">
        <v>945</v>
      </c>
      <c r="Z650" s="541" t="s">
        <v>945</v>
      </c>
      <c r="AA650" s="541" t="s">
        <v>945</v>
      </c>
      <c r="AB650" s="541"/>
      <c r="AC650" s="213" t="s">
        <v>945</v>
      </c>
      <c r="AD650" s="541" t="s">
        <v>945</v>
      </c>
      <c r="AE650" s="213" t="s">
        <v>945</v>
      </c>
      <c r="AF650" s="541"/>
      <c r="AG650" s="541"/>
      <c r="AH650" s="541"/>
      <c r="AI650" s="213"/>
      <c r="AJ650" s="404" t="s">
        <v>5981</v>
      </c>
      <c r="AK650" s="189" t="s">
        <v>132</v>
      </c>
      <c r="AL650" s="174" t="s">
        <v>7106</v>
      </c>
      <c r="AM650" s="106">
        <v>2</v>
      </c>
      <c r="AN650" s="894" t="s">
        <v>945</v>
      </c>
      <c r="AO650" s="189" t="s">
        <v>946</v>
      </c>
      <c r="AP650" s="189">
        <v>0</v>
      </c>
      <c r="AQ650" s="189" t="s">
        <v>947</v>
      </c>
      <c r="AR650" s="189"/>
      <c r="AS650" s="69" t="s">
        <v>949</v>
      </c>
      <c r="AT650" s="69" t="s">
        <v>949</v>
      </c>
      <c r="AU650" s="69" t="s">
        <v>949</v>
      </c>
      <c r="AV650" s="69" t="s">
        <v>949</v>
      </c>
      <c r="AW650" s="69" t="s">
        <v>949</v>
      </c>
      <c r="AX650" s="69" t="s">
        <v>949</v>
      </c>
      <c r="AY650" s="69" t="s">
        <v>949</v>
      </c>
      <c r="AZ650" s="69" t="s">
        <v>949</v>
      </c>
      <c r="BA650" s="69" t="s">
        <v>949</v>
      </c>
      <c r="BB650" s="69" t="s">
        <v>949</v>
      </c>
      <c r="BC650" s="69" t="s">
        <v>949</v>
      </c>
      <c r="BD650" s="69" t="s">
        <v>949</v>
      </c>
      <c r="BE650" s="69" t="s">
        <v>949</v>
      </c>
      <c r="BF650" s="69" t="s">
        <v>949</v>
      </c>
      <c r="BG650" s="69" t="s">
        <v>949</v>
      </c>
      <c r="BH650" s="69" t="s">
        <v>949</v>
      </c>
      <c r="BI650" s="69" t="s">
        <v>949</v>
      </c>
      <c r="BJ650" s="69" t="s">
        <v>949</v>
      </c>
      <c r="BK650" s="69" t="s">
        <v>949</v>
      </c>
      <c r="BL650" s="69" t="s">
        <v>949</v>
      </c>
      <c r="BM650" s="69" t="s">
        <v>949</v>
      </c>
    </row>
    <row r="651" spans="1:65" s="390" customFormat="1">
      <c r="A651" s="398">
        <v>644</v>
      </c>
      <c r="B651" s="398" t="s">
        <v>3719</v>
      </c>
      <c r="C651" s="408"/>
      <c r="D651" s="407" t="s">
        <v>7108</v>
      </c>
      <c r="E651" s="408"/>
      <c r="F651" s="407"/>
      <c r="G651" s="408"/>
      <c r="H651" s="407"/>
      <c r="I651" s="408"/>
      <c r="J651" s="407"/>
      <c r="K651" s="408"/>
      <c r="L651" s="407"/>
      <c r="M651" s="213" t="s">
        <v>7107</v>
      </c>
      <c r="N651" s="213" t="s">
        <v>7108</v>
      </c>
      <c r="O651" s="213" t="s">
        <v>4773</v>
      </c>
      <c r="P651" s="1247" t="s">
        <v>989</v>
      </c>
      <c r="Q651" s="213" t="s">
        <v>945</v>
      </c>
      <c r="R651" s="541" t="s">
        <v>945</v>
      </c>
      <c r="S651" s="213" t="s">
        <v>945</v>
      </c>
      <c r="T651" s="213" t="s">
        <v>945</v>
      </c>
      <c r="U651" s="213" t="s">
        <v>945</v>
      </c>
      <c r="V651" s="213" t="s">
        <v>945</v>
      </c>
      <c r="W651" s="541"/>
      <c r="X651" s="213" t="s">
        <v>945</v>
      </c>
      <c r="Y651" s="213" t="s">
        <v>941</v>
      </c>
      <c r="Z651" s="541" t="s">
        <v>945</v>
      </c>
      <c r="AA651" s="541" t="s">
        <v>945</v>
      </c>
      <c r="AB651" s="541" t="s">
        <v>945</v>
      </c>
      <c r="AC651" s="213"/>
      <c r="AD651" s="541" t="s">
        <v>945</v>
      </c>
      <c r="AE651" s="213" t="s">
        <v>945</v>
      </c>
      <c r="AF651" s="541"/>
      <c r="AG651" s="541"/>
      <c r="AH651" s="541"/>
      <c r="AI651" s="213"/>
      <c r="AJ651" s="404" t="s">
        <v>5981</v>
      </c>
      <c r="AK651" s="189" t="s">
        <v>132</v>
      </c>
      <c r="AL651" s="174" t="s">
        <v>7109</v>
      </c>
      <c r="AM651" s="106">
        <v>2</v>
      </c>
      <c r="AN651" s="894" t="s">
        <v>945</v>
      </c>
      <c r="AO651" s="189" t="s">
        <v>946</v>
      </c>
      <c r="AP651" s="189">
        <v>0</v>
      </c>
      <c r="AQ651" s="189" t="s">
        <v>947</v>
      </c>
      <c r="AR651" s="189"/>
      <c r="AS651" s="69" t="s">
        <v>949</v>
      </c>
      <c r="AT651" s="69" t="s">
        <v>949</v>
      </c>
      <c r="AU651" s="69" t="s">
        <v>949</v>
      </c>
      <c r="AV651" s="69" t="s">
        <v>949</v>
      </c>
      <c r="AW651" s="69" t="s">
        <v>949</v>
      </c>
      <c r="AX651" s="69" t="s">
        <v>949</v>
      </c>
      <c r="AY651" s="69" t="s">
        <v>949</v>
      </c>
      <c r="AZ651" s="69" t="s">
        <v>949</v>
      </c>
      <c r="BA651" s="69" t="s">
        <v>949</v>
      </c>
      <c r="BB651" s="69" t="s">
        <v>949</v>
      </c>
      <c r="BC651" s="69" t="s">
        <v>949</v>
      </c>
      <c r="BD651" s="69" t="s">
        <v>949</v>
      </c>
      <c r="BE651" s="69" t="s">
        <v>949</v>
      </c>
      <c r="BF651" s="69" t="s">
        <v>949</v>
      </c>
      <c r="BG651" s="69" t="s">
        <v>949</v>
      </c>
      <c r="BH651" s="69" t="s">
        <v>949</v>
      </c>
      <c r="BI651" s="69" t="s">
        <v>949</v>
      </c>
      <c r="BJ651" s="69" t="s">
        <v>949</v>
      </c>
      <c r="BK651" s="69" t="s">
        <v>949</v>
      </c>
      <c r="BL651" s="69" t="s">
        <v>949</v>
      </c>
      <c r="BM651" s="69" t="s">
        <v>949</v>
      </c>
    </row>
    <row r="652" spans="1:65" s="390" customFormat="1">
      <c r="A652" s="398">
        <v>645</v>
      </c>
      <c r="B652" s="398" t="s">
        <v>3719</v>
      </c>
      <c r="C652" s="408"/>
      <c r="D652" s="407" t="s">
        <v>7110</v>
      </c>
      <c r="E652" s="408"/>
      <c r="F652" s="407"/>
      <c r="G652" s="408"/>
      <c r="H652" s="407"/>
      <c r="I652" s="408"/>
      <c r="J652" s="407"/>
      <c r="K652" s="408"/>
      <c r="L652" s="407"/>
      <c r="M652" s="213" t="s">
        <v>7110</v>
      </c>
      <c r="N652" s="213" t="s">
        <v>7110</v>
      </c>
      <c r="O652" s="213" t="s">
        <v>4773</v>
      </c>
      <c r="P652" s="1247" t="s">
        <v>989</v>
      </c>
      <c r="Q652" s="213"/>
      <c r="R652" s="541"/>
      <c r="S652" s="213"/>
      <c r="T652" s="213"/>
      <c r="U652" s="213"/>
      <c r="V652" s="213"/>
      <c r="W652" s="541" t="s">
        <v>941</v>
      </c>
      <c r="X652" s="213"/>
      <c r="Y652" s="213"/>
      <c r="Z652" s="541"/>
      <c r="AA652" s="541"/>
      <c r="AB652" s="541"/>
      <c r="AC652" s="213"/>
      <c r="AD652" s="541"/>
      <c r="AE652" s="213"/>
      <c r="AF652" s="541"/>
      <c r="AG652" s="541"/>
      <c r="AH652" s="541"/>
      <c r="AI652" s="213"/>
      <c r="AJ652" s="404"/>
      <c r="AK652" s="189" t="s">
        <v>132</v>
      </c>
      <c r="AL652" s="174" t="s">
        <v>7111</v>
      </c>
      <c r="AM652" s="106">
        <v>2</v>
      </c>
      <c r="AN652" s="894" t="s">
        <v>945</v>
      </c>
      <c r="AO652" s="189" t="s">
        <v>946</v>
      </c>
      <c r="AP652" s="189">
        <v>0</v>
      </c>
      <c r="AQ652" s="189" t="s">
        <v>6538</v>
      </c>
      <c r="AR652" s="189"/>
      <c r="AS652" s="69" t="s">
        <v>949</v>
      </c>
      <c r="AT652" s="69" t="s">
        <v>949</v>
      </c>
      <c r="AU652" s="69" t="s">
        <v>949</v>
      </c>
      <c r="AV652" s="69" t="s">
        <v>949</v>
      </c>
      <c r="AW652" s="69" t="s">
        <v>949</v>
      </c>
      <c r="AX652" s="69" t="s">
        <v>949</v>
      </c>
      <c r="AY652" s="69" t="s">
        <v>949</v>
      </c>
      <c r="AZ652" s="69" t="s">
        <v>949</v>
      </c>
      <c r="BA652" s="69" t="s">
        <v>949</v>
      </c>
      <c r="BB652" s="69" t="s">
        <v>949</v>
      </c>
      <c r="BC652" s="69" t="s">
        <v>949</v>
      </c>
      <c r="BD652" s="69" t="s">
        <v>949</v>
      </c>
      <c r="BE652" s="69" t="s">
        <v>949</v>
      </c>
      <c r="BF652" s="69" t="s">
        <v>949</v>
      </c>
      <c r="BG652" s="69" t="s">
        <v>949</v>
      </c>
      <c r="BH652" s="69" t="s">
        <v>949</v>
      </c>
      <c r="BI652" s="69" t="s">
        <v>949</v>
      </c>
      <c r="BJ652" s="69" t="s">
        <v>949</v>
      </c>
      <c r="BK652" s="69" t="s">
        <v>949</v>
      </c>
      <c r="BL652" s="69" t="s">
        <v>949</v>
      </c>
      <c r="BM652" s="69" t="s">
        <v>949</v>
      </c>
    </row>
    <row r="653" spans="1:65" s="390" customFormat="1">
      <c r="A653" s="398">
        <v>646</v>
      </c>
      <c r="B653" s="398" t="s">
        <v>3719</v>
      </c>
      <c r="C653" s="408"/>
      <c r="D653" s="407" t="s">
        <v>7113</v>
      </c>
      <c r="E653" s="408"/>
      <c r="F653" s="407"/>
      <c r="G653" s="408"/>
      <c r="H653" s="407"/>
      <c r="I653" s="408"/>
      <c r="J653" s="407"/>
      <c r="K653" s="408"/>
      <c r="L653" s="407"/>
      <c r="M653" s="213" t="s">
        <v>10018</v>
      </c>
      <c r="N653" s="213" t="s">
        <v>7113</v>
      </c>
      <c r="O653" s="213" t="s">
        <v>4773</v>
      </c>
      <c r="P653" s="1247" t="s">
        <v>989</v>
      </c>
      <c r="Q653" s="213"/>
      <c r="R653" s="541"/>
      <c r="S653" s="213"/>
      <c r="T653" s="213"/>
      <c r="U653" s="213"/>
      <c r="V653" s="213"/>
      <c r="W653" s="541"/>
      <c r="X653" s="213"/>
      <c r="Y653" s="213"/>
      <c r="Z653" s="541" t="s">
        <v>941</v>
      </c>
      <c r="AA653" s="541"/>
      <c r="AB653" s="541"/>
      <c r="AC653" s="213"/>
      <c r="AD653" s="541"/>
      <c r="AE653" s="213"/>
      <c r="AF653" s="541"/>
      <c r="AG653" s="541"/>
      <c r="AH653" s="541"/>
      <c r="AI653" s="213"/>
      <c r="AJ653" s="404" t="s">
        <v>5981</v>
      </c>
      <c r="AK653" s="189" t="s">
        <v>132</v>
      </c>
      <c r="AL653" s="174" t="s">
        <v>7114</v>
      </c>
      <c r="AM653" s="106">
        <v>2</v>
      </c>
      <c r="AN653" s="894" t="s">
        <v>945</v>
      </c>
      <c r="AO653" s="189" t="s">
        <v>946</v>
      </c>
      <c r="AP653" s="189">
        <v>0</v>
      </c>
      <c r="AQ653" s="189" t="s">
        <v>947</v>
      </c>
      <c r="AR653" s="189"/>
      <c r="AS653" s="69" t="s">
        <v>949</v>
      </c>
      <c r="AT653" s="69" t="s">
        <v>949</v>
      </c>
      <c r="AU653" s="69" t="s">
        <v>949</v>
      </c>
      <c r="AV653" s="69" t="s">
        <v>949</v>
      </c>
      <c r="AW653" s="69" t="s">
        <v>949</v>
      </c>
      <c r="AX653" s="69" t="s">
        <v>949</v>
      </c>
      <c r="AY653" s="69" t="s">
        <v>949</v>
      </c>
      <c r="AZ653" s="69" t="s">
        <v>949</v>
      </c>
      <c r="BA653" s="69" t="s">
        <v>949</v>
      </c>
      <c r="BB653" s="69" t="s">
        <v>949</v>
      </c>
      <c r="BC653" s="69" t="s">
        <v>949</v>
      </c>
      <c r="BD653" s="69" t="s">
        <v>949</v>
      </c>
      <c r="BE653" s="69" t="s">
        <v>949</v>
      </c>
      <c r="BF653" s="69" t="s">
        <v>949</v>
      </c>
      <c r="BG653" s="69" t="s">
        <v>949</v>
      </c>
      <c r="BH653" s="69" t="s">
        <v>949</v>
      </c>
      <c r="BI653" s="69" t="s">
        <v>949</v>
      </c>
      <c r="BJ653" s="69" t="s">
        <v>949</v>
      </c>
      <c r="BK653" s="69" t="s">
        <v>949</v>
      </c>
      <c r="BL653" s="69" t="s">
        <v>949</v>
      </c>
      <c r="BM653" s="69" t="s">
        <v>949</v>
      </c>
    </row>
    <row r="654" spans="1:65" s="390" customFormat="1">
      <c r="A654" s="398">
        <v>647</v>
      </c>
      <c r="B654" s="398" t="s">
        <v>3719</v>
      </c>
      <c r="C654" s="408"/>
      <c r="D654" s="407" t="s">
        <v>7116</v>
      </c>
      <c r="E654" s="408"/>
      <c r="F654" s="407"/>
      <c r="G654" s="408"/>
      <c r="H654" s="407"/>
      <c r="I654" s="408"/>
      <c r="J654" s="407"/>
      <c r="K654" s="408"/>
      <c r="L654" s="407"/>
      <c r="M654" s="213" t="s">
        <v>7115</v>
      </c>
      <c r="N654" s="213" t="s">
        <v>7116</v>
      </c>
      <c r="O654" s="213" t="s">
        <v>4773</v>
      </c>
      <c r="P654" s="1247" t="s">
        <v>989</v>
      </c>
      <c r="Q654" s="213" t="s">
        <v>945</v>
      </c>
      <c r="R654" s="541" t="s">
        <v>945</v>
      </c>
      <c r="S654" s="213" t="s">
        <v>945</v>
      </c>
      <c r="T654" s="213" t="s">
        <v>945</v>
      </c>
      <c r="U654" s="213" t="s">
        <v>945</v>
      </c>
      <c r="V654" s="213" t="s">
        <v>945</v>
      </c>
      <c r="W654" s="541"/>
      <c r="X654" s="213" t="s">
        <v>945</v>
      </c>
      <c r="Y654" s="213" t="s">
        <v>945</v>
      </c>
      <c r="Z654" s="541" t="s">
        <v>945</v>
      </c>
      <c r="AA654" s="541" t="s">
        <v>941</v>
      </c>
      <c r="AB654" s="541"/>
      <c r="AC654" s="213" t="s">
        <v>945</v>
      </c>
      <c r="AD654" s="541" t="s">
        <v>945</v>
      </c>
      <c r="AE654" s="213"/>
      <c r="AF654" s="541"/>
      <c r="AG654" s="541"/>
      <c r="AH654" s="541"/>
      <c r="AI654" s="213"/>
      <c r="AJ654" s="404" t="s">
        <v>5981</v>
      </c>
      <c r="AK654" s="189" t="s">
        <v>132</v>
      </c>
      <c r="AL654" s="174" t="s">
        <v>7117</v>
      </c>
      <c r="AM654" s="106">
        <v>2</v>
      </c>
      <c r="AN654" s="894" t="s">
        <v>945</v>
      </c>
      <c r="AO654" s="189" t="s">
        <v>946</v>
      </c>
      <c r="AP654" s="189">
        <v>0</v>
      </c>
      <c r="AQ654" s="189" t="s">
        <v>947</v>
      </c>
      <c r="AR654" s="189"/>
      <c r="AS654" s="69" t="s">
        <v>949</v>
      </c>
      <c r="AT654" s="69" t="s">
        <v>949</v>
      </c>
      <c r="AU654" s="69" t="s">
        <v>949</v>
      </c>
      <c r="AV654" s="69" t="s">
        <v>949</v>
      </c>
      <c r="AW654" s="69" t="s">
        <v>949</v>
      </c>
      <c r="AX654" s="69" t="s">
        <v>949</v>
      </c>
      <c r="AY654" s="69" t="s">
        <v>949</v>
      </c>
      <c r="AZ654" s="69" t="s">
        <v>949</v>
      </c>
      <c r="BA654" s="69" t="s">
        <v>949</v>
      </c>
      <c r="BB654" s="69" t="s">
        <v>949</v>
      </c>
      <c r="BC654" s="69" t="s">
        <v>949</v>
      </c>
      <c r="BD654" s="69" t="s">
        <v>949</v>
      </c>
      <c r="BE654" s="69" t="s">
        <v>949</v>
      </c>
      <c r="BF654" s="69" t="s">
        <v>949</v>
      </c>
      <c r="BG654" s="69" t="s">
        <v>949</v>
      </c>
      <c r="BH654" s="69" t="s">
        <v>949</v>
      </c>
      <c r="BI654" s="69" t="s">
        <v>949</v>
      </c>
      <c r="BJ654" s="69" t="s">
        <v>949</v>
      </c>
      <c r="BK654" s="69" t="s">
        <v>949</v>
      </c>
      <c r="BL654" s="69" t="s">
        <v>949</v>
      </c>
      <c r="BM654" s="69" t="s">
        <v>949</v>
      </c>
    </row>
    <row r="655" spans="1:65" s="390" customFormat="1">
      <c r="A655" s="398">
        <v>648</v>
      </c>
      <c r="B655" s="398" t="s">
        <v>3719</v>
      </c>
      <c r="C655" s="408"/>
      <c r="D655" s="407" t="s">
        <v>7119</v>
      </c>
      <c r="E655" s="408"/>
      <c r="F655" s="407"/>
      <c r="G655" s="408"/>
      <c r="H655" s="407"/>
      <c r="I655" s="408"/>
      <c r="J655" s="407"/>
      <c r="K655" s="408"/>
      <c r="L655" s="407"/>
      <c r="M655" s="213" t="s">
        <v>7118</v>
      </c>
      <c r="N655" s="213" t="s">
        <v>7119</v>
      </c>
      <c r="O655" s="213" t="s">
        <v>4773</v>
      </c>
      <c r="P655" s="1247" t="s">
        <v>989</v>
      </c>
      <c r="Q655" s="213"/>
      <c r="R655" s="541"/>
      <c r="S655" s="213"/>
      <c r="T655" s="213"/>
      <c r="U655" s="213"/>
      <c r="V655" s="213"/>
      <c r="W655" s="541"/>
      <c r="X655" s="213"/>
      <c r="Y655" s="213"/>
      <c r="Z655" s="541"/>
      <c r="AA655" s="541"/>
      <c r="AB655" s="541" t="s">
        <v>941</v>
      </c>
      <c r="AC655" s="213"/>
      <c r="AD655" s="541"/>
      <c r="AE655" s="213"/>
      <c r="AF655" s="541"/>
      <c r="AG655" s="541"/>
      <c r="AH655" s="541"/>
      <c r="AI655" s="213"/>
      <c r="AJ655" s="404" t="s">
        <v>5981</v>
      </c>
      <c r="AK655" s="189" t="s">
        <v>132</v>
      </c>
      <c r="AL655" s="174" t="s">
        <v>7120</v>
      </c>
      <c r="AM655" s="106">
        <v>2</v>
      </c>
      <c r="AN655" s="894" t="s">
        <v>945</v>
      </c>
      <c r="AO655" s="189" t="s">
        <v>946</v>
      </c>
      <c r="AP655" s="189">
        <v>0</v>
      </c>
      <c r="AQ655" s="189" t="s">
        <v>947</v>
      </c>
      <c r="AR655" s="189"/>
      <c r="AS655" s="69" t="s">
        <v>949</v>
      </c>
      <c r="AT655" s="69" t="s">
        <v>949</v>
      </c>
      <c r="AU655" s="69" t="s">
        <v>949</v>
      </c>
      <c r="AV655" s="69" t="s">
        <v>949</v>
      </c>
      <c r="AW655" s="69" t="s">
        <v>949</v>
      </c>
      <c r="AX655" s="69" t="s">
        <v>949</v>
      </c>
      <c r="AY655" s="69" t="s">
        <v>949</v>
      </c>
      <c r="AZ655" s="69" t="s">
        <v>949</v>
      </c>
      <c r="BA655" s="69" t="s">
        <v>949</v>
      </c>
      <c r="BB655" s="69" t="s">
        <v>949</v>
      </c>
      <c r="BC655" s="69" t="s">
        <v>949</v>
      </c>
      <c r="BD655" s="69" t="s">
        <v>949</v>
      </c>
      <c r="BE655" s="69" t="s">
        <v>949</v>
      </c>
      <c r="BF655" s="69" t="s">
        <v>949</v>
      </c>
      <c r="BG655" s="69" t="s">
        <v>949</v>
      </c>
      <c r="BH655" s="69" t="s">
        <v>949</v>
      </c>
      <c r="BI655" s="69" t="s">
        <v>949</v>
      </c>
      <c r="BJ655" s="69" t="s">
        <v>949</v>
      </c>
      <c r="BK655" s="69" t="s">
        <v>949</v>
      </c>
      <c r="BL655" s="69" t="s">
        <v>949</v>
      </c>
      <c r="BM655" s="69" t="s">
        <v>949</v>
      </c>
    </row>
    <row r="656" spans="1:65" s="390" customFormat="1">
      <c r="A656" s="398">
        <v>649</v>
      </c>
      <c r="B656" s="398" t="s">
        <v>3719</v>
      </c>
      <c r="C656" s="408"/>
      <c r="D656" s="407" t="s">
        <v>7122</v>
      </c>
      <c r="E656" s="408"/>
      <c r="F656" s="407"/>
      <c r="G656" s="408"/>
      <c r="H656" s="407"/>
      <c r="I656" s="408"/>
      <c r="J656" s="407"/>
      <c r="K656" s="408"/>
      <c r="L656" s="407"/>
      <c r="M656" s="213" t="s">
        <v>7121</v>
      </c>
      <c r="N656" s="213" t="s">
        <v>7122</v>
      </c>
      <c r="O656" s="213" t="s">
        <v>4773</v>
      </c>
      <c r="P656" s="1247" t="s">
        <v>989</v>
      </c>
      <c r="Q656" s="213"/>
      <c r="R656" s="541"/>
      <c r="S656" s="213"/>
      <c r="T656" s="213"/>
      <c r="U656" s="213"/>
      <c r="V656" s="213"/>
      <c r="W656" s="541"/>
      <c r="X656" s="213"/>
      <c r="Y656" s="213"/>
      <c r="Z656" s="541"/>
      <c r="AA656" s="541"/>
      <c r="AB656" s="541"/>
      <c r="AC656" s="213" t="s">
        <v>941</v>
      </c>
      <c r="AD656" s="541"/>
      <c r="AE656" s="213"/>
      <c r="AF656" s="541"/>
      <c r="AG656" s="541"/>
      <c r="AH656" s="541"/>
      <c r="AI656" s="213"/>
      <c r="AJ656" s="404" t="s">
        <v>5981</v>
      </c>
      <c r="AK656" s="189" t="s">
        <v>132</v>
      </c>
      <c r="AL656" s="174" t="s">
        <v>7123</v>
      </c>
      <c r="AM656" s="106">
        <v>2</v>
      </c>
      <c r="AN656" s="894" t="s">
        <v>945</v>
      </c>
      <c r="AO656" s="189" t="s">
        <v>946</v>
      </c>
      <c r="AP656" s="189">
        <v>0</v>
      </c>
      <c r="AQ656" s="189" t="s">
        <v>947</v>
      </c>
      <c r="AR656" s="189"/>
      <c r="AS656" s="69" t="s">
        <v>949</v>
      </c>
      <c r="AT656" s="69" t="s">
        <v>949</v>
      </c>
      <c r="AU656" s="69" t="s">
        <v>949</v>
      </c>
      <c r="AV656" s="69" t="s">
        <v>949</v>
      </c>
      <c r="AW656" s="69" t="s">
        <v>949</v>
      </c>
      <c r="AX656" s="69" t="s">
        <v>949</v>
      </c>
      <c r="AY656" s="69" t="s">
        <v>949</v>
      </c>
      <c r="AZ656" s="69" t="s">
        <v>949</v>
      </c>
      <c r="BA656" s="69" t="s">
        <v>949</v>
      </c>
      <c r="BB656" s="69" t="s">
        <v>949</v>
      </c>
      <c r="BC656" s="69" t="s">
        <v>949</v>
      </c>
      <c r="BD656" s="69" t="s">
        <v>949</v>
      </c>
      <c r="BE656" s="69" t="s">
        <v>949</v>
      </c>
      <c r="BF656" s="69" t="s">
        <v>949</v>
      </c>
      <c r="BG656" s="69" t="s">
        <v>949</v>
      </c>
      <c r="BH656" s="69" t="s">
        <v>949</v>
      </c>
      <c r="BI656" s="69" t="s">
        <v>949</v>
      </c>
      <c r="BJ656" s="69" t="s">
        <v>949</v>
      </c>
      <c r="BK656" s="69" t="s">
        <v>949</v>
      </c>
      <c r="BL656" s="69" t="s">
        <v>949</v>
      </c>
      <c r="BM656" s="69" t="s">
        <v>949</v>
      </c>
    </row>
    <row r="657" spans="1:65" s="390" customFormat="1">
      <c r="A657" s="398">
        <v>650</v>
      </c>
      <c r="B657" s="398" t="s">
        <v>3719</v>
      </c>
      <c r="C657" s="408"/>
      <c r="D657" s="407" t="s">
        <v>7125</v>
      </c>
      <c r="E657" s="408"/>
      <c r="F657" s="407"/>
      <c r="G657" s="408"/>
      <c r="H657" s="407"/>
      <c r="I657" s="408"/>
      <c r="J657" s="407"/>
      <c r="K657" s="408"/>
      <c r="L657" s="407"/>
      <c r="M657" s="213" t="s">
        <v>7124</v>
      </c>
      <c r="N657" s="213" t="s">
        <v>7125</v>
      </c>
      <c r="O657" s="213" t="s">
        <v>4773</v>
      </c>
      <c r="P657" s="1247" t="s">
        <v>989</v>
      </c>
      <c r="Q657" s="213"/>
      <c r="R657" s="541"/>
      <c r="S657" s="213"/>
      <c r="T657" s="213"/>
      <c r="U657" s="213"/>
      <c r="V657" s="213"/>
      <c r="W657" s="541"/>
      <c r="X657" s="213"/>
      <c r="Y657" s="213"/>
      <c r="Z657" s="541"/>
      <c r="AA657" s="541"/>
      <c r="AB657" s="541"/>
      <c r="AC657" s="213"/>
      <c r="AD657" s="541" t="s">
        <v>941</v>
      </c>
      <c r="AE657" s="213"/>
      <c r="AF657" s="541"/>
      <c r="AG657" s="541"/>
      <c r="AH657" s="541"/>
      <c r="AI657" s="213"/>
      <c r="AJ657" s="404" t="s">
        <v>5981</v>
      </c>
      <c r="AK657" s="189" t="s">
        <v>132</v>
      </c>
      <c r="AL657" s="174" t="s">
        <v>7126</v>
      </c>
      <c r="AM657" s="106">
        <v>2</v>
      </c>
      <c r="AN657" s="894" t="s">
        <v>945</v>
      </c>
      <c r="AO657" s="189" t="s">
        <v>946</v>
      </c>
      <c r="AP657" s="189">
        <v>0</v>
      </c>
      <c r="AQ657" s="189" t="s">
        <v>947</v>
      </c>
      <c r="AR657" s="189"/>
      <c r="AS657" s="69" t="s">
        <v>949</v>
      </c>
      <c r="AT657" s="69" t="s">
        <v>949</v>
      </c>
      <c r="AU657" s="69" t="s">
        <v>949</v>
      </c>
      <c r="AV657" s="69" t="s">
        <v>949</v>
      </c>
      <c r="AW657" s="69" t="s">
        <v>949</v>
      </c>
      <c r="AX657" s="69" t="s">
        <v>949</v>
      </c>
      <c r="AY657" s="69" t="s">
        <v>949</v>
      </c>
      <c r="AZ657" s="69" t="s">
        <v>949</v>
      </c>
      <c r="BA657" s="69" t="s">
        <v>949</v>
      </c>
      <c r="BB657" s="69" t="s">
        <v>949</v>
      </c>
      <c r="BC657" s="69" t="s">
        <v>949</v>
      </c>
      <c r="BD657" s="69" t="s">
        <v>949</v>
      </c>
      <c r="BE657" s="69" t="s">
        <v>949</v>
      </c>
      <c r="BF657" s="69" t="s">
        <v>949</v>
      </c>
      <c r="BG657" s="69" t="s">
        <v>949</v>
      </c>
      <c r="BH657" s="69" t="s">
        <v>949</v>
      </c>
      <c r="BI657" s="69" t="s">
        <v>949</v>
      </c>
      <c r="BJ657" s="69" t="s">
        <v>949</v>
      </c>
      <c r="BK657" s="69" t="s">
        <v>949</v>
      </c>
      <c r="BL657" s="69" t="s">
        <v>949</v>
      </c>
      <c r="BM657" s="69" t="s">
        <v>949</v>
      </c>
    </row>
    <row r="658" spans="1:65" s="390" customFormat="1">
      <c r="A658" s="398">
        <v>651</v>
      </c>
      <c r="B658" s="398" t="s">
        <v>3719</v>
      </c>
      <c r="C658" s="408"/>
      <c r="D658" s="407" t="s">
        <v>7128</v>
      </c>
      <c r="E658" s="408"/>
      <c r="F658" s="407"/>
      <c r="G658" s="408"/>
      <c r="H658" s="407"/>
      <c r="I658" s="408"/>
      <c r="J658" s="407"/>
      <c r="K658" s="408"/>
      <c r="L658" s="407"/>
      <c r="M658" s="213" t="s">
        <v>7127</v>
      </c>
      <c r="N658" s="213" t="s">
        <v>7128</v>
      </c>
      <c r="O658" s="213" t="s">
        <v>4773</v>
      </c>
      <c r="P658" s="1247" t="s">
        <v>989</v>
      </c>
      <c r="Q658" s="213"/>
      <c r="R658" s="541"/>
      <c r="S658" s="213"/>
      <c r="T658" s="213"/>
      <c r="U658" s="213"/>
      <c r="V658" s="213"/>
      <c r="W658" s="541"/>
      <c r="X658" s="213"/>
      <c r="Y658" s="213"/>
      <c r="Z658" s="541"/>
      <c r="AA658" s="541"/>
      <c r="AB658" s="541"/>
      <c r="AC658" s="213"/>
      <c r="AD658" s="541"/>
      <c r="AE658" s="213" t="s">
        <v>941</v>
      </c>
      <c r="AF658" s="541"/>
      <c r="AG658" s="541"/>
      <c r="AH658" s="541"/>
      <c r="AI658" s="213"/>
      <c r="AJ658" s="404" t="s">
        <v>5981</v>
      </c>
      <c r="AK658" s="189" t="s">
        <v>757</v>
      </c>
      <c r="AL658" s="174" t="s">
        <v>7129</v>
      </c>
      <c r="AM658" s="106">
        <v>2</v>
      </c>
      <c r="AN658" s="894" t="s">
        <v>945</v>
      </c>
      <c r="AO658" s="189" t="s">
        <v>946</v>
      </c>
      <c r="AP658" s="189">
        <v>0</v>
      </c>
      <c r="AQ658" s="189" t="s">
        <v>6538</v>
      </c>
      <c r="AR658" s="189"/>
      <c r="AS658" s="69" t="s">
        <v>949</v>
      </c>
      <c r="AT658" s="69" t="s">
        <v>949</v>
      </c>
      <c r="AU658" s="69" t="s">
        <v>949</v>
      </c>
      <c r="AV658" s="69" t="s">
        <v>949</v>
      </c>
      <c r="AW658" s="69" t="s">
        <v>949</v>
      </c>
      <c r="AX658" s="69" t="s">
        <v>949</v>
      </c>
      <c r="AY658" s="69" t="s">
        <v>949</v>
      </c>
      <c r="AZ658" s="69" t="s">
        <v>949</v>
      </c>
      <c r="BA658" s="69" t="s">
        <v>949</v>
      </c>
      <c r="BB658" s="69" t="s">
        <v>949</v>
      </c>
      <c r="BC658" s="69" t="s">
        <v>949</v>
      </c>
      <c r="BD658" s="69" t="s">
        <v>949</v>
      </c>
      <c r="BE658" s="69" t="s">
        <v>949</v>
      </c>
      <c r="BF658" s="69" t="s">
        <v>949</v>
      </c>
      <c r="BG658" s="69" t="s">
        <v>949</v>
      </c>
      <c r="BH658" s="69" t="s">
        <v>949</v>
      </c>
      <c r="BI658" s="69" t="s">
        <v>949</v>
      </c>
      <c r="BJ658" s="69" t="s">
        <v>949</v>
      </c>
      <c r="BK658" s="69" t="s">
        <v>949</v>
      </c>
      <c r="BL658" s="69" t="s">
        <v>949</v>
      </c>
      <c r="BM658" s="69" t="s">
        <v>949</v>
      </c>
    </row>
    <row r="659" spans="1:65" s="390" customFormat="1">
      <c r="A659" s="398">
        <v>652</v>
      </c>
      <c r="B659" s="398" t="s">
        <v>3719</v>
      </c>
      <c r="C659" s="408"/>
      <c r="D659" s="407" t="s">
        <v>7138</v>
      </c>
      <c r="E659" s="408"/>
      <c r="F659" s="407"/>
      <c r="G659" s="408"/>
      <c r="H659" s="407"/>
      <c r="I659" s="408"/>
      <c r="J659" s="407"/>
      <c r="K659" s="408"/>
      <c r="L659" s="407"/>
      <c r="M659" s="213" t="s">
        <v>7138</v>
      </c>
      <c r="N659" s="213" t="s">
        <v>7138</v>
      </c>
      <c r="O659" s="213" t="s">
        <v>4773</v>
      </c>
      <c r="P659" s="1247" t="s">
        <v>989</v>
      </c>
      <c r="Q659" s="213"/>
      <c r="R659" s="541"/>
      <c r="S659" s="213"/>
      <c r="T659" s="213"/>
      <c r="U659" s="213"/>
      <c r="V659" s="213"/>
      <c r="W659" s="541"/>
      <c r="X659" s="213"/>
      <c r="Y659" s="213"/>
      <c r="Z659" s="541"/>
      <c r="AA659" s="541"/>
      <c r="AB659" s="541"/>
      <c r="AC659" s="213"/>
      <c r="AD659" s="541"/>
      <c r="AE659" s="213"/>
      <c r="AF659" s="541" t="s">
        <v>941</v>
      </c>
      <c r="AG659" s="541"/>
      <c r="AH659" s="541"/>
      <c r="AI659" s="213"/>
      <c r="AJ659" s="404"/>
      <c r="AK659" s="189" t="s">
        <v>757</v>
      </c>
      <c r="AL659" s="174" t="s">
        <v>7139</v>
      </c>
      <c r="AM659" s="106">
        <v>2</v>
      </c>
      <c r="AN659" s="894" t="s">
        <v>945</v>
      </c>
      <c r="AO659" s="189" t="s">
        <v>946</v>
      </c>
      <c r="AP659" s="189">
        <v>0</v>
      </c>
      <c r="AQ659" s="189" t="s">
        <v>6538</v>
      </c>
      <c r="AR659" s="189"/>
      <c r="AS659" s="69" t="s">
        <v>949</v>
      </c>
      <c r="AT659" s="69" t="s">
        <v>949</v>
      </c>
      <c r="AU659" s="69" t="s">
        <v>949</v>
      </c>
      <c r="AV659" s="69" t="s">
        <v>949</v>
      </c>
      <c r="AW659" s="69" t="s">
        <v>949</v>
      </c>
      <c r="AX659" s="69" t="s">
        <v>949</v>
      </c>
      <c r="AY659" s="69" t="s">
        <v>949</v>
      </c>
      <c r="AZ659" s="69" t="s">
        <v>949</v>
      </c>
      <c r="BA659" s="69" t="s">
        <v>949</v>
      </c>
      <c r="BB659" s="69" t="s">
        <v>949</v>
      </c>
      <c r="BC659" s="69" t="s">
        <v>949</v>
      </c>
      <c r="BD659" s="69" t="s">
        <v>949</v>
      </c>
      <c r="BE659" s="69" t="s">
        <v>949</v>
      </c>
      <c r="BF659" s="69" t="s">
        <v>949</v>
      </c>
      <c r="BG659" s="69" t="s">
        <v>949</v>
      </c>
      <c r="BH659" s="69" t="s">
        <v>949</v>
      </c>
      <c r="BI659" s="69" t="s">
        <v>949</v>
      </c>
      <c r="BJ659" s="69" t="s">
        <v>949</v>
      </c>
      <c r="BK659" s="69" t="s">
        <v>949</v>
      </c>
      <c r="BL659" s="69" t="s">
        <v>949</v>
      </c>
      <c r="BM659" s="69" t="s">
        <v>949</v>
      </c>
    </row>
    <row r="660" spans="1:65" s="390" customFormat="1">
      <c r="A660" s="398">
        <v>653</v>
      </c>
      <c r="B660" s="398" t="s">
        <v>3719</v>
      </c>
      <c r="C660" s="408"/>
      <c r="D660" s="407" t="s">
        <v>7140</v>
      </c>
      <c r="E660" s="408"/>
      <c r="F660" s="407"/>
      <c r="G660" s="408"/>
      <c r="H660" s="407"/>
      <c r="I660" s="408"/>
      <c r="J660" s="407"/>
      <c r="K660" s="408"/>
      <c r="L660" s="407"/>
      <c r="M660" s="213" t="s">
        <v>7140</v>
      </c>
      <c r="N660" s="213" t="s">
        <v>7140</v>
      </c>
      <c r="O660" s="213" t="s">
        <v>4773</v>
      </c>
      <c r="P660" s="1247" t="s">
        <v>989</v>
      </c>
      <c r="Q660" s="213"/>
      <c r="R660" s="541"/>
      <c r="S660" s="213"/>
      <c r="T660" s="213"/>
      <c r="U660" s="213"/>
      <c r="V660" s="213"/>
      <c r="W660" s="541"/>
      <c r="X660" s="213"/>
      <c r="Y660" s="213"/>
      <c r="Z660" s="541"/>
      <c r="AA660" s="541"/>
      <c r="AB660" s="541"/>
      <c r="AC660" s="213"/>
      <c r="AD660" s="541"/>
      <c r="AE660" s="213"/>
      <c r="AF660" s="541" t="s">
        <v>945</v>
      </c>
      <c r="AG660" s="541" t="s">
        <v>941</v>
      </c>
      <c r="AH660" s="541"/>
      <c r="AI660" s="213"/>
      <c r="AJ660" s="404"/>
      <c r="AK660" s="189" t="s">
        <v>757</v>
      </c>
      <c r="AL660" s="174" t="s">
        <v>7141</v>
      </c>
      <c r="AM660" s="106">
        <v>2</v>
      </c>
      <c r="AN660" s="894" t="s">
        <v>945</v>
      </c>
      <c r="AO660" s="189" t="s">
        <v>946</v>
      </c>
      <c r="AP660" s="189">
        <v>0</v>
      </c>
      <c r="AQ660" s="189" t="s">
        <v>6538</v>
      </c>
      <c r="AR660" s="189"/>
      <c r="AS660" s="69" t="s">
        <v>949</v>
      </c>
      <c r="AT660" s="69" t="s">
        <v>949</v>
      </c>
      <c r="AU660" s="69" t="s">
        <v>949</v>
      </c>
      <c r="AV660" s="69" t="s">
        <v>949</v>
      </c>
      <c r="AW660" s="69" t="s">
        <v>949</v>
      </c>
      <c r="AX660" s="69" t="s">
        <v>949</v>
      </c>
      <c r="AY660" s="69" t="s">
        <v>949</v>
      </c>
      <c r="AZ660" s="69" t="s">
        <v>949</v>
      </c>
      <c r="BA660" s="69" t="s">
        <v>949</v>
      </c>
      <c r="BB660" s="69" t="s">
        <v>949</v>
      </c>
      <c r="BC660" s="69" t="s">
        <v>949</v>
      </c>
      <c r="BD660" s="69" t="s">
        <v>949</v>
      </c>
      <c r="BE660" s="69" t="s">
        <v>949</v>
      </c>
      <c r="BF660" s="69" t="s">
        <v>949</v>
      </c>
      <c r="BG660" s="69" t="s">
        <v>949</v>
      </c>
      <c r="BH660" s="69" t="s">
        <v>949</v>
      </c>
      <c r="BI660" s="69" t="s">
        <v>949</v>
      </c>
      <c r="BJ660" s="69" t="s">
        <v>949</v>
      </c>
      <c r="BK660" s="69" t="s">
        <v>949</v>
      </c>
      <c r="BL660" s="69" t="s">
        <v>949</v>
      </c>
      <c r="BM660" s="69" t="s">
        <v>949</v>
      </c>
    </row>
    <row r="661" spans="1:65" s="390" customFormat="1">
      <c r="A661" s="398">
        <v>654</v>
      </c>
      <c r="B661" s="398" t="s">
        <v>3719</v>
      </c>
      <c r="C661" s="408"/>
      <c r="D661" s="407" t="s">
        <v>7142</v>
      </c>
      <c r="E661" s="408"/>
      <c r="F661" s="407"/>
      <c r="G661" s="408"/>
      <c r="H661" s="407"/>
      <c r="I661" s="408"/>
      <c r="J661" s="407"/>
      <c r="K661" s="408"/>
      <c r="L661" s="407"/>
      <c r="M661" s="213" t="s">
        <v>7142</v>
      </c>
      <c r="N661" s="213" t="s">
        <v>7142</v>
      </c>
      <c r="O661" s="213" t="s">
        <v>4773</v>
      </c>
      <c r="P661" s="1247" t="s">
        <v>989</v>
      </c>
      <c r="Q661" s="213"/>
      <c r="R661" s="541"/>
      <c r="S661" s="213"/>
      <c r="T661" s="213"/>
      <c r="U661" s="213"/>
      <c r="V661" s="213"/>
      <c r="W661" s="541"/>
      <c r="X661" s="213"/>
      <c r="Y661" s="213"/>
      <c r="Z661" s="541"/>
      <c r="AA661" s="541"/>
      <c r="AB661" s="541"/>
      <c r="AC661" s="213"/>
      <c r="AD661" s="541"/>
      <c r="AE661" s="213"/>
      <c r="AF661" s="541"/>
      <c r="AG661" s="541"/>
      <c r="AH661" s="541" t="s">
        <v>941</v>
      </c>
      <c r="AI661" s="213"/>
      <c r="AJ661" s="404"/>
      <c r="AK661" s="189" t="s">
        <v>757</v>
      </c>
      <c r="AL661" s="174" t="s">
        <v>7143</v>
      </c>
      <c r="AM661" s="106">
        <v>2</v>
      </c>
      <c r="AN661" s="894" t="s">
        <v>945</v>
      </c>
      <c r="AO661" s="189" t="s">
        <v>946</v>
      </c>
      <c r="AP661" s="189">
        <v>0</v>
      </c>
      <c r="AQ661" s="189" t="s">
        <v>6538</v>
      </c>
      <c r="AR661" s="189"/>
      <c r="AS661" s="69" t="s">
        <v>949</v>
      </c>
      <c r="AT661" s="69" t="s">
        <v>949</v>
      </c>
      <c r="AU661" s="69" t="s">
        <v>949</v>
      </c>
      <c r="AV661" s="69" t="s">
        <v>949</v>
      </c>
      <c r="AW661" s="69" t="s">
        <v>949</v>
      </c>
      <c r="AX661" s="69" t="s">
        <v>949</v>
      </c>
      <c r="AY661" s="69" t="s">
        <v>949</v>
      </c>
      <c r="AZ661" s="69" t="s">
        <v>949</v>
      </c>
      <c r="BA661" s="69" t="s">
        <v>949</v>
      </c>
      <c r="BB661" s="69" t="s">
        <v>949</v>
      </c>
      <c r="BC661" s="69" t="s">
        <v>949</v>
      </c>
      <c r="BD661" s="69" t="s">
        <v>949</v>
      </c>
      <c r="BE661" s="69" t="s">
        <v>949</v>
      </c>
      <c r="BF661" s="69" t="s">
        <v>949</v>
      </c>
      <c r="BG661" s="69" t="s">
        <v>949</v>
      </c>
      <c r="BH661" s="69" t="s">
        <v>949</v>
      </c>
      <c r="BI661" s="69" t="s">
        <v>949</v>
      </c>
      <c r="BJ661" s="69" t="s">
        <v>949</v>
      </c>
      <c r="BK661" s="69" t="s">
        <v>949</v>
      </c>
      <c r="BL661" s="69" t="s">
        <v>949</v>
      </c>
      <c r="BM661" s="69" t="s">
        <v>949</v>
      </c>
    </row>
    <row r="662" spans="1:65" s="390" customFormat="1">
      <c r="A662" s="398">
        <v>655</v>
      </c>
      <c r="B662" s="398" t="s">
        <v>3719</v>
      </c>
      <c r="C662" s="408"/>
      <c r="D662" s="407"/>
      <c r="E662" s="408" t="s">
        <v>4058</v>
      </c>
      <c r="F662" s="407"/>
      <c r="G662" s="408"/>
      <c r="H662" s="407"/>
      <c r="I662" s="408"/>
      <c r="J662" s="407"/>
      <c r="K662" s="408"/>
      <c r="L662" s="407"/>
      <c r="M662" s="213" t="s">
        <v>4057</v>
      </c>
      <c r="N662" s="213" t="s">
        <v>4058</v>
      </c>
      <c r="O662" s="213" t="s">
        <v>3103</v>
      </c>
      <c r="P662" s="1247" t="s">
        <v>976</v>
      </c>
      <c r="Q662" s="213" t="s">
        <v>941</v>
      </c>
      <c r="R662" s="541" t="s">
        <v>941</v>
      </c>
      <c r="S662" s="213" t="s">
        <v>941</v>
      </c>
      <c r="T662" s="213" t="s">
        <v>941</v>
      </c>
      <c r="U662" s="213" t="s">
        <v>941</v>
      </c>
      <c r="V662" s="213" t="s">
        <v>941</v>
      </c>
      <c r="W662" s="541" t="s">
        <v>941</v>
      </c>
      <c r="X662" s="213" t="s">
        <v>941</v>
      </c>
      <c r="Y662" s="213" t="s">
        <v>941</v>
      </c>
      <c r="Z662" s="541" t="s">
        <v>941</v>
      </c>
      <c r="AA662" s="541" t="s">
        <v>941</v>
      </c>
      <c r="AB662" s="541" t="s">
        <v>941</v>
      </c>
      <c r="AC662" s="213" t="s">
        <v>941</v>
      </c>
      <c r="AD662" s="541" t="s">
        <v>941</v>
      </c>
      <c r="AE662" s="213" t="s">
        <v>941</v>
      </c>
      <c r="AF662" s="541" t="s">
        <v>941</v>
      </c>
      <c r="AG662" s="541" t="s">
        <v>941</v>
      </c>
      <c r="AH662" s="541" t="s">
        <v>941</v>
      </c>
      <c r="AI662" s="213"/>
      <c r="AJ662" s="404"/>
      <c r="AK662" s="189" t="s">
        <v>757</v>
      </c>
      <c r="AL662" s="174" t="s">
        <v>4060</v>
      </c>
      <c r="AM662" s="106">
        <v>1</v>
      </c>
      <c r="AN662" s="894" t="s">
        <v>945</v>
      </c>
      <c r="AO662" s="189" t="s">
        <v>946</v>
      </c>
      <c r="AP662" s="189">
        <v>1</v>
      </c>
      <c r="AQ662" s="189" t="s">
        <v>979</v>
      </c>
      <c r="AR662" s="189"/>
      <c r="AS662" s="69">
        <v>1860.48</v>
      </c>
      <c r="AT662" s="69">
        <v>7.0000000000000007E-2</v>
      </c>
      <c r="AU662" s="69" t="s">
        <v>949</v>
      </c>
      <c r="AV662" s="69" t="s">
        <v>949</v>
      </c>
      <c r="AW662" s="69" t="s">
        <v>4061</v>
      </c>
      <c r="AX662" s="69" t="s">
        <v>981</v>
      </c>
      <c r="AY662" s="69" t="s">
        <v>982</v>
      </c>
      <c r="AZ662" s="69" t="s">
        <v>983</v>
      </c>
      <c r="BA662" s="69" t="s">
        <v>984</v>
      </c>
      <c r="BB662" s="69" t="s">
        <v>949</v>
      </c>
      <c r="BC662" s="69" t="s">
        <v>985</v>
      </c>
      <c r="BD662" s="69" t="s">
        <v>986</v>
      </c>
      <c r="BE662" s="69" t="s">
        <v>949</v>
      </c>
      <c r="BF662" s="69" t="s">
        <v>949</v>
      </c>
      <c r="BG662" s="69" t="s">
        <v>949</v>
      </c>
      <c r="BH662" s="69" t="s">
        <v>949</v>
      </c>
      <c r="BI662" s="69" t="s">
        <v>949</v>
      </c>
      <c r="BJ662" s="69" t="s">
        <v>949</v>
      </c>
      <c r="BK662" s="69" t="s">
        <v>949</v>
      </c>
      <c r="BL662" s="69" t="s">
        <v>949</v>
      </c>
      <c r="BM662" s="69" t="s">
        <v>949</v>
      </c>
    </row>
    <row r="663" spans="1:65" s="390" customFormat="1">
      <c r="A663" s="398">
        <v>656</v>
      </c>
      <c r="B663" s="398" t="s">
        <v>3719</v>
      </c>
      <c r="C663" s="408"/>
      <c r="D663" s="407"/>
      <c r="E663" s="408" t="s">
        <v>4063</v>
      </c>
      <c r="F663" s="407"/>
      <c r="G663" s="408"/>
      <c r="H663" s="407"/>
      <c r="I663" s="408"/>
      <c r="J663" s="407"/>
      <c r="K663" s="408"/>
      <c r="L663" s="407"/>
      <c r="M663" s="213" t="s">
        <v>10000</v>
      </c>
      <c r="N663" s="213" t="s">
        <v>4063</v>
      </c>
      <c r="O663" s="213" t="s">
        <v>4773</v>
      </c>
      <c r="P663" s="1247" t="s">
        <v>989</v>
      </c>
      <c r="Q663" s="213" t="s">
        <v>941</v>
      </c>
      <c r="R663" s="541" t="s">
        <v>941</v>
      </c>
      <c r="S663" s="213" t="s">
        <v>941</v>
      </c>
      <c r="T663" s="213" t="s">
        <v>941</v>
      </c>
      <c r="U663" s="213" t="s">
        <v>941</v>
      </c>
      <c r="V663" s="213" t="s">
        <v>941</v>
      </c>
      <c r="W663" s="541" t="s">
        <v>941</v>
      </c>
      <c r="X663" s="213" t="s">
        <v>941</v>
      </c>
      <c r="Y663" s="213" t="s">
        <v>941</v>
      </c>
      <c r="Z663" s="541" t="s">
        <v>941</v>
      </c>
      <c r="AA663" s="541" t="s">
        <v>941</v>
      </c>
      <c r="AB663" s="541" t="s">
        <v>941</v>
      </c>
      <c r="AC663" s="213" t="s">
        <v>941</v>
      </c>
      <c r="AD663" s="541" t="s">
        <v>941</v>
      </c>
      <c r="AE663" s="213" t="s">
        <v>941</v>
      </c>
      <c r="AF663" s="541" t="s">
        <v>941</v>
      </c>
      <c r="AG663" s="541" t="s">
        <v>941</v>
      </c>
      <c r="AH663" s="541" t="s">
        <v>941</v>
      </c>
      <c r="AI663" s="213"/>
      <c r="AJ663" s="404" t="s">
        <v>4062</v>
      </c>
      <c r="AK663" s="189" t="s">
        <v>132</v>
      </c>
      <c r="AL663" s="174" t="s">
        <v>4065</v>
      </c>
      <c r="AM663" s="106">
        <v>0.152</v>
      </c>
      <c r="AN663" s="894" t="s">
        <v>945</v>
      </c>
      <c r="AO663" s="189" t="s">
        <v>992</v>
      </c>
      <c r="AP663" s="189">
        <v>1</v>
      </c>
      <c r="AQ663" s="189" t="s">
        <v>979</v>
      </c>
      <c r="AR663" s="189"/>
      <c r="AS663" s="69" t="s">
        <v>949</v>
      </c>
      <c r="AT663" s="69" t="s">
        <v>949</v>
      </c>
      <c r="AU663" s="69" t="s">
        <v>949</v>
      </c>
      <c r="AV663" s="69" t="s">
        <v>949</v>
      </c>
      <c r="AW663" s="69" t="s">
        <v>1890</v>
      </c>
      <c r="AX663" s="69" t="s">
        <v>995</v>
      </c>
      <c r="AY663" s="69" t="s">
        <v>996</v>
      </c>
      <c r="AZ663" s="69" t="s">
        <v>997</v>
      </c>
      <c r="BA663" s="69" t="s">
        <v>998</v>
      </c>
      <c r="BB663" s="69" t="s">
        <v>949</v>
      </c>
      <c r="BC663" s="69" t="s">
        <v>985</v>
      </c>
      <c r="BD663" s="69" t="s">
        <v>986</v>
      </c>
      <c r="BE663" s="69" t="s">
        <v>949</v>
      </c>
      <c r="BF663" s="69" t="s">
        <v>949</v>
      </c>
      <c r="BG663" s="69" t="s">
        <v>949</v>
      </c>
      <c r="BH663" s="69" t="s">
        <v>949</v>
      </c>
      <c r="BI663" s="69" t="s">
        <v>949</v>
      </c>
      <c r="BJ663" s="69" t="s">
        <v>949</v>
      </c>
      <c r="BK663" s="69" t="s">
        <v>949</v>
      </c>
      <c r="BL663" s="69" t="s">
        <v>949</v>
      </c>
      <c r="BM663" s="69" t="s">
        <v>949</v>
      </c>
    </row>
    <row r="664" spans="1:65" s="390" customFormat="1">
      <c r="A664" s="398">
        <v>657</v>
      </c>
      <c r="B664" s="398" t="s">
        <v>3719</v>
      </c>
      <c r="C664" s="408"/>
      <c r="D664" s="407" t="s">
        <v>7748</v>
      </c>
      <c r="E664" s="408"/>
      <c r="F664" s="407"/>
      <c r="G664" s="408"/>
      <c r="H664" s="407"/>
      <c r="I664" s="408"/>
      <c r="J664" s="407"/>
      <c r="K664" s="408"/>
      <c r="L664" s="407"/>
      <c r="M664" s="213" t="s">
        <v>7748</v>
      </c>
      <c r="N664" s="213" t="s">
        <v>7748</v>
      </c>
      <c r="O664" s="213" t="s">
        <v>3103</v>
      </c>
      <c r="P664" s="1247" t="s">
        <v>989</v>
      </c>
      <c r="Q664" s="213" t="s">
        <v>941</v>
      </c>
      <c r="R664" s="541" t="s">
        <v>941</v>
      </c>
      <c r="S664" s="213" t="s">
        <v>941</v>
      </c>
      <c r="T664" s="213" t="s">
        <v>941</v>
      </c>
      <c r="U664" s="213" t="s">
        <v>941</v>
      </c>
      <c r="V664" s="213" t="s">
        <v>941</v>
      </c>
      <c r="W664" s="541" t="s">
        <v>941</v>
      </c>
      <c r="X664" s="213" t="s">
        <v>941</v>
      </c>
      <c r="Y664" s="213" t="s">
        <v>941</v>
      </c>
      <c r="Z664" s="541"/>
      <c r="AA664" s="541"/>
      <c r="AB664" s="541"/>
      <c r="AC664" s="213"/>
      <c r="AD664" s="541"/>
      <c r="AE664" s="213"/>
      <c r="AF664" s="541"/>
      <c r="AG664" s="541"/>
      <c r="AH664" s="541"/>
      <c r="AI664" s="213"/>
      <c r="AJ664" s="404"/>
      <c r="AK664" s="189" t="s">
        <v>757</v>
      </c>
      <c r="AL664" s="174" t="s">
        <v>7749</v>
      </c>
      <c r="AM664" s="106">
        <v>1</v>
      </c>
      <c r="AN664" s="894" t="s">
        <v>945</v>
      </c>
      <c r="AO664" s="189" t="s">
        <v>946</v>
      </c>
      <c r="AP664" s="189">
        <v>1</v>
      </c>
      <c r="AQ664" s="189" t="s">
        <v>1008</v>
      </c>
      <c r="AR664" s="189"/>
      <c r="AS664" s="69">
        <v>262.5</v>
      </c>
      <c r="AT664" s="69">
        <v>7.0000000000000007E-2</v>
      </c>
      <c r="AU664" s="69" t="s">
        <v>949</v>
      </c>
      <c r="AV664" s="69" t="s">
        <v>949</v>
      </c>
      <c r="AW664" s="69" t="s">
        <v>7750</v>
      </c>
      <c r="AX664" s="69" t="s">
        <v>7751</v>
      </c>
      <c r="AY664" s="69" t="s">
        <v>982</v>
      </c>
      <c r="AZ664" s="69" t="s">
        <v>983</v>
      </c>
      <c r="BA664" s="69" t="s">
        <v>984</v>
      </c>
      <c r="BB664" s="69" t="s">
        <v>949</v>
      </c>
      <c r="BC664" s="69" t="s">
        <v>1424</v>
      </c>
      <c r="BD664" s="69" t="s">
        <v>949</v>
      </c>
      <c r="BE664" s="69" t="s">
        <v>949</v>
      </c>
      <c r="BF664" s="69" t="s">
        <v>949</v>
      </c>
      <c r="BG664" s="69" t="s">
        <v>949</v>
      </c>
      <c r="BH664" s="69" t="s">
        <v>949</v>
      </c>
      <c r="BI664" s="69" t="s">
        <v>949</v>
      </c>
      <c r="BJ664" s="69" t="s">
        <v>949</v>
      </c>
      <c r="BK664" s="69" t="s">
        <v>949</v>
      </c>
      <c r="BL664" s="69" t="s">
        <v>949</v>
      </c>
      <c r="BM664" s="69" t="s">
        <v>949</v>
      </c>
    </row>
    <row r="665" spans="1:65" s="390" customFormat="1">
      <c r="A665" s="398">
        <v>658</v>
      </c>
      <c r="B665" s="398" t="s">
        <v>3719</v>
      </c>
      <c r="C665" s="408"/>
      <c r="D665" s="407" t="s">
        <v>7752</v>
      </c>
      <c r="E665" s="408"/>
      <c r="F665" s="407"/>
      <c r="G665" s="408"/>
      <c r="H665" s="407"/>
      <c r="I665" s="408"/>
      <c r="J665" s="407"/>
      <c r="K665" s="408"/>
      <c r="L665" s="407"/>
      <c r="M665" s="213" t="s">
        <v>7752</v>
      </c>
      <c r="N665" s="213" t="s">
        <v>7752</v>
      </c>
      <c r="O665" s="213" t="s">
        <v>3103</v>
      </c>
      <c r="P665" s="1247" t="s">
        <v>989</v>
      </c>
      <c r="Q665" s="213"/>
      <c r="R665" s="541"/>
      <c r="S665" s="213"/>
      <c r="T665" s="213"/>
      <c r="U665" s="213"/>
      <c r="V665" s="213"/>
      <c r="W665" s="541"/>
      <c r="X665" s="213"/>
      <c r="Y665" s="213"/>
      <c r="Z665" s="541" t="s">
        <v>941</v>
      </c>
      <c r="AA665" s="541" t="s">
        <v>941</v>
      </c>
      <c r="AB665" s="541" t="s">
        <v>941</v>
      </c>
      <c r="AC665" s="213" t="s">
        <v>941</v>
      </c>
      <c r="AD665" s="541" t="s">
        <v>941</v>
      </c>
      <c r="AE665" s="213" t="s">
        <v>941</v>
      </c>
      <c r="AF665" s="541" t="s">
        <v>941</v>
      </c>
      <c r="AG665" s="541" t="s">
        <v>941</v>
      </c>
      <c r="AH665" s="541" t="s">
        <v>941</v>
      </c>
      <c r="AI665" s="213"/>
      <c r="AJ665" s="404"/>
      <c r="AK665" s="189" t="s">
        <v>757</v>
      </c>
      <c r="AL665" s="174" t="s">
        <v>7753</v>
      </c>
      <c r="AM665" s="106">
        <v>1</v>
      </c>
      <c r="AN665" s="894" t="s">
        <v>945</v>
      </c>
      <c r="AO665" s="189" t="s">
        <v>946</v>
      </c>
      <c r="AP665" s="189">
        <v>1</v>
      </c>
      <c r="AQ665" s="189" t="s">
        <v>1008</v>
      </c>
      <c r="AR665" s="189"/>
      <c r="AS665" s="69">
        <v>262.5</v>
      </c>
      <c r="AT665" s="69">
        <v>7.0000000000000007E-2</v>
      </c>
      <c r="AU665" s="69" t="s">
        <v>949</v>
      </c>
      <c r="AV665" s="69" t="s">
        <v>949</v>
      </c>
      <c r="AW665" s="69" t="s">
        <v>7750</v>
      </c>
      <c r="AX665" s="69" t="s">
        <v>7751</v>
      </c>
      <c r="AY665" s="69" t="s">
        <v>982</v>
      </c>
      <c r="AZ665" s="69" t="s">
        <v>983</v>
      </c>
      <c r="BA665" s="69" t="s">
        <v>984</v>
      </c>
      <c r="BB665" s="69" t="s">
        <v>949</v>
      </c>
      <c r="BC665" s="69" t="s">
        <v>1424</v>
      </c>
      <c r="BD665" s="69" t="s">
        <v>949</v>
      </c>
      <c r="BE665" s="69" t="s">
        <v>949</v>
      </c>
      <c r="BF665" s="69" t="s">
        <v>949</v>
      </c>
      <c r="BG665" s="69" t="s">
        <v>949</v>
      </c>
      <c r="BH665" s="69" t="s">
        <v>949</v>
      </c>
      <c r="BI665" s="69" t="s">
        <v>949</v>
      </c>
      <c r="BJ665" s="69" t="s">
        <v>949</v>
      </c>
      <c r="BK665" s="69" t="s">
        <v>949</v>
      </c>
      <c r="BL665" s="69" t="s">
        <v>949</v>
      </c>
      <c r="BM665" s="69" t="s">
        <v>949</v>
      </c>
    </row>
    <row r="666" spans="1:65" s="390" customFormat="1">
      <c r="A666" s="398">
        <v>659</v>
      </c>
      <c r="B666" s="398" t="s">
        <v>3719</v>
      </c>
      <c r="C666" s="408"/>
      <c r="D666" s="407" t="s">
        <v>5480</v>
      </c>
      <c r="E666" s="408"/>
      <c r="F666" s="407"/>
      <c r="G666" s="408"/>
      <c r="H666" s="407"/>
      <c r="I666" s="408"/>
      <c r="J666" s="407"/>
      <c r="K666" s="408"/>
      <c r="L666" s="407"/>
      <c r="M666" s="213" t="s">
        <v>5480</v>
      </c>
      <c r="N666" s="213" t="s">
        <v>5480</v>
      </c>
      <c r="O666" s="213" t="s">
        <v>4778</v>
      </c>
      <c r="P666" s="1247" t="s">
        <v>976</v>
      </c>
      <c r="Q666" s="213" t="s">
        <v>941</v>
      </c>
      <c r="R666" s="541" t="s">
        <v>941</v>
      </c>
      <c r="S666" s="213" t="s">
        <v>941</v>
      </c>
      <c r="T666" s="213" t="s">
        <v>941</v>
      </c>
      <c r="U666" s="213" t="s">
        <v>941</v>
      </c>
      <c r="V666" s="213" t="s">
        <v>941</v>
      </c>
      <c r="W666" s="541" t="s">
        <v>941</v>
      </c>
      <c r="X666" s="213" t="s">
        <v>941</v>
      </c>
      <c r="Y666" s="213" t="s">
        <v>941</v>
      </c>
      <c r="Z666" s="541" t="s">
        <v>941</v>
      </c>
      <c r="AA666" s="541" t="s">
        <v>941</v>
      </c>
      <c r="AB666" s="541" t="s">
        <v>941</v>
      </c>
      <c r="AC666" s="213" t="s">
        <v>941</v>
      </c>
      <c r="AD666" s="541" t="s">
        <v>941</v>
      </c>
      <c r="AE666" s="213" t="s">
        <v>941</v>
      </c>
      <c r="AF666" s="541" t="s">
        <v>941</v>
      </c>
      <c r="AG666" s="541" t="s">
        <v>941</v>
      </c>
      <c r="AH666" s="541" t="s">
        <v>941</v>
      </c>
      <c r="AI666" s="213"/>
      <c r="AJ666" s="404" t="s">
        <v>5480</v>
      </c>
      <c r="AK666" s="189" t="s">
        <v>132</v>
      </c>
      <c r="AL666" s="174" t="s">
        <v>5481</v>
      </c>
      <c r="AM666" s="106">
        <v>1.25</v>
      </c>
      <c r="AN666" s="894" t="s">
        <v>945</v>
      </c>
      <c r="AO666" s="189" t="s">
        <v>992</v>
      </c>
      <c r="AP666" s="189">
        <v>1</v>
      </c>
      <c r="AQ666" s="189" t="s">
        <v>993</v>
      </c>
      <c r="AR666" s="189"/>
      <c r="AS666" s="69" t="s">
        <v>949</v>
      </c>
      <c r="AT666" s="69">
        <v>7.8E-2</v>
      </c>
      <c r="AU666" s="69" t="s">
        <v>949</v>
      </c>
      <c r="AV666" s="69" t="s">
        <v>949</v>
      </c>
      <c r="AW666" s="69" t="s">
        <v>5482</v>
      </c>
      <c r="AX666" s="69" t="s">
        <v>2668</v>
      </c>
      <c r="AY666" s="69" t="s">
        <v>2018</v>
      </c>
      <c r="AZ666" s="69" t="s">
        <v>949</v>
      </c>
      <c r="BA666" s="69" t="s">
        <v>949</v>
      </c>
      <c r="BB666" s="69" t="s">
        <v>949</v>
      </c>
      <c r="BC666" s="69" t="s">
        <v>4002</v>
      </c>
      <c r="BD666" s="69" t="s">
        <v>949</v>
      </c>
      <c r="BE666" s="69" t="s">
        <v>949</v>
      </c>
      <c r="BF666" s="69" t="s">
        <v>949</v>
      </c>
      <c r="BG666" s="69" t="s">
        <v>949</v>
      </c>
      <c r="BH666" s="69" t="s">
        <v>949</v>
      </c>
      <c r="BI666" s="69" t="s">
        <v>949</v>
      </c>
      <c r="BJ666" s="69" t="s">
        <v>949</v>
      </c>
      <c r="BK666" s="69" t="s">
        <v>949</v>
      </c>
      <c r="BL666" s="69" t="s">
        <v>949</v>
      </c>
      <c r="BM666" s="69" t="s">
        <v>949</v>
      </c>
    </row>
    <row r="667" spans="1:65" s="390" customFormat="1">
      <c r="A667" s="398">
        <v>660</v>
      </c>
      <c r="B667" s="398" t="s">
        <v>3719</v>
      </c>
      <c r="C667" s="408"/>
      <c r="D667" s="407" t="s">
        <v>3985</v>
      </c>
      <c r="E667" s="408"/>
      <c r="F667" s="407"/>
      <c r="G667" s="408"/>
      <c r="H667" s="407"/>
      <c r="I667" s="408"/>
      <c r="J667" s="407"/>
      <c r="K667" s="408"/>
      <c r="L667" s="407"/>
      <c r="M667" s="213" t="s">
        <v>3985</v>
      </c>
      <c r="N667" s="213" t="s">
        <v>3985</v>
      </c>
      <c r="O667" s="213" t="s">
        <v>4778</v>
      </c>
      <c r="P667" s="1247" t="s">
        <v>976</v>
      </c>
      <c r="Q667" s="213" t="s">
        <v>941</v>
      </c>
      <c r="R667" s="541" t="s">
        <v>941</v>
      </c>
      <c r="S667" s="213" t="s">
        <v>941</v>
      </c>
      <c r="T667" s="213" t="s">
        <v>941</v>
      </c>
      <c r="U667" s="213" t="s">
        <v>941</v>
      </c>
      <c r="V667" s="213" t="s">
        <v>941</v>
      </c>
      <c r="W667" s="541" t="s">
        <v>941</v>
      </c>
      <c r="X667" s="213" t="s">
        <v>941</v>
      </c>
      <c r="Y667" s="213" t="s">
        <v>941</v>
      </c>
      <c r="Z667" s="541"/>
      <c r="AA667" s="541"/>
      <c r="AB667" s="541" t="s">
        <v>941</v>
      </c>
      <c r="AC667" s="213" t="s">
        <v>941</v>
      </c>
      <c r="AD667" s="541" t="s">
        <v>941</v>
      </c>
      <c r="AE667" s="213" t="s">
        <v>941</v>
      </c>
      <c r="AF667" s="541"/>
      <c r="AG667" s="541" t="s">
        <v>941</v>
      </c>
      <c r="AH667" s="541" t="s">
        <v>941</v>
      </c>
      <c r="AI667" s="213"/>
      <c r="AJ667" s="404" t="s">
        <v>3985</v>
      </c>
      <c r="AK667" s="189" t="s">
        <v>132</v>
      </c>
      <c r="AL667" s="174" t="s">
        <v>3987</v>
      </c>
      <c r="AM667" s="106">
        <v>1.46</v>
      </c>
      <c r="AN667" s="894" t="s">
        <v>945</v>
      </c>
      <c r="AO667" s="189" t="s">
        <v>992</v>
      </c>
      <c r="AP667" s="189">
        <v>1</v>
      </c>
      <c r="AQ667" s="189" t="s">
        <v>993</v>
      </c>
      <c r="AR667" s="189"/>
      <c r="AS667" s="69" t="s">
        <v>949</v>
      </c>
      <c r="AT667" s="69">
        <v>0.08</v>
      </c>
      <c r="AU667" s="69" t="s">
        <v>949</v>
      </c>
      <c r="AV667" s="69" t="s">
        <v>949</v>
      </c>
      <c r="AW667" s="69" t="s">
        <v>3988</v>
      </c>
      <c r="AX667" s="69" t="s">
        <v>3989</v>
      </c>
      <c r="AY667" s="69" t="s">
        <v>2018</v>
      </c>
      <c r="AZ667" s="69" t="s">
        <v>3990</v>
      </c>
      <c r="BA667" s="69" t="s">
        <v>3991</v>
      </c>
      <c r="BB667" s="69" t="s">
        <v>949</v>
      </c>
      <c r="BC667" s="69" t="s">
        <v>985</v>
      </c>
      <c r="BD667" s="69" t="s">
        <v>986</v>
      </c>
      <c r="BE667" s="69" t="s">
        <v>949</v>
      </c>
      <c r="BF667" s="69" t="s">
        <v>949</v>
      </c>
      <c r="BG667" s="69" t="s">
        <v>949</v>
      </c>
      <c r="BH667" s="69" t="s">
        <v>949</v>
      </c>
      <c r="BI667" s="69" t="s">
        <v>949</v>
      </c>
      <c r="BJ667" s="69" t="s">
        <v>949</v>
      </c>
      <c r="BK667" s="69" t="s">
        <v>949</v>
      </c>
      <c r="BL667" s="69" t="s">
        <v>949</v>
      </c>
      <c r="BM667" s="69" t="s">
        <v>949</v>
      </c>
    </row>
    <row r="668" spans="1:65" s="390" customFormat="1">
      <c r="A668" s="398">
        <v>661</v>
      </c>
      <c r="B668" s="398" t="s">
        <v>3719</v>
      </c>
      <c r="C668" s="408"/>
      <c r="D668" s="407" t="s">
        <v>3985</v>
      </c>
      <c r="E668" s="408"/>
      <c r="F668" s="407"/>
      <c r="G668" s="408"/>
      <c r="H668" s="407"/>
      <c r="I668" s="408"/>
      <c r="J668" s="407"/>
      <c r="K668" s="408"/>
      <c r="L668" s="407"/>
      <c r="M668" s="213" t="s">
        <v>3985</v>
      </c>
      <c r="N668" s="213" t="s">
        <v>3985</v>
      </c>
      <c r="O668" s="213" t="s">
        <v>4778</v>
      </c>
      <c r="P668" s="1247" t="s">
        <v>976</v>
      </c>
      <c r="Q668" s="213"/>
      <c r="R668" s="541"/>
      <c r="S668" s="213"/>
      <c r="T668" s="213"/>
      <c r="U668" s="213"/>
      <c r="V668" s="213"/>
      <c r="W668" s="541"/>
      <c r="X668" s="213"/>
      <c r="Y668" s="213"/>
      <c r="Z668" s="541" t="s">
        <v>941</v>
      </c>
      <c r="AA668" s="541" t="s">
        <v>941</v>
      </c>
      <c r="AB668" s="541"/>
      <c r="AC668" s="213"/>
      <c r="AD668" s="541"/>
      <c r="AE668" s="213"/>
      <c r="AF668" s="541" t="s">
        <v>941</v>
      </c>
      <c r="AG668" s="541"/>
      <c r="AH668" s="541"/>
      <c r="AI668" s="213"/>
      <c r="AJ668" s="404" t="s">
        <v>3985</v>
      </c>
      <c r="AK668" s="189" t="s">
        <v>132</v>
      </c>
      <c r="AL668" s="174" t="s">
        <v>3987</v>
      </c>
      <c r="AM668" s="106">
        <v>0.9</v>
      </c>
      <c r="AN668" s="894" t="s">
        <v>945</v>
      </c>
      <c r="AO668" s="189" t="s">
        <v>992</v>
      </c>
      <c r="AP668" s="189">
        <v>1</v>
      </c>
      <c r="AQ668" s="189" t="s">
        <v>993</v>
      </c>
      <c r="AR668" s="189"/>
      <c r="AS668" s="69" t="s">
        <v>949</v>
      </c>
      <c r="AT668" s="69">
        <v>0.08</v>
      </c>
      <c r="AU668" s="69" t="s">
        <v>949</v>
      </c>
      <c r="AV668" s="69" t="s">
        <v>949</v>
      </c>
      <c r="AW668" s="69" t="s">
        <v>3988</v>
      </c>
      <c r="AX668" s="69" t="s">
        <v>3989</v>
      </c>
      <c r="AY668" s="69" t="s">
        <v>2018</v>
      </c>
      <c r="AZ668" s="69" t="s">
        <v>3990</v>
      </c>
      <c r="BA668" s="69" t="s">
        <v>3991</v>
      </c>
      <c r="BB668" s="69" t="s">
        <v>949</v>
      </c>
      <c r="BC668" s="69" t="s">
        <v>985</v>
      </c>
      <c r="BD668" s="69" t="s">
        <v>986</v>
      </c>
      <c r="BE668" s="69" t="s">
        <v>949</v>
      </c>
      <c r="BF668" s="69" t="s">
        <v>949</v>
      </c>
      <c r="BG668" s="69" t="s">
        <v>949</v>
      </c>
      <c r="BH668" s="69" t="s">
        <v>949</v>
      </c>
      <c r="BI668" s="69" t="s">
        <v>949</v>
      </c>
      <c r="BJ668" s="69" t="s">
        <v>949</v>
      </c>
      <c r="BK668" s="69" t="s">
        <v>949</v>
      </c>
      <c r="BL668" s="69" t="s">
        <v>949</v>
      </c>
      <c r="BM668" s="69" t="s">
        <v>949</v>
      </c>
    </row>
    <row r="669" spans="1:65" s="390" customFormat="1">
      <c r="A669" s="398">
        <v>662</v>
      </c>
      <c r="B669" s="398" t="s">
        <v>3719</v>
      </c>
      <c r="C669" s="408"/>
      <c r="D669" s="407" t="s">
        <v>974</v>
      </c>
      <c r="E669" s="408"/>
      <c r="F669" s="407"/>
      <c r="G669" s="408"/>
      <c r="H669" s="407"/>
      <c r="I669" s="408"/>
      <c r="J669" s="407"/>
      <c r="K669" s="408"/>
      <c r="L669" s="407"/>
      <c r="M669" s="213" t="s">
        <v>10019</v>
      </c>
      <c r="N669" s="213" t="s">
        <v>974</v>
      </c>
      <c r="O669" s="213" t="s">
        <v>4778</v>
      </c>
      <c r="P669" s="1247" t="s">
        <v>976</v>
      </c>
      <c r="Q669" s="213" t="s">
        <v>941</v>
      </c>
      <c r="R669" s="541" t="s">
        <v>941</v>
      </c>
      <c r="S669" s="213" t="s">
        <v>941</v>
      </c>
      <c r="T669" s="213" t="s">
        <v>941</v>
      </c>
      <c r="U669" s="213" t="s">
        <v>941</v>
      </c>
      <c r="V669" s="213" t="s">
        <v>941</v>
      </c>
      <c r="W669" s="541" t="s">
        <v>941</v>
      </c>
      <c r="X669" s="213" t="s">
        <v>941</v>
      </c>
      <c r="Y669" s="213" t="s">
        <v>941</v>
      </c>
      <c r="Z669" s="541" t="s">
        <v>941</v>
      </c>
      <c r="AA669" s="541" t="s">
        <v>941</v>
      </c>
      <c r="AB669" s="541" t="s">
        <v>941</v>
      </c>
      <c r="AC669" s="213" t="s">
        <v>941</v>
      </c>
      <c r="AD669" s="541" t="s">
        <v>941</v>
      </c>
      <c r="AE669" s="213" t="s">
        <v>941</v>
      </c>
      <c r="AF669" s="541" t="s">
        <v>941</v>
      </c>
      <c r="AG669" s="541" t="s">
        <v>941</v>
      </c>
      <c r="AH669" s="541" t="s">
        <v>941</v>
      </c>
      <c r="AI669" s="213"/>
      <c r="AJ669" s="404" t="s">
        <v>974</v>
      </c>
      <c r="AK669" s="189" t="s">
        <v>132</v>
      </c>
      <c r="AL669" s="174" t="s">
        <v>978</v>
      </c>
      <c r="AM669" s="106">
        <v>1</v>
      </c>
      <c r="AN669" s="894"/>
      <c r="AO669" s="189" t="s">
        <v>1008</v>
      </c>
      <c r="AP669" s="189">
        <v>1</v>
      </c>
      <c r="AQ669" s="189" t="s">
        <v>979</v>
      </c>
      <c r="AR669" s="189"/>
      <c r="AS669" s="69">
        <v>182.4</v>
      </c>
      <c r="AT669" s="69">
        <v>7.0000000000000007E-2</v>
      </c>
      <c r="AU669" s="69" t="s">
        <v>949</v>
      </c>
      <c r="AV669" s="69" t="s">
        <v>949</v>
      </c>
      <c r="AW669" s="69" t="s">
        <v>980</v>
      </c>
      <c r="AX669" s="69" t="s">
        <v>981</v>
      </c>
      <c r="AY669" s="69" t="s">
        <v>982</v>
      </c>
      <c r="AZ669" s="69" t="s">
        <v>983</v>
      </c>
      <c r="BA669" s="69" t="s">
        <v>984</v>
      </c>
      <c r="BB669" s="69" t="s">
        <v>949</v>
      </c>
      <c r="BC669" s="69" t="s">
        <v>985</v>
      </c>
      <c r="BD669" s="69" t="s">
        <v>986</v>
      </c>
      <c r="BE669" s="69" t="s">
        <v>949</v>
      </c>
      <c r="BF669" s="69" t="s">
        <v>949</v>
      </c>
      <c r="BG669" s="69" t="s">
        <v>949</v>
      </c>
      <c r="BH669" s="69" t="s">
        <v>949</v>
      </c>
      <c r="BI669" s="69" t="s">
        <v>949</v>
      </c>
      <c r="BJ669" s="69" t="s">
        <v>949</v>
      </c>
      <c r="BK669" s="69" t="s">
        <v>949</v>
      </c>
      <c r="BL669" s="69" t="s">
        <v>949</v>
      </c>
      <c r="BM669" s="69" t="s">
        <v>949</v>
      </c>
    </row>
    <row r="670" spans="1:65" s="390" customFormat="1">
      <c r="A670" s="398">
        <v>663</v>
      </c>
      <c r="B670" s="398" t="s">
        <v>3719</v>
      </c>
      <c r="C670" s="408"/>
      <c r="D670" s="407" t="s">
        <v>988</v>
      </c>
      <c r="E670" s="408"/>
      <c r="F670" s="407"/>
      <c r="G670" s="408"/>
      <c r="H670" s="407"/>
      <c r="I670" s="408"/>
      <c r="J670" s="407"/>
      <c r="K670" s="408"/>
      <c r="L670" s="407"/>
      <c r="M670" s="213" t="s">
        <v>10020</v>
      </c>
      <c r="N670" s="213" t="s">
        <v>988</v>
      </c>
      <c r="O670" s="213" t="s">
        <v>4773</v>
      </c>
      <c r="P670" s="1247" t="s">
        <v>989</v>
      </c>
      <c r="Q670" s="213" t="s">
        <v>941</v>
      </c>
      <c r="R670" s="541" t="s">
        <v>941</v>
      </c>
      <c r="S670" s="213" t="s">
        <v>941</v>
      </c>
      <c r="T670" s="213" t="s">
        <v>941</v>
      </c>
      <c r="U670" s="213" t="s">
        <v>941</v>
      </c>
      <c r="V670" s="213" t="s">
        <v>941</v>
      </c>
      <c r="W670" s="541" t="s">
        <v>941</v>
      </c>
      <c r="X670" s="213" t="s">
        <v>941</v>
      </c>
      <c r="Y670" s="213" t="s">
        <v>941</v>
      </c>
      <c r="Z670" s="541" t="s">
        <v>941</v>
      </c>
      <c r="AA670" s="541" t="s">
        <v>941</v>
      </c>
      <c r="AB670" s="541" t="s">
        <v>941</v>
      </c>
      <c r="AC670" s="213" t="s">
        <v>941</v>
      </c>
      <c r="AD670" s="541" t="s">
        <v>941</v>
      </c>
      <c r="AE670" s="213" t="s">
        <v>941</v>
      </c>
      <c r="AF670" s="541" t="s">
        <v>941</v>
      </c>
      <c r="AG670" s="541" t="s">
        <v>941</v>
      </c>
      <c r="AH670" s="541" t="s">
        <v>941</v>
      </c>
      <c r="AI670" s="213"/>
      <c r="AJ670" s="404"/>
      <c r="AK670" s="189" t="s">
        <v>132</v>
      </c>
      <c r="AL670" s="174" t="s">
        <v>991</v>
      </c>
      <c r="AM670" s="106">
        <v>0.02</v>
      </c>
      <c r="AN670" s="894" t="s">
        <v>945</v>
      </c>
      <c r="AO670" s="189" t="s">
        <v>992</v>
      </c>
      <c r="AP670" s="189">
        <v>1</v>
      </c>
      <c r="AQ670" s="189" t="s">
        <v>979</v>
      </c>
      <c r="AR670" s="189"/>
      <c r="AS670" s="69" t="s">
        <v>949</v>
      </c>
      <c r="AT670" s="69" t="s">
        <v>949</v>
      </c>
      <c r="AU670" s="69" t="s">
        <v>949</v>
      </c>
      <c r="AV670" s="69" t="s">
        <v>949</v>
      </c>
      <c r="AW670" s="69" t="s">
        <v>994</v>
      </c>
      <c r="AX670" s="69" t="s">
        <v>995</v>
      </c>
      <c r="AY670" s="69" t="s">
        <v>996</v>
      </c>
      <c r="AZ670" s="69" t="s">
        <v>997</v>
      </c>
      <c r="BA670" s="69" t="s">
        <v>998</v>
      </c>
      <c r="BB670" s="69" t="s">
        <v>949</v>
      </c>
      <c r="BC670" s="69" t="s">
        <v>985</v>
      </c>
      <c r="BD670" s="69" t="s">
        <v>986</v>
      </c>
      <c r="BE670" s="69" t="s">
        <v>949</v>
      </c>
      <c r="BF670" s="69" t="s">
        <v>949</v>
      </c>
      <c r="BG670" s="69" t="s">
        <v>949</v>
      </c>
      <c r="BH670" s="69" t="s">
        <v>949</v>
      </c>
      <c r="BI670" s="69" t="s">
        <v>949</v>
      </c>
      <c r="BJ670" s="69" t="s">
        <v>949</v>
      </c>
      <c r="BK670" s="69" t="s">
        <v>949</v>
      </c>
      <c r="BL670" s="69" t="s">
        <v>949</v>
      </c>
      <c r="BM670" s="69" t="s">
        <v>949</v>
      </c>
    </row>
    <row r="671" spans="1:65" s="390" customFormat="1">
      <c r="A671" s="398">
        <v>664</v>
      </c>
      <c r="B671" s="398" t="s">
        <v>3719</v>
      </c>
      <c r="C671" s="408"/>
      <c r="D671" s="407" t="s">
        <v>3993</v>
      </c>
      <c r="E671" s="408"/>
      <c r="F671" s="407"/>
      <c r="G671" s="408"/>
      <c r="H671" s="407"/>
      <c r="I671" s="408"/>
      <c r="J671" s="407"/>
      <c r="K671" s="408"/>
      <c r="L671" s="407"/>
      <c r="M671" s="213" t="s">
        <v>3993</v>
      </c>
      <c r="N671" s="213" t="s">
        <v>3993</v>
      </c>
      <c r="O671" s="213" t="s">
        <v>4778</v>
      </c>
      <c r="P671" s="1247" t="s">
        <v>976</v>
      </c>
      <c r="Q671" s="213" t="s">
        <v>941</v>
      </c>
      <c r="R671" s="541" t="s">
        <v>941</v>
      </c>
      <c r="S671" s="213" t="s">
        <v>941</v>
      </c>
      <c r="T671" s="213" t="s">
        <v>941</v>
      </c>
      <c r="U671" s="213" t="s">
        <v>941</v>
      </c>
      <c r="V671" s="213" t="s">
        <v>941</v>
      </c>
      <c r="W671" s="541" t="s">
        <v>941</v>
      </c>
      <c r="X671" s="213" t="s">
        <v>941</v>
      </c>
      <c r="Y671" s="213" t="s">
        <v>941</v>
      </c>
      <c r="Z671" s="541" t="s">
        <v>941</v>
      </c>
      <c r="AA671" s="541" t="s">
        <v>941</v>
      </c>
      <c r="AB671" s="541" t="s">
        <v>941</v>
      </c>
      <c r="AC671" s="213" t="s">
        <v>941</v>
      </c>
      <c r="AD671" s="541" t="s">
        <v>941</v>
      </c>
      <c r="AE671" s="213" t="s">
        <v>941</v>
      </c>
      <c r="AF671" s="541" t="s">
        <v>941</v>
      </c>
      <c r="AG671" s="541" t="s">
        <v>941</v>
      </c>
      <c r="AH671" s="541" t="s">
        <v>941</v>
      </c>
      <c r="AI671" s="213"/>
      <c r="AJ671" s="404" t="s">
        <v>3993</v>
      </c>
      <c r="AK671" s="189" t="s">
        <v>132</v>
      </c>
      <c r="AL671" s="174" t="s">
        <v>3995</v>
      </c>
      <c r="AM671" s="106">
        <v>0.25</v>
      </c>
      <c r="AN671" s="894" t="s">
        <v>945</v>
      </c>
      <c r="AO671" s="189" t="s">
        <v>992</v>
      </c>
      <c r="AP671" s="189">
        <v>1</v>
      </c>
      <c r="AQ671" s="189" t="s">
        <v>993</v>
      </c>
      <c r="AR671" s="189"/>
      <c r="AS671" s="69" t="s">
        <v>949</v>
      </c>
      <c r="AT671" s="69">
        <v>0.05</v>
      </c>
      <c r="AU671" s="69" t="s">
        <v>949</v>
      </c>
      <c r="AV671" s="69" t="s">
        <v>949</v>
      </c>
      <c r="AW671" s="69" t="s">
        <v>3988</v>
      </c>
      <c r="AX671" s="69" t="s">
        <v>2769</v>
      </c>
      <c r="AY671" s="69" t="s">
        <v>3996</v>
      </c>
      <c r="AZ671" s="69" t="s">
        <v>949</v>
      </c>
      <c r="BA671" s="69" t="s">
        <v>949</v>
      </c>
      <c r="BB671" s="69" t="s">
        <v>949</v>
      </c>
      <c r="BC671" s="69" t="s">
        <v>985</v>
      </c>
      <c r="BD671" s="69" t="s">
        <v>986</v>
      </c>
      <c r="BE671" s="69" t="s">
        <v>949</v>
      </c>
      <c r="BF671" s="69" t="s">
        <v>949</v>
      </c>
      <c r="BG671" s="69" t="s">
        <v>949</v>
      </c>
      <c r="BH671" s="69" t="s">
        <v>949</v>
      </c>
      <c r="BI671" s="69" t="s">
        <v>949</v>
      </c>
      <c r="BJ671" s="69" t="s">
        <v>949</v>
      </c>
      <c r="BK671" s="69" t="s">
        <v>949</v>
      </c>
      <c r="BL671" s="69" t="s">
        <v>949</v>
      </c>
      <c r="BM671" s="69" t="s">
        <v>949</v>
      </c>
    </row>
    <row r="672" spans="1:65" s="390" customFormat="1">
      <c r="A672" s="398">
        <v>665</v>
      </c>
      <c r="B672" s="398" t="s">
        <v>3719</v>
      </c>
      <c r="C672" s="408"/>
      <c r="D672" s="407" t="s">
        <v>7947</v>
      </c>
      <c r="E672" s="408"/>
      <c r="F672" s="407"/>
      <c r="G672" s="408"/>
      <c r="H672" s="407"/>
      <c r="I672" s="408"/>
      <c r="J672" s="407"/>
      <c r="K672" s="408"/>
      <c r="L672" s="407"/>
      <c r="M672" s="213" t="s">
        <v>7946</v>
      </c>
      <c r="N672" s="213" t="s">
        <v>7947</v>
      </c>
      <c r="O672" s="213" t="s">
        <v>4773</v>
      </c>
      <c r="P672" s="1247" t="s">
        <v>989</v>
      </c>
      <c r="Q672" s="213" t="s">
        <v>941</v>
      </c>
      <c r="R672" s="541" t="s">
        <v>941</v>
      </c>
      <c r="S672" s="213" t="s">
        <v>941</v>
      </c>
      <c r="T672" s="213" t="s">
        <v>941</v>
      </c>
      <c r="U672" s="213" t="s">
        <v>941</v>
      </c>
      <c r="V672" s="213" t="s">
        <v>941</v>
      </c>
      <c r="W672" s="541" t="s">
        <v>941</v>
      </c>
      <c r="X672" s="213" t="s">
        <v>941</v>
      </c>
      <c r="Y672" s="213"/>
      <c r="Z672" s="541"/>
      <c r="AA672" s="541"/>
      <c r="AB672" s="541" t="s">
        <v>941</v>
      </c>
      <c r="AC672" s="213"/>
      <c r="AD672" s="541" t="s">
        <v>941</v>
      </c>
      <c r="AE672" s="213"/>
      <c r="AF672" s="541"/>
      <c r="AG672" s="541"/>
      <c r="AH672" s="541" t="s">
        <v>941</v>
      </c>
      <c r="AI672" s="213"/>
      <c r="AJ672" s="404" t="s">
        <v>5832</v>
      </c>
      <c r="AK672" s="189" t="s">
        <v>132</v>
      </c>
      <c r="AL672" s="174" t="s">
        <v>7948</v>
      </c>
      <c r="AM672" s="106">
        <v>1</v>
      </c>
      <c r="AN672" s="894">
        <v>12</v>
      </c>
      <c r="AO672" s="189" t="s">
        <v>1008</v>
      </c>
      <c r="AP672" s="189">
        <v>1</v>
      </c>
      <c r="AQ672" s="189" t="s">
        <v>979</v>
      </c>
      <c r="AR672" s="189"/>
      <c r="AS672" s="69">
        <v>145824000</v>
      </c>
      <c r="AT672" s="69">
        <v>15</v>
      </c>
      <c r="AU672" s="69" t="s">
        <v>949</v>
      </c>
      <c r="AV672" s="69" t="s">
        <v>949</v>
      </c>
      <c r="AW672" s="69" t="s">
        <v>10021</v>
      </c>
      <c r="AX672" s="69" t="s">
        <v>4020</v>
      </c>
      <c r="AY672" s="69" t="s">
        <v>4021</v>
      </c>
      <c r="AZ672" s="69" t="s">
        <v>949</v>
      </c>
      <c r="BA672" s="69" t="s">
        <v>949</v>
      </c>
      <c r="BB672" s="69" t="s">
        <v>949</v>
      </c>
      <c r="BC672" s="69" t="s">
        <v>4982</v>
      </c>
      <c r="BD672" s="69" t="s">
        <v>949</v>
      </c>
      <c r="BE672" s="69" t="s">
        <v>949</v>
      </c>
      <c r="BF672" s="69" t="s">
        <v>949</v>
      </c>
      <c r="BG672" s="69" t="s">
        <v>949</v>
      </c>
      <c r="BH672" s="69" t="s">
        <v>949</v>
      </c>
      <c r="BI672" s="69" t="s">
        <v>949</v>
      </c>
      <c r="BJ672" s="69" t="s">
        <v>949</v>
      </c>
      <c r="BK672" s="69" t="s">
        <v>949</v>
      </c>
      <c r="BL672" s="69" t="s">
        <v>949</v>
      </c>
      <c r="BM672" s="69" t="s">
        <v>949</v>
      </c>
    </row>
    <row r="673" spans="1:65" s="390" customFormat="1">
      <c r="A673" s="398">
        <v>666</v>
      </c>
      <c r="B673" s="398" t="s">
        <v>3719</v>
      </c>
      <c r="C673" s="408"/>
      <c r="D673" s="407" t="s">
        <v>7951</v>
      </c>
      <c r="E673" s="408"/>
      <c r="F673" s="407"/>
      <c r="G673" s="408"/>
      <c r="H673" s="407"/>
      <c r="I673" s="408"/>
      <c r="J673" s="407"/>
      <c r="K673" s="408"/>
      <c r="L673" s="407"/>
      <c r="M673" s="213" t="s">
        <v>7950</v>
      </c>
      <c r="N673" s="213" t="s">
        <v>7951</v>
      </c>
      <c r="O673" s="213" t="s">
        <v>4773</v>
      </c>
      <c r="P673" s="1247" t="s">
        <v>989</v>
      </c>
      <c r="Q673" s="213"/>
      <c r="R673" s="541"/>
      <c r="S673" s="213"/>
      <c r="T673" s="213"/>
      <c r="U673" s="213"/>
      <c r="V673" s="213"/>
      <c r="W673" s="541"/>
      <c r="X673" s="213"/>
      <c r="Y673" s="213"/>
      <c r="Z673" s="541" t="s">
        <v>941</v>
      </c>
      <c r="AA673" s="541" t="s">
        <v>941</v>
      </c>
      <c r="AB673" s="541"/>
      <c r="AC673" s="213"/>
      <c r="AD673" s="541"/>
      <c r="AE673" s="213"/>
      <c r="AF673" s="541" t="s">
        <v>941</v>
      </c>
      <c r="AG673" s="541"/>
      <c r="AH673" s="541"/>
      <c r="AI673" s="213"/>
      <c r="AJ673" s="404" t="s">
        <v>5832</v>
      </c>
      <c r="AK673" s="189" t="s">
        <v>132</v>
      </c>
      <c r="AL673" s="174" t="s">
        <v>7952</v>
      </c>
      <c r="AM673" s="106">
        <v>1</v>
      </c>
      <c r="AN673" s="894">
        <v>18</v>
      </c>
      <c r="AO673" s="189" t="s">
        <v>1008</v>
      </c>
      <c r="AP673" s="189">
        <v>1</v>
      </c>
      <c r="AQ673" s="189" t="s">
        <v>979</v>
      </c>
      <c r="AR673" s="189"/>
      <c r="AS673" s="69">
        <v>132000000</v>
      </c>
      <c r="AT673" s="69">
        <v>15</v>
      </c>
      <c r="AU673" s="69" t="s">
        <v>949</v>
      </c>
      <c r="AV673" s="69" t="s">
        <v>949</v>
      </c>
      <c r="AW673" s="69" t="s">
        <v>10022</v>
      </c>
      <c r="AX673" s="69" t="s">
        <v>4020</v>
      </c>
      <c r="AY673" s="69" t="s">
        <v>4021</v>
      </c>
      <c r="AZ673" s="69" t="s">
        <v>949</v>
      </c>
      <c r="BA673" s="69" t="s">
        <v>949</v>
      </c>
      <c r="BB673" s="69" t="s">
        <v>949</v>
      </c>
      <c r="BC673" s="69" t="s">
        <v>4982</v>
      </c>
      <c r="BD673" s="69" t="s">
        <v>949</v>
      </c>
      <c r="BE673" s="69" t="s">
        <v>949</v>
      </c>
      <c r="BF673" s="69" t="s">
        <v>949</v>
      </c>
      <c r="BG673" s="69" t="s">
        <v>949</v>
      </c>
      <c r="BH673" s="69" t="s">
        <v>949</v>
      </c>
      <c r="BI673" s="69" t="s">
        <v>949</v>
      </c>
      <c r="BJ673" s="69" t="s">
        <v>949</v>
      </c>
      <c r="BK673" s="69" t="s">
        <v>949</v>
      </c>
      <c r="BL673" s="69" t="s">
        <v>949</v>
      </c>
      <c r="BM673" s="69" t="s">
        <v>949</v>
      </c>
    </row>
    <row r="674" spans="1:65" s="390" customFormat="1">
      <c r="A674" s="398">
        <v>667</v>
      </c>
      <c r="B674" s="398" t="s">
        <v>3719</v>
      </c>
      <c r="C674" s="408"/>
      <c r="D674" s="407" t="s">
        <v>6509</v>
      </c>
      <c r="E674" s="408"/>
      <c r="F674" s="407"/>
      <c r="G674" s="408"/>
      <c r="H674" s="407"/>
      <c r="I674" s="408"/>
      <c r="J674" s="407"/>
      <c r="K674" s="408"/>
      <c r="L674" s="407"/>
      <c r="M674" s="213" t="s">
        <v>6509</v>
      </c>
      <c r="N674" s="213" t="s">
        <v>6509</v>
      </c>
      <c r="O674" s="213" t="s">
        <v>4778</v>
      </c>
      <c r="P674" s="1247" t="s">
        <v>976</v>
      </c>
      <c r="Q674" s="213"/>
      <c r="R674" s="541"/>
      <c r="S674" s="213"/>
      <c r="T674" s="213"/>
      <c r="U674" s="213"/>
      <c r="V674" s="213"/>
      <c r="W674" s="541"/>
      <c r="X674" s="213"/>
      <c r="Y674" s="213" t="s">
        <v>941</v>
      </c>
      <c r="Z674" s="541"/>
      <c r="AA674" s="541"/>
      <c r="AB674" s="541"/>
      <c r="AC674" s="213" t="s">
        <v>941</v>
      </c>
      <c r="AD674" s="541"/>
      <c r="AE674" s="213" t="s">
        <v>941</v>
      </c>
      <c r="AF674" s="541"/>
      <c r="AG674" s="541" t="s">
        <v>941</v>
      </c>
      <c r="AH674" s="541"/>
      <c r="AI674" s="213"/>
      <c r="AJ674" s="404" t="s">
        <v>5832</v>
      </c>
      <c r="AK674" s="189" t="s">
        <v>132</v>
      </c>
      <c r="AL674" s="174" t="s">
        <v>6510</v>
      </c>
      <c r="AM674" s="106">
        <v>1</v>
      </c>
      <c r="AN674" s="894">
        <v>8</v>
      </c>
      <c r="AO674" s="189" t="s">
        <v>1008</v>
      </c>
      <c r="AP674" s="189">
        <v>1</v>
      </c>
      <c r="AQ674" s="189" t="s">
        <v>979</v>
      </c>
      <c r="AR674" s="189"/>
      <c r="AS674" s="69">
        <v>108000000</v>
      </c>
      <c r="AT674" s="69">
        <v>15</v>
      </c>
      <c r="AU674" s="69" t="s">
        <v>949</v>
      </c>
      <c r="AV674" s="69" t="s">
        <v>949</v>
      </c>
      <c r="AW674" s="69" t="s">
        <v>6511</v>
      </c>
      <c r="AX674" s="69" t="s">
        <v>4020</v>
      </c>
      <c r="AY674" s="69" t="s">
        <v>4021</v>
      </c>
      <c r="AZ674" s="69">
        <v>0</v>
      </c>
      <c r="BA674" s="69" t="s">
        <v>945</v>
      </c>
      <c r="BB674" s="69" t="s">
        <v>949</v>
      </c>
      <c r="BC674" s="69" t="s">
        <v>986</v>
      </c>
      <c r="BD674" s="69" t="s">
        <v>949</v>
      </c>
      <c r="BE674" s="69" t="s">
        <v>949</v>
      </c>
      <c r="BF674" s="69" t="s">
        <v>949</v>
      </c>
      <c r="BG674" s="69" t="s">
        <v>949</v>
      </c>
      <c r="BH674" s="69" t="s">
        <v>949</v>
      </c>
      <c r="BI674" s="69" t="s">
        <v>949</v>
      </c>
      <c r="BJ674" s="69" t="s">
        <v>949</v>
      </c>
      <c r="BK674" s="69" t="s">
        <v>949</v>
      </c>
      <c r="BL674" s="69" t="s">
        <v>949</v>
      </c>
      <c r="BM674" s="69" t="s">
        <v>949</v>
      </c>
    </row>
    <row r="675" spans="1:65" s="390" customFormat="1">
      <c r="A675" s="398">
        <v>668</v>
      </c>
      <c r="B675" s="398" t="s">
        <v>3719</v>
      </c>
      <c r="C675" s="408"/>
      <c r="D675" s="407" t="s">
        <v>7755</v>
      </c>
      <c r="E675" s="408"/>
      <c r="F675" s="407"/>
      <c r="G675" s="408"/>
      <c r="H675" s="407"/>
      <c r="I675" s="408"/>
      <c r="J675" s="407"/>
      <c r="K675" s="408"/>
      <c r="L675" s="407"/>
      <c r="M675" s="213" t="s">
        <v>10023</v>
      </c>
      <c r="N675" s="213" t="s">
        <v>7755</v>
      </c>
      <c r="O675" s="213" t="s">
        <v>4773</v>
      </c>
      <c r="P675" s="1247" t="s">
        <v>989</v>
      </c>
      <c r="Q675" s="213" t="s">
        <v>941</v>
      </c>
      <c r="R675" s="541" t="s">
        <v>941</v>
      </c>
      <c r="S675" s="213" t="s">
        <v>941</v>
      </c>
      <c r="T675" s="213" t="s">
        <v>941</v>
      </c>
      <c r="U675" s="213" t="s">
        <v>941</v>
      </c>
      <c r="V675" s="213" t="s">
        <v>941</v>
      </c>
      <c r="W675" s="541" t="s">
        <v>941</v>
      </c>
      <c r="X675" s="213" t="s">
        <v>941</v>
      </c>
      <c r="Y675" s="213"/>
      <c r="Z675" s="541"/>
      <c r="AA675" s="541"/>
      <c r="AB675" s="541" t="s">
        <v>941</v>
      </c>
      <c r="AC675" s="213"/>
      <c r="AD675" s="541" t="s">
        <v>941</v>
      </c>
      <c r="AE675" s="213"/>
      <c r="AF675" s="541"/>
      <c r="AG675" s="541"/>
      <c r="AH675" s="541" t="s">
        <v>941</v>
      </c>
      <c r="AI675" s="213"/>
      <c r="AJ675" s="404" t="s">
        <v>5837</v>
      </c>
      <c r="AK675" s="189" t="s">
        <v>132</v>
      </c>
      <c r="AL675" s="174" t="s">
        <v>7756</v>
      </c>
      <c r="AM675" s="106">
        <v>1</v>
      </c>
      <c r="AN675" s="894">
        <v>12</v>
      </c>
      <c r="AO675" s="189" t="s">
        <v>1008</v>
      </c>
      <c r="AP675" s="189">
        <v>1</v>
      </c>
      <c r="AQ675" s="189" t="s">
        <v>979</v>
      </c>
      <c r="AR675" s="189"/>
      <c r="AS675" s="69">
        <v>5700000</v>
      </c>
      <c r="AT675" s="69">
        <v>5</v>
      </c>
      <c r="AU675" s="69" t="s">
        <v>949</v>
      </c>
      <c r="AV675" s="69" t="s">
        <v>949</v>
      </c>
      <c r="AW675" s="69" t="s">
        <v>10024</v>
      </c>
      <c r="AX675" s="69" t="s">
        <v>4029</v>
      </c>
      <c r="AY675" s="69" t="s">
        <v>4086</v>
      </c>
      <c r="AZ675" s="69" t="s">
        <v>4087</v>
      </c>
      <c r="BA675" s="69" t="s">
        <v>949</v>
      </c>
      <c r="BB675" s="69" t="s">
        <v>949</v>
      </c>
      <c r="BC675" s="69" t="s">
        <v>4982</v>
      </c>
      <c r="BD675" s="69" t="s">
        <v>949</v>
      </c>
      <c r="BE675" s="69" t="s">
        <v>949</v>
      </c>
      <c r="BF675" s="69" t="s">
        <v>949</v>
      </c>
      <c r="BG675" s="69" t="s">
        <v>949</v>
      </c>
      <c r="BH675" s="69" t="s">
        <v>949</v>
      </c>
      <c r="BI675" s="69" t="s">
        <v>949</v>
      </c>
      <c r="BJ675" s="69" t="s">
        <v>949</v>
      </c>
      <c r="BK675" s="69" t="s">
        <v>949</v>
      </c>
      <c r="BL675" s="69" t="s">
        <v>949</v>
      </c>
      <c r="BM675" s="69" t="s">
        <v>949</v>
      </c>
    </row>
    <row r="676" spans="1:65" s="390" customFormat="1">
      <c r="A676" s="398">
        <v>669</v>
      </c>
      <c r="B676" s="398" t="s">
        <v>3719</v>
      </c>
      <c r="C676" s="408"/>
      <c r="D676" s="407" t="s">
        <v>7760</v>
      </c>
      <c r="E676" s="408"/>
      <c r="F676" s="407"/>
      <c r="G676" s="408"/>
      <c r="H676" s="407"/>
      <c r="I676" s="408"/>
      <c r="J676" s="407"/>
      <c r="K676" s="408"/>
      <c r="L676" s="407"/>
      <c r="M676" s="213" t="s">
        <v>10025</v>
      </c>
      <c r="N676" s="213" t="s">
        <v>7760</v>
      </c>
      <c r="O676" s="213" t="s">
        <v>4773</v>
      </c>
      <c r="P676" s="1247" t="s">
        <v>989</v>
      </c>
      <c r="Q676" s="213"/>
      <c r="R676" s="541"/>
      <c r="S676" s="213"/>
      <c r="T676" s="213"/>
      <c r="U676" s="213"/>
      <c r="V676" s="213"/>
      <c r="W676" s="541"/>
      <c r="X676" s="213"/>
      <c r="Y676" s="213"/>
      <c r="Z676" s="541" t="s">
        <v>941</v>
      </c>
      <c r="AA676" s="541" t="s">
        <v>941</v>
      </c>
      <c r="AB676" s="541"/>
      <c r="AC676" s="213"/>
      <c r="AD676" s="541"/>
      <c r="AE676" s="213"/>
      <c r="AF676" s="541" t="s">
        <v>941</v>
      </c>
      <c r="AG676" s="541"/>
      <c r="AH676" s="541"/>
      <c r="AI676" s="213"/>
      <c r="AJ676" s="404" t="s">
        <v>5837</v>
      </c>
      <c r="AK676" s="189" t="s">
        <v>132</v>
      </c>
      <c r="AL676" s="174" t="s">
        <v>7761</v>
      </c>
      <c r="AM676" s="106">
        <v>1</v>
      </c>
      <c r="AN676" s="894">
        <v>18</v>
      </c>
      <c r="AO676" s="189" t="s">
        <v>1008</v>
      </c>
      <c r="AP676" s="189">
        <v>1</v>
      </c>
      <c r="AQ676" s="189" t="s">
        <v>979</v>
      </c>
      <c r="AR676" s="189"/>
      <c r="AS676" s="69">
        <v>4987500</v>
      </c>
      <c r="AT676" s="69">
        <v>5</v>
      </c>
      <c r="AU676" s="69" t="s">
        <v>949</v>
      </c>
      <c r="AV676" s="69" t="s">
        <v>949</v>
      </c>
      <c r="AW676" s="69" t="s">
        <v>10026</v>
      </c>
      <c r="AX676" s="69" t="s">
        <v>4029</v>
      </c>
      <c r="AY676" s="69" t="s">
        <v>4086</v>
      </c>
      <c r="AZ676" s="69" t="s">
        <v>4087</v>
      </c>
      <c r="BA676" s="69" t="s">
        <v>949</v>
      </c>
      <c r="BB676" s="69" t="s">
        <v>949</v>
      </c>
      <c r="BC676" s="69" t="s">
        <v>4982</v>
      </c>
      <c r="BD676" s="69" t="s">
        <v>949</v>
      </c>
      <c r="BE676" s="69" t="s">
        <v>949</v>
      </c>
      <c r="BF676" s="69" t="s">
        <v>949</v>
      </c>
      <c r="BG676" s="69" t="s">
        <v>949</v>
      </c>
      <c r="BH676" s="69" t="s">
        <v>949</v>
      </c>
      <c r="BI676" s="69" t="s">
        <v>949</v>
      </c>
      <c r="BJ676" s="69" t="s">
        <v>949</v>
      </c>
      <c r="BK676" s="69" t="s">
        <v>949</v>
      </c>
      <c r="BL676" s="69" t="s">
        <v>949</v>
      </c>
      <c r="BM676" s="69" t="s">
        <v>949</v>
      </c>
    </row>
    <row r="677" spans="1:65" s="390" customFormat="1">
      <c r="A677" s="398">
        <v>670</v>
      </c>
      <c r="B677" s="398" t="s">
        <v>3719</v>
      </c>
      <c r="C677" s="408"/>
      <c r="D677" s="407" t="s">
        <v>5913</v>
      </c>
      <c r="E677" s="408"/>
      <c r="F677" s="407"/>
      <c r="G677" s="408"/>
      <c r="H677" s="407"/>
      <c r="I677" s="408"/>
      <c r="J677" s="407"/>
      <c r="K677" s="408"/>
      <c r="L677" s="407"/>
      <c r="M677" s="213" t="s">
        <v>5913</v>
      </c>
      <c r="N677" s="213" t="s">
        <v>5913</v>
      </c>
      <c r="O677" s="213" t="s">
        <v>4778</v>
      </c>
      <c r="P677" s="1247" t="s">
        <v>976</v>
      </c>
      <c r="Q677" s="213"/>
      <c r="R677" s="541"/>
      <c r="S677" s="213"/>
      <c r="T677" s="213"/>
      <c r="U677" s="213"/>
      <c r="V677" s="213"/>
      <c r="W677" s="541"/>
      <c r="X677" s="213"/>
      <c r="Y677" s="213" t="s">
        <v>941</v>
      </c>
      <c r="Z677" s="541"/>
      <c r="AA677" s="541"/>
      <c r="AB677" s="541"/>
      <c r="AC677" s="213" t="s">
        <v>941</v>
      </c>
      <c r="AD677" s="541"/>
      <c r="AE677" s="213" t="s">
        <v>941</v>
      </c>
      <c r="AF677" s="541"/>
      <c r="AG677" s="541" t="s">
        <v>941</v>
      </c>
      <c r="AH677" s="541"/>
      <c r="AI677" s="213"/>
      <c r="AJ677" s="404" t="s">
        <v>5913</v>
      </c>
      <c r="AK677" s="189" t="s">
        <v>132</v>
      </c>
      <c r="AL677" s="174" t="s">
        <v>5914</v>
      </c>
      <c r="AM677" s="106">
        <v>1</v>
      </c>
      <c r="AN677" s="894">
        <v>8</v>
      </c>
      <c r="AO677" s="189" t="s">
        <v>1008</v>
      </c>
      <c r="AP677" s="189">
        <v>1</v>
      </c>
      <c r="AQ677" s="189" t="s">
        <v>993</v>
      </c>
      <c r="AR677" s="189"/>
      <c r="AS677" s="69">
        <v>3901000</v>
      </c>
      <c r="AT677" s="69">
        <v>5</v>
      </c>
      <c r="AU677" s="69" t="s">
        <v>949</v>
      </c>
      <c r="AV677" s="69" t="s">
        <v>949</v>
      </c>
      <c r="AW677" s="69" t="s">
        <v>5915</v>
      </c>
      <c r="AX677" s="69" t="s">
        <v>4029</v>
      </c>
      <c r="AY677" s="69" t="s">
        <v>4086</v>
      </c>
      <c r="AZ677" s="69" t="s">
        <v>4087</v>
      </c>
      <c r="BA677" s="69" t="s">
        <v>949</v>
      </c>
      <c r="BB677" s="69" t="s">
        <v>949</v>
      </c>
      <c r="BC677" s="69" t="s">
        <v>986</v>
      </c>
      <c r="BD677" s="69" t="s">
        <v>949</v>
      </c>
      <c r="BE677" s="69" t="s">
        <v>949</v>
      </c>
      <c r="BF677" s="69" t="s">
        <v>949</v>
      </c>
      <c r="BG677" s="69" t="s">
        <v>949</v>
      </c>
      <c r="BH677" s="69" t="s">
        <v>949</v>
      </c>
      <c r="BI677" s="69" t="s">
        <v>949</v>
      </c>
      <c r="BJ677" s="69" t="s">
        <v>949</v>
      </c>
      <c r="BK677" s="69" t="s">
        <v>949</v>
      </c>
      <c r="BL677" s="69" t="s">
        <v>949</v>
      </c>
      <c r="BM677" s="69" t="s">
        <v>949</v>
      </c>
    </row>
    <row r="678" spans="1:65" s="390" customFormat="1">
      <c r="A678" s="398">
        <v>671</v>
      </c>
      <c r="B678" s="398" t="s">
        <v>3719</v>
      </c>
      <c r="C678" s="408"/>
      <c r="D678" s="407" t="s">
        <v>4636</v>
      </c>
      <c r="E678" s="408"/>
      <c r="F678" s="407"/>
      <c r="G678" s="408"/>
      <c r="H678" s="407"/>
      <c r="I678" s="408"/>
      <c r="J678" s="407"/>
      <c r="K678" s="408"/>
      <c r="L678" s="407"/>
      <c r="M678" s="213" t="s">
        <v>10027</v>
      </c>
      <c r="N678" s="213" t="s">
        <v>4636</v>
      </c>
      <c r="O678" s="213" t="s">
        <v>4778</v>
      </c>
      <c r="P678" s="1247" t="s">
        <v>976</v>
      </c>
      <c r="Q678" s="213"/>
      <c r="R678" s="541"/>
      <c r="S678" s="213"/>
      <c r="T678" s="213"/>
      <c r="U678" s="213"/>
      <c r="V678" s="213"/>
      <c r="W678" s="541"/>
      <c r="X678" s="213"/>
      <c r="Y678" s="213"/>
      <c r="Z678" s="541" t="s">
        <v>941</v>
      </c>
      <c r="AA678" s="541" t="s">
        <v>941</v>
      </c>
      <c r="AB678" s="541"/>
      <c r="AC678" s="213"/>
      <c r="AD678" s="541"/>
      <c r="AE678" s="213"/>
      <c r="AF678" s="541" t="s">
        <v>941</v>
      </c>
      <c r="AG678" s="541"/>
      <c r="AH678" s="541"/>
      <c r="AI678" s="213"/>
      <c r="AJ678" s="404" t="s">
        <v>10028</v>
      </c>
      <c r="AK678" s="189" t="s">
        <v>132</v>
      </c>
      <c r="AL678" s="174" t="s">
        <v>4638</v>
      </c>
      <c r="AM678" s="106">
        <v>2</v>
      </c>
      <c r="AN678" s="894">
        <v>18</v>
      </c>
      <c r="AO678" s="189" t="s">
        <v>1008</v>
      </c>
      <c r="AP678" s="189">
        <v>1</v>
      </c>
      <c r="AQ678" s="189" t="s">
        <v>979</v>
      </c>
      <c r="AR678" s="189"/>
      <c r="AS678" s="69">
        <v>470000</v>
      </c>
      <c r="AT678" s="69">
        <v>5</v>
      </c>
      <c r="AU678" s="69" t="s">
        <v>949</v>
      </c>
      <c r="AV678" s="69" t="s">
        <v>4027</v>
      </c>
      <c r="AW678" s="69" t="s">
        <v>4639</v>
      </c>
      <c r="AX678" s="69" t="s">
        <v>4029</v>
      </c>
      <c r="AY678" s="69" t="s">
        <v>4030</v>
      </c>
      <c r="AZ678" s="69" t="s">
        <v>949</v>
      </c>
      <c r="BA678" s="69" t="s">
        <v>949</v>
      </c>
      <c r="BB678" s="69" t="s">
        <v>949</v>
      </c>
      <c r="BC678" s="69" t="s">
        <v>986</v>
      </c>
      <c r="BD678" s="69" t="s">
        <v>4022</v>
      </c>
      <c r="BE678" s="69" t="s">
        <v>949</v>
      </c>
      <c r="BF678" s="69" t="s">
        <v>949</v>
      </c>
      <c r="BG678" s="69" t="s">
        <v>949</v>
      </c>
      <c r="BH678" s="69" t="s">
        <v>949</v>
      </c>
      <c r="BI678" s="69" t="s">
        <v>949</v>
      </c>
      <c r="BJ678" s="69" t="s">
        <v>949</v>
      </c>
      <c r="BK678" s="69" t="s">
        <v>949</v>
      </c>
      <c r="BL678" s="69" t="s">
        <v>949</v>
      </c>
      <c r="BM678" s="69" t="s">
        <v>949</v>
      </c>
    </row>
    <row r="679" spans="1:65" s="390" customFormat="1">
      <c r="A679" s="398">
        <v>672</v>
      </c>
      <c r="B679" s="398" t="s">
        <v>3719</v>
      </c>
      <c r="C679" s="408"/>
      <c r="D679" s="407" t="s">
        <v>4636</v>
      </c>
      <c r="E679" s="408"/>
      <c r="F679" s="407"/>
      <c r="G679" s="408"/>
      <c r="H679" s="407"/>
      <c r="I679" s="408"/>
      <c r="J679" s="407"/>
      <c r="K679" s="408"/>
      <c r="L679" s="407"/>
      <c r="M679" s="213" t="s">
        <v>10027</v>
      </c>
      <c r="N679" s="213" t="s">
        <v>4636</v>
      </c>
      <c r="O679" s="213" t="s">
        <v>4778</v>
      </c>
      <c r="P679" s="1247" t="s">
        <v>976</v>
      </c>
      <c r="Q679" s="213"/>
      <c r="R679" s="541"/>
      <c r="S679" s="213"/>
      <c r="T679" s="213"/>
      <c r="U679" s="213"/>
      <c r="V679" s="213"/>
      <c r="W679" s="541"/>
      <c r="X679" s="213"/>
      <c r="Y679" s="213" t="s">
        <v>941</v>
      </c>
      <c r="Z679" s="541"/>
      <c r="AA679" s="541"/>
      <c r="AB679" s="541"/>
      <c r="AC679" s="213" t="s">
        <v>941</v>
      </c>
      <c r="AD679" s="541"/>
      <c r="AE679" s="213" t="s">
        <v>941</v>
      </c>
      <c r="AF679" s="541"/>
      <c r="AG679" s="541" t="s">
        <v>941</v>
      </c>
      <c r="AH679" s="541"/>
      <c r="AI679" s="213"/>
      <c r="AJ679" s="404" t="s">
        <v>4636</v>
      </c>
      <c r="AK679" s="189" t="s">
        <v>132</v>
      </c>
      <c r="AL679" s="174" t="s">
        <v>4638</v>
      </c>
      <c r="AM679" s="106">
        <v>2</v>
      </c>
      <c r="AN679" s="894">
        <v>8</v>
      </c>
      <c r="AO679" s="189" t="s">
        <v>1008</v>
      </c>
      <c r="AP679" s="189">
        <v>1</v>
      </c>
      <c r="AQ679" s="189" t="s">
        <v>979</v>
      </c>
      <c r="AR679" s="189"/>
      <c r="AS679" s="69">
        <v>470000</v>
      </c>
      <c r="AT679" s="69">
        <v>5</v>
      </c>
      <c r="AU679" s="69" t="s">
        <v>949</v>
      </c>
      <c r="AV679" s="69" t="s">
        <v>4027</v>
      </c>
      <c r="AW679" s="69" t="s">
        <v>4639</v>
      </c>
      <c r="AX679" s="69" t="s">
        <v>4029</v>
      </c>
      <c r="AY679" s="69" t="s">
        <v>4030</v>
      </c>
      <c r="AZ679" s="69" t="s">
        <v>949</v>
      </c>
      <c r="BA679" s="69" t="s">
        <v>949</v>
      </c>
      <c r="BB679" s="69" t="s">
        <v>949</v>
      </c>
      <c r="BC679" s="69" t="s">
        <v>986</v>
      </c>
      <c r="BD679" s="69" t="s">
        <v>4022</v>
      </c>
      <c r="BE679" s="69" t="s">
        <v>949</v>
      </c>
      <c r="BF679" s="69" t="s">
        <v>949</v>
      </c>
      <c r="BG679" s="69" t="s">
        <v>949</v>
      </c>
      <c r="BH679" s="69" t="s">
        <v>949</v>
      </c>
      <c r="BI679" s="69" t="s">
        <v>949</v>
      </c>
      <c r="BJ679" s="69" t="s">
        <v>949</v>
      </c>
      <c r="BK679" s="69" t="s">
        <v>949</v>
      </c>
      <c r="BL679" s="69" t="s">
        <v>949</v>
      </c>
      <c r="BM679" s="69" t="s">
        <v>949</v>
      </c>
    </row>
    <row r="680" spans="1:65" s="390" customFormat="1">
      <c r="A680" s="398">
        <v>673</v>
      </c>
      <c r="B680" s="398" t="s">
        <v>3719</v>
      </c>
      <c r="C680" s="408"/>
      <c r="D680" s="407" t="s">
        <v>5841</v>
      </c>
      <c r="E680" s="408"/>
      <c r="F680" s="407"/>
      <c r="G680" s="408"/>
      <c r="H680" s="407"/>
      <c r="I680" s="408"/>
      <c r="J680" s="407"/>
      <c r="K680" s="408"/>
      <c r="L680" s="407"/>
      <c r="M680" s="213" t="s">
        <v>5841</v>
      </c>
      <c r="N680" s="213" t="s">
        <v>5841</v>
      </c>
      <c r="O680" s="213" t="s">
        <v>4778</v>
      </c>
      <c r="P680" s="1247" t="s">
        <v>976</v>
      </c>
      <c r="Q680" s="213"/>
      <c r="R680" s="541"/>
      <c r="S680" s="213"/>
      <c r="T680" s="213"/>
      <c r="U680" s="213"/>
      <c r="V680" s="213"/>
      <c r="W680" s="541"/>
      <c r="X680" s="213"/>
      <c r="Y680" s="213"/>
      <c r="Z680" s="541" t="s">
        <v>941</v>
      </c>
      <c r="AA680" s="541" t="s">
        <v>941</v>
      </c>
      <c r="AB680" s="541"/>
      <c r="AC680" s="213"/>
      <c r="AD680" s="541"/>
      <c r="AE680" s="213"/>
      <c r="AF680" s="541" t="s">
        <v>941</v>
      </c>
      <c r="AG680" s="541"/>
      <c r="AH680" s="541"/>
      <c r="AI680" s="213"/>
      <c r="AJ680" s="404" t="s">
        <v>5841</v>
      </c>
      <c r="AK680" s="189" t="s">
        <v>132</v>
      </c>
      <c r="AL680" s="174" t="s">
        <v>5843</v>
      </c>
      <c r="AM680" s="106">
        <v>6</v>
      </c>
      <c r="AN680" s="894">
        <v>18</v>
      </c>
      <c r="AO680" s="189" t="s">
        <v>1008</v>
      </c>
      <c r="AP680" s="189">
        <v>1</v>
      </c>
      <c r="AQ680" s="189" t="s">
        <v>979</v>
      </c>
      <c r="AR680" s="189"/>
      <c r="AS680" s="69">
        <v>410000</v>
      </c>
      <c r="AT680" s="69">
        <v>5</v>
      </c>
      <c r="AU680" s="69" t="s">
        <v>949</v>
      </c>
      <c r="AV680" s="69" t="s">
        <v>4027</v>
      </c>
      <c r="AW680" s="69" t="s">
        <v>10029</v>
      </c>
      <c r="AX680" s="69" t="s">
        <v>4029</v>
      </c>
      <c r="AY680" s="69" t="s">
        <v>4030</v>
      </c>
      <c r="AZ680" s="69" t="s">
        <v>949</v>
      </c>
      <c r="BA680" s="69" t="s">
        <v>949</v>
      </c>
      <c r="BB680" s="69" t="s">
        <v>949</v>
      </c>
      <c r="BC680" s="69" t="s">
        <v>986</v>
      </c>
      <c r="BD680" s="69" t="s">
        <v>949</v>
      </c>
      <c r="BE680" s="69" t="s">
        <v>949</v>
      </c>
      <c r="BF680" s="69" t="s">
        <v>949</v>
      </c>
      <c r="BG680" s="69" t="s">
        <v>949</v>
      </c>
      <c r="BH680" s="69" t="s">
        <v>949</v>
      </c>
      <c r="BI680" s="69" t="s">
        <v>949</v>
      </c>
      <c r="BJ680" s="69" t="s">
        <v>949</v>
      </c>
      <c r="BK680" s="69" t="s">
        <v>949</v>
      </c>
      <c r="BL680" s="69" t="s">
        <v>949</v>
      </c>
      <c r="BM680" s="69" t="s">
        <v>949</v>
      </c>
    </row>
    <row r="681" spans="1:65" s="390" customFormat="1">
      <c r="A681" s="398">
        <v>674</v>
      </c>
      <c r="B681" s="398" t="s">
        <v>3719</v>
      </c>
      <c r="C681" s="408"/>
      <c r="D681" s="407" t="s">
        <v>5841</v>
      </c>
      <c r="E681" s="408"/>
      <c r="F681" s="407"/>
      <c r="G681" s="408"/>
      <c r="H681" s="407"/>
      <c r="I681" s="408"/>
      <c r="J681" s="407"/>
      <c r="K681" s="408"/>
      <c r="L681" s="407"/>
      <c r="M681" s="213" t="s">
        <v>5841</v>
      </c>
      <c r="N681" s="213" t="s">
        <v>5841</v>
      </c>
      <c r="O681" s="213" t="s">
        <v>4778</v>
      </c>
      <c r="P681" s="1247" t="s">
        <v>976</v>
      </c>
      <c r="Q681" s="213" t="s">
        <v>941</v>
      </c>
      <c r="R681" s="541" t="s">
        <v>941</v>
      </c>
      <c r="S681" s="213" t="s">
        <v>941</v>
      </c>
      <c r="T681" s="213" t="s">
        <v>941</v>
      </c>
      <c r="U681" s="213" t="s">
        <v>941</v>
      </c>
      <c r="V681" s="213" t="s">
        <v>941</v>
      </c>
      <c r="W681" s="541" t="s">
        <v>941</v>
      </c>
      <c r="X681" s="213" t="s">
        <v>941</v>
      </c>
      <c r="Y681" s="213"/>
      <c r="Z681" s="541"/>
      <c r="AA681" s="541"/>
      <c r="AB681" s="541" t="s">
        <v>941</v>
      </c>
      <c r="AC681" s="213"/>
      <c r="AD681" s="541" t="s">
        <v>941</v>
      </c>
      <c r="AE681" s="213"/>
      <c r="AF681" s="541"/>
      <c r="AG681" s="541"/>
      <c r="AH681" s="541" t="s">
        <v>941</v>
      </c>
      <c r="AI681" s="213"/>
      <c r="AJ681" s="404" t="s">
        <v>5841</v>
      </c>
      <c r="AK681" s="189" t="s">
        <v>132</v>
      </c>
      <c r="AL681" s="174" t="s">
        <v>5843</v>
      </c>
      <c r="AM681" s="106">
        <v>2</v>
      </c>
      <c r="AN681" s="894">
        <v>12</v>
      </c>
      <c r="AO681" s="189" t="s">
        <v>1008</v>
      </c>
      <c r="AP681" s="189">
        <v>1</v>
      </c>
      <c r="AQ681" s="189" t="s">
        <v>979</v>
      </c>
      <c r="AR681" s="189"/>
      <c r="AS681" s="69">
        <v>410000</v>
      </c>
      <c r="AT681" s="69">
        <v>5</v>
      </c>
      <c r="AU681" s="69" t="s">
        <v>949</v>
      </c>
      <c r="AV681" s="69" t="s">
        <v>4027</v>
      </c>
      <c r="AW681" s="69" t="s">
        <v>10029</v>
      </c>
      <c r="AX681" s="69" t="s">
        <v>4029</v>
      </c>
      <c r="AY681" s="69" t="s">
        <v>4030</v>
      </c>
      <c r="AZ681" s="69" t="s">
        <v>949</v>
      </c>
      <c r="BA681" s="69" t="s">
        <v>949</v>
      </c>
      <c r="BB681" s="69" t="s">
        <v>949</v>
      </c>
      <c r="BC681" s="69" t="s">
        <v>986</v>
      </c>
      <c r="BD681" s="69" t="s">
        <v>949</v>
      </c>
      <c r="BE681" s="69" t="s">
        <v>949</v>
      </c>
      <c r="BF681" s="69" t="s">
        <v>949</v>
      </c>
      <c r="BG681" s="69" t="s">
        <v>949</v>
      </c>
      <c r="BH681" s="69" t="s">
        <v>949</v>
      </c>
      <c r="BI681" s="69" t="s">
        <v>949</v>
      </c>
      <c r="BJ681" s="69" t="s">
        <v>949</v>
      </c>
      <c r="BK681" s="69" t="s">
        <v>949</v>
      </c>
      <c r="BL681" s="69" t="s">
        <v>949</v>
      </c>
      <c r="BM681" s="69" t="s">
        <v>949</v>
      </c>
    </row>
    <row r="682" spans="1:65" s="390" customFormat="1">
      <c r="A682" s="398">
        <v>675</v>
      </c>
      <c r="B682" s="398" t="s">
        <v>3719</v>
      </c>
      <c r="C682" s="408"/>
      <c r="D682" s="407" t="s">
        <v>5845</v>
      </c>
      <c r="E682" s="408"/>
      <c r="F682" s="407"/>
      <c r="G682" s="408"/>
      <c r="H682" s="407"/>
      <c r="I682" s="408"/>
      <c r="J682" s="407"/>
      <c r="K682" s="408"/>
      <c r="L682" s="407"/>
      <c r="M682" s="213" t="s">
        <v>5845</v>
      </c>
      <c r="N682" s="213" t="s">
        <v>5845</v>
      </c>
      <c r="O682" s="213" t="s">
        <v>4778</v>
      </c>
      <c r="P682" s="1247" t="s">
        <v>976</v>
      </c>
      <c r="Q682" s="213" t="s">
        <v>941</v>
      </c>
      <c r="R682" s="541" t="s">
        <v>941</v>
      </c>
      <c r="S682" s="213" t="s">
        <v>941</v>
      </c>
      <c r="T682" s="213" t="s">
        <v>941</v>
      </c>
      <c r="U682" s="213" t="s">
        <v>941</v>
      </c>
      <c r="V682" s="213" t="s">
        <v>941</v>
      </c>
      <c r="W682" s="541" t="s">
        <v>941</v>
      </c>
      <c r="X682" s="213" t="s">
        <v>941</v>
      </c>
      <c r="Y682" s="213"/>
      <c r="Z682" s="541"/>
      <c r="AA682" s="541"/>
      <c r="AB682" s="541" t="s">
        <v>941</v>
      </c>
      <c r="AC682" s="213"/>
      <c r="AD682" s="541" t="s">
        <v>941</v>
      </c>
      <c r="AE682" s="213"/>
      <c r="AF682" s="541"/>
      <c r="AG682" s="541"/>
      <c r="AH682" s="541" t="s">
        <v>941</v>
      </c>
      <c r="AI682" s="213"/>
      <c r="AJ682" s="404" t="s">
        <v>5845</v>
      </c>
      <c r="AK682" s="189" t="s">
        <v>132</v>
      </c>
      <c r="AL682" s="174" t="s">
        <v>5846</v>
      </c>
      <c r="AM682" s="106">
        <v>2</v>
      </c>
      <c r="AN682" s="894">
        <v>12</v>
      </c>
      <c r="AO682" s="189" t="s">
        <v>1008</v>
      </c>
      <c r="AP682" s="189">
        <v>1</v>
      </c>
      <c r="AQ682" s="189" t="s">
        <v>979</v>
      </c>
      <c r="AR682" s="189"/>
      <c r="AS682" s="69">
        <v>540000</v>
      </c>
      <c r="AT682" s="69">
        <v>5</v>
      </c>
      <c r="AU682" s="69" t="s">
        <v>949</v>
      </c>
      <c r="AV682" s="69" t="s">
        <v>4027</v>
      </c>
      <c r="AW682" s="69" t="s">
        <v>10030</v>
      </c>
      <c r="AX682" s="69" t="s">
        <v>4029</v>
      </c>
      <c r="AY682" s="69" t="s">
        <v>4030</v>
      </c>
      <c r="AZ682" s="69" t="s">
        <v>949</v>
      </c>
      <c r="BA682" s="69" t="s">
        <v>949</v>
      </c>
      <c r="BB682" s="69" t="s">
        <v>949</v>
      </c>
      <c r="BC682" s="69" t="s">
        <v>986</v>
      </c>
      <c r="BD682" s="69" t="s">
        <v>949</v>
      </c>
      <c r="BE682" s="69" t="s">
        <v>949</v>
      </c>
      <c r="BF682" s="69" t="s">
        <v>949</v>
      </c>
      <c r="BG682" s="69" t="s">
        <v>949</v>
      </c>
      <c r="BH682" s="69" t="s">
        <v>949</v>
      </c>
      <c r="BI682" s="69" t="s">
        <v>949</v>
      </c>
      <c r="BJ682" s="69" t="s">
        <v>949</v>
      </c>
      <c r="BK682" s="69" t="s">
        <v>949</v>
      </c>
      <c r="BL682" s="69" t="s">
        <v>949</v>
      </c>
      <c r="BM682" s="69" t="s">
        <v>949</v>
      </c>
    </row>
    <row r="683" spans="1:65" s="390" customFormat="1">
      <c r="A683" s="398">
        <v>676</v>
      </c>
      <c r="B683" s="398" t="s">
        <v>3719</v>
      </c>
      <c r="C683" s="408"/>
      <c r="D683" s="407" t="s">
        <v>5848</v>
      </c>
      <c r="E683" s="408"/>
      <c r="F683" s="407"/>
      <c r="G683" s="408"/>
      <c r="H683" s="407"/>
      <c r="I683" s="408"/>
      <c r="J683" s="407"/>
      <c r="K683" s="408"/>
      <c r="L683" s="407"/>
      <c r="M683" s="213" t="s">
        <v>5848</v>
      </c>
      <c r="N683" s="213" t="s">
        <v>5848</v>
      </c>
      <c r="O683" s="213" t="s">
        <v>4778</v>
      </c>
      <c r="P683" s="1247" t="s">
        <v>976</v>
      </c>
      <c r="Q683" s="213" t="s">
        <v>941</v>
      </c>
      <c r="R683" s="541" t="s">
        <v>941</v>
      </c>
      <c r="S683" s="213" t="s">
        <v>941</v>
      </c>
      <c r="T683" s="213" t="s">
        <v>941</v>
      </c>
      <c r="U683" s="213" t="s">
        <v>941</v>
      </c>
      <c r="V683" s="213" t="s">
        <v>941</v>
      </c>
      <c r="W683" s="541" t="s">
        <v>941</v>
      </c>
      <c r="X683" s="213" t="s">
        <v>941</v>
      </c>
      <c r="Y683" s="213"/>
      <c r="Z683" s="541"/>
      <c r="AA683" s="541"/>
      <c r="AB683" s="541" t="s">
        <v>941</v>
      </c>
      <c r="AC683" s="213"/>
      <c r="AD683" s="541" t="s">
        <v>941</v>
      </c>
      <c r="AE683" s="213"/>
      <c r="AF683" s="541"/>
      <c r="AG683" s="541"/>
      <c r="AH683" s="541" t="s">
        <v>941</v>
      </c>
      <c r="AI683" s="213"/>
      <c r="AJ683" s="404" t="s">
        <v>5848</v>
      </c>
      <c r="AK683" s="189" t="s">
        <v>132</v>
      </c>
      <c r="AL683" s="174" t="s">
        <v>5849</v>
      </c>
      <c r="AM683" s="106">
        <v>4</v>
      </c>
      <c r="AN683" s="894">
        <v>12</v>
      </c>
      <c r="AO683" s="189" t="s">
        <v>1008</v>
      </c>
      <c r="AP683" s="189">
        <v>1</v>
      </c>
      <c r="AQ683" s="189" t="s">
        <v>979</v>
      </c>
      <c r="AR683" s="189"/>
      <c r="AS683" s="69">
        <v>382500</v>
      </c>
      <c r="AT683" s="69">
        <v>5</v>
      </c>
      <c r="AU683" s="69" t="s">
        <v>949</v>
      </c>
      <c r="AV683" s="69" t="s">
        <v>4027</v>
      </c>
      <c r="AW683" s="69" t="s">
        <v>10031</v>
      </c>
      <c r="AX683" s="69" t="s">
        <v>4029</v>
      </c>
      <c r="AY683" s="69" t="s">
        <v>4030</v>
      </c>
      <c r="AZ683" s="69" t="s">
        <v>949</v>
      </c>
      <c r="BA683" s="69" t="s">
        <v>949</v>
      </c>
      <c r="BB683" s="69" t="s">
        <v>949</v>
      </c>
      <c r="BC683" s="69" t="s">
        <v>986</v>
      </c>
      <c r="BD683" s="69" t="s">
        <v>949</v>
      </c>
      <c r="BE683" s="69" t="s">
        <v>949</v>
      </c>
      <c r="BF683" s="69" t="s">
        <v>949</v>
      </c>
      <c r="BG683" s="69" t="s">
        <v>949</v>
      </c>
      <c r="BH683" s="69" t="s">
        <v>949</v>
      </c>
      <c r="BI683" s="69" t="s">
        <v>949</v>
      </c>
      <c r="BJ683" s="69" t="s">
        <v>949</v>
      </c>
      <c r="BK683" s="69" t="s">
        <v>949</v>
      </c>
      <c r="BL683" s="69" t="s">
        <v>949</v>
      </c>
      <c r="BM683" s="69" t="s">
        <v>949</v>
      </c>
    </row>
    <row r="684" spans="1:65" s="390" customFormat="1">
      <c r="A684" s="398">
        <v>677</v>
      </c>
      <c r="B684" s="398" t="s">
        <v>3719</v>
      </c>
      <c r="C684" s="408"/>
      <c r="D684" s="407" t="s">
        <v>5477</v>
      </c>
      <c r="E684" s="408"/>
      <c r="F684" s="407"/>
      <c r="G684" s="408"/>
      <c r="H684" s="407"/>
      <c r="I684" s="408"/>
      <c r="J684" s="407"/>
      <c r="K684" s="408"/>
      <c r="L684" s="407"/>
      <c r="M684" s="213" t="s">
        <v>10032</v>
      </c>
      <c r="N684" s="213" t="s">
        <v>5477</v>
      </c>
      <c r="O684" s="213" t="s">
        <v>4778</v>
      </c>
      <c r="P684" s="1247" t="s">
        <v>976</v>
      </c>
      <c r="Q684" s="213"/>
      <c r="R684" s="541"/>
      <c r="S684" s="213"/>
      <c r="T684" s="213"/>
      <c r="U684" s="213"/>
      <c r="V684" s="213"/>
      <c r="W684" s="541"/>
      <c r="X684" s="213"/>
      <c r="Y684" s="213" t="s">
        <v>941</v>
      </c>
      <c r="Z684" s="541"/>
      <c r="AA684" s="541"/>
      <c r="AB684" s="541"/>
      <c r="AC684" s="213" t="s">
        <v>941</v>
      </c>
      <c r="AD684" s="541"/>
      <c r="AE684" s="213" t="s">
        <v>941</v>
      </c>
      <c r="AF684" s="541"/>
      <c r="AG684" s="541" t="s">
        <v>941</v>
      </c>
      <c r="AH684" s="541"/>
      <c r="AI684" s="213"/>
      <c r="AJ684" s="404"/>
      <c r="AK684" s="189" t="s">
        <v>132</v>
      </c>
      <c r="AL684" s="174" t="s">
        <v>5478</v>
      </c>
      <c r="AM684" s="106">
        <v>6</v>
      </c>
      <c r="AN684" s="894">
        <v>8</v>
      </c>
      <c r="AO684" s="189" t="s">
        <v>1008</v>
      </c>
      <c r="AP684" s="189">
        <v>1</v>
      </c>
      <c r="AQ684" s="189" t="s">
        <v>979</v>
      </c>
      <c r="AR684" s="189"/>
      <c r="AS684" s="69">
        <v>420000</v>
      </c>
      <c r="AT684" s="69">
        <v>5</v>
      </c>
      <c r="AU684" s="69" t="s">
        <v>949</v>
      </c>
      <c r="AV684" s="69" t="s">
        <v>4027</v>
      </c>
      <c r="AW684" s="69" t="s">
        <v>5479</v>
      </c>
      <c r="AX684" s="69" t="s">
        <v>4029</v>
      </c>
      <c r="AY684" s="69" t="s">
        <v>4030</v>
      </c>
      <c r="AZ684" s="69" t="s">
        <v>949</v>
      </c>
      <c r="BA684" s="69" t="s">
        <v>949</v>
      </c>
      <c r="BB684" s="69" t="s">
        <v>949</v>
      </c>
      <c r="BC684" s="69" t="s">
        <v>986</v>
      </c>
      <c r="BD684" s="69" t="s">
        <v>949</v>
      </c>
      <c r="BE684" s="69" t="s">
        <v>949</v>
      </c>
      <c r="BF684" s="69" t="s">
        <v>949</v>
      </c>
      <c r="BG684" s="69" t="s">
        <v>949</v>
      </c>
      <c r="BH684" s="69" t="s">
        <v>949</v>
      </c>
      <c r="BI684" s="69" t="s">
        <v>949</v>
      </c>
      <c r="BJ684" s="69" t="s">
        <v>949</v>
      </c>
      <c r="BK684" s="69" t="s">
        <v>949</v>
      </c>
      <c r="BL684" s="69" t="s">
        <v>949</v>
      </c>
      <c r="BM684" s="69" t="s">
        <v>949</v>
      </c>
    </row>
    <row r="685" spans="1:65" s="390" customFormat="1">
      <c r="A685" s="398">
        <v>678</v>
      </c>
      <c r="B685" s="398" t="s">
        <v>3719</v>
      </c>
      <c r="C685" s="408"/>
      <c r="D685" s="407" t="s">
        <v>4010</v>
      </c>
      <c r="E685" s="408"/>
      <c r="F685" s="407"/>
      <c r="G685" s="408"/>
      <c r="H685" s="407"/>
      <c r="I685" s="408"/>
      <c r="J685" s="407"/>
      <c r="K685" s="408"/>
      <c r="L685" s="407"/>
      <c r="M685" s="213" t="s">
        <v>4010</v>
      </c>
      <c r="N685" s="213" t="s">
        <v>4010</v>
      </c>
      <c r="O685" s="213" t="s">
        <v>4778</v>
      </c>
      <c r="P685" s="1247" t="s">
        <v>976</v>
      </c>
      <c r="Q685" s="213" t="s">
        <v>941</v>
      </c>
      <c r="R685" s="541" t="s">
        <v>941</v>
      </c>
      <c r="S685" s="213" t="s">
        <v>941</v>
      </c>
      <c r="T685" s="213" t="s">
        <v>941</v>
      </c>
      <c r="U685" s="213" t="s">
        <v>941</v>
      </c>
      <c r="V685" s="213" t="s">
        <v>941</v>
      </c>
      <c r="W685" s="541" t="s">
        <v>941</v>
      </c>
      <c r="X685" s="213" t="s">
        <v>941</v>
      </c>
      <c r="Y685" s="213"/>
      <c r="Z685" s="541"/>
      <c r="AA685" s="541"/>
      <c r="AB685" s="541" t="s">
        <v>941</v>
      </c>
      <c r="AC685" s="213"/>
      <c r="AD685" s="541" t="s">
        <v>941</v>
      </c>
      <c r="AE685" s="213"/>
      <c r="AF685" s="541"/>
      <c r="AG685" s="541"/>
      <c r="AH685" s="541" t="s">
        <v>941</v>
      </c>
      <c r="AI685" s="213"/>
      <c r="AJ685" s="404" t="s">
        <v>4010</v>
      </c>
      <c r="AK685" s="189" t="s">
        <v>132</v>
      </c>
      <c r="AL685" s="174" t="s">
        <v>4012</v>
      </c>
      <c r="AM685" s="106">
        <v>4.47</v>
      </c>
      <c r="AN685" s="894"/>
      <c r="AO685" s="189" t="s">
        <v>992</v>
      </c>
      <c r="AP685" s="189">
        <v>1</v>
      </c>
      <c r="AQ685" s="189" t="s">
        <v>979</v>
      </c>
      <c r="AR685" s="189"/>
      <c r="AS685" s="69" t="s">
        <v>949</v>
      </c>
      <c r="AT685" s="69">
        <v>2.5000000000000001E-2</v>
      </c>
      <c r="AU685" s="69">
        <v>0.91800000000000004</v>
      </c>
      <c r="AV685" s="69" t="s">
        <v>949</v>
      </c>
      <c r="AW685" s="69" t="s">
        <v>4013</v>
      </c>
      <c r="AX685" s="69" t="s">
        <v>2769</v>
      </c>
      <c r="AY685" s="69" t="s">
        <v>4014</v>
      </c>
      <c r="AZ685" s="69" t="s">
        <v>949</v>
      </c>
      <c r="BA685" s="69" t="s">
        <v>949</v>
      </c>
      <c r="BB685" s="69" t="s">
        <v>949</v>
      </c>
      <c r="BC685" s="69" t="s">
        <v>985</v>
      </c>
      <c r="BD685" s="69" t="s">
        <v>986</v>
      </c>
      <c r="BE685" s="69" t="s">
        <v>949</v>
      </c>
      <c r="BF685" s="69" t="s">
        <v>949</v>
      </c>
      <c r="BG685" s="69" t="s">
        <v>949</v>
      </c>
      <c r="BH685" s="69" t="s">
        <v>949</v>
      </c>
      <c r="BI685" s="69" t="s">
        <v>949</v>
      </c>
      <c r="BJ685" s="69" t="s">
        <v>949</v>
      </c>
      <c r="BK685" s="69" t="s">
        <v>949</v>
      </c>
      <c r="BL685" s="69" t="s">
        <v>949</v>
      </c>
      <c r="BM685" s="69" t="s">
        <v>949</v>
      </c>
    </row>
    <row r="686" spans="1:65" s="390" customFormat="1">
      <c r="A686" s="398">
        <v>679</v>
      </c>
      <c r="B686" s="398" t="s">
        <v>3719</v>
      </c>
      <c r="C686" s="408"/>
      <c r="D686" s="407" t="s">
        <v>4010</v>
      </c>
      <c r="E686" s="408"/>
      <c r="F686" s="407"/>
      <c r="G686" s="408"/>
      <c r="H686" s="407"/>
      <c r="I686" s="408"/>
      <c r="J686" s="407"/>
      <c r="K686" s="408"/>
      <c r="L686" s="407"/>
      <c r="M686" s="213" t="s">
        <v>4010</v>
      </c>
      <c r="N686" s="213" t="s">
        <v>4010</v>
      </c>
      <c r="O686" s="213" t="s">
        <v>4778</v>
      </c>
      <c r="P686" s="1247" t="s">
        <v>976</v>
      </c>
      <c r="Q686" s="213"/>
      <c r="R686" s="541"/>
      <c r="S686" s="213"/>
      <c r="T686" s="213"/>
      <c r="U686" s="213"/>
      <c r="V686" s="213"/>
      <c r="W686" s="541"/>
      <c r="X686" s="213"/>
      <c r="Y686" s="213"/>
      <c r="Z686" s="541" t="s">
        <v>941</v>
      </c>
      <c r="AA686" s="541" t="s">
        <v>941</v>
      </c>
      <c r="AB686" s="541"/>
      <c r="AC686" s="213"/>
      <c r="AD686" s="541"/>
      <c r="AE686" s="213"/>
      <c r="AF686" s="541" t="s">
        <v>941</v>
      </c>
      <c r="AG686" s="541"/>
      <c r="AH686" s="541"/>
      <c r="AI686" s="213"/>
      <c r="AJ686" s="404" t="s">
        <v>4010</v>
      </c>
      <c r="AK686" s="189" t="s">
        <v>132</v>
      </c>
      <c r="AL686" s="174" t="s">
        <v>4012</v>
      </c>
      <c r="AM686" s="106">
        <v>3</v>
      </c>
      <c r="AN686" s="894"/>
      <c r="AO686" s="189" t="s">
        <v>992</v>
      </c>
      <c r="AP686" s="189">
        <v>1</v>
      </c>
      <c r="AQ686" s="189" t="s">
        <v>979</v>
      </c>
      <c r="AR686" s="189"/>
      <c r="AS686" s="69" t="s">
        <v>949</v>
      </c>
      <c r="AT686" s="69">
        <v>2.5000000000000001E-2</v>
      </c>
      <c r="AU686" s="69">
        <v>0.91800000000000004</v>
      </c>
      <c r="AV686" s="69" t="s">
        <v>949</v>
      </c>
      <c r="AW686" s="69" t="s">
        <v>4013</v>
      </c>
      <c r="AX686" s="69" t="s">
        <v>2769</v>
      </c>
      <c r="AY686" s="69" t="s">
        <v>4014</v>
      </c>
      <c r="AZ686" s="69" t="s">
        <v>949</v>
      </c>
      <c r="BA686" s="69" t="s">
        <v>949</v>
      </c>
      <c r="BB686" s="69" t="s">
        <v>949</v>
      </c>
      <c r="BC686" s="69" t="s">
        <v>985</v>
      </c>
      <c r="BD686" s="69" t="s">
        <v>986</v>
      </c>
      <c r="BE686" s="69" t="s">
        <v>949</v>
      </c>
      <c r="BF686" s="69" t="s">
        <v>949</v>
      </c>
      <c r="BG686" s="69" t="s">
        <v>949</v>
      </c>
      <c r="BH686" s="69" t="s">
        <v>949</v>
      </c>
      <c r="BI686" s="69" t="s">
        <v>949</v>
      </c>
      <c r="BJ686" s="69" t="s">
        <v>949</v>
      </c>
      <c r="BK686" s="69" t="s">
        <v>949</v>
      </c>
      <c r="BL686" s="69" t="s">
        <v>949</v>
      </c>
      <c r="BM686" s="69" t="s">
        <v>949</v>
      </c>
    </row>
    <row r="687" spans="1:65" s="390" customFormat="1">
      <c r="A687" s="398">
        <v>680</v>
      </c>
      <c r="B687" s="398" t="s">
        <v>3719</v>
      </c>
      <c r="C687" s="408"/>
      <c r="D687" s="407" t="s">
        <v>4010</v>
      </c>
      <c r="E687" s="408"/>
      <c r="F687" s="407"/>
      <c r="G687" s="408"/>
      <c r="H687" s="407"/>
      <c r="I687" s="408"/>
      <c r="J687" s="407"/>
      <c r="K687" s="408"/>
      <c r="L687" s="407"/>
      <c r="M687" s="213" t="s">
        <v>4010</v>
      </c>
      <c r="N687" s="213" t="s">
        <v>4010</v>
      </c>
      <c r="O687" s="213" t="s">
        <v>4778</v>
      </c>
      <c r="P687" s="1247" t="s">
        <v>976</v>
      </c>
      <c r="Q687" s="213"/>
      <c r="R687" s="541"/>
      <c r="S687" s="213"/>
      <c r="T687" s="213"/>
      <c r="U687" s="213"/>
      <c r="V687" s="213"/>
      <c r="W687" s="541"/>
      <c r="X687" s="213"/>
      <c r="Y687" s="213" t="s">
        <v>941</v>
      </c>
      <c r="Z687" s="541"/>
      <c r="AA687" s="541"/>
      <c r="AB687" s="541"/>
      <c r="AC687" s="213" t="s">
        <v>941</v>
      </c>
      <c r="AD687" s="541"/>
      <c r="AE687" s="213" t="s">
        <v>941</v>
      </c>
      <c r="AF687" s="541"/>
      <c r="AG687" s="541" t="s">
        <v>941</v>
      </c>
      <c r="AH687" s="541"/>
      <c r="AI687" s="213"/>
      <c r="AJ687" s="404" t="s">
        <v>4010</v>
      </c>
      <c r="AK687" s="189" t="s">
        <v>132</v>
      </c>
      <c r="AL687" s="174" t="s">
        <v>4012</v>
      </c>
      <c r="AM687" s="106">
        <v>4.8499999999999996</v>
      </c>
      <c r="AN687" s="894"/>
      <c r="AO687" s="189" t="s">
        <v>992</v>
      </c>
      <c r="AP687" s="189">
        <v>1</v>
      </c>
      <c r="AQ687" s="189" t="s">
        <v>979</v>
      </c>
      <c r="AR687" s="189"/>
      <c r="AS687" s="69" t="s">
        <v>949</v>
      </c>
      <c r="AT687" s="69">
        <v>2.5000000000000001E-2</v>
      </c>
      <c r="AU687" s="69">
        <v>0.91800000000000004</v>
      </c>
      <c r="AV687" s="69" t="s">
        <v>949</v>
      </c>
      <c r="AW687" s="69" t="s">
        <v>4013</v>
      </c>
      <c r="AX687" s="69" t="s">
        <v>2769</v>
      </c>
      <c r="AY687" s="69" t="s">
        <v>4014</v>
      </c>
      <c r="AZ687" s="69" t="s">
        <v>949</v>
      </c>
      <c r="BA687" s="69" t="s">
        <v>949</v>
      </c>
      <c r="BB687" s="69" t="s">
        <v>949</v>
      </c>
      <c r="BC687" s="69" t="s">
        <v>985</v>
      </c>
      <c r="BD687" s="69" t="s">
        <v>986</v>
      </c>
      <c r="BE687" s="69" t="s">
        <v>949</v>
      </c>
      <c r="BF687" s="69" t="s">
        <v>949</v>
      </c>
      <c r="BG687" s="69" t="s">
        <v>949</v>
      </c>
      <c r="BH687" s="69" t="s">
        <v>949</v>
      </c>
      <c r="BI687" s="69" t="s">
        <v>949</v>
      </c>
      <c r="BJ687" s="69" t="s">
        <v>949</v>
      </c>
      <c r="BK687" s="69" t="s">
        <v>949</v>
      </c>
      <c r="BL687" s="69" t="s">
        <v>949</v>
      </c>
      <c r="BM687" s="69" t="s">
        <v>949</v>
      </c>
    </row>
    <row r="688" spans="1:65" s="390" customFormat="1">
      <c r="A688" s="398">
        <v>681</v>
      </c>
      <c r="B688" s="398" t="s">
        <v>3719</v>
      </c>
      <c r="C688" s="408"/>
      <c r="D688" s="407" t="s">
        <v>5499</v>
      </c>
      <c r="E688" s="408"/>
      <c r="F688" s="407"/>
      <c r="G688" s="408"/>
      <c r="H688" s="407"/>
      <c r="I688" s="408"/>
      <c r="J688" s="407"/>
      <c r="K688" s="408"/>
      <c r="L688" s="407"/>
      <c r="M688" s="213" t="s">
        <v>5499</v>
      </c>
      <c r="N688" s="213" t="s">
        <v>5499</v>
      </c>
      <c r="O688" s="213" t="s">
        <v>4778</v>
      </c>
      <c r="P688" s="1247" t="s">
        <v>976</v>
      </c>
      <c r="Q688" s="213" t="s">
        <v>941</v>
      </c>
      <c r="R688" s="541" t="s">
        <v>941</v>
      </c>
      <c r="S688" s="213" t="s">
        <v>941</v>
      </c>
      <c r="T688" s="213" t="s">
        <v>941</v>
      </c>
      <c r="U688" s="213" t="s">
        <v>941</v>
      </c>
      <c r="V688" s="213" t="s">
        <v>941</v>
      </c>
      <c r="W688" s="541" t="s">
        <v>941</v>
      </c>
      <c r="X688" s="213" t="s">
        <v>941</v>
      </c>
      <c r="Y688" s="213" t="s">
        <v>941</v>
      </c>
      <c r="Z688" s="541" t="s">
        <v>941</v>
      </c>
      <c r="AA688" s="541" t="s">
        <v>941</v>
      </c>
      <c r="AB688" s="541" t="s">
        <v>941</v>
      </c>
      <c r="AC688" s="213" t="s">
        <v>941</v>
      </c>
      <c r="AD688" s="541" t="s">
        <v>941</v>
      </c>
      <c r="AE688" s="213" t="s">
        <v>941</v>
      </c>
      <c r="AF688" s="541" t="s">
        <v>941</v>
      </c>
      <c r="AG688" s="541" t="s">
        <v>941</v>
      </c>
      <c r="AH688" s="541" t="s">
        <v>941</v>
      </c>
      <c r="AI688" s="213"/>
      <c r="AJ688" s="404"/>
      <c r="AK688" s="189" t="s">
        <v>132</v>
      </c>
      <c r="AL688" s="174" t="s">
        <v>5500</v>
      </c>
      <c r="AM688" s="106">
        <v>2</v>
      </c>
      <c r="AN688" s="894" t="s">
        <v>945</v>
      </c>
      <c r="AO688" s="189" t="s">
        <v>1008</v>
      </c>
      <c r="AP688" s="189">
        <v>1</v>
      </c>
      <c r="AQ688" s="189" t="s">
        <v>993</v>
      </c>
      <c r="AR688" s="189"/>
      <c r="AS688" s="69">
        <v>56.000000000000007</v>
      </c>
      <c r="AT688" s="69">
        <v>7.0000000000000007E-2</v>
      </c>
      <c r="AU688" s="69" t="s">
        <v>949</v>
      </c>
      <c r="AV688" s="69" t="s">
        <v>949</v>
      </c>
      <c r="AW688" s="69" t="s">
        <v>5501</v>
      </c>
      <c r="AX688" s="69" t="s">
        <v>981</v>
      </c>
      <c r="AY688" s="69" t="s">
        <v>982</v>
      </c>
      <c r="AZ688" s="69" t="s">
        <v>983</v>
      </c>
      <c r="BA688" s="69" t="s">
        <v>984</v>
      </c>
      <c r="BB688" s="69" t="s">
        <v>949</v>
      </c>
      <c r="BC688" s="69" t="s">
        <v>986</v>
      </c>
      <c r="BD688" s="69" t="s">
        <v>949</v>
      </c>
      <c r="BE688" s="69" t="s">
        <v>949</v>
      </c>
      <c r="BF688" s="69" t="s">
        <v>949</v>
      </c>
      <c r="BG688" s="69" t="s">
        <v>949</v>
      </c>
      <c r="BH688" s="69" t="s">
        <v>949</v>
      </c>
      <c r="BI688" s="69" t="s">
        <v>949</v>
      </c>
      <c r="BJ688" s="69" t="s">
        <v>949</v>
      </c>
      <c r="BK688" s="69" t="s">
        <v>949</v>
      </c>
      <c r="BL688" s="69" t="s">
        <v>949</v>
      </c>
      <c r="BM688" s="69" t="s">
        <v>949</v>
      </c>
    </row>
    <row r="689" spans="1:65" s="390" customFormat="1">
      <c r="A689" s="398">
        <v>682</v>
      </c>
      <c r="B689" s="398" t="s">
        <v>3719</v>
      </c>
      <c r="C689" s="408"/>
      <c r="D689" s="407" t="s">
        <v>988</v>
      </c>
      <c r="E689" s="408"/>
      <c r="F689" s="407"/>
      <c r="G689" s="408"/>
      <c r="H689" s="407"/>
      <c r="I689" s="408"/>
      <c r="J689" s="407"/>
      <c r="K689" s="408"/>
      <c r="L689" s="407"/>
      <c r="M689" s="213" t="s">
        <v>10020</v>
      </c>
      <c r="N689" s="213" t="s">
        <v>988</v>
      </c>
      <c r="O689" s="213" t="s">
        <v>4773</v>
      </c>
      <c r="P689" s="1247" t="s">
        <v>989</v>
      </c>
      <c r="Q689" s="213" t="s">
        <v>941</v>
      </c>
      <c r="R689" s="541" t="s">
        <v>941</v>
      </c>
      <c r="S689" s="213" t="s">
        <v>941</v>
      </c>
      <c r="T689" s="213" t="s">
        <v>941</v>
      </c>
      <c r="U689" s="213" t="s">
        <v>941</v>
      </c>
      <c r="V689" s="213" t="s">
        <v>941</v>
      </c>
      <c r="W689" s="541" t="s">
        <v>941</v>
      </c>
      <c r="X689" s="213" t="s">
        <v>941</v>
      </c>
      <c r="Y689" s="213" t="s">
        <v>941</v>
      </c>
      <c r="Z689" s="541" t="s">
        <v>941</v>
      </c>
      <c r="AA689" s="541" t="s">
        <v>941</v>
      </c>
      <c r="AB689" s="541" t="s">
        <v>941</v>
      </c>
      <c r="AC689" s="213" t="s">
        <v>941</v>
      </c>
      <c r="AD689" s="541" t="s">
        <v>941</v>
      </c>
      <c r="AE689" s="213" t="s">
        <v>941</v>
      </c>
      <c r="AF689" s="541" t="s">
        <v>941</v>
      </c>
      <c r="AG689" s="541" t="s">
        <v>941</v>
      </c>
      <c r="AH689" s="541" t="s">
        <v>941</v>
      </c>
      <c r="AI689" s="213"/>
      <c r="AJ689" s="404"/>
      <c r="AK689" s="189" t="s">
        <v>132</v>
      </c>
      <c r="AL689" s="174" t="s">
        <v>991</v>
      </c>
      <c r="AM689" s="106">
        <v>0.06</v>
      </c>
      <c r="AN689" s="894" t="s">
        <v>945</v>
      </c>
      <c r="AO689" s="189" t="s">
        <v>992</v>
      </c>
      <c r="AP689" s="189">
        <v>1</v>
      </c>
      <c r="AQ689" s="189" t="s">
        <v>979</v>
      </c>
      <c r="AR689" s="189"/>
      <c r="AS689" s="69" t="s">
        <v>949</v>
      </c>
      <c r="AT689" s="69" t="s">
        <v>949</v>
      </c>
      <c r="AU689" s="69" t="s">
        <v>949</v>
      </c>
      <c r="AV689" s="69" t="s">
        <v>949</v>
      </c>
      <c r="AW689" s="69" t="s">
        <v>994</v>
      </c>
      <c r="AX689" s="69" t="s">
        <v>995</v>
      </c>
      <c r="AY689" s="69" t="s">
        <v>996</v>
      </c>
      <c r="AZ689" s="69" t="s">
        <v>997</v>
      </c>
      <c r="BA689" s="69" t="s">
        <v>998</v>
      </c>
      <c r="BB689" s="69" t="s">
        <v>949</v>
      </c>
      <c r="BC689" s="69" t="s">
        <v>985</v>
      </c>
      <c r="BD689" s="69" t="s">
        <v>986</v>
      </c>
      <c r="BE689" s="69" t="s">
        <v>949</v>
      </c>
      <c r="BF689" s="69" t="s">
        <v>949</v>
      </c>
      <c r="BG689" s="69" t="s">
        <v>949</v>
      </c>
      <c r="BH689" s="69" t="s">
        <v>949</v>
      </c>
      <c r="BI689" s="69" t="s">
        <v>949</v>
      </c>
      <c r="BJ689" s="69" t="s">
        <v>949</v>
      </c>
      <c r="BK689" s="69" t="s">
        <v>949</v>
      </c>
      <c r="BL689" s="69" t="s">
        <v>949</v>
      </c>
      <c r="BM689" s="69" t="s">
        <v>949</v>
      </c>
    </row>
    <row r="690" spans="1:65" s="390" customFormat="1">
      <c r="A690" s="398">
        <v>683</v>
      </c>
      <c r="B690" s="398" t="s">
        <v>3719</v>
      </c>
      <c r="C690" s="408"/>
      <c r="D690" s="407" t="s">
        <v>4058</v>
      </c>
      <c r="E690" s="408"/>
      <c r="F690" s="407"/>
      <c r="G690" s="408"/>
      <c r="H690" s="407"/>
      <c r="I690" s="408"/>
      <c r="J690" s="407"/>
      <c r="K690" s="408"/>
      <c r="L690" s="407"/>
      <c r="M690" s="213" t="s">
        <v>4057</v>
      </c>
      <c r="N690" s="213" t="s">
        <v>4058</v>
      </c>
      <c r="O690" s="213" t="s">
        <v>4773</v>
      </c>
      <c r="P690" s="1247" t="s">
        <v>976</v>
      </c>
      <c r="Q690" s="213" t="s">
        <v>941</v>
      </c>
      <c r="R690" s="541" t="s">
        <v>941</v>
      </c>
      <c r="S690" s="213" t="s">
        <v>941</v>
      </c>
      <c r="T690" s="213" t="s">
        <v>941</v>
      </c>
      <c r="U690" s="213" t="s">
        <v>941</v>
      </c>
      <c r="V690" s="213" t="s">
        <v>941</v>
      </c>
      <c r="W690" s="541" t="s">
        <v>941</v>
      </c>
      <c r="X690" s="213" t="s">
        <v>941</v>
      </c>
      <c r="Y690" s="213"/>
      <c r="Z690" s="541"/>
      <c r="AA690" s="541"/>
      <c r="AB690" s="541" t="s">
        <v>941</v>
      </c>
      <c r="AC690" s="213"/>
      <c r="AD690" s="541" t="s">
        <v>941</v>
      </c>
      <c r="AE690" s="213"/>
      <c r="AF690" s="541"/>
      <c r="AG690" s="541"/>
      <c r="AH690" s="541" t="s">
        <v>941</v>
      </c>
      <c r="AI690" s="213"/>
      <c r="AJ690" s="404"/>
      <c r="AK690" s="189" t="s">
        <v>132</v>
      </c>
      <c r="AL690" s="174" t="s">
        <v>4060</v>
      </c>
      <c r="AM690" s="106">
        <v>1</v>
      </c>
      <c r="AN690" s="894">
        <v>12</v>
      </c>
      <c r="AO690" s="189" t="s">
        <v>1008</v>
      </c>
      <c r="AP690" s="189">
        <v>1</v>
      </c>
      <c r="AQ690" s="189" t="s">
        <v>979</v>
      </c>
      <c r="AR690" s="189"/>
      <c r="AS690" s="69">
        <v>1860.48</v>
      </c>
      <c r="AT690" s="69">
        <v>7.0000000000000007E-2</v>
      </c>
      <c r="AU690" s="69" t="s">
        <v>949</v>
      </c>
      <c r="AV690" s="69" t="s">
        <v>949</v>
      </c>
      <c r="AW690" s="69" t="s">
        <v>4061</v>
      </c>
      <c r="AX690" s="69" t="s">
        <v>981</v>
      </c>
      <c r="AY690" s="69" t="s">
        <v>982</v>
      </c>
      <c r="AZ690" s="69" t="s">
        <v>983</v>
      </c>
      <c r="BA690" s="69" t="s">
        <v>984</v>
      </c>
      <c r="BB690" s="69" t="s">
        <v>949</v>
      </c>
      <c r="BC690" s="69" t="s">
        <v>985</v>
      </c>
      <c r="BD690" s="69" t="s">
        <v>986</v>
      </c>
      <c r="BE690" s="69" t="s">
        <v>949</v>
      </c>
      <c r="BF690" s="69" t="s">
        <v>949</v>
      </c>
      <c r="BG690" s="69" t="s">
        <v>949</v>
      </c>
      <c r="BH690" s="69" t="s">
        <v>949</v>
      </c>
      <c r="BI690" s="69" t="s">
        <v>949</v>
      </c>
      <c r="BJ690" s="69" t="s">
        <v>949</v>
      </c>
      <c r="BK690" s="69" t="s">
        <v>949</v>
      </c>
      <c r="BL690" s="69" t="s">
        <v>949</v>
      </c>
      <c r="BM690" s="69" t="s">
        <v>949</v>
      </c>
    </row>
    <row r="691" spans="1:65" s="390" customFormat="1">
      <c r="A691" s="398">
        <v>684</v>
      </c>
      <c r="B691" s="398" t="s">
        <v>3719</v>
      </c>
      <c r="C691" s="408"/>
      <c r="D691" s="407" t="s">
        <v>4058</v>
      </c>
      <c r="E691" s="408"/>
      <c r="F691" s="407"/>
      <c r="G691" s="408"/>
      <c r="H691" s="407"/>
      <c r="I691" s="408"/>
      <c r="J691" s="407"/>
      <c r="K691" s="408"/>
      <c r="L691" s="407"/>
      <c r="M691" s="213" t="s">
        <v>4057</v>
      </c>
      <c r="N691" s="213" t="s">
        <v>4058</v>
      </c>
      <c r="O691" s="213" t="s">
        <v>4773</v>
      </c>
      <c r="P691" s="1247" t="s">
        <v>976</v>
      </c>
      <c r="Q691" s="213"/>
      <c r="R691" s="541"/>
      <c r="S691" s="213"/>
      <c r="T691" s="213"/>
      <c r="U691" s="213"/>
      <c r="V691" s="213"/>
      <c r="W691" s="541"/>
      <c r="X691" s="213"/>
      <c r="Y691" s="213"/>
      <c r="Z691" s="541" t="s">
        <v>941</v>
      </c>
      <c r="AA691" s="541" t="s">
        <v>941</v>
      </c>
      <c r="AB691" s="541"/>
      <c r="AC691" s="213"/>
      <c r="AD691" s="541"/>
      <c r="AE691" s="213"/>
      <c r="AF691" s="541" t="s">
        <v>941</v>
      </c>
      <c r="AG691" s="541"/>
      <c r="AH691" s="541"/>
      <c r="AI691" s="213"/>
      <c r="AJ691" s="404"/>
      <c r="AK691" s="189" t="s">
        <v>132</v>
      </c>
      <c r="AL691" s="174" t="s">
        <v>4060</v>
      </c>
      <c r="AM691" s="106">
        <v>1</v>
      </c>
      <c r="AN691" s="894">
        <v>18</v>
      </c>
      <c r="AO691" s="189" t="s">
        <v>1008</v>
      </c>
      <c r="AP691" s="189">
        <v>1</v>
      </c>
      <c r="AQ691" s="189" t="s">
        <v>979</v>
      </c>
      <c r="AR691" s="189"/>
      <c r="AS691" s="69">
        <v>1860.48</v>
      </c>
      <c r="AT691" s="69">
        <v>7.0000000000000007E-2</v>
      </c>
      <c r="AU691" s="69" t="s">
        <v>949</v>
      </c>
      <c r="AV691" s="69" t="s">
        <v>949</v>
      </c>
      <c r="AW691" s="69" t="s">
        <v>4061</v>
      </c>
      <c r="AX691" s="69" t="s">
        <v>981</v>
      </c>
      <c r="AY691" s="69" t="s">
        <v>982</v>
      </c>
      <c r="AZ691" s="69" t="s">
        <v>983</v>
      </c>
      <c r="BA691" s="69" t="s">
        <v>984</v>
      </c>
      <c r="BB691" s="69" t="s">
        <v>949</v>
      </c>
      <c r="BC691" s="69" t="s">
        <v>985</v>
      </c>
      <c r="BD691" s="69" t="s">
        <v>986</v>
      </c>
      <c r="BE691" s="69" t="s">
        <v>949</v>
      </c>
      <c r="BF691" s="69" t="s">
        <v>949</v>
      </c>
      <c r="BG691" s="69" t="s">
        <v>949</v>
      </c>
      <c r="BH691" s="69" t="s">
        <v>949</v>
      </c>
      <c r="BI691" s="69" t="s">
        <v>949</v>
      </c>
      <c r="BJ691" s="69" t="s">
        <v>949</v>
      </c>
      <c r="BK691" s="69" t="s">
        <v>949</v>
      </c>
      <c r="BL691" s="69" t="s">
        <v>949</v>
      </c>
      <c r="BM691" s="69" t="s">
        <v>949</v>
      </c>
    </row>
    <row r="692" spans="1:65" s="390" customFormat="1">
      <c r="A692" s="398">
        <v>685</v>
      </c>
      <c r="B692" s="398" t="s">
        <v>3719</v>
      </c>
      <c r="C692" s="408"/>
      <c r="D692" s="407" t="s">
        <v>4058</v>
      </c>
      <c r="E692" s="408"/>
      <c r="F692" s="407"/>
      <c r="G692" s="408"/>
      <c r="H692" s="407"/>
      <c r="I692" s="408"/>
      <c r="J692" s="407"/>
      <c r="K692" s="408"/>
      <c r="L692" s="407"/>
      <c r="M692" s="213" t="s">
        <v>4057</v>
      </c>
      <c r="N692" s="213" t="s">
        <v>4058</v>
      </c>
      <c r="O692" s="213" t="s">
        <v>4778</v>
      </c>
      <c r="P692" s="1247" t="s">
        <v>976</v>
      </c>
      <c r="Q692" s="213"/>
      <c r="R692" s="541"/>
      <c r="S692" s="213"/>
      <c r="T692" s="213"/>
      <c r="U692" s="213"/>
      <c r="V692" s="213"/>
      <c r="W692" s="541"/>
      <c r="X692" s="213"/>
      <c r="Y692" s="213" t="s">
        <v>941</v>
      </c>
      <c r="Z692" s="541"/>
      <c r="AA692" s="541"/>
      <c r="AB692" s="541"/>
      <c r="AC692" s="213" t="s">
        <v>941</v>
      </c>
      <c r="AD692" s="541"/>
      <c r="AE692" s="213" t="s">
        <v>941</v>
      </c>
      <c r="AF692" s="541"/>
      <c r="AG692" s="541" t="s">
        <v>941</v>
      </c>
      <c r="AH692" s="541"/>
      <c r="AI692" s="213"/>
      <c r="AJ692" s="404"/>
      <c r="AK692" s="189" t="s">
        <v>132</v>
      </c>
      <c r="AL692" s="174" t="s">
        <v>4060</v>
      </c>
      <c r="AM692" s="106">
        <v>1</v>
      </c>
      <c r="AN692" s="894">
        <v>8</v>
      </c>
      <c r="AO692" s="189" t="s">
        <v>1008</v>
      </c>
      <c r="AP692" s="189">
        <v>1</v>
      </c>
      <c r="AQ692" s="189" t="s">
        <v>979</v>
      </c>
      <c r="AR692" s="189"/>
      <c r="AS692" s="69">
        <v>1860.48</v>
      </c>
      <c r="AT692" s="69">
        <v>7.0000000000000007E-2</v>
      </c>
      <c r="AU692" s="69" t="s">
        <v>949</v>
      </c>
      <c r="AV692" s="69" t="s">
        <v>949</v>
      </c>
      <c r="AW692" s="69" t="s">
        <v>4061</v>
      </c>
      <c r="AX692" s="69" t="s">
        <v>981</v>
      </c>
      <c r="AY692" s="69" t="s">
        <v>982</v>
      </c>
      <c r="AZ692" s="69" t="s">
        <v>983</v>
      </c>
      <c r="BA692" s="69" t="s">
        <v>984</v>
      </c>
      <c r="BB692" s="69" t="s">
        <v>949</v>
      </c>
      <c r="BC692" s="69" t="s">
        <v>985</v>
      </c>
      <c r="BD692" s="69" t="s">
        <v>986</v>
      </c>
      <c r="BE692" s="69" t="s">
        <v>949</v>
      </c>
      <c r="BF692" s="69" t="s">
        <v>949</v>
      </c>
      <c r="BG692" s="69" t="s">
        <v>949</v>
      </c>
      <c r="BH692" s="69" t="s">
        <v>949</v>
      </c>
      <c r="BI692" s="69" t="s">
        <v>949</v>
      </c>
      <c r="BJ692" s="69" t="s">
        <v>949</v>
      </c>
      <c r="BK692" s="69" t="s">
        <v>949</v>
      </c>
      <c r="BL692" s="69" t="s">
        <v>949</v>
      </c>
      <c r="BM692" s="69" t="s">
        <v>949</v>
      </c>
    </row>
    <row r="693" spans="1:65" s="390" customFormat="1">
      <c r="A693" s="398">
        <v>686</v>
      </c>
      <c r="B693" s="398" t="s">
        <v>3719</v>
      </c>
      <c r="C693" s="408"/>
      <c r="D693" s="407" t="s">
        <v>4063</v>
      </c>
      <c r="E693" s="408"/>
      <c r="F693" s="407"/>
      <c r="G693" s="408"/>
      <c r="H693" s="407"/>
      <c r="I693" s="408"/>
      <c r="J693" s="407"/>
      <c r="K693" s="408"/>
      <c r="L693" s="407"/>
      <c r="M693" s="213" t="s">
        <v>10000</v>
      </c>
      <c r="N693" s="213" t="s">
        <v>4063</v>
      </c>
      <c r="O693" s="213" t="s">
        <v>4773</v>
      </c>
      <c r="P693" s="1247" t="s">
        <v>989</v>
      </c>
      <c r="Q693" s="213" t="s">
        <v>941</v>
      </c>
      <c r="R693" s="541" t="s">
        <v>941</v>
      </c>
      <c r="S693" s="213" t="s">
        <v>941</v>
      </c>
      <c r="T693" s="213" t="s">
        <v>941</v>
      </c>
      <c r="U693" s="213" t="s">
        <v>941</v>
      </c>
      <c r="V693" s="213" t="s">
        <v>941</v>
      </c>
      <c r="W693" s="541" t="s">
        <v>941</v>
      </c>
      <c r="X693" s="213" t="s">
        <v>941</v>
      </c>
      <c r="Y693" s="213"/>
      <c r="Z693" s="541"/>
      <c r="AA693" s="541"/>
      <c r="AB693" s="541" t="s">
        <v>941</v>
      </c>
      <c r="AC693" s="213"/>
      <c r="AD693" s="541" t="s">
        <v>941</v>
      </c>
      <c r="AE693" s="213"/>
      <c r="AF693" s="541"/>
      <c r="AG693" s="541"/>
      <c r="AH693" s="541" t="s">
        <v>941</v>
      </c>
      <c r="AI693" s="213"/>
      <c r="AJ693" s="404"/>
      <c r="AK693" s="189" t="s">
        <v>132</v>
      </c>
      <c r="AL693" s="174" t="s">
        <v>4065</v>
      </c>
      <c r="AM693" s="106">
        <v>1.2699999999999999E-2</v>
      </c>
      <c r="AN693" s="894"/>
      <c r="AO693" s="189" t="s">
        <v>992</v>
      </c>
      <c r="AP693" s="189">
        <v>1</v>
      </c>
      <c r="AQ693" s="189" t="s">
        <v>979</v>
      </c>
      <c r="AR693" s="189"/>
      <c r="AS693" s="69" t="s">
        <v>949</v>
      </c>
      <c r="AT693" s="69" t="s">
        <v>949</v>
      </c>
      <c r="AU693" s="69" t="s">
        <v>949</v>
      </c>
      <c r="AV693" s="69" t="s">
        <v>949</v>
      </c>
      <c r="AW693" s="69" t="s">
        <v>1890</v>
      </c>
      <c r="AX693" s="69" t="s">
        <v>995</v>
      </c>
      <c r="AY693" s="69" t="s">
        <v>996</v>
      </c>
      <c r="AZ693" s="69" t="s">
        <v>997</v>
      </c>
      <c r="BA693" s="69" t="s">
        <v>998</v>
      </c>
      <c r="BB693" s="69" t="s">
        <v>949</v>
      </c>
      <c r="BC693" s="69" t="s">
        <v>985</v>
      </c>
      <c r="BD693" s="69" t="s">
        <v>986</v>
      </c>
      <c r="BE693" s="69" t="s">
        <v>949</v>
      </c>
      <c r="BF693" s="69" t="s">
        <v>949</v>
      </c>
      <c r="BG693" s="69" t="s">
        <v>949</v>
      </c>
      <c r="BH693" s="69" t="s">
        <v>949</v>
      </c>
      <c r="BI693" s="69" t="s">
        <v>949</v>
      </c>
      <c r="BJ693" s="69" t="s">
        <v>949</v>
      </c>
      <c r="BK693" s="69" t="s">
        <v>949</v>
      </c>
      <c r="BL693" s="69" t="s">
        <v>949</v>
      </c>
      <c r="BM693" s="69" t="s">
        <v>949</v>
      </c>
    </row>
    <row r="694" spans="1:65" s="390" customFormat="1">
      <c r="A694" s="398">
        <v>687</v>
      </c>
      <c r="B694" s="398" t="s">
        <v>3719</v>
      </c>
      <c r="C694" s="408"/>
      <c r="D694" s="407" t="s">
        <v>4063</v>
      </c>
      <c r="E694" s="408"/>
      <c r="F694" s="407"/>
      <c r="G694" s="408"/>
      <c r="H694" s="407"/>
      <c r="I694" s="408"/>
      <c r="J694" s="407"/>
      <c r="K694" s="408"/>
      <c r="L694" s="407"/>
      <c r="M694" s="213" t="s">
        <v>10000</v>
      </c>
      <c r="N694" s="213" t="s">
        <v>4063</v>
      </c>
      <c r="O694" s="213" t="s">
        <v>4773</v>
      </c>
      <c r="P694" s="1247" t="s">
        <v>989</v>
      </c>
      <c r="Q694" s="213"/>
      <c r="R694" s="541"/>
      <c r="S694" s="213"/>
      <c r="T694" s="213"/>
      <c r="U694" s="213"/>
      <c r="V694" s="213"/>
      <c r="W694" s="541"/>
      <c r="X694" s="213"/>
      <c r="Y694" s="213"/>
      <c r="Z694" s="541" t="s">
        <v>941</v>
      </c>
      <c r="AA694" s="541" t="s">
        <v>941</v>
      </c>
      <c r="AB694" s="541"/>
      <c r="AC694" s="213"/>
      <c r="AD694" s="541"/>
      <c r="AE694" s="213"/>
      <c r="AF694" s="541" t="s">
        <v>941</v>
      </c>
      <c r="AG694" s="541"/>
      <c r="AH694" s="541"/>
      <c r="AI694" s="213"/>
      <c r="AJ694" s="404"/>
      <c r="AK694" s="189" t="s">
        <v>132</v>
      </c>
      <c r="AL694" s="174" t="s">
        <v>4065</v>
      </c>
      <c r="AM694" s="106">
        <v>8.3999999999999995E-3</v>
      </c>
      <c r="AN694" s="894"/>
      <c r="AO694" s="189" t="s">
        <v>992</v>
      </c>
      <c r="AP694" s="189">
        <v>1</v>
      </c>
      <c r="AQ694" s="189" t="s">
        <v>979</v>
      </c>
      <c r="AR694" s="189"/>
      <c r="AS694" s="69" t="s">
        <v>949</v>
      </c>
      <c r="AT694" s="69" t="s">
        <v>949</v>
      </c>
      <c r="AU694" s="69" t="s">
        <v>949</v>
      </c>
      <c r="AV694" s="69" t="s">
        <v>949</v>
      </c>
      <c r="AW694" s="69" t="s">
        <v>1890</v>
      </c>
      <c r="AX694" s="69" t="s">
        <v>995</v>
      </c>
      <c r="AY694" s="69" t="s">
        <v>996</v>
      </c>
      <c r="AZ694" s="69" t="s">
        <v>997</v>
      </c>
      <c r="BA694" s="69" t="s">
        <v>998</v>
      </c>
      <c r="BB694" s="69" t="s">
        <v>949</v>
      </c>
      <c r="BC694" s="69" t="s">
        <v>985</v>
      </c>
      <c r="BD694" s="69" t="s">
        <v>986</v>
      </c>
      <c r="BE694" s="69" t="s">
        <v>949</v>
      </c>
      <c r="BF694" s="69" t="s">
        <v>949</v>
      </c>
      <c r="BG694" s="69" t="s">
        <v>949</v>
      </c>
      <c r="BH694" s="69" t="s">
        <v>949</v>
      </c>
      <c r="BI694" s="69" t="s">
        <v>949</v>
      </c>
      <c r="BJ694" s="69" t="s">
        <v>949</v>
      </c>
      <c r="BK694" s="69" t="s">
        <v>949</v>
      </c>
      <c r="BL694" s="69" t="s">
        <v>949</v>
      </c>
      <c r="BM694" s="69" t="s">
        <v>949</v>
      </c>
    </row>
    <row r="695" spans="1:65" s="390" customFormat="1">
      <c r="A695" s="398">
        <v>688</v>
      </c>
      <c r="B695" s="398" t="s">
        <v>3719</v>
      </c>
      <c r="C695" s="408"/>
      <c r="D695" s="407" t="s">
        <v>4063</v>
      </c>
      <c r="E695" s="408"/>
      <c r="F695" s="407"/>
      <c r="G695" s="408"/>
      <c r="H695" s="407"/>
      <c r="I695" s="408"/>
      <c r="J695" s="407"/>
      <c r="K695" s="408"/>
      <c r="L695" s="407"/>
      <c r="M695" s="213" t="s">
        <v>10000</v>
      </c>
      <c r="N695" s="213" t="s">
        <v>4063</v>
      </c>
      <c r="O695" s="213" t="s">
        <v>4778</v>
      </c>
      <c r="P695" s="1247" t="s">
        <v>989</v>
      </c>
      <c r="Q695" s="213"/>
      <c r="R695" s="541"/>
      <c r="S695" s="213"/>
      <c r="T695" s="213"/>
      <c r="U695" s="213"/>
      <c r="V695" s="213"/>
      <c r="W695" s="541"/>
      <c r="X695" s="213"/>
      <c r="Y695" s="213" t="s">
        <v>941</v>
      </c>
      <c r="Z695" s="541"/>
      <c r="AA695" s="541"/>
      <c r="AB695" s="541"/>
      <c r="AC695" s="213" t="s">
        <v>941</v>
      </c>
      <c r="AD695" s="541"/>
      <c r="AE695" s="213" t="s">
        <v>941</v>
      </c>
      <c r="AF695" s="541"/>
      <c r="AG695" s="541" t="s">
        <v>941</v>
      </c>
      <c r="AH695" s="541"/>
      <c r="AI695" s="213"/>
      <c r="AJ695" s="404"/>
      <c r="AK695" s="189" t="s">
        <v>132</v>
      </c>
      <c r="AL695" s="174" t="s">
        <v>4065</v>
      </c>
      <c r="AM695" s="106">
        <v>1.9E-2</v>
      </c>
      <c r="AN695" s="894"/>
      <c r="AO695" s="189" t="s">
        <v>992</v>
      </c>
      <c r="AP695" s="189">
        <v>1</v>
      </c>
      <c r="AQ695" s="189" t="s">
        <v>979</v>
      </c>
      <c r="AR695" s="189"/>
      <c r="AS695" s="69" t="s">
        <v>949</v>
      </c>
      <c r="AT695" s="69" t="s">
        <v>949</v>
      </c>
      <c r="AU695" s="69" t="s">
        <v>949</v>
      </c>
      <c r="AV695" s="69" t="s">
        <v>949</v>
      </c>
      <c r="AW695" s="69" t="s">
        <v>1890</v>
      </c>
      <c r="AX695" s="69" t="s">
        <v>995</v>
      </c>
      <c r="AY695" s="69" t="s">
        <v>996</v>
      </c>
      <c r="AZ695" s="69" t="s">
        <v>997</v>
      </c>
      <c r="BA695" s="69" t="s">
        <v>998</v>
      </c>
      <c r="BB695" s="69" t="s">
        <v>949</v>
      </c>
      <c r="BC695" s="69" t="s">
        <v>985</v>
      </c>
      <c r="BD695" s="69" t="s">
        <v>986</v>
      </c>
      <c r="BE695" s="69" t="s">
        <v>949</v>
      </c>
      <c r="BF695" s="69" t="s">
        <v>949</v>
      </c>
      <c r="BG695" s="69" t="s">
        <v>949</v>
      </c>
      <c r="BH695" s="69" t="s">
        <v>949</v>
      </c>
      <c r="BI695" s="69" t="s">
        <v>949</v>
      </c>
      <c r="BJ695" s="69" t="s">
        <v>949</v>
      </c>
      <c r="BK695" s="69" t="s">
        <v>949</v>
      </c>
      <c r="BL695" s="69" t="s">
        <v>949</v>
      </c>
      <c r="BM695" s="69" t="s">
        <v>949</v>
      </c>
    </row>
    <row r="696" spans="1:65" s="390" customFormat="1">
      <c r="A696" s="398">
        <v>689</v>
      </c>
      <c r="B696" s="398" t="s">
        <v>3719</v>
      </c>
      <c r="C696" s="408"/>
      <c r="D696" s="407" t="s">
        <v>5132</v>
      </c>
      <c r="E696" s="408"/>
      <c r="F696" s="407"/>
      <c r="G696" s="408"/>
      <c r="H696" s="407"/>
      <c r="I696" s="408"/>
      <c r="J696" s="407"/>
      <c r="K696" s="408"/>
      <c r="L696" s="407"/>
      <c r="M696" s="213" t="s">
        <v>5132</v>
      </c>
      <c r="N696" s="213" t="s">
        <v>5132</v>
      </c>
      <c r="O696" s="213" t="s">
        <v>4778</v>
      </c>
      <c r="P696" s="1247" t="s">
        <v>976</v>
      </c>
      <c r="Q696" s="213" t="s">
        <v>941</v>
      </c>
      <c r="R696" s="541" t="s">
        <v>941</v>
      </c>
      <c r="S696" s="213" t="s">
        <v>941</v>
      </c>
      <c r="T696" s="213" t="s">
        <v>941</v>
      </c>
      <c r="U696" s="213" t="s">
        <v>941</v>
      </c>
      <c r="V696" s="213" t="s">
        <v>941</v>
      </c>
      <c r="W696" s="541" t="s">
        <v>941</v>
      </c>
      <c r="X696" s="213" t="s">
        <v>941</v>
      </c>
      <c r="Y696" s="213"/>
      <c r="Z696" s="541"/>
      <c r="AA696" s="541"/>
      <c r="AB696" s="541" t="s">
        <v>941</v>
      </c>
      <c r="AC696" s="213"/>
      <c r="AD696" s="541" t="s">
        <v>941</v>
      </c>
      <c r="AE696" s="213"/>
      <c r="AF696" s="541"/>
      <c r="AG696" s="541"/>
      <c r="AH696" s="541" t="s">
        <v>941</v>
      </c>
      <c r="AI696" s="213"/>
      <c r="AJ696" s="404" t="s">
        <v>5132</v>
      </c>
      <c r="AK696" s="189" t="s">
        <v>132</v>
      </c>
      <c r="AL696" s="174" t="s">
        <v>5133</v>
      </c>
      <c r="AM696" s="106">
        <v>1.3</v>
      </c>
      <c r="AN696" s="894"/>
      <c r="AO696" s="189" t="s">
        <v>992</v>
      </c>
      <c r="AP696" s="189">
        <v>1</v>
      </c>
      <c r="AQ696" s="189" t="s">
        <v>993</v>
      </c>
      <c r="AR696" s="189"/>
      <c r="AS696" s="69" t="s">
        <v>949</v>
      </c>
      <c r="AT696" s="69" t="s">
        <v>10033</v>
      </c>
      <c r="AU696" s="69" t="s">
        <v>949</v>
      </c>
      <c r="AV696" s="69" t="s">
        <v>949</v>
      </c>
      <c r="AW696" s="69" t="s">
        <v>5135</v>
      </c>
      <c r="AX696" s="69" t="s">
        <v>2571</v>
      </c>
      <c r="AY696" s="69" t="s">
        <v>1179</v>
      </c>
      <c r="AZ696" s="69" t="s">
        <v>949</v>
      </c>
      <c r="BA696" s="69" t="s">
        <v>949</v>
      </c>
      <c r="BB696" s="69" t="s">
        <v>949</v>
      </c>
      <c r="BC696" s="69" t="s">
        <v>985</v>
      </c>
      <c r="BD696" s="69" t="s">
        <v>986</v>
      </c>
      <c r="BE696" s="69" t="s">
        <v>949</v>
      </c>
      <c r="BF696" s="69" t="s">
        <v>949</v>
      </c>
      <c r="BG696" s="69" t="s">
        <v>949</v>
      </c>
      <c r="BH696" s="69" t="s">
        <v>949</v>
      </c>
      <c r="BI696" s="69" t="s">
        <v>949</v>
      </c>
      <c r="BJ696" s="69" t="s">
        <v>949</v>
      </c>
      <c r="BK696" s="69" t="s">
        <v>949</v>
      </c>
      <c r="BL696" s="69" t="s">
        <v>949</v>
      </c>
      <c r="BM696" s="69" t="s">
        <v>949</v>
      </c>
    </row>
    <row r="697" spans="1:65" s="390" customFormat="1">
      <c r="A697" s="398">
        <v>690</v>
      </c>
      <c r="B697" s="398" t="s">
        <v>3719</v>
      </c>
      <c r="C697" s="408"/>
      <c r="D697" s="407" t="s">
        <v>5132</v>
      </c>
      <c r="E697" s="408"/>
      <c r="F697" s="407"/>
      <c r="G697" s="408"/>
      <c r="H697" s="407"/>
      <c r="I697" s="408"/>
      <c r="J697" s="407"/>
      <c r="K697" s="408"/>
      <c r="L697" s="407"/>
      <c r="M697" s="213" t="s">
        <v>5132</v>
      </c>
      <c r="N697" s="213" t="s">
        <v>5132</v>
      </c>
      <c r="O697" s="213" t="s">
        <v>4778</v>
      </c>
      <c r="P697" s="1247" t="s">
        <v>976</v>
      </c>
      <c r="Q697" s="213"/>
      <c r="R697" s="541"/>
      <c r="S697" s="213"/>
      <c r="T697" s="213"/>
      <c r="U697" s="213"/>
      <c r="V697" s="213"/>
      <c r="W697" s="541"/>
      <c r="X697" s="213"/>
      <c r="Y697" s="213"/>
      <c r="Z697" s="541" t="s">
        <v>941</v>
      </c>
      <c r="AA697" s="541" t="s">
        <v>941</v>
      </c>
      <c r="AB697" s="541"/>
      <c r="AC697" s="213"/>
      <c r="AD697" s="541"/>
      <c r="AE697" s="213"/>
      <c r="AF697" s="541" t="s">
        <v>941</v>
      </c>
      <c r="AG697" s="541"/>
      <c r="AH697" s="541"/>
      <c r="AI697" s="213"/>
      <c r="AJ697" s="404" t="s">
        <v>5132</v>
      </c>
      <c r="AK697" s="189" t="s">
        <v>132</v>
      </c>
      <c r="AL697" s="174" t="s">
        <v>5133</v>
      </c>
      <c r="AM697" s="106">
        <v>0.85</v>
      </c>
      <c r="AN697" s="894"/>
      <c r="AO697" s="189" t="s">
        <v>992</v>
      </c>
      <c r="AP697" s="189">
        <v>1</v>
      </c>
      <c r="AQ697" s="189" t="s">
        <v>993</v>
      </c>
      <c r="AR697" s="189"/>
      <c r="AS697" s="69" t="s">
        <v>949</v>
      </c>
      <c r="AT697" s="69" t="s">
        <v>10033</v>
      </c>
      <c r="AU697" s="69" t="s">
        <v>949</v>
      </c>
      <c r="AV697" s="69" t="s">
        <v>949</v>
      </c>
      <c r="AW697" s="69" t="s">
        <v>5135</v>
      </c>
      <c r="AX697" s="69" t="s">
        <v>2571</v>
      </c>
      <c r="AY697" s="69" t="s">
        <v>1179</v>
      </c>
      <c r="AZ697" s="69" t="s">
        <v>949</v>
      </c>
      <c r="BA697" s="69" t="s">
        <v>949</v>
      </c>
      <c r="BB697" s="69" t="s">
        <v>949</v>
      </c>
      <c r="BC697" s="69" t="s">
        <v>985</v>
      </c>
      <c r="BD697" s="69" t="s">
        <v>986</v>
      </c>
      <c r="BE697" s="69" t="s">
        <v>949</v>
      </c>
      <c r="BF697" s="69" t="s">
        <v>949</v>
      </c>
      <c r="BG697" s="69" t="s">
        <v>949</v>
      </c>
      <c r="BH697" s="69" t="s">
        <v>949</v>
      </c>
      <c r="BI697" s="69" t="s">
        <v>949</v>
      </c>
      <c r="BJ697" s="69" t="s">
        <v>949</v>
      </c>
      <c r="BK697" s="69" t="s">
        <v>949</v>
      </c>
      <c r="BL697" s="69" t="s">
        <v>949</v>
      </c>
      <c r="BM697" s="69" t="s">
        <v>949</v>
      </c>
    </row>
    <row r="698" spans="1:65" s="390" customFormat="1">
      <c r="A698" s="398">
        <v>691</v>
      </c>
      <c r="B698" s="398" t="s">
        <v>3719</v>
      </c>
      <c r="C698" s="408"/>
      <c r="D698" s="407" t="s">
        <v>5132</v>
      </c>
      <c r="E698" s="408"/>
      <c r="F698" s="407"/>
      <c r="G698" s="408"/>
      <c r="H698" s="407"/>
      <c r="I698" s="408"/>
      <c r="J698" s="407"/>
      <c r="K698" s="408"/>
      <c r="L698" s="407"/>
      <c r="M698" s="213" t="s">
        <v>5132</v>
      </c>
      <c r="N698" s="213" t="s">
        <v>5132</v>
      </c>
      <c r="O698" s="213" t="s">
        <v>4778</v>
      </c>
      <c r="P698" s="1247" t="s">
        <v>976</v>
      </c>
      <c r="Q698" s="213"/>
      <c r="R698" s="541"/>
      <c r="S698" s="213"/>
      <c r="T698" s="213"/>
      <c r="U698" s="213"/>
      <c r="V698" s="213"/>
      <c r="W698" s="541"/>
      <c r="X698" s="213"/>
      <c r="Y698" s="213" t="s">
        <v>941</v>
      </c>
      <c r="Z698" s="541"/>
      <c r="AA698" s="541"/>
      <c r="AB698" s="541"/>
      <c r="AC698" s="213" t="s">
        <v>941</v>
      </c>
      <c r="AD698" s="541"/>
      <c r="AE698" s="213" t="s">
        <v>941</v>
      </c>
      <c r="AF698" s="541"/>
      <c r="AG698" s="541" t="s">
        <v>941</v>
      </c>
      <c r="AH698" s="541"/>
      <c r="AI698" s="213"/>
      <c r="AJ698" s="404" t="s">
        <v>5132</v>
      </c>
      <c r="AK698" s="189" t="s">
        <v>132</v>
      </c>
      <c r="AL698" s="174" t="s">
        <v>5133</v>
      </c>
      <c r="AM698" s="106">
        <v>1.37</v>
      </c>
      <c r="AN698" s="894"/>
      <c r="AO698" s="189" t="s">
        <v>992</v>
      </c>
      <c r="AP698" s="189">
        <v>1</v>
      </c>
      <c r="AQ698" s="189" t="s">
        <v>993</v>
      </c>
      <c r="AR698" s="189"/>
      <c r="AS698" s="69" t="s">
        <v>949</v>
      </c>
      <c r="AT698" s="69" t="s">
        <v>10033</v>
      </c>
      <c r="AU698" s="69" t="s">
        <v>949</v>
      </c>
      <c r="AV698" s="69" t="s">
        <v>949</v>
      </c>
      <c r="AW698" s="69" t="s">
        <v>5135</v>
      </c>
      <c r="AX698" s="69" t="s">
        <v>2571</v>
      </c>
      <c r="AY698" s="69" t="s">
        <v>1179</v>
      </c>
      <c r="AZ698" s="69" t="s">
        <v>949</v>
      </c>
      <c r="BA698" s="69" t="s">
        <v>949</v>
      </c>
      <c r="BB698" s="69" t="s">
        <v>949</v>
      </c>
      <c r="BC698" s="69" t="s">
        <v>985</v>
      </c>
      <c r="BD698" s="69" t="s">
        <v>986</v>
      </c>
      <c r="BE698" s="69" t="s">
        <v>949</v>
      </c>
      <c r="BF698" s="69" t="s">
        <v>949</v>
      </c>
      <c r="BG698" s="69" t="s">
        <v>949</v>
      </c>
      <c r="BH698" s="69" t="s">
        <v>949</v>
      </c>
      <c r="BI698" s="69" t="s">
        <v>949</v>
      </c>
      <c r="BJ698" s="69" t="s">
        <v>949</v>
      </c>
      <c r="BK698" s="69" t="s">
        <v>949</v>
      </c>
      <c r="BL698" s="69" t="s">
        <v>949</v>
      </c>
      <c r="BM698" s="69" t="s">
        <v>949</v>
      </c>
    </row>
    <row r="699" spans="1:65" s="390" customFormat="1">
      <c r="A699" s="398">
        <v>692</v>
      </c>
      <c r="B699" s="398" t="s">
        <v>3719</v>
      </c>
      <c r="C699" s="408"/>
      <c r="D699" s="407" t="s">
        <v>5097</v>
      </c>
      <c r="E699" s="408"/>
      <c r="F699" s="407"/>
      <c r="G699" s="408"/>
      <c r="H699" s="407"/>
      <c r="I699" s="408"/>
      <c r="J699" s="407"/>
      <c r="K699" s="408"/>
      <c r="L699" s="407"/>
      <c r="M699" s="213" t="s">
        <v>5097</v>
      </c>
      <c r="N699" s="213" t="s">
        <v>5097</v>
      </c>
      <c r="O699" s="213" t="s">
        <v>4778</v>
      </c>
      <c r="P699" s="1247" t="s">
        <v>976</v>
      </c>
      <c r="Q699" s="213" t="s">
        <v>941</v>
      </c>
      <c r="R699" s="541" t="s">
        <v>941</v>
      </c>
      <c r="S699" s="213" t="s">
        <v>941</v>
      </c>
      <c r="T699" s="213" t="s">
        <v>941</v>
      </c>
      <c r="U699" s="213" t="s">
        <v>941</v>
      </c>
      <c r="V699" s="213" t="s">
        <v>941</v>
      </c>
      <c r="W699" s="541" t="s">
        <v>941</v>
      </c>
      <c r="X699" s="213" t="s">
        <v>941</v>
      </c>
      <c r="Y699" s="213"/>
      <c r="Z699" s="541"/>
      <c r="AA699" s="541"/>
      <c r="AB699" s="541" t="s">
        <v>941</v>
      </c>
      <c r="AC699" s="213"/>
      <c r="AD699" s="541" t="s">
        <v>941</v>
      </c>
      <c r="AE699" s="213"/>
      <c r="AF699" s="541"/>
      <c r="AG699" s="541"/>
      <c r="AH699" s="541" t="s">
        <v>941</v>
      </c>
      <c r="AI699" s="213"/>
      <c r="AJ699" s="404" t="s">
        <v>10034</v>
      </c>
      <c r="AK699" s="189" t="s">
        <v>132</v>
      </c>
      <c r="AL699" s="174" t="s">
        <v>5098</v>
      </c>
      <c r="AM699" s="106">
        <v>4</v>
      </c>
      <c r="AN699" s="894">
        <v>12</v>
      </c>
      <c r="AO699" s="189" t="s">
        <v>1008</v>
      </c>
      <c r="AP699" s="189">
        <v>1</v>
      </c>
      <c r="AQ699" s="189" t="s">
        <v>993</v>
      </c>
      <c r="AR699" s="189"/>
      <c r="AS699" s="69">
        <v>2520</v>
      </c>
      <c r="AT699" s="69" t="s">
        <v>5099</v>
      </c>
      <c r="AU699" s="69" t="s">
        <v>949</v>
      </c>
      <c r="AV699" s="69" t="s">
        <v>949</v>
      </c>
      <c r="AW699" s="69" t="s">
        <v>10035</v>
      </c>
      <c r="AX699" s="69" t="s">
        <v>10036</v>
      </c>
      <c r="AY699" s="69" t="s">
        <v>10037</v>
      </c>
      <c r="AZ699" s="69" t="s">
        <v>949</v>
      </c>
      <c r="BA699" s="69" t="s">
        <v>949</v>
      </c>
      <c r="BB699" s="69" t="s">
        <v>949</v>
      </c>
      <c r="BC699" s="69" t="s">
        <v>986</v>
      </c>
      <c r="BD699" s="69" t="s">
        <v>949</v>
      </c>
      <c r="BE699" s="69" t="s">
        <v>949</v>
      </c>
      <c r="BF699" s="69" t="s">
        <v>949</v>
      </c>
      <c r="BG699" s="69" t="s">
        <v>949</v>
      </c>
      <c r="BH699" s="69" t="s">
        <v>949</v>
      </c>
      <c r="BI699" s="69" t="s">
        <v>949</v>
      </c>
      <c r="BJ699" s="69" t="s">
        <v>949</v>
      </c>
      <c r="BK699" s="69" t="s">
        <v>949</v>
      </c>
      <c r="BL699" s="69" t="s">
        <v>949</v>
      </c>
      <c r="BM699" s="69" t="s">
        <v>949</v>
      </c>
    </row>
    <row r="700" spans="1:65" s="390" customFormat="1">
      <c r="A700" s="398">
        <v>693</v>
      </c>
      <c r="B700" s="398" t="s">
        <v>3719</v>
      </c>
      <c r="C700" s="408"/>
      <c r="D700" s="407" t="s">
        <v>5097</v>
      </c>
      <c r="E700" s="408"/>
      <c r="F700" s="407"/>
      <c r="G700" s="408"/>
      <c r="H700" s="407"/>
      <c r="I700" s="408"/>
      <c r="J700" s="407"/>
      <c r="K700" s="408"/>
      <c r="L700" s="407"/>
      <c r="M700" s="213" t="s">
        <v>5097</v>
      </c>
      <c r="N700" s="213" t="s">
        <v>5097</v>
      </c>
      <c r="O700" s="213" t="s">
        <v>4778</v>
      </c>
      <c r="P700" s="1247" t="s">
        <v>976</v>
      </c>
      <c r="Q700" s="213"/>
      <c r="R700" s="541"/>
      <c r="S700" s="213"/>
      <c r="T700" s="213"/>
      <c r="U700" s="213"/>
      <c r="V700" s="213"/>
      <c r="W700" s="541"/>
      <c r="X700" s="213"/>
      <c r="Y700" s="213"/>
      <c r="Z700" s="541" t="s">
        <v>941</v>
      </c>
      <c r="AA700" s="541" t="s">
        <v>941</v>
      </c>
      <c r="AB700" s="541"/>
      <c r="AC700" s="213"/>
      <c r="AD700" s="541"/>
      <c r="AE700" s="213"/>
      <c r="AF700" s="541" t="s">
        <v>941</v>
      </c>
      <c r="AG700" s="541"/>
      <c r="AH700" s="541"/>
      <c r="AI700" s="213"/>
      <c r="AJ700" s="404" t="s">
        <v>5097</v>
      </c>
      <c r="AK700" s="189" t="s">
        <v>132</v>
      </c>
      <c r="AL700" s="174" t="s">
        <v>5098</v>
      </c>
      <c r="AM700" s="106">
        <v>4</v>
      </c>
      <c r="AN700" s="894">
        <v>18</v>
      </c>
      <c r="AO700" s="189" t="s">
        <v>1008</v>
      </c>
      <c r="AP700" s="189">
        <v>1</v>
      </c>
      <c r="AQ700" s="189" t="s">
        <v>993</v>
      </c>
      <c r="AR700" s="189"/>
      <c r="AS700" s="69">
        <v>2520</v>
      </c>
      <c r="AT700" s="69" t="s">
        <v>5099</v>
      </c>
      <c r="AU700" s="69" t="s">
        <v>949</v>
      </c>
      <c r="AV700" s="69" t="s">
        <v>949</v>
      </c>
      <c r="AW700" s="69" t="s">
        <v>10035</v>
      </c>
      <c r="AX700" s="69" t="s">
        <v>10036</v>
      </c>
      <c r="AY700" s="69" t="s">
        <v>10037</v>
      </c>
      <c r="AZ700" s="69" t="s">
        <v>949</v>
      </c>
      <c r="BA700" s="69" t="s">
        <v>949</v>
      </c>
      <c r="BB700" s="69" t="s">
        <v>949</v>
      </c>
      <c r="BC700" s="69" t="s">
        <v>986</v>
      </c>
      <c r="BD700" s="69" t="s">
        <v>949</v>
      </c>
      <c r="BE700" s="69" t="s">
        <v>949</v>
      </c>
      <c r="BF700" s="69" t="s">
        <v>949</v>
      </c>
      <c r="BG700" s="69" t="s">
        <v>949</v>
      </c>
      <c r="BH700" s="69" t="s">
        <v>949</v>
      </c>
      <c r="BI700" s="69" t="s">
        <v>949</v>
      </c>
      <c r="BJ700" s="69" t="s">
        <v>949</v>
      </c>
      <c r="BK700" s="69" t="s">
        <v>949</v>
      </c>
      <c r="BL700" s="69" t="s">
        <v>949</v>
      </c>
      <c r="BM700" s="69" t="s">
        <v>949</v>
      </c>
    </row>
    <row r="701" spans="1:65" s="390" customFormat="1">
      <c r="A701" s="398">
        <v>694</v>
      </c>
      <c r="B701" s="398" t="s">
        <v>3719</v>
      </c>
      <c r="C701" s="408"/>
      <c r="D701" s="407" t="s">
        <v>5097</v>
      </c>
      <c r="E701" s="408"/>
      <c r="F701" s="407"/>
      <c r="G701" s="408"/>
      <c r="H701" s="407"/>
      <c r="I701" s="408"/>
      <c r="J701" s="407"/>
      <c r="K701" s="408"/>
      <c r="L701" s="407"/>
      <c r="M701" s="213" t="s">
        <v>5097</v>
      </c>
      <c r="N701" s="213" t="s">
        <v>5097</v>
      </c>
      <c r="O701" s="213" t="s">
        <v>4778</v>
      </c>
      <c r="P701" s="1247" t="s">
        <v>976</v>
      </c>
      <c r="Q701" s="213"/>
      <c r="R701" s="541"/>
      <c r="S701" s="213"/>
      <c r="T701" s="213"/>
      <c r="U701" s="213"/>
      <c r="V701" s="213"/>
      <c r="W701" s="541"/>
      <c r="X701" s="213"/>
      <c r="Y701" s="213" t="s">
        <v>941</v>
      </c>
      <c r="Z701" s="541"/>
      <c r="AA701" s="541"/>
      <c r="AB701" s="541"/>
      <c r="AC701" s="213" t="s">
        <v>941</v>
      </c>
      <c r="AD701" s="541"/>
      <c r="AE701" s="213" t="s">
        <v>941</v>
      </c>
      <c r="AF701" s="541"/>
      <c r="AG701" s="541" t="s">
        <v>941</v>
      </c>
      <c r="AH701" s="541"/>
      <c r="AI701" s="213"/>
      <c r="AJ701" s="404" t="s">
        <v>5097</v>
      </c>
      <c r="AK701" s="189" t="s">
        <v>132</v>
      </c>
      <c r="AL701" s="174" t="s">
        <v>5098</v>
      </c>
      <c r="AM701" s="106">
        <v>4</v>
      </c>
      <c r="AN701" s="894">
        <v>8</v>
      </c>
      <c r="AO701" s="189" t="s">
        <v>1008</v>
      </c>
      <c r="AP701" s="189">
        <v>1</v>
      </c>
      <c r="AQ701" s="189" t="s">
        <v>993</v>
      </c>
      <c r="AR701" s="189"/>
      <c r="AS701" s="69">
        <v>2520</v>
      </c>
      <c r="AT701" s="69" t="s">
        <v>5099</v>
      </c>
      <c r="AU701" s="69" t="s">
        <v>949</v>
      </c>
      <c r="AV701" s="69" t="s">
        <v>949</v>
      </c>
      <c r="AW701" s="69" t="s">
        <v>10035</v>
      </c>
      <c r="AX701" s="69" t="s">
        <v>10036</v>
      </c>
      <c r="AY701" s="69" t="s">
        <v>10037</v>
      </c>
      <c r="AZ701" s="69" t="s">
        <v>949</v>
      </c>
      <c r="BA701" s="69" t="s">
        <v>949</v>
      </c>
      <c r="BB701" s="69" t="s">
        <v>949</v>
      </c>
      <c r="BC701" s="69" t="s">
        <v>986</v>
      </c>
      <c r="BD701" s="69" t="s">
        <v>949</v>
      </c>
      <c r="BE701" s="69" t="s">
        <v>949</v>
      </c>
      <c r="BF701" s="69" t="s">
        <v>949</v>
      </c>
      <c r="BG701" s="69" t="s">
        <v>949</v>
      </c>
      <c r="BH701" s="69" t="s">
        <v>949</v>
      </c>
      <c r="BI701" s="69" t="s">
        <v>949</v>
      </c>
      <c r="BJ701" s="69" t="s">
        <v>949</v>
      </c>
      <c r="BK701" s="69" t="s">
        <v>949</v>
      </c>
      <c r="BL701" s="69" t="s">
        <v>949</v>
      </c>
      <c r="BM701" s="69" t="s">
        <v>949</v>
      </c>
    </row>
    <row r="3007" spans="3:4">
      <c r="C3007" s="539" t="s">
        <v>7394</v>
      </c>
      <c r="D3007" s="539" t="s">
        <v>7395</v>
      </c>
    </row>
  </sheetData>
  <protectedRanges>
    <protectedRange algorithmName="SHA-512" hashValue="0ASek4FIM1QO+6iXsGvC991E+FgR0XFG5aqsj6vItRmwiiv2pw+YmVuij5iu1Y3vyNBl9a8F1i6L/BoO0lWbQA==" saltValue="NXKlEwB+8NcvU6F7cEyUjQ==" spinCount="100000" sqref="BE7:BM7" name="区域1_1"/>
  </protectedRanges>
  <autoFilter ref="A7:XDT701" xr:uid="{64ECE3D2-7954-48B8-B949-A547AD1B26A0}"/>
  <dataConsolidate/>
  <phoneticPr fontId="1" type="noConversion"/>
  <pageMargins left="0.75" right="0.75" top="1" bottom="1" header="0.51180555555555596" footer="0.51180555555555596"/>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63878-3DF2-4770-97E1-C51959E6E229}">
  <sheetPr>
    <tabColor rgb="FF92D050"/>
  </sheetPr>
  <dimension ref="A1:BM108"/>
  <sheetViews>
    <sheetView zoomScale="80" zoomScaleNormal="80" workbookViewId="0">
      <pane xSplit="15" ySplit="11" topLeftCell="P12" activePane="bottomRight" state="frozen"/>
      <selection pane="topRight"/>
      <selection pane="bottomLeft"/>
      <selection pane="bottomRight" activeCell="V28" sqref="V28"/>
    </sheetView>
  </sheetViews>
  <sheetFormatPr defaultColWidth="8.75" defaultRowHeight="14.25" outlineLevelRow="1" outlineLevelCol="1"/>
  <cols>
    <col min="1" max="1" width="8.75" style="406"/>
    <col min="2" max="11" width="2.375" style="406" customWidth="1"/>
    <col min="12" max="12" width="11.25" style="406" bestFit="1" customWidth="1"/>
    <col min="13" max="13" width="11.25" style="406" customWidth="1"/>
    <col min="14" max="14" width="11.25" style="430" customWidth="1"/>
    <col min="15" max="15" width="11.25" style="406" customWidth="1"/>
    <col min="16" max="16" width="8.75" style="406" customWidth="1"/>
    <col min="17" max="25" width="8.75" style="406" customWidth="1" outlineLevel="1"/>
    <col min="26" max="26" width="24.75" style="406" customWidth="1"/>
    <col min="27" max="27" width="12.5" style="406" customWidth="1"/>
    <col min="28" max="28" width="12.125" style="406" customWidth="1"/>
    <col min="29" max="31" width="8.75" style="406"/>
    <col min="32" max="32" width="9" style="406" bestFit="1" customWidth="1"/>
    <col min="33" max="35" width="8.75" style="406"/>
    <col min="36" max="36" width="9.375" style="406" bestFit="1" customWidth="1"/>
    <col min="37" max="43" width="8.75" style="406"/>
    <col min="44" max="53" width="9" style="406" bestFit="1" customWidth="1"/>
    <col min="54" max="16351" width="8.75" style="406"/>
    <col min="16352" max="16379" width="8.75" style="406" bestFit="1" customWidth="1"/>
    <col min="16380" max="16384" width="8.75" style="406"/>
  </cols>
  <sheetData>
    <row r="1" spans="1:53" ht="16.5">
      <c r="A1" s="341"/>
      <c r="B1" s="341"/>
      <c r="C1" s="341"/>
      <c r="D1" s="341"/>
      <c r="E1" s="341"/>
      <c r="F1" s="341"/>
      <c r="G1" s="341"/>
      <c r="H1" s="341"/>
      <c r="I1" s="341"/>
      <c r="J1" s="341"/>
      <c r="K1" s="341"/>
      <c r="L1" s="675"/>
      <c r="M1" s="343"/>
      <c r="N1" s="343"/>
      <c r="O1" s="343"/>
      <c r="P1" s="343"/>
      <c r="Q1" s="342"/>
      <c r="R1" s="342"/>
      <c r="S1" s="342"/>
      <c r="T1" s="342"/>
      <c r="U1" s="342"/>
      <c r="V1" s="342"/>
      <c r="W1" s="342"/>
      <c r="X1" s="342"/>
      <c r="Y1" s="342"/>
      <c r="Z1" s="341"/>
      <c r="AA1" s="341"/>
      <c r="AB1" s="341"/>
      <c r="AC1" s="341"/>
      <c r="AD1" s="341"/>
      <c r="AE1" s="341"/>
      <c r="AF1" s="341"/>
      <c r="AG1" s="342"/>
      <c r="AH1" s="341"/>
      <c r="AI1" s="342"/>
      <c r="AJ1" s="342"/>
      <c r="AK1" s="342"/>
      <c r="AL1" s="342"/>
      <c r="AM1" s="342"/>
      <c r="AN1" s="341"/>
      <c r="AO1" s="341"/>
      <c r="AP1" s="341"/>
      <c r="AQ1" s="341"/>
      <c r="AR1" s="341"/>
      <c r="AS1" s="341"/>
      <c r="AT1" s="341"/>
      <c r="AU1" s="341"/>
      <c r="AV1" s="341"/>
      <c r="AW1" s="341"/>
      <c r="AX1" s="341"/>
      <c r="AY1" s="341"/>
      <c r="AZ1" s="341"/>
      <c r="BA1" s="341"/>
    </row>
    <row r="2" spans="1:53" ht="17.100000000000001" customHeight="1" outlineLevel="1">
      <c r="A2" s="1520" t="s">
        <v>10038</v>
      </c>
      <c r="B2" s="1521"/>
      <c r="C2" s="1521"/>
      <c r="D2" s="1521"/>
      <c r="E2" s="1521"/>
      <c r="F2" s="1521"/>
      <c r="G2" s="1521"/>
      <c r="H2" s="1521"/>
      <c r="I2" s="1521"/>
      <c r="J2" s="1521"/>
      <c r="K2" s="1521"/>
      <c r="L2" s="1521"/>
      <c r="M2" s="1521"/>
      <c r="N2" s="1521"/>
      <c r="O2" s="1521"/>
      <c r="P2" s="1521"/>
      <c r="Q2" s="1521"/>
      <c r="R2" s="1521"/>
      <c r="S2" s="1521"/>
      <c r="T2" s="1521"/>
      <c r="U2" s="1521"/>
      <c r="V2" s="1521"/>
      <c r="W2" s="1521"/>
      <c r="X2" s="1521"/>
      <c r="Y2" s="1521"/>
      <c r="Z2" s="414"/>
      <c r="AA2" s="414"/>
      <c r="AB2" s="414"/>
      <c r="AC2" s="414"/>
      <c r="AD2" s="414"/>
      <c r="AE2" s="412"/>
      <c r="AF2" s="412"/>
      <c r="AG2" s="412"/>
      <c r="AH2" s="414"/>
      <c r="AI2" s="412"/>
      <c r="AJ2" s="412"/>
      <c r="AK2" s="412"/>
      <c r="AL2" s="412"/>
      <c r="AM2" s="412"/>
      <c r="AN2" s="414"/>
      <c r="AO2" s="414"/>
      <c r="AP2" s="657"/>
      <c r="AQ2" s="412"/>
      <c r="AR2" s="412"/>
      <c r="AS2" s="412"/>
      <c r="AT2" s="412"/>
      <c r="AU2" s="412"/>
      <c r="AV2" s="412"/>
      <c r="AW2" s="412"/>
      <c r="AX2" s="412"/>
      <c r="AY2" s="412"/>
      <c r="AZ2" s="412"/>
      <c r="BA2" s="412"/>
    </row>
    <row r="3" spans="1:53" ht="17.100000000000001" customHeight="1" outlineLevel="1">
      <c r="A3" s="1520" t="s">
        <v>10039</v>
      </c>
      <c r="B3" s="1521"/>
      <c r="C3" s="1521"/>
      <c r="D3" s="1521"/>
      <c r="E3" s="1521"/>
      <c r="F3" s="1521"/>
      <c r="G3" s="1521"/>
      <c r="H3" s="1521"/>
      <c r="I3" s="1521"/>
      <c r="J3" s="1521"/>
      <c r="K3" s="1521"/>
      <c r="L3" s="1521"/>
      <c r="M3" s="1521"/>
      <c r="N3" s="1521"/>
      <c r="O3" s="1521"/>
      <c r="P3" s="1521"/>
      <c r="Q3" s="1521"/>
      <c r="R3" s="1521"/>
      <c r="S3" s="1521"/>
      <c r="T3" s="1521"/>
      <c r="U3" s="1521"/>
      <c r="V3" s="1521"/>
      <c r="W3" s="1521"/>
      <c r="X3" s="1521"/>
      <c r="Y3" s="1521"/>
      <c r="Z3" s="414"/>
      <c r="AA3" s="414"/>
      <c r="AB3" s="414"/>
      <c r="AC3" s="414"/>
      <c r="AD3" s="414"/>
      <c r="AE3" s="412"/>
      <c r="AF3" s="412"/>
      <c r="AG3" s="412"/>
      <c r="AH3" s="414"/>
      <c r="AI3" s="412"/>
      <c r="AJ3" s="412"/>
      <c r="AK3" s="412"/>
      <c r="AL3" s="412"/>
      <c r="AM3" s="412"/>
      <c r="AN3" s="414"/>
      <c r="AO3" s="414"/>
      <c r="AP3" s="657"/>
      <c r="AQ3" s="412"/>
      <c r="AR3" s="412"/>
      <c r="AS3" s="412"/>
      <c r="AT3" s="412"/>
      <c r="AU3" s="412"/>
      <c r="AV3" s="412"/>
      <c r="AW3" s="412"/>
      <c r="AX3" s="412"/>
      <c r="AY3" s="412"/>
      <c r="AZ3" s="412"/>
      <c r="BA3" s="412"/>
    </row>
    <row r="4" spans="1:53" ht="17.100000000000001" customHeight="1" outlineLevel="1">
      <c r="A4" s="1520" t="s">
        <v>10040</v>
      </c>
      <c r="B4" s="1521"/>
      <c r="C4" s="1521"/>
      <c r="D4" s="1521"/>
      <c r="E4" s="1521"/>
      <c r="F4" s="1521"/>
      <c r="G4" s="1521"/>
      <c r="H4" s="1521"/>
      <c r="I4" s="1521"/>
      <c r="J4" s="1521"/>
      <c r="K4" s="1521"/>
      <c r="L4" s="1521"/>
      <c r="M4" s="1521"/>
      <c r="N4" s="1521"/>
      <c r="O4" s="1521"/>
      <c r="P4" s="1521"/>
      <c r="Q4" s="1521"/>
      <c r="R4" s="1521"/>
      <c r="S4" s="1521"/>
      <c r="T4" s="1521"/>
      <c r="U4" s="1521"/>
      <c r="V4" s="1521"/>
      <c r="W4" s="1521"/>
      <c r="X4" s="1521"/>
      <c r="Y4" s="1521"/>
      <c r="Z4" s="414"/>
      <c r="AA4" s="414"/>
      <c r="AB4" s="414"/>
      <c r="AC4" s="414"/>
      <c r="AD4" s="414"/>
      <c r="AE4" s="412"/>
      <c r="AF4" s="412"/>
      <c r="AG4" s="412"/>
      <c r="AH4" s="414"/>
      <c r="AI4" s="412"/>
      <c r="AJ4" s="412"/>
      <c r="AK4" s="412"/>
      <c r="AL4" s="412"/>
      <c r="AM4" s="412"/>
      <c r="AN4" s="414"/>
      <c r="AO4" s="414"/>
      <c r="AP4" s="657"/>
      <c r="AQ4" s="412"/>
      <c r="AR4" s="412"/>
      <c r="AS4" s="412"/>
      <c r="AT4" s="412"/>
      <c r="AU4" s="412"/>
      <c r="AV4" s="412"/>
      <c r="AW4" s="412"/>
      <c r="AX4" s="412"/>
      <c r="AY4" s="412"/>
      <c r="AZ4" s="412"/>
      <c r="BA4" s="412"/>
    </row>
    <row r="5" spans="1:53" ht="17.100000000000001" customHeight="1" outlineLevel="1">
      <c r="A5" s="1520" t="s">
        <v>10041</v>
      </c>
      <c r="B5" s="1521"/>
      <c r="C5" s="1521"/>
      <c r="D5" s="1521"/>
      <c r="E5" s="1521"/>
      <c r="F5" s="1521"/>
      <c r="G5" s="1521"/>
      <c r="H5" s="1521"/>
      <c r="I5" s="1521"/>
      <c r="J5" s="1521"/>
      <c r="K5" s="1521"/>
      <c r="L5" s="1521"/>
      <c r="M5" s="1521"/>
      <c r="N5" s="1521"/>
      <c r="O5" s="1521"/>
      <c r="P5" s="1521"/>
      <c r="Q5" s="1521"/>
      <c r="R5" s="1521"/>
      <c r="S5" s="1521"/>
      <c r="T5" s="1521"/>
      <c r="U5" s="1521"/>
      <c r="V5" s="1521"/>
      <c r="W5" s="1521"/>
      <c r="X5" s="1521"/>
      <c r="Y5" s="1521"/>
      <c r="Z5" s="414"/>
      <c r="AA5" s="414"/>
      <c r="AB5" s="414"/>
      <c r="AC5" s="414"/>
      <c r="AD5" s="414"/>
      <c r="AE5" s="412"/>
      <c r="AF5" s="412"/>
      <c r="AG5" s="412"/>
      <c r="AH5" s="414"/>
      <c r="AI5" s="412"/>
      <c r="AJ5" s="412"/>
      <c r="AK5" s="412"/>
      <c r="AL5" s="412"/>
      <c r="AM5" s="412"/>
      <c r="AN5" s="414"/>
      <c r="AO5" s="414"/>
      <c r="AP5" s="657"/>
      <c r="AQ5" s="412"/>
      <c r="AR5" s="412"/>
      <c r="AS5" s="412"/>
      <c r="AT5" s="412"/>
      <c r="AU5" s="412"/>
      <c r="AV5" s="412"/>
      <c r="AW5" s="412"/>
      <c r="AX5" s="412"/>
      <c r="AY5" s="412"/>
      <c r="AZ5" s="412"/>
      <c r="BA5" s="412"/>
    </row>
    <row r="6" spans="1:53" ht="17.100000000000001" customHeight="1" outlineLevel="1">
      <c r="A6" s="1520" t="s">
        <v>10042</v>
      </c>
      <c r="B6" s="1521"/>
      <c r="C6" s="1521"/>
      <c r="D6" s="1521"/>
      <c r="E6" s="1521"/>
      <c r="F6" s="1521"/>
      <c r="G6" s="1521"/>
      <c r="H6" s="1521"/>
      <c r="I6" s="1521"/>
      <c r="J6" s="1521"/>
      <c r="K6" s="1521"/>
      <c r="L6" s="1521"/>
      <c r="M6" s="1521"/>
      <c r="N6" s="1521"/>
      <c r="O6" s="1521"/>
      <c r="P6" s="1521"/>
      <c r="Q6" s="1521"/>
      <c r="R6" s="1521"/>
      <c r="S6" s="1521"/>
      <c r="T6" s="1521"/>
      <c r="U6" s="1521"/>
      <c r="V6" s="1521"/>
      <c r="W6" s="1521"/>
      <c r="X6" s="1521"/>
      <c r="Y6" s="1521"/>
      <c r="Z6" s="1521"/>
      <c r="AA6" s="1521"/>
      <c r="AB6" s="1521"/>
      <c r="AC6" s="1521"/>
      <c r="AD6" s="1522"/>
      <c r="AE6" s="412"/>
      <c r="AF6" s="412"/>
      <c r="AG6" s="412"/>
      <c r="AH6" s="414"/>
      <c r="AI6" s="412"/>
      <c r="AJ6" s="412"/>
      <c r="AK6" s="412"/>
      <c r="AL6" s="412"/>
      <c r="AM6" s="412"/>
      <c r="AN6" s="414"/>
      <c r="AO6" s="414"/>
      <c r="AP6" s="657"/>
      <c r="AQ6" s="412"/>
      <c r="AR6" s="412"/>
      <c r="AS6" s="412"/>
      <c r="AT6" s="412"/>
      <c r="AU6" s="412"/>
      <c r="AV6" s="412"/>
      <c r="AW6" s="412"/>
      <c r="AX6" s="412"/>
      <c r="AY6" s="412"/>
      <c r="AZ6" s="412"/>
      <c r="BA6" s="412"/>
    </row>
    <row r="7" spans="1:53" ht="17.100000000000001" customHeight="1" outlineLevel="1">
      <c r="A7" s="1520" t="s">
        <v>10043</v>
      </c>
      <c r="B7" s="1521"/>
      <c r="C7" s="1521"/>
      <c r="D7" s="1521"/>
      <c r="E7" s="1521"/>
      <c r="F7" s="1521"/>
      <c r="G7" s="1521"/>
      <c r="H7" s="1521"/>
      <c r="I7" s="1521"/>
      <c r="J7" s="1521"/>
      <c r="K7" s="1521"/>
      <c r="L7" s="1521"/>
      <c r="M7" s="1521"/>
      <c r="N7" s="1521"/>
      <c r="O7" s="1521"/>
      <c r="P7" s="1521"/>
      <c r="Q7" s="1521"/>
      <c r="R7" s="1521"/>
      <c r="S7" s="1521"/>
      <c r="T7" s="1521"/>
      <c r="U7" s="1521"/>
      <c r="V7" s="1521"/>
      <c r="W7" s="1521"/>
      <c r="X7" s="1521"/>
      <c r="Y7" s="1521"/>
      <c r="Z7" s="658"/>
      <c r="AA7" s="658"/>
      <c r="AB7" s="658"/>
      <c r="AC7" s="658"/>
      <c r="AD7" s="659"/>
      <c r="AE7" s="412"/>
      <c r="AF7" s="412"/>
      <c r="AG7" s="412"/>
      <c r="AH7" s="414"/>
      <c r="AI7" s="412"/>
      <c r="AJ7" s="412"/>
      <c r="AK7" s="412"/>
      <c r="AL7" s="412"/>
      <c r="AM7" s="412"/>
      <c r="AN7" s="414"/>
      <c r="AO7" s="414"/>
      <c r="AP7" s="657"/>
      <c r="AQ7" s="412"/>
      <c r="AR7" s="412"/>
      <c r="AS7" s="412"/>
      <c r="AT7" s="412"/>
      <c r="AU7" s="412"/>
      <c r="AV7" s="412"/>
      <c r="AW7" s="412"/>
      <c r="AX7" s="412"/>
      <c r="AY7" s="412"/>
      <c r="AZ7" s="412"/>
      <c r="BA7" s="412"/>
    </row>
    <row r="8" spans="1:53" ht="17.100000000000001" customHeight="1" outlineLevel="1">
      <c r="A8" s="1520" t="s">
        <v>10044</v>
      </c>
      <c r="B8" s="1521"/>
      <c r="C8" s="1521"/>
      <c r="D8" s="1521"/>
      <c r="E8" s="1521"/>
      <c r="F8" s="1521"/>
      <c r="G8" s="1521"/>
      <c r="H8" s="1521"/>
      <c r="I8" s="1521"/>
      <c r="J8" s="1521"/>
      <c r="K8" s="1521"/>
      <c r="L8" s="1521"/>
      <c r="M8" s="1521"/>
      <c r="N8" s="1521"/>
      <c r="O8" s="1521"/>
      <c r="P8" s="1521"/>
      <c r="Q8" s="1521"/>
      <c r="R8" s="1521"/>
      <c r="S8" s="1521"/>
      <c r="T8" s="1521"/>
      <c r="U8" s="1521"/>
      <c r="V8" s="1521"/>
      <c r="W8" s="1521"/>
      <c r="X8" s="1521"/>
      <c r="Y8" s="1521"/>
      <c r="Z8" s="414"/>
      <c r="AA8" s="660"/>
      <c r="AB8" s="660"/>
      <c r="AC8" s="660"/>
      <c r="AD8" s="660"/>
      <c r="AE8" s="412"/>
      <c r="AF8" s="412"/>
      <c r="AG8" s="412"/>
      <c r="AH8" s="414"/>
      <c r="AI8" s="412"/>
      <c r="AJ8" s="412"/>
      <c r="AK8" s="412"/>
      <c r="AL8" s="412"/>
      <c r="AM8" s="412"/>
      <c r="AN8" s="414"/>
      <c r="AO8" s="414"/>
      <c r="AP8" s="657"/>
      <c r="AQ8" s="412"/>
      <c r="AR8" s="412"/>
      <c r="AS8" s="412"/>
      <c r="AT8" s="412"/>
      <c r="AU8" s="412"/>
      <c r="AV8" s="412"/>
      <c r="AW8" s="412"/>
      <c r="AX8" s="412"/>
      <c r="AY8" s="412"/>
      <c r="AZ8" s="412"/>
      <c r="BA8" s="412"/>
    </row>
    <row r="9" spans="1:53" ht="17.100000000000001" customHeight="1" outlineLevel="1">
      <c r="A9" s="1520" t="s">
        <v>10045</v>
      </c>
      <c r="B9" s="1521"/>
      <c r="C9" s="1521"/>
      <c r="D9" s="1521"/>
      <c r="E9" s="1521"/>
      <c r="F9" s="1521"/>
      <c r="G9" s="1521"/>
      <c r="H9" s="1521"/>
      <c r="I9" s="1521"/>
      <c r="J9" s="1521"/>
      <c r="K9" s="1521"/>
      <c r="L9" s="1521"/>
      <c r="M9" s="1521"/>
      <c r="N9" s="1521"/>
      <c r="O9" s="1521"/>
      <c r="P9" s="1521"/>
      <c r="Q9" s="1521"/>
      <c r="R9" s="1521"/>
      <c r="S9" s="1521"/>
      <c r="T9" s="1521"/>
      <c r="U9" s="1521"/>
      <c r="V9" s="1521"/>
      <c r="W9" s="1521"/>
      <c r="X9" s="1521"/>
      <c r="Y9" s="1521"/>
      <c r="Z9" s="414"/>
      <c r="AA9" s="660"/>
      <c r="AB9" s="660"/>
      <c r="AC9" s="660"/>
      <c r="AD9" s="660"/>
      <c r="AE9" s="412"/>
      <c r="AF9" s="412"/>
      <c r="AG9" s="412"/>
      <c r="AH9" s="414"/>
      <c r="AI9" s="412"/>
      <c r="AJ9" s="412"/>
      <c r="AK9" s="412"/>
      <c r="AL9" s="412"/>
      <c r="AM9" s="412"/>
      <c r="AN9" s="414"/>
      <c r="AO9" s="414"/>
      <c r="AP9" s="657"/>
      <c r="AQ9" s="412"/>
      <c r="AR9" s="412"/>
      <c r="AS9" s="412"/>
      <c r="AT9" s="412"/>
      <c r="AU9" s="412"/>
      <c r="AV9" s="412"/>
      <c r="AW9" s="412"/>
      <c r="AX9" s="412"/>
      <c r="AY9" s="412"/>
      <c r="AZ9" s="412"/>
      <c r="BA9" s="412"/>
    </row>
    <row r="10" spans="1:53" ht="17.100000000000001" customHeight="1" outlineLevel="1">
      <c r="A10" s="1520" t="s">
        <v>10046</v>
      </c>
      <c r="B10" s="1521"/>
      <c r="C10" s="1521"/>
      <c r="D10" s="1521"/>
      <c r="E10" s="1521"/>
      <c r="F10" s="1521"/>
      <c r="G10" s="1521"/>
      <c r="H10" s="1521"/>
      <c r="I10" s="1521"/>
      <c r="J10" s="1521"/>
      <c r="K10" s="1521"/>
      <c r="L10" s="1521"/>
      <c r="M10" s="1521"/>
      <c r="N10" s="1521"/>
      <c r="O10" s="1521"/>
      <c r="P10" s="1521"/>
      <c r="Q10" s="1521"/>
      <c r="R10" s="1521"/>
      <c r="S10" s="1521"/>
      <c r="T10" s="1521"/>
      <c r="U10" s="1521"/>
      <c r="V10" s="1521"/>
      <c r="W10" s="1521"/>
      <c r="X10" s="1521"/>
      <c r="Y10" s="1521"/>
      <c r="Z10" s="414"/>
      <c r="AA10" s="660"/>
      <c r="AB10" s="660"/>
      <c r="AC10" s="660"/>
      <c r="AD10" s="660"/>
      <c r="AE10" s="569"/>
      <c r="AF10" s="569"/>
      <c r="AG10" s="569"/>
      <c r="AH10" s="619"/>
      <c r="AI10" s="569"/>
      <c r="AJ10" s="569"/>
      <c r="AK10" s="569"/>
      <c r="AL10" s="569"/>
      <c r="AM10" s="569"/>
      <c r="AN10" s="619"/>
      <c r="AO10" s="619"/>
      <c r="AP10" s="661"/>
      <c r="AQ10" s="569"/>
      <c r="AR10" s="569"/>
      <c r="AS10" s="569"/>
      <c r="AT10" s="569"/>
      <c r="AU10" s="569"/>
      <c r="AV10" s="569"/>
      <c r="AW10" s="569"/>
      <c r="AX10" s="569"/>
      <c r="AY10" s="569"/>
      <c r="AZ10" s="569"/>
      <c r="BA10" s="569"/>
    </row>
    <row r="11" spans="1:53" ht="48.6" customHeight="1">
      <c r="A11" s="393" t="s">
        <v>876</v>
      </c>
      <c r="B11" s="662">
        <v>1</v>
      </c>
      <c r="C11" s="662">
        <v>2</v>
      </c>
      <c r="D11" s="662">
        <v>3</v>
      </c>
      <c r="E11" s="662">
        <v>4</v>
      </c>
      <c r="F11" s="662">
        <v>5</v>
      </c>
      <c r="G11" s="662">
        <v>6</v>
      </c>
      <c r="H11" s="662">
        <v>7</v>
      </c>
      <c r="I11" s="662">
        <v>8</v>
      </c>
      <c r="J11" s="662">
        <v>9</v>
      </c>
      <c r="K11" s="662" t="s">
        <v>4140</v>
      </c>
      <c r="L11" s="393" t="s">
        <v>877</v>
      </c>
      <c r="M11" s="419" t="s">
        <v>878</v>
      </c>
      <c r="N11" s="419" t="s">
        <v>879</v>
      </c>
      <c r="O11" s="663" t="s">
        <v>880</v>
      </c>
      <c r="P11" s="664" t="s">
        <v>881</v>
      </c>
      <c r="Q11" s="665" t="s">
        <v>10047</v>
      </c>
      <c r="R11" s="665" t="s">
        <v>10048</v>
      </c>
      <c r="S11" s="665" t="s">
        <v>10049</v>
      </c>
      <c r="T11" s="665" t="s">
        <v>10050</v>
      </c>
      <c r="U11" s="665" t="s">
        <v>10051</v>
      </c>
      <c r="V11" s="666" t="s">
        <v>10052</v>
      </c>
      <c r="W11" s="666" t="s">
        <v>10053</v>
      </c>
      <c r="X11" s="666" t="s">
        <v>10054</v>
      </c>
      <c r="Y11" s="666" t="s">
        <v>10055</v>
      </c>
      <c r="Z11" s="662" t="s">
        <v>900</v>
      </c>
      <c r="AA11" s="664" t="s">
        <v>10056</v>
      </c>
      <c r="AB11" s="664" t="s">
        <v>902</v>
      </c>
      <c r="AC11" s="664" t="s">
        <v>10057</v>
      </c>
      <c r="AD11" s="667" t="s">
        <v>904</v>
      </c>
      <c r="AE11" s="664" t="s">
        <v>905</v>
      </c>
      <c r="AF11" s="664" t="s">
        <v>4150</v>
      </c>
      <c r="AG11" s="668" t="s">
        <v>9849</v>
      </c>
      <c r="AH11" s="418" t="s">
        <v>911</v>
      </c>
      <c r="AI11" s="418" t="s">
        <v>912</v>
      </c>
      <c r="AJ11" s="418" t="s">
        <v>9850</v>
      </c>
      <c r="AK11" s="392" t="s">
        <v>914</v>
      </c>
      <c r="AL11" s="418" t="s">
        <v>915</v>
      </c>
      <c r="AM11" s="418" t="s">
        <v>916</v>
      </c>
      <c r="AN11" s="418" t="s">
        <v>917</v>
      </c>
      <c r="AO11" s="418" t="s">
        <v>9851</v>
      </c>
      <c r="AP11" s="418" t="s">
        <v>919</v>
      </c>
      <c r="AQ11" s="669" t="s">
        <v>920</v>
      </c>
      <c r="AR11" s="669" t="s">
        <v>921</v>
      </c>
      <c r="AS11" s="669" t="s">
        <v>922</v>
      </c>
      <c r="AT11" s="669" t="s">
        <v>923</v>
      </c>
      <c r="AU11" s="669" t="s">
        <v>924</v>
      </c>
      <c r="AV11" s="669" t="s">
        <v>925</v>
      </c>
      <c r="AW11" s="669" t="s">
        <v>926</v>
      </c>
      <c r="AX11" s="669" t="s">
        <v>927</v>
      </c>
      <c r="AY11" s="669" t="s">
        <v>928</v>
      </c>
      <c r="AZ11" s="669" t="s">
        <v>929</v>
      </c>
      <c r="BA11" s="669" t="s">
        <v>930</v>
      </c>
    </row>
    <row r="12" spans="1:53" ht="16.5">
      <c r="A12" s="481" t="s">
        <v>320</v>
      </c>
      <c r="B12" s="634" t="s">
        <v>10058</v>
      </c>
      <c r="C12" s="635"/>
      <c r="D12" s="636"/>
      <c r="E12" s="635"/>
      <c r="F12" s="636"/>
      <c r="G12" s="635"/>
      <c r="H12" s="636"/>
      <c r="I12" s="635"/>
      <c r="J12" s="636"/>
      <c r="K12" s="635"/>
      <c r="L12" s="496">
        <v>43003019</v>
      </c>
      <c r="M12" s="496">
        <v>43003019</v>
      </c>
      <c r="N12" s="485" t="s">
        <v>4778</v>
      </c>
      <c r="O12" s="479"/>
      <c r="P12" s="479"/>
      <c r="Q12" s="444" t="s">
        <v>941</v>
      </c>
      <c r="R12" s="444"/>
      <c r="S12" s="444"/>
      <c r="T12" s="444"/>
      <c r="U12" s="444"/>
      <c r="V12" s="444"/>
      <c r="W12" s="444"/>
      <c r="X12" s="444"/>
      <c r="Y12" s="444"/>
      <c r="Z12" s="481" t="s">
        <v>5038</v>
      </c>
      <c r="AA12" s="9">
        <v>1</v>
      </c>
      <c r="AB12" s="24" t="s">
        <v>945</v>
      </c>
      <c r="AC12" s="352" t="s">
        <v>946</v>
      </c>
      <c r="AD12" s="444">
        <v>0</v>
      </c>
      <c r="AE12" s="352" t="s">
        <v>947</v>
      </c>
      <c r="AF12" s="352" t="s">
        <v>949</v>
      </c>
      <c r="AG12" s="69" t="s">
        <v>949</v>
      </c>
      <c r="AH12" s="69" t="s">
        <v>949</v>
      </c>
      <c r="AI12" s="69" t="s">
        <v>949</v>
      </c>
      <c r="AJ12" s="69" t="s">
        <v>949</v>
      </c>
      <c r="AK12" s="69" t="s">
        <v>949</v>
      </c>
      <c r="AL12" s="69" t="s">
        <v>949</v>
      </c>
      <c r="AM12" s="69" t="s">
        <v>949</v>
      </c>
      <c r="AN12" s="69" t="s">
        <v>949</v>
      </c>
      <c r="AO12" s="69" t="s">
        <v>949</v>
      </c>
      <c r="AP12" s="69" t="s">
        <v>949</v>
      </c>
      <c r="AQ12" s="69" t="s">
        <v>949</v>
      </c>
      <c r="AR12" s="69" t="s">
        <v>949</v>
      </c>
      <c r="AS12" s="69" t="s">
        <v>949</v>
      </c>
      <c r="AT12" s="69" t="s">
        <v>949</v>
      </c>
      <c r="AU12" s="69" t="s">
        <v>949</v>
      </c>
      <c r="AV12" s="69" t="s">
        <v>949</v>
      </c>
      <c r="AW12" s="69" t="s">
        <v>949</v>
      </c>
      <c r="AX12" s="69" t="s">
        <v>949</v>
      </c>
      <c r="AY12" s="69" t="s">
        <v>949</v>
      </c>
      <c r="AZ12" s="69" t="s">
        <v>949</v>
      </c>
      <c r="BA12" s="69" t="s">
        <v>949</v>
      </c>
    </row>
    <row r="13" spans="1:53" ht="16.5">
      <c r="A13" s="481" t="s">
        <v>320</v>
      </c>
      <c r="B13" s="497" t="s">
        <v>10059</v>
      </c>
      <c r="C13" s="483"/>
      <c r="D13" s="474"/>
      <c r="E13" s="483"/>
      <c r="F13" s="474"/>
      <c r="G13" s="483"/>
      <c r="H13" s="474"/>
      <c r="I13" s="483"/>
      <c r="J13" s="474"/>
      <c r="K13" s="483"/>
      <c r="L13" s="479">
        <v>43003030</v>
      </c>
      <c r="M13" s="479">
        <v>43003030</v>
      </c>
      <c r="N13" s="485" t="s">
        <v>4778</v>
      </c>
      <c r="O13" s="479"/>
      <c r="P13" s="479"/>
      <c r="Q13" s="444"/>
      <c r="R13" s="444" t="s">
        <v>941</v>
      </c>
      <c r="S13" s="444"/>
      <c r="T13" s="444"/>
      <c r="U13" s="444"/>
      <c r="V13" s="444"/>
      <c r="W13" s="444"/>
      <c r="X13" s="444"/>
      <c r="Y13" s="444"/>
      <c r="Z13" s="481" t="s">
        <v>5043</v>
      </c>
      <c r="AA13" s="32">
        <v>1</v>
      </c>
      <c r="AB13" s="26" t="s">
        <v>945</v>
      </c>
      <c r="AC13" s="352" t="s">
        <v>946</v>
      </c>
      <c r="AD13" s="444">
        <v>0</v>
      </c>
      <c r="AE13" s="352" t="s">
        <v>947</v>
      </c>
      <c r="AF13" s="352" t="s">
        <v>949</v>
      </c>
      <c r="AG13" s="69" t="s">
        <v>949</v>
      </c>
      <c r="AH13" s="69" t="s">
        <v>949</v>
      </c>
      <c r="AI13" s="69" t="s">
        <v>949</v>
      </c>
      <c r="AJ13" s="69" t="s">
        <v>949</v>
      </c>
      <c r="AK13" s="69" t="s">
        <v>949</v>
      </c>
      <c r="AL13" s="69" t="s">
        <v>949</v>
      </c>
      <c r="AM13" s="69" t="s">
        <v>949</v>
      </c>
      <c r="AN13" s="69" t="s">
        <v>949</v>
      </c>
      <c r="AO13" s="69" t="s">
        <v>949</v>
      </c>
      <c r="AP13" s="69" t="s">
        <v>949</v>
      </c>
      <c r="AQ13" s="69" t="s">
        <v>949</v>
      </c>
      <c r="AR13" s="69" t="s">
        <v>949</v>
      </c>
      <c r="AS13" s="69" t="s">
        <v>949</v>
      </c>
      <c r="AT13" s="69" t="s">
        <v>949</v>
      </c>
      <c r="AU13" s="69" t="s">
        <v>949</v>
      </c>
      <c r="AV13" s="69" t="s">
        <v>949</v>
      </c>
      <c r="AW13" s="69" t="s">
        <v>949</v>
      </c>
      <c r="AX13" s="69" t="s">
        <v>949</v>
      </c>
      <c r="AY13" s="69" t="s">
        <v>949</v>
      </c>
      <c r="AZ13" s="69" t="s">
        <v>949</v>
      </c>
      <c r="BA13" s="69" t="s">
        <v>949</v>
      </c>
    </row>
    <row r="14" spans="1:53" ht="16.5">
      <c r="A14" s="481" t="s">
        <v>320</v>
      </c>
      <c r="B14" s="497" t="s">
        <v>10060</v>
      </c>
      <c r="C14" s="483"/>
      <c r="D14" s="474"/>
      <c r="E14" s="483"/>
      <c r="F14" s="474"/>
      <c r="G14" s="483"/>
      <c r="H14" s="474"/>
      <c r="I14" s="483"/>
      <c r="J14" s="474"/>
      <c r="K14" s="483"/>
      <c r="L14" s="479">
        <v>43003022</v>
      </c>
      <c r="M14" s="479">
        <v>43003022</v>
      </c>
      <c r="N14" s="485" t="s">
        <v>4778</v>
      </c>
      <c r="O14" s="479"/>
      <c r="P14" s="479"/>
      <c r="Q14" s="444"/>
      <c r="R14" s="444"/>
      <c r="S14" s="444" t="s">
        <v>941</v>
      </c>
      <c r="T14" s="444"/>
      <c r="U14" s="444"/>
      <c r="V14" s="444"/>
      <c r="W14" s="444"/>
      <c r="X14" s="444"/>
      <c r="Y14" s="444"/>
      <c r="Z14" s="481" t="s">
        <v>5041</v>
      </c>
      <c r="AA14" s="32">
        <v>1</v>
      </c>
      <c r="AB14" s="26" t="s">
        <v>945</v>
      </c>
      <c r="AC14" s="352" t="s">
        <v>946</v>
      </c>
      <c r="AD14" s="444">
        <v>0</v>
      </c>
      <c r="AE14" s="352" t="s">
        <v>947</v>
      </c>
      <c r="AF14" s="352" t="s">
        <v>949</v>
      </c>
      <c r="AG14" s="69" t="s">
        <v>949</v>
      </c>
      <c r="AH14" s="69" t="s">
        <v>949</v>
      </c>
      <c r="AI14" s="69" t="s">
        <v>949</v>
      </c>
      <c r="AJ14" s="69" t="s">
        <v>949</v>
      </c>
      <c r="AK14" s="69" t="s">
        <v>949</v>
      </c>
      <c r="AL14" s="69" t="s">
        <v>949</v>
      </c>
      <c r="AM14" s="69" t="s">
        <v>949</v>
      </c>
      <c r="AN14" s="69" t="s">
        <v>949</v>
      </c>
      <c r="AO14" s="69" t="s">
        <v>949</v>
      </c>
      <c r="AP14" s="69" t="s">
        <v>949</v>
      </c>
      <c r="AQ14" s="69" t="s">
        <v>949</v>
      </c>
      <c r="AR14" s="69" t="s">
        <v>949</v>
      </c>
      <c r="AS14" s="69" t="s">
        <v>949</v>
      </c>
      <c r="AT14" s="69" t="s">
        <v>949</v>
      </c>
      <c r="AU14" s="69" t="s">
        <v>949</v>
      </c>
      <c r="AV14" s="69" t="s">
        <v>949</v>
      </c>
      <c r="AW14" s="69" t="s">
        <v>949</v>
      </c>
      <c r="AX14" s="69" t="s">
        <v>949</v>
      </c>
      <c r="AY14" s="69" t="s">
        <v>949</v>
      </c>
      <c r="AZ14" s="69" t="s">
        <v>949</v>
      </c>
      <c r="BA14" s="69" t="s">
        <v>949</v>
      </c>
    </row>
    <row r="15" spans="1:53" ht="16.5">
      <c r="A15" s="481" t="s">
        <v>320</v>
      </c>
      <c r="B15" s="497" t="s">
        <v>10061</v>
      </c>
      <c r="C15" s="483"/>
      <c r="D15" s="474"/>
      <c r="E15" s="483"/>
      <c r="F15" s="474"/>
      <c r="G15" s="483"/>
      <c r="H15" s="474"/>
      <c r="I15" s="483"/>
      <c r="J15" s="474"/>
      <c r="K15" s="483"/>
      <c r="L15" s="479">
        <v>43003032</v>
      </c>
      <c r="M15" s="479">
        <v>43003032</v>
      </c>
      <c r="N15" s="485" t="s">
        <v>4778</v>
      </c>
      <c r="O15" s="479"/>
      <c r="P15" s="479"/>
      <c r="Q15" s="444"/>
      <c r="R15" s="444"/>
      <c r="S15" s="444"/>
      <c r="T15" s="444" t="s">
        <v>941</v>
      </c>
      <c r="U15" s="444"/>
      <c r="V15" s="444"/>
      <c r="W15" s="444"/>
      <c r="X15" s="444"/>
      <c r="Y15" s="444"/>
      <c r="Z15" s="481" t="s">
        <v>5045</v>
      </c>
      <c r="AA15" s="32">
        <v>1</v>
      </c>
      <c r="AB15" s="26" t="s">
        <v>945</v>
      </c>
      <c r="AC15" s="352" t="s">
        <v>946</v>
      </c>
      <c r="AD15" s="444">
        <v>0</v>
      </c>
      <c r="AE15" s="352" t="s">
        <v>947</v>
      </c>
      <c r="AF15" s="352" t="s">
        <v>949</v>
      </c>
      <c r="AG15" s="69" t="s">
        <v>949</v>
      </c>
      <c r="AH15" s="69" t="s">
        <v>949</v>
      </c>
      <c r="AI15" s="69" t="s">
        <v>949</v>
      </c>
      <c r="AJ15" s="69" t="s">
        <v>949</v>
      </c>
      <c r="AK15" s="69" t="s">
        <v>949</v>
      </c>
      <c r="AL15" s="69" t="s">
        <v>949</v>
      </c>
      <c r="AM15" s="69" t="s">
        <v>949</v>
      </c>
      <c r="AN15" s="69" t="s">
        <v>949</v>
      </c>
      <c r="AO15" s="69" t="s">
        <v>949</v>
      </c>
      <c r="AP15" s="69" t="s">
        <v>949</v>
      </c>
      <c r="AQ15" s="69" t="s">
        <v>949</v>
      </c>
      <c r="AR15" s="69" t="s">
        <v>949</v>
      </c>
      <c r="AS15" s="69" t="s">
        <v>949</v>
      </c>
      <c r="AT15" s="69" t="s">
        <v>949</v>
      </c>
      <c r="AU15" s="69" t="s">
        <v>949</v>
      </c>
      <c r="AV15" s="69" t="s">
        <v>949</v>
      </c>
      <c r="AW15" s="69" t="s">
        <v>949</v>
      </c>
      <c r="AX15" s="69" t="s">
        <v>949</v>
      </c>
      <c r="AY15" s="69" t="s">
        <v>949</v>
      </c>
      <c r="AZ15" s="69" t="s">
        <v>949</v>
      </c>
      <c r="BA15" s="69" t="s">
        <v>949</v>
      </c>
    </row>
    <row r="16" spans="1:53" ht="16.5">
      <c r="A16" s="481" t="s">
        <v>320</v>
      </c>
      <c r="B16" s="498" t="s">
        <v>10062</v>
      </c>
      <c r="C16" s="483"/>
      <c r="D16" s="474"/>
      <c r="E16" s="483"/>
      <c r="F16" s="474"/>
      <c r="G16" s="483"/>
      <c r="H16" s="474"/>
      <c r="I16" s="483"/>
      <c r="J16" s="474"/>
      <c r="K16" s="483"/>
      <c r="L16" s="484">
        <v>43003099</v>
      </c>
      <c r="M16" s="484">
        <v>43003099</v>
      </c>
      <c r="N16" s="485" t="s">
        <v>4778</v>
      </c>
      <c r="O16" s="479"/>
      <c r="P16" s="479"/>
      <c r="Q16" s="444"/>
      <c r="R16" s="444"/>
      <c r="S16" s="444"/>
      <c r="T16" s="444"/>
      <c r="U16" s="444" t="s">
        <v>941</v>
      </c>
      <c r="V16" s="444"/>
      <c r="W16" s="444"/>
      <c r="X16" s="444"/>
      <c r="Y16" s="444"/>
      <c r="Z16" s="481" t="s">
        <v>5051</v>
      </c>
      <c r="AA16" s="32">
        <v>1</v>
      </c>
      <c r="AB16" s="26" t="s">
        <v>945</v>
      </c>
      <c r="AC16" s="352" t="s">
        <v>946</v>
      </c>
      <c r="AD16" s="444">
        <v>0</v>
      </c>
      <c r="AE16" s="352" t="s">
        <v>947</v>
      </c>
      <c r="AF16" s="352" t="s">
        <v>949</v>
      </c>
      <c r="AG16" s="69" t="s">
        <v>949</v>
      </c>
      <c r="AH16" s="69" t="s">
        <v>949</v>
      </c>
      <c r="AI16" s="69" t="s">
        <v>949</v>
      </c>
      <c r="AJ16" s="69" t="s">
        <v>949</v>
      </c>
      <c r="AK16" s="69" t="s">
        <v>949</v>
      </c>
      <c r="AL16" s="69" t="s">
        <v>949</v>
      </c>
      <c r="AM16" s="69" t="s">
        <v>949</v>
      </c>
      <c r="AN16" s="69" t="s">
        <v>949</v>
      </c>
      <c r="AO16" s="69" t="s">
        <v>949</v>
      </c>
      <c r="AP16" s="69" t="s">
        <v>949</v>
      </c>
      <c r="AQ16" s="69" t="s">
        <v>949</v>
      </c>
      <c r="AR16" s="69" t="s">
        <v>949</v>
      </c>
      <c r="AS16" s="69" t="s">
        <v>949</v>
      </c>
      <c r="AT16" s="69" t="s">
        <v>949</v>
      </c>
      <c r="AU16" s="69" t="s">
        <v>949</v>
      </c>
      <c r="AV16" s="69" t="s">
        <v>949</v>
      </c>
      <c r="AW16" s="69" t="s">
        <v>949</v>
      </c>
      <c r="AX16" s="69" t="s">
        <v>949</v>
      </c>
      <c r="AY16" s="69" t="s">
        <v>949</v>
      </c>
      <c r="AZ16" s="69" t="s">
        <v>949</v>
      </c>
      <c r="BA16" s="69" t="s">
        <v>949</v>
      </c>
    </row>
    <row r="17" spans="1:53" ht="16.5">
      <c r="A17" s="481" t="s">
        <v>320</v>
      </c>
      <c r="B17" s="498" t="s">
        <v>10063</v>
      </c>
      <c r="C17" s="499"/>
      <c r="D17" s="500"/>
      <c r="E17" s="499"/>
      <c r="F17" s="500"/>
      <c r="G17" s="499"/>
      <c r="H17" s="500"/>
      <c r="I17" s="499"/>
      <c r="J17" s="500"/>
      <c r="K17" s="499"/>
      <c r="L17" s="484">
        <v>43003063</v>
      </c>
      <c r="M17" s="484">
        <v>43003063</v>
      </c>
      <c r="N17" s="485" t="s">
        <v>4778</v>
      </c>
      <c r="O17" s="479"/>
      <c r="P17" s="479"/>
      <c r="Q17" s="444"/>
      <c r="R17" s="444"/>
      <c r="S17" s="444"/>
      <c r="T17" s="444"/>
      <c r="U17" s="444"/>
      <c r="V17" s="444" t="s">
        <v>941</v>
      </c>
      <c r="W17" s="444"/>
      <c r="X17" s="444"/>
      <c r="Y17" s="444"/>
      <c r="Z17" s="481" t="s">
        <v>5049</v>
      </c>
      <c r="AA17" s="32">
        <v>1</v>
      </c>
      <c r="AB17" s="26" t="s">
        <v>945</v>
      </c>
      <c r="AC17" s="352" t="s">
        <v>946</v>
      </c>
      <c r="AD17" s="444">
        <v>0</v>
      </c>
      <c r="AE17" s="352" t="s">
        <v>947</v>
      </c>
      <c r="AF17" s="352" t="s">
        <v>949</v>
      </c>
      <c r="AG17" s="69" t="s">
        <v>949</v>
      </c>
      <c r="AH17" s="69" t="s">
        <v>949</v>
      </c>
      <c r="AI17" s="69" t="s">
        <v>949</v>
      </c>
      <c r="AJ17" s="69" t="s">
        <v>949</v>
      </c>
      <c r="AK17" s="69" t="s">
        <v>949</v>
      </c>
      <c r="AL17" s="69" t="s">
        <v>949</v>
      </c>
      <c r="AM17" s="69" t="s">
        <v>949</v>
      </c>
      <c r="AN17" s="69" t="s">
        <v>949</v>
      </c>
      <c r="AO17" s="69" t="s">
        <v>949</v>
      </c>
      <c r="AP17" s="69" t="s">
        <v>949</v>
      </c>
      <c r="AQ17" s="69" t="s">
        <v>949</v>
      </c>
      <c r="AR17" s="69" t="s">
        <v>949</v>
      </c>
      <c r="AS17" s="69" t="s">
        <v>949</v>
      </c>
      <c r="AT17" s="69" t="s">
        <v>949</v>
      </c>
      <c r="AU17" s="69" t="s">
        <v>949</v>
      </c>
      <c r="AV17" s="69" t="s">
        <v>949</v>
      </c>
      <c r="AW17" s="69" t="s">
        <v>949</v>
      </c>
      <c r="AX17" s="69" t="s">
        <v>949</v>
      </c>
      <c r="AY17" s="69" t="s">
        <v>949</v>
      </c>
      <c r="AZ17" s="69" t="s">
        <v>949</v>
      </c>
      <c r="BA17" s="69" t="s">
        <v>949</v>
      </c>
    </row>
    <row r="18" spans="1:53" ht="16.5">
      <c r="A18" s="481" t="s">
        <v>320</v>
      </c>
      <c r="B18" s="498" t="s">
        <v>10064</v>
      </c>
      <c r="C18" s="499"/>
      <c r="D18" s="500"/>
      <c r="E18" s="499"/>
      <c r="F18" s="500"/>
      <c r="G18" s="499"/>
      <c r="H18" s="500"/>
      <c r="I18" s="499"/>
      <c r="J18" s="500"/>
      <c r="K18" s="499"/>
      <c r="L18" s="484">
        <v>43003260</v>
      </c>
      <c r="M18" s="484">
        <v>43003260</v>
      </c>
      <c r="N18" s="485" t="s">
        <v>4778</v>
      </c>
      <c r="O18" s="484"/>
      <c r="P18" s="479"/>
      <c r="Q18" s="444"/>
      <c r="R18" s="444"/>
      <c r="S18" s="444"/>
      <c r="T18" s="444"/>
      <c r="U18" s="444"/>
      <c r="V18" s="444"/>
      <c r="W18" s="444" t="s">
        <v>941</v>
      </c>
      <c r="X18" s="444"/>
      <c r="Y18" s="444"/>
      <c r="Z18" s="481" t="s">
        <v>5063</v>
      </c>
      <c r="AA18" s="32">
        <v>1</v>
      </c>
      <c r="AB18" s="26" t="s">
        <v>945</v>
      </c>
      <c r="AC18" s="352" t="s">
        <v>946</v>
      </c>
      <c r="AD18" s="444">
        <v>0</v>
      </c>
      <c r="AE18" s="352" t="s">
        <v>947</v>
      </c>
      <c r="AF18" s="352" t="s">
        <v>949</v>
      </c>
      <c r="AG18" s="69" t="s">
        <v>949</v>
      </c>
      <c r="AH18" s="69" t="s">
        <v>949</v>
      </c>
      <c r="AI18" s="69" t="s">
        <v>949</v>
      </c>
      <c r="AJ18" s="69" t="s">
        <v>949</v>
      </c>
      <c r="AK18" s="69" t="s">
        <v>949</v>
      </c>
      <c r="AL18" s="69" t="s">
        <v>949</v>
      </c>
      <c r="AM18" s="69" t="s">
        <v>949</v>
      </c>
      <c r="AN18" s="69" t="s">
        <v>949</v>
      </c>
      <c r="AO18" s="69" t="s">
        <v>949</v>
      </c>
      <c r="AP18" s="69" t="s">
        <v>949</v>
      </c>
      <c r="AQ18" s="69" t="s">
        <v>949</v>
      </c>
      <c r="AR18" s="69" t="s">
        <v>949</v>
      </c>
      <c r="AS18" s="69" t="s">
        <v>949</v>
      </c>
      <c r="AT18" s="69" t="s">
        <v>949</v>
      </c>
      <c r="AU18" s="69" t="s">
        <v>949</v>
      </c>
      <c r="AV18" s="69" t="s">
        <v>949</v>
      </c>
      <c r="AW18" s="69" t="s">
        <v>949</v>
      </c>
      <c r="AX18" s="69" t="s">
        <v>949</v>
      </c>
      <c r="AY18" s="69" t="s">
        <v>949</v>
      </c>
      <c r="AZ18" s="69" t="s">
        <v>949</v>
      </c>
      <c r="BA18" s="69" t="s">
        <v>949</v>
      </c>
    </row>
    <row r="19" spans="1:53" ht="16.5">
      <c r="A19" s="481" t="s">
        <v>320</v>
      </c>
      <c r="B19" s="498" t="s">
        <v>10065</v>
      </c>
      <c r="C19" s="499"/>
      <c r="D19" s="500"/>
      <c r="E19" s="499"/>
      <c r="F19" s="500"/>
      <c r="G19" s="499"/>
      <c r="H19" s="500"/>
      <c r="I19" s="499"/>
      <c r="J19" s="500"/>
      <c r="K19" s="499"/>
      <c r="L19" s="484">
        <v>43003261</v>
      </c>
      <c r="M19" s="484">
        <v>43003261</v>
      </c>
      <c r="N19" s="485" t="s">
        <v>4778</v>
      </c>
      <c r="O19" s="484"/>
      <c r="P19" s="479"/>
      <c r="Q19" s="444"/>
      <c r="R19" s="444"/>
      <c r="S19" s="444"/>
      <c r="T19" s="444"/>
      <c r="U19" s="444"/>
      <c r="V19" s="444"/>
      <c r="W19" s="444"/>
      <c r="X19" s="444" t="s">
        <v>941</v>
      </c>
      <c r="Y19" s="444"/>
      <c r="Z19" s="481" t="s">
        <v>5064</v>
      </c>
      <c r="AA19" s="32">
        <v>1</v>
      </c>
      <c r="AB19" s="26" t="s">
        <v>945</v>
      </c>
      <c r="AC19" s="352" t="s">
        <v>946</v>
      </c>
      <c r="AD19" s="444">
        <v>0</v>
      </c>
      <c r="AE19" s="352" t="s">
        <v>947</v>
      </c>
      <c r="AF19" s="352" t="s">
        <v>949</v>
      </c>
      <c r="AG19" s="69" t="s">
        <v>949</v>
      </c>
      <c r="AH19" s="69" t="s">
        <v>949</v>
      </c>
      <c r="AI19" s="69" t="s">
        <v>949</v>
      </c>
      <c r="AJ19" s="69" t="s">
        <v>949</v>
      </c>
      <c r="AK19" s="69" t="s">
        <v>949</v>
      </c>
      <c r="AL19" s="69" t="s">
        <v>949</v>
      </c>
      <c r="AM19" s="69" t="s">
        <v>949</v>
      </c>
      <c r="AN19" s="69" t="s">
        <v>949</v>
      </c>
      <c r="AO19" s="69" t="s">
        <v>949</v>
      </c>
      <c r="AP19" s="69" t="s">
        <v>949</v>
      </c>
      <c r="AQ19" s="69" t="s">
        <v>949</v>
      </c>
      <c r="AR19" s="69" t="s">
        <v>949</v>
      </c>
      <c r="AS19" s="69" t="s">
        <v>949</v>
      </c>
      <c r="AT19" s="69" t="s">
        <v>949</v>
      </c>
      <c r="AU19" s="69" t="s">
        <v>949</v>
      </c>
      <c r="AV19" s="69" t="s">
        <v>949</v>
      </c>
      <c r="AW19" s="69" t="s">
        <v>949</v>
      </c>
      <c r="AX19" s="69" t="s">
        <v>949</v>
      </c>
      <c r="AY19" s="69" t="s">
        <v>949</v>
      </c>
      <c r="AZ19" s="69" t="s">
        <v>949</v>
      </c>
      <c r="BA19" s="69" t="s">
        <v>949</v>
      </c>
    </row>
    <row r="20" spans="1:53" ht="16.5">
      <c r="A20" s="481" t="s">
        <v>320</v>
      </c>
      <c r="B20" s="498" t="s">
        <v>10066</v>
      </c>
      <c r="C20" s="499"/>
      <c r="D20" s="500"/>
      <c r="E20" s="499"/>
      <c r="F20" s="500"/>
      <c r="G20" s="499"/>
      <c r="H20" s="500"/>
      <c r="I20" s="499"/>
      <c r="J20" s="500"/>
      <c r="K20" s="499"/>
      <c r="L20" s="484">
        <v>43003262</v>
      </c>
      <c r="M20" s="484">
        <v>43003262</v>
      </c>
      <c r="N20" s="485" t="s">
        <v>4778</v>
      </c>
      <c r="O20" s="484"/>
      <c r="P20" s="479"/>
      <c r="Q20" s="444"/>
      <c r="R20" s="444"/>
      <c r="S20" s="444"/>
      <c r="T20" s="444"/>
      <c r="U20" s="444"/>
      <c r="V20" s="444"/>
      <c r="W20" s="444"/>
      <c r="X20" s="444"/>
      <c r="Y20" s="444" t="s">
        <v>941</v>
      </c>
      <c r="Z20" s="481" t="s">
        <v>5065</v>
      </c>
      <c r="AA20" s="32">
        <v>1</v>
      </c>
      <c r="AB20" s="26" t="s">
        <v>945</v>
      </c>
      <c r="AC20" s="352" t="s">
        <v>946</v>
      </c>
      <c r="AD20" s="444">
        <v>0</v>
      </c>
      <c r="AE20" s="352" t="s">
        <v>947</v>
      </c>
      <c r="AF20" s="352" t="s">
        <v>949</v>
      </c>
      <c r="AG20" s="69" t="s">
        <v>949</v>
      </c>
      <c r="AH20" s="69" t="s">
        <v>949</v>
      </c>
      <c r="AI20" s="69" t="s">
        <v>949</v>
      </c>
      <c r="AJ20" s="69" t="s">
        <v>949</v>
      </c>
      <c r="AK20" s="69" t="s">
        <v>949</v>
      </c>
      <c r="AL20" s="69" t="s">
        <v>949</v>
      </c>
      <c r="AM20" s="69" t="s">
        <v>949</v>
      </c>
      <c r="AN20" s="69" t="s">
        <v>949</v>
      </c>
      <c r="AO20" s="69" t="s">
        <v>949</v>
      </c>
      <c r="AP20" s="69" t="s">
        <v>949</v>
      </c>
      <c r="AQ20" s="69" t="s">
        <v>949</v>
      </c>
      <c r="AR20" s="69" t="s">
        <v>949</v>
      </c>
      <c r="AS20" s="69" t="s">
        <v>949</v>
      </c>
      <c r="AT20" s="69" t="s">
        <v>949</v>
      </c>
      <c r="AU20" s="69" t="s">
        <v>949</v>
      </c>
      <c r="AV20" s="69" t="s">
        <v>949</v>
      </c>
      <c r="AW20" s="69" t="s">
        <v>949</v>
      </c>
      <c r="AX20" s="69" t="s">
        <v>949</v>
      </c>
      <c r="AY20" s="69" t="s">
        <v>949</v>
      </c>
      <c r="AZ20" s="69" t="s">
        <v>949</v>
      </c>
      <c r="BA20" s="69" t="s">
        <v>949</v>
      </c>
    </row>
    <row r="21" spans="1:53" ht="16.5">
      <c r="A21" s="481" t="s">
        <v>320</v>
      </c>
      <c r="B21" s="474"/>
      <c r="C21" s="483" t="s">
        <v>2138</v>
      </c>
      <c r="D21" s="474"/>
      <c r="E21" s="483"/>
      <c r="F21" s="474"/>
      <c r="G21" s="483"/>
      <c r="H21" s="474"/>
      <c r="I21" s="483"/>
      <c r="J21" s="474"/>
      <c r="K21" s="483"/>
      <c r="L21" s="479" t="s">
        <v>2138</v>
      </c>
      <c r="M21" s="494" t="s">
        <v>6679</v>
      </c>
      <c r="N21" s="482" t="s">
        <v>4773</v>
      </c>
      <c r="O21" s="479"/>
      <c r="P21" s="479" t="s">
        <v>940</v>
      </c>
      <c r="Q21" s="444" t="s">
        <v>941</v>
      </c>
      <c r="R21" s="444"/>
      <c r="S21" s="444"/>
      <c r="T21" s="444"/>
      <c r="U21" s="444"/>
      <c r="V21" s="444"/>
      <c r="W21" s="444"/>
      <c r="X21" s="444"/>
      <c r="Y21" s="444"/>
      <c r="Z21" s="481" t="s">
        <v>6680</v>
      </c>
      <c r="AA21" s="32">
        <v>1</v>
      </c>
      <c r="AB21" s="26" t="s">
        <v>945</v>
      </c>
      <c r="AC21" s="352" t="s">
        <v>946</v>
      </c>
      <c r="AD21" s="444">
        <v>0</v>
      </c>
      <c r="AE21" s="352" t="s">
        <v>947</v>
      </c>
      <c r="AF21" s="352" t="s">
        <v>949</v>
      </c>
      <c r="AG21" s="69" t="s">
        <v>949</v>
      </c>
      <c r="AH21" s="69" t="s">
        <v>949</v>
      </c>
      <c r="AI21" s="69" t="s">
        <v>949</v>
      </c>
      <c r="AJ21" s="69" t="s">
        <v>949</v>
      </c>
      <c r="AK21" s="69" t="s">
        <v>949</v>
      </c>
      <c r="AL21" s="69" t="s">
        <v>949</v>
      </c>
      <c r="AM21" s="69" t="s">
        <v>949</v>
      </c>
      <c r="AN21" s="69" t="s">
        <v>949</v>
      </c>
      <c r="AO21" s="69" t="s">
        <v>949</v>
      </c>
      <c r="AP21" s="69" t="s">
        <v>949</v>
      </c>
      <c r="AQ21" s="69" t="s">
        <v>949</v>
      </c>
      <c r="AR21" s="69" t="s">
        <v>949</v>
      </c>
      <c r="AS21" s="69" t="s">
        <v>949</v>
      </c>
      <c r="AT21" s="69" t="s">
        <v>949</v>
      </c>
      <c r="AU21" s="69" t="s">
        <v>949</v>
      </c>
      <c r="AV21" s="69" t="s">
        <v>949</v>
      </c>
      <c r="AW21" s="69" t="s">
        <v>949</v>
      </c>
      <c r="AX21" s="69" t="s">
        <v>949</v>
      </c>
      <c r="AY21" s="69" t="s">
        <v>949</v>
      </c>
      <c r="AZ21" s="69" t="s">
        <v>949</v>
      </c>
      <c r="BA21" s="69" t="s">
        <v>949</v>
      </c>
    </row>
    <row r="22" spans="1:53" ht="16.5">
      <c r="A22" s="481" t="s">
        <v>320</v>
      </c>
      <c r="B22" s="474"/>
      <c r="C22" s="483" t="s">
        <v>6681</v>
      </c>
      <c r="D22" s="474"/>
      <c r="E22" s="483"/>
      <c r="F22" s="474"/>
      <c r="G22" s="483"/>
      <c r="H22" s="474"/>
      <c r="I22" s="483"/>
      <c r="J22" s="474"/>
      <c r="K22" s="483"/>
      <c r="L22" s="479" t="s">
        <v>6681</v>
      </c>
      <c r="M22" s="494" t="s">
        <v>6682</v>
      </c>
      <c r="N22" s="482" t="s">
        <v>4773</v>
      </c>
      <c r="O22" s="479"/>
      <c r="P22" s="479" t="s">
        <v>940</v>
      </c>
      <c r="Q22" s="444"/>
      <c r="R22" s="444" t="s">
        <v>941</v>
      </c>
      <c r="S22" s="444"/>
      <c r="T22" s="444"/>
      <c r="U22" s="444"/>
      <c r="V22" s="444"/>
      <c r="W22" s="444"/>
      <c r="X22" s="444"/>
      <c r="Y22" s="444"/>
      <c r="Z22" s="481" t="s">
        <v>6683</v>
      </c>
      <c r="AA22" s="32">
        <v>1</v>
      </c>
      <c r="AB22" s="26" t="s">
        <v>945</v>
      </c>
      <c r="AC22" s="352" t="s">
        <v>946</v>
      </c>
      <c r="AD22" s="444">
        <v>0</v>
      </c>
      <c r="AE22" s="352" t="s">
        <v>947</v>
      </c>
      <c r="AF22" s="352" t="s">
        <v>949</v>
      </c>
      <c r="AG22" s="69" t="s">
        <v>949</v>
      </c>
      <c r="AH22" s="69" t="s">
        <v>949</v>
      </c>
      <c r="AI22" s="69" t="s">
        <v>949</v>
      </c>
      <c r="AJ22" s="69" t="s">
        <v>949</v>
      </c>
      <c r="AK22" s="69" t="s">
        <v>949</v>
      </c>
      <c r="AL22" s="69" t="s">
        <v>949</v>
      </c>
      <c r="AM22" s="69" t="s">
        <v>949</v>
      </c>
      <c r="AN22" s="69" t="s">
        <v>949</v>
      </c>
      <c r="AO22" s="69" t="s">
        <v>949</v>
      </c>
      <c r="AP22" s="69" t="s">
        <v>949</v>
      </c>
      <c r="AQ22" s="69" t="s">
        <v>949</v>
      </c>
      <c r="AR22" s="69" t="s">
        <v>949</v>
      </c>
      <c r="AS22" s="69" t="s">
        <v>949</v>
      </c>
      <c r="AT22" s="69" t="s">
        <v>949</v>
      </c>
      <c r="AU22" s="69" t="s">
        <v>949</v>
      </c>
      <c r="AV22" s="69" t="s">
        <v>949</v>
      </c>
      <c r="AW22" s="69" t="s">
        <v>949</v>
      </c>
      <c r="AX22" s="69" t="s">
        <v>949</v>
      </c>
      <c r="AY22" s="69" t="s">
        <v>949</v>
      </c>
      <c r="AZ22" s="69" t="s">
        <v>949</v>
      </c>
      <c r="BA22" s="69" t="s">
        <v>949</v>
      </c>
    </row>
    <row r="23" spans="1:53" ht="16.5">
      <c r="A23" s="481" t="s">
        <v>320</v>
      </c>
      <c r="B23" s="474"/>
      <c r="C23" s="483" t="s">
        <v>6687</v>
      </c>
      <c r="D23" s="474"/>
      <c r="E23" s="483"/>
      <c r="F23" s="474"/>
      <c r="G23" s="483"/>
      <c r="H23" s="474"/>
      <c r="I23" s="483"/>
      <c r="J23" s="474"/>
      <c r="K23" s="483"/>
      <c r="L23" s="479" t="s">
        <v>6687</v>
      </c>
      <c r="M23" s="494" t="s">
        <v>6688</v>
      </c>
      <c r="N23" s="482" t="s">
        <v>4773</v>
      </c>
      <c r="O23" s="479"/>
      <c r="P23" s="479" t="s">
        <v>940</v>
      </c>
      <c r="Q23" s="444"/>
      <c r="R23" s="444"/>
      <c r="S23" s="444" t="s">
        <v>941</v>
      </c>
      <c r="T23" s="444"/>
      <c r="U23" s="444"/>
      <c r="V23" s="444"/>
      <c r="W23" s="444"/>
      <c r="X23" s="444"/>
      <c r="Y23" s="444"/>
      <c r="Z23" s="481" t="s">
        <v>6689</v>
      </c>
      <c r="AA23" s="32">
        <v>1</v>
      </c>
      <c r="AB23" s="26" t="s">
        <v>945</v>
      </c>
      <c r="AC23" s="352" t="s">
        <v>946</v>
      </c>
      <c r="AD23" s="444">
        <v>0</v>
      </c>
      <c r="AE23" s="352" t="s">
        <v>947</v>
      </c>
      <c r="AF23" s="352" t="s">
        <v>949</v>
      </c>
      <c r="AG23" s="69" t="s">
        <v>949</v>
      </c>
      <c r="AH23" s="69" t="s">
        <v>949</v>
      </c>
      <c r="AI23" s="69" t="s">
        <v>949</v>
      </c>
      <c r="AJ23" s="69" t="s">
        <v>949</v>
      </c>
      <c r="AK23" s="69" t="s">
        <v>949</v>
      </c>
      <c r="AL23" s="69" t="s">
        <v>949</v>
      </c>
      <c r="AM23" s="69" t="s">
        <v>949</v>
      </c>
      <c r="AN23" s="69" t="s">
        <v>949</v>
      </c>
      <c r="AO23" s="69" t="s">
        <v>949</v>
      </c>
      <c r="AP23" s="69" t="s">
        <v>949</v>
      </c>
      <c r="AQ23" s="69" t="s">
        <v>949</v>
      </c>
      <c r="AR23" s="69" t="s">
        <v>949</v>
      </c>
      <c r="AS23" s="69" t="s">
        <v>949</v>
      </c>
      <c r="AT23" s="69" t="s">
        <v>949</v>
      </c>
      <c r="AU23" s="69" t="s">
        <v>949</v>
      </c>
      <c r="AV23" s="69" t="s">
        <v>949</v>
      </c>
      <c r="AW23" s="69" t="s">
        <v>949</v>
      </c>
      <c r="AX23" s="69" t="s">
        <v>949</v>
      </c>
      <c r="AY23" s="69" t="s">
        <v>949</v>
      </c>
      <c r="AZ23" s="69" t="s">
        <v>949</v>
      </c>
      <c r="BA23" s="69" t="s">
        <v>949</v>
      </c>
    </row>
    <row r="24" spans="1:53" ht="17.25" customHeight="1">
      <c r="A24" s="481" t="s">
        <v>320</v>
      </c>
      <c r="B24" s="474"/>
      <c r="C24" s="483" t="s">
        <v>6690</v>
      </c>
      <c r="D24" s="474"/>
      <c r="E24" s="483"/>
      <c r="F24" s="474"/>
      <c r="G24" s="483"/>
      <c r="H24" s="474"/>
      <c r="I24" s="483"/>
      <c r="J24" s="474"/>
      <c r="K24" s="483"/>
      <c r="L24" s="479" t="s">
        <v>6690</v>
      </c>
      <c r="M24" s="495" t="s">
        <v>6691</v>
      </c>
      <c r="N24" s="482" t="s">
        <v>4773</v>
      </c>
      <c r="O24" s="479"/>
      <c r="P24" s="479" t="s">
        <v>940</v>
      </c>
      <c r="Q24" s="444"/>
      <c r="R24" s="444"/>
      <c r="S24" s="444"/>
      <c r="T24" s="444" t="s">
        <v>941</v>
      </c>
      <c r="U24" s="444"/>
      <c r="V24" s="444"/>
      <c r="W24" s="444"/>
      <c r="X24" s="444"/>
      <c r="Y24" s="444"/>
      <c r="Z24" s="481" t="s">
        <v>6692</v>
      </c>
      <c r="AA24" s="32">
        <v>1</v>
      </c>
      <c r="AB24" s="26" t="s">
        <v>945</v>
      </c>
      <c r="AC24" s="352" t="s">
        <v>946</v>
      </c>
      <c r="AD24" s="444">
        <v>0</v>
      </c>
      <c r="AE24" s="352" t="s">
        <v>947</v>
      </c>
      <c r="AF24" s="352" t="s">
        <v>949</v>
      </c>
      <c r="AG24" s="69" t="s">
        <v>949</v>
      </c>
      <c r="AH24" s="69" t="s">
        <v>949</v>
      </c>
      <c r="AI24" s="69" t="s">
        <v>949</v>
      </c>
      <c r="AJ24" s="69" t="s">
        <v>949</v>
      </c>
      <c r="AK24" s="69" t="s">
        <v>949</v>
      </c>
      <c r="AL24" s="69" t="s">
        <v>949</v>
      </c>
      <c r="AM24" s="69" t="s">
        <v>949</v>
      </c>
      <c r="AN24" s="69" t="s">
        <v>949</v>
      </c>
      <c r="AO24" s="69" t="s">
        <v>949</v>
      </c>
      <c r="AP24" s="69" t="s">
        <v>949</v>
      </c>
      <c r="AQ24" s="69" t="s">
        <v>949</v>
      </c>
      <c r="AR24" s="69" t="s">
        <v>949</v>
      </c>
      <c r="AS24" s="69" t="s">
        <v>949</v>
      </c>
      <c r="AT24" s="69" t="s">
        <v>949</v>
      </c>
      <c r="AU24" s="69" t="s">
        <v>949</v>
      </c>
      <c r="AV24" s="69" t="s">
        <v>949</v>
      </c>
      <c r="AW24" s="69" t="s">
        <v>949</v>
      </c>
      <c r="AX24" s="69" t="s">
        <v>949</v>
      </c>
      <c r="AY24" s="69" t="s">
        <v>949</v>
      </c>
      <c r="AZ24" s="69" t="s">
        <v>949</v>
      </c>
      <c r="BA24" s="69" t="s">
        <v>949</v>
      </c>
    </row>
    <row r="25" spans="1:53" ht="16.5">
      <c r="A25" s="481" t="s">
        <v>320</v>
      </c>
      <c r="B25" s="474"/>
      <c r="C25" s="483" t="s">
        <v>6684</v>
      </c>
      <c r="D25" s="474"/>
      <c r="E25" s="483"/>
      <c r="F25" s="474"/>
      <c r="G25" s="483"/>
      <c r="H25" s="474"/>
      <c r="I25" s="483"/>
      <c r="J25" s="474"/>
      <c r="K25" s="483"/>
      <c r="L25" s="479" t="s">
        <v>6684</v>
      </c>
      <c r="M25" s="494" t="s">
        <v>6685</v>
      </c>
      <c r="N25" s="482" t="s">
        <v>4773</v>
      </c>
      <c r="O25" s="479"/>
      <c r="P25" s="479" t="s">
        <v>940</v>
      </c>
      <c r="Q25" s="444"/>
      <c r="R25" s="444"/>
      <c r="S25" s="444"/>
      <c r="T25" s="444"/>
      <c r="U25" s="444" t="s">
        <v>941</v>
      </c>
      <c r="V25" s="444"/>
      <c r="W25" s="444"/>
      <c r="X25" s="444"/>
      <c r="Y25" s="444"/>
      <c r="Z25" s="481" t="s">
        <v>6686</v>
      </c>
      <c r="AA25" s="32">
        <v>1</v>
      </c>
      <c r="AB25" s="26" t="s">
        <v>945</v>
      </c>
      <c r="AC25" s="352" t="s">
        <v>946</v>
      </c>
      <c r="AD25" s="444">
        <v>0</v>
      </c>
      <c r="AE25" s="352" t="s">
        <v>947</v>
      </c>
      <c r="AF25" s="352" t="s">
        <v>949</v>
      </c>
      <c r="AG25" s="69" t="s">
        <v>949</v>
      </c>
      <c r="AH25" s="69" t="s">
        <v>949</v>
      </c>
      <c r="AI25" s="69" t="s">
        <v>949</v>
      </c>
      <c r="AJ25" s="69" t="s">
        <v>949</v>
      </c>
      <c r="AK25" s="69" t="s">
        <v>949</v>
      </c>
      <c r="AL25" s="69" t="s">
        <v>949</v>
      </c>
      <c r="AM25" s="69" t="s">
        <v>949</v>
      </c>
      <c r="AN25" s="69" t="s">
        <v>949</v>
      </c>
      <c r="AO25" s="69" t="s">
        <v>949</v>
      </c>
      <c r="AP25" s="69" t="s">
        <v>949</v>
      </c>
      <c r="AQ25" s="69" t="s">
        <v>949</v>
      </c>
      <c r="AR25" s="69" t="s">
        <v>949</v>
      </c>
      <c r="AS25" s="69" t="s">
        <v>949</v>
      </c>
      <c r="AT25" s="69" t="s">
        <v>949</v>
      </c>
      <c r="AU25" s="69" t="s">
        <v>949</v>
      </c>
      <c r="AV25" s="69" t="s">
        <v>949</v>
      </c>
      <c r="AW25" s="69" t="s">
        <v>949</v>
      </c>
      <c r="AX25" s="69" t="s">
        <v>949</v>
      </c>
      <c r="AY25" s="69" t="s">
        <v>949</v>
      </c>
      <c r="AZ25" s="69" t="s">
        <v>949</v>
      </c>
      <c r="BA25" s="69" t="s">
        <v>949</v>
      </c>
    </row>
    <row r="26" spans="1:53" ht="16.5">
      <c r="A26" s="481" t="s">
        <v>320</v>
      </c>
      <c r="B26" s="474"/>
      <c r="C26" s="483" t="s">
        <v>6693</v>
      </c>
      <c r="D26" s="474"/>
      <c r="E26" s="483"/>
      <c r="F26" s="474"/>
      <c r="G26" s="483"/>
      <c r="H26" s="474"/>
      <c r="I26" s="483"/>
      <c r="J26" s="474"/>
      <c r="K26" s="483"/>
      <c r="L26" s="479" t="s">
        <v>6693</v>
      </c>
      <c r="M26" s="493" t="s">
        <v>6694</v>
      </c>
      <c r="N26" s="492" t="s">
        <v>4773</v>
      </c>
      <c r="O26" s="479"/>
      <c r="P26" s="479" t="s">
        <v>940</v>
      </c>
      <c r="Q26" s="444"/>
      <c r="R26" s="444"/>
      <c r="S26" s="444"/>
      <c r="T26" s="444"/>
      <c r="U26" s="444"/>
      <c r="V26" s="444" t="s">
        <v>941</v>
      </c>
      <c r="W26" s="444"/>
      <c r="X26" s="444"/>
      <c r="Y26" s="444"/>
      <c r="Z26" s="481" t="s">
        <v>6695</v>
      </c>
      <c r="AA26" s="32">
        <v>1</v>
      </c>
      <c r="AB26" s="26" t="s">
        <v>945</v>
      </c>
      <c r="AC26" s="352" t="s">
        <v>946</v>
      </c>
      <c r="AD26" s="444">
        <v>0</v>
      </c>
      <c r="AE26" s="352" t="s">
        <v>947</v>
      </c>
      <c r="AF26" s="352" t="s">
        <v>949</v>
      </c>
      <c r="AG26" s="69" t="s">
        <v>949</v>
      </c>
      <c r="AH26" s="69" t="s">
        <v>949</v>
      </c>
      <c r="AI26" s="69" t="s">
        <v>949</v>
      </c>
      <c r="AJ26" s="69" t="s">
        <v>949</v>
      </c>
      <c r="AK26" s="69" t="s">
        <v>949</v>
      </c>
      <c r="AL26" s="69" t="s">
        <v>949</v>
      </c>
      <c r="AM26" s="69" t="s">
        <v>949</v>
      </c>
      <c r="AN26" s="69" t="s">
        <v>949</v>
      </c>
      <c r="AO26" s="69" t="s">
        <v>949</v>
      </c>
      <c r="AP26" s="69" t="s">
        <v>949</v>
      </c>
      <c r="AQ26" s="69" t="s">
        <v>949</v>
      </c>
      <c r="AR26" s="69" t="s">
        <v>949</v>
      </c>
      <c r="AS26" s="69" t="s">
        <v>949</v>
      </c>
      <c r="AT26" s="69" t="s">
        <v>949</v>
      </c>
      <c r="AU26" s="69" t="s">
        <v>949</v>
      </c>
      <c r="AV26" s="69" t="s">
        <v>949</v>
      </c>
      <c r="AW26" s="69" t="s">
        <v>949</v>
      </c>
      <c r="AX26" s="69" t="s">
        <v>949</v>
      </c>
      <c r="AY26" s="69" t="s">
        <v>949</v>
      </c>
      <c r="AZ26" s="69" t="s">
        <v>949</v>
      </c>
      <c r="BA26" s="69" t="s">
        <v>949</v>
      </c>
    </row>
    <row r="27" spans="1:53" ht="16.5">
      <c r="A27" s="481" t="s">
        <v>320</v>
      </c>
      <c r="B27" s="474"/>
      <c r="C27" s="483" t="s">
        <v>6621</v>
      </c>
      <c r="D27" s="491"/>
      <c r="E27" s="483"/>
      <c r="F27" s="474"/>
      <c r="G27" s="483"/>
      <c r="H27" s="474"/>
      <c r="I27" s="483"/>
      <c r="J27" s="474"/>
      <c r="K27" s="483"/>
      <c r="L27" s="490" t="s">
        <v>6621</v>
      </c>
      <c r="M27" s="637" t="s">
        <v>6621</v>
      </c>
      <c r="N27" s="326" t="s">
        <v>10067</v>
      </c>
      <c r="O27" s="489"/>
      <c r="P27" s="479" t="s">
        <v>940</v>
      </c>
      <c r="Q27" s="444"/>
      <c r="R27" s="444"/>
      <c r="S27" s="444"/>
      <c r="T27" s="444"/>
      <c r="U27" s="444"/>
      <c r="V27" s="444"/>
      <c r="W27" s="444" t="s">
        <v>941</v>
      </c>
      <c r="X27" s="444"/>
      <c r="Y27" s="444"/>
      <c r="Z27" s="481" t="s">
        <v>6622</v>
      </c>
      <c r="AA27" s="32">
        <v>1</v>
      </c>
      <c r="AB27" s="26" t="s">
        <v>945</v>
      </c>
      <c r="AC27" s="352" t="s">
        <v>946</v>
      </c>
      <c r="AD27" s="444">
        <v>0</v>
      </c>
      <c r="AE27" s="352" t="s">
        <v>947</v>
      </c>
      <c r="AF27" s="352"/>
      <c r="AG27" s="69" t="s">
        <v>949</v>
      </c>
      <c r="AH27" s="69" t="s">
        <v>949</v>
      </c>
      <c r="AI27" s="69" t="s">
        <v>949</v>
      </c>
      <c r="AJ27" s="69" t="s">
        <v>949</v>
      </c>
      <c r="AK27" s="69" t="s">
        <v>949</v>
      </c>
      <c r="AL27" s="69" t="s">
        <v>949</v>
      </c>
      <c r="AM27" s="69" t="s">
        <v>949</v>
      </c>
      <c r="AN27" s="69" t="s">
        <v>949</v>
      </c>
      <c r="AO27" s="69" t="s">
        <v>949</v>
      </c>
      <c r="AP27" s="69" t="s">
        <v>949</v>
      </c>
      <c r="AQ27" s="69" t="s">
        <v>949</v>
      </c>
      <c r="AR27" s="69" t="s">
        <v>949</v>
      </c>
      <c r="AS27" s="69" t="s">
        <v>949</v>
      </c>
      <c r="AT27" s="69" t="s">
        <v>949</v>
      </c>
      <c r="AU27" s="69" t="s">
        <v>949</v>
      </c>
      <c r="AV27" s="69" t="s">
        <v>949</v>
      </c>
      <c r="AW27" s="69" t="s">
        <v>949</v>
      </c>
      <c r="AX27" s="69" t="s">
        <v>949</v>
      </c>
      <c r="AY27" s="69" t="s">
        <v>949</v>
      </c>
      <c r="AZ27" s="69" t="s">
        <v>949</v>
      </c>
      <c r="BA27" s="69" t="s">
        <v>949</v>
      </c>
    </row>
    <row r="28" spans="1:53" ht="16.5">
      <c r="A28" s="481" t="s">
        <v>320</v>
      </c>
      <c r="B28" s="474"/>
      <c r="C28" s="483" t="s">
        <v>6623</v>
      </c>
      <c r="D28" s="491"/>
      <c r="E28" s="483"/>
      <c r="F28" s="474"/>
      <c r="G28" s="483"/>
      <c r="H28" s="474"/>
      <c r="I28" s="483"/>
      <c r="J28" s="474"/>
      <c r="K28" s="483"/>
      <c r="L28" s="490" t="s">
        <v>6623</v>
      </c>
      <c r="M28" s="637" t="s">
        <v>6623</v>
      </c>
      <c r="N28" s="326" t="s">
        <v>10067</v>
      </c>
      <c r="O28" s="489"/>
      <c r="P28" s="479" t="s">
        <v>940</v>
      </c>
      <c r="Q28" s="444"/>
      <c r="R28" s="444"/>
      <c r="S28" s="444"/>
      <c r="T28" s="444"/>
      <c r="U28" s="444"/>
      <c r="V28" s="444"/>
      <c r="W28" s="444"/>
      <c r="X28" s="444" t="s">
        <v>941</v>
      </c>
      <c r="Y28" s="444"/>
      <c r="Z28" s="481" t="s">
        <v>6624</v>
      </c>
      <c r="AA28" s="32">
        <v>1</v>
      </c>
      <c r="AB28" s="26" t="s">
        <v>945</v>
      </c>
      <c r="AC28" s="352" t="s">
        <v>946</v>
      </c>
      <c r="AD28" s="444">
        <v>0</v>
      </c>
      <c r="AE28" s="352" t="s">
        <v>947</v>
      </c>
      <c r="AF28" s="352"/>
      <c r="AG28" s="69" t="s">
        <v>949</v>
      </c>
      <c r="AH28" s="69" t="s">
        <v>949</v>
      </c>
      <c r="AI28" s="69" t="s">
        <v>949</v>
      </c>
      <c r="AJ28" s="69" t="s">
        <v>949</v>
      </c>
      <c r="AK28" s="69" t="s">
        <v>949</v>
      </c>
      <c r="AL28" s="69" t="s">
        <v>949</v>
      </c>
      <c r="AM28" s="69" t="s">
        <v>949</v>
      </c>
      <c r="AN28" s="69" t="s">
        <v>949</v>
      </c>
      <c r="AO28" s="69" t="s">
        <v>949</v>
      </c>
      <c r="AP28" s="69" t="s">
        <v>949</v>
      </c>
      <c r="AQ28" s="69" t="s">
        <v>949</v>
      </c>
      <c r="AR28" s="69" t="s">
        <v>949</v>
      </c>
      <c r="AS28" s="69" t="s">
        <v>949</v>
      </c>
      <c r="AT28" s="69" t="s">
        <v>949</v>
      </c>
      <c r="AU28" s="69" t="s">
        <v>949</v>
      </c>
      <c r="AV28" s="69" t="s">
        <v>949</v>
      </c>
      <c r="AW28" s="69" t="s">
        <v>949</v>
      </c>
      <c r="AX28" s="69" t="s">
        <v>949</v>
      </c>
      <c r="AY28" s="69" t="s">
        <v>949</v>
      </c>
      <c r="AZ28" s="69" t="s">
        <v>949</v>
      </c>
      <c r="BA28" s="69" t="s">
        <v>949</v>
      </c>
    </row>
    <row r="29" spans="1:53" ht="16.5">
      <c r="A29" s="481" t="s">
        <v>320</v>
      </c>
      <c r="B29" s="474"/>
      <c r="C29" s="483" t="s">
        <v>6625</v>
      </c>
      <c r="D29" s="491"/>
      <c r="E29" s="483"/>
      <c r="F29" s="474"/>
      <c r="G29" s="483"/>
      <c r="H29" s="474"/>
      <c r="I29" s="483"/>
      <c r="J29" s="474"/>
      <c r="K29" s="483"/>
      <c r="L29" s="490" t="s">
        <v>6625</v>
      </c>
      <c r="M29" s="637" t="s">
        <v>6625</v>
      </c>
      <c r="N29" s="326" t="s">
        <v>10067</v>
      </c>
      <c r="O29" s="489"/>
      <c r="P29" s="479" t="s">
        <v>940</v>
      </c>
      <c r="Q29" s="444"/>
      <c r="R29" s="444"/>
      <c r="S29" s="444"/>
      <c r="T29" s="444"/>
      <c r="U29" s="444"/>
      <c r="V29" s="444"/>
      <c r="W29" s="444"/>
      <c r="X29" s="444"/>
      <c r="Y29" s="444" t="s">
        <v>941</v>
      </c>
      <c r="Z29" s="481" t="s">
        <v>6626</v>
      </c>
      <c r="AA29" s="32">
        <v>1</v>
      </c>
      <c r="AB29" s="903" t="s">
        <v>945</v>
      </c>
      <c r="AC29" s="352" t="s">
        <v>946</v>
      </c>
      <c r="AD29" s="444">
        <v>0</v>
      </c>
      <c r="AE29" s="352" t="s">
        <v>947</v>
      </c>
      <c r="AF29" s="352"/>
      <c r="AG29" s="69" t="s">
        <v>949</v>
      </c>
      <c r="AH29" s="69" t="s">
        <v>949</v>
      </c>
      <c r="AI29" s="69" t="s">
        <v>949</v>
      </c>
      <c r="AJ29" s="69" t="s">
        <v>949</v>
      </c>
      <c r="AK29" s="69" t="s">
        <v>949</v>
      </c>
      <c r="AL29" s="69" t="s">
        <v>949</v>
      </c>
      <c r="AM29" s="69" t="s">
        <v>949</v>
      </c>
      <c r="AN29" s="69" t="s">
        <v>949</v>
      </c>
      <c r="AO29" s="69" t="s">
        <v>949</v>
      </c>
      <c r="AP29" s="69" t="s">
        <v>949</v>
      </c>
      <c r="AQ29" s="69" t="s">
        <v>949</v>
      </c>
      <c r="AR29" s="69" t="s">
        <v>949</v>
      </c>
      <c r="AS29" s="69" t="s">
        <v>949</v>
      </c>
      <c r="AT29" s="69" t="s">
        <v>949</v>
      </c>
      <c r="AU29" s="69" t="s">
        <v>949</v>
      </c>
      <c r="AV29" s="69" t="s">
        <v>949</v>
      </c>
      <c r="AW29" s="69" t="s">
        <v>949</v>
      </c>
      <c r="AX29" s="69" t="s">
        <v>949</v>
      </c>
      <c r="AY29" s="69" t="s">
        <v>949</v>
      </c>
      <c r="AZ29" s="69" t="s">
        <v>949</v>
      </c>
      <c r="BA29" s="69" t="s">
        <v>949</v>
      </c>
    </row>
    <row r="30" spans="1:53" ht="16.5">
      <c r="A30" s="481" t="s">
        <v>320</v>
      </c>
      <c r="B30" s="474"/>
      <c r="C30" s="483"/>
      <c r="D30" s="488" t="s">
        <v>1868</v>
      </c>
      <c r="E30" s="483"/>
      <c r="F30" s="474"/>
      <c r="G30" s="483"/>
      <c r="H30" s="474"/>
      <c r="I30" s="483"/>
      <c r="J30" s="474"/>
      <c r="K30" s="483"/>
      <c r="L30" s="485" t="s">
        <v>4668</v>
      </c>
      <c r="M30" s="485" t="s">
        <v>4668</v>
      </c>
      <c r="N30" s="485" t="s">
        <v>4778</v>
      </c>
      <c r="O30" s="485"/>
      <c r="P30" s="479"/>
      <c r="Q30" s="444" t="s">
        <v>941</v>
      </c>
      <c r="R30" s="444" t="s">
        <v>941</v>
      </c>
      <c r="S30" s="444" t="s">
        <v>941</v>
      </c>
      <c r="T30" s="444" t="s">
        <v>941</v>
      </c>
      <c r="U30" s="444" t="s">
        <v>941</v>
      </c>
      <c r="V30" s="444" t="s">
        <v>941</v>
      </c>
      <c r="W30" s="444" t="s">
        <v>941</v>
      </c>
      <c r="X30" s="444" t="s">
        <v>941</v>
      </c>
      <c r="Y30" s="444" t="s">
        <v>941</v>
      </c>
      <c r="Z30" s="481" t="s">
        <v>1870</v>
      </c>
      <c r="AA30" s="873">
        <v>0.01</v>
      </c>
      <c r="AB30" s="14" t="s">
        <v>945</v>
      </c>
      <c r="AC30" s="956" t="s">
        <v>1563</v>
      </c>
      <c r="AD30" s="444">
        <v>1</v>
      </c>
      <c r="AE30" s="352" t="s">
        <v>993</v>
      </c>
      <c r="AF30" s="352" t="s">
        <v>949</v>
      </c>
      <c r="AG30" s="69" t="s">
        <v>949</v>
      </c>
      <c r="AH30" s="69" t="s">
        <v>949</v>
      </c>
      <c r="AI30" s="69" t="s">
        <v>949</v>
      </c>
      <c r="AJ30" s="69" t="s">
        <v>949</v>
      </c>
      <c r="AK30" s="69" t="s">
        <v>949</v>
      </c>
      <c r="AL30" s="69" t="s">
        <v>949</v>
      </c>
      <c r="AM30" s="69" t="s">
        <v>949</v>
      </c>
      <c r="AN30" s="69" t="s">
        <v>949</v>
      </c>
      <c r="AO30" s="69" t="s">
        <v>949</v>
      </c>
      <c r="AP30" s="69" t="s">
        <v>949</v>
      </c>
      <c r="AQ30" s="69" t="s">
        <v>1564</v>
      </c>
      <c r="AR30" s="69" t="s">
        <v>949</v>
      </c>
      <c r="AS30" s="69" t="s">
        <v>949</v>
      </c>
      <c r="AT30" s="69">
        <v>0</v>
      </c>
      <c r="AU30" s="69">
        <v>0</v>
      </c>
      <c r="AV30" s="69">
        <v>0</v>
      </c>
      <c r="AW30" s="69">
        <v>0</v>
      </c>
      <c r="AX30" s="69">
        <v>0</v>
      </c>
      <c r="AY30" s="69">
        <v>0</v>
      </c>
      <c r="AZ30" s="69">
        <v>0</v>
      </c>
      <c r="BA30" s="69">
        <v>0</v>
      </c>
    </row>
    <row r="31" spans="1:53" ht="16.5">
      <c r="A31" s="481" t="s">
        <v>320</v>
      </c>
      <c r="B31" s="474"/>
      <c r="C31" s="483"/>
      <c r="D31" s="488" t="s">
        <v>1861</v>
      </c>
      <c r="E31" s="476"/>
      <c r="F31" s="477"/>
      <c r="G31" s="476"/>
      <c r="H31" s="477"/>
      <c r="I31" s="476"/>
      <c r="J31" s="477"/>
      <c r="K31" s="476"/>
      <c r="L31" s="485" t="s">
        <v>10068</v>
      </c>
      <c r="M31" s="485" t="s">
        <v>10068</v>
      </c>
      <c r="N31" s="485" t="s">
        <v>4778</v>
      </c>
      <c r="O31" s="485"/>
      <c r="P31" s="479"/>
      <c r="Q31" s="444" t="s">
        <v>941</v>
      </c>
      <c r="R31" s="444" t="s">
        <v>941</v>
      </c>
      <c r="S31" s="444" t="s">
        <v>941</v>
      </c>
      <c r="T31" s="444" t="s">
        <v>941</v>
      </c>
      <c r="U31" s="444" t="s">
        <v>941</v>
      </c>
      <c r="V31" s="444" t="s">
        <v>941</v>
      </c>
      <c r="W31" s="444" t="s">
        <v>941</v>
      </c>
      <c r="X31" s="444" t="s">
        <v>941</v>
      </c>
      <c r="Y31" s="444" t="s">
        <v>941</v>
      </c>
      <c r="Z31" s="481" t="s">
        <v>1863</v>
      </c>
      <c r="AA31" s="955">
        <v>0.53</v>
      </c>
      <c r="AB31" s="14"/>
      <c r="AC31" s="487" t="s">
        <v>1563</v>
      </c>
      <c r="AD31" s="487">
        <v>1</v>
      </c>
      <c r="AE31" s="486" t="s">
        <v>993</v>
      </c>
      <c r="AF31" s="486" t="s">
        <v>949</v>
      </c>
      <c r="AG31" s="69" t="s">
        <v>949</v>
      </c>
      <c r="AH31" s="69" t="s">
        <v>949</v>
      </c>
      <c r="AI31" s="69" t="s">
        <v>949</v>
      </c>
      <c r="AJ31" s="69" t="s">
        <v>949</v>
      </c>
      <c r="AK31" s="69" t="s">
        <v>949</v>
      </c>
      <c r="AL31" s="69" t="s">
        <v>949</v>
      </c>
      <c r="AM31" s="69" t="s">
        <v>949</v>
      </c>
      <c r="AN31" s="69">
        <v>0</v>
      </c>
      <c r="AO31" s="69" t="s">
        <v>945</v>
      </c>
      <c r="AP31" s="69">
        <v>0</v>
      </c>
      <c r="AQ31" s="69" t="s">
        <v>986</v>
      </c>
      <c r="AR31" s="69" t="s">
        <v>1166</v>
      </c>
      <c r="AS31" s="69" t="s">
        <v>949</v>
      </c>
      <c r="AT31" s="69">
        <v>0</v>
      </c>
      <c r="AU31" s="69">
        <v>0</v>
      </c>
      <c r="AV31" s="69">
        <v>0</v>
      </c>
      <c r="AW31" s="69">
        <v>0</v>
      </c>
      <c r="AX31" s="69">
        <v>0</v>
      </c>
      <c r="AY31" s="69">
        <v>0</v>
      </c>
      <c r="AZ31" s="69">
        <v>0</v>
      </c>
      <c r="BA31" s="69">
        <v>0</v>
      </c>
    </row>
    <row r="32" spans="1:53" ht="16.5">
      <c r="A32" s="481" t="s">
        <v>320</v>
      </c>
      <c r="B32" s="474"/>
      <c r="C32" s="483"/>
      <c r="D32" s="395" t="s">
        <v>1865</v>
      </c>
      <c r="E32" s="476"/>
      <c r="F32" s="477"/>
      <c r="G32" s="476"/>
      <c r="H32" s="477"/>
      <c r="I32" s="476"/>
      <c r="J32" s="477"/>
      <c r="K32" s="476"/>
      <c r="L32" s="395" t="s">
        <v>10069</v>
      </c>
      <c r="M32" s="395" t="s">
        <v>10069</v>
      </c>
      <c r="N32" s="485" t="s">
        <v>4778</v>
      </c>
      <c r="O32" s="395"/>
      <c r="P32" s="479"/>
      <c r="Q32" s="444" t="s">
        <v>941</v>
      </c>
      <c r="R32" s="444" t="s">
        <v>941</v>
      </c>
      <c r="S32" s="444" t="s">
        <v>941</v>
      </c>
      <c r="T32" s="444" t="s">
        <v>941</v>
      </c>
      <c r="U32" s="444" t="s">
        <v>941</v>
      </c>
      <c r="V32" s="444" t="s">
        <v>941</v>
      </c>
      <c r="W32" s="444" t="s">
        <v>941</v>
      </c>
      <c r="X32" s="444" t="s">
        <v>941</v>
      </c>
      <c r="Y32" s="444" t="s">
        <v>941</v>
      </c>
      <c r="Z32" s="481" t="s">
        <v>1867</v>
      </c>
      <c r="AA32" s="9">
        <v>0.5</v>
      </c>
      <c r="AB32" s="26" t="s">
        <v>945</v>
      </c>
      <c r="AC32" s="409" t="s">
        <v>1563</v>
      </c>
      <c r="AD32" s="409">
        <v>1</v>
      </c>
      <c r="AE32" s="409" t="s">
        <v>993</v>
      </c>
      <c r="AF32" s="409" t="s">
        <v>949</v>
      </c>
      <c r="AG32" s="69" t="s">
        <v>949</v>
      </c>
      <c r="AH32" s="69" t="s">
        <v>949</v>
      </c>
      <c r="AI32" s="69" t="s">
        <v>949</v>
      </c>
      <c r="AJ32" s="69" t="s">
        <v>949</v>
      </c>
      <c r="AK32" s="69" t="s">
        <v>949</v>
      </c>
      <c r="AL32" s="69" t="s">
        <v>949</v>
      </c>
      <c r="AM32" s="69" t="s">
        <v>949</v>
      </c>
      <c r="AN32" s="69">
        <v>0</v>
      </c>
      <c r="AO32" s="69" t="s">
        <v>945</v>
      </c>
      <c r="AP32" s="69">
        <v>0</v>
      </c>
      <c r="AQ32" s="69" t="s">
        <v>986</v>
      </c>
      <c r="AR32" s="69" t="s">
        <v>1166</v>
      </c>
      <c r="AS32" s="69" t="s">
        <v>949</v>
      </c>
      <c r="AT32" s="69">
        <v>0</v>
      </c>
      <c r="AU32" s="69">
        <v>0</v>
      </c>
      <c r="AV32" s="69">
        <v>0</v>
      </c>
      <c r="AW32" s="69">
        <v>0</v>
      </c>
      <c r="AX32" s="69">
        <v>0</v>
      </c>
      <c r="AY32" s="69">
        <v>0</v>
      </c>
      <c r="AZ32" s="69">
        <v>0</v>
      </c>
      <c r="BA32" s="69">
        <v>0</v>
      </c>
    </row>
    <row r="33" spans="1:53" ht="16.5">
      <c r="A33" s="481" t="s">
        <v>320</v>
      </c>
      <c r="B33" s="474"/>
      <c r="C33" s="483"/>
      <c r="D33" s="474" t="s">
        <v>5762</v>
      </c>
      <c r="E33" s="483"/>
      <c r="F33" s="474"/>
      <c r="G33" s="483"/>
      <c r="H33" s="474"/>
      <c r="I33" s="483"/>
      <c r="J33" s="474"/>
      <c r="K33" s="483"/>
      <c r="L33" s="479" t="s">
        <v>5762</v>
      </c>
      <c r="M33" s="479" t="s">
        <v>5762</v>
      </c>
      <c r="N33" s="485" t="s">
        <v>4778</v>
      </c>
      <c r="O33" s="479"/>
      <c r="P33" s="479" t="s">
        <v>948</v>
      </c>
      <c r="Q33" s="444" t="s">
        <v>941</v>
      </c>
      <c r="R33" s="444" t="s">
        <v>941</v>
      </c>
      <c r="S33" s="444" t="s">
        <v>941</v>
      </c>
      <c r="T33" s="444" t="s">
        <v>941</v>
      </c>
      <c r="U33" s="444" t="s">
        <v>941</v>
      </c>
      <c r="V33" s="444" t="s">
        <v>941</v>
      </c>
      <c r="W33" s="444" t="s">
        <v>941</v>
      </c>
      <c r="X33" s="444" t="s">
        <v>941</v>
      </c>
      <c r="Y33" s="444" t="s">
        <v>941</v>
      </c>
      <c r="Z33" s="481" t="s">
        <v>5763</v>
      </c>
      <c r="AA33" s="32">
        <v>1</v>
      </c>
      <c r="AB33" s="26" t="s">
        <v>945</v>
      </c>
      <c r="AC33" s="352" t="s">
        <v>946</v>
      </c>
      <c r="AD33" s="444">
        <v>1</v>
      </c>
      <c r="AE33" s="352" t="s">
        <v>1008</v>
      </c>
      <c r="AF33" s="352" t="s">
        <v>4282</v>
      </c>
      <c r="AG33" s="69">
        <v>55294.3</v>
      </c>
      <c r="AH33" s="69" t="s">
        <v>949</v>
      </c>
      <c r="AI33" s="69">
        <v>1.2</v>
      </c>
      <c r="AJ33" s="69">
        <v>66.349999999999994</v>
      </c>
      <c r="AK33" s="69" t="s">
        <v>949</v>
      </c>
      <c r="AL33" s="69" t="s">
        <v>995</v>
      </c>
      <c r="AM33" s="69" t="s">
        <v>1010</v>
      </c>
      <c r="AN33" s="69" t="s">
        <v>5170</v>
      </c>
      <c r="AO33" s="69" t="s">
        <v>1012</v>
      </c>
      <c r="AP33" s="69">
        <v>0</v>
      </c>
      <c r="AQ33" s="69" t="s">
        <v>1142</v>
      </c>
      <c r="AR33" s="69" t="s">
        <v>945</v>
      </c>
      <c r="AS33" s="69" t="s">
        <v>945</v>
      </c>
      <c r="AT33" s="69">
        <v>0</v>
      </c>
      <c r="AU33" s="69">
        <v>0</v>
      </c>
      <c r="AV33" s="69" t="s">
        <v>5762</v>
      </c>
      <c r="AW33" s="69" t="s">
        <v>1142</v>
      </c>
      <c r="AX33" s="69">
        <v>0</v>
      </c>
      <c r="AY33" s="69">
        <v>0</v>
      </c>
      <c r="AZ33" s="69">
        <v>0</v>
      </c>
      <c r="BA33" s="69">
        <v>0</v>
      </c>
    </row>
    <row r="34" spans="1:53" ht="16.5">
      <c r="A34" s="481" t="s">
        <v>320</v>
      </c>
      <c r="B34" s="474"/>
      <c r="C34" s="483"/>
      <c r="D34" s="474" t="s">
        <v>1898</v>
      </c>
      <c r="E34" s="483"/>
      <c r="F34" s="474"/>
      <c r="G34" s="483"/>
      <c r="H34" s="474"/>
      <c r="I34" s="483"/>
      <c r="J34" s="474"/>
      <c r="K34" s="483"/>
      <c r="L34" s="479" t="s">
        <v>1898</v>
      </c>
      <c r="M34" s="479" t="s">
        <v>1898</v>
      </c>
      <c r="N34" s="485" t="s">
        <v>4778</v>
      </c>
      <c r="O34" s="479"/>
      <c r="P34" s="479"/>
      <c r="Q34" s="444" t="s">
        <v>941</v>
      </c>
      <c r="R34" s="444" t="s">
        <v>941</v>
      </c>
      <c r="S34" s="444" t="s">
        <v>941</v>
      </c>
      <c r="T34" s="444" t="s">
        <v>941</v>
      </c>
      <c r="U34" s="444" t="s">
        <v>941</v>
      </c>
      <c r="V34" s="444" t="s">
        <v>941</v>
      </c>
      <c r="W34" s="444" t="s">
        <v>941</v>
      </c>
      <c r="X34" s="444" t="s">
        <v>941</v>
      </c>
      <c r="Y34" s="444" t="s">
        <v>941</v>
      </c>
      <c r="Z34" s="481" t="s">
        <v>1900</v>
      </c>
      <c r="AA34" s="32">
        <v>2</v>
      </c>
      <c r="AB34" s="26" t="s">
        <v>945</v>
      </c>
      <c r="AC34" s="352" t="s">
        <v>946</v>
      </c>
      <c r="AD34" s="444">
        <v>1</v>
      </c>
      <c r="AE34" s="352" t="s">
        <v>993</v>
      </c>
      <c r="AF34" s="352" t="s">
        <v>949</v>
      </c>
      <c r="AG34" s="69" t="s">
        <v>949</v>
      </c>
      <c r="AH34" s="69" t="s">
        <v>949</v>
      </c>
      <c r="AI34" s="69" t="s">
        <v>949</v>
      </c>
      <c r="AJ34" s="69" t="s">
        <v>949</v>
      </c>
      <c r="AK34" s="69" t="s">
        <v>949</v>
      </c>
      <c r="AL34" s="69" t="s">
        <v>949</v>
      </c>
      <c r="AM34" s="69" t="s">
        <v>1023</v>
      </c>
      <c r="AN34" s="69">
        <v>0</v>
      </c>
      <c r="AO34" s="69" t="s">
        <v>945</v>
      </c>
      <c r="AP34" s="69" t="s">
        <v>945</v>
      </c>
      <c r="AQ34" s="69" t="s">
        <v>986</v>
      </c>
      <c r="AR34" s="69" t="s">
        <v>1024</v>
      </c>
      <c r="AS34" s="69" t="s">
        <v>949</v>
      </c>
      <c r="AT34" s="69">
        <v>0</v>
      </c>
      <c r="AU34" s="69">
        <v>0</v>
      </c>
      <c r="AV34" s="69">
        <v>0</v>
      </c>
      <c r="AW34" s="69">
        <v>0</v>
      </c>
      <c r="AX34" s="69">
        <v>0</v>
      </c>
      <c r="AY34" s="69">
        <v>0</v>
      </c>
      <c r="AZ34" s="69">
        <v>0</v>
      </c>
      <c r="BA34" s="69">
        <v>0</v>
      </c>
    </row>
    <row r="35" spans="1:53" ht="16.5">
      <c r="A35" s="481" t="s">
        <v>320</v>
      </c>
      <c r="B35" s="474"/>
      <c r="C35" s="483"/>
      <c r="D35" s="474" t="s">
        <v>5378</v>
      </c>
      <c r="E35" s="483"/>
      <c r="F35" s="474"/>
      <c r="G35" s="483"/>
      <c r="H35" s="474"/>
      <c r="I35" s="483"/>
      <c r="J35" s="474"/>
      <c r="K35" s="483"/>
      <c r="L35" s="479" t="s">
        <v>5378</v>
      </c>
      <c r="M35" s="479" t="s">
        <v>5378</v>
      </c>
      <c r="N35" s="485" t="s">
        <v>4778</v>
      </c>
      <c r="O35" s="479"/>
      <c r="P35" s="479" t="s">
        <v>1126</v>
      </c>
      <c r="Q35" s="444" t="s">
        <v>941</v>
      </c>
      <c r="R35" s="444" t="s">
        <v>941</v>
      </c>
      <c r="S35" s="444" t="s">
        <v>941</v>
      </c>
      <c r="T35" s="444" t="s">
        <v>941</v>
      </c>
      <c r="U35" s="444" t="s">
        <v>941</v>
      </c>
      <c r="V35" s="444" t="s">
        <v>941</v>
      </c>
      <c r="W35" s="444" t="s">
        <v>941</v>
      </c>
      <c r="X35" s="444" t="s">
        <v>941</v>
      </c>
      <c r="Y35" s="444" t="s">
        <v>941</v>
      </c>
      <c r="Z35" s="481" t="s">
        <v>5379</v>
      </c>
      <c r="AA35" s="32">
        <v>1</v>
      </c>
      <c r="AB35" s="26" t="s">
        <v>945</v>
      </c>
      <c r="AC35" s="352" t="s">
        <v>946</v>
      </c>
      <c r="AD35" s="444">
        <v>1</v>
      </c>
      <c r="AE35" s="352" t="s">
        <v>1048</v>
      </c>
      <c r="AF35" s="352" t="s">
        <v>4282</v>
      </c>
      <c r="AG35" s="69" t="s">
        <v>949</v>
      </c>
      <c r="AH35" s="69" t="s">
        <v>949</v>
      </c>
      <c r="AI35" s="69" t="s">
        <v>949</v>
      </c>
      <c r="AJ35" s="69">
        <v>16.36</v>
      </c>
      <c r="AK35" s="69" t="s">
        <v>949</v>
      </c>
      <c r="AL35" s="69" t="s">
        <v>949</v>
      </c>
      <c r="AM35" s="69" t="s">
        <v>949</v>
      </c>
      <c r="AN35" s="69" t="s">
        <v>949</v>
      </c>
      <c r="AO35" s="69" t="s">
        <v>949</v>
      </c>
      <c r="AP35" s="69">
        <v>0</v>
      </c>
      <c r="AQ35" s="69" t="s">
        <v>1068</v>
      </c>
      <c r="AR35" s="69" t="s">
        <v>945</v>
      </c>
      <c r="AS35" s="69" t="s">
        <v>945</v>
      </c>
      <c r="AT35" s="69">
        <v>0</v>
      </c>
      <c r="AU35" s="69">
        <v>0</v>
      </c>
      <c r="AV35" s="69">
        <v>0</v>
      </c>
      <c r="AW35" s="69">
        <v>0</v>
      </c>
      <c r="AX35" s="69">
        <v>0</v>
      </c>
      <c r="AY35" s="69">
        <v>0</v>
      </c>
      <c r="AZ35" s="69">
        <v>0</v>
      </c>
      <c r="BA35" s="69">
        <v>0</v>
      </c>
    </row>
    <row r="36" spans="1:53" ht="16.5">
      <c r="A36" s="481" t="s">
        <v>320</v>
      </c>
      <c r="B36" s="474"/>
      <c r="C36" s="483"/>
      <c r="D36" s="474" t="s">
        <v>5376</v>
      </c>
      <c r="E36" s="483"/>
      <c r="F36" s="474"/>
      <c r="G36" s="483"/>
      <c r="H36" s="474"/>
      <c r="I36" s="483"/>
      <c r="J36" s="474"/>
      <c r="K36" s="483"/>
      <c r="L36" s="479" t="s">
        <v>5376</v>
      </c>
      <c r="M36" s="479" t="s">
        <v>5376</v>
      </c>
      <c r="N36" s="485" t="s">
        <v>4778</v>
      </c>
      <c r="O36" s="479"/>
      <c r="P36" s="479" t="s">
        <v>1126</v>
      </c>
      <c r="Q36" s="444" t="s">
        <v>941</v>
      </c>
      <c r="R36" s="444" t="s">
        <v>941</v>
      </c>
      <c r="S36" s="444" t="s">
        <v>941</v>
      </c>
      <c r="T36" s="444" t="s">
        <v>941</v>
      </c>
      <c r="U36" s="444" t="s">
        <v>941</v>
      </c>
      <c r="V36" s="444" t="s">
        <v>941</v>
      </c>
      <c r="W36" s="444" t="s">
        <v>941</v>
      </c>
      <c r="X36" s="444" t="s">
        <v>941</v>
      </c>
      <c r="Y36" s="444" t="s">
        <v>941</v>
      </c>
      <c r="Z36" s="481" t="s">
        <v>5377</v>
      </c>
      <c r="AA36" s="32">
        <v>1</v>
      </c>
      <c r="AB36" s="26" t="s">
        <v>945</v>
      </c>
      <c r="AC36" s="352" t="s">
        <v>946</v>
      </c>
      <c r="AD36" s="444">
        <v>1</v>
      </c>
      <c r="AE36" s="352" t="s">
        <v>1048</v>
      </c>
      <c r="AF36" s="352" t="s">
        <v>4282</v>
      </c>
      <c r="AG36" s="69" t="s">
        <v>949</v>
      </c>
      <c r="AH36" s="69" t="s">
        <v>949</v>
      </c>
      <c r="AI36" s="69" t="s">
        <v>949</v>
      </c>
      <c r="AJ36" s="69">
        <v>2.27</v>
      </c>
      <c r="AK36" s="69" t="s">
        <v>949</v>
      </c>
      <c r="AL36" s="69" t="s">
        <v>949</v>
      </c>
      <c r="AM36" s="69" t="s">
        <v>949</v>
      </c>
      <c r="AN36" s="69" t="s">
        <v>949</v>
      </c>
      <c r="AO36" s="69" t="s">
        <v>949</v>
      </c>
      <c r="AP36" s="69">
        <v>0</v>
      </c>
      <c r="AQ36" s="69" t="s">
        <v>1068</v>
      </c>
      <c r="AR36" s="69" t="s">
        <v>945</v>
      </c>
      <c r="AS36" s="69" t="s">
        <v>945</v>
      </c>
      <c r="AT36" s="69">
        <v>0</v>
      </c>
      <c r="AU36" s="69">
        <v>0</v>
      </c>
      <c r="AV36" s="69">
        <v>0</v>
      </c>
      <c r="AW36" s="69">
        <v>0</v>
      </c>
      <c r="AX36" s="69">
        <v>0</v>
      </c>
      <c r="AY36" s="69">
        <v>0</v>
      </c>
      <c r="AZ36" s="69">
        <v>0</v>
      </c>
      <c r="BA36" s="69">
        <v>0</v>
      </c>
    </row>
    <row r="37" spans="1:53" ht="16.5">
      <c r="A37" s="481" t="s">
        <v>320</v>
      </c>
      <c r="B37" s="474"/>
      <c r="C37" s="483"/>
      <c r="D37" s="474" t="s">
        <v>5110</v>
      </c>
      <c r="E37" s="483"/>
      <c r="F37" s="474"/>
      <c r="G37" s="483"/>
      <c r="H37" s="474"/>
      <c r="I37" s="483"/>
      <c r="J37" s="474"/>
      <c r="K37" s="483"/>
      <c r="L37" s="479" t="s">
        <v>5110</v>
      </c>
      <c r="M37" s="479" t="s">
        <v>5110</v>
      </c>
      <c r="N37" s="485" t="s">
        <v>4778</v>
      </c>
      <c r="O37" s="479"/>
      <c r="P37" s="479"/>
      <c r="Q37" s="444" t="s">
        <v>941</v>
      </c>
      <c r="R37" s="444" t="s">
        <v>941</v>
      </c>
      <c r="S37" s="444" t="s">
        <v>941</v>
      </c>
      <c r="T37" s="444" t="s">
        <v>941</v>
      </c>
      <c r="U37" s="444" t="s">
        <v>941</v>
      </c>
      <c r="V37" s="444" t="s">
        <v>941</v>
      </c>
      <c r="W37" s="444" t="s">
        <v>941</v>
      </c>
      <c r="X37" s="444" t="s">
        <v>941</v>
      </c>
      <c r="Y37" s="444" t="s">
        <v>941</v>
      </c>
      <c r="Z37" s="481" t="s">
        <v>5111</v>
      </c>
      <c r="AA37" s="32">
        <v>2</v>
      </c>
      <c r="AB37" s="26" t="s">
        <v>945</v>
      </c>
      <c r="AC37" s="352" t="s">
        <v>946</v>
      </c>
      <c r="AD37" s="444">
        <v>1</v>
      </c>
      <c r="AE37" s="352" t="s">
        <v>993</v>
      </c>
      <c r="AF37" s="352" t="s">
        <v>4282</v>
      </c>
      <c r="AG37" s="69" t="s">
        <v>949</v>
      </c>
      <c r="AH37" s="69" t="s">
        <v>949</v>
      </c>
      <c r="AI37" s="69" t="s">
        <v>949</v>
      </c>
      <c r="AJ37" s="69" t="s">
        <v>949</v>
      </c>
      <c r="AK37" s="69" t="s">
        <v>949</v>
      </c>
      <c r="AL37" s="69" t="s">
        <v>949</v>
      </c>
      <c r="AM37" s="69" t="s">
        <v>949</v>
      </c>
      <c r="AN37" s="69" t="s">
        <v>949</v>
      </c>
      <c r="AO37" s="69" t="s">
        <v>949</v>
      </c>
      <c r="AP37" s="69" t="s">
        <v>949</v>
      </c>
      <c r="AQ37" s="69" t="s">
        <v>1166</v>
      </c>
      <c r="AR37" s="69" t="s">
        <v>945</v>
      </c>
      <c r="AS37" s="69" t="s">
        <v>945</v>
      </c>
      <c r="AT37" s="69">
        <v>0</v>
      </c>
      <c r="AU37" s="69">
        <v>0</v>
      </c>
      <c r="AV37" s="69">
        <v>0</v>
      </c>
      <c r="AW37" s="69">
        <v>0</v>
      </c>
      <c r="AX37" s="69">
        <v>0</v>
      </c>
      <c r="AY37" s="69">
        <v>0</v>
      </c>
      <c r="AZ37" s="69">
        <v>0</v>
      </c>
      <c r="BA37" s="69">
        <v>0</v>
      </c>
    </row>
    <row r="38" spans="1:53" ht="16.5">
      <c r="A38" s="481" t="s">
        <v>320</v>
      </c>
      <c r="B38" s="474"/>
      <c r="C38" s="483"/>
      <c r="D38" s="474" t="s">
        <v>1898</v>
      </c>
      <c r="E38" s="483"/>
      <c r="F38" s="474"/>
      <c r="G38" s="483"/>
      <c r="H38" s="474"/>
      <c r="I38" s="483"/>
      <c r="J38" s="474"/>
      <c r="K38" s="483"/>
      <c r="L38" s="479" t="s">
        <v>1898</v>
      </c>
      <c r="M38" s="479" t="s">
        <v>1898</v>
      </c>
      <c r="N38" s="485" t="s">
        <v>4778</v>
      </c>
      <c r="O38" s="479"/>
      <c r="P38" s="479"/>
      <c r="Q38" s="444" t="s">
        <v>941</v>
      </c>
      <c r="R38" s="444" t="s">
        <v>941</v>
      </c>
      <c r="S38" s="444" t="s">
        <v>941</v>
      </c>
      <c r="T38" s="444" t="s">
        <v>941</v>
      </c>
      <c r="U38" s="444" t="s">
        <v>941</v>
      </c>
      <c r="V38" s="444" t="s">
        <v>941</v>
      </c>
      <c r="W38" s="444" t="s">
        <v>941</v>
      </c>
      <c r="X38" s="444" t="s">
        <v>941</v>
      </c>
      <c r="Y38" s="444" t="s">
        <v>941</v>
      </c>
      <c r="Z38" s="481" t="s">
        <v>1900</v>
      </c>
      <c r="AA38" s="32">
        <v>2</v>
      </c>
      <c r="AB38" s="26" t="s">
        <v>945</v>
      </c>
      <c r="AC38" s="352" t="s">
        <v>946</v>
      </c>
      <c r="AD38" s="444">
        <v>1</v>
      </c>
      <c r="AE38" s="352" t="s">
        <v>993</v>
      </c>
      <c r="AF38" s="352" t="s">
        <v>949</v>
      </c>
      <c r="AG38" s="69" t="s">
        <v>949</v>
      </c>
      <c r="AH38" s="69" t="s">
        <v>949</v>
      </c>
      <c r="AI38" s="69" t="s">
        <v>949</v>
      </c>
      <c r="AJ38" s="69" t="s">
        <v>949</v>
      </c>
      <c r="AK38" s="69" t="s">
        <v>949</v>
      </c>
      <c r="AL38" s="69" t="s">
        <v>949</v>
      </c>
      <c r="AM38" s="69" t="s">
        <v>1023</v>
      </c>
      <c r="AN38" s="69">
        <v>0</v>
      </c>
      <c r="AO38" s="69" t="s">
        <v>945</v>
      </c>
      <c r="AP38" s="69" t="s">
        <v>945</v>
      </c>
      <c r="AQ38" s="69" t="s">
        <v>986</v>
      </c>
      <c r="AR38" s="69" t="s">
        <v>1024</v>
      </c>
      <c r="AS38" s="69" t="s">
        <v>949</v>
      </c>
      <c r="AT38" s="69">
        <v>0</v>
      </c>
      <c r="AU38" s="69">
        <v>0</v>
      </c>
      <c r="AV38" s="69">
        <v>0</v>
      </c>
      <c r="AW38" s="69">
        <v>0</v>
      </c>
      <c r="AX38" s="69">
        <v>0</v>
      </c>
      <c r="AY38" s="69">
        <v>0</v>
      </c>
      <c r="AZ38" s="69">
        <v>0</v>
      </c>
      <c r="BA38" s="69">
        <v>0</v>
      </c>
    </row>
    <row r="39" spans="1:53" ht="16.5">
      <c r="A39" s="481" t="s">
        <v>320</v>
      </c>
      <c r="B39" s="474"/>
      <c r="C39" s="483"/>
      <c r="D39" s="474" t="s">
        <v>2141</v>
      </c>
      <c r="E39" s="483"/>
      <c r="F39" s="474"/>
      <c r="G39" s="483"/>
      <c r="H39" s="474"/>
      <c r="I39" s="483"/>
      <c r="J39" s="474"/>
      <c r="K39" s="483"/>
      <c r="L39" s="479" t="s">
        <v>2141</v>
      </c>
      <c r="M39" s="479" t="s">
        <v>2141</v>
      </c>
      <c r="N39" s="485" t="s">
        <v>4778</v>
      </c>
      <c r="O39" s="479"/>
      <c r="P39" s="479" t="s">
        <v>989</v>
      </c>
      <c r="Q39" s="444" t="s">
        <v>941</v>
      </c>
      <c r="R39" s="444" t="s">
        <v>941</v>
      </c>
      <c r="S39" s="444" t="s">
        <v>941</v>
      </c>
      <c r="T39" s="444" t="s">
        <v>941</v>
      </c>
      <c r="U39" s="444" t="s">
        <v>941</v>
      </c>
      <c r="V39" s="444" t="s">
        <v>941</v>
      </c>
      <c r="W39" s="444" t="s">
        <v>941</v>
      </c>
      <c r="X39" s="444" t="s">
        <v>941</v>
      </c>
      <c r="Y39" s="444" t="s">
        <v>941</v>
      </c>
      <c r="Z39" s="481" t="s">
        <v>2143</v>
      </c>
      <c r="AA39" s="32">
        <v>2</v>
      </c>
      <c r="AB39" s="26" t="s">
        <v>945</v>
      </c>
      <c r="AC39" s="352" t="s">
        <v>946</v>
      </c>
      <c r="AD39" s="444">
        <v>1</v>
      </c>
      <c r="AE39" s="352" t="s">
        <v>1048</v>
      </c>
      <c r="AF39" s="352" t="s">
        <v>949</v>
      </c>
      <c r="AG39" s="69">
        <v>6.5808330000000002</v>
      </c>
      <c r="AH39" s="69">
        <v>0.32</v>
      </c>
      <c r="AI39" s="69">
        <v>7.85</v>
      </c>
      <c r="AJ39" s="69" t="s">
        <v>949</v>
      </c>
      <c r="AK39" s="69" t="s">
        <v>2144</v>
      </c>
      <c r="AL39" s="69" t="s">
        <v>949</v>
      </c>
      <c r="AM39" s="69" t="s">
        <v>949</v>
      </c>
      <c r="AN39" s="69" t="s">
        <v>949</v>
      </c>
      <c r="AO39" s="69" t="s">
        <v>949</v>
      </c>
      <c r="AP39" s="69">
        <v>0</v>
      </c>
      <c r="AQ39" s="69" t="s">
        <v>1068</v>
      </c>
      <c r="AR39" s="69" t="s">
        <v>949</v>
      </c>
      <c r="AS39" s="69">
        <v>0</v>
      </c>
      <c r="AT39" s="69">
        <v>0</v>
      </c>
      <c r="AU39" s="69">
        <v>0</v>
      </c>
      <c r="AV39" s="69">
        <v>0</v>
      </c>
      <c r="AW39" s="69">
        <v>0</v>
      </c>
      <c r="AX39" s="69">
        <v>0</v>
      </c>
      <c r="AY39" s="69">
        <v>0</v>
      </c>
      <c r="AZ39" s="69">
        <v>0</v>
      </c>
      <c r="BA39" s="69">
        <v>0</v>
      </c>
    </row>
    <row r="40" spans="1:53" ht="16.5">
      <c r="A40" s="481" t="s">
        <v>320</v>
      </c>
      <c r="B40" s="474"/>
      <c r="C40" s="483"/>
      <c r="D40" s="474" t="s">
        <v>10070</v>
      </c>
      <c r="E40" s="483"/>
      <c r="F40" s="474"/>
      <c r="G40" s="483"/>
      <c r="H40" s="474"/>
      <c r="I40" s="483"/>
      <c r="J40" s="474"/>
      <c r="K40" s="483"/>
      <c r="L40" s="479" t="s">
        <v>4896</v>
      </c>
      <c r="M40" s="479" t="s">
        <v>4995</v>
      </c>
      <c r="N40" s="435" t="s">
        <v>10071</v>
      </c>
      <c r="O40" s="479"/>
      <c r="P40" s="479"/>
      <c r="Q40" s="444" t="s">
        <v>941</v>
      </c>
      <c r="R40" s="444" t="s">
        <v>941</v>
      </c>
      <c r="S40" s="444" t="s">
        <v>941</v>
      </c>
      <c r="T40" s="444" t="s">
        <v>941</v>
      </c>
      <c r="U40" s="444" t="s">
        <v>941</v>
      </c>
      <c r="V40" s="444" t="s">
        <v>941</v>
      </c>
      <c r="W40" s="444" t="s">
        <v>941</v>
      </c>
      <c r="X40" s="444" t="s">
        <v>941</v>
      </c>
      <c r="Y40" s="444" t="s">
        <v>941</v>
      </c>
      <c r="Z40" s="481" t="s">
        <v>2147</v>
      </c>
      <c r="AA40" s="32">
        <v>1</v>
      </c>
      <c r="AB40" s="26" t="s">
        <v>945</v>
      </c>
      <c r="AC40" s="352" t="s">
        <v>946</v>
      </c>
      <c r="AD40" s="444">
        <v>1</v>
      </c>
      <c r="AE40" s="352" t="s">
        <v>1921</v>
      </c>
      <c r="AF40" s="352" t="s">
        <v>949</v>
      </c>
      <c r="AG40" s="69">
        <v>16575.753045000001</v>
      </c>
      <c r="AH40" s="69" t="s">
        <v>949</v>
      </c>
      <c r="AI40" s="69" t="s">
        <v>949</v>
      </c>
      <c r="AJ40" s="69" t="s">
        <v>949</v>
      </c>
      <c r="AK40" s="69" t="s">
        <v>2148</v>
      </c>
      <c r="AL40" s="69" t="s">
        <v>949</v>
      </c>
      <c r="AM40" s="69" t="s">
        <v>949</v>
      </c>
      <c r="AN40" s="69" t="s">
        <v>949</v>
      </c>
      <c r="AO40" s="69" t="s">
        <v>949</v>
      </c>
      <c r="AP40" s="69">
        <v>0</v>
      </c>
      <c r="AQ40" s="69" t="s">
        <v>1923</v>
      </c>
      <c r="AR40" s="69" t="s">
        <v>4996</v>
      </c>
      <c r="AS40" s="69">
        <v>0</v>
      </c>
      <c r="AT40" s="69">
        <v>0</v>
      </c>
      <c r="AU40" s="69">
        <v>0</v>
      </c>
      <c r="AV40" s="69">
        <v>0</v>
      </c>
      <c r="AW40" s="69">
        <v>0</v>
      </c>
      <c r="AX40" s="69">
        <v>0</v>
      </c>
      <c r="AY40" s="69">
        <v>0</v>
      </c>
      <c r="AZ40" s="69">
        <v>0</v>
      </c>
      <c r="BA40" s="69">
        <v>0</v>
      </c>
    </row>
    <row r="41" spans="1:53" ht="16.5">
      <c r="A41" s="481" t="s">
        <v>320</v>
      </c>
      <c r="B41" s="474"/>
      <c r="C41" s="483"/>
      <c r="D41" s="474" t="s">
        <v>2150</v>
      </c>
      <c r="E41" s="483"/>
      <c r="F41" s="474"/>
      <c r="G41" s="483"/>
      <c r="H41" s="474"/>
      <c r="I41" s="483"/>
      <c r="J41" s="474"/>
      <c r="K41" s="483"/>
      <c r="L41" s="479" t="s">
        <v>2150</v>
      </c>
      <c r="M41" s="479" t="s">
        <v>2150</v>
      </c>
      <c r="N41" s="435" t="s">
        <v>4778</v>
      </c>
      <c r="O41" s="479"/>
      <c r="P41" s="479"/>
      <c r="Q41" s="444" t="s">
        <v>941</v>
      </c>
      <c r="R41" s="444" t="s">
        <v>941</v>
      </c>
      <c r="S41" s="444" t="s">
        <v>941</v>
      </c>
      <c r="T41" s="444" t="s">
        <v>941</v>
      </c>
      <c r="U41" s="444" t="s">
        <v>941</v>
      </c>
      <c r="V41" s="444" t="s">
        <v>941</v>
      </c>
      <c r="W41" s="444" t="s">
        <v>941</v>
      </c>
      <c r="X41" s="444" t="s">
        <v>941</v>
      </c>
      <c r="Y41" s="444" t="s">
        <v>941</v>
      </c>
      <c r="Z41" s="481" t="s">
        <v>2152</v>
      </c>
      <c r="AA41" s="32">
        <v>2</v>
      </c>
      <c r="AB41" s="26" t="s">
        <v>945</v>
      </c>
      <c r="AC41" s="352" t="s">
        <v>946</v>
      </c>
      <c r="AD41" s="444">
        <v>1</v>
      </c>
      <c r="AE41" s="352" t="s">
        <v>979</v>
      </c>
      <c r="AF41" s="352" t="s">
        <v>4282</v>
      </c>
      <c r="AG41" s="69">
        <v>52.5</v>
      </c>
      <c r="AH41" s="69" t="s">
        <v>949</v>
      </c>
      <c r="AI41" s="69" t="s">
        <v>949</v>
      </c>
      <c r="AJ41" s="69" t="s">
        <v>949</v>
      </c>
      <c r="AK41" s="69" t="s">
        <v>2153</v>
      </c>
      <c r="AL41" s="69" t="s">
        <v>949</v>
      </c>
      <c r="AM41" s="69" t="s">
        <v>1930</v>
      </c>
      <c r="AN41" s="69" t="s">
        <v>2154</v>
      </c>
      <c r="AO41" s="69" t="s">
        <v>949</v>
      </c>
      <c r="AP41" s="69">
        <v>0</v>
      </c>
      <c r="AQ41" s="69" t="s">
        <v>1166</v>
      </c>
      <c r="AR41" s="69" t="s">
        <v>949</v>
      </c>
      <c r="AS41" s="69" t="s">
        <v>949</v>
      </c>
      <c r="AT41" s="69">
        <v>0</v>
      </c>
      <c r="AU41" s="69">
        <v>0</v>
      </c>
      <c r="AV41" s="69">
        <v>0</v>
      </c>
      <c r="AW41" s="69">
        <v>0</v>
      </c>
      <c r="AX41" s="69">
        <v>0</v>
      </c>
      <c r="AY41" s="69">
        <v>0</v>
      </c>
      <c r="AZ41" s="69">
        <v>0</v>
      </c>
      <c r="BA41" s="69">
        <v>0</v>
      </c>
    </row>
    <row r="42" spans="1:53" ht="16.5">
      <c r="A42" s="481" t="s">
        <v>320</v>
      </c>
      <c r="B42" s="474"/>
      <c r="C42" s="483"/>
      <c r="D42" s="474" t="s">
        <v>2155</v>
      </c>
      <c r="E42" s="483"/>
      <c r="F42" s="474"/>
      <c r="G42" s="483"/>
      <c r="H42" s="474"/>
      <c r="I42" s="483"/>
      <c r="J42" s="474"/>
      <c r="K42" s="483"/>
      <c r="L42" s="479" t="s">
        <v>2155</v>
      </c>
      <c r="M42" s="479" t="s">
        <v>2155</v>
      </c>
      <c r="N42" s="435" t="s">
        <v>4778</v>
      </c>
      <c r="O42" s="479"/>
      <c r="P42" s="479" t="s">
        <v>1126</v>
      </c>
      <c r="Q42" s="444" t="s">
        <v>941</v>
      </c>
      <c r="R42" s="444" t="s">
        <v>941</v>
      </c>
      <c r="S42" s="444" t="s">
        <v>941</v>
      </c>
      <c r="T42" s="444" t="s">
        <v>941</v>
      </c>
      <c r="U42" s="444" t="s">
        <v>941</v>
      </c>
      <c r="V42" s="444" t="s">
        <v>941</v>
      </c>
      <c r="W42" s="444" t="s">
        <v>941</v>
      </c>
      <c r="X42" s="444" t="s">
        <v>941</v>
      </c>
      <c r="Y42" s="444" t="s">
        <v>941</v>
      </c>
      <c r="Z42" s="481" t="s">
        <v>2157</v>
      </c>
      <c r="AA42" s="32">
        <v>1</v>
      </c>
      <c r="AB42" s="26" t="s">
        <v>945</v>
      </c>
      <c r="AC42" s="352" t="s">
        <v>946</v>
      </c>
      <c r="AD42" s="444">
        <v>1</v>
      </c>
      <c r="AE42" s="352" t="s">
        <v>1008</v>
      </c>
      <c r="AF42" s="352" t="s">
        <v>4282</v>
      </c>
      <c r="AG42" s="69">
        <v>184.84</v>
      </c>
      <c r="AH42" s="69" t="s">
        <v>949</v>
      </c>
      <c r="AI42" s="69">
        <v>1.41</v>
      </c>
      <c r="AJ42" s="69">
        <v>0.26062439999999998</v>
      </c>
      <c r="AK42" s="69" t="s">
        <v>949</v>
      </c>
      <c r="AL42" s="69" t="s">
        <v>1083</v>
      </c>
      <c r="AM42" s="69" t="s">
        <v>1293</v>
      </c>
      <c r="AN42" s="69" t="s">
        <v>1294</v>
      </c>
      <c r="AO42" s="69" t="s">
        <v>1295</v>
      </c>
      <c r="AP42" s="69">
        <v>0</v>
      </c>
      <c r="AQ42" s="69" t="s">
        <v>1142</v>
      </c>
      <c r="AR42" s="69" t="s">
        <v>949</v>
      </c>
      <c r="AS42" s="69" t="s">
        <v>949</v>
      </c>
      <c r="AT42" s="69">
        <v>0</v>
      </c>
      <c r="AU42" s="69">
        <v>0</v>
      </c>
      <c r="AV42" s="69" t="s">
        <v>2155</v>
      </c>
      <c r="AW42" s="69" t="s">
        <v>1142</v>
      </c>
      <c r="AX42" s="69">
        <v>0</v>
      </c>
      <c r="AY42" s="69">
        <v>0</v>
      </c>
      <c r="AZ42" s="69">
        <v>0</v>
      </c>
      <c r="BA42" s="69">
        <v>0</v>
      </c>
    </row>
    <row r="43" spans="1:53" ht="16.5">
      <c r="A43" s="481" t="s">
        <v>320</v>
      </c>
      <c r="B43" s="474"/>
      <c r="C43" s="483"/>
      <c r="D43" s="474" t="s">
        <v>2162</v>
      </c>
      <c r="E43" s="483"/>
      <c r="F43" s="474"/>
      <c r="G43" s="483"/>
      <c r="H43" s="474"/>
      <c r="I43" s="483"/>
      <c r="J43" s="474"/>
      <c r="K43" s="483"/>
      <c r="L43" s="479" t="s">
        <v>2162</v>
      </c>
      <c r="M43" s="479" t="s">
        <v>2162</v>
      </c>
      <c r="N43" s="435" t="s">
        <v>4778</v>
      </c>
      <c r="O43" s="479"/>
      <c r="P43" s="479"/>
      <c r="Q43" s="444" t="s">
        <v>941</v>
      </c>
      <c r="R43" s="444" t="s">
        <v>941</v>
      </c>
      <c r="S43" s="444" t="s">
        <v>941</v>
      </c>
      <c r="T43" s="444" t="s">
        <v>941</v>
      </c>
      <c r="U43" s="444" t="s">
        <v>941</v>
      </c>
      <c r="V43" s="444" t="s">
        <v>941</v>
      </c>
      <c r="W43" s="444" t="s">
        <v>941</v>
      </c>
      <c r="X43" s="444" t="s">
        <v>941</v>
      </c>
      <c r="Y43" s="444" t="s">
        <v>941</v>
      </c>
      <c r="Z43" s="481" t="s">
        <v>2164</v>
      </c>
      <c r="AA43" s="32">
        <v>1</v>
      </c>
      <c r="AB43" s="26" t="s">
        <v>945</v>
      </c>
      <c r="AC43" s="352" t="s">
        <v>946</v>
      </c>
      <c r="AD43" s="444">
        <v>1</v>
      </c>
      <c r="AE43" s="352" t="s">
        <v>979</v>
      </c>
      <c r="AF43" s="352" t="s">
        <v>4282</v>
      </c>
      <c r="AG43" s="69">
        <v>307.54599999999999</v>
      </c>
      <c r="AH43" s="69" t="s">
        <v>949</v>
      </c>
      <c r="AI43" s="69" t="s">
        <v>949</v>
      </c>
      <c r="AJ43" s="69" t="s">
        <v>949</v>
      </c>
      <c r="AK43" s="69" t="s">
        <v>2165</v>
      </c>
      <c r="AL43" s="69" t="s">
        <v>949</v>
      </c>
      <c r="AM43" s="69" t="s">
        <v>949</v>
      </c>
      <c r="AN43" s="69" t="s">
        <v>949</v>
      </c>
      <c r="AO43" s="69" t="s">
        <v>949</v>
      </c>
      <c r="AP43" s="69">
        <v>0</v>
      </c>
      <c r="AQ43" s="69" t="s">
        <v>1166</v>
      </c>
      <c r="AR43" s="69" t="s">
        <v>945</v>
      </c>
      <c r="AS43" s="69" t="s">
        <v>945</v>
      </c>
      <c r="AT43" s="69">
        <v>0</v>
      </c>
      <c r="AU43" s="69">
        <v>0</v>
      </c>
      <c r="AV43" s="69">
        <v>0</v>
      </c>
      <c r="AW43" s="69">
        <v>0</v>
      </c>
      <c r="AX43" s="69">
        <v>0</v>
      </c>
      <c r="AY43" s="69">
        <v>0</v>
      </c>
      <c r="AZ43" s="69">
        <v>0</v>
      </c>
      <c r="BA43" s="69">
        <v>0</v>
      </c>
    </row>
    <row r="44" spans="1:53" ht="16.5">
      <c r="A44" s="481" t="s">
        <v>320</v>
      </c>
      <c r="B44" s="474"/>
      <c r="C44" s="483"/>
      <c r="D44" s="474" t="s">
        <v>2167</v>
      </c>
      <c r="E44" s="483"/>
      <c r="F44" s="474"/>
      <c r="G44" s="483"/>
      <c r="H44" s="474"/>
      <c r="I44" s="483"/>
      <c r="J44" s="474"/>
      <c r="K44" s="483"/>
      <c r="L44" s="479" t="s">
        <v>2167</v>
      </c>
      <c r="M44" s="479" t="s">
        <v>2167</v>
      </c>
      <c r="N44" s="435" t="s">
        <v>4778</v>
      </c>
      <c r="O44" s="479"/>
      <c r="P44" s="479"/>
      <c r="Q44" s="444" t="s">
        <v>941</v>
      </c>
      <c r="R44" s="444" t="s">
        <v>941</v>
      </c>
      <c r="S44" s="444" t="s">
        <v>941</v>
      </c>
      <c r="T44" s="444" t="s">
        <v>941</v>
      </c>
      <c r="U44" s="444" t="s">
        <v>941</v>
      </c>
      <c r="V44" s="444" t="s">
        <v>941</v>
      </c>
      <c r="W44" s="444" t="s">
        <v>941</v>
      </c>
      <c r="X44" s="444" t="s">
        <v>941</v>
      </c>
      <c r="Y44" s="444" t="s">
        <v>941</v>
      </c>
      <c r="Z44" s="481" t="s">
        <v>2169</v>
      </c>
      <c r="AA44" s="32">
        <v>1</v>
      </c>
      <c r="AB44" s="26" t="s">
        <v>945</v>
      </c>
      <c r="AC44" s="352" t="s">
        <v>946</v>
      </c>
      <c r="AD44" s="444">
        <v>1</v>
      </c>
      <c r="AE44" s="352" t="s">
        <v>979</v>
      </c>
      <c r="AF44" s="352" t="s">
        <v>4282</v>
      </c>
      <c r="AG44" s="69">
        <v>232.17099999999999</v>
      </c>
      <c r="AH44" s="69" t="s">
        <v>949</v>
      </c>
      <c r="AI44" s="69" t="s">
        <v>949</v>
      </c>
      <c r="AJ44" s="69" t="s">
        <v>949</v>
      </c>
      <c r="AK44" s="69" t="s">
        <v>2170</v>
      </c>
      <c r="AL44" s="69" t="s">
        <v>949</v>
      </c>
      <c r="AM44" s="69" t="s">
        <v>949</v>
      </c>
      <c r="AN44" s="69" t="s">
        <v>949</v>
      </c>
      <c r="AO44" s="69" t="s">
        <v>949</v>
      </c>
      <c r="AP44" s="69">
        <v>0</v>
      </c>
      <c r="AQ44" s="69" t="s">
        <v>1166</v>
      </c>
      <c r="AR44" s="69" t="s">
        <v>945</v>
      </c>
      <c r="AS44" s="69" t="s">
        <v>945</v>
      </c>
      <c r="AT44" s="69">
        <v>0</v>
      </c>
      <c r="AU44" s="69">
        <v>0</v>
      </c>
      <c r="AV44" s="69">
        <v>0</v>
      </c>
      <c r="AW44" s="69">
        <v>0</v>
      </c>
      <c r="AX44" s="69">
        <v>0</v>
      </c>
      <c r="AY44" s="69">
        <v>0</v>
      </c>
      <c r="AZ44" s="69">
        <v>0</v>
      </c>
      <c r="BA44" s="69">
        <v>0</v>
      </c>
    </row>
    <row r="45" spans="1:53" ht="16.5">
      <c r="A45" s="481" t="s">
        <v>320</v>
      </c>
      <c r="B45" s="474"/>
      <c r="C45" s="483"/>
      <c r="D45" s="474" t="s">
        <v>10072</v>
      </c>
      <c r="E45" s="483"/>
      <c r="F45" s="474"/>
      <c r="G45" s="483"/>
      <c r="H45" s="474"/>
      <c r="I45" s="483"/>
      <c r="J45" s="474"/>
      <c r="K45" s="483"/>
      <c r="L45" s="484" t="s">
        <v>9931</v>
      </c>
      <c r="M45" s="484" t="s">
        <v>7593</v>
      </c>
      <c r="N45" s="435" t="s">
        <v>4778</v>
      </c>
      <c r="O45" s="479"/>
      <c r="P45" s="479" t="s">
        <v>989</v>
      </c>
      <c r="Q45" s="444" t="s">
        <v>941</v>
      </c>
      <c r="R45" s="444" t="s">
        <v>941</v>
      </c>
      <c r="S45" s="444" t="s">
        <v>941</v>
      </c>
      <c r="T45" s="444" t="s">
        <v>941</v>
      </c>
      <c r="U45" s="444" t="s">
        <v>941</v>
      </c>
      <c r="V45" s="444" t="s">
        <v>941</v>
      </c>
      <c r="W45" s="444" t="s">
        <v>941</v>
      </c>
      <c r="X45" s="444" t="s">
        <v>941</v>
      </c>
      <c r="Y45" s="444" t="s">
        <v>941</v>
      </c>
      <c r="Z45" s="481" t="s">
        <v>2173</v>
      </c>
      <c r="AA45" s="32">
        <v>1</v>
      </c>
      <c r="AB45" s="26" t="s">
        <v>945</v>
      </c>
      <c r="AC45" s="352" t="s">
        <v>946</v>
      </c>
      <c r="AD45" s="444">
        <v>1</v>
      </c>
      <c r="AE45" s="352" t="s">
        <v>979</v>
      </c>
      <c r="AF45" s="352" t="s">
        <v>949</v>
      </c>
      <c r="AG45" s="69">
        <v>209.478069</v>
      </c>
      <c r="AH45" s="69">
        <v>0.1</v>
      </c>
      <c r="AI45" s="69" t="s">
        <v>949</v>
      </c>
      <c r="AJ45" s="69" t="s">
        <v>949</v>
      </c>
      <c r="AK45" s="69" t="s">
        <v>2174</v>
      </c>
      <c r="AL45" s="69" t="s">
        <v>949</v>
      </c>
      <c r="AM45" s="69" t="s">
        <v>1952</v>
      </c>
      <c r="AN45" s="69" t="s">
        <v>1953</v>
      </c>
      <c r="AO45" s="69">
        <v>0</v>
      </c>
      <c r="AP45" s="69">
        <v>0</v>
      </c>
      <c r="AQ45" s="69" t="s">
        <v>1166</v>
      </c>
      <c r="AR45" s="69">
        <v>0</v>
      </c>
      <c r="AS45" s="69">
        <v>0</v>
      </c>
      <c r="AT45" s="69">
        <v>0</v>
      </c>
      <c r="AU45" s="69">
        <v>0</v>
      </c>
      <c r="AV45" s="69">
        <v>0</v>
      </c>
      <c r="AW45" s="69">
        <v>0</v>
      </c>
      <c r="AX45" s="69">
        <v>0</v>
      </c>
      <c r="AY45" s="69">
        <v>0</v>
      </c>
      <c r="AZ45" s="69">
        <v>0</v>
      </c>
      <c r="BA45" s="69">
        <v>0</v>
      </c>
    </row>
    <row r="46" spans="1:53" ht="16.5">
      <c r="A46" s="481" t="s">
        <v>320</v>
      </c>
      <c r="B46" s="474"/>
      <c r="C46" s="483"/>
      <c r="D46" s="474" t="s">
        <v>2158</v>
      </c>
      <c r="E46" s="483"/>
      <c r="F46" s="474"/>
      <c r="G46" s="483"/>
      <c r="H46" s="474"/>
      <c r="I46" s="483"/>
      <c r="J46" s="474"/>
      <c r="K46" s="483"/>
      <c r="L46" s="479" t="s">
        <v>2158</v>
      </c>
      <c r="M46" s="479" t="s">
        <v>2158</v>
      </c>
      <c r="N46" s="435" t="s">
        <v>4778</v>
      </c>
      <c r="O46" s="479"/>
      <c r="P46" s="479" t="s">
        <v>979</v>
      </c>
      <c r="Q46" s="444" t="s">
        <v>941</v>
      </c>
      <c r="R46" s="444" t="s">
        <v>941</v>
      </c>
      <c r="S46" s="444" t="s">
        <v>941</v>
      </c>
      <c r="T46" s="444" t="s">
        <v>941</v>
      </c>
      <c r="U46" s="444" t="s">
        <v>941</v>
      </c>
      <c r="V46" s="444" t="s">
        <v>941</v>
      </c>
      <c r="W46" s="444" t="s">
        <v>941</v>
      </c>
      <c r="X46" s="444" t="s">
        <v>941</v>
      </c>
      <c r="Y46" s="444" t="s">
        <v>941</v>
      </c>
      <c r="Z46" s="481" t="s">
        <v>2160</v>
      </c>
      <c r="AA46" s="32">
        <v>1</v>
      </c>
      <c r="AB46" s="26" t="s">
        <v>945</v>
      </c>
      <c r="AC46" s="352" t="s">
        <v>946</v>
      </c>
      <c r="AD46" s="444">
        <v>1</v>
      </c>
      <c r="AE46" s="352" t="s">
        <v>1008</v>
      </c>
      <c r="AF46" s="352" t="s">
        <v>4282</v>
      </c>
      <c r="AG46" s="69">
        <v>203.93299999999999</v>
      </c>
      <c r="AH46" s="69" t="s">
        <v>949</v>
      </c>
      <c r="AI46" s="69">
        <v>1.41</v>
      </c>
      <c r="AJ46" s="69">
        <v>0.28754552999999999</v>
      </c>
      <c r="AK46" s="69" t="s">
        <v>949</v>
      </c>
      <c r="AL46" s="69" t="s">
        <v>1083</v>
      </c>
      <c r="AM46" s="69" t="s">
        <v>1293</v>
      </c>
      <c r="AN46" s="69" t="s">
        <v>2062</v>
      </c>
      <c r="AO46" s="69" t="s">
        <v>1295</v>
      </c>
      <c r="AP46" s="69">
        <v>0</v>
      </c>
      <c r="AQ46" s="69" t="s">
        <v>1142</v>
      </c>
      <c r="AR46" s="69" t="s">
        <v>949</v>
      </c>
      <c r="AS46" s="69" t="s">
        <v>949</v>
      </c>
      <c r="AT46" s="69">
        <v>0</v>
      </c>
      <c r="AU46" s="69">
        <v>0</v>
      </c>
      <c r="AV46" s="69" t="s">
        <v>2158</v>
      </c>
      <c r="AW46" s="69" t="s">
        <v>1142</v>
      </c>
      <c r="AX46" s="69">
        <v>0</v>
      </c>
      <c r="AY46" s="69">
        <v>0</v>
      </c>
      <c r="AZ46" s="69">
        <v>0</v>
      </c>
      <c r="BA46" s="69">
        <v>0</v>
      </c>
    </row>
    <row r="47" spans="1:53" ht="16.5">
      <c r="A47" s="481" t="s">
        <v>320</v>
      </c>
      <c r="B47" s="474"/>
      <c r="C47" s="483"/>
      <c r="D47" s="474" t="s">
        <v>5372</v>
      </c>
      <c r="E47" s="483"/>
      <c r="F47" s="474"/>
      <c r="G47" s="483"/>
      <c r="H47" s="474"/>
      <c r="I47" s="483"/>
      <c r="J47" s="474"/>
      <c r="K47" s="483"/>
      <c r="L47" s="479" t="s">
        <v>5372</v>
      </c>
      <c r="M47" s="479" t="s">
        <v>5372</v>
      </c>
      <c r="N47" s="435" t="s">
        <v>4778</v>
      </c>
      <c r="O47" s="479"/>
      <c r="P47" s="479" t="s">
        <v>1126</v>
      </c>
      <c r="Q47" s="444" t="s">
        <v>941</v>
      </c>
      <c r="R47" s="444" t="s">
        <v>941</v>
      </c>
      <c r="S47" s="444" t="s">
        <v>941</v>
      </c>
      <c r="T47" s="444" t="s">
        <v>941</v>
      </c>
      <c r="U47" s="444" t="s">
        <v>941</v>
      </c>
      <c r="V47" s="444" t="s">
        <v>941</v>
      </c>
      <c r="W47" s="444" t="s">
        <v>941</v>
      </c>
      <c r="X47" s="444" t="s">
        <v>941</v>
      </c>
      <c r="Y47" s="444" t="s">
        <v>941</v>
      </c>
      <c r="Z47" s="481" t="s">
        <v>5373</v>
      </c>
      <c r="AA47" s="32">
        <v>1</v>
      </c>
      <c r="AB47" s="26" t="s">
        <v>945</v>
      </c>
      <c r="AC47" s="352" t="s">
        <v>946</v>
      </c>
      <c r="AD47" s="444">
        <v>1</v>
      </c>
      <c r="AE47" s="352" t="s">
        <v>1921</v>
      </c>
      <c r="AF47" s="352" t="s">
        <v>4282</v>
      </c>
      <c r="AG47" s="69" t="s">
        <v>949</v>
      </c>
      <c r="AH47" s="69" t="s">
        <v>949</v>
      </c>
      <c r="AI47" s="69" t="s">
        <v>949</v>
      </c>
      <c r="AJ47" s="69">
        <v>45.96</v>
      </c>
      <c r="AK47" s="69" t="s">
        <v>949</v>
      </c>
      <c r="AL47" s="69" t="s">
        <v>949</v>
      </c>
      <c r="AM47" s="69" t="s">
        <v>949</v>
      </c>
      <c r="AN47" s="69" t="s">
        <v>949</v>
      </c>
      <c r="AO47" s="69" t="s">
        <v>949</v>
      </c>
      <c r="AP47" s="69">
        <v>0</v>
      </c>
      <c r="AQ47" s="69" t="s">
        <v>5352</v>
      </c>
      <c r="AR47" s="69" t="s">
        <v>945</v>
      </c>
      <c r="AS47" s="69" t="s">
        <v>945</v>
      </c>
      <c r="AT47" s="69">
        <v>0</v>
      </c>
      <c r="AU47" s="69">
        <v>0</v>
      </c>
      <c r="AV47" s="69">
        <v>0</v>
      </c>
      <c r="AW47" s="69">
        <v>0</v>
      </c>
      <c r="AX47" s="69">
        <v>0</v>
      </c>
      <c r="AY47" s="69">
        <v>0</v>
      </c>
      <c r="AZ47" s="69">
        <v>0</v>
      </c>
      <c r="BA47" s="69">
        <v>0</v>
      </c>
    </row>
    <row r="48" spans="1:53" ht="16.5">
      <c r="A48" s="481" t="s">
        <v>320</v>
      </c>
      <c r="B48" s="474"/>
      <c r="C48" s="483"/>
      <c r="D48" s="474" t="s">
        <v>5380</v>
      </c>
      <c r="E48" s="483"/>
      <c r="F48" s="474"/>
      <c r="G48" s="483"/>
      <c r="H48" s="474"/>
      <c r="I48" s="483"/>
      <c r="J48" s="474"/>
      <c r="K48" s="483"/>
      <c r="L48" s="479" t="s">
        <v>5380</v>
      </c>
      <c r="M48" s="479" t="s">
        <v>5380</v>
      </c>
      <c r="N48" s="435" t="s">
        <v>4778</v>
      </c>
      <c r="O48" s="479"/>
      <c r="P48" s="479"/>
      <c r="Q48" s="444" t="s">
        <v>941</v>
      </c>
      <c r="R48" s="444" t="s">
        <v>941</v>
      </c>
      <c r="S48" s="444" t="s">
        <v>941</v>
      </c>
      <c r="T48" s="444" t="s">
        <v>941</v>
      </c>
      <c r="U48" s="444" t="s">
        <v>941</v>
      </c>
      <c r="V48" s="444" t="s">
        <v>941</v>
      </c>
      <c r="W48" s="444" t="s">
        <v>941</v>
      </c>
      <c r="X48" s="444" t="s">
        <v>941</v>
      </c>
      <c r="Y48" s="444" t="s">
        <v>941</v>
      </c>
      <c r="Z48" s="481" t="s">
        <v>5381</v>
      </c>
      <c r="AA48" s="32">
        <v>1</v>
      </c>
      <c r="AB48" s="26" t="s">
        <v>945</v>
      </c>
      <c r="AC48" s="352" t="s">
        <v>946</v>
      </c>
      <c r="AD48" s="444">
        <v>1</v>
      </c>
      <c r="AE48" s="352" t="s">
        <v>1783</v>
      </c>
      <c r="AF48" s="352" t="s">
        <v>4282</v>
      </c>
      <c r="AG48" s="69" t="s">
        <v>949</v>
      </c>
      <c r="AH48" s="69" t="s">
        <v>949</v>
      </c>
      <c r="AI48" s="69" t="s">
        <v>949</v>
      </c>
      <c r="AJ48" s="69" t="s">
        <v>949</v>
      </c>
      <c r="AK48" s="69" t="s">
        <v>949</v>
      </c>
      <c r="AL48" s="69" t="s">
        <v>949</v>
      </c>
      <c r="AM48" s="69" t="s">
        <v>949</v>
      </c>
      <c r="AN48" s="69" t="s">
        <v>949</v>
      </c>
      <c r="AO48" s="69" t="s">
        <v>949</v>
      </c>
      <c r="AP48" s="69">
        <v>0</v>
      </c>
      <c r="AQ48" s="69" t="s">
        <v>1712</v>
      </c>
      <c r="AR48" s="69" t="s">
        <v>945</v>
      </c>
      <c r="AS48" s="69" t="s">
        <v>945</v>
      </c>
      <c r="AT48" s="69">
        <v>0</v>
      </c>
      <c r="AU48" s="69">
        <v>0</v>
      </c>
      <c r="AV48" s="69">
        <v>0</v>
      </c>
      <c r="AW48" s="69">
        <v>0</v>
      </c>
      <c r="AX48" s="69">
        <v>0</v>
      </c>
      <c r="AY48" s="69">
        <v>0</v>
      </c>
      <c r="AZ48" s="69">
        <v>0</v>
      </c>
      <c r="BA48" s="69">
        <v>0</v>
      </c>
    </row>
    <row r="49" spans="1:53" ht="16.5">
      <c r="A49" s="481" t="s">
        <v>320</v>
      </c>
      <c r="B49" s="474"/>
      <c r="C49" s="483"/>
      <c r="D49" s="474" t="s">
        <v>2175</v>
      </c>
      <c r="E49" s="483"/>
      <c r="F49" s="474"/>
      <c r="G49" s="483"/>
      <c r="H49" s="474"/>
      <c r="I49" s="483"/>
      <c r="J49" s="474"/>
      <c r="K49" s="483"/>
      <c r="L49" s="479" t="s">
        <v>2175</v>
      </c>
      <c r="M49" s="479" t="s">
        <v>2175</v>
      </c>
      <c r="N49" s="435" t="s">
        <v>4778</v>
      </c>
      <c r="O49" s="479"/>
      <c r="P49" s="479"/>
      <c r="Q49" s="444" t="s">
        <v>941</v>
      </c>
      <c r="R49" s="444" t="s">
        <v>941</v>
      </c>
      <c r="S49" s="444" t="s">
        <v>941</v>
      </c>
      <c r="T49" s="444" t="s">
        <v>941</v>
      </c>
      <c r="U49" s="444" t="s">
        <v>941</v>
      </c>
      <c r="V49" s="444" t="s">
        <v>941</v>
      </c>
      <c r="W49" s="444" t="s">
        <v>941</v>
      </c>
      <c r="X49" s="444" t="s">
        <v>941</v>
      </c>
      <c r="Y49" s="444" t="s">
        <v>941</v>
      </c>
      <c r="Z49" s="481" t="s">
        <v>2177</v>
      </c>
      <c r="AA49" s="32">
        <v>1</v>
      </c>
      <c r="AB49" s="26" t="s">
        <v>945</v>
      </c>
      <c r="AC49" s="352" t="s">
        <v>946</v>
      </c>
      <c r="AD49" s="444">
        <v>1</v>
      </c>
      <c r="AE49" s="352" t="s">
        <v>979</v>
      </c>
      <c r="AF49" s="352" t="s">
        <v>949</v>
      </c>
      <c r="AG49" s="69">
        <v>298.83859899999999</v>
      </c>
      <c r="AH49" s="69" t="s">
        <v>949</v>
      </c>
      <c r="AI49" s="69" t="s">
        <v>949</v>
      </c>
      <c r="AJ49" s="69" t="s">
        <v>949</v>
      </c>
      <c r="AK49" s="69" t="s">
        <v>2178</v>
      </c>
      <c r="AL49" s="69" t="s">
        <v>949</v>
      </c>
      <c r="AM49" s="69" t="s">
        <v>1930</v>
      </c>
      <c r="AN49" s="69" t="s">
        <v>2154</v>
      </c>
      <c r="AO49" s="69" t="s">
        <v>949</v>
      </c>
      <c r="AP49" s="69">
        <v>0</v>
      </c>
      <c r="AQ49" s="69" t="s">
        <v>1166</v>
      </c>
      <c r="AR49" s="69" t="s">
        <v>949</v>
      </c>
      <c r="AS49" s="69" t="s">
        <v>949</v>
      </c>
      <c r="AT49" s="69">
        <v>0</v>
      </c>
      <c r="AU49" s="69">
        <v>0</v>
      </c>
      <c r="AV49" s="69">
        <v>0</v>
      </c>
      <c r="AW49" s="69">
        <v>0</v>
      </c>
      <c r="AX49" s="69">
        <v>0</v>
      </c>
      <c r="AY49" s="69">
        <v>0</v>
      </c>
      <c r="AZ49" s="69">
        <v>0</v>
      </c>
      <c r="BA49" s="69">
        <v>0</v>
      </c>
    </row>
    <row r="50" spans="1:53" ht="16.5">
      <c r="A50" s="481" t="s">
        <v>320</v>
      </c>
      <c r="B50" s="474"/>
      <c r="C50" s="483"/>
      <c r="D50" s="474" t="s">
        <v>2179</v>
      </c>
      <c r="E50" s="483"/>
      <c r="F50" s="474"/>
      <c r="G50" s="483"/>
      <c r="H50" s="474"/>
      <c r="I50" s="483"/>
      <c r="J50" s="474"/>
      <c r="K50" s="483"/>
      <c r="L50" s="479" t="s">
        <v>2179</v>
      </c>
      <c r="M50" s="479" t="s">
        <v>2179</v>
      </c>
      <c r="N50" s="435" t="s">
        <v>4778</v>
      </c>
      <c r="O50" s="479"/>
      <c r="P50" s="479"/>
      <c r="Q50" s="444" t="s">
        <v>941</v>
      </c>
      <c r="R50" s="444" t="s">
        <v>941</v>
      </c>
      <c r="S50" s="444" t="s">
        <v>941</v>
      </c>
      <c r="T50" s="444" t="s">
        <v>941</v>
      </c>
      <c r="U50" s="444" t="s">
        <v>941</v>
      </c>
      <c r="V50" s="444" t="s">
        <v>941</v>
      </c>
      <c r="W50" s="444" t="s">
        <v>941</v>
      </c>
      <c r="X50" s="444" t="s">
        <v>941</v>
      </c>
      <c r="Y50" s="444" t="s">
        <v>941</v>
      </c>
      <c r="Z50" s="481" t="s">
        <v>2181</v>
      </c>
      <c r="AA50" s="32">
        <v>1</v>
      </c>
      <c r="AB50" s="26" t="s">
        <v>945</v>
      </c>
      <c r="AC50" s="352" t="s">
        <v>946</v>
      </c>
      <c r="AD50" s="444">
        <v>1</v>
      </c>
      <c r="AE50" s="352" t="s">
        <v>979</v>
      </c>
      <c r="AF50" s="352" t="s">
        <v>949</v>
      </c>
      <c r="AG50" s="69">
        <v>318.99252100000001</v>
      </c>
      <c r="AH50" s="69" t="s">
        <v>949</v>
      </c>
      <c r="AI50" s="69" t="s">
        <v>949</v>
      </c>
      <c r="AJ50" s="69" t="s">
        <v>949</v>
      </c>
      <c r="AK50" s="69" t="s">
        <v>2182</v>
      </c>
      <c r="AL50" s="69" t="s">
        <v>949</v>
      </c>
      <c r="AM50" s="69" t="s">
        <v>1930</v>
      </c>
      <c r="AN50" s="69" t="s">
        <v>2154</v>
      </c>
      <c r="AO50" s="69" t="s">
        <v>949</v>
      </c>
      <c r="AP50" s="69">
        <v>0</v>
      </c>
      <c r="AQ50" s="69" t="s">
        <v>1166</v>
      </c>
      <c r="AR50" s="69" t="s">
        <v>949</v>
      </c>
      <c r="AS50" s="69" t="s">
        <v>949</v>
      </c>
      <c r="AT50" s="69">
        <v>0</v>
      </c>
      <c r="AU50" s="69">
        <v>0</v>
      </c>
      <c r="AV50" s="69">
        <v>0</v>
      </c>
      <c r="AW50" s="69">
        <v>0</v>
      </c>
      <c r="AX50" s="69">
        <v>0</v>
      </c>
      <c r="AY50" s="69">
        <v>0</v>
      </c>
      <c r="AZ50" s="69">
        <v>0</v>
      </c>
      <c r="BA50" s="69">
        <v>0</v>
      </c>
    </row>
    <row r="51" spans="1:53" ht="16.5">
      <c r="A51" s="481" t="s">
        <v>320</v>
      </c>
      <c r="B51" s="474"/>
      <c r="C51" s="483"/>
      <c r="D51" s="474" t="s">
        <v>2189</v>
      </c>
      <c r="E51" s="483"/>
      <c r="F51" s="474"/>
      <c r="G51" s="483"/>
      <c r="H51" s="474"/>
      <c r="I51" s="483"/>
      <c r="J51" s="474"/>
      <c r="K51" s="483"/>
      <c r="L51" s="479" t="s">
        <v>10073</v>
      </c>
      <c r="M51" s="479" t="s">
        <v>10073</v>
      </c>
      <c r="N51" s="435" t="s">
        <v>4778</v>
      </c>
      <c r="O51" s="479"/>
      <c r="P51" s="479" t="s">
        <v>1556</v>
      </c>
      <c r="Q51" s="444" t="s">
        <v>941</v>
      </c>
      <c r="R51" s="444" t="s">
        <v>941</v>
      </c>
      <c r="S51" s="444" t="s">
        <v>941</v>
      </c>
      <c r="T51" s="444" t="s">
        <v>941</v>
      </c>
      <c r="U51" s="444" t="s">
        <v>941</v>
      </c>
      <c r="V51" s="444" t="s">
        <v>941</v>
      </c>
      <c r="W51" s="444" t="s">
        <v>941</v>
      </c>
      <c r="X51" s="444" t="s">
        <v>941</v>
      </c>
      <c r="Y51" s="444" t="s">
        <v>941</v>
      </c>
      <c r="Z51" s="481" t="s">
        <v>5764</v>
      </c>
      <c r="AA51" s="32">
        <v>1</v>
      </c>
      <c r="AB51" s="26" t="s">
        <v>945</v>
      </c>
      <c r="AC51" s="352" t="s">
        <v>946</v>
      </c>
      <c r="AD51" s="444">
        <v>1</v>
      </c>
      <c r="AE51" s="352" t="s">
        <v>1008</v>
      </c>
      <c r="AF51" s="352" t="s">
        <v>4282</v>
      </c>
      <c r="AG51" s="69">
        <v>54513.3</v>
      </c>
      <c r="AH51" s="69" t="s">
        <v>949</v>
      </c>
      <c r="AI51" s="69">
        <v>1.2</v>
      </c>
      <c r="AJ51" s="69">
        <v>65.42</v>
      </c>
      <c r="AK51" s="69" t="s">
        <v>949</v>
      </c>
      <c r="AL51" s="69" t="s">
        <v>995</v>
      </c>
      <c r="AM51" s="69" t="s">
        <v>1130</v>
      </c>
      <c r="AN51" s="69" t="s">
        <v>1990</v>
      </c>
      <c r="AO51" s="69" t="s">
        <v>1991</v>
      </c>
      <c r="AP51" s="69" t="s">
        <v>1133</v>
      </c>
      <c r="AQ51" s="69" t="s">
        <v>1142</v>
      </c>
      <c r="AR51" s="69" t="s">
        <v>945</v>
      </c>
      <c r="AS51" s="69" t="s">
        <v>945</v>
      </c>
      <c r="AT51" s="69">
        <v>0</v>
      </c>
      <c r="AU51" s="69">
        <v>0</v>
      </c>
      <c r="AV51" s="69" t="s">
        <v>2189</v>
      </c>
      <c r="AW51" s="69" t="s">
        <v>1142</v>
      </c>
      <c r="AX51" s="69">
        <v>0</v>
      </c>
      <c r="AY51" s="69">
        <v>0</v>
      </c>
      <c r="AZ51" s="69">
        <v>0</v>
      </c>
      <c r="BA51" s="69">
        <v>0</v>
      </c>
    </row>
    <row r="52" spans="1:53" ht="16.5">
      <c r="A52" s="481" t="s">
        <v>320</v>
      </c>
      <c r="B52" s="474"/>
      <c r="C52" s="483"/>
      <c r="D52" s="474" t="s">
        <v>2199</v>
      </c>
      <c r="E52" s="483"/>
      <c r="F52" s="474"/>
      <c r="G52" s="483"/>
      <c r="H52" s="474"/>
      <c r="I52" s="483"/>
      <c r="J52" s="474"/>
      <c r="K52" s="483"/>
      <c r="L52" s="479" t="s">
        <v>2199</v>
      </c>
      <c r="M52" s="479" t="s">
        <v>2199</v>
      </c>
      <c r="N52" s="435" t="s">
        <v>4778</v>
      </c>
      <c r="O52" s="479"/>
      <c r="P52" s="479" t="s">
        <v>989</v>
      </c>
      <c r="Q52" s="444" t="s">
        <v>941</v>
      </c>
      <c r="R52" s="444" t="s">
        <v>941</v>
      </c>
      <c r="S52" s="444" t="s">
        <v>941</v>
      </c>
      <c r="T52" s="444" t="s">
        <v>941</v>
      </c>
      <c r="U52" s="444" t="s">
        <v>941</v>
      </c>
      <c r="V52" s="444" t="s">
        <v>941</v>
      </c>
      <c r="W52" s="444" t="s">
        <v>941</v>
      </c>
      <c r="X52" s="444" t="s">
        <v>941</v>
      </c>
      <c r="Y52" s="444" t="s">
        <v>941</v>
      </c>
      <c r="Z52" s="481" t="s">
        <v>2201</v>
      </c>
      <c r="AA52" s="32">
        <v>1</v>
      </c>
      <c r="AB52" s="26" t="s">
        <v>945</v>
      </c>
      <c r="AC52" s="352" t="s">
        <v>946</v>
      </c>
      <c r="AD52" s="444">
        <v>1</v>
      </c>
      <c r="AE52" s="352" t="s">
        <v>1081</v>
      </c>
      <c r="AF52" s="352" t="s">
        <v>4282</v>
      </c>
      <c r="AG52" s="69" t="s">
        <v>949</v>
      </c>
      <c r="AH52" s="69">
        <v>0.2</v>
      </c>
      <c r="AI52" s="69">
        <v>7.93</v>
      </c>
      <c r="AJ52" s="69" t="s">
        <v>949</v>
      </c>
      <c r="AK52" s="69" t="s">
        <v>949</v>
      </c>
      <c r="AL52" s="69" t="s">
        <v>949</v>
      </c>
      <c r="AM52" s="69" t="s">
        <v>1084</v>
      </c>
      <c r="AN52" s="69" t="s">
        <v>1085</v>
      </c>
      <c r="AO52" s="69" t="s">
        <v>949</v>
      </c>
      <c r="AP52" s="69">
        <v>0</v>
      </c>
      <c r="AQ52" s="69" t="s">
        <v>1087</v>
      </c>
      <c r="AR52" s="69" t="s">
        <v>949</v>
      </c>
      <c r="AS52" s="69" t="s">
        <v>949</v>
      </c>
      <c r="AT52" s="69">
        <v>0</v>
      </c>
      <c r="AU52" s="69">
        <v>0</v>
      </c>
      <c r="AV52" s="69" t="s">
        <v>2199</v>
      </c>
      <c r="AW52" s="69" t="s">
        <v>1087</v>
      </c>
      <c r="AX52" s="69">
        <v>0</v>
      </c>
      <c r="AY52" s="69">
        <v>0</v>
      </c>
      <c r="AZ52" s="69">
        <v>0</v>
      </c>
      <c r="BA52" s="69">
        <v>0</v>
      </c>
    </row>
    <row r="53" spans="1:53" ht="16.5">
      <c r="A53" s="481" t="s">
        <v>320</v>
      </c>
      <c r="B53" s="474"/>
      <c r="C53" s="483"/>
      <c r="D53" s="474" t="s">
        <v>2183</v>
      </c>
      <c r="E53" s="483"/>
      <c r="F53" s="474"/>
      <c r="G53" s="483"/>
      <c r="H53" s="474"/>
      <c r="I53" s="483"/>
      <c r="J53" s="474"/>
      <c r="K53" s="483"/>
      <c r="L53" s="479" t="s">
        <v>2183</v>
      </c>
      <c r="M53" s="479" t="s">
        <v>2183</v>
      </c>
      <c r="N53" s="435" t="s">
        <v>4778</v>
      </c>
      <c r="O53" s="479"/>
      <c r="P53" s="479"/>
      <c r="Q53" s="444" t="s">
        <v>941</v>
      </c>
      <c r="R53" s="444" t="s">
        <v>941</v>
      </c>
      <c r="S53" s="444" t="s">
        <v>941</v>
      </c>
      <c r="T53" s="444" t="s">
        <v>941</v>
      </c>
      <c r="U53" s="444" t="s">
        <v>941</v>
      </c>
      <c r="V53" s="444" t="s">
        <v>941</v>
      </c>
      <c r="W53" s="444" t="s">
        <v>941</v>
      </c>
      <c r="X53" s="444" t="s">
        <v>941</v>
      </c>
      <c r="Y53" s="444" t="s">
        <v>941</v>
      </c>
      <c r="Z53" s="481" t="s">
        <v>2185</v>
      </c>
      <c r="AA53" s="32">
        <v>1</v>
      </c>
      <c r="AB53" s="26" t="s">
        <v>945</v>
      </c>
      <c r="AC53" s="352" t="s">
        <v>946</v>
      </c>
      <c r="AD53" s="444">
        <v>1</v>
      </c>
      <c r="AE53" s="352" t="s">
        <v>979</v>
      </c>
      <c r="AF53" s="352" t="s">
        <v>949</v>
      </c>
      <c r="AG53" s="69">
        <v>2348.64</v>
      </c>
      <c r="AH53" s="69" t="s">
        <v>949</v>
      </c>
      <c r="AI53" s="69" t="s">
        <v>949</v>
      </c>
      <c r="AJ53" s="69" t="s">
        <v>949</v>
      </c>
      <c r="AK53" s="69" t="s">
        <v>2186</v>
      </c>
      <c r="AL53" s="69" t="s">
        <v>949</v>
      </c>
      <c r="AM53" s="69" t="s">
        <v>1930</v>
      </c>
      <c r="AN53" s="69" t="s">
        <v>2154</v>
      </c>
      <c r="AO53" s="69" t="s">
        <v>949</v>
      </c>
      <c r="AP53" s="69">
        <v>0</v>
      </c>
      <c r="AQ53" s="69" t="s">
        <v>1166</v>
      </c>
      <c r="AR53" s="69" t="s">
        <v>949</v>
      </c>
      <c r="AS53" s="69" t="s">
        <v>949</v>
      </c>
      <c r="AT53" s="69">
        <v>0</v>
      </c>
      <c r="AU53" s="69">
        <v>0</v>
      </c>
      <c r="AV53" s="69">
        <v>0</v>
      </c>
      <c r="AW53" s="69">
        <v>0</v>
      </c>
      <c r="AX53" s="69">
        <v>0</v>
      </c>
      <c r="AY53" s="69">
        <v>0</v>
      </c>
      <c r="AZ53" s="69">
        <v>0</v>
      </c>
      <c r="BA53" s="69">
        <v>0</v>
      </c>
    </row>
    <row r="54" spans="1:53" ht="16.5">
      <c r="A54" s="481" t="s">
        <v>320</v>
      </c>
      <c r="B54" s="474"/>
      <c r="C54" s="483"/>
      <c r="D54" s="474" t="s">
        <v>10074</v>
      </c>
      <c r="E54" s="483"/>
      <c r="F54" s="474"/>
      <c r="G54" s="483"/>
      <c r="H54" s="474"/>
      <c r="I54" s="483"/>
      <c r="J54" s="474"/>
      <c r="K54" s="483"/>
      <c r="L54" s="479" t="s">
        <v>10074</v>
      </c>
      <c r="M54" s="479" t="s">
        <v>2202</v>
      </c>
      <c r="N54" s="435" t="s">
        <v>10071</v>
      </c>
      <c r="O54" s="479"/>
      <c r="P54" s="479" t="s">
        <v>1126</v>
      </c>
      <c r="Q54" s="444" t="s">
        <v>941</v>
      </c>
      <c r="R54" s="444" t="s">
        <v>941</v>
      </c>
      <c r="S54" s="444" t="s">
        <v>941</v>
      </c>
      <c r="T54" s="444" t="s">
        <v>941</v>
      </c>
      <c r="U54" s="444" t="s">
        <v>941</v>
      </c>
      <c r="V54" s="444" t="s">
        <v>941</v>
      </c>
      <c r="W54" s="444" t="s">
        <v>941</v>
      </c>
      <c r="X54" s="444" t="s">
        <v>941</v>
      </c>
      <c r="Y54" s="444" t="s">
        <v>941</v>
      </c>
      <c r="Z54" s="481" t="s">
        <v>2204</v>
      </c>
      <c r="AA54" s="32">
        <v>1</v>
      </c>
      <c r="AB54" s="26" t="s">
        <v>945</v>
      </c>
      <c r="AC54" s="352" t="s">
        <v>946</v>
      </c>
      <c r="AD54" s="444">
        <v>1</v>
      </c>
      <c r="AE54" s="352" t="s">
        <v>1126</v>
      </c>
      <c r="AF54" s="352" t="s">
        <v>949</v>
      </c>
      <c r="AG54" s="69" t="s">
        <v>949</v>
      </c>
      <c r="AH54" s="69" t="s">
        <v>949</v>
      </c>
      <c r="AI54" s="69" t="s">
        <v>949</v>
      </c>
      <c r="AJ54" s="69" t="s">
        <v>949</v>
      </c>
      <c r="AK54" s="69" t="s">
        <v>949</v>
      </c>
      <c r="AL54" s="69" t="s">
        <v>949</v>
      </c>
      <c r="AM54" s="69" t="s">
        <v>949</v>
      </c>
      <c r="AN54" s="69" t="s">
        <v>949</v>
      </c>
      <c r="AO54" s="69" t="s">
        <v>949</v>
      </c>
      <c r="AP54" s="69">
        <v>0</v>
      </c>
      <c r="AQ54" s="69" t="s">
        <v>1968</v>
      </c>
      <c r="AR54" s="69">
        <v>0</v>
      </c>
      <c r="AS54" s="69">
        <v>0</v>
      </c>
      <c r="AT54" s="69">
        <v>0</v>
      </c>
      <c r="AU54" s="69">
        <v>0</v>
      </c>
      <c r="AV54" s="69">
        <v>0</v>
      </c>
      <c r="AW54" s="69">
        <v>0</v>
      </c>
      <c r="AX54" s="69">
        <v>0</v>
      </c>
      <c r="AY54" s="69">
        <v>0</v>
      </c>
      <c r="AZ54" s="69">
        <v>0</v>
      </c>
      <c r="BA54" s="69">
        <v>0</v>
      </c>
    </row>
    <row r="55" spans="1:53" ht="16.5">
      <c r="A55" s="478" t="s">
        <v>3719</v>
      </c>
      <c r="B55" s="477"/>
      <c r="C55" s="476" t="s">
        <v>6898</v>
      </c>
      <c r="D55" s="477"/>
      <c r="E55" s="476"/>
      <c r="F55" s="477"/>
      <c r="G55" s="476"/>
      <c r="H55" s="477"/>
      <c r="I55" s="476"/>
      <c r="J55" s="477"/>
      <c r="K55" s="476"/>
      <c r="L55" s="480" t="s">
        <v>6898</v>
      </c>
      <c r="M55" s="350" t="s">
        <v>6899</v>
      </c>
      <c r="N55" s="584" t="s">
        <v>4773</v>
      </c>
      <c r="O55" s="480"/>
      <c r="P55" s="479" t="s">
        <v>940</v>
      </c>
      <c r="Q55" s="452" t="s">
        <v>941</v>
      </c>
      <c r="R55" s="452"/>
      <c r="S55" s="452"/>
      <c r="T55" s="452"/>
      <c r="U55" s="452"/>
      <c r="V55" s="452"/>
      <c r="W55" s="452"/>
      <c r="X55" s="452"/>
      <c r="Y55" s="452"/>
      <c r="Z55" s="481" t="s">
        <v>6900</v>
      </c>
      <c r="AA55" s="32">
        <v>1</v>
      </c>
      <c r="AB55" s="26" t="s">
        <v>945</v>
      </c>
      <c r="AC55" s="349" t="s">
        <v>946</v>
      </c>
      <c r="AD55" s="452">
        <v>0</v>
      </c>
      <c r="AE55" s="349" t="s">
        <v>947</v>
      </c>
      <c r="AF55" s="349"/>
      <c r="AG55" s="69" t="s">
        <v>949</v>
      </c>
      <c r="AH55" s="69" t="s">
        <v>949</v>
      </c>
      <c r="AI55" s="69" t="s">
        <v>949</v>
      </c>
      <c r="AJ55" s="69" t="s">
        <v>949</v>
      </c>
      <c r="AK55" s="69" t="s">
        <v>949</v>
      </c>
      <c r="AL55" s="69" t="s">
        <v>949</v>
      </c>
      <c r="AM55" s="69" t="s">
        <v>949</v>
      </c>
      <c r="AN55" s="69" t="s">
        <v>949</v>
      </c>
      <c r="AO55" s="69" t="s">
        <v>949</v>
      </c>
      <c r="AP55" s="69" t="s">
        <v>949</v>
      </c>
      <c r="AQ55" s="69" t="s">
        <v>949</v>
      </c>
      <c r="AR55" s="69" t="s">
        <v>949</v>
      </c>
      <c r="AS55" s="69" t="s">
        <v>949</v>
      </c>
      <c r="AT55" s="69" t="s">
        <v>949</v>
      </c>
      <c r="AU55" s="69" t="s">
        <v>949</v>
      </c>
      <c r="AV55" s="69" t="s">
        <v>949</v>
      </c>
      <c r="AW55" s="69" t="s">
        <v>949</v>
      </c>
      <c r="AX55" s="69" t="s">
        <v>949</v>
      </c>
      <c r="AY55" s="69" t="s">
        <v>949</v>
      </c>
      <c r="AZ55" s="69" t="s">
        <v>949</v>
      </c>
      <c r="BA55" s="69" t="s">
        <v>949</v>
      </c>
    </row>
    <row r="56" spans="1:53" ht="16.5">
      <c r="A56" s="478" t="s">
        <v>3719</v>
      </c>
      <c r="B56" s="477"/>
      <c r="C56" s="476" t="s">
        <v>6913</v>
      </c>
      <c r="D56" s="477"/>
      <c r="E56" s="476"/>
      <c r="F56" s="477"/>
      <c r="G56" s="476"/>
      <c r="H56" s="477"/>
      <c r="I56" s="476"/>
      <c r="J56" s="477"/>
      <c r="K56" s="476"/>
      <c r="L56" s="480" t="s">
        <v>6913</v>
      </c>
      <c r="M56" s="480" t="s">
        <v>6914</v>
      </c>
      <c r="N56" s="584" t="s">
        <v>4773</v>
      </c>
      <c r="O56" s="480"/>
      <c r="P56" s="479" t="s">
        <v>940</v>
      </c>
      <c r="Q56" s="452"/>
      <c r="R56" s="452" t="s">
        <v>941</v>
      </c>
      <c r="S56" s="452"/>
      <c r="T56" s="452"/>
      <c r="U56" s="452"/>
      <c r="V56" s="452"/>
      <c r="W56" s="452"/>
      <c r="X56" s="452"/>
      <c r="Y56" s="452"/>
      <c r="Z56" s="481" t="s">
        <v>6915</v>
      </c>
      <c r="AA56" s="32">
        <v>1</v>
      </c>
      <c r="AB56" s="26" t="s">
        <v>945</v>
      </c>
      <c r="AC56" s="349" t="s">
        <v>946</v>
      </c>
      <c r="AD56" s="452">
        <v>0</v>
      </c>
      <c r="AE56" s="349" t="s">
        <v>947</v>
      </c>
      <c r="AF56" s="349"/>
      <c r="AG56" s="69" t="s">
        <v>949</v>
      </c>
      <c r="AH56" s="69" t="s">
        <v>949</v>
      </c>
      <c r="AI56" s="69" t="s">
        <v>949</v>
      </c>
      <c r="AJ56" s="69" t="s">
        <v>949</v>
      </c>
      <c r="AK56" s="69" t="s">
        <v>949</v>
      </c>
      <c r="AL56" s="69" t="s">
        <v>949</v>
      </c>
      <c r="AM56" s="69" t="s">
        <v>949</v>
      </c>
      <c r="AN56" s="69" t="s">
        <v>949</v>
      </c>
      <c r="AO56" s="69" t="s">
        <v>949</v>
      </c>
      <c r="AP56" s="69" t="s">
        <v>949</v>
      </c>
      <c r="AQ56" s="69" t="s">
        <v>949</v>
      </c>
      <c r="AR56" s="69" t="s">
        <v>949</v>
      </c>
      <c r="AS56" s="69" t="s">
        <v>949</v>
      </c>
      <c r="AT56" s="69" t="s">
        <v>949</v>
      </c>
      <c r="AU56" s="69" t="s">
        <v>949</v>
      </c>
      <c r="AV56" s="69" t="s">
        <v>949</v>
      </c>
      <c r="AW56" s="69" t="s">
        <v>949</v>
      </c>
      <c r="AX56" s="69" t="s">
        <v>949</v>
      </c>
      <c r="AY56" s="69" t="s">
        <v>949</v>
      </c>
      <c r="AZ56" s="69" t="s">
        <v>949</v>
      </c>
      <c r="BA56" s="69" t="s">
        <v>949</v>
      </c>
    </row>
    <row r="57" spans="1:53" ht="16.5">
      <c r="A57" s="478" t="s">
        <v>3719</v>
      </c>
      <c r="B57" s="477"/>
      <c r="C57" s="476" t="s">
        <v>6987</v>
      </c>
      <c r="D57" s="477"/>
      <c r="E57" s="476"/>
      <c r="F57" s="477"/>
      <c r="G57" s="476"/>
      <c r="H57" s="477"/>
      <c r="I57" s="476"/>
      <c r="J57" s="477"/>
      <c r="K57" s="476"/>
      <c r="L57" s="480" t="s">
        <v>6987</v>
      </c>
      <c r="M57" s="480" t="s">
        <v>6988</v>
      </c>
      <c r="N57" s="584" t="s">
        <v>4773</v>
      </c>
      <c r="O57" s="480"/>
      <c r="P57" s="479" t="s">
        <v>940</v>
      </c>
      <c r="Q57" s="452"/>
      <c r="R57" s="452"/>
      <c r="S57" s="452" t="s">
        <v>941</v>
      </c>
      <c r="T57" s="452"/>
      <c r="U57" s="452"/>
      <c r="V57" s="452"/>
      <c r="W57" s="452"/>
      <c r="X57" s="452"/>
      <c r="Y57" s="452"/>
      <c r="Z57" s="481" t="s">
        <v>6989</v>
      </c>
      <c r="AA57" s="32">
        <v>1</v>
      </c>
      <c r="AB57" s="26" t="s">
        <v>945</v>
      </c>
      <c r="AC57" s="349" t="s">
        <v>946</v>
      </c>
      <c r="AD57" s="452">
        <v>0</v>
      </c>
      <c r="AE57" s="349" t="s">
        <v>947</v>
      </c>
      <c r="AF57" s="349"/>
      <c r="AG57" s="69" t="s">
        <v>949</v>
      </c>
      <c r="AH57" s="69" t="s">
        <v>949</v>
      </c>
      <c r="AI57" s="69" t="s">
        <v>949</v>
      </c>
      <c r="AJ57" s="69" t="s">
        <v>949</v>
      </c>
      <c r="AK57" s="69" t="s">
        <v>949</v>
      </c>
      <c r="AL57" s="69" t="s">
        <v>949</v>
      </c>
      <c r="AM57" s="69" t="s">
        <v>949</v>
      </c>
      <c r="AN57" s="69" t="s">
        <v>949</v>
      </c>
      <c r="AO57" s="69" t="s">
        <v>949</v>
      </c>
      <c r="AP57" s="69" t="s">
        <v>949</v>
      </c>
      <c r="AQ57" s="69" t="s">
        <v>949</v>
      </c>
      <c r="AR57" s="69" t="s">
        <v>949</v>
      </c>
      <c r="AS57" s="69" t="s">
        <v>949</v>
      </c>
      <c r="AT57" s="69" t="s">
        <v>949</v>
      </c>
      <c r="AU57" s="69" t="s">
        <v>949</v>
      </c>
      <c r="AV57" s="69" t="s">
        <v>949</v>
      </c>
      <c r="AW57" s="69" t="s">
        <v>949</v>
      </c>
      <c r="AX57" s="69" t="s">
        <v>949</v>
      </c>
      <c r="AY57" s="69" t="s">
        <v>949</v>
      </c>
      <c r="AZ57" s="69" t="s">
        <v>949</v>
      </c>
      <c r="BA57" s="69" t="s">
        <v>949</v>
      </c>
    </row>
    <row r="58" spans="1:53" ht="16.5">
      <c r="A58" s="478" t="s">
        <v>3719</v>
      </c>
      <c r="B58" s="477"/>
      <c r="C58" s="476" t="s">
        <v>6990</v>
      </c>
      <c r="D58" s="477"/>
      <c r="E58" s="476"/>
      <c r="F58" s="477"/>
      <c r="G58" s="476"/>
      <c r="H58" s="477"/>
      <c r="I58" s="476"/>
      <c r="J58" s="477"/>
      <c r="K58" s="476"/>
      <c r="L58" s="480" t="s">
        <v>6990</v>
      </c>
      <c r="M58" s="480" t="s">
        <v>6991</v>
      </c>
      <c r="N58" s="584" t="s">
        <v>4773</v>
      </c>
      <c r="O58" s="480"/>
      <c r="P58" s="479" t="s">
        <v>940</v>
      </c>
      <c r="Q58" s="452"/>
      <c r="R58" s="452"/>
      <c r="S58" s="452"/>
      <c r="T58" s="452" t="s">
        <v>941</v>
      </c>
      <c r="U58" s="452"/>
      <c r="V58" s="452"/>
      <c r="W58" s="452"/>
      <c r="X58" s="452"/>
      <c r="Y58" s="452"/>
      <c r="Z58" s="481" t="s">
        <v>6992</v>
      </c>
      <c r="AA58" s="32">
        <v>1</v>
      </c>
      <c r="AB58" s="26" t="s">
        <v>945</v>
      </c>
      <c r="AC58" s="349" t="s">
        <v>946</v>
      </c>
      <c r="AD58" s="452">
        <v>0</v>
      </c>
      <c r="AE58" s="349" t="s">
        <v>947</v>
      </c>
      <c r="AF58" s="349"/>
      <c r="AG58" s="69" t="s">
        <v>949</v>
      </c>
      <c r="AH58" s="69" t="s">
        <v>949</v>
      </c>
      <c r="AI58" s="69" t="s">
        <v>949</v>
      </c>
      <c r="AJ58" s="69" t="s">
        <v>949</v>
      </c>
      <c r="AK58" s="69" t="s">
        <v>949</v>
      </c>
      <c r="AL58" s="69" t="s">
        <v>949</v>
      </c>
      <c r="AM58" s="69" t="s">
        <v>949</v>
      </c>
      <c r="AN58" s="69" t="s">
        <v>949</v>
      </c>
      <c r="AO58" s="69" t="s">
        <v>949</v>
      </c>
      <c r="AP58" s="69" t="s">
        <v>949</v>
      </c>
      <c r="AQ58" s="69" t="s">
        <v>949</v>
      </c>
      <c r="AR58" s="69" t="s">
        <v>949</v>
      </c>
      <c r="AS58" s="69" t="s">
        <v>949</v>
      </c>
      <c r="AT58" s="69" t="s">
        <v>949</v>
      </c>
      <c r="AU58" s="69" t="s">
        <v>949</v>
      </c>
      <c r="AV58" s="69" t="s">
        <v>949</v>
      </c>
      <c r="AW58" s="69" t="s">
        <v>949</v>
      </c>
      <c r="AX58" s="69" t="s">
        <v>949</v>
      </c>
      <c r="AY58" s="69" t="s">
        <v>949</v>
      </c>
      <c r="AZ58" s="69" t="s">
        <v>949</v>
      </c>
      <c r="BA58" s="69" t="s">
        <v>949</v>
      </c>
    </row>
    <row r="59" spans="1:53" ht="16.5">
      <c r="A59" s="478" t="s">
        <v>3719</v>
      </c>
      <c r="B59" s="477"/>
      <c r="C59" s="476" t="s">
        <v>6993</v>
      </c>
      <c r="D59" s="477"/>
      <c r="E59" s="476"/>
      <c r="F59" s="477"/>
      <c r="G59" s="476"/>
      <c r="H59" s="477"/>
      <c r="I59" s="476"/>
      <c r="J59" s="477"/>
      <c r="K59" s="476"/>
      <c r="L59" s="480" t="s">
        <v>6993</v>
      </c>
      <c r="M59" s="480" t="s">
        <v>6993</v>
      </c>
      <c r="N59" s="584" t="s">
        <v>4773</v>
      </c>
      <c r="O59" s="480"/>
      <c r="P59" s="479" t="s">
        <v>940</v>
      </c>
      <c r="Q59" s="453"/>
      <c r="R59" s="453"/>
      <c r="S59" s="453"/>
      <c r="T59" s="453"/>
      <c r="U59" s="452" t="s">
        <v>941</v>
      </c>
      <c r="V59" s="453"/>
      <c r="W59" s="453"/>
      <c r="X59" s="453"/>
      <c r="Y59" s="453"/>
      <c r="Z59" s="481" t="s">
        <v>6994</v>
      </c>
      <c r="AA59" s="32">
        <v>1</v>
      </c>
      <c r="AB59" s="26" t="s">
        <v>945</v>
      </c>
      <c r="AC59" s="349" t="s">
        <v>946</v>
      </c>
      <c r="AD59" s="452">
        <v>0</v>
      </c>
      <c r="AE59" s="349" t="s">
        <v>947</v>
      </c>
      <c r="AF59" s="349"/>
      <c r="AG59" s="69" t="s">
        <v>949</v>
      </c>
      <c r="AH59" s="69" t="s">
        <v>949</v>
      </c>
      <c r="AI59" s="69" t="s">
        <v>949</v>
      </c>
      <c r="AJ59" s="69" t="s">
        <v>949</v>
      </c>
      <c r="AK59" s="69" t="s">
        <v>949</v>
      </c>
      <c r="AL59" s="69" t="s">
        <v>949</v>
      </c>
      <c r="AM59" s="69" t="s">
        <v>949</v>
      </c>
      <c r="AN59" s="69" t="s">
        <v>949</v>
      </c>
      <c r="AO59" s="69" t="s">
        <v>949</v>
      </c>
      <c r="AP59" s="69" t="s">
        <v>949</v>
      </c>
      <c r="AQ59" s="69" t="s">
        <v>949</v>
      </c>
      <c r="AR59" s="69" t="s">
        <v>949</v>
      </c>
      <c r="AS59" s="69" t="s">
        <v>949</v>
      </c>
      <c r="AT59" s="69" t="s">
        <v>949</v>
      </c>
      <c r="AU59" s="69" t="s">
        <v>949</v>
      </c>
      <c r="AV59" s="69" t="s">
        <v>949</v>
      </c>
      <c r="AW59" s="69" t="s">
        <v>949</v>
      </c>
      <c r="AX59" s="69" t="s">
        <v>949</v>
      </c>
      <c r="AY59" s="69" t="s">
        <v>949</v>
      </c>
      <c r="AZ59" s="69" t="s">
        <v>949</v>
      </c>
      <c r="BA59" s="69" t="s">
        <v>949</v>
      </c>
    </row>
    <row r="60" spans="1:53" ht="16.5">
      <c r="A60" s="478" t="s">
        <v>3719</v>
      </c>
      <c r="B60" s="477"/>
      <c r="C60" s="476" t="s">
        <v>6995</v>
      </c>
      <c r="D60" s="477"/>
      <c r="E60" s="476"/>
      <c r="F60" s="477"/>
      <c r="G60" s="476"/>
      <c r="H60" s="477"/>
      <c r="I60" s="476"/>
      <c r="J60" s="477"/>
      <c r="K60" s="476"/>
      <c r="L60" s="480" t="s">
        <v>6995</v>
      </c>
      <c r="M60" s="480" t="s">
        <v>6995</v>
      </c>
      <c r="N60" s="584" t="s">
        <v>4773</v>
      </c>
      <c r="O60" s="480"/>
      <c r="P60" s="479" t="s">
        <v>940</v>
      </c>
      <c r="Q60" s="453"/>
      <c r="R60" s="453"/>
      <c r="S60" s="453"/>
      <c r="T60" s="453"/>
      <c r="U60" s="431"/>
      <c r="V60" s="452" t="s">
        <v>941</v>
      </c>
      <c r="W60" s="453"/>
      <c r="X60" s="453"/>
      <c r="Y60" s="453"/>
      <c r="Z60" s="481" t="s">
        <v>6996</v>
      </c>
      <c r="AA60" s="32">
        <v>1</v>
      </c>
      <c r="AB60" s="26" t="s">
        <v>945</v>
      </c>
      <c r="AC60" s="349" t="s">
        <v>946</v>
      </c>
      <c r="AD60" s="452">
        <v>0</v>
      </c>
      <c r="AE60" s="349" t="s">
        <v>947</v>
      </c>
      <c r="AF60" s="349"/>
      <c r="AG60" s="69" t="s">
        <v>949</v>
      </c>
      <c r="AH60" s="69" t="s">
        <v>949</v>
      </c>
      <c r="AI60" s="69" t="s">
        <v>949</v>
      </c>
      <c r="AJ60" s="69" t="s">
        <v>949</v>
      </c>
      <c r="AK60" s="69" t="s">
        <v>949</v>
      </c>
      <c r="AL60" s="69" t="s">
        <v>949</v>
      </c>
      <c r="AM60" s="69" t="s">
        <v>949</v>
      </c>
      <c r="AN60" s="69" t="s">
        <v>949</v>
      </c>
      <c r="AO60" s="69" t="s">
        <v>949</v>
      </c>
      <c r="AP60" s="69" t="s">
        <v>949</v>
      </c>
      <c r="AQ60" s="69" t="s">
        <v>949</v>
      </c>
      <c r="AR60" s="69" t="s">
        <v>949</v>
      </c>
      <c r="AS60" s="69" t="s">
        <v>949</v>
      </c>
      <c r="AT60" s="69" t="s">
        <v>949</v>
      </c>
      <c r="AU60" s="69" t="s">
        <v>949</v>
      </c>
      <c r="AV60" s="69" t="s">
        <v>949</v>
      </c>
      <c r="AW60" s="69" t="s">
        <v>949</v>
      </c>
      <c r="AX60" s="69" t="s">
        <v>949</v>
      </c>
      <c r="AY60" s="69" t="s">
        <v>949</v>
      </c>
      <c r="AZ60" s="69" t="s">
        <v>949</v>
      </c>
      <c r="BA60" s="69" t="s">
        <v>949</v>
      </c>
    </row>
    <row r="61" spans="1:53" ht="16.5">
      <c r="A61" s="478" t="s">
        <v>3719</v>
      </c>
      <c r="B61" s="477"/>
      <c r="C61" s="476" t="s">
        <v>6997</v>
      </c>
      <c r="D61" s="477"/>
      <c r="E61" s="476"/>
      <c r="F61" s="477"/>
      <c r="G61" s="476"/>
      <c r="H61" s="477"/>
      <c r="I61" s="476"/>
      <c r="J61" s="477"/>
      <c r="K61" s="476"/>
      <c r="L61" s="480" t="s">
        <v>6997</v>
      </c>
      <c r="M61" s="480" t="s">
        <v>6997</v>
      </c>
      <c r="N61" s="584" t="s">
        <v>4773</v>
      </c>
      <c r="O61" s="480"/>
      <c r="P61" s="479" t="s">
        <v>940</v>
      </c>
      <c r="Q61" s="453"/>
      <c r="R61" s="453"/>
      <c r="S61" s="453"/>
      <c r="T61" s="453"/>
      <c r="U61" s="452"/>
      <c r="V61" s="453"/>
      <c r="W61" s="452" t="s">
        <v>941</v>
      </c>
      <c r="X61" s="453"/>
      <c r="Y61" s="453"/>
      <c r="Z61" s="481" t="s">
        <v>6998</v>
      </c>
      <c r="AA61" s="32">
        <v>1</v>
      </c>
      <c r="AB61" s="26" t="s">
        <v>945</v>
      </c>
      <c r="AC61" s="349" t="s">
        <v>946</v>
      </c>
      <c r="AD61" s="452">
        <v>0</v>
      </c>
      <c r="AE61" s="349" t="s">
        <v>947</v>
      </c>
      <c r="AF61" s="349"/>
      <c r="AG61" s="69" t="s">
        <v>949</v>
      </c>
      <c r="AH61" s="69" t="s">
        <v>949</v>
      </c>
      <c r="AI61" s="69" t="s">
        <v>949</v>
      </c>
      <c r="AJ61" s="69" t="s">
        <v>949</v>
      </c>
      <c r="AK61" s="69" t="s">
        <v>949</v>
      </c>
      <c r="AL61" s="69" t="s">
        <v>949</v>
      </c>
      <c r="AM61" s="69" t="s">
        <v>949</v>
      </c>
      <c r="AN61" s="69" t="s">
        <v>949</v>
      </c>
      <c r="AO61" s="69" t="s">
        <v>949</v>
      </c>
      <c r="AP61" s="69" t="s">
        <v>949</v>
      </c>
      <c r="AQ61" s="69" t="s">
        <v>949</v>
      </c>
      <c r="AR61" s="69" t="s">
        <v>949</v>
      </c>
      <c r="AS61" s="69" t="s">
        <v>949</v>
      </c>
      <c r="AT61" s="69" t="s">
        <v>949</v>
      </c>
      <c r="AU61" s="69" t="s">
        <v>949</v>
      </c>
      <c r="AV61" s="69" t="s">
        <v>949</v>
      </c>
      <c r="AW61" s="69" t="s">
        <v>949</v>
      </c>
      <c r="AX61" s="69" t="s">
        <v>949</v>
      </c>
      <c r="AY61" s="69" t="s">
        <v>949</v>
      </c>
      <c r="AZ61" s="69" t="s">
        <v>949</v>
      </c>
      <c r="BA61" s="69" t="s">
        <v>949</v>
      </c>
    </row>
    <row r="62" spans="1:53" ht="16.5">
      <c r="A62" s="478" t="s">
        <v>3719</v>
      </c>
      <c r="B62" s="477"/>
      <c r="C62" s="476" t="s">
        <v>6999</v>
      </c>
      <c r="D62" s="477"/>
      <c r="E62" s="476"/>
      <c r="F62" s="477"/>
      <c r="G62" s="476"/>
      <c r="H62" s="477"/>
      <c r="I62" s="476"/>
      <c r="J62" s="477"/>
      <c r="K62" s="476"/>
      <c r="L62" s="480" t="s">
        <v>6999</v>
      </c>
      <c r="M62" s="480" t="s">
        <v>6999</v>
      </c>
      <c r="N62" s="584" t="s">
        <v>4773</v>
      </c>
      <c r="O62" s="480"/>
      <c r="P62" s="479" t="s">
        <v>940</v>
      </c>
      <c r="Q62" s="453"/>
      <c r="R62" s="453"/>
      <c r="S62" s="453"/>
      <c r="T62" s="453"/>
      <c r="U62" s="452"/>
      <c r="V62" s="453"/>
      <c r="W62" s="453"/>
      <c r="X62" s="452" t="s">
        <v>941</v>
      </c>
      <c r="Y62" s="453"/>
      <c r="Z62" s="481" t="s">
        <v>7000</v>
      </c>
      <c r="AA62" s="32">
        <v>1</v>
      </c>
      <c r="AB62" s="26" t="s">
        <v>945</v>
      </c>
      <c r="AC62" s="349" t="s">
        <v>946</v>
      </c>
      <c r="AD62" s="452">
        <v>0</v>
      </c>
      <c r="AE62" s="349" t="s">
        <v>947</v>
      </c>
      <c r="AF62" s="349"/>
      <c r="AG62" s="69" t="s">
        <v>949</v>
      </c>
      <c r="AH62" s="69" t="s">
        <v>949</v>
      </c>
      <c r="AI62" s="69" t="s">
        <v>949</v>
      </c>
      <c r="AJ62" s="69" t="s">
        <v>949</v>
      </c>
      <c r="AK62" s="69" t="s">
        <v>949</v>
      </c>
      <c r="AL62" s="69" t="s">
        <v>949</v>
      </c>
      <c r="AM62" s="69" t="s">
        <v>949</v>
      </c>
      <c r="AN62" s="69" t="s">
        <v>949</v>
      </c>
      <c r="AO62" s="69" t="s">
        <v>949</v>
      </c>
      <c r="AP62" s="69" t="s">
        <v>949</v>
      </c>
      <c r="AQ62" s="69" t="s">
        <v>949</v>
      </c>
      <c r="AR62" s="69" t="s">
        <v>949</v>
      </c>
      <c r="AS62" s="69" t="s">
        <v>949</v>
      </c>
      <c r="AT62" s="69" t="s">
        <v>949</v>
      </c>
      <c r="AU62" s="69" t="s">
        <v>949</v>
      </c>
      <c r="AV62" s="69" t="s">
        <v>949</v>
      </c>
      <c r="AW62" s="69" t="s">
        <v>949</v>
      </c>
      <c r="AX62" s="69" t="s">
        <v>949</v>
      </c>
      <c r="AY62" s="69" t="s">
        <v>949</v>
      </c>
      <c r="AZ62" s="69" t="s">
        <v>949</v>
      </c>
      <c r="BA62" s="69" t="s">
        <v>949</v>
      </c>
    </row>
    <row r="63" spans="1:53" ht="16.5">
      <c r="A63" s="478" t="s">
        <v>3719</v>
      </c>
      <c r="B63" s="477"/>
      <c r="C63" s="476" t="s">
        <v>7001</v>
      </c>
      <c r="D63" s="477"/>
      <c r="E63" s="476"/>
      <c r="F63" s="477"/>
      <c r="G63" s="476"/>
      <c r="H63" s="477"/>
      <c r="I63" s="476"/>
      <c r="J63" s="477"/>
      <c r="K63" s="476"/>
      <c r="L63" s="480" t="s">
        <v>7001</v>
      </c>
      <c r="M63" s="480" t="s">
        <v>7001</v>
      </c>
      <c r="N63" s="584" t="s">
        <v>4773</v>
      </c>
      <c r="O63" s="480"/>
      <c r="P63" s="479" t="s">
        <v>940</v>
      </c>
      <c r="Q63" s="453"/>
      <c r="R63" s="453"/>
      <c r="S63" s="453"/>
      <c r="T63" s="453"/>
      <c r="U63" s="452"/>
      <c r="V63" s="453"/>
      <c r="W63" s="453"/>
      <c r="X63" s="453"/>
      <c r="Y63" s="452" t="s">
        <v>941</v>
      </c>
      <c r="Z63" s="481" t="s">
        <v>7002</v>
      </c>
      <c r="AA63" s="32">
        <v>1</v>
      </c>
      <c r="AB63" s="26" t="s">
        <v>945</v>
      </c>
      <c r="AC63" s="349" t="s">
        <v>946</v>
      </c>
      <c r="AD63" s="452">
        <v>0</v>
      </c>
      <c r="AE63" s="349" t="s">
        <v>947</v>
      </c>
      <c r="AF63" s="349"/>
      <c r="AG63" s="69" t="s">
        <v>949</v>
      </c>
      <c r="AH63" s="69" t="s">
        <v>949</v>
      </c>
      <c r="AI63" s="69" t="s">
        <v>949</v>
      </c>
      <c r="AJ63" s="69" t="s">
        <v>949</v>
      </c>
      <c r="AK63" s="69" t="s">
        <v>949</v>
      </c>
      <c r="AL63" s="69" t="s">
        <v>949</v>
      </c>
      <c r="AM63" s="69" t="s">
        <v>949</v>
      </c>
      <c r="AN63" s="69" t="s">
        <v>949</v>
      </c>
      <c r="AO63" s="69" t="s">
        <v>949</v>
      </c>
      <c r="AP63" s="69" t="s">
        <v>949</v>
      </c>
      <c r="AQ63" s="69" t="s">
        <v>949</v>
      </c>
      <c r="AR63" s="69" t="s">
        <v>949</v>
      </c>
      <c r="AS63" s="69" t="s">
        <v>949</v>
      </c>
      <c r="AT63" s="69" t="s">
        <v>949</v>
      </c>
      <c r="AU63" s="69" t="s">
        <v>949</v>
      </c>
      <c r="AV63" s="69" t="s">
        <v>949</v>
      </c>
      <c r="AW63" s="69" t="s">
        <v>949</v>
      </c>
      <c r="AX63" s="69" t="s">
        <v>949</v>
      </c>
      <c r="AY63" s="69" t="s">
        <v>949</v>
      </c>
      <c r="AZ63" s="69" t="s">
        <v>949</v>
      </c>
      <c r="BA63" s="69" t="s">
        <v>949</v>
      </c>
    </row>
    <row r="64" spans="1:53" ht="16.5">
      <c r="A64" s="478" t="s">
        <v>3719</v>
      </c>
      <c r="B64" s="477"/>
      <c r="C64" s="476"/>
      <c r="D64" s="477" t="s">
        <v>4557</v>
      </c>
      <c r="E64" s="476"/>
      <c r="F64" s="477"/>
      <c r="G64" s="476"/>
      <c r="H64" s="477"/>
      <c r="I64" s="476"/>
      <c r="J64" s="477"/>
      <c r="K64" s="476"/>
      <c r="L64" s="480" t="s">
        <v>4557</v>
      </c>
      <c r="M64" s="585" t="s">
        <v>4557</v>
      </c>
      <c r="N64" s="584" t="s">
        <v>4778</v>
      </c>
      <c r="O64" s="585"/>
      <c r="P64" s="479" t="s">
        <v>1059</v>
      </c>
      <c r="Q64" s="452" t="s">
        <v>941</v>
      </c>
      <c r="R64" s="452" t="s">
        <v>941</v>
      </c>
      <c r="S64" s="452" t="s">
        <v>941</v>
      </c>
      <c r="T64" s="452" t="s">
        <v>941</v>
      </c>
      <c r="U64" s="452" t="s">
        <v>941</v>
      </c>
      <c r="V64" s="452" t="s">
        <v>941</v>
      </c>
      <c r="W64" s="452" t="s">
        <v>941</v>
      </c>
      <c r="X64" s="452" t="s">
        <v>941</v>
      </c>
      <c r="Y64" s="452" t="s">
        <v>941</v>
      </c>
      <c r="Z64" s="481" t="s">
        <v>4559</v>
      </c>
      <c r="AA64" s="32">
        <v>1</v>
      </c>
      <c r="AB64" s="26" t="s">
        <v>945</v>
      </c>
      <c r="AC64" s="349" t="s">
        <v>946</v>
      </c>
      <c r="AD64" s="452">
        <v>1</v>
      </c>
      <c r="AE64" s="349" t="s">
        <v>993</v>
      </c>
      <c r="AF64" s="349"/>
      <c r="AG64" s="69">
        <v>5940</v>
      </c>
      <c r="AH64" s="69">
        <v>0.03</v>
      </c>
      <c r="AI64" s="69" t="s">
        <v>3770</v>
      </c>
      <c r="AJ64" s="69" t="s">
        <v>949</v>
      </c>
      <c r="AK64" s="69" t="s">
        <v>4560</v>
      </c>
      <c r="AL64" s="69" t="s">
        <v>4245</v>
      </c>
      <c r="AM64" s="69" t="s">
        <v>3773</v>
      </c>
      <c r="AN64" s="69" t="s">
        <v>949</v>
      </c>
      <c r="AO64" s="69" t="s">
        <v>949</v>
      </c>
      <c r="AP64" s="69" t="s">
        <v>949</v>
      </c>
      <c r="AQ64" s="69" t="s">
        <v>1166</v>
      </c>
      <c r="AR64" s="69" t="s">
        <v>949</v>
      </c>
      <c r="AS64" s="69" t="s">
        <v>949</v>
      </c>
      <c r="AT64" s="69" t="s">
        <v>949</v>
      </c>
      <c r="AU64" s="69" t="s">
        <v>949</v>
      </c>
      <c r="AV64" s="69" t="s">
        <v>949</v>
      </c>
      <c r="AW64" s="69" t="s">
        <v>949</v>
      </c>
      <c r="AX64" s="69" t="s">
        <v>949</v>
      </c>
      <c r="AY64" s="69" t="s">
        <v>949</v>
      </c>
      <c r="AZ64" s="69" t="s">
        <v>949</v>
      </c>
      <c r="BA64" s="69" t="s">
        <v>949</v>
      </c>
    </row>
    <row r="65" spans="1:65" ht="16.5">
      <c r="A65" s="478" t="s">
        <v>3719</v>
      </c>
      <c r="B65" s="477"/>
      <c r="C65" s="105"/>
      <c r="D65" s="778" t="s">
        <v>3992</v>
      </c>
      <c r="E65" s="779"/>
      <c r="F65" s="778"/>
      <c r="G65" s="780"/>
      <c r="H65" s="781"/>
      <c r="I65" s="183"/>
      <c r="J65" s="781"/>
      <c r="K65" s="782"/>
      <c r="L65" s="7" t="s">
        <v>3992</v>
      </c>
      <c r="M65" s="7" t="s">
        <v>3993</v>
      </c>
      <c r="N65" s="175" t="s">
        <v>4894</v>
      </c>
      <c r="O65" s="783"/>
      <c r="P65" s="479" t="s">
        <v>976</v>
      </c>
      <c r="Q65" s="784" t="s">
        <v>941</v>
      </c>
      <c r="R65" s="784" t="s">
        <v>941</v>
      </c>
      <c r="S65" s="784" t="s">
        <v>941</v>
      </c>
      <c r="T65" s="784" t="s">
        <v>941</v>
      </c>
      <c r="U65" s="784" t="s">
        <v>941</v>
      </c>
      <c r="V65" s="784" t="s">
        <v>941</v>
      </c>
      <c r="W65" s="784" t="s">
        <v>941</v>
      </c>
      <c r="X65" s="784" t="s">
        <v>941</v>
      </c>
      <c r="Y65" s="784" t="s">
        <v>941</v>
      </c>
      <c r="Z65" s="481" t="s">
        <v>3995</v>
      </c>
      <c r="AA65" s="908">
        <v>0.06</v>
      </c>
      <c r="AB65" s="909"/>
      <c r="AC65" s="785" t="s">
        <v>992</v>
      </c>
      <c r="AD65" s="12">
        <v>1</v>
      </c>
      <c r="AE65" s="184" t="s">
        <v>993</v>
      </c>
      <c r="AF65" s="12" t="s">
        <v>949</v>
      </c>
      <c r="AG65" s="69" t="s">
        <v>949</v>
      </c>
      <c r="AH65" s="69">
        <v>0.05</v>
      </c>
      <c r="AI65" s="69" t="s">
        <v>949</v>
      </c>
      <c r="AJ65" s="69" t="s">
        <v>949</v>
      </c>
      <c r="AK65" s="69" t="s">
        <v>3988</v>
      </c>
      <c r="AL65" s="69" t="s">
        <v>2769</v>
      </c>
      <c r="AM65" s="69" t="s">
        <v>3996</v>
      </c>
      <c r="AN65" s="69" t="s">
        <v>949</v>
      </c>
      <c r="AO65" s="69" t="s">
        <v>949</v>
      </c>
      <c r="AP65" s="69" t="s">
        <v>949</v>
      </c>
      <c r="AQ65" s="69" t="s">
        <v>985</v>
      </c>
      <c r="AR65" s="69" t="s">
        <v>986</v>
      </c>
      <c r="AS65" s="69" t="s">
        <v>949</v>
      </c>
      <c r="AT65" s="69" t="s">
        <v>949</v>
      </c>
      <c r="AU65" s="69" t="s">
        <v>949</v>
      </c>
      <c r="AV65" s="69" t="s">
        <v>949</v>
      </c>
      <c r="AW65" s="69" t="s">
        <v>949</v>
      </c>
      <c r="AX65" s="69" t="s">
        <v>949</v>
      </c>
      <c r="AY65" s="69" t="s">
        <v>949</v>
      </c>
      <c r="AZ65" s="69" t="s">
        <v>949</v>
      </c>
      <c r="BA65" s="69" t="s">
        <v>949</v>
      </c>
      <c r="BB65" s="787"/>
      <c r="BC65" s="786"/>
      <c r="BD65" s="786"/>
      <c r="BE65" s="6"/>
      <c r="BF65" s="6"/>
      <c r="BG65" s="6"/>
      <c r="BH65" s="13"/>
      <c r="BI65" s="6"/>
      <c r="BJ65" s="6"/>
      <c r="BK65" s="6"/>
      <c r="BL65" s="6"/>
      <c r="BM65" s="9"/>
    </row>
    <row r="66" spans="1:65" ht="16.5">
      <c r="A66" s="478" t="s">
        <v>3719</v>
      </c>
      <c r="B66" s="477"/>
      <c r="C66" s="476"/>
      <c r="D66" s="477" t="s">
        <v>5859</v>
      </c>
      <c r="E66" s="476"/>
      <c r="F66" s="477"/>
      <c r="G66" s="476"/>
      <c r="H66" s="477"/>
      <c r="I66" s="476"/>
      <c r="J66" s="477"/>
      <c r="K66" s="476"/>
      <c r="L66" s="480" t="s">
        <v>5859</v>
      </c>
      <c r="M66" s="475" t="s">
        <v>5860</v>
      </c>
      <c r="N66" s="584" t="s">
        <v>4778</v>
      </c>
      <c r="O66" s="475" t="s">
        <v>10075</v>
      </c>
      <c r="P66" s="479" t="s">
        <v>989</v>
      </c>
      <c r="Q66" s="452" t="s">
        <v>941</v>
      </c>
      <c r="R66" s="452" t="s">
        <v>941</v>
      </c>
      <c r="S66" s="452" t="s">
        <v>941</v>
      </c>
      <c r="T66" s="452" t="s">
        <v>941</v>
      </c>
      <c r="U66" s="452" t="s">
        <v>941</v>
      </c>
      <c r="V66" s="452" t="s">
        <v>941</v>
      </c>
      <c r="W66" s="452" t="s">
        <v>941</v>
      </c>
      <c r="X66" s="452" t="s">
        <v>941</v>
      </c>
      <c r="Y66" s="452" t="s">
        <v>941</v>
      </c>
      <c r="Z66" s="481" t="s">
        <v>5861</v>
      </c>
      <c r="AA66" s="32">
        <v>1</v>
      </c>
      <c r="AB66" s="26" t="s">
        <v>945</v>
      </c>
      <c r="AC66" s="349" t="s">
        <v>946</v>
      </c>
      <c r="AD66" s="452">
        <v>1</v>
      </c>
      <c r="AE66" s="349" t="s">
        <v>993</v>
      </c>
      <c r="AF66" s="349"/>
      <c r="AG66" s="69" t="s">
        <v>949</v>
      </c>
      <c r="AH66" s="69" t="s">
        <v>949</v>
      </c>
      <c r="AI66" s="69" t="s">
        <v>949</v>
      </c>
      <c r="AJ66" s="69">
        <v>8.4</v>
      </c>
      <c r="AK66" s="69" t="s">
        <v>5519</v>
      </c>
      <c r="AL66" s="69" t="s">
        <v>1083</v>
      </c>
      <c r="AM66" s="69" t="s">
        <v>3851</v>
      </c>
      <c r="AN66" s="69" t="s">
        <v>949</v>
      </c>
      <c r="AO66" s="69" t="s">
        <v>949</v>
      </c>
      <c r="AP66" s="69" t="s">
        <v>949</v>
      </c>
      <c r="AQ66" s="69" t="s">
        <v>1166</v>
      </c>
      <c r="AR66" s="69" t="s">
        <v>949</v>
      </c>
      <c r="AS66" s="69" t="s">
        <v>949</v>
      </c>
      <c r="AT66" s="69" t="s">
        <v>949</v>
      </c>
      <c r="AU66" s="69" t="s">
        <v>949</v>
      </c>
      <c r="AV66" s="69" t="s">
        <v>949</v>
      </c>
      <c r="AW66" s="69" t="s">
        <v>949</v>
      </c>
      <c r="AX66" s="69" t="s">
        <v>949</v>
      </c>
      <c r="AY66" s="69" t="s">
        <v>949</v>
      </c>
      <c r="AZ66" s="69" t="s">
        <v>949</v>
      </c>
      <c r="BA66" s="69" t="s">
        <v>949</v>
      </c>
    </row>
    <row r="67" spans="1:65" ht="16.5">
      <c r="A67" s="478" t="s">
        <v>3719</v>
      </c>
      <c r="B67" s="477"/>
      <c r="C67" s="476"/>
      <c r="D67" s="477" t="s">
        <v>5862</v>
      </c>
      <c r="E67" s="476"/>
      <c r="F67" s="477"/>
      <c r="G67" s="476"/>
      <c r="H67" s="477"/>
      <c r="I67" s="476"/>
      <c r="J67" s="477"/>
      <c r="K67" s="476"/>
      <c r="L67" s="480" t="s">
        <v>5862</v>
      </c>
      <c r="M67" s="475" t="s">
        <v>5863</v>
      </c>
      <c r="N67" s="857" t="s">
        <v>4778</v>
      </c>
      <c r="O67" s="475" t="s">
        <v>10075</v>
      </c>
      <c r="P67" s="479" t="s">
        <v>989</v>
      </c>
      <c r="Q67" s="452" t="s">
        <v>941</v>
      </c>
      <c r="R67" s="452" t="s">
        <v>941</v>
      </c>
      <c r="S67" s="452" t="s">
        <v>941</v>
      </c>
      <c r="T67" s="452" t="s">
        <v>941</v>
      </c>
      <c r="U67" s="452" t="s">
        <v>941</v>
      </c>
      <c r="V67" s="452" t="s">
        <v>941</v>
      </c>
      <c r="W67" s="452" t="s">
        <v>941</v>
      </c>
      <c r="X67" s="452" t="s">
        <v>941</v>
      </c>
      <c r="Y67" s="452" t="s">
        <v>941</v>
      </c>
      <c r="Z67" s="481" t="s">
        <v>5864</v>
      </c>
      <c r="AA67" s="32">
        <v>1</v>
      </c>
      <c r="AB67" s="26" t="s">
        <v>945</v>
      </c>
      <c r="AC67" s="349" t="s">
        <v>946</v>
      </c>
      <c r="AD67" s="452">
        <v>1</v>
      </c>
      <c r="AE67" s="349" t="s">
        <v>993</v>
      </c>
      <c r="AF67" s="349"/>
      <c r="AG67" s="69" t="s">
        <v>949</v>
      </c>
      <c r="AH67" s="69" t="s">
        <v>949</v>
      </c>
      <c r="AI67" s="69" t="s">
        <v>949</v>
      </c>
      <c r="AJ67" s="69">
        <v>8.6999999999999993</v>
      </c>
      <c r="AK67" s="69" t="s">
        <v>5519</v>
      </c>
      <c r="AL67" s="69" t="s">
        <v>1083</v>
      </c>
      <c r="AM67" s="69" t="s">
        <v>3851</v>
      </c>
      <c r="AN67" s="69" t="s">
        <v>949</v>
      </c>
      <c r="AO67" s="69" t="s">
        <v>949</v>
      </c>
      <c r="AP67" s="69" t="s">
        <v>949</v>
      </c>
      <c r="AQ67" s="69" t="s">
        <v>1166</v>
      </c>
      <c r="AR67" s="69" t="s">
        <v>949</v>
      </c>
      <c r="AS67" s="69" t="s">
        <v>949</v>
      </c>
      <c r="AT67" s="69" t="s">
        <v>949</v>
      </c>
      <c r="AU67" s="69" t="s">
        <v>949</v>
      </c>
      <c r="AV67" s="69" t="s">
        <v>949</v>
      </c>
      <c r="AW67" s="69" t="s">
        <v>949</v>
      </c>
      <c r="AX67" s="69" t="s">
        <v>949</v>
      </c>
      <c r="AY67" s="69" t="s">
        <v>949</v>
      </c>
      <c r="AZ67" s="69" t="s">
        <v>949</v>
      </c>
      <c r="BA67" s="69" t="s">
        <v>949</v>
      </c>
    </row>
    <row r="68" spans="1:65" ht="16.5">
      <c r="A68" s="478" t="s">
        <v>3719</v>
      </c>
      <c r="B68" s="477"/>
      <c r="C68" s="476"/>
      <c r="D68" s="477" t="s">
        <v>5359</v>
      </c>
      <c r="E68" s="476"/>
      <c r="F68" s="477"/>
      <c r="G68" s="476"/>
      <c r="H68" s="477"/>
      <c r="I68" s="476"/>
      <c r="J68" s="477"/>
      <c r="K68" s="476"/>
      <c r="L68" s="480" t="s">
        <v>5359</v>
      </c>
      <c r="M68" s="480" t="s">
        <v>5359</v>
      </c>
      <c r="N68" s="858" t="s">
        <v>4778</v>
      </c>
      <c r="O68" s="480"/>
      <c r="P68" s="479" t="s">
        <v>976</v>
      </c>
      <c r="Q68" s="452" t="s">
        <v>941</v>
      </c>
      <c r="R68" s="452" t="s">
        <v>941</v>
      </c>
      <c r="S68" s="452" t="s">
        <v>941</v>
      </c>
      <c r="T68" s="452" t="s">
        <v>941</v>
      </c>
      <c r="U68" s="452" t="s">
        <v>941</v>
      </c>
      <c r="V68" s="452" t="s">
        <v>941</v>
      </c>
      <c r="W68" s="452" t="s">
        <v>941</v>
      </c>
      <c r="X68" s="452" t="s">
        <v>941</v>
      </c>
      <c r="Y68" s="452" t="s">
        <v>941</v>
      </c>
      <c r="Z68" s="481" t="s">
        <v>5360</v>
      </c>
      <c r="AA68" s="32">
        <v>1</v>
      </c>
      <c r="AB68" s="26" t="s">
        <v>945</v>
      </c>
      <c r="AC68" s="349" t="s">
        <v>946</v>
      </c>
      <c r="AD68" s="452">
        <v>1</v>
      </c>
      <c r="AE68" s="349" t="s">
        <v>993</v>
      </c>
      <c r="AF68" s="349"/>
      <c r="AG68" s="69" t="s">
        <v>949</v>
      </c>
      <c r="AH68" s="69" t="s">
        <v>949</v>
      </c>
      <c r="AI68" s="69" t="s">
        <v>949</v>
      </c>
      <c r="AJ68" s="69" t="s">
        <v>949</v>
      </c>
      <c r="AK68" s="69" t="s">
        <v>949</v>
      </c>
      <c r="AL68" s="69" t="s">
        <v>949</v>
      </c>
      <c r="AM68" s="69" t="s">
        <v>949</v>
      </c>
      <c r="AN68" s="69" t="s">
        <v>949</v>
      </c>
      <c r="AO68" s="69" t="s">
        <v>949</v>
      </c>
      <c r="AP68" s="69" t="s">
        <v>949</v>
      </c>
      <c r="AQ68" s="69" t="s">
        <v>5361</v>
      </c>
      <c r="AR68" s="69" t="s">
        <v>949</v>
      </c>
      <c r="AS68" s="69" t="s">
        <v>949</v>
      </c>
      <c r="AT68" s="69" t="s">
        <v>949</v>
      </c>
      <c r="AU68" s="69" t="s">
        <v>949</v>
      </c>
      <c r="AV68" s="69" t="s">
        <v>949</v>
      </c>
      <c r="AW68" s="69" t="s">
        <v>949</v>
      </c>
      <c r="AX68" s="69" t="s">
        <v>949</v>
      </c>
      <c r="AY68" s="69" t="s">
        <v>949</v>
      </c>
      <c r="AZ68" s="69" t="s">
        <v>949</v>
      </c>
      <c r="BA68" s="69" t="s">
        <v>949</v>
      </c>
    </row>
    <row r="69" spans="1:65" ht="16.5">
      <c r="A69" s="478" t="s">
        <v>3719</v>
      </c>
      <c r="B69" s="477"/>
      <c r="C69" s="476"/>
      <c r="D69" s="477" t="s">
        <v>7823</v>
      </c>
      <c r="E69" s="476"/>
      <c r="F69" s="477"/>
      <c r="G69" s="476"/>
      <c r="H69" s="477"/>
      <c r="I69" s="476"/>
      <c r="J69" s="477"/>
      <c r="K69" s="476"/>
      <c r="L69" s="480" t="s">
        <v>7823</v>
      </c>
      <c r="M69" s="586" t="s">
        <v>7824</v>
      </c>
      <c r="N69" s="470" t="s">
        <v>4773</v>
      </c>
      <c r="O69" s="587" t="s">
        <v>5000</v>
      </c>
      <c r="P69" s="479" t="s">
        <v>1059</v>
      </c>
      <c r="Q69" s="452" t="s">
        <v>941</v>
      </c>
      <c r="R69" s="452"/>
      <c r="S69" s="452"/>
      <c r="T69" s="452"/>
      <c r="U69" s="452"/>
      <c r="V69" s="452"/>
      <c r="W69" s="452"/>
      <c r="X69" s="452"/>
      <c r="Y69" s="452"/>
      <c r="Z69" s="481" t="s">
        <v>7825</v>
      </c>
      <c r="AA69" s="32">
        <v>1</v>
      </c>
      <c r="AB69" s="26" t="s">
        <v>945</v>
      </c>
      <c r="AC69" s="349" t="s">
        <v>946</v>
      </c>
      <c r="AD69" s="452">
        <v>1</v>
      </c>
      <c r="AE69" s="349" t="s">
        <v>979</v>
      </c>
      <c r="AF69" s="349"/>
      <c r="AG69" s="69">
        <v>4928040</v>
      </c>
      <c r="AH69" s="69">
        <v>2</v>
      </c>
      <c r="AI69" s="69" t="s">
        <v>949</v>
      </c>
      <c r="AJ69" s="69" t="s">
        <v>949</v>
      </c>
      <c r="AK69" s="69" t="s">
        <v>7782</v>
      </c>
      <c r="AL69" s="69" t="s">
        <v>5574</v>
      </c>
      <c r="AM69" s="69" t="s">
        <v>3840</v>
      </c>
      <c r="AN69" s="69" t="s">
        <v>5856</v>
      </c>
      <c r="AO69" s="69" t="s">
        <v>949</v>
      </c>
      <c r="AP69" s="69" t="s">
        <v>949</v>
      </c>
      <c r="AQ69" s="69" t="s">
        <v>1166</v>
      </c>
      <c r="AR69" s="69" t="s">
        <v>949</v>
      </c>
      <c r="AS69" s="69" t="s">
        <v>949</v>
      </c>
      <c r="AT69" s="69" t="s">
        <v>949</v>
      </c>
      <c r="AU69" s="69" t="s">
        <v>949</v>
      </c>
      <c r="AV69" s="69" t="s">
        <v>949</v>
      </c>
      <c r="AW69" s="69" t="s">
        <v>949</v>
      </c>
      <c r="AX69" s="69" t="s">
        <v>949</v>
      </c>
      <c r="AY69" s="69" t="s">
        <v>949</v>
      </c>
      <c r="AZ69" s="69" t="s">
        <v>949</v>
      </c>
      <c r="BA69" s="69" t="s">
        <v>949</v>
      </c>
    </row>
    <row r="70" spans="1:65" ht="16.5">
      <c r="A70" s="478" t="s">
        <v>3719</v>
      </c>
      <c r="B70" s="477"/>
      <c r="C70" s="476"/>
      <c r="D70" s="477" t="s">
        <v>7852</v>
      </c>
      <c r="E70" s="476"/>
      <c r="F70" s="477"/>
      <c r="G70" s="476"/>
      <c r="H70" s="477"/>
      <c r="I70" s="476"/>
      <c r="J70" s="477"/>
      <c r="K70" s="476"/>
      <c r="L70" s="452" t="s">
        <v>7852</v>
      </c>
      <c r="M70" s="452" t="s">
        <v>7853</v>
      </c>
      <c r="N70" s="470" t="s">
        <v>4773</v>
      </c>
      <c r="O70" s="452" t="s">
        <v>5000</v>
      </c>
      <c r="P70" s="479" t="s">
        <v>1059</v>
      </c>
      <c r="Q70" s="452"/>
      <c r="R70" s="452" t="s">
        <v>941</v>
      </c>
      <c r="S70" s="452"/>
      <c r="T70" s="452"/>
      <c r="U70" s="452"/>
      <c r="V70" s="452"/>
      <c r="W70" s="452"/>
      <c r="X70" s="452"/>
      <c r="Y70" s="452"/>
      <c r="Z70" s="481" t="s">
        <v>7854</v>
      </c>
      <c r="AA70" s="32">
        <v>1</v>
      </c>
      <c r="AB70" s="26" t="s">
        <v>945</v>
      </c>
      <c r="AC70" s="349" t="s">
        <v>946</v>
      </c>
      <c r="AD70" s="452">
        <v>1</v>
      </c>
      <c r="AE70" s="349" t="s">
        <v>979</v>
      </c>
      <c r="AF70" s="349"/>
      <c r="AG70" s="69">
        <v>4928040</v>
      </c>
      <c r="AH70" s="69">
        <v>2</v>
      </c>
      <c r="AI70" s="69" t="s">
        <v>949</v>
      </c>
      <c r="AJ70" s="69" t="s">
        <v>949</v>
      </c>
      <c r="AK70" s="69" t="s">
        <v>7782</v>
      </c>
      <c r="AL70" s="69" t="s">
        <v>5574</v>
      </c>
      <c r="AM70" s="69" t="s">
        <v>3840</v>
      </c>
      <c r="AN70" s="69" t="s">
        <v>5856</v>
      </c>
      <c r="AO70" s="69" t="s">
        <v>949</v>
      </c>
      <c r="AP70" s="69" t="s">
        <v>949</v>
      </c>
      <c r="AQ70" s="69" t="s">
        <v>1166</v>
      </c>
      <c r="AR70" s="69" t="s">
        <v>949</v>
      </c>
      <c r="AS70" s="69" t="s">
        <v>949</v>
      </c>
      <c r="AT70" s="69" t="s">
        <v>949</v>
      </c>
      <c r="AU70" s="69" t="s">
        <v>949</v>
      </c>
      <c r="AV70" s="69" t="s">
        <v>949</v>
      </c>
      <c r="AW70" s="69" t="s">
        <v>949</v>
      </c>
      <c r="AX70" s="69" t="s">
        <v>949</v>
      </c>
      <c r="AY70" s="69" t="s">
        <v>949</v>
      </c>
      <c r="AZ70" s="69" t="s">
        <v>949</v>
      </c>
      <c r="BA70" s="69" t="s">
        <v>949</v>
      </c>
    </row>
    <row r="71" spans="1:65" ht="16.5">
      <c r="A71" s="478" t="s">
        <v>3719</v>
      </c>
      <c r="B71" s="477"/>
      <c r="C71" s="476"/>
      <c r="D71" s="477" t="s">
        <v>7878</v>
      </c>
      <c r="E71" s="476"/>
      <c r="F71" s="477"/>
      <c r="G71" s="476"/>
      <c r="H71" s="477"/>
      <c r="I71" s="476"/>
      <c r="J71" s="477"/>
      <c r="K71" s="476"/>
      <c r="L71" s="452" t="s">
        <v>7878</v>
      </c>
      <c r="M71" s="452" t="s">
        <v>7879</v>
      </c>
      <c r="N71" s="470" t="s">
        <v>4773</v>
      </c>
      <c r="O71" s="452" t="s">
        <v>5000</v>
      </c>
      <c r="P71" s="479" t="s">
        <v>989</v>
      </c>
      <c r="Q71" s="452"/>
      <c r="R71" s="431"/>
      <c r="S71" s="452" t="s">
        <v>941</v>
      </c>
      <c r="T71" s="452"/>
      <c r="U71" s="452"/>
      <c r="V71" s="452"/>
      <c r="W71" s="452"/>
      <c r="X71" s="452"/>
      <c r="Y71" s="452"/>
      <c r="Z71" s="481" t="s">
        <v>7880</v>
      </c>
      <c r="AA71" s="32">
        <v>1</v>
      </c>
      <c r="AB71" s="26" t="s">
        <v>945</v>
      </c>
      <c r="AC71" s="349" t="s">
        <v>946</v>
      </c>
      <c r="AD71" s="452">
        <v>1</v>
      </c>
      <c r="AE71" s="349" t="s">
        <v>979</v>
      </c>
      <c r="AF71" s="349"/>
      <c r="AG71" s="69">
        <v>4928040</v>
      </c>
      <c r="AH71" s="69">
        <v>2</v>
      </c>
      <c r="AI71" s="69" t="s">
        <v>949</v>
      </c>
      <c r="AJ71" s="69" t="s">
        <v>949</v>
      </c>
      <c r="AK71" s="69" t="s">
        <v>7782</v>
      </c>
      <c r="AL71" s="69" t="s">
        <v>5574</v>
      </c>
      <c r="AM71" s="69" t="s">
        <v>3840</v>
      </c>
      <c r="AN71" s="69" t="s">
        <v>5856</v>
      </c>
      <c r="AO71" s="69" t="s">
        <v>949</v>
      </c>
      <c r="AP71" s="69" t="s">
        <v>949</v>
      </c>
      <c r="AQ71" s="69" t="s">
        <v>1166</v>
      </c>
      <c r="AR71" s="69" t="s">
        <v>949</v>
      </c>
      <c r="AS71" s="69" t="s">
        <v>949</v>
      </c>
      <c r="AT71" s="69" t="s">
        <v>949</v>
      </c>
      <c r="AU71" s="69" t="s">
        <v>949</v>
      </c>
      <c r="AV71" s="69" t="s">
        <v>949</v>
      </c>
      <c r="AW71" s="69" t="s">
        <v>949</v>
      </c>
      <c r="AX71" s="69" t="s">
        <v>949</v>
      </c>
      <c r="AY71" s="69" t="s">
        <v>949</v>
      </c>
      <c r="AZ71" s="69" t="s">
        <v>949</v>
      </c>
      <c r="BA71" s="69" t="s">
        <v>949</v>
      </c>
    </row>
    <row r="72" spans="1:65" ht="16.5">
      <c r="A72" s="478" t="s">
        <v>3719</v>
      </c>
      <c r="B72" s="477"/>
      <c r="C72" s="476"/>
      <c r="D72" s="477" t="s">
        <v>7881</v>
      </c>
      <c r="E72" s="476"/>
      <c r="F72" s="477"/>
      <c r="G72" s="476"/>
      <c r="H72" s="477"/>
      <c r="I72" s="476"/>
      <c r="J72" s="477"/>
      <c r="K72" s="476"/>
      <c r="L72" s="452" t="s">
        <v>7881</v>
      </c>
      <c r="M72" s="452" t="s">
        <v>7882</v>
      </c>
      <c r="N72" s="470" t="s">
        <v>4773</v>
      </c>
      <c r="O72" s="452" t="s">
        <v>5000</v>
      </c>
      <c r="P72" s="479" t="s">
        <v>989</v>
      </c>
      <c r="Q72" s="452"/>
      <c r="R72" s="452"/>
      <c r="S72" s="452"/>
      <c r="T72" s="452" t="s">
        <v>941</v>
      </c>
      <c r="U72" s="452"/>
      <c r="V72" s="452"/>
      <c r="W72" s="452"/>
      <c r="X72" s="452"/>
      <c r="Y72" s="452"/>
      <c r="Z72" s="481" t="s">
        <v>7883</v>
      </c>
      <c r="AA72" s="32">
        <v>1</v>
      </c>
      <c r="AB72" s="26" t="s">
        <v>945</v>
      </c>
      <c r="AC72" s="349" t="s">
        <v>946</v>
      </c>
      <c r="AD72" s="452">
        <v>1</v>
      </c>
      <c r="AE72" s="349" t="s">
        <v>979</v>
      </c>
      <c r="AF72" s="349"/>
      <c r="AG72" s="69">
        <v>4928040</v>
      </c>
      <c r="AH72" s="69">
        <v>2</v>
      </c>
      <c r="AI72" s="69" t="s">
        <v>949</v>
      </c>
      <c r="AJ72" s="69" t="s">
        <v>949</v>
      </c>
      <c r="AK72" s="69" t="s">
        <v>7782</v>
      </c>
      <c r="AL72" s="69" t="s">
        <v>5574</v>
      </c>
      <c r="AM72" s="69" t="s">
        <v>3840</v>
      </c>
      <c r="AN72" s="69" t="s">
        <v>5856</v>
      </c>
      <c r="AO72" s="69" t="s">
        <v>949</v>
      </c>
      <c r="AP72" s="69" t="s">
        <v>949</v>
      </c>
      <c r="AQ72" s="69" t="s">
        <v>1166</v>
      </c>
      <c r="AR72" s="69" t="s">
        <v>949</v>
      </c>
      <c r="AS72" s="69" t="s">
        <v>949</v>
      </c>
      <c r="AT72" s="69" t="s">
        <v>949</v>
      </c>
      <c r="AU72" s="69" t="s">
        <v>949</v>
      </c>
      <c r="AV72" s="69" t="s">
        <v>949</v>
      </c>
      <c r="AW72" s="69" t="s">
        <v>949</v>
      </c>
      <c r="AX72" s="69" t="s">
        <v>949</v>
      </c>
      <c r="AY72" s="69" t="s">
        <v>949</v>
      </c>
      <c r="AZ72" s="69" t="s">
        <v>949</v>
      </c>
      <c r="BA72" s="69" t="s">
        <v>949</v>
      </c>
    </row>
    <row r="73" spans="1:65" ht="16.5">
      <c r="A73" s="478" t="s">
        <v>3719</v>
      </c>
      <c r="B73" s="477"/>
      <c r="C73" s="476"/>
      <c r="D73" s="477" t="s">
        <v>7884</v>
      </c>
      <c r="E73" s="476"/>
      <c r="F73" s="477"/>
      <c r="G73" s="476"/>
      <c r="H73" s="477"/>
      <c r="I73" s="476"/>
      <c r="J73" s="477"/>
      <c r="K73" s="476"/>
      <c r="L73" s="452" t="s">
        <v>7884</v>
      </c>
      <c r="M73" s="452" t="s">
        <v>7884</v>
      </c>
      <c r="N73" s="470" t="s">
        <v>4773</v>
      </c>
      <c r="O73" s="452"/>
      <c r="P73" s="479" t="s">
        <v>989</v>
      </c>
      <c r="Q73" s="452"/>
      <c r="R73" s="452"/>
      <c r="S73" s="452"/>
      <c r="T73" s="452"/>
      <c r="U73" s="452" t="s">
        <v>941</v>
      </c>
      <c r="V73" s="452"/>
      <c r="W73" s="452"/>
      <c r="X73" s="452"/>
      <c r="Y73" s="452"/>
      <c r="Z73" s="481" t="s">
        <v>7885</v>
      </c>
      <c r="AA73" s="32">
        <v>1</v>
      </c>
      <c r="AB73" s="26" t="s">
        <v>945</v>
      </c>
      <c r="AC73" s="349" t="s">
        <v>946</v>
      </c>
      <c r="AD73" s="452">
        <v>1</v>
      </c>
      <c r="AE73" s="349" t="s">
        <v>979</v>
      </c>
      <c r="AF73" s="349"/>
      <c r="AG73" s="69">
        <v>4928040</v>
      </c>
      <c r="AH73" s="69">
        <v>2</v>
      </c>
      <c r="AI73" s="69" t="s">
        <v>949</v>
      </c>
      <c r="AJ73" s="69" t="s">
        <v>949</v>
      </c>
      <c r="AK73" s="69" t="s">
        <v>7782</v>
      </c>
      <c r="AL73" s="69" t="s">
        <v>5574</v>
      </c>
      <c r="AM73" s="69" t="s">
        <v>3840</v>
      </c>
      <c r="AN73" s="69" t="s">
        <v>5856</v>
      </c>
      <c r="AO73" s="69" t="s">
        <v>949</v>
      </c>
      <c r="AP73" s="69" t="s">
        <v>949</v>
      </c>
      <c r="AQ73" s="69" t="s">
        <v>1166</v>
      </c>
      <c r="AR73" s="69" t="s">
        <v>949</v>
      </c>
      <c r="AS73" s="69" t="s">
        <v>949</v>
      </c>
      <c r="AT73" s="69" t="s">
        <v>949</v>
      </c>
      <c r="AU73" s="69" t="s">
        <v>949</v>
      </c>
      <c r="AV73" s="69" t="s">
        <v>949</v>
      </c>
      <c r="AW73" s="69" t="s">
        <v>949</v>
      </c>
      <c r="AX73" s="69" t="s">
        <v>949</v>
      </c>
      <c r="AY73" s="69" t="s">
        <v>949</v>
      </c>
      <c r="AZ73" s="69" t="s">
        <v>949</v>
      </c>
      <c r="BA73" s="69" t="s">
        <v>949</v>
      </c>
    </row>
    <row r="74" spans="1:65" ht="16.5">
      <c r="A74" s="478" t="s">
        <v>3719</v>
      </c>
      <c r="B74" s="477"/>
      <c r="C74" s="476"/>
      <c r="D74" s="477" t="s">
        <v>7886</v>
      </c>
      <c r="E74" s="476"/>
      <c r="F74" s="477"/>
      <c r="G74" s="476"/>
      <c r="H74" s="477"/>
      <c r="I74" s="476"/>
      <c r="J74" s="477"/>
      <c r="K74" s="476"/>
      <c r="L74" s="452" t="s">
        <v>7886</v>
      </c>
      <c r="M74" s="452" t="s">
        <v>7886</v>
      </c>
      <c r="N74" s="470" t="s">
        <v>4773</v>
      </c>
      <c r="O74" s="452"/>
      <c r="P74" s="479" t="s">
        <v>989</v>
      </c>
      <c r="Q74" s="452"/>
      <c r="R74" s="452"/>
      <c r="S74" s="452"/>
      <c r="T74" s="452"/>
      <c r="U74" s="452"/>
      <c r="V74" s="452" t="s">
        <v>941</v>
      </c>
      <c r="W74" s="452"/>
      <c r="X74" s="452"/>
      <c r="Y74" s="452"/>
      <c r="Z74" s="481" t="s">
        <v>7887</v>
      </c>
      <c r="AA74" s="32">
        <v>1</v>
      </c>
      <c r="AB74" s="26" t="s">
        <v>945</v>
      </c>
      <c r="AC74" s="349" t="s">
        <v>946</v>
      </c>
      <c r="AD74" s="452">
        <v>1</v>
      </c>
      <c r="AE74" s="349" t="s">
        <v>979</v>
      </c>
      <c r="AF74" s="349"/>
      <c r="AG74" s="69">
        <v>4928040</v>
      </c>
      <c r="AH74" s="69">
        <v>2</v>
      </c>
      <c r="AI74" s="69" t="s">
        <v>949</v>
      </c>
      <c r="AJ74" s="69" t="s">
        <v>949</v>
      </c>
      <c r="AK74" s="69" t="s">
        <v>7782</v>
      </c>
      <c r="AL74" s="69" t="s">
        <v>5574</v>
      </c>
      <c r="AM74" s="69" t="s">
        <v>3840</v>
      </c>
      <c r="AN74" s="69" t="s">
        <v>5856</v>
      </c>
      <c r="AO74" s="69" t="s">
        <v>949</v>
      </c>
      <c r="AP74" s="69" t="s">
        <v>949</v>
      </c>
      <c r="AQ74" s="69" t="s">
        <v>1166</v>
      </c>
      <c r="AR74" s="69" t="s">
        <v>949</v>
      </c>
      <c r="AS74" s="69" t="s">
        <v>949</v>
      </c>
      <c r="AT74" s="69" t="s">
        <v>949</v>
      </c>
      <c r="AU74" s="69" t="s">
        <v>949</v>
      </c>
      <c r="AV74" s="69" t="s">
        <v>949</v>
      </c>
      <c r="AW74" s="69" t="s">
        <v>949</v>
      </c>
      <c r="AX74" s="69" t="s">
        <v>949</v>
      </c>
      <c r="AY74" s="69" t="s">
        <v>949</v>
      </c>
      <c r="AZ74" s="69" t="s">
        <v>949</v>
      </c>
      <c r="BA74" s="69" t="s">
        <v>949</v>
      </c>
    </row>
    <row r="75" spans="1:65" ht="16.5">
      <c r="A75" s="478" t="s">
        <v>3719</v>
      </c>
      <c r="B75" s="477"/>
      <c r="C75" s="476"/>
      <c r="D75" s="477" t="s">
        <v>7888</v>
      </c>
      <c r="E75" s="476"/>
      <c r="F75" s="477"/>
      <c r="G75" s="476"/>
      <c r="H75" s="477"/>
      <c r="I75" s="476"/>
      <c r="J75" s="477"/>
      <c r="K75" s="476"/>
      <c r="L75" s="452" t="s">
        <v>7888</v>
      </c>
      <c r="M75" s="452" t="s">
        <v>7888</v>
      </c>
      <c r="N75" s="470" t="s">
        <v>4773</v>
      </c>
      <c r="O75" s="452"/>
      <c r="P75" s="479" t="s">
        <v>989</v>
      </c>
      <c r="Q75" s="452"/>
      <c r="R75" s="452"/>
      <c r="S75" s="452"/>
      <c r="T75" s="452"/>
      <c r="U75" s="452"/>
      <c r="V75" s="452"/>
      <c r="W75" s="452" t="s">
        <v>941</v>
      </c>
      <c r="X75" s="452"/>
      <c r="Y75" s="452"/>
      <c r="Z75" s="481" t="s">
        <v>7889</v>
      </c>
      <c r="AA75" s="32">
        <v>1</v>
      </c>
      <c r="AB75" s="26" t="s">
        <v>945</v>
      </c>
      <c r="AC75" s="349" t="s">
        <v>946</v>
      </c>
      <c r="AD75" s="452">
        <v>1</v>
      </c>
      <c r="AE75" s="349" t="s">
        <v>979</v>
      </c>
      <c r="AF75" s="349"/>
      <c r="AG75" s="69">
        <v>4928040</v>
      </c>
      <c r="AH75" s="69">
        <v>2</v>
      </c>
      <c r="AI75" s="69" t="s">
        <v>949</v>
      </c>
      <c r="AJ75" s="69" t="s">
        <v>949</v>
      </c>
      <c r="AK75" s="69" t="s">
        <v>7782</v>
      </c>
      <c r="AL75" s="69" t="s">
        <v>5574</v>
      </c>
      <c r="AM75" s="69" t="s">
        <v>3840</v>
      </c>
      <c r="AN75" s="69" t="s">
        <v>5856</v>
      </c>
      <c r="AO75" s="69" t="s">
        <v>949</v>
      </c>
      <c r="AP75" s="69" t="s">
        <v>949</v>
      </c>
      <c r="AQ75" s="69" t="s">
        <v>1166</v>
      </c>
      <c r="AR75" s="69" t="s">
        <v>949</v>
      </c>
      <c r="AS75" s="69" t="s">
        <v>949</v>
      </c>
      <c r="AT75" s="69" t="s">
        <v>949</v>
      </c>
      <c r="AU75" s="69" t="s">
        <v>949</v>
      </c>
      <c r="AV75" s="69" t="s">
        <v>949</v>
      </c>
      <c r="AW75" s="69" t="s">
        <v>949</v>
      </c>
      <c r="AX75" s="69" t="s">
        <v>949</v>
      </c>
      <c r="AY75" s="69" t="s">
        <v>949</v>
      </c>
      <c r="AZ75" s="69" t="s">
        <v>949</v>
      </c>
      <c r="BA75" s="69" t="s">
        <v>949</v>
      </c>
    </row>
    <row r="76" spans="1:65" ht="16.5">
      <c r="A76" s="478" t="s">
        <v>3719</v>
      </c>
      <c r="B76" s="477"/>
      <c r="C76" s="476"/>
      <c r="D76" s="477" t="s">
        <v>7890</v>
      </c>
      <c r="E76" s="476"/>
      <c r="F76" s="477"/>
      <c r="G76" s="476"/>
      <c r="H76" s="477"/>
      <c r="I76" s="476"/>
      <c r="J76" s="477"/>
      <c r="K76" s="476"/>
      <c r="L76" s="452" t="s">
        <v>7890</v>
      </c>
      <c r="M76" s="452" t="s">
        <v>7890</v>
      </c>
      <c r="N76" s="470" t="s">
        <v>4773</v>
      </c>
      <c r="O76" s="452"/>
      <c r="P76" s="479" t="s">
        <v>989</v>
      </c>
      <c r="Q76" s="452"/>
      <c r="R76" s="452"/>
      <c r="S76" s="452"/>
      <c r="T76" s="452"/>
      <c r="U76" s="452"/>
      <c r="V76" s="452"/>
      <c r="W76" s="452"/>
      <c r="X76" s="452" t="s">
        <v>941</v>
      </c>
      <c r="Y76" s="452"/>
      <c r="Z76" s="481" t="s">
        <v>7891</v>
      </c>
      <c r="AA76" s="32">
        <v>1</v>
      </c>
      <c r="AB76" s="26" t="s">
        <v>945</v>
      </c>
      <c r="AC76" s="349" t="s">
        <v>946</v>
      </c>
      <c r="AD76" s="452">
        <v>1</v>
      </c>
      <c r="AE76" s="349" t="s">
        <v>979</v>
      </c>
      <c r="AF76" s="349"/>
      <c r="AG76" s="69">
        <v>4928040</v>
      </c>
      <c r="AH76" s="69">
        <v>2</v>
      </c>
      <c r="AI76" s="69" t="s">
        <v>949</v>
      </c>
      <c r="AJ76" s="69" t="s">
        <v>949</v>
      </c>
      <c r="AK76" s="69" t="s">
        <v>7782</v>
      </c>
      <c r="AL76" s="69" t="s">
        <v>5574</v>
      </c>
      <c r="AM76" s="69" t="s">
        <v>3840</v>
      </c>
      <c r="AN76" s="69" t="s">
        <v>5856</v>
      </c>
      <c r="AO76" s="69" t="s">
        <v>949</v>
      </c>
      <c r="AP76" s="69" t="s">
        <v>949</v>
      </c>
      <c r="AQ76" s="69" t="s">
        <v>1166</v>
      </c>
      <c r="AR76" s="69" t="s">
        <v>949</v>
      </c>
      <c r="AS76" s="69" t="s">
        <v>949</v>
      </c>
      <c r="AT76" s="69" t="s">
        <v>949</v>
      </c>
      <c r="AU76" s="69" t="s">
        <v>949</v>
      </c>
      <c r="AV76" s="69" t="s">
        <v>949</v>
      </c>
      <c r="AW76" s="69" t="s">
        <v>949</v>
      </c>
      <c r="AX76" s="69" t="s">
        <v>949</v>
      </c>
      <c r="AY76" s="69" t="s">
        <v>949</v>
      </c>
      <c r="AZ76" s="69" t="s">
        <v>949</v>
      </c>
      <c r="BA76" s="69" t="s">
        <v>949</v>
      </c>
    </row>
    <row r="77" spans="1:65" ht="16.5">
      <c r="A77" s="478" t="s">
        <v>3719</v>
      </c>
      <c r="B77" s="477"/>
      <c r="C77" s="476"/>
      <c r="D77" s="477" t="s">
        <v>7892</v>
      </c>
      <c r="E77" s="476"/>
      <c r="F77" s="477"/>
      <c r="G77" s="476"/>
      <c r="H77" s="477"/>
      <c r="I77" s="476"/>
      <c r="J77" s="477"/>
      <c r="K77" s="476"/>
      <c r="L77" s="452" t="s">
        <v>7892</v>
      </c>
      <c r="M77" s="588" t="s">
        <v>7892</v>
      </c>
      <c r="N77" s="513" t="s">
        <v>4773</v>
      </c>
      <c r="O77" s="588"/>
      <c r="P77" s="479" t="s">
        <v>989</v>
      </c>
      <c r="Q77" s="452"/>
      <c r="R77" s="452"/>
      <c r="S77" s="452"/>
      <c r="T77" s="452"/>
      <c r="U77" s="452"/>
      <c r="V77" s="452"/>
      <c r="W77" s="452"/>
      <c r="X77" s="452"/>
      <c r="Y77" s="452" t="s">
        <v>941</v>
      </c>
      <c r="Z77" s="481" t="s">
        <v>7893</v>
      </c>
      <c r="AA77" s="32">
        <v>1</v>
      </c>
      <c r="AB77" s="26" t="s">
        <v>945</v>
      </c>
      <c r="AC77" s="349" t="s">
        <v>946</v>
      </c>
      <c r="AD77" s="452">
        <v>1</v>
      </c>
      <c r="AE77" s="349" t="s">
        <v>979</v>
      </c>
      <c r="AF77" s="349"/>
      <c r="AG77" s="69">
        <v>4928040</v>
      </c>
      <c r="AH77" s="69">
        <v>2</v>
      </c>
      <c r="AI77" s="69" t="s">
        <v>949</v>
      </c>
      <c r="AJ77" s="69" t="s">
        <v>949</v>
      </c>
      <c r="AK77" s="69" t="s">
        <v>7782</v>
      </c>
      <c r="AL77" s="69" t="s">
        <v>5574</v>
      </c>
      <c r="AM77" s="69" t="s">
        <v>3840</v>
      </c>
      <c r="AN77" s="69" t="s">
        <v>5856</v>
      </c>
      <c r="AO77" s="69" t="s">
        <v>949</v>
      </c>
      <c r="AP77" s="69" t="s">
        <v>949</v>
      </c>
      <c r="AQ77" s="69" t="s">
        <v>1166</v>
      </c>
      <c r="AR77" s="69" t="s">
        <v>949</v>
      </c>
      <c r="AS77" s="69" t="s">
        <v>949</v>
      </c>
      <c r="AT77" s="69" t="s">
        <v>949</v>
      </c>
      <c r="AU77" s="69" t="s">
        <v>949</v>
      </c>
      <c r="AV77" s="69" t="s">
        <v>949</v>
      </c>
      <c r="AW77" s="69" t="s">
        <v>949</v>
      </c>
      <c r="AX77" s="69" t="s">
        <v>949</v>
      </c>
      <c r="AY77" s="69" t="s">
        <v>949</v>
      </c>
      <c r="AZ77" s="69" t="s">
        <v>949</v>
      </c>
      <c r="BA77" s="69" t="s">
        <v>949</v>
      </c>
    </row>
    <row r="78" spans="1:65" s="431" customFormat="1" ht="16.5">
      <c r="A78" s="457" t="s">
        <v>3719</v>
      </c>
      <c r="B78" s="473"/>
      <c r="C78" s="472"/>
      <c r="D78" s="473" t="s">
        <v>5499</v>
      </c>
      <c r="E78" s="472"/>
      <c r="F78" s="473"/>
      <c r="G78" s="472"/>
      <c r="H78" s="473"/>
      <c r="I78" s="472"/>
      <c r="J78" s="473"/>
      <c r="K78" s="472"/>
      <c r="L78" s="471" t="s">
        <v>5499</v>
      </c>
      <c r="M78" s="280" t="s">
        <v>5499</v>
      </c>
      <c r="N78" s="584" t="s">
        <v>4778</v>
      </c>
      <c r="O78" s="280"/>
      <c r="P78" s="479" t="s">
        <v>976</v>
      </c>
      <c r="Q78" s="446" t="s">
        <v>941</v>
      </c>
      <c r="R78" s="434" t="s">
        <v>941</v>
      </c>
      <c r="S78" s="434" t="s">
        <v>941</v>
      </c>
      <c r="T78" s="434" t="s">
        <v>941</v>
      </c>
      <c r="U78" s="434" t="s">
        <v>941</v>
      </c>
      <c r="V78" s="434" t="s">
        <v>941</v>
      </c>
      <c r="W78" s="434" t="s">
        <v>941</v>
      </c>
      <c r="X78" s="434" t="s">
        <v>941</v>
      </c>
      <c r="Y78" s="434" t="s">
        <v>941</v>
      </c>
      <c r="Z78" s="481" t="s">
        <v>5500</v>
      </c>
      <c r="AA78" s="32">
        <v>1</v>
      </c>
      <c r="AB78" s="26" t="s">
        <v>945</v>
      </c>
      <c r="AC78" s="213" t="s">
        <v>1008</v>
      </c>
      <c r="AD78" s="470">
        <v>1</v>
      </c>
      <c r="AE78" s="213" t="s">
        <v>993</v>
      </c>
      <c r="AF78" s="213"/>
      <c r="AG78" s="69">
        <v>56.000000000000007</v>
      </c>
      <c r="AH78" s="69">
        <v>7.0000000000000007E-2</v>
      </c>
      <c r="AI78" s="69" t="s">
        <v>949</v>
      </c>
      <c r="AJ78" s="69" t="s">
        <v>949</v>
      </c>
      <c r="AK78" s="69" t="s">
        <v>5501</v>
      </c>
      <c r="AL78" s="69" t="s">
        <v>981</v>
      </c>
      <c r="AM78" s="69" t="s">
        <v>982</v>
      </c>
      <c r="AN78" s="69" t="s">
        <v>983</v>
      </c>
      <c r="AO78" s="69" t="s">
        <v>984</v>
      </c>
      <c r="AP78" s="69" t="s">
        <v>949</v>
      </c>
      <c r="AQ78" s="69" t="s">
        <v>986</v>
      </c>
      <c r="AR78" s="69" t="s">
        <v>949</v>
      </c>
      <c r="AS78" s="69" t="s">
        <v>949</v>
      </c>
      <c r="AT78" s="69" t="s">
        <v>949</v>
      </c>
      <c r="AU78" s="69" t="s">
        <v>949</v>
      </c>
      <c r="AV78" s="69" t="s">
        <v>949</v>
      </c>
      <c r="AW78" s="69" t="s">
        <v>949</v>
      </c>
      <c r="AX78" s="69" t="s">
        <v>949</v>
      </c>
      <c r="AY78" s="69" t="s">
        <v>949</v>
      </c>
      <c r="AZ78" s="69" t="s">
        <v>949</v>
      </c>
      <c r="BA78" s="69" t="s">
        <v>949</v>
      </c>
    </row>
    <row r="79" spans="1:65" s="431" customFormat="1" ht="16.5">
      <c r="A79" s="467" t="s">
        <v>3719</v>
      </c>
      <c r="B79" s="462"/>
      <c r="C79" s="466"/>
      <c r="D79" s="465" t="s">
        <v>10076</v>
      </c>
      <c r="E79" s="464"/>
      <c r="F79" s="463"/>
      <c r="G79" s="461"/>
      <c r="H79" s="462"/>
      <c r="I79" s="461"/>
      <c r="J79" s="462"/>
      <c r="K79" s="461"/>
      <c r="L79" s="460" t="s">
        <v>10076</v>
      </c>
      <c r="M79" s="459" t="s">
        <v>988</v>
      </c>
      <c r="N79" s="513" t="s">
        <v>4773</v>
      </c>
      <c r="O79" s="459"/>
      <c r="P79" s="479" t="s">
        <v>989</v>
      </c>
      <c r="Q79" s="446" t="s">
        <v>941</v>
      </c>
      <c r="R79" s="434" t="s">
        <v>941</v>
      </c>
      <c r="S79" s="434" t="s">
        <v>941</v>
      </c>
      <c r="T79" s="434" t="s">
        <v>941</v>
      </c>
      <c r="U79" s="434" t="s">
        <v>941</v>
      </c>
      <c r="V79" s="434" t="s">
        <v>941</v>
      </c>
      <c r="W79" s="434" t="s">
        <v>941</v>
      </c>
      <c r="X79" s="434" t="s">
        <v>941</v>
      </c>
      <c r="Y79" s="434" t="s">
        <v>941</v>
      </c>
      <c r="Z79" s="481" t="s">
        <v>991</v>
      </c>
      <c r="AA79" s="910">
        <v>1.6E-2</v>
      </c>
      <c r="AB79" s="763" t="s">
        <v>945</v>
      </c>
      <c r="AC79" s="182" t="s">
        <v>992</v>
      </c>
      <c r="AD79" s="402">
        <v>1</v>
      </c>
      <c r="AE79" s="180" t="s">
        <v>979</v>
      </c>
      <c r="AF79" s="180"/>
      <c r="AG79" s="69" t="s">
        <v>949</v>
      </c>
      <c r="AH79" s="69" t="s">
        <v>949</v>
      </c>
      <c r="AI79" s="69" t="s">
        <v>949</v>
      </c>
      <c r="AJ79" s="69" t="s">
        <v>949</v>
      </c>
      <c r="AK79" s="69" t="s">
        <v>994</v>
      </c>
      <c r="AL79" s="69" t="s">
        <v>995</v>
      </c>
      <c r="AM79" s="69" t="s">
        <v>996</v>
      </c>
      <c r="AN79" s="69" t="s">
        <v>997</v>
      </c>
      <c r="AO79" s="69" t="s">
        <v>998</v>
      </c>
      <c r="AP79" s="69" t="s">
        <v>949</v>
      </c>
      <c r="AQ79" s="69" t="s">
        <v>985</v>
      </c>
      <c r="AR79" s="69" t="s">
        <v>986</v>
      </c>
      <c r="AS79" s="69" t="s">
        <v>949</v>
      </c>
      <c r="AT79" s="69" t="s">
        <v>949</v>
      </c>
      <c r="AU79" s="69" t="s">
        <v>949</v>
      </c>
      <c r="AV79" s="69" t="s">
        <v>949</v>
      </c>
      <c r="AW79" s="69" t="s">
        <v>949</v>
      </c>
      <c r="AX79" s="69" t="s">
        <v>949</v>
      </c>
      <c r="AY79" s="69" t="s">
        <v>949</v>
      </c>
      <c r="AZ79" s="69" t="s">
        <v>949</v>
      </c>
      <c r="BA79" s="69" t="s">
        <v>949</v>
      </c>
    </row>
    <row r="80" spans="1:65" s="431" customFormat="1" ht="16.5">
      <c r="A80" s="590" t="s">
        <v>3719</v>
      </c>
      <c r="B80" s="591"/>
      <c r="C80" s="592"/>
      <c r="D80" s="593" t="s">
        <v>7168</v>
      </c>
      <c r="E80" s="594"/>
      <c r="F80" s="595"/>
      <c r="G80" s="596"/>
      <c r="H80" s="591"/>
      <c r="I80" s="596"/>
      <c r="J80" s="591"/>
      <c r="K80" s="596"/>
      <c r="L80" s="597" t="s">
        <v>7168</v>
      </c>
      <c r="M80" s="400" t="s">
        <v>7168</v>
      </c>
      <c r="N80" s="445" t="s">
        <v>4773</v>
      </c>
      <c r="O80" s="400"/>
      <c r="P80" s="479" t="s">
        <v>989</v>
      </c>
      <c r="Q80" s="598" t="s">
        <v>941</v>
      </c>
      <c r="R80" s="443" t="s">
        <v>941</v>
      </c>
      <c r="S80" s="443" t="s">
        <v>941</v>
      </c>
      <c r="T80" s="443" t="s">
        <v>941</v>
      </c>
      <c r="U80" s="443" t="s">
        <v>941</v>
      </c>
      <c r="V80" s="443" t="s">
        <v>941</v>
      </c>
      <c r="W80" s="443"/>
      <c r="X80" s="443"/>
      <c r="Y80" s="443"/>
      <c r="Z80" s="481" t="s">
        <v>7169</v>
      </c>
      <c r="AA80" s="922">
        <v>1</v>
      </c>
      <c r="AB80" s="921" t="s">
        <v>945</v>
      </c>
      <c r="AC80" s="399" t="s">
        <v>1008</v>
      </c>
      <c r="AD80" s="401">
        <v>0</v>
      </c>
      <c r="AE80" s="184" t="s">
        <v>947</v>
      </c>
      <c r="AF80" s="184"/>
      <c r="AG80" s="583" t="s">
        <v>949</v>
      </c>
      <c r="AH80" s="583" t="s">
        <v>949</v>
      </c>
      <c r="AI80" s="583" t="s">
        <v>949</v>
      </c>
      <c r="AJ80" s="583" t="s">
        <v>949</v>
      </c>
      <c r="AK80" s="583" t="s">
        <v>949</v>
      </c>
      <c r="AL80" s="583" t="s">
        <v>949</v>
      </c>
      <c r="AM80" s="583" t="s">
        <v>949</v>
      </c>
      <c r="AN80" s="583" t="s">
        <v>949</v>
      </c>
      <c r="AO80" s="583" t="s">
        <v>949</v>
      </c>
      <c r="AP80" s="583" t="s">
        <v>949</v>
      </c>
      <c r="AQ80" s="583" t="s">
        <v>949</v>
      </c>
      <c r="AR80" s="583" t="s">
        <v>949</v>
      </c>
      <c r="AS80" s="583" t="s">
        <v>949</v>
      </c>
      <c r="AT80" s="583" t="s">
        <v>949</v>
      </c>
      <c r="AU80" s="583" t="s">
        <v>949</v>
      </c>
      <c r="AV80" s="583" t="s">
        <v>949</v>
      </c>
      <c r="AW80" s="583" t="s">
        <v>949</v>
      </c>
      <c r="AX80" s="583" t="s">
        <v>949</v>
      </c>
      <c r="AY80" s="583" t="s">
        <v>949</v>
      </c>
      <c r="AZ80" s="583" t="s">
        <v>949</v>
      </c>
      <c r="BA80" s="583" t="s">
        <v>949</v>
      </c>
    </row>
    <row r="81" spans="1:53" s="431" customFormat="1" ht="16.5">
      <c r="A81" s="590" t="s">
        <v>3719</v>
      </c>
      <c r="B81" s="591"/>
      <c r="C81" s="592"/>
      <c r="D81" s="593" t="s">
        <v>7170</v>
      </c>
      <c r="E81" s="594"/>
      <c r="F81" s="595"/>
      <c r="G81" s="596"/>
      <c r="H81" s="591"/>
      <c r="I81" s="596"/>
      <c r="J81" s="591"/>
      <c r="K81" s="596"/>
      <c r="L81" s="597" t="s">
        <v>7170</v>
      </c>
      <c r="M81" s="400" t="s">
        <v>7170</v>
      </c>
      <c r="N81" s="445" t="s">
        <v>4773</v>
      </c>
      <c r="O81" s="400"/>
      <c r="P81" s="479" t="s">
        <v>989</v>
      </c>
      <c r="Q81" s="598"/>
      <c r="R81" s="443"/>
      <c r="S81" s="443"/>
      <c r="T81" s="443"/>
      <c r="U81" s="443"/>
      <c r="V81" s="443"/>
      <c r="W81" s="443" t="s">
        <v>941</v>
      </c>
      <c r="X81" s="443" t="s">
        <v>941</v>
      </c>
      <c r="Y81" s="443" t="s">
        <v>941</v>
      </c>
      <c r="Z81" s="481" t="s">
        <v>7171</v>
      </c>
      <c r="AA81" s="922">
        <v>1</v>
      </c>
      <c r="AB81" s="921" t="s">
        <v>945</v>
      </c>
      <c r="AC81" s="399" t="s">
        <v>1008</v>
      </c>
      <c r="AD81" s="401">
        <v>0</v>
      </c>
      <c r="AE81" s="184" t="s">
        <v>947</v>
      </c>
      <c r="AF81" s="184"/>
      <c r="AG81" s="583" t="s">
        <v>949</v>
      </c>
      <c r="AH81" s="583" t="s">
        <v>949</v>
      </c>
      <c r="AI81" s="583" t="s">
        <v>949</v>
      </c>
      <c r="AJ81" s="583" t="s">
        <v>949</v>
      </c>
      <c r="AK81" s="583" t="s">
        <v>949</v>
      </c>
      <c r="AL81" s="583" t="s">
        <v>949</v>
      </c>
      <c r="AM81" s="583" t="s">
        <v>949</v>
      </c>
      <c r="AN81" s="583" t="s">
        <v>949</v>
      </c>
      <c r="AO81" s="583" t="s">
        <v>949</v>
      </c>
      <c r="AP81" s="583" t="s">
        <v>949</v>
      </c>
      <c r="AQ81" s="583" t="s">
        <v>949</v>
      </c>
      <c r="AR81" s="583" t="s">
        <v>949</v>
      </c>
      <c r="AS81" s="583" t="s">
        <v>949</v>
      </c>
      <c r="AT81" s="583" t="s">
        <v>949</v>
      </c>
      <c r="AU81" s="583" t="s">
        <v>949</v>
      </c>
      <c r="AV81" s="583" t="s">
        <v>949</v>
      </c>
      <c r="AW81" s="583" t="s">
        <v>949</v>
      </c>
      <c r="AX81" s="583" t="s">
        <v>949</v>
      </c>
      <c r="AY81" s="583" t="s">
        <v>949</v>
      </c>
      <c r="AZ81" s="583" t="s">
        <v>949</v>
      </c>
      <c r="BA81" s="583" t="s">
        <v>949</v>
      </c>
    </row>
    <row r="82" spans="1:53" s="431" customFormat="1" ht="16.5">
      <c r="A82" s="457" t="s">
        <v>3719</v>
      </c>
      <c r="B82" s="469"/>
      <c r="C82" s="468"/>
      <c r="D82" s="469"/>
      <c r="E82" s="468" t="s">
        <v>3978</v>
      </c>
      <c r="F82" s="469"/>
      <c r="G82" s="468"/>
      <c r="H82" s="469"/>
      <c r="I82" s="468"/>
      <c r="J82" s="469"/>
      <c r="K82" s="468"/>
      <c r="L82" s="454" t="s">
        <v>3978</v>
      </c>
      <c r="M82" s="450" t="s">
        <v>3978</v>
      </c>
      <c r="N82" s="584" t="s">
        <v>4778</v>
      </c>
      <c r="O82" s="450"/>
      <c r="P82" s="479" t="s">
        <v>976</v>
      </c>
      <c r="Q82" s="446" t="s">
        <v>941</v>
      </c>
      <c r="R82" s="434" t="s">
        <v>941</v>
      </c>
      <c r="S82" s="434" t="s">
        <v>941</v>
      </c>
      <c r="T82" s="434" t="s">
        <v>941</v>
      </c>
      <c r="U82" s="434" t="s">
        <v>941</v>
      </c>
      <c r="V82" s="434" t="s">
        <v>941</v>
      </c>
      <c r="W82" s="434" t="s">
        <v>941</v>
      </c>
      <c r="X82" s="434" t="s">
        <v>941</v>
      </c>
      <c r="Y82" s="434" t="s">
        <v>941</v>
      </c>
      <c r="Z82" s="481" t="s">
        <v>3979</v>
      </c>
      <c r="AA82" s="873">
        <v>1</v>
      </c>
      <c r="AB82" s="14" t="s">
        <v>945</v>
      </c>
      <c r="AC82" s="919" t="s">
        <v>946</v>
      </c>
      <c r="AD82" s="452">
        <v>1</v>
      </c>
      <c r="AE82" s="349" t="s">
        <v>993</v>
      </c>
      <c r="AF82" s="349"/>
      <c r="AG82" s="69">
        <v>262.5</v>
      </c>
      <c r="AH82" s="69">
        <v>7.0000000000000007E-2</v>
      </c>
      <c r="AI82" s="69" t="s">
        <v>949</v>
      </c>
      <c r="AJ82" s="69" t="s">
        <v>949</v>
      </c>
      <c r="AK82" s="69" t="s">
        <v>3980</v>
      </c>
      <c r="AL82" s="69" t="s">
        <v>981</v>
      </c>
      <c r="AM82" s="69" t="s">
        <v>982</v>
      </c>
      <c r="AN82" s="69" t="s">
        <v>983</v>
      </c>
      <c r="AO82" s="69" t="s">
        <v>984</v>
      </c>
      <c r="AP82" s="69" t="s">
        <v>949</v>
      </c>
      <c r="AQ82" s="69" t="s">
        <v>986</v>
      </c>
      <c r="AR82" s="69" t="s">
        <v>3258</v>
      </c>
      <c r="AS82" s="69" t="s">
        <v>949</v>
      </c>
      <c r="AT82" s="69" t="s">
        <v>949</v>
      </c>
      <c r="AU82" s="69" t="s">
        <v>949</v>
      </c>
      <c r="AV82" s="69" t="s">
        <v>949</v>
      </c>
      <c r="AW82" s="69" t="s">
        <v>949</v>
      </c>
      <c r="AX82" s="69" t="s">
        <v>949</v>
      </c>
      <c r="AY82" s="69" t="s">
        <v>949</v>
      </c>
      <c r="AZ82" s="69" t="s">
        <v>949</v>
      </c>
      <c r="BA82" s="69" t="s">
        <v>949</v>
      </c>
    </row>
    <row r="83" spans="1:53" s="431" customFormat="1" ht="16.5">
      <c r="A83" s="467" t="s">
        <v>3719</v>
      </c>
      <c r="B83" s="462"/>
      <c r="C83" s="466"/>
      <c r="D83" s="465"/>
      <c r="E83" s="468" t="s">
        <v>10076</v>
      </c>
      <c r="F83" s="463"/>
      <c r="G83" s="461"/>
      <c r="H83" s="462"/>
      <c r="I83" s="461"/>
      <c r="J83" s="462"/>
      <c r="K83" s="461"/>
      <c r="L83" s="460" t="s">
        <v>10076</v>
      </c>
      <c r="M83" s="459" t="s">
        <v>988</v>
      </c>
      <c r="N83" s="513" t="s">
        <v>4773</v>
      </c>
      <c r="O83" s="459"/>
      <c r="P83" s="479" t="s">
        <v>989</v>
      </c>
      <c r="Q83" s="446" t="s">
        <v>941</v>
      </c>
      <c r="R83" s="434" t="s">
        <v>941</v>
      </c>
      <c r="S83" s="434" t="s">
        <v>941</v>
      </c>
      <c r="T83" s="434" t="s">
        <v>941</v>
      </c>
      <c r="U83" s="434" t="s">
        <v>941</v>
      </c>
      <c r="V83" s="434" t="s">
        <v>941</v>
      </c>
      <c r="W83" s="434" t="s">
        <v>941</v>
      </c>
      <c r="X83" s="434" t="s">
        <v>941</v>
      </c>
      <c r="Y83" s="434" t="s">
        <v>941</v>
      </c>
      <c r="Z83" s="917" t="s">
        <v>991</v>
      </c>
      <c r="AA83" s="30">
        <v>0.05</v>
      </c>
      <c r="AB83" s="904" t="s">
        <v>945</v>
      </c>
      <c r="AC83" s="920" t="s">
        <v>992</v>
      </c>
      <c r="AD83" s="402">
        <v>1</v>
      </c>
      <c r="AE83" s="180" t="s">
        <v>979</v>
      </c>
      <c r="AF83" s="180"/>
      <c r="AG83" s="69" t="s">
        <v>949</v>
      </c>
      <c r="AH83" s="69" t="s">
        <v>949</v>
      </c>
      <c r="AI83" s="69" t="s">
        <v>949</v>
      </c>
      <c r="AJ83" s="69" t="s">
        <v>949</v>
      </c>
      <c r="AK83" s="69" t="s">
        <v>994</v>
      </c>
      <c r="AL83" s="69" t="s">
        <v>995</v>
      </c>
      <c r="AM83" s="69" t="s">
        <v>996</v>
      </c>
      <c r="AN83" s="69" t="s">
        <v>997</v>
      </c>
      <c r="AO83" s="69" t="s">
        <v>998</v>
      </c>
      <c r="AP83" s="69" t="s">
        <v>949</v>
      </c>
      <c r="AQ83" s="69" t="s">
        <v>985</v>
      </c>
      <c r="AR83" s="69" t="s">
        <v>986</v>
      </c>
      <c r="AS83" s="69" t="s">
        <v>949</v>
      </c>
      <c r="AT83" s="69" t="s">
        <v>949</v>
      </c>
      <c r="AU83" s="69" t="s">
        <v>949</v>
      </c>
      <c r="AV83" s="69" t="s">
        <v>949</v>
      </c>
      <c r="AW83" s="69" t="s">
        <v>949</v>
      </c>
      <c r="AX83" s="69" t="s">
        <v>949</v>
      </c>
      <c r="AY83" s="69" t="s">
        <v>949</v>
      </c>
      <c r="AZ83" s="69" t="s">
        <v>949</v>
      </c>
      <c r="BA83" s="69" t="s">
        <v>949</v>
      </c>
    </row>
    <row r="84" spans="1:53" s="431" customFormat="1" ht="16.5">
      <c r="A84" s="590" t="s">
        <v>3719</v>
      </c>
      <c r="B84" s="591"/>
      <c r="C84" s="592"/>
      <c r="D84" s="593" t="s">
        <v>7176</v>
      </c>
      <c r="E84" s="594"/>
      <c r="F84" s="595"/>
      <c r="G84" s="596"/>
      <c r="H84" s="591"/>
      <c r="I84" s="596"/>
      <c r="J84" s="591"/>
      <c r="K84" s="596"/>
      <c r="L84" s="597" t="s">
        <v>7176</v>
      </c>
      <c r="M84" s="400" t="s">
        <v>7176</v>
      </c>
      <c r="N84" s="445" t="s">
        <v>4773</v>
      </c>
      <c r="O84" s="400"/>
      <c r="P84" s="479" t="s">
        <v>989</v>
      </c>
      <c r="Q84" s="598" t="s">
        <v>941</v>
      </c>
      <c r="R84" s="443"/>
      <c r="S84" s="443"/>
      <c r="T84" s="443"/>
      <c r="U84" s="443"/>
      <c r="V84" s="443"/>
      <c r="W84" s="443" t="s">
        <v>941</v>
      </c>
      <c r="X84" s="443"/>
      <c r="Y84" s="599"/>
      <c r="Z84" s="917" t="s">
        <v>7177</v>
      </c>
      <c r="AA84" s="622">
        <v>1</v>
      </c>
      <c r="AB84" s="931">
        <v>12</v>
      </c>
      <c r="AC84" s="399" t="s">
        <v>1008</v>
      </c>
      <c r="AD84" s="401">
        <v>0</v>
      </c>
      <c r="AE84" s="184" t="s">
        <v>947</v>
      </c>
      <c r="AF84" s="184"/>
      <c r="AG84" s="583" t="s">
        <v>949</v>
      </c>
      <c r="AH84" s="583" t="s">
        <v>949</v>
      </c>
      <c r="AI84" s="583" t="s">
        <v>949</v>
      </c>
      <c r="AJ84" s="583" t="s">
        <v>949</v>
      </c>
      <c r="AK84" s="583" t="s">
        <v>949</v>
      </c>
      <c r="AL84" s="583" t="s">
        <v>949</v>
      </c>
      <c r="AM84" s="583" t="s">
        <v>949</v>
      </c>
      <c r="AN84" s="583" t="s">
        <v>949</v>
      </c>
      <c r="AO84" s="583" t="s">
        <v>949</v>
      </c>
      <c r="AP84" s="583" t="s">
        <v>949</v>
      </c>
      <c r="AQ84" s="583" t="s">
        <v>949</v>
      </c>
      <c r="AR84" s="583" t="s">
        <v>949</v>
      </c>
      <c r="AS84" s="583" t="s">
        <v>949</v>
      </c>
      <c r="AT84" s="583" t="s">
        <v>949</v>
      </c>
      <c r="AU84" s="583" t="s">
        <v>949</v>
      </c>
      <c r="AV84" s="583" t="s">
        <v>949</v>
      </c>
      <c r="AW84" s="583" t="s">
        <v>949</v>
      </c>
      <c r="AX84" s="583" t="s">
        <v>949</v>
      </c>
      <c r="AY84" s="583" t="s">
        <v>949</v>
      </c>
      <c r="AZ84" s="583" t="s">
        <v>949</v>
      </c>
      <c r="BA84" s="583" t="s">
        <v>949</v>
      </c>
    </row>
    <row r="85" spans="1:53" s="431" customFormat="1" ht="16.5">
      <c r="A85" s="590" t="s">
        <v>3719</v>
      </c>
      <c r="B85" s="591"/>
      <c r="C85" s="592"/>
      <c r="D85" s="593" t="s">
        <v>7178</v>
      </c>
      <c r="E85" s="594"/>
      <c r="F85" s="595"/>
      <c r="G85" s="596"/>
      <c r="H85" s="591"/>
      <c r="I85" s="596"/>
      <c r="J85" s="591"/>
      <c r="K85" s="596"/>
      <c r="L85" s="597" t="s">
        <v>7178</v>
      </c>
      <c r="M85" s="400" t="s">
        <v>7178</v>
      </c>
      <c r="N85" s="445" t="s">
        <v>4773</v>
      </c>
      <c r="O85" s="400"/>
      <c r="P85" s="479" t="s">
        <v>989</v>
      </c>
      <c r="Q85" s="598"/>
      <c r="R85" s="443" t="s">
        <v>941</v>
      </c>
      <c r="S85" s="443" t="s">
        <v>941</v>
      </c>
      <c r="T85" s="443" t="s">
        <v>941</v>
      </c>
      <c r="U85" s="443" t="s">
        <v>941</v>
      </c>
      <c r="V85" s="443" t="s">
        <v>941</v>
      </c>
      <c r="W85" s="443"/>
      <c r="X85" s="443" t="s">
        <v>941</v>
      </c>
      <c r="Y85" s="599" t="s">
        <v>941</v>
      </c>
      <c r="Z85" s="917" t="s">
        <v>7179</v>
      </c>
      <c r="AA85" s="683">
        <v>1</v>
      </c>
      <c r="AB85" s="931">
        <v>12</v>
      </c>
      <c r="AC85" s="399" t="s">
        <v>1008</v>
      </c>
      <c r="AD85" s="401">
        <v>0</v>
      </c>
      <c r="AE85" s="184" t="s">
        <v>947</v>
      </c>
      <c r="AF85" s="184"/>
      <c r="AG85" s="583" t="s">
        <v>949</v>
      </c>
      <c r="AH85" s="583" t="s">
        <v>949</v>
      </c>
      <c r="AI85" s="583" t="s">
        <v>949</v>
      </c>
      <c r="AJ85" s="583" t="s">
        <v>949</v>
      </c>
      <c r="AK85" s="583" t="s">
        <v>949</v>
      </c>
      <c r="AL85" s="583" t="s">
        <v>949</v>
      </c>
      <c r="AM85" s="583" t="s">
        <v>949</v>
      </c>
      <c r="AN85" s="583" t="s">
        <v>949</v>
      </c>
      <c r="AO85" s="583" t="s">
        <v>949</v>
      </c>
      <c r="AP85" s="583" t="s">
        <v>949</v>
      </c>
      <c r="AQ85" s="583" t="s">
        <v>949</v>
      </c>
      <c r="AR85" s="583" t="s">
        <v>949</v>
      </c>
      <c r="AS85" s="583" t="s">
        <v>949</v>
      </c>
      <c r="AT85" s="583" t="s">
        <v>949</v>
      </c>
      <c r="AU85" s="583" t="s">
        <v>949</v>
      </c>
      <c r="AV85" s="583" t="s">
        <v>949</v>
      </c>
      <c r="AW85" s="583" t="s">
        <v>949</v>
      </c>
      <c r="AX85" s="583" t="s">
        <v>949</v>
      </c>
      <c r="AY85" s="583" t="s">
        <v>949</v>
      </c>
      <c r="AZ85" s="583" t="s">
        <v>949</v>
      </c>
      <c r="BA85" s="583" t="s">
        <v>949</v>
      </c>
    </row>
    <row r="86" spans="1:53" s="431" customFormat="1" ht="16.5">
      <c r="A86" s="457" t="s">
        <v>3719</v>
      </c>
      <c r="B86" s="456"/>
      <c r="C86" s="455"/>
      <c r="D86" s="456"/>
      <c r="E86" s="455" t="s">
        <v>4325</v>
      </c>
      <c r="F86" s="456"/>
      <c r="G86" s="455"/>
      <c r="H86" s="456"/>
      <c r="I86" s="455"/>
      <c r="J86" s="456"/>
      <c r="K86" s="455"/>
      <c r="L86" s="454" t="s">
        <v>4325</v>
      </c>
      <c r="M86" s="450" t="s">
        <v>4325</v>
      </c>
      <c r="N86" s="584" t="s">
        <v>4778</v>
      </c>
      <c r="O86" s="450"/>
      <c r="P86" s="479" t="s">
        <v>976</v>
      </c>
      <c r="Q86" s="446" t="s">
        <v>941</v>
      </c>
      <c r="R86" s="434" t="s">
        <v>941</v>
      </c>
      <c r="S86" s="434" t="s">
        <v>941</v>
      </c>
      <c r="T86" s="434" t="s">
        <v>941</v>
      </c>
      <c r="U86" s="434" t="s">
        <v>941</v>
      </c>
      <c r="V86" s="434" t="s">
        <v>941</v>
      </c>
      <c r="W86" s="434" t="s">
        <v>941</v>
      </c>
      <c r="X86" s="434" t="s">
        <v>941</v>
      </c>
      <c r="Y86" s="434" t="s">
        <v>941</v>
      </c>
      <c r="Z86" s="917" t="s">
        <v>4327</v>
      </c>
      <c r="AA86" s="14">
        <v>1</v>
      </c>
      <c r="AB86" s="894"/>
      <c r="AC86" s="919" t="s">
        <v>946</v>
      </c>
      <c r="AD86" s="452">
        <v>1</v>
      </c>
      <c r="AE86" s="349" t="s">
        <v>979</v>
      </c>
      <c r="AF86" s="349"/>
      <c r="AG86" s="69">
        <v>2424</v>
      </c>
      <c r="AH86" s="69">
        <v>7.0000000000000007E-2</v>
      </c>
      <c r="AI86" s="69" t="s">
        <v>949</v>
      </c>
      <c r="AJ86" s="69" t="s">
        <v>949</v>
      </c>
      <c r="AK86" s="69" t="s">
        <v>4328</v>
      </c>
      <c r="AL86" s="69" t="s">
        <v>981</v>
      </c>
      <c r="AM86" s="69" t="s">
        <v>982</v>
      </c>
      <c r="AN86" s="69" t="s">
        <v>983</v>
      </c>
      <c r="AO86" s="69" t="s">
        <v>984</v>
      </c>
      <c r="AP86" s="69" t="s">
        <v>949</v>
      </c>
      <c r="AQ86" s="69" t="s">
        <v>3258</v>
      </c>
      <c r="AR86" s="69" t="s">
        <v>986</v>
      </c>
      <c r="AS86" s="69" t="s">
        <v>949</v>
      </c>
      <c r="AT86" s="69" t="s">
        <v>949</v>
      </c>
      <c r="AU86" s="69" t="s">
        <v>949</v>
      </c>
      <c r="AV86" s="69" t="s">
        <v>949</v>
      </c>
      <c r="AW86" s="69" t="s">
        <v>949</v>
      </c>
      <c r="AX86" s="69" t="s">
        <v>949</v>
      </c>
      <c r="AY86" s="69" t="s">
        <v>949</v>
      </c>
      <c r="AZ86" s="69" t="s">
        <v>949</v>
      </c>
      <c r="BA86" s="69" t="s">
        <v>949</v>
      </c>
    </row>
    <row r="87" spans="1:53" s="431" customFormat="1" ht="16.5">
      <c r="A87" s="449" t="s">
        <v>3719</v>
      </c>
      <c r="B87" s="448"/>
      <c r="C87" s="447"/>
      <c r="D87" s="448"/>
      <c r="E87" s="447" t="s">
        <v>10077</v>
      </c>
      <c r="F87" s="448"/>
      <c r="G87" s="447"/>
      <c r="H87" s="448"/>
      <c r="I87" s="447"/>
      <c r="J87" s="448"/>
      <c r="K87" s="447"/>
      <c r="L87" s="451" t="s">
        <v>10077</v>
      </c>
      <c r="M87" s="280" t="s">
        <v>4063</v>
      </c>
      <c r="N87" s="513" t="s">
        <v>4773</v>
      </c>
      <c r="O87" s="280"/>
      <c r="P87" s="479" t="s">
        <v>989</v>
      </c>
      <c r="Q87" s="446" t="s">
        <v>941</v>
      </c>
      <c r="R87" s="434" t="s">
        <v>941</v>
      </c>
      <c r="S87" s="434" t="s">
        <v>941</v>
      </c>
      <c r="T87" s="434" t="s">
        <v>941</v>
      </c>
      <c r="U87" s="434" t="s">
        <v>941</v>
      </c>
      <c r="V87" s="434" t="s">
        <v>941</v>
      </c>
      <c r="W87" s="434" t="s">
        <v>941</v>
      </c>
      <c r="X87" s="434" t="s">
        <v>941</v>
      </c>
      <c r="Y87" s="434" t="s">
        <v>941</v>
      </c>
      <c r="Z87" s="481" t="s">
        <v>4065</v>
      </c>
      <c r="AA87" s="6">
        <v>0.2</v>
      </c>
      <c r="AB87" s="14"/>
      <c r="AC87" s="920" t="s">
        <v>992</v>
      </c>
      <c r="AD87" s="402">
        <v>1</v>
      </c>
      <c r="AE87" s="180" t="s">
        <v>979</v>
      </c>
      <c r="AF87" s="180"/>
      <c r="AG87" s="69" t="s">
        <v>949</v>
      </c>
      <c r="AH87" s="69" t="s">
        <v>949</v>
      </c>
      <c r="AI87" s="69" t="s">
        <v>949</v>
      </c>
      <c r="AJ87" s="69" t="s">
        <v>949</v>
      </c>
      <c r="AK87" s="69" t="s">
        <v>1890</v>
      </c>
      <c r="AL87" s="69" t="s">
        <v>995</v>
      </c>
      <c r="AM87" s="69" t="s">
        <v>996</v>
      </c>
      <c r="AN87" s="69" t="s">
        <v>997</v>
      </c>
      <c r="AO87" s="69" t="s">
        <v>998</v>
      </c>
      <c r="AP87" s="69" t="s">
        <v>949</v>
      </c>
      <c r="AQ87" s="69" t="s">
        <v>985</v>
      </c>
      <c r="AR87" s="69" t="s">
        <v>986</v>
      </c>
      <c r="AS87" s="69" t="s">
        <v>949</v>
      </c>
      <c r="AT87" s="69" t="s">
        <v>949</v>
      </c>
      <c r="AU87" s="69" t="s">
        <v>949</v>
      </c>
      <c r="AV87" s="69" t="s">
        <v>949</v>
      </c>
      <c r="AW87" s="69" t="s">
        <v>949</v>
      </c>
      <c r="AX87" s="69" t="s">
        <v>949</v>
      </c>
      <c r="AY87" s="69" t="s">
        <v>949</v>
      </c>
      <c r="AZ87" s="69" t="s">
        <v>949</v>
      </c>
      <c r="BA87" s="69" t="s">
        <v>949</v>
      </c>
    </row>
    <row r="88" spans="1:53" s="431" customFormat="1" ht="16.5">
      <c r="A88" s="449" t="s">
        <v>3719</v>
      </c>
      <c r="B88" s="448"/>
      <c r="C88" s="447"/>
      <c r="D88" s="448" t="s">
        <v>7826</v>
      </c>
      <c r="E88" s="447"/>
      <c r="F88" s="448"/>
      <c r="G88" s="447"/>
      <c r="H88" s="448"/>
      <c r="I88" s="447"/>
      <c r="J88" s="448"/>
      <c r="K88" s="447"/>
      <c r="L88" s="446" t="s">
        <v>7826</v>
      </c>
      <c r="M88" s="344" t="s">
        <v>7827</v>
      </c>
      <c r="N88" s="513" t="s">
        <v>4773</v>
      </c>
      <c r="O88" s="452" t="s">
        <v>5000</v>
      </c>
      <c r="P88" s="479" t="s">
        <v>1126</v>
      </c>
      <c r="Q88" s="434" t="s">
        <v>941</v>
      </c>
      <c r="R88" s="434"/>
      <c r="S88" s="434"/>
      <c r="T88" s="434"/>
      <c r="U88" s="434"/>
      <c r="V88" s="434"/>
      <c r="W88" s="434"/>
      <c r="X88" s="434"/>
      <c r="Y88" s="434"/>
      <c r="Z88" s="481" t="s">
        <v>7828</v>
      </c>
      <c r="AA88" s="923">
        <v>1</v>
      </c>
      <c r="AB88" s="683">
        <v>12</v>
      </c>
      <c r="AC88" s="927" t="s">
        <v>946</v>
      </c>
      <c r="AD88" s="434">
        <v>1</v>
      </c>
      <c r="AE88" s="351" t="s">
        <v>993</v>
      </c>
      <c r="AF88" s="351"/>
      <c r="AG88" s="69">
        <v>66129000</v>
      </c>
      <c r="AH88" s="69">
        <v>7</v>
      </c>
      <c r="AI88" s="69" t="s">
        <v>949</v>
      </c>
      <c r="AJ88" s="69" t="s">
        <v>949</v>
      </c>
      <c r="AK88" s="69" t="s">
        <v>7786</v>
      </c>
      <c r="AL88" s="69" t="s">
        <v>5574</v>
      </c>
      <c r="AM88" s="69" t="s">
        <v>3920</v>
      </c>
      <c r="AN88" s="69" t="s">
        <v>6250</v>
      </c>
      <c r="AO88" s="69" t="s">
        <v>949</v>
      </c>
      <c r="AP88" s="69" t="s">
        <v>949</v>
      </c>
      <c r="AQ88" s="69" t="s">
        <v>1166</v>
      </c>
      <c r="AR88" s="69" t="s">
        <v>949</v>
      </c>
      <c r="AS88" s="69" t="s">
        <v>949</v>
      </c>
      <c r="AT88" s="69" t="s">
        <v>949</v>
      </c>
      <c r="AU88" s="69" t="s">
        <v>949</v>
      </c>
      <c r="AV88" s="69" t="s">
        <v>949</v>
      </c>
      <c r="AW88" s="69" t="s">
        <v>949</v>
      </c>
      <c r="AX88" s="69" t="s">
        <v>949</v>
      </c>
      <c r="AY88" s="69" t="s">
        <v>949</v>
      </c>
      <c r="AZ88" s="69" t="s">
        <v>949</v>
      </c>
      <c r="BA88" s="69" t="s">
        <v>949</v>
      </c>
    </row>
    <row r="89" spans="1:53" s="431" customFormat="1" ht="16.5">
      <c r="A89" s="478" t="s">
        <v>3719</v>
      </c>
      <c r="B89" s="448"/>
      <c r="C89" s="447"/>
      <c r="D89" s="448" t="s">
        <v>7894</v>
      </c>
      <c r="E89" s="447"/>
      <c r="F89" s="448"/>
      <c r="G89" s="447"/>
      <c r="H89" s="448"/>
      <c r="I89" s="447"/>
      <c r="J89" s="448"/>
      <c r="K89" s="447"/>
      <c r="L89" s="589" t="s">
        <v>7894</v>
      </c>
      <c r="M89" s="344" t="s">
        <v>7894</v>
      </c>
      <c r="N89" s="513" t="s">
        <v>4773</v>
      </c>
      <c r="O89" s="434"/>
      <c r="P89" s="479" t="s">
        <v>1059</v>
      </c>
      <c r="Q89" s="434"/>
      <c r="R89" s="434"/>
      <c r="S89" s="434"/>
      <c r="T89" s="434"/>
      <c r="U89" s="434"/>
      <c r="V89" s="434"/>
      <c r="W89" s="434" t="s">
        <v>941</v>
      </c>
      <c r="X89" s="434"/>
      <c r="Y89" s="434"/>
      <c r="Z89" s="481" t="s">
        <v>7895</v>
      </c>
      <c r="AA89" s="924">
        <v>1</v>
      </c>
      <c r="AB89" s="683">
        <v>12</v>
      </c>
      <c r="AC89" s="927" t="s">
        <v>946</v>
      </c>
      <c r="AD89" s="434">
        <v>1</v>
      </c>
      <c r="AE89" s="351" t="s">
        <v>979</v>
      </c>
      <c r="AF89" s="351"/>
      <c r="AG89" s="69">
        <v>66129000</v>
      </c>
      <c r="AH89" s="69">
        <v>7</v>
      </c>
      <c r="AI89" s="69" t="s">
        <v>949</v>
      </c>
      <c r="AJ89" s="69" t="s">
        <v>949</v>
      </c>
      <c r="AK89" s="69" t="s">
        <v>7786</v>
      </c>
      <c r="AL89" s="69" t="s">
        <v>5574</v>
      </c>
      <c r="AM89" s="69" t="s">
        <v>3920</v>
      </c>
      <c r="AN89" s="69" t="s">
        <v>6250</v>
      </c>
      <c r="AO89" s="69" t="s">
        <v>949</v>
      </c>
      <c r="AP89" s="69" t="s">
        <v>949</v>
      </c>
      <c r="AQ89" s="69" t="s">
        <v>1166</v>
      </c>
      <c r="AR89" s="69" t="s">
        <v>949</v>
      </c>
      <c r="AS89" s="69" t="s">
        <v>949</v>
      </c>
      <c r="AT89" s="69" t="s">
        <v>949</v>
      </c>
      <c r="AU89" s="69" t="s">
        <v>949</v>
      </c>
      <c r="AV89" s="69" t="s">
        <v>949</v>
      </c>
      <c r="AW89" s="69" t="s">
        <v>949</v>
      </c>
      <c r="AX89" s="69" t="s">
        <v>949</v>
      </c>
      <c r="AY89" s="69" t="s">
        <v>949</v>
      </c>
      <c r="AZ89" s="69" t="s">
        <v>949</v>
      </c>
      <c r="BA89" s="69" t="s">
        <v>949</v>
      </c>
    </row>
    <row r="90" spans="1:53" s="431" customFormat="1" ht="16.5">
      <c r="A90" s="449" t="s">
        <v>3719</v>
      </c>
      <c r="B90" s="448"/>
      <c r="C90" s="447"/>
      <c r="D90" s="448" t="s">
        <v>7855</v>
      </c>
      <c r="E90" s="447"/>
      <c r="F90" s="448"/>
      <c r="G90" s="447"/>
      <c r="H90" s="448"/>
      <c r="I90" s="447"/>
      <c r="J90" s="448"/>
      <c r="K90" s="447"/>
      <c r="L90" s="446" t="s">
        <v>7855</v>
      </c>
      <c r="M90" s="344" t="s">
        <v>7856</v>
      </c>
      <c r="N90" s="513" t="s">
        <v>4773</v>
      </c>
      <c r="O90" s="452" t="s">
        <v>5000</v>
      </c>
      <c r="P90" s="479" t="s">
        <v>1126</v>
      </c>
      <c r="Q90" s="434"/>
      <c r="R90" s="434" t="s">
        <v>941</v>
      </c>
      <c r="S90" s="434" t="s">
        <v>941</v>
      </c>
      <c r="T90" s="434" t="s">
        <v>941</v>
      </c>
      <c r="U90" s="434" t="s">
        <v>941</v>
      </c>
      <c r="V90" s="434" t="s">
        <v>941</v>
      </c>
      <c r="W90" s="434"/>
      <c r="X90" s="434"/>
      <c r="Y90" s="434"/>
      <c r="Z90" s="481" t="s">
        <v>7857</v>
      </c>
      <c r="AA90" s="924">
        <v>1</v>
      </c>
      <c r="AB90" s="683">
        <v>12</v>
      </c>
      <c r="AC90" s="927" t="s">
        <v>946</v>
      </c>
      <c r="AD90" s="434">
        <v>1</v>
      </c>
      <c r="AE90" s="351" t="s">
        <v>993</v>
      </c>
      <c r="AF90" s="351"/>
      <c r="AG90" s="69">
        <v>66129000</v>
      </c>
      <c r="AH90" s="69">
        <v>7</v>
      </c>
      <c r="AI90" s="69" t="s">
        <v>949</v>
      </c>
      <c r="AJ90" s="69" t="s">
        <v>949</v>
      </c>
      <c r="AK90" s="69" t="s">
        <v>7786</v>
      </c>
      <c r="AL90" s="69" t="s">
        <v>5574</v>
      </c>
      <c r="AM90" s="69" t="s">
        <v>3920</v>
      </c>
      <c r="AN90" s="69" t="s">
        <v>6250</v>
      </c>
      <c r="AO90" s="69" t="s">
        <v>949</v>
      </c>
      <c r="AP90" s="69" t="s">
        <v>949</v>
      </c>
      <c r="AQ90" s="69" t="s">
        <v>1166</v>
      </c>
      <c r="AR90" s="69" t="s">
        <v>949</v>
      </c>
      <c r="AS90" s="69" t="s">
        <v>949</v>
      </c>
      <c r="AT90" s="69" t="s">
        <v>949</v>
      </c>
      <c r="AU90" s="69" t="s">
        <v>949</v>
      </c>
      <c r="AV90" s="69" t="s">
        <v>949</v>
      </c>
      <c r="AW90" s="69" t="s">
        <v>949</v>
      </c>
      <c r="AX90" s="69" t="s">
        <v>949</v>
      </c>
      <c r="AY90" s="69" t="s">
        <v>949</v>
      </c>
      <c r="AZ90" s="69" t="s">
        <v>949</v>
      </c>
      <c r="BA90" s="69" t="s">
        <v>949</v>
      </c>
    </row>
    <row r="91" spans="1:53" s="431" customFormat="1" ht="16.5">
      <c r="A91" s="449" t="s">
        <v>3719</v>
      </c>
      <c r="B91" s="448"/>
      <c r="C91" s="447"/>
      <c r="D91" s="448" t="s">
        <v>7916</v>
      </c>
      <c r="E91" s="447"/>
      <c r="F91" s="448"/>
      <c r="G91" s="447"/>
      <c r="H91" s="448"/>
      <c r="I91" s="447"/>
      <c r="J91" s="448"/>
      <c r="K91" s="447"/>
      <c r="L91" s="446" t="s">
        <v>7916</v>
      </c>
      <c r="M91" s="344" t="s">
        <v>7916</v>
      </c>
      <c r="N91" s="513" t="s">
        <v>4773</v>
      </c>
      <c r="O91" s="452"/>
      <c r="P91" s="479" t="s">
        <v>1059</v>
      </c>
      <c r="Q91" s="434"/>
      <c r="R91" s="434"/>
      <c r="S91" s="434"/>
      <c r="T91" s="434"/>
      <c r="U91" s="434"/>
      <c r="V91" s="434"/>
      <c r="W91" s="434"/>
      <c r="X91" s="434" t="s">
        <v>941</v>
      </c>
      <c r="Y91" s="434" t="s">
        <v>941</v>
      </c>
      <c r="Z91" s="481" t="s">
        <v>7917</v>
      </c>
      <c r="AA91" s="924">
        <v>1</v>
      </c>
      <c r="AB91" s="683">
        <v>12</v>
      </c>
      <c r="AC91" s="927" t="s">
        <v>946</v>
      </c>
      <c r="AD91" s="434">
        <v>1</v>
      </c>
      <c r="AE91" s="351" t="s">
        <v>979</v>
      </c>
      <c r="AF91" s="351"/>
      <c r="AG91" s="69">
        <v>66129000</v>
      </c>
      <c r="AH91" s="69">
        <v>7</v>
      </c>
      <c r="AI91" s="69" t="s">
        <v>949</v>
      </c>
      <c r="AJ91" s="69" t="s">
        <v>949</v>
      </c>
      <c r="AK91" s="69" t="s">
        <v>7786</v>
      </c>
      <c r="AL91" s="69" t="s">
        <v>5574</v>
      </c>
      <c r="AM91" s="69" t="s">
        <v>3920</v>
      </c>
      <c r="AN91" s="69" t="s">
        <v>6250</v>
      </c>
      <c r="AO91" s="69" t="s">
        <v>949</v>
      </c>
      <c r="AP91" s="69" t="s">
        <v>949</v>
      </c>
      <c r="AQ91" s="69" t="s">
        <v>1166</v>
      </c>
      <c r="AR91" s="69" t="s">
        <v>949</v>
      </c>
      <c r="AS91" s="69" t="s">
        <v>949</v>
      </c>
      <c r="AT91" s="69" t="s">
        <v>949</v>
      </c>
      <c r="AU91" s="69" t="s">
        <v>949</v>
      </c>
      <c r="AV91" s="69" t="s">
        <v>949</v>
      </c>
      <c r="AW91" s="69" t="s">
        <v>949</v>
      </c>
      <c r="AX91" s="69" t="s">
        <v>949</v>
      </c>
      <c r="AY91" s="69" t="s">
        <v>949</v>
      </c>
      <c r="AZ91" s="69" t="s">
        <v>949</v>
      </c>
      <c r="BA91" s="69" t="s">
        <v>949</v>
      </c>
    </row>
    <row r="92" spans="1:53" s="431" customFormat="1" ht="16.5">
      <c r="A92" s="449" t="s">
        <v>3719</v>
      </c>
      <c r="B92" s="773"/>
      <c r="C92" s="774"/>
      <c r="D92" s="775" t="s">
        <v>5480</v>
      </c>
      <c r="E92" s="776"/>
      <c r="F92" s="775"/>
      <c r="G92" s="776"/>
      <c r="H92" s="775"/>
      <c r="I92" s="776"/>
      <c r="J92" s="775"/>
      <c r="K92" s="776"/>
      <c r="L92" s="598" t="s">
        <v>5480</v>
      </c>
      <c r="M92" s="754" t="s">
        <v>5480</v>
      </c>
      <c r="N92" s="482" t="s">
        <v>4778</v>
      </c>
      <c r="O92" s="777"/>
      <c r="P92" s="479" t="s">
        <v>976</v>
      </c>
      <c r="Q92" s="443" t="s">
        <v>941</v>
      </c>
      <c r="R92" s="443" t="s">
        <v>941</v>
      </c>
      <c r="S92" s="443" t="s">
        <v>941</v>
      </c>
      <c r="T92" s="443" t="s">
        <v>941</v>
      </c>
      <c r="U92" s="443" t="s">
        <v>941</v>
      </c>
      <c r="V92" s="443" t="s">
        <v>941</v>
      </c>
      <c r="W92" s="443" t="s">
        <v>941</v>
      </c>
      <c r="X92" s="443" t="s">
        <v>941</v>
      </c>
      <c r="Y92" s="443" t="s">
        <v>941</v>
      </c>
      <c r="Z92" s="481" t="s">
        <v>5481</v>
      </c>
      <c r="AA92" s="925">
        <v>0.1075</v>
      </c>
      <c r="AB92" s="175"/>
      <c r="AC92" s="928" t="s">
        <v>992</v>
      </c>
      <c r="AD92" s="772">
        <v>1</v>
      </c>
      <c r="AE92" s="772" t="s">
        <v>993</v>
      </c>
      <c r="AF92" s="772"/>
      <c r="AG92" s="69" t="s">
        <v>949</v>
      </c>
      <c r="AH92" s="69">
        <v>7.8E-2</v>
      </c>
      <c r="AI92" s="69" t="s">
        <v>949</v>
      </c>
      <c r="AJ92" s="69" t="s">
        <v>949</v>
      </c>
      <c r="AK92" s="69" t="s">
        <v>5482</v>
      </c>
      <c r="AL92" s="69" t="s">
        <v>2668</v>
      </c>
      <c r="AM92" s="69" t="s">
        <v>2018</v>
      </c>
      <c r="AN92" s="69" t="s">
        <v>949</v>
      </c>
      <c r="AO92" s="69" t="s">
        <v>949</v>
      </c>
      <c r="AP92" s="69" t="s">
        <v>949</v>
      </c>
      <c r="AQ92" s="69" t="s">
        <v>4002</v>
      </c>
      <c r="AR92" s="69" t="s">
        <v>949</v>
      </c>
      <c r="AS92" s="69" t="s">
        <v>949</v>
      </c>
      <c r="AT92" s="69" t="s">
        <v>949</v>
      </c>
      <c r="AU92" s="69" t="s">
        <v>949</v>
      </c>
      <c r="AV92" s="69" t="s">
        <v>949</v>
      </c>
      <c r="AW92" s="69" t="s">
        <v>949</v>
      </c>
      <c r="AX92" s="69" t="s">
        <v>949</v>
      </c>
      <c r="AY92" s="69" t="s">
        <v>949</v>
      </c>
      <c r="AZ92" s="69" t="s">
        <v>949</v>
      </c>
      <c r="BA92" s="69" t="s">
        <v>949</v>
      </c>
    </row>
    <row r="93" spans="1:53" s="431" customFormat="1" ht="16.5">
      <c r="A93" s="190" t="s">
        <v>3719</v>
      </c>
      <c r="B93" s="442"/>
      <c r="C93" s="441"/>
      <c r="D93" s="442" t="s">
        <v>5474</v>
      </c>
      <c r="E93" s="441"/>
      <c r="F93" s="442"/>
      <c r="G93" s="441"/>
      <c r="H93" s="442"/>
      <c r="I93" s="441"/>
      <c r="J93" s="442"/>
      <c r="K93" s="441"/>
      <c r="L93" s="348" t="s">
        <v>5474</v>
      </c>
      <c r="M93" s="348" t="s">
        <v>5474</v>
      </c>
      <c r="N93" s="584" t="s">
        <v>4778</v>
      </c>
      <c r="O93" s="348"/>
      <c r="P93" s="479" t="s">
        <v>976</v>
      </c>
      <c r="Q93" s="434" t="s">
        <v>941</v>
      </c>
      <c r="R93" s="434" t="s">
        <v>941</v>
      </c>
      <c r="S93" s="434" t="s">
        <v>941</v>
      </c>
      <c r="T93" s="434" t="s">
        <v>941</v>
      </c>
      <c r="U93" s="434" t="s">
        <v>941</v>
      </c>
      <c r="V93" s="434" t="s">
        <v>941</v>
      </c>
      <c r="W93" s="434" t="s">
        <v>941</v>
      </c>
      <c r="X93" s="434" t="s">
        <v>941</v>
      </c>
      <c r="Y93" s="434" t="s">
        <v>941</v>
      </c>
      <c r="Z93" s="917" t="s">
        <v>5475</v>
      </c>
      <c r="AA93" s="926">
        <v>8</v>
      </c>
      <c r="AB93" s="683">
        <v>216</v>
      </c>
      <c r="AC93" s="404" t="s">
        <v>1008</v>
      </c>
      <c r="AD93" s="189">
        <v>1</v>
      </c>
      <c r="AE93" s="351" t="s">
        <v>979</v>
      </c>
      <c r="AF93" s="347"/>
      <c r="AG93" s="69">
        <v>500000</v>
      </c>
      <c r="AH93" s="69">
        <v>5</v>
      </c>
      <c r="AI93" s="69" t="s">
        <v>949</v>
      </c>
      <c r="AJ93" s="69" t="s">
        <v>4027</v>
      </c>
      <c r="AK93" s="69" t="s">
        <v>5476</v>
      </c>
      <c r="AL93" s="69" t="s">
        <v>4029</v>
      </c>
      <c r="AM93" s="69" t="s">
        <v>4030</v>
      </c>
      <c r="AN93" s="69" t="s">
        <v>949</v>
      </c>
      <c r="AO93" s="69" t="s">
        <v>949</v>
      </c>
      <c r="AP93" s="69" t="s">
        <v>949</v>
      </c>
      <c r="AQ93" s="69" t="s">
        <v>986</v>
      </c>
      <c r="AR93" s="69" t="s">
        <v>949</v>
      </c>
      <c r="AS93" s="69" t="s">
        <v>949</v>
      </c>
      <c r="AT93" s="69" t="s">
        <v>949</v>
      </c>
      <c r="AU93" s="69" t="s">
        <v>949</v>
      </c>
      <c r="AV93" s="69" t="s">
        <v>949</v>
      </c>
      <c r="AW93" s="69" t="s">
        <v>949</v>
      </c>
      <c r="AX93" s="69" t="s">
        <v>949</v>
      </c>
      <c r="AY93" s="69" t="s">
        <v>949</v>
      </c>
      <c r="AZ93" s="69" t="s">
        <v>949</v>
      </c>
      <c r="BA93" s="69" t="s">
        <v>949</v>
      </c>
    </row>
    <row r="94" spans="1:53" s="431" customFormat="1" ht="16.5">
      <c r="A94" s="433" t="s">
        <v>3719</v>
      </c>
      <c r="B94" s="440" t="s">
        <v>945</v>
      </c>
      <c r="C94" s="439"/>
      <c r="D94" s="440" t="s">
        <v>4375</v>
      </c>
      <c r="E94" s="439"/>
      <c r="F94" s="440"/>
      <c r="G94" s="439"/>
      <c r="H94" s="440"/>
      <c r="I94" s="439"/>
      <c r="J94" s="440"/>
      <c r="K94" s="439"/>
      <c r="L94" s="280" t="s">
        <v>4375</v>
      </c>
      <c r="M94" s="280" t="s">
        <v>4375</v>
      </c>
      <c r="N94" s="584" t="s">
        <v>4778</v>
      </c>
      <c r="O94" s="280"/>
      <c r="P94" s="479" t="s">
        <v>976</v>
      </c>
      <c r="Q94" s="434" t="s">
        <v>941</v>
      </c>
      <c r="R94" s="434" t="s">
        <v>941</v>
      </c>
      <c r="S94" s="434" t="s">
        <v>941</v>
      </c>
      <c r="T94" s="434" t="s">
        <v>941</v>
      </c>
      <c r="U94" s="434" t="s">
        <v>941</v>
      </c>
      <c r="V94" s="434" t="s">
        <v>941</v>
      </c>
      <c r="W94" s="434" t="s">
        <v>941</v>
      </c>
      <c r="X94" s="434" t="s">
        <v>941</v>
      </c>
      <c r="Y94" s="434" t="s">
        <v>941</v>
      </c>
      <c r="Z94" s="917" t="s">
        <v>4377</v>
      </c>
      <c r="AA94" s="683">
        <v>4</v>
      </c>
      <c r="AB94" s="867">
        <v>216</v>
      </c>
      <c r="AC94" s="918" t="s">
        <v>1008</v>
      </c>
      <c r="AD94" s="280">
        <v>1</v>
      </c>
      <c r="AE94" s="351" t="s">
        <v>979</v>
      </c>
      <c r="AF94" s="280"/>
      <c r="AG94" s="69">
        <v>359000</v>
      </c>
      <c r="AH94" s="69">
        <v>5</v>
      </c>
      <c r="AI94" s="69" t="s">
        <v>949</v>
      </c>
      <c r="AJ94" s="69" t="s">
        <v>4027</v>
      </c>
      <c r="AK94" s="69" t="s">
        <v>4378</v>
      </c>
      <c r="AL94" s="69" t="s">
        <v>4029</v>
      </c>
      <c r="AM94" s="69" t="s">
        <v>4030</v>
      </c>
      <c r="AN94" s="69" t="s">
        <v>949</v>
      </c>
      <c r="AO94" s="69" t="s">
        <v>949</v>
      </c>
      <c r="AP94" s="69" t="s">
        <v>949</v>
      </c>
      <c r="AQ94" s="69" t="s">
        <v>4022</v>
      </c>
      <c r="AR94" s="69" t="s">
        <v>986</v>
      </c>
      <c r="AS94" s="69" t="s">
        <v>949</v>
      </c>
      <c r="AT94" s="69" t="s">
        <v>949</v>
      </c>
      <c r="AU94" s="69" t="s">
        <v>949</v>
      </c>
      <c r="AV94" s="69" t="s">
        <v>949</v>
      </c>
      <c r="AW94" s="69" t="s">
        <v>949</v>
      </c>
      <c r="AX94" s="69" t="s">
        <v>949</v>
      </c>
      <c r="AY94" s="69" t="s">
        <v>949</v>
      </c>
      <c r="AZ94" s="69" t="s">
        <v>949</v>
      </c>
      <c r="BA94" s="69" t="s">
        <v>949</v>
      </c>
    </row>
    <row r="95" spans="1:53" s="431" customFormat="1" ht="16.5">
      <c r="A95" s="433" t="s">
        <v>3719</v>
      </c>
      <c r="B95" s="440" t="s">
        <v>945</v>
      </c>
      <c r="C95" s="439"/>
      <c r="D95" s="440" t="s">
        <v>4363</v>
      </c>
      <c r="E95" s="439"/>
      <c r="F95" s="440"/>
      <c r="G95" s="439"/>
      <c r="H95" s="440"/>
      <c r="I95" s="439"/>
      <c r="J95" s="440"/>
      <c r="K95" s="439"/>
      <c r="L95" s="280" t="s">
        <v>4363</v>
      </c>
      <c r="M95" s="280" t="s">
        <v>4363</v>
      </c>
      <c r="N95" s="584" t="s">
        <v>4778</v>
      </c>
      <c r="O95" s="280"/>
      <c r="P95" s="479" t="s">
        <v>976</v>
      </c>
      <c r="Q95" s="434" t="s">
        <v>941</v>
      </c>
      <c r="R95" s="434" t="s">
        <v>941</v>
      </c>
      <c r="S95" s="434" t="s">
        <v>941</v>
      </c>
      <c r="T95" s="434" t="s">
        <v>941</v>
      </c>
      <c r="U95" s="434" t="s">
        <v>941</v>
      </c>
      <c r="V95" s="434" t="s">
        <v>941</v>
      </c>
      <c r="W95" s="434" t="s">
        <v>941</v>
      </c>
      <c r="X95" s="434" t="s">
        <v>941</v>
      </c>
      <c r="Y95" s="434" t="s">
        <v>941</v>
      </c>
      <c r="Z95" s="917" t="s">
        <v>4365</v>
      </c>
      <c r="AA95" s="683">
        <v>4</v>
      </c>
      <c r="AB95" s="683">
        <v>216</v>
      </c>
      <c r="AC95" s="918" t="s">
        <v>1008</v>
      </c>
      <c r="AD95" s="280">
        <v>1</v>
      </c>
      <c r="AE95" s="351" t="s">
        <v>979</v>
      </c>
      <c r="AF95" s="280"/>
      <c r="AG95" s="69">
        <v>538500</v>
      </c>
      <c r="AH95" s="69">
        <v>5</v>
      </c>
      <c r="AI95" s="69" t="s">
        <v>949</v>
      </c>
      <c r="AJ95" s="69" t="s">
        <v>4027</v>
      </c>
      <c r="AK95" s="69" t="s">
        <v>4366</v>
      </c>
      <c r="AL95" s="69" t="s">
        <v>4029</v>
      </c>
      <c r="AM95" s="69" t="s">
        <v>4030</v>
      </c>
      <c r="AN95" s="69" t="s">
        <v>949</v>
      </c>
      <c r="AO95" s="69" t="s">
        <v>949</v>
      </c>
      <c r="AP95" s="69" t="s">
        <v>949</v>
      </c>
      <c r="AQ95" s="69" t="s">
        <v>4022</v>
      </c>
      <c r="AR95" s="69" t="s">
        <v>986</v>
      </c>
      <c r="AS95" s="69" t="s">
        <v>949</v>
      </c>
      <c r="AT95" s="69" t="s">
        <v>949</v>
      </c>
      <c r="AU95" s="69" t="s">
        <v>949</v>
      </c>
      <c r="AV95" s="69" t="s">
        <v>949</v>
      </c>
      <c r="AW95" s="69" t="s">
        <v>949</v>
      </c>
      <c r="AX95" s="69" t="s">
        <v>949</v>
      </c>
      <c r="AY95" s="69" t="s">
        <v>949</v>
      </c>
      <c r="AZ95" s="69" t="s">
        <v>949</v>
      </c>
      <c r="BA95" s="69" t="s">
        <v>949</v>
      </c>
    </row>
    <row r="96" spans="1:53" s="431" customFormat="1" ht="16.5">
      <c r="A96" s="433" t="s">
        <v>3719</v>
      </c>
      <c r="B96" s="440" t="s">
        <v>945</v>
      </c>
      <c r="C96" s="439"/>
      <c r="D96" s="440" t="s">
        <v>5901</v>
      </c>
      <c r="E96" s="439"/>
      <c r="F96" s="440"/>
      <c r="G96" s="439"/>
      <c r="H96" s="440"/>
      <c r="I96" s="439"/>
      <c r="J96" s="440"/>
      <c r="K96" s="439"/>
      <c r="L96" s="280" t="s">
        <v>5901</v>
      </c>
      <c r="M96" s="280" t="s">
        <v>5901</v>
      </c>
      <c r="N96" s="584" t="s">
        <v>4778</v>
      </c>
      <c r="O96" s="280"/>
      <c r="P96" s="479" t="s">
        <v>976</v>
      </c>
      <c r="Q96" s="434" t="s">
        <v>941</v>
      </c>
      <c r="R96" s="434" t="s">
        <v>941</v>
      </c>
      <c r="S96" s="434" t="s">
        <v>941</v>
      </c>
      <c r="T96" s="434" t="s">
        <v>941</v>
      </c>
      <c r="U96" s="434" t="s">
        <v>941</v>
      </c>
      <c r="V96" s="434" t="s">
        <v>941</v>
      </c>
      <c r="W96" s="434" t="s">
        <v>941</v>
      </c>
      <c r="X96" s="434" t="s">
        <v>941</v>
      </c>
      <c r="Y96" s="434" t="s">
        <v>941</v>
      </c>
      <c r="Z96" s="917" t="s">
        <v>5902</v>
      </c>
      <c r="AA96" s="683">
        <v>2</v>
      </c>
      <c r="AB96" s="683">
        <v>216</v>
      </c>
      <c r="AC96" s="918" t="s">
        <v>1008</v>
      </c>
      <c r="AD96" s="280">
        <v>1</v>
      </c>
      <c r="AE96" s="351" t="s">
        <v>993</v>
      </c>
      <c r="AF96" s="280"/>
      <c r="AG96" s="69">
        <v>135960000</v>
      </c>
      <c r="AH96" s="69">
        <v>15</v>
      </c>
      <c r="AI96" s="69" t="s">
        <v>949</v>
      </c>
      <c r="AJ96" s="69" t="s">
        <v>949</v>
      </c>
      <c r="AK96" s="69" t="s">
        <v>5903</v>
      </c>
      <c r="AL96" s="69" t="s">
        <v>4020</v>
      </c>
      <c r="AM96" s="69" t="s">
        <v>4021</v>
      </c>
      <c r="AN96" s="69">
        <v>0</v>
      </c>
      <c r="AO96" s="69" t="s">
        <v>945</v>
      </c>
      <c r="AP96" s="69" t="s">
        <v>949</v>
      </c>
      <c r="AQ96" s="69" t="s">
        <v>986</v>
      </c>
      <c r="AR96" s="69" t="s">
        <v>949</v>
      </c>
      <c r="AS96" s="69" t="s">
        <v>949</v>
      </c>
      <c r="AT96" s="69" t="s">
        <v>949</v>
      </c>
      <c r="AU96" s="69" t="s">
        <v>949</v>
      </c>
      <c r="AV96" s="69" t="s">
        <v>949</v>
      </c>
      <c r="AW96" s="69" t="s">
        <v>949</v>
      </c>
      <c r="AX96" s="69" t="s">
        <v>949</v>
      </c>
      <c r="AY96" s="69" t="s">
        <v>949</v>
      </c>
      <c r="AZ96" s="69" t="s">
        <v>949</v>
      </c>
      <c r="BA96" s="69" t="s">
        <v>949</v>
      </c>
    </row>
    <row r="97" spans="1:53" s="431" customFormat="1" ht="16.5">
      <c r="A97" s="433" t="s">
        <v>3719</v>
      </c>
      <c r="B97" s="440" t="s">
        <v>945</v>
      </c>
      <c r="C97" s="439"/>
      <c r="D97" s="440" t="s">
        <v>5909</v>
      </c>
      <c r="E97" s="439"/>
      <c r="F97" s="440"/>
      <c r="G97" s="439"/>
      <c r="H97" s="440"/>
      <c r="I97" s="439"/>
      <c r="J97" s="440"/>
      <c r="K97" s="439"/>
      <c r="L97" s="280" t="s">
        <v>5909</v>
      </c>
      <c r="M97" s="280" t="s">
        <v>5909</v>
      </c>
      <c r="N97" s="435" t="s">
        <v>4778</v>
      </c>
      <c r="O97" s="280"/>
      <c r="P97" s="479" t="s">
        <v>976</v>
      </c>
      <c r="Q97" s="434" t="s">
        <v>941</v>
      </c>
      <c r="R97" s="434" t="s">
        <v>941</v>
      </c>
      <c r="S97" s="434" t="s">
        <v>941</v>
      </c>
      <c r="T97" s="434" t="s">
        <v>941</v>
      </c>
      <c r="U97" s="434" t="s">
        <v>941</v>
      </c>
      <c r="V97" s="434" t="s">
        <v>941</v>
      </c>
      <c r="W97" s="434" t="s">
        <v>941</v>
      </c>
      <c r="X97" s="434" t="s">
        <v>941</v>
      </c>
      <c r="Y97" s="434" t="s">
        <v>941</v>
      </c>
      <c r="Z97" s="917" t="s">
        <v>5910</v>
      </c>
      <c r="AA97" s="683">
        <v>2</v>
      </c>
      <c r="AB97" s="683">
        <v>216</v>
      </c>
      <c r="AC97" s="918" t="s">
        <v>1008</v>
      </c>
      <c r="AD97" s="280">
        <v>1</v>
      </c>
      <c r="AE97" s="351" t="s">
        <v>993</v>
      </c>
      <c r="AF97" s="280"/>
      <c r="AG97" s="69">
        <v>5250000</v>
      </c>
      <c r="AH97" s="69">
        <v>5</v>
      </c>
      <c r="AI97" s="69" t="s">
        <v>949</v>
      </c>
      <c r="AJ97" s="69" t="s">
        <v>949</v>
      </c>
      <c r="AK97" s="69" t="s">
        <v>5911</v>
      </c>
      <c r="AL97" s="69" t="s">
        <v>4029</v>
      </c>
      <c r="AM97" s="69" t="s">
        <v>4086</v>
      </c>
      <c r="AN97" s="69" t="s">
        <v>4087</v>
      </c>
      <c r="AO97" s="69" t="s">
        <v>949</v>
      </c>
      <c r="AP97" s="69" t="s">
        <v>949</v>
      </c>
      <c r="AQ97" s="69" t="s">
        <v>986</v>
      </c>
      <c r="AR97" s="69" t="s">
        <v>949</v>
      </c>
      <c r="AS97" s="69" t="s">
        <v>949</v>
      </c>
      <c r="AT97" s="69" t="s">
        <v>949</v>
      </c>
      <c r="AU97" s="69" t="s">
        <v>949</v>
      </c>
      <c r="AV97" s="69" t="s">
        <v>949</v>
      </c>
      <c r="AW97" s="69" t="s">
        <v>949</v>
      </c>
      <c r="AX97" s="69" t="s">
        <v>949</v>
      </c>
      <c r="AY97" s="69" t="s">
        <v>949</v>
      </c>
      <c r="AZ97" s="69" t="s">
        <v>949</v>
      </c>
      <c r="BA97" s="69" t="s">
        <v>949</v>
      </c>
    </row>
    <row r="98" spans="1:53" s="431" customFormat="1" ht="16.5">
      <c r="A98" s="190" t="s">
        <v>3719</v>
      </c>
      <c r="B98" s="345"/>
      <c r="C98" s="346"/>
      <c r="D98" s="345" t="s">
        <v>5132</v>
      </c>
      <c r="E98" s="346"/>
      <c r="F98" s="345"/>
      <c r="G98" s="346"/>
      <c r="H98" s="345"/>
      <c r="I98" s="346"/>
      <c r="J98" s="345"/>
      <c r="K98" s="346"/>
      <c r="L98" s="189" t="s">
        <v>5132</v>
      </c>
      <c r="M98" s="189" t="s">
        <v>5132</v>
      </c>
      <c r="N98" s="435" t="s">
        <v>4778</v>
      </c>
      <c r="O98" s="189"/>
      <c r="P98" s="479" t="s">
        <v>976</v>
      </c>
      <c r="Q98" s="434" t="s">
        <v>941</v>
      </c>
      <c r="R98" s="434" t="s">
        <v>941</v>
      </c>
      <c r="S98" s="434" t="s">
        <v>941</v>
      </c>
      <c r="T98" s="434" t="s">
        <v>941</v>
      </c>
      <c r="U98" s="434" t="s">
        <v>941</v>
      </c>
      <c r="V98" s="434" t="s">
        <v>941</v>
      </c>
      <c r="W98" s="434" t="s">
        <v>941</v>
      </c>
      <c r="X98" s="434" t="s">
        <v>941</v>
      </c>
      <c r="Y98" s="434" t="s">
        <v>941</v>
      </c>
      <c r="Z98" s="481" t="s">
        <v>5133</v>
      </c>
      <c r="AA98" s="895">
        <v>8.1600000000000006E-2</v>
      </c>
      <c r="AB98" s="746"/>
      <c r="AC98" s="189" t="s">
        <v>992</v>
      </c>
      <c r="AD98" s="189">
        <v>1</v>
      </c>
      <c r="AE98" s="351" t="s">
        <v>993</v>
      </c>
      <c r="AF98" s="189"/>
      <c r="AG98" s="69" t="s">
        <v>949</v>
      </c>
      <c r="AH98" s="69" t="s">
        <v>10033</v>
      </c>
      <c r="AI98" s="69" t="s">
        <v>949</v>
      </c>
      <c r="AJ98" s="69" t="s">
        <v>949</v>
      </c>
      <c r="AK98" s="69" t="s">
        <v>5135</v>
      </c>
      <c r="AL98" s="69" t="s">
        <v>2571</v>
      </c>
      <c r="AM98" s="69" t="s">
        <v>1179</v>
      </c>
      <c r="AN98" s="69" t="s">
        <v>949</v>
      </c>
      <c r="AO98" s="69" t="s">
        <v>949</v>
      </c>
      <c r="AP98" s="69" t="s">
        <v>949</v>
      </c>
      <c r="AQ98" s="69" t="s">
        <v>985</v>
      </c>
      <c r="AR98" s="69" t="s">
        <v>986</v>
      </c>
      <c r="AS98" s="69" t="s">
        <v>949</v>
      </c>
      <c r="AT98" s="69" t="s">
        <v>949</v>
      </c>
      <c r="AU98" s="69" t="s">
        <v>949</v>
      </c>
      <c r="AV98" s="69" t="s">
        <v>949</v>
      </c>
      <c r="AW98" s="69" t="s">
        <v>949</v>
      </c>
      <c r="AX98" s="69" t="s">
        <v>949</v>
      </c>
      <c r="AY98" s="69" t="s">
        <v>949</v>
      </c>
      <c r="AZ98" s="69" t="s">
        <v>949</v>
      </c>
      <c r="BA98" s="69" t="s">
        <v>949</v>
      </c>
    </row>
    <row r="99" spans="1:53" s="431" customFormat="1" ht="16.5">
      <c r="A99" s="190" t="s">
        <v>3719</v>
      </c>
      <c r="B99" s="345"/>
      <c r="C99" s="346"/>
      <c r="D99" s="345" t="s">
        <v>5097</v>
      </c>
      <c r="E99" s="346"/>
      <c r="F99" s="345"/>
      <c r="G99" s="346"/>
      <c r="H99" s="345"/>
      <c r="I99" s="346"/>
      <c r="J99" s="345"/>
      <c r="K99" s="346"/>
      <c r="L99" s="189" t="s">
        <v>5097</v>
      </c>
      <c r="M99" s="189" t="s">
        <v>5097</v>
      </c>
      <c r="N99" s="435" t="s">
        <v>4778</v>
      </c>
      <c r="O99" s="189"/>
      <c r="P99" s="479" t="s">
        <v>976</v>
      </c>
      <c r="Q99" s="434" t="s">
        <v>941</v>
      </c>
      <c r="R99" s="434" t="s">
        <v>941</v>
      </c>
      <c r="S99" s="434" t="s">
        <v>941</v>
      </c>
      <c r="T99" s="434" t="s">
        <v>941</v>
      </c>
      <c r="U99" s="434" t="s">
        <v>941</v>
      </c>
      <c r="V99" s="434" t="s">
        <v>941</v>
      </c>
      <c r="W99" s="434" t="s">
        <v>941</v>
      </c>
      <c r="X99" s="434" t="s">
        <v>941</v>
      </c>
      <c r="Y99" s="434" t="s">
        <v>941</v>
      </c>
      <c r="Z99" s="481" t="s">
        <v>5098</v>
      </c>
      <c r="AA99" s="215">
        <v>4</v>
      </c>
      <c r="AB99" s="916">
        <v>216</v>
      </c>
      <c r="AC99" s="189" t="s">
        <v>1008</v>
      </c>
      <c r="AD99" s="189">
        <v>1</v>
      </c>
      <c r="AE99" s="351" t="s">
        <v>993</v>
      </c>
      <c r="AF99" s="189"/>
      <c r="AG99" s="69">
        <v>2520</v>
      </c>
      <c r="AH99" s="69" t="s">
        <v>5099</v>
      </c>
      <c r="AI99" s="69" t="s">
        <v>949</v>
      </c>
      <c r="AJ99" s="69" t="s">
        <v>949</v>
      </c>
      <c r="AK99" s="69" t="s">
        <v>10035</v>
      </c>
      <c r="AL99" s="69" t="s">
        <v>10036</v>
      </c>
      <c r="AM99" s="69" t="s">
        <v>10037</v>
      </c>
      <c r="AN99" s="69" t="s">
        <v>949</v>
      </c>
      <c r="AO99" s="69" t="s">
        <v>949</v>
      </c>
      <c r="AP99" s="69" t="s">
        <v>949</v>
      </c>
      <c r="AQ99" s="69" t="s">
        <v>986</v>
      </c>
      <c r="AR99" s="69" t="s">
        <v>949</v>
      </c>
      <c r="AS99" s="69" t="s">
        <v>949</v>
      </c>
      <c r="AT99" s="69" t="s">
        <v>949</v>
      </c>
      <c r="AU99" s="69" t="s">
        <v>949</v>
      </c>
      <c r="AV99" s="69" t="s">
        <v>949</v>
      </c>
      <c r="AW99" s="69" t="s">
        <v>949</v>
      </c>
      <c r="AX99" s="69" t="s">
        <v>949</v>
      </c>
      <c r="AY99" s="69" t="s">
        <v>949</v>
      </c>
      <c r="AZ99" s="69" t="s">
        <v>949</v>
      </c>
      <c r="BA99" s="69" t="s">
        <v>949</v>
      </c>
    </row>
    <row r="100" spans="1:53" s="431" customFormat="1" ht="16.5">
      <c r="A100" s="190" t="s">
        <v>3719</v>
      </c>
      <c r="B100" s="345"/>
      <c r="C100" s="436"/>
      <c r="D100" s="345" t="s">
        <v>4010</v>
      </c>
      <c r="E100" s="346"/>
      <c r="F100" s="345"/>
      <c r="G100" s="346"/>
      <c r="H100" s="345"/>
      <c r="I100" s="346"/>
      <c r="J100" s="345"/>
      <c r="K100" s="346"/>
      <c r="L100" s="189" t="s">
        <v>4010</v>
      </c>
      <c r="M100" s="189" t="s">
        <v>4010</v>
      </c>
      <c r="N100" s="435" t="s">
        <v>4778</v>
      </c>
      <c r="O100" s="189"/>
      <c r="P100" s="479" t="s">
        <v>976</v>
      </c>
      <c r="Q100" s="434" t="s">
        <v>941</v>
      </c>
      <c r="R100" s="434" t="s">
        <v>941</v>
      </c>
      <c r="S100" s="434" t="s">
        <v>941</v>
      </c>
      <c r="T100" s="434" t="s">
        <v>941</v>
      </c>
      <c r="U100" s="434" t="s">
        <v>941</v>
      </c>
      <c r="V100" s="434" t="s">
        <v>941</v>
      </c>
      <c r="W100" s="434" t="s">
        <v>941</v>
      </c>
      <c r="X100" s="434" t="s">
        <v>941</v>
      </c>
      <c r="Y100" s="434" t="s">
        <v>941</v>
      </c>
      <c r="Z100" s="917" t="s">
        <v>4012</v>
      </c>
      <c r="AA100" s="14">
        <v>0.30415999999999999</v>
      </c>
      <c r="AB100" s="14"/>
      <c r="AC100" s="404" t="s">
        <v>992</v>
      </c>
      <c r="AD100" s="189">
        <v>1</v>
      </c>
      <c r="AE100" s="351" t="s">
        <v>979</v>
      </c>
      <c r="AF100" s="189"/>
      <c r="AG100" s="69" t="s">
        <v>949</v>
      </c>
      <c r="AH100" s="69">
        <v>2.5000000000000001E-2</v>
      </c>
      <c r="AI100" s="69">
        <v>0.91800000000000004</v>
      </c>
      <c r="AJ100" s="69" t="s">
        <v>949</v>
      </c>
      <c r="AK100" s="69" t="s">
        <v>4013</v>
      </c>
      <c r="AL100" s="69" t="s">
        <v>2769</v>
      </c>
      <c r="AM100" s="69" t="s">
        <v>4014</v>
      </c>
      <c r="AN100" s="69" t="s">
        <v>949</v>
      </c>
      <c r="AO100" s="69" t="s">
        <v>949</v>
      </c>
      <c r="AP100" s="69" t="s">
        <v>949</v>
      </c>
      <c r="AQ100" s="69" t="s">
        <v>985</v>
      </c>
      <c r="AR100" s="69" t="s">
        <v>986</v>
      </c>
      <c r="AS100" s="69" t="s">
        <v>949</v>
      </c>
      <c r="AT100" s="69" t="s">
        <v>949</v>
      </c>
      <c r="AU100" s="69" t="s">
        <v>949</v>
      </c>
      <c r="AV100" s="69" t="s">
        <v>949</v>
      </c>
      <c r="AW100" s="69" t="s">
        <v>949</v>
      </c>
      <c r="AX100" s="69" t="s">
        <v>949</v>
      </c>
      <c r="AY100" s="69" t="s">
        <v>949</v>
      </c>
      <c r="AZ100" s="69" t="s">
        <v>949</v>
      </c>
      <c r="BA100" s="69" t="s">
        <v>949</v>
      </c>
    </row>
    <row r="101" spans="1:53" s="431" customFormat="1" ht="16.5">
      <c r="A101" s="457" t="s">
        <v>3719</v>
      </c>
      <c r="B101" s="396"/>
      <c r="C101" s="397"/>
      <c r="D101" s="396" t="s">
        <v>4057</v>
      </c>
      <c r="E101" s="397"/>
      <c r="F101" s="396"/>
      <c r="G101" s="394"/>
      <c r="H101" s="395"/>
      <c r="I101" s="394"/>
      <c r="J101" s="395"/>
      <c r="K101" s="394"/>
      <c r="L101" s="187" t="s">
        <v>4057</v>
      </c>
      <c r="M101" s="307" t="s">
        <v>4058</v>
      </c>
      <c r="N101" s="435" t="s">
        <v>4778</v>
      </c>
      <c r="O101" s="450"/>
      <c r="P101" s="479" t="s">
        <v>976</v>
      </c>
      <c r="Q101" s="446" t="s">
        <v>941</v>
      </c>
      <c r="R101" s="434" t="s">
        <v>941</v>
      </c>
      <c r="S101" s="434" t="s">
        <v>941</v>
      </c>
      <c r="T101" s="434" t="s">
        <v>941</v>
      </c>
      <c r="U101" s="434" t="s">
        <v>941</v>
      </c>
      <c r="V101" s="434" t="s">
        <v>941</v>
      </c>
      <c r="W101" s="434" t="s">
        <v>941</v>
      </c>
      <c r="X101" s="434" t="s">
        <v>941</v>
      </c>
      <c r="Y101" s="434" t="s">
        <v>941</v>
      </c>
      <c r="Z101" s="917" t="s">
        <v>4060</v>
      </c>
      <c r="AA101" s="683">
        <v>1</v>
      </c>
      <c r="AB101" s="622">
        <v>216</v>
      </c>
      <c r="AC101" s="919" t="s">
        <v>946</v>
      </c>
      <c r="AD101" s="452">
        <v>1</v>
      </c>
      <c r="AE101" s="349" t="s">
        <v>979</v>
      </c>
      <c r="AF101" s="349"/>
      <c r="AG101" s="69">
        <v>1860.48</v>
      </c>
      <c r="AH101" s="69">
        <v>7.0000000000000007E-2</v>
      </c>
      <c r="AI101" s="69" t="s">
        <v>949</v>
      </c>
      <c r="AJ101" s="69" t="s">
        <v>949</v>
      </c>
      <c r="AK101" s="69" t="s">
        <v>4061</v>
      </c>
      <c r="AL101" s="69" t="s">
        <v>981</v>
      </c>
      <c r="AM101" s="69" t="s">
        <v>982</v>
      </c>
      <c r="AN101" s="69" t="s">
        <v>983</v>
      </c>
      <c r="AO101" s="69" t="s">
        <v>984</v>
      </c>
      <c r="AP101" s="69" t="s">
        <v>949</v>
      </c>
      <c r="AQ101" s="69" t="s">
        <v>985</v>
      </c>
      <c r="AR101" s="69" t="s">
        <v>986</v>
      </c>
      <c r="AS101" s="69" t="s">
        <v>949</v>
      </c>
      <c r="AT101" s="69" t="s">
        <v>949</v>
      </c>
      <c r="AU101" s="69" t="s">
        <v>949</v>
      </c>
      <c r="AV101" s="69" t="s">
        <v>949</v>
      </c>
      <c r="AW101" s="69" t="s">
        <v>949</v>
      </c>
      <c r="AX101" s="69" t="s">
        <v>949</v>
      </c>
      <c r="AY101" s="69" t="s">
        <v>949</v>
      </c>
      <c r="AZ101" s="69" t="s">
        <v>949</v>
      </c>
      <c r="BA101" s="69" t="s">
        <v>949</v>
      </c>
    </row>
    <row r="102" spans="1:53" s="431" customFormat="1" ht="16.5">
      <c r="A102" s="449" t="s">
        <v>3719</v>
      </c>
      <c r="B102" s="448"/>
      <c r="C102" s="447"/>
      <c r="D102" s="448" t="s">
        <v>10077</v>
      </c>
      <c r="E102" s="447"/>
      <c r="F102" s="448"/>
      <c r="G102" s="447"/>
      <c r="H102" s="448"/>
      <c r="I102" s="447"/>
      <c r="J102" s="448"/>
      <c r="K102" s="447"/>
      <c r="L102" s="451" t="s">
        <v>10077</v>
      </c>
      <c r="M102" s="280" t="s">
        <v>4063</v>
      </c>
      <c r="N102" s="513" t="s">
        <v>4773</v>
      </c>
      <c r="O102" s="280"/>
      <c r="P102" s="479" t="s">
        <v>989</v>
      </c>
      <c r="Q102" s="446" t="s">
        <v>941</v>
      </c>
      <c r="R102" s="434" t="s">
        <v>941</v>
      </c>
      <c r="S102" s="434" t="s">
        <v>941</v>
      </c>
      <c r="T102" s="434" t="s">
        <v>941</v>
      </c>
      <c r="U102" s="434" t="s">
        <v>941</v>
      </c>
      <c r="V102" s="434" t="s">
        <v>941</v>
      </c>
      <c r="W102" s="434" t="s">
        <v>941</v>
      </c>
      <c r="X102" s="434" t="s">
        <v>941</v>
      </c>
      <c r="Y102" s="434" t="s">
        <v>941</v>
      </c>
      <c r="Z102" s="917" t="s">
        <v>4065</v>
      </c>
      <c r="AA102" s="1115">
        <v>1E-4</v>
      </c>
      <c r="AB102" s="1115"/>
      <c r="AC102" s="920" t="s">
        <v>992</v>
      </c>
      <c r="AD102" s="402">
        <v>1</v>
      </c>
      <c r="AE102" s="180" t="s">
        <v>979</v>
      </c>
      <c r="AF102" s="180"/>
      <c r="AG102" s="69" t="s">
        <v>949</v>
      </c>
      <c r="AH102" s="69" t="s">
        <v>949</v>
      </c>
      <c r="AI102" s="69" t="s">
        <v>949</v>
      </c>
      <c r="AJ102" s="69" t="s">
        <v>949</v>
      </c>
      <c r="AK102" s="69" t="s">
        <v>1890</v>
      </c>
      <c r="AL102" s="69" t="s">
        <v>995</v>
      </c>
      <c r="AM102" s="69" t="s">
        <v>996</v>
      </c>
      <c r="AN102" s="69" t="s">
        <v>997</v>
      </c>
      <c r="AO102" s="69" t="s">
        <v>998</v>
      </c>
      <c r="AP102" s="69" t="s">
        <v>949</v>
      </c>
      <c r="AQ102" s="69" t="s">
        <v>985</v>
      </c>
      <c r="AR102" s="69" t="s">
        <v>986</v>
      </c>
      <c r="AS102" s="69" t="s">
        <v>949</v>
      </c>
      <c r="AT102" s="69" t="s">
        <v>949</v>
      </c>
      <c r="AU102" s="69" t="s">
        <v>949</v>
      </c>
      <c r="AV102" s="69" t="s">
        <v>949</v>
      </c>
      <c r="AW102" s="69" t="s">
        <v>949</v>
      </c>
      <c r="AX102" s="69" t="s">
        <v>949</v>
      </c>
      <c r="AY102" s="69" t="s">
        <v>949</v>
      </c>
      <c r="AZ102" s="69" t="s">
        <v>949</v>
      </c>
      <c r="BA102" s="69" t="s">
        <v>949</v>
      </c>
    </row>
    <row r="103" spans="1:53" s="431" customFormat="1">
      <c r="N103" s="432"/>
    </row>
    <row r="104" spans="1:53" s="431" customFormat="1">
      <c r="N104" s="432"/>
    </row>
    <row r="105" spans="1:53" s="431" customFormat="1">
      <c r="N105" s="432"/>
    </row>
    <row r="106" spans="1:53" s="431" customFormat="1">
      <c r="N106" s="432"/>
    </row>
    <row r="107" spans="1:53" s="431" customFormat="1">
      <c r="N107" s="432"/>
    </row>
    <row r="108" spans="1:53" s="431" customFormat="1">
      <c r="N108" s="432"/>
    </row>
  </sheetData>
  <protectedRanges>
    <protectedRange algorithmName="SHA-512" hashValue="0ASek4FIM1QO+6iXsGvC991E+FgR0XFG5aqsj6vItRmwiiv2pw+YmVuij5iu1Y3vyNBl9a8F1i6L/BoO0lWbQA==" saltValue="NXKlEwB+8NcvU6F7cEyUjQ==" spinCount="100000" sqref="AS11:BA11" name="区域1_1"/>
  </protectedRanges>
  <autoFilter ref="A11:XEY102" xr:uid="{83F63878-3DF2-4770-97E1-C51959E6E229}"/>
  <mergeCells count="9">
    <mergeCell ref="A2:Y2"/>
    <mergeCell ref="A3:Y3"/>
    <mergeCell ref="A4:Y4"/>
    <mergeCell ref="A10:Y10"/>
    <mergeCell ref="A5:Y5"/>
    <mergeCell ref="A8:Y8"/>
    <mergeCell ref="A9:Y9"/>
    <mergeCell ref="A6:AD6"/>
    <mergeCell ref="A7:Y7"/>
  </mergeCells>
  <phoneticPr fontId="1" type="noConversion"/>
  <conditionalFormatting sqref="O14 L14">
    <cfRule type="duplicateValues" dxfId="72" priority="44"/>
  </conditionalFormatting>
  <conditionalFormatting sqref="O23 L23">
    <cfRule type="duplicateValues" dxfId="71" priority="43"/>
  </conditionalFormatting>
  <conditionalFormatting sqref="O55">
    <cfRule type="duplicateValues" dxfId="70" priority="55"/>
  </conditionalFormatting>
  <conditionalFormatting sqref="O64:O65">
    <cfRule type="duplicateValues" dxfId="69" priority="56"/>
  </conditionalFormatting>
  <conditionalFormatting sqref="O66">
    <cfRule type="duplicateValues" dxfId="68" priority="53"/>
  </conditionalFormatting>
  <conditionalFormatting sqref="O56">
    <cfRule type="duplicateValues" dxfId="67" priority="49"/>
  </conditionalFormatting>
  <conditionalFormatting sqref="O57">
    <cfRule type="duplicateValues" dxfId="66" priority="48"/>
  </conditionalFormatting>
  <conditionalFormatting sqref="O58">
    <cfRule type="duplicateValues" dxfId="65" priority="46"/>
  </conditionalFormatting>
  <conditionalFormatting sqref="O59">
    <cfRule type="duplicateValues" dxfId="64" priority="42"/>
  </conditionalFormatting>
  <conditionalFormatting sqref="O89">
    <cfRule type="duplicateValues" dxfId="63" priority="51"/>
  </conditionalFormatting>
  <conditionalFormatting sqref="AQ1 AD1:AE1 Z1 L1:O1">
    <cfRule type="duplicateValues" dxfId="62" priority="57"/>
  </conditionalFormatting>
  <conditionalFormatting sqref="O22 L22 L13 O13">
    <cfRule type="duplicateValues" dxfId="61" priority="50"/>
  </conditionalFormatting>
  <conditionalFormatting sqref="O24 L24 L15 O15">
    <cfRule type="duplicateValues" dxfId="60" priority="47"/>
  </conditionalFormatting>
  <conditionalFormatting sqref="L25:L29 O16:O20 L16:L20 O25:O29">
    <cfRule type="duplicateValues" dxfId="59" priority="45"/>
  </conditionalFormatting>
  <conditionalFormatting sqref="O94">
    <cfRule type="duplicateValues" dxfId="58" priority="41"/>
  </conditionalFormatting>
  <conditionalFormatting sqref="O93">
    <cfRule type="duplicateValues" dxfId="57" priority="38"/>
  </conditionalFormatting>
  <conditionalFormatting sqref="O93">
    <cfRule type="duplicateValues" dxfId="56" priority="40"/>
  </conditionalFormatting>
  <conditionalFormatting sqref="O93">
    <cfRule type="duplicateValues" dxfId="55" priority="39"/>
  </conditionalFormatting>
  <conditionalFormatting sqref="O96">
    <cfRule type="duplicateValues" dxfId="54" priority="37"/>
  </conditionalFormatting>
  <conditionalFormatting sqref="O97">
    <cfRule type="duplicateValues" dxfId="53" priority="36"/>
  </conditionalFormatting>
  <conditionalFormatting sqref="O95">
    <cfRule type="duplicateValues" dxfId="52" priority="35"/>
  </conditionalFormatting>
  <conditionalFormatting sqref="O82">
    <cfRule type="duplicateValues" dxfId="51" priority="34"/>
  </conditionalFormatting>
  <conditionalFormatting sqref="O86">
    <cfRule type="duplicateValues" dxfId="50" priority="33"/>
  </conditionalFormatting>
  <conditionalFormatting sqref="O87">
    <cfRule type="duplicateValues" dxfId="49" priority="32"/>
  </conditionalFormatting>
  <conditionalFormatting sqref="O78">
    <cfRule type="duplicateValues" dxfId="48" priority="29"/>
  </conditionalFormatting>
  <conditionalFormatting sqref="O78">
    <cfRule type="duplicateValues" dxfId="47" priority="30"/>
  </conditionalFormatting>
  <conditionalFormatting sqref="O78">
    <cfRule type="duplicateValues" dxfId="46" priority="28"/>
  </conditionalFormatting>
  <conditionalFormatting sqref="O78">
    <cfRule type="duplicateValues" dxfId="45" priority="31"/>
  </conditionalFormatting>
  <conditionalFormatting sqref="AF1">
    <cfRule type="duplicateValues" dxfId="44" priority="25"/>
  </conditionalFormatting>
  <conditionalFormatting sqref="AR1:BA1">
    <cfRule type="duplicateValues" dxfId="43" priority="24"/>
  </conditionalFormatting>
  <conditionalFormatting sqref="L54:M54 L33 O21 L21 L12 O12 O33 L35:L39 O35:O39 L41:L53 O41:O54 L40:O40">
    <cfRule type="duplicateValues" dxfId="42" priority="58"/>
  </conditionalFormatting>
  <conditionalFormatting sqref="O60:O62">
    <cfRule type="duplicateValues" dxfId="41" priority="23"/>
  </conditionalFormatting>
  <conditionalFormatting sqref="O63">
    <cfRule type="duplicateValues" dxfId="40" priority="22"/>
  </conditionalFormatting>
  <conditionalFormatting sqref="O69">
    <cfRule type="duplicateValues" dxfId="39" priority="21"/>
  </conditionalFormatting>
  <conditionalFormatting sqref="O70">
    <cfRule type="duplicateValues" dxfId="38" priority="59"/>
  </conditionalFormatting>
  <conditionalFormatting sqref="O73:O77">
    <cfRule type="duplicateValues" dxfId="37" priority="20"/>
  </conditionalFormatting>
  <conditionalFormatting sqref="O88">
    <cfRule type="duplicateValues" dxfId="36" priority="19"/>
  </conditionalFormatting>
  <conditionalFormatting sqref="O90">
    <cfRule type="duplicateValues" dxfId="35" priority="18"/>
  </conditionalFormatting>
  <conditionalFormatting sqref="O71">
    <cfRule type="duplicateValues" dxfId="34" priority="17"/>
  </conditionalFormatting>
  <conditionalFormatting sqref="O72">
    <cfRule type="duplicateValues" dxfId="33" priority="16"/>
  </conditionalFormatting>
  <conditionalFormatting sqref="M14">
    <cfRule type="duplicateValues" dxfId="32" priority="12"/>
  </conditionalFormatting>
  <conditionalFormatting sqref="M13">
    <cfRule type="duplicateValues" dxfId="31" priority="15"/>
  </conditionalFormatting>
  <conditionalFormatting sqref="M15">
    <cfRule type="duplicateValues" dxfId="30" priority="14"/>
  </conditionalFormatting>
  <conditionalFormatting sqref="M16:M20">
    <cfRule type="duplicateValues" dxfId="29" priority="13"/>
  </conditionalFormatting>
  <conditionalFormatting sqref="M35:M39 M33">
    <cfRule type="duplicateValues" dxfId="28" priority="11"/>
  </conditionalFormatting>
  <conditionalFormatting sqref="M12">
    <cfRule type="duplicateValues" dxfId="27" priority="60"/>
  </conditionalFormatting>
  <conditionalFormatting sqref="O91:O92">
    <cfRule type="duplicateValues" dxfId="26" priority="10"/>
  </conditionalFormatting>
  <conditionalFormatting sqref="O101">
    <cfRule type="duplicateValues" dxfId="25" priority="9"/>
  </conditionalFormatting>
  <conditionalFormatting sqref="O102">
    <cfRule type="duplicateValues" dxfId="24" priority="8"/>
  </conditionalFormatting>
  <conditionalFormatting sqref="O68">
    <cfRule type="duplicateValues" dxfId="23" priority="2786"/>
  </conditionalFormatting>
  <conditionalFormatting sqref="O67">
    <cfRule type="duplicateValues" dxfId="22" priority="1"/>
  </conditionalFormatting>
  <pageMargins left="0.7" right="0.7" top="0.75" bottom="0.75" header="0.3" footer="0.3"/>
  <pageSetup paperSize="9" orientation="portrait"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F829E-C8B6-44F8-8638-970C2F2A34AC}">
  <sheetPr>
    <tabColor rgb="FF92D050"/>
  </sheetPr>
  <dimension ref="A1:BB171"/>
  <sheetViews>
    <sheetView zoomScale="80" zoomScaleNormal="80" workbookViewId="0">
      <pane xSplit="27" ySplit="11" topLeftCell="AB12" activePane="bottomRight" state="frozen"/>
      <selection pane="topRight" activeCell="P143" sqref="P143"/>
      <selection pane="bottomLeft" activeCell="P143" sqref="P143"/>
      <selection pane="bottomRight" activeCell="Z51" sqref="Z51"/>
    </sheetView>
  </sheetViews>
  <sheetFormatPr defaultColWidth="8.75" defaultRowHeight="14.25" outlineLevelCol="1"/>
  <cols>
    <col min="1" max="1" width="8.75" style="406" bestFit="1" customWidth="1"/>
    <col min="2" max="11" width="1.75" style="406" customWidth="1"/>
    <col min="12" max="13" width="10.75" style="406" customWidth="1"/>
    <col min="14" max="14" width="11.75" style="406" customWidth="1"/>
    <col min="15" max="15" width="8.75" style="406" customWidth="1"/>
    <col min="16" max="16" width="12.375" style="406" customWidth="1"/>
    <col min="17" max="17" width="8.75" style="406" customWidth="1" outlineLevel="1"/>
    <col min="18" max="22" width="9.75" style="406" customWidth="1" outlineLevel="1"/>
    <col min="23" max="23" width="11.25" style="406" customWidth="1" outlineLevel="1"/>
    <col min="24" max="24" width="9.75" style="406" customWidth="1" outlineLevel="1"/>
    <col min="25" max="26" width="8.75" style="406" customWidth="1" outlineLevel="1"/>
    <col min="27" max="27" width="23.75" style="406" customWidth="1"/>
    <col min="28" max="29" width="11.375" style="406" customWidth="1"/>
    <col min="30" max="32" width="8.75" style="406" bestFit="1" customWidth="1"/>
    <col min="33" max="33" width="9" style="406" bestFit="1" customWidth="1"/>
    <col min="34" max="34" width="10.375" style="406" bestFit="1" customWidth="1"/>
    <col min="35" max="36" width="8.75" style="406"/>
    <col min="37" max="37" width="9.375" style="406" bestFit="1" customWidth="1"/>
    <col min="38" max="40" width="8.75" style="406"/>
    <col min="41" max="41" width="9.125" style="406" customWidth="1"/>
    <col min="42" max="44" width="8.75" style="406"/>
    <col min="45" max="54" width="9" style="406" bestFit="1" customWidth="1"/>
    <col min="55" max="16384" width="8.75" style="406"/>
  </cols>
  <sheetData>
    <row r="1" spans="1:54" ht="16.5">
      <c r="A1" s="503"/>
      <c r="B1" s="503"/>
      <c r="C1" s="503"/>
      <c r="D1" s="503"/>
      <c r="E1" s="503"/>
      <c r="F1" s="503"/>
      <c r="G1" s="503"/>
      <c r="H1" s="503"/>
      <c r="I1" s="503"/>
      <c r="J1" s="503"/>
      <c r="K1" s="503"/>
      <c r="L1" s="504"/>
      <c r="M1" s="504"/>
      <c r="N1" s="504"/>
      <c r="O1" s="504"/>
      <c r="P1" s="502"/>
      <c r="Q1" s="502"/>
      <c r="R1" s="502"/>
      <c r="S1" s="502"/>
      <c r="T1" s="502"/>
      <c r="U1" s="502"/>
      <c r="V1" s="502"/>
      <c r="W1" s="502"/>
      <c r="X1" s="502"/>
      <c r="Y1" s="502"/>
      <c r="Z1" s="502"/>
      <c r="AA1" s="503"/>
      <c r="AB1" s="503"/>
      <c r="AC1" s="503"/>
      <c r="AD1" s="503"/>
      <c r="AE1" s="503"/>
      <c r="AF1" s="503"/>
      <c r="AG1" s="503"/>
      <c r="AH1" s="502"/>
      <c r="AI1" s="502"/>
      <c r="AJ1" s="502"/>
      <c r="AK1" s="502"/>
      <c r="AL1" s="502"/>
      <c r="AM1" s="502"/>
      <c r="AN1" s="502"/>
      <c r="AO1" s="502"/>
      <c r="AP1" s="502"/>
      <c r="AQ1" s="502"/>
      <c r="AR1" s="502"/>
      <c r="AS1" s="502"/>
      <c r="AT1" s="502"/>
      <c r="AU1" s="502"/>
      <c r="AV1" s="502"/>
      <c r="AW1" s="502"/>
      <c r="AX1" s="502"/>
      <c r="AY1" s="502"/>
      <c r="AZ1" s="502"/>
      <c r="BA1" s="502"/>
      <c r="BB1" s="502"/>
    </row>
    <row r="2" spans="1:54" ht="16.5" customHeight="1">
      <c r="A2" s="1525" t="s">
        <v>10078</v>
      </c>
      <c r="B2" s="1525"/>
      <c r="C2" s="1525"/>
      <c r="D2" s="1525"/>
      <c r="E2" s="1525"/>
      <c r="F2" s="1525"/>
      <c r="G2" s="1525"/>
      <c r="H2" s="1525"/>
      <c r="I2" s="1525"/>
      <c r="J2" s="1525"/>
      <c r="K2" s="1525"/>
      <c r="L2" s="1526"/>
      <c r="M2" s="1526"/>
      <c r="N2" s="1526"/>
      <c r="O2" s="1526"/>
      <c r="P2" s="1526"/>
      <c r="Q2" s="1526"/>
      <c r="R2" s="1526"/>
      <c r="S2" s="1526"/>
      <c r="T2" s="1526"/>
      <c r="U2" s="1526"/>
      <c r="V2" s="1526"/>
      <c r="W2" s="1526"/>
      <c r="X2" s="1526"/>
      <c r="Y2" s="1526"/>
      <c r="Z2" s="1526"/>
      <c r="AA2" s="1525"/>
      <c r="AB2" s="1525"/>
      <c r="AC2" s="1525"/>
      <c r="AD2" s="1525"/>
      <c r="AE2" s="1525"/>
      <c r="AF2" s="1525"/>
      <c r="AG2" s="550"/>
      <c r="AH2" s="501"/>
      <c r="AI2" s="501"/>
      <c r="AJ2" s="501"/>
      <c r="AK2" s="501"/>
      <c r="AL2" s="501"/>
      <c r="AM2" s="501"/>
      <c r="AN2" s="501"/>
      <c r="AO2" s="501"/>
      <c r="AP2" s="501"/>
      <c r="AQ2" s="501"/>
      <c r="AR2" s="501"/>
      <c r="AS2" s="501"/>
      <c r="AT2" s="501"/>
      <c r="AU2" s="501"/>
      <c r="AV2" s="501"/>
      <c r="AW2" s="501"/>
      <c r="AX2" s="501"/>
      <c r="AY2" s="501"/>
      <c r="AZ2" s="501"/>
      <c r="BA2" s="501"/>
      <c r="BB2" s="501"/>
    </row>
    <row r="3" spans="1:54" ht="16.5" customHeight="1">
      <c r="A3" s="1525" t="s">
        <v>10079</v>
      </c>
      <c r="B3" s="1525"/>
      <c r="C3" s="1525"/>
      <c r="D3" s="1525"/>
      <c r="E3" s="1525"/>
      <c r="F3" s="1525"/>
      <c r="G3" s="1525"/>
      <c r="H3" s="1525"/>
      <c r="I3" s="1525"/>
      <c r="J3" s="1525"/>
      <c r="K3" s="1525"/>
      <c r="L3" s="1526"/>
      <c r="M3" s="1526"/>
      <c r="N3" s="1526"/>
      <c r="O3" s="1526"/>
      <c r="P3" s="1526"/>
      <c r="Q3" s="1526"/>
      <c r="R3" s="1526"/>
      <c r="S3" s="1526"/>
      <c r="T3" s="1526"/>
      <c r="U3" s="1526"/>
      <c r="V3" s="1526"/>
      <c r="W3" s="1526"/>
      <c r="X3" s="1526"/>
      <c r="Y3" s="1526"/>
      <c r="Z3" s="1526"/>
      <c r="AA3" s="1525"/>
      <c r="AB3" s="1525"/>
      <c r="AC3" s="1525"/>
      <c r="AD3" s="1525"/>
      <c r="AE3" s="1525"/>
      <c r="AF3" s="1525"/>
      <c r="AG3" s="550"/>
      <c r="AH3" s="501"/>
      <c r="AI3" s="501"/>
      <c r="AJ3" s="501"/>
      <c r="AK3" s="501"/>
      <c r="AL3" s="501"/>
      <c r="AM3" s="501"/>
      <c r="AN3" s="501"/>
      <c r="AO3" s="501"/>
      <c r="AP3" s="501"/>
      <c r="AQ3" s="501"/>
      <c r="AR3" s="501"/>
      <c r="AS3" s="501"/>
      <c r="AT3" s="501"/>
      <c r="AU3" s="501"/>
      <c r="AV3" s="501"/>
      <c r="AW3" s="501"/>
      <c r="AX3" s="501"/>
      <c r="AY3" s="501"/>
      <c r="AZ3" s="501"/>
      <c r="BA3" s="501"/>
      <c r="BB3" s="501"/>
    </row>
    <row r="4" spans="1:54" ht="16.5" customHeight="1">
      <c r="A4" s="1525" t="s">
        <v>10080</v>
      </c>
      <c r="B4" s="1525"/>
      <c r="C4" s="1525"/>
      <c r="D4" s="1525"/>
      <c r="E4" s="1525"/>
      <c r="F4" s="1525"/>
      <c r="G4" s="1525"/>
      <c r="H4" s="1525"/>
      <c r="I4" s="1525"/>
      <c r="J4" s="1525"/>
      <c r="K4" s="1525"/>
      <c r="L4" s="1526"/>
      <c r="M4" s="1526"/>
      <c r="N4" s="1526"/>
      <c r="O4" s="1526"/>
      <c r="P4" s="1526"/>
      <c r="Q4" s="1526"/>
      <c r="R4" s="1526"/>
      <c r="S4" s="1526"/>
      <c r="T4" s="1526"/>
      <c r="U4" s="1526"/>
      <c r="V4" s="1526"/>
      <c r="W4" s="1526"/>
      <c r="X4" s="1526"/>
      <c r="Y4" s="1526"/>
      <c r="Z4" s="1526"/>
      <c r="AA4" s="1525"/>
      <c r="AB4" s="1525"/>
      <c r="AC4" s="1525"/>
      <c r="AD4" s="1525"/>
      <c r="AE4" s="1525"/>
      <c r="AF4" s="1525"/>
      <c r="AG4" s="550"/>
      <c r="AH4" s="501"/>
      <c r="AI4" s="501"/>
      <c r="AJ4" s="501"/>
      <c r="AK4" s="501"/>
      <c r="AL4" s="501"/>
      <c r="AM4" s="501"/>
      <c r="AN4" s="501"/>
      <c r="AO4" s="501"/>
      <c r="AP4" s="501"/>
      <c r="AQ4" s="501"/>
      <c r="AR4" s="501"/>
      <c r="AS4" s="501"/>
      <c r="AT4" s="501"/>
      <c r="AU4" s="501"/>
      <c r="AV4" s="501"/>
      <c r="AW4" s="501"/>
      <c r="AX4" s="501"/>
      <c r="AY4" s="501"/>
      <c r="AZ4" s="501"/>
      <c r="BA4" s="501"/>
      <c r="BB4" s="501"/>
    </row>
    <row r="5" spans="1:54" ht="16.5" customHeight="1">
      <c r="A5" s="1525" t="s">
        <v>10081</v>
      </c>
      <c r="B5" s="1525"/>
      <c r="C5" s="1525"/>
      <c r="D5" s="1525"/>
      <c r="E5" s="1525"/>
      <c r="F5" s="1525"/>
      <c r="G5" s="1525"/>
      <c r="H5" s="1525"/>
      <c r="I5" s="1525"/>
      <c r="J5" s="1525"/>
      <c r="K5" s="1525"/>
      <c r="L5" s="1526"/>
      <c r="M5" s="1526"/>
      <c r="N5" s="1526"/>
      <c r="O5" s="1526"/>
      <c r="P5" s="1526"/>
      <c r="Q5" s="1526"/>
      <c r="R5" s="1526"/>
      <c r="S5" s="1526"/>
      <c r="T5" s="1526"/>
      <c r="U5" s="1526"/>
      <c r="V5" s="1526"/>
      <c r="W5" s="1526"/>
      <c r="X5" s="1526"/>
      <c r="Y5" s="1526"/>
      <c r="Z5" s="1526"/>
      <c r="AA5" s="1525"/>
      <c r="AB5" s="1525"/>
      <c r="AC5" s="1525"/>
      <c r="AD5" s="1525"/>
      <c r="AE5" s="1525"/>
      <c r="AF5" s="1525"/>
      <c r="AG5" s="550"/>
      <c r="AH5" s="501"/>
      <c r="AI5" s="501"/>
      <c r="AJ5" s="501"/>
      <c r="AK5" s="501"/>
      <c r="AL5" s="501"/>
      <c r="AM5" s="501"/>
      <c r="AN5" s="501"/>
      <c r="AO5" s="501"/>
      <c r="AP5" s="501"/>
      <c r="AQ5" s="501"/>
      <c r="AR5" s="501"/>
      <c r="AS5" s="501"/>
      <c r="AT5" s="501"/>
      <c r="AU5" s="501"/>
      <c r="AV5" s="501"/>
      <c r="AW5" s="501"/>
      <c r="AX5" s="501"/>
      <c r="AY5" s="501"/>
      <c r="AZ5" s="501"/>
      <c r="BA5" s="501"/>
      <c r="BB5" s="501"/>
    </row>
    <row r="6" spans="1:54" ht="16.5" customHeight="1">
      <c r="A6" s="1525" t="s">
        <v>10082</v>
      </c>
      <c r="B6" s="1525"/>
      <c r="C6" s="1525"/>
      <c r="D6" s="1525"/>
      <c r="E6" s="1525"/>
      <c r="F6" s="1525"/>
      <c r="G6" s="1525"/>
      <c r="H6" s="1525"/>
      <c r="I6" s="1525"/>
      <c r="J6" s="1525"/>
      <c r="K6" s="1525"/>
      <c r="L6" s="1526"/>
      <c r="M6" s="1526"/>
      <c r="N6" s="1526"/>
      <c r="O6" s="1526"/>
      <c r="P6" s="1526"/>
      <c r="Q6" s="1526"/>
      <c r="R6" s="1526"/>
      <c r="S6" s="1526"/>
      <c r="T6" s="1526"/>
      <c r="U6" s="1526"/>
      <c r="V6" s="1526"/>
      <c r="W6" s="1526"/>
      <c r="X6" s="1526"/>
      <c r="Y6" s="1526"/>
      <c r="Z6" s="1526"/>
      <c r="AA6" s="1525"/>
      <c r="AB6" s="1525"/>
      <c r="AC6" s="1525"/>
      <c r="AD6" s="1525"/>
      <c r="AE6" s="1525"/>
      <c r="AF6" s="1525"/>
      <c r="AG6" s="550"/>
      <c r="AH6" s="501"/>
      <c r="AI6" s="501"/>
      <c r="AJ6" s="501"/>
      <c r="AK6" s="501"/>
      <c r="AL6" s="501"/>
      <c r="AM6" s="501"/>
      <c r="AN6" s="501"/>
      <c r="AO6" s="501"/>
      <c r="AP6" s="501"/>
      <c r="AQ6" s="501"/>
      <c r="AR6" s="501"/>
      <c r="AS6" s="501"/>
      <c r="AT6" s="501"/>
      <c r="AU6" s="501"/>
      <c r="AV6" s="501"/>
      <c r="AW6" s="501"/>
      <c r="AX6" s="501"/>
      <c r="AY6" s="501"/>
      <c r="AZ6" s="501"/>
      <c r="BA6" s="501"/>
      <c r="BB6" s="501"/>
    </row>
    <row r="7" spans="1:54" ht="16.5" customHeight="1">
      <c r="A7" s="1523" t="s">
        <v>10083</v>
      </c>
      <c r="B7" s="1523"/>
      <c r="C7" s="1523"/>
      <c r="D7" s="1523"/>
      <c r="E7" s="1523"/>
      <c r="F7" s="1523"/>
      <c r="G7" s="1523"/>
      <c r="H7" s="1523"/>
      <c r="I7" s="1523"/>
      <c r="J7" s="1523"/>
      <c r="K7" s="1523"/>
      <c r="L7" s="1524"/>
      <c r="M7" s="1524"/>
      <c r="N7" s="1524"/>
      <c r="O7" s="1524"/>
      <c r="P7" s="1524"/>
      <c r="Q7" s="1524"/>
      <c r="R7" s="1524"/>
      <c r="S7" s="1524"/>
      <c r="T7" s="1524"/>
      <c r="U7" s="1524"/>
      <c r="V7" s="1524"/>
      <c r="W7" s="1524"/>
      <c r="X7" s="1524"/>
      <c r="Y7" s="1524"/>
      <c r="Z7" s="1524"/>
      <c r="AA7" s="1523"/>
      <c r="AB7" s="1523"/>
      <c r="AC7" s="1523"/>
      <c r="AD7" s="1523"/>
      <c r="AE7" s="1523"/>
      <c r="AF7" s="1523"/>
      <c r="AG7" s="550"/>
      <c r="AH7" s="501"/>
      <c r="AI7" s="501"/>
      <c r="AJ7" s="501"/>
      <c r="AK7" s="501"/>
      <c r="AL7" s="501"/>
      <c r="AM7" s="501"/>
      <c r="AN7" s="501"/>
      <c r="AO7" s="501"/>
      <c r="AP7" s="501"/>
      <c r="AQ7" s="501"/>
      <c r="AR7" s="501"/>
      <c r="AS7" s="501"/>
      <c r="AT7" s="501"/>
      <c r="AU7" s="501"/>
      <c r="AV7" s="501"/>
      <c r="AW7" s="501"/>
      <c r="AX7" s="501"/>
      <c r="AY7" s="501"/>
      <c r="AZ7" s="501"/>
      <c r="BA7" s="501"/>
      <c r="BB7" s="501"/>
    </row>
    <row r="8" spans="1:54" ht="16.5" customHeight="1">
      <c r="A8" s="1523" t="s">
        <v>10084</v>
      </c>
      <c r="B8" s="1523"/>
      <c r="C8" s="1523"/>
      <c r="D8" s="1523"/>
      <c r="E8" s="1523"/>
      <c r="F8" s="1523"/>
      <c r="G8" s="1523"/>
      <c r="H8" s="1523"/>
      <c r="I8" s="1523"/>
      <c r="J8" s="1523"/>
      <c r="K8" s="1523"/>
      <c r="L8" s="1524"/>
      <c r="M8" s="1524"/>
      <c r="N8" s="1524"/>
      <c r="O8" s="1524"/>
      <c r="P8" s="1524"/>
      <c r="Q8" s="1524"/>
      <c r="R8" s="1524"/>
      <c r="S8" s="1524"/>
      <c r="T8" s="1524"/>
      <c r="U8" s="1524"/>
      <c r="V8" s="1524"/>
      <c r="W8" s="1524"/>
      <c r="X8" s="1524"/>
      <c r="Y8" s="1524"/>
      <c r="Z8" s="1524"/>
      <c r="AA8" s="1523"/>
      <c r="AB8" s="1523"/>
      <c r="AC8" s="1523"/>
      <c r="AD8" s="1523"/>
      <c r="AE8" s="1523"/>
      <c r="AF8" s="1523"/>
      <c r="AG8" s="550"/>
      <c r="AH8" s="501"/>
      <c r="AI8" s="501"/>
      <c r="AJ8" s="501"/>
      <c r="AK8" s="501"/>
      <c r="AL8" s="501"/>
      <c r="AM8" s="501"/>
      <c r="AN8" s="501"/>
      <c r="AO8" s="501"/>
      <c r="AP8" s="501"/>
      <c r="AQ8" s="501"/>
      <c r="AR8" s="501"/>
      <c r="AS8" s="501"/>
      <c r="AT8" s="501"/>
      <c r="AU8" s="501"/>
      <c r="AV8" s="501"/>
      <c r="AW8" s="501"/>
      <c r="AX8" s="501"/>
      <c r="AY8" s="501"/>
      <c r="AZ8" s="501"/>
      <c r="BA8" s="501"/>
      <c r="BB8" s="501"/>
    </row>
    <row r="9" spans="1:54" ht="16.5" customHeight="1">
      <c r="A9" s="1523" t="s">
        <v>10085</v>
      </c>
      <c r="B9" s="1523"/>
      <c r="C9" s="1523"/>
      <c r="D9" s="1523"/>
      <c r="E9" s="1523"/>
      <c r="F9" s="1523"/>
      <c r="G9" s="1523"/>
      <c r="H9" s="1523"/>
      <c r="I9" s="1523"/>
      <c r="J9" s="1523"/>
      <c r="K9" s="1523"/>
      <c r="L9" s="1524"/>
      <c r="M9" s="1524"/>
      <c r="N9" s="1524"/>
      <c r="O9" s="1524"/>
      <c r="P9" s="1524"/>
      <c r="Q9" s="1524"/>
      <c r="R9" s="1524"/>
      <c r="S9" s="1524"/>
      <c r="T9" s="1524"/>
      <c r="U9" s="1524"/>
      <c r="V9" s="1524"/>
      <c r="W9" s="1524"/>
      <c r="X9" s="1524"/>
      <c r="Y9" s="1524"/>
      <c r="Z9" s="1524"/>
      <c r="AA9" s="1523"/>
      <c r="AB9" s="1523"/>
      <c r="AC9" s="1523"/>
      <c r="AD9" s="1523"/>
      <c r="AE9" s="1523"/>
      <c r="AF9" s="1523"/>
      <c r="AG9" s="550"/>
      <c r="AH9" s="501"/>
      <c r="AI9" s="501"/>
      <c r="AJ9" s="501"/>
      <c r="AK9" s="501"/>
      <c r="AL9" s="501"/>
      <c r="AM9" s="501"/>
      <c r="AN9" s="501"/>
      <c r="AO9" s="501"/>
      <c r="AP9" s="501"/>
      <c r="AQ9" s="501"/>
      <c r="AR9" s="501"/>
      <c r="AS9" s="501"/>
      <c r="AT9" s="501"/>
      <c r="AU9" s="501"/>
      <c r="AV9" s="501"/>
      <c r="AW9" s="501"/>
      <c r="AX9" s="501"/>
      <c r="AY9" s="501"/>
      <c r="AZ9" s="501"/>
      <c r="BA9" s="501"/>
      <c r="BB9" s="501"/>
    </row>
    <row r="10" spans="1:54" s="547" customFormat="1" ht="16.5" customHeight="1">
      <c r="A10" s="1523" t="s">
        <v>10086</v>
      </c>
      <c r="B10" s="1523"/>
      <c r="C10" s="1523"/>
      <c r="D10" s="1523"/>
      <c r="E10" s="1523"/>
      <c r="F10" s="1523"/>
      <c r="G10" s="1523"/>
      <c r="H10" s="1523"/>
      <c r="I10" s="1523"/>
      <c r="J10" s="1523"/>
      <c r="K10" s="1523"/>
      <c r="L10" s="1524"/>
      <c r="M10" s="1524"/>
      <c r="N10" s="1524"/>
      <c r="O10" s="1524"/>
      <c r="P10" s="1524"/>
      <c r="Q10" s="1524"/>
      <c r="R10" s="1524"/>
      <c r="S10" s="1524"/>
      <c r="T10" s="1524"/>
      <c r="U10" s="1524"/>
      <c r="V10" s="1524"/>
      <c r="W10" s="1524"/>
      <c r="X10" s="1524"/>
      <c r="Y10" s="1524"/>
      <c r="Z10" s="1524"/>
      <c r="AA10" s="1523"/>
      <c r="AB10" s="1523"/>
      <c r="AC10" s="1523"/>
      <c r="AD10" s="1523"/>
      <c r="AE10" s="1523"/>
      <c r="AF10" s="1523"/>
      <c r="AG10" s="549"/>
      <c r="AH10" s="548"/>
      <c r="AI10" s="548"/>
      <c r="AJ10" s="548"/>
      <c r="AK10" s="548"/>
      <c r="AL10" s="548"/>
      <c r="AM10" s="548"/>
      <c r="AN10" s="548"/>
      <c r="AO10" s="548"/>
      <c r="AP10" s="548"/>
      <c r="AQ10" s="548"/>
      <c r="AR10" s="548"/>
      <c r="AS10" s="548"/>
      <c r="AT10" s="548"/>
      <c r="AU10" s="548"/>
      <c r="AV10" s="548"/>
      <c r="AW10" s="548"/>
      <c r="AX10" s="548"/>
      <c r="AY10" s="548"/>
      <c r="AZ10" s="548"/>
      <c r="BA10" s="548"/>
      <c r="BB10" s="548"/>
    </row>
    <row r="11" spans="1:54" ht="27.6" customHeight="1">
      <c r="A11" s="393" t="s">
        <v>876</v>
      </c>
      <c r="B11" s="653">
        <v>1</v>
      </c>
      <c r="C11" s="653">
        <v>2</v>
      </c>
      <c r="D11" s="653">
        <v>3</v>
      </c>
      <c r="E11" s="653">
        <v>4</v>
      </c>
      <c r="F11" s="653">
        <v>5</v>
      </c>
      <c r="G11" s="653">
        <v>6</v>
      </c>
      <c r="H11" s="653">
        <v>7</v>
      </c>
      <c r="I11" s="653">
        <v>8</v>
      </c>
      <c r="J11" s="653">
        <v>9</v>
      </c>
      <c r="K11" s="653" t="s">
        <v>4140</v>
      </c>
      <c r="L11" s="107" t="s">
        <v>4141</v>
      </c>
      <c r="M11" s="654" t="s">
        <v>878</v>
      </c>
      <c r="N11" s="654" t="s">
        <v>879</v>
      </c>
      <c r="O11" s="654" t="s">
        <v>5000</v>
      </c>
      <c r="P11" s="602" t="s">
        <v>881</v>
      </c>
      <c r="Q11" s="655" t="s">
        <v>10087</v>
      </c>
      <c r="R11" s="655" t="s">
        <v>10088</v>
      </c>
      <c r="S11" s="655" t="s">
        <v>10089</v>
      </c>
      <c r="T11" s="655" t="s">
        <v>10090</v>
      </c>
      <c r="U11" s="655" t="s">
        <v>10091</v>
      </c>
      <c r="V11" s="655" t="s">
        <v>10092</v>
      </c>
      <c r="W11" s="655" t="s">
        <v>10093</v>
      </c>
      <c r="X11" s="655" t="s">
        <v>10094</v>
      </c>
      <c r="Y11" s="655" t="s">
        <v>10095</v>
      </c>
      <c r="Z11" s="652" t="s">
        <v>10096</v>
      </c>
      <c r="AA11" s="653" t="s">
        <v>900</v>
      </c>
      <c r="AB11" s="602" t="s">
        <v>10056</v>
      </c>
      <c r="AC11" s="602" t="s">
        <v>902</v>
      </c>
      <c r="AD11" s="602" t="s">
        <v>10057</v>
      </c>
      <c r="AE11" s="656" t="s">
        <v>904</v>
      </c>
      <c r="AF11" s="602" t="s">
        <v>905</v>
      </c>
      <c r="AG11" s="602" t="s">
        <v>4150</v>
      </c>
      <c r="AH11" s="603" t="s">
        <v>910</v>
      </c>
      <c r="AI11" s="603" t="s">
        <v>911</v>
      </c>
      <c r="AJ11" s="603" t="s">
        <v>912</v>
      </c>
      <c r="AK11" s="603" t="s">
        <v>913</v>
      </c>
      <c r="AL11" s="164" t="s">
        <v>914</v>
      </c>
      <c r="AM11" s="165" t="s">
        <v>915</v>
      </c>
      <c r="AN11" s="165" t="s">
        <v>916</v>
      </c>
      <c r="AO11" s="165" t="s">
        <v>917</v>
      </c>
      <c r="AP11" s="165" t="s">
        <v>918</v>
      </c>
      <c r="AQ11" s="165" t="s">
        <v>919</v>
      </c>
      <c r="AR11" s="212" t="s">
        <v>920</v>
      </c>
      <c r="AS11" s="212" t="s">
        <v>921</v>
      </c>
      <c r="AT11" s="212" t="s">
        <v>922</v>
      </c>
      <c r="AU11" s="212" t="s">
        <v>923</v>
      </c>
      <c r="AV11" s="212" t="s">
        <v>924</v>
      </c>
      <c r="AW11" s="212" t="s">
        <v>925</v>
      </c>
      <c r="AX11" s="212" t="s">
        <v>926</v>
      </c>
      <c r="AY11" s="212" t="s">
        <v>927</v>
      </c>
      <c r="AZ11" s="212" t="s">
        <v>928</v>
      </c>
      <c r="BA11" s="212" t="s">
        <v>929</v>
      </c>
      <c r="BB11" s="212" t="s">
        <v>930</v>
      </c>
    </row>
    <row r="12" spans="1:54" ht="16.5">
      <c r="A12" s="414" t="s">
        <v>320</v>
      </c>
      <c r="B12" s="546" t="s">
        <v>10097</v>
      </c>
      <c r="C12" s="543"/>
      <c r="D12" s="544"/>
      <c r="E12" s="543"/>
      <c r="F12" s="544"/>
      <c r="G12" s="543"/>
      <c r="H12" s="544"/>
      <c r="I12" s="543"/>
      <c r="J12" s="544"/>
      <c r="K12" s="543"/>
      <c r="L12" s="542">
        <v>43003017</v>
      </c>
      <c r="M12" s="542">
        <v>43003017</v>
      </c>
      <c r="N12" s="541" t="s">
        <v>4778</v>
      </c>
      <c r="O12" s="534"/>
      <c r="P12" s="412"/>
      <c r="Q12" s="412" t="s">
        <v>941</v>
      </c>
      <c r="R12" s="412"/>
      <c r="S12" s="412"/>
      <c r="T12" s="412"/>
      <c r="U12" s="412"/>
      <c r="V12" s="412"/>
      <c r="W12" s="412"/>
      <c r="X12" s="412"/>
      <c r="Y12" s="412"/>
      <c r="Z12" s="412"/>
      <c r="AA12" s="414" t="s">
        <v>5036</v>
      </c>
      <c r="AB12" s="9">
        <v>1</v>
      </c>
      <c r="AC12" s="24" t="s">
        <v>945</v>
      </c>
      <c r="AD12" s="412" t="s">
        <v>946</v>
      </c>
      <c r="AE12" s="412">
        <v>0</v>
      </c>
      <c r="AF12" s="569" t="s">
        <v>947</v>
      </c>
      <c r="AG12" s="569"/>
      <c r="AH12" s="69" t="s">
        <v>949</v>
      </c>
      <c r="AI12" s="69" t="s">
        <v>949</v>
      </c>
      <c r="AJ12" s="69" t="s">
        <v>949</v>
      </c>
      <c r="AK12" s="69" t="s">
        <v>949</v>
      </c>
      <c r="AL12" s="69" t="s">
        <v>949</v>
      </c>
      <c r="AM12" s="69" t="s">
        <v>949</v>
      </c>
      <c r="AN12" s="69" t="s">
        <v>949</v>
      </c>
      <c r="AO12" s="69" t="s">
        <v>949</v>
      </c>
      <c r="AP12" s="69" t="s">
        <v>949</v>
      </c>
      <c r="AQ12" s="69" t="s">
        <v>949</v>
      </c>
      <c r="AR12" s="69" t="s">
        <v>949</v>
      </c>
      <c r="AS12" s="69" t="s">
        <v>949</v>
      </c>
      <c r="AT12" s="69" t="s">
        <v>949</v>
      </c>
      <c r="AU12" s="69" t="s">
        <v>949</v>
      </c>
      <c r="AV12" s="69" t="s">
        <v>949</v>
      </c>
      <c r="AW12" s="69" t="s">
        <v>949</v>
      </c>
      <c r="AX12" s="69" t="s">
        <v>949</v>
      </c>
      <c r="AY12" s="69" t="s">
        <v>949</v>
      </c>
      <c r="AZ12" s="69" t="s">
        <v>949</v>
      </c>
      <c r="BA12" s="69" t="s">
        <v>949</v>
      </c>
      <c r="BB12" s="69" t="s">
        <v>949</v>
      </c>
    </row>
    <row r="13" spans="1:54" ht="16.5">
      <c r="A13" s="414" t="s">
        <v>320</v>
      </c>
      <c r="B13" s="546" t="s">
        <v>10098</v>
      </c>
      <c r="C13" s="543"/>
      <c r="D13" s="544"/>
      <c r="E13" s="543"/>
      <c r="F13" s="544"/>
      <c r="G13" s="543"/>
      <c r="H13" s="544"/>
      <c r="I13" s="543"/>
      <c r="J13" s="544"/>
      <c r="K13" s="543"/>
      <c r="L13" s="542">
        <v>43003252</v>
      </c>
      <c r="M13" s="542">
        <v>43003252</v>
      </c>
      <c r="N13" s="541" t="s">
        <v>4778</v>
      </c>
      <c r="O13" s="534"/>
      <c r="P13" s="412"/>
      <c r="Q13" s="412"/>
      <c r="R13" s="412"/>
      <c r="S13" s="412"/>
      <c r="T13" s="412"/>
      <c r="U13" s="412"/>
      <c r="V13" s="412"/>
      <c r="W13" s="412" t="s">
        <v>941</v>
      </c>
      <c r="X13" s="412"/>
      <c r="Y13" s="412"/>
      <c r="Z13" s="412"/>
      <c r="AA13" s="414" t="s">
        <v>5055</v>
      </c>
      <c r="AB13" s="32">
        <v>1</v>
      </c>
      <c r="AC13" s="26" t="s">
        <v>945</v>
      </c>
      <c r="AD13" s="412" t="s">
        <v>946</v>
      </c>
      <c r="AE13" s="412">
        <v>0</v>
      </c>
      <c r="AF13" s="569" t="s">
        <v>947</v>
      </c>
      <c r="AG13" s="569"/>
      <c r="AH13" s="69" t="s">
        <v>949</v>
      </c>
      <c r="AI13" s="69" t="s">
        <v>949</v>
      </c>
      <c r="AJ13" s="69" t="s">
        <v>949</v>
      </c>
      <c r="AK13" s="69" t="s">
        <v>949</v>
      </c>
      <c r="AL13" s="69" t="s">
        <v>949</v>
      </c>
      <c r="AM13" s="69" t="s">
        <v>949</v>
      </c>
      <c r="AN13" s="69" t="s">
        <v>949</v>
      </c>
      <c r="AO13" s="69" t="s">
        <v>949</v>
      </c>
      <c r="AP13" s="69" t="s">
        <v>949</v>
      </c>
      <c r="AQ13" s="69" t="s">
        <v>949</v>
      </c>
      <c r="AR13" s="69" t="s">
        <v>949</v>
      </c>
      <c r="AS13" s="69" t="s">
        <v>949</v>
      </c>
      <c r="AT13" s="69" t="s">
        <v>949</v>
      </c>
      <c r="AU13" s="69" t="s">
        <v>949</v>
      </c>
      <c r="AV13" s="69" t="s">
        <v>949</v>
      </c>
      <c r="AW13" s="69" t="s">
        <v>949</v>
      </c>
      <c r="AX13" s="69" t="s">
        <v>949</v>
      </c>
      <c r="AY13" s="69" t="s">
        <v>949</v>
      </c>
      <c r="AZ13" s="69" t="s">
        <v>949</v>
      </c>
      <c r="BA13" s="69" t="s">
        <v>949</v>
      </c>
      <c r="BB13" s="69" t="s">
        <v>949</v>
      </c>
    </row>
    <row r="14" spans="1:54" ht="16.5">
      <c r="A14" s="414" t="s">
        <v>320</v>
      </c>
      <c r="B14" s="537"/>
      <c r="C14" s="536" t="s">
        <v>6702</v>
      </c>
      <c r="D14" s="537"/>
      <c r="E14" s="536"/>
      <c r="F14" s="537"/>
      <c r="G14" s="536"/>
      <c r="H14" s="537"/>
      <c r="I14" s="536"/>
      <c r="J14" s="537"/>
      <c r="K14" s="536"/>
      <c r="L14" s="534" t="s">
        <v>10099</v>
      </c>
      <c r="M14" s="534" t="s">
        <v>6703</v>
      </c>
      <c r="N14" s="534" t="s">
        <v>4773</v>
      </c>
      <c r="O14" s="534"/>
      <c r="P14" s="412" t="s">
        <v>940</v>
      </c>
      <c r="Q14" s="412" t="s">
        <v>941</v>
      </c>
      <c r="R14" s="412"/>
      <c r="S14" s="412"/>
      <c r="T14" s="412"/>
      <c r="U14" s="412"/>
      <c r="V14" s="412"/>
      <c r="W14" s="412"/>
      <c r="X14" s="412"/>
      <c r="Y14" s="412"/>
      <c r="Z14" s="412"/>
      <c r="AA14" s="414" t="s">
        <v>6704</v>
      </c>
      <c r="AB14" s="32">
        <v>1</v>
      </c>
      <c r="AC14" s="26" t="s">
        <v>945</v>
      </c>
      <c r="AD14" s="412" t="s">
        <v>946</v>
      </c>
      <c r="AE14" s="412">
        <v>0</v>
      </c>
      <c r="AF14" s="569" t="s">
        <v>947</v>
      </c>
      <c r="AG14" s="569" t="s">
        <v>949</v>
      </c>
      <c r="AH14" s="69" t="s">
        <v>949</v>
      </c>
      <c r="AI14" s="69" t="s">
        <v>949</v>
      </c>
      <c r="AJ14" s="69" t="s">
        <v>949</v>
      </c>
      <c r="AK14" s="69" t="s">
        <v>949</v>
      </c>
      <c r="AL14" s="69" t="s">
        <v>949</v>
      </c>
      <c r="AM14" s="69" t="s">
        <v>949</v>
      </c>
      <c r="AN14" s="69" t="s">
        <v>949</v>
      </c>
      <c r="AO14" s="69" t="s">
        <v>949</v>
      </c>
      <c r="AP14" s="69" t="s">
        <v>949</v>
      </c>
      <c r="AQ14" s="69" t="s">
        <v>949</v>
      </c>
      <c r="AR14" s="69" t="s">
        <v>949</v>
      </c>
      <c r="AS14" s="69" t="s">
        <v>949</v>
      </c>
      <c r="AT14" s="69" t="s">
        <v>949</v>
      </c>
      <c r="AU14" s="69" t="s">
        <v>949</v>
      </c>
      <c r="AV14" s="69" t="s">
        <v>949</v>
      </c>
      <c r="AW14" s="69" t="s">
        <v>949</v>
      </c>
      <c r="AX14" s="69" t="s">
        <v>949</v>
      </c>
      <c r="AY14" s="69" t="s">
        <v>949</v>
      </c>
      <c r="AZ14" s="69" t="s">
        <v>949</v>
      </c>
      <c r="BA14" s="69" t="s">
        <v>949</v>
      </c>
      <c r="BB14" s="69" t="s">
        <v>949</v>
      </c>
    </row>
    <row r="15" spans="1:54" ht="16.5">
      <c r="A15" s="414" t="s">
        <v>320</v>
      </c>
      <c r="B15" s="537"/>
      <c r="C15" s="536" t="s">
        <v>6615</v>
      </c>
      <c r="D15" s="537"/>
      <c r="E15" s="536"/>
      <c r="F15" s="537"/>
      <c r="G15" s="536"/>
      <c r="H15" s="537"/>
      <c r="I15" s="536"/>
      <c r="J15" s="537"/>
      <c r="K15" s="536"/>
      <c r="L15" s="534" t="s">
        <v>9910</v>
      </c>
      <c r="M15" s="534" t="s">
        <v>9910</v>
      </c>
      <c r="N15" s="535" t="s">
        <v>10067</v>
      </c>
      <c r="O15" s="534"/>
      <c r="P15" s="412" t="s">
        <v>940</v>
      </c>
      <c r="Q15" s="412"/>
      <c r="R15" s="412"/>
      <c r="S15" s="412"/>
      <c r="T15" s="412"/>
      <c r="U15" s="412"/>
      <c r="V15" s="412"/>
      <c r="W15" s="412" t="s">
        <v>941</v>
      </c>
      <c r="X15" s="412"/>
      <c r="Y15" s="412"/>
      <c r="Z15" s="412"/>
      <c r="AA15" s="414" t="s">
        <v>9911</v>
      </c>
      <c r="AB15" s="32">
        <v>1</v>
      </c>
      <c r="AC15" s="26" t="s">
        <v>945</v>
      </c>
      <c r="AD15" s="412" t="s">
        <v>946</v>
      </c>
      <c r="AE15" s="412">
        <v>0</v>
      </c>
      <c r="AF15" s="569" t="s">
        <v>947</v>
      </c>
      <c r="AG15" s="569"/>
      <c r="AH15" s="69" t="s">
        <v>949</v>
      </c>
      <c r="AI15" s="69" t="s">
        <v>949</v>
      </c>
      <c r="AJ15" s="69" t="s">
        <v>949</v>
      </c>
      <c r="AK15" s="69" t="s">
        <v>949</v>
      </c>
      <c r="AL15" s="69" t="s">
        <v>949</v>
      </c>
      <c r="AM15" s="69" t="s">
        <v>949</v>
      </c>
      <c r="AN15" s="69" t="s">
        <v>949</v>
      </c>
      <c r="AO15" s="69" t="s">
        <v>949</v>
      </c>
      <c r="AP15" s="69" t="s">
        <v>949</v>
      </c>
      <c r="AQ15" s="69" t="s">
        <v>949</v>
      </c>
      <c r="AR15" s="69" t="s">
        <v>949</v>
      </c>
      <c r="AS15" s="69" t="s">
        <v>949</v>
      </c>
      <c r="AT15" s="69" t="s">
        <v>949</v>
      </c>
      <c r="AU15" s="69" t="s">
        <v>949</v>
      </c>
      <c r="AV15" s="69" t="s">
        <v>949</v>
      </c>
      <c r="AW15" s="69" t="s">
        <v>949</v>
      </c>
      <c r="AX15" s="69" t="s">
        <v>949</v>
      </c>
      <c r="AY15" s="69" t="s">
        <v>949</v>
      </c>
      <c r="AZ15" s="69" t="s">
        <v>949</v>
      </c>
      <c r="BA15" s="69" t="s">
        <v>949</v>
      </c>
      <c r="BB15" s="69" t="s">
        <v>949</v>
      </c>
    </row>
    <row r="16" spans="1:54" ht="16.5">
      <c r="A16" s="414" t="s">
        <v>320</v>
      </c>
      <c r="B16" s="537"/>
      <c r="C16" s="408"/>
      <c r="D16" s="408" t="s">
        <v>1656</v>
      </c>
      <c r="E16" s="408"/>
      <c r="F16" s="407"/>
      <c r="G16" s="408"/>
      <c r="H16" s="537"/>
      <c r="I16" s="536"/>
      <c r="J16" s="537"/>
      <c r="K16" s="536"/>
      <c r="L16" s="541" t="s">
        <v>1656</v>
      </c>
      <c r="M16" s="541" t="s">
        <v>1656</v>
      </c>
      <c r="N16" s="541" t="s">
        <v>4778</v>
      </c>
      <c r="O16" s="541"/>
      <c r="P16" s="412"/>
      <c r="Q16" s="412" t="s">
        <v>941</v>
      </c>
      <c r="R16" s="539"/>
      <c r="S16" s="412"/>
      <c r="T16" s="412"/>
      <c r="U16" s="412"/>
      <c r="V16" s="412"/>
      <c r="W16" s="412" t="s">
        <v>941</v>
      </c>
      <c r="X16" s="412"/>
      <c r="Y16" s="412"/>
      <c r="Z16" s="412"/>
      <c r="AA16" s="414" t="s">
        <v>1658</v>
      </c>
      <c r="AB16" s="32">
        <v>0.1</v>
      </c>
      <c r="AC16" s="26" t="s">
        <v>945</v>
      </c>
      <c r="AD16" s="412" t="s">
        <v>1563</v>
      </c>
      <c r="AE16" s="412">
        <v>1</v>
      </c>
      <c r="AF16" s="569" t="s">
        <v>993</v>
      </c>
      <c r="AG16" s="569" t="s">
        <v>949</v>
      </c>
      <c r="AH16" s="69" t="s">
        <v>949</v>
      </c>
      <c r="AI16" s="69" t="s">
        <v>949</v>
      </c>
      <c r="AJ16" s="69" t="s">
        <v>949</v>
      </c>
      <c r="AK16" s="69" t="s">
        <v>949</v>
      </c>
      <c r="AL16" s="69" t="s">
        <v>949</v>
      </c>
      <c r="AM16" s="69" t="s">
        <v>949</v>
      </c>
      <c r="AN16" s="69" t="s">
        <v>949</v>
      </c>
      <c r="AO16" s="69" t="s">
        <v>949</v>
      </c>
      <c r="AP16" s="69" t="s">
        <v>949</v>
      </c>
      <c r="AQ16" s="69" t="s">
        <v>949</v>
      </c>
      <c r="AR16" s="69" t="s">
        <v>1564</v>
      </c>
      <c r="AS16" s="69" t="s">
        <v>949</v>
      </c>
      <c r="AT16" s="69" t="s">
        <v>949</v>
      </c>
      <c r="AU16" s="69">
        <v>0</v>
      </c>
      <c r="AV16" s="69">
        <v>0</v>
      </c>
      <c r="AW16" s="69">
        <v>0</v>
      </c>
      <c r="AX16" s="69">
        <v>0</v>
      </c>
      <c r="AY16" s="69">
        <v>0</v>
      </c>
      <c r="AZ16" s="69">
        <v>0</v>
      </c>
      <c r="BA16" s="69">
        <v>0</v>
      </c>
      <c r="BB16" s="69">
        <v>0</v>
      </c>
    </row>
    <row r="17" spans="1:54" ht="16.5">
      <c r="A17" s="414" t="s">
        <v>320</v>
      </c>
      <c r="B17" s="537"/>
      <c r="C17" s="408"/>
      <c r="D17" s="408" t="s">
        <v>1560</v>
      </c>
      <c r="E17" s="408"/>
      <c r="F17" s="407"/>
      <c r="G17" s="408"/>
      <c r="H17" s="537"/>
      <c r="I17" s="536"/>
      <c r="J17" s="537"/>
      <c r="K17" s="536"/>
      <c r="L17" s="541" t="s">
        <v>1560</v>
      </c>
      <c r="M17" s="541" t="s">
        <v>1560</v>
      </c>
      <c r="N17" s="541" t="s">
        <v>4778</v>
      </c>
      <c r="O17" s="541"/>
      <c r="P17" s="412"/>
      <c r="Q17" s="412" t="s">
        <v>941</v>
      </c>
      <c r="R17" s="539"/>
      <c r="S17" s="412"/>
      <c r="T17" s="412"/>
      <c r="U17" s="412"/>
      <c r="V17" s="412"/>
      <c r="W17" s="412" t="s">
        <v>941</v>
      </c>
      <c r="X17" s="412"/>
      <c r="Y17" s="412"/>
      <c r="Z17" s="412"/>
      <c r="AA17" s="414" t="s">
        <v>1562</v>
      </c>
      <c r="AB17" s="32">
        <v>0.15</v>
      </c>
      <c r="AC17" s="26" t="s">
        <v>945</v>
      </c>
      <c r="AD17" s="412" t="s">
        <v>1563</v>
      </c>
      <c r="AE17" s="412">
        <v>1</v>
      </c>
      <c r="AF17" s="569" t="s">
        <v>993</v>
      </c>
      <c r="AG17" s="569" t="s">
        <v>949</v>
      </c>
      <c r="AH17" s="69" t="s">
        <v>949</v>
      </c>
      <c r="AI17" s="69" t="s">
        <v>949</v>
      </c>
      <c r="AJ17" s="69" t="s">
        <v>949</v>
      </c>
      <c r="AK17" s="69" t="s">
        <v>949</v>
      </c>
      <c r="AL17" s="69" t="s">
        <v>949</v>
      </c>
      <c r="AM17" s="69" t="s">
        <v>949</v>
      </c>
      <c r="AN17" s="69" t="s">
        <v>949</v>
      </c>
      <c r="AO17" s="69" t="s">
        <v>949</v>
      </c>
      <c r="AP17" s="69" t="s">
        <v>949</v>
      </c>
      <c r="AQ17" s="69" t="s">
        <v>949</v>
      </c>
      <c r="AR17" s="69" t="s">
        <v>1564</v>
      </c>
      <c r="AS17" s="69" t="s">
        <v>949</v>
      </c>
      <c r="AT17" s="69" t="s">
        <v>949</v>
      </c>
      <c r="AU17" s="69">
        <v>0</v>
      </c>
      <c r="AV17" s="69">
        <v>0</v>
      </c>
      <c r="AW17" s="69">
        <v>0</v>
      </c>
      <c r="AX17" s="69">
        <v>0</v>
      </c>
      <c r="AY17" s="69">
        <v>0</v>
      </c>
      <c r="AZ17" s="69">
        <v>0</v>
      </c>
      <c r="BA17" s="69">
        <v>0</v>
      </c>
      <c r="BB17" s="69">
        <v>0</v>
      </c>
    </row>
    <row r="18" spans="1:54" ht="16.5">
      <c r="A18" s="414" t="s">
        <v>320</v>
      </c>
      <c r="B18" s="537"/>
      <c r="C18" s="408"/>
      <c r="D18" s="408" t="s">
        <v>1868</v>
      </c>
      <c r="E18" s="408"/>
      <c r="F18" s="407"/>
      <c r="G18" s="408"/>
      <c r="H18" s="537"/>
      <c r="I18" s="536"/>
      <c r="J18" s="537"/>
      <c r="K18" s="536"/>
      <c r="L18" s="541" t="s">
        <v>1868</v>
      </c>
      <c r="M18" s="541" t="s">
        <v>1868</v>
      </c>
      <c r="N18" s="541" t="s">
        <v>4778</v>
      </c>
      <c r="O18" s="541"/>
      <c r="P18" s="412"/>
      <c r="Q18" s="412" t="s">
        <v>941</v>
      </c>
      <c r="R18" s="539"/>
      <c r="S18" s="412"/>
      <c r="T18" s="412"/>
      <c r="U18" s="412"/>
      <c r="V18" s="412"/>
      <c r="W18" s="412" t="s">
        <v>941</v>
      </c>
      <c r="X18" s="412"/>
      <c r="Y18" s="412"/>
      <c r="Z18" s="412"/>
      <c r="AA18" s="414" t="s">
        <v>1870</v>
      </c>
      <c r="AB18" s="32">
        <v>2.4E-2</v>
      </c>
      <c r="AC18" s="26" t="s">
        <v>945</v>
      </c>
      <c r="AD18" s="412" t="s">
        <v>1563</v>
      </c>
      <c r="AE18" s="412">
        <v>1</v>
      </c>
      <c r="AF18" s="569" t="s">
        <v>993</v>
      </c>
      <c r="AG18" s="569" t="s">
        <v>949</v>
      </c>
      <c r="AH18" s="69" t="s">
        <v>949</v>
      </c>
      <c r="AI18" s="69" t="s">
        <v>949</v>
      </c>
      <c r="AJ18" s="69" t="s">
        <v>949</v>
      </c>
      <c r="AK18" s="69" t="s">
        <v>949</v>
      </c>
      <c r="AL18" s="69" t="s">
        <v>949</v>
      </c>
      <c r="AM18" s="69" t="s">
        <v>949</v>
      </c>
      <c r="AN18" s="69" t="s">
        <v>949</v>
      </c>
      <c r="AO18" s="69" t="s">
        <v>949</v>
      </c>
      <c r="AP18" s="69" t="s">
        <v>949</v>
      </c>
      <c r="AQ18" s="69" t="s">
        <v>949</v>
      </c>
      <c r="AR18" s="69" t="s">
        <v>1564</v>
      </c>
      <c r="AS18" s="69" t="s">
        <v>949</v>
      </c>
      <c r="AT18" s="69" t="s">
        <v>949</v>
      </c>
      <c r="AU18" s="69">
        <v>0</v>
      </c>
      <c r="AV18" s="69">
        <v>0</v>
      </c>
      <c r="AW18" s="69">
        <v>0</v>
      </c>
      <c r="AX18" s="69">
        <v>0</v>
      </c>
      <c r="AY18" s="69">
        <v>0</v>
      </c>
      <c r="AZ18" s="69">
        <v>0</v>
      </c>
      <c r="BA18" s="69">
        <v>0</v>
      </c>
      <c r="BB18" s="69">
        <v>0</v>
      </c>
    </row>
    <row r="19" spans="1:54" ht="16.5">
      <c r="A19" s="414" t="s">
        <v>320</v>
      </c>
      <c r="B19" s="537"/>
      <c r="C19" s="540"/>
      <c r="D19" s="540" t="s">
        <v>1861</v>
      </c>
      <c r="E19" s="408"/>
      <c r="F19" s="407"/>
      <c r="G19" s="408"/>
      <c r="H19" s="537"/>
      <c r="I19" s="536"/>
      <c r="J19" s="537"/>
      <c r="K19" s="536"/>
      <c r="L19" s="540" t="s">
        <v>1861</v>
      </c>
      <c r="M19" s="540" t="s">
        <v>1861</v>
      </c>
      <c r="N19" s="541" t="s">
        <v>4778</v>
      </c>
      <c r="O19" s="540"/>
      <c r="P19" s="412"/>
      <c r="Q19" s="412" t="s">
        <v>941</v>
      </c>
      <c r="R19" s="539"/>
      <c r="S19" s="412"/>
      <c r="T19" s="412"/>
      <c r="U19" s="412"/>
      <c r="V19" s="412"/>
      <c r="W19" s="412" t="s">
        <v>941</v>
      </c>
      <c r="X19" s="412"/>
      <c r="Y19" s="412"/>
      <c r="Z19" s="412"/>
      <c r="AA19" s="414" t="s">
        <v>1863</v>
      </c>
      <c r="AB19" s="26">
        <v>0.27</v>
      </c>
      <c r="AC19" s="26" t="s">
        <v>945</v>
      </c>
      <c r="AD19" s="487" t="s">
        <v>1563</v>
      </c>
      <c r="AE19" s="487">
        <v>1</v>
      </c>
      <c r="AF19" s="486" t="s">
        <v>993</v>
      </c>
      <c r="AG19" s="486" t="s">
        <v>949</v>
      </c>
      <c r="AH19" s="69" t="s">
        <v>949</v>
      </c>
      <c r="AI19" s="69" t="s">
        <v>949</v>
      </c>
      <c r="AJ19" s="69" t="s">
        <v>949</v>
      </c>
      <c r="AK19" s="69" t="s">
        <v>949</v>
      </c>
      <c r="AL19" s="69" t="s">
        <v>949</v>
      </c>
      <c r="AM19" s="69" t="s">
        <v>949</v>
      </c>
      <c r="AN19" s="69" t="s">
        <v>949</v>
      </c>
      <c r="AO19" s="69">
        <v>0</v>
      </c>
      <c r="AP19" s="69" t="s">
        <v>945</v>
      </c>
      <c r="AQ19" s="69">
        <v>0</v>
      </c>
      <c r="AR19" s="69" t="s">
        <v>986</v>
      </c>
      <c r="AS19" s="69" t="s">
        <v>1166</v>
      </c>
      <c r="AT19" s="69" t="s">
        <v>949</v>
      </c>
      <c r="AU19" s="69">
        <v>0</v>
      </c>
      <c r="AV19" s="69">
        <v>0</v>
      </c>
      <c r="AW19" s="69">
        <v>0</v>
      </c>
      <c r="AX19" s="69">
        <v>0</v>
      </c>
      <c r="AY19" s="69">
        <v>0</v>
      </c>
      <c r="AZ19" s="69">
        <v>0</v>
      </c>
      <c r="BA19" s="69">
        <v>0</v>
      </c>
      <c r="BB19" s="69">
        <v>0</v>
      </c>
    </row>
    <row r="20" spans="1:54" ht="16.5">
      <c r="A20" s="414" t="s">
        <v>320</v>
      </c>
      <c r="B20" s="537"/>
      <c r="C20" s="536"/>
      <c r="D20" s="537" t="s">
        <v>1898</v>
      </c>
      <c r="E20" s="536"/>
      <c r="F20" s="537"/>
      <c r="G20" s="536"/>
      <c r="H20" s="537"/>
      <c r="I20" s="536"/>
      <c r="J20" s="537"/>
      <c r="K20" s="536"/>
      <c r="L20" s="534" t="s">
        <v>1898</v>
      </c>
      <c r="M20" s="534" t="s">
        <v>1898</v>
      </c>
      <c r="N20" s="541" t="s">
        <v>4778</v>
      </c>
      <c r="O20" s="534"/>
      <c r="P20" s="412"/>
      <c r="Q20" s="412" t="s">
        <v>941</v>
      </c>
      <c r="R20" s="412"/>
      <c r="S20" s="412"/>
      <c r="T20" s="412"/>
      <c r="U20" s="412"/>
      <c r="V20" s="412"/>
      <c r="W20" s="412" t="s">
        <v>941</v>
      </c>
      <c r="X20" s="412"/>
      <c r="Y20" s="412"/>
      <c r="Z20" s="412"/>
      <c r="AA20" s="414" t="s">
        <v>1900</v>
      </c>
      <c r="AB20" s="32">
        <v>2</v>
      </c>
      <c r="AC20" s="26" t="s">
        <v>945</v>
      </c>
      <c r="AD20" s="412" t="s">
        <v>946</v>
      </c>
      <c r="AE20" s="412">
        <v>1</v>
      </c>
      <c r="AF20" s="569" t="s">
        <v>993</v>
      </c>
      <c r="AG20" s="569" t="s">
        <v>949</v>
      </c>
      <c r="AH20" s="69" t="s">
        <v>949</v>
      </c>
      <c r="AI20" s="69" t="s">
        <v>949</v>
      </c>
      <c r="AJ20" s="69" t="s">
        <v>949</v>
      </c>
      <c r="AK20" s="69" t="s">
        <v>949</v>
      </c>
      <c r="AL20" s="69" t="s">
        <v>949</v>
      </c>
      <c r="AM20" s="69" t="s">
        <v>949</v>
      </c>
      <c r="AN20" s="69" t="s">
        <v>1023</v>
      </c>
      <c r="AO20" s="69">
        <v>0</v>
      </c>
      <c r="AP20" s="69" t="s">
        <v>945</v>
      </c>
      <c r="AQ20" s="69" t="s">
        <v>945</v>
      </c>
      <c r="AR20" s="69" t="s">
        <v>986</v>
      </c>
      <c r="AS20" s="69" t="s">
        <v>1024</v>
      </c>
      <c r="AT20" s="69" t="s">
        <v>949</v>
      </c>
      <c r="AU20" s="69">
        <v>0</v>
      </c>
      <c r="AV20" s="69">
        <v>0</v>
      </c>
      <c r="AW20" s="69">
        <v>0</v>
      </c>
      <c r="AX20" s="69">
        <v>0</v>
      </c>
      <c r="AY20" s="69">
        <v>0</v>
      </c>
      <c r="AZ20" s="69">
        <v>0</v>
      </c>
      <c r="BA20" s="69">
        <v>0</v>
      </c>
      <c r="BB20" s="69">
        <v>0</v>
      </c>
    </row>
    <row r="21" spans="1:54" ht="16.5">
      <c r="A21" s="414" t="s">
        <v>320</v>
      </c>
      <c r="B21" s="537"/>
      <c r="C21" s="536"/>
      <c r="D21" s="537" t="s">
        <v>1901</v>
      </c>
      <c r="E21" s="536"/>
      <c r="F21" s="537"/>
      <c r="G21" s="536"/>
      <c r="H21" s="537"/>
      <c r="I21" s="536"/>
      <c r="J21" s="537"/>
      <c r="K21" s="536"/>
      <c r="L21" s="534" t="s">
        <v>1901</v>
      </c>
      <c r="M21" s="534" t="s">
        <v>1901</v>
      </c>
      <c r="N21" s="541" t="s">
        <v>4778</v>
      </c>
      <c r="O21" s="534"/>
      <c r="P21" s="412"/>
      <c r="Q21" s="412" t="s">
        <v>941</v>
      </c>
      <c r="R21" s="412"/>
      <c r="S21" s="412"/>
      <c r="T21" s="412"/>
      <c r="U21" s="412"/>
      <c r="V21" s="412"/>
      <c r="W21" s="412" t="s">
        <v>941</v>
      </c>
      <c r="X21" s="412"/>
      <c r="Y21" s="412"/>
      <c r="Z21" s="412"/>
      <c r="AA21" s="414" t="s">
        <v>1903</v>
      </c>
      <c r="AB21" s="32">
        <v>2</v>
      </c>
      <c r="AC21" s="26" t="s">
        <v>945</v>
      </c>
      <c r="AD21" s="412" t="s">
        <v>946</v>
      </c>
      <c r="AE21" s="412">
        <v>1</v>
      </c>
      <c r="AF21" s="569" t="s">
        <v>993</v>
      </c>
      <c r="AG21" s="569" t="s">
        <v>4282</v>
      </c>
      <c r="AH21" s="69" t="s">
        <v>949</v>
      </c>
      <c r="AI21" s="69" t="s">
        <v>949</v>
      </c>
      <c r="AJ21" s="69" t="s">
        <v>949</v>
      </c>
      <c r="AK21" s="69" t="s">
        <v>949</v>
      </c>
      <c r="AL21" s="69" t="s">
        <v>949</v>
      </c>
      <c r="AM21" s="69" t="s">
        <v>949</v>
      </c>
      <c r="AN21" s="69" t="s">
        <v>949</v>
      </c>
      <c r="AO21" s="69" t="s">
        <v>949</v>
      </c>
      <c r="AP21" s="69" t="s">
        <v>949</v>
      </c>
      <c r="AQ21" s="69" t="s">
        <v>949</v>
      </c>
      <c r="AR21" s="69" t="s">
        <v>1166</v>
      </c>
      <c r="AS21" s="69" t="s">
        <v>949</v>
      </c>
      <c r="AT21" s="69" t="s">
        <v>949</v>
      </c>
      <c r="AU21" s="69">
        <v>0</v>
      </c>
      <c r="AV21" s="69">
        <v>0</v>
      </c>
      <c r="AW21" s="69">
        <v>0</v>
      </c>
      <c r="AX21" s="69">
        <v>0</v>
      </c>
      <c r="AY21" s="69">
        <v>0</v>
      </c>
      <c r="AZ21" s="69">
        <v>0</v>
      </c>
      <c r="BA21" s="69">
        <v>0</v>
      </c>
      <c r="BB21" s="69">
        <v>0</v>
      </c>
    </row>
    <row r="22" spans="1:54" ht="16.5">
      <c r="A22" s="414" t="s">
        <v>320</v>
      </c>
      <c r="B22" s="537"/>
      <c r="C22" s="536"/>
      <c r="D22" s="537" t="s">
        <v>9916</v>
      </c>
      <c r="E22" s="536"/>
      <c r="F22" s="537"/>
      <c r="G22" s="536"/>
      <c r="H22" s="537"/>
      <c r="I22" s="536"/>
      <c r="J22" s="537"/>
      <c r="K22" s="536"/>
      <c r="L22" s="534" t="s">
        <v>9916</v>
      </c>
      <c r="M22" s="534" t="s">
        <v>9916</v>
      </c>
      <c r="N22" s="541" t="s">
        <v>4778</v>
      </c>
      <c r="O22" s="534"/>
      <c r="P22" s="412" t="s">
        <v>989</v>
      </c>
      <c r="Q22" s="412" t="s">
        <v>941</v>
      </c>
      <c r="R22" s="412"/>
      <c r="S22" s="412"/>
      <c r="T22" s="412"/>
      <c r="U22" s="412"/>
      <c r="V22" s="412"/>
      <c r="W22" s="412" t="s">
        <v>941</v>
      </c>
      <c r="X22" s="412"/>
      <c r="Y22" s="412"/>
      <c r="Z22" s="412"/>
      <c r="AA22" s="414" t="s">
        <v>1907</v>
      </c>
      <c r="AB22" s="32">
        <v>1</v>
      </c>
      <c r="AC22" s="26" t="s">
        <v>945</v>
      </c>
      <c r="AD22" s="412" t="s">
        <v>946</v>
      </c>
      <c r="AE22" s="412">
        <v>1</v>
      </c>
      <c r="AF22" s="569" t="s">
        <v>979</v>
      </c>
      <c r="AG22" s="569" t="s">
        <v>4282</v>
      </c>
      <c r="AH22" s="69">
        <v>301.41068300000001</v>
      </c>
      <c r="AI22" s="69" t="s">
        <v>949</v>
      </c>
      <c r="AJ22" s="69" t="s">
        <v>949</v>
      </c>
      <c r="AK22" s="69" t="s">
        <v>949</v>
      </c>
      <c r="AL22" s="69" t="s">
        <v>1908</v>
      </c>
      <c r="AM22" s="69" t="s">
        <v>949</v>
      </c>
      <c r="AN22" s="69" t="s">
        <v>1253</v>
      </c>
      <c r="AO22" s="69" t="s">
        <v>1909</v>
      </c>
      <c r="AP22" s="69" t="s">
        <v>949</v>
      </c>
      <c r="AQ22" s="69" t="s">
        <v>949</v>
      </c>
      <c r="AR22" s="69" t="s">
        <v>1166</v>
      </c>
      <c r="AS22" s="69" t="s">
        <v>949</v>
      </c>
      <c r="AT22" s="69" t="s">
        <v>949</v>
      </c>
      <c r="AU22" s="69">
        <v>0</v>
      </c>
      <c r="AV22" s="69">
        <v>0</v>
      </c>
      <c r="AW22" s="69">
        <v>0</v>
      </c>
      <c r="AX22" s="69">
        <v>0</v>
      </c>
      <c r="AY22" s="69">
        <v>0</v>
      </c>
      <c r="AZ22" s="69">
        <v>0</v>
      </c>
      <c r="BA22" s="69">
        <v>0</v>
      </c>
      <c r="BB22" s="69">
        <v>0</v>
      </c>
    </row>
    <row r="23" spans="1:54" ht="16.5">
      <c r="A23" s="414" t="s">
        <v>320</v>
      </c>
      <c r="B23" s="537"/>
      <c r="C23" s="536"/>
      <c r="D23" s="537" t="s">
        <v>1910</v>
      </c>
      <c r="E23" s="536"/>
      <c r="F23" s="537"/>
      <c r="G23" s="536"/>
      <c r="H23" s="537"/>
      <c r="I23" s="536"/>
      <c r="J23" s="537"/>
      <c r="K23" s="536"/>
      <c r="L23" s="534" t="s">
        <v>1910</v>
      </c>
      <c r="M23" s="534" t="s">
        <v>1910</v>
      </c>
      <c r="N23" s="541" t="s">
        <v>4778</v>
      </c>
      <c r="O23" s="534"/>
      <c r="P23" s="412" t="s">
        <v>1059</v>
      </c>
      <c r="Q23" s="412" t="s">
        <v>941</v>
      </c>
      <c r="R23" s="412"/>
      <c r="S23" s="412"/>
      <c r="T23" s="412"/>
      <c r="U23" s="412"/>
      <c r="V23" s="412"/>
      <c r="W23" s="412" t="s">
        <v>941</v>
      </c>
      <c r="X23" s="412"/>
      <c r="Y23" s="412"/>
      <c r="Z23" s="412"/>
      <c r="AA23" s="414" t="s">
        <v>1912</v>
      </c>
      <c r="AB23" s="32">
        <v>1</v>
      </c>
      <c r="AC23" s="26" t="s">
        <v>945</v>
      </c>
      <c r="AD23" s="412" t="s">
        <v>946</v>
      </c>
      <c r="AE23" s="412">
        <v>1</v>
      </c>
      <c r="AF23" s="569" t="s">
        <v>1008</v>
      </c>
      <c r="AG23" s="569" t="s">
        <v>4282</v>
      </c>
      <c r="AH23" s="69">
        <v>102.494</v>
      </c>
      <c r="AI23" s="69" t="s">
        <v>949</v>
      </c>
      <c r="AJ23" s="69">
        <v>1.41</v>
      </c>
      <c r="AK23" s="69">
        <v>0.14451654</v>
      </c>
      <c r="AL23" s="69" t="s">
        <v>949</v>
      </c>
      <c r="AM23" s="69" t="s">
        <v>1083</v>
      </c>
      <c r="AN23" s="69" t="s">
        <v>1293</v>
      </c>
      <c r="AO23" s="69" t="s">
        <v>1294</v>
      </c>
      <c r="AP23" s="69" t="s">
        <v>1295</v>
      </c>
      <c r="AQ23" s="69">
        <v>0</v>
      </c>
      <c r="AR23" s="69" t="s">
        <v>1142</v>
      </c>
      <c r="AS23" s="69" t="s">
        <v>949</v>
      </c>
      <c r="AT23" s="69" t="s">
        <v>949</v>
      </c>
      <c r="AU23" s="69">
        <v>0</v>
      </c>
      <c r="AV23" s="69">
        <v>0</v>
      </c>
      <c r="AW23" s="69" t="s">
        <v>1910</v>
      </c>
      <c r="AX23" s="69" t="s">
        <v>1142</v>
      </c>
      <c r="AY23" s="69">
        <v>0</v>
      </c>
      <c r="AZ23" s="69">
        <v>0</v>
      </c>
      <c r="BA23" s="69">
        <v>0</v>
      </c>
      <c r="BB23" s="69">
        <v>0</v>
      </c>
    </row>
    <row r="24" spans="1:54" ht="16.5">
      <c r="A24" s="414" t="s">
        <v>320</v>
      </c>
      <c r="B24" s="537"/>
      <c r="C24" s="536"/>
      <c r="D24" s="537" t="s">
        <v>1913</v>
      </c>
      <c r="E24" s="536"/>
      <c r="F24" s="537"/>
      <c r="G24" s="536"/>
      <c r="H24" s="537"/>
      <c r="I24" s="536"/>
      <c r="J24" s="537"/>
      <c r="K24" s="536"/>
      <c r="L24" s="534" t="s">
        <v>1913</v>
      </c>
      <c r="M24" s="534" t="s">
        <v>1913</v>
      </c>
      <c r="N24" s="541" t="s">
        <v>4778</v>
      </c>
      <c r="O24" s="534"/>
      <c r="P24" s="412"/>
      <c r="Q24" s="412" t="s">
        <v>941</v>
      </c>
      <c r="R24" s="412"/>
      <c r="S24" s="412"/>
      <c r="T24" s="412"/>
      <c r="U24" s="412"/>
      <c r="V24" s="412"/>
      <c r="W24" s="412" t="s">
        <v>941</v>
      </c>
      <c r="X24" s="412"/>
      <c r="Y24" s="412"/>
      <c r="Z24" s="412"/>
      <c r="AA24" s="414" t="s">
        <v>1915</v>
      </c>
      <c r="AB24" s="32">
        <v>2</v>
      </c>
      <c r="AC24" s="26" t="s">
        <v>945</v>
      </c>
      <c r="AD24" s="412" t="s">
        <v>946</v>
      </c>
      <c r="AE24" s="412">
        <v>1</v>
      </c>
      <c r="AF24" s="569" t="s">
        <v>979</v>
      </c>
      <c r="AG24" s="569" t="s">
        <v>4282</v>
      </c>
      <c r="AH24" s="69">
        <v>100.31498000000001</v>
      </c>
      <c r="AI24" s="69" t="s">
        <v>949</v>
      </c>
      <c r="AJ24" s="69" t="s">
        <v>949</v>
      </c>
      <c r="AK24" s="69" t="s">
        <v>949</v>
      </c>
      <c r="AL24" s="69" t="s">
        <v>949</v>
      </c>
      <c r="AM24" s="69" t="s">
        <v>949</v>
      </c>
      <c r="AN24" s="69" t="s">
        <v>1253</v>
      </c>
      <c r="AO24" s="69" t="s">
        <v>1916</v>
      </c>
      <c r="AP24" s="69" t="s">
        <v>949</v>
      </c>
      <c r="AQ24" s="69">
        <v>0</v>
      </c>
      <c r="AR24" s="69" t="s">
        <v>1166</v>
      </c>
      <c r="AS24" s="69" t="s">
        <v>949</v>
      </c>
      <c r="AT24" s="69" t="s">
        <v>949</v>
      </c>
      <c r="AU24" s="69">
        <v>0</v>
      </c>
      <c r="AV24" s="69">
        <v>0</v>
      </c>
      <c r="AW24" s="69">
        <v>0</v>
      </c>
      <c r="AX24" s="69">
        <v>0</v>
      </c>
      <c r="AY24" s="69">
        <v>0</v>
      </c>
      <c r="AZ24" s="69">
        <v>0</v>
      </c>
      <c r="BA24" s="69">
        <v>0</v>
      </c>
      <c r="BB24" s="69">
        <v>0</v>
      </c>
    </row>
    <row r="25" spans="1:54" ht="16.5">
      <c r="A25" s="414" t="s">
        <v>320</v>
      </c>
      <c r="B25" s="537"/>
      <c r="C25" s="536"/>
      <c r="D25" s="537" t="s">
        <v>1918</v>
      </c>
      <c r="E25" s="536"/>
      <c r="F25" s="537"/>
      <c r="G25" s="536"/>
      <c r="H25" s="537"/>
      <c r="I25" s="536"/>
      <c r="J25" s="537"/>
      <c r="K25" s="536"/>
      <c r="L25" s="534" t="s">
        <v>1918</v>
      </c>
      <c r="M25" s="534" t="s">
        <v>10100</v>
      </c>
      <c r="N25" s="541" t="s">
        <v>4778</v>
      </c>
      <c r="O25" s="534"/>
      <c r="P25" s="412"/>
      <c r="Q25" s="412" t="s">
        <v>941</v>
      </c>
      <c r="R25" s="412"/>
      <c r="S25" s="412"/>
      <c r="T25" s="412"/>
      <c r="U25" s="412"/>
      <c r="V25" s="412"/>
      <c r="W25" s="412" t="s">
        <v>941</v>
      </c>
      <c r="X25" s="412"/>
      <c r="Y25" s="412"/>
      <c r="Z25" s="412"/>
      <c r="AA25" s="414" t="s">
        <v>1920</v>
      </c>
      <c r="AB25" s="32">
        <v>1</v>
      </c>
      <c r="AC25" s="26" t="s">
        <v>945</v>
      </c>
      <c r="AD25" s="412" t="s">
        <v>946</v>
      </c>
      <c r="AE25" s="412">
        <v>1</v>
      </c>
      <c r="AF25" s="569" t="s">
        <v>1921</v>
      </c>
      <c r="AG25" s="569" t="s">
        <v>4282</v>
      </c>
      <c r="AH25" s="69" t="s">
        <v>949</v>
      </c>
      <c r="AI25" s="69" t="s">
        <v>949</v>
      </c>
      <c r="AJ25" s="69" t="s">
        <v>949</v>
      </c>
      <c r="AK25" s="69" t="s">
        <v>949</v>
      </c>
      <c r="AL25" s="69" t="s">
        <v>949</v>
      </c>
      <c r="AM25" s="69" t="s">
        <v>949</v>
      </c>
      <c r="AN25" s="69" t="s">
        <v>949</v>
      </c>
      <c r="AO25" s="69" t="s">
        <v>949</v>
      </c>
      <c r="AP25" s="69" t="s">
        <v>949</v>
      </c>
      <c r="AQ25" s="69">
        <v>0</v>
      </c>
      <c r="AR25" s="69" t="s">
        <v>1923</v>
      </c>
      <c r="AS25" s="69" t="s">
        <v>945</v>
      </c>
      <c r="AT25" s="69" t="s">
        <v>945</v>
      </c>
      <c r="AU25" s="69">
        <v>0</v>
      </c>
      <c r="AV25" s="69">
        <v>0</v>
      </c>
      <c r="AW25" s="69">
        <v>0</v>
      </c>
      <c r="AX25" s="69">
        <v>0</v>
      </c>
      <c r="AY25" s="69">
        <v>0</v>
      </c>
      <c r="AZ25" s="69">
        <v>0</v>
      </c>
      <c r="BA25" s="69">
        <v>0</v>
      </c>
      <c r="BB25" s="69">
        <v>0</v>
      </c>
    </row>
    <row r="26" spans="1:54" ht="16.5">
      <c r="A26" s="414" t="s">
        <v>320</v>
      </c>
      <c r="B26" s="537"/>
      <c r="C26" s="536"/>
      <c r="D26" s="537"/>
      <c r="E26" s="536" t="s">
        <v>5340</v>
      </c>
      <c r="F26" s="537"/>
      <c r="G26" s="536"/>
      <c r="H26" s="537"/>
      <c r="I26" s="536"/>
      <c r="J26" s="537"/>
      <c r="K26" s="536"/>
      <c r="L26" s="534" t="s">
        <v>5340</v>
      </c>
      <c r="M26" s="570" t="s">
        <v>5340</v>
      </c>
      <c r="N26" s="552" t="s">
        <v>4778</v>
      </c>
      <c r="O26" s="534"/>
      <c r="P26" s="412"/>
      <c r="Q26" s="412" t="s">
        <v>941</v>
      </c>
      <c r="R26" s="412"/>
      <c r="S26" s="412"/>
      <c r="T26" s="412"/>
      <c r="U26" s="412"/>
      <c r="V26" s="412"/>
      <c r="W26" s="412" t="s">
        <v>941</v>
      </c>
      <c r="X26" s="412"/>
      <c r="Y26" s="412"/>
      <c r="Z26" s="412"/>
      <c r="AA26" s="414" t="s">
        <v>5341</v>
      </c>
      <c r="AB26" s="32">
        <v>0</v>
      </c>
      <c r="AC26" s="26" t="s">
        <v>945</v>
      </c>
      <c r="AD26" s="412" t="s">
        <v>946</v>
      </c>
      <c r="AE26" s="412">
        <v>0</v>
      </c>
      <c r="AF26" s="569" t="s">
        <v>993</v>
      </c>
      <c r="AG26" s="569" t="s">
        <v>4282</v>
      </c>
      <c r="AH26" s="69" t="s">
        <v>949</v>
      </c>
      <c r="AI26" s="69" t="s">
        <v>949</v>
      </c>
      <c r="AJ26" s="69" t="s">
        <v>949</v>
      </c>
      <c r="AK26" s="69" t="e">
        <v>#VALUE!</v>
      </c>
      <c r="AL26" s="69" t="s">
        <v>949</v>
      </c>
      <c r="AM26" s="69" t="s">
        <v>949</v>
      </c>
      <c r="AN26" s="69" t="s">
        <v>949</v>
      </c>
      <c r="AO26" s="69" t="s">
        <v>949</v>
      </c>
      <c r="AP26" s="69" t="s">
        <v>949</v>
      </c>
      <c r="AQ26" s="69">
        <v>0</v>
      </c>
      <c r="AR26" s="69" t="s">
        <v>949</v>
      </c>
      <c r="AS26" s="69" t="s">
        <v>945</v>
      </c>
      <c r="AT26" s="69" t="s">
        <v>945</v>
      </c>
      <c r="AU26" s="69">
        <v>0</v>
      </c>
      <c r="AV26" s="69">
        <v>0</v>
      </c>
      <c r="AW26" s="69">
        <v>0</v>
      </c>
      <c r="AX26" s="69">
        <v>0</v>
      </c>
      <c r="AY26" s="69">
        <v>0</v>
      </c>
      <c r="AZ26" s="69">
        <v>0</v>
      </c>
      <c r="BA26" s="69">
        <v>0</v>
      </c>
      <c r="BB26" s="69">
        <v>0</v>
      </c>
    </row>
    <row r="27" spans="1:54" ht="16.5">
      <c r="A27" s="414" t="s">
        <v>320</v>
      </c>
      <c r="B27" s="537"/>
      <c r="C27" s="536"/>
      <c r="D27" s="537" t="s">
        <v>1924</v>
      </c>
      <c r="E27" s="536"/>
      <c r="F27" s="537"/>
      <c r="G27" s="536"/>
      <c r="H27" s="537"/>
      <c r="I27" s="536"/>
      <c r="J27" s="537"/>
      <c r="K27" s="536"/>
      <c r="L27" s="534" t="s">
        <v>1924</v>
      </c>
      <c r="M27" s="534" t="s">
        <v>1924</v>
      </c>
      <c r="N27" s="541" t="s">
        <v>4778</v>
      </c>
      <c r="O27" s="534"/>
      <c r="P27" s="412" t="s">
        <v>1126</v>
      </c>
      <c r="Q27" s="412" t="s">
        <v>941</v>
      </c>
      <c r="R27" s="412"/>
      <c r="S27" s="412"/>
      <c r="T27" s="412"/>
      <c r="U27" s="412"/>
      <c r="V27" s="412"/>
      <c r="W27" s="412" t="s">
        <v>941</v>
      </c>
      <c r="X27" s="412"/>
      <c r="Y27" s="412"/>
      <c r="Z27" s="412"/>
      <c r="AA27" s="414" t="s">
        <v>1926</v>
      </c>
      <c r="AB27" s="32">
        <v>1</v>
      </c>
      <c r="AC27" s="26" t="s">
        <v>945</v>
      </c>
      <c r="AD27" s="412" t="s">
        <v>946</v>
      </c>
      <c r="AE27" s="412">
        <v>1</v>
      </c>
      <c r="AF27" s="569" t="s">
        <v>1008</v>
      </c>
      <c r="AG27" s="569" t="s">
        <v>4282</v>
      </c>
      <c r="AH27" s="69">
        <v>249.292</v>
      </c>
      <c r="AI27" s="69" t="s">
        <v>949</v>
      </c>
      <c r="AJ27" s="69">
        <v>1.41</v>
      </c>
      <c r="AK27" s="69">
        <v>0.35150171999999996</v>
      </c>
      <c r="AL27" s="69" t="s">
        <v>949</v>
      </c>
      <c r="AM27" s="69" t="s">
        <v>1083</v>
      </c>
      <c r="AN27" s="69" t="s">
        <v>1293</v>
      </c>
      <c r="AO27" s="69" t="s">
        <v>1294</v>
      </c>
      <c r="AP27" s="69" t="s">
        <v>1295</v>
      </c>
      <c r="AQ27" s="69">
        <v>0</v>
      </c>
      <c r="AR27" s="69" t="s">
        <v>1142</v>
      </c>
      <c r="AS27" s="69" t="s">
        <v>949</v>
      </c>
      <c r="AT27" s="69" t="s">
        <v>949</v>
      </c>
      <c r="AU27" s="69">
        <v>0</v>
      </c>
      <c r="AV27" s="69">
        <v>0</v>
      </c>
      <c r="AW27" s="69" t="s">
        <v>1924</v>
      </c>
      <c r="AX27" s="69" t="s">
        <v>1142</v>
      </c>
      <c r="AY27" s="69">
        <v>0</v>
      </c>
      <c r="AZ27" s="69">
        <v>0</v>
      </c>
      <c r="BA27" s="69">
        <v>0</v>
      </c>
      <c r="BB27" s="69">
        <v>0</v>
      </c>
    </row>
    <row r="28" spans="1:54" ht="16.5">
      <c r="A28" s="414" t="s">
        <v>320</v>
      </c>
      <c r="B28" s="537"/>
      <c r="C28" s="536"/>
      <c r="D28" s="537" t="s">
        <v>1927</v>
      </c>
      <c r="E28" s="536"/>
      <c r="F28" s="537"/>
      <c r="G28" s="536"/>
      <c r="H28" s="537"/>
      <c r="I28" s="536"/>
      <c r="J28" s="537"/>
      <c r="K28" s="536"/>
      <c r="L28" s="534" t="s">
        <v>1927</v>
      </c>
      <c r="M28" s="534" t="s">
        <v>1927</v>
      </c>
      <c r="N28" s="541" t="s">
        <v>4778</v>
      </c>
      <c r="O28" s="534"/>
      <c r="P28" s="412" t="s">
        <v>1059</v>
      </c>
      <c r="Q28" s="412" t="s">
        <v>941</v>
      </c>
      <c r="R28" s="412"/>
      <c r="S28" s="412"/>
      <c r="T28" s="412"/>
      <c r="U28" s="412"/>
      <c r="V28" s="412"/>
      <c r="W28" s="412" t="s">
        <v>941</v>
      </c>
      <c r="X28" s="412"/>
      <c r="Y28" s="412"/>
      <c r="Z28" s="412"/>
      <c r="AA28" s="414" t="s">
        <v>1929</v>
      </c>
      <c r="AB28" s="32">
        <v>1</v>
      </c>
      <c r="AC28" s="26" t="s">
        <v>945</v>
      </c>
      <c r="AD28" s="412" t="s">
        <v>946</v>
      </c>
      <c r="AE28" s="412">
        <v>1</v>
      </c>
      <c r="AF28" s="569" t="s">
        <v>979</v>
      </c>
      <c r="AG28" s="569" t="s">
        <v>4282</v>
      </c>
      <c r="AH28" s="69">
        <v>61.695</v>
      </c>
      <c r="AI28" s="69" t="s">
        <v>949</v>
      </c>
      <c r="AJ28" s="69" t="s">
        <v>949</v>
      </c>
      <c r="AK28" s="69" t="s">
        <v>949</v>
      </c>
      <c r="AL28" s="69" t="s">
        <v>949</v>
      </c>
      <c r="AM28" s="69" t="s">
        <v>949</v>
      </c>
      <c r="AN28" s="69" t="s">
        <v>1930</v>
      </c>
      <c r="AO28" s="69" t="s">
        <v>1931</v>
      </c>
      <c r="AP28" s="69" t="s">
        <v>949</v>
      </c>
      <c r="AQ28" s="69">
        <v>0</v>
      </c>
      <c r="AR28" s="69" t="s">
        <v>1166</v>
      </c>
      <c r="AS28" s="69" t="s">
        <v>949</v>
      </c>
      <c r="AT28" s="69" t="s">
        <v>949</v>
      </c>
      <c r="AU28" s="69">
        <v>0</v>
      </c>
      <c r="AV28" s="69">
        <v>0</v>
      </c>
      <c r="AW28" s="69">
        <v>0</v>
      </c>
      <c r="AX28" s="69">
        <v>0</v>
      </c>
      <c r="AY28" s="69">
        <v>0</v>
      </c>
      <c r="AZ28" s="69">
        <v>0</v>
      </c>
      <c r="BA28" s="69">
        <v>0</v>
      </c>
      <c r="BB28" s="69">
        <v>0</v>
      </c>
    </row>
    <row r="29" spans="1:54" ht="16.5">
      <c r="A29" s="414" t="s">
        <v>320</v>
      </c>
      <c r="B29" s="537"/>
      <c r="C29" s="536"/>
      <c r="D29" s="537" t="s">
        <v>1932</v>
      </c>
      <c r="E29" s="536"/>
      <c r="F29" s="537"/>
      <c r="G29" s="536"/>
      <c r="H29" s="537"/>
      <c r="I29" s="536"/>
      <c r="J29" s="537"/>
      <c r="K29" s="536"/>
      <c r="L29" s="534" t="s">
        <v>1932</v>
      </c>
      <c r="M29" s="534" t="s">
        <v>1932</v>
      </c>
      <c r="N29" s="541" t="s">
        <v>4778</v>
      </c>
      <c r="O29" s="534"/>
      <c r="P29" s="412" t="s">
        <v>1059</v>
      </c>
      <c r="Q29" s="412" t="s">
        <v>941</v>
      </c>
      <c r="R29" s="412"/>
      <c r="S29" s="412"/>
      <c r="T29" s="412"/>
      <c r="U29" s="412"/>
      <c r="V29" s="412"/>
      <c r="W29" s="412" t="s">
        <v>941</v>
      </c>
      <c r="X29" s="412"/>
      <c r="Y29" s="412"/>
      <c r="Z29" s="412"/>
      <c r="AA29" s="414" t="s">
        <v>1934</v>
      </c>
      <c r="AB29" s="32">
        <v>1</v>
      </c>
      <c r="AC29" s="26" t="s">
        <v>945</v>
      </c>
      <c r="AD29" s="412" t="s">
        <v>946</v>
      </c>
      <c r="AE29" s="412">
        <v>1</v>
      </c>
      <c r="AF29" s="569" t="s">
        <v>979</v>
      </c>
      <c r="AG29" s="569" t="s">
        <v>4282</v>
      </c>
      <c r="AH29" s="69">
        <v>61.695</v>
      </c>
      <c r="AI29" s="69" t="s">
        <v>949</v>
      </c>
      <c r="AJ29" s="69" t="s">
        <v>949</v>
      </c>
      <c r="AK29" s="69" t="s">
        <v>949</v>
      </c>
      <c r="AL29" s="69" t="s">
        <v>1935</v>
      </c>
      <c r="AM29" s="69" t="s">
        <v>949</v>
      </c>
      <c r="AN29" s="69" t="s">
        <v>1930</v>
      </c>
      <c r="AO29" s="69" t="s">
        <v>1931</v>
      </c>
      <c r="AP29" s="69" t="s">
        <v>949</v>
      </c>
      <c r="AQ29" s="69">
        <v>0</v>
      </c>
      <c r="AR29" s="69" t="s">
        <v>1166</v>
      </c>
      <c r="AS29" s="69" t="s">
        <v>949</v>
      </c>
      <c r="AT29" s="69" t="s">
        <v>949</v>
      </c>
      <c r="AU29" s="69">
        <v>0</v>
      </c>
      <c r="AV29" s="69">
        <v>0</v>
      </c>
      <c r="AW29" s="69">
        <v>0</v>
      </c>
      <c r="AX29" s="69">
        <v>0</v>
      </c>
      <c r="AY29" s="69">
        <v>0</v>
      </c>
      <c r="AZ29" s="69">
        <v>0</v>
      </c>
      <c r="BA29" s="69">
        <v>0</v>
      </c>
      <c r="BB29" s="69">
        <v>0</v>
      </c>
    </row>
    <row r="30" spans="1:54" ht="16.5">
      <c r="A30" s="414" t="s">
        <v>320</v>
      </c>
      <c r="B30" s="537"/>
      <c r="C30" s="536"/>
      <c r="D30" s="537" t="s">
        <v>1937</v>
      </c>
      <c r="E30" s="536"/>
      <c r="F30" s="537"/>
      <c r="G30" s="536"/>
      <c r="H30" s="537"/>
      <c r="I30" s="536"/>
      <c r="J30" s="537"/>
      <c r="K30" s="536"/>
      <c r="L30" s="534" t="s">
        <v>1937</v>
      </c>
      <c r="M30" s="534" t="s">
        <v>1937</v>
      </c>
      <c r="N30" s="541" t="s">
        <v>4778</v>
      </c>
      <c r="O30" s="534"/>
      <c r="P30" s="412" t="s">
        <v>989</v>
      </c>
      <c r="Q30" s="412" t="s">
        <v>941</v>
      </c>
      <c r="R30" s="412"/>
      <c r="S30" s="412"/>
      <c r="T30" s="412"/>
      <c r="U30" s="412"/>
      <c r="V30" s="412"/>
      <c r="W30" s="412" t="s">
        <v>941</v>
      </c>
      <c r="X30" s="412"/>
      <c r="Y30" s="412"/>
      <c r="Z30" s="412"/>
      <c r="AA30" s="414" t="s">
        <v>1940</v>
      </c>
      <c r="AB30" s="32">
        <v>1</v>
      </c>
      <c r="AC30" s="26" t="s">
        <v>945</v>
      </c>
      <c r="AD30" s="412" t="s">
        <v>946</v>
      </c>
      <c r="AE30" s="412">
        <v>1</v>
      </c>
      <c r="AF30" s="569" t="s">
        <v>979</v>
      </c>
      <c r="AG30" s="569" t="s">
        <v>4282</v>
      </c>
      <c r="AH30" s="69">
        <v>265.48185999999998</v>
      </c>
      <c r="AI30" s="69" t="s">
        <v>949</v>
      </c>
      <c r="AJ30" s="69" t="s">
        <v>949</v>
      </c>
      <c r="AK30" s="69" t="s">
        <v>949</v>
      </c>
      <c r="AL30" s="69" t="s">
        <v>1941</v>
      </c>
      <c r="AM30" s="69" t="s">
        <v>949</v>
      </c>
      <c r="AN30" s="69" t="s">
        <v>1253</v>
      </c>
      <c r="AO30" s="69" t="s">
        <v>1909</v>
      </c>
      <c r="AP30" s="69" t="s">
        <v>949</v>
      </c>
      <c r="AQ30" s="69" t="s">
        <v>949</v>
      </c>
      <c r="AR30" s="69" t="s">
        <v>1166</v>
      </c>
      <c r="AS30" s="69" t="s">
        <v>949</v>
      </c>
      <c r="AT30" s="69" t="s">
        <v>949</v>
      </c>
      <c r="AU30" s="69">
        <v>0</v>
      </c>
      <c r="AV30" s="69">
        <v>0</v>
      </c>
      <c r="AW30" s="69">
        <v>0</v>
      </c>
      <c r="AX30" s="69">
        <v>0</v>
      </c>
      <c r="AY30" s="69">
        <v>0</v>
      </c>
      <c r="AZ30" s="69">
        <v>0</v>
      </c>
      <c r="BA30" s="69">
        <v>0</v>
      </c>
      <c r="BB30" s="69">
        <v>0</v>
      </c>
    </row>
    <row r="31" spans="1:54" ht="16.5">
      <c r="A31" s="414" t="s">
        <v>320</v>
      </c>
      <c r="B31" s="537"/>
      <c r="C31" s="536"/>
      <c r="D31" s="537" t="s">
        <v>9919</v>
      </c>
      <c r="E31" s="536"/>
      <c r="F31" s="537"/>
      <c r="G31" s="536"/>
      <c r="H31" s="537"/>
      <c r="I31" s="536"/>
      <c r="J31" s="537"/>
      <c r="K31" s="536"/>
      <c r="L31" s="534" t="s">
        <v>9919</v>
      </c>
      <c r="M31" s="534" t="s">
        <v>9919</v>
      </c>
      <c r="N31" s="541" t="s">
        <v>4778</v>
      </c>
      <c r="O31" s="534"/>
      <c r="P31" s="412"/>
      <c r="Q31" s="412" t="s">
        <v>941</v>
      </c>
      <c r="R31" s="412"/>
      <c r="S31" s="412"/>
      <c r="T31" s="412"/>
      <c r="U31" s="412"/>
      <c r="V31" s="412"/>
      <c r="W31" s="412" t="s">
        <v>941</v>
      </c>
      <c r="X31" s="412"/>
      <c r="Y31" s="412"/>
      <c r="Z31" s="412"/>
      <c r="AA31" s="414" t="s">
        <v>1945</v>
      </c>
      <c r="AB31" s="32">
        <v>1</v>
      </c>
      <c r="AC31" s="26" t="s">
        <v>945</v>
      </c>
      <c r="AD31" s="412" t="s">
        <v>946</v>
      </c>
      <c r="AE31" s="412">
        <v>1</v>
      </c>
      <c r="AF31" s="569" t="s">
        <v>979</v>
      </c>
      <c r="AG31" s="569" t="s">
        <v>4282</v>
      </c>
      <c r="AH31" s="69">
        <v>4039.1110979999999</v>
      </c>
      <c r="AI31" s="69" t="s">
        <v>949</v>
      </c>
      <c r="AJ31" s="69" t="s">
        <v>949</v>
      </c>
      <c r="AK31" s="69" t="s">
        <v>949</v>
      </c>
      <c r="AL31" s="69" t="s">
        <v>1946</v>
      </c>
      <c r="AM31" s="69" t="s">
        <v>949</v>
      </c>
      <c r="AN31" s="69" t="s">
        <v>1253</v>
      </c>
      <c r="AO31" s="69" t="s">
        <v>1947</v>
      </c>
      <c r="AP31" s="69" t="s">
        <v>949</v>
      </c>
      <c r="AQ31" s="69" t="s">
        <v>949</v>
      </c>
      <c r="AR31" s="69" t="s">
        <v>1166</v>
      </c>
      <c r="AS31" s="69" t="s">
        <v>949</v>
      </c>
      <c r="AT31" s="69" t="s">
        <v>949</v>
      </c>
      <c r="AU31" s="69">
        <v>0</v>
      </c>
      <c r="AV31" s="69">
        <v>0</v>
      </c>
      <c r="AW31" s="69">
        <v>0</v>
      </c>
      <c r="AX31" s="69">
        <v>0</v>
      </c>
      <c r="AY31" s="69">
        <v>0</v>
      </c>
      <c r="AZ31" s="69">
        <v>0</v>
      </c>
      <c r="BA31" s="69">
        <v>0</v>
      </c>
      <c r="BB31" s="69">
        <v>0</v>
      </c>
    </row>
    <row r="32" spans="1:54" ht="16.5">
      <c r="A32" s="414" t="s">
        <v>320</v>
      </c>
      <c r="B32" s="537"/>
      <c r="C32" s="536"/>
      <c r="D32" s="538" t="s">
        <v>4686</v>
      </c>
      <c r="E32" s="536"/>
      <c r="F32" s="537"/>
      <c r="G32" s="536"/>
      <c r="H32" s="537"/>
      <c r="I32" s="536"/>
      <c r="J32" s="537"/>
      <c r="K32" s="536"/>
      <c r="L32" s="534" t="s">
        <v>1959</v>
      </c>
      <c r="M32" s="534" t="s">
        <v>1959</v>
      </c>
      <c r="N32" s="541" t="s">
        <v>4778</v>
      </c>
      <c r="O32" s="534"/>
      <c r="P32" s="412"/>
      <c r="Q32" s="412" t="s">
        <v>941</v>
      </c>
      <c r="R32" s="412"/>
      <c r="S32" s="412"/>
      <c r="T32" s="412"/>
      <c r="U32" s="412"/>
      <c r="V32" s="412"/>
      <c r="W32" s="412" t="s">
        <v>941</v>
      </c>
      <c r="X32" s="412"/>
      <c r="Y32" s="412"/>
      <c r="Z32" s="412"/>
      <c r="AA32" s="414" t="s">
        <v>1962</v>
      </c>
      <c r="AB32" s="32">
        <v>1</v>
      </c>
      <c r="AC32" s="26" t="s">
        <v>945</v>
      </c>
      <c r="AD32" s="412" t="s">
        <v>946</v>
      </c>
      <c r="AE32" s="412">
        <v>1</v>
      </c>
      <c r="AF32" s="569" t="s">
        <v>10101</v>
      </c>
      <c r="AG32" s="569" t="s">
        <v>949</v>
      </c>
      <c r="AH32" s="69">
        <v>95.15</v>
      </c>
      <c r="AI32" s="69">
        <v>0.1</v>
      </c>
      <c r="AJ32" s="69">
        <v>7.93</v>
      </c>
      <c r="AK32" s="69">
        <v>0.75453950000000003</v>
      </c>
      <c r="AL32" s="69" t="s">
        <v>1963</v>
      </c>
      <c r="AM32" s="69" t="s">
        <v>949</v>
      </c>
      <c r="AN32" s="69" t="s">
        <v>1084</v>
      </c>
      <c r="AO32" s="69" t="s">
        <v>1085</v>
      </c>
      <c r="AP32" s="69" t="s">
        <v>949</v>
      </c>
      <c r="AQ32" s="69">
        <v>0</v>
      </c>
      <c r="AR32" s="69" t="s">
        <v>1166</v>
      </c>
      <c r="AS32" s="69" t="s">
        <v>949</v>
      </c>
      <c r="AT32" s="69" t="s">
        <v>949</v>
      </c>
      <c r="AU32" s="69">
        <v>0</v>
      </c>
      <c r="AV32" s="69">
        <v>0</v>
      </c>
      <c r="AW32" s="69">
        <v>0</v>
      </c>
      <c r="AX32" s="69">
        <v>0</v>
      </c>
      <c r="AY32" s="69">
        <v>0</v>
      </c>
      <c r="AZ32" s="69">
        <v>0</v>
      </c>
      <c r="BA32" s="69">
        <v>0</v>
      </c>
      <c r="BB32" s="69">
        <v>0</v>
      </c>
    </row>
    <row r="33" spans="1:54" ht="16.5">
      <c r="A33" s="414" t="s">
        <v>320</v>
      </c>
      <c r="B33" s="537"/>
      <c r="C33" s="536"/>
      <c r="D33" s="537" t="s">
        <v>4684</v>
      </c>
      <c r="E33" s="536"/>
      <c r="F33" s="537"/>
      <c r="G33" s="536"/>
      <c r="H33" s="537"/>
      <c r="I33" s="536"/>
      <c r="J33" s="537"/>
      <c r="K33" s="536"/>
      <c r="L33" s="534" t="s">
        <v>4684</v>
      </c>
      <c r="M33" s="534" t="s">
        <v>4684</v>
      </c>
      <c r="N33" s="541" t="s">
        <v>4778</v>
      </c>
      <c r="O33" s="534"/>
      <c r="P33" s="412" t="s">
        <v>989</v>
      </c>
      <c r="Q33" s="412" t="s">
        <v>941</v>
      </c>
      <c r="R33" s="412"/>
      <c r="S33" s="412"/>
      <c r="T33" s="412"/>
      <c r="U33" s="412"/>
      <c r="V33" s="412"/>
      <c r="W33" s="412" t="s">
        <v>941</v>
      </c>
      <c r="X33" s="412"/>
      <c r="Y33" s="412"/>
      <c r="Z33" s="412"/>
      <c r="AA33" s="414" t="s">
        <v>1957</v>
      </c>
      <c r="AB33" s="32">
        <v>1</v>
      </c>
      <c r="AC33" s="26" t="s">
        <v>945</v>
      </c>
      <c r="AD33" s="412" t="s">
        <v>946</v>
      </c>
      <c r="AE33" s="412">
        <v>1</v>
      </c>
      <c r="AF33" s="569" t="s">
        <v>979</v>
      </c>
      <c r="AG33" s="569" t="s">
        <v>949</v>
      </c>
      <c r="AH33" s="69">
        <v>210.6</v>
      </c>
      <c r="AI33" s="69" t="s">
        <v>949</v>
      </c>
      <c r="AJ33" s="69" t="s">
        <v>949</v>
      </c>
      <c r="AK33" s="69" t="s">
        <v>949</v>
      </c>
      <c r="AL33" s="69" t="s">
        <v>1958</v>
      </c>
      <c r="AM33" s="69" t="s">
        <v>949</v>
      </c>
      <c r="AN33" s="69" t="s">
        <v>1952</v>
      </c>
      <c r="AO33" s="69" t="s">
        <v>1953</v>
      </c>
      <c r="AP33" s="69" t="s">
        <v>949</v>
      </c>
      <c r="AQ33" s="69" t="s">
        <v>949</v>
      </c>
      <c r="AR33" s="69" t="s">
        <v>1166</v>
      </c>
      <c r="AS33" s="69" t="s">
        <v>949</v>
      </c>
      <c r="AT33" s="69" t="s">
        <v>949</v>
      </c>
      <c r="AU33" s="69">
        <v>0</v>
      </c>
      <c r="AV33" s="69">
        <v>0</v>
      </c>
      <c r="AW33" s="69">
        <v>0</v>
      </c>
      <c r="AX33" s="69">
        <v>0</v>
      </c>
      <c r="AY33" s="69">
        <v>0</v>
      </c>
      <c r="AZ33" s="69">
        <v>0</v>
      </c>
      <c r="BA33" s="69">
        <v>0</v>
      </c>
      <c r="BB33" s="69">
        <v>0</v>
      </c>
    </row>
    <row r="34" spans="1:54" ht="16.5">
      <c r="A34" s="414" t="s">
        <v>320</v>
      </c>
      <c r="B34" s="537"/>
      <c r="C34" s="536"/>
      <c r="D34" s="537" t="s">
        <v>10102</v>
      </c>
      <c r="E34" s="536"/>
      <c r="F34" s="537"/>
      <c r="G34" s="536"/>
      <c r="H34" s="537"/>
      <c r="I34" s="536"/>
      <c r="J34" s="537"/>
      <c r="K34" s="536"/>
      <c r="L34" s="534" t="s">
        <v>10102</v>
      </c>
      <c r="M34" s="534" t="s">
        <v>1964</v>
      </c>
      <c r="N34" s="534" t="s">
        <v>10071</v>
      </c>
      <c r="O34" s="534"/>
      <c r="P34" s="412" t="s">
        <v>1059</v>
      </c>
      <c r="Q34" s="412" t="s">
        <v>941</v>
      </c>
      <c r="R34" s="412"/>
      <c r="S34" s="412"/>
      <c r="T34" s="412"/>
      <c r="U34" s="412"/>
      <c r="V34" s="412"/>
      <c r="W34" s="412" t="s">
        <v>941</v>
      </c>
      <c r="X34" s="412"/>
      <c r="Y34" s="412"/>
      <c r="Z34" s="412"/>
      <c r="AA34" s="414" t="s">
        <v>1966</v>
      </c>
      <c r="AB34" s="32">
        <v>1</v>
      </c>
      <c r="AC34" s="26" t="s">
        <v>945</v>
      </c>
      <c r="AD34" s="412" t="s">
        <v>946</v>
      </c>
      <c r="AE34" s="412">
        <v>1</v>
      </c>
      <c r="AF34" s="569" t="s">
        <v>1081</v>
      </c>
      <c r="AG34" s="569" t="s">
        <v>949</v>
      </c>
      <c r="AH34" s="69" t="s">
        <v>949</v>
      </c>
      <c r="AI34" s="69" t="s">
        <v>949</v>
      </c>
      <c r="AJ34" s="69" t="s">
        <v>949</v>
      </c>
      <c r="AK34" s="69" t="s">
        <v>949</v>
      </c>
      <c r="AL34" s="69" t="s">
        <v>1967</v>
      </c>
      <c r="AM34" s="69" t="s">
        <v>949</v>
      </c>
      <c r="AN34" s="69" t="s">
        <v>949</v>
      </c>
      <c r="AO34" s="69" t="s">
        <v>949</v>
      </c>
      <c r="AP34" s="69" t="s">
        <v>949</v>
      </c>
      <c r="AQ34" s="69">
        <v>0</v>
      </c>
      <c r="AR34" s="69" t="s">
        <v>1968</v>
      </c>
      <c r="AS34" s="69">
        <v>0</v>
      </c>
      <c r="AT34" s="69">
        <v>0</v>
      </c>
      <c r="AU34" s="69">
        <v>0</v>
      </c>
      <c r="AV34" s="69">
        <v>0</v>
      </c>
      <c r="AW34" s="69">
        <v>0</v>
      </c>
      <c r="AX34" s="69">
        <v>0</v>
      </c>
      <c r="AY34" s="69">
        <v>0</v>
      </c>
      <c r="AZ34" s="69">
        <v>0</v>
      </c>
      <c r="BA34" s="69">
        <v>0</v>
      </c>
      <c r="BB34" s="69">
        <v>0</v>
      </c>
    </row>
    <row r="35" spans="1:54" ht="16.5">
      <c r="A35" s="414" t="s">
        <v>320</v>
      </c>
      <c r="B35" s="537"/>
      <c r="C35" s="536"/>
      <c r="D35" s="537" t="s">
        <v>1971</v>
      </c>
      <c r="E35" s="536"/>
      <c r="F35" s="537"/>
      <c r="G35" s="536"/>
      <c r="H35" s="537"/>
      <c r="I35" s="536"/>
      <c r="J35" s="537"/>
      <c r="K35" s="536"/>
      <c r="L35" s="534" t="s">
        <v>1971</v>
      </c>
      <c r="M35" s="287" t="s">
        <v>9920</v>
      </c>
      <c r="N35" s="535" t="s">
        <v>4773</v>
      </c>
      <c r="O35" s="534"/>
      <c r="P35" s="412" t="s">
        <v>940</v>
      </c>
      <c r="Q35" s="412" t="s">
        <v>941</v>
      </c>
      <c r="R35" s="412"/>
      <c r="S35" s="412"/>
      <c r="T35" s="412"/>
      <c r="U35" s="412"/>
      <c r="V35" s="412"/>
      <c r="W35" s="412" t="s">
        <v>941</v>
      </c>
      <c r="X35" s="412"/>
      <c r="Y35" s="412"/>
      <c r="Z35" s="412"/>
      <c r="AA35" s="414" t="s">
        <v>6697</v>
      </c>
      <c r="AB35" s="32">
        <v>1</v>
      </c>
      <c r="AC35" s="26" t="s">
        <v>945</v>
      </c>
      <c r="AD35" s="412" t="s">
        <v>946</v>
      </c>
      <c r="AE35" s="412">
        <v>0</v>
      </c>
      <c r="AF35" s="569" t="s">
        <v>1126</v>
      </c>
      <c r="AG35" s="569" t="s">
        <v>4282</v>
      </c>
      <c r="AH35" s="69" t="s">
        <v>949</v>
      </c>
      <c r="AI35" s="69" t="s">
        <v>949</v>
      </c>
      <c r="AJ35" s="69" t="s">
        <v>949</v>
      </c>
      <c r="AK35" s="69">
        <v>54.683540000000001</v>
      </c>
      <c r="AL35" s="69">
        <v>5.3999999999999999E-2</v>
      </c>
      <c r="AM35" s="69" t="s">
        <v>949</v>
      </c>
      <c r="AN35" s="69" t="s">
        <v>949</v>
      </c>
      <c r="AO35" s="69" t="s">
        <v>949</v>
      </c>
      <c r="AP35" s="69" t="s">
        <v>949</v>
      </c>
      <c r="AQ35" s="69">
        <v>0</v>
      </c>
      <c r="AR35" s="69" t="s">
        <v>1923</v>
      </c>
      <c r="AS35" s="69" t="s">
        <v>945</v>
      </c>
      <c r="AT35" s="69" t="s">
        <v>945</v>
      </c>
      <c r="AU35" s="69">
        <v>0</v>
      </c>
      <c r="AV35" s="69">
        <v>0</v>
      </c>
      <c r="AW35" s="69">
        <v>0</v>
      </c>
      <c r="AX35" s="69">
        <v>0</v>
      </c>
      <c r="AY35" s="69">
        <v>0</v>
      </c>
      <c r="AZ35" s="69">
        <v>0</v>
      </c>
      <c r="BA35" s="69">
        <v>0</v>
      </c>
      <c r="BB35" s="69">
        <v>0</v>
      </c>
    </row>
    <row r="36" spans="1:54" ht="16.5">
      <c r="A36" s="414" t="s">
        <v>320</v>
      </c>
      <c r="B36" s="537"/>
      <c r="C36" s="536"/>
      <c r="D36" s="537"/>
      <c r="E36" s="536" t="s">
        <v>1974</v>
      </c>
      <c r="F36" s="537"/>
      <c r="G36" s="536"/>
      <c r="H36" s="537"/>
      <c r="I36" s="536"/>
      <c r="J36" s="537"/>
      <c r="K36" s="536"/>
      <c r="L36" s="534" t="s">
        <v>1974</v>
      </c>
      <c r="M36" s="534" t="s">
        <v>1974</v>
      </c>
      <c r="N36" s="541" t="s">
        <v>4778</v>
      </c>
      <c r="O36" s="534"/>
      <c r="P36" s="412"/>
      <c r="Q36" s="412" t="s">
        <v>941</v>
      </c>
      <c r="R36" s="412"/>
      <c r="S36" s="412"/>
      <c r="T36" s="412"/>
      <c r="U36" s="412"/>
      <c r="V36" s="412"/>
      <c r="W36" s="412" t="s">
        <v>941</v>
      </c>
      <c r="X36" s="412"/>
      <c r="Y36" s="412"/>
      <c r="Z36" s="412"/>
      <c r="AA36" s="414" t="s">
        <v>1976</v>
      </c>
      <c r="AB36" s="32">
        <v>1</v>
      </c>
      <c r="AC36" s="26" t="s">
        <v>945</v>
      </c>
      <c r="AD36" s="412" t="s">
        <v>946</v>
      </c>
      <c r="AE36" s="412">
        <v>1</v>
      </c>
      <c r="AF36" s="569" t="s">
        <v>979</v>
      </c>
      <c r="AG36" s="569" t="s">
        <v>4282</v>
      </c>
      <c r="AH36" s="69">
        <v>25.132740999999999</v>
      </c>
      <c r="AI36" s="69">
        <v>0.2</v>
      </c>
      <c r="AJ36" s="69" t="s">
        <v>949</v>
      </c>
      <c r="AK36" s="69" t="s">
        <v>949</v>
      </c>
      <c r="AL36" s="69" t="s">
        <v>1977</v>
      </c>
      <c r="AM36" s="69" t="s">
        <v>949</v>
      </c>
      <c r="AN36" s="69" t="s">
        <v>1952</v>
      </c>
      <c r="AO36" s="69" t="s">
        <v>1953</v>
      </c>
      <c r="AP36" s="69" t="s">
        <v>949</v>
      </c>
      <c r="AQ36" s="69">
        <v>0</v>
      </c>
      <c r="AR36" s="69" t="s">
        <v>1166</v>
      </c>
      <c r="AS36" s="69" t="s">
        <v>949</v>
      </c>
      <c r="AT36" s="69" t="s">
        <v>949</v>
      </c>
      <c r="AU36" s="69">
        <v>0</v>
      </c>
      <c r="AV36" s="69">
        <v>0</v>
      </c>
      <c r="AW36" s="69">
        <v>0</v>
      </c>
      <c r="AX36" s="69">
        <v>0</v>
      </c>
      <c r="AY36" s="69">
        <v>0</v>
      </c>
      <c r="AZ36" s="69">
        <v>0</v>
      </c>
      <c r="BA36" s="69">
        <v>0</v>
      </c>
      <c r="BB36" s="69">
        <v>0</v>
      </c>
    </row>
    <row r="37" spans="1:54" ht="16.5">
      <c r="A37" s="414" t="s">
        <v>320</v>
      </c>
      <c r="B37" s="537"/>
      <c r="C37" s="536"/>
      <c r="D37" s="537"/>
      <c r="E37" s="536" t="s">
        <v>1978</v>
      </c>
      <c r="F37" s="537"/>
      <c r="G37" s="536"/>
      <c r="H37" s="537"/>
      <c r="I37" s="536"/>
      <c r="J37" s="537"/>
      <c r="K37" s="536"/>
      <c r="L37" s="534" t="s">
        <v>1978</v>
      </c>
      <c r="M37" s="534" t="s">
        <v>1978</v>
      </c>
      <c r="N37" s="541" t="s">
        <v>4778</v>
      </c>
      <c r="O37" s="534"/>
      <c r="P37" s="412"/>
      <c r="Q37" s="412" t="s">
        <v>941</v>
      </c>
      <c r="R37" s="412"/>
      <c r="S37" s="412"/>
      <c r="T37" s="412"/>
      <c r="U37" s="412"/>
      <c r="V37" s="412"/>
      <c r="W37" s="412" t="s">
        <v>941</v>
      </c>
      <c r="X37" s="412"/>
      <c r="Y37" s="412"/>
      <c r="Z37" s="412"/>
      <c r="AA37" s="414" t="s">
        <v>1980</v>
      </c>
      <c r="AB37" s="32">
        <v>1</v>
      </c>
      <c r="AC37" s="26" t="s">
        <v>945</v>
      </c>
      <c r="AD37" s="412" t="s">
        <v>946</v>
      </c>
      <c r="AE37" s="412">
        <v>1</v>
      </c>
      <c r="AF37" s="569" t="s">
        <v>979</v>
      </c>
      <c r="AG37" s="569" t="s">
        <v>4282</v>
      </c>
      <c r="AH37" s="69">
        <v>537.21234400000003</v>
      </c>
      <c r="AI37" s="69" t="s">
        <v>949</v>
      </c>
      <c r="AJ37" s="69" t="s">
        <v>949</v>
      </c>
      <c r="AK37" s="69" t="s">
        <v>949</v>
      </c>
      <c r="AL37" s="69" t="s">
        <v>1981</v>
      </c>
      <c r="AM37" s="69" t="s">
        <v>949</v>
      </c>
      <c r="AN37" s="69" t="s">
        <v>1982</v>
      </c>
      <c r="AO37" s="69" t="s">
        <v>1983</v>
      </c>
      <c r="AP37" s="69" t="s">
        <v>949</v>
      </c>
      <c r="AQ37" s="69">
        <v>0</v>
      </c>
      <c r="AR37" s="69" t="s">
        <v>1166</v>
      </c>
      <c r="AS37" s="69" t="s">
        <v>949</v>
      </c>
      <c r="AT37" s="69" t="s">
        <v>949</v>
      </c>
      <c r="AU37" s="69">
        <v>0</v>
      </c>
      <c r="AV37" s="69">
        <v>0</v>
      </c>
      <c r="AW37" s="69">
        <v>0</v>
      </c>
      <c r="AX37" s="69">
        <v>0</v>
      </c>
      <c r="AY37" s="69">
        <v>0</v>
      </c>
      <c r="AZ37" s="69">
        <v>0</v>
      </c>
      <c r="BA37" s="69">
        <v>0</v>
      </c>
      <c r="BB37" s="69">
        <v>0</v>
      </c>
    </row>
    <row r="38" spans="1:54" ht="16.5">
      <c r="A38" s="414" t="s">
        <v>320</v>
      </c>
      <c r="B38" s="537"/>
      <c r="C38" s="536"/>
      <c r="D38" s="537"/>
      <c r="E38" s="536" t="s">
        <v>1986</v>
      </c>
      <c r="F38" s="537"/>
      <c r="G38" s="536"/>
      <c r="H38" s="537"/>
      <c r="I38" s="536"/>
      <c r="J38" s="537"/>
      <c r="K38" s="536"/>
      <c r="L38" s="534" t="s">
        <v>1986</v>
      </c>
      <c r="M38" s="534" t="s">
        <v>1986</v>
      </c>
      <c r="N38" s="541" t="s">
        <v>4778</v>
      </c>
      <c r="O38" s="534"/>
      <c r="P38" s="412" t="s">
        <v>1004</v>
      </c>
      <c r="Q38" s="412" t="s">
        <v>941</v>
      </c>
      <c r="R38" s="412"/>
      <c r="S38" s="412"/>
      <c r="T38" s="412"/>
      <c r="U38" s="412"/>
      <c r="V38" s="412"/>
      <c r="W38" s="412" t="s">
        <v>941</v>
      </c>
      <c r="X38" s="412"/>
      <c r="Y38" s="412"/>
      <c r="Z38" s="412"/>
      <c r="AA38" s="414" t="s">
        <v>5760</v>
      </c>
      <c r="AB38" s="32">
        <v>1</v>
      </c>
      <c r="AC38" s="26" t="s">
        <v>945</v>
      </c>
      <c r="AD38" s="412" t="s">
        <v>946</v>
      </c>
      <c r="AE38" s="412">
        <v>1</v>
      </c>
      <c r="AF38" s="569" t="s">
        <v>1008</v>
      </c>
      <c r="AG38" s="569" t="s">
        <v>4282</v>
      </c>
      <c r="AH38" s="69">
        <v>64644.5</v>
      </c>
      <c r="AI38" s="69" t="s">
        <v>949</v>
      </c>
      <c r="AJ38" s="69">
        <v>1.2</v>
      </c>
      <c r="AK38" s="69">
        <v>4.8499999999999996</v>
      </c>
      <c r="AL38" s="69">
        <v>0.01</v>
      </c>
      <c r="AM38" s="69" t="s">
        <v>995</v>
      </c>
      <c r="AN38" s="69" t="s">
        <v>1130</v>
      </c>
      <c r="AO38" s="69" t="s">
        <v>1990</v>
      </c>
      <c r="AP38" s="69" t="s">
        <v>1991</v>
      </c>
      <c r="AQ38" s="69" t="s">
        <v>1133</v>
      </c>
      <c r="AR38" s="69" t="s">
        <v>1142</v>
      </c>
      <c r="AS38" s="69" t="s">
        <v>945</v>
      </c>
      <c r="AT38" s="69" t="s">
        <v>945</v>
      </c>
      <c r="AU38" s="69">
        <v>0</v>
      </c>
      <c r="AV38" s="69">
        <v>0</v>
      </c>
      <c r="AW38" s="69" t="s">
        <v>1986</v>
      </c>
      <c r="AX38" s="69" t="s">
        <v>1142</v>
      </c>
      <c r="AY38" s="69">
        <v>0</v>
      </c>
      <c r="AZ38" s="69">
        <v>0</v>
      </c>
      <c r="BA38" s="69">
        <v>0</v>
      </c>
      <c r="BB38" s="69">
        <v>0</v>
      </c>
    </row>
    <row r="39" spans="1:54" ht="16.5">
      <c r="A39" s="414" t="s">
        <v>320</v>
      </c>
      <c r="B39" s="537"/>
      <c r="C39" s="536"/>
      <c r="D39" s="537"/>
      <c r="E39" s="536" t="s">
        <v>1993</v>
      </c>
      <c r="F39" s="537"/>
      <c r="G39" s="536"/>
      <c r="H39" s="537"/>
      <c r="I39" s="536"/>
      <c r="J39" s="537"/>
      <c r="K39" s="536"/>
      <c r="L39" s="534" t="s">
        <v>1993</v>
      </c>
      <c r="M39" s="534" t="s">
        <v>1993</v>
      </c>
      <c r="N39" s="541" t="s">
        <v>4778</v>
      </c>
      <c r="O39" s="534"/>
      <c r="P39" s="412" t="s">
        <v>1244</v>
      </c>
      <c r="Q39" s="412" t="s">
        <v>941</v>
      </c>
      <c r="R39" s="412"/>
      <c r="S39" s="412"/>
      <c r="T39" s="412"/>
      <c r="U39" s="412"/>
      <c r="V39" s="412"/>
      <c r="W39" s="412" t="s">
        <v>941</v>
      </c>
      <c r="X39" s="412"/>
      <c r="Y39" s="412"/>
      <c r="Z39" s="412"/>
      <c r="AA39" s="414" t="s">
        <v>5761</v>
      </c>
      <c r="AB39" s="32">
        <v>1</v>
      </c>
      <c r="AC39" s="26" t="s">
        <v>945</v>
      </c>
      <c r="AD39" s="412" t="s">
        <v>946</v>
      </c>
      <c r="AE39" s="412">
        <v>1</v>
      </c>
      <c r="AF39" s="569" t="s">
        <v>1008</v>
      </c>
      <c r="AG39" s="569" t="s">
        <v>4282</v>
      </c>
      <c r="AH39" s="69">
        <v>22630</v>
      </c>
      <c r="AI39" s="69" t="s">
        <v>949</v>
      </c>
      <c r="AJ39" s="69">
        <v>1.2</v>
      </c>
      <c r="AK39" s="69">
        <v>27.16</v>
      </c>
      <c r="AL39" s="69" t="s">
        <v>949</v>
      </c>
      <c r="AM39" s="69" t="s">
        <v>995</v>
      </c>
      <c r="AN39" s="69" t="s">
        <v>1130</v>
      </c>
      <c r="AO39" s="69" t="s">
        <v>1990</v>
      </c>
      <c r="AP39" s="69" t="s">
        <v>1991</v>
      </c>
      <c r="AQ39" s="69" t="s">
        <v>1133</v>
      </c>
      <c r="AR39" s="69" t="s">
        <v>1142</v>
      </c>
      <c r="AS39" s="69" t="s">
        <v>945</v>
      </c>
      <c r="AT39" s="69" t="s">
        <v>945</v>
      </c>
      <c r="AU39" s="69">
        <v>0</v>
      </c>
      <c r="AV39" s="69">
        <v>0</v>
      </c>
      <c r="AW39" s="69" t="s">
        <v>1993</v>
      </c>
      <c r="AX39" s="69" t="s">
        <v>1142</v>
      </c>
      <c r="AY39" s="69">
        <v>0</v>
      </c>
      <c r="AZ39" s="69">
        <v>0</v>
      </c>
      <c r="BA39" s="69">
        <v>0</v>
      </c>
      <c r="BB39" s="69">
        <v>0</v>
      </c>
    </row>
    <row r="40" spans="1:54" s="411" customFormat="1" ht="16.5">
      <c r="A40" s="414" t="s">
        <v>320</v>
      </c>
      <c r="B40" s="537"/>
      <c r="C40" s="536"/>
      <c r="D40" s="537"/>
      <c r="E40" s="536"/>
      <c r="F40" s="537" t="s">
        <v>5765</v>
      </c>
      <c r="G40" s="536"/>
      <c r="H40" s="537"/>
      <c r="I40" s="536"/>
      <c r="J40" s="537"/>
      <c r="K40" s="536"/>
      <c r="L40" s="534" t="s">
        <v>5765</v>
      </c>
      <c r="M40" s="570" t="s">
        <v>5765</v>
      </c>
      <c r="N40" s="552" t="s">
        <v>4778</v>
      </c>
      <c r="O40" s="534"/>
      <c r="P40" s="412"/>
      <c r="Q40" s="412" t="s">
        <v>941</v>
      </c>
      <c r="R40" s="412"/>
      <c r="S40" s="412"/>
      <c r="T40" s="412"/>
      <c r="U40" s="412"/>
      <c r="V40" s="412"/>
      <c r="W40" s="412" t="s">
        <v>941</v>
      </c>
      <c r="X40" s="412"/>
      <c r="Y40" s="412"/>
      <c r="Z40" s="412"/>
      <c r="AA40" s="414" t="s">
        <v>5766</v>
      </c>
      <c r="AB40" s="32">
        <v>0</v>
      </c>
      <c r="AC40" s="26" t="s">
        <v>945</v>
      </c>
      <c r="AD40" s="412" t="s">
        <v>946</v>
      </c>
      <c r="AE40" s="412">
        <v>0</v>
      </c>
      <c r="AF40" s="569" t="s">
        <v>993</v>
      </c>
      <c r="AG40" s="569" t="s">
        <v>4282</v>
      </c>
      <c r="AH40" s="69" t="s">
        <v>949</v>
      </c>
      <c r="AI40" s="69" t="s">
        <v>949</v>
      </c>
      <c r="AJ40" s="69" t="s">
        <v>949</v>
      </c>
      <c r="AK40" s="69" t="s">
        <v>949</v>
      </c>
      <c r="AL40" s="69" t="s">
        <v>949</v>
      </c>
      <c r="AM40" s="69" t="s">
        <v>949</v>
      </c>
      <c r="AN40" s="69" t="s">
        <v>949</v>
      </c>
      <c r="AO40" s="69" t="s">
        <v>949</v>
      </c>
      <c r="AP40" s="69" t="s">
        <v>949</v>
      </c>
      <c r="AQ40" s="69">
        <v>0</v>
      </c>
      <c r="AR40" s="69" t="s">
        <v>5345</v>
      </c>
      <c r="AS40" s="69" t="s">
        <v>945</v>
      </c>
      <c r="AT40" s="69" t="s">
        <v>945</v>
      </c>
      <c r="AU40" s="69">
        <v>0</v>
      </c>
      <c r="AV40" s="69">
        <v>0</v>
      </c>
      <c r="AW40" s="69">
        <v>0</v>
      </c>
      <c r="AX40" s="69">
        <v>0</v>
      </c>
      <c r="AY40" s="69">
        <v>0</v>
      </c>
      <c r="AZ40" s="69">
        <v>0</v>
      </c>
      <c r="BA40" s="69">
        <v>0</v>
      </c>
      <c r="BB40" s="69">
        <v>0</v>
      </c>
    </row>
    <row r="41" spans="1:54" ht="16.5">
      <c r="A41" s="414" t="s">
        <v>320</v>
      </c>
      <c r="B41" s="537"/>
      <c r="C41" s="536"/>
      <c r="D41" s="537"/>
      <c r="E41" s="536" t="s">
        <v>1999</v>
      </c>
      <c r="F41" s="537"/>
      <c r="G41" s="536"/>
      <c r="H41" s="537"/>
      <c r="I41" s="536"/>
      <c r="J41" s="537"/>
      <c r="K41" s="536"/>
      <c r="L41" s="534" t="s">
        <v>1999</v>
      </c>
      <c r="M41" s="534" t="s">
        <v>9924</v>
      </c>
      <c r="N41" s="535" t="s">
        <v>4773</v>
      </c>
      <c r="O41" s="534"/>
      <c r="P41" s="412" t="s">
        <v>940</v>
      </c>
      <c r="Q41" s="412" t="s">
        <v>941</v>
      </c>
      <c r="R41" s="412"/>
      <c r="S41" s="412"/>
      <c r="T41" s="412"/>
      <c r="U41" s="412"/>
      <c r="V41" s="412"/>
      <c r="W41" s="412" t="s">
        <v>941</v>
      </c>
      <c r="X41" s="412"/>
      <c r="Y41" s="412"/>
      <c r="Z41" s="412"/>
      <c r="AA41" s="414" t="s">
        <v>2001</v>
      </c>
      <c r="AB41" s="32">
        <v>1</v>
      </c>
      <c r="AC41" s="26" t="s">
        <v>945</v>
      </c>
      <c r="AD41" s="412" t="s">
        <v>946</v>
      </c>
      <c r="AE41" s="412">
        <v>0</v>
      </c>
      <c r="AF41" s="569" t="s">
        <v>1126</v>
      </c>
      <c r="AG41" s="569" t="s">
        <v>4282</v>
      </c>
      <c r="AH41" s="69" t="s">
        <v>949</v>
      </c>
      <c r="AI41" s="69" t="s">
        <v>949</v>
      </c>
      <c r="AJ41" s="69" t="s">
        <v>949</v>
      </c>
      <c r="AK41" s="69" t="s">
        <v>949</v>
      </c>
      <c r="AL41" s="69" t="s">
        <v>949</v>
      </c>
      <c r="AM41" s="69" t="s">
        <v>949</v>
      </c>
      <c r="AN41" s="69" t="s">
        <v>949</v>
      </c>
      <c r="AO41" s="69" t="s">
        <v>949</v>
      </c>
      <c r="AP41" s="69" t="s">
        <v>949</v>
      </c>
      <c r="AQ41" s="69">
        <v>0</v>
      </c>
      <c r="AR41" s="69" t="s">
        <v>1923</v>
      </c>
      <c r="AS41" s="69" t="s">
        <v>945</v>
      </c>
      <c r="AT41" s="69" t="s">
        <v>945</v>
      </c>
      <c r="AU41" s="69">
        <v>0</v>
      </c>
      <c r="AV41" s="69">
        <v>0</v>
      </c>
      <c r="AW41" s="69">
        <v>0</v>
      </c>
      <c r="AX41" s="69">
        <v>0</v>
      </c>
      <c r="AY41" s="69">
        <v>0</v>
      </c>
      <c r="AZ41" s="69">
        <v>0</v>
      </c>
      <c r="BA41" s="69">
        <v>0</v>
      </c>
      <c r="BB41" s="69">
        <v>0</v>
      </c>
    </row>
    <row r="42" spans="1:54" ht="16.5">
      <c r="A42" s="414" t="s">
        <v>320</v>
      </c>
      <c r="B42" s="537"/>
      <c r="C42" s="536"/>
      <c r="D42" s="537"/>
      <c r="E42" s="536"/>
      <c r="F42" s="537" t="s">
        <v>2003</v>
      </c>
      <c r="G42" s="536"/>
      <c r="H42" s="537"/>
      <c r="I42" s="536"/>
      <c r="J42" s="537"/>
      <c r="K42" s="536"/>
      <c r="L42" s="534" t="s">
        <v>2003</v>
      </c>
      <c r="M42" s="534" t="s">
        <v>2003</v>
      </c>
      <c r="N42" s="534" t="s">
        <v>4778</v>
      </c>
      <c r="O42" s="534"/>
      <c r="P42" s="412" t="s">
        <v>1126</v>
      </c>
      <c r="Q42" s="412" t="s">
        <v>941</v>
      </c>
      <c r="R42" s="412"/>
      <c r="S42" s="412"/>
      <c r="T42" s="412"/>
      <c r="U42" s="412"/>
      <c r="V42" s="412"/>
      <c r="W42" s="412" t="s">
        <v>941</v>
      </c>
      <c r="X42" s="412"/>
      <c r="Y42" s="412"/>
      <c r="Z42" s="412"/>
      <c r="AA42" s="414" t="s">
        <v>5333</v>
      </c>
      <c r="AB42" s="32">
        <v>1</v>
      </c>
      <c r="AC42" s="26" t="s">
        <v>945</v>
      </c>
      <c r="AD42" s="412" t="s">
        <v>946</v>
      </c>
      <c r="AE42" s="412">
        <v>1</v>
      </c>
      <c r="AF42" s="569" t="s">
        <v>1008</v>
      </c>
      <c r="AG42" s="569" t="s">
        <v>4282</v>
      </c>
      <c r="AH42" s="69">
        <v>4199.88</v>
      </c>
      <c r="AI42" s="69" t="s">
        <v>949</v>
      </c>
      <c r="AJ42" s="69">
        <v>1.41</v>
      </c>
      <c r="AK42" s="69" t="s">
        <v>949</v>
      </c>
      <c r="AL42" s="69" t="s">
        <v>949</v>
      </c>
      <c r="AM42" s="69" t="s">
        <v>995</v>
      </c>
      <c r="AN42" s="69" t="s">
        <v>1130</v>
      </c>
      <c r="AO42" s="69" t="s">
        <v>1990</v>
      </c>
      <c r="AP42" s="69" t="s">
        <v>1991</v>
      </c>
      <c r="AQ42" s="69" t="s">
        <v>1133</v>
      </c>
      <c r="AR42" s="69" t="s">
        <v>1142</v>
      </c>
      <c r="AS42" s="69" t="s">
        <v>945</v>
      </c>
      <c r="AT42" s="69" t="s">
        <v>945</v>
      </c>
      <c r="AU42" s="69">
        <v>0</v>
      </c>
      <c r="AV42" s="69">
        <v>0</v>
      </c>
      <c r="AW42" s="69" t="s">
        <v>2003</v>
      </c>
      <c r="AX42" s="69" t="s">
        <v>1142</v>
      </c>
      <c r="AY42" s="69">
        <v>0</v>
      </c>
      <c r="AZ42" s="69">
        <v>0</v>
      </c>
      <c r="BA42" s="69">
        <v>0</v>
      </c>
      <c r="BB42" s="69">
        <v>0</v>
      </c>
    </row>
    <row r="43" spans="1:54" ht="16.5">
      <c r="A43" s="414" t="s">
        <v>320</v>
      </c>
      <c r="B43" s="537"/>
      <c r="C43" s="536"/>
      <c r="D43" s="537"/>
      <c r="E43" s="536"/>
      <c r="F43" s="537" t="s">
        <v>2009</v>
      </c>
      <c r="G43" s="536"/>
      <c r="H43" s="537"/>
      <c r="I43" s="536"/>
      <c r="J43" s="537"/>
      <c r="K43" s="536"/>
      <c r="L43" s="534" t="s">
        <v>2009</v>
      </c>
      <c r="M43" s="534" t="s">
        <v>2009</v>
      </c>
      <c r="N43" s="534" t="s">
        <v>4778</v>
      </c>
      <c r="O43" s="534"/>
      <c r="P43" s="412"/>
      <c r="Q43" s="412" t="s">
        <v>941</v>
      </c>
      <c r="R43" s="412"/>
      <c r="S43" s="412"/>
      <c r="T43" s="412"/>
      <c r="U43" s="412"/>
      <c r="V43" s="412"/>
      <c r="W43" s="412" t="s">
        <v>941</v>
      </c>
      <c r="X43" s="412"/>
      <c r="Y43" s="412"/>
      <c r="Z43" s="412"/>
      <c r="AA43" s="414" t="s">
        <v>2011</v>
      </c>
      <c r="AB43" s="32">
        <v>1</v>
      </c>
      <c r="AC43" s="26" t="s">
        <v>945</v>
      </c>
      <c r="AD43" s="412" t="s">
        <v>946</v>
      </c>
      <c r="AE43" s="412">
        <v>1</v>
      </c>
      <c r="AF43" s="569" t="s">
        <v>979</v>
      </c>
      <c r="AG43" s="569" t="s">
        <v>4282</v>
      </c>
      <c r="AH43" s="69" t="s">
        <v>949</v>
      </c>
      <c r="AI43" s="69" t="s">
        <v>949</v>
      </c>
      <c r="AJ43" s="69" t="s">
        <v>949</v>
      </c>
      <c r="AK43" s="69">
        <v>7.1143609999999997</v>
      </c>
      <c r="AL43" s="69" t="s">
        <v>949</v>
      </c>
      <c r="AM43" s="69" t="s">
        <v>949</v>
      </c>
      <c r="AN43" s="69" t="s">
        <v>949</v>
      </c>
      <c r="AO43" s="69" t="s">
        <v>949</v>
      </c>
      <c r="AP43" s="69" t="s">
        <v>949</v>
      </c>
      <c r="AQ43" s="69">
        <v>0</v>
      </c>
      <c r="AR43" s="69" t="s">
        <v>1166</v>
      </c>
      <c r="AS43" s="69" t="s">
        <v>945</v>
      </c>
      <c r="AT43" s="69" t="s">
        <v>945</v>
      </c>
      <c r="AU43" s="69">
        <v>0</v>
      </c>
      <c r="AV43" s="69">
        <v>0</v>
      </c>
      <c r="AW43" s="69">
        <v>0</v>
      </c>
      <c r="AX43" s="69">
        <v>0</v>
      </c>
      <c r="AY43" s="69">
        <v>0</v>
      </c>
      <c r="AZ43" s="69">
        <v>0</v>
      </c>
      <c r="BA43" s="69">
        <v>0</v>
      </c>
      <c r="BB43" s="69">
        <v>0</v>
      </c>
    </row>
    <row r="44" spans="1:54" ht="16.5">
      <c r="A44" s="414" t="s">
        <v>320</v>
      </c>
      <c r="B44" s="537"/>
      <c r="C44" s="536"/>
      <c r="D44" s="537" t="s">
        <v>1948</v>
      </c>
      <c r="E44" s="536"/>
      <c r="F44" s="537"/>
      <c r="G44" s="536"/>
      <c r="H44" s="537"/>
      <c r="I44" s="536"/>
      <c r="J44" s="537"/>
      <c r="K44" s="536"/>
      <c r="L44" s="534" t="s">
        <v>1948</v>
      </c>
      <c r="M44" s="534" t="s">
        <v>1948</v>
      </c>
      <c r="N44" s="534" t="s">
        <v>4778</v>
      </c>
      <c r="O44" s="534"/>
      <c r="P44" s="412" t="s">
        <v>989</v>
      </c>
      <c r="Q44" s="412" t="s">
        <v>941</v>
      </c>
      <c r="R44" s="412"/>
      <c r="S44" s="412"/>
      <c r="T44" s="412"/>
      <c r="U44" s="412"/>
      <c r="V44" s="412"/>
      <c r="W44" s="412" t="s">
        <v>941</v>
      </c>
      <c r="X44" s="412"/>
      <c r="Y44" s="412"/>
      <c r="Z44" s="412"/>
      <c r="AA44" s="414" t="s">
        <v>1950</v>
      </c>
      <c r="AB44" s="32">
        <v>1</v>
      </c>
      <c r="AC44" s="26" t="s">
        <v>945</v>
      </c>
      <c r="AD44" s="412" t="s">
        <v>946</v>
      </c>
      <c r="AE44" s="412">
        <v>1</v>
      </c>
      <c r="AF44" s="569" t="s">
        <v>979</v>
      </c>
      <c r="AG44" s="569" t="s">
        <v>4282</v>
      </c>
      <c r="AH44" s="69">
        <v>219.74893700000001</v>
      </c>
      <c r="AI44" s="69">
        <v>0.1</v>
      </c>
      <c r="AJ44" s="69" t="s">
        <v>949</v>
      </c>
      <c r="AK44" s="69" t="s">
        <v>949</v>
      </c>
      <c r="AL44" s="69" t="s">
        <v>1951</v>
      </c>
      <c r="AM44" s="69" t="s">
        <v>949</v>
      </c>
      <c r="AN44" s="69" t="s">
        <v>1952</v>
      </c>
      <c r="AO44" s="69" t="s">
        <v>1953</v>
      </c>
      <c r="AP44" s="69" t="s">
        <v>949</v>
      </c>
      <c r="AQ44" s="69">
        <v>0</v>
      </c>
      <c r="AR44" s="69" t="s">
        <v>1166</v>
      </c>
      <c r="AS44" s="69" t="s">
        <v>949</v>
      </c>
      <c r="AT44" s="69" t="s">
        <v>949</v>
      </c>
      <c r="AU44" s="69">
        <v>0</v>
      </c>
      <c r="AV44" s="69">
        <v>0</v>
      </c>
      <c r="AW44" s="69">
        <v>0</v>
      </c>
      <c r="AX44" s="69">
        <v>0</v>
      </c>
      <c r="AY44" s="69">
        <v>0</v>
      </c>
      <c r="AZ44" s="69">
        <v>0</v>
      </c>
      <c r="BA44" s="69">
        <v>0</v>
      </c>
      <c r="BB44" s="69">
        <v>0</v>
      </c>
    </row>
    <row r="45" spans="1:54" ht="16.5">
      <c r="A45" s="414" t="s">
        <v>320</v>
      </c>
      <c r="B45" s="537"/>
      <c r="C45" s="536"/>
      <c r="D45" s="537" t="s">
        <v>2050</v>
      </c>
      <c r="E45" s="536"/>
      <c r="F45" s="537"/>
      <c r="G45" s="536"/>
      <c r="H45" s="537"/>
      <c r="I45" s="536"/>
      <c r="J45" s="537"/>
      <c r="K45" s="536"/>
      <c r="L45" s="534" t="s">
        <v>2050</v>
      </c>
      <c r="M45" s="534" t="s">
        <v>2050</v>
      </c>
      <c r="N45" s="534" t="s">
        <v>4778</v>
      </c>
      <c r="O45" s="534"/>
      <c r="P45" s="412" t="s">
        <v>1059</v>
      </c>
      <c r="Q45" s="412" t="s">
        <v>941</v>
      </c>
      <c r="R45" s="412"/>
      <c r="S45" s="412"/>
      <c r="T45" s="412"/>
      <c r="U45" s="412"/>
      <c r="V45" s="412"/>
      <c r="W45" s="412" t="s">
        <v>941</v>
      </c>
      <c r="X45" s="412"/>
      <c r="Y45" s="412"/>
      <c r="Z45" s="412"/>
      <c r="AA45" s="414" t="s">
        <v>5334</v>
      </c>
      <c r="AB45" s="32">
        <v>1</v>
      </c>
      <c r="AC45" s="26" t="s">
        <v>945</v>
      </c>
      <c r="AD45" s="412" t="s">
        <v>946</v>
      </c>
      <c r="AE45" s="412">
        <v>1</v>
      </c>
      <c r="AF45" s="569" t="s">
        <v>1008</v>
      </c>
      <c r="AG45" s="569" t="s">
        <v>4282</v>
      </c>
      <c r="AH45" s="69">
        <v>1417.7</v>
      </c>
      <c r="AI45" s="69" t="s">
        <v>949</v>
      </c>
      <c r="AJ45" s="69">
        <v>1.41</v>
      </c>
      <c r="AK45" s="69" t="s">
        <v>949</v>
      </c>
      <c r="AL45" s="69" t="s">
        <v>949</v>
      </c>
      <c r="AM45" s="69" t="s">
        <v>1083</v>
      </c>
      <c r="AN45" s="69" t="s">
        <v>1293</v>
      </c>
      <c r="AO45" s="69" t="s">
        <v>1294</v>
      </c>
      <c r="AP45" s="69" t="s">
        <v>1295</v>
      </c>
      <c r="AQ45" s="69">
        <v>0</v>
      </c>
      <c r="AR45" s="69" t="s">
        <v>1712</v>
      </c>
      <c r="AS45" s="69" t="s">
        <v>945</v>
      </c>
      <c r="AT45" s="69" t="s">
        <v>945</v>
      </c>
      <c r="AU45" s="69">
        <v>0</v>
      </c>
      <c r="AV45" s="69">
        <v>0</v>
      </c>
      <c r="AW45" s="69" t="s">
        <v>2050</v>
      </c>
      <c r="AX45" s="69" t="s">
        <v>1459</v>
      </c>
      <c r="AY45" s="69">
        <v>0</v>
      </c>
      <c r="AZ45" s="69">
        <v>0</v>
      </c>
      <c r="BA45" s="69">
        <v>0</v>
      </c>
      <c r="BB45" s="69">
        <v>0</v>
      </c>
    </row>
    <row r="46" spans="1:54" ht="16.5">
      <c r="A46" s="414" t="s">
        <v>320</v>
      </c>
      <c r="B46" s="537"/>
      <c r="C46" s="536"/>
      <c r="D46" s="537" t="s">
        <v>2026</v>
      </c>
      <c r="E46" s="536"/>
      <c r="F46" s="537"/>
      <c r="G46" s="536"/>
      <c r="H46" s="537"/>
      <c r="I46" s="536"/>
      <c r="J46" s="537"/>
      <c r="K46" s="536"/>
      <c r="L46" s="534" t="s">
        <v>2026</v>
      </c>
      <c r="M46" s="534" t="s">
        <v>2026</v>
      </c>
      <c r="N46" s="534" t="s">
        <v>4778</v>
      </c>
      <c r="O46" s="534"/>
      <c r="P46" s="412" t="s">
        <v>1059</v>
      </c>
      <c r="Q46" s="412" t="s">
        <v>941</v>
      </c>
      <c r="R46" s="412"/>
      <c r="S46" s="412"/>
      <c r="T46" s="412"/>
      <c r="U46" s="412"/>
      <c r="V46" s="412"/>
      <c r="W46" s="412" t="s">
        <v>941</v>
      </c>
      <c r="X46" s="412"/>
      <c r="Y46" s="412"/>
      <c r="Z46" s="412"/>
      <c r="AA46" s="414" t="s">
        <v>2028</v>
      </c>
      <c r="AB46" s="32">
        <v>1</v>
      </c>
      <c r="AC46" s="26" t="s">
        <v>945</v>
      </c>
      <c r="AD46" s="412" t="s">
        <v>946</v>
      </c>
      <c r="AE46" s="412">
        <v>1</v>
      </c>
      <c r="AF46" s="569" t="s">
        <v>1008</v>
      </c>
      <c r="AG46" s="569" t="s">
        <v>4282</v>
      </c>
      <c r="AH46" s="69">
        <v>232.465</v>
      </c>
      <c r="AI46" s="69" t="s">
        <v>949</v>
      </c>
      <c r="AJ46" s="69">
        <v>1.41</v>
      </c>
      <c r="AK46" s="69" t="s">
        <v>949</v>
      </c>
      <c r="AL46" s="69" t="s">
        <v>949</v>
      </c>
      <c r="AM46" s="69" t="s">
        <v>1083</v>
      </c>
      <c r="AN46" s="69" t="s">
        <v>1293</v>
      </c>
      <c r="AO46" s="69" t="s">
        <v>1294</v>
      </c>
      <c r="AP46" s="69" t="s">
        <v>1295</v>
      </c>
      <c r="AQ46" s="69">
        <v>0</v>
      </c>
      <c r="AR46" s="69" t="s">
        <v>1712</v>
      </c>
      <c r="AS46" s="69" t="s">
        <v>945</v>
      </c>
      <c r="AT46" s="69" t="s">
        <v>945</v>
      </c>
      <c r="AU46" s="69">
        <v>0</v>
      </c>
      <c r="AV46" s="69">
        <v>0</v>
      </c>
      <c r="AW46" s="69" t="s">
        <v>2026</v>
      </c>
      <c r="AX46" s="69" t="s">
        <v>1459</v>
      </c>
      <c r="AY46" s="69">
        <v>0</v>
      </c>
      <c r="AZ46" s="69">
        <v>0</v>
      </c>
      <c r="BA46" s="69">
        <v>0</v>
      </c>
      <c r="BB46" s="69">
        <v>0</v>
      </c>
    </row>
    <row r="47" spans="1:54" ht="16.5">
      <c r="A47" s="414" t="s">
        <v>320</v>
      </c>
      <c r="B47" s="537"/>
      <c r="C47" s="536"/>
      <c r="D47" s="537" t="s">
        <v>2031</v>
      </c>
      <c r="E47" s="536"/>
      <c r="F47" s="537"/>
      <c r="G47" s="536"/>
      <c r="H47" s="537"/>
      <c r="I47" s="536"/>
      <c r="J47" s="537"/>
      <c r="K47" s="536"/>
      <c r="L47" s="534" t="s">
        <v>2031</v>
      </c>
      <c r="M47" s="534" t="s">
        <v>2031</v>
      </c>
      <c r="N47" s="534" t="s">
        <v>4778</v>
      </c>
      <c r="O47" s="534"/>
      <c r="P47" s="412" t="s">
        <v>1126</v>
      </c>
      <c r="Q47" s="412" t="s">
        <v>941</v>
      </c>
      <c r="R47" s="412"/>
      <c r="S47" s="412"/>
      <c r="T47" s="412"/>
      <c r="U47" s="412"/>
      <c r="V47" s="412"/>
      <c r="W47" s="412" t="s">
        <v>941</v>
      </c>
      <c r="X47" s="412"/>
      <c r="Y47" s="412"/>
      <c r="Z47" s="412"/>
      <c r="AA47" s="414" t="s">
        <v>2033</v>
      </c>
      <c r="AB47" s="32">
        <v>1</v>
      </c>
      <c r="AC47" s="26" t="s">
        <v>945</v>
      </c>
      <c r="AD47" s="412" t="s">
        <v>946</v>
      </c>
      <c r="AE47" s="412">
        <v>1</v>
      </c>
      <c r="AF47" s="569" t="s">
        <v>1008</v>
      </c>
      <c r="AG47" s="569" t="s">
        <v>4282</v>
      </c>
      <c r="AH47" s="69">
        <v>514.65099999999995</v>
      </c>
      <c r="AI47" s="69" t="s">
        <v>949</v>
      </c>
      <c r="AJ47" s="69">
        <v>1.41</v>
      </c>
      <c r="AK47" s="69" t="s">
        <v>949</v>
      </c>
      <c r="AL47" s="69" t="s">
        <v>949</v>
      </c>
      <c r="AM47" s="69" t="s">
        <v>1083</v>
      </c>
      <c r="AN47" s="69" t="s">
        <v>1293</v>
      </c>
      <c r="AO47" s="69" t="s">
        <v>1685</v>
      </c>
      <c r="AP47" s="69" t="s">
        <v>1686</v>
      </c>
      <c r="AQ47" s="69">
        <v>0</v>
      </c>
      <c r="AR47" s="69" t="s">
        <v>1712</v>
      </c>
      <c r="AS47" s="69" t="s">
        <v>945</v>
      </c>
      <c r="AT47" s="69" t="s">
        <v>945</v>
      </c>
      <c r="AU47" s="69">
        <v>0</v>
      </c>
      <c r="AV47" s="69">
        <v>0</v>
      </c>
      <c r="AW47" s="69" t="s">
        <v>2031</v>
      </c>
      <c r="AX47" s="69" t="s">
        <v>1459</v>
      </c>
      <c r="AY47" s="69">
        <v>0</v>
      </c>
      <c r="AZ47" s="69">
        <v>0</v>
      </c>
      <c r="BA47" s="69">
        <v>0</v>
      </c>
      <c r="BB47" s="69">
        <v>0</v>
      </c>
    </row>
    <row r="48" spans="1:54" ht="16.5">
      <c r="A48" s="414" t="s">
        <v>320</v>
      </c>
      <c r="B48" s="537"/>
      <c r="C48" s="536"/>
      <c r="D48" s="537" t="s">
        <v>2035</v>
      </c>
      <c r="E48" s="536"/>
      <c r="F48" s="537"/>
      <c r="G48" s="536"/>
      <c r="H48" s="537"/>
      <c r="I48" s="536"/>
      <c r="J48" s="537"/>
      <c r="K48" s="536"/>
      <c r="L48" s="534" t="s">
        <v>2035</v>
      </c>
      <c r="M48" s="534" t="s">
        <v>2035</v>
      </c>
      <c r="N48" s="534" t="s">
        <v>4778</v>
      </c>
      <c r="O48" s="534"/>
      <c r="P48" s="412"/>
      <c r="Q48" s="412" t="s">
        <v>941</v>
      </c>
      <c r="R48" s="412"/>
      <c r="S48" s="412"/>
      <c r="T48" s="412"/>
      <c r="U48" s="412"/>
      <c r="V48" s="412"/>
      <c r="W48" s="412" t="s">
        <v>941</v>
      </c>
      <c r="X48" s="412"/>
      <c r="Y48" s="412"/>
      <c r="Z48" s="412"/>
      <c r="AA48" s="414" t="s">
        <v>2037</v>
      </c>
      <c r="AB48" s="32">
        <v>1</v>
      </c>
      <c r="AC48" s="26" t="s">
        <v>945</v>
      </c>
      <c r="AD48" s="412" t="s">
        <v>946</v>
      </c>
      <c r="AE48" s="412">
        <v>1</v>
      </c>
      <c r="AF48" s="569" t="s">
        <v>1081</v>
      </c>
      <c r="AG48" s="569" t="s">
        <v>4282</v>
      </c>
      <c r="AH48" s="69">
        <v>57.562527000000003</v>
      </c>
      <c r="AI48" s="69">
        <v>0.2</v>
      </c>
      <c r="AJ48" s="69">
        <v>8.8000000000000007</v>
      </c>
      <c r="AK48" s="69">
        <v>0.50655023760000006</v>
      </c>
      <c r="AL48" s="69" t="s">
        <v>949</v>
      </c>
      <c r="AM48" s="69" t="s">
        <v>949</v>
      </c>
      <c r="AN48" s="69" t="s">
        <v>2038</v>
      </c>
      <c r="AO48" s="69" t="s">
        <v>2039</v>
      </c>
      <c r="AP48" s="69" t="s">
        <v>949</v>
      </c>
      <c r="AQ48" s="69">
        <v>0</v>
      </c>
      <c r="AR48" s="69" t="s">
        <v>2040</v>
      </c>
      <c r="AS48" s="69" t="s">
        <v>949</v>
      </c>
      <c r="AT48" s="69" t="s">
        <v>949</v>
      </c>
      <c r="AU48" s="69">
        <v>0</v>
      </c>
      <c r="AV48" s="69">
        <v>0</v>
      </c>
      <c r="AW48" s="69" t="s">
        <v>2035</v>
      </c>
      <c r="AX48" s="69" t="s">
        <v>2040</v>
      </c>
      <c r="AY48" s="69">
        <v>0</v>
      </c>
      <c r="AZ48" s="69">
        <v>0</v>
      </c>
      <c r="BA48" s="69">
        <v>0</v>
      </c>
      <c r="BB48" s="69">
        <v>0</v>
      </c>
    </row>
    <row r="49" spans="1:54" ht="16.5">
      <c r="A49" s="414" t="s">
        <v>320</v>
      </c>
      <c r="B49" s="537"/>
      <c r="C49" s="536"/>
      <c r="D49" s="537" t="s">
        <v>2041</v>
      </c>
      <c r="E49" s="536"/>
      <c r="F49" s="537"/>
      <c r="G49" s="536"/>
      <c r="H49" s="537"/>
      <c r="I49" s="536"/>
      <c r="J49" s="537"/>
      <c r="K49" s="536"/>
      <c r="L49" s="534" t="s">
        <v>2041</v>
      </c>
      <c r="M49" s="534" t="s">
        <v>2041</v>
      </c>
      <c r="N49" s="534" t="s">
        <v>4778</v>
      </c>
      <c r="O49" s="534"/>
      <c r="P49" s="412"/>
      <c r="Q49" s="412" t="s">
        <v>941</v>
      </c>
      <c r="R49" s="412"/>
      <c r="S49" s="412"/>
      <c r="T49" s="412"/>
      <c r="U49" s="412"/>
      <c r="V49" s="412"/>
      <c r="W49" s="412" t="s">
        <v>941</v>
      </c>
      <c r="X49" s="412"/>
      <c r="Y49" s="412"/>
      <c r="Z49" s="412"/>
      <c r="AA49" s="414" t="s">
        <v>2043</v>
      </c>
      <c r="AB49" s="32">
        <v>1</v>
      </c>
      <c r="AC49" s="26" t="s">
        <v>945</v>
      </c>
      <c r="AD49" s="412" t="s">
        <v>946</v>
      </c>
      <c r="AE49" s="412">
        <v>1</v>
      </c>
      <c r="AF49" s="569" t="s">
        <v>1081</v>
      </c>
      <c r="AG49" s="569" t="s">
        <v>4282</v>
      </c>
      <c r="AH49" s="69">
        <v>26.970195</v>
      </c>
      <c r="AI49" s="69">
        <v>0.2</v>
      </c>
      <c r="AJ49" s="69">
        <v>8.8000000000000007</v>
      </c>
      <c r="AK49" s="69">
        <v>0.23733771600000003</v>
      </c>
      <c r="AL49" s="69" t="s">
        <v>949</v>
      </c>
      <c r="AM49" s="69" t="s">
        <v>949</v>
      </c>
      <c r="AN49" s="69" t="s">
        <v>2038</v>
      </c>
      <c r="AO49" s="69" t="s">
        <v>2039</v>
      </c>
      <c r="AP49" s="69" t="s">
        <v>949</v>
      </c>
      <c r="AQ49" s="69">
        <v>0</v>
      </c>
      <c r="AR49" s="69" t="s">
        <v>2040</v>
      </c>
      <c r="AS49" s="69" t="s">
        <v>949</v>
      </c>
      <c r="AT49" s="69" t="s">
        <v>949</v>
      </c>
      <c r="AU49" s="69">
        <v>0</v>
      </c>
      <c r="AV49" s="69">
        <v>0</v>
      </c>
      <c r="AW49" s="69" t="s">
        <v>2041</v>
      </c>
      <c r="AX49" s="69" t="s">
        <v>2040</v>
      </c>
      <c r="AY49" s="69">
        <v>0</v>
      </c>
      <c r="AZ49" s="69">
        <v>0</v>
      </c>
      <c r="BA49" s="69">
        <v>0</v>
      </c>
      <c r="BB49" s="69">
        <v>0</v>
      </c>
    </row>
    <row r="50" spans="1:54" ht="16.5">
      <c r="A50" s="414" t="s">
        <v>320</v>
      </c>
      <c r="B50" s="537"/>
      <c r="C50" s="536"/>
      <c r="D50" s="537" t="s">
        <v>2045</v>
      </c>
      <c r="E50" s="536"/>
      <c r="F50" s="537"/>
      <c r="G50" s="536"/>
      <c r="H50" s="537"/>
      <c r="I50" s="536"/>
      <c r="J50" s="537"/>
      <c r="K50" s="536"/>
      <c r="L50" s="534" t="s">
        <v>2045</v>
      </c>
      <c r="M50" s="534" t="s">
        <v>10103</v>
      </c>
      <c r="N50" s="534" t="s">
        <v>4778</v>
      </c>
      <c r="O50" s="534"/>
      <c r="P50" s="412" t="s">
        <v>1059</v>
      </c>
      <c r="Q50" s="412" t="s">
        <v>941</v>
      </c>
      <c r="R50" s="412"/>
      <c r="S50" s="412"/>
      <c r="T50" s="412"/>
      <c r="U50" s="412"/>
      <c r="V50" s="412"/>
      <c r="W50" s="412" t="s">
        <v>941</v>
      </c>
      <c r="X50" s="412"/>
      <c r="Y50" s="412"/>
      <c r="Z50" s="412"/>
      <c r="AA50" s="414" t="s">
        <v>5375</v>
      </c>
      <c r="AB50" s="32">
        <v>1</v>
      </c>
      <c r="AC50" s="26" t="s">
        <v>945</v>
      </c>
      <c r="AD50" s="412" t="s">
        <v>946</v>
      </c>
      <c r="AE50" s="412">
        <v>1</v>
      </c>
      <c r="AF50" s="569" t="s">
        <v>1921</v>
      </c>
      <c r="AG50" s="569" t="s">
        <v>4282</v>
      </c>
      <c r="AH50" s="69" t="s">
        <v>949</v>
      </c>
      <c r="AI50" s="69" t="s">
        <v>949</v>
      </c>
      <c r="AJ50" s="69" t="s">
        <v>949</v>
      </c>
      <c r="AK50" s="69" t="s">
        <v>949</v>
      </c>
      <c r="AL50" s="69" t="s">
        <v>949</v>
      </c>
      <c r="AM50" s="69" t="s">
        <v>949</v>
      </c>
      <c r="AN50" s="69" t="s">
        <v>949</v>
      </c>
      <c r="AO50" s="69" t="s">
        <v>949</v>
      </c>
      <c r="AP50" s="69" t="s">
        <v>949</v>
      </c>
      <c r="AQ50" s="69">
        <v>0</v>
      </c>
      <c r="AR50" s="69" t="s">
        <v>1923</v>
      </c>
      <c r="AS50" s="69" t="s">
        <v>945</v>
      </c>
      <c r="AT50" s="69" t="s">
        <v>945</v>
      </c>
      <c r="AU50" s="69">
        <v>0</v>
      </c>
      <c r="AV50" s="69">
        <v>0</v>
      </c>
      <c r="AW50" s="69">
        <v>0</v>
      </c>
      <c r="AX50" s="69">
        <v>0</v>
      </c>
      <c r="AY50" s="69">
        <v>0</v>
      </c>
      <c r="AZ50" s="69">
        <v>0</v>
      </c>
      <c r="BA50" s="69">
        <v>0</v>
      </c>
      <c r="BB50" s="69">
        <v>0</v>
      </c>
    </row>
    <row r="51" spans="1:54" s="411" customFormat="1" ht="16.5">
      <c r="A51" s="414" t="s">
        <v>320</v>
      </c>
      <c r="B51" s="537"/>
      <c r="C51" s="536"/>
      <c r="D51" s="537"/>
      <c r="E51" s="536" t="s">
        <v>5346</v>
      </c>
      <c r="F51" s="537"/>
      <c r="G51" s="536"/>
      <c r="H51" s="537"/>
      <c r="I51" s="536"/>
      <c r="J51" s="537"/>
      <c r="K51" s="536"/>
      <c r="L51" s="534" t="s">
        <v>5346</v>
      </c>
      <c r="M51" s="570" t="s">
        <v>5346</v>
      </c>
      <c r="N51" s="571" t="s">
        <v>4778</v>
      </c>
      <c r="O51" s="534"/>
      <c r="P51" s="412"/>
      <c r="Q51" s="412" t="s">
        <v>941</v>
      </c>
      <c r="R51" s="412"/>
      <c r="S51" s="412"/>
      <c r="T51" s="412"/>
      <c r="U51" s="412"/>
      <c r="V51" s="412"/>
      <c r="W51" s="412" t="s">
        <v>941</v>
      </c>
      <c r="X51" s="412"/>
      <c r="Y51" s="412"/>
      <c r="Z51" s="412"/>
      <c r="AA51" s="414" t="s">
        <v>5347</v>
      </c>
      <c r="AB51" s="32">
        <v>0</v>
      </c>
      <c r="AC51" s="26" t="s">
        <v>945</v>
      </c>
      <c r="AD51" s="412" t="s">
        <v>946</v>
      </c>
      <c r="AE51" s="412">
        <v>0</v>
      </c>
      <c r="AF51" s="569" t="s">
        <v>993</v>
      </c>
      <c r="AG51" s="569" t="s">
        <v>4282</v>
      </c>
      <c r="AH51" s="69" t="s">
        <v>949</v>
      </c>
      <c r="AI51" s="69" t="s">
        <v>949</v>
      </c>
      <c r="AJ51" s="69" t="s">
        <v>949</v>
      </c>
      <c r="AK51" s="69">
        <v>116.20359999999999</v>
      </c>
      <c r="AL51" s="69" t="s">
        <v>949</v>
      </c>
      <c r="AM51" s="69" t="s">
        <v>949</v>
      </c>
      <c r="AN51" s="69" t="s">
        <v>949</v>
      </c>
      <c r="AO51" s="69" t="s">
        <v>949</v>
      </c>
      <c r="AP51" s="69" t="s">
        <v>949</v>
      </c>
      <c r="AQ51" s="69">
        <v>0</v>
      </c>
      <c r="AR51" s="69" t="s">
        <v>949</v>
      </c>
      <c r="AS51" s="69" t="s">
        <v>945</v>
      </c>
      <c r="AT51" s="69" t="s">
        <v>945</v>
      </c>
      <c r="AU51" s="69">
        <v>0</v>
      </c>
      <c r="AV51" s="69">
        <v>0</v>
      </c>
      <c r="AW51" s="69">
        <v>0</v>
      </c>
      <c r="AX51" s="69">
        <v>0</v>
      </c>
      <c r="AY51" s="69">
        <v>0</v>
      </c>
      <c r="AZ51" s="69">
        <v>0</v>
      </c>
      <c r="BA51" s="69">
        <v>0</v>
      </c>
      <c r="BB51" s="69">
        <v>0</v>
      </c>
    </row>
    <row r="52" spans="1:54" ht="16.5">
      <c r="A52" s="414" t="s">
        <v>320</v>
      </c>
      <c r="B52" s="537"/>
      <c r="C52" s="536"/>
      <c r="D52" s="537" t="s">
        <v>2021</v>
      </c>
      <c r="E52" s="536"/>
      <c r="F52" s="537"/>
      <c r="G52" s="536"/>
      <c r="H52" s="537"/>
      <c r="I52" s="536"/>
      <c r="J52" s="537"/>
      <c r="K52" s="536"/>
      <c r="L52" s="534" t="s">
        <v>2021</v>
      </c>
      <c r="M52" s="534" t="s">
        <v>2021</v>
      </c>
      <c r="N52" s="534" t="s">
        <v>4778</v>
      </c>
      <c r="O52" s="534"/>
      <c r="P52" s="412" t="s">
        <v>1059</v>
      </c>
      <c r="Q52" s="412" t="s">
        <v>941</v>
      </c>
      <c r="R52" s="412"/>
      <c r="S52" s="412"/>
      <c r="T52" s="412"/>
      <c r="U52" s="412"/>
      <c r="V52" s="412"/>
      <c r="W52" s="412" t="s">
        <v>941</v>
      </c>
      <c r="X52" s="412"/>
      <c r="Y52" s="412"/>
      <c r="Z52" s="412"/>
      <c r="AA52" s="414" t="s">
        <v>2023</v>
      </c>
      <c r="AB52" s="32">
        <v>1</v>
      </c>
      <c r="AC52" s="26" t="s">
        <v>945</v>
      </c>
      <c r="AD52" s="412" t="s">
        <v>946</v>
      </c>
      <c r="AE52" s="412">
        <v>1</v>
      </c>
      <c r="AF52" s="569" t="s">
        <v>1008</v>
      </c>
      <c r="AG52" s="569" t="s">
        <v>4282</v>
      </c>
      <c r="AH52" s="69">
        <v>386.952</v>
      </c>
      <c r="AI52" s="69" t="s">
        <v>949</v>
      </c>
      <c r="AJ52" s="69">
        <v>1.41</v>
      </c>
      <c r="AK52" s="69" t="s">
        <v>949</v>
      </c>
      <c r="AL52" s="69" t="s">
        <v>949</v>
      </c>
      <c r="AM52" s="69" t="s">
        <v>1083</v>
      </c>
      <c r="AN52" s="69" t="s">
        <v>1293</v>
      </c>
      <c r="AO52" s="69" t="s">
        <v>1685</v>
      </c>
      <c r="AP52" s="69" t="s">
        <v>1686</v>
      </c>
      <c r="AQ52" s="69">
        <v>0</v>
      </c>
      <c r="AR52" s="69" t="s">
        <v>1712</v>
      </c>
      <c r="AS52" s="69" t="s">
        <v>945</v>
      </c>
      <c r="AT52" s="69" t="s">
        <v>945</v>
      </c>
      <c r="AU52" s="69">
        <v>0</v>
      </c>
      <c r="AV52" s="69">
        <v>0</v>
      </c>
      <c r="AW52" s="69" t="s">
        <v>2021</v>
      </c>
      <c r="AX52" s="69" t="s">
        <v>1459</v>
      </c>
      <c r="AY52" s="69">
        <v>0</v>
      </c>
      <c r="AZ52" s="69">
        <v>0</v>
      </c>
      <c r="BA52" s="69">
        <v>0</v>
      </c>
      <c r="BB52" s="69">
        <v>0</v>
      </c>
    </row>
    <row r="53" spans="1:54" ht="16.5">
      <c r="A53" s="414" t="s">
        <v>320</v>
      </c>
      <c r="B53" s="537"/>
      <c r="C53" s="536"/>
      <c r="D53" s="537" t="s">
        <v>2054</v>
      </c>
      <c r="E53" s="536"/>
      <c r="F53" s="537"/>
      <c r="G53" s="536"/>
      <c r="H53" s="537"/>
      <c r="I53" s="536"/>
      <c r="J53" s="537"/>
      <c r="K53" s="536"/>
      <c r="L53" s="534" t="s">
        <v>2054</v>
      </c>
      <c r="M53" s="534" t="s">
        <v>2054</v>
      </c>
      <c r="N53" s="534" t="s">
        <v>4778</v>
      </c>
      <c r="O53" s="534"/>
      <c r="P53" s="412" t="s">
        <v>1059</v>
      </c>
      <c r="Q53" s="412" t="s">
        <v>941</v>
      </c>
      <c r="R53" s="412"/>
      <c r="S53" s="412"/>
      <c r="T53" s="412"/>
      <c r="U53" s="412"/>
      <c r="V53" s="412"/>
      <c r="W53" s="412" t="s">
        <v>941</v>
      </c>
      <c r="X53" s="412"/>
      <c r="Y53" s="412"/>
      <c r="Z53" s="412"/>
      <c r="AA53" s="414" t="s">
        <v>2056</v>
      </c>
      <c r="AB53" s="32">
        <v>1</v>
      </c>
      <c r="AC53" s="26" t="s">
        <v>945</v>
      </c>
      <c r="AD53" s="412" t="s">
        <v>946</v>
      </c>
      <c r="AE53" s="412">
        <v>1</v>
      </c>
      <c r="AF53" s="569" t="s">
        <v>1008</v>
      </c>
      <c r="AG53" s="569" t="s">
        <v>4282</v>
      </c>
      <c r="AH53" s="69">
        <v>841.221</v>
      </c>
      <c r="AI53" s="69" t="s">
        <v>949</v>
      </c>
      <c r="AJ53" s="69">
        <v>1.41</v>
      </c>
      <c r="AK53" s="69">
        <v>1.1861216099999998</v>
      </c>
      <c r="AL53" s="69" t="s">
        <v>949</v>
      </c>
      <c r="AM53" s="69" t="s">
        <v>1083</v>
      </c>
      <c r="AN53" s="69" t="s">
        <v>1293</v>
      </c>
      <c r="AO53" s="69" t="s">
        <v>1294</v>
      </c>
      <c r="AP53" s="69" t="s">
        <v>1295</v>
      </c>
      <c r="AQ53" s="69">
        <v>0</v>
      </c>
      <c r="AR53" s="69" t="s">
        <v>1712</v>
      </c>
      <c r="AS53" s="69" t="s">
        <v>949</v>
      </c>
      <c r="AT53" s="69" t="s">
        <v>949</v>
      </c>
      <c r="AU53" s="69">
        <v>0</v>
      </c>
      <c r="AV53" s="69">
        <v>0</v>
      </c>
      <c r="AW53" s="69" t="s">
        <v>2054</v>
      </c>
      <c r="AX53" s="69" t="s">
        <v>1459</v>
      </c>
      <c r="AY53" s="69">
        <v>0</v>
      </c>
      <c r="AZ53" s="69">
        <v>0</v>
      </c>
      <c r="BA53" s="69">
        <v>0</v>
      </c>
      <c r="BB53" s="69">
        <v>0</v>
      </c>
    </row>
    <row r="54" spans="1:54" ht="16.5">
      <c r="A54" s="414" t="s">
        <v>320</v>
      </c>
      <c r="B54" s="537"/>
      <c r="C54" s="536"/>
      <c r="D54" s="537" t="s">
        <v>2058</v>
      </c>
      <c r="E54" s="536"/>
      <c r="F54" s="537"/>
      <c r="G54" s="536"/>
      <c r="H54" s="537"/>
      <c r="I54" s="536"/>
      <c r="J54" s="537"/>
      <c r="K54" s="536"/>
      <c r="L54" s="534" t="s">
        <v>2058</v>
      </c>
      <c r="M54" s="534" t="s">
        <v>2058</v>
      </c>
      <c r="N54" s="534" t="s">
        <v>4778</v>
      </c>
      <c r="O54" s="534"/>
      <c r="P54" s="412" t="s">
        <v>989</v>
      </c>
      <c r="Q54" s="412" t="s">
        <v>941</v>
      </c>
      <c r="R54" s="412"/>
      <c r="S54" s="412"/>
      <c r="T54" s="412"/>
      <c r="U54" s="412"/>
      <c r="V54" s="412"/>
      <c r="W54" s="412" t="s">
        <v>941</v>
      </c>
      <c r="X54" s="412"/>
      <c r="Y54" s="412"/>
      <c r="Z54" s="412"/>
      <c r="AA54" s="414" t="s">
        <v>2060</v>
      </c>
      <c r="AB54" s="32">
        <v>1</v>
      </c>
      <c r="AC54" s="26" t="s">
        <v>945</v>
      </c>
      <c r="AD54" s="412" t="s">
        <v>946</v>
      </c>
      <c r="AE54" s="412">
        <v>1</v>
      </c>
      <c r="AF54" s="569" t="s">
        <v>1008</v>
      </c>
      <c r="AG54" s="569" t="s">
        <v>4282</v>
      </c>
      <c r="AH54" s="69">
        <v>207.27</v>
      </c>
      <c r="AI54" s="69" t="s">
        <v>949</v>
      </c>
      <c r="AJ54" s="69">
        <v>1.41</v>
      </c>
      <c r="AK54" s="69" t="s">
        <v>949</v>
      </c>
      <c r="AL54" s="69" t="s">
        <v>949</v>
      </c>
      <c r="AM54" s="69" t="s">
        <v>1083</v>
      </c>
      <c r="AN54" s="69" t="s">
        <v>1293</v>
      </c>
      <c r="AO54" s="69" t="s">
        <v>2062</v>
      </c>
      <c r="AP54" s="69" t="s">
        <v>1295</v>
      </c>
      <c r="AQ54" s="69">
        <v>0</v>
      </c>
      <c r="AR54" s="69" t="s">
        <v>1142</v>
      </c>
      <c r="AS54" s="69" t="s">
        <v>945</v>
      </c>
      <c r="AT54" s="69" t="s">
        <v>945</v>
      </c>
      <c r="AU54" s="69">
        <v>0</v>
      </c>
      <c r="AV54" s="69">
        <v>0</v>
      </c>
      <c r="AW54" s="69" t="s">
        <v>2058</v>
      </c>
      <c r="AX54" s="69" t="s">
        <v>1142</v>
      </c>
      <c r="AY54" s="69">
        <v>0</v>
      </c>
      <c r="AZ54" s="69">
        <v>0</v>
      </c>
      <c r="BA54" s="69">
        <v>0</v>
      </c>
      <c r="BB54" s="69">
        <v>0</v>
      </c>
    </row>
    <row r="55" spans="1:54" ht="16.5">
      <c r="A55" s="414" t="s">
        <v>320</v>
      </c>
      <c r="B55" s="537"/>
      <c r="C55" s="536"/>
      <c r="D55" s="537" t="s">
        <v>2064</v>
      </c>
      <c r="E55" s="536"/>
      <c r="F55" s="537"/>
      <c r="G55" s="536"/>
      <c r="H55" s="537"/>
      <c r="I55" s="536"/>
      <c r="J55" s="537"/>
      <c r="K55" s="536"/>
      <c r="L55" s="534" t="s">
        <v>2064</v>
      </c>
      <c r="M55" s="534" t="s">
        <v>2064</v>
      </c>
      <c r="N55" s="534" t="s">
        <v>4778</v>
      </c>
      <c r="O55" s="534"/>
      <c r="P55" s="412" t="s">
        <v>989</v>
      </c>
      <c r="Q55" s="412" t="s">
        <v>941</v>
      </c>
      <c r="R55" s="412"/>
      <c r="S55" s="412"/>
      <c r="T55" s="412"/>
      <c r="U55" s="412"/>
      <c r="V55" s="412"/>
      <c r="W55" s="412" t="s">
        <v>941</v>
      </c>
      <c r="X55" s="412"/>
      <c r="Y55" s="412"/>
      <c r="Z55" s="412"/>
      <c r="AA55" s="414" t="s">
        <v>2066</v>
      </c>
      <c r="AB55" s="32">
        <v>1</v>
      </c>
      <c r="AC55" s="26" t="s">
        <v>945</v>
      </c>
      <c r="AD55" s="412" t="s">
        <v>946</v>
      </c>
      <c r="AE55" s="412">
        <v>1</v>
      </c>
      <c r="AF55" s="569" t="s">
        <v>1008</v>
      </c>
      <c r="AG55" s="569" t="s">
        <v>4282</v>
      </c>
      <c r="AH55" s="69">
        <v>211.15799999999999</v>
      </c>
      <c r="AI55" s="69" t="s">
        <v>949</v>
      </c>
      <c r="AJ55" s="69">
        <v>1.41</v>
      </c>
      <c r="AK55" s="69" t="s">
        <v>949</v>
      </c>
      <c r="AL55" s="69" t="s">
        <v>949</v>
      </c>
      <c r="AM55" s="69" t="s">
        <v>1083</v>
      </c>
      <c r="AN55" s="69" t="s">
        <v>1293</v>
      </c>
      <c r="AO55" s="69" t="s">
        <v>1294</v>
      </c>
      <c r="AP55" s="69" t="s">
        <v>1295</v>
      </c>
      <c r="AQ55" s="69">
        <v>0</v>
      </c>
      <c r="AR55" s="69" t="s">
        <v>1142</v>
      </c>
      <c r="AS55" s="69" t="s">
        <v>945</v>
      </c>
      <c r="AT55" s="69" t="s">
        <v>945</v>
      </c>
      <c r="AU55" s="69">
        <v>0</v>
      </c>
      <c r="AV55" s="69">
        <v>0</v>
      </c>
      <c r="AW55" s="69" t="s">
        <v>2064</v>
      </c>
      <c r="AX55" s="69" t="s">
        <v>1142</v>
      </c>
      <c r="AY55" s="69">
        <v>0</v>
      </c>
      <c r="AZ55" s="69">
        <v>0</v>
      </c>
      <c r="BA55" s="69">
        <v>0</v>
      </c>
      <c r="BB55" s="69">
        <v>0</v>
      </c>
    </row>
    <row r="56" spans="1:54" ht="16.5">
      <c r="A56" s="414" t="s">
        <v>320</v>
      </c>
      <c r="B56" s="537"/>
      <c r="C56" s="536"/>
      <c r="D56" s="537" t="s">
        <v>2069</v>
      </c>
      <c r="E56" s="536"/>
      <c r="F56" s="537"/>
      <c r="G56" s="536"/>
      <c r="H56" s="537"/>
      <c r="I56" s="536"/>
      <c r="J56" s="537"/>
      <c r="K56" s="536"/>
      <c r="L56" s="534" t="s">
        <v>2069</v>
      </c>
      <c r="M56" s="534" t="s">
        <v>2069</v>
      </c>
      <c r="N56" s="534" t="s">
        <v>4778</v>
      </c>
      <c r="O56" s="534"/>
      <c r="P56" s="412" t="s">
        <v>989</v>
      </c>
      <c r="Q56" s="412" t="s">
        <v>941</v>
      </c>
      <c r="R56" s="412"/>
      <c r="S56" s="412"/>
      <c r="T56" s="412"/>
      <c r="U56" s="412"/>
      <c r="V56" s="412"/>
      <c r="W56" s="412" t="s">
        <v>941</v>
      </c>
      <c r="X56" s="412"/>
      <c r="Y56" s="412"/>
      <c r="Z56" s="412"/>
      <c r="AA56" s="414" t="s">
        <v>2074</v>
      </c>
      <c r="AB56" s="32">
        <v>1</v>
      </c>
      <c r="AC56" s="26" t="s">
        <v>945</v>
      </c>
      <c r="AD56" s="412" t="s">
        <v>946</v>
      </c>
      <c r="AE56" s="412">
        <v>1</v>
      </c>
      <c r="AF56" s="569" t="s">
        <v>1008</v>
      </c>
      <c r="AG56" s="569" t="s">
        <v>4282</v>
      </c>
      <c r="AH56" s="69">
        <v>39.270000000000003</v>
      </c>
      <c r="AI56" s="69" t="s">
        <v>949</v>
      </c>
      <c r="AJ56" s="69">
        <v>1.41</v>
      </c>
      <c r="AK56" s="69">
        <v>5.5370700000000002E-2</v>
      </c>
      <c r="AL56" s="69" t="s">
        <v>2075</v>
      </c>
      <c r="AM56" s="69" t="s">
        <v>1083</v>
      </c>
      <c r="AN56" s="69" t="s">
        <v>1293</v>
      </c>
      <c r="AO56" s="69" t="s">
        <v>1294</v>
      </c>
      <c r="AP56" s="69" t="s">
        <v>1295</v>
      </c>
      <c r="AQ56" s="69">
        <v>0</v>
      </c>
      <c r="AR56" s="69" t="s">
        <v>1142</v>
      </c>
      <c r="AS56" s="69" t="s">
        <v>949</v>
      </c>
      <c r="AT56" s="69" t="s">
        <v>949</v>
      </c>
      <c r="AU56" s="69">
        <v>0</v>
      </c>
      <c r="AV56" s="69">
        <v>0</v>
      </c>
      <c r="AW56" s="69" t="s">
        <v>2069</v>
      </c>
      <c r="AX56" s="69" t="s">
        <v>1142</v>
      </c>
      <c r="AY56" s="69">
        <v>0</v>
      </c>
      <c r="AZ56" s="69">
        <v>0</v>
      </c>
      <c r="BA56" s="69">
        <v>0</v>
      </c>
      <c r="BB56" s="69">
        <v>0</v>
      </c>
    </row>
    <row r="57" spans="1:54" ht="16.5">
      <c r="A57" s="414" t="s">
        <v>320</v>
      </c>
      <c r="B57" s="537"/>
      <c r="C57" s="536"/>
      <c r="D57" s="537" t="s">
        <v>5335</v>
      </c>
      <c r="E57" s="536"/>
      <c r="F57" s="537"/>
      <c r="G57" s="536"/>
      <c r="H57" s="537"/>
      <c r="I57" s="536"/>
      <c r="J57" s="537"/>
      <c r="K57" s="536"/>
      <c r="L57" s="534" t="s">
        <v>5335</v>
      </c>
      <c r="M57" s="534" t="s">
        <v>5335</v>
      </c>
      <c r="N57" s="534" t="s">
        <v>4778</v>
      </c>
      <c r="O57" s="534"/>
      <c r="P57" s="412" t="s">
        <v>1126</v>
      </c>
      <c r="Q57" s="412" t="s">
        <v>941</v>
      </c>
      <c r="R57" s="412"/>
      <c r="S57" s="412"/>
      <c r="T57" s="412"/>
      <c r="U57" s="412"/>
      <c r="V57" s="412"/>
      <c r="W57" s="412" t="s">
        <v>941</v>
      </c>
      <c r="X57" s="412"/>
      <c r="Y57" s="412"/>
      <c r="Z57" s="412"/>
      <c r="AA57" s="414" t="s">
        <v>2071</v>
      </c>
      <c r="AB57" s="32">
        <v>1</v>
      </c>
      <c r="AC57" s="26" t="s">
        <v>945</v>
      </c>
      <c r="AD57" s="412" t="s">
        <v>946</v>
      </c>
      <c r="AE57" s="412">
        <v>1</v>
      </c>
      <c r="AF57" s="569" t="s">
        <v>1008</v>
      </c>
      <c r="AG57" s="569" t="s">
        <v>4282</v>
      </c>
      <c r="AH57" s="69">
        <v>63.46</v>
      </c>
      <c r="AI57" s="69" t="s">
        <v>949</v>
      </c>
      <c r="AJ57" s="69">
        <v>1.41</v>
      </c>
      <c r="AK57" s="69" t="s">
        <v>949</v>
      </c>
      <c r="AL57" s="69" t="s">
        <v>949</v>
      </c>
      <c r="AM57" s="69" t="s">
        <v>1083</v>
      </c>
      <c r="AN57" s="69" t="s">
        <v>1293</v>
      </c>
      <c r="AO57" s="69" t="s">
        <v>1294</v>
      </c>
      <c r="AP57" s="69" t="s">
        <v>1295</v>
      </c>
      <c r="AQ57" s="69">
        <v>0</v>
      </c>
      <c r="AR57" s="69" t="s">
        <v>1142</v>
      </c>
      <c r="AS57" s="69" t="s">
        <v>945</v>
      </c>
      <c r="AT57" s="69" t="s">
        <v>945</v>
      </c>
      <c r="AU57" s="69">
        <v>0</v>
      </c>
      <c r="AV57" s="69">
        <v>0</v>
      </c>
      <c r="AW57" s="69" t="s">
        <v>5335</v>
      </c>
      <c r="AX57" s="69" t="s">
        <v>1142</v>
      </c>
      <c r="AY57" s="69">
        <v>0</v>
      </c>
      <c r="AZ57" s="69">
        <v>0</v>
      </c>
      <c r="BA57" s="69">
        <v>0</v>
      </c>
      <c r="BB57" s="69">
        <v>0</v>
      </c>
    </row>
    <row r="58" spans="1:54" ht="16.5">
      <c r="A58" s="414" t="s">
        <v>320</v>
      </c>
      <c r="B58" s="537"/>
      <c r="C58" s="536"/>
      <c r="D58" s="537" t="s">
        <v>2076</v>
      </c>
      <c r="E58" s="536"/>
      <c r="F58" s="537"/>
      <c r="G58" s="536"/>
      <c r="H58" s="537"/>
      <c r="I58" s="536"/>
      <c r="J58" s="537"/>
      <c r="K58" s="536"/>
      <c r="L58" s="534" t="s">
        <v>2076</v>
      </c>
      <c r="M58" s="534" t="s">
        <v>2076</v>
      </c>
      <c r="N58" s="534" t="s">
        <v>4778</v>
      </c>
      <c r="O58" s="534"/>
      <c r="P58" s="412" t="s">
        <v>1059</v>
      </c>
      <c r="Q58" s="412" t="s">
        <v>941</v>
      </c>
      <c r="R58" s="412"/>
      <c r="S58" s="412"/>
      <c r="T58" s="412"/>
      <c r="U58" s="412"/>
      <c r="V58" s="412"/>
      <c r="W58" s="412" t="s">
        <v>941</v>
      </c>
      <c r="X58" s="412"/>
      <c r="Y58" s="412"/>
      <c r="Z58" s="412"/>
      <c r="AA58" s="414" t="s">
        <v>2078</v>
      </c>
      <c r="AB58" s="32">
        <v>1</v>
      </c>
      <c r="AC58" s="26" t="s">
        <v>945</v>
      </c>
      <c r="AD58" s="412" t="s">
        <v>946</v>
      </c>
      <c r="AE58" s="412">
        <v>1</v>
      </c>
      <c r="AF58" s="569" t="s">
        <v>1008</v>
      </c>
      <c r="AG58" s="569" t="s">
        <v>4282</v>
      </c>
      <c r="AH58" s="69">
        <v>534.59500000000003</v>
      </c>
      <c r="AI58" s="69" t="s">
        <v>949</v>
      </c>
      <c r="AJ58" s="69">
        <v>0.91</v>
      </c>
      <c r="AK58" s="69">
        <v>0.75377899999999998</v>
      </c>
      <c r="AL58" s="69" t="s">
        <v>2079</v>
      </c>
      <c r="AM58" s="69" t="s">
        <v>1083</v>
      </c>
      <c r="AN58" s="69" t="s">
        <v>2080</v>
      </c>
      <c r="AO58" s="69" t="s">
        <v>2081</v>
      </c>
      <c r="AP58" s="69" t="s">
        <v>2082</v>
      </c>
      <c r="AQ58" s="69">
        <v>0</v>
      </c>
      <c r="AR58" s="69" t="s">
        <v>1142</v>
      </c>
      <c r="AS58" s="69" t="s">
        <v>949</v>
      </c>
      <c r="AT58" s="69" t="s">
        <v>949</v>
      </c>
      <c r="AU58" s="69">
        <v>0</v>
      </c>
      <c r="AV58" s="69">
        <v>0</v>
      </c>
      <c r="AW58" s="69" t="s">
        <v>2076</v>
      </c>
      <c r="AX58" s="69" t="s">
        <v>1142</v>
      </c>
      <c r="AY58" s="69">
        <v>0</v>
      </c>
      <c r="AZ58" s="69">
        <v>0</v>
      </c>
      <c r="BA58" s="69">
        <v>0</v>
      </c>
      <c r="BB58" s="69">
        <v>0</v>
      </c>
    </row>
    <row r="59" spans="1:54" ht="16.5">
      <c r="A59" s="414" t="s">
        <v>320</v>
      </c>
      <c r="B59" s="537"/>
      <c r="C59" s="536"/>
      <c r="D59" s="537" t="s">
        <v>5103</v>
      </c>
      <c r="E59" s="536"/>
      <c r="F59" s="537"/>
      <c r="G59" s="536"/>
      <c r="H59" s="537"/>
      <c r="I59" s="536"/>
      <c r="J59" s="537"/>
      <c r="K59" s="536"/>
      <c r="L59" s="534" t="s">
        <v>5103</v>
      </c>
      <c r="M59" s="534" t="s">
        <v>5103</v>
      </c>
      <c r="N59" s="534" t="s">
        <v>4778</v>
      </c>
      <c r="O59" s="534"/>
      <c r="P59" s="412"/>
      <c r="Q59" s="412" t="s">
        <v>941</v>
      </c>
      <c r="R59" s="412"/>
      <c r="S59" s="412"/>
      <c r="T59" s="412"/>
      <c r="U59" s="412"/>
      <c r="V59" s="412"/>
      <c r="W59" s="412" t="s">
        <v>941</v>
      </c>
      <c r="X59" s="412"/>
      <c r="Y59" s="412"/>
      <c r="Z59" s="412"/>
      <c r="AA59" s="414" t="s">
        <v>5104</v>
      </c>
      <c r="AB59" s="32">
        <v>3</v>
      </c>
      <c r="AC59" s="26" t="s">
        <v>945</v>
      </c>
      <c r="AD59" s="412" t="s">
        <v>946</v>
      </c>
      <c r="AE59" s="412">
        <v>1</v>
      </c>
      <c r="AF59" s="569" t="s">
        <v>993</v>
      </c>
      <c r="AG59" s="569" t="s">
        <v>4282</v>
      </c>
      <c r="AH59" s="69" t="s">
        <v>949</v>
      </c>
      <c r="AI59" s="69" t="s">
        <v>949</v>
      </c>
      <c r="AJ59" s="69" t="s">
        <v>949</v>
      </c>
      <c r="AK59" s="69" t="s">
        <v>949</v>
      </c>
      <c r="AL59" s="69" t="s">
        <v>949</v>
      </c>
      <c r="AM59" s="69" t="s">
        <v>949</v>
      </c>
      <c r="AN59" s="69" t="s">
        <v>949</v>
      </c>
      <c r="AO59" s="69" t="s">
        <v>949</v>
      </c>
      <c r="AP59" s="69" t="s">
        <v>949</v>
      </c>
      <c r="AQ59" s="69" t="s">
        <v>949</v>
      </c>
      <c r="AR59" s="69" t="s">
        <v>1166</v>
      </c>
      <c r="AS59" s="69" t="s">
        <v>945</v>
      </c>
      <c r="AT59" s="69" t="s">
        <v>945</v>
      </c>
      <c r="AU59" s="69">
        <v>0</v>
      </c>
      <c r="AV59" s="69">
        <v>0</v>
      </c>
      <c r="AW59" s="69">
        <v>0</v>
      </c>
      <c r="AX59" s="69">
        <v>0</v>
      </c>
      <c r="AY59" s="69">
        <v>0</v>
      </c>
      <c r="AZ59" s="69">
        <v>0</v>
      </c>
      <c r="BA59" s="69">
        <v>0</v>
      </c>
      <c r="BB59" s="69">
        <v>0</v>
      </c>
    </row>
    <row r="60" spans="1:54" ht="16.5">
      <c r="A60" s="414" t="s">
        <v>320</v>
      </c>
      <c r="B60" s="537"/>
      <c r="C60" s="536"/>
      <c r="D60" s="537" t="s">
        <v>5326</v>
      </c>
      <c r="E60" s="536"/>
      <c r="F60" s="537"/>
      <c r="G60" s="536"/>
      <c r="H60" s="537"/>
      <c r="I60" s="536"/>
      <c r="J60" s="537"/>
      <c r="K60" s="536"/>
      <c r="L60" s="534" t="s">
        <v>5326</v>
      </c>
      <c r="M60" s="534" t="s">
        <v>5326</v>
      </c>
      <c r="N60" s="534" t="s">
        <v>4778</v>
      </c>
      <c r="O60" s="534"/>
      <c r="P60" s="412" t="s">
        <v>989</v>
      </c>
      <c r="Q60" s="412" t="s">
        <v>941</v>
      </c>
      <c r="R60" s="412"/>
      <c r="S60" s="412"/>
      <c r="T60" s="412"/>
      <c r="U60" s="412"/>
      <c r="V60" s="412"/>
      <c r="W60" s="412" t="s">
        <v>941</v>
      </c>
      <c r="X60" s="412"/>
      <c r="Y60" s="412"/>
      <c r="Z60" s="412"/>
      <c r="AA60" s="414" t="s">
        <v>5328</v>
      </c>
      <c r="AB60" s="32">
        <v>1</v>
      </c>
      <c r="AC60" s="26" t="s">
        <v>945</v>
      </c>
      <c r="AD60" s="412" t="s">
        <v>946</v>
      </c>
      <c r="AE60" s="412">
        <v>1</v>
      </c>
      <c r="AF60" s="569" t="s">
        <v>1081</v>
      </c>
      <c r="AG60" s="569" t="s">
        <v>4282</v>
      </c>
      <c r="AH60" s="69" t="s">
        <v>949</v>
      </c>
      <c r="AI60" s="69">
        <v>0.2</v>
      </c>
      <c r="AJ60" s="69" t="s">
        <v>949</v>
      </c>
      <c r="AK60" s="69" t="s">
        <v>949</v>
      </c>
      <c r="AL60" s="69" t="s">
        <v>949</v>
      </c>
      <c r="AM60" s="69" t="s">
        <v>949</v>
      </c>
      <c r="AN60" s="69" t="s">
        <v>1084</v>
      </c>
      <c r="AO60" s="69" t="s">
        <v>1085</v>
      </c>
      <c r="AP60" s="69" t="s">
        <v>949</v>
      </c>
      <c r="AQ60" s="69">
        <v>0</v>
      </c>
      <c r="AR60" s="69" t="s">
        <v>2040</v>
      </c>
      <c r="AS60" s="69" t="s">
        <v>945</v>
      </c>
      <c r="AT60" s="69" t="s">
        <v>945</v>
      </c>
      <c r="AU60" s="69">
        <v>0</v>
      </c>
      <c r="AV60" s="69">
        <v>0</v>
      </c>
      <c r="AW60" s="69" t="s">
        <v>5326</v>
      </c>
      <c r="AX60" s="69" t="s">
        <v>2040</v>
      </c>
      <c r="AY60" s="69">
        <v>0</v>
      </c>
      <c r="AZ60" s="69">
        <v>0</v>
      </c>
      <c r="BA60" s="69">
        <v>0</v>
      </c>
      <c r="BB60" s="69">
        <v>0</v>
      </c>
    </row>
    <row r="61" spans="1:54" ht="16.5">
      <c r="A61" s="414" t="s">
        <v>320</v>
      </c>
      <c r="B61" s="537"/>
      <c r="C61" s="536"/>
      <c r="D61" s="537" t="s">
        <v>2083</v>
      </c>
      <c r="E61" s="536"/>
      <c r="F61" s="537"/>
      <c r="G61" s="536"/>
      <c r="H61" s="537"/>
      <c r="I61" s="536"/>
      <c r="J61" s="537"/>
      <c r="K61" s="536"/>
      <c r="L61" s="534" t="s">
        <v>2083</v>
      </c>
      <c r="M61" s="534" t="s">
        <v>2083</v>
      </c>
      <c r="N61" s="534" t="s">
        <v>4778</v>
      </c>
      <c r="O61" s="534"/>
      <c r="P61" s="412"/>
      <c r="Q61" s="412" t="s">
        <v>941</v>
      </c>
      <c r="R61" s="412"/>
      <c r="S61" s="412"/>
      <c r="T61" s="412"/>
      <c r="U61" s="412"/>
      <c r="V61" s="412"/>
      <c r="W61" s="412" t="s">
        <v>941</v>
      </c>
      <c r="X61" s="412"/>
      <c r="Y61" s="412"/>
      <c r="Z61" s="412"/>
      <c r="AA61" s="414" t="s">
        <v>2085</v>
      </c>
      <c r="AB61" s="32">
        <v>50</v>
      </c>
      <c r="AC61" s="26" t="s">
        <v>945</v>
      </c>
      <c r="AD61" s="412" t="s">
        <v>1563</v>
      </c>
      <c r="AE61" s="412">
        <v>1</v>
      </c>
      <c r="AF61" s="569" t="s">
        <v>993</v>
      </c>
      <c r="AG61" s="569" t="s">
        <v>4282</v>
      </c>
      <c r="AH61" s="69" t="s">
        <v>949</v>
      </c>
      <c r="AI61" s="69" t="s">
        <v>949</v>
      </c>
      <c r="AJ61" s="69" t="s">
        <v>949</v>
      </c>
      <c r="AK61" s="69">
        <v>19.680997000000001</v>
      </c>
      <c r="AL61" s="69" t="s">
        <v>949</v>
      </c>
      <c r="AM61" s="69" t="s">
        <v>949</v>
      </c>
      <c r="AN61" s="69" t="s">
        <v>949</v>
      </c>
      <c r="AO61" s="69" t="s">
        <v>949</v>
      </c>
      <c r="AP61" s="69" t="s">
        <v>949</v>
      </c>
      <c r="AQ61" s="69">
        <v>0</v>
      </c>
      <c r="AR61" s="69" t="s">
        <v>2086</v>
      </c>
      <c r="AS61" s="69" t="s">
        <v>949</v>
      </c>
      <c r="AT61" s="69" t="s">
        <v>949</v>
      </c>
      <c r="AU61" s="69">
        <v>0</v>
      </c>
      <c r="AV61" s="69">
        <v>0</v>
      </c>
      <c r="AW61" s="69">
        <v>0</v>
      </c>
      <c r="AX61" s="69">
        <v>0</v>
      </c>
      <c r="AY61" s="69">
        <v>0</v>
      </c>
      <c r="AZ61" s="69">
        <v>0</v>
      </c>
      <c r="BA61" s="69">
        <v>0</v>
      </c>
      <c r="BB61" s="69">
        <v>0</v>
      </c>
    </row>
    <row r="62" spans="1:54" ht="16.5">
      <c r="A62" s="414" t="s">
        <v>320</v>
      </c>
      <c r="B62" s="546" t="s">
        <v>10104</v>
      </c>
      <c r="C62" s="543"/>
      <c r="D62" s="544"/>
      <c r="E62" s="543"/>
      <c r="F62" s="544"/>
      <c r="G62" s="543"/>
      <c r="H62" s="544"/>
      <c r="I62" s="543"/>
      <c r="J62" s="544"/>
      <c r="K62" s="543"/>
      <c r="L62" s="542">
        <v>43003029</v>
      </c>
      <c r="M62" s="542">
        <v>43003029</v>
      </c>
      <c r="N62" s="534" t="s">
        <v>4778</v>
      </c>
      <c r="O62" s="534"/>
      <c r="P62" s="412"/>
      <c r="Q62" s="412"/>
      <c r="R62" s="412" t="s">
        <v>941</v>
      </c>
      <c r="S62" s="412"/>
      <c r="T62" s="412"/>
      <c r="U62" s="412"/>
      <c r="V62" s="412"/>
      <c r="W62" s="412"/>
      <c r="X62" s="412"/>
      <c r="Y62" s="412"/>
      <c r="Z62" s="412"/>
      <c r="AA62" s="414" t="s">
        <v>5042</v>
      </c>
      <c r="AB62" s="32">
        <v>1</v>
      </c>
      <c r="AC62" s="26" t="s">
        <v>945</v>
      </c>
      <c r="AD62" s="412" t="s">
        <v>946</v>
      </c>
      <c r="AE62" s="412">
        <v>0</v>
      </c>
      <c r="AF62" s="569" t="s">
        <v>6538</v>
      </c>
      <c r="AG62" s="569" t="e">
        <v>#N/A</v>
      </c>
      <c r="AH62" s="69" t="s">
        <v>949</v>
      </c>
      <c r="AI62" s="69" t="s">
        <v>949</v>
      </c>
      <c r="AJ62" s="69" t="s">
        <v>949</v>
      </c>
      <c r="AK62" s="69" t="s">
        <v>949</v>
      </c>
      <c r="AL62" s="69" t="s">
        <v>949</v>
      </c>
      <c r="AM62" s="69" t="s">
        <v>949</v>
      </c>
      <c r="AN62" s="69" t="s">
        <v>949</v>
      </c>
      <c r="AO62" s="69" t="s">
        <v>949</v>
      </c>
      <c r="AP62" s="69" t="s">
        <v>949</v>
      </c>
      <c r="AQ62" s="69" t="s">
        <v>949</v>
      </c>
      <c r="AR62" s="69" t="s">
        <v>949</v>
      </c>
      <c r="AS62" s="69" t="s">
        <v>949</v>
      </c>
      <c r="AT62" s="69" t="s">
        <v>949</v>
      </c>
      <c r="AU62" s="69" t="s">
        <v>949</v>
      </c>
      <c r="AV62" s="69" t="s">
        <v>949</v>
      </c>
      <c r="AW62" s="69" t="s">
        <v>949</v>
      </c>
      <c r="AX62" s="69" t="s">
        <v>949</v>
      </c>
      <c r="AY62" s="69" t="s">
        <v>949</v>
      </c>
      <c r="AZ62" s="69" t="s">
        <v>949</v>
      </c>
      <c r="BA62" s="69" t="s">
        <v>949</v>
      </c>
      <c r="BB62" s="69" t="s">
        <v>949</v>
      </c>
    </row>
    <row r="63" spans="1:54" ht="16.5">
      <c r="A63" s="414" t="s">
        <v>320</v>
      </c>
      <c r="B63" s="546" t="s">
        <v>10105</v>
      </c>
      <c r="C63" s="543"/>
      <c r="D63" s="544"/>
      <c r="E63" s="543"/>
      <c r="F63" s="544"/>
      <c r="G63" s="543"/>
      <c r="H63" s="544"/>
      <c r="I63" s="543"/>
      <c r="J63" s="544"/>
      <c r="K63" s="543"/>
      <c r="L63" s="542">
        <v>43003021</v>
      </c>
      <c r="M63" s="542">
        <v>43003021</v>
      </c>
      <c r="N63" s="534" t="s">
        <v>4778</v>
      </c>
      <c r="O63" s="534"/>
      <c r="P63" s="412"/>
      <c r="Q63" s="412"/>
      <c r="R63" s="412"/>
      <c r="S63" s="412" t="s">
        <v>941</v>
      </c>
      <c r="T63" s="412"/>
      <c r="U63" s="412"/>
      <c r="V63" s="412"/>
      <c r="W63" s="412"/>
      <c r="X63" s="412"/>
      <c r="Y63" s="412"/>
      <c r="Z63" s="412"/>
      <c r="AA63" s="414" t="s">
        <v>5040</v>
      </c>
      <c r="AB63" s="32">
        <v>1</v>
      </c>
      <c r="AC63" s="26" t="s">
        <v>945</v>
      </c>
      <c r="AD63" s="412" t="s">
        <v>946</v>
      </c>
      <c r="AE63" s="412">
        <v>0</v>
      </c>
      <c r="AF63" s="569" t="s">
        <v>6538</v>
      </c>
      <c r="AG63" s="569" t="e">
        <v>#N/A</v>
      </c>
      <c r="AH63" s="69" t="s">
        <v>949</v>
      </c>
      <c r="AI63" s="69" t="s">
        <v>949</v>
      </c>
      <c r="AJ63" s="69" t="s">
        <v>949</v>
      </c>
      <c r="AK63" s="69" t="s">
        <v>949</v>
      </c>
      <c r="AL63" s="69" t="s">
        <v>949</v>
      </c>
      <c r="AM63" s="69" t="s">
        <v>949</v>
      </c>
      <c r="AN63" s="69" t="s">
        <v>949</v>
      </c>
      <c r="AO63" s="69" t="s">
        <v>949</v>
      </c>
      <c r="AP63" s="69" t="s">
        <v>949</v>
      </c>
      <c r="AQ63" s="69" t="s">
        <v>949</v>
      </c>
      <c r="AR63" s="69" t="s">
        <v>949</v>
      </c>
      <c r="AS63" s="69" t="s">
        <v>949</v>
      </c>
      <c r="AT63" s="69" t="s">
        <v>949</v>
      </c>
      <c r="AU63" s="69" t="s">
        <v>949</v>
      </c>
      <c r="AV63" s="69" t="s">
        <v>949</v>
      </c>
      <c r="AW63" s="69" t="s">
        <v>949</v>
      </c>
      <c r="AX63" s="69" t="s">
        <v>949</v>
      </c>
      <c r="AY63" s="69" t="s">
        <v>949</v>
      </c>
      <c r="AZ63" s="69" t="s">
        <v>949</v>
      </c>
      <c r="BA63" s="69" t="s">
        <v>949</v>
      </c>
      <c r="BB63" s="69" t="s">
        <v>949</v>
      </c>
    </row>
    <row r="64" spans="1:54" ht="16.5">
      <c r="A64" s="414" t="s">
        <v>320</v>
      </c>
      <c r="B64" s="545" t="s">
        <v>10106</v>
      </c>
      <c r="C64" s="536"/>
      <c r="D64" s="537"/>
      <c r="E64" s="536"/>
      <c r="F64" s="537"/>
      <c r="G64" s="536"/>
      <c r="H64" s="537"/>
      <c r="I64" s="536"/>
      <c r="J64" s="537"/>
      <c r="K64" s="536"/>
      <c r="L64" s="534">
        <v>43003031</v>
      </c>
      <c r="M64" s="534">
        <v>43003031</v>
      </c>
      <c r="N64" s="534" t="s">
        <v>4778</v>
      </c>
      <c r="O64" s="534"/>
      <c r="P64" s="412"/>
      <c r="Q64" s="412"/>
      <c r="R64" s="412"/>
      <c r="S64" s="412"/>
      <c r="T64" s="412" t="s">
        <v>941</v>
      </c>
      <c r="U64" s="412"/>
      <c r="V64" s="412"/>
      <c r="W64" s="412"/>
      <c r="X64" s="412"/>
      <c r="Y64" s="412"/>
      <c r="Z64" s="412"/>
      <c r="AA64" s="414" t="s">
        <v>5044</v>
      </c>
      <c r="AB64" s="32">
        <v>1</v>
      </c>
      <c r="AC64" s="26" t="s">
        <v>945</v>
      </c>
      <c r="AD64" s="412" t="s">
        <v>946</v>
      </c>
      <c r="AE64" s="412">
        <v>0</v>
      </c>
      <c r="AF64" s="569" t="s">
        <v>6538</v>
      </c>
      <c r="AG64" s="569" t="e">
        <v>#N/A</v>
      </c>
      <c r="AH64" s="69" t="s">
        <v>949</v>
      </c>
      <c r="AI64" s="69" t="s">
        <v>949</v>
      </c>
      <c r="AJ64" s="69" t="s">
        <v>949</v>
      </c>
      <c r="AK64" s="69" t="s">
        <v>949</v>
      </c>
      <c r="AL64" s="69" t="s">
        <v>949</v>
      </c>
      <c r="AM64" s="69" t="s">
        <v>949</v>
      </c>
      <c r="AN64" s="69" t="s">
        <v>949</v>
      </c>
      <c r="AO64" s="69" t="s">
        <v>949</v>
      </c>
      <c r="AP64" s="69" t="s">
        <v>949</v>
      </c>
      <c r="AQ64" s="69" t="s">
        <v>949</v>
      </c>
      <c r="AR64" s="69" t="s">
        <v>949</v>
      </c>
      <c r="AS64" s="69" t="s">
        <v>949</v>
      </c>
      <c r="AT64" s="69" t="s">
        <v>949</v>
      </c>
      <c r="AU64" s="69" t="s">
        <v>949</v>
      </c>
      <c r="AV64" s="69" t="s">
        <v>949</v>
      </c>
      <c r="AW64" s="69" t="s">
        <v>949</v>
      </c>
      <c r="AX64" s="69" t="s">
        <v>949</v>
      </c>
      <c r="AY64" s="69" t="s">
        <v>949</v>
      </c>
      <c r="AZ64" s="69" t="s">
        <v>949</v>
      </c>
      <c r="BA64" s="69" t="s">
        <v>949</v>
      </c>
      <c r="BB64" s="69" t="s">
        <v>949</v>
      </c>
    </row>
    <row r="65" spans="1:54" ht="16.5">
      <c r="A65" s="414" t="s">
        <v>320</v>
      </c>
      <c r="B65" s="546" t="s">
        <v>10107</v>
      </c>
      <c r="C65" s="536"/>
      <c r="D65" s="537"/>
      <c r="E65" s="536"/>
      <c r="F65" s="537"/>
      <c r="G65" s="536"/>
      <c r="H65" s="537"/>
      <c r="I65" s="536"/>
      <c r="J65" s="537"/>
      <c r="K65" s="536"/>
      <c r="L65" s="542">
        <v>43003098</v>
      </c>
      <c r="M65" s="542">
        <v>43003098</v>
      </c>
      <c r="N65" s="534" t="s">
        <v>4778</v>
      </c>
      <c r="O65" s="534"/>
      <c r="P65" s="412"/>
      <c r="Q65" s="412"/>
      <c r="R65" s="412"/>
      <c r="S65" s="412"/>
      <c r="T65" s="412"/>
      <c r="U65" s="412" t="s">
        <v>941</v>
      </c>
      <c r="V65" s="412"/>
      <c r="W65" s="412"/>
      <c r="X65" s="412"/>
      <c r="Y65" s="412"/>
      <c r="Z65" s="412"/>
      <c r="AA65" s="414" t="s">
        <v>5050</v>
      </c>
      <c r="AB65" s="32">
        <v>1</v>
      </c>
      <c r="AC65" s="26" t="s">
        <v>945</v>
      </c>
      <c r="AD65" s="412" t="s">
        <v>946</v>
      </c>
      <c r="AE65" s="412">
        <v>0</v>
      </c>
      <c r="AF65" s="569" t="s">
        <v>6538</v>
      </c>
      <c r="AG65" s="569" t="e">
        <v>#N/A</v>
      </c>
      <c r="AH65" s="69" t="s">
        <v>949</v>
      </c>
      <c r="AI65" s="69" t="s">
        <v>949</v>
      </c>
      <c r="AJ65" s="69" t="s">
        <v>949</v>
      </c>
      <c r="AK65" s="69" t="s">
        <v>949</v>
      </c>
      <c r="AL65" s="69" t="s">
        <v>949</v>
      </c>
      <c r="AM65" s="69" t="s">
        <v>949</v>
      </c>
      <c r="AN65" s="69" t="s">
        <v>949</v>
      </c>
      <c r="AO65" s="69" t="s">
        <v>949</v>
      </c>
      <c r="AP65" s="69" t="s">
        <v>949</v>
      </c>
      <c r="AQ65" s="69" t="s">
        <v>949</v>
      </c>
      <c r="AR65" s="69" t="s">
        <v>949</v>
      </c>
      <c r="AS65" s="69" t="s">
        <v>949</v>
      </c>
      <c r="AT65" s="69" t="s">
        <v>949</v>
      </c>
      <c r="AU65" s="69" t="s">
        <v>949</v>
      </c>
      <c r="AV65" s="69" t="s">
        <v>949</v>
      </c>
      <c r="AW65" s="69" t="s">
        <v>949</v>
      </c>
      <c r="AX65" s="69" t="s">
        <v>949</v>
      </c>
      <c r="AY65" s="69" t="s">
        <v>949</v>
      </c>
      <c r="AZ65" s="69" t="s">
        <v>949</v>
      </c>
      <c r="BA65" s="69" t="s">
        <v>949</v>
      </c>
      <c r="BB65" s="69" t="s">
        <v>949</v>
      </c>
    </row>
    <row r="66" spans="1:54" ht="16.5">
      <c r="A66" s="414" t="s">
        <v>320</v>
      </c>
      <c r="B66" s="546" t="s">
        <v>10108</v>
      </c>
      <c r="C66" s="543"/>
      <c r="D66" s="544"/>
      <c r="E66" s="543"/>
      <c r="F66" s="544"/>
      <c r="G66" s="543"/>
      <c r="H66" s="544"/>
      <c r="I66" s="543"/>
      <c r="J66" s="544"/>
      <c r="K66" s="543"/>
      <c r="L66" s="542">
        <v>43003253</v>
      </c>
      <c r="M66" s="542">
        <v>43003253</v>
      </c>
      <c r="N66" s="534" t="s">
        <v>4778</v>
      </c>
      <c r="O66" s="534"/>
      <c r="P66" s="412"/>
      <c r="Q66" s="412"/>
      <c r="R66" s="412"/>
      <c r="S66" s="412"/>
      <c r="T66" s="412"/>
      <c r="U66" s="412"/>
      <c r="V66" s="412" t="s">
        <v>941</v>
      </c>
      <c r="W66" s="412"/>
      <c r="X66" s="412"/>
      <c r="Y66" s="412"/>
      <c r="Z66" s="412"/>
      <c r="AA66" s="414" t="s">
        <v>5056</v>
      </c>
      <c r="AB66" s="32">
        <v>1</v>
      </c>
      <c r="AC66" s="26" t="s">
        <v>945</v>
      </c>
      <c r="AD66" s="412" t="s">
        <v>946</v>
      </c>
      <c r="AE66" s="412">
        <v>0</v>
      </c>
      <c r="AF66" s="569" t="s">
        <v>6538</v>
      </c>
      <c r="AG66" s="569"/>
      <c r="AH66" s="69" t="s">
        <v>949</v>
      </c>
      <c r="AI66" s="69" t="s">
        <v>949</v>
      </c>
      <c r="AJ66" s="69" t="s">
        <v>949</v>
      </c>
      <c r="AK66" s="69" t="s">
        <v>949</v>
      </c>
      <c r="AL66" s="69" t="s">
        <v>949</v>
      </c>
      <c r="AM66" s="69" t="s">
        <v>949</v>
      </c>
      <c r="AN66" s="69" t="s">
        <v>949</v>
      </c>
      <c r="AO66" s="69" t="s">
        <v>949</v>
      </c>
      <c r="AP66" s="69" t="s">
        <v>949</v>
      </c>
      <c r="AQ66" s="69" t="s">
        <v>949</v>
      </c>
      <c r="AR66" s="69" t="s">
        <v>949</v>
      </c>
      <c r="AS66" s="69" t="s">
        <v>949</v>
      </c>
      <c r="AT66" s="69" t="s">
        <v>949</v>
      </c>
      <c r="AU66" s="69" t="s">
        <v>949</v>
      </c>
      <c r="AV66" s="69" t="s">
        <v>949</v>
      </c>
      <c r="AW66" s="69" t="s">
        <v>949</v>
      </c>
      <c r="AX66" s="69" t="s">
        <v>949</v>
      </c>
      <c r="AY66" s="69" t="s">
        <v>949</v>
      </c>
      <c r="AZ66" s="69" t="s">
        <v>949</v>
      </c>
      <c r="BA66" s="69" t="s">
        <v>949</v>
      </c>
      <c r="BB66" s="69" t="s">
        <v>949</v>
      </c>
    </row>
    <row r="67" spans="1:54" ht="16.5">
      <c r="A67" s="414" t="s">
        <v>320</v>
      </c>
      <c r="B67" s="546" t="s">
        <v>10109</v>
      </c>
      <c r="C67" s="543"/>
      <c r="D67" s="544"/>
      <c r="E67" s="543"/>
      <c r="F67" s="544"/>
      <c r="G67" s="543"/>
      <c r="H67" s="544"/>
      <c r="I67" s="543"/>
      <c r="J67" s="544"/>
      <c r="K67" s="543"/>
      <c r="L67" s="542">
        <v>43003254</v>
      </c>
      <c r="M67" s="542">
        <v>43003254</v>
      </c>
      <c r="N67" s="534" t="s">
        <v>4778</v>
      </c>
      <c r="O67" s="534"/>
      <c r="P67" s="412"/>
      <c r="Q67" s="412"/>
      <c r="R67" s="412"/>
      <c r="S67" s="412"/>
      <c r="T67" s="412"/>
      <c r="U67" s="412"/>
      <c r="V67" s="412"/>
      <c r="W67" s="412"/>
      <c r="X67" s="412" t="s">
        <v>941</v>
      </c>
      <c r="Y67" s="412"/>
      <c r="Z67" s="412"/>
      <c r="AA67" s="414" t="s">
        <v>5057</v>
      </c>
      <c r="AB67" s="32">
        <v>1</v>
      </c>
      <c r="AC67" s="26" t="s">
        <v>945</v>
      </c>
      <c r="AD67" s="412" t="s">
        <v>946</v>
      </c>
      <c r="AE67" s="412">
        <v>0</v>
      </c>
      <c r="AF67" s="569" t="s">
        <v>6538</v>
      </c>
      <c r="AG67" s="569"/>
      <c r="AH67" s="69" t="s">
        <v>949</v>
      </c>
      <c r="AI67" s="69" t="s">
        <v>949</v>
      </c>
      <c r="AJ67" s="69" t="s">
        <v>949</v>
      </c>
      <c r="AK67" s="69" t="s">
        <v>949</v>
      </c>
      <c r="AL67" s="69" t="s">
        <v>949</v>
      </c>
      <c r="AM67" s="69" t="s">
        <v>949</v>
      </c>
      <c r="AN67" s="69" t="s">
        <v>949</v>
      </c>
      <c r="AO67" s="69" t="s">
        <v>949</v>
      </c>
      <c r="AP67" s="69" t="s">
        <v>949</v>
      </c>
      <c r="AQ67" s="69" t="s">
        <v>949</v>
      </c>
      <c r="AR67" s="69" t="s">
        <v>949</v>
      </c>
      <c r="AS67" s="69" t="s">
        <v>949</v>
      </c>
      <c r="AT67" s="69" t="s">
        <v>949</v>
      </c>
      <c r="AU67" s="69" t="s">
        <v>949</v>
      </c>
      <c r="AV67" s="69" t="s">
        <v>949</v>
      </c>
      <c r="AW67" s="69" t="s">
        <v>949</v>
      </c>
      <c r="AX67" s="69" t="s">
        <v>949</v>
      </c>
      <c r="AY67" s="69" t="s">
        <v>949</v>
      </c>
      <c r="AZ67" s="69" t="s">
        <v>949</v>
      </c>
      <c r="BA67" s="69" t="s">
        <v>949</v>
      </c>
      <c r="BB67" s="69" t="s">
        <v>949</v>
      </c>
    </row>
    <row r="68" spans="1:54" ht="16.5">
      <c r="A68" s="414" t="s">
        <v>320</v>
      </c>
      <c r="B68" s="546" t="s">
        <v>10110</v>
      </c>
      <c r="C68" s="543"/>
      <c r="D68" s="544"/>
      <c r="E68" s="543"/>
      <c r="F68" s="544"/>
      <c r="G68" s="543"/>
      <c r="H68" s="544"/>
      <c r="I68" s="543"/>
      <c r="J68" s="544"/>
      <c r="K68" s="543"/>
      <c r="L68" s="542">
        <v>43003255</v>
      </c>
      <c r="M68" s="542">
        <v>43003255</v>
      </c>
      <c r="N68" s="534" t="s">
        <v>4778</v>
      </c>
      <c r="O68" s="534"/>
      <c r="P68" s="412"/>
      <c r="Q68" s="412"/>
      <c r="R68" s="412"/>
      <c r="S68" s="412"/>
      <c r="T68" s="412"/>
      <c r="U68" s="412"/>
      <c r="V68" s="412"/>
      <c r="W68" s="412"/>
      <c r="X68" s="412"/>
      <c r="Y68" s="412" t="s">
        <v>941</v>
      </c>
      <c r="Z68" s="412"/>
      <c r="AA68" s="414" t="s">
        <v>5058</v>
      </c>
      <c r="AB68" s="32">
        <v>1</v>
      </c>
      <c r="AC68" s="26" t="s">
        <v>945</v>
      </c>
      <c r="AD68" s="412" t="s">
        <v>946</v>
      </c>
      <c r="AE68" s="412">
        <v>0</v>
      </c>
      <c r="AF68" s="569" t="s">
        <v>6538</v>
      </c>
      <c r="AG68" s="569"/>
      <c r="AH68" s="69" t="s">
        <v>949</v>
      </c>
      <c r="AI68" s="69" t="s">
        <v>949</v>
      </c>
      <c r="AJ68" s="69" t="s">
        <v>949</v>
      </c>
      <c r="AK68" s="69" t="s">
        <v>949</v>
      </c>
      <c r="AL68" s="69" t="s">
        <v>949</v>
      </c>
      <c r="AM68" s="69" t="s">
        <v>949</v>
      </c>
      <c r="AN68" s="69" t="s">
        <v>949</v>
      </c>
      <c r="AO68" s="69" t="s">
        <v>949</v>
      </c>
      <c r="AP68" s="69" t="s">
        <v>949</v>
      </c>
      <c r="AQ68" s="69" t="s">
        <v>949</v>
      </c>
      <c r="AR68" s="69" t="s">
        <v>949</v>
      </c>
      <c r="AS68" s="69" t="s">
        <v>949</v>
      </c>
      <c r="AT68" s="69" t="s">
        <v>949</v>
      </c>
      <c r="AU68" s="69" t="s">
        <v>949</v>
      </c>
      <c r="AV68" s="69" t="s">
        <v>949</v>
      </c>
      <c r="AW68" s="69" t="s">
        <v>949</v>
      </c>
      <c r="AX68" s="69" t="s">
        <v>949</v>
      </c>
      <c r="AY68" s="69" t="s">
        <v>949</v>
      </c>
      <c r="AZ68" s="69" t="s">
        <v>949</v>
      </c>
      <c r="BA68" s="69" t="s">
        <v>949</v>
      </c>
      <c r="BB68" s="69" t="s">
        <v>949</v>
      </c>
    </row>
    <row r="69" spans="1:54" ht="16.5">
      <c r="A69" s="414" t="s">
        <v>320</v>
      </c>
      <c r="B69" s="537"/>
      <c r="C69" s="536" t="s">
        <v>6664</v>
      </c>
      <c r="D69" s="537"/>
      <c r="E69" s="536"/>
      <c r="F69" s="537"/>
      <c r="G69" s="536"/>
      <c r="H69" s="537"/>
      <c r="I69" s="536"/>
      <c r="J69" s="537"/>
      <c r="K69" s="536"/>
      <c r="L69" s="534" t="s">
        <v>6664</v>
      </c>
      <c r="M69" s="534" t="s">
        <v>6665</v>
      </c>
      <c r="N69" s="535" t="s">
        <v>4773</v>
      </c>
      <c r="O69" s="534"/>
      <c r="P69" s="412" t="s">
        <v>940</v>
      </c>
      <c r="Q69" s="412"/>
      <c r="R69" s="412" t="s">
        <v>941</v>
      </c>
      <c r="S69" s="412"/>
      <c r="T69" s="412"/>
      <c r="U69" s="412"/>
      <c r="V69" s="412"/>
      <c r="W69" s="412"/>
      <c r="X69" s="412"/>
      <c r="Y69" s="412"/>
      <c r="Z69" s="412"/>
      <c r="AA69" s="414" t="s">
        <v>9906</v>
      </c>
      <c r="AB69" s="32">
        <v>1</v>
      </c>
      <c r="AC69" s="26" t="s">
        <v>945</v>
      </c>
      <c r="AD69" s="412" t="s">
        <v>946</v>
      </c>
      <c r="AE69" s="412">
        <v>0</v>
      </c>
      <c r="AF69" s="569" t="s">
        <v>947</v>
      </c>
      <c r="AG69" s="569" t="s">
        <v>949</v>
      </c>
      <c r="AH69" s="69" t="s">
        <v>949</v>
      </c>
      <c r="AI69" s="69" t="s">
        <v>949</v>
      </c>
      <c r="AJ69" s="69" t="s">
        <v>949</v>
      </c>
      <c r="AK69" s="69" t="s">
        <v>949</v>
      </c>
      <c r="AL69" s="69" t="s">
        <v>949</v>
      </c>
      <c r="AM69" s="69" t="s">
        <v>949</v>
      </c>
      <c r="AN69" s="69" t="s">
        <v>949</v>
      </c>
      <c r="AO69" s="69" t="s">
        <v>949</v>
      </c>
      <c r="AP69" s="69" t="s">
        <v>949</v>
      </c>
      <c r="AQ69" s="69" t="s">
        <v>949</v>
      </c>
      <c r="AR69" s="69" t="s">
        <v>949</v>
      </c>
      <c r="AS69" s="69" t="s">
        <v>949</v>
      </c>
      <c r="AT69" s="69" t="s">
        <v>949</v>
      </c>
      <c r="AU69" s="69" t="s">
        <v>949</v>
      </c>
      <c r="AV69" s="69" t="s">
        <v>949</v>
      </c>
      <c r="AW69" s="69" t="s">
        <v>949</v>
      </c>
      <c r="AX69" s="69" t="s">
        <v>949</v>
      </c>
      <c r="AY69" s="69" t="s">
        <v>949</v>
      </c>
      <c r="AZ69" s="69" t="s">
        <v>949</v>
      </c>
      <c r="BA69" s="69" t="s">
        <v>949</v>
      </c>
      <c r="BB69" s="69" t="s">
        <v>949</v>
      </c>
    </row>
    <row r="70" spans="1:54" ht="16.5">
      <c r="A70" s="414" t="s">
        <v>320</v>
      </c>
      <c r="B70" s="537"/>
      <c r="C70" s="536" t="s">
        <v>6670</v>
      </c>
      <c r="D70" s="537"/>
      <c r="E70" s="536"/>
      <c r="F70" s="537"/>
      <c r="G70" s="536"/>
      <c r="H70" s="537"/>
      <c r="I70" s="536"/>
      <c r="J70" s="537"/>
      <c r="K70" s="536"/>
      <c r="L70" s="534" t="s">
        <v>6670</v>
      </c>
      <c r="M70" s="534" t="s">
        <v>6671</v>
      </c>
      <c r="N70" s="535" t="s">
        <v>4773</v>
      </c>
      <c r="O70" s="534"/>
      <c r="P70" s="412" t="s">
        <v>940</v>
      </c>
      <c r="Q70" s="412"/>
      <c r="R70" s="412"/>
      <c r="S70" s="412" t="s">
        <v>941</v>
      </c>
      <c r="T70" s="412"/>
      <c r="U70" s="412"/>
      <c r="V70" s="412"/>
      <c r="W70" s="412"/>
      <c r="X70" s="412"/>
      <c r="Y70" s="412"/>
      <c r="Z70" s="412"/>
      <c r="AA70" s="414" t="s">
        <v>9909</v>
      </c>
      <c r="AB70" s="32">
        <v>1</v>
      </c>
      <c r="AC70" s="26" t="s">
        <v>945</v>
      </c>
      <c r="AD70" s="412" t="s">
        <v>946</v>
      </c>
      <c r="AE70" s="412">
        <v>0</v>
      </c>
      <c r="AF70" s="569" t="s">
        <v>947</v>
      </c>
      <c r="AG70" s="569" t="s">
        <v>949</v>
      </c>
      <c r="AH70" s="69" t="s">
        <v>949</v>
      </c>
      <c r="AI70" s="69" t="s">
        <v>949</v>
      </c>
      <c r="AJ70" s="69" t="s">
        <v>949</v>
      </c>
      <c r="AK70" s="69" t="s">
        <v>949</v>
      </c>
      <c r="AL70" s="69" t="s">
        <v>949</v>
      </c>
      <c r="AM70" s="69" t="s">
        <v>949</v>
      </c>
      <c r="AN70" s="69" t="s">
        <v>949</v>
      </c>
      <c r="AO70" s="69" t="s">
        <v>949</v>
      </c>
      <c r="AP70" s="69" t="s">
        <v>949</v>
      </c>
      <c r="AQ70" s="69" t="s">
        <v>949</v>
      </c>
      <c r="AR70" s="69" t="s">
        <v>949</v>
      </c>
      <c r="AS70" s="69" t="s">
        <v>949</v>
      </c>
      <c r="AT70" s="69" t="s">
        <v>949</v>
      </c>
      <c r="AU70" s="69" t="s">
        <v>949</v>
      </c>
      <c r="AV70" s="69" t="s">
        <v>949</v>
      </c>
      <c r="AW70" s="69" t="s">
        <v>949</v>
      </c>
      <c r="AX70" s="69" t="s">
        <v>949</v>
      </c>
      <c r="AY70" s="69" t="s">
        <v>949</v>
      </c>
      <c r="AZ70" s="69" t="s">
        <v>949</v>
      </c>
      <c r="BA70" s="69" t="s">
        <v>949</v>
      </c>
      <c r="BB70" s="69" t="s">
        <v>949</v>
      </c>
    </row>
    <row r="71" spans="1:54" ht="16.5">
      <c r="A71" s="414" t="s">
        <v>320</v>
      </c>
      <c r="B71" s="537"/>
      <c r="C71" s="536" t="s">
        <v>6673</v>
      </c>
      <c r="D71" s="537"/>
      <c r="E71" s="536"/>
      <c r="F71" s="537"/>
      <c r="G71" s="536"/>
      <c r="H71" s="537"/>
      <c r="I71" s="536"/>
      <c r="J71" s="537"/>
      <c r="K71" s="536"/>
      <c r="L71" s="534" t="s">
        <v>6673</v>
      </c>
      <c r="M71" s="534" t="s">
        <v>6674</v>
      </c>
      <c r="N71" s="535" t="s">
        <v>4773</v>
      </c>
      <c r="O71" s="534"/>
      <c r="P71" s="412" t="s">
        <v>940</v>
      </c>
      <c r="Q71" s="412"/>
      <c r="R71" s="412"/>
      <c r="S71" s="412"/>
      <c r="T71" s="412" t="s">
        <v>941</v>
      </c>
      <c r="U71" s="412"/>
      <c r="V71" s="412"/>
      <c r="W71" s="412"/>
      <c r="X71" s="412"/>
      <c r="Y71" s="412"/>
      <c r="Z71" s="412"/>
      <c r="AA71" s="414" t="s">
        <v>10111</v>
      </c>
      <c r="AB71" s="32">
        <v>1</v>
      </c>
      <c r="AC71" s="26" t="s">
        <v>945</v>
      </c>
      <c r="AD71" s="412" t="s">
        <v>946</v>
      </c>
      <c r="AE71" s="412">
        <v>0</v>
      </c>
      <c r="AF71" s="569" t="s">
        <v>947</v>
      </c>
      <c r="AG71" s="569" t="s">
        <v>949</v>
      </c>
      <c r="AH71" s="69" t="s">
        <v>949</v>
      </c>
      <c r="AI71" s="69" t="s">
        <v>949</v>
      </c>
      <c r="AJ71" s="69" t="s">
        <v>949</v>
      </c>
      <c r="AK71" s="69" t="s">
        <v>949</v>
      </c>
      <c r="AL71" s="69" t="s">
        <v>949</v>
      </c>
      <c r="AM71" s="69" t="s">
        <v>949</v>
      </c>
      <c r="AN71" s="69" t="s">
        <v>949</v>
      </c>
      <c r="AO71" s="69" t="s">
        <v>949</v>
      </c>
      <c r="AP71" s="69" t="s">
        <v>949</v>
      </c>
      <c r="AQ71" s="69" t="s">
        <v>949</v>
      </c>
      <c r="AR71" s="69" t="s">
        <v>949</v>
      </c>
      <c r="AS71" s="69" t="s">
        <v>949</v>
      </c>
      <c r="AT71" s="69" t="s">
        <v>949</v>
      </c>
      <c r="AU71" s="69" t="s">
        <v>949</v>
      </c>
      <c r="AV71" s="69" t="s">
        <v>949</v>
      </c>
      <c r="AW71" s="69" t="s">
        <v>949</v>
      </c>
      <c r="AX71" s="69" t="s">
        <v>949</v>
      </c>
      <c r="AY71" s="69" t="s">
        <v>949</v>
      </c>
      <c r="AZ71" s="69" t="s">
        <v>949</v>
      </c>
      <c r="BA71" s="69" t="s">
        <v>949</v>
      </c>
      <c r="BB71" s="69" t="s">
        <v>949</v>
      </c>
    </row>
    <row r="72" spans="1:54" ht="16.5">
      <c r="A72" s="414" t="s">
        <v>320</v>
      </c>
      <c r="B72" s="537"/>
      <c r="C72" s="536" t="s">
        <v>6667</v>
      </c>
      <c r="D72" s="537"/>
      <c r="E72" s="536"/>
      <c r="F72" s="537"/>
      <c r="G72" s="536"/>
      <c r="H72" s="537"/>
      <c r="I72" s="536"/>
      <c r="J72" s="537"/>
      <c r="K72" s="536"/>
      <c r="L72" s="534" t="s">
        <v>6667</v>
      </c>
      <c r="M72" s="534" t="s">
        <v>6668</v>
      </c>
      <c r="N72" s="535" t="s">
        <v>4773</v>
      </c>
      <c r="O72" s="534"/>
      <c r="P72" s="412" t="s">
        <v>940</v>
      </c>
      <c r="Q72" s="412"/>
      <c r="R72" s="412"/>
      <c r="S72" s="412"/>
      <c r="T72" s="412"/>
      <c r="U72" s="412" t="s">
        <v>941</v>
      </c>
      <c r="V72" s="412"/>
      <c r="W72" s="412"/>
      <c r="X72" s="412"/>
      <c r="Y72" s="412"/>
      <c r="Z72" s="412"/>
      <c r="AA72" s="414" t="s">
        <v>9907</v>
      </c>
      <c r="AB72" s="32">
        <v>1</v>
      </c>
      <c r="AC72" s="26" t="s">
        <v>945</v>
      </c>
      <c r="AD72" s="412" t="s">
        <v>946</v>
      </c>
      <c r="AE72" s="412">
        <v>0</v>
      </c>
      <c r="AF72" s="569" t="s">
        <v>947</v>
      </c>
      <c r="AG72" s="569" t="s">
        <v>949</v>
      </c>
      <c r="AH72" s="69" t="s">
        <v>949</v>
      </c>
      <c r="AI72" s="69" t="s">
        <v>949</v>
      </c>
      <c r="AJ72" s="69" t="s">
        <v>949</v>
      </c>
      <c r="AK72" s="69" t="s">
        <v>949</v>
      </c>
      <c r="AL72" s="69" t="s">
        <v>949</v>
      </c>
      <c r="AM72" s="69" t="s">
        <v>949</v>
      </c>
      <c r="AN72" s="69" t="s">
        <v>949</v>
      </c>
      <c r="AO72" s="69" t="s">
        <v>949</v>
      </c>
      <c r="AP72" s="69" t="s">
        <v>949</v>
      </c>
      <c r="AQ72" s="69" t="s">
        <v>949</v>
      </c>
      <c r="AR72" s="69" t="s">
        <v>949</v>
      </c>
      <c r="AS72" s="69" t="s">
        <v>949</v>
      </c>
      <c r="AT72" s="69" t="s">
        <v>949</v>
      </c>
      <c r="AU72" s="69" t="s">
        <v>949</v>
      </c>
      <c r="AV72" s="69" t="s">
        <v>949</v>
      </c>
      <c r="AW72" s="69" t="s">
        <v>949</v>
      </c>
      <c r="AX72" s="69" t="s">
        <v>949</v>
      </c>
      <c r="AY72" s="69" t="s">
        <v>949</v>
      </c>
      <c r="AZ72" s="69" t="s">
        <v>949</v>
      </c>
      <c r="BA72" s="69" t="s">
        <v>949</v>
      </c>
      <c r="BB72" s="69" t="s">
        <v>949</v>
      </c>
    </row>
    <row r="73" spans="1:54" ht="16.5">
      <c r="A73" s="414" t="s">
        <v>320</v>
      </c>
      <c r="B73" s="537"/>
      <c r="C73" s="536" t="s">
        <v>6676</v>
      </c>
      <c r="D73" s="537"/>
      <c r="E73" s="536"/>
      <c r="F73" s="537"/>
      <c r="G73" s="536"/>
      <c r="H73" s="537"/>
      <c r="I73" s="536"/>
      <c r="J73" s="537"/>
      <c r="K73" s="536"/>
      <c r="L73" s="534" t="s">
        <v>6676</v>
      </c>
      <c r="M73" s="534" t="s">
        <v>6677</v>
      </c>
      <c r="N73" s="535" t="s">
        <v>4773</v>
      </c>
      <c r="O73" s="534"/>
      <c r="P73" s="412" t="s">
        <v>940</v>
      </c>
      <c r="Q73" s="412"/>
      <c r="R73" s="412"/>
      <c r="S73" s="412"/>
      <c r="T73" s="412"/>
      <c r="U73" s="412"/>
      <c r="V73" s="412" t="s">
        <v>941</v>
      </c>
      <c r="W73" s="412"/>
      <c r="X73" s="412"/>
      <c r="Y73" s="412"/>
      <c r="Z73" s="412"/>
      <c r="AA73" s="414" t="s">
        <v>10112</v>
      </c>
      <c r="AB73" s="32">
        <v>1</v>
      </c>
      <c r="AC73" s="26" t="s">
        <v>945</v>
      </c>
      <c r="AD73" s="412" t="s">
        <v>946</v>
      </c>
      <c r="AE73" s="412">
        <v>0</v>
      </c>
      <c r="AF73" s="569" t="s">
        <v>947</v>
      </c>
      <c r="AG73" s="569" t="s">
        <v>949</v>
      </c>
      <c r="AH73" s="69" t="s">
        <v>949</v>
      </c>
      <c r="AI73" s="69" t="s">
        <v>949</v>
      </c>
      <c r="AJ73" s="69" t="s">
        <v>949</v>
      </c>
      <c r="AK73" s="69" t="s">
        <v>949</v>
      </c>
      <c r="AL73" s="69" t="s">
        <v>949</v>
      </c>
      <c r="AM73" s="69" t="s">
        <v>949</v>
      </c>
      <c r="AN73" s="69" t="s">
        <v>949</v>
      </c>
      <c r="AO73" s="69" t="s">
        <v>949</v>
      </c>
      <c r="AP73" s="69" t="s">
        <v>949</v>
      </c>
      <c r="AQ73" s="69" t="s">
        <v>949</v>
      </c>
      <c r="AR73" s="69" t="s">
        <v>949</v>
      </c>
      <c r="AS73" s="69" t="s">
        <v>949</v>
      </c>
      <c r="AT73" s="69" t="s">
        <v>949</v>
      </c>
      <c r="AU73" s="69" t="s">
        <v>949</v>
      </c>
      <c r="AV73" s="69" t="s">
        <v>949</v>
      </c>
      <c r="AW73" s="69" t="s">
        <v>949</v>
      </c>
      <c r="AX73" s="69" t="s">
        <v>949</v>
      </c>
      <c r="AY73" s="69" t="s">
        <v>949</v>
      </c>
      <c r="AZ73" s="69" t="s">
        <v>949</v>
      </c>
      <c r="BA73" s="69" t="s">
        <v>949</v>
      </c>
      <c r="BB73" s="69" t="s">
        <v>949</v>
      </c>
    </row>
    <row r="74" spans="1:54" ht="16.5">
      <c r="A74" s="414" t="s">
        <v>320</v>
      </c>
      <c r="B74" s="537"/>
      <c r="C74" s="543" t="s">
        <v>6617</v>
      </c>
      <c r="D74" s="544"/>
      <c r="E74" s="543"/>
      <c r="F74" s="544"/>
      <c r="G74" s="543"/>
      <c r="H74" s="544"/>
      <c r="I74" s="543"/>
      <c r="J74" s="544"/>
      <c r="K74" s="543"/>
      <c r="L74" s="542" t="s">
        <v>9912</v>
      </c>
      <c r="M74" s="542" t="s">
        <v>9912</v>
      </c>
      <c r="N74" s="542" t="s">
        <v>10113</v>
      </c>
      <c r="O74" s="542"/>
      <c r="P74" s="412" t="s">
        <v>940</v>
      </c>
      <c r="Q74" s="412"/>
      <c r="R74" s="412"/>
      <c r="S74" s="412"/>
      <c r="T74" s="412"/>
      <c r="U74" s="412"/>
      <c r="V74" s="412"/>
      <c r="W74" s="412"/>
      <c r="X74" s="412" t="s">
        <v>941</v>
      </c>
      <c r="Y74" s="412"/>
      <c r="Z74" s="412"/>
      <c r="AA74" s="414" t="s">
        <v>9913</v>
      </c>
      <c r="AB74" s="32">
        <v>1</v>
      </c>
      <c r="AC74" s="26" t="s">
        <v>945</v>
      </c>
      <c r="AD74" s="412" t="s">
        <v>946</v>
      </c>
      <c r="AE74" s="412">
        <v>0</v>
      </c>
      <c r="AF74" s="569" t="s">
        <v>947</v>
      </c>
      <c r="AG74" s="569" t="s">
        <v>949</v>
      </c>
      <c r="AH74" s="69" t="s">
        <v>949</v>
      </c>
      <c r="AI74" s="69" t="s">
        <v>949</v>
      </c>
      <c r="AJ74" s="69" t="s">
        <v>949</v>
      </c>
      <c r="AK74" s="69" t="s">
        <v>949</v>
      </c>
      <c r="AL74" s="69" t="s">
        <v>949</v>
      </c>
      <c r="AM74" s="69" t="s">
        <v>949</v>
      </c>
      <c r="AN74" s="69" t="s">
        <v>949</v>
      </c>
      <c r="AO74" s="69" t="s">
        <v>949</v>
      </c>
      <c r="AP74" s="69" t="s">
        <v>949</v>
      </c>
      <c r="AQ74" s="69" t="s">
        <v>949</v>
      </c>
      <c r="AR74" s="69" t="s">
        <v>949</v>
      </c>
      <c r="AS74" s="69" t="s">
        <v>949</v>
      </c>
      <c r="AT74" s="69" t="s">
        <v>949</v>
      </c>
      <c r="AU74" s="69" t="s">
        <v>949</v>
      </c>
      <c r="AV74" s="69" t="s">
        <v>949</v>
      </c>
      <c r="AW74" s="69" t="s">
        <v>949</v>
      </c>
      <c r="AX74" s="69" t="s">
        <v>949</v>
      </c>
      <c r="AY74" s="69" t="s">
        <v>949</v>
      </c>
      <c r="AZ74" s="69" t="s">
        <v>949</v>
      </c>
      <c r="BA74" s="69" t="s">
        <v>949</v>
      </c>
      <c r="BB74" s="69" t="s">
        <v>949</v>
      </c>
    </row>
    <row r="75" spans="1:54" ht="16.5">
      <c r="A75" s="414" t="s">
        <v>320</v>
      </c>
      <c r="B75" s="537"/>
      <c r="C75" s="543" t="s">
        <v>6619</v>
      </c>
      <c r="D75" s="544"/>
      <c r="E75" s="543"/>
      <c r="F75" s="544"/>
      <c r="G75" s="543"/>
      <c r="H75" s="544"/>
      <c r="I75" s="543"/>
      <c r="J75" s="544"/>
      <c r="K75" s="543"/>
      <c r="L75" s="542" t="s">
        <v>6619</v>
      </c>
      <c r="M75" s="542" t="s">
        <v>6619</v>
      </c>
      <c r="N75" s="542" t="s">
        <v>10113</v>
      </c>
      <c r="O75" s="542"/>
      <c r="P75" s="412" t="s">
        <v>940</v>
      </c>
      <c r="Q75" s="412"/>
      <c r="R75" s="412"/>
      <c r="S75" s="412"/>
      <c r="T75" s="412"/>
      <c r="U75" s="412"/>
      <c r="V75" s="412"/>
      <c r="W75" s="412"/>
      <c r="X75" s="412"/>
      <c r="Y75" s="412" t="s">
        <v>941</v>
      </c>
      <c r="Z75" s="412"/>
      <c r="AA75" s="414" t="s">
        <v>10114</v>
      </c>
      <c r="AB75" s="32">
        <v>1</v>
      </c>
      <c r="AC75" s="26" t="s">
        <v>945</v>
      </c>
      <c r="AD75" s="412" t="s">
        <v>946</v>
      </c>
      <c r="AE75" s="412">
        <v>0</v>
      </c>
      <c r="AF75" s="569" t="s">
        <v>947</v>
      </c>
      <c r="AG75" s="569" t="s">
        <v>949</v>
      </c>
      <c r="AH75" s="69" t="s">
        <v>949</v>
      </c>
      <c r="AI75" s="69" t="s">
        <v>949</v>
      </c>
      <c r="AJ75" s="69" t="s">
        <v>949</v>
      </c>
      <c r="AK75" s="69" t="s">
        <v>949</v>
      </c>
      <c r="AL75" s="69" t="s">
        <v>949</v>
      </c>
      <c r="AM75" s="69" t="s">
        <v>949</v>
      </c>
      <c r="AN75" s="69" t="s">
        <v>949</v>
      </c>
      <c r="AO75" s="69" t="s">
        <v>949</v>
      </c>
      <c r="AP75" s="69" t="s">
        <v>949</v>
      </c>
      <c r="AQ75" s="69" t="s">
        <v>949</v>
      </c>
      <c r="AR75" s="69" t="s">
        <v>949</v>
      </c>
      <c r="AS75" s="69" t="s">
        <v>949</v>
      </c>
      <c r="AT75" s="69" t="s">
        <v>949</v>
      </c>
      <c r="AU75" s="69" t="s">
        <v>949</v>
      </c>
      <c r="AV75" s="69" t="s">
        <v>949</v>
      </c>
      <c r="AW75" s="69" t="s">
        <v>949</v>
      </c>
      <c r="AX75" s="69" t="s">
        <v>949</v>
      </c>
      <c r="AY75" s="69" t="s">
        <v>949</v>
      </c>
      <c r="AZ75" s="69" t="s">
        <v>949</v>
      </c>
      <c r="BA75" s="69" t="s">
        <v>949</v>
      </c>
      <c r="BB75" s="69" t="s">
        <v>949</v>
      </c>
    </row>
    <row r="76" spans="1:54" ht="16.5">
      <c r="A76" s="414" t="s">
        <v>320</v>
      </c>
      <c r="B76" s="537"/>
      <c r="D76" s="408" t="s">
        <v>1656</v>
      </c>
      <c r="E76" s="408"/>
      <c r="F76" s="407"/>
      <c r="G76" s="536"/>
      <c r="H76" s="537"/>
      <c r="I76" s="536"/>
      <c r="J76" s="537"/>
      <c r="K76" s="536"/>
      <c r="L76" s="541" t="s">
        <v>1656</v>
      </c>
      <c r="M76" s="541" t="s">
        <v>1656</v>
      </c>
      <c r="N76" s="534" t="s">
        <v>4778</v>
      </c>
      <c r="O76" s="541"/>
      <c r="P76" s="412"/>
      <c r="Q76" s="539"/>
      <c r="R76" s="412" t="s">
        <v>941</v>
      </c>
      <c r="S76" s="412" t="s">
        <v>941</v>
      </c>
      <c r="T76" s="412" t="s">
        <v>941</v>
      </c>
      <c r="U76" s="412" t="s">
        <v>941</v>
      </c>
      <c r="V76" s="412" t="s">
        <v>941</v>
      </c>
      <c r="W76" s="412"/>
      <c r="X76" s="412" t="s">
        <v>941</v>
      </c>
      <c r="Y76" s="412" t="s">
        <v>941</v>
      </c>
      <c r="Z76" s="412"/>
      <c r="AA76" s="414" t="s">
        <v>1658</v>
      </c>
      <c r="AB76" s="908">
        <v>0.1</v>
      </c>
      <c r="AC76" s="909" t="s">
        <v>945</v>
      </c>
      <c r="AD76" s="412" t="s">
        <v>1563</v>
      </c>
      <c r="AE76" s="412">
        <v>1</v>
      </c>
      <c r="AF76" s="569" t="s">
        <v>993</v>
      </c>
      <c r="AG76" s="569" t="s">
        <v>949</v>
      </c>
      <c r="AH76" s="69" t="s">
        <v>949</v>
      </c>
      <c r="AI76" s="69" t="s">
        <v>949</v>
      </c>
      <c r="AJ76" s="69" t="s">
        <v>949</v>
      </c>
      <c r="AK76" s="69" t="s">
        <v>949</v>
      </c>
      <c r="AL76" s="69" t="s">
        <v>949</v>
      </c>
      <c r="AM76" s="69" t="s">
        <v>949</v>
      </c>
      <c r="AN76" s="69" t="s">
        <v>949</v>
      </c>
      <c r="AO76" s="69" t="s">
        <v>949</v>
      </c>
      <c r="AP76" s="69" t="s">
        <v>949</v>
      </c>
      <c r="AQ76" s="69" t="s">
        <v>949</v>
      </c>
      <c r="AR76" s="69" t="s">
        <v>1564</v>
      </c>
      <c r="AS76" s="69" t="s">
        <v>949</v>
      </c>
      <c r="AT76" s="69" t="s">
        <v>949</v>
      </c>
      <c r="AU76" s="69">
        <v>0</v>
      </c>
      <c r="AV76" s="69">
        <v>0</v>
      </c>
      <c r="AW76" s="69">
        <v>0</v>
      </c>
      <c r="AX76" s="69">
        <v>0</v>
      </c>
      <c r="AY76" s="69">
        <v>0</v>
      </c>
      <c r="AZ76" s="69">
        <v>0</v>
      </c>
      <c r="BA76" s="69">
        <v>0</v>
      </c>
      <c r="BB76" s="69">
        <v>0</v>
      </c>
    </row>
    <row r="77" spans="1:54" ht="16.5">
      <c r="A77" s="414" t="s">
        <v>320</v>
      </c>
      <c r="B77" s="537"/>
      <c r="D77" s="408" t="s">
        <v>1560</v>
      </c>
      <c r="E77" s="408"/>
      <c r="F77" s="407"/>
      <c r="G77" s="536"/>
      <c r="H77" s="537"/>
      <c r="I77" s="536"/>
      <c r="J77" s="537"/>
      <c r="K77" s="536"/>
      <c r="L77" s="541" t="s">
        <v>1560</v>
      </c>
      <c r="M77" s="541" t="s">
        <v>1560</v>
      </c>
      <c r="N77" s="534" t="s">
        <v>4778</v>
      </c>
      <c r="O77" s="541"/>
      <c r="P77" s="412"/>
      <c r="Q77" s="539"/>
      <c r="R77" s="412" t="s">
        <v>941</v>
      </c>
      <c r="S77" s="412" t="s">
        <v>941</v>
      </c>
      <c r="T77" s="412" t="s">
        <v>941</v>
      </c>
      <c r="U77" s="412" t="s">
        <v>941</v>
      </c>
      <c r="V77" s="412" t="s">
        <v>941</v>
      </c>
      <c r="W77" s="412"/>
      <c r="X77" s="412" t="s">
        <v>941</v>
      </c>
      <c r="Y77" s="412" t="s">
        <v>941</v>
      </c>
      <c r="Z77" s="412"/>
      <c r="AA77" s="414" t="s">
        <v>1562</v>
      </c>
      <c r="AB77" s="908">
        <v>0.15</v>
      </c>
      <c r="AC77" s="909" t="s">
        <v>945</v>
      </c>
      <c r="AD77" s="412" t="s">
        <v>1563</v>
      </c>
      <c r="AE77" s="412">
        <v>1</v>
      </c>
      <c r="AF77" s="569" t="s">
        <v>993</v>
      </c>
      <c r="AG77" s="569" t="s">
        <v>949</v>
      </c>
      <c r="AH77" s="69" t="s">
        <v>949</v>
      </c>
      <c r="AI77" s="69" t="s">
        <v>949</v>
      </c>
      <c r="AJ77" s="69" t="s">
        <v>949</v>
      </c>
      <c r="AK77" s="69" t="s">
        <v>949</v>
      </c>
      <c r="AL77" s="69" t="s">
        <v>949</v>
      </c>
      <c r="AM77" s="69" t="s">
        <v>949</v>
      </c>
      <c r="AN77" s="69" t="s">
        <v>949</v>
      </c>
      <c r="AO77" s="69" t="s">
        <v>949</v>
      </c>
      <c r="AP77" s="69" t="s">
        <v>949</v>
      </c>
      <c r="AQ77" s="69" t="s">
        <v>949</v>
      </c>
      <c r="AR77" s="69" t="s">
        <v>1564</v>
      </c>
      <c r="AS77" s="69" t="s">
        <v>949</v>
      </c>
      <c r="AT77" s="69" t="s">
        <v>949</v>
      </c>
      <c r="AU77" s="69">
        <v>0</v>
      </c>
      <c r="AV77" s="69">
        <v>0</v>
      </c>
      <c r="AW77" s="69">
        <v>0</v>
      </c>
      <c r="AX77" s="69">
        <v>0</v>
      </c>
      <c r="AY77" s="69">
        <v>0</v>
      </c>
      <c r="AZ77" s="69">
        <v>0</v>
      </c>
      <c r="BA77" s="69">
        <v>0</v>
      </c>
      <c r="BB77" s="69">
        <v>0</v>
      </c>
    </row>
    <row r="78" spans="1:54" ht="16.5">
      <c r="A78" s="414" t="s">
        <v>320</v>
      </c>
      <c r="B78" s="537"/>
      <c r="D78" s="408" t="s">
        <v>1868</v>
      </c>
      <c r="E78" s="408"/>
      <c r="F78" s="407"/>
      <c r="G78" s="536"/>
      <c r="H78" s="537"/>
      <c r="I78" s="536"/>
      <c r="J78" s="537"/>
      <c r="K78" s="536"/>
      <c r="L78" s="541" t="s">
        <v>1868</v>
      </c>
      <c r="M78" s="541" t="s">
        <v>1868</v>
      </c>
      <c r="N78" s="534" t="s">
        <v>4778</v>
      </c>
      <c r="O78" s="541"/>
      <c r="P78" s="412"/>
      <c r="Q78" s="539"/>
      <c r="R78" s="412" t="s">
        <v>941</v>
      </c>
      <c r="S78" s="412" t="s">
        <v>941</v>
      </c>
      <c r="T78" s="412" t="s">
        <v>941</v>
      </c>
      <c r="U78" s="412" t="s">
        <v>941</v>
      </c>
      <c r="V78" s="412" t="s">
        <v>941</v>
      </c>
      <c r="W78" s="412"/>
      <c r="X78" s="412" t="s">
        <v>941</v>
      </c>
      <c r="Y78" s="412" t="s">
        <v>941</v>
      </c>
      <c r="Z78" s="412"/>
      <c r="AA78" s="414" t="s">
        <v>1870</v>
      </c>
      <c r="AB78" s="908">
        <v>0.02</v>
      </c>
      <c r="AC78" s="909" t="s">
        <v>945</v>
      </c>
      <c r="AD78" s="412" t="s">
        <v>1563</v>
      </c>
      <c r="AE78" s="412">
        <v>1</v>
      </c>
      <c r="AF78" s="569" t="s">
        <v>993</v>
      </c>
      <c r="AG78" s="569" t="s">
        <v>949</v>
      </c>
      <c r="AH78" s="69" t="s">
        <v>949</v>
      </c>
      <c r="AI78" s="69" t="s">
        <v>949</v>
      </c>
      <c r="AJ78" s="69" t="s">
        <v>949</v>
      </c>
      <c r="AK78" s="69" t="s">
        <v>949</v>
      </c>
      <c r="AL78" s="69" t="s">
        <v>949</v>
      </c>
      <c r="AM78" s="69" t="s">
        <v>949</v>
      </c>
      <c r="AN78" s="69" t="s">
        <v>949</v>
      </c>
      <c r="AO78" s="69" t="s">
        <v>949</v>
      </c>
      <c r="AP78" s="69" t="s">
        <v>949</v>
      </c>
      <c r="AQ78" s="69" t="s">
        <v>949</v>
      </c>
      <c r="AR78" s="69" t="s">
        <v>1564</v>
      </c>
      <c r="AS78" s="69" t="s">
        <v>949</v>
      </c>
      <c r="AT78" s="69" t="s">
        <v>949</v>
      </c>
      <c r="AU78" s="69">
        <v>0</v>
      </c>
      <c r="AV78" s="69">
        <v>0</v>
      </c>
      <c r="AW78" s="69">
        <v>0</v>
      </c>
      <c r="AX78" s="69">
        <v>0</v>
      </c>
      <c r="AY78" s="69">
        <v>0</v>
      </c>
      <c r="AZ78" s="69">
        <v>0</v>
      </c>
      <c r="BA78" s="69">
        <v>0</v>
      </c>
      <c r="BB78" s="69">
        <v>0</v>
      </c>
    </row>
    <row r="79" spans="1:54" ht="16.5">
      <c r="A79" s="414" t="s">
        <v>320</v>
      </c>
      <c r="B79" s="537"/>
      <c r="D79" s="540" t="s">
        <v>1861</v>
      </c>
      <c r="E79" s="408"/>
      <c r="F79" s="407"/>
      <c r="G79" s="536"/>
      <c r="H79" s="537"/>
      <c r="I79" s="536"/>
      <c r="J79" s="537"/>
      <c r="K79" s="536"/>
      <c r="L79" s="540" t="s">
        <v>10068</v>
      </c>
      <c r="M79" s="540" t="s">
        <v>10068</v>
      </c>
      <c r="N79" s="534" t="s">
        <v>4778</v>
      </c>
      <c r="O79" s="540"/>
      <c r="P79" s="412"/>
      <c r="Q79" s="539"/>
      <c r="R79" s="412" t="s">
        <v>941</v>
      </c>
      <c r="S79" s="412" t="s">
        <v>941</v>
      </c>
      <c r="T79" s="412" t="s">
        <v>941</v>
      </c>
      <c r="U79" s="412" t="s">
        <v>941</v>
      </c>
      <c r="V79" s="412" t="s">
        <v>941</v>
      </c>
      <c r="W79" s="412"/>
      <c r="X79" s="412" t="s">
        <v>941</v>
      </c>
      <c r="Y79" s="412" t="s">
        <v>941</v>
      </c>
      <c r="Z79" s="412"/>
      <c r="AA79" s="414" t="s">
        <v>1863</v>
      </c>
      <c r="AB79" s="908">
        <v>0.27</v>
      </c>
      <c r="AC79" s="909" t="s">
        <v>945</v>
      </c>
      <c r="AD79" s="412" t="s">
        <v>1563</v>
      </c>
      <c r="AE79" s="401">
        <v>1</v>
      </c>
      <c r="AF79" s="569" t="s">
        <v>993</v>
      </c>
      <c r="AG79" s="569" t="s">
        <v>949</v>
      </c>
      <c r="AH79" s="69" t="s">
        <v>949</v>
      </c>
      <c r="AI79" s="69" t="s">
        <v>949</v>
      </c>
      <c r="AJ79" s="69" t="s">
        <v>949</v>
      </c>
      <c r="AK79" s="69" t="s">
        <v>949</v>
      </c>
      <c r="AL79" s="69" t="s">
        <v>949</v>
      </c>
      <c r="AM79" s="69" t="s">
        <v>949</v>
      </c>
      <c r="AN79" s="69" t="s">
        <v>949</v>
      </c>
      <c r="AO79" s="69">
        <v>0</v>
      </c>
      <c r="AP79" s="69" t="s">
        <v>945</v>
      </c>
      <c r="AQ79" s="69">
        <v>0</v>
      </c>
      <c r="AR79" s="69" t="s">
        <v>986</v>
      </c>
      <c r="AS79" s="69" t="s">
        <v>1166</v>
      </c>
      <c r="AT79" s="69" t="s">
        <v>949</v>
      </c>
      <c r="AU79" s="69">
        <v>0</v>
      </c>
      <c r="AV79" s="69">
        <v>0</v>
      </c>
      <c r="AW79" s="69">
        <v>0</v>
      </c>
      <c r="AX79" s="69">
        <v>0</v>
      </c>
      <c r="AY79" s="69">
        <v>0</v>
      </c>
      <c r="AZ79" s="69">
        <v>0</v>
      </c>
      <c r="BA79" s="69">
        <v>0</v>
      </c>
      <c r="BB79" s="69">
        <v>0</v>
      </c>
    </row>
    <row r="80" spans="1:54" ht="16.5">
      <c r="A80" s="414" t="s">
        <v>320</v>
      </c>
      <c r="B80" s="537"/>
      <c r="C80" s="536"/>
      <c r="D80" s="537" t="s">
        <v>6204</v>
      </c>
      <c r="E80" s="536"/>
      <c r="F80" s="537"/>
      <c r="G80" s="536"/>
      <c r="H80" s="537"/>
      <c r="I80" s="536"/>
      <c r="J80" s="537"/>
      <c r="K80" s="536"/>
      <c r="L80" s="534" t="s">
        <v>6204</v>
      </c>
      <c r="M80" s="534" t="s">
        <v>6204</v>
      </c>
      <c r="N80" s="534" t="s">
        <v>4778</v>
      </c>
      <c r="O80" s="534"/>
      <c r="P80" s="412"/>
      <c r="Q80" s="412"/>
      <c r="R80" s="412" t="s">
        <v>941</v>
      </c>
      <c r="S80" s="412" t="s">
        <v>941</v>
      </c>
      <c r="T80" s="412" t="s">
        <v>941</v>
      </c>
      <c r="U80" s="412" t="s">
        <v>941</v>
      </c>
      <c r="V80" s="412" t="s">
        <v>941</v>
      </c>
      <c r="W80" s="412"/>
      <c r="X80" s="412" t="s">
        <v>941</v>
      </c>
      <c r="Y80" s="412" t="s">
        <v>941</v>
      </c>
      <c r="Z80" s="412"/>
      <c r="AA80" s="414" t="s">
        <v>6206</v>
      </c>
      <c r="AB80" s="32">
        <v>1</v>
      </c>
      <c r="AC80" s="26" t="s">
        <v>945</v>
      </c>
      <c r="AD80" s="412" t="s">
        <v>946</v>
      </c>
      <c r="AE80" s="412">
        <v>1</v>
      </c>
      <c r="AF80" s="569" t="s">
        <v>1244</v>
      </c>
      <c r="AG80" s="569" t="s">
        <v>4282</v>
      </c>
      <c r="AH80" s="69" t="s">
        <v>949</v>
      </c>
      <c r="AI80" s="69" t="s">
        <v>949</v>
      </c>
      <c r="AJ80" s="69" t="s">
        <v>949</v>
      </c>
      <c r="AK80" s="69" t="s">
        <v>949</v>
      </c>
      <c r="AL80" s="69" t="s">
        <v>949</v>
      </c>
      <c r="AM80" s="69" t="s">
        <v>949</v>
      </c>
      <c r="AN80" s="69" t="s">
        <v>1334</v>
      </c>
      <c r="AO80" s="69" t="s">
        <v>949</v>
      </c>
      <c r="AP80" s="69" t="s">
        <v>949</v>
      </c>
      <c r="AQ80" s="69">
        <v>0</v>
      </c>
      <c r="AR80" s="69" t="s">
        <v>1334</v>
      </c>
      <c r="AS80" s="69" t="s">
        <v>945</v>
      </c>
      <c r="AT80" s="69" t="s">
        <v>945</v>
      </c>
      <c r="AU80" s="69">
        <v>0</v>
      </c>
      <c r="AV80" s="69">
        <v>0</v>
      </c>
      <c r="AW80" s="69">
        <v>0</v>
      </c>
      <c r="AX80" s="69">
        <v>0</v>
      </c>
      <c r="AY80" s="69">
        <v>0</v>
      </c>
      <c r="AZ80" s="69">
        <v>0</v>
      </c>
      <c r="BA80" s="69">
        <v>0</v>
      </c>
      <c r="BB80" s="69">
        <v>0</v>
      </c>
    </row>
    <row r="81" spans="1:54" ht="16.5">
      <c r="A81" s="414" t="s">
        <v>320</v>
      </c>
      <c r="B81" s="537"/>
      <c r="C81" s="536"/>
      <c r="D81" s="537" t="s">
        <v>1898</v>
      </c>
      <c r="E81" s="536"/>
      <c r="F81" s="537"/>
      <c r="G81" s="536"/>
      <c r="H81" s="537"/>
      <c r="I81" s="536"/>
      <c r="J81" s="537"/>
      <c r="K81" s="536"/>
      <c r="L81" s="534" t="s">
        <v>1898</v>
      </c>
      <c r="M81" s="534" t="s">
        <v>1898</v>
      </c>
      <c r="N81" s="534" t="s">
        <v>4778</v>
      </c>
      <c r="O81" s="534"/>
      <c r="P81" s="412"/>
      <c r="Q81" s="412"/>
      <c r="R81" s="412" t="s">
        <v>941</v>
      </c>
      <c r="S81" s="412" t="s">
        <v>941</v>
      </c>
      <c r="T81" s="412" t="s">
        <v>941</v>
      </c>
      <c r="U81" s="412" t="s">
        <v>941</v>
      </c>
      <c r="V81" s="412" t="s">
        <v>941</v>
      </c>
      <c r="W81" s="412"/>
      <c r="X81" s="412" t="s">
        <v>941</v>
      </c>
      <c r="Y81" s="412" t="s">
        <v>941</v>
      </c>
      <c r="Z81" s="412"/>
      <c r="AA81" s="414" t="s">
        <v>1900</v>
      </c>
      <c r="AB81" s="32">
        <v>2</v>
      </c>
      <c r="AC81" s="26" t="s">
        <v>945</v>
      </c>
      <c r="AD81" s="412" t="s">
        <v>946</v>
      </c>
      <c r="AE81" s="412">
        <v>1</v>
      </c>
      <c r="AF81" s="569" t="s">
        <v>993</v>
      </c>
      <c r="AG81" s="569" t="s">
        <v>949</v>
      </c>
      <c r="AH81" s="69" t="s">
        <v>949</v>
      </c>
      <c r="AI81" s="69" t="s">
        <v>949</v>
      </c>
      <c r="AJ81" s="69" t="s">
        <v>949</v>
      </c>
      <c r="AK81" s="69" t="s">
        <v>949</v>
      </c>
      <c r="AL81" s="69" t="s">
        <v>949</v>
      </c>
      <c r="AM81" s="69" t="s">
        <v>949</v>
      </c>
      <c r="AN81" s="69" t="s">
        <v>1023</v>
      </c>
      <c r="AO81" s="69">
        <v>0</v>
      </c>
      <c r="AP81" s="69" t="s">
        <v>945</v>
      </c>
      <c r="AQ81" s="69" t="s">
        <v>945</v>
      </c>
      <c r="AR81" s="69" t="s">
        <v>986</v>
      </c>
      <c r="AS81" s="69" t="s">
        <v>1024</v>
      </c>
      <c r="AT81" s="69" t="s">
        <v>949</v>
      </c>
      <c r="AU81" s="69">
        <v>0</v>
      </c>
      <c r="AV81" s="69">
        <v>0</v>
      </c>
      <c r="AW81" s="69">
        <v>0</v>
      </c>
      <c r="AX81" s="69">
        <v>0</v>
      </c>
      <c r="AY81" s="69">
        <v>0</v>
      </c>
      <c r="AZ81" s="69">
        <v>0</v>
      </c>
      <c r="BA81" s="69">
        <v>0</v>
      </c>
      <c r="BB81" s="69">
        <v>0</v>
      </c>
    </row>
    <row r="82" spans="1:54" ht="16.5">
      <c r="A82" s="414" t="s">
        <v>320</v>
      </c>
      <c r="B82" s="537"/>
      <c r="C82" s="536"/>
      <c r="D82" s="537" t="s">
        <v>1901</v>
      </c>
      <c r="E82" s="536"/>
      <c r="F82" s="537"/>
      <c r="G82" s="536"/>
      <c r="H82" s="537"/>
      <c r="I82" s="536"/>
      <c r="J82" s="537"/>
      <c r="K82" s="536"/>
      <c r="L82" s="534" t="s">
        <v>1901</v>
      </c>
      <c r="M82" s="534" t="s">
        <v>1901</v>
      </c>
      <c r="N82" s="534" t="s">
        <v>4778</v>
      </c>
      <c r="O82" s="534"/>
      <c r="P82" s="412"/>
      <c r="Q82" s="412"/>
      <c r="R82" s="412" t="s">
        <v>941</v>
      </c>
      <c r="S82" s="412" t="s">
        <v>941</v>
      </c>
      <c r="T82" s="412" t="s">
        <v>941</v>
      </c>
      <c r="U82" s="412" t="s">
        <v>941</v>
      </c>
      <c r="V82" s="412" t="s">
        <v>941</v>
      </c>
      <c r="W82" s="412"/>
      <c r="X82" s="412" t="s">
        <v>941</v>
      </c>
      <c r="Y82" s="412" t="s">
        <v>941</v>
      </c>
      <c r="Z82" s="412"/>
      <c r="AA82" s="414" t="s">
        <v>1903</v>
      </c>
      <c r="AB82" s="32">
        <v>2</v>
      </c>
      <c r="AC82" s="26" t="s">
        <v>945</v>
      </c>
      <c r="AD82" s="412" t="s">
        <v>946</v>
      </c>
      <c r="AE82" s="412">
        <v>1</v>
      </c>
      <c r="AF82" s="569" t="s">
        <v>993</v>
      </c>
      <c r="AG82" s="569" t="s">
        <v>4282</v>
      </c>
      <c r="AH82" s="69" t="s">
        <v>949</v>
      </c>
      <c r="AI82" s="69" t="s">
        <v>949</v>
      </c>
      <c r="AJ82" s="69" t="s">
        <v>949</v>
      </c>
      <c r="AK82" s="69" t="s">
        <v>949</v>
      </c>
      <c r="AL82" s="69" t="s">
        <v>949</v>
      </c>
      <c r="AM82" s="69" t="s">
        <v>949</v>
      </c>
      <c r="AN82" s="69" t="s">
        <v>949</v>
      </c>
      <c r="AO82" s="69" t="s">
        <v>949</v>
      </c>
      <c r="AP82" s="69" t="s">
        <v>949</v>
      </c>
      <c r="AQ82" s="69" t="s">
        <v>949</v>
      </c>
      <c r="AR82" s="69" t="s">
        <v>1166</v>
      </c>
      <c r="AS82" s="69" t="s">
        <v>949</v>
      </c>
      <c r="AT82" s="69" t="s">
        <v>949</v>
      </c>
      <c r="AU82" s="69">
        <v>0</v>
      </c>
      <c r="AV82" s="69">
        <v>0</v>
      </c>
      <c r="AW82" s="69">
        <v>0</v>
      </c>
      <c r="AX82" s="69">
        <v>0</v>
      </c>
      <c r="AY82" s="69">
        <v>0</v>
      </c>
      <c r="AZ82" s="69">
        <v>0</v>
      </c>
      <c r="BA82" s="69">
        <v>0</v>
      </c>
      <c r="BB82" s="69">
        <v>0</v>
      </c>
    </row>
    <row r="83" spans="1:54" ht="16.5">
      <c r="A83" s="414" t="s">
        <v>320</v>
      </c>
      <c r="B83" s="537"/>
      <c r="C83" s="536"/>
      <c r="D83" s="537" t="s">
        <v>9916</v>
      </c>
      <c r="E83" s="536"/>
      <c r="F83" s="537"/>
      <c r="G83" s="536"/>
      <c r="H83" s="537"/>
      <c r="I83" s="536"/>
      <c r="J83" s="537"/>
      <c r="K83" s="536"/>
      <c r="L83" s="534" t="s">
        <v>9916</v>
      </c>
      <c r="M83" s="534" t="s">
        <v>9916</v>
      </c>
      <c r="N83" s="534" t="s">
        <v>4778</v>
      </c>
      <c r="O83" s="534"/>
      <c r="P83" s="412" t="s">
        <v>989</v>
      </c>
      <c r="Q83" s="412"/>
      <c r="R83" s="412" t="s">
        <v>941</v>
      </c>
      <c r="S83" s="412" t="s">
        <v>941</v>
      </c>
      <c r="T83" s="412" t="s">
        <v>941</v>
      </c>
      <c r="U83" s="412" t="s">
        <v>941</v>
      </c>
      <c r="V83" s="412" t="s">
        <v>941</v>
      </c>
      <c r="W83" s="412"/>
      <c r="X83" s="412" t="s">
        <v>941</v>
      </c>
      <c r="Y83" s="412" t="s">
        <v>941</v>
      </c>
      <c r="Z83" s="412"/>
      <c r="AA83" s="414" t="s">
        <v>1907</v>
      </c>
      <c r="AB83" s="32">
        <v>1</v>
      </c>
      <c r="AC83" s="26" t="s">
        <v>945</v>
      </c>
      <c r="AD83" s="412" t="s">
        <v>946</v>
      </c>
      <c r="AE83" s="412">
        <v>1</v>
      </c>
      <c r="AF83" s="569" t="s">
        <v>979</v>
      </c>
      <c r="AG83" s="569" t="s">
        <v>4282</v>
      </c>
      <c r="AH83" s="69">
        <v>301.41068300000001</v>
      </c>
      <c r="AI83" s="69" t="s">
        <v>949</v>
      </c>
      <c r="AJ83" s="69" t="s">
        <v>949</v>
      </c>
      <c r="AK83" s="69" t="s">
        <v>949</v>
      </c>
      <c r="AL83" s="69" t="s">
        <v>1908</v>
      </c>
      <c r="AM83" s="69" t="s">
        <v>949</v>
      </c>
      <c r="AN83" s="69" t="s">
        <v>1253</v>
      </c>
      <c r="AO83" s="69" t="s">
        <v>1909</v>
      </c>
      <c r="AP83" s="69" t="s">
        <v>949</v>
      </c>
      <c r="AQ83" s="69" t="s">
        <v>949</v>
      </c>
      <c r="AR83" s="69" t="s">
        <v>1166</v>
      </c>
      <c r="AS83" s="69" t="s">
        <v>949</v>
      </c>
      <c r="AT83" s="69" t="s">
        <v>949</v>
      </c>
      <c r="AU83" s="69">
        <v>0</v>
      </c>
      <c r="AV83" s="69">
        <v>0</v>
      </c>
      <c r="AW83" s="69">
        <v>0</v>
      </c>
      <c r="AX83" s="69">
        <v>0</v>
      </c>
      <c r="AY83" s="69">
        <v>0</v>
      </c>
      <c r="AZ83" s="69">
        <v>0</v>
      </c>
      <c r="BA83" s="69">
        <v>0</v>
      </c>
      <c r="BB83" s="69">
        <v>0</v>
      </c>
    </row>
    <row r="84" spans="1:54" ht="16.5">
      <c r="A84" s="414" t="s">
        <v>320</v>
      </c>
      <c r="B84" s="537"/>
      <c r="C84" s="536"/>
      <c r="D84" s="537" t="s">
        <v>1910</v>
      </c>
      <c r="E84" s="536"/>
      <c r="F84" s="537"/>
      <c r="G84" s="536"/>
      <c r="H84" s="537"/>
      <c r="I84" s="536"/>
      <c r="J84" s="537"/>
      <c r="K84" s="536"/>
      <c r="L84" s="534" t="s">
        <v>1910</v>
      </c>
      <c r="M84" s="534" t="s">
        <v>1910</v>
      </c>
      <c r="N84" s="534" t="s">
        <v>4778</v>
      </c>
      <c r="O84" s="534"/>
      <c r="P84" s="412" t="s">
        <v>1059</v>
      </c>
      <c r="Q84" s="412"/>
      <c r="R84" s="412" t="s">
        <v>941</v>
      </c>
      <c r="S84" s="412" t="s">
        <v>941</v>
      </c>
      <c r="T84" s="412" t="s">
        <v>941</v>
      </c>
      <c r="U84" s="412" t="s">
        <v>941</v>
      </c>
      <c r="V84" s="412" t="s">
        <v>941</v>
      </c>
      <c r="W84" s="412"/>
      <c r="X84" s="412" t="s">
        <v>941</v>
      </c>
      <c r="Y84" s="412" t="s">
        <v>941</v>
      </c>
      <c r="Z84" s="412"/>
      <c r="AA84" s="414" t="s">
        <v>1912</v>
      </c>
      <c r="AB84" s="32">
        <v>1</v>
      </c>
      <c r="AC84" s="26" t="s">
        <v>945</v>
      </c>
      <c r="AD84" s="412" t="s">
        <v>946</v>
      </c>
      <c r="AE84" s="412">
        <v>1</v>
      </c>
      <c r="AF84" s="569" t="s">
        <v>1008</v>
      </c>
      <c r="AG84" s="569" t="s">
        <v>4282</v>
      </c>
      <c r="AH84" s="69">
        <v>102.494</v>
      </c>
      <c r="AI84" s="69" t="s">
        <v>949</v>
      </c>
      <c r="AJ84" s="69">
        <v>1.41</v>
      </c>
      <c r="AK84" s="69">
        <v>0.14451654</v>
      </c>
      <c r="AL84" s="69" t="s">
        <v>949</v>
      </c>
      <c r="AM84" s="69" t="s">
        <v>1083</v>
      </c>
      <c r="AN84" s="69" t="s">
        <v>1293</v>
      </c>
      <c r="AO84" s="69" t="s">
        <v>1294</v>
      </c>
      <c r="AP84" s="69" t="s">
        <v>1295</v>
      </c>
      <c r="AQ84" s="69">
        <v>0</v>
      </c>
      <c r="AR84" s="69" t="s">
        <v>1142</v>
      </c>
      <c r="AS84" s="69" t="s">
        <v>949</v>
      </c>
      <c r="AT84" s="69" t="s">
        <v>949</v>
      </c>
      <c r="AU84" s="69">
        <v>0</v>
      </c>
      <c r="AV84" s="69">
        <v>0</v>
      </c>
      <c r="AW84" s="69" t="s">
        <v>1910</v>
      </c>
      <c r="AX84" s="69" t="s">
        <v>1142</v>
      </c>
      <c r="AY84" s="69">
        <v>0</v>
      </c>
      <c r="AZ84" s="69">
        <v>0</v>
      </c>
      <c r="BA84" s="69">
        <v>0</v>
      </c>
      <c r="BB84" s="69">
        <v>0</v>
      </c>
    </row>
    <row r="85" spans="1:54" ht="16.5">
      <c r="A85" s="414" t="s">
        <v>320</v>
      </c>
      <c r="B85" s="537"/>
      <c r="C85" s="536"/>
      <c r="D85" s="537" t="s">
        <v>1913</v>
      </c>
      <c r="E85" s="536"/>
      <c r="F85" s="537"/>
      <c r="G85" s="536"/>
      <c r="H85" s="537"/>
      <c r="I85" s="536"/>
      <c r="J85" s="537"/>
      <c r="K85" s="536"/>
      <c r="L85" s="534" t="s">
        <v>1913</v>
      </c>
      <c r="M85" s="534" t="s">
        <v>1913</v>
      </c>
      <c r="N85" s="534" t="s">
        <v>4778</v>
      </c>
      <c r="O85" s="534"/>
      <c r="P85" s="412"/>
      <c r="Q85" s="412"/>
      <c r="R85" s="412" t="s">
        <v>941</v>
      </c>
      <c r="S85" s="412" t="s">
        <v>941</v>
      </c>
      <c r="T85" s="412" t="s">
        <v>941</v>
      </c>
      <c r="U85" s="412" t="s">
        <v>941</v>
      </c>
      <c r="V85" s="412" t="s">
        <v>941</v>
      </c>
      <c r="W85" s="412"/>
      <c r="X85" s="412" t="s">
        <v>941</v>
      </c>
      <c r="Y85" s="412" t="s">
        <v>941</v>
      </c>
      <c r="Z85" s="412"/>
      <c r="AA85" s="414" t="s">
        <v>1915</v>
      </c>
      <c r="AB85" s="32">
        <v>2</v>
      </c>
      <c r="AC85" s="26" t="s">
        <v>945</v>
      </c>
      <c r="AD85" s="412" t="s">
        <v>946</v>
      </c>
      <c r="AE85" s="412">
        <v>1</v>
      </c>
      <c r="AF85" s="569" t="s">
        <v>979</v>
      </c>
      <c r="AG85" s="569" t="s">
        <v>4282</v>
      </c>
      <c r="AH85" s="69">
        <v>100.31498000000001</v>
      </c>
      <c r="AI85" s="69" t="s">
        <v>949</v>
      </c>
      <c r="AJ85" s="69" t="s">
        <v>949</v>
      </c>
      <c r="AK85" s="69" t="s">
        <v>949</v>
      </c>
      <c r="AL85" s="69" t="s">
        <v>949</v>
      </c>
      <c r="AM85" s="69" t="s">
        <v>949</v>
      </c>
      <c r="AN85" s="69" t="s">
        <v>1253</v>
      </c>
      <c r="AO85" s="69" t="s">
        <v>1916</v>
      </c>
      <c r="AP85" s="69" t="s">
        <v>949</v>
      </c>
      <c r="AQ85" s="69">
        <v>0</v>
      </c>
      <c r="AR85" s="69" t="s">
        <v>1166</v>
      </c>
      <c r="AS85" s="69" t="s">
        <v>949</v>
      </c>
      <c r="AT85" s="69" t="s">
        <v>949</v>
      </c>
      <c r="AU85" s="69">
        <v>0</v>
      </c>
      <c r="AV85" s="69">
        <v>0</v>
      </c>
      <c r="AW85" s="69">
        <v>0</v>
      </c>
      <c r="AX85" s="69">
        <v>0</v>
      </c>
      <c r="AY85" s="69">
        <v>0</v>
      </c>
      <c r="AZ85" s="69">
        <v>0</v>
      </c>
      <c r="BA85" s="69">
        <v>0</v>
      </c>
      <c r="BB85" s="69">
        <v>0</v>
      </c>
    </row>
    <row r="86" spans="1:54" ht="16.5">
      <c r="A86" s="414" t="s">
        <v>320</v>
      </c>
      <c r="B86" s="537"/>
      <c r="C86" s="536"/>
      <c r="D86" s="537" t="s">
        <v>1918</v>
      </c>
      <c r="E86" s="536"/>
      <c r="F86" s="537"/>
      <c r="G86" s="536"/>
      <c r="H86" s="537"/>
      <c r="I86" s="536"/>
      <c r="J86" s="537"/>
      <c r="K86" s="536"/>
      <c r="L86" s="534" t="s">
        <v>1918</v>
      </c>
      <c r="M86" s="534" t="s">
        <v>10100</v>
      </c>
      <c r="N86" s="534" t="s">
        <v>4778</v>
      </c>
      <c r="O86" s="534"/>
      <c r="P86" s="412"/>
      <c r="Q86" s="412"/>
      <c r="R86" s="412" t="s">
        <v>941</v>
      </c>
      <c r="S86" s="412" t="s">
        <v>941</v>
      </c>
      <c r="T86" s="412" t="s">
        <v>941</v>
      </c>
      <c r="U86" s="412" t="s">
        <v>941</v>
      </c>
      <c r="V86" s="412" t="s">
        <v>941</v>
      </c>
      <c r="W86" s="412"/>
      <c r="X86" s="412" t="s">
        <v>941</v>
      </c>
      <c r="Y86" s="412" t="s">
        <v>941</v>
      </c>
      <c r="Z86" s="412"/>
      <c r="AA86" s="414" t="s">
        <v>1920</v>
      </c>
      <c r="AB86" s="32">
        <v>1</v>
      </c>
      <c r="AC86" s="26" t="s">
        <v>945</v>
      </c>
      <c r="AD86" s="412" t="s">
        <v>946</v>
      </c>
      <c r="AE86" s="412">
        <v>1</v>
      </c>
      <c r="AF86" s="569" t="s">
        <v>1921</v>
      </c>
      <c r="AG86" s="569" t="s">
        <v>4282</v>
      </c>
      <c r="AH86" s="69" t="s">
        <v>949</v>
      </c>
      <c r="AI86" s="69" t="s">
        <v>949</v>
      </c>
      <c r="AJ86" s="69" t="s">
        <v>949</v>
      </c>
      <c r="AK86" s="69" t="s">
        <v>949</v>
      </c>
      <c r="AL86" s="69" t="s">
        <v>949</v>
      </c>
      <c r="AM86" s="69" t="s">
        <v>949</v>
      </c>
      <c r="AN86" s="69" t="s">
        <v>949</v>
      </c>
      <c r="AO86" s="69" t="s">
        <v>949</v>
      </c>
      <c r="AP86" s="69" t="s">
        <v>949</v>
      </c>
      <c r="AQ86" s="69">
        <v>0</v>
      </c>
      <c r="AR86" s="69" t="s">
        <v>1923</v>
      </c>
      <c r="AS86" s="69" t="s">
        <v>945</v>
      </c>
      <c r="AT86" s="69" t="s">
        <v>945</v>
      </c>
      <c r="AU86" s="69">
        <v>0</v>
      </c>
      <c r="AV86" s="69">
        <v>0</v>
      </c>
      <c r="AW86" s="69">
        <v>0</v>
      </c>
      <c r="AX86" s="69">
        <v>0</v>
      </c>
      <c r="AY86" s="69">
        <v>0</v>
      </c>
      <c r="AZ86" s="69">
        <v>0</v>
      </c>
      <c r="BA86" s="69">
        <v>0</v>
      </c>
      <c r="BB86" s="69">
        <v>0</v>
      </c>
    </row>
    <row r="87" spans="1:54" s="411" customFormat="1" ht="16.5">
      <c r="A87" s="414" t="s">
        <v>320</v>
      </c>
      <c r="B87" s="537"/>
      <c r="C87" s="536"/>
      <c r="D87" s="537"/>
      <c r="E87" s="536" t="s">
        <v>5340</v>
      </c>
      <c r="F87" s="537"/>
      <c r="G87" s="536"/>
      <c r="H87" s="537"/>
      <c r="I87" s="536"/>
      <c r="J87" s="537"/>
      <c r="K87" s="536"/>
      <c r="L87" s="534" t="s">
        <v>5340</v>
      </c>
      <c r="M87" s="306" t="s">
        <v>5340</v>
      </c>
      <c r="N87" s="534"/>
      <c r="O87" s="534"/>
      <c r="P87" s="412"/>
      <c r="Q87" s="412"/>
      <c r="R87" s="412" t="s">
        <v>941</v>
      </c>
      <c r="S87" s="412" t="s">
        <v>941</v>
      </c>
      <c r="T87" s="412" t="s">
        <v>941</v>
      </c>
      <c r="U87" s="412" t="s">
        <v>941</v>
      </c>
      <c r="V87" s="412" t="s">
        <v>941</v>
      </c>
      <c r="W87" s="412"/>
      <c r="X87" s="412" t="s">
        <v>941</v>
      </c>
      <c r="Y87" s="412" t="s">
        <v>941</v>
      </c>
      <c r="Z87" s="412"/>
      <c r="AA87" s="414" t="s">
        <v>5341</v>
      </c>
      <c r="AB87" s="32">
        <v>0</v>
      </c>
      <c r="AC87" s="26" t="s">
        <v>945</v>
      </c>
      <c r="AD87" s="412" t="s">
        <v>946</v>
      </c>
      <c r="AE87" s="412">
        <v>0</v>
      </c>
      <c r="AF87" s="569" t="s">
        <v>993</v>
      </c>
      <c r="AG87" s="569" t="s">
        <v>4282</v>
      </c>
      <c r="AH87" s="69" t="s">
        <v>949</v>
      </c>
      <c r="AI87" s="69" t="s">
        <v>949</v>
      </c>
      <c r="AJ87" s="69" t="s">
        <v>949</v>
      </c>
      <c r="AK87" s="69" t="e">
        <v>#VALUE!</v>
      </c>
      <c r="AL87" s="69" t="s">
        <v>949</v>
      </c>
      <c r="AM87" s="69" t="s">
        <v>949</v>
      </c>
      <c r="AN87" s="69" t="s">
        <v>949</v>
      </c>
      <c r="AO87" s="69" t="s">
        <v>949</v>
      </c>
      <c r="AP87" s="69" t="s">
        <v>949</v>
      </c>
      <c r="AQ87" s="69">
        <v>0</v>
      </c>
      <c r="AR87" s="69" t="s">
        <v>949</v>
      </c>
      <c r="AS87" s="69" t="s">
        <v>945</v>
      </c>
      <c r="AT87" s="69" t="s">
        <v>945</v>
      </c>
      <c r="AU87" s="69">
        <v>0</v>
      </c>
      <c r="AV87" s="69">
        <v>0</v>
      </c>
      <c r="AW87" s="69">
        <v>0</v>
      </c>
      <c r="AX87" s="69">
        <v>0</v>
      </c>
      <c r="AY87" s="69">
        <v>0</v>
      </c>
      <c r="AZ87" s="69">
        <v>0</v>
      </c>
      <c r="BA87" s="69">
        <v>0</v>
      </c>
      <c r="BB87" s="69">
        <v>0</v>
      </c>
    </row>
    <row r="88" spans="1:54" ht="16.5">
      <c r="A88" s="414" t="s">
        <v>320</v>
      </c>
      <c r="B88" s="537"/>
      <c r="C88" s="536"/>
      <c r="D88" s="537" t="s">
        <v>1924</v>
      </c>
      <c r="E88" s="536"/>
      <c r="F88" s="537"/>
      <c r="G88" s="536"/>
      <c r="H88" s="537"/>
      <c r="I88" s="536"/>
      <c r="J88" s="537"/>
      <c r="K88" s="536"/>
      <c r="L88" s="534" t="s">
        <v>1924</v>
      </c>
      <c r="M88" s="534" t="s">
        <v>1924</v>
      </c>
      <c r="N88" s="534" t="s">
        <v>4778</v>
      </c>
      <c r="O88" s="534"/>
      <c r="P88" s="412" t="s">
        <v>1126</v>
      </c>
      <c r="Q88" s="412"/>
      <c r="R88" s="412" t="s">
        <v>941</v>
      </c>
      <c r="S88" s="412" t="s">
        <v>941</v>
      </c>
      <c r="T88" s="412" t="s">
        <v>941</v>
      </c>
      <c r="U88" s="412" t="s">
        <v>941</v>
      </c>
      <c r="V88" s="412" t="s">
        <v>941</v>
      </c>
      <c r="W88" s="412"/>
      <c r="X88" s="412" t="s">
        <v>941</v>
      </c>
      <c r="Y88" s="412" t="s">
        <v>941</v>
      </c>
      <c r="Z88" s="412"/>
      <c r="AA88" s="414" t="s">
        <v>1926</v>
      </c>
      <c r="AB88" s="32">
        <v>1</v>
      </c>
      <c r="AC88" s="26" t="s">
        <v>945</v>
      </c>
      <c r="AD88" s="412" t="s">
        <v>946</v>
      </c>
      <c r="AE88" s="412">
        <v>1</v>
      </c>
      <c r="AF88" s="569" t="s">
        <v>1008</v>
      </c>
      <c r="AG88" s="569" t="s">
        <v>4282</v>
      </c>
      <c r="AH88" s="69">
        <v>249.292</v>
      </c>
      <c r="AI88" s="69" t="s">
        <v>949</v>
      </c>
      <c r="AJ88" s="69">
        <v>1.41</v>
      </c>
      <c r="AK88" s="69">
        <v>0.35150171999999996</v>
      </c>
      <c r="AL88" s="69" t="s">
        <v>949</v>
      </c>
      <c r="AM88" s="69" t="s">
        <v>1083</v>
      </c>
      <c r="AN88" s="69" t="s">
        <v>1293</v>
      </c>
      <c r="AO88" s="69" t="s">
        <v>1294</v>
      </c>
      <c r="AP88" s="69" t="s">
        <v>1295</v>
      </c>
      <c r="AQ88" s="69">
        <v>0</v>
      </c>
      <c r="AR88" s="69" t="s">
        <v>1142</v>
      </c>
      <c r="AS88" s="69" t="s">
        <v>949</v>
      </c>
      <c r="AT88" s="69" t="s">
        <v>949</v>
      </c>
      <c r="AU88" s="69">
        <v>0</v>
      </c>
      <c r="AV88" s="69">
        <v>0</v>
      </c>
      <c r="AW88" s="69" t="s">
        <v>1924</v>
      </c>
      <c r="AX88" s="69" t="s">
        <v>1142</v>
      </c>
      <c r="AY88" s="69">
        <v>0</v>
      </c>
      <c r="AZ88" s="69">
        <v>0</v>
      </c>
      <c r="BA88" s="69">
        <v>0</v>
      </c>
      <c r="BB88" s="69">
        <v>0</v>
      </c>
    </row>
    <row r="89" spans="1:54" ht="16.5">
      <c r="A89" s="414" t="s">
        <v>320</v>
      </c>
      <c r="B89" s="537"/>
      <c r="C89" s="536"/>
      <c r="D89" s="537" t="s">
        <v>1927</v>
      </c>
      <c r="E89" s="536"/>
      <c r="F89" s="537"/>
      <c r="G89" s="536"/>
      <c r="H89" s="537"/>
      <c r="I89" s="536"/>
      <c r="J89" s="537"/>
      <c r="K89" s="536"/>
      <c r="L89" s="534" t="s">
        <v>1927</v>
      </c>
      <c r="M89" s="534" t="s">
        <v>1927</v>
      </c>
      <c r="N89" s="534" t="s">
        <v>4778</v>
      </c>
      <c r="O89" s="534"/>
      <c r="P89" s="412" t="s">
        <v>1059</v>
      </c>
      <c r="Q89" s="412"/>
      <c r="R89" s="412" t="s">
        <v>941</v>
      </c>
      <c r="S89" s="412" t="s">
        <v>941</v>
      </c>
      <c r="T89" s="412" t="s">
        <v>941</v>
      </c>
      <c r="U89" s="412" t="s">
        <v>941</v>
      </c>
      <c r="V89" s="412" t="s">
        <v>941</v>
      </c>
      <c r="W89" s="412"/>
      <c r="X89" s="412" t="s">
        <v>941</v>
      </c>
      <c r="Y89" s="412" t="s">
        <v>941</v>
      </c>
      <c r="Z89" s="412"/>
      <c r="AA89" s="414" t="s">
        <v>1929</v>
      </c>
      <c r="AB89" s="32">
        <v>1</v>
      </c>
      <c r="AC89" s="26" t="s">
        <v>945</v>
      </c>
      <c r="AD89" s="412" t="s">
        <v>946</v>
      </c>
      <c r="AE89" s="412">
        <v>1</v>
      </c>
      <c r="AF89" s="569" t="s">
        <v>979</v>
      </c>
      <c r="AG89" s="569" t="s">
        <v>4282</v>
      </c>
      <c r="AH89" s="69">
        <v>61.695</v>
      </c>
      <c r="AI89" s="69" t="s">
        <v>949</v>
      </c>
      <c r="AJ89" s="69" t="s">
        <v>949</v>
      </c>
      <c r="AK89" s="69" t="s">
        <v>949</v>
      </c>
      <c r="AL89" s="69" t="s">
        <v>949</v>
      </c>
      <c r="AM89" s="69" t="s">
        <v>949</v>
      </c>
      <c r="AN89" s="69" t="s">
        <v>1930</v>
      </c>
      <c r="AO89" s="69" t="s">
        <v>1931</v>
      </c>
      <c r="AP89" s="69" t="s">
        <v>949</v>
      </c>
      <c r="AQ89" s="69">
        <v>0</v>
      </c>
      <c r="AR89" s="69" t="s">
        <v>1166</v>
      </c>
      <c r="AS89" s="69" t="s">
        <v>949</v>
      </c>
      <c r="AT89" s="69" t="s">
        <v>949</v>
      </c>
      <c r="AU89" s="69">
        <v>0</v>
      </c>
      <c r="AV89" s="69">
        <v>0</v>
      </c>
      <c r="AW89" s="69">
        <v>0</v>
      </c>
      <c r="AX89" s="69">
        <v>0</v>
      </c>
      <c r="AY89" s="69">
        <v>0</v>
      </c>
      <c r="AZ89" s="69">
        <v>0</v>
      </c>
      <c r="BA89" s="69">
        <v>0</v>
      </c>
      <c r="BB89" s="69">
        <v>0</v>
      </c>
    </row>
    <row r="90" spans="1:54" ht="16.5">
      <c r="A90" s="414" t="s">
        <v>320</v>
      </c>
      <c r="B90" s="537"/>
      <c r="C90" s="536"/>
      <c r="D90" s="537" t="s">
        <v>1932</v>
      </c>
      <c r="E90" s="536"/>
      <c r="F90" s="537"/>
      <c r="G90" s="536"/>
      <c r="H90" s="537"/>
      <c r="I90" s="536"/>
      <c r="J90" s="537"/>
      <c r="K90" s="536"/>
      <c r="L90" s="534" t="s">
        <v>1932</v>
      </c>
      <c r="M90" s="534" t="s">
        <v>1932</v>
      </c>
      <c r="N90" s="534" t="s">
        <v>4778</v>
      </c>
      <c r="O90" s="534"/>
      <c r="P90" s="412" t="s">
        <v>1059</v>
      </c>
      <c r="Q90" s="412"/>
      <c r="R90" s="412" t="s">
        <v>941</v>
      </c>
      <c r="S90" s="412" t="s">
        <v>941</v>
      </c>
      <c r="T90" s="412" t="s">
        <v>941</v>
      </c>
      <c r="U90" s="412" t="s">
        <v>941</v>
      </c>
      <c r="V90" s="412" t="s">
        <v>941</v>
      </c>
      <c r="W90" s="412"/>
      <c r="X90" s="412" t="s">
        <v>941</v>
      </c>
      <c r="Y90" s="412" t="s">
        <v>941</v>
      </c>
      <c r="Z90" s="412"/>
      <c r="AA90" s="414" t="s">
        <v>1934</v>
      </c>
      <c r="AB90" s="32">
        <v>1</v>
      </c>
      <c r="AC90" s="26" t="s">
        <v>945</v>
      </c>
      <c r="AD90" s="412" t="s">
        <v>946</v>
      </c>
      <c r="AE90" s="412">
        <v>1</v>
      </c>
      <c r="AF90" s="569" t="s">
        <v>979</v>
      </c>
      <c r="AG90" s="569" t="s">
        <v>4282</v>
      </c>
      <c r="AH90" s="69">
        <v>61.695</v>
      </c>
      <c r="AI90" s="69" t="s">
        <v>949</v>
      </c>
      <c r="AJ90" s="69" t="s">
        <v>949</v>
      </c>
      <c r="AK90" s="69" t="s">
        <v>949</v>
      </c>
      <c r="AL90" s="69" t="s">
        <v>1935</v>
      </c>
      <c r="AM90" s="69" t="s">
        <v>949</v>
      </c>
      <c r="AN90" s="69" t="s">
        <v>1930</v>
      </c>
      <c r="AO90" s="69" t="s">
        <v>1931</v>
      </c>
      <c r="AP90" s="69" t="s">
        <v>949</v>
      </c>
      <c r="AQ90" s="69">
        <v>0</v>
      </c>
      <c r="AR90" s="69" t="s">
        <v>1166</v>
      </c>
      <c r="AS90" s="69" t="s">
        <v>949</v>
      </c>
      <c r="AT90" s="69" t="s">
        <v>949</v>
      </c>
      <c r="AU90" s="69">
        <v>0</v>
      </c>
      <c r="AV90" s="69">
        <v>0</v>
      </c>
      <c r="AW90" s="69">
        <v>0</v>
      </c>
      <c r="AX90" s="69">
        <v>0</v>
      </c>
      <c r="AY90" s="69">
        <v>0</v>
      </c>
      <c r="AZ90" s="69">
        <v>0</v>
      </c>
      <c r="BA90" s="69">
        <v>0</v>
      </c>
      <c r="BB90" s="69">
        <v>0</v>
      </c>
    </row>
    <row r="91" spans="1:54" ht="16.5">
      <c r="A91" s="414" t="s">
        <v>320</v>
      </c>
      <c r="B91" s="537"/>
      <c r="C91" s="536"/>
      <c r="D91" s="537" t="s">
        <v>1937</v>
      </c>
      <c r="E91" s="536"/>
      <c r="F91" s="537"/>
      <c r="G91" s="536"/>
      <c r="H91" s="537"/>
      <c r="I91" s="536"/>
      <c r="J91" s="537"/>
      <c r="K91" s="536"/>
      <c r="L91" s="670" t="s">
        <v>1936</v>
      </c>
      <c r="M91" s="670" t="s">
        <v>1936</v>
      </c>
      <c r="N91" s="534" t="s">
        <v>4778</v>
      </c>
      <c r="O91" s="534"/>
      <c r="P91" s="412" t="s">
        <v>989</v>
      </c>
      <c r="Q91" s="412"/>
      <c r="R91" s="412" t="s">
        <v>941</v>
      </c>
      <c r="S91" s="412" t="s">
        <v>941</v>
      </c>
      <c r="T91" s="412" t="s">
        <v>941</v>
      </c>
      <c r="U91" s="412" t="s">
        <v>941</v>
      </c>
      <c r="V91" s="412" t="s">
        <v>941</v>
      </c>
      <c r="W91" s="412"/>
      <c r="X91" s="412" t="s">
        <v>941</v>
      </c>
      <c r="Y91" s="412" t="s">
        <v>941</v>
      </c>
      <c r="Z91" s="412"/>
      <c r="AA91" s="414" t="s">
        <v>1940</v>
      </c>
      <c r="AB91" s="32">
        <v>1</v>
      </c>
      <c r="AC91" s="26" t="s">
        <v>945</v>
      </c>
      <c r="AD91" s="412" t="s">
        <v>946</v>
      </c>
      <c r="AE91" s="412">
        <v>1</v>
      </c>
      <c r="AF91" s="569" t="s">
        <v>979</v>
      </c>
      <c r="AG91" s="569" t="s">
        <v>4282</v>
      </c>
      <c r="AH91" s="69">
        <v>265.48185999999998</v>
      </c>
      <c r="AI91" s="69" t="s">
        <v>949</v>
      </c>
      <c r="AJ91" s="69" t="s">
        <v>949</v>
      </c>
      <c r="AK91" s="69" t="s">
        <v>949</v>
      </c>
      <c r="AL91" s="69" t="s">
        <v>1941</v>
      </c>
      <c r="AM91" s="69" t="s">
        <v>949</v>
      </c>
      <c r="AN91" s="69" t="s">
        <v>1253</v>
      </c>
      <c r="AO91" s="69" t="s">
        <v>1909</v>
      </c>
      <c r="AP91" s="69" t="s">
        <v>949</v>
      </c>
      <c r="AQ91" s="69" t="s">
        <v>949</v>
      </c>
      <c r="AR91" s="69" t="s">
        <v>1166</v>
      </c>
      <c r="AS91" s="69" t="s">
        <v>949</v>
      </c>
      <c r="AT91" s="69" t="s">
        <v>949</v>
      </c>
      <c r="AU91" s="69">
        <v>0</v>
      </c>
      <c r="AV91" s="69">
        <v>0</v>
      </c>
      <c r="AW91" s="69">
        <v>0</v>
      </c>
      <c r="AX91" s="69">
        <v>0</v>
      </c>
      <c r="AY91" s="69">
        <v>0</v>
      </c>
      <c r="AZ91" s="69">
        <v>0</v>
      </c>
      <c r="BA91" s="69">
        <v>0</v>
      </c>
      <c r="BB91" s="69">
        <v>0</v>
      </c>
    </row>
    <row r="92" spans="1:54" ht="16.5">
      <c r="A92" s="414" t="s">
        <v>320</v>
      </c>
      <c r="B92" s="537"/>
      <c r="C92" s="536"/>
      <c r="D92" s="537" t="s">
        <v>9919</v>
      </c>
      <c r="E92" s="536"/>
      <c r="F92" s="537"/>
      <c r="G92" s="536"/>
      <c r="H92" s="537"/>
      <c r="I92" s="536"/>
      <c r="J92" s="537"/>
      <c r="K92" s="536"/>
      <c r="L92" s="542" t="s">
        <v>9919</v>
      </c>
      <c r="M92" s="542" t="s">
        <v>9919</v>
      </c>
      <c r="N92" s="534" t="s">
        <v>4778</v>
      </c>
      <c r="O92" s="534"/>
      <c r="P92" s="412" t="s">
        <v>989</v>
      </c>
      <c r="Q92" s="412"/>
      <c r="R92" s="412" t="s">
        <v>941</v>
      </c>
      <c r="S92" s="412" t="s">
        <v>941</v>
      </c>
      <c r="T92" s="412" t="s">
        <v>941</v>
      </c>
      <c r="U92" s="412" t="s">
        <v>941</v>
      </c>
      <c r="V92" s="412" t="s">
        <v>941</v>
      </c>
      <c r="W92" s="412"/>
      <c r="X92" s="412" t="s">
        <v>941</v>
      </c>
      <c r="Y92" s="412" t="s">
        <v>941</v>
      </c>
      <c r="Z92" s="412"/>
      <c r="AA92" s="414" t="s">
        <v>1945</v>
      </c>
      <c r="AB92" s="32">
        <v>1</v>
      </c>
      <c r="AC92" s="26" t="s">
        <v>945</v>
      </c>
      <c r="AD92" s="412" t="s">
        <v>946</v>
      </c>
      <c r="AE92" s="412">
        <v>1</v>
      </c>
      <c r="AF92" s="569" t="s">
        <v>979</v>
      </c>
      <c r="AG92" s="569" t="s">
        <v>4282</v>
      </c>
      <c r="AH92" s="69">
        <v>4039.1110979999999</v>
      </c>
      <c r="AI92" s="69" t="s">
        <v>949</v>
      </c>
      <c r="AJ92" s="69" t="s">
        <v>949</v>
      </c>
      <c r="AK92" s="69" t="s">
        <v>949</v>
      </c>
      <c r="AL92" s="69" t="s">
        <v>1946</v>
      </c>
      <c r="AM92" s="69" t="s">
        <v>949</v>
      </c>
      <c r="AN92" s="69" t="s">
        <v>1253</v>
      </c>
      <c r="AO92" s="69" t="s">
        <v>1947</v>
      </c>
      <c r="AP92" s="69" t="s">
        <v>949</v>
      </c>
      <c r="AQ92" s="69" t="s">
        <v>949</v>
      </c>
      <c r="AR92" s="69" t="s">
        <v>1166</v>
      </c>
      <c r="AS92" s="69" t="s">
        <v>949</v>
      </c>
      <c r="AT92" s="69" t="s">
        <v>949</v>
      </c>
      <c r="AU92" s="69">
        <v>0</v>
      </c>
      <c r="AV92" s="69">
        <v>0</v>
      </c>
      <c r="AW92" s="69">
        <v>0</v>
      </c>
      <c r="AX92" s="69">
        <v>0</v>
      </c>
      <c r="AY92" s="69">
        <v>0</v>
      </c>
      <c r="AZ92" s="69">
        <v>0</v>
      </c>
      <c r="BA92" s="69">
        <v>0</v>
      </c>
      <c r="BB92" s="69">
        <v>0</v>
      </c>
    </row>
    <row r="93" spans="1:54" ht="16.5">
      <c r="A93" s="414" t="s">
        <v>320</v>
      </c>
      <c r="B93" s="537"/>
      <c r="C93" s="536"/>
      <c r="D93" s="538" t="s">
        <v>4686</v>
      </c>
      <c r="E93" s="536"/>
      <c r="F93" s="537"/>
      <c r="G93" s="536"/>
      <c r="H93" s="537"/>
      <c r="I93" s="536"/>
      <c r="J93" s="537"/>
      <c r="K93" s="536"/>
      <c r="L93" s="534" t="s">
        <v>1959</v>
      </c>
      <c r="M93" s="534" t="s">
        <v>1959</v>
      </c>
      <c r="N93" s="534" t="s">
        <v>4778</v>
      </c>
      <c r="O93" s="534"/>
      <c r="P93" s="412"/>
      <c r="Q93" s="412"/>
      <c r="R93" s="412" t="s">
        <v>941</v>
      </c>
      <c r="S93" s="412" t="s">
        <v>941</v>
      </c>
      <c r="T93" s="412" t="s">
        <v>941</v>
      </c>
      <c r="U93" s="412" t="s">
        <v>941</v>
      </c>
      <c r="V93" s="412" t="s">
        <v>941</v>
      </c>
      <c r="W93" s="412"/>
      <c r="X93" s="412" t="s">
        <v>941</v>
      </c>
      <c r="Y93" s="412" t="s">
        <v>941</v>
      </c>
      <c r="Z93" s="412"/>
      <c r="AA93" s="414" t="s">
        <v>1962</v>
      </c>
      <c r="AB93" s="32">
        <v>1</v>
      </c>
      <c r="AC93" s="26" t="s">
        <v>945</v>
      </c>
      <c r="AD93" s="412" t="s">
        <v>946</v>
      </c>
      <c r="AE93" s="412">
        <v>1</v>
      </c>
      <c r="AF93" s="569" t="s">
        <v>10101</v>
      </c>
      <c r="AG93" s="569" t="s">
        <v>949</v>
      </c>
      <c r="AH93" s="69">
        <v>95.15</v>
      </c>
      <c r="AI93" s="69">
        <v>0.1</v>
      </c>
      <c r="AJ93" s="69">
        <v>7.93</v>
      </c>
      <c r="AK93" s="69">
        <v>0.75453950000000003</v>
      </c>
      <c r="AL93" s="69" t="s">
        <v>1963</v>
      </c>
      <c r="AM93" s="69" t="s">
        <v>949</v>
      </c>
      <c r="AN93" s="69" t="s">
        <v>1084</v>
      </c>
      <c r="AO93" s="69" t="s">
        <v>1085</v>
      </c>
      <c r="AP93" s="69" t="s">
        <v>949</v>
      </c>
      <c r="AQ93" s="69">
        <v>0</v>
      </c>
      <c r="AR93" s="69" t="s">
        <v>1166</v>
      </c>
      <c r="AS93" s="69" t="s">
        <v>949</v>
      </c>
      <c r="AT93" s="69" t="s">
        <v>949</v>
      </c>
      <c r="AU93" s="69">
        <v>0</v>
      </c>
      <c r="AV93" s="69">
        <v>0</v>
      </c>
      <c r="AW93" s="69">
        <v>0</v>
      </c>
      <c r="AX93" s="69">
        <v>0</v>
      </c>
      <c r="AY93" s="69">
        <v>0</v>
      </c>
      <c r="AZ93" s="69">
        <v>0</v>
      </c>
      <c r="BA93" s="69">
        <v>0</v>
      </c>
      <c r="BB93" s="69">
        <v>0</v>
      </c>
    </row>
    <row r="94" spans="1:54" ht="16.5">
      <c r="A94" s="414" t="s">
        <v>320</v>
      </c>
      <c r="B94" s="537"/>
      <c r="C94" s="536"/>
      <c r="D94" s="537" t="s">
        <v>1954</v>
      </c>
      <c r="E94" s="536"/>
      <c r="F94" s="537"/>
      <c r="G94" s="536"/>
      <c r="H94" s="537"/>
      <c r="I94" s="536"/>
      <c r="J94" s="537"/>
      <c r="K94" s="536"/>
      <c r="L94" s="534" t="s">
        <v>4684</v>
      </c>
      <c r="M94" s="534" t="s">
        <v>1954</v>
      </c>
      <c r="N94" s="534" t="s">
        <v>4778</v>
      </c>
      <c r="O94" s="534"/>
      <c r="P94" s="412" t="s">
        <v>989</v>
      </c>
      <c r="Q94" s="412"/>
      <c r="R94" s="412" t="s">
        <v>941</v>
      </c>
      <c r="S94" s="412" t="s">
        <v>941</v>
      </c>
      <c r="T94" s="412" t="s">
        <v>941</v>
      </c>
      <c r="U94" s="412" t="s">
        <v>941</v>
      </c>
      <c r="V94" s="412" t="s">
        <v>941</v>
      </c>
      <c r="W94" s="412"/>
      <c r="X94" s="412" t="s">
        <v>941</v>
      </c>
      <c r="Y94" s="412" t="s">
        <v>941</v>
      </c>
      <c r="Z94" s="412"/>
      <c r="AA94" s="414" t="s">
        <v>1957</v>
      </c>
      <c r="AB94" s="32">
        <v>1</v>
      </c>
      <c r="AC94" s="26" t="s">
        <v>945</v>
      </c>
      <c r="AD94" s="412" t="s">
        <v>946</v>
      </c>
      <c r="AE94" s="412">
        <v>1</v>
      </c>
      <c r="AF94" s="569" t="s">
        <v>979</v>
      </c>
      <c r="AG94" s="569" t="s">
        <v>949</v>
      </c>
      <c r="AH94" s="69">
        <v>210.6</v>
      </c>
      <c r="AI94" s="69" t="s">
        <v>949</v>
      </c>
      <c r="AJ94" s="69" t="s">
        <v>949</v>
      </c>
      <c r="AK94" s="69" t="s">
        <v>949</v>
      </c>
      <c r="AL94" s="69" t="s">
        <v>1958</v>
      </c>
      <c r="AM94" s="69" t="s">
        <v>949</v>
      </c>
      <c r="AN94" s="69" t="s">
        <v>1952</v>
      </c>
      <c r="AO94" s="69" t="s">
        <v>1953</v>
      </c>
      <c r="AP94" s="69" t="s">
        <v>949</v>
      </c>
      <c r="AQ94" s="69" t="s">
        <v>949</v>
      </c>
      <c r="AR94" s="69" t="s">
        <v>1166</v>
      </c>
      <c r="AS94" s="69" t="s">
        <v>949</v>
      </c>
      <c r="AT94" s="69" t="s">
        <v>949</v>
      </c>
      <c r="AU94" s="69">
        <v>0</v>
      </c>
      <c r="AV94" s="69">
        <v>0</v>
      </c>
      <c r="AW94" s="69">
        <v>0</v>
      </c>
      <c r="AX94" s="69">
        <v>0</v>
      </c>
      <c r="AY94" s="69">
        <v>0</v>
      </c>
      <c r="AZ94" s="69">
        <v>0</v>
      </c>
      <c r="BA94" s="69">
        <v>0</v>
      </c>
      <c r="BB94" s="69">
        <v>0</v>
      </c>
    </row>
    <row r="95" spans="1:54" ht="16.5">
      <c r="A95" s="414" t="s">
        <v>320</v>
      </c>
      <c r="B95" s="537"/>
      <c r="C95" s="536"/>
      <c r="D95" s="537" t="s">
        <v>10102</v>
      </c>
      <c r="E95" s="536"/>
      <c r="F95" s="537"/>
      <c r="G95" s="536"/>
      <c r="H95" s="537"/>
      <c r="I95" s="536"/>
      <c r="J95" s="537"/>
      <c r="K95" s="536"/>
      <c r="L95" s="534" t="s">
        <v>10102</v>
      </c>
      <c r="M95" s="534" t="s">
        <v>1964</v>
      </c>
      <c r="N95" s="534" t="s">
        <v>10071</v>
      </c>
      <c r="O95" s="534"/>
      <c r="P95" s="412" t="s">
        <v>1126</v>
      </c>
      <c r="Q95" s="412"/>
      <c r="R95" s="412" t="s">
        <v>941</v>
      </c>
      <c r="S95" s="412" t="s">
        <v>941</v>
      </c>
      <c r="T95" s="412" t="s">
        <v>941</v>
      </c>
      <c r="U95" s="412" t="s">
        <v>941</v>
      </c>
      <c r="V95" s="412" t="s">
        <v>941</v>
      </c>
      <c r="W95" s="412"/>
      <c r="X95" s="412" t="s">
        <v>941</v>
      </c>
      <c r="Y95" s="412" t="s">
        <v>941</v>
      </c>
      <c r="Z95" s="412"/>
      <c r="AA95" s="414" t="s">
        <v>1966</v>
      </c>
      <c r="AB95" s="32">
        <v>1</v>
      </c>
      <c r="AC95" s="26" t="s">
        <v>945</v>
      </c>
      <c r="AD95" s="412" t="s">
        <v>946</v>
      </c>
      <c r="AE95" s="412">
        <v>1</v>
      </c>
      <c r="AF95" s="569" t="s">
        <v>1081</v>
      </c>
      <c r="AG95" s="569" t="s">
        <v>949</v>
      </c>
      <c r="AH95" s="69" t="s">
        <v>949</v>
      </c>
      <c r="AI95" s="69" t="s">
        <v>949</v>
      </c>
      <c r="AJ95" s="69" t="s">
        <v>949</v>
      </c>
      <c r="AK95" s="69" t="s">
        <v>949</v>
      </c>
      <c r="AL95" s="69" t="s">
        <v>1967</v>
      </c>
      <c r="AM95" s="69" t="s">
        <v>949</v>
      </c>
      <c r="AN95" s="69" t="s">
        <v>949</v>
      </c>
      <c r="AO95" s="69" t="s">
        <v>949</v>
      </c>
      <c r="AP95" s="69" t="s">
        <v>949</v>
      </c>
      <c r="AQ95" s="69">
        <v>0</v>
      </c>
      <c r="AR95" s="69" t="s">
        <v>1968</v>
      </c>
      <c r="AS95" s="69"/>
      <c r="AT95" s="69">
        <v>0</v>
      </c>
      <c r="AU95" s="69">
        <v>0</v>
      </c>
      <c r="AV95" s="69">
        <v>0</v>
      </c>
      <c r="AW95" s="69">
        <v>0</v>
      </c>
      <c r="AX95" s="69">
        <v>0</v>
      </c>
      <c r="AY95" s="69">
        <v>0</v>
      </c>
      <c r="AZ95" s="69">
        <v>0</v>
      </c>
      <c r="BA95" s="69">
        <v>0</v>
      </c>
      <c r="BB95" s="69">
        <v>0</v>
      </c>
    </row>
    <row r="96" spans="1:54" ht="16.5">
      <c r="A96" s="414" t="s">
        <v>320</v>
      </c>
      <c r="B96" s="537"/>
      <c r="C96" s="536"/>
      <c r="D96" s="537" t="s">
        <v>6698</v>
      </c>
      <c r="E96" s="536"/>
      <c r="F96" s="537"/>
      <c r="G96" s="536"/>
      <c r="H96" s="537"/>
      <c r="I96" s="536"/>
      <c r="J96" s="537"/>
      <c r="K96" s="536"/>
      <c r="L96" s="534" t="s">
        <v>6698</v>
      </c>
      <c r="M96" s="534" t="s">
        <v>9921</v>
      </c>
      <c r="N96" s="535" t="s">
        <v>4773</v>
      </c>
      <c r="O96" s="534"/>
      <c r="P96" s="412" t="s">
        <v>940</v>
      </c>
      <c r="Q96" s="412"/>
      <c r="R96" s="412" t="s">
        <v>941</v>
      </c>
      <c r="S96" s="412" t="s">
        <v>941</v>
      </c>
      <c r="T96" s="412" t="s">
        <v>941</v>
      </c>
      <c r="U96" s="412" t="s">
        <v>941</v>
      </c>
      <c r="V96" s="412" t="s">
        <v>941</v>
      </c>
      <c r="W96" s="412"/>
      <c r="X96" s="412" t="s">
        <v>941</v>
      </c>
      <c r="Y96" s="412" t="s">
        <v>941</v>
      </c>
      <c r="Z96" s="412"/>
      <c r="AA96" s="414" t="s">
        <v>6700</v>
      </c>
      <c r="AB96" s="32">
        <v>1</v>
      </c>
      <c r="AC96" s="26" t="s">
        <v>945</v>
      </c>
      <c r="AD96" s="412" t="s">
        <v>946</v>
      </c>
      <c r="AE96" s="412">
        <v>0</v>
      </c>
      <c r="AF96" s="569" t="s">
        <v>1126</v>
      </c>
      <c r="AG96" s="569" t="s">
        <v>4282</v>
      </c>
      <c r="AH96" s="69" t="s">
        <v>949</v>
      </c>
      <c r="AI96" s="69" t="s">
        <v>949</v>
      </c>
      <c r="AJ96" s="69" t="s">
        <v>949</v>
      </c>
      <c r="AK96" s="69" t="s">
        <v>949</v>
      </c>
      <c r="AL96" s="69" t="s">
        <v>949</v>
      </c>
      <c r="AM96" s="69" t="s">
        <v>949</v>
      </c>
      <c r="AN96" s="69" t="s">
        <v>949</v>
      </c>
      <c r="AO96" s="69" t="s">
        <v>949</v>
      </c>
      <c r="AP96" s="69" t="s">
        <v>949</v>
      </c>
      <c r="AQ96" s="69">
        <v>0</v>
      </c>
      <c r="AR96" s="69" t="s">
        <v>1923</v>
      </c>
      <c r="AS96" s="69" t="s">
        <v>945</v>
      </c>
      <c r="AT96" s="69" t="s">
        <v>945</v>
      </c>
      <c r="AU96" s="69">
        <v>0</v>
      </c>
      <c r="AV96" s="69">
        <v>0</v>
      </c>
      <c r="AW96" s="69">
        <v>0</v>
      </c>
      <c r="AX96" s="69">
        <v>0</v>
      </c>
      <c r="AY96" s="69">
        <v>0</v>
      </c>
      <c r="AZ96" s="69">
        <v>0</v>
      </c>
      <c r="BA96" s="69">
        <v>0</v>
      </c>
      <c r="BB96" s="69">
        <v>0</v>
      </c>
    </row>
    <row r="97" spans="1:54" ht="16.5">
      <c r="A97" s="414" t="s">
        <v>320</v>
      </c>
      <c r="B97" s="537"/>
      <c r="C97" s="536"/>
      <c r="D97" s="537"/>
      <c r="E97" s="536" t="s">
        <v>1974</v>
      </c>
      <c r="F97" s="537"/>
      <c r="G97" s="536"/>
      <c r="H97" s="537"/>
      <c r="I97" s="536"/>
      <c r="J97" s="537"/>
      <c r="K97" s="536"/>
      <c r="L97" s="534" t="s">
        <v>1974</v>
      </c>
      <c r="M97" s="534" t="s">
        <v>1974</v>
      </c>
      <c r="N97" s="534" t="s">
        <v>4778</v>
      </c>
      <c r="O97" s="534"/>
      <c r="P97" s="412"/>
      <c r="Q97" s="412"/>
      <c r="R97" s="412" t="s">
        <v>941</v>
      </c>
      <c r="S97" s="412" t="s">
        <v>941</v>
      </c>
      <c r="T97" s="412" t="s">
        <v>941</v>
      </c>
      <c r="U97" s="412" t="s">
        <v>941</v>
      </c>
      <c r="V97" s="412" t="s">
        <v>941</v>
      </c>
      <c r="W97" s="412"/>
      <c r="X97" s="412" t="s">
        <v>941</v>
      </c>
      <c r="Y97" s="412" t="s">
        <v>941</v>
      </c>
      <c r="Z97" s="412"/>
      <c r="AA97" s="414" t="s">
        <v>1976</v>
      </c>
      <c r="AB97" s="32">
        <v>1</v>
      </c>
      <c r="AC97" s="26" t="s">
        <v>945</v>
      </c>
      <c r="AD97" s="412" t="s">
        <v>946</v>
      </c>
      <c r="AE97" s="412">
        <v>1</v>
      </c>
      <c r="AF97" s="569" t="s">
        <v>979</v>
      </c>
      <c r="AG97" s="569" t="s">
        <v>4282</v>
      </c>
      <c r="AH97" s="69">
        <v>25.132740999999999</v>
      </c>
      <c r="AI97" s="69">
        <v>0.2</v>
      </c>
      <c r="AJ97" s="69" t="s">
        <v>949</v>
      </c>
      <c r="AK97" s="69" t="s">
        <v>949</v>
      </c>
      <c r="AL97" s="69" t="s">
        <v>1977</v>
      </c>
      <c r="AM97" s="69" t="s">
        <v>949</v>
      </c>
      <c r="AN97" s="69" t="s">
        <v>1952</v>
      </c>
      <c r="AO97" s="69" t="s">
        <v>1953</v>
      </c>
      <c r="AP97" s="69" t="s">
        <v>949</v>
      </c>
      <c r="AQ97" s="69">
        <v>0</v>
      </c>
      <c r="AR97" s="69" t="s">
        <v>1166</v>
      </c>
      <c r="AS97" s="69" t="s">
        <v>949</v>
      </c>
      <c r="AT97" s="69" t="s">
        <v>949</v>
      </c>
      <c r="AU97" s="69">
        <v>0</v>
      </c>
      <c r="AV97" s="69">
        <v>0</v>
      </c>
      <c r="AW97" s="69">
        <v>0</v>
      </c>
      <c r="AX97" s="69">
        <v>0</v>
      </c>
      <c r="AY97" s="69">
        <v>0</v>
      </c>
      <c r="AZ97" s="69">
        <v>0</v>
      </c>
      <c r="BA97" s="69">
        <v>0</v>
      </c>
      <c r="BB97" s="69">
        <v>0</v>
      </c>
    </row>
    <row r="98" spans="1:54" ht="16.5">
      <c r="A98" s="414" t="s">
        <v>320</v>
      </c>
      <c r="B98" s="537"/>
      <c r="C98" s="536"/>
      <c r="D98" s="537"/>
      <c r="E98" s="536" t="s">
        <v>1978</v>
      </c>
      <c r="F98" s="537"/>
      <c r="G98" s="536"/>
      <c r="H98" s="537"/>
      <c r="I98" s="536"/>
      <c r="J98" s="537"/>
      <c r="K98" s="536"/>
      <c r="L98" s="534" t="s">
        <v>1978</v>
      </c>
      <c r="M98" s="534" t="s">
        <v>1978</v>
      </c>
      <c r="N98" s="534" t="s">
        <v>4778</v>
      </c>
      <c r="O98" s="534"/>
      <c r="P98" s="412"/>
      <c r="Q98" s="412"/>
      <c r="R98" s="412" t="s">
        <v>941</v>
      </c>
      <c r="S98" s="412" t="s">
        <v>941</v>
      </c>
      <c r="T98" s="412" t="s">
        <v>941</v>
      </c>
      <c r="U98" s="412" t="s">
        <v>941</v>
      </c>
      <c r="V98" s="412" t="s">
        <v>941</v>
      </c>
      <c r="W98" s="412"/>
      <c r="X98" s="412" t="s">
        <v>941</v>
      </c>
      <c r="Y98" s="412" t="s">
        <v>941</v>
      </c>
      <c r="Z98" s="412"/>
      <c r="AA98" s="414" t="s">
        <v>1980</v>
      </c>
      <c r="AB98" s="32">
        <v>1</v>
      </c>
      <c r="AC98" s="26" t="s">
        <v>945</v>
      </c>
      <c r="AD98" s="412" t="s">
        <v>946</v>
      </c>
      <c r="AE98" s="412">
        <v>1</v>
      </c>
      <c r="AF98" s="569" t="s">
        <v>979</v>
      </c>
      <c r="AG98" s="569" t="s">
        <v>4282</v>
      </c>
      <c r="AH98" s="69">
        <v>537.21234400000003</v>
      </c>
      <c r="AI98" s="69" t="s">
        <v>949</v>
      </c>
      <c r="AJ98" s="69" t="s">
        <v>949</v>
      </c>
      <c r="AK98" s="69" t="s">
        <v>949</v>
      </c>
      <c r="AL98" s="69" t="s">
        <v>1981</v>
      </c>
      <c r="AM98" s="69" t="s">
        <v>949</v>
      </c>
      <c r="AN98" s="69" t="s">
        <v>1982</v>
      </c>
      <c r="AO98" s="69" t="s">
        <v>1983</v>
      </c>
      <c r="AP98" s="69" t="s">
        <v>949</v>
      </c>
      <c r="AQ98" s="69">
        <v>0</v>
      </c>
      <c r="AR98" s="69" t="s">
        <v>1166</v>
      </c>
      <c r="AS98" s="69" t="s">
        <v>949</v>
      </c>
      <c r="AT98" s="69" t="s">
        <v>949</v>
      </c>
      <c r="AU98" s="69">
        <v>0</v>
      </c>
      <c r="AV98" s="69">
        <v>0</v>
      </c>
      <c r="AW98" s="69">
        <v>0</v>
      </c>
      <c r="AX98" s="69">
        <v>0</v>
      </c>
      <c r="AY98" s="69">
        <v>0</v>
      </c>
      <c r="AZ98" s="69">
        <v>0</v>
      </c>
      <c r="BA98" s="69">
        <v>0</v>
      </c>
      <c r="BB98" s="69">
        <v>0</v>
      </c>
    </row>
    <row r="99" spans="1:54" ht="16.5">
      <c r="A99" s="414" t="s">
        <v>320</v>
      </c>
      <c r="B99" s="537"/>
      <c r="C99" s="536"/>
      <c r="D99" s="537"/>
      <c r="E99" s="536" t="s">
        <v>1986</v>
      </c>
      <c r="F99" s="537"/>
      <c r="G99" s="536"/>
      <c r="H99" s="537"/>
      <c r="I99" s="536"/>
      <c r="J99" s="537"/>
      <c r="K99" s="536"/>
      <c r="L99" s="534" t="s">
        <v>1986</v>
      </c>
      <c r="M99" s="534" t="s">
        <v>1986</v>
      </c>
      <c r="N99" s="534" t="s">
        <v>4778</v>
      </c>
      <c r="O99" s="534"/>
      <c r="P99" s="412" t="s">
        <v>1004</v>
      </c>
      <c r="Q99" s="412"/>
      <c r="R99" s="412" t="s">
        <v>941</v>
      </c>
      <c r="S99" s="412" t="s">
        <v>941</v>
      </c>
      <c r="T99" s="412" t="s">
        <v>941</v>
      </c>
      <c r="U99" s="412" t="s">
        <v>941</v>
      </c>
      <c r="V99" s="412" t="s">
        <v>941</v>
      </c>
      <c r="W99" s="412"/>
      <c r="X99" s="412" t="s">
        <v>941</v>
      </c>
      <c r="Y99" s="412" t="s">
        <v>941</v>
      </c>
      <c r="Z99" s="412"/>
      <c r="AA99" s="414" t="s">
        <v>5760</v>
      </c>
      <c r="AB99" s="32">
        <v>1</v>
      </c>
      <c r="AC99" s="26" t="s">
        <v>945</v>
      </c>
      <c r="AD99" s="412" t="s">
        <v>946</v>
      </c>
      <c r="AE99" s="412">
        <v>1</v>
      </c>
      <c r="AF99" s="569" t="s">
        <v>1008</v>
      </c>
      <c r="AG99" s="569" t="s">
        <v>4282</v>
      </c>
      <c r="AH99" s="69">
        <v>64644.5</v>
      </c>
      <c r="AI99" s="69" t="s">
        <v>949</v>
      </c>
      <c r="AJ99" s="69">
        <v>1.2</v>
      </c>
      <c r="AK99" s="69">
        <v>4.8499999999999996</v>
      </c>
      <c r="AL99" s="69">
        <v>0.01</v>
      </c>
      <c r="AM99" s="69" t="s">
        <v>995</v>
      </c>
      <c r="AN99" s="69" t="s">
        <v>1130</v>
      </c>
      <c r="AO99" s="69" t="s">
        <v>1990</v>
      </c>
      <c r="AP99" s="69" t="s">
        <v>1991</v>
      </c>
      <c r="AQ99" s="69" t="s">
        <v>1133</v>
      </c>
      <c r="AR99" s="69" t="s">
        <v>1142</v>
      </c>
      <c r="AS99" s="69" t="s">
        <v>945</v>
      </c>
      <c r="AT99" s="69" t="s">
        <v>945</v>
      </c>
      <c r="AU99" s="69">
        <v>0</v>
      </c>
      <c r="AV99" s="69">
        <v>0</v>
      </c>
      <c r="AW99" s="69" t="s">
        <v>1986</v>
      </c>
      <c r="AX99" s="69" t="s">
        <v>1142</v>
      </c>
      <c r="AY99" s="69">
        <v>0</v>
      </c>
      <c r="AZ99" s="69">
        <v>0</v>
      </c>
      <c r="BA99" s="69">
        <v>0</v>
      </c>
      <c r="BB99" s="69">
        <v>0</v>
      </c>
    </row>
    <row r="100" spans="1:54" ht="16.5">
      <c r="A100" s="414" t="s">
        <v>320</v>
      </c>
      <c r="B100" s="537"/>
      <c r="C100" s="536"/>
      <c r="D100" s="537"/>
      <c r="E100" s="536" t="s">
        <v>6183</v>
      </c>
      <c r="F100" s="537"/>
      <c r="G100" s="536"/>
      <c r="H100" s="537"/>
      <c r="I100" s="536"/>
      <c r="J100" s="537"/>
      <c r="K100" s="536"/>
      <c r="L100" s="534" t="s">
        <v>6183</v>
      </c>
      <c r="M100" s="534" t="s">
        <v>6183</v>
      </c>
      <c r="N100" s="534" t="s">
        <v>4778</v>
      </c>
      <c r="O100" s="534"/>
      <c r="P100" s="412" t="s">
        <v>1126</v>
      </c>
      <c r="Q100" s="412"/>
      <c r="R100" s="412" t="s">
        <v>941</v>
      </c>
      <c r="S100" s="412" t="s">
        <v>941</v>
      </c>
      <c r="T100" s="412" t="s">
        <v>941</v>
      </c>
      <c r="U100" s="412" t="s">
        <v>941</v>
      </c>
      <c r="V100" s="412" t="s">
        <v>941</v>
      </c>
      <c r="W100" s="412"/>
      <c r="X100" s="412" t="s">
        <v>941</v>
      </c>
      <c r="Y100" s="412" t="s">
        <v>941</v>
      </c>
      <c r="Z100" s="412"/>
      <c r="AA100" s="414" t="s">
        <v>6184</v>
      </c>
      <c r="AB100" s="32">
        <v>1</v>
      </c>
      <c r="AC100" s="26" t="s">
        <v>945</v>
      </c>
      <c r="AD100" s="412" t="s">
        <v>946</v>
      </c>
      <c r="AE100" s="412">
        <v>1</v>
      </c>
      <c r="AF100" s="569" t="s">
        <v>1008</v>
      </c>
      <c r="AG100" s="569" t="s">
        <v>4282</v>
      </c>
      <c r="AH100" s="69">
        <v>22630</v>
      </c>
      <c r="AI100" s="69" t="s">
        <v>949</v>
      </c>
      <c r="AJ100" s="69">
        <v>1.2</v>
      </c>
      <c r="AK100" s="69" t="s">
        <v>949</v>
      </c>
      <c r="AL100" s="69" t="s">
        <v>949</v>
      </c>
      <c r="AM100" s="69" t="s">
        <v>995</v>
      </c>
      <c r="AN100" s="69" t="s">
        <v>1130</v>
      </c>
      <c r="AO100" s="69" t="s">
        <v>1990</v>
      </c>
      <c r="AP100" s="69" t="s">
        <v>1991</v>
      </c>
      <c r="AQ100" s="69" t="s">
        <v>1133</v>
      </c>
      <c r="AR100" s="69" t="s">
        <v>1142</v>
      </c>
      <c r="AS100" s="69" t="s">
        <v>945</v>
      </c>
      <c r="AT100" s="69" t="s">
        <v>945</v>
      </c>
      <c r="AU100" s="69">
        <v>0</v>
      </c>
      <c r="AV100" s="69">
        <v>0</v>
      </c>
      <c r="AW100" s="69">
        <v>0</v>
      </c>
      <c r="AX100" s="69">
        <v>0</v>
      </c>
      <c r="AY100" s="69">
        <v>0</v>
      </c>
      <c r="AZ100" s="69">
        <v>0</v>
      </c>
      <c r="BA100" s="69">
        <v>0</v>
      </c>
      <c r="BB100" s="69">
        <v>0</v>
      </c>
    </row>
    <row r="101" spans="1:54" ht="16.5">
      <c r="A101" s="414" t="s">
        <v>320</v>
      </c>
      <c r="B101" s="537"/>
      <c r="C101" s="536"/>
      <c r="D101" s="537"/>
      <c r="E101" s="536"/>
      <c r="F101" s="537" t="s">
        <v>5765</v>
      </c>
      <c r="G101" s="536"/>
      <c r="H101" s="537"/>
      <c r="I101" s="536"/>
      <c r="J101" s="537"/>
      <c r="K101" s="536"/>
      <c r="L101" s="534" t="s">
        <v>5765</v>
      </c>
      <c r="M101" s="306" t="s">
        <v>5765</v>
      </c>
      <c r="N101" s="534"/>
      <c r="O101" s="534"/>
      <c r="P101" s="412"/>
      <c r="Q101" s="412"/>
      <c r="R101" s="412" t="s">
        <v>941</v>
      </c>
      <c r="S101" s="412" t="s">
        <v>941</v>
      </c>
      <c r="T101" s="412" t="s">
        <v>941</v>
      </c>
      <c r="U101" s="412" t="s">
        <v>941</v>
      </c>
      <c r="V101" s="412" t="s">
        <v>941</v>
      </c>
      <c r="W101" s="412"/>
      <c r="X101" s="412" t="s">
        <v>941</v>
      </c>
      <c r="Y101" s="412" t="s">
        <v>941</v>
      </c>
      <c r="Z101" s="412"/>
      <c r="AA101" s="414" t="s">
        <v>5766</v>
      </c>
      <c r="AB101" s="32">
        <v>0</v>
      </c>
      <c r="AC101" s="26" t="s">
        <v>945</v>
      </c>
      <c r="AD101" s="412" t="s">
        <v>946</v>
      </c>
      <c r="AE101" s="412">
        <v>0</v>
      </c>
      <c r="AF101" s="569" t="s">
        <v>993</v>
      </c>
      <c r="AG101" s="569" t="s">
        <v>4282</v>
      </c>
      <c r="AH101" s="69" t="s">
        <v>949</v>
      </c>
      <c r="AI101" s="69" t="s">
        <v>949</v>
      </c>
      <c r="AJ101" s="69" t="s">
        <v>949</v>
      </c>
      <c r="AK101" s="69" t="s">
        <v>949</v>
      </c>
      <c r="AL101" s="69" t="s">
        <v>949</v>
      </c>
      <c r="AM101" s="69" t="s">
        <v>949</v>
      </c>
      <c r="AN101" s="69" t="s">
        <v>949</v>
      </c>
      <c r="AO101" s="69" t="s">
        <v>949</v>
      </c>
      <c r="AP101" s="69" t="s">
        <v>949</v>
      </c>
      <c r="AQ101" s="69">
        <v>0</v>
      </c>
      <c r="AR101" s="69" t="s">
        <v>5345</v>
      </c>
      <c r="AS101" s="69" t="s">
        <v>945</v>
      </c>
      <c r="AT101" s="69" t="s">
        <v>945</v>
      </c>
      <c r="AU101" s="69">
        <v>0</v>
      </c>
      <c r="AV101" s="69">
        <v>0</v>
      </c>
      <c r="AW101" s="69">
        <v>0</v>
      </c>
      <c r="AX101" s="69">
        <v>0</v>
      </c>
      <c r="AY101" s="69">
        <v>0</v>
      </c>
      <c r="AZ101" s="69">
        <v>0</v>
      </c>
      <c r="BA101" s="69">
        <v>0</v>
      </c>
      <c r="BB101" s="69">
        <v>0</v>
      </c>
    </row>
    <row r="102" spans="1:54" ht="16.5">
      <c r="A102" s="414" t="s">
        <v>320</v>
      </c>
      <c r="B102" s="537"/>
      <c r="C102" s="536"/>
      <c r="D102" s="537"/>
      <c r="E102" s="536" t="s">
        <v>1999</v>
      </c>
      <c r="F102" s="537"/>
      <c r="G102" s="536"/>
      <c r="H102" s="537"/>
      <c r="I102" s="536"/>
      <c r="J102" s="537"/>
      <c r="K102" s="536"/>
      <c r="L102" s="534" t="s">
        <v>1999</v>
      </c>
      <c r="M102" s="534" t="s">
        <v>9924</v>
      </c>
      <c r="N102" s="535" t="s">
        <v>4773</v>
      </c>
      <c r="O102" s="534"/>
      <c r="P102" s="412" t="s">
        <v>940</v>
      </c>
      <c r="Q102" s="412"/>
      <c r="R102" s="412" t="s">
        <v>941</v>
      </c>
      <c r="S102" s="412" t="s">
        <v>941</v>
      </c>
      <c r="T102" s="412" t="s">
        <v>941</v>
      </c>
      <c r="U102" s="412" t="s">
        <v>941</v>
      </c>
      <c r="V102" s="412" t="s">
        <v>941</v>
      </c>
      <c r="W102" s="412"/>
      <c r="X102" s="412" t="s">
        <v>941</v>
      </c>
      <c r="Y102" s="412" t="s">
        <v>941</v>
      </c>
      <c r="Z102" s="412"/>
      <c r="AA102" s="414" t="s">
        <v>2001</v>
      </c>
      <c r="AB102" s="32">
        <v>1</v>
      </c>
      <c r="AC102" s="26" t="s">
        <v>945</v>
      </c>
      <c r="AD102" s="412" t="s">
        <v>946</v>
      </c>
      <c r="AE102" s="412">
        <v>0</v>
      </c>
      <c r="AF102" s="569" t="s">
        <v>1126</v>
      </c>
      <c r="AG102" s="569" t="s">
        <v>4282</v>
      </c>
      <c r="AH102" s="69" t="s">
        <v>949</v>
      </c>
      <c r="AI102" s="69" t="s">
        <v>949</v>
      </c>
      <c r="AJ102" s="69" t="s">
        <v>949</v>
      </c>
      <c r="AK102" s="69" t="s">
        <v>949</v>
      </c>
      <c r="AL102" s="69" t="s">
        <v>949</v>
      </c>
      <c r="AM102" s="69" t="s">
        <v>949</v>
      </c>
      <c r="AN102" s="69" t="s">
        <v>949</v>
      </c>
      <c r="AO102" s="69" t="s">
        <v>949</v>
      </c>
      <c r="AP102" s="69" t="s">
        <v>949</v>
      </c>
      <c r="AQ102" s="69">
        <v>0</v>
      </c>
      <c r="AR102" s="69" t="s">
        <v>1923</v>
      </c>
      <c r="AS102" s="69" t="s">
        <v>945</v>
      </c>
      <c r="AT102" s="69" t="s">
        <v>945</v>
      </c>
      <c r="AU102" s="69">
        <v>0</v>
      </c>
      <c r="AV102" s="69">
        <v>0</v>
      </c>
      <c r="AW102" s="69">
        <v>0</v>
      </c>
      <c r="AX102" s="69">
        <v>0</v>
      </c>
      <c r="AY102" s="69">
        <v>0</v>
      </c>
      <c r="AZ102" s="69">
        <v>0</v>
      </c>
      <c r="BA102" s="69">
        <v>0</v>
      </c>
      <c r="BB102" s="69">
        <v>0</v>
      </c>
    </row>
    <row r="103" spans="1:54" ht="16.5">
      <c r="A103" s="414" t="s">
        <v>320</v>
      </c>
      <c r="B103" s="537"/>
      <c r="C103" s="536"/>
      <c r="D103" s="537"/>
      <c r="E103" s="536"/>
      <c r="F103" s="537" t="s">
        <v>2003</v>
      </c>
      <c r="G103" s="536"/>
      <c r="H103" s="537"/>
      <c r="I103" s="536"/>
      <c r="J103" s="537"/>
      <c r="K103" s="536"/>
      <c r="L103" s="534" t="s">
        <v>2003</v>
      </c>
      <c r="M103" s="534" t="s">
        <v>2003</v>
      </c>
      <c r="N103" s="534" t="s">
        <v>4778</v>
      </c>
      <c r="O103" s="534"/>
      <c r="P103" s="412" t="s">
        <v>1126</v>
      </c>
      <c r="Q103" s="412"/>
      <c r="R103" s="412" t="s">
        <v>941</v>
      </c>
      <c r="S103" s="412" t="s">
        <v>941</v>
      </c>
      <c r="T103" s="412" t="s">
        <v>941</v>
      </c>
      <c r="U103" s="412" t="s">
        <v>941</v>
      </c>
      <c r="V103" s="412" t="s">
        <v>941</v>
      </c>
      <c r="W103" s="412"/>
      <c r="X103" s="412" t="s">
        <v>941</v>
      </c>
      <c r="Y103" s="412" t="s">
        <v>941</v>
      </c>
      <c r="Z103" s="412"/>
      <c r="AA103" s="414" t="s">
        <v>5333</v>
      </c>
      <c r="AB103" s="32">
        <v>1</v>
      </c>
      <c r="AC103" s="26" t="s">
        <v>945</v>
      </c>
      <c r="AD103" s="412" t="s">
        <v>946</v>
      </c>
      <c r="AE103" s="412">
        <v>1</v>
      </c>
      <c r="AF103" s="569" t="s">
        <v>1008</v>
      </c>
      <c r="AG103" s="569" t="s">
        <v>4282</v>
      </c>
      <c r="AH103" s="69">
        <v>4199.88</v>
      </c>
      <c r="AI103" s="69" t="s">
        <v>949</v>
      </c>
      <c r="AJ103" s="69">
        <v>1.41</v>
      </c>
      <c r="AK103" s="69" t="s">
        <v>949</v>
      </c>
      <c r="AL103" s="69" t="s">
        <v>949</v>
      </c>
      <c r="AM103" s="69" t="s">
        <v>995</v>
      </c>
      <c r="AN103" s="69" t="s">
        <v>1130</v>
      </c>
      <c r="AO103" s="69" t="s">
        <v>1990</v>
      </c>
      <c r="AP103" s="69" t="s">
        <v>1991</v>
      </c>
      <c r="AQ103" s="69" t="s">
        <v>1133</v>
      </c>
      <c r="AR103" s="69" t="s">
        <v>1142</v>
      </c>
      <c r="AS103" s="69" t="s">
        <v>945</v>
      </c>
      <c r="AT103" s="69" t="s">
        <v>945</v>
      </c>
      <c r="AU103" s="69">
        <v>0</v>
      </c>
      <c r="AV103" s="69">
        <v>0</v>
      </c>
      <c r="AW103" s="69" t="s">
        <v>2003</v>
      </c>
      <c r="AX103" s="69" t="s">
        <v>1142</v>
      </c>
      <c r="AY103" s="69">
        <v>0</v>
      </c>
      <c r="AZ103" s="69">
        <v>0</v>
      </c>
      <c r="BA103" s="69">
        <v>0</v>
      </c>
      <c r="BB103" s="69">
        <v>0</v>
      </c>
    </row>
    <row r="104" spans="1:54" ht="16.5">
      <c r="A104" s="414" t="s">
        <v>320</v>
      </c>
      <c r="B104" s="537"/>
      <c r="C104" s="536"/>
      <c r="D104" s="537"/>
      <c r="E104" s="536"/>
      <c r="F104" s="537" t="s">
        <v>2009</v>
      </c>
      <c r="G104" s="536"/>
      <c r="H104" s="537"/>
      <c r="I104" s="536"/>
      <c r="J104" s="537"/>
      <c r="K104" s="536"/>
      <c r="L104" s="534" t="s">
        <v>2009</v>
      </c>
      <c r="M104" s="534" t="s">
        <v>2009</v>
      </c>
      <c r="N104" s="534" t="s">
        <v>4778</v>
      </c>
      <c r="O104" s="534"/>
      <c r="P104" s="412"/>
      <c r="Q104" s="412"/>
      <c r="R104" s="412" t="s">
        <v>941</v>
      </c>
      <c r="S104" s="412" t="s">
        <v>941</v>
      </c>
      <c r="T104" s="412" t="s">
        <v>941</v>
      </c>
      <c r="U104" s="412" t="s">
        <v>941</v>
      </c>
      <c r="V104" s="412" t="s">
        <v>941</v>
      </c>
      <c r="W104" s="412"/>
      <c r="X104" s="412" t="s">
        <v>941</v>
      </c>
      <c r="Y104" s="412" t="s">
        <v>941</v>
      </c>
      <c r="Z104" s="412"/>
      <c r="AA104" s="414" t="s">
        <v>2011</v>
      </c>
      <c r="AB104" s="32">
        <v>1</v>
      </c>
      <c r="AC104" s="26" t="s">
        <v>945</v>
      </c>
      <c r="AD104" s="412" t="s">
        <v>946</v>
      </c>
      <c r="AE104" s="412">
        <v>1</v>
      </c>
      <c r="AF104" s="569" t="s">
        <v>979</v>
      </c>
      <c r="AG104" s="569" t="s">
        <v>4282</v>
      </c>
      <c r="AH104" s="69" t="s">
        <v>949</v>
      </c>
      <c r="AI104" s="69" t="s">
        <v>949</v>
      </c>
      <c r="AJ104" s="69" t="s">
        <v>949</v>
      </c>
      <c r="AK104" s="69">
        <v>7.1143609999999997</v>
      </c>
      <c r="AL104" s="69" t="s">
        <v>949</v>
      </c>
      <c r="AM104" s="69" t="s">
        <v>949</v>
      </c>
      <c r="AN104" s="69" t="s">
        <v>949</v>
      </c>
      <c r="AO104" s="69" t="s">
        <v>949</v>
      </c>
      <c r="AP104" s="69" t="s">
        <v>949</v>
      </c>
      <c r="AQ104" s="69">
        <v>0</v>
      </c>
      <c r="AR104" s="69" t="s">
        <v>1166</v>
      </c>
      <c r="AS104" s="69" t="s">
        <v>945</v>
      </c>
      <c r="AT104" s="69" t="s">
        <v>945</v>
      </c>
      <c r="AU104" s="69">
        <v>0</v>
      </c>
      <c r="AV104" s="69">
        <v>0</v>
      </c>
      <c r="AW104" s="69">
        <v>0</v>
      </c>
      <c r="AX104" s="69">
        <v>0</v>
      </c>
      <c r="AY104" s="69">
        <v>0</v>
      </c>
      <c r="AZ104" s="69">
        <v>0</v>
      </c>
      <c r="BA104" s="69">
        <v>0</v>
      </c>
      <c r="BB104" s="69">
        <v>0</v>
      </c>
    </row>
    <row r="105" spans="1:54" ht="16.5">
      <c r="A105" s="414" t="s">
        <v>320</v>
      </c>
      <c r="B105" s="537"/>
      <c r="C105" s="536"/>
      <c r="D105" s="537" t="s">
        <v>1948</v>
      </c>
      <c r="E105" s="536"/>
      <c r="F105" s="537"/>
      <c r="G105" s="536"/>
      <c r="H105" s="537"/>
      <c r="I105" s="536"/>
      <c r="J105" s="537"/>
      <c r="K105" s="536"/>
      <c r="L105" s="534" t="s">
        <v>1948</v>
      </c>
      <c r="M105" s="534" t="s">
        <v>1948</v>
      </c>
      <c r="N105" s="534" t="s">
        <v>4778</v>
      </c>
      <c r="O105" s="534"/>
      <c r="P105" s="412" t="s">
        <v>989</v>
      </c>
      <c r="Q105" s="412"/>
      <c r="R105" s="412" t="s">
        <v>941</v>
      </c>
      <c r="S105" s="412" t="s">
        <v>941</v>
      </c>
      <c r="T105" s="412" t="s">
        <v>941</v>
      </c>
      <c r="U105" s="412" t="s">
        <v>941</v>
      </c>
      <c r="V105" s="412" t="s">
        <v>941</v>
      </c>
      <c r="W105" s="412"/>
      <c r="X105" s="412" t="s">
        <v>941</v>
      </c>
      <c r="Y105" s="412" t="s">
        <v>941</v>
      </c>
      <c r="Z105" s="412"/>
      <c r="AA105" s="414" t="s">
        <v>1950</v>
      </c>
      <c r="AB105" s="32">
        <v>1</v>
      </c>
      <c r="AC105" s="26" t="s">
        <v>945</v>
      </c>
      <c r="AD105" s="412" t="s">
        <v>946</v>
      </c>
      <c r="AE105" s="412">
        <v>1</v>
      </c>
      <c r="AF105" s="569" t="s">
        <v>979</v>
      </c>
      <c r="AG105" s="569" t="s">
        <v>4282</v>
      </c>
      <c r="AH105" s="69">
        <v>219.74893700000001</v>
      </c>
      <c r="AI105" s="69">
        <v>0.1</v>
      </c>
      <c r="AJ105" s="69" t="s">
        <v>949</v>
      </c>
      <c r="AK105" s="69" t="s">
        <v>949</v>
      </c>
      <c r="AL105" s="69" t="s">
        <v>1951</v>
      </c>
      <c r="AM105" s="69" t="s">
        <v>949</v>
      </c>
      <c r="AN105" s="69" t="s">
        <v>1952</v>
      </c>
      <c r="AO105" s="69" t="s">
        <v>1953</v>
      </c>
      <c r="AP105" s="69" t="s">
        <v>949</v>
      </c>
      <c r="AQ105" s="69">
        <v>0</v>
      </c>
      <c r="AR105" s="69" t="s">
        <v>1166</v>
      </c>
      <c r="AS105" s="69" t="s">
        <v>949</v>
      </c>
      <c r="AT105" s="69" t="s">
        <v>949</v>
      </c>
      <c r="AU105" s="69">
        <v>0</v>
      </c>
      <c r="AV105" s="69">
        <v>0</v>
      </c>
      <c r="AW105" s="69">
        <v>0</v>
      </c>
      <c r="AX105" s="69">
        <v>0</v>
      </c>
      <c r="AY105" s="69">
        <v>0</v>
      </c>
      <c r="AZ105" s="69">
        <v>0</v>
      </c>
      <c r="BA105" s="69">
        <v>0</v>
      </c>
      <c r="BB105" s="69">
        <v>0</v>
      </c>
    </row>
    <row r="106" spans="1:54" ht="16.5">
      <c r="A106" s="414" t="s">
        <v>320</v>
      </c>
      <c r="B106" s="537"/>
      <c r="C106" s="536"/>
      <c r="D106" s="537" t="s">
        <v>2050</v>
      </c>
      <c r="E106" s="536"/>
      <c r="F106" s="537"/>
      <c r="G106" s="536"/>
      <c r="H106" s="537"/>
      <c r="I106" s="536"/>
      <c r="J106" s="537"/>
      <c r="K106" s="536"/>
      <c r="L106" s="534" t="s">
        <v>2050</v>
      </c>
      <c r="M106" s="534" t="s">
        <v>2050</v>
      </c>
      <c r="N106" s="534" t="s">
        <v>4778</v>
      </c>
      <c r="O106" s="534"/>
      <c r="P106" s="412" t="s">
        <v>1059</v>
      </c>
      <c r="Q106" s="412"/>
      <c r="R106" s="412" t="s">
        <v>941</v>
      </c>
      <c r="S106" s="412" t="s">
        <v>941</v>
      </c>
      <c r="T106" s="412" t="s">
        <v>941</v>
      </c>
      <c r="U106" s="412" t="s">
        <v>941</v>
      </c>
      <c r="V106" s="412" t="s">
        <v>941</v>
      </c>
      <c r="W106" s="412"/>
      <c r="X106" s="412" t="s">
        <v>941</v>
      </c>
      <c r="Y106" s="412" t="s">
        <v>941</v>
      </c>
      <c r="Z106" s="412"/>
      <c r="AA106" s="414" t="s">
        <v>5334</v>
      </c>
      <c r="AB106" s="32">
        <v>1</v>
      </c>
      <c r="AC106" s="26" t="s">
        <v>945</v>
      </c>
      <c r="AD106" s="412" t="s">
        <v>946</v>
      </c>
      <c r="AE106" s="412">
        <v>1</v>
      </c>
      <c r="AF106" s="569" t="s">
        <v>1008</v>
      </c>
      <c r="AG106" s="569" t="s">
        <v>4282</v>
      </c>
      <c r="AH106" s="69">
        <v>1417.7</v>
      </c>
      <c r="AI106" s="69" t="s">
        <v>949</v>
      </c>
      <c r="AJ106" s="69">
        <v>1.41</v>
      </c>
      <c r="AK106" s="69" t="s">
        <v>949</v>
      </c>
      <c r="AL106" s="69" t="s">
        <v>949</v>
      </c>
      <c r="AM106" s="69" t="s">
        <v>1083</v>
      </c>
      <c r="AN106" s="69" t="s">
        <v>1293</v>
      </c>
      <c r="AO106" s="69" t="s">
        <v>1294</v>
      </c>
      <c r="AP106" s="69" t="s">
        <v>1295</v>
      </c>
      <c r="AQ106" s="69">
        <v>0</v>
      </c>
      <c r="AR106" s="69" t="s">
        <v>1712</v>
      </c>
      <c r="AS106" s="69" t="s">
        <v>945</v>
      </c>
      <c r="AT106" s="69" t="s">
        <v>945</v>
      </c>
      <c r="AU106" s="69">
        <v>0</v>
      </c>
      <c r="AV106" s="69">
        <v>0</v>
      </c>
      <c r="AW106" s="69" t="s">
        <v>2050</v>
      </c>
      <c r="AX106" s="69" t="s">
        <v>1459</v>
      </c>
      <c r="AY106" s="69">
        <v>0</v>
      </c>
      <c r="AZ106" s="69">
        <v>0</v>
      </c>
      <c r="BA106" s="69">
        <v>0</v>
      </c>
      <c r="BB106" s="69">
        <v>0</v>
      </c>
    </row>
    <row r="107" spans="1:54" ht="16.5">
      <c r="A107" s="414" t="s">
        <v>320</v>
      </c>
      <c r="B107" s="537"/>
      <c r="C107" s="536"/>
      <c r="D107" s="537" t="s">
        <v>2026</v>
      </c>
      <c r="E107" s="536"/>
      <c r="F107" s="537"/>
      <c r="G107" s="536"/>
      <c r="H107" s="537"/>
      <c r="I107" s="536"/>
      <c r="J107" s="537"/>
      <c r="K107" s="536"/>
      <c r="L107" s="534" t="s">
        <v>2026</v>
      </c>
      <c r="M107" s="534" t="s">
        <v>2026</v>
      </c>
      <c r="N107" s="534" t="s">
        <v>4778</v>
      </c>
      <c r="O107" s="534"/>
      <c r="P107" s="412" t="s">
        <v>1059</v>
      </c>
      <c r="Q107" s="412"/>
      <c r="R107" s="412" t="s">
        <v>941</v>
      </c>
      <c r="S107" s="412" t="s">
        <v>941</v>
      </c>
      <c r="T107" s="412" t="s">
        <v>941</v>
      </c>
      <c r="U107" s="412" t="s">
        <v>941</v>
      </c>
      <c r="V107" s="412" t="s">
        <v>941</v>
      </c>
      <c r="W107" s="412"/>
      <c r="X107" s="412" t="s">
        <v>941</v>
      </c>
      <c r="Y107" s="412" t="s">
        <v>941</v>
      </c>
      <c r="Z107" s="412"/>
      <c r="AA107" s="414" t="s">
        <v>2028</v>
      </c>
      <c r="AB107" s="32">
        <v>1</v>
      </c>
      <c r="AC107" s="26" t="s">
        <v>945</v>
      </c>
      <c r="AD107" s="412" t="s">
        <v>946</v>
      </c>
      <c r="AE107" s="412">
        <v>1</v>
      </c>
      <c r="AF107" s="569" t="s">
        <v>1008</v>
      </c>
      <c r="AG107" s="569" t="s">
        <v>4282</v>
      </c>
      <c r="AH107" s="69">
        <v>232.465</v>
      </c>
      <c r="AI107" s="69" t="s">
        <v>949</v>
      </c>
      <c r="AJ107" s="69">
        <v>1.41</v>
      </c>
      <c r="AK107" s="69" t="s">
        <v>949</v>
      </c>
      <c r="AL107" s="69" t="s">
        <v>949</v>
      </c>
      <c r="AM107" s="69" t="s">
        <v>1083</v>
      </c>
      <c r="AN107" s="69" t="s">
        <v>1293</v>
      </c>
      <c r="AO107" s="69" t="s">
        <v>1294</v>
      </c>
      <c r="AP107" s="69" t="s">
        <v>1295</v>
      </c>
      <c r="AQ107" s="69">
        <v>0</v>
      </c>
      <c r="AR107" s="69" t="s">
        <v>1712</v>
      </c>
      <c r="AS107" s="69" t="s">
        <v>945</v>
      </c>
      <c r="AT107" s="69" t="s">
        <v>945</v>
      </c>
      <c r="AU107" s="69">
        <v>0</v>
      </c>
      <c r="AV107" s="69">
        <v>0</v>
      </c>
      <c r="AW107" s="69" t="s">
        <v>2026</v>
      </c>
      <c r="AX107" s="69" t="s">
        <v>1459</v>
      </c>
      <c r="AY107" s="69">
        <v>0</v>
      </c>
      <c r="AZ107" s="69">
        <v>0</v>
      </c>
      <c r="BA107" s="69">
        <v>0</v>
      </c>
      <c r="BB107" s="69">
        <v>0</v>
      </c>
    </row>
    <row r="108" spans="1:54" ht="16.5">
      <c r="A108" s="414" t="s">
        <v>320</v>
      </c>
      <c r="B108" s="537"/>
      <c r="C108" s="536"/>
      <c r="D108" s="537" t="s">
        <v>2031</v>
      </c>
      <c r="E108" s="536"/>
      <c r="F108" s="537"/>
      <c r="G108" s="536"/>
      <c r="H108" s="537"/>
      <c r="I108" s="536"/>
      <c r="J108" s="537"/>
      <c r="K108" s="536"/>
      <c r="L108" s="534" t="s">
        <v>2031</v>
      </c>
      <c r="M108" s="534" t="s">
        <v>2031</v>
      </c>
      <c r="N108" s="534" t="s">
        <v>4778</v>
      </c>
      <c r="O108" s="534"/>
      <c r="P108" s="412" t="s">
        <v>1126</v>
      </c>
      <c r="Q108" s="412"/>
      <c r="R108" s="412" t="s">
        <v>941</v>
      </c>
      <c r="S108" s="412" t="s">
        <v>941</v>
      </c>
      <c r="T108" s="412" t="s">
        <v>941</v>
      </c>
      <c r="U108" s="412" t="s">
        <v>941</v>
      </c>
      <c r="V108" s="412" t="s">
        <v>941</v>
      </c>
      <c r="W108" s="412"/>
      <c r="X108" s="412" t="s">
        <v>941</v>
      </c>
      <c r="Y108" s="412" t="s">
        <v>941</v>
      </c>
      <c r="Z108" s="412"/>
      <c r="AA108" s="414" t="s">
        <v>2033</v>
      </c>
      <c r="AB108" s="32">
        <v>1</v>
      </c>
      <c r="AC108" s="26" t="s">
        <v>945</v>
      </c>
      <c r="AD108" s="412" t="s">
        <v>946</v>
      </c>
      <c r="AE108" s="412">
        <v>1</v>
      </c>
      <c r="AF108" s="569" t="s">
        <v>1008</v>
      </c>
      <c r="AG108" s="569" t="s">
        <v>4282</v>
      </c>
      <c r="AH108" s="69">
        <v>514.65099999999995</v>
      </c>
      <c r="AI108" s="69" t="s">
        <v>949</v>
      </c>
      <c r="AJ108" s="69">
        <v>1.41</v>
      </c>
      <c r="AK108" s="69" t="s">
        <v>949</v>
      </c>
      <c r="AL108" s="69" t="s">
        <v>949</v>
      </c>
      <c r="AM108" s="69" t="s">
        <v>1083</v>
      </c>
      <c r="AN108" s="69" t="s">
        <v>1293</v>
      </c>
      <c r="AO108" s="69" t="s">
        <v>1685</v>
      </c>
      <c r="AP108" s="69" t="s">
        <v>1686</v>
      </c>
      <c r="AQ108" s="69">
        <v>0</v>
      </c>
      <c r="AR108" s="69" t="s">
        <v>1712</v>
      </c>
      <c r="AS108" s="69" t="s">
        <v>945</v>
      </c>
      <c r="AT108" s="69" t="s">
        <v>945</v>
      </c>
      <c r="AU108" s="69">
        <v>0</v>
      </c>
      <c r="AV108" s="69">
        <v>0</v>
      </c>
      <c r="AW108" s="69" t="s">
        <v>2031</v>
      </c>
      <c r="AX108" s="69" t="s">
        <v>1459</v>
      </c>
      <c r="AY108" s="69">
        <v>0</v>
      </c>
      <c r="AZ108" s="69">
        <v>0</v>
      </c>
      <c r="BA108" s="69">
        <v>0</v>
      </c>
      <c r="BB108" s="69">
        <v>0</v>
      </c>
    </row>
    <row r="109" spans="1:54" ht="16.5">
      <c r="A109" s="414" t="s">
        <v>320</v>
      </c>
      <c r="B109" s="537"/>
      <c r="C109" s="536"/>
      <c r="D109" s="537" t="s">
        <v>2035</v>
      </c>
      <c r="E109" s="536"/>
      <c r="F109" s="537"/>
      <c r="G109" s="536"/>
      <c r="H109" s="537"/>
      <c r="I109" s="536"/>
      <c r="J109" s="537"/>
      <c r="K109" s="536"/>
      <c r="L109" s="534" t="s">
        <v>2035</v>
      </c>
      <c r="M109" s="534" t="s">
        <v>2035</v>
      </c>
      <c r="N109" s="534" t="s">
        <v>4778</v>
      </c>
      <c r="O109" s="534"/>
      <c r="P109" s="412"/>
      <c r="Q109" s="412"/>
      <c r="R109" s="412" t="s">
        <v>941</v>
      </c>
      <c r="S109" s="412" t="s">
        <v>941</v>
      </c>
      <c r="T109" s="412" t="s">
        <v>4098</v>
      </c>
      <c r="U109" s="412" t="s">
        <v>941</v>
      </c>
      <c r="V109" s="412" t="s">
        <v>941</v>
      </c>
      <c r="W109" s="412"/>
      <c r="X109" s="412" t="s">
        <v>941</v>
      </c>
      <c r="Y109" s="412" t="s">
        <v>941</v>
      </c>
      <c r="Z109" s="412"/>
      <c r="AA109" s="414" t="s">
        <v>2037</v>
      </c>
      <c r="AB109" s="32">
        <v>1</v>
      </c>
      <c r="AC109" s="26" t="s">
        <v>945</v>
      </c>
      <c r="AD109" s="412" t="s">
        <v>946</v>
      </c>
      <c r="AE109" s="412">
        <v>1</v>
      </c>
      <c r="AF109" s="569" t="s">
        <v>1081</v>
      </c>
      <c r="AG109" s="569" t="s">
        <v>4282</v>
      </c>
      <c r="AH109" s="69">
        <v>57.562527000000003</v>
      </c>
      <c r="AI109" s="69">
        <v>0.2</v>
      </c>
      <c r="AJ109" s="69">
        <v>8.8000000000000007</v>
      </c>
      <c r="AK109" s="69">
        <v>0.50655023760000006</v>
      </c>
      <c r="AL109" s="69" t="s">
        <v>949</v>
      </c>
      <c r="AM109" s="69" t="s">
        <v>949</v>
      </c>
      <c r="AN109" s="69" t="s">
        <v>2038</v>
      </c>
      <c r="AO109" s="69" t="s">
        <v>2039</v>
      </c>
      <c r="AP109" s="69" t="s">
        <v>949</v>
      </c>
      <c r="AQ109" s="69">
        <v>0</v>
      </c>
      <c r="AR109" s="69" t="s">
        <v>2040</v>
      </c>
      <c r="AS109" s="69" t="s">
        <v>949</v>
      </c>
      <c r="AT109" s="69" t="s">
        <v>949</v>
      </c>
      <c r="AU109" s="69">
        <v>0</v>
      </c>
      <c r="AV109" s="69">
        <v>0</v>
      </c>
      <c r="AW109" s="69" t="s">
        <v>2035</v>
      </c>
      <c r="AX109" s="69" t="s">
        <v>2040</v>
      </c>
      <c r="AY109" s="69">
        <v>0</v>
      </c>
      <c r="AZ109" s="69">
        <v>0</v>
      </c>
      <c r="BA109" s="69">
        <v>0</v>
      </c>
      <c r="BB109" s="69">
        <v>0</v>
      </c>
    </row>
    <row r="110" spans="1:54" ht="16.5">
      <c r="A110" s="414" t="s">
        <v>320</v>
      </c>
      <c r="B110" s="537"/>
      <c r="C110" s="536"/>
      <c r="D110" s="537" t="s">
        <v>2041</v>
      </c>
      <c r="E110" s="536"/>
      <c r="F110" s="537"/>
      <c r="G110" s="536"/>
      <c r="H110" s="537"/>
      <c r="I110" s="536"/>
      <c r="J110" s="537"/>
      <c r="K110" s="536"/>
      <c r="L110" s="534" t="s">
        <v>2041</v>
      </c>
      <c r="M110" s="534" t="s">
        <v>2041</v>
      </c>
      <c r="N110" s="534" t="s">
        <v>4778</v>
      </c>
      <c r="O110" s="534"/>
      <c r="P110" s="412"/>
      <c r="Q110" s="412"/>
      <c r="R110" s="412" t="s">
        <v>941</v>
      </c>
      <c r="S110" s="412" t="s">
        <v>941</v>
      </c>
      <c r="T110" s="412" t="s">
        <v>941</v>
      </c>
      <c r="U110" s="412" t="s">
        <v>941</v>
      </c>
      <c r="V110" s="412" t="s">
        <v>941</v>
      </c>
      <c r="W110" s="412"/>
      <c r="X110" s="412" t="s">
        <v>941</v>
      </c>
      <c r="Y110" s="412" t="s">
        <v>941</v>
      </c>
      <c r="Z110" s="412"/>
      <c r="AA110" s="414" t="s">
        <v>2043</v>
      </c>
      <c r="AB110" s="32">
        <v>1</v>
      </c>
      <c r="AC110" s="26" t="s">
        <v>945</v>
      </c>
      <c r="AD110" s="412" t="s">
        <v>946</v>
      </c>
      <c r="AE110" s="412">
        <v>1</v>
      </c>
      <c r="AF110" s="569" t="s">
        <v>1081</v>
      </c>
      <c r="AG110" s="569" t="s">
        <v>4282</v>
      </c>
      <c r="AH110" s="69">
        <v>26.970195</v>
      </c>
      <c r="AI110" s="69">
        <v>0.2</v>
      </c>
      <c r="AJ110" s="69">
        <v>8.8000000000000007</v>
      </c>
      <c r="AK110" s="69">
        <v>0.23733771600000003</v>
      </c>
      <c r="AL110" s="69" t="s">
        <v>949</v>
      </c>
      <c r="AM110" s="69" t="s">
        <v>949</v>
      </c>
      <c r="AN110" s="69" t="s">
        <v>2038</v>
      </c>
      <c r="AO110" s="69" t="s">
        <v>2039</v>
      </c>
      <c r="AP110" s="69" t="s">
        <v>949</v>
      </c>
      <c r="AQ110" s="69">
        <v>0</v>
      </c>
      <c r="AR110" s="69" t="s">
        <v>2040</v>
      </c>
      <c r="AS110" s="69" t="s">
        <v>949</v>
      </c>
      <c r="AT110" s="69" t="s">
        <v>949</v>
      </c>
      <c r="AU110" s="69">
        <v>0</v>
      </c>
      <c r="AV110" s="69">
        <v>0</v>
      </c>
      <c r="AW110" s="69" t="s">
        <v>2041</v>
      </c>
      <c r="AX110" s="69" t="s">
        <v>2040</v>
      </c>
      <c r="AY110" s="69">
        <v>0</v>
      </c>
      <c r="AZ110" s="69">
        <v>0</v>
      </c>
      <c r="BA110" s="69">
        <v>0</v>
      </c>
      <c r="BB110" s="69">
        <v>0</v>
      </c>
    </row>
    <row r="111" spans="1:54" ht="16.5">
      <c r="A111" s="414" t="s">
        <v>320</v>
      </c>
      <c r="B111" s="537"/>
      <c r="C111" s="536"/>
      <c r="D111" s="537" t="s">
        <v>2045</v>
      </c>
      <c r="E111" s="536"/>
      <c r="F111" s="537"/>
      <c r="G111" s="536"/>
      <c r="H111" s="537"/>
      <c r="I111" s="536"/>
      <c r="J111" s="537"/>
      <c r="K111" s="536"/>
      <c r="L111" s="534" t="s">
        <v>2045</v>
      </c>
      <c r="M111" s="534" t="s">
        <v>2045</v>
      </c>
      <c r="N111" s="534" t="s">
        <v>4778</v>
      </c>
      <c r="O111" s="534"/>
      <c r="P111" s="412" t="s">
        <v>1059</v>
      </c>
      <c r="Q111" s="412"/>
      <c r="R111" s="412" t="s">
        <v>941</v>
      </c>
      <c r="S111" s="412" t="s">
        <v>941</v>
      </c>
      <c r="T111" s="412" t="s">
        <v>941</v>
      </c>
      <c r="U111" s="412" t="s">
        <v>941</v>
      </c>
      <c r="V111" s="412" t="s">
        <v>941</v>
      </c>
      <c r="W111" s="412"/>
      <c r="X111" s="412" t="s">
        <v>941</v>
      </c>
      <c r="Y111" s="412" t="s">
        <v>941</v>
      </c>
      <c r="Z111" s="412"/>
      <c r="AA111" s="414" t="s">
        <v>5375</v>
      </c>
      <c r="AB111" s="32">
        <v>1</v>
      </c>
      <c r="AC111" s="26" t="s">
        <v>945</v>
      </c>
      <c r="AD111" s="412" t="s">
        <v>946</v>
      </c>
      <c r="AE111" s="412">
        <v>1</v>
      </c>
      <c r="AF111" s="569" t="s">
        <v>1921</v>
      </c>
      <c r="AG111" s="569" t="s">
        <v>4282</v>
      </c>
      <c r="AH111" s="69" t="s">
        <v>949</v>
      </c>
      <c r="AI111" s="69" t="s">
        <v>949</v>
      </c>
      <c r="AJ111" s="69" t="s">
        <v>949</v>
      </c>
      <c r="AK111" s="69" t="s">
        <v>949</v>
      </c>
      <c r="AL111" s="69" t="s">
        <v>949</v>
      </c>
      <c r="AM111" s="69" t="s">
        <v>949</v>
      </c>
      <c r="AN111" s="69" t="s">
        <v>949</v>
      </c>
      <c r="AO111" s="69" t="s">
        <v>949</v>
      </c>
      <c r="AP111" s="69" t="s">
        <v>949</v>
      </c>
      <c r="AQ111" s="69">
        <v>0</v>
      </c>
      <c r="AR111" s="69" t="s">
        <v>1923</v>
      </c>
      <c r="AS111" s="69" t="s">
        <v>945</v>
      </c>
      <c r="AT111" s="69" t="s">
        <v>945</v>
      </c>
      <c r="AU111" s="69">
        <v>0</v>
      </c>
      <c r="AV111" s="69">
        <v>0</v>
      </c>
      <c r="AW111" s="69">
        <v>0</v>
      </c>
      <c r="AX111" s="69">
        <v>0</v>
      </c>
      <c r="AY111" s="69">
        <v>0</v>
      </c>
      <c r="AZ111" s="69">
        <v>0</v>
      </c>
      <c r="BA111" s="69">
        <v>0</v>
      </c>
      <c r="BB111" s="69">
        <v>0</v>
      </c>
    </row>
    <row r="112" spans="1:54" ht="16.5">
      <c r="A112" s="414" t="s">
        <v>320</v>
      </c>
      <c r="B112" s="537"/>
      <c r="C112" s="536"/>
      <c r="D112" s="537"/>
      <c r="E112" s="536" t="s">
        <v>5346</v>
      </c>
      <c r="F112" s="537"/>
      <c r="G112" s="536"/>
      <c r="H112" s="537"/>
      <c r="I112" s="536"/>
      <c r="J112" s="537"/>
      <c r="K112" s="536"/>
      <c r="L112" s="534" t="s">
        <v>5346</v>
      </c>
      <c r="M112" s="306" t="s">
        <v>5346</v>
      </c>
      <c r="N112" s="534"/>
      <c r="O112" s="534"/>
      <c r="P112" s="412"/>
      <c r="Q112" s="412"/>
      <c r="R112" s="412" t="s">
        <v>941</v>
      </c>
      <c r="S112" s="412" t="s">
        <v>941</v>
      </c>
      <c r="T112" s="412" t="s">
        <v>941</v>
      </c>
      <c r="U112" s="412" t="s">
        <v>941</v>
      </c>
      <c r="V112" s="412" t="s">
        <v>941</v>
      </c>
      <c r="W112" s="412"/>
      <c r="X112" s="412" t="s">
        <v>941</v>
      </c>
      <c r="Y112" s="412" t="s">
        <v>941</v>
      </c>
      <c r="Z112" s="412"/>
      <c r="AA112" s="414" t="s">
        <v>5347</v>
      </c>
      <c r="AB112" s="32">
        <v>0</v>
      </c>
      <c r="AC112" s="26" t="s">
        <v>945</v>
      </c>
      <c r="AD112" s="412" t="s">
        <v>946</v>
      </c>
      <c r="AE112" s="412">
        <v>0</v>
      </c>
      <c r="AF112" s="569" t="s">
        <v>993</v>
      </c>
      <c r="AG112" s="569" t="s">
        <v>4282</v>
      </c>
      <c r="AH112" s="69" t="s">
        <v>949</v>
      </c>
      <c r="AI112" s="69" t="s">
        <v>949</v>
      </c>
      <c r="AJ112" s="69" t="s">
        <v>949</v>
      </c>
      <c r="AK112" s="69">
        <v>116.20359999999999</v>
      </c>
      <c r="AL112" s="69" t="s">
        <v>949</v>
      </c>
      <c r="AM112" s="69" t="s">
        <v>949</v>
      </c>
      <c r="AN112" s="69" t="s">
        <v>949</v>
      </c>
      <c r="AO112" s="69" t="s">
        <v>949</v>
      </c>
      <c r="AP112" s="69" t="s">
        <v>949</v>
      </c>
      <c r="AQ112" s="69">
        <v>0</v>
      </c>
      <c r="AR112" s="69" t="s">
        <v>949</v>
      </c>
      <c r="AS112" s="69" t="s">
        <v>945</v>
      </c>
      <c r="AT112" s="69" t="s">
        <v>945</v>
      </c>
      <c r="AU112" s="69">
        <v>0</v>
      </c>
      <c r="AV112" s="69">
        <v>0</v>
      </c>
      <c r="AW112" s="69">
        <v>0</v>
      </c>
      <c r="AX112" s="69">
        <v>0</v>
      </c>
      <c r="AY112" s="69">
        <v>0</v>
      </c>
      <c r="AZ112" s="69">
        <v>0</v>
      </c>
      <c r="BA112" s="69">
        <v>0</v>
      </c>
      <c r="BB112" s="69">
        <v>0</v>
      </c>
    </row>
    <row r="113" spans="1:54" ht="16.5">
      <c r="A113" s="414" t="s">
        <v>320</v>
      </c>
      <c r="B113" s="537"/>
      <c r="C113" s="536"/>
      <c r="D113" s="537" t="s">
        <v>2021</v>
      </c>
      <c r="E113" s="536"/>
      <c r="F113" s="537"/>
      <c r="G113" s="536"/>
      <c r="H113" s="537"/>
      <c r="I113" s="536"/>
      <c r="J113" s="537"/>
      <c r="K113" s="536"/>
      <c r="L113" s="534" t="s">
        <v>2021</v>
      </c>
      <c r="M113" s="534" t="s">
        <v>2021</v>
      </c>
      <c r="N113" s="534" t="s">
        <v>4778</v>
      </c>
      <c r="O113" s="534"/>
      <c r="P113" s="412" t="s">
        <v>1059</v>
      </c>
      <c r="Q113" s="412"/>
      <c r="R113" s="412" t="s">
        <v>941</v>
      </c>
      <c r="S113" s="412" t="s">
        <v>941</v>
      </c>
      <c r="T113" s="412" t="s">
        <v>941</v>
      </c>
      <c r="U113" s="412" t="s">
        <v>941</v>
      </c>
      <c r="V113" s="412" t="s">
        <v>941</v>
      </c>
      <c r="W113" s="412"/>
      <c r="X113" s="412" t="s">
        <v>941</v>
      </c>
      <c r="Y113" s="412" t="s">
        <v>941</v>
      </c>
      <c r="Z113" s="412"/>
      <c r="AA113" s="414" t="s">
        <v>2023</v>
      </c>
      <c r="AB113" s="32">
        <v>1</v>
      </c>
      <c r="AC113" s="26" t="s">
        <v>945</v>
      </c>
      <c r="AD113" s="412" t="s">
        <v>946</v>
      </c>
      <c r="AE113" s="412">
        <v>1</v>
      </c>
      <c r="AF113" s="569" t="s">
        <v>1008</v>
      </c>
      <c r="AG113" s="569" t="s">
        <v>4282</v>
      </c>
      <c r="AH113" s="69">
        <v>386.952</v>
      </c>
      <c r="AI113" s="69" t="s">
        <v>949</v>
      </c>
      <c r="AJ113" s="69">
        <v>1.41</v>
      </c>
      <c r="AK113" s="69" t="s">
        <v>949</v>
      </c>
      <c r="AL113" s="69" t="s">
        <v>949</v>
      </c>
      <c r="AM113" s="69" t="s">
        <v>1083</v>
      </c>
      <c r="AN113" s="69" t="s">
        <v>1293</v>
      </c>
      <c r="AO113" s="69" t="s">
        <v>1685</v>
      </c>
      <c r="AP113" s="69" t="s">
        <v>1686</v>
      </c>
      <c r="AQ113" s="69">
        <v>0</v>
      </c>
      <c r="AR113" s="69" t="s">
        <v>1712</v>
      </c>
      <c r="AS113" s="69" t="s">
        <v>945</v>
      </c>
      <c r="AT113" s="69" t="s">
        <v>945</v>
      </c>
      <c r="AU113" s="69">
        <v>0</v>
      </c>
      <c r="AV113" s="69">
        <v>0</v>
      </c>
      <c r="AW113" s="69" t="s">
        <v>2021</v>
      </c>
      <c r="AX113" s="69" t="s">
        <v>1459</v>
      </c>
      <c r="AY113" s="69">
        <v>0</v>
      </c>
      <c r="AZ113" s="69">
        <v>0</v>
      </c>
      <c r="BA113" s="69">
        <v>0</v>
      </c>
      <c r="BB113" s="69">
        <v>0</v>
      </c>
    </row>
    <row r="114" spans="1:54" ht="16.5">
      <c r="A114" s="414" t="s">
        <v>320</v>
      </c>
      <c r="B114" s="537"/>
      <c r="C114" s="536"/>
      <c r="D114" s="537" t="s">
        <v>2054</v>
      </c>
      <c r="E114" s="536"/>
      <c r="F114" s="537"/>
      <c r="G114" s="536"/>
      <c r="H114" s="537"/>
      <c r="I114" s="536"/>
      <c r="J114" s="537"/>
      <c r="K114" s="536"/>
      <c r="L114" s="534" t="s">
        <v>2054</v>
      </c>
      <c r="M114" s="534" t="s">
        <v>2054</v>
      </c>
      <c r="N114" s="534" t="s">
        <v>4778</v>
      </c>
      <c r="O114" s="534"/>
      <c r="P114" s="412" t="s">
        <v>1059</v>
      </c>
      <c r="Q114" s="412"/>
      <c r="R114" s="412" t="s">
        <v>941</v>
      </c>
      <c r="S114" s="412" t="s">
        <v>941</v>
      </c>
      <c r="T114" s="412" t="s">
        <v>941</v>
      </c>
      <c r="U114" s="412" t="s">
        <v>941</v>
      </c>
      <c r="V114" s="412" t="s">
        <v>941</v>
      </c>
      <c r="W114" s="412"/>
      <c r="X114" s="412" t="s">
        <v>941</v>
      </c>
      <c r="Y114" s="412" t="s">
        <v>941</v>
      </c>
      <c r="Z114" s="412"/>
      <c r="AA114" s="414" t="s">
        <v>2056</v>
      </c>
      <c r="AB114" s="32">
        <v>1</v>
      </c>
      <c r="AC114" s="26" t="s">
        <v>945</v>
      </c>
      <c r="AD114" s="412" t="s">
        <v>946</v>
      </c>
      <c r="AE114" s="412">
        <v>1</v>
      </c>
      <c r="AF114" s="569" t="s">
        <v>1008</v>
      </c>
      <c r="AG114" s="569" t="s">
        <v>4282</v>
      </c>
      <c r="AH114" s="69">
        <v>841.221</v>
      </c>
      <c r="AI114" s="69" t="s">
        <v>949</v>
      </c>
      <c r="AJ114" s="69">
        <v>1.41</v>
      </c>
      <c r="AK114" s="69">
        <v>1.1861216099999998</v>
      </c>
      <c r="AL114" s="69" t="s">
        <v>949</v>
      </c>
      <c r="AM114" s="69" t="s">
        <v>1083</v>
      </c>
      <c r="AN114" s="69" t="s">
        <v>1293</v>
      </c>
      <c r="AO114" s="69" t="s">
        <v>1294</v>
      </c>
      <c r="AP114" s="69" t="s">
        <v>1295</v>
      </c>
      <c r="AQ114" s="69">
        <v>0</v>
      </c>
      <c r="AR114" s="69" t="s">
        <v>1712</v>
      </c>
      <c r="AS114" s="69" t="s">
        <v>949</v>
      </c>
      <c r="AT114" s="69" t="s">
        <v>949</v>
      </c>
      <c r="AU114" s="69">
        <v>0</v>
      </c>
      <c r="AV114" s="69">
        <v>0</v>
      </c>
      <c r="AW114" s="69" t="s">
        <v>2054</v>
      </c>
      <c r="AX114" s="69" t="s">
        <v>1459</v>
      </c>
      <c r="AY114" s="69">
        <v>0</v>
      </c>
      <c r="AZ114" s="69">
        <v>0</v>
      </c>
      <c r="BA114" s="69">
        <v>0</v>
      </c>
      <c r="BB114" s="69">
        <v>0</v>
      </c>
    </row>
    <row r="115" spans="1:54" ht="16.5">
      <c r="A115" s="414" t="s">
        <v>320</v>
      </c>
      <c r="B115" s="537"/>
      <c r="C115" s="536"/>
      <c r="D115" s="537" t="s">
        <v>2058</v>
      </c>
      <c r="E115" s="536"/>
      <c r="F115" s="537"/>
      <c r="G115" s="536"/>
      <c r="H115" s="537"/>
      <c r="I115" s="536"/>
      <c r="J115" s="537"/>
      <c r="K115" s="536"/>
      <c r="L115" s="534" t="s">
        <v>2058</v>
      </c>
      <c r="M115" s="534" t="s">
        <v>2058</v>
      </c>
      <c r="N115" s="534" t="s">
        <v>4778</v>
      </c>
      <c r="O115" s="534"/>
      <c r="P115" s="412" t="s">
        <v>989</v>
      </c>
      <c r="Q115" s="412"/>
      <c r="R115" s="412" t="s">
        <v>941</v>
      </c>
      <c r="S115" s="412" t="s">
        <v>941</v>
      </c>
      <c r="T115" s="412" t="s">
        <v>941</v>
      </c>
      <c r="U115" s="412" t="s">
        <v>941</v>
      </c>
      <c r="V115" s="412" t="s">
        <v>941</v>
      </c>
      <c r="W115" s="412"/>
      <c r="X115" s="412" t="s">
        <v>941</v>
      </c>
      <c r="Y115" s="412" t="s">
        <v>941</v>
      </c>
      <c r="Z115" s="412"/>
      <c r="AA115" s="414" t="s">
        <v>2060</v>
      </c>
      <c r="AB115" s="32">
        <v>1</v>
      </c>
      <c r="AC115" s="26" t="s">
        <v>945</v>
      </c>
      <c r="AD115" s="412" t="s">
        <v>946</v>
      </c>
      <c r="AE115" s="412">
        <v>1</v>
      </c>
      <c r="AF115" s="569" t="s">
        <v>1008</v>
      </c>
      <c r="AG115" s="569" t="s">
        <v>4282</v>
      </c>
      <c r="AH115" s="69">
        <v>207.27</v>
      </c>
      <c r="AI115" s="69" t="s">
        <v>949</v>
      </c>
      <c r="AJ115" s="69">
        <v>1.41</v>
      </c>
      <c r="AK115" s="69" t="s">
        <v>949</v>
      </c>
      <c r="AL115" s="69" t="s">
        <v>949</v>
      </c>
      <c r="AM115" s="69" t="s">
        <v>1083</v>
      </c>
      <c r="AN115" s="69" t="s">
        <v>1293</v>
      </c>
      <c r="AO115" s="69" t="s">
        <v>2062</v>
      </c>
      <c r="AP115" s="69" t="s">
        <v>1295</v>
      </c>
      <c r="AQ115" s="69">
        <v>0</v>
      </c>
      <c r="AR115" s="69" t="s">
        <v>1142</v>
      </c>
      <c r="AS115" s="69" t="s">
        <v>945</v>
      </c>
      <c r="AT115" s="69" t="s">
        <v>945</v>
      </c>
      <c r="AU115" s="69">
        <v>0</v>
      </c>
      <c r="AV115" s="69">
        <v>0</v>
      </c>
      <c r="AW115" s="69" t="s">
        <v>2058</v>
      </c>
      <c r="AX115" s="69" t="s">
        <v>1142</v>
      </c>
      <c r="AY115" s="69">
        <v>0</v>
      </c>
      <c r="AZ115" s="69">
        <v>0</v>
      </c>
      <c r="BA115" s="69">
        <v>0</v>
      </c>
      <c r="BB115" s="69">
        <v>0</v>
      </c>
    </row>
    <row r="116" spans="1:54" ht="16.5">
      <c r="A116" s="414" t="s">
        <v>320</v>
      </c>
      <c r="B116" s="537"/>
      <c r="C116" s="536"/>
      <c r="D116" s="537" t="s">
        <v>2064</v>
      </c>
      <c r="E116" s="536"/>
      <c r="F116" s="537"/>
      <c r="G116" s="536"/>
      <c r="H116" s="537"/>
      <c r="I116" s="536"/>
      <c r="J116" s="537"/>
      <c r="K116" s="536"/>
      <c r="L116" s="534" t="s">
        <v>2064</v>
      </c>
      <c r="M116" s="534" t="s">
        <v>2064</v>
      </c>
      <c r="N116" s="534" t="s">
        <v>4778</v>
      </c>
      <c r="O116" s="534"/>
      <c r="P116" s="412" t="s">
        <v>989</v>
      </c>
      <c r="Q116" s="412"/>
      <c r="R116" s="412" t="s">
        <v>941</v>
      </c>
      <c r="S116" s="412" t="s">
        <v>941</v>
      </c>
      <c r="T116" s="412" t="s">
        <v>941</v>
      </c>
      <c r="U116" s="412" t="s">
        <v>941</v>
      </c>
      <c r="V116" s="412" t="s">
        <v>941</v>
      </c>
      <c r="W116" s="412"/>
      <c r="X116" s="412" t="s">
        <v>941</v>
      </c>
      <c r="Y116" s="412" t="s">
        <v>941</v>
      </c>
      <c r="Z116" s="412"/>
      <c r="AA116" s="414" t="s">
        <v>2066</v>
      </c>
      <c r="AB116" s="32">
        <v>1</v>
      </c>
      <c r="AC116" s="26" t="s">
        <v>945</v>
      </c>
      <c r="AD116" s="412" t="s">
        <v>946</v>
      </c>
      <c r="AE116" s="412">
        <v>1</v>
      </c>
      <c r="AF116" s="569" t="s">
        <v>1008</v>
      </c>
      <c r="AG116" s="569" t="s">
        <v>4282</v>
      </c>
      <c r="AH116" s="69">
        <v>211.15799999999999</v>
      </c>
      <c r="AI116" s="69" t="s">
        <v>949</v>
      </c>
      <c r="AJ116" s="69">
        <v>1.41</v>
      </c>
      <c r="AK116" s="69" t="s">
        <v>949</v>
      </c>
      <c r="AL116" s="69" t="s">
        <v>949</v>
      </c>
      <c r="AM116" s="69" t="s">
        <v>1083</v>
      </c>
      <c r="AN116" s="69" t="s">
        <v>1293</v>
      </c>
      <c r="AO116" s="69" t="s">
        <v>1294</v>
      </c>
      <c r="AP116" s="69" t="s">
        <v>1295</v>
      </c>
      <c r="AQ116" s="69">
        <v>0</v>
      </c>
      <c r="AR116" s="69" t="s">
        <v>1142</v>
      </c>
      <c r="AS116" s="69" t="s">
        <v>945</v>
      </c>
      <c r="AT116" s="69" t="s">
        <v>945</v>
      </c>
      <c r="AU116" s="69">
        <v>0</v>
      </c>
      <c r="AV116" s="69">
        <v>0</v>
      </c>
      <c r="AW116" s="69" t="s">
        <v>2064</v>
      </c>
      <c r="AX116" s="69" t="s">
        <v>1142</v>
      </c>
      <c r="AY116" s="69">
        <v>0</v>
      </c>
      <c r="AZ116" s="69">
        <v>0</v>
      </c>
      <c r="BA116" s="69">
        <v>0</v>
      </c>
      <c r="BB116" s="69">
        <v>0</v>
      </c>
    </row>
    <row r="117" spans="1:54" ht="16.5">
      <c r="A117" s="414" t="s">
        <v>320</v>
      </c>
      <c r="B117" s="537"/>
      <c r="C117" s="536"/>
      <c r="D117" s="537" t="s">
        <v>2069</v>
      </c>
      <c r="E117" s="536"/>
      <c r="F117" s="537"/>
      <c r="G117" s="536"/>
      <c r="H117" s="537"/>
      <c r="I117" s="536"/>
      <c r="J117" s="537"/>
      <c r="K117" s="536"/>
      <c r="L117" s="534" t="s">
        <v>2069</v>
      </c>
      <c r="M117" s="534" t="s">
        <v>2069</v>
      </c>
      <c r="N117" s="534" t="s">
        <v>4778</v>
      </c>
      <c r="O117" s="534"/>
      <c r="P117" s="412" t="s">
        <v>989</v>
      </c>
      <c r="Q117" s="412"/>
      <c r="R117" s="412" t="s">
        <v>941</v>
      </c>
      <c r="S117" s="412" t="s">
        <v>941</v>
      </c>
      <c r="T117" s="412" t="s">
        <v>941</v>
      </c>
      <c r="U117" s="412" t="s">
        <v>941</v>
      </c>
      <c r="V117" s="412" t="s">
        <v>941</v>
      </c>
      <c r="W117" s="412"/>
      <c r="X117" s="412" t="s">
        <v>941</v>
      </c>
      <c r="Y117" s="412" t="s">
        <v>941</v>
      </c>
      <c r="Z117" s="412"/>
      <c r="AA117" s="414" t="s">
        <v>2074</v>
      </c>
      <c r="AB117" s="32">
        <v>1</v>
      </c>
      <c r="AC117" s="26" t="s">
        <v>945</v>
      </c>
      <c r="AD117" s="412" t="s">
        <v>946</v>
      </c>
      <c r="AE117" s="412">
        <v>1</v>
      </c>
      <c r="AF117" s="569" t="s">
        <v>1008</v>
      </c>
      <c r="AG117" s="569" t="s">
        <v>4282</v>
      </c>
      <c r="AH117" s="69">
        <v>39.270000000000003</v>
      </c>
      <c r="AI117" s="69" t="s">
        <v>949</v>
      </c>
      <c r="AJ117" s="69">
        <v>1.41</v>
      </c>
      <c r="AK117" s="69">
        <v>5.5370700000000002E-2</v>
      </c>
      <c r="AL117" s="69" t="s">
        <v>2075</v>
      </c>
      <c r="AM117" s="69" t="s">
        <v>1083</v>
      </c>
      <c r="AN117" s="69" t="s">
        <v>1293</v>
      </c>
      <c r="AO117" s="69" t="s">
        <v>1294</v>
      </c>
      <c r="AP117" s="69" t="s">
        <v>1295</v>
      </c>
      <c r="AQ117" s="69">
        <v>0</v>
      </c>
      <c r="AR117" s="69" t="s">
        <v>1142</v>
      </c>
      <c r="AS117" s="69" t="s">
        <v>949</v>
      </c>
      <c r="AT117" s="69" t="s">
        <v>949</v>
      </c>
      <c r="AU117" s="69">
        <v>0</v>
      </c>
      <c r="AV117" s="69">
        <v>0</v>
      </c>
      <c r="AW117" s="69" t="s">
        <v>2069</v>
      </c>
      <c r="AX117" s="69" t="s">
        <v>1142</v>
      </c>
      <c r="AY117" s="69">
        <v>0</v>
      </c>
      <c r="AZ117" s="69">
        <v>0</v>
      </c>
      <c r="BA117" s="69">
        <v>0</v>
      </c>
      <c r="BB117" s="69">
        <v>0</v>
      </c>
    </row>
    <row r="118" spans="1:54" ht="16.5">
      <c r="A118" s="414" t="s">
        <v>320</v>
      </c>
      <c r="B118" s="537"/>
      <c r="C118" s="536"/>
      <c r="D118" s="537" t="s">
        <v>5335</v>
      </c>
      <c r="E118" s="536"/>
      <c r="F118" s="537"/>
      <c r="G118" s="536"/>
      <c r="H118" s="537"/>
      <c r="I118" s="536"/>
      <c r="J118" s="537"/>
      <c r="K118" s="536"/>
      <c r="L118" s="534" t="s">
        <v>5335</v>
      </c>
      <c r="M118" s="534" t="s">
        <v>5335</v>
      </c>
      <c r="N118" s="534" t="s">
        <v>4778</v>
      </c>
      <c r="O118" s="534"/>
      <c r="P118" s="412" t="s">
        <v>1126</v>
      </c>
      <c r="Q118" s="412"/>
      <c r="R118" s="412" t="s">
        <v>941</v>
      </c>
      <c r="S118" s="412" t="s">
        <v>941</v>
      </c>
      <c r="T118" s="412" t="s">
        <v>941</v>
      </c>
      <c r="U118" s="412" t="s">
        <v>941</v>
      </c>
      <c r="V118" s="412" t="s">
        <v>941</v>
      </c>
      <c r="W118" s="412"/>
      <c r="X118" s="412" t="s">
        <v>941</v>
      </c>
      <c r="Y118" s="412" t="s">
        <v>941</v>
      </c>
      <c r="Z118" s="412"/>
      <c r="AA118" s="414" t="s">
        <v>2071</v>
      </c>
      <c r="AB118" s="32">
        <v>1</v>
      </c>
      <c r="AC118" s="26" t="s">
        <v>945</v>
      </c>
      <c r="AD118" s="412" t="s">
        <v>946</v>
      </c>
      <c r="AE118" s="412">
        <v>1</v>
      </c>
      <c r="AF118" s="569" t="s">
        <v>1008</v>
      </c>
      <c r="AG118" s="569" t="s">
        <v>4282</v>
      </c>
      <c r="AH118" s="69">
        <v>63.46</v>
      </c>
      <c r="AI118" s="69" t="s">
        <v>949</v>
      </c>
      <c r="AJ118" s="69">
        <v>1.41</v>
      </c>
      <c r="AK118" s="69" t="s">
        <v>949</v>
      </c>
      <c r="AL118" s="69" t="s">
        <v>949</v>
      </c>
      <c r="AM118" s="69" t="s">
        <v>1083</v>
      </c>
      <c r="AN118" s="69" t="s">
        <v>1293</v>
      </c>
      <c r="AO118" s="69" t="s">
        <v>1294</v>
      </c>
      <c r="AP118" s="69" t="s">
        <v>1295</v>
      </c>
      <c r="AQ118" s="69">
        <v>0</v>
      </c>
      <c r="AR118" s="69" t="s">
        <v>1142</v>
      </c>
      <c r="AS118" s="69" t="s">
        <v>945</v>
      </c>
      <c r="AT118" s="69" t="s">
        <v>945</v>
      </c>
      <c r="AU118" s="69">
        <v>0</v>
      </c>
      <c r="AV118" s="69">
        <v>0</v>
      </c>
      <c r="AW118" s="69" t="s">
        <v>5335</v>
      </c>
      <c r="AX118" s="69" t="s">
        <v>1142</v>
      </c>
      <c r="AY118" s="69">
        <v>0</v>
      </c>
      <c r="AZ118" s="69">
        <v>0</v>
      </c>
      <c r="BA118" s="69">
        <v>0</v>
      </c>
      <c r="BB118" s="69">
        <v>0</v>
      </c>
    </row>
    <row r="119" spans="1:54" ht="16.5">
      <c r="A119" s="414" t="s">
        <v>320</v>
      </c>
      <c r="B119" s="537"/>
      <c r="C119" s="536"/>
      <c r="D119" s="537" t="s">
        <v>2076</v>
      </c>
      <c r="E119" s="536"/>
      <c r="F119" s="537"/>
      <c r="G119" s="536"/>
      <c r="H119" s="537"/>
      <c r="I119" s="536"/>
      <c r="J119" s="537"/>
      <c r="K119" s="536"/>
      <c r="L119" s="534" t="s">
        <v>2076</v>
      </c>
      <c r="M119" s="534" t="s">
        <v>2076</v>
      </c>
      <c r="N119" s="534" t="s">
        <v>4778</v>
      </c>
      <c r="O119" s="534"/>
      <c r="P119" s="412" t="s">
        <v>1059</v>
      </c>
      <c r="Q119" s="412"/>
      <c r="R119" s="412" t="s">
        <v>941</v>
      </c>
      <c r="S119" s="412" t="s">
        <v>941</v>
      </c>
      <c r="T119" s="412" t="s">
        <v>941</v>
      </c>
      <c r="U119" s="412" t="s">
        <v>941</v>
      </c>
      <c r="V119" s="412" t="s">
        <v>941</v>
      </c>
      <c r="W119" s="412"/>
      <c r="X119" s="412" t="s">
        <v>941</v>
      </c>
      <c r="Y119" s="412" t="s">
        <v>941</v>
      </c>
      <c r="Z119" s="412"/>
      <c r="AA119" s="414" t="s">
        <v>2078</v>
      </c>
      <c r="AB119" s="32">
        <v>1</v>
      </c>
      <c r="AC119" s="26" t="s">
        <v>945</v>
      </c>
      <c r="AD119" s="412" t="s">
        <v>946</v>
      </c>
      <c r="AE119" s="412">
        <v>1</v>
      </c>
      <c r="AF119" s="569" t="s">
        <v>1008</v>
      </c>
      <c r="AG119" s="569" t="s">
        <v>4282</v>
      </c>
      <c r="AH119" s="69">
        <v>534.59500000000003</v>
      </c>
      <c r="AI119" s="69" t="s">
        <v>949</v>
      </c>
      <c r="AJ119" s="69">
        <v>0.91</v>
      </c>
      <c r="AK119" s="69">
        <v>0.75377899999999998</v>
      </c>
      <c r="AL119" s="69" t="s">
        <v>2079</v>
      </c>
      <c r="AM119" s="69" t="s">
        <v>1083</v>
      </c>
      <c r="AN119" s="69" t="s">
        <v>2080</v>
      </c>
      <c r="AO119" s="69" t="s">
        <v>2081</v>
      </c>
      <c r="AP119" s="69" t="s">
        <v>2082</v>
      </c>
      <c r="AQ119" s="69">
        <v>0</v>
      </c>
      <c r="AR119" s="69" t="s">
        <v>1142</v>
      </c>
      <c r="AS119" s="69" t="s">
        <v>949</v>
      </c>
      <c r="AT119" s="69" t="s">
        <v>949</v>
      </c>
      <c r="AU119" s="69">
        <v>0</v>
      </c>
      <c r="AV119" s="69">
        <v>0</v>
      </c>
      <c r="AW119" s="69" t="s">
        <v>2076</v>
      </c>
      <c r="AX119" s="69" t="s">
        <v>1142</v>
      </c>
      <c r="AY119" s="69">
        <v>0</v>
      </c>
      <c r="AZ119" s="69">
        <v>0</v>
      </c>
      <c r="BA119" s="69">
        <v>0</v>
      </c>
      <c r="BB119" s="69">
        <v>0</v>
      </c>
    </row>
    <row r="120" spans="1:54" ht="16.5">
      <c r="A120" s="414" t="s">
        <v>320</v>
      </c>
      <c r="B120" s="537"/>
      <c r="C120" s="536"/>
      <c r="D120" s="537" t="s">
        <v>5103</v>
      </c>
      <c r="E120" s="536"/>
      <c r="F120" s="537"/>
      <c r="G120" s="536"/>
      <c r="H120" s="537"/>
      <c r="I120" s="536"/>
      <c r="J120" s="537"/>
      <c r="K120" s="536"/>
      <c r="L120" s="534" t="s">
        <v>5103</v>
      </c>
      <c r="M120" s="534" t="s">
        <v>5103</v>
      </c>
      <c r="N120" s="534" t="s">
        <v>4778</v>
      </c>
      <c r="O120" s="534"/>
      <c r="P120" s="412"/>
      <c r="Q120" s="412"/>
      <c r="R120" s="412" t="s">
        <v>941</v>
      </c>
      <c r="S120" s="412" t="s">
        <v>941</v>
      </c>
      <c r="T120" s="412" t="s">
        <v>941</v>
      </c>
      <c r="U120" s="412" t="s">
        <v>941</v>
      </c>
      <c r="V120" s="412" t="s">
        <v>941</v>
      </c>
      <c r="W120" s="412"/>
      <c r="X120" s="412" t="s">
        <v>941</v>
      </c>
      <c r="Y120" s="412" t="s">
        <v>941</v>
      </c>
      <c r="Z120" s="412"/>
      <c r="AA120" s="414" t="s">
        <v>5104</v>
      </c>
      <c r="AB120" s="32">
        <v>3</v>
      </c>
      <c r="AC120" s="26" t="s">
        <v>945</v>
      </c>
      <c r="AD120" s="412" t="s">
        <v>946</v>
      </c>
      <c r="AE120" s="412">
        <v>1</v>
      </c>
      <c r="AF120" s="569" t="s">
        <v>993</v>
      </c>
      <c r="AG120" s="569" t="s">
        <v>4282</v>
      </c>
      <c r="AH120" s="69" t="s">
        <v>949</v>
      </c>
      <c r="AI120" s="69" t="s">
        <v>949</v>
      </c>
      <c r="AJ120" s="69" t="s">
        <v>949</v>
      </c>
      <c r="AK120" s="69" t="s">
        <v>949</v>
      </c>
      <c r="AL120" s="69" t="s">
        <v>949</v>
      </c>
      <c r="AM120" s="69" t="s">
        <v>949</v>
      </c>
      <c r="AN120" s="69" t="s">
        <v>949</v>
      </c>
      <c r="AO120" s="69" t="s">
        <v>949</v>
      </c>
      <c r="AP120" s="69" t="s">
        <v>949</v>
      </c>
      <c r="AQ120" s="69" t="s">
        <v>949</v>
      </c>
      <c r="AR120" s="69" t="s">
        <v>1166</v>
      </c>
      <c r="AS120" s="69" t="s">
        <v>945</v>
      </c>
      <c r="AT120" s="69" t="s">
        <v>945</v>
      </c>
      <c r="AU120" s="69">
        <v>0</v>
      </c>
      <c r="AV120" s="69">
        <v>0</v>
      </c>
      <c r="AW120" s="69">
        <v>0</v>
      </c>
      <c r="AX120" s="69">
        <v>0</v>
      </c>
      <c r="AY120" s="69">
        <v>0</v>
      </c>
      <c r="AZ120" s="69">
        <v>0</v>
      </c>
      <c r="BA120" s="69">
        <v>0</v>
      </c>
      <c r="BB120" s="69">
        <v>0</v>
      </c>
    </row>
    <row r="121" spans="1:54" ht="16.5">
      <c r="A121" s="414" t="s">
        <v>320</v>
      </c>
      <c r="B121" s="537"/>
      <c r="C121" s="536"/>
      <c r="D121" s="537" t="s">
        <v>5326</v>
      </c>
      <c r="E121" s="536"/>
      <c r="F121" s="537"/>
      <c r="G121" s="536"/>
      <c r="H121" s="537"/>
      <c r="I121" s="536"/>
      <c r="J121" s="537"/>
      <c r="K121" s="536"/>
      <c r="L121" s="534" t="s">
        <v>5326</v>
      </c>
      <c r="M121" s="534" t="s">
        <v>5326</v>
      </c>
      <c r="N121" s="534" t="s">
        <v>4778</v>
      </c>
      <c r="O121" s="534"/>
      <c r="P121" s="412" t="s">
        <v>989</v>
      </c>
      <c r="Q121" s="412"/>
      <c r="R121" s="412" t="s">
        <v>941</v>
      </c>
      <c r="S121" s="412" t="s">
        <v>941</v>
      </c>
      <c r="T121" s="412" t="s">
        <v>941</v>
      </c>
      <c r="U121" s="412" t="s">
        <v>941</v>
      </c>
      <c r="V121" s="412" t="s">
        <v>941</v>
      </c>
      <c r="W121" s="412"/>
      <c r="X121" s="412" t="s">
        <v>941</v>
      </c>
      <c r="Y121" s="412" t="s">
        <v>941</v>
      </c>
      <c r="Z121" s="412"/>
      <c r="AA121" s="414" t="s">
        <v>5328</v>
      </c>
      <c r="AB121" s="32">
        <v>1</v>
      </c>
      <c r="AC121" s="26" t="s">
        <v>945</v>
      </c>
      <c r="AD121" s="412" t="s">
        <v>946</v>
      </c>
      <c r="AE121" s="412">
        <v>1</v>
      </c>
      <c r="AF121" s="569" t="s">
        <v>1081</v>
      </c>
      <c r="AG121" s="569" t="s">
        <v>4282</v>
      </c>
      <c r="AH121" s="69" t="s">
        <v>949</v>
      </c>
      <c r="AI121" s="69">
        <v>0.2</v>
      </c>
      <c r="AJ121" s="69" t="s">
        <v>949</v>
      </c>
      <c r="AK121" s="69" t="s">
        <v>949</v>
      </c>
      <c r="AL121" s="69" t="s">
        <v>949</v>
      </c>
      <c r="AM121" s="69" t="s">
        <v>949</v>
      </c>
      <c r="AN121" s="69" t="s">
        <v>1084</v>
      </c>
      <c r="AO121" s="69" t="s">
        <v>1085</v>
      </c>
      <c r="AP121" s="69" t="s">
        <v>949</v>
      </c>
      <c r="AQ121" s="69">
        <v>0</v>
      </c>
      <c r="AR121" s="69" t="s">
        <v>2040</v>
      </c>
      <c r="AS121" s="69" t="s">
        <v>945</v>
      </c>
      <c r="AT121" s="69" t="s">
        <v>945</v>
      </c>
      <c r="AU121" s="69">
        <v>0</v>
      </c>
      <c r="AV121" s="69">
        <v>0</v>
      </c>
      <c r="AW121" s="69" t="s">
        <v>5326</v>
      </c>
      <c r="AX121" s="69" t="s">
        <v>2040</v>
      </c>
      <c r="AY121" s="69">
        <v>0</v>
      </c>
      <c r="AZ121" s="69">
        <v>0</v>
      </c>
      <c r="BA121" s="69">
        <v>0</v>
      </c>
      <c r="BB121" s="69">
        <v>0</v>
      </c>
    </row>
    <row r="122" spans="1:54" ht="16.5">
      <c r="A122" s="414" t="s">
        <v>320</v>
      </c>
      <c r="B122" s="537"/>
      <c r="C122" s="536"/>
      <c r="D122" s="537" t="s">
        <v>2083</v>
      </c>
      <c r="E122" s="536"/>
      <c r="F122" s="537"/>
      <c r="G122" s="536"/>
      <c r="H122" s="537"/>
      <c r="I122" s="536"/>
      <c r="J122" s="537"/>
      <c r="K122" s="536"/>
      <c r="L122" s="534" t="s">
        <v>2083</v>
      </c>
      <c r="M122" s="534" t="s">
        <v>2083</v>
      </c>
      <c r="N122" s="534" t="s">
        <v>4778</v>
      </c>
      <c r="O122" s="534"/>
      <c r="P122" s="412"/>
      <c r="Q122" s="412"/>
      <c r="R122" s="412" t="s">
        <v>941</v>
      </c>
      <c r="S122" s="412" t="s">
        <v>941</v>
      </c>
      <c r="T122" s="412" t="s">
        <v>941</v>
      </c>
      <c r="U122" s="412" t="s">
        <v>941</v>
      </c>
      <c r="V122" s="412" t="s">
        <v>941</v>
      </c>
      <c r="W122" s="412"/>
      <c r="X122" s="412" t="s">
        <v>941</v>
      </c>
      <c r="Y122" s="412" t="s">
        <v>941</v>
      </c>
      <c r="Z122" s="412"/>
      <c r="AA122" s="414" t="s">
        <v>2085</v>
      </c>
      <c r="AB122" s="32">
        <v>70</v>
      </c>
      <c r="AC122" s="26" t="s">
        <v>945</v>
      </c>
      <c r="AD122" s="412" t="s">
        <v>1563</v>
      </c>
      <c r="AE122" s="412">
        <v>1</v>
      </c>
      <c r="AF122" s="569" t="s">
        <v>993</v>
      </c>
      <c r="AG122" s="569" t="s">
        <v>4282</v>
      </c>
      <c r="AH122" s="69" t="s">
        <v>949</v>
      </c>
      <c r="AI122" s="69" t="s">
        <v>949</v>
      </c>
      <c r="AJ122" s="69" t="s">
        <v>949</v>
      </c>
      <c r="AK122" s="69">
        <v>19.680997000000001</v>
      </c>
      <c r="AL122" s="69" t="s">
        <v>949</v>
      </c>
      <c r="AM122" s="69" t="s">
        <v>949</v>
      </c>
      <c r="AN122" s="69" t="s">
        <v>949</v>
      </c>
      <c r="AO122" s="69" t="s">
        <v>949</v>
      </c>
      <c r="AP122" s="69" t="s">
        <v>949</v>
      </c>
      <c r="AQ122" s="69">
        <v>0</v>
      </c>
      <c r="AR122" s="69" t="s">
        <v>2086</v>
      </c>
      <c r="AS122" s="69" t="s">
        <v>949</v>
      </c>
      <c r="AT122" s="69" t="s">
        <v>949</v>
      </c>
      <c r="AU122" s="69">
        <v>0</v>
      </c>
      <c r="AV122" s="69">
        <v>0</v>
      </c>
      <c r="AW122" s="69">
        <v>0</v>
      </c>
      <c r="AX122" s="69">
        <v>0</v>
      </c>
      <c r="AY122" s="69">
        <v>0</v>
      </c>
      <c r="AZ122" s="69">
        <v>0</v>
      </c>
      <c r="BA122" s="69">
        <v>0</v>
      </c>
      <c r="BB122" s="69">
        <v>0</v>
      </c>
    </row>
    <row r="123" spans="1:54" ht="16.5">
      <c r="A123" s="604" t="s">
        <v>3719</v>
      </c>
      <c r="B123" s="533"/>
      <c r="C123" s="532" t="s">
        <v>6901</v>
      </c>
      <c r="D123" s="533"/>
      <c r="E123" s="532"/>
      <c r="F123" s="533"/>
      <c r="G123" s="532"/>
      <c r="H123" s="533"/>
      <c r="I123" s="532"/>
      <c r="J123" s="533"/>
      <c r="K123" s="532"/>
      <c r="L123" s="604" t="s">
        <v>6901</v>
      </c>
      <c r="M123" s="14" t="s">
        <v>6902</v>
      </c>
      <c r="N123" s="605" t="s">
        <v>4773</v>
      </c>
      <c r="O123" s="604"/>
      <c r="P123" s="412" t="s">
        <v>940</v>
      </c>
      <c r="Q123" s="470" t="s">
        <v>941</v>
      </c>
      <c r="R123" s="470"/>
      <c r="S123" s="470"/>
      <c r="T123" s="470"/>
      <c r="U123" s="470"/>
      <c r="V123" s="470"/>
      <c r="W123" s="470"/>
      <c r="X123" s="470"/>
      <c r="Y123" s="470"/>
      <c r="Z123" s="470"/>
      <c r="AA123" s="414" t="s">
        <v>6903</v>
      </c>
      <c r="AB123" s="32">
        <v>1</v>
      </c>
      <c r="AC123" s="26" t="s">
        <v>945</v>
      </c>
      <c r="AD123" s="213" t="s">
        <v>946</v>
      </c>
      <c r="AE123" s="470">
        <v>0</v>
      </c>
      <c r="AF123" s="213" t="s">
        <v>947</v>
      </c>
      <c r="AG123" s="213" t="s">
        <v>949</v>
      </c>
      <c r="AH123" s="69" t="s">
        <v>949</v>
      </c>
      <c r="AI123" s="69" t="s">
        <v>949</v>
      </c>
      <c r="AJ123" s="69" t="s">
        <v>949</v>
      </c>
      <c r="AK123" s="69" t="s">
        <v>949</v>
      </c>
      <c r="AL123" s="69" t="s">
        <v>949</v>
      </c>
      <c r="AM123" s="69" t="s">
        <v>949</v>
      </c>
      <c r="AN123" s="69" t="s">
        <v>949</v>
      </c>
      <c r="AO123" s="69" t="s">
        <v>949</v>
      </c>
      <c r="AP123" s="69" t="s">
        <v>949</v>
      </c>
      <c r="AQ123" s="69" t="s">
        <v>949</v>
      </c>
      <c r="AR123" s="69" t="s">
        <v>949</v>
      </c>
      <c r="AS123" s="69" t="s">
        <v>949</v>
      </c>
      <c r="AT123" s="69" t="s">
        <v>949</v>
      </c>
      <c r="AU123" s="69" t="s">
        <v>949</v>
      </c>
      <c r="AV123" s="69" t="s">
        <v>949</v>
      </c>
      <c r="AW123" s="69" t="s">
        <v>949</v>
      </c>
      <c r="AX123" s="69" t="s">
        <v>949</v>
      </c>
      <c r="AY123" s="69" t="s">
        <v>949</v>
      </c>
      <c r="AZ123" s="69" t="s">
        <v>949</v>
      </c>
      <c r="BA123" s="69" t="s">
        <v>949</v>
      </c>
      <c r="BB123" s="69" t="s">
        <v>949</v>
      </c>
    </row>
    <row r="124" spans="1:54" ht="16.5">
      <c r="A124" s="604" t="s">
        <v>3719</v>
      </c>
      <c r="B124" s="533"/>
      <c r="C124" s="532" t="s">
        <v>6910</v>
      </c>
      <c r="D124" s="533"/>
      <c r="E124" s="532"/>
      <c r="F124" s="533"/>
      <c r="G124" s="532"/>
      <c r="H124" s="533"/>
      <c r="I124" s="532"/>
      <c r="J124" s="533"/>
      <c r="K124" s="532"/>
      <c r="L124" s="604" t="s">
        <v>6910</v>
      </c>
      <c r="M124" s="14" t="s">
        <v>6911</v>
      </c>
      <c r="N124" s="604" t="s">
        <v>4773</v>
      </c>
      <c r="O124" s="604"/>
      <c r="P124" s="412" t="s">
        <v>940</v>
      </c>
      <c r="Q124" s="470"/>
      <c r="R124" s="470" t="s">
        <v>941</v>
      </c>
      <c r="S124" s="470"/>
      <c r="T124" s="470"/>
      <c r="U124" s="470"/>
      <c r="V124" s="470"/>
      <c r="W124" s="470"/>
      <c r="X124" s="470"/>
      <c r="Y124" s="470"/>
      <c r="Z124" s="470"/>
      <c r="AA124" s="414" t="s">
        <v>6912</v>
      </c>
      <c r="AB124" s="32">
        <v>1</v>
      </c>
      <c r="AC124" s="26" t="s">
        <v>945</v>
      </c>
      <c r="AD124" s="213" t="s">
        <v>946</v>
      </c>
      <c r="AE124" s="470">
        <v>0</v>
      </c>
      <c r="AF124" s="213" t="s">
        <v>947</v>
      </c>
      <c r="AG124" s="213" t="s">
        <v>949</v>
      </c>
      <c r="AH124" s="69" t="s">
        <v>949</v>
      </c>
      <c r="AI124" s="69" t="s">
        <v>949</v>
      </c>
      <c r="AJ124" s="69" t="s">
        <v>949</v>
      </c>
      <c r="AK124" s="69" t="s">
        <v>949</v>
      </c>
      <c r="AL124" s="69" t="s">
        <v>949</v>
      </c>
      <c r="AM124" s="69" t="s">
        <v>949</v>
      </c>
      <c r="AN124" s="69" t="s">
        <v>949</v>
      </c>
      <c r="AO124" s="69" t="s">
        <v>949</v>
      </c>
      <c r="AP124" s="69" t="s">
        <v>949</v>
      </c>
      <c r="AQ124" s="69" t="s">
        <v>949</v>
      </c>
      <c r="AR124" s="69" t="s">
        <v>949</v>
      </c>
      <c r="AS124" s="69" t="s">
        <v>949</v>
      </c>
      <c r="AT124" s="69" t="s">
        <v>949</v>
      </c>
      <c r="AU124" s="69" t="s">
        <v>949</v>
      </c>
      <c r="AV124" s="69" t="s">
        <v>949</v>
      </c>
      <c r="AW124" s="69" t="s">
        <v>949</v>
      </c>
      <c r="AX124" s="69" t="s">
        <v>949</v>
      </c>
      <c r="AY124" s="69" t="s">
        <v>949</v>
      </c>
      <c r="AZ124" s="69" t="s">
        <v>949</v>
      </c>
      <c r="BA124" s="69" t="s">
        <v>949</v>
      </c>
      <c r="BB124" s="69" t="s">
        <v>949</v>
      </c>
    </row>
    <row r="125" spans="1:54" ht="16.5">
      <c r="A125" s="604" t="s">
        <v>3719</v>
      </c>
      <c r="B125" s="533"/>
      <c r="C125" s="532" t="s">
        <v>7003</v>
      </c>
      <c r="D125" s="533"/>
      <c r="E125" s="532"/>
      <c r="F125" s="533"/>
      <c r="G125" s="532"/>
      <c r="H125" s="533"/>
      <c r="I125" s="532"/>
      <c r="J125" s="533"/>
      <c r="K125" s="532"/>
      <c r="L125" s="604" t="s">
        <v>7003</v>
      </c>
      <c r="M125" s="604" t="s">
        <v>7004</v>
      </c>
      <c r="N125" s="604" t="s">
        <v>4773</v>
      </c>
      <c r="O125" s="604"/>
      <c r="P125" s="412" t="s">
        <v>940</v>
      </c>
      <c r="Q125" s="513"/>
      <c r="R125" s="513"/>
      <c r="S125" s="513" t="s">
        <v>941</v>
      </c>
      <c r="T125" s="513"/>
      <c r="U125" s="513"/>
      <c r="V125" s="513"/>
      <c r="W125" s="470"/>
      <c r="X125" s="470"/>
      <c r="Y125" s="470"/>
      <c r="Z125" s="470"/>
      <c r="AA125" s="414" t="s">
        <v>7005</v>
      </c>
      <c r="AB125" s="32">
        <v>1</v>
      </c>
      <c r="AC125" s="26" t="s">
        <v>945</v>
      </c>
      <c r="AD125" s="213" t="s">
        <v>946</v>
      </c>
      <c r="AE125" s="470">
        <v>0</v>
      </c>
      <c r="AF125" s="213" t="s">
        <v>947</v>
      </c>
      <c r="AG125" s="213" t="s">
        <v>949</v>
      </c>
      <c r="AH125" s="69" t="s">
        <v>949</v>
      </c>
      <c r="AI125" s="69" t="s">
        <v>949</v>
      </c>
      <c r="AJ125" s="69" t="s">
        <v>949</v>
      </c>
      <c r="AK125" s="69" t="s">
        <v>949</v>
      </c>
      <c r="AL125" s="69" t="s">
        <v>949</v>
      </c>
      <c r="AM125" s="69" t="s">
        <v>949</v>
      </c>
      <c r="AN125" s="69" t="s">
        <v>949</v>
      </c>
      <c r="AO125" s="69" t="s">
        <v>949</v>
      </c>
      <c r="AP125" s="69" t="s">
        <v>949</v>
      </c>
      <c r="AQ125" s="69" t="s">
        <v>949</v>
      </c>
      <c r="AR125" s="69" t="s">
        <v>949</v>
      </c>
      <c r="AS125" s="69" t="s">
        <v>949</v>
      </c>
      <c r="AT125" s="69" t="s">
        <v>949</v>
      </c>
      <c r="AU125" s="69" t="s">
        <v>949</v>
      </c>
      <c r="AV125" s="69" t="s">
        <v>949</v>
      </c>
      <c r="AW125" s="69" t="s">
        <v>949</v>
      </c>
      <c r="AX125" s="69" t="s">
        <v>949</v>
      </c>
      <c r="AY125" s="69" t="s">
        <v>949</v>
      </c>
      <c r="AZ125" s="69" t="s">
        <v>949</v>
      </c>
      <c r="BA125" s="69" t="s">
        <v>949</v>
      </c>
      <c r="BB125" s="69" t="s">
        <v>949</v>
      </c>
    </row>
    <row r="126" spans="1:54" ht="16.5">
      <c r="A126" s="604" t="s">
        <v>3719</v>
      </c>
      <c r="B126" s="533"/>
      <c r="C126" s="532" t="s">
        <v>7006</v>
      </c>
      <c r="D126" s="533"/>
      <c r="E126" s="532"/>
      <c r="F126" s="533"/>
      <c r="G126" s="532"/>
      <c r="H126" s="533"/>
      <c r="I126" s="532"/>
      <c r="J126" s="533"/>
      <c r="K126" s="532"/>
      <c r="L126" s="604" t="s">
        <v>7006</v>
      </c>
      <c r="M126" s="604" t="s">
        <v>7007</v>
      </c>
      <c r="N126" s="604" t="s">
        <v>4773</v>
      </c>
      <c r="O126" s="606"/>
      <c r="P126" s="412" t="s">
        <v>940</v>
      </c>
      <c r="Q126" s="280"/>
      <c r="R126" s="280"/>
      <c r="S126" s="280"/>
      <c r="T126" s="280" t="s">
        <v>941</v>
      </c>
      <c r="U126" s="280"/>
      <c r="V126" s="280"/>
      <c r="W126" s="607"/>
      <c r="X126" s="470"/>
      <c r="Y126" s="470"/>
      <c r="Z126" s="470"/>
      <c r="AA126" s="414" t="s">
        <v>7008</v>
      </c>
      <c r="AB126" s="32">
        <v>1</v>
      </c>
      <c r="AC126" s="26" t="s">
        <v>945</v>
      </c>
      <c r="AD126" s="213" t="s">
        <v>946</v>
      </c>
      <c r="AE126" s="470">
        <v>0</v>
      </c>
      <c r="AF126" s="213" t="s">
        <v>947</v>
      </c>
      <c r="AG126" s="213" t="s">
        <v>949</v>
      </c>
      <c r="AH126" s="69" t="s">
        <v>949</v>
      </c>
      <c r="AI126" s="69" t="s">
        <v>949</v>
      </c>
      <c r="AJ126" s="69" t="s">
        <v>949</v>
      </c>
      <c r="AK126" s="69" t="s">
        <v>949</v>
      </c>
      <c r="AL126" s="69" t="s">
        <v>949</v>
      </c>
      <c r="AM126" s="69" t="s">
        <v>949</v>
      </c>
      <c r="AN126" s="69" t="s">
        <v>949</v>
      </c>
      <c r="AO126" s="69" t="s">
        <v>949</v>
      </c>
      <c r="AP126" s="69" t="s">
        <v>949</v>
      </c>
      <c r="AQ126" s="69" t="s">
        <v>949</v>
      </c>
      <c r="AR126" s="69" t="s">
        <v>949</v>
      </c>
      <c r="AS126" s="69" t="s">
        <v>949</v>
      </c>
      <c r="AT126" s="69" t="s">
        <v>949</v>
      </c>
      <c r="AU126" s="69" t="s">
        <v>949</v>
      </c>
      <c r="AV126" s="69" t="s">
        <v>949</v>
      </c>
      <c r="AW126" s="69" t="s">
        <v>949</v>
      </c>
      <c r="AX126" s="69" t="s">
        <v>949</v>
      </c>
      <c r="AY126" s="69" t="s">
        <v>949</v>
      </c>
      <c r="AZ126" s="69" t="s">
        <v>949</v>
      </c>
      <c r="BA126" s="69" t="s">
        <v>949</v>
      </c>
      <c r="BB126" s="69" t="s">
        <v>949</v>
      </c>
    </row>
    <row r="127" spans="1:54" ht="16.5">
      <c r="A127" s="604" t="s">
        <v>3719</v>
      </c>
      <c r="B127" s="533"/>
      <c r="C127" s="532" t="s">
        <v>7009</v>
      </c>
      <c r="D127" s="533"/>
      <c r="E127" s="532"/>
      <c r="F127" s="533"/>
      <c r="G127" s="532"/>
      <c r="H127" s="533"/>
      <c r="I127" s="532"/>
      <c r="J127" s="533"/>
      <c r="K127" s="532"/>
      <c r="L127" s="604" t="s">
        <v>7009</v>
      </c>
      <c r="M127" s="604" t="s">
        <v>7009</v>
      </c>
      <c r="N127" s="604" t="s">
        <v>4773</v>
      </c>
      <c r="O127" s="606"/>
      <c r="P127" s="412" t="s">
        <v>940</v>
      </c>
      <c r="Q127" s="608"/>
      <c r="R127" s="608"/>
      <c r="S127" s="608"/>
      <c r="T127" s="608"/>
      <c r="U127" s="280" t="s">
        <v>941</v>
      </c>
      <c r="V127" s="280"/>
      <c r="W127" s="607"/>
      <c r="X127" s="470"/>
      <c r="Y127" s="470"/>
      <c r="Z127" s="470"/>
      <c r="AA127" s="414" t="s">
        <v>7010</v>
      </c>
      <c r="AB127" s="32">
        <v>1</v>
      </c>
      <c r="AC127" s="26" t="s">
        <v>945</v>
      </c>
      <c r="AD127" s="213" t="s">
        <v>946</v>
      </c>
      <c r="AE127" s="470">
        <v>0</v>
      </c>
      <c r="AF127" s="213" t="s">
        <v>947</v>
      </c>
      <c r="AG127" s="213" t="s">
        <v>949</v>
      </c>
      <c r="AH127" s="69" t="s">
        <v>949</v>
      </c>
      <c r="AI127" s="69" t="s">
        <v>949</v>
      </c>
      <c r="AJ127" s="69" t="s">
        <v>949</v>
      </c>
      <c r="AK127" s="69" t="s">
        <v>949</v>
      </c>
      <c r="AL127" s="69" t="s">
        <v>949</v>
      </c>
      <c r="AM127" s="69" t="s">
        <v>949</v>
      </c>
      <c r="AN127" s="69" t="s">
        <v>949</v>
      </c>
      <c r="AO127" s="69" t="s">
        <v>949</v>
      </c>
      <c r="AP127" s="69" t="s">
        <v>949</v>
      </c>
      <c r="AQ127" s="69" t="s">
        <v>949</v>
      </c>
      <c r="AR127" s="69" t="s">
        <v>949</v>
      </c>
      <c r="AS127" s="69" t="s">
        <v>949</v>
      </c>
      <c r="AT127" s="69" t="s">
        <v>949</v>
      </c>
      <c r="AU127" s="69" t="s">
        <v>949</v>
      </c>
      <c r="AV127" s="69" t="s">
        <v>949</v>
      </c>
      <c r="AW127" s="69" t="s">
        <v>949</v>
      </c>
      <c r="AX127" s="69" t="s">
        <v>949</v>
      </c>
      <c r="AY127" s="69" t="s">
        <v>949</v>
      </c>
      <c r="AZ127" s="69" t="s">
        <v>949</v>
      </c>
      <c r="BA127" s="69" t="s">
        <v>949</v>
      </c>
      <c r="BB127" s="69" t="s">
        <v>949</v>
      </c>
    </row>
    <row r="128" spans="1:54" ht="16.5">
      <c r="A128" s="604" t="s">
        <v>3719</v>
      </c>
      <c r="B128" s="533"/>
      <c r="C128" s="532" t="s">
        <v>7011</v>
      </c>
      <c r="D128" s="533"/>
      <c r="E128" s="532"/>
      <c r="F128" s="533"/>
      <c r="G128" s="532"/>
      <c r="H128" s="533"/>
      <c r="I128" s="532"/>
      <c r="J128" s="533"/>
      <c r="K128" s="532"/>
      <c r="L128" s="604" t="s">
        <v>7011</v>
      </c>
      <c r="M128" s="604" t="s">
        <v>7011</v>
      </c>
      <c r="N128" s="604" t="s">
        <v>4773</v>
      </c>
      <c r="O128" s="606"/>
      <c r="P128" s="412" t="s">
        <v>940</v>
      </c>
      <c r="Q128" s="608"/>
      <c r="R128" s="608"/>
      <c r="S128" s="608"/>
      <c r="T128" s="608"/>
      <c r="U128" s="280"/>
      <c r="V128" s="280" t="s">
        <v>941</v>
      </c>
      <c r="W128" s="607"/>
      <c r="X128" s="470"/>
      <c r="Y128" s="470"/>
      <c r="Z128" s="470"/>
      <c r="AA128" s="414" t="s">
        <v>7012</v>
      </c>
      <c r="AB128" s="32">
        <v>1</v>
      </c>
      <c r="AC128" s="26" t="s">
        <v>945</v>
      </c>
      <c r="AD128" s="213" t="s">
        <v>946</v>
      </c>
      <c r="AE128" s="470">
        <v>0</v>
      </c>
      <c r="AF128" s="213" t="s">
        <v>947</v>
      </c>
      <c r="AG128" s="213" t="s">
        <v>949</v>
      </c>
      <c r="AH128" s="69" t="s">
        <v>949</v>
      </c>
      <c r="AI128" s="69" t="s">
        <v>949</v>
      </c>
      <c r="AJ128" s="69" t="s">
        <v>949</v>
      </c>
      <c r="AK128" s="69" t="s">
        <v>949</v>
      </c>
      <c r="AL128" s="69" t="s">
        <v>949</v>
      </c>
      <c r="AM128" s="69" t="s">
        <v>949</v>
      </c>
      <c r="AN128" s="69" t="s">
        <v>949</v>
      </c>
      <c r="AO128" s="69" t="s">
        <v>949</v>
      </c>
      <c r="AP128" s="69" t="s">
        <v>949</v>
      </c>
      <c r="AQ128" s="69" t="s">
        <v>949</v>
      </c>
      <c r="AR128" s="69" t="s">
        <v>949</v>
      </c>
      <c r="AS128" s="69" t="s">
        <v>949</v>
      </c>
      <c r="AT128" s="69" t="s">
        <v>949</v>
      </c>
      <c r="AU128" s="69" t="s">
        <v>949</v>
      </c>
      <c r="AV128" s="69" t="s">
        <v>949</v>
      </c>
      <c r="AW128" s="69" t="s">
        <v>949</v>
      </c>
      <c r="AX128" s="69" t="s">
        <v>949</v>
      </c>
      <c r="AY128" s="69" t="s">
        <v>949</v>
      </c>
      <c r="AZ128" s="69" t="s">
        <v>949</v>
      </c>
      <c r="BA128" s="69" t="s">
        <v>949</v>
      </c>
      <c r="BB128" s="69" t="s">
        <v>949</v>
      </c>
    </row>
    <row r="129" spans="1:54" ht="16.5">
      <c r="A129" s="604" t="s">
        <v>3719</v>
      </c>
      <c r="B129" s="533"/>
      <c r="C129" s="532" t="s">
        <v>7013</v>
      </c>
      <c r="D129" s="533"/>
      <c r="E129" s="532"/>
      <c r="F129" s="533"/>
      <c r="G129" s="532"/>
      <c r="H129" s="533"/>
      <c r="I129" s="532"/>
      <c r="J129" s="533"/>
      <c r="K129" s="532"/>
      <c r="L129" s="604" t="s">
        <v>7013</v>
      </c>
      <c r="M129" s="604" t="s">
        <v>7013</v>
      </c>
      <c r="N129" s="604" t="s">
        <v>4773</v>
      </c>
      <c r="O129" s="606"/>
      <c r="P129" s="412" t="s">
        <v>940</v>
      </c>
      <c r="Q129" s="608"/>
      <c r="R129" s="608"/>
      <c r="S129" s="608"/>
      <c r="T129" s="608"/>
      <c r="U129" s="280"/>
      <c r="V129" s="280"/>
      <c r="W129" s="607" t="s">
        <v>941</v>
      </c>
      <c r="X129" s="470"/>
      <c r="Y129" s="470"/>
      <c r="Z129" s="470"/>
      <c r="AA129" s="414" t="s">
        <v>7014</v>
      </c>
      <c r="AB129" s="32">
        <v>1</v>
      </c>
      <c r="AC129" s="26" t="s">
        <v>945</v>
      </c>
      <c r="AD129" s="213" t="s">
        <v>946</v>
      </c>
      <c r="AE129" s="470">
        <v>0</v>
      </c>
      <c r="AF129" s="213" t="s">
        <v>947</v>
      </c>
      <c r="AG129" s="213" t="s">
        <v>949</v>
      </c>
      <c r="AH129" s="69" t="s">
        <v>949</v>
      </c>
      <c r="AI129" s="69" t="s">
        <v>949</v>
      </c>
      <c r="AJ129" s="69" t="s">
        <v>949</v>
      </c>
      <c r="AK129" s="69" t="s">
        <v>949</v>
      </c>
      <c r="AL129" s="69" t="s">
        <v>949</v>
      </c>
      <c r="AM129" s="69" t="s">
        <v>949</v>
      </c>
      <c r="AN129" s="69" t="s">
        <v>949</v>
      </c>
      <c r="AO129" s="69" t="s">
        <v>949</v>
      </c>
      <c r="AP129" s="69" t="s">
        <v>949</v>
      </c>
      <c r="AQ129" s="69" t="s">
        <v>949</v>
      </c>
      <c r="AR129" s="69" t="s">
        <v>949</v>
      </c>
      <c r="AS129" s="69" t="s">
        <v>949</v>
      </c>
      <c r="AT129" s="69" t="s">
        <v>949</v>
      </c>
      <c r="AU129" s="69" t="s">
        <v>949</v>
      </c>
      <c r="AV129" s="69" t="s">
        <v>949</v>
      </c>
      <c r="AW129" s="69" t="s">
        <v>949</v>
      </c>
      <c r="AX129" s="69" t="s">
        <v>949</v>
      </c>
      <c r="AY129" s="69" t="s">
        <v>949</v>
      </c>
      <c r="AZ129" s="69" t="s">
        <v>949</v>
      </c>
      <c r="BA129" s="69" t="s">
        <v>949</v>
      </c>
      <c r="BB129" s="69" t="s">
        <v>949</v>
      </c>
    </row>
    <row r="130" spans="1:54" ht="16.5">
      <c r="A130" s="604" t="s">
        <v>3719</v>
      </c>
      <c r="B130" s="533"/>
      <c r="C130" s="532" t="s">
        <v>7015</v>
      </c>
      <c r="D130" s="533"/>
      <c r="E130" s="532"/>
      <c r="F130" s="533"/>
      <c r="G130" s="532"/>
      <c r="H130" s="533"/>
      <c r="I130" s="532"/>
      <c r="J130" s="533"/>
      <c r="K130" s="532"/>
      <c r="L130" s="604" t="s">
        <v>7015</v>
      </c>
      <c r="M130" s="604" t="s">
        <v>7015</v>
      </c>
      <c r="N130" s="604" t="s">
        <v>4773</v>
      </c>
      <c r="O130" s="606"/>
      <c r="P130" s="412" t="s">
        <v>940</v>
      </c>
      <c r="Q130" s="608"/>
      <c r="R130" s="608"/>
      <c r="S130" s="608"/>
      <c r="T130" s="608"/>
      <c r="U130" s="280"/>
      <c r="V130" s="280"/>
      <c r="W130" s="607"/>
      <c r="X130" s="470" t="s">
        <v>941</v>
      </c>
      <c r="Y130" s="470"/>
      <c r="Z130" s="470"/>
      <c r="AA130" s="414" t="s">
        <v>7016</v>
      </c>
      <c r="AB130" s="32">
        <v>1</v>
      </c>
      <c r="AC130" s="26" t="s">
        <v>945</v>
      </c>
      <c r="AD130" s="213" t="s">
        <v>946</v>
      </c>
      <c r="AE130" s="470">
        <v>0</v>
      </c>
      <c r="AF130" s="213" t="s">
        <v>947</v>
      </c>
      <c r="AG130" s="213" t="s">
        <v>949</v>
      </c>
      <c r="AH130" s="69" t="s">
        <v>949</v>
      </c>
      <c r="AI130" s="69" t="s">
        <v>949</v>
      </c>
      <c r="AJ130" s="69" t="s">
        <v>949</v>
      </c>
      <c r="AK130" s="69" t="s">
        <v>949</v>
      </c>
      <c r="AL130" s="69" t="s">
        <v>949</v>
      </c>
      <c r="AM130" s="69" t="s">
        <v>949</v>
      </c>
      <c r="AN130" s="69" t="s">
        <v>949</v>
      </c>
      <c r="AO130" s="69" t="s">
        <v>949</v>
      </c>
      <c r="AP130" s="69" t="s">
        <v>949</v>
      </c>
      <c r="AQ130" s="69" t="s">
        <v>949</v>
      </c>
      <c r="AR130" s="69" t="s">
        <v>949</v>
      </c>
      <c r="AS130" s="69" t="s">
        <v>949</v>
      </c>
      <c r="AT130" s="69" t="s">
        <v>949</v>
      </c>
      <c r="AU130" s="69" t="s">
        <v>949</v>
      </c>
      <c r="AV130" s="69" t="s">
        <v>949</v>
      </c>
      <c r="AW130" s="69" t="s">
        <v>949</v>
      </c>
      <c r="AX130" s="69" t="s">
        <v>949</v>
      </c>
      <c r="AY130" s="69" t="s">
        <v>949</v>
      </c>
      <c r="AZ130" s="69" t="s">
        <v>949</v>
      </c>
      <c r="BA130" s="69" t="s">
        <v>949</v>
      </c>
      <c r="BB130" s="69" t="s">
        <v>949</v>
      </c>
    </row>
    <row r="131" spans="1:54" ht="16.5">
      <c r="A131" s="604" t="s">
        <v>3719</v>
      </c>
      <c r="B131" s="533"/>
      <c r="C131" s="532" t="s">
        <v>7017</v>
      </c>
      <c r="D131" s="533"/>
      <c r="E131" s="532"/>
      <c r="F131" s="533"/>
      <c r="G131" s="532"/>
      <c r="H131" s="533"/>
      <c r="I131" s="532"/>
      <c r="J131" s="533"/>
      <c r="K131" s="532"/>
      <c r="L131" s="604" t="s">
        <v>7017</v>
      </c>
      <c r="M131" s="604" t="s">
        <v>7017</v>
      </c>
      <c r="N131" s="604" t="s">
        <v>4773</v>
      </c>
      <c r="O131" s="606"/>
      <c r="P131" s="412" t="s">
        <v>940</v>
      </c>
      <c r="Q131" s="280"/>
      <c r="R131" s="280"/>
      <c r="S131" s="280"/>
      <c r="T131" s="608"/>
      <c r="U131" s="280"/>
      <c r="V131" s="280"/>
      <c r="W131" s="607"/>
      <c r="X131" s="470"/>
      <c r="Y131" s="470" t="s">
        <v>941</v>
      </c>
      <c r="Z131" s="470"/>
      <c r="AA131" s="414" t="s">
        <v>7018</v>
      </c>
      <c r="AB131" s="32">
        <v>1</v>
      </c>
      <c r="AC131" s="26" t="s">
        <v>945</v>
      </c>
      <c r="AD131" s="213" t="s">
        <v>946</v>
      </c>
      <c r="AE131" s="470">
        <v>0</v>
      </c>
      <c r="AF131" s="213" t="s">
        <v>947</v>
      </c>
      <c r="AG131" s="213" t="s">
        <v>949</v>
      </c>
      <c r="AH131" s="69" t="s">
        <v>949</v>
      </c>
      <c r="AI131" s="69" t="s">
        <v>949</v>
      </c>
      <c r="AJ131" s="69" t="s">
        <v>949</v>
      </c>
      <c r="AK131" s="69" t="s">
        <v>949</v>
      </c>
      <c r="AL131" s="69" t="s">
        <v>949</v>
      </c>
      <c r="AM131" s="69" t="s">
        <v>949</v>
      </c>
      <c r="AN131" s="69" t="s">
        <v>949</v>
      </c>
      <c r="AO131" s="69" t="s">
        <v>949</v>
      </c>
      <c r="AP131" s="69" t="s">
        <v>949</v>
      </c>
      <c r="AQ131" s="69" t="s">
        <v>949</v>
      </c>
      <c r="AR131" s="69" t="s">
        <v>949</v>
      </c>
      <c r="AS131" s="69" t="s">
        <v>949</v>
      </c>
      <c r="AT131" s="69" t="s">
        <v>949</v>
      </c>
      <c r="AU131" s="69" t="s">
        <v>949</v>
      </c>
      <c r="AV131" s="69" t="s">
        <v>949</v>
      </c>
      <c r="AW131" s="69" t="s">
        <v>949</v>
      </c>
      <c r="AX131" s="69" t="s">
        <v>949</v>
      </c>
      <c r="AY131" s="69" t="s">
        <v>949</v>
      </c>
      <c r="AZ131" s="69" t="s">
        <v>949</v>
      </c>
      <c r="BA131" s="69" t="s">
        <v>949</v>
      </c>
      <c r="BB131" s="69" t="s">
        <v>949</v>
      </c>
    </row>
    <row r="132" spans="1:54" ht="16.5">
      <c r="A132" s="604" t="s">
        <v>3719</v>
      </c>
      <c r="B132" s="533"/>
      <c r="C132" s="532"/>
      <c r="D132" s="533" t="s">
        <v>5512</v>
      </c>
      <c r="E132" s="532"/>
      <c r="F132" s="533"/>
      <c r="G132" s="532"/>
      <c r="H132" s="533"/>
      <c r="I132" s="532"/>
      <c r="J132" s="533"/>
      <c r="K132" s="532"/>
      <c r="L132" s="604" t="s">
        <v>5512</v>
      </c>
      <c r="M132" s="604" t="s">
        <v>5512</v>
      </c>
      <c r="N132" s="605" t="s">
        <v>4781</v>
      </c>
      <c r="O132" s="604"/>
      <c r="P132" s="412" t="s">
        <v>1059</v>
      </c>
      <c r="Q132" s="609" t="s">
        <v>941</v>
      </c>
      <c r="R132" s="609" t="s">
        <v>941</v>
      </c>
      <c r="S132" s="609" t="s">
        <v>941</v>
      </c>
      <c r="T132" s="609" t="s">
        <v>941</v>
      </c>
      <c r="U132" s="609" t="s">
        <v>941</v>
      </c>
      <c r="V132" s="609" t="s">
        <v>941</v>
      </c>
      <c r="W132" s="470" t="s">
        <v>941</v>
      </c>
      <c r="X132" s="470" t="s">
        <v>941</v>
      </c>
      <c r="Y132" s="470" t="s">
        <v>941</v>
      </c>
      <c r="Z132" s="584"/>
      <c r="AA132" s="414" t="s">
        <v>5513</v>
      </c>
      <c r="AB132" s="32">
        <v>1</v>
      </c>
      <c r="AC132" s="26" t="s">
        <v>945</v>
      </c>
      <c r="AD132" s="213" t="s">
        <v>946</v>
      </c>
      <c r="AE132" s="470">
        <v>1</v>
      </c>
      <c r="AF132" s="213" t="s">
        <v>993</v>
      </c>
      <c r="AG132" s="213" t="s">
        <v>4282</v>
      </c>
      <c r="AH132" s="69" t="s">
        <v>949</v>
      </c>
      <c r="AI132" s="69" t="s">
        <v>949</v>
      </c>
      <c r="AJ132" s="69" t="s">
        <v>949</v>
      </c>
      <c r="AK132" s="69">
        <v>4.2</v>
      </c>
      <c r="AL132" s="69" t="s">
        <v>5514</v>
      </c>
      <c r="AM132" s="69" t="s">
        <v>1083</v>
      </c>
      <c r="AN132" s="69" t="s">
        <v>3851</v>
      </c>
      <c r="AO132" s="69" t="s">
        <v>949</v>
      </c>
      <c r="AP132" s="69" t="s">
        <v>949</v>
      </c>
      <c r="AQ132" s="69" t="s">
        <v>949</v>
      </c>
      <c r="AR132" s="69" t="s">
        <v>1166</v>
      </c>
      <c r="AS132" s="69" t="s">
        <v>949</v>
      </c>
      <c r="AT132" s="69" t="s">
        <v>949</v>
      </c>
      <c r="AU132" s="69" t="s">
        <v>949</v>
      </c>
      <c r="AV132" s="69" t="s">
        <v>949</v>
      </c>
      <c r="AW132" s="69" t="s">
        <v>949</v>
      </c>
      <c r="AX132" s="69" t="s">
        <v>949</v>
      </c>
      <c r="AY132" s="69" t="s">
        <v>949</v>
      </c>
      <c r="AZ132" s="69" t="s">
        <v>949</v>
      </c>
      <c r="BA132" s="69" t="s">
        <v>949</v>
      </c>
      <c r="BB132" s="69" t="s">
        <v>949</v>
      </c>
    </row>
    <row r="133" spans="1:54" ht="16.5">
      <c r="A133" s="604" t="s">
        <v>3719</v>
      </c>
      <c r="B133" s="533"/>
      <c r="C133" s="532"/>
      <c r="D133" s="533" t="s">
        <v>5515</v>
      </c>
      <c r="E133" s="532"/>
      <c r="F133" s="533"/>
      <c r="G133" s="532"/>
      <c r="H133" s="533"/>
      <c r="I133" s="532"/>
      <c r="J133" s="533"/>
      <c r="K133" s="532"/>
      <c r="L133" s="604" t="s">
        <v>5515</v>
      </c>
      <c r="M133" s="604" t="s">
        <v>5515</v>
      </c>
      <c r="N133" s="604" t="s">
        <v>4781</v>
      </c>
      <c r="O133" s="604"/>
      <c r="P133" s="412" t="s">
        <v>1059</v>
      </c>
      <c r="Q133" s="470" t="s">
        <v>941</v>
      </c>
      <c r="R133" s="470" t="s">
        <v>941</v>
      </c>
      <c r="S133" s="470" t="s">
        <v>941</v>
      </c>
      <c r="T133" s="470" t="s">
        <v>941</v>
      </c>
      <c r="U133" s="470" t="s">
        <v>941</v>
      </c>
      <c r="V133" s="470" t="s">
        <v>941</v>
      </c>
      <c r="W133" s="470" t="s">
        <v>941</v>
      </c>
      <c r="X133" s="470" t="s">
        <v>941</v>
      </c>
      <c r="Y133" s="470" t="s">
        <v>941</v>
      </c>
      <c r="Z133" s="584"/>
      <c r="AA133" s="414" t="s">
        <v>5516</v>
      </c>
      <c r="AB133" s="32">
        <v>1</v>
      </c>
      <c r="AC133" s="26" t="s">
        <v>945</v>
      </c>
      <c r="AD133" s="213" t="s">
        <v>946</v>
      </c>
      <c r="AE133" s="470">
        <v>1</v>
      </c>
      <c r="AF133" s="213" t="s">
        <v>993</v>
      </c>
      <c r="AG133" s="213" t="s">
        <v>4282</v>
      </c>
      <c r="AH133" s="69" t="s">
        <v>949</v>
      </c>
      <c r="AI133" s="69" t="s">
        <v>949</v>
      </c>
      <c r="AJ133" s="69" t="s">
        <v>949</v>
      </c>
      <c r="AK133" s="69">
        <v>4.2</v>
      </c>
      <c r="AL133" s="69" t="s">
        <v>5514</v>
      </c>
      <c r="AM133" s="69" t="s">
        <v>1083</v>
      </c>
      <c r="AN133" s="69" t="s">
        <v>3851</v>
      </c>
      <c r="AO133" s="69" t="s">
        <v>949</v>
      </c>
      <c r="AP133" s="69" t="s">
        <v>949</v>
      </c>
      <c r="AQ133" s="69" t="s">
        <v>949</v>
      </c>
      <c r="AR133" s="69" t="s">
        <v>1166</v>
      </c>
      <c r="AS133" s="69" t="s">
        <v>949</v>
      </c>
      <c r="AT133" s="69" t="s">
        <v>949</v>
      </c>
      <c r="AU133" s="69" t="s">
        <v>949</v>
      </c>
      <c r="AV133" s="69" t="s">
        <v>949</v>
      </c>
      <c r="AW133" s="69" t="s">
        <v>949</v>
      </c>
      <c r="AX133" s="69" t="s">
        <v>949</v>
      </c>
      <c r="AY133" s="69" t="s">
        <v>949</v>
      </c>
      <c r="AZ133" s="69" t="s">
        <v>949</v>
      </c>
      <c r="BA133" s="69" t="s">
        <v>949</v>
      </c>
      <c r="BB133" s="69" t="s">
        <v>949</v>
      </c>
    </row>
    <row r="134" spans="1:54" ht="16.5">
      <c r="A134" s="604" t="s">
        <v>3719</v>
      </c>
      <c r="B134" s="533"/>
      <c r="C134" s="532"/>
      <c r="D134" s="533" t="s">
        <v>5504</v>
      </c>
      <c r="E134" s="532"/>
      <c r="F134" s="533"/>
      <c r="G134" s="532"/>
      <c r="H134" s="533"/>
      <c r="I134" s="532"/>
      <c r="J134" s="533"/>
      <c r="K134" s="532"/>
      <c r="L134" s="604" t="s">
        <v>5504</v>
      </c>
      <c r="M134" s="604" t="s">
        <v>5504</v>
      </c>
      <c r="N134" s="604" t="s">
        <v>4781</v>
      </c>
      <c r="O134" s="604"/>
      <c r="P134" s="412" t="s">
        <v>976</v>
      </c>
      <c r="Q134" s="470" t="s">
        <v>941</v>
      </c>
      <c r="R134" s="470" t="s">
        <v>941</v>
      </c>
      <c r="S134" s="470" t="s">
        <v>941</v>
      </c>
      <c r="T134" s="470" t="s">
        <v>941</v>
      </c>
      <c r="U134" s="470" t="s">
        <v>941</v>
      </c>
      <c r="V134" s="470" t="s">
        <v>941</v>
      </c>
      <c r="W134" s="470" t="s">
        <v>941</v>
      </c>
      <c r="X134" s="470" t="s">
        <v>941</v>
      </c>
      <c r="Y134" s="470" t="s">
        <v>941</v>
      </c>
      <c r="Z134" s="584"/>
      <c r="AA134" s="414" t="s">
        <v>5505</v>
      </c>
      <c r="AB134" s="32">
        <v>1</v>
      </c>
      <c r="AC134" s="26" t="s">
        <v>945</v>
      </c>
      <c r="AD134" s="213" t="s">
        <v>946</v>
      </c>
      <c r="AE134" s="470">
        <v>1</v>
      </c>
      <c r="AF134" s="213" t="s">
        <v>993</v>
      </c>
      <c r="AG134" s="213" t="s">
        <v>4282</v>
      </c>
      <c r="AH134" s="69" t="s">
        <v>949</v>
      </c>
      <c r="AI134" s="69" t="s">
        <v>949</v>
      </c>
      <c r="AJ134" s="69" t="s">
        <v>949</v>
      </c>
      <c r="AK134" s="69">
        <v>14</v>
      </c>
      <c r="AL134" s="69" t="s">
        <v>5506</v>
      </c>
      <c r="AM134" s="69" t="s">
        <v>995</v>
      </c>
      <c r="AN134" s="69" t="s">
        <v>2018</v>
      </c>
      <c r="AO134" s="69" t="s">
        <v>949</v>
      </c>
      <c r="AP134" s="69" t="s">
        <v>949</v>
      </c>
      <c r="AQ134" s="69" t="s">
        <v>5507</v>
      </c>
      <c r="AR134" s="69" t="s">
        <v>1166</v>
      </c>
      <c r="AS134" s="69" t="s">
        <v>949</v>
      </c>
      <c r="AT134" s="69" t="s">
        <v>949</v>
      </c>
      <c r="AU134" s="69" t="s">
        <v>949</v>
      </c>
      <c r="AV134" s="69" t="s">
        <v>949</v>
      </c>
      <c r="AW134" s="69" t="s">
        <v>949</v>
      </c>
      <c r="AX134" s="69" t="s">
        <v>949</v>
      </c>
      <c r="AY134" s="69" t="s">
        <v>949</v>
      </c>
      <c r="AZ134" s="69" t="s">
        <v>949</v>
      </c>
      <c r="BA134" s="69" t="s">
        <v>949</v>
      </c>
      <c r="BB134" s="69" t="s">
        <v>949</v>
      </c>
    </row>
    <row r="135" spans="1:54" ht="16.5">
      <c r="A135" s="604" t="s">
        <v>3719</v>
      </c>
      <c r="B135" s="533"/>
      <c r="C135" s="532"/>
      <c r="D135" s="533" t="s">
        <v>4240</v>
      </c>
      <c r="E135" s="532"/>
      <c r="F135" s="533"/>
      <c r="G135" s="532"/>
      <c r="H135" s="533"/>
      <c r="I135" s="532"/>
      <c r="J135" s="533"/>
      <c r="K135" s="532"/>
      <c r="L135" s="604" t="s">
        <v>4240</v>
      </c>
      <c r="M135" s="604" t="s">
        <v>4240</v>
      </c>
      <c r="N135" s="604" t="s">
        <v>4781</v>
      </c>
      <c r="O135" s="604"/>
      <c r="P135" s="412" t="s">
        <v>1059</v>
      </c>
      <c r="Q135" s="470" t="s">
        <v>941</v>
      </c>
      <c r="R135" s="470" t="s">
        <v>941</v>
      </c>
      <c r="S135" s="470" t="s">
        <v>941</v>
      </c>
      <c r="T135" s="470" t="s">
        <v>941</v>
      </c>
      <c r="U135" s="470" t="s">
        <v>941</v>
      </c>
      <c r="V135" s="470" t="s">
        <v>941</v>
      </c>
      <c r="W135" s="470" t="s">
        <v>941</v>
      </c>
      <c r="X135" s="470" t="s">
        <v>941</v>
      </c>
      <c r="Y135" s="470" t="s">
        <v>941</v>
      </c>
      <c r="Z135" s="584"/>
      <c r="AA135" s="414" t="s">
        <v>4243</v>
      </c>
      <c r="AB135" s="32">
        <v>1</v>
      </c>
      <c r="AC135" s="26" t="s">
        <v>945</v>
      </c>
      <c r="AD135" s="213" t="s">
        <v>946</v>
      </c>
      <c r="AE135" s="470">
        <v>1</v>
      </c>
      <c r="AF135" s="213" t="s">
        <v>993</v>
      </c>
      <c r="AG135" s="213" t="s">
        <v>4282</v>
      </c>
      <c r="AH135" s="69">
        <v>2553</v>
      </c>
      <c r="AI135" s="69">
        <v>0.03</v>
      </c>
      <c r="AJ135" s="69" t="s">
        <v>3770</v>
      </c>
      <c r="AK135" s="69" t="s">
        <v>949</v>
      </c>
      <c r="AL135" s="69" t="s">
        <v>4244</v>
      </c>
      <c r="AM135" s="69" t="s">
        <v>4245</v>
      </c>
      <c r="AN135" s="69" t="s">
        <v>3773</v>
      </c>
      <c r="AO135" s="69" t="s">
        <v>949</v>
      </c>
      <c r="AP135" s="69" t="s">
        <v>949</v>
      </c>
      <c r="AQ135" s="69" t="s">
        <v>949</v>
      </c>
      <c r="AR135" s="69" t="s">
        <v>1166</v>
      </c>
      <c r="AS135" s="69" t="s">
        <v>949</v>
      </c>
      <c r="AT135" s="69" t="s">
        <v>949</v>
      </c>
      <c r="AU135" s="69" t="s">
        <v>949</v>
      </c>
      <c r="AV135" s="69" t="s">
        <v>949</v>
      </c>
      <c r="AW135" s="69" t="s">
        <v>949</v>
      </c>
      <c r="AX135" s="69" t="s">
        <v>949</v>
      </c>
      <c r="AY135" s="69" t="s">
        <v>949</v>
      </c>
      <c r="AZ135" s="69" t="s">
        <v>949</v>
      </c>
      <c r="BA135" s="69" t="s">
        <v>949</v>
      </c>
      <c r="BB135" s="69" t="s">
        <v>949</v>
      </c>
    </row>
    <row r="136" spans="1:54" ht="16.5">
      <c r="A136" s="478" t="s">
        <v>3719</v>
      </c>
      <c r="B136" s="477"/>
      <c r="C136" s="105"/>
      <c r="D136" s="778" t="s">
        <v>3992</v>
      </c>
      <c r="E136" s="779"/>
      <c r="F136" s="778"/>
      <c r="G136" s="780"/>
      <c r="H136" s="781"/>
      <c r="I136" s="183"/>
      <c r="J136" s="781"/>
      <c r="K136" s="782"/>
      <c r="L136" s="7" t="s">
        <v>3992</v>
      </c>
      <c r="M136" s="7" t="s">
        <v>3993</v>
      </c>
      <c r="N136" s="175" t="s">
        <v>4894</v>
      </c>
      <c r="O136" s="604"/>
      <c r="P136" s="412" t="s">
        <v>976</v>
      </c>
      <c r="Q136" s="401" t="s">
        <v>941</v>
      </c>
      <c r="R136" s="401" t="s">
        <v>941</v>
      </c>
      <c r="S136" s="401" t="s">
        <v>941</v>
      </c>
      <c r="T136" s="401" t="s">
        <v>941</v>
      </c>
      <c r="U136" s="401" t="s">
        <v>941</v>
      </c>
      <c r="V136" s="401" t="s">
        <v>941</v>
      </c>
      <c r="W136" s="401" t="s">
        <v>941</v>
      </c>
      <c r="X136" s="401" t="s">
        <v>941</v>
      </c>
      <c r="Y136" s="401" t="s">
        <v>941</v>
      </c>
      <c r="Z136" s="584"/>
      <c r="AA136" s="414" t="s">
        <v>3995</v>
      </c>
      <c r="AB136" s="908">
        <v>0.06</v>
      </c>
      <c r="AC136" s="909" t="s">
        <v>945</v>
      </c>
      <c r="AD136" s="785" t="s">
        <v>992</v>
      </c>
      <c r="AE136" s="12">
        <v>1</v>
      </c>
      <c r="AF136" s="184" t="s">
        <v>993</v>
      </c>
      <c r="AG136" s="12" t="s">
        <v>949</v>
      </c>
      <c r="AH136" s="69" t="s">
        <v>949</v>
      </c>
      <c r="AI136" s="69">
        <v>0.05</v>
      </c>
      <c r="AJ136" s="69" t="s">
        <v>949</v>
      </c>
      <c r="AK136" s="69" t="s">
        <v>949</v>
      </c>
      <c r="AL136" s="69" t="s">
        <v>3988</v>
      </c>
      <c r="AM136" s="69" t="s">
        <v>2769</v>
      </c>
      <c r="AN136" s="69" t="s">
        <v>3996</v>
      </c>
      <c r="AO136" s="69" t="s">
        <v>949</v>
      </c>
      <c r="AP136" s="69" t="s">
        <v>949</v>
      </c>
      <c r="AQ136" s="69" t="s">
        <v>949</v>
      </c>
      <c r="AR136" s="69" t="s">
        <v>985</v>
      </c>
      <c r="AS136" s="69" t="s">
        <v>986</v>
      </c>
      <c r="AT136" s="69" t="s">
        <v>949</v>
      </c>
      <c r="AU136" s="69" t="s">
        <v>949</v>
      </c>
      <c r="AV136" s="69" t="s">
        <v>949</v>
      </c>
      <c r="AW136" s="69" t="s">
        <v>949</v>
      </c>
      <c r="AX136" s="69" t="s">
        <v>949</v>
      </c>
      <c r="AY136" s="69" t="s">
        <v>949</v>
      </c>
      <c r="AZ136" s="69" t="s">
        <v>949</v>
      </c>
      <c r="BA136" s="69" t="s">
        <v>949</v>
      </c>
      <c r="BB136" s="69" t="s">
        <v>949</v>
      </c>
    </row>
    <row r="137" spans="1:54" ht="16.5">
      <c r="A137" s="604" t="s">
        <v>3719</v>
      </c>
      <c r="B137" s="533"/>
      <c r="C137" s="532"/>
      <c r="D137" s="533" t="s">
        <v>5364</v>
      </c>
      <c r="E137" s="532"/>
      <c r="F137" s="533"/>
      <c r="G137" s="532"/>
      <c r="H137" s="533"/>
      <c r="I137" s="532"/>
      <c r="J137" s="533"/>
      <c r="K137" s="532"/>
      <c r="L137" s="604" t="s">
        <v>5364</v>
      </c>
      <c r="M137" s="604" t="s">
        <v>5364</v>
      </c>
      <c r="N137" s="604" t="s">
        <v>4781</v>
      </c>
      <c r="O137" s="604"/>
      <c r="P137" s="412" t="s">
        <v>976</v>
      </c>
      <c r="Q137" s="470" t="s">
        <v>941</v>
      </c>
      <c r="R137" s="470" t="s">
        <v>941</v>
      </c>
      <c r="S137" s="470" t="s">
        <v>941</v>
      </c>
      <c r="T137" s="470" t="s">
        <v>941</v>
      </c>
      <c r="U137" s="470" t="s">
        <v>941</v>
      </c>
      <c r="V137" s="470" t="s">
        <v>941</v>
      </c>
      <c r="W137" s="470" t="s">
        <v>941</v>
      </c>
      <c r="X137" s="470" t="s">
        <v>941</v>
      </c>
      <c r="Y137" s="470" t="s">
        <v>941</v>
      </c>
      <c r="Z137" s="584"/>
      <c r="AA137" s="414" t="s">
        <v>5365</v>
      </c>
      <c r="AB137" s="32">
        <v>1</v>
      </c>
      <c r="AC137" s="26" t="s">
        <v>945</v>
      </c>
      <c r="AD137" s="213" t="s">
        <v>946</v>
      </c>
      <c r="AE137" s="470">
        <v>1</v>
      </c>
      <c r="AF137" s="213" t="s">
        <v>993</v>
      </c>
      <c r="AG137" s="213" t="s">
        <v>4282</v>
      </c>
      <c r="AH137" s="69" t="s">
        <v>949</v>
      </c>
      <c r="AI137" s="69" t="s">
        <v>949</v>
      </c>
      <c r="AJ137" s="69" t="s">
        <v>949</v>
      </c>
      <c r="AK137" s="69" t="s">
        <v>949</v>
      </c>
      <c r="AL137" s="69" t="s">
        <v>5366</v>
      </c>
      <c r="AM137" s="69" t="s">
        <v>1412</v>
      </c>
      <c r="AN137" s="69" t="s">
        <v>1413</v>
      </c>
      <c r="AO137" s="69" t="s">
        <v>949</v>
      </c>
      <c r="AP137" s="69" t="s">
        <v>949</v>
      </c>
      <c r="AQ137" s="69" t="s">
        <v>949</v>
      </c>
      <c r="AR137" s="69" t="s">
        <v>5367</v>
      </c>
      <c r="AS137" s="69" t="s">
        <v>949</v>
      </c>
      <c r="AT137" s="69" t="s">
        <v>949</v>
      </c>
      <c r="AU137" s="69" t="s">
        <v>949</v>
      </c>
      <c r="AV137" s="69" t="s">
        <v>949</v>
      </c>
      <c r="AW137" s="69" t="s">
        <v>949</v>
      </c>
      <c r="AX137" s="69" t="s">
        <v>949</v>
      </c>
      <c r="AY137" s="69" t="s">
        <v>949</v>
      </c>
      <c r="AZ137" s="69" t="s">
        <v>949</v>
      </c>
      <c r="BA137" s="69" t="s">
        <v>949</v>
      </c>
      <c r="BB137" s="69" t="s">
        <v>949</v>
      </c>
    </row>
    <row r="138" spans="1:54" ht="16.5">
      <c r="A138" s="604" t="s">
        <v>3719</v>
      </c>
      <c r="B138" s="533"/>
      <c r="C138" s="532"/>
      <c r="D138" s="533" t="s">
        <v>7829</v>
      </c>
      <c r="E138" s="532"/>
      <c r="F138" s="533"/>
      <c r="G138" s="532"/>
      <c r="H138" s="533"/>
      <c r="I138" s="532"/>
      <c r="J138" s="533"/>
      <c r="K138" s="532"/>
      <c r="L138" s="604" t="s">
        <v>7829</v>
      </c>
      <c r="M138" s="14" t="s">
        <v>7830</v>
      </c>
      <c r="N138" s="604" t="s">
        <v>4773</v>
      </c>
      <c r="O138" s="606" t="s">
        <v>5000</v>
      </c>
      <c r="P138" s="412" t="s">
        <v>1059</v>
      </c>
      <c r="Q138" s="470" t="s">
        <v>941</v>
      </c>
      <c r="R138" s="470"/>
      <c r="S138" s="470"/>
      <c r="T138" s="470"/>
      <c r="U138" s="470"/>
      <c r="V138" s="470"/>
      <c r="W138" s="470"/>
      <c r="X138" s="470"/>
      <c r="Y138" s="470"/>
      <c r="Z138" s="470"/>
      <c r="AA138" s="414" t="s">
        <v>7831</v>
      </c>
      <c r="AB138" s="32">
        <v>1</v>
      </c>
      <c r="AC138" s="26" t="s">
        <v>945</v>
      </c>
      <c r="AD138" s="213" t="s">
        <v>946</v>
      </c>
      <c r="AE138" s="470">
        <v>1</v>
      </c>
      <c r="AF138" s="213" t="s">
        <v>979</v>
      </c>
      <c r="AG138" s="213" t="s">
        <v>4282</v>
      </c>
      <c r="AH138" s="69">
        <v>2095632</v>
      </c>
      <c r="AI138" s="69">
        <v>2</v>
      </c>
      <c r="AJ138" s="69" t="s">
        <v>949</v>
      </c>
      <c r="AK138" s="69" t="s">
        <v>949</v>
      </c>
      <c r="AL138" s="69" t="s">
        <v>5855</v>
      </c>
      <c r="AM138" s="69" t="s">
        <v>5574</v>
      </c>
      <c r="AN138" s="69" t="s">
        <v>3840</v>
      </c>
      <c r="AO138" s="69" t="s">
        <v>5856</v>
      </c>
      <c r="AP138" s="69" t="s">
        <v>949</v>
      </c>
      <c r="AQ138" s="69" t="s">
        <v>949</v>
      </c>
      <c r="AR138" s="69" t="s">
        <v>1166</v>
      </c>
      <c r="AS138" s="69" t="s">
        <v>949</v>
      </c>
      <c r="AT138" s="69" t="s">
        <v>949</v>
      </c>
      <c r="AU138" s="69" t="s">
        <v>949</v>
      </c>
      <c r="AV138" s="69" t="s">
        <v>949</v>
      </c>
      <c r="AW138" s="69" t="s">
        <v>949</v>
      </c>
      <c r="AX138" s="69" t="s">
        <v>949</v>
      </c>
      <c r="AY138" s="69" t="s">
        <v>949</v>
      </c>
      <c r="AZ138" s="69" t="s">
        <v>949</v>
      </c>
      <c r="BA138" s="69" t="s">
        <v>949</v>
      </c>
      <c r="BB138" s="69" t="s">
        <v>949</v>
      </c>
    </row>
    <row r="139" spans="1:54" ht="16.5">
      <c r="A139" s="604" t="s">
        <v>3719</v>
      </c>
      <c r="B139" s="533"/>
      <c r="C139" s="532"/>
      <c r="D139" s="533" t="s">
        <v>7847</v>
      </c>
      <c r="E139" s="532"/>
      <c r="F139" s="533"/>
      <c r="G139" s="532"/>
      <c r="H139" s="533"/>
      <c r="I139" s="532"/>
      <c r="J139" s="533"/>
      <c r="K139" s="532"/>
      <c r="L139" s="604" t="s">
        <v>7847</v>
      </c>
      <c r="M139" s="14" t="s">
        <v>7848</v>
      </c>
      <c r="N139" s="604" t="s">
        <v>4773</v>
      </c>
      <c r="O139" s="604" t="s">
        <v>5000</v>
      </c>
      <c r="P139" s="412" t="s">
        <v>1059</v>
      </c>
      <c r="Q139" s="470"/>
      <c r="R139" s="470" t="s">
        <v>941</v>
      </c>
      <c r="S139" s="470"/>
      <c r="T139" s="470"/>
      <c r="U139" s="470"/>
      <c r="V139" s="470"/>
      <c r="W139" s="470"/>
      <c r="X139" s="470"/>
      <c r="Y139" s="470"/>
      <c r="Z139" s="470"/>
      <c r="AA139" s="414" t="s">
        <v>7849</v>
      </c>
      <c r="AB139" s="32">
        <v>1</v>
      </c>
      <c r="AC139" s="26" t="s">
        <v>945</v>
      </c>
      <c r="AD139" s="213" t="s">
        <v>946</v>
      </c>
      <c r="AE139" s="470">
        <v>1</v>
      </c>
      <c r="AF139" s="213" t="s">
        <v>979</v>
      </c>
      <c r="AG139" s="213" t="s">
        <v>4282</v>
      </c>
      <c r="AH139" s="69">
        <v>2095632</v>
      </c>
      <c r="AI139" s="69">
        <v>2</v>
      </c>
      <c r="AJ139" s="69" t="s">
        <v>949</v>
      </c>
      <c r="AK139" s="69" t="s">
        <v>949</v>
      </c>
      <c r="AL139" s="69" t="s">
        <v>5855</v>
      </c>
      <c r="AM139" s="69" t="s">
        <v>5574</v>
      </c>
      <c r="AN139" s="69" t="s">
        <v>3840</v>
      </c>
      <c r="AO139" s="69" t="s">
        <v>5856</v>
      </c>
      <c r="AP139" s="69" t="s">
        <v>949</v>
      </c>
      <c r="AQ139" s="69" t="s">
        <v>949</v>
      </c>
      <c r="AR139" s="69" t="s">
        <v>1166</v>
      </c>
      <c r="AS139" s="69" t="s">
        <v>949</v>
      </c>
      <c r="AT139" s="69" t="s">
        <v>949</v>
      </c>
      <c r="AU139" s="69" t="s">
        <v>949</v>
      </c>
      <c r="AV139" s="69" t="s">
        <v>949</v>
      </c>
      <c r="AW139" s="69" t="s">
        <v>949</v>
      </c>
      <c r="AX139" s="69" t="s">
        <v>949</v>
      </c>
      <c r="AY139" s="69" t="s">
        <v>949</v>
      </c>
      <c r="AZ139" s="69" t="s">
        <v>949</v>
      </c>
      <c r="BA139" s="69" t="s">
        <v>949</v>
      </c>
      <c r="BB139" s="69" t="s">
        <v>949</v>
      </c>
    </row>
    <row r="140" spans="1:54" ht="16.5">
      <c r="A140" s="604" t="s">
        <v>3719</v>
      </c>
      <c r="B140" s="533"/>
      <c r="C140" s="532"/>
      <c r="D140" s="533" t="s">
        <v>7896</v>
      </c>
      <c r="E140" s="532"/>
      <c r="F140" s="533"/>
      <c r="G140" s="532"/>
      <c r="H140" s="533"/>
      <c r="I140" s="532"/>
      <c r="J140" s="533"/>
      <c r="K140" s="532"/>
      <c r="L140" s="604" t="s">
        <v>7896</v>
      </c>
      <c r="M140" s="604" t="s">
        <v>7897</v>
      </c>
      <c r="N140" s="604" t="s">
        <v>4773</v>
      </c>
      <c r="O140" s="604" t="s">
        <v>5000</v>
      </c>
      <c r="P140" s="412" t="s">
        <v>989</v>
      </c>
      <c r="Q140" s="513"/>
      <c r="R140" s="513"/>
      <c r="S140" s="513" t="s">
        <v>941</v>
      </c>
      <c r="T140" s="513"/>
      <c r="U140" s="513"/>
      <c r="V140" s="513"/>
      <c r="W140" s="470"/>
      <c r="X140" s="470"/>
      <c r="Y140" s="470"/>
      <c r="Z140" s="470"/>
      <c r="AA140" s="414" t="s">
        <v>7898</v>
      </c>
      <c r="AB140" s="32">
        <v>1</v>
      </c>
      <c r="AC140" s="26" t="s">
        <v>945</v>
      </c>
      <c r="AD140" s="213" t="s">
        <v>946</v>
      </c>
      <c r="AE140" s="470">
        <v>1</v>
      </c>
      <c r="AF140" s="213" t="s">
        <v>979</v>
      </c>
      <c r="AG140" s="213" t="s">
        <v>4282</v>
      </c>
      <c r="AH140" s="69">
        <v>2095632</v>
      </c>
      <c r="AI140" s="69">
        <v>2</v>
      </c>
      <c r="AJ140" s="69" t="s">
        <v>949</v>
      </c>
      <c r="AK140" s="69" t="s">
        <v>949</v>
      </c>
      <c r="AL140" s="69" t="s">
        <v>5855</v>
      </c>
      <c r="AM140" s="69" t="s">
        <v>5574</v>
      </c>
      <c r="AN140" s="69" t="s">
        <v>3840</v>
      </c>
      <c r="AO140" s="69" t="s">
        <v>5856</v>
      </c>
      <c r="AP140" s="69" t="s">
        <v>949</v>
      </c>
      <c r="AQ140" s="69" t="s">
        <v>949</v>
      </c>
      <c r="AR140" s="69" t="s">
        <v>1166</v>
      </c>
      <c r="AS140" s="69" t="s">
        <v>949</v>
      </c>
      <c r="AT140" s="69" t="s">
        <v>949</v>
      </c>
      <c r="AU140" s="69" t="s">
        <v>949</v>
      </c>
      <c r="AV140" s="69" t="s">
        <v>949</v>
      </c>
      <c r="AW140" s="69" t="s">
        <v>949</v>
      </c>
      <c r="AX140" s="69" t="s">
        <v>949</v>
      </c>
      <c r="AY140" s="69" t="s">
        <v>949</v>
      </c>
      <c r="AZ140" s="69" t="s">
        <v>949</v>
      </c>
      <c r="BA140" s="69" t="s">
        <v>949</v>
      </c>
      <c r="BB140" s="69" t="s">
        <v>949</v>
      </c>
    </row>
    <row r="141" spans="1:54" ht="16.5">
      <c r="A141" s="604" t="s">
        <v>3719</v>
      </c>
      <c r="B141" s="533"/>
      <c r="C141" s="532"/>
      <c r="D141" s="533" t="s">
        <v>7899</v>
      </c>
      <c r="E141" s="532"/>
      <c r="F141" s="533"/>
      <c r="G141" s="532"/>
      <c r="H141" s="533"/>
      <c r="I141" s="532"/>
      <c r="J141" s="533"/>
      <c r="K141" s="532"/>
      <c r="L141" s="531" t="s">
        <v>7899</v>
      </c>
      <c r="M141" s="531" t="s">
        <v>7900</v>
      </c>
      <c r="N141" s="531" t="s">
        <v>4773</v>
      </c>
      <c r="O141" s="604" t="s">
        <v>5000</v>
      </c>
      <c r="P141" s="412" t="s">
        <v>989</v>
      </c>
      <c r="Q141" s="280"/>
      <c r="R141" s="280"/>
      <c r="S141" s="280"/>
      <c r="T141" s="280" t="s">
        <v>941</v>
      </c>
      <c r="U141" s="280"/>
      <c r="V141" s="280"/>
      <c r="W141" s="607"/>
      <c r="X141" s="470"/>
      <c r="Y141" s="470"/>
      <c r="Z141" s="470"/>
      <c r="AA141" s="414" t="s">
        <v>7901</v>
      </c>
      <c r="AB141" s="32">
        <v>1</v>
      </c>
      <c r="AC141" s="26" t="s">
        <v>945</v>
      </c>
      <c r="AD141" s="213" t="s">
        <v>946</v>
      </c>
      <c r="AE141" s="470">
        <v>1</v>
      </c>
      <c r="AF141" s="213" t="s">
        <v>979</v>
      </c>
      <c r="AG141" s="213" t="s">
        <v>4282</v>
      </c>
      <c r="AH141" s="69">
        <v>2095632</v>
      </c>
      <c r="AI141" s="69">
        <v>2</v>
      </c>
      <c r="AJ141" s="69" t="s">
        <v>949</v>
      </c>
      <c r="AK141" s="69" t="s">
        <v>949</v>
      </c>
      <c r="AL141" s="69" t="s">
        <v>5855</v>
      </c>
      <c r="AM141" s="69" t="s">
        <v>5574</v>
      </c>
      <c r="AN141" s="69" t="s">
        <v>3840</v>
      </c>
      <c r="AO141" s="69" t="s">
        <v>5856</v>
      </c>
      <c r="AP141" s="69" t="s">
        <v>949</v>
      </c>
      <c r="AQ141" s="69" t="s">
        <v>949</v>
      </c>
      <c r="AR141" s="69" t="s">
        <v>1166</v>
      </c>
      <c r="AS141" s="69" t="s">
        <v>949</v>
      </c>
      <c r="AT141" s="69" t="s">
        <v>949</v>
      </c>
      <c r="AU141" s="69" t="s">
        <v>949</v>
      </c>
      <c r="AV141" s="69" t="s">
        <v>949</v>
      </c>
      <c r="AW141" s="69" t="s">
        <v>949</v>
      </c>
      <c r="AX141" s="69" t="s">
        <v>949</v>
      </c>
      <c r="AY141" s="69" t="s">
        <v>949</v>
      </c>
      <c r="AZ141" s="69" t="s">
        <v>949</v>
      </c>
      <c r="BA141" s="69" t="s">
        <v>949</v>
      </c>
      <c r="BB141" s="69" t="s">
        <v>949</v>
      </c>
    </row>
    <row r="142" spans="1:54" ht="16.5">
      <c r="A142" s="604" t="s">
        <v>3719</v>
      </c>
      <c r="B142" s="533"/>
      <c r="C142" s="532"/>
      <c r="D142" s="533" t="s">
        <v>7902</v>
      </c>
      <c r="E142" s="532"/>
      <c r="F142" s="533"/>
      <c r="G142" s="532"/>
      <c r="H142" s="533"/>
      <c r="I142" s="532"/>
      <c r="J142" s="533"/>
      <c r="K142" s="532"/>
      <c r="L142" s="531" t="s">
        <v>7902</v>
      </c>
      <c r="M142" s="531" t="s">
        <v>7902</v>
      </c>
      <c r="N142" s="531" t="s">
        <v>4773</v>
      </c>
      <c r="O142" s="531"/>
      <c r="P142" s="412" t="s">
        <v>989</v>
      </c>
      <c r="Q142" s="608"/>
      <c r="R142" s="608"/>
      <c r="S142" s="608"/>
      <c r="T142" s="608"/>
      <c r="U142" s="280" t="s">
        <v>941</v>
      </c>
      <c r="V142" s="280"/>
      <c r="W142" s="607"/>
      <c r="X142" s="470"/>
      <c r="Y142" s="470"/>
      <c r="Z142" s="470"/>
      <c r="AA142" s="414" t="s">
        <v>7903</v>
      </c>
      <c r="AB142" s="32">
        <v>1</v>
      </c>
      <c r="AC142" s="26" t="s">
        <v>945</v>
      </c>
      <c r="AD142" s="213" t="s">
        <v>946</v>
      </c>
      <c r="AE142" s="470">
        <v>1</v>
      </c>
      <c r="AF142" s="213" t="s">
        <v>979</v>
      </c>
      <c r="AG142" s="213" t="s">
        <v>4282</v>
      </c>
      <c r="AH142" s="69">
        <v>2095632</v>
      </c>
      <c r="AI142" s="69">
        <v>2</v>
      </c>
      <c r="AJ142" s="69" t="s">
        <v>949</v>
      </c>
      <c r="AK142" s="69" t="s">
        <v>949</v>
      </c>
      <c r="AL142" s="69" t="s">
        <v>5855</v>
      </c>
      <c r="AM142" s="69" t="s">
        <v>5574</v>
      </c>
      <c r="AN142" s="69" t="s">
        <v>3840</v>
      </c>
      <c r="AO142" s="69" t="s">
        <v>5856</v>
      </c>
      <c r="AP142" s="69" t="s">
        <v>949</v>
      </c>
      <c r="AQ142" s="69" t="s">
        <v>949</v>
      </c>
      <c r="AR142" s="69" t="s">
        <v>1166</v>
      </c>
      <c r="AS142" s="69" t="s">
        <v>949</v>
      </c>
      <c r="AT142" s="69" t="s">
        <v>949</v>
      </c>
      <c r="AU142" s="69" t="s">
        <v>949</v>
      </c>
      <c r="AV142" s="69" t="s">
        <v>949</v>
      </c>
      <c r="AW142" s="69" t="s">
        <v>949</v>
      </c>
      <c r="AX142" s="69" t="s">
        <v>949</v>
      </c>
      <c r="AY142" s="69" t="s">
        <v>949</v>
      </c>
      <c r="AZ142" s="69" t="s">
        <v>949</v>
      </c>
      <c r="BA142" s="69" t="s">
        <v>949</v>
      </c>
      <c r="BB142" s="69" t="s">
        <v>949</v>
      </c>
    </row>
    <row r="143" spans="1:54" ht="16.5">
      <c r="A143" s="604" t="s">
        <v>3719</v>
      </c>
      <c r="B143" s="533"/>
      <c r="C143" s="532"/>
      <c r="D143" s="533" t="s">
        <v>7904</v>
      </c>
      <c r="E143" s="532"/>
      <c r="F143" s="533"/>
      <c r="G143" s="532"/>
      <c r="H143" s="533"/>
      <c r="I143" s="532"/>
      <c r="J143" s="533"/>
      <c r="K143" s="532"/>
      <c r="L143" s="531" t="s">
        <v>7904</v>
      </c>
      <c r="M143" s="531" t="s">
        <v>7904</v>
      </c>
      <c r="N143" s="531" t="s">
        <v>4773</v>
      </c>
      <c r="O143" s="531"/>
      <c r="P143" s="412" t="s">
        <v>989</v>
      </c>
      <c r="Q143" s="608"/>
      <c r="R143" s="608"/>
      <c r="S143" s="608"/>
      <c r="T143" s="608"/>
      <c r="U143" s="280"/>
      <c r="V143" s="280" t="s">
        <v>941</v>
      </c>
      <c r="W143" s="607"/>
      <c r="X143" s="470"/>
      <c r="Y143" s="470"/>
      <c r="Z143" s="470"/>
      <c r="AA143" s="414" t="s">
        <v>7905</v>
      </c>
      <c r="AB143" s="32">
        <v>1</v>
      </c>
      <c r="AC143" s="26" t="s">
        <v>945</v>
      </c>
      <c r="AD143" s="213" t="s">
        <v>946</v>
      </c>
      <c r="AE143" s="470">
        <v>1</v>
      </c>
      <c r="AF143" s="213" t="s">
        <v>979</v>
      </c>
      <c r="AG143" s="213" t="s">
        <v>4282</v>
      </c>
      <c r="AH143" s="69">
        <v>2095632</v>
      </c>
      <c r="AI143" s="69">
        <v>2</v>
      </c>
      <c r="AJ143" s="69" t="s">
        <v>949</v>
      </c>
      <c r="AK143" s="69" t="s">
        <v>949</v>
      </c>
      <c r="AL143" s="69" t="s">
        <v>5855</v>
      </c>
      <c r="AM143" s="69" t="s">
        <v>5574</v>
      </c>
      <c r="AN143" s="69" t="s">
        <v>3840</v>
      </c>
      <c r="AO143" s="69" t="s">
        <v>5856</v>
      </c>
      <c r="AP143" s="69" t="s">
        <v>949</v>
      </c>
      <c r="AQ143" s="69" t="s">
        <v>949</v>
      </c>
      <c r="AR143" s="69" t="s">
        <v>1166</v>
      </c>
      <c r="AS143" s="69" t="s">
        <v>949</v>
      </c>
      <c r="AT143" s="69" t="s">
        <v>949</v>
      </c>
      <c r="AU143" s="69" t="s">
        <v>949</v>
      </c>
      <c r="AV143" s="69" t="s">
        <v>949</v>
      </c>
      <c r="AW143" s="69" t="s">
        <v>949</v>
      </c>
      <c r="AX143" s="69" t="s">
        <v>949</v>
      </c>
      <c r="AY143" s="69" t="s">
        <v>949</v>
      </c>
      <c r="AZ143" s="69" t="s">
        <v>949</v>
      </c>
      <c r="BA143" s="69" t="s">
        <v>949</v>
      </c>
      <c r="BB143" s="69" t="s">
        <v>949</v>
      </c>
    </row>
    <row r="144" spans="1:54" ht="16.5">
      <c r="A144" s="604" t="s">
        <v>3719</v>
      </c>
      <c r="B144" s="533"/>
      <c r="C144" s="532"/>
      <c r="D144" s="533" t="s">
        <v>7906</v>
      </c>
      <c r="E144" s="532"/>
      <c r="F144" s="533"/>
      <c r="G144" s="532"/>
      <c r="H144" s="533"/>
      <c r="I144" s="532"/>
      <c r="J144" s="533"/>
      <c r="K144" s="532"/>
      <c r="L144" s="531" t="s">
        <v>7906</v>
      </c>
      <c r="M144" s="531" t="s">
        <v>7906</v>
      </c>
      <c r="N144" s="531" t="s">
        <v>4773</v>
      </c>
      <c r="O144" s="531"/>
      <c r="P144" s="412" t="s">
        <v>989</v>
      </c>
      <c r="Q144" s="608"/>
      <c r="R144" s="608"/>
      <c r="S144" s="608"/>
      <c r="T144" s="608"/>
      <c r="U144" s="280"/>
      <c r="V144" s="280"/>
      <c r="W144" s="607" t="s">
        <v>941</v>
      </c>
      <c r="X144" s="470"/>
      <c r="Y144" s="470"/>
      <c r="Z144" s="470"/>
      <c r="AA144" s="414" t="s">
        <v>7907</v>
      </c>
      <c r="AB144" s="32">
        <v>1</v>
      </c>
      <c r="AC144" s="26" t="s">
        <v>945</v>
      </c>
      <c r="AD144" s="213" t="s">
        <v>946</v>
      </c>
      <c r="AE144" s="470">
        <v>1</v>
      </c>
      <c r="AF144" s="213" t="s">
        <v>979</v>
      </c>
      <c r="AG144" s="213" t="s">
        <v>4282</v>
      </c>
      <c r="AH144" s="69">
        <v>2095632</v>
      </c>
      <c r="AI144" s="69">
        <v>2</v>
      </c>
      <c r="AJ144" s="69" t="s">
        <v>949</v>
      </c>
      <c r="AK144" s="69" t="s">
        <v>949</v>
      </c>
      <c r="AL144" s="69" t="s">
        <v>5855</v>
      </c>
      <c r="AM144" s="69" t="s">
        <v>5574</v>
      </c>
      <c r="AN144" s="69" t="s">
        <v>3840</v>
      </c>
      <c r="AO144" s="69" t="s">
        <v>5856</v>
      </c>
      <c r="AP144" s="69" t="s">
        <v>949</v>
      </c>
      <c r="AQ144" s="69" t="s">
        <v>949</v>
      </c>
      <c r="AR144" s="69" t="s">
        <v>1166</v>
      </c>
      <c r="AS144" s="69" t="s">
        <v>949</v>
      </c>
      <c r="AT144" s="69" t="s">
        <v>949</v>
      </c>
      <c r="AU144" s="69" t="s">
        <v>949</v>
      </c>
      <c r="AV144" s="69" t="s">
        <v>949</v>
      </c>
      <c r="AW144" s="69" t="s">
        <v>949</v>
      </c>
      <c r="AX144" s="69" t="s">
        <v>949</v>
      </c>
      <c r="AY144" s="69" t="s">
        <v>949</v>
      </c>
      <c r="AZ144" s="69" t="s">
        <v>949</v>
      </c>
      <c r="BA144" s="69" t="s">
        <v>949</v>
      </c>
      <c r="BB144" s="69" t="s">
        <v>949</v>
      </c>
    </row>
    <row r="145" spans="1:54" ht="16.5">
      <c r="A145" s="604" t="s">
        <v>3719</v>
      </c>
      <c r="B145" s="533"/>
      <c r="C145" s="532"/>
      <c r="D145" s="533" t="s">
        <v>7908</v>
      </c>
      <c r="E145" s="532"/>
      <c r="F145" s="533"/>
      <c r="G145" s="532"/>
      <c r="H145" s="533"/>
      <c r="I145" s="532"/>
      <c r="J145" s="533"/>
      <c r="K145" s="532"/>
      <c r="L145" s="531" t="s">
        <v>7908</v>
      </c>
      <c r="M145" s="531" t="s">
        <v>7908</v>
      </c>
      <c r="N145" s="531" t="s">
        <v>4773</v>
      </c>
      <c r="O145" s="531"/>
      <c r="P145" s="412" t="s">
        <v>989</v>
      </c>
      <c r="Q145" s="608"/>
      <c r="R145" s="608"/>
      <c r="S145" s="608"/>
      <c r="T145" s="608"/>
      <c r="U145" s="280"/>
      <c r="V145" s="280"/>
      <c r="W145" s="607"/>
      <c r="X145" s="470" t="s">
        <v>941</v>
      </c>
      <c r="Y145" s="470"/>
      <c r="Z145" s="470"/>
      <c r="AA145" s="414" t="s">
        <v>7909</v>
      </c>
      <c r="AB145" s="32">
        <v>1</v>
      </c>
      <c r="AC145" s="26" t="s">
        <v>945</v>
      </c>
      <c r="AD145" s="213" t="s">
        <v>946</v>
      </c>
      <c r="AE145" s="470">
        <v>1</v>
      </c>
      <c r="AF145" s="213" t="s">
        <v>979</v>
      </c>
      <c r="AG145" s="213" t="s">
        <v>4282</v>
      </c>
      <c r="AH145" s="69">
        <v>2095632</v>
      </c>
      <c r="AI145" s="69">
        <v>2</v>
      </c>
      <c r="AJ145" s="69" t="s">
        <v>949</v>
      </c>
      <c r="AK145" s="69" t="s">
        <v>949</v>
      </c>
      <c r="AL145" s="69" t="s">
        <v>5855</v>
      </c>
      <c r="AM145" s="69" t="s">
        <v>5574</v>
      </c>
      <c r="AN145" s="69" t="s">
        <v>3840</v>
      </c>
      <c r="AO145" s="69" t="s">
        <v>5856</v>
      </c>
      <c r="AP145" s="69" t="s">
        <v>949</v>
      </c>
      <c r="AQ145" s="69" t="s">
        <v>949</v>
      </c>
      <c r="AR145" s="69" t="s">
        <v>1166</v>
      </c>
      <c r="AS145" s="69" t="s">
        <v>949</v>
      </c>
      <c r="AT145" s="69" t="s">
        <v>949</v>
      </c>
      <c r="AU145" s="69" t="s">
        <v>949</v>
      </c>
      <c r="AV145" s="69" t="s">
        <v>949</v>
      </c>
      <c r="AW145" s="69" t="s">
        <v>949</v>
      </c>
      <c r="AX145" s="69" t="s">
        <v>949</v>
      </c>
      <c r="AY145" s="69" t="s">
        <v>949</v>
      </c>
      <c r="AZ145" s="69" t="s">
        <v>949</v>
      </c>
      <c r="BA145" s="69" t="s">
        <v>949</v>
      </c>
      <c r="BB145" s="69" t="s">
        <v>949</v>
      </c>
    </row>
    <row r="146" spans="1:54" ht="16.5">
      <c r="A146" s="604" t="s">
        <v>3719</v>
      </c>
      <c r="B146" s="533"/>
      <c r="C146" s="532"/>
      <c r="D146" s="533" t="s">
        <v>7910</v>
      </c>
      <c r="E146" s="532"/>
      <c r="F146" s="533"/>
      <c r="G146" s="532"/>
      <c r="H146" s="533"/>
      <c r="I146" s="532"/>
      <c r="J146" s="533"/>
      <c r="K146" s="532"/>
      <c r="L146" s="531" t="s">
        <v>7910</v>
      </c>
      <c r="M146" s="531" t="s">
        <v>7910</v>
      </c>
      <c r="N146" s="531" t="s">
        <v>4773</v>
      </c>
      <c r="O146" s="531"/>
      <c r="P146" s="412" t="s">
        <v>989</v>
      </c>
      <c r="Q146" s="280"/>
      <c r="R146" s="280"/>
      <c r="S146" s="280"/>
      <c r="T146" s="608"/>
      <c r="U146" s="280"/>
      <c r="V146" s="280"/>
      <c r="W146" s="607"/>
      <c r="X146" s="470"/>
      <c r="Y146" s="470" t="s">
        <v>941</v>
      </c>
      <c r="Z146" s="470"/>
      <c r="AA146" s="414" t="s">
        <v>7911</v>
      </c>
      <c r="AB146" s="32">
        <v>1</v>
      </c>
      <c r="AC146" s="26" t="s">
        <v>945</v>
      </c>
      <c r="AD146" s="213" t="s">
        <v>946</v>
      </c>
      <c r="AE146" s="470">
        <v>1</v>
      </c>
      <c r="AF146" s="213" t="s">
        <v>979</v>
      </c>
      <c r="AG146" s="213" t="s">
        <v>4282</v>
      </c>
      <c r="AH146" s="69">
        <v>2095632</v>
      </c>
      <c r="AI146" s="69">
        <v>2</v>
      </c>
      <c r="AJ146" s="69" t="s">
        <v>949</v>
      </c>
      <c r="AK146" s="69" t="s">
        <v>949</v>
      </c>
      <c r="AL146" s="69" t="s">
        <v>5855</v>
      </c>
      <c r="AM146" s="69" t="s">
        <v>5574</v>
      </c>
      <c r="AN146" s="69" t="s">
        <v>3840</v>
      </c>
      <c r="AO146" s="69" t="s">
        <v>5856</v>
      </c>
      <c r="AP146" s="69" t="s">
        <v>949</v>
      </c>
      <c r="AQ146" s="69" t="s">
        <v>949</v>
      </c>
      <c r="AR146" s="69" t="s">
        <v>1166</v>
      </c>
      <c r="AS146" s="69" t="s">
        <v>949</v>
      </c>
      <c r="AT146" s="69" t="s">
        <v>949</v>
      </c>
      <c r="AU146" s="69" t="s">
        <v>949</v>
      </c>
      <c r="AV146" s="69" t="s">
        <v>949</v>
      </c>
      <c r="AW146" s="69" t="s">
        <v>949</v>
      </c>
      <c r="AX146" s="69" t="s">
        <v>949</v>
      </c>
      <c r="AY146" s="69" t="s">
        <v>949</v>
      </c>
      <c r="AZ146" s="69" t="s">
        <v>949</v>
      </c>
      <c r="BA146" s="69" t="s">
        <v>949</v>
      </c>
      <c r="BB146" s="69" t="s">
        <v>949</v>
      </c>
    </row>
    <row r="147" spans="1:54" s="431" customFormat="1" ht="16.5">
      <c r="A147" s="457" t="s">
        <v>3719</v>
      </c>
      <c r="B147" s="533"/>
      <c r="C147" s="532"/>
      <c r="D147" s="533" t="s">
        <v>5499</v>
      </c>
      <c r="E147" s="532"/>
      <c r="F147" s="533"/>
      <c r="G147" s="532"/>
      <c r="H147" s="533"/>
      <c r="I147" s="532"/>
      <c r="J147" s="533"/>
      <c r="K147" s="532"/>
      <c r="L147" s="471" t="s">
        <v>5499</v>
      </c>
      <c r="M147" s="471" t="s">
        <v>5499</v>
      </c>
      <c r="N147" s="605" t="s">
        <v>4781</v>
      </c>
      <c r="O147" s="471"/>
      <c r="P147" s="412" t="s">
        <v>976</v>
      </c>
      <c r="Q147" s="470" t="s">
        <v>941</v>
      </c>
      <c r="R147" s="470" t="s">
        <v>941</v>
      </c>
      <c r="S147" s="470" t="s">
        <v>941</v>
      </c>
      <c r="T147" s="470" t="s">
        <v>941</v>
      </c>
      <c r="U147" s="470" t="s">
        <v>941</v>
      </c>
      <c r="V147" s="470" t="s">
        <v>941</v>
      </c>
      <c r="W147" s="470" t="s">
        <v>941</v>
      </c>
      <c r="X147" s="470" t="s">
        <v>941</v>
      </c>
      <c r="Y147" s="470" t="s">
        <v>941</v>
      </c>
      <c r="Z147" s="470"/>
      <c r="AA147" s="414" t="s">
        <v>5500</v>
      </c>
      <c r="AB147" s="32">
        <v>1</v>
      </c>
      <c r="AC147" s="26" t="s">
        <v>945</v>
      </c>
      <c r="AD147" s="213" t="s">
        <v>1008</v>
      </c>
      <c r="AE147" s="470">
        <v>1</v>
      </c>
      <c r="AF147" s="213" t="s">
        <v>993</v>
      </c>
      <c r="AG147" s="213" t="s">
        <v>4282</v>
      </c>
      <c r="AH147" s="69">
        <v>56.000000000000007</v>
      </c>
      <c r="AI147" s="69">
        <v>7.0000000000000007E-2</v>
      </c>
      <c r="AJ147" s="69" t="s">
        <v>949</v>
      </c>
      <c r="AK147" s="69" t="s">
        <v>949</v>
      </c>
      <c r="AL147" s="69" t="s">
        <v>5501</v>
      </c>
      <c r="AM147" s="69" t="s">
        <v>981</v>
      </c>
      <c r="AN147" s="69" t="s">
        <v>982</v>
      </c>
      <c r="AO147" s="69" t="s">
        <v>983</v>
      </c>
      <c r="AP147" s="69" t="s">
        <v>984</v>
      </c>
      <c r="AQ147" s="69" t="s">
        <v>949</v>
      </c>
      <c r="AR147" s="69" t="s">
        <v>986</v>
      </c>
      <c r="AS147" s="69" t="s">
        <v>949</v>
      </c>
      <c r="AT147" s="69" t="s">
        <v>949</v>
      </c>
      <c r="AU147" s="69" t="s">
        <v>949</v>
      </c>
      <c r="AV147" s="69" t="s">
        <v>949</v>
      </c>
      <c r="AW147" s="69" t="s">
        <v>949</v>
      </c>
      <c r="AX147" s="69" t="s">
        <v>949</v>
      </c>
      <c r="AY147" s="69" t="s">
        <v>949</v>
      </c>
      <c r="AZ147" s="69" t="s">
        <v>949</v>
      </c>
      <c r="BA147" s="69" t="s">
        <v>949</v>
      </c>
      <c r="BB147" s="69" t="s">
        <v>949</v>
      </c>
    </row>
    <row r="148" spans="1:54" s="431" customFormat="1" ht="16.5">
      <c r="A148" s="467" t="s">
        <v>3719</v>
      </c>
      <c r="B148" s="526"/>
      <c r="C148" s="530"/>
      <c r="D148" s="529" t="s">
        <v>10076</v>
      </c>
      <c r="E148" s="528"/>
      <c r="F148" s="527"/>
      <c r="G148" s="525"/>
      <c r="H148" s="526"/>
      <c r="I148" s="525"/>
      <c r="J148" s="526"/>
      <c r="K148" s="525"/>
      <c r="L148" s="458" t="s">
        <v>10076</v>
      </c>
      <c r="M148" s="600" t="s">
        <v>988</v>
      </c>
      <c r="N148" s="604" t="s">
        <v>4773</v>
      </c>
      <c r="O148" s="458"/>
      <c r="P148" s="412" t="s">
        <v>989</v>
      </c>
      <c r="Q148" s="470" t="s">
        <v>941</v>
      </c>
      <c r="R148" s="470" t="s">
        <v>941</v>
      </c>
      <c r="S148" s="470" t="s">
        <v>941</v>
      </c>
      <c r="T148" s="470" t="s">
        <v>941</v>
      </c>
      <c r="U148" s="470" t="s">
        <v>941</v>
      </c>
      <c r="V148" s="470" t="s">
        <v>941</v>
      </c>
      <c r="W148" s="470" t="s">
        <v>941</v>
      </c>
      <c r="X148" s="470" t="s">
        <v>941</v>
      </c>
      <c r="Y148" s="513" t="s">
        <v>941</v>
      </c>
      <c r="Z148" s="513"/>
      <c r="AA148" s="414" t="s">
        <v>991</v>
      </c>
      <c r="AB148" s="910">
        <v>1.6E-2</v>
      </c>
      <c r="AC148" s="911" t="s">
        <v>945</v>
      </c>
      <c r="AD148" s="182" t="s">
        <v>992</v>
      </c>
      <c r="AE148" s="402">
        <v>1</v>
      </c>
      <c r="AF148" s="180" t="s">
        <v>979</v>
      </c>
      <c r="AG148" s="180" t="s">
        <v>949</v>
      </c>
      <c r="AH148" s="69" t="s">
        <v>949</v>
      </c>
      <c r="AI148" s="69" t="s">
        <v>949</v>
      </c>
      <c r="AJ148" s="69" t="s">
        <v>949</v>
      </c>
      <c r="AK148" s="69" t="s">
        <v>949</v>
      </c>
      <c r="AL148" s="69" t="s">
        <v>994</v>
      </c>
      <c r="AM148" s="69" t="s">
        <v>995</v>
      </c>
      <c r="AN148" s="69" t="s">
        <v>996</v>
      </c>
      <c r="AO148" s="69" t="s">
        <v>997</v>
      </c>
      <c r="AP148" s="69" t="s">
        <v>998</v>
      </c>
      <c r="AQ148" s="69" t="s">
        <v>949</v>
      </c>
      <c r="AR148" s="69" t="s">
        <v>985</v>
      </c>
      <c r="AS148" s="69" t="s">
        <v>986</v>
      </c>
      <c r="AT148" s="69" t="s">
        <v>949</v>
      </c>
      <c r="AU148" s="69" t="s">
        <v>949</v>
      </c>
      <c r="AV148" s="69" t="s">
        <v>949</v>
      </c>
      <c r="AW148" s="69" t="s">
        <v>949</v>
      </c>
      <c r="AX148" s="69" t="s">
        <v>949</v>
      </c>
      <c r="AY148" s="69" t="s">
        <v>949</v>
      </c>
      <c r="AZ148" s="69" t="s">
        <v>949</v>
      </c>
      <c r="BA148" s="69" t="s">
        <v>949</v>
      </c>
      <c r="BB148" s="69" t="s">
        <v>949</v>
      </c>
    </row>
    <row r="149" spans="1:54" s="431" customFormat="1" ht="16.5">
      <c r="A149" s="590" t="s">
        <v>3719</v>
      </c>
      <c r="B149" s="591"/>
      <c r="C149" s="592"/>
      <c r="D149" s="593" t="s">
        <v>7172</v>
      </c>
      <c r="E149" s="594"/>
      <c r="F149" s="595"/>
      <c r="G149" s="596"/>
      <c r="H149" s="591"/>
      <c r="I149" s="596"/>
      <c r="J149" s="591"/>
      <c r="K149" s="596"/>
      <c r="L149" s="597" t="s">
        <v>7172</v>
      </c>
      <c r="M149" s="622" t="s">
        <v>7172</v>
      </c>
      <c r="N149" s="613" t="s">
        <v>4773</v>
      </c>
      <c r="O149" s="400"/>
      <c r="P149" s="412" t="s">
        <v>989</v>
      </c>
      <c r="Q149" s="598" t="s">
        <v>941</v>
      </c>
      <c r="R149" s="443" t="s">
        <v>941</v>
      </c>
      <c r="S149" s="443" t="s">
        <v>941</v>
      </c>
      <c r="T149" s="443" t="s">
        <v>941</v>
      </c>
      <c r="U149" s="443" t="s">
        <v>941</v>
      </c>
      <c r="V149" s="443" t="s">
        <v>941</v>
      </c>
      <c r="W149" s="443"/>
      <c r="X149" s="599"/>
      <c r="Y149" s="443"/>
      <c r="Z149" s="608"/>
      <c r="AA149" s="414" t="s">
        <v>7173</v>
      </c>
      <c r="AB149" s="912">
        <v>1</v>
      </c>
      <c r="AC149" s="913" t="s">
        <v>945</v>
      </c>
      <c r="AD149" s="214" t="s">
        <v>1008</v>
      </c>
      <c r="AE149" s="401">
        <v>0</v>
      </c>
      <c r="AF149" s="184" t="s">
        <v>947</v>
      </c>
      <c r="AG149" s="184"/>
      <c r="AH149" s="583" t="s">
        <v>949</v>
      </c>
      <c r="AI149" s="583" t="s">
        <v>949</v>
      </c>
      <c r="AJ149" s="583" t="s">
        <v>949</v>
      </c>
      <c r="AK149" s="583" t="s">
        <v>949</v>
      </c>
      <c r="AL149" s="583" t="s">
        <v>949</v>
      </c>
      <c r="AM149" s="583" t="s">
        <v>949</v>
      </c>
      <c r="AN149" s="583" t="s">
        <v>949</v>
      </c>
      <c r="AO149" s="583" t="s">
        <v>949</v>
      </c>
      <c r="AP149" s="583" t="s">
        <v>949</v>
      </c>
      <c r="AQ149" s="583" t="s">
        <v>949</v>
      </c>
      <c r="AR149" s="583" t="s">
        <v>949</v>
      </c>
      <c r="AS149" s="583" t="s">
        <v>949</v>
      </c>
      <c r="AT149" s="583" t="s">
        <v>949</v>
      </c>
      <c r="AU149" s="583" t="s">
        <v>949</v>
      </c>
      <c r="AV149" s="583" t="s">
        <v>949</v>
      </c>
      <c r="AW149" s="583" t="s">
        <v>949</v>
      </c>
      <c r="AX149" s="583" t="s">
        <v>949</v>
      </c>
      <c r="AY149" s="583" t="s">
        <v>949</v>
      </c>
      <c r="AZ149" s="583" t="s">
        <v>949</v>
      </c>
      <c r="BA149" s="583" t="s">
        <v>949</v>
      </c>
      <c r="BB149" s="583" t="s">
        <v>949</v>
      </c>
    </row>
    <row r="150" spans="1:54" s="431" customFormat="1" ht="16.5">
      <c r="A150" s="590" t="s">
        <v>3719</v>
      </c>
      <c r="B150" s="591"/>
      <c r="C150" s="592"/>
      <c r="D150" s="593" t="s">
        <v>7174</v>
      </c>
      <c r="E150" s="594"/>
      <c r="F150" s="595"/>
      <c r="G150" s="596"/>
      <c r="H150" s="591"/>
      <c r="I150" s="596"/>
      <c r="J150" s="591"/>
      <c r="K150" s="596"/>
      <c r="L150" s="597" t="s">
        <v>7174</v>
      </c>
      <c r="M150" s="622" t="s">
        <v>7174</v>
      </c>
      <c r="N150" s="613" t="s">
        <v>4773</v>
      </c>
      <c r="O150" s="400"/>
      <c r="P150" s="412" t="s">
        <v>989</v>
      </c>
      <c r="Q150" s="598"/>
      <c r="R150" s="443"/>
      <c r="S150" s="443"/>
      <c r="T150" s="443"/>
      <c r="U150" s="443"/>
      <c r="V150" s="443"/>
      <c r="W150" s="443" t="s">
        <v>941</v>
      </c>
      <c r="X150" s="599" t="s">
        <v>941</v>
      </c>
      <c r="Y150" s="443" t="s">
        <v>941</v>
      </c>
      <c r="Z150" s="608"/>
      <c r="AA150" s="414" t="s">
        <v>7175</v>
      </c>
      <c r="AB150" s="912">
        <v>1</v>
      </c>
      <c r="AC150" s="913" t="s">
        <v>945</v>
      </c>
      <c r="AD150" s="214" t="s">
        <v>1008</v>
      </c>
      <c r="AE150" s="401">
        <v>0</v>
      </c>
      <c r="AF150" s="184" t="s">
        <v>947</v>
      </c>
      <c r="AG150" s="184"/>
      <c r="AH150" s="583" t="s">
        <v>949</v>
      </c>
      <c r="AI150" s="583" t="s">
        <v>949</v>
      </c>
      <c r="AJ150" s="583" t="s">
        <v>949</v>
      </c>
      <c r="AK150" s="583" t="s">
        <v>949</v>
      </c>
      <c r="AL150" s="583" t="s">
        <v>949</v>
      </c>
      <c r="AM150" s="583" t="s">
        <v>949</v>
      </c>
      <c r="AN150" s="583" t="s">
        <v>949</v>
      </c>
      <c r="AO150" s="583" t="s">
        <v>949</v>
      </c>
      <c r="AP150" s="583" t="s">
        <v>949</v>
      </c>
      <c r="AQ150" s="583" t="s">
        <v>949</v>
      </c>
      <c r="AR150" s="583" t="s">
        <v>949</v>
      </c>
      <c r="AS150" s="583" t="s">
        <v>949</v>
      </c>
      <c r="AT150" s="583" t="s">
        <v>949</v>
      </c>
      <c r="AU150" s="583" t="s">
        <v>949</v>
      </c>
      <c r="AV150" s="583" t="s">
        <v>949</v>
      </c>
      <c r="AW150" s="583" t="s">
        <v>949</v>
      </c>
      <c r="AX150" s="583" t="s">
        <v>949</v>
      </c>
      <c r="AY150" s="583" t="s">
        <v>949</v>
      </c>
      <c r="AZ150" s="583" t="s">
        <v>949</v>
      </c>
      <c r="BA150" s="583" t="s">
        <v>949</v>
      </c>
      <c r="BB150" s="583" t="s">
        <v>949</v>
      </c>
    </row>
    <row r="151" spans="1:54" s="431" customFormat="1" ht="16.5">
      <c r="A151" s="457" t="s">
        <v>3719</v>
      </c>
      <c r="B151" s="477"/>
      <c r="C151" s="476"/>
      <c r="D151" s="477"/>
      <c r="E151" s="476" t="s">
        <v>3978</v>
      </c>
      <c r="F151" s="477"/>
      <c r="G151" s="476"/>
      <c r="H151" s="477"/>
      <c r="I151" s="476"/>
      <c r="J151" s="477"/>
      <c r="K151" s="476"/>
      <c r="L151" s="453" t="s">
        <v>3978</v>
      </c>
      <c r="M151" s="601" t="s">
        <v>3978</v>
      </c>
      <c r="N151" s="605" t="s">
        <v>4781</v>
      </c>
      <c r="O151" s="453"/>
      <c r="P151" s="412" t="s">
        <v>976</v>
      </c>
      <c r="Q151" s="452" t="s">
        <v>941</v>
      </c>
      <c r="R151" s="452" t="s">
        <v>941</v>
      </c>
      <c r="S151" s="452" t="s">
        <v>941</v>
      </c>
      <c r="T151" s="452" t="s">
        <v>941</v>
      </c>
      <c r="U151" s="452" t="s">
        <v>941</v>
      </c>
      <c r="V151" s="452" t="s">
        <v>941</v>
      </c>
      <c r="W151" s="452" t="s">
        <v>941</v>
      </c>
      <c r="X151" s="452" t="s">
        <v>941</v>
      </c>
      <c r="Y151" s="612" t="s">
        <v>941</v>
      </c>
      <c r="Z151" s="612"/>
      <c r="AA151" s="414" t="s">
        <v>3979</v>
      </c>
      <c r="AB151" s="32">
        <v>1</v>
      </c>
      <c r="AC151" s="26" t="s">
        <v>945</v>
      </c>
      <c r="AD151" s="349" t="s">
        <v>946</v>
      </c>
      <c r="AE151" s="452">
        <v>1</v>
      </c>
      <c r="AF151" s="349" t="s">
        <v>993</v>
      </c>
      <c r="AG151" s="349" t="s">
        <v>4282</v>
      </c>
      <c r="AH151" s="69">
        <v>262.5</v>
      </c>
      <c r="AI151" s="69">
        <v>7.0000000000000007E-2</v>
      </c>
      <c r="AJ151" s="69" t="s">
        <v>949</v>
      </c>
      <c r="AK151" s="69" t="s">
        <v>949</v>
      </c>
      <c r="AL151" s="69" t="s">
        <v>3980</v>
      </c>
      <c r="AM151" s="69" t="s">
        <v>981</v>
      </c>
      <c r="AN151" s="69" t="s">
        <v>982</v>
      </c>
      <c r="AO151" s="69" t="s">
        <v>983</v>
      </c>
      <c r="AP151" s="69" t="s">
        <v>984</v>
      </c>
      <c r="AQ151" s="69" t="s">
        <v>949</v>
      </c>
      <c r="AR151" s="69" t="s">
        <v>986</v>
      </c>
      <c r="AS151" s="69" t="s">
        <v>3258</v>
      </c>
      <c r="AT151" s="69" t="s">
        <v>949</v>
      </c>
      <c r="AU151" s="69" t="s">
        <v>949</v>
      </c>
      <c r="AV151" s="69" t="s">
        <v>949</v>
      </c>
      <c r="AW151" s="69" t="s">
        <v>949</v>
      </c>
      <c r="AX151" s="69" t="s">
        <v>949</v>
      </c>
      <c r="AY151" s="69" t="s">
        <v>949</v>
      </c>
      <c r="AZ151" s="69" t="s">
        <v>949</v>
      </c>
      <c r="BA151" s="69" t="s">
        <v>949</v>
      </c>
      <c r="BB151" s="69" t="s">
        <v>949</v>
      </c>
    </row>
    <row r="152" spans="1:54" s="431" customFormat="1" ht="16.5">
      <c r="A152" s="467" t="s">
        <v>3719</v>
      </c>
      <c r="B152" s="526"/>
      <c r="C152" s="530"/>
      <c r="D152" s="529"/>
      <c r="E152" s="476" t="s">
        <v>10076</v>
      </c>
      <c r="F152" s="527"/>
      <c r="G152" s="525"/>
      <c r="H152" s="526"/>
      <c r="I152" s="525"/>
      <c r="J152" s="526"/>
      <c r="K152" s="525"/>
      <c r="L152" s="524" t="s">
        <v>10076</v>
      </c>
      <c r="M152" s="610" t="s">
        <v>988</v>
      </c>
      <c r="N152" s="437" t="s">
        <v>4773</v>
      </c>
      <c r="O152" s="523"/>
      <c r="P152" s="412" t="s">
        <v>989</v>
      </c>
      <c r="Q152" s="470" t="s">
        <v>941</v>
      </c>
      <c r="R152" s="470" t="s">
        <v>941</v>
      </c>
      <c r="S152" s="470" t="s">
        <v>941</v>
      </c>
      <c r="T152" s="470" t="s">
        <v>941</v>
      </c>
      <c r="U152" s="470" t="s">
        <v>941</v>
      </c>
      <c r="V152" s="470" t="s">
        <v>941</v>
      </c>
      <c r="W152" s="470" t="s">
        <v>941</v>
      </c>
      <c r="X152" s="470" t="s">
        <v>941</v>
      </c>
      <c r="Y152" s="470" t="s">
        <v>941</v>
      </c>
      <c r="Z152" s="470"/>
      <c r="AA152" s="414" t="s">
        <v>991</v>
      </c>
      <c r="AB152" s="910">
        <v>0.05</v>
      </c>
      <c r="AC152" s="911" t="s">
        <v>945</v>
      </c>
      <c r="AD152" s="182" t="s">
        <v>992</v>
      </c>
      <c r="AE152" s="402">
        <v>1</v>
      </c>
      <c r="AF152" s="180" t="s">
        <v>979</v>
      </c>
      <c r="AG152" s="180" t="s">
        <v>949</v>
      </c>
      <c r="AH152" s="69" t="s">
        <v>949</v>
      </c>
      <c r="AI152" s="69" t="s">
        <v>949</v>
      </c>
      <c r="AJ152" s="69" t="s">
        <v>949</v>
      </c>
      <c r="AK152" s="69" t="s">
        <v>949</v>
      </c>
      <c r="AL152" s="69" t="s">
        <v>994</v>
      </c>
      <c r="AM152" s="69" t="s">
        <v>995</v>
      </c>
      <c r="AN152" s="69" t="s">
        <v>996</v>
      </c>
      <c r="AO152" s="69" t="s">
        <v>997</v>
      </c>
      <c r="AP152" s="69" t="s">
        <v>998</v>
      </c>
      <c r="AQ152" s="69" t="s">
        <v>949</v>
      </c>
      <c r="AR152" s="69" t="s">
        <v>985</v>
      </c>
      <c r="AS152" s="69" t="s">
        <v>986</v>
      </c>
      <c r="AT152" s="69" t="s">
        <v>949</v>
      </c>
      <c r="AU152" s="69" t="s">
        <v>949</v>
      </c>
      <c r="AV152" s="69" t="s">
        <v>949</v>
      </c>
      <c r="AW152" s="69" t="s">
        <v>949</v>
      </c>
      <c r="AX152" s="69" t="s">
        <v>949</v>
      </c>
      <c r="AY152" s="69" t="s">
        <v>949</v>
      </c>
      <c r="AZ152" s="69" t="s">
        <v>949</v>
      </c>
      <c r="BA152" s="69" t="s">
        <v>949</v>
      </c>
      <c r="BB152" s="69" t="s">
        <v>949</v>
      </c>
    </row>
    <row r="153" spans="1:54" s="431" customFormat="1" ht="16.5">
      <c r="A153" s="590" t="s">
        <v>3719</v>
      </c>
      <c r="B153" s="591"/>
      <c r="C153" s="592"/>
      <c r="D153" s="593" t="s">
        <v>7176</v>
      </c>
      <c r="E153" s="594"/>
      <c r="F153" s="595"/>
      <c r="G153" s="596"/>
      <c r="H153" s="591"/>
      <c r="I153" s="596"/>
      <c r="J153" s="591"/>
      <c r="K153" s="596"/>
      <c r="L153" s="597" t="s">
        <v>7176</v>
      </c>
      <c r="M153" s="400" t="s">
        <v>7176</v>
      </c>
      <c r="N153" s="445" t="s">
        <v>4773</v>
      </c>
      <c r="O153" s="400"/>
      <c r="P153" s="412" t="s">
        <v>989</v>
      </c>
      <c r="Q153" s="598" t="s">
        <v>941</v>
      </c>
      <c r="R153" s="443"/>
      <c r="S153" s="443"/>
      <c r="T153" s="443"/>
      <c r="U153" s="443"/>
      <c r="V153" s="443"/>
      <c r="W153" s="443" t="s">
        <v>941</v>
      </c>
      <c r="X153" s="443"/>
      <c r="Y153" s="599"/>
      <c r="AA153" s="414" t="s">
        <v>7177</v>
      </c>
      <c r="AB153" s="916">
        <v>1</v>
      </c>
      <c r="AC153" s="916">
        <v>16</v>
      </c>
      <c r="AD153" s="214" t="s">
        <v>1008</v>
      </c>
      <c r="AE153" s="401">
        <v>0</v>
      </c>
      <c r="AF153" s="184" t="s">
        <v>947</v>
      </c>
      <c r="AG153" s="184"/>
      <c r="AH153" s="583" t="s">
        <v>949</v>
      </c>
      <c r="AI153" s="583" t="s">
        <v>949</v>
      </c>
      <c r="AJ153" s="583" t="s">
        <v>949</v>
      </c>
      <c r="AK153" s="583" t="s">
        <v>949</v>
      </c>
      <c r="AL153" s="583" t="s">
        <v>949</v>
      </c>
      <c r="AM153" s="583" t="s">
        <v>949</v>
      </c>
      <c r="AN153" s="583" t="s">
        <v>949</v>
      </c>
      <c r="AO153" s="583" t="s">
        <v>949</v>
      </c>
      <c r="AP153" s="583" t="s">
        <v>949</v>
      </c>
      <c r="AQ153" s="583" t="s">
        <v>949</v>
      </c>
      <c r="AR153" s="583" t="s">
        <v>949</v>
      </c>
      <c r="AS153" s="583" t="s">
        <v>949</v>
      </c>
      <c r="AT153" s="583" t="s">
        <v>949</v>
      </c>
      <c r="AU153" s="583" t="s">
        <v>949</v>
      </c>
      <c r="AV153" s="583" t="s">
        <v>949</v>
      </c>
      <c r="AW153" s="583" t="s">
        <v>949</v>
      </c>
      <c r="AX153" s="583" t="s">
        <v>949</v>
      </c>
      <c r="AY153" s="583" t="s">
        <v>949</v>
      </c>
      <c r="AZ153" s="583" t="s">
        <v>949</v>
      </c>
      <c r="BA153" s="583" t="s">
        <v>949</v>
      </c>
      <c r="BB153" s="583" t="s">
        <v>949</v>
      </c>
    </row>
    <row r="154" spans="1:54" s="431" customFormat="1" ht="16.5">
      <c r="A154" s="590" t="s">
        <v>3719</v>
      </c>
      <c r="B154" s="591"/>
      <c r="C154" s="592"/>
      <c r="D154" s="593" t="s">
        <v>7178</v>
      </c>
      <c r="E154" s="594"/>
      <c r="F154" s="595"/>
      <c r="G154" s="596"/>
      <c r="H154" s="591"/>
      <c r="I154" s="596"/>
      <c r="J154" s="591"/>
      <c r="K154" s="596"/>
      <c r="L154" s="597" t="s">
        <v>7178</v>
      </c>
      <c r="M154" s="400" t="s">
        <v>7178</v>
      </c>
      <c r="N154" s="445" t="s">
        <v>4773</v>
      </c>
      <c r="O154" s="400"/>
      <c r="P154" s="412" t="s">
        <v>989</v>
      </c>
      <c r="Q154" s="598"/>
      <c r="R154" s="443" t="s">
        <v>941</v>
      </c>
      <c r="S154" s="443" t="s">
        <v>941</v>
      </c>
      <c r="T154" s="443" t="s">
        <v>941</v>
      </c>
      <c r="U154" s="443" t="s">
        <v>941</v>
      </c>
      <c r="V154" s="443" t="s">
        <v>941</v>
      </c>
      <c r="W154" s="443"/>
      <c r="X154" s="443" t="s">
        <v>941</v>
      </c>
      <c r="Y154" s="599" t="s">
        <v>941</v>
      </c>
      <c r="AA154" s="414" t="s">
        <v>7179</v>
      </c>
      <c r="AB154" s="215">
        <v>1</v>
      </c>
      <c r="AC154" s="215">
        <v>16</v>
      </c>
      <c r="AD154" s="214" t="s">
        <v>1008</v>
      </c>
      <c r="AE154" s="401">
        <v>0</v>
      </c>
      <c r="AF154" s="184" t="s">
        <v>947</v>
      </c>
      <c r="AG154" s="184"/>
      <c r="AH154" s="583" t="s">
        <v>949</v>
      </c>
      <c r="AI154" s="583" t="s">
        <v>949</v>
      </c>
      <c r="AJ154" s="583" t="s">
        <v>949</v>
      </c>
      <c r="AK154" s="583" t="s">
        <v>949</v>
      </c>
      <c r="AL154" s="583" t="s">
        <v>949</v>
      </c>
      <c r="AM154" s="583" t="s">
        <v>949</v>
      </c>
      <c r="AN154" s="583" t="s">
        <v>949</v>
      </c>
      <c r="AO154" s="583" t="s">
        <v>949</v>
      </c>
      <c r="AP154" s="583" t="s">
        <v>949</v>
      </c>
      <c r="AQ154" s="583" t="s">
        <v>949</v>
      </c>
      <c r="AR154" s="583" t="s">
        <v>949</v>
      </c>
      <c r="AS154" s="583" t="s">
        <v>949</v>
      </c>
      <c r="AT154" s="583" t="s">
        <v>949</v>
      </c>
      <c r="AU154" s="583" t="s">
        <v>949</v>
      </c>
      <c r="AV154" s="583" t="s">
        <v>949</v>
      </c>
      <c r="AW154" s="583" t="s">
        <v>949</v>
      </c>
      <c r="AX154" s="583" t="s">
        <v>949</v>
      </c>
      <c r="AY154" s="583" t="s">
        <v>949</v>
      </c>
      <c r="AZ154" s="583" t="s">
        <v>949</v>
      </c>
      <c r="BA154" s="583" t="s">
        <v>949</v>
      </c>
      <c r="BB154" s="583" t="s">
        <v>949</v>
      </c>
    </row>
    <row r="155" spans="1:54" s="431" customFormat="1" ht="16.5">
      <c r="A155" s="457" t="s">
        <v>3719</v>
      </c>
      <c r="B155" s="522"/>
      <c r="C155" s="521"/>
      <c r="D155" s="522"/>
      <c r="E155" s="522" t="s">
        <v>4325</v>
      </c>
      <c r="F155" s="522"/>
      <c r="G155" s="521"/>
      <c r="H155" s="522"/>
      <c r="I155" s="521"/>
      <c r="J155" s="522"/>
      <c r="K155" s="521"/>
      <c r="L155" s="520" t="s">
        <v>4325</v>
      </c>
      <c r="M155" s="520" t="s">
        <v>4325</v>
      </c>
      <c r="N155" s="605" t="s">
        <v>4781</v>
      </c>
      <c r="O155" s="519"/>
      <c r="P155" s="412" t="s">
        <v>976</v>
      </c>
      <c r="Q155" s="452" t="s">
        <v>941</v>
      </c>
      <c r="R155" s="452" t="s">
        <v>941</v>
      </c>
      <c r="S155" s="452" t="s">
        <v>941</v>
      </c>
      <c r="T155" s="452" t="s">
        <v>941</v>
      </c>
      <c r="U155" s="452" t="s">
        <v>941</v>
      </c>
      <c r="V155" s="452" t="s">
        <v>941</v>
      </c>
      <c r="W155" s="452" t="s">
        <v>941</v>
      </c>
      <c r="X155" s="452" t="s">
        <v>941</v>
      </c>
      <c r="Y155" s="452" t="s">
        <v>941</v>
      </c>
      <c r="Z155" s="452"/>
      <c r="AA155" s="414" t="s">
        <v>4327</v>
      </c>
      <c r="AB155" s="24">
        <v>1</v>
      </c>
      <c r="AC155" s="24"/>
      <c r="AD155" s="349" t="s">
        <v>946</v>
      </c>
      <c r="AE155" s="452">
        <v>1</v>
      </c>
      <c r="AF155" s="349" t="s">
        <v>979</v>
      </c>
      <c r="AG155" s="349" t="s">
        <v>949</v>
      </c>
      <c r="AH155" s="69">
        <v>2424</v>
      </c>
      <c r="AI155" s="69">
        <v>7.0000000000000007E-2</v>
      </c>
      <c r="AJ155" s="69" t="s">
        <v>949</v>
      </c>
      <c r="AK155" s="69" t="s">
        <v>949</v>
      </c>
      <c r="AL155" s="69" t="s">
        <v>4328</v>
      </c>
      <c r="AM155" s="69" t="s">
        <v>981</v>
      </c>
      <c r="AN155" s="69" t="s">
        <v>982</v>
      </c>
      <c r="AO155" s="69" t="s">
        <v>983</v>
      </c>
      <c r="AP155" s="69" t="s">
        <v>984</v>
      </c>
      <c r="AQ155" s="69" t="s">
        <v>949</v>
      </c>
      <c r="AR155" s="69" t="s">
        <v>3258</v>
      </c>
      <c r="AS155" s="69" t="s">
        <v>986</v>
      </c>
      <c r="AT155" s="69" t="s">
        <v>949</v>
      </c>
      <c r="AU155" s="69" t="s">
        <v>949</v>
      </c>
      <c r="AV155" s="69" t="s">
        <v>949</v>
      </c>
      <c r="AW155" s="69" t="s">
        <v>949</v>
      </c>
      <c r="AX155" s="69" t="s">
        <v>949</v>
      </c>
      <c r="AY155" s="69" t="s">
        <v>949</v>
      </c>
      <c r="AZ155" s="69" t="s">
        <v>949</v>
      </c>
      <c r="BA155" s="69" t="s">
        <v>949</v>
      </c>
      <c r="BB155" s="69" t="s">
        <v>949</v>
      </c>
    </row>
    <row r="156" spans="1:54" s="431" customFormat="1" ht="16.5">
      <c r="A156" s="449" t="s">
        <v>3719</v>
      </c>
      <c r="B156" s="516"/>
      <c r="C156" s="515"/>
      <c r="D156" s="516"/>
      <c r="E156" s="516" t="s">
        <v>10077</v>
      </c>
      <c r="F156" s="516"/>
      <c r="G156" s="515"/>
      <c r="H156" s="516"/>
      <c r="I156" s="515"/>
      <c r="J156" s="516"/>
      <c r="K156" s="515"/>
      <c r="L156" s="518" t="s">
        <v>10077</v>
      </c>
      <c r="M156" s="611" t="s">
        <v>4063</v>
      </c>
      <c r="N156" s="437" t="s">
        <v>4773</v>
      </c>
      <c r="O156" s="518"/>
      <c r="P156" s="412" t="s">
        <v>989</v>
      </c>
      <c r="Q156" s="470" t="s">
        <v>941</v>
      </c>
      <c r="R156" s="470" t="s">
        <v>941</v>
      </c>
      <c r="S156" s="470" t="s">
        <v>941</v>
      </c>
      <c r="T156" s="470" t="s">
        <v>941</v>
      </c>
      <c r="U156" s="470" t="s">
        <v>941</v>
      </c>
      <c r="V156" s="470" t="s">
        <v>941</v>
      </c>
      <c r="W156" s="470" t="s">
        <v>941</v>
      </c>
      <c r="X156" s="470" t="s">
        <v>941</v>
      </c>
      <c r="Y156" s="470" t="s">
        <v>941</v>
      </c>
      <c r="Z156" s="470"/>
      <c r="AA156" s="414" t="s">
        <v>4065</v>
      </c>
      <c r="AB156" s="6">
        <v>0.2</v>
      </c>
      <c r="AC156" s="6"/>
      <c r="AD156" s="182" t="s">
        <v>992</v>
      </c>
      <c r="AE156" s="402">
        <v>1</v>
      </c>
      <c r="AF156" s="180" t="s">
        <v>979</v>
      </c>
      <c r="AG156" s="180" t="s">
        <v>949</v>
      </c>
      <c r="AH156" s="69" t="s">
        <v>949</v>
      </c>
      <c r="AI156" s="69" t="s">
        <v>949</v>
      </c>
      <c r="AJ156" s="69" t="s">
        <v>949</v>
      </c>
      <c r="AK156" s="69" t="s">
        <v>949</v>
      </c>
      <c r="AL156" s="69" t="s">
        <v>1890</v>
      </c>
      <c r="AM156" s="69" t="s">
        <v>995</v>
      </c>
      <c r="AN156" s="69" t="s">
        <v>996</v>
      </c>
      <c r="AO156" s="69" t="s">
        <v>997</v>
      </c>
      <c r="AP156" s="69" t="s">
        <v>998</v>
      </c>
      <c r="AQ156" s="69" t="s">
        <v>949</v>
      </c>
      <c r="AR156" s="69" t="s">
        <v>985</v>
      </c>
      <c r="AS156" s="69" t="s">
        <v>986</v>
      </c>
      <c r="AT156" s="69" t="s">
        <v>949</v>
      </c>
      <c r="AU156" s="69" t="s">
        <v>949</v>
      </c>
      <c r="AV156" s="69" t="s">
        <v>949</v>
      </c>
      <c r="AW156" s="69" t="s">
        <v>949</v>
      </c>
      <c r="AX156" s="69" t="s">
        <v>949</v>
      </c>
      <c r="AY156" s="69" t="s">
        <v>949</v>
      </c>
      <c r="AZ156" s="69" t="s">
        <v>949</v>
      </c>
      <c r="BA156" s="69" t="s">
        <v>949</v>
      </c>
      <c r="BB156" s="69" t="s">
        <v>949</v>
      </c>
    </row>
    <row r="157" spans="1:54" s="431" customFormat="1" ht="16.5">
      <c r="A157" s="449" t="s">
        <v>3719</v>
      </c>
      <c r="B157" s="516"/>
      <c r="C157" s="515"/>
      <c r="D157" s="516" t="s">
        <v>7832</v>
      </c>
      <c r="E157" s="515"/>
      <c r="F157" s="516"/>
      <c r="G157" s="515"/>
      <c r="H157" s="516"/>
      <c r="I157" s="515"/>
      <c r="J157" s="516"/>
      <c r="K157" s="515"/>
      <c r="L157" s="514" t="s">
        <v>7832</v>
      </c>
      <c r="M157" s="14" t="s">
        <v>7833</v>
      </c>
      <c r="N157" s="437" t="s">
        <v>4773</v>
      </c>
      <c r="O157" s="604" t="s">
        <v>5000</v>
      </c>
      <c r="P157" s="412" t="s">
        <v>1059</v>
      </c>
      <c r="Q157" s="470" t="s">
        <v>941</v>
      </c>
      <c r="R157" s="470"/>
      <c r="S157" s="470"/>
      <c r="T157" s="470"/>
      <c r="U157" s="470"/>
      <c r="V157" s="470"/>
      <c r="W157" s="470"/>
      <c r="X157" s="470"/>
      <c r="Y157" s="470"/>
      <c r="Z157" s="470"/>
      <c r="AA157" s="414" t="s">
        <v>7834</v>
      </c>
      <c r="AB157" s="215">
        <v>1</v>
      </c>
      <c r="AC157" s="215">
        <v>16</v>
      </c>
      <c r="AD157" s="213" t="s">
        <v>946</v>
      </c>
      <c r="AE157" s="470">
        <v>1</v>
      </c>
      <c r="AF157" s="213" t="s">
        <v>993</v>
      </c>
      <c r="AG157" s="213" t="s">
        <v>4282</v>
      </c>
      <c r="AH157" s="69">
        <v>45196200</v>
      </c>
      <c r="AI157" s="69">
        <v>7</v>
      </c>
      <c r="AJ157" s="69" t="s">
        <v>949</v>
      </c>
      <c r="AK157" s="69" t="s">
        <v>949</v>
      </c>
      <c r="AL157" s="69" t="s">
        <v>6249</v>
      </c>
      <c r="AM157" s="69" t="s">
        <v>5574</v>
      </c>
      <c r="AN157" s="69" t="s">
        <v>3920</v>
      </c>
      <c r="AO157" s="69" t="s">
        <v>6250</v>
      </c>
      <c r="AP157" s="69" t="s">
        <v>949</v>
      </c>
      <c r="AQ157" s="69" t="s">
        <v>949</v>
      </c>
      <c r="AR157" s="69" t="s">
        <v>1166</v>
      </c>
      <c r="AS157" s="69" t="s">
        <v>949</v>
      </c>
      <c r="AT157" s="69" t="s">
        <v>949</v>
      </c>
      <c r="AU157" s="69" t="s">
        <v>949</v>
      </c>
      <c r="AV157" s="69" t="s">
        <v>949</v>
      </c>
      <c r="AW157" s="69" t="s">
        <v>949</v>
      </c>
      <c r="AX157" s="69" t="s">
        <v>949</v>
      </c>
      <c r="AY157" s="69" t="s">
        <v>949</v>
      </c>
      <c r="AZ157" s="69" t="s">
        <v>949</v>
      </c>
      <c r="BA157" s="69" t="s">
        <v>949</v>
      </c>
      <c r="BB157" s="69" t="s">
        <v>949</v>
      </c>
    </row>
    <row r="158" spans="1:54" s="431" customFormat="1" ht="16.5">
      <c r="A158" s="449" t="s">
        <v>3719</v>
      </c>
      <c r="B158" s="516"/>
      <c r="C158" s="515"/>
      <c r="D158" s="516" t="s">
        <v>7912</v>
      </c>
      <c r="E158" s="515"/>
      <c r="F158" s="516"/>
      <c r="G158" s="515"/>
      <c r="H158" s="516"/>
      <c r="I158" s="515"/>
      <c r="J158" s="516"/>
      <c r="K158" s="515"/>
      <c r="L158" s="514" t="s">
        <v>7912</v>
      </c>
      <c r="M158" s="14" t="s">
        <v>7912</v>
      </c>
      <c r="N158" s="437" t="s">
        <v>4773</v>
      </c>
      <c r="O158" s="517"/>
      <c r="P158" s="412" t="s">
        <v>989</v>
      </c>
      <c r="Q158" s="470"/>
      <c r="R158" s="470"/>
      <c r="S158" s="470"/>
      <c r="T158" s="470"/>
      <c r="U158" s="470"/>
      <c r="V158" s="470"/>
      <c r="W158" s="470" t="s">
        <v>941</v>
      </c>
      <c r="X158" s="470"/>
      <c r="Y158" s="470"/>
      <c r="Z158" s="470"/>
      <c r="AA158" s="414" t="s">
        <v>7913</v>
      </c>
      <c r="AB158" s="215">
        <v>1</v>
      </c>
      <c r="AC158" s="215">
        <v>16</v>
      </c>
      <c r="AD158" s="213" t="s">
        <v>946</v>
      </c>
      <c r="AE158" s="470">
        <v>1</v>
      </c>
      <c r="AF158" s="213" t="s">
        <v>979</v>
      </c>
      <c r="AG158" s="213" t="s">
        <v>4282</v>
      </c>
      <c r="AH158" s="69">
        <v>45196200</v>
      </c>
      <c r="AI158" s="69">
        <v>7</v>
      </c>
      <c r="AJ158" s="69" t="s">
        <v>949</v>
      </c>
      <c r="AK158" s="69" t="s">
        <v>949</v>
      </c>
      <c r="AL158" s="69" t="s">
        <v>6249</v>
      </c>
      <c r="AM158" s="69" t="s">
        <v>5574</v>
      </c>
      <c r="AN158" s="69" t="s">
        <v>3920</v>
      </c>
      <c r="AO158" s="69" t="s">
        <v>6250</v>
      </c>
      <c r="AP158" s="69" t="s">
        <v>949</v>
      </c>
      <c r="AQ158" s="69" t="s">
        <v>949</v>
      </c>
      <c r="AR158" s="69" t="s">
        <v>1166</v>
      </c>
      <c r="AS158" s="69" t="s">
        <v>949</v>
      </c>
      <c r="AT158" s="69" t="s">
        <v>949</v>
      </c>
      <c r="AU158" s="69" t="s">
        <v>949</v>
      </c>
      <c r="AV158" s="69" t="s">
        <v>949</v>
      </c>
      <c r="AW158" s="69" t="s">
        <v>949</v>
      </c>
      <c r="AX158" s="69" t="s">
        <v>949</v>
      </c>
      <c r="AY158" s="69" t="s">
        <v>949</v>
      </c>
      <c r="AZ158" s="69" t="s">
        <v>949</v>
      </c>
      <c r="BA158" s="69" t="s">
        <v>949</v>
      </c>
      <c r="BB158" s="69" t="s">
        <v>949</v>
      </c>
    </row>
    <row r="159" spans="1:54" s="431" customFormat="1" ht="16.5">
      <c r="A159" s="449" t="s">
        <v>3719</v>
      </c>
      <c r="B159" s="516"/>
      <c r="C159" s="515"/>
      <c r="D159" s="516" t="s">
        <v>6247</v>
      </c>
      <c r="E159" s="515"/>
      <c r="F159" s="516"/>
      <c r="G159" s="515"/>
      <c r="H159" s="516"/>
      <c r="I159" s="515"/>
      <c r="J159" s="516"/>
      <c r="K159" s="515"/>
      <c r="L159" s="514" t="s">
        <v>6247</v>
      </c>
      <c r="M159" s="14" t="s">
        <v>7850</v>
      </c>
      <c r="N159" s="437" t="s">
        <v>4773</v>
      </c>
      <c r="O159" s="604" t="s">
        <v>5000</v>
      </c>
      <c r="P159" s="412" t="s">
        <v>1059</v>
      </c>
      <c r="Q159" s="470"/>
      <c r="R159" s="470" t="s">
        <v>941</v>
      </c>
      <c r="S159" s="470" t="s">
        <v>941</v>
      </c>
      <c r="T159" s="470" t="s">
        <v>941</v>
      </c>
      <c r="U159" s="513" t="s">
        <v>941</v>
      </c>
      <c r="V159" s="470" t="s">
        <v>941</v>
      </c>
      <c r="W159" s="470"/>
      <c r="X159" s="470"/>
      <c r="Y159" s="470"/>
      <c r="Z159" s="470"/>
      <c r="AA159" s="414" t="s">
        <v>7851</v>
      </c>
      <c r="AB159" s="215">
        <v>1</v>
      </c>
      <c r="AC159" s="215">
        <v>16</v>
      </c>
      <c r="AD159" s="213" t="s">
        <v>946</v>
      </c>
      <c r="AE159" s="470">
        <v>1</v>
      </c>
      <c r="AF159" s="213" t="s">
        <v>993</v>
      </c>
      <c r="AG159" s="213" t="s">
        <v>4282</v>
      </c>
      <c r="AH159" s="69">
        <v>45196200</v>
      </c>
      <c r="AI159" s="69">
        <v>7</v>
      </c>
      <c r="AJ159" s="69" t="s">
        <v>949</v>
      </c>
      <c r="AK159" s="69" t="s">
        <v>949</v>
      </c>
      <c r="AL159" s="69" t="s">
        <v>6249</v>
      </c>
      <c r="AM159" s="69" t="s">
        <v>5574</v>
      </c>
      <c r="AN159" s="69" t="s">
        <v>3920</v>
      </c>
      <c r="AO159" s="69" t="s">
        <v>6250</v>
      </c>
      <c r="AP159" s="69" t="s">
        <v>949</v>
      </c>
      <c r="AQ159" s="69" t="s">
        <v>949</v>
      </c>
      <c r="AR159" s="69" t="s">
        <v>1166</v>
      </c>
      <c r="AS159" s="69" t="s">
        <v>949</v>
      </c>
      <c r="AT159" s="69" t="s">
        <v>949</v>
      </c>
      <c r="AU159" s="69" t="s">
        <v>949</v>
      </c>
      <c r="AV159" s="69" t="s">
        <v>949</v>
      </c>
      <c r="AW159" s="69" t="s">
        <v>949</v>
      </c>
      <c r="AX159" s="69" t="s">
        <v>949</v>
      </c>
      <c r="AY159" s="69" t="s">
        <v>949</v>
      </c>
      <c r="AZ159" s="69" t="s">
        <v>949</v>
      </c>
      <c r="BA159" s="69" t="s">
        <v>949</v>
      </c>
      <c r="BB159" s="69" t="s">
        <v>949</v>
      </c>
    </row>
    <row r="160" spans="1:54" s="431" customFormat="1" ht="16.5">
      <c r="A160" s="449" t="s">
        <v>3719</v>
      </c>
      <c r="B160" s="516"/>
      <c r="C160" s="515"/>
      <c r="D160" s="516" t="s">
        <v>7914</v>
      </c>
      <c r="E160" s="515"/>
      <c r="F160" s="516"/>
      <c r="G160" s="515"/>
      <c r="H160" s="516"/>
      <c r="I160" s="515"/>
      <c r="J160" s="516"/>
      <c r="K160" s="515"/>
      <c r="L160" s="514" t="s">
        <v>7914</v>
      </c>
      <c r="M160" s="14" t="s">
        <v>7914</v>
      </c>
      <c r="N160" s="437" t="s">
        <v>4773</v>
      </c>
      <c r="O160" s="604"/>
      <c r="P160" s="412" t="s">
        <v>989</v>
      </c>
      <c r="Q160" s="470"/>
      <c r="R160" s="470"/>
      <c r="S160" s="470"/>
      <c r="T160" s="470"/>
      <c r="U160" s="513"/>
      <c r="V160" s="470"/>
      <c r="W160" s="470" t="s">
        <v>941</v>
      </c>
      <c r="X160" s="470" t="s">
        <v>941</v>
      </c>
      <c r="Y160" s="470" t="s">
        <v>941</v>
      </c>
      <c r="Z160" s="470"/>
      <c r="AA160" s="414" t="s">
        <v>7915</v>
      </c>
      <c r="AB160" s="215">
        <v>1</v>
      </c>
      <c r="AC160" s="215">
        <v>16</v>
      </c>
      <c r="AD160" s="213" t="s">
        <v>946</v>
      </c>
      <c r="AE160" s="470">
        <v>1</v>
      </c>
      <c r="AF160" s="213" t="s">
        <v>979</v>
      </c>
      <c r="AG160" s="213" t="s">
        <v>4282</v>
      </c>
      <c r="AH160" s="69">
        <v>45196200</v>
      </c>
      <c r="AI160" s="69">
        <v>7</v>
      </c>
      <c r="AJ160" s="69" t="s">
        <v>949</v>
      </c>
      <c r="AK160" s="69" t="s">
        <v>949</v>
      </c>
      <c r="AL160" s="69" t="s">
        <v>6249</v>
      </c>
      <c r="AM160" s="69" t="s">
        <v>5574</v>
      </c>
      <c r="AN160" s="69" t="s">
        <v>3920</v>
      </c>
      <c r="AO160" s="69" t="s">
        <v>6250</v>
      </c>
      <c r="AP160" s="69" t="s">
        <v>949</v>
      </c>
      <c r="AQ160" s="69" t="s">
        <v>949</v>
      </c>
      <c r="AR160" s="69" t="s">
        <v>1166</v>
      </c>
      <c r="AS160" s="69" t="s">
        <v>949</v>
      </c>
      <c r="AT160" s="69" t="s">
        <v>949</v>
      </c>
      <c r="AU160" s="69" t="s">
        <v>949</v>
      </c>
      <c r="AV160" s="69" t="s">
        <v>949</v>
      </c>
      <c r="AW160" s="69" t="s">
        <v>949</v>
      </c>
      <c r="AX160" s="69" t="s">
        <v>949</v>
      </c>
      <c r="AY160" s="69" t="s">
        <v>949</v>
      </c>
      <c r="AZ160" s="69" t="s">
        <v>949</v>
      </c>
      <c r="BA160" s="69" t="s">
        <v>949</v>
      </c>
      <c r="BB160" s="69" t="s">
        <v>949</v>
      </c>
    </row>
    <row r="161" spans="1:54" s="431" customFormat="1" ht="16.5">
      <c r="A161" s="449" t="s">
        <v>3719</v>
      </c>
      <c r="B161" s="773"/>
      <c r="C161" s="774"/>
      <c r="D161" s="775" t="s">
        <v>5480</v>
      </c>
      <c r="E161" s="776"/>
      <c r="F161" s="775"/>
      <c r="G161" s="776"/>
      <c r="H161" s="775"/>
      <c r="I161" s="776"/>
      <c r="J161" s="775"/>
      <c r="K161" s="776"/>
      <c r="L161" s="598" t="s">
        <v>5480</v>
      </c>
      <c r="M161" s="754" t="s">
        <v>5480</v>
      </c>
      <c r="N161" s="482" t="s">
        <v>4778</v>
      </c>
      <c r="O161" s="518"/>
      <c r="P161" s="412" t="s">
        <v>976</v>
      </c>
      <c r="Q161" s="443" t="s">
        <v>941</v>
      </c>
      <c r="R161" s="443" t="s">
        <v>941</v>
      </c>
      <c r="S161" s="443" t="s">
        <v>941</v>
      </c>
      <c r="T161" s="443" t="s">
        <v>941</v>
      </c>
      <c r="U161" s="443" t="s">
        <v>941</v>
      </c>
      <c r="V161" s="443" t="s">
        <v>941</v>
      </c>
      <c r="W161" s="443" t="s">
        <v>941</v>
      </c>
      <c r="X161" s="443" t="s">
        <v>941</v>
      </c>
      <c r="Y161" s="443" t="s">
        <v>941</v>
      </c>
      <c r="AA161" s="414" t="s">
        <v>5481</v>
      </c>
      <c r="AB161" s="175">
        <v>6.7000000000000004E-2</v>
      </c>
      <c r="AC161" s="914"/>
      <c r="AD161" s="772" t="s">
        <v>992</v>
      </c>
      <c r="AE161" s="772">
        <v>1</v>
      </c>
      <c r="AF161" s="772" t="s">
        <v>993</v>
      </c>
      <c r="AG161" s="772"/>
      <c r="AH161" s="69" t="s">
        <v>949</v>
      </c>
      <c r="AI161" s="69">
        <v>7.8E-2</v>
      </c>
      <c r="AJ161" s="69" t="s">
        <v>949</v>
      </c>
      <c r="AK161" s="69" t="s">
        <v>949</v>
      </c>
      <c r="AL161" s="69" t="s">
        <v>5482</v>
      </c>
      <c r="AM161" s="69" t="s">
        <v>2668</v>
      </c>
      <c r="AN161" s="69" t="s">
        <v>2018</v>
      </c>
      <c r="AO161" s="69" t="s">
        <v>949</v>
      </c>
      <c r="AP161" s="69" t="s">
        <v>949</v>
      </c>
      <c r="AQ161" s="69" t="s">
        <v>949</v>
      </c>
      <c r="AR161" s="69" t="s">
        <v>4002</v>
      </c>
      <c r="AS161" s="69" t="s">
        <v>949</v>
      </c>
      <c r="AT161" s="69" t="s">
        <v>949</v>
      </c>
      <c r="AU161" s="69" t="s">
        <v>949</v>
      </c>
      <c r="AV161" s="69" t="s">
        <v>949</v>
      </c>
      <c r="AW161" s="69" t="s">
        <v>949</v>
      </c>
      <c r="AX161" s="69" t="s">
        <v>949</v>
      </c>
      <c r="AY161" s="69" t="s">
        <v>949</v>
      </c>
      <c r="AZ161" s="69" t="s">
        <v>949</v>
      </c>
      <c r="BA161" s="69" t="s">
        <v>949</v>
      </c>
      <c r="BB161" s="69" t="s">
        <v>949</v>
      </c>
    </row>
    <row r="162" spans="1:54" s="431" customFormat="1" ht="16.5">
      <c r="A162" s="189" t="s">
        <v>3719</v>
      </c>
      <c r="B162" s="442"/>
      <c r="C162" s="441"/>
      <c r="D162" s="442" t="s">
        <v>4636</v>
      </c>
      <c r="E162" s="441"/>
      <c r="F162" s="442"/>
      <c r="G162" s="441"/>
      <c r="H162" s="442"/>
      <c r="I162" s="441"/>
      <c r="J162" s="442"/>
      <c r="K162" s="441"/>
      <c r="L162" s="512" t="s">
        <v>4636</v>
      </c>
      <c r="M162" s="512" t="s">
        <v>4636</v>
      </c>
      <c r="N162" s="605" t="s">
        <v>4781</v>
      </c>
      <c r="O162" s="511"/>
      <c r="P162" s="412" t="s">
        <v>976</v>
      </c>
      <c r="Q162" s="470" t="s">
        <v>941</v>
      </c>
      <c r="R162" s="470" t="s">
        <v>941</v>
      </c>
      <c r="S162" s="470" t="s">
        <v>941</v>
      </c>
      <c r="T162" s="505" t="s">
        <v>941</v>
      </c>
      <c r="U162" s="280" t="s">
        <v>941</v>
      </c>
      <c r="V162" s="470" t="s">
        <v>941</v>
      </c>
      <c r="W162" s="470" t="s">
        <v>941</v>
      </c>
      <c r="X162" s="470" t="s">
        <v>941</v>
      </c>
      <c r="Y162" s="470" t="s">
        <v>941</v>
      </c>
      <c r="Z162" s="470"/>
      <c r="AA162" s="414" t="s">
        <v>4638</v>
      </c>
      <c r="AB162" s="215">
        <v>2</v>
      </c>
      <c r="AC162" s="915">
        <v>288</v>
      </c>
      <c r="AD162" s="213" t="s">
        <v>1008</v>
      </c>
      <c r="AE162" s="213">
        <v>1</v>
      </c>
      <c r="AF162" s="213" t="s">
        <v>979</v>
      </c>
      <c r="AG162" s="510">
        <v>0</v>
      </c>
      <c r="AH162" s="69">
        <v>470000</v>
      </c>
      <c r="AI162" s="69">
        <v>5</v>
      </c>
      <c r="AJ162" s="69" t="s">
        <v>949</v>
      </c>
      <c r="AK162" s="69" t="s">
        <v>4027</v>
      </c>
      <c r="AL162" s="69" t="s">
        <v>4639</v>
      </c>
      <c r="AM162" s="69" t="s">
        <v>4029</v>
      </c>
      <c r="AN162" s="69" t="s">
        <v>4030</v>
      </c>
      <c r="AO162" s="69" t="s">
        <v>949</v>
      </c>
      <c r="AP162" s="69" t="s">
        <v>949</v>
      </c>
      <c r="AQ162" s="69" t="s">
        <v>949</v>
      </c>
      <c r="AR162" s="69" t="s">
        <v>986</v>
      </c>
      <c r="AS162" s="69" t="s">
        <v>4022</v>
      </c>
      <c r="AT162" s="69" t="s">
        <v>949</v>
      </c>
      <c r="AU162" s="69" t="s">
        <v>949</v>
      </c>
      <c r="AV162" s="69" t="s">
        <v>949</v>
      </c>
      <c r="AW162" s="69" t="s">
        <v>949</v>
      </c>
      <c r="AX162" s="69" t="s">
        <v>949</v>
      </c>
      <c r="AY162" s="69" t="s">
        <v>949</v>
      </c>
      <c r="AZ162" s="69" t="s">
        <v>949</v>
      </c>
      <c r="BA162" s="69" t="s">
        <v>949</v>
      </c>
      <c r="BB162" s="69" t="s">
        <v>949</v>
      </c>
    </row>
    <row r="163" spans="1:54" s="431" customFormat="1" ht="16.5">
      <c r="A163" s="459" t="s">
        <v>3719</v>
      </c>
      <c r="B163" s="440" t="s">
        <v>945</v>
      </c>
      <c r="C163" s="439"/>
      <c r="D163" s="440" t="s">
        <v>5841</v>
      </c>
      <c r="E163" s="439"/>
      <c r="F163" s="440"/>
      <c r="G163" s="439"/>
      <c r="H163" s="440"/>
      <c r="I163" s="439"/>
      <c r="J163" s="440"/>
      <c r="K163" s="439"/>
      <c r="L163" s="509" t="s">
        <v>5841</v>
      </c>
      <c r="M163" s="509" t="s">
        <v>5841</v>
      </c>
      <c r="N163" s="437" t="s">
        <v>4781</v>
      </c>
      <c r="O163" s="507"/>
      <c r="P163" s="412" t="s">
        <v>976</v>
      </c>
      <c r="Q163" s="470" t="s">
        <v>941</v>
      </c>
      <c r="R163" s="470" t="s">
        <v>941</v>
      </c>
      <c r="S163" s="470" t="s">
        <v>941</v>
      </c>
      <c r="T163" s="505" t="s">
        <v>941</v>
      </c>
      <c r="U163" s="280" t="s">
        <v>941</v>
      </c>
      <c r="V163" s="452" t="s">
        <v>941</v>
      </c>
      <c r="W163" s="452" t="s">
        <v>941</v>
      </c>
      <c r="X163" s="452" t="s">
        <v>941</v>
      </c>
      <c r="Y163" s="452" t="s">
        <v>941</v>
      </c>
      <c r="Z163" s="452"/>
      <c r="AA163" s="414" t="s">
        <v>5843</v>
      </c>
      <c r="AB163" s="215">
        <v>2</v>
      </c>
      <c r="AC163" s="909">
        <v>288</v>
      </c>
      <c r="AD163" s="438" t="s">
        <v>1008</v>
      </c>
      <c r="AE163" s="280">
        <v>1</v>
      </c>
      <c r="AF163" s="213" t="s">
        <v>979</v>
      </c>
      <c r="AG163" s="280">
        <v>0</v>
      </c>
      <c r="AH163" s="69">
        <v>410000</v>
      </c>
      <c r="AI163" s="69">
        <v>5</v>
      </c>
      <c r="AJ163" s="69" t="s">
        <v>949</v>
      </c>
      <c r="AK163" s="69" t="s">
        <v>4027</v>
      </c>
      <c r="AL163" s="69" t="s">
        <v>10029</v>
      </c>
      <c r="AM163" s="69" t="s">
        <v>4029</v>
      </c>
      <c r="AN163" s="69" t="s">
        <v>4030</v>
      </c>
      <c r="AO163" s="69" t="s">
        <v>949</v>
      </c>
      <c r="AP163" s="69" t="s">
        <v>949</v>
      </c>
      <c r="AQ163" s="69" t="s">
        <v>949</v>
      </c>
      <c r="AR163" s="69" t="s">
        <v>986</v>
      </c>
      <c r="AS163" s="69" t="s">
        <v>949</v>
      </c>
      <c r="AT163" s="69" t="s">
        <v>949</v>
      </c>
      <c r="AU163" s="69" t="s">
        <v>949</v>
      </c>
      <c r="AV163" s="69" t="s">
        <v>949</v>
      </c>
      <c r="AW163" s="69" t="s">
        <v>949</v>
      </c>
      <c r="AX163" s="69" t="s">
        <v>949</v>
      </c>
      <c r="AY163" s="69" t="s">
        <v>949</v>
      </c>
      <c r="AZ163" s="69" t="s">
        <v>949</v>
      </c>
      <c r="BA163" s="69" t="s">
        <v>949</v>
      </c>
      <c r="BB163" s="69" t="s">
        <v>949</v>
      </c>
    </row>
    <row r="164" spans="1:54" s="431" customFormat="1" ht="16.5">
      <c r="A164" s="459" t="s">
        <v>3719</v>
      </c>
      <c r="B164" s="440" t="s">
        <v>945</v>
      </c>
      <c r="C164" s="439"/>
      <c r="D164" s="440" t="s">
        <v>5474</v>
      </c>
      <c r="E164" s="439"/>
      <c r="F164" s="440"/>
      <c r="G164" s="439"/>
      <c r="H164" s="440"/>
      <c r="I164" s="439"/>
      <c r="J164" s="440"/>
      <c r="K164" s="439"/>
      <c r="L164" s="437" t="s">
        <v>5474</v>
      </c>
      <c r="M164" s="437" t="s">
        <v>5474</v>
      </c>
      <c r="N164" s="508" t="s">
        <v>4781</v>
      </c>
      <c r="O164" s="507"/>
      <c r="P164" s="412" t="s">
        <v>976</v>
      </c>
      <c r="Q164" s="470" t="s">
        <v>941</v>
      </c>
      <c r="R164" s="470" t="s">
        <v>941</v>
      </c>
      <c r="S164" s="470" t="s">
        <v>941</v>
      </c>
      <c r="T164" s="505" t="s">
        <v>941</v>
      </c>
      <c r="U164" s="280" t="s">
        <v>941</v>
      </c>
      <c r="V164" s="470" t="s">
        <v>941</v>
      </c>
      <c r="W164" s="470" t="s">
        <v>941</v>
      </c>
      <c r="X164" s="470" t="s">
        <v>941</v>
      </c>
      <c r="Y164" s="470" t="s">
        <v>941</v>
      </c>
      <c r="Z164" s="470"/>
      <c r="AA164" s="414" t="s">
        <v>5475</v>
      </c>
      <c r="AB164" s="215">
        <v>4</v>
      </c>
      <c r="AC164" s="909">
        <v>288</v>
      </c>
      <c r="AD164" s="438" t="s">
        <v>1008</v>
      </c>
      <c r="AE164" s="280">
        <v>1</v>
      </c>
      <c r="AF164" s="213" t="s">
        <v>979</v>
      </c>
      <c r="AG164" s="280" t="s">
        <v>4192</v>
      </c>
      <c r="AH164" s="69">
        <v>500000</v>
      </c>
      <c r="AI164" s="69">
        <v>5</v>
      </c>
      <c r="AJ164" s="69" t="s">
        <v>949</v>
      </c>
      <c r="AK164" s="69" t="s">
        <v>4027</v>
      </c>
      <c r="AL164" s="69" t="s">
        <v>5476</v>
      </c>
      <c r="AM164" s="69" t="s">
        <v>4029</v>
      </c>
      <c r="AN164" s="69" t="s">
        <v>4030</v>
      </c>
      <c r="AO164" s="69" t="s">
        <v>949</v>
      </c>
      <c r="AP164" s="69" t="s">
        <v>949</v>
      </c>
      <c r="AQ164" s="69" t="s">
        <v>949</v>
      </c>
      <c r="AR164" s="69" t="s">
        <v>986</v>
      </c>
      <c r="AS164" s="69" t="s">
        <v>949</v>
      </c>
      <c r="AT164" s="69" t="s">
        <v>949</v>
      </c>
      <c r="AU164" s="69" t="s">
        <v>949</v>
      </c>
      <c r="AV164" s="69" t="s">
        <v>949</v>
      </c>
      <c r="AW164" s="69" t="s">
        <v>949</v>
      </c>
      <c r="AX164" s="69" t="s">
        <v>949</v>
      </c>
      <c r="AY164" s="69" t="s">
        <v>949</v>
      </c>
      <c r="AZ164" s="69" t="s">
        <v>949</v>
      </c>
      <c r="BA164" s="69" t="s">
        <v>949</v>
      </c>
      <c r="BB164" s="69" t="s">
        <v>949</v>
      </c>
    </row>
    <row r="165" spans="1:54" s="431" customFormat="1" ht="16.5">
      <c r="A165" s="459" t="s">
        <v>3719</v>
      </c>
      <c r="B165" s="440" t="s">
        <v>945</v>
      </c>
      <c r="C165" s="439"/>
      <c r="D165" s="440" t="s">
        <v>5913</v>
      </c>
      <c r="E165" s="439"/>
      <c r="F165" s="440"/>
      <c r="G165" s="439"/>
      <c r="H165" s="440"/>
      <c r="I165" s="439"/>
      <c r="J165" s="440"/>
      <c r="K165" s="439"/>
      <c r="L165" s="437" t="s">
        <v>5913</v>
      </c>
      <c r="M165" s="437" t="s">
        <v>5913</v>
      </c>
      <c r="N165" s="507" t="s">
        <v>4781</v>
      </c>
      <c r="O165" s="507"/>
      <c r="P165" s="412" t="s">
        <v>976</v>
      </c>
      <c r="Q165" s="470" t="s">
        <v>941</v>
      </c>
      <c r="R165" s="470" t="s">
        <v>941</v>
      </c>
      <c r="S165" s="470" t="s">
        <v>941</v>
      </c>
      <c r="T165" s="505" t="s">
        <v>941</v>
      </c>
      <c r="U165" s="280" t="s">
        <v>941</v>
      </c>
      <c r="V165" s="452" t="s">
        <v>941</v>
      </c>
      <c r="W165" s="452" t="s">
        <v>941</v>
      </c>
      <c r="X165" s="452" t="s">
        <v>941</v>
      </c>
      <c r="Y165" s="452" t="s">
        <v>941</v>
      </c>
      <c r="Z165" s="452"/>
      <c r="AA165" s="414" t="s">
        <v>5914</v>
      </c>
      <c r="AB165" s="215">
        <v>1</v>
      </c>
      <c r="AC165" s="909">
        <v>288</v>
      </c>
      <c r="AD165" s="438" t="s">
        <v>1008</v>
      </c>
      <c r="AE165" s="280">
        <v>1</v>
      </c>
      <c r="AF165" s="213" t="s">
        <v>993</v>
      </c>
      <c r="AG165" s="280">
        <v>0</v>
      </c>
      <c r="AH165" s="69">
        <v>3901000</v>
      </c>
      <c r="AI165" s="69">
        <v>5</v>
      </c>
      <c r="AJ165" s="69" t="s">
        <v>949</v>
      </c>
      <c r="AK165" s="69" t="s">
        <v>949</v>
      </c>
      <c r="AL165" s="69" t="s">
        <v>5915</v>
      </c>
      <c r="AM165" s="69" t="s">
        <v>4029</v>
      </c>
      <c r="AN165" s="69" t="s">
        <v>4086</v>
      </c>
      <c r="AO165" s="69" t="s">
        <v>4087</v>
      </c>
      <c r="AP165" s="69" t="s">
        <v>949</v>
      </c>
      <c r="AQ165" s="69" t="s">
        <v>949</v>
      </c>
      <c r="AR165" s="69" t="s">
        <v>986</v>
      </c>
      <c r="AS165" s="69" t="s">
        <v>949</v>
      </c>
      <c r="AT165" s="69" t="s">
        <v>949</v>
      </c>
      <c r="AU165" s="69" t="s">
        <v>949</v>
      </c>
      <c r="AV165" s="69" t="s">
        <v>949</v>
      </c>
      <c r="AW165" s="69" t="s">
        <v>949</v>
      </c>
      <c r="AX165" s="69" t="s">
        <v>949</v>
      </c>
      <c r="AY165" s="69" t="s">
        <v>949</v>
      </c>
      <c r="AZ165" s="69" t="s">
        <v>949</v>
      </c>
      <c r="BA165" s="69" t="s">
        <v>949</v>
      </c>
      <c r="BB165" s="69" t="s">
        <v>949</v>
      </c>
    </row>
    <row r="166" spans="1:54" s="431" customFormat="1" ht="16.5">
      <c r="A166" s="459" t="s">
        <v>3719</v>
      </c>
      <c r="B166" s="440" t="s">
        <v>945</v>
      </c>
      <c r="C166" s="439"/>
      <c r="D166" s="440" t="s">
        <v>6509</v>
      </c>
      <c r="E166" s="439"/>
      <c r="F166" s="440"/>
      <c r="G166" s="439"/>
      <c r="H166" s="440"/>
      <c r="I166" s="439"/>
      <c r="J166" s="440"/>
      <c r="K166" s="439"/>
      <c r="L166" s="437" t="s">
        <v>6509</v>
      </c>
      <c r="M166" s="437" t="s">
        <v>6509</v>
      </c>
      <c r="N166" s="507" t="s">
        <v>4781</v>
      </c>
      <c r="O166" s="507"/>
      <c r="P166" s="412" t="s">
        <v>976</v>
      </c>
      <c r="Q166" s="470" t="s">
        <v>941</v>
      </c>
      <c r="R166" s="470" t="s">
        <v>941</v>
      </c>
      <c r="S166" s="470" t="s">
        <v>941</v>
      </c>
      <c r="T166" s="505" t="s">
        <v>941</v>
      </c>
      <c r="U166" s="280" t="s">
        <v>941</v>
      </c>
      <c r="V166" s="470" t="s">
        <v>941</v>
      </c>
      <c r="W166" s="470" t="s">
        <v>941</v>
      </c>
      <c r="X166" s="470" t="s">
        <v>941</v>
      </c>
      <c r="Y166" s="470" t="s">
        <v>941</v>
      </c>
      <c r="Z166" s="470"/>
      <c r="AA166" s="414" t="s">
        <v>6510</v>
      </c>
      <c r="AB166" s="215">
        <v>1</v>
      </c>
      <c r="AC166" s="933">
        <v>288</v>
      </c>
      <c r="AD166" s="438" t="s">
        <v>1008</v>
      </c>
      <c r="AE166" s="280">
        <v>1</v>
      </c>
      <c r="AF166" s="213" t="s">
        <v>979</v>
      </c>
      <c r="AG166" s="280">
        <v>0</v>
      </c>
      <c r="AH166" s="69">
        <v>108000000</v>
      </c>
      <c r="AI166" s="69">
        <v>15</v>
      </c>
      <c r="AJ166" s="69" t="s">
        <v>949</v>
      </c>
      <c r="AK166" s="69" t="s">
        <v>949</v>
      </c>
      <c r="AL166" s="69" t="s">
        <v>6511</v>
      </c>
      <c r="AM166" s="69" t="s">
        <v>4020</v>
      </c>
      <c r="AN166" s="69" t="s">
        <v>4021</v>
      </c>
      <c r="AO166" s="69">
        <v>0</v>
      </c>
      <c r="AP166" s="69" t="s">
        <v>945</v>
      </c>
      <c r="AQ166" s="69" t="s">
        <v>949</v>
      </c>
      <c r="AR166" s="69" t="s">
        <v>986</v>
      </c>
      <c r="AS166" s="69" t="s">
        <v>949</v>
      </c>
      <c r="AT166" s="69" t="s">
        <v>949</v>
      </c>
      <c r="AU166" s="69" t="s">
        <v>949</v>
      </c>
      <c r="AV166" s="69" t="s">
        <v>949</v>
      </c>
      <c r="AW166" s="69" t="s">
        <v>949</v>
      </c>
      <c r="AX166" s="69" t="s">
        <v>949</v>
      </c>
      <c r="AY166" s="69" t="s">
        <v>949</v>
      </c>
      <c r="AZ166" s="69" t="s">
        <v>949</v>
      </c>
      <c r="BA166" s="69" t="s">
        <v>949</v>
      </c>
      <c r="BB166" s="69" t="s">
        <v>949</v>
      </c>
    </row>
    <row r="167" spans="1:54" s="431" customFormat="1" ht="16.5">
      <c r="A167" s="189" t="s">
        <v>3719</v>
      </c>
      <c r="B167" s="345"/>
      <c r="C167" s="346"/>
      <c r="D167" s="345" t="s">
        <v>5132</v>
      </c>
      <c r="E167" s="346"/>
      <c r="F167" s="345"/>
      <c r="G167" s="346"/>
      <c r="H167" s="345"/>
      <c r="I167" s="346"/>
      <c r="J167" s="345"/>
      <c r="K167" s="346"/>
      <c r="L167" s="174" t="s">
        <v>5132</v>
      </c>
      <c r="M167" s="174" t="s">
        <v>5132</v>
      </c>
      <c r="N167" s="506" t="s">
        <v>4781</v>
      </c>
      <c r="O167" s="506"/>
      <c r="P167" s="412" t="s">
        <v>976</v>
      </c>
      <c r="Q167" s="470" t="s">
        <v>941</v>
      </c>
      <c r="R167" s="470" t="s">
        <v>941</v>
      </c>
      <c r="S167" s="470" t="s">
        <v>941</v>
      </c>
      <c r="T167" s="505" t="s">
        <v>941</v>
      </c>
      <c r="U167" s="280" t="s">
        <v>941</v>
      </c>
      <c r="V167" s="470" t="s">
        <v>941</v>
      </c>
      <c r="W167" s="470" t="s">
        <v>941</v>
      </c>
      <c r="X167" s="470" t="s">
        <v>941</v>
      </c>
      <c r="Y167" s="470" t="s">
        <v>941</v>
      </c>
      <c r="Z167" s="470"/>
      <c r="AA167" s="657" t="s">
        <v>5133</v>
      </c>
      <c r="AB167" s="14">
        <v>5.5E-2</v>
      </c>
      <c r="AC167" s="14"/>
      <c r="AD167" s="932" t="s">
        <v>992</v>
      </c>
      <c r="AE167" s="405">
        <v>1</v>
      </c>
      <c r="AF167" s="213" t="s">
        <v>993</v>
      </c>
      <c r="AG167" s="405" t="s">
        <v>949</v>
      </c>
      <c r="AH167" s="69" t="s">
        <v>949</v>
      </c>
      <c r="AI167" s="69" t="s">
        <v>10033</v>
      </c>
      <c r="AJ167" s="69" t="s">
        <v>949</v>
      </c>
      <c r="AK167" s="69" t="s">
        <v>949</v>
      </c>
      <c r="AL167" s="69" t="s">
        <v>5135</v>
      </c>
      <c r="AM167" s="69" t="s">
        <v>2571</v>
      </c>
      <c r="AN167" s="69" t="s">
        <v>1179</v>
      </c>
      <c r="AO167" s="69" t="s">
        <v>949</v>
      </c>
      <c r="AP167" s="69" t="s">
        <v>949</v>
      </c>
      <c r="AQ167" s="69" t="s">
        <v>949</v>
      </c>
      <c r="AR167" s="69" t="s">
        <v>985</v>
      </c>
      <c r="AS167" s="69" t="s">
        <v>986</v>
      </c>
      <c r="AT167" s="69" t="s">
        <v>949</v>
      </c>
      <c r="AU167" s="69" t="s">
        <v>949</v>
      </c>
      <c r="AV167" s="69" t="s">
        <v>949</v>
      </c>
      <c r="AW167" s="69" t="s">
        <v>949</v>
      </c>
      <c r="AX167" s="69" t="s">
        <v>949</v>
      </c>
      <c r="AY167" s="69" t="s">
        <v>949</v>
      </c>
      <c r="AZ167" s="69" t="s">
        <v>949</v>
      </c>
      <c r="BA167" s="69" t="s">
        <v>949</v>
      </c>
      <c r="BB167" s="69" t="s">
        <v>949</v>
      </c>
    </row>
    <row r="168" spans="1:54" s="431" customFormat="1" ht="16.5">
      <c r="A168" s="189" t="s">
        <v>3719</v>
      </c>
      <c r="B168" s="345"/>
      <c r="C168" s="346"/>
      <c r="D168" s="345" t="s">
        <v>5097</v>
      </c>
      <c r="E168" s="346"/>
      <c r="F168" s="345"/>
      <c r="G168" s="346"/>
      <c r="H168" s="345"/>
      <c r="I168" s="346"/>
      <c r="J168" s="345"/>
      <c r="K168" s="346"/>
      <c r="L168" s="174" t="s">
        <v>5097</v>
      </c>
      <c r="M168" s="174" t="s">
        <v>5097</v>
      </c>
      <c r="N168" s="506" t="s">
        <v>4781</v>
      </c>
      <c r="O168" s="506"/>
      <c r="P168" s="412" t="s">
        <v>976</v>
      </c>
      <c r="Q168" s="470" t="s">
        <v>941</v>
      </c>
      <c r="R168" s="470" t="s">
        <v>941</v>
      </c>
      <c r="S168" s="470" t="s">
        <v>941</v>
      </c>
      <c r="T168" s="505" t="s">
        <v>941</v>
      </c>
      <c r="U168" s="280" t="s">
        <v>941</v>
      </c>
      <c r="V168" s="470" t="s">
        <v>941</v>
      </c>
      <c r="W168" s="470" t="s">
        <v>941</v>
      </c>
      <c r="X168" s="470" t="s">
        <v>941</v>
      </c>
      <c r="Y168" s="470" t="s">
        <v>941</v>
      </c>
      <c r="Z168" s="470"/>
      <c r="AA168" s="657" t="s">
        <v>5098</v>
      </c>
      <c r="AB168" s="683">
        <v>4</v>
      </c>
      <c r="AC168" s="683">
        <v>288</v>
      </c>
      <c r="AD168" s="404" t="s">
        <v>1008</v>
      </c>
      <c r="AE168" s="189">
        <v>1</v>
      </c>
      <c r="AF168" s="213" t="s">
        <v>993</v>
      </c>
      <c r="AG168" s="189" t="s">
        <v>949</v>
      </c>
      <c r="AH168" s="69">
        <v>2520</v>
      </c>
      <c r="AI168" s="69" t="s">
        <v>5099</v>
      </c>
      <c r="AJ168" s="69" t="s">
        <v>949</v>
      </c>
      <c r="AK168" s="69" t="s">
        <v>949</v>
      </c>
      <c r="AL168" s="69" t="s">
        <v>10035</v>
      </c>
      <c r="AM168" s="69" t="s">
        <v>10036</v>
      </c>
      <c r="AN168" s="69" t="s">
        <v>10037</v>
      </c>
      <c r="AO168" s="69" t="s">
        <v>949</v>
      </c>
      <c r="AP168" s="69" t="s">
        <v>949</v>
      </c>
      <c r="AQ168" s="69" t="s">
        <v>949</v>
      </c>
      <c r="AR168" s="69" t="s">
        <v>986</v>
      </c>
      <c r="AS168" s="69" t="s">
        <v>949</v>
      </c>
      <c r="AT168" s="69" t="s">
        <v>949</v>
      </c>
      <c r="AU168" s="69" t="s">
        <v>949</v>
      </c>
      <c r="AV168" s="69" t="s">
        <v>949</v>
      </c>
      <c r="AW168" s="69" t="s">
        <v>949</v>
      </c>
      <c r="AX168" s="69" t="s">
        <v>949</v>
      </c>
      <c r="AY168" s="69" t="s">
        <v>949</v>
      </c>
      <c r="AZ168" s="69" t="s">
        <v>949</v>
      </c>
      <c r="BA168" s="69" t="s">
        <v>949</v>
      </c>
      <c r="BB168" s="69" t="s">
        <v>949</v>
      </c>
    </row>
    <row r="169" spans="1:54" s="431" customFormat="1" ht="16.5">
      <c r="A169" s="189" t="s">
        <v>3719</v>
      </c>
      <c r="B169" s="345"/>
      <c r="C169" s="436"/>
      <c r="D169" s="345" t="s">
        <v>4010</v>
      </c>
      <c r="E169" s="346"/>
      <c r="F169" s="345"/>
      <c r="G169" s="346"/>
      <c r="H169" s="345"/>
      <c r="I169" s="346"/>
      <c r="J169" s="345"/>
      <c r="K169" s="346"/>
      <c r="L169" s="174" t="s">
        <v>4010</v>
      </c>
      <c r="M169" s="174" t="s">
        <v>4010</v>
      </c>
      <c r="N169" s="506" t="s">
        <v>4781</v>
      </c>
      <c r="O169" s="506"/>
      <c r="P169" s="412" t="s">
        <v>976</v>
      </c>
      <c r="Q169" s="470" t="s">
        <v>941</v>
      </c>
      <c r="R169" s="470" t="s">
        <v>941</v>
      </c>
      <c r="S169" s="470" t="s">
        <v>941</v>
      </c>
      <c r="T169" s="505" t="s">
        <v>941</v>
      </c>
      <c r="U169" s="280" t="s">
        <v>941</v>
      </c>
      <c r="V169" s="470" t="s">
        <v>941</v>
      </c>
      <c r="W169" s="470" t="s">
        <v>941</v>
      </c>
      <c r="X169" s="470" t="s">
        <v>941</v>
      </c>
      <c r="Y169" s="470" t="s">
        <v>941</v>
      </c>
      <c r="Z169" s="513"/>
      <c r="AA169" s="657" t="s">
        <v>4012</v>
      </c>
      <c r="AB169" s="14">
        <v>0.16309999999999999</v>
      </c>
      <c r="AC169" s="14"/>
      <c r="AD169" s="404" t="s">
        <v>992</v>
      </c>
      <c r="AE169" s="189">
        <v>1</v>
      </c>
      <c r="AF169" s="213" t="s">
        <v>979</v>
      </c>
      <c r="AG169" s="189" t="s">
        <v>949</v>
      </c>
      <c r="AH169" s="69" t="s">
        <v>949</v>
      </c>
      <c r="AI169" s="69">
        <v>2.5000000000000001E-2</v>
      </c>
      <c r="AJ169" s="69">
        <v>0.91800000000000004</v>
      </c>
      <c r="AK169" s="69" t="s">
        <v>949</v>
      </c>
      <c r="AL169" s="69" t="s">
        <v>4013</v>
      </c>
      <c r="AM169" s="69" t="s">
        <v>2769</v>
      </c>
      <c r="AN169" s="69" t="s">
        <v>4014</v>
      </c>
      <c r="AO169" s="69" t="s">
        <v>949</v>
      </c>
      <c r="AP169" s="69" t="s">
        <v>949</v>
      </c>
      <c r="AQ169" s="69" t="s">
        <v>949</v>
      </c>
      <c r="AR169" s="69" t="s">
        <v>985</v>
      </c>
      <c r="AS169" s="69" t="s">
        <v>986</v>
      </c>
      <c r="AT169" s="69" t="s">
        <v>949</v>
      </c>
      <c r="AU169" s="69" t="s">
        <v>949</v>
      </c>
      <c r="AV169" s="69" t="s">
        <v>949</v>
      </c>
      <c r="AW169" s="69" t="s">
        <v>949</v>
      </c>
      <c r="AX169" s="69" t="s">
        <v>949</v>
      </c>
      <c r="AY169" s="69" t="s">
        <v>949</v>
      </c>
      <c r="AZ169" s="69" t="s">
        <v>949</v>
      </c>
      <c r="BA169" s="69" t="s">
        <v>949</v>
      </c>
      <c r="BB169" s="69" t="s">
        <v>949</v>
      </c>
    </row>
    <row r="170" spans="1:54" ht="16.5">
      <c r="A170" s="457" t="s">
        <v>3719</v>
      </c>
      <c r="B170" s="395"/>
      <c r="C170" s="394"/>
      <c r="D170" s="395" t="s">
        <v>4057</v>
      </c>
      <c r="E170" s="394"/>
      <c r="F170" s="395"/>
      <c r="G170" s="394"/>
      <c r="H170" s="395"/>
      <c r="I170" s="394"/>
      <c r="J170" s="395"/>
      <c r="K170" s="394"/>
      <c r="L170" s="23" t="s">
        <v>4057</v>
      </c>
      <c r="M170" s="153" t="s">
        <v>4058</v>
      </c>
      <c r="N170" s="584" t="s">
        <v>4778</v>
      </c>
      <c r="O170" s="450"/>
      <c r="P170" s="412" t="s">
        <v>976</v>
      </c>
      <c r="Q170" s="446" t="s">
        <v>941</v>
      </c>
      <c r="R170" s="434" t="s">
        <v>941</v>
      </c>
      <c r="S170" s="434" t="s">
        <v>941</v>
      </c>
      <c r="T170" s="434" t="s">
        <v>941</v>
      </c>
      <c r="U170" s="434" t="s">
        <v>941</v>
      </c>
      <c r="V170" s="434" t="s">
        <v>941</v>
      </c>
      <c r="W170" s="434" t="s">
        <v>941</v>
      </c>
      <c r="X170" s="434" t="s">
        <v>941</v>
      </c>
      <c r="Y170" s="581" t="s">
        <v>941</v>
      </c>
      <c r="Z170" s="608"/>
      <c r="AA170" s="414" t="s">
        <v>4060</v>
      </c>
      <c r="AB170" s="215">
        <v>1</v>
      </c>
      <c r="AC170" s="215">
        <v>288</v>
      </c>
      <c r="AD170" s="349" t="s">
        <v>946</v>
      </c>
      <c r="AE170" s="452">
        <v>1</v>
      </c>
      <c r="AF170" s="349" t="s">
        <v>979</v>
      </c>
      <c r="AG170" s="349"/>
      <c r="AH170" s="69">
        <v>1860.48</v>
      </c>
      <c r="AI170" s="69">
        <v>7.0000000000000007E-2</v>
      </c>
      <c r="AJ170" s="69" t="s">
        <v>949</v>
      </c>
      <c r="AK170" s="69" t="s">
        <v>949</v>
      </c>
      <c r="AL170" s="69" t="s">
        <v>4061</v>
      </c>
      <c r="AM170" s="69" t="s">
        <v>981</v>
      </c>
      <c r="AN170" s="69" t="s">
        <v>982</v>
      </c>
      <c r="AO170" s="69" t="s">
        <v>983</v>
      </c>
      <c r="AP170" s="69" t="s">
        <v>984</v>
      </c>
      <c r="AQ170" s="69" t="s">
        <v>949</v>
      </c>
      <c r="AR170" s="69" t="s">
        <v>985</v>
      </c>
      <c r="AS170" s="69" t="s">
        <v>986</v>
      </c>
      <c r="AT170" s="69" t="s">
        <v>949</v>
      </c>
      <c r="AU170" s="69" t="s">
        <v>949</v>
      </c>
      <c r="AV170" s="69" t="s">
        <v>949</v>
      </c>
      <c r="AW170" s="69" t="s">
        <v>949</v>
      </c>
      <c r="AX170" s="69" t="s">
        <v>949</v>
      </c>
      <c r="AY170" s="69" t="s">
        <v>949</v>
      </c>
      <c r="AZ170" s="69" t="s">
        <v>949</v>
      </c>
      <c r="BA170" s="69" t="s">
        <v>949</v>
      </c>
      <c r="BB170" s="69" t="s">
        <v>949</v>
      </c>
    </row>
    <row r="171" spans="1:54" ht="16.5">
      <c r="A171" s="449" t="s">
        <v>3719</v>
      </c>
      <c r="B171" s="448"/>
      <c r="C171" s="447"/>
      <c r="D171" s="448" t="s">
        <v>10077</v>
      </c>
      <c r="E171" s="447"/>
      <c r="F171" s="448"/>
      <c r="G171" s="447"/>
      <c r="H171" s="448"/>
      <c r="I171" s="447"/>
      <c r="J171" s="448"/>
      <c r="K171" s="447"/>
      <c r="L171" s="451" t="s">
        <v>10077</v>
      </c>
      <c r="M171" s="280" t="s">
        <v>4063</v>
      </c>
      <c r="N171" s="513" t="s">
        <v>4773</v>
      </c>
      <c r="O171" s="280"/>
      <c r="P171" s="412" t="s">
        <v>989</v>
      </c>
      <c r="Q171" s="446" t="s">
        <v>941</v>
      </c>
      <c r="R171" s="434" t="s">
        <v>941</v>
      </c>
      <c r="S171" s="434" t="s">
        <v>941</v>
      </c>
      <c r="T171" s="434" t="s">
        <v>941</v>
      </c>
      <c r="U171" s="434" t="s">
        <v>941</v>
      </c>
      <c r="V171" s="434" t="s">
        <v>941</v>
      </c>
      <c r="W171" s="434" t="s">
        <v>941</v>
      </c>
      <c r="X171" s="434" t="s">
        <v>941</v>
      </c>
      <c r="Y171" s="581" t="s">
        <v>941</v>
      </c>
      <c r="Z171" s="575"/>
      <c r="AA171" s="414" t="s">
        <v>4065</v>
      </c>
      <c r="AB171" s="1116">
        <v>1E-4</v>
      </c>
      <c r="AC171" s="1116"/>
      <c r="AD171" s="182" t="s">
        <v>992</v>
      </c>
      <c r="AE171" s="402">
        <v>1</v>
      </c>
      <c r="AF171" s="180" t="s">
        <v>979</v>
      </c>
      <c r="AG171" s="180"/>
      <c r="AH171" s="69" t="s">
        <v>949</v>
      </c>
      <c r="AI171" s="69" t="s">
        <v>949</v>
      </c>
      <c r="AJ171" s="69" t="s">
        <v>949</v>
      </c>
      <c r="AK171" s="69" t="s">
        <v>949</v>
      </c>
      <c r="AL171" s="69" t="s">
        <v>1890</v>
      </c>
      <c r="AM171" s="69" t="s">
        <v>995</v>
      </c>
      <c r="AN171" s="69" t="s">
        <v>996</v>
      </c>
      <c r="AO171" s="69" t="s">
        <v>997</v>
      </c>
      <c r="AP171" s="69" t="s">
        <v>998</v>
      </c>
      <c r="AQ171" s="69" t="s">
        <v>949</v>
      </c>
      <c r="AR171" s="69" t="s">
        <v>985</v>
      </c>
      <c r="AS171" s="69" t="s">
        <v>986</v>
      </c>
      <c r="AT171" s="69" t="s">
        <v>949</v>
      </c>
      <c r="AU171" s="69" t="s">
        <v>949</v>
      </c>
      <c r="AV171" s="69" t="s">
        <v>949</v>
      </c>
      <c r="AW171" s="69" t="s">
        <v>949</v>
      </c>
      <c r="AX171" s="69" t="s">
        <v>949</v>
      </c>
      <c r="AY171" s="69" t="s">
        <v>949</v>
      </c>
      <c r="AZ171" s="69" t="s">
        <v>949</v>
      </c>
      <c r="BA171" s="69" t="s">
        <v>949</v>
      </c>
      <c r="BB171" s="69" t="s">
        <v>949</v>
      </c>
    </row>
  </sheetData>
  <protectedRanges>
    <protectedRange algorithmName="SHA-512" hashValue="0ASek4FIM1QO+6iXsGvC991E+FgR0XFG5aqsj6vItRmwiiv2pw+YmVuij5iu1Y3vyNBl9a8F1i6L/BoO0lWbQA==" saltValue="NXKlEwB+8NcvU6F7cEyUjQ==" spinCount="100000" sqref="AH11:AQ11 AW11:BB11" name="区域1"/>
    <protectedRange algorithmName="SHA-512" hashValue="0ASek4FIM1QO+6iXsGvC991E+FgR0XFG5aqsj6vItRmwiiv2pw+YmVuij5iu1Y3vyNBl9a8F1i6L/BoO0lWbQA==" saltValue="NXKlEwB+8NcvU6F7cEyUjQ==" spinCount="100000" sqref="AT11:AV11" name="区域1_1"/>
  </protectedRanges>
  <autoFilter ref="A11:BB171" xr:uid="{1FBF829E-C8B6-44F8-8638-970C2F2A34AC}"/>
  <mergeCells count="9">
    <mergeCell ref="A10:AF10"/>
    <mergeCell ref="A2:AF2"/>
    <mergeCell ref="A3:AF3"/>
    <mergeCell ref="A4:AF4"/>
    <mergeCell ref="A5:AF5"/>
    <mergeCell ref="A6:AF6"/>
    <mergeCell ref="A7:AF7"/>
    <mergeCell ref="A8:AF8"/>
    <mergeCell ref="A9:AF9"/>
  </mergeCells>
  <phoneticPr fontId="1" type="noConversion"/>
  <conditionalFormatting sqref="O63 L63">
    <cfRule type="duplicateValues" dxfId="21" priority="20"/>
  </conditionalFormatting>
  <conditionalFormatting sqref="O64 L64">
    <cfRule type="duplicateValues" dxfId="20" priority="18"/>
  </conditionalFormatting>
  <conditionalFormatting sqref="O70 L70:M70">
    <cfRule type="duplicateValues" dxfId="19" priority="19"/>
  </conditionalFormatting>
  <conditionalFormatting sqref="O71 L71:M71">
    <cfRule type="duplicateValues" dxfId="18" priority="17"/>
  </conditionalFormatting>
  <conditionalFormatting sqref="AR1 L11:O11 L1:O1 Z1:AA1 AE1:AF1">
    <cfRule type="duplicateValues" dxfId="17" priority="22"/>
  </conditionalFormatting>
  <conditionalFormatting sqref="L42:L61 L14:M14 L12:L13 L15 L41:M41 O35:O61 L34:O34 L20:L33 N14:O15 O12:O13 O20:O33 L35:L40">
    <cfRule type="duplicateValues" dxfId="16" priority="23"/>
  </conditionalFormatting>
  <conditionalFormatting sqref="L96:M96 L94 O62 L62 L69:M69 L80:L85 L86:M86 O94 L102:M102 N87:O87 O69 O80:O86 O88:O92 N101:O101 O96:O100 L103:L122 O113:O122 O102:O111 L87:L90 N112:O112 L97:L101 L92">
    <cfRule type="duplicateValues" dxfId="15" priority="21"/>
  </conditionalFormatting>
  <conditionalFormatting sqref="O93 L93">
    <cfRule type="duplicateValues" dxfId="14" priority="16"/>
  </conditionalFormatting>
  <conditionalFormatting sqref="L95:O95">
    <cfRule type="duplicateValues" dxfId="13" priority="14"/>
  </conditionalFormatting>
  <conditionalFormatting sqref="AG1">
    <cfRule type="duplicateValues" dxfId="12" priority="12"/>
  </conditionalFormatting>
  <conditionalFormatting sqref="AS1:BB1">
    <cfRule type="duplicateValues" dxfId="11" priority="11"/>
  </conditionalFormatting>
  <conditionalFormatting sqref="L74:L75 O65:O68 L65:L68 L72:M73 N74:O75 O72:O73">
    <cfRule type="duplicateValues" dxfId="10" priority="24"/>
  </conditionalFormatting>
  <conditionalFormatting sqref="M20:M25 M15">
    <cfRule type="duplicateValues" dxfId="9" priority="10"/>
  </conditionalFormatting>
  <conditionalFormatting sqref="M63">
    <cfRule type="duplicateValues" dxfId="8" priority="7"/>
  </conditionalFormatting>
  <conditionalFormatting sqref="M64">
    <cfRule type="duplicateValues" dxfId="7" priority="6"/>
  </conditionalFormatting>
  <conditionalFormatting sqref="M62">
    <cfRule type="duplicateValues" dxfId="6" priority="8"/>
  </conditionalFormatting>
  <conditionalFormatting sqref="M65:M68">
    <cfRule type="duplicateValues" dxfId="5" priority="9"/>
  </conditionalFormatting>
  <conditionalFormatting sqref="M80:M85">
    <cfRule type="duplicateValues" dxfId="4" priority="5"/>
  </conditionalFormatting>
  <conditionalFormatting sqref="M94 M88:M90 M92">
    <cfRule type="duplicateValues" dxfId="3" priority="4"/>
  </conditionalFormatting>
  <conditionalFormatting sqref="M93">
    <cfRule type="duplicateValues" dxfId="2" priority="3"/>
  </conditionalFormatting>
  <conditionalFormatting sqref="O170">
    <cfRule type="duplicateValues" dxfId="1" priority="2"/>
  </conditionalFormatting>
  <conditionalFormatting sqref="O171">
    <cfRule type="duplicateValues" dxfId="0" priority="1"/>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B2F3B-2555-4E75-84EA-0001521F4DC1}">
  <sheetPr>
    <tabColor rgb="FF92D050"/>
  </sheetPr>
  <dimension ref="B2:H12"/>
  <sheetViews>
    <sheetView workbookViewId="0">
      <selection activeCell="H16" sqref="H16"/>
    </sheetView>
  </sheetViews>
  <sheetFormatPr defaultRowHeight="14.25"/>
  <cols>
    <col min="2" max="2" width="11.5" bestFit="1" customWidth="1"/>
    <col min="3" max="3" width="14.125" customWidth="1"/>
    <col min="4" max="4" width="34.125" customWidth="1"/>
    <col min="5" max="5" width="28.375" customWidth="1"/>
    <col min="6" max="6" width="15.125" bestFit="1" customWidth="1"/>
    <col min="7" max="7" width="16.5" customWidth="1"/>
    <col min="8" max="8" width="10.875" bestFit="1" customWidth="1"/>
  </cols>
  <sheetData>
    <row r="2" spans="2:8" ht="41.25" customHeight="1">
      <c r="B2" s="106" t="s">
        <v>900</v>
      </c>
      <c r="C2" s="1527" t="s">
        <v>10115</v>
      </c>
      <c r="D2" s="1513"/>
      <c r="E2" s="106" t="s">
        <v>10116</v>
      </c>
      <c r="F2" s="106" t="s">
        <v>898</v>
      </c>
      <c r="G2" s="106" t="s">
        <v>10117</v>
      </c>
      <c r="H2" s="106" t="s">
        <v>10118</v>
      </c>
    </row>
    <row r="3" spans="2:8" ht="16.5">
      <c r="B3" s="1510" t="s">
        <v>2874</v>
      </c>
      <c r="C3" s="1528" t="s">
        <v>10119</v>
      </c>
      <c r="D3" s="1529"/>
      <c r="E3" s="82" t="s">
        <v>1656</v>
      </c>
      <c r="F3" s="82" t="s">
        <v>1657</v>
      </c>
      <c r="G3" s="82" t="s">
        <v>10120</v>
      </c>
      <c r="H3" s="82" t="s">
        <v>1564</v>
      </c>
    </row>
    <row r="4" spans="2:8" ht="16.5">
      <c r="B4" s="1511"/>
      <c r="C4" s="1532"/>
      <c r="D4" s="1533"/>
      <c r="E4" s="14" t="s">
        <v>2919</v>
      </c>
      <c r="F4" s="14" t="s">
        <v>2920</v>
      </c>
      <c r="G4" s="14" t="s">
        <v>10121</v>
      </c>
      <c r="H4" s="14" t="s">
        <v>2922</v>
      </c>
    </row>
    <row r="5" spans="2:8" ht="16.5">
      <c r="B5" s="1534"/>
      <c r="C5" s="1530"/>
      <c r="D5" s="1531"/>
      <c r="E5" s="14" t="s">
        <v>10122</v>
      </c>
      <c r="F5" s="14"/>
      <c r="G5" s="14" t="s">
        <v>2875</v>
      </c>
      <c r="H5" s="14" t="s">
        <v>10123</v>
      </c>
    </row>
    <row r="6" spans="2:8" ht="16.5">
      <c r="B6" s="1472" t="s">
        <v>2925</v>
      </c>
      <c r="C6" s="1528" t="s">
        <v>10124</v>
      </c>
      <c r="D6" s="1529"/>
      <c r="E6" s="14" t="s">
        <v>5726</v>
      </c>
      <c r="F6" s="14" t="s">
        <v>945</v>
      </c>
      <c r="G6" s="14" t="s">
        <v>2926</v>
      </c>
      <c r="H6" s="14" t="s">
        <v>5728</v>
      </c>
    </row>
    <row r="7" spans="2:8" ht="16.5">
      <c r="B7" s="1472"/>
      <c r="C7" s="1530"/>
      <c r="D7" s="1531"/>
      <c r="E7" s="82" t="s">
        <v>1560</v>
      </c>
      <c r="F7" s="82" t="s">
        <v>1561</v>
      </c>
      <c r="G7" s="82" t="s">
        <v>10125</v>
      </c>
      <c r="H7" s="82" t="s">
        <v>1564</v>
      </c>
    </row>
    <row r="8" spans="2:8" ht="16.5">
      <c r="B8" s="1472" t="s">
        <v>10126</v>
      </c>
      <c r="C8" s="1528" t="s">
        <v>10127</v>
      </c>
      <c r="D8" s="1529"/>
      <c r="E8" s="14" t="s">
        <v>8523</v>
      </c>
      <c r="F8" s="14" t="s">
        <v>945</v>
      </c>
      <c r="G8" s="14" t="s">
        <v>10128</v>
      </c>
      <c r="H8" s="14" t="s">
        <v>8525</v>
      </c>
    </row>
    <row r="9" spans="2:8" ht="16.5">
      <c r="B9" s="1472"/>
      <c r="C9" s="1532"/>
      <c r="D9" s="1533"/>
      <c r="E9" s="14" t="s">
        <v>5121</v>
      </c>
      <c r="F9" s="14" t="s">
        <v>945</v>
      </c>
      <c r="G9" s="14" t="s">
        <v>10129</v>
      </c>
      <c r="H9" s="14" t="s">
        <v>5123</v>
      </c>
    </row>
    <row r="10" spans="2:8" ht="16.5">
      <c r="B10" s="1472"/>
      <c r="C10" s="1530"/>
      <c r="D10" s="1531"/>
      <c r="E10" s="82" t="s">
        <v>1868</v>
      </c>
      <c r="F10" s="82" t="s">
        <v>1869</v>
      </c>
      <c r="G10" s="82" t="s">
        <v>10130</v>
      </c>
      <c r="H10" s="82" t="s">
        <v>1564</v>
      </c>
    </row>
    <row r="11" spans="2:8" ht="16.5">
      <c r="B11" s="1472" t="s">
        <v>10131</v>
      </c>
      <c r="C11" s="1528" t="s">
        <v>10132</v>
      </c>
      <c r="D11" s="1529"/>
      <c r="E11" s="14" t="s">
        <v>5124</v>
      </c>
      <c r="F11" s="14" t="s">
        <v>945</v>
      </c>
      <c r="G11" s="14" t="s">
        <v>10133</v>
      </c>
      <c r="H11" s="14" t="s">
        <v>5126</v>
      </c>
    </row>
    <row r="12" spans="2:8" ht="16.5">
      <c r="B12" s="1472"/>
      <c r="C12" s="1530"/>
      <c r="D12" s="1531"/>
      <c r="E12" s="82" t="s">
        <v>3248</v>
      </c>
      <c r="F12" s="82" t="s">
        <v>3249</v>
      </c>
      <c r="G12" s="82" t="s">
        <v>10134</v>
      </c>
      <c r="H12" s="82" t="s">
        <v>1564</v>
      </c>
    </row>
  </sheetData>
  <mergeCells count="9">
    <mergeCell ref="C2:D2"/>
    <mergeCell ref="B6:B7"/>
    <mergeCell ref="B8:B10"/>
    <mergeCell ref="B11:B12"/>
    <mergeCell ref="C6:D7"/>
    <mergeCell ref="C8:D10"/>
    <mergeCell ref="C11:D12"/>
    <mergeCell ref="B3:B5"/>
    <mergeCell ref="C3:D5"/>
  </mergeCells>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02E182AE04F5DD429471759AF7BCCC0C" ma:contentTypeVersion="3" ma:contentTypeDescription="新建文档。" ma:contentTypeScope="" ma:versionID="0b4c382e35e99c459af757c835f05138">
  <xsd:schema xmlns:xsd="http://www.w3.org/2001/XMLSchema" xmlns:xs="http://www.w3.org/2001/XMLSchema" xmlns:p="http://schemas.microsoft.com/office/2006/metadata/properties" xmlns:ns3="ce5e0fb5-718a-40ca-8031-52f906f0e43b" targetNamespace="http://schemas.microsoft.com/office/2006/metadata/properties" ma:root="true" ma:fieldsID="a65c781171094237e713c385db78f8c2" ns3:_="">
    <xsd:import namespace="ce5e0fb5-718a-40ca-8031-52f906f0e43b"/>
    <xsd:element name="properties">
      <xsd:complexType>
        <xsd:sequence>
          <xsd:element name="documentManagement">
            <xsd:complexType>
              <xsd:all>
                <xsd:element ref="ns3:SharedWithUsers" minOccurs="0"/>
                <xsd:element ref="ns3:SharedWithDetails" minOccurs="0"/>
                <xsd:element ref="ns3: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5e0fb5-718a-40ca-8031-52f906f0e43b" elementFormDefault="qualified">
    <xsd:import namespace="http://schemas.microsoft.com/office/2006/documentManagement/types"/>
    <xsd:import namespace="http://schemas.microsoft.com/office/infopath/2007/PartnerControls"/>
    <xsd:element name="SharedWithUsers" ma:index="8" nillable="true" ma:displayName="共享对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享对象详细信息" ma:internalName="SharedWithDetails" ma:readOnly="true">
      <xsd:simpleType>
        <xsd:restriction base="dms:Note">
          <xsd:maxLength value="255"/>
        </xsd:restriction>
      </xsd:simpleType>
    </xsd:element>
    <xsd:element name="SharingHintHash" ma:index="10" nillable="true" ma:displayName="共享提示哈希"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F05F137-10C3-4B58-A799-8D3C73D32E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5e0fb5-718a-40ca-8031-52f906f0e4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3972D0-1214-4F43-A2E7-1CAB3C835CBE}">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C8C9AC0-1E61-43E2-BF1D-DB1311B677A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（新）变更履历【10月29日以后】</vt:lpstr>
      <vt:lpstr>泰山多功能整机</vt:lpstr>
      <vt:lpstr>泰山多功能胶囊 </vt:lpstr>
      <vt:lpstr>泰山多功能AIO </vt:lpstr>
      <vt:lpstr>泰山单功能整机</vt:lpstr>
      <vt:lpstr>泰山单功能AIO</vt:lpstr>
      <vt:lpstr>泰山单功能胶囊</vt:lpstr>
      <vt:lpstr>零件清单</vt:lpstr>
      <vt:lpstr>丽江变更履历</vt:lpstr>
      <vt:lpstr>丽江-整机Bom</vt:lpstr>
      <vt:lpstr>（丽江）自研零售硒鼓</vt:lpstr>
      <vt:lpstr>（丽江）自研零售粉盒</vt:lpstr>
      <vt:lpstr>润滑油&amp;导电油料号</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lenovo</cp:lastModifiedBy>
  <cp:revision/>
  <dcterms:created xsi:type="dcterms:W3CDTF">2022-01-21T23:17:52Z</dcterms:created>
  <dcterms:modified xsi:type="dcterms:W3CDTF">2023-02-21T00:59:05Z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0x01010002E182AE04F5DD429471759AF7BCCC0C</vt:lpwstr>
  </property>
</Properties>
</file>